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slicers/slicer1.xml" ContentType="application/vnd.ms-excel.slicer+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tables/table9.xml" ContentType="application/vnd.openxmlformats-officedocument.spreadsheetml.table+xml"/>
  <Override PartName="/xl/tables/table10.xml" ContentType="application/vnd.openxmlformats-officedocument.spreadsheetml.table+xml"/>
  <Override PartName="/xl/slicers/slicer2.xml" ContentType="application/vnd.ms-excel.slicer+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tables/table11.xml" ContentType="application/vnd.openxmlformats-officedocument.spreadsheetml.table+xml"/>
  <Override PartName="/xl/tables/table12.xml" ContentType="application/vnd.openxmlformats-officedocument.spreadsheetml.table+xml"/>
  <Override PartName="/xl/slicers/slicer3.xml" ContentType="application/vnd.ms-excel.slicer+xml"/>
  <Override PartName="/xl/drawings/drawing5.xml" ContentType="application/vnd.openxmlformats-officedocument.drawing+xml"/>
  <Override PartName="/xl/activeX/activeX4.xml" ContentType="application/vnd.ms-office.activeX+xml"/>
  <Override PartName="/xl/activeX/activeX4.bin" ContentType="application/vnd.ms-office.activeX"/>
  <Override PartName="/xl/tables/table13.xml" ContentType="application/vnd.openxmlformats-officedocument.spreadsheetml.table+xml"/>
  <Override PartName="/xl/tables/table14.xml" ContentType="application/vnd.openxmlformats-officedocument.spreadsheetml.table+xml"/>
  <Override PartName="/xl/slicers/slicer4.xml" ContentType="application/vnd.ms-excel.slicer+xml"/>
  <Override PartName="/xl/drawings/drawing6.xml" ContentType="application/vnd.openxmlformats-officedocument.drawing+xml"/>
  <Override PartName="/xl/activeX/activeX5.xml" ContentType="application/vnd.ms-office.activeX+xml"/>
  <Override PartName="/xl/activeX/activeX5.bin" ContentType="application/vnd.ms-office.activeX"/>
  <Override PartName="/xl/tables/table15.xml" ContentType="application/vnd.openxmlformats-officedocument.spreadsheetml.table+xml"/>
  <Override PartName="/xl/tables/table16.xml" ContentType="application/vnd.openxmlformats-officedocument.spreadsheetml.table+xml"/>
  <Override PartName="/xl/slicers/slicer5.xml" ContentType="application/vnd.ms-excel.slicer+xml"/>
  <Override PartName="/xl/drawings/drawing7.xml" ContentType="application/vnd.openxmlformats-officedocument.drawing+xml"/>
  <Override PartName="/xl/activeX/activeX6.xml" ContentType="application/vnd.ms-office.activeX+xml"/>
  <Override PartName="/xl/activeX/activeX6.bin" ContentType="application/vnd.ms-office.activeX"/>
  <Override PartName="/xl/tables/table17.xml" ContentType="application/vnd.openxmlformats-officedocument.spreadsheetml.table+xml"/>
  <Override PartName="/xl/tables/table18.xml" ContentType="application/vnd.openxmlformats-officedocument.spreadsheetml.table+xml"/>
  <Override PartName="/xl/slicers/slicer6.xml" ContentType="application/vnd.ms-excel.slicer+xml"/>
  <Override PartName="/xl/tables/table19.xml" ContentType="application/vnd.openxmlformats-officedocument.spreadsheetml.table+xml"/>
  <Override PartName="/xl/drawings/drawing8.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trlProps/ctrlProp6.xml" ContentType="application/vnd.ms-excel.controlproperties+xml"/>
  <Override PartName="/xl/drawings/drawing9.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trlProps/ctrlProp7.xml" ContentType="application/vnd.ms-excel.controlproperties+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drawings/drawing10.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trlProps/ctrlProp8.xml" ContentType="application/vnd.ms-excel.controlproperties+xml"/>
  <Override PartName="/xl/tables/table24.xml" ContentType="application/vnd.openxmlformats-officedocument.spreadsheetml.table+xml"/>
  <Override PartName="/xl/tables/table25.xml" ContentType="application/vnd.openxmlformats-officedocument.spreadsheetml.table+xml"/>
  <Override PartName="/xl/drawings/drawing11.xml" ContentType="application/vnd.openxmlformats-officedocument.drawing+xml"/>
  <Override PartName="/xl/activeX/activeX17.xml" ContentType="application/vnd.ms-office.activeX+xml"/>
  <Override PartName="/xl/activeX/activeX17.bin" ContentType="application/vnd.ms-office.activeX"/>
  <Override PartName="/xl/tables/table26.xml" ContentType="application/vnd.openxmlformats-officedocument.spreadsheetml.table+xml"/>
  <Override PartName="/xl/tables/table27.xml" ContentType="application/vnd.openxmlformats-officedocument.spreadsheetml.table+xml"/>
  <Override PartName="/xl/drawings/drawing12.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trlProps/ctrlProp9.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drawings/drawing13.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trlProps/ctrlProp10.xml" ContentType="application/vnd.ms-excel.controlproperties+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drawings/drawing14.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trlProps/ctrlProp11.xml" ContentType="application/vnd.ms-excel.controlproperties+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drawings/drawing15.xml" ContentType="application/vnd.openxmlformats-officedocument.drawing+xml"/>
  <Override PartName="/xl/tables/table39.xml" ContentType="application/vnd.openxmlformats-officedocument.spreadsheetml.table+xml"/>
  <Override PartName="/xl/slicers/slicer7.xml" ContentType="application/vnd.ms-excel.slicer+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drawings/drawing16.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ctrlProps/ctrlProp12.xml" ContentType="application/vnd.ms-excel.controlproperties+xml"/>
  <Override PartName="/xl/drawings/drawing17.xml" ContentType="application/vnd.openxmlformats-officedocument.drawing+xml"/>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trlProps/ctrlProp13.xml" ContentType="application/vnd.ms-excel.controlproperties+xml"/>
  <Override PartName="/xl/drawings/drawing18.xml" ContentType="application/vnd.openxmlformats-officedocument.drawing+xml"/>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trlProps/ctrlProp14.xml" ContentType="application/vnd.ms-excel.controlproperties+xml"/>
  <Override PartName="/xl/drawings/drawing19.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ctrlProps/ctrlProp15.xml" ContentType="application/vnd.ms-excel.controlproperties+xml"/>
  <Override PartName="/xl/drawings/drawing20.xml" ContentType="application/vnd.openxmlformats-officedocument.drawing+xml"/>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ctrlProps/ctrlProp16.xml" ContentType="application/vnd.ms-excel.controlproperties+xml"/>
  <Override PartName="/xl/drawings/drawing21.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trlProps/ctrlProp17.xml" ContentType="application/vnd.ms-excel.controlproperties+xml"/>
  <Override PartName="/xl/drawings/drawing22.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trlProps/ctrlProp18.xml" ContentType="application/vnd.ms-excel.controlproperties+xml"/>
  <Override PartName="/xl/drawings/drawing23.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trlProps/ctrlProp19.xml" ContentType="application/vnd.ms-excel.controlproperties+xml"/>
  <Override PartName="/xl/drawings/drawing24.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trlProps/ctrlProp20.xml" ContentType="application/vnd.ms-excel.controlproperties+xml"/>
  <Override PartName="/xl/drawings/drawing25.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trlProps/ctrlProp21.xml" ContentType="application/vnd.ms-excel.controlproperties+xml"/>
  <Override PartName="/xl/drawings/drawing26.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trlProps/ctrlProp22.xml" ContentType="application/vnd.ms-excel.controlproperties+xml"/>
  <Override PartName="/xl/drawings/drawing27.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trlProps/ctrlProp2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Mazda\Desktop\Program\CWC\EXCEL\"/>
    </mc:Choice>
  </mc:AlternateContent>
  <xr:revisionPtr revIDLastSave="0" documentId="13_ncr:1_{9960FDD7-541E-4ADD-AC37-EDBC0735473A}" xr6:coauthVersionLast="47" xr6:coauthVersionMax="47" xr10:uidLastSave="{00000000-0000-0000-0000-000000000000}"/>
  <bookViews>
    <workbookView xWindow="-28920" yWindow="-120" windowWidth="29040" windowHeight="15840" tabRatio="855" firstSheet="1" activeTab="13" xr2:uid="{185A7803-D74B-4BB7-B7CC-8039CF92E54A}"/>
  </bookViews>
  <sheets>
    <sheet name="GENERAL VBA EXECUTE" sheetId="63" r:id="rId1"/>
    <sheet name="MODULE_NAMES" sheetId="40" r:id="rId2"/>
    <sheet name="DI" sheetId="6" r:id="rId3"/>
    <sheet name="DO" sheetId="11" r:id="rId4"/>
    <sheet name="AI" sheetId="8" r:id="rId5"/>
    <sheet name="RTD" sheetId="13" r:id="rId6"/>
    <sheet name="COUNTER" sheetId="16" r:id="rId7"/>
    <sheet name="AO" sheetId="15" r:id="rId8"/>
    <sheet name="DEVICES" sheetId="18" r:id="rId9"/>
    <sheet name="PLC_TO_CONFIG" sheetId="62" r:id="rId10"/>
    <sheet name="TEMP" sheetId="17" state="hidden" r:id="rId11"/>
    <sheet name="TEMP_TXT" sheetId="29" state="hidden" r:id="rId12"/>
    <sheet name="DB DI" sheetId="5" r:id="rId13"/>
    <sheet name="DB DO" sheetId="10" r:id="rId14"/>
    <sheet name="DB AO" sheetId="14" r:id="rId15"/>
    <sheet name="DB MEAS" sheetId="7" r:id="rId16"/>
    <sheet name="ALARM BLOCKING CLASS" sheetId="3" state="hidden" r:id="rId17"/>
    <sheet name="DB ALM" sheetId="4" r:id="rId18"/>
    <sheet name="ALM SETTINGS" sheetId="2" state="hidden" r:id="rId19"/>
    <sheet name="DB PAR" sheetId="9" r:id="rId20"/>
    <sheet name="SEQ CMD" sheetId="21" r:id="rId21"/>
    <sheet name="CTRL STS" sheetId="20" r:id="rId22"/>
    <sheet name="LIST - ALM" sheetId="41" r:id="rId23"/>
    <sheet name="LIST - PAR" sheetId="42" r:id="rId24"/>
    <sheet name="R_DI_N" sheetId="54" r:id="rId25"/>
    <sheet name="R_DO_N" sheetId="55" r:id="rId26"/>
    <sheet name="R_MEAS_N" sheetId="56" r:id="rId27"/>
    <sheet name="R_AO_N" sheetId="57" r:id="rId28"/>
    <sheet name="R_PAR_N" sheetId="58" r:id="rId29"/>
    <sheet name="R_ALM" sheetId="59" r:id="rId30"/>
    <sheet name="R_DB_DI" sheetId="25" r:id="rId31"/>
    <sheet name="R_DB_DO" sheetId="26" r:id="rId32"/>
    <sheet name="R_DB_MEAS" sheetId="28" r:id="rId33"/>
    <sheet name="R_DB_ALM" sheetId="27" r:id="rId34"/>
    <sheet name="R_DB_AO" sheetId="38" r:id="rId35"/>
    <sheet name="R_DB_PAR" sheetId="30" r:id="rId36"/>
    <sheet name="List1" sheetId="43" state="hidden" r:id="rId37"/>
  </sheets>
  <functionGroups builtInGroupCount="19"/>
  <definedNames>
    <definedName name="_xlnm._FilterDatabase" localSheetId="17" hidden="1">'DB ALM'!#REF!</definedName>
    <definedName name="_xlnm._FilterDatabase" localSheetId="12" hidden="1">'DB DI'!$A$13:$H$621</definedName>
    <definedName name="_xlnm._FilterDatabase" localSheetId="15" hidden="1">'DB MEAS'!$B$5:$H$293</definedName>
    <definedName name="_xlnm._FilterDatabase" localSheetId="2" hidden="1">DI!$C$11:$K$273</definedName>
    <definedName name="_xleta.LEN" hidden="1" xlm="1">#NAME?</definedName>
    <definedName name="Rezač_AO_NAME">#N/A</definedName>
    <definedName name="Rezač_AO_NUM">#N/A</definedName>
    <definedName name="Rezač_DO_ID">#N/A</definedName>
    <definedName name="Rezač_DO_STRUCT_NAME">#N/A</definedName>
    <definedName name="Rezač_MEAS_NUM">#N/A</definedName>
    <definedName name="Rezač_MODUL">#N/A</definedName>
    <definedName name="Rezač_MODUL_NUM">#N/A</definedName>
    <definedName name="Rezač_PLC_MEAS_NAME">#N/A</definedName>
    <definedName name="Rezač_PLC_MODUL">#N/A</definedName>
    <definedName name="Rezač_SEQ_CMD_DEVINITION_NAME">#N/A</definedName>
    <definedName name="Rezač_SEQ_CMD_ID">#N/A</definedName>
    <definedName name="Rezač_STATUS_DEFINITION_NAME">#N/A</definedName>
    <definedName name="Rezač_STATUS_DEFINITION_NAME1">#N/A</definedName>
    <definedName name="Rezač_STATUS_ID">#N/A</definedName>
    <definedName name="Rezač_Struct_name">#N/A</definedName>
  </definedNames>
  <calcPr calcId="191028"/>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1" i="5" l="1"/>
  <c r="P14" i="13" a="1"/>
  <c r="P14" i="13" s="1"/>
  <c r="P15" i="13" a="1"/>
  <c r="P15" i="13" s="1"/>
  <c r="P16" i="13" a="1"/>
  <c r="P16" i="13" s="1"/>
  <c r="P17" i="13" a="1"/>
  <c r="P17" i="13" s="1"/>
  <c r="P18" i="13" a="1"/>
  <c r="P18" i="13" s="1"/>
  <c r="P19" i="13" a="1"/>
  <c r="P19" i="13" s="1"/>
  <c r="P20" i="13" a="1"/>
  <c r="P20" i="13" s="1"/>
  <c r="P21" i="13" a="1"/>
  <c r="P21" i="13" s="1"/>
  <c r="P22" i="13" a="1"/>
  <c r="P22" i="13" s="1"/>
  <c r="P23" i="13" a="1"/>
  <c r="P23" i="13" s="1"/>
  <c r="P24" i="13" a="1"/>
  <c r="P24" i="13" s="1"/>
  <c r="P25" i="13" a="1"/>
  <c r="P25" i="13" s="1"/>
  <c r="P26" i="13" a="1"/>
  <c r="P26" i="13" s="1"/>
  <c r="P27" i="13" a="1"/>
  <c r="P27" i="13" s="1"/>
  <c r="P28" i="13" a="1"/>
  <c r="P28" i="13" s="1"/>
  <c r="P29" i="13" a="1"/>
  <c r="P29" i="13" s="1"/>
  <c r="P30" i="13" a="1"/>
  <c r="P30" i="13" s="1"/>
  <c r="P31" i="13" a="1"/>
  <c r="P31" i="13" s="1"/>
  <c r="P32" i="13" a="1"/>
  <c r="P32" i="13" s="1"/>
  <c r="P33" i="13" a="1"/>
  <c r="P33" i="13" s="1"/>
  <c r="P34" i="13" a="1"/>
  <c r="P34" i="13" s="1"/>
  <c r="P35" i="13" a="1"/>
  <c r="P35" i="13" s="1"/>
  <c r="P36" i="13" a="1"/>
  <c r="P36" i="13" s="1"/>
  <c r="P37" i="13" a="1"/>
  <c r="P37" i="13" s="1"/>
  <c r="P38" i="13" a="1"/>
  <c r="P38" i="13" s="1"/>
  <c r="P39" i="13" a="1"/>
  <c r="P39" i="13" s="1"/>
  <c r="P40" i="13" a="1"/>
  <c r="P40" i="13" s="1"/>
  <c r="P41" i="13" a="1"/>
  <c r="P41" i="13" s="1"/>
  <c r="P42" i="13" a="1"/>
  <c r="P42" i="13" s="1"/>
  <c r="P43" i="13" a="1"/>
  <c r="P43" i="13" s="1"/>
  <c r="P44" i="13" a="1"/>
  <c r="P44" i="13" s="1"/>
  <c r="P45" i="13" a="1"/>
  <c r="P45" i="13" s="1"/>
  <c r="P46" i="13" a="1"/>
  <c r="P46" i="13" s="1"/>
  <c r="P47" i="13" a="1"/>
  <c r="P47" i="13" s="1"/>
  <c r="P48" i="13" a="1"/>
  <c r="P48" i="13" s="1"/>
  <c r="P49" i="13" a="1"/>
  <c r="P49" i="13" s="1"/>
  <c r="P50" i="13" a="1"/>
  <c r="P50" i="13" s="1"/>
  <c r="P51" i="13" a="1"/>
  <c r="P51" i="13" s="1"/>
  <c r="P52" i="13" a="1"/>
  <c r="P52" i="13" s="1"/>
  <c r="P53" i="13" a="1"/>
  <c r="P53" i="13" s="1"/>
  <c r="P54" i="13" a="1"/>
  <c r="P54" i="13" s="1"/>
  <c r="P55" i="13" a="1"/>
  <c r="P55" i="13" s="1"/>
  <c r="P56" i="13" a="1"/>
  <c r="P56" i="13" s="1"/>
  <c r="P57" i="13" a="1"/>
  <c r="P57" i="13" s="1"/>
  <c r="P58" i="13" a="1"/>
  <c r="P58" i="13" s="1"/>
  <c r="P59" i="13" a="1"/>
  <c r="P59" i="13" s="1"/>
  <c r="P60" i="13" a="1"/>
  <c r="P60" i="13" s="1"/>
  <c r="P61" i="13" a="1"/>
  <c r="P61" i="13" s="1"/>
  <c r="P14" i="8" a="1"/>
  <c r="P14" i="8" s="1"/>
  <c r="P15" i="8" a="1"/>
  <c r="P15" i="8" s="1"/>
  <c r="P16" i="8" a="1"/>
  <c r="P16" i="8" s="1"/>
  <c r="P17" i="8" a="1"/>
  <c r="P17" i="8" s="1"/>
  <c r="P18" i="8" a="1"/>
  <c r="P18" i="8" s="1"/>
  <c r="P19" i="8" a="1"/>
  <c r="P19" i="8" s="1"/>
  <c r="P20" i="8" a="1"/>
  <c r="P20" i="8" s="1"/>
  <c r="P21" i="8" a="1"/>
  <c r="P21" i="8" s="1"/>
  <c r="P22" i="8" a="1"/>
  <c r="P22" i="8" s="1"/>
  <c r="P23" i="8" a="1"/>
  <c r="P23" i="8" s="1"/>
  <c r="P24" i="8" a="1"/>
  <c r="P24" i="8" s="1"/>
  <c r="P25" i="8" a="1"/>
  <c r="P25" i="8" s="1"/>
  <c r="P26" i="8" a="1"/>
  <c r="P26" i="8" s="1"/>
  <c r="P27" i="8" a="1"/>
  <c r="P27" i="8" s="1"/>
  <c r="P28" i="8" a="1"/>
  <c r="P28" i="8" s="1"/>
  <c r="P29" i="8" a="1"/>
  <c r="P29" i="8" s="1"/>
  <c r="P30" i="8" a="1"/>
  <c r="P30" i="8" s="1"/>
  <c r="P31" i="8" a="1"/>
  <c r="P31" i="8" s="1"/>
  <c r="P32" i="8" a="1"/>
  <c r="P32" i="8" s="1"/>
  <c r="P33" i="8" a="1"/>
  <c r="P33" i="8" s="1"/>
  <c r="P34" i="8" a="1"/>
  <c r="P34" i="8" s="1"/>
  <c r="P35" i="8" a="1"/>
  <c r="P35" i="8" s="1"/>
  <c r="P36" i="8" a="1"/>
  <c r="P36" i="8" s="1"/>
  <c r="P37" i="8" a="1"/>
  <c r="P37" i="8" s="1"/>
  <c r="P38" i="8" a="1"/>
  <c r="P38" i="8" s="1"/>
  <c r="P39" i="8" a="1"/>
  <c r="P39" i="8" s="1"/>
  <c r="P40" i="8" a="1"/>
  <c r="P40" i="8" s="1"/>
  <c r="P41" i="8" a="1"/>
  <c r="P41" i="8" s="1"/>
  <c r="P42" i="8" a="1"/>
  <c r="P42" i="8" s="1"/>
  <c r="P43" i="8" a="1"/>
  <c r="P43" i="8" s="1"/>
  <c r="P44" i="8" a="1"/>
  <c r="P44" i="8" s="1"/>
  <c r="P45" i="8" a="1"/>
  <c r="P45" i="8" s="1"/>
  <c r="P46" i="8" a="1"/>
  <c r="P46" i="8" s="1"/>
  <c r="P47" i="8" a="1"/>
  <c r="P47" i="8" s="1"/>
  <c r="P48" i="8" a="1"/>
  <c r="P48" i="8" s="1"/>
  <c r="P49" i="8" a="1"/>
  <c r="P49" i="8" s="1"/>
  <c r="P50" i="8" a="1"/>
  <c r="P50" i="8" s="1"/>
  <c r="P51" i="8" a="1"/>
  <c r="P51" i="8" s="1"/>
  <c r="P52" i="8" a="1"/>
  <c r="P52" i="8" s="1"/>
  <c r="P53" i="8" a="1"/>
  <c r="P53" i="8" s="1"/>
  <c r="P54" i="8" a="1"/>
  <c r="P54" i="8" s="1"/>
  <c r="P55" i="8" a="1"/>
  <c r="P55" i="8" s="1"/>
  <c r="P56" i="8" a="1"/>
  <c r="P56" i="8" s="1"/>
  <c r="P57" i="8" a="1"/>
  <c r="P57" i="8" s="1"/>
  <c r="P58" i="8" a="1"/>
  <c r="P58" i="8" s="1"/>
  <c r="P59" i="8" a="1"/>
  <c r="P59" i="8" s="1"/>
  <c r="P60" i="8" a="1"/>
  <c r="P60" i="8" s="1"/>
  <c r="P61" i="8" a="1"/>
  <c r="P61" i="8" s="1"/>
  <c r="P62" i="8" a="1"/>
  <c r="P62" i="8" s="1"/>
  <c r="P63" i="8" a="1"/>
  <c r="P63" i="8" s="1"/>
  <c r="P64" i="8" a="1"/>
  <c r="P64" i="8" s="1"/>
  <c r="P65" i="8" a="1"/>
  <c r="P65" i="8" s="1"/>
  <c r="P66" i="8" a="1"/>
  <c r="P66" i="8" s="1"/>
  <c r="P67" i="8" a="1"/>
  <c r="P67" i="8" s="1"/>
  <c r="P68" i="8" a="1"/>
  <c r="P68" i="8" s="1"/>
  <c r="P69" i="8" a="1"/>
  <c r="P69" i="8" s="1"/>
  <c r="I28" i="11"/>
  <c r="I27" i="11"/>
  <c r="I26" i="11"/>
  <c r="I25" i="11"/>
  <c r="I24" i="11"/>
  <c r="I23" i="11"/>
  <c r="I22" i="11"/>
  <c r="I21" i="11"/>
  <c r="I20" i="11"/>
  <c r="I19" i="11"/>
  <c r="I18" i="11"/>
  <c r="I17" i="11"/>
  <c r="I16" i="11"/>
  <c r="I15" i="11"/>
  <c r="I14" i="11"/>
  <c r="I13" i="11"/>
  <c r="K12" i="6" l="1" a="1"/>
  <c r="K13" i="6" a="1"/>
  <c r="K13" i="6" s="1"/>
  <c r="K14" i="6" a="1"/>
  <c r="K14" i="6" s="1"/>
  <c r="K15" i="6" a="1"/>
  <c r="K15" i="6" s="1"/>
  <c r="K16" i="6" a="1"/>
  <c r="K16" i="6" s="1"/>
  <c r="K17" i="6" a="1"/>
  <c r="K17" i="6" s="1"/>
  <c r="K18" i="6" a="1"/>
  <c r="K18" i="6" s="1"/>
  <c r="K19" i="6" a="1"/>
  <c r="K19" i="6" s="1"/>
  <c r="K20" i="6" a="1"/>
  <c r="K20" i="6" s="1"/>
  <c r="K21" i="6" a="1"/>
  <c r="K21" i="6" s="1"/>
  <c r="K22" i="6" a="1"/>
  <c r="K22" i="6" s="1"/>
  <c r="K23" i="6" a="1"/>
  <c r="K23" i="6" s="1"/>
  <c r="K24" i="6" a="1"/>
  <c r="K24" i="6" s="1"/>
  <c r="K25" i="6" a="1"/>
  <c r="K25" i="6" s="1"/>
  <c r="K26" i="6" a="1"/>
  <c r="K26" i="6" s="1"/>
  <c r="K27" i="6" a="1"/>
  <c r="K27" i="6" s="1"/>
  <c r="K28" i="6" a="1"/>
  <c r="K28" i="6" s="1"/>
  <c r="K29" i="6" a="1"/>
  <c r="K29" i="6" s="1"/>
  <c r="K30" i="6" a="1"/>
  <c r="K30" i="6" s="1"/>
  <c r="K31" i="6" a="1"/>
  <c r="K31" i="6" s="1"/>
  <c r="K32" i="6" a="1"/>
  <c r="K32" i="6" s="1"/>
  <c r="K33" i="6" a="1"/>
  <c r="K33" i="6" s="1"/>
  <c r="K34" i="6" a="1"/>
  <c r="K34" i="6" s="1"/>
  <c r="K35" i="6" a="1"/>
  <c r="K35" i="6" s="1"/>
  <c r="K36" i="6" a="1"/>
  <c r="K36" i="6" s="1"/>
  <c r="K37" i="6" a="1"/>
  <c r="K37" i="6" s="1"/>
  <c r="K38" i="6" a="1"/>
  <c r="K38" i="6" s="1"/>
  <c r="K39" i="6" a="1"/>
  <c r="K39" i="6" s="1"/>
  <c r="K40" i="6" a="1"/>
  <c r="K40" i="6" s="1"/>
  <c r="K41" i="6" a="1"/>
  <c r="K41" i="6" s="1"/>
  <c r="K42" i="6" a="1"/>
  <c r="K42" i="6" s="1"/>
  <c r="K43" i="6" a="1"/>
  <c r="K43" i="6" s="1"/>
  <c r="K44" i="6" a="1"/>
  <c r="K44" i="6" s="1"/>
  <c r="K45" i="6" a="1"/>
  <c r="K45" i="6" s="1"/>
  <c r="K46" i="6" a="1"/>
  <c r="K46" i="6" s="1"/>
  <c r="K47" i="6" a="1"/>
  <c r="K47" i="6" s="1"/>
  <c r="K48" i="6" a="1"/>
  <c r="K48" i="6" s="1"/>
  <c r="K49" i="6" a="1"/>
  <c r="K49" i="6" s="1"/>
  <c r="K50" i="6" a="1"/>
  <c r="K50" i="6" s="1"/>
  <c r="K51" i="6" a="1"/>
  <c r="K51" i="6" s="1"/>
  <c r="K52" i="6" a="1"/>
  <c r="K52" i="6" s="1"/>
  <c r="K53" i="6" a="1"/>
  <c r="K53" i="6" s="1"/>
  <c r="K54" i="6" a="1"/>
  <c r="K54" i="6" s="1"/>
  <c r="K55" i="6" a="1"/>
  <c r="K55" i="6" s="1"/>
  <c r="K56" i="6" a="1"/>
  <c r="K56" i="6" s="1"/>
  <c r="K57" i="6" a="1"/>
  <c r="K57" i="6" s="1"/>
  <c r="K58" i="6" a="1"/>
  <c r="K58" i="6" s="1"/>
  <c r="K59" i="6" a="1"/>
  <c r="K59" i="6" s="1"/>
  <c r="K60" i="6" a="1"/>
  <c r="K60" i="6" s="1"/>
  <c r="K61" i="6" a="1"/>
  <c r="K61" i="6" s="1"/>
  <c r="K62" i="6" a="1"/>
  <c r="K62" i="6" s="1"/>
  <c r="K63" i="6" a="1"/>
  <c r="K63" i="6" s="1"/>
  <c r="K64" i="6" a="1"/>
  <c r="K64" i="6" s="1"/>
  <c r="K65" i="6" a="1"/>
  <c r="K65" i="6" s="1"/>
  <c r="K66" i="6" a="1"/>
  <c r="K66" i="6" s="1"/>
  <c r="K67" i="6" a="1"/>
  <c r="K67" i="6" s="1"/>
  <c r="K68" i="6" a="1"/>
  <c r="K68" i="6" s="1"/>
  <c r="K69" i="6" a="1"/>
  <c r="K69" i="6" s="1"/>
  <c r="K70" i="6" a="1"/>
  <c r="K70" i="6" s="1"/>
  <c r="K71" i="6" a="1"/>
  <c r="K71" i="6" s="1"/>
  <c r="K72" i="6" a="1"/>
  <c r="K72" i="6" s="1"/>
  <c r="K73" i="6" a="1"/>
  <c r="K73" i="6" s="1"/>
  <c r="K74" i="6" a="1"/>
  <c r="K74" i="6" s="1"/>
  <c r="K75" i="6" a="1"/>
  <c r="K75" i="6" s="1"/>
  <c r="K76" i="6" a="1"/>
  <c r="K76" i="6" s="1"/>
  <c r="K77" i="6" a="1"/>
  <c r="K77" i="6" s="1"/>
  <c r="K78" i="6" a="1"/>
  <c r="K78" i="6" s="1"/>
  <c r="K79" i="6" a="1"/>
  <c r="K79" i="6" s="1"/>
  <c r="K80" i="6" a="1"/>
  <c r="K80" i="6" s="1"/>
  <c r="K81" i="6" a="1"/>
  <c r="K81" i="6" s="1"/>
  <c r="K82" i="6" a="1"/>
  <c r="K82" i="6" s="1"/>
  <c r="K83" i="6" a="1"/>
  <c r="K83" i="6" s="1"/>
  <c r="K84" i="6" a="1"/>
  <c r="K84" i="6" s="1"/>
  <c r="K85" i="6" a="1"/>
  <c r="K85" i="6" s="1"/>
  <c r="K86" i="6" a="1"/>
  <c r="K86" i="6" s="1"/>
  <c r="K87" i="6" a="1"/>
  <c r="K87" i="6" s="1"/>
  <c r="K88" i="6" a="1"/>
  <c r="K88" i="6" s="1"/>
  <c r="K89" i="6" a="1"/>
  <c r="K89" i="6" s="1"/>
  <c r="K90" i="6" a="1"/>
  <c r="K90" i="6" s="1"/>
  <c r="K91" i="6" a="1"/>
  <c r="K91" i="6" s="1"/>
  <c r="K92" i="6" a="1"/>
  <c r="K92" i="6" s="1"/>
  <c r="K93" i="6" a="1"/>
  <c r="K93" i="6" s="1"/>
  <c r="K94" i="6" a="1"/>
  <c r="K94" i="6" s="1"/>
  <c r="K95" i="6" a="1"/>
  <c r="K95" i="6" s="1"/>
  <c r="K96" i="6" a="1"/>
  <c r="K96" i="6" s="1"/>
  <c r="K97" i="6" a="1"/>
  <c r="K97" i="6" s="1"/>
  <c r="K98" i="6" a="1"/>
  <c r="K98" i="6" s="1"/>
  <c r="K99" i="6" a="1"/>
  <c r="K99" i="6" s="1"/>
  <c r="K100" i="6" a="1"/>
  <c r="K100" i="6" s="1"/>
  <c r="K101" i="6" a="1"/>
  <c r="K101" i="6" s="1"/>
  <c r="K102" i="6" a="1"/>
  <c r="K102" i="6" s="1"/>
  <c r="K103" i="6" a="1"/>
  <c r="K103" i="6" s="1"/>
  <c r="K104" i="6" a="1"/>
  <c r="K104" i="6" s="1"/>
  <c r="K105" i="6" a="1"/>
  <c r="K105" i="6" s="1"/>
  <c r="K106" i="6" a="1"/>
  <c r="K106" i="6" s="1"/>
  <c r="K107" i="6" a="1"/>
  <c r="K107" i="6" s="1"/>
  <c r="K108" i="6" a="1"/>
  <c r="K108" i="6" s="1"/>
  <c r="K109" i="6" a="1"/>
  <c r="K109" i="6" s="1"/>
  <c r="K110" i="6" a="1"/>
  <c r="K110" i="6" s="1"/>
  <c r="K111" i="6" a="1"/>
  <c r="K111" i="6" s="1"/>
  <c r="K112" i="6" a="1"/>
  <c r="K112" i="6" s="1"/>
  <c r="K113" i="6" a="1"/>
  <c r="K113" i="6" s="1"/>
  <c r="K114" i="6" a="1"/>
  <c r="K114" i="6" s="1"/>
  <c r="K115" i="6" a="1"/>
  <c r="K115" i="6" s="1"/>
  <c r="K116" i="6" a="1"/>
  <c r="K116" i="6" s="1"/>
  <c r="K117" i="6" a="1"/>
  <c r="K117" i="6" s="1"/>
  <c r="K118" i="6" a="1"/>
  <c r="K118" i="6" s="1"/>
  <c r="K119" i="6" a="1"/>
  <c r="K119" i="6" s="1"/>
  <c r="K120" i="6" a="1"/>
  <c r="K120" i="6" s="1"/>
  <c r="K121" i="6" a="1"/>
  <c r="K121" i="6" s="1"/>
  <c r="K122" i="6" a="1"/>
  <c r="K122" i="6" s="1"/>
  <c r="K123" i="6" a="1"/>
  <c r="K123" i="6" s="1"/>
  <c r="K124" i="6" a="1"/>
  <c r="K124" i="6" s="1"/>
  <c r="K125" i="6" a="1"/>
  <c r="K125" i="6" s="1"/>
  <c r="K126" i="6" a="1"/>
  <c r="K126" i="6" s="1"/>
  <c r="K127" i="6" a="1"/>
  <c r="K127" i="6" s="1"/>
  <c r="K128" i="6" a="1"/>
  <c r="K128" i="6" s="1"/>
  <c r="K129" i="6" a="1"/>
  <c r="K129" i="6" s="1"/>
  <c r="K130" i="6" a="1"/>
  <c r="K130" i="6" s="1"/>
  <c r="K131" i="6" a="1"/>
  <c r="K131" i="6" s="1"/>
  <c r="K132" i="6" a="1"/>
  <c r="K132" i="6" s="1"/>
  <c r="K133" i="6" a="1"/>
  <c r="K133" i="6" s="1"/>
  <c r="K134" i="6" a="1"/>
  <c r="K134" i="6" s="1"/>
  <c r="K135" i="6" a="1"/>
  <c r="K135" i="6" s="1"/>
  <c r="K136" i="6" a="1"/>
  <c r="K136" i="6" s="1"/>
  <c r="K137" i="6" a="1"/>
  <c r="K137" i="6" s="1"/>
  <c r="K138" i="6" a="1"/>
  <c r="K138" i="6" s="1"/>
  <c r="K139" i="6" a="1"/>
  <c r="K139" i="6" s="1"/>
  <c r="K140" i="6" a="1"/>
  <c r="K140" i="6" s="1"/>
  <c r="K141" i="6" a="1"/>
  <c r="K141" i="6" s="1"/>
  <c r="K142" i="6" a="1"/>
  <c r="K142" i="6" s="1"/>
  <c r="K143" i="6" a="1"/>
  <c r="K143" i="6" s="1"/>
  <c r="K144" i="6" a="1"/>
  <c r="K144" i="6" s="1"/>
  <c r="K145" i="6" a="1"/>
  <c r="K145" i="6" s="1"/>
  <c r="K146" i="6" a="1"/>
  <c r="K146" i="6" s="1"/>
  <c r="K147" i="6" a="1"/>
  <c r="K147" i="6" s="1"/>
  <c r="K148" i="6" a="1"/>
  <c r="K148" i="6" s="1"/>
  <c r="K149" i="6" a="1"/>
  <c r="K149" i="6" s="1"/>
  <c r="K150" i="6" a="1"/>
  <c r="K150" i="6" s="1"/>
  <c r="K151" i="6" a="1"/>
  <c r="K151" i="6" s="1"/>
  <c r="K152" i="6" a="1"/>
  <c r="K152" i="6" s="1"/>
  <c r="K153" i="6" a="1"/>
  <c r="K153" i="6" s="1"/>
  <c r="K154" i="6" a="1"/>
  <c r="K154" i="6" s="1"/>
  <c r="K155" i="6" a="1"/>
  <c r="K155" i="6" s="1"/>
  <c r="K156" i="6" a="1"/>
  <c r="K156" i="6" s="1"/>
  <c r="K157" i="6" a="1"/>
  <c r="K157" i="6" s="1"/>
  <c r="K158" i="6" a="1"/>
  <c r="K158" i="6" s="1"/>
  <c r="K159" i="6" a="1"/>
  <c r="K159" i="6" s="1"/>
  <c r="K160" i="6" a="1"/>
  <c r="K160" i="6" s="1"/>
  <c r="K161" i="6" a="1"/>
  <c r="K161" i="6" s="1"/>
  <c r="K162" i="6" a="1"/>
  <c r="K162" i="6" s="1"/>
  <c r="K163" i="6" a="1"/>
  <c r="K163" i="6" s="1"/>
  <c r="K164" i="6" a="1"/>
  <c r="K164" i="6" s="1"/>
  <c r="K165" i="6" a="1"/>
  <c r="K165" i="6" s="1"/>
  <c r="K166" i="6" a="1"/>
  <c r="K166" i="6" s="1"/>
  <c r="K167" i="6" a="1"/>
  <c r="K167" i="6" s="1"/>
  <c r="K168" i="6" a="1"/>
  <c r="K168" i="6" s="1"/>
  <c r="K169" i="6" a="1"/>
  <c r="K169" i="6" s="1"/>
  <c r="K170" i="6" a="1"/>
  <c r="K170" i="6" s="1"/>
  <c r="K171" i="6" a="1"/>
  <c r="K171" i="6" s="1"/>
  <c r="K172" i="6" a="1"/>
  <c r="K172" i="6" s="1"/>
  <c r="K173" i="6" a="1"/>
  <c r="K173" i="6" s="1"/>
  <c r="K174" i="6" a="1"/>
  <c r="K174" i="6" s="1"/>
  <c r="K175" i="6" a="1"/>
  <c r="K175" i="6" s="1"/>
  <c r="K176" i="6" a="1"/>
  <c r="K176" i="6" s="1"/>
  <c r="K177" i="6" a="1"/>
  <c r="K177" i="6" s="1"/>
  <c r="K178" i="6" a="1"/>
  <c r="K178" i="6" s="1"/>
  <c r="K179" i="6" a="1"/>
  <c r="K179" i="6" s="1"/>
  <c r="K180" i="6" a="1"/>
  <c r="K180" i="6" s="1"/>
  <c r="K181" i="6" a="1"/>
  <c r="K181" i="6" s="1"/>
  <c r="K182" i="6" a="1"/>
  <c r="K182" i="6" s="1"/>
  <c r="K183" i="6" a="1"/>
  <c r="K183" i="6" s="1"/>
  <c r="K184" i="6" a="1"/>
  <c r="K184" i="6" s="1"/>
  <c r="K185" i="6" a="1"/>
  <c r="K185" i="6" s="1"/>
  <c r="K186" i="6" a="1"/>
  <c r="K186" i="6" s="1"/>
  <c r="K187" i="6" a="1"/>
  <c r="K187" i="6" s="1"/>
  <c r="K188" i="6" a="1"/>
  <c r="K188" i="6" s="1"/>
  <c r="K189" i="6" a="1"/>
  <c r="K189" i="6" s="1"/>
  <c r="K190" i="6" a="1"/>
  <c r="K190" i="6" s="1"/>
  <c r="K191" i="6" a="1"/>
  <c r="K191" i="6" s="1"/>
  <c r="K192" i="6" a="1"/>
  <c r="K192" i="6" s="1"/>
  <c r="K193" i="6" a="1"/>
  <c r="K193" i="6" s="1"/>
  <c r="K194" i="6" a="1"/>
  <c r="K194" i="6" s="1"/>
  <c r="K195" i="6" a="1"/>
  <c r="K195" i="6" s="1"/>
  <c r="K196" i="6" a="1"/>
  <c r="K196" i="6" s="1"/>
  <c r="K197" i="6" a="1"/>
  <c r="K197" i="6" s="1"/>
  <c r="K198" i="6" a="1"/>
  <c r="K198" i="6" s="1"/>
  <c r="K199" i="6" a="1"/>
  <c r="K199" i="6" s="1"/>
  <c r="K200" i="6" a="1"/>
  <c r="K200" i="6" s="1"/>
  <c r="K201" i="6" a="1"/>
  <c r="K201" i="6" s="1"/>
  <c r="K202" i="6" a="1"/>
  <c r="K202" i="6" s="1"/>
  <c r="K203" i="6" a="1"/>
  <c r="K203" i="6" s="1"/>
  <c r="K204" i="6" a="1"/>
  <c r="K204" i="6" s="1"/>
  <c r="K205" i="6" a="1"/>
  <c r="K205" i="6" s="1"/>
  <c r="K206" i="6" a="1"/>
  <c r="K206" i="6" s="1"/>
  <c r="K207" i="6" a="1"/>
  <c r="K207" i="6" s="1"/>
  <c r="K208" i="6" a="1"/>
  <c r="K208" i="6" s="1"/>
  <c r="K209" i="6" a="1"/>
  <c r="K209" i="6" s="1"/>
  <c r="K210" i="6" a="1"/>
  <c r="K210" i="6" s="1"/>
  <c r="K211" i="6" a="1"/>
  <c r="K211" i="6" s="1"/>
  <c r="K212" i="6" a="1"/>
  <c r="K212" i="6" s="1"/>
  <c r="K213" i="6" a="1"/>
  <c r="K213" i="6" s="1"/>
  <c r="K214" i="6" a="1"/>
  <c r="K214" i="6" s="1"/>
  <c r="K215" i="6" a="1"/>
  <c r="K215" i="6" s="1"/>
  <c r="K216" i="6" a="1"/>
  <c r="K216" i="6" s="1"/>
  <c r="K217" i="6" a="1"/>
  <c r="K217" i="6" s="1"/>
  <c r="K218" i="6" a="1"/>
  <c r="K218" i="6" s="1"/>
  <c r="K219" i="6" a="1"/>
  <c r="K219" i="6" s="1"/>
  <c r="K220" i="6" a="1"/>
  <c r="K220" i="6" s="1"/>
  <c r="K221" i="6" a="1"/>
  <c r="K221" i="6" s="1"/>
  <c r="K222" i="6" a="1"/>
  <c r="K222" i="6" s="1"/>
  <c r="K223" i="6" a="1"/>
  <c r="K223" i="6" s="1"/>
  <c r="K224" i="6" a="1"/>
  <c r="K224" i="6" s="1"/>
  <c r="K225" i="6" a="1"/>
  <c r="K225" i="6" s="1"/>
  <c r="K226" i="6" a="1"/>
  <c r="K226" i="6" s="1"/>
  <c r="K227" i="6" a="1"/>
  <c r="K227" i="6" s="1"/>
  <c r="K228" i="6" a="1"/>
  <c r="K228" i="6" s="1"/>
  <c r="K229" i="6" a="1"/>
  <c r="K229" i="6" s="1"/>
  <c r="K230" i="6" a="1"/>
  <c r="K230" i="6" s="1"/>
  <c r="K231" i="6" a="1"/>
  <c r="K231" i="6" s="1"/>
  <c r="K232" i="6" a="1"/>
  <c r="K232" i="6" s="1"/>
  <c r="K233" i="6" a="1"/>
  <c r="K233" i="6" s="1"/>
  <c r="K234" i="6" a="1"/>
  <c r="K234" i="6" s="1"/>
  <c r="K235" i="6" a="1"/>
  <c r="K235" i="6" s="1"/>
  <c r="K236" i="6" a="1"/>
  <c r="K236" i="6" s="1"/>
  <c r="K237" i="6" a="1"/>
  <c r="K237" i="6" s="1"/>
  <c r="K238" i="6" a="1"/>
  <c r="K238" i="6" s="1"/>
  <c r="K239" i="6" a="1"/>
  <c r="K239" i="6" s="1"/>
  <c r="K240" i="6" a="1"/>
  <c r="K240" i="6" s="1"/>
  <c r="K241" i="6" a="1"/>
  <c r="K241" i="6" s="1"/>
  <c r="K242" i="6" a="1"/>
  <c r="K242" i="6" s="1"/>
  <c r="K243" i="6" a="1"/>
  <c r="K243" i="6" s="1"/>
  <c r="K244" i="6" a="1"/>
  <c r="K244" i="6" s="1"/>
  <c r="K245" i="6" a="1"/>
  <c r="K245" i="6" s="1"/>
  <c r="K246" i="6" a="1"/>
  <c r="K246" i="6" s="1"/>
  <c r="K247" i="6" a="1"/>
  <c r="K247" i="6" s="1"/>
  <c r="K248" i="6" a="1"/>
  <c r="K248" i="6" s="1"/>
  <c r="K249" i="6" a="1"/>
  <c r="K249" i="6" s="1"/>
  <c r="K250" i="6" a="1"/>
  <c r="K250" i="6" s="1"/>
  <c r="K251" i="6" a="1"/>
  <c r="K251" i="6" s="1"/>
  <c r="K252" i="6" a="1"/>
  <c r="K252" i="6" s="1"/>
  <c r="K253" i="6" a="1"/>
  <c r="K253" i="6" s="1"/>
  <c r="K254" i="6" a="1"/>
  <c r="K254" i="6" s="1"/>
  <c r="K255" i="6" a="1"/>
  <c r="K255" i="6" s="1"/>
  <c r="K256" i="6" a="1"/>
  <c r="K256" i="6" s="1"/>
  <c r="K257" i="6" a="1"/>
  <c r="K257" i="6" s="1"/>
  <c r="K258" i="6" a="1"/>
  <c r="K258" i="6" s="1"/>
  <c r="K259" i="6" a="1"/>
  <c r="K259" i="6" s="1"/>
  <c r="K260" i="6" a="1"/>
  <c r="K260" i="6" s="1"/>
  <c r="K261" i="6" a="1"/>
  <c r="K261" i="6" s="1"/>
  <c r="K262" i="6" a="1"/>
  <c r="K262" i="6" s="1"/>
  <c r="K263" i="6" a="1"/>
  <c r="K263" i="6" s="1"/>
  <c r="K264" i="6" a="1"/>
  <c r="K264" i="6" s="1"/>
  <c r="K265" i="6" a="1"/>
  <c r="K265" i="6" s="1"/>
  <c r="K266" i="6" a="1"/>
  <c r="K266" i="6" s="1"/>
  <c r="K267" i="6" a="1"/>
  <c r="K267" i="6" s="1"/>
  <c r="K268" i="6" a="1"/>
  <c r="K268" i="6" s="1"/>
  <c r="K269" i="6" a="1"/>
  <c r="K269" i="6" s="1"/>
  <c r="K270" i="6" a="1"/>
  <c r="K270" i="6" s="1"/>
  <c r="K271" i="6" a="1"/>
  <c r="K271" i="6" s="1"/>
  <c r="K272" i="6" a="1"/>
  <c r="K272" i="6" s="1"/>
  <c r="K273" i="6" a="1"/>
  <c r="K273" i="6" s="1"/>
  <c r="J12" i="6" a="1"/>
  <c r="J13" i="6" a="1"/>
  <c r="J13" i="6" s="1"/>
  <c r="J14" i="6" a="1"/>
  <c r="J14" i="6" s="1"/>
  <c r="J15" i="6" a="1"/>
  <c r="J15" i="6" s="1"/>
  <c r="J16" i="6" a="1"/>
  <c r="J16" i="6" s="1"/>
  <c r="J17" i="6" a="1"/>
  <c r="J17" i="6" s="1"/>
  <c r="J18" i="6" a="1"/>
  <c r="J18" i="6" s="1"/>
  <c r="J19" i="6" a="1"/>
  <c r="J19" i="6" s="1"/>
  <c r="J20" i="6" a="1"/>
  <c r="J20" i="6" s="1"/>
  <c r="J21" i="6" a="1"/>
  <c r="J21" i="6" s="1"/>
  <c r="J22" i="6" a="1"/>
  <c r="J22" i="6" s="1"/>
  <c r="J23" i="6" a="1"/>
  <c r="J23" i="6" s="1"/>
  <c r="J24" i="6" a="1"/>
  <c r="J24" i="6" s="1"/>
  <c r="J25" i="6" a="1"/>
  <c r="J25" i="6" s="1"/>
  <c r="J26" i="6" a="1"/>
  <c r="J26" i="6" s="1"/>
  <c r="J27" i="6" a="1"/>
  <c r="J27" i="6" s="1"/>
  <c r="J28" i="6" a="1"/>
  <c r="J28" i="6" s="1"/>
  <c r="J29" i="6" a="1"/>
  <c r="J29" i="6" s="1"/>
  <c r="J30" i="6" a="1"/>
  <c r="J30" i="6" s="1"/>
  <c r="J31" i="6" a="1"/>
  <c r="J31" i="6" s="1"/>
  <c r="J32" i="6" a="1"/>
  <c r="J32" i="6" s="1"/>
  <c r="J33" i="6" a="1"/>
  <c r="J33" i="6" s="1"/>
  <c r="J34" i="6" a="1"/>
  <c r="J34" i="6" s="1"/>
  <c r="J35" i="6" a="1"/>
  <c r="J35" i="6" s="1"/>
  <c r="J36" i="6" a="1"/>
  <c r="J36" i="6" s="1"/>
  <c r="J37" i="6" a="1"/>
  <c r="J37" i="6" s="1"/>
  <c r="J38" i="6" a="1"/>
  <c r="J38" i="6" s="1"/>
  <c r="J39" i="6" a="1"/>
  <c r="J39" i="6" s="1"/>
  <c r="J40" i="6" a="1"/>
  <c r="J40" i="6" s="1"/>
  <c r="J41" i="6" a="1"/>
  <c r="J41" i="6" s="1"/>
  <c r="J42" i="6" a="1"/>
  <c r="J42" i="6" s="1"/>
  <c r="J43" i="6" a="1"/>
  <c r="J43" i="6" s="1"/>
  <c r="J44" i="6" a="1"/>
  <c r="J44" i="6" s="1"/>
  <c r="J45" i="6" a="1"/>
  <c r="J45" i="6" s="1"/>
  <c r="J46" i="6" a="1"/>
  <c r="J46" i="6" s="1"/>
  <c r="J47" i="6" a="1"/>
  <c r="J47" i="6" s="1"/>
  <c r="J48" i="6" a="1"/>
  <c r="J48" i="6" s="1"/>
  <c r="J49" i="6" a="1"/>
  <c r="J49" i="6" s="1"/>
  <c r="J50" i="6" a="1"/>
  <c r="J50" i="6" s="1"/>
  <c r="J51" i="6" a="1"/>
  <c r="J51" i="6" s="1"/>
  <c r="J52" i="6" a="1"/>
  <c r="J52" i="6" s="1"/>
  <c r="J53" i="6" a="1"/>
  <c r="J53" i="6" s="1"/>
  <c r="J54" i="6" a="1"/>
  <c r="J54" i="6" s="1"/>
  <c r="J55" i="6" a="1"/>
  <c r="J55" i="6" s="1"/>
  <c r="J56" i="6" a="1"/>
  <c r="J56" i="6" s="1"/>
  <c r="J57" i="6" a="1"/>
  <c r="J57" i="6" s="1"/>
  <c r="J58" i="6" a="1"/>
  <c r="J58" i="6" s="1"/>
  <c r="J59" i="6" a="1"/>
  <c r="J59" i="6" s="1"/>
  <c r="J60" i="6" a="1"/>
  <c r="J60" i="6" s="1"/>
  <c r="J61" i="6" a="1"/>
  <c r="J61" i="6" s="1"/>
  <c r="J62" i="6" a="1"/>
  <c r="J62" i="6" s="1"/>
  <c r="J63" i="6" a="1"/>
  <c r="J63" i="6" s="1"/>
  <c r="J64" i="6" a="1"/>
  <c r="J64" i="6" s="1"/>
  <c r="J65" i="6" a="1"/>
  <c r="J65" i="6" s="1"/>
  <c r="J66" i="6" a="1"/>
  <c r="J66" i="6" s="1"/>
  <c r="J67" i="6" a="1"/>
  <c r="J67" i="6" s="1"/>
  <c r="J68" i="6" a="1"/>
  <c r="J68" i="6" s="1"/>
  <c r="J69" i="6" a="1"/>
  <c r="J69" i="6" s="1"/>
  <c r="J70" i="6" a="1"/>
  <c r="J70" i="6" s="1"/>
  <c r="J71" i="6" a="1"/>
  <c r="J71" i="6" s="1"/>
  <c r="J72" i="6" a="1"/>
  <c r="J72" i="6" s="1"/>
  <c r="J73" i="6" a="1"/>
  <c r="J73" i="6" s="1"/>
  <c r="J74" i="6" a="1"/>
  <c r="J74" i="6" s="1"/>
  <c r="J75" i="6" a="1"/>
  <c r="J75" i="6" s="1"/>
  <c r="J76" i="6" a="1"/>
  <c r="J76" i="6" s="1"/>
  <c r="J77" i="6" a="1"/>
  <c r="J77" i="6" s="1"/>
  <c r="J78" i="6" a="1"/>
  <c r="J78" i="6" s="1"/>
  <c r="J79" i="6" a="1"/>
  <c r="J79" i="6" s="1"/>
  <c r="J80" i="6" a="1"/>
  <c r="J80" i="6" s="1"/>
  <c r="J81" i="6" a="1"/>
  <c r="J81" i="6" s="1"/>
  <c r="J82" i="6" a="1"/>
  <c r="J82" i="6" s="1"/>
  <c r="J83" i="6" a="1"/>
  <c r="J83" i="6" s="1"/>
  <c r="J84" i="6" a="1"/>
  <c r="J84" i="6" s="1"/>
  <c r="J85" i="6" a="1"/>
  <c r="J85" i="6" s="1"/>
  <c r="J86" i="6" a="1"/>
  <c r="J86" i="6" s="1"/>
  <c r="J87" i="6" a="1"/>
  <c r="J87" i="6" s="1"/>
  <c r="J88" i="6" a="1"/>
  <c r="J88" i="6" s="1"/>
  <c r="J89" i="6" a="1"/>
  <c r="J89" i="6" s="1"/>
  <c r="J90" i="6" a="1"/>
  <c r="J90" i="6" s="1"/>
  <c r="J91" i="6" a="1"/>
  <c r="J91" i="6" s="1"/>
  <c r="J92" i="6" a="1"/>
  <c r="J92" i="6" s="1"/>
  <c r="J93" i="6" a="1"/>
  <c r="J93" i="6" s="1"/>
  <c r="J94" i="6" a="1"/>
  <c r="J94" i="6" s="1"/>
  <c r="J95" i="6" a="1"/>
  <c r="J95" i="6" s="1"/>
  <c r="J96" i="6" a="1"/>
  <c r="J96" i="6" s="1"/>
  <c r="J97" i="6" a="1"/>
  <c r="J97" i="6" s="1"/>
  <c r="J98" i="6" a="1"/>
  <c r="J98" i="6" s="1"/>
  <c r="J99" i="6" a="1"/>
  <c r="J99" i="6" s="1"/>
  <c r="J100" i="6" a="1"/>
  <c r="J100" i="6" s="1"/>
  <c r="J101" i="6" a="1"/>
  <c r="J101" i="6" s="1"/>
  <c r="J102" i="6" a="1"/>
  <c r="J102" i="6" s="1"/>
  <c r="J103" i="6" a="1"/>
  <c r="J103" i="6" s="1"/>
  <c r="J104" i="6" a="1"/>
  <c r="J104" i="6" s="1"/>
  <c r="J105" i="6" a="1"/>
  <c r="J105" i="6" s="1"/>
  <c r="J106" i="6" a="1"/>
  <c r="J106" i="6" s="1"/>
  <c r="J107" i="6" a="1"/>
  <c r="J107" i="6" s="1"/>
  <c r="J108" i="6" a="1"/>
  <c r="J108" i="6" s="1"/>
  <c r="J109" i="6" a="1"/>
  <c r="J109" i="6" s="1"/>
  <c r="J110" i="6" a="1"/>
  <c r="J110" i="6" s="1"/>
  <c r="J111" i="6" a="1"/>
  <c r="J111" i="6" s="1"/>
  <c r="J112" i="6" a="1"/>
  <c r="J112" i="6" s="1"/>
  <c r="J113" i="6" a="1"/>
  <c r="J113" i="6" s="1"/>
  <c r="J114" i="6" a="1"/>
  <c r="J114" i="6" s="1"/>
  <c r="J115" i="6" a="1"/>
  <c r="J115" i="6" s="1"/>
  <c r="J116" i="6" a="1"/>
  <c r="J116" i="6" s="1"/>
  <c r="J117" i="6" a="1"/>
  <c r="J117" i="6" s="1"/>
  <c r="J118" i="6" a="1"/>
  <c r="J118" i="6" s="1"/>
  <c r="J119" i="6" a="1"/>
  <c r="J119" i="6" s="1"/>
  <c r="J120" i="6" a="1"/>
  <c r="J120" i="6" s="1"/>
  <c r="J121" i="6" a="1"/>
  <c r="J121" i="6" s="1"/>
  <c r="J122" i="6" a="1"/>
  <c r="J122" i="6" s="1"/>
  <c r="J123" i="6" a="1"/>
  <c r="J123" i="6" s="1"/>
  <c r="J124" i="6" a="1"/>
  <c r="J124" i="6" s="1"/>
  <c r="J125" i="6" a="1"/>
  <c r="J125" i="6" s="1"/>
  <c r="J126" i="6" a="1"/>
  <c r="J126" i="6" s="1"/>
  <c r="J127" i="6" a="1"/>
  <c r="J127" i="6" s="1"/>
  <c r="J128" i="6" a="1"/>
  <c r="J128" i="6" s="1"/>
  <c r="J129" i="6" a="1"/>
  <c r="J129" i="6" s="1"/>
  <c r="J130" i="6" a="1"/>
  <c r="J130" i="6" s="1"/>
  <c r="J131" i="6" a="1"/>
  <c r="J131" i="6" s="1"/>
  <c r="J132" i="6" a="1"/>
  <c r="J132" i="6" s="1"/>
  <c r="J133" i="6" a="1"/>
  <c r="J133" i="6" s="1"/>
  <c r="J134" i="6" a="1"/>
  <c r="J134" i="6" s="1"/>
  <c r="J135" i="6" a="1"/>
  <c r="J135" i="6" s="1"/>
  <c r="J136" i="6" a="1"/>
  <c r="J136" i="6" s="1"/>
  <c r="J137" i="6" a="1"/>
  <c r="J137" i="6" s="1"/>
  <c r="J138" i="6" a="1"/>
  <c r="J138" i="6" s="1"/>
  <c r="J139" i="6" a="1"/>
  <c r="J139" i="6" s="1"/>
  <c r="J140" i="6" a="1"/>
  <c r="J140" i="6" s="1"/>
  <c r="J141" i="6" a="1"/>
  <c r="J141" i="6" s="1"/>
  <c r="J142" i="6" a="1"/>
  <c r="J142" i="6" s="1"/>
  <c r="J143" i="6" a="1"/>
  <c r="J143" i="6" s="1"/>
  <c r="J144" i="6" a="1"/>
  <c r="J144" i="6" s="1"/>
  <c r="J145" i="6" a="1"/>
  <c r="J145" i="6" s="1"/>
  <c r="J146" i="6" a="1"/>
  <c r="J146" i="6" s="1"/>
  <c r="J147" i="6" a="1"/>
  <c r="J147" i="6" s="1"/>
  <c r="J148" i="6" a="1"/>
  <c r="J148" i="6" s="1"/>
  <c r="J149" i="6" a="1"/>
  <c r="J149" i="6" s="1"/>
  <c r="J150" i="6" a="1"/>
  <c r="J150" i="6" s="1"/>
  <c r="J151" i="6" a="1"/>
  <c r="J151" i="6" s="1"/>
  <c r="J152" i="6" a="1"/>
  <c r="J152" i="6" s="1"/>
  <c r="J153" i="6" a="1"/>
  <c r="J153" i="6" s="1"/>
  <c r="J154" i="6" a="1"/>
  <c r="J154" i="6" s="1"/>
  <c r="J155" i="6" a="1"/>
  <c r="J155" i="6" s="1"/>
  <c r="J156" i="6" a="1"/>
  <c r="J156" i="6" s="1"/>
  <c r="J157" i="6" a="1"/>
  <c r="J157" i="6" s="1"/>
  <c r="J158" i="6" a="1"/>
  <c r="J158" i="6" s="1"/>
  <c r="J159" i="6" a="1"/>
  <c r="J159" i="6" s="1"/>
  <c r="J160" i="6" a="1"/>
  <c r="J160" i="6" s="1"/>
  <c r="J161" i="6" a="1"/>
  <c r="J161" i="6" s="1"/>
  <c r="J162" i="6" a="1"/>
  <c r="J162" i="6" s="1"/>
  <c r="J163" i="6" a="1"/>
  <c r="J163" i="6" s="1"/>
  <c r="J164" i="6" a="1"/>
  <c r="J164" i="6" s="1"/>
  <c r="J165" i="6" a="1"/>
  <c r="J165" i="6" s="1"/>
  <c r="J166" i="6" a="1"/>
  <c r="J166" i="6" s="1"/>
  <c r="J167" i="6" a="1"/>
  <c r="J167" i="6" s="1"/>
  <c r="J168" i="6" a="1"/>
  <c r="J168" i="6" s="1"/>
  <c r="J169" i="6" a="1"/>
  <c r="J169" i="6" s="1"/>
  <c r="J170" i="6" a="1"/>
  <c r="J170" i="6" s="1"/>
  <c r="J171" i="6" a="1"/>
  <c r="J171" i="6" s="1"/>
  <c r="J172" i="6" a="1"/>
  <c r="J172" i="6" s="1"/>
  <c r="J173" i="6" a="1"/>
  <c r="J173" i="6" s="1"/>
  <c r="J174" i="6" a="1"/>
  <c r="J174" i="6" s="1"/>
  <c r="J175" i="6" a="1"/>
  <c r="J175" i="6" s="1"/>
  <c r="J176" i="6" a="1"/>
  <c r="J176" i="6" s="1"/>
  <c r="J177" i="6" a="1"/>
  <c r="J177" i="6" s="1"/>
  <c r="J178" i="6" a="1"/>
  <c r="J178" i="6" s="1"/>
  <c r="J179" i="6" a="1"/>
  <c r="J179" i="6" s="1"/>
  <c r="J180" i="6" a="1"/>
  <c r="J180" i="6" s="1"/>
  <c r="J181" i="6" a="1"/>
  <c r="J181" i="6" s="1"/>
  <c r="J182" i="6" a="1"/>
  <c r="J182" i="6" s="1"/>
  <c r="J183" i="6" a="1"/>
  <c r="J183" i="6" s="1"/>
  <c r="J184" i="6" a="1"/>
  <c r="J184" i="6" s="1"/>
  <c r="J185" i="6" a="1"/>
  <c r="J185" i="6" s="1"/>
  <c r="J186" i="6" a="1"/>
  <c r="J186" i="6" s="1"/>
  <c r="J187" i="6" a="1"/>
  <c r="J187" i="6" s="1"/>
  <c r="J188" i="6" a="1"/>
  <c r="J188" i="6" s="1"/>
  <c r="J189" i="6" a="1"/>
  <c r="J189" i="6" s="1"/>
  <c r="J190" i="6" a="1"/>
  <c r="J190" i="6" s="1"/>
  <c r="J191" i="6" a="1"/>
  <c r="J191" i="6" s="1"/>
  <c r="J192" i="6" a="1"/>
  <c r="J192" i="6" s="1"/>
  <c r="J193" i="6" a="1"/>
  <c r="J193" i="6" s="1"/>
  <c r="J194" i="6" a="1"/>
  <c r="J194" i="6" s="1"/>
  <c r="J195" i="6" a="1"/>
  <c r="J195" i="6" s="1"/>
  <c r="J196" i="6" a="1"/>
  <c r="J196" i="6" s="1"/>
  <c r="J197" i="6" a="1"/>
  <c r="J197" i="6" s="1"/>
  <c r="J198" i="6" a="1"/>
  <c r="J198" i="6" s="1"/>
  <c r="J199" i="6" a="1"/>
  <c r="J199" i="6" s="1"/>
  <c r="J200" i="6" a="1"/>
  <c r="J200" i="6" s="1"/>
  <c r="J201" i="6" a="1"/>
  <c r="J201" i="6" s="1"/>
  <c r="J202" i="6" a="1"/>
  <c r="J202" i="6" s="1"/>
  <c r="J203" i="6" a="1"/>
  <c r="J203" i="6" s="1"/>
  <c r="J204" i="6" a="1"/>
  <c r="J204" i="6" s="1"/>
  <c r="J205" i="6" a="1"/>
  <c r="J205" i="6" s="1"/>
  <c r="J206" i="6" a="1"/>
  <c r="J206" i="6" s="1"/>
  <c r="J207" i="6" a="1"/>
  <c r="J207" i="6" s="1"/>
  <c r="J208" i="6" a="1"/>
  <c r="J208" i="6" s="1"/>
  <c r="J209" i="6" a="1"/>
  <c r="J209" i="6" s="1"/>
  <c r="J210" i="6" a="1"/>
  <c r="J210" i="6" s="1"/>
  <c r="J211" i="6" a="1"/>
  <c r="J211" i="6" s="1"/>
  <c r="J212" i="6" a="1"/>
  <c r="J212" i="6" s="1"/>
  <c r="J213" i="6" a="1"/>
  <c r="J213" i="6" s="1"/>
  <c r="J214" i="6" a="1"/>
  <c r="J214" i="6" s="1"/>
  <c r="J215" i="6" a="1"/>
  <c r="J215" i="6" s="1"/>
  <c r="J216" i="6" a="1"/>
  <c r="J216" i="6" s="1"/>
  <c r="J217" i="6" a="1"/>
  <c r="J217" i="6" s="1"/>
  <c r="J218" i="6" a="1"/>
  <c r="J218" i="6" s="1"/>
  <c r="J219" i="6" a="1"/>
  <c r="J219" i="6" s="1"/>
  <c r="J220" i="6" a="1"/>
  <c r="J220" i="6" s="1"/>
  <c r="J221" i="6" a="1"/>
  <c r="J221" i="6" s="1"/>
  <c r="J222" i="6" a="1"/>
  <c r="J222" i="6" s="1"/>
  <c r="J223" i="6" a="1"/>
  <c r="J223" i="6" s="1"/>
  <c r="J224" i="6" a="1"/>
  <c r="J224" i="6" s="1"/>
  <c r="J225" i="6" a="1"/>
  <c r="J225" i="6" s="1"/>
  <c r="J226" i="6" a="1"/>
  <c r="J226" i="6" s="1"/>
  <c r="J227" i="6" a="1"/>
  <c r="J227" i="6" s="1"/>
  <c r="J228" i="6" a="1"/>
  <c r="J228" i="6" s="1"/>
  <c r="J229" i="6" a="1"/>
  <c r="J229" i="6" s="1"/>
  <c r="J230" i="6" a="1"/>
  <c r="J230" i="6" s="1"/>
  <c r="J231" i="6" a="1"/>
  <c r="J231" i="6" s="1"/>
  <c r="J232" i="6" a="1"/>
  <c r="J232" i="6" s="1"/>
  <c r="J233" i="6" a="1"/>
  <c r="J233" i="6" s="1"/>
  <c r="J234" i="6" a="1"/>
  <c r="J234" i="6" s="1"/>
  <c r="J235" i="6" a="1"/>
  <c r="J235" i="6" s="1"/>
  <c r="J236" i="6" a="1"/>
  <c r="J236" i="6" s="1"/>
  <c r="J237" i="6" a="1"/>
  <c r="J237" i="6" s="1"/>
  <c r="J238" i="6" a="1"/>
  <c r="J238" i="6" s="1"/>
  <c r="J239" i="6" a="1"/>
  <c r="J239" i="6" s="1"/>
  <c r="J240" i="6" a="1"/>
  <c r="J240" i="6" s="1"/>
  <c r="J241" i="6" a="1"/>
  <c r="J241" i="6" s="1"/>
  <c r="J242" i="6" a="1"/>
  <c r="J242" i="6" s="1"/>
  <c r="J243" i="6" a="1"/>
  <c r="J243" i="6" s="1"/>
  <c r="J244" i="6" a="1"/>
  <c r="J244" i="6" s="1"/>
  <c r="J245" i="6" a="1"/>
  <c r="J245" i="6" s="1"/>
  <c r="J246" i="6" a="1"/>
  <c r="J246" i="6" s="1"/>
  <c r="J247" i="6" a="1"/>
  <c r="J247" i="6" s="1"/>
  <c r="J248" i="6" a="1"/>
  <c r="J248" i="6" s="1"/>
  <c r="J249" i="6" a="1"/>
  <c r="J249" i="6" s="1"/>
  <c r="J250" i="6" a="1"/>
  <c r="J250" i="6" s="1"/>
  <c r="J251" i="6" a="1"/>
  <c r="J251" i="6" s="1"/>
  <c r="J252" i="6" a="1"/>
  <c r="J252" i="6" s="1"/>
  <c r="J253" i="6" a="1"/>
  <c r="J253" i="6" s="1"/>
  <c r="J254" i="6" a="1"/>
  <c r="J254" i="6" s="1"/>
  <c r="J255" i="6" a="1"/>
  <c r="J255" i="6" s="1"/>
  <c r="J256" i="6" a="1"/>
  <c r="J256" i="6" s="1"/>
  <c r="J257" i="6" a="1"/>
  <c r="J257" i="6" s="1"/>
  <c r="J258" i="6" a="1"/>
  <c r="J258" i="6" s="1"/>
  <c r="J259" i="6" a="1"/>
  <c r="J259" i="6" s="1"/>
  <c r="J260" i="6" a="1"/>
  <c r="J260" i="6" s="1"/>
  <c r="J261" i="6" a="1"/>
  <c r="J261" i="6" s="1"/>
  <c r="J262" i="6" a="1"/>
  <c r="J262" i="6" s="1"/>
  <c r="J263" i="6" a="1"/>
  <c r="J263" i="6" s="1"/>
  <c r="J264" i="6" a="1"/>
  <c r="J264" i="6" s="1"/>
  <c r="J265" i="6" a="1"/>
  <c r="J265" i="6" s="1"/>
  <c r="J266" i="6" a="1"/>
  <c r="J266" i="6" s="1"/>
  <c r="J267" i="6" a="1"/>
  <c r="J267" i="6" s="1"/>
  <c r="J268" i="6" a="1"/>
  <c r="J268" i="6" s="1"/>
  <c r="J269" i="6" a="1"/>
  <c r="J269" i="6" s="1"/>
  <c r="J270" i="6" a="1"/>
  <c r="J270" i="6" s="1"/>
  <c r="J271" i="6" a="1"/>
  <c r="J271" i="6" s="1"/>
  <c r="J272" i="6" a="1"/>
  <c r="J272" i="6" s="1"/>
  <c r="J273" i="6" a="1"/>
  <c r="J273" i="6" s="1"/>
  <c r="C109" i="5"/>
  <c r="K12" i="6" l="1"/>
  <c r="J12" i="6"/>
  <c r="J14" i="16" a="1"/>
  <c r="J14" i="16" s="1"/>
  <c r="J15" i="16" a="1"/>
  <c r="J15" i="16" s="1"/>
  <c r="J16" i="16" a="1"/>
  <c r="J16" i="16" s="1"/>
  <c r="J17" i="16" a="1"/>
  <c r="J17" i="16" s="1"/>
  <c r="I14" i="16"/>
  <c r="I15" i="16"/>
  <c r="I16" i="16"/>
  <c r="I17" i="16"/>
  <c r="G14" i="13" a="1"/>
  <c r="G14" i="13" s="1"/>
  <c r="G15" i="13" a="1"/>
  <c r="G15" i="13" s="1"/>
  <c r="G16" i="13" a="1"/>
  <c r="G16" i="13" s="1"/>
  <c r="G17" i="13" a="1"/>
  <c r="G17" i="13" s="1"/>
  <c r="G18" i="13" a="1"/>
  <c r="G18" i="13" s="1"/>
  <c r="G19" i="13" a="1"/>
  <c r="G19" i="13" s="1"/>
  <c r="G20" i="13" a="1"/>
  <c r="G20" i="13" s="1"/>
  <c r="G21" i="13" a="1"/>
  <c r="G21" i="13" s="1"/>
  <c r="G22" i="13" a="1"/>
  <c r="G22" i="13" s="1"/>
  <c r="G23" i="13" a="1"/>
  <c r="G23" i="13" s="1"/>
  <c r="G24" i="13" a="1"/>
  <c r="G24" i="13" s="1"/>
  <c r="G25" i="13" a="1"/>
  <c r="G25" i="13" s="1"/>
  <c r="G26" i="13" a="1"/>
  <c r="G26" i="13" s="1"/>
  <c r="G27" i="13" a="1"/>
  <c r="G27" i="13" s="1"/>
  <c r="G28" i="13" a="1"/>
  <c r="G28" i="13" s="1"/>
  <c r="G29" i="13" a="1"/>
  <c r="G29" i="13" s="1"/>
  <c r="G30" i="13" a="1"/>
  <c r="G30" i="13" s="1"/>
  <c r="G31" i="13" a="1"/>
  <c r="G31" i="13" s="1"/>
  <c r="G32" i="13" a="1"/>
  <c r="G32" i="13" s="1"/>
  <c r="G33" i="13" a="1"/>
  <c r="G33" i="13" s="1"/>
  <c r="G34" i="13" a="1"/>
  <c r="G34" i="13" s="1"/>
  <c r="G35" i="13" a="1"/>
  <c r="G35" i="13" s="1"/>
  <c r="G36" i="13" a="1"/>
  <c r="G36" i="13" s="1"/>
  <c r="G37" i="13" a="1"/>
  <c r="G37" i="13" s="1"/>
  <c r="G38" i="13" a="1"/>
  <c r="G38" i="13" s="1"/>
  <c r="G39" i="13" a="1"/>
  <c r="G39" i="13" s="1"/>
  <c r="G40" i="13" a="1"/>
  <c r="G40" i="13" s="1"/>
  <c r="G41" i="13" a="1"/>
  <c r="G41" i="13" s="1"/>
  <c r="G42" i="13" a="1"/>
  <c r="G42" i="13" s="1"/>
  <c r="G43" i="13" a="1"/>
  <c r="G43" i="13" s="1"/>
  <c r="G44" i="13" a="1"/>
  <c r="G44" i="13" s="1"/>
  <c r="G45" i="13" a="1"/>
  <c r="G45" i="13" s="1"/>
  <c r="G46" i="13" a="1"/>
  <c r="G46" i="13" s="1"/>
  <c r="G47" i="13" a="1"/>
  <c r="G47" i="13" s="1"/>
  <c r="G48" i="13" a="1"/>
  <c r="G48" i="13" s="1"/>
  <c r="G49" i="13" a="1"/>
  <c r="G49" i="13" s="1"/>
  <c r="G50" i="13" a="1"/>
  <c r="G50" i="13" s="1"/>
  <c r="G51" i="13" a="1"/>
  <c r="G51" i="13" s="1"/>
  <c r="G52" i="13" a="1"/>
  <c r="G52" i="13" s="1"/>
  <c r="G53" i="13" a="1"/>
  <c r="G53" i="13" s="1"/>
  <c r="G54" i="13" a="1"/>
  <c r="G54" i="13" s="1"/>
  <c r="G55" i="13" a="1"/>
  <c r="G55" i="13" s="1"/>
  <c r="G56" i="13" a="1"/>
  <c r="G56" i="13" s="1"/>
  <c r="G57" i="13" a="1"/>
  <c r="G57" i="13" s="1"/>
  <c r="G58" i="13" a="1"/>
  <c r="G58" i="13" s="1"/>
  <c r="G59" i="13" a="1"/>
  <c r="G59" i="13" s="1"/>
  <c r="G60" i="13" a="1"/>
  <c r="G60" i="13" s="1"/>
  <c r="G61" i="13" a="1"/>
  <c r="G61" i="13" s="1"/>
  <c r="O14" i="13" a="1"/>
  <c r="O14" i="13" s="1"/>
  <c r="O15" i="13" a="1"/>
  <c r="O15" i="13" s="1"/>
  <c r="O16" i="13" a="1"/>
  <c r="O16" i="13" s="1"/>
  <c r="O17" i="13" a="1"/>
  <c r="O17" i="13" s="1"/>
  <c r="O18" i="13" a="1"/>
  <c r="O18" i="13" s="1"/>
  <c r="O19" i="13" a="1"/>
  <c r="O19" i="13" s="1"/>
  <c r="O20" i="13" a="1"/>
  <c r="O20" i="13" s="1"/>
  <c r="O21" i="13" a="1"/>
  <c r="O21" i="13" s="1"/>
  <c r="O22" i="13" a="1"/>
  <c r="O22" i="13" s="1"/>
  <c r="O23" i="13" a="1"/>
  <c r="O23" i="13" s="1"/>
  <c r="O24" i="13" a="1"/>
  <c r="O24" i="13" s="1"/>
  <c r="O25" i="13" a="1"/>
  <c r="O25" i="13" s="1"/>
  <c r="O26" i="13" a="1"/>
  <c r="O26" i="13" s="1"/>
  <c r="O27" i="13" a="1"/>
  <c r="O27" i="13" s="1"/>
  <c r="O28" i="13" a="1"/>
  <c r="O28" i="13" s="1"/>
  <c r="O29" i="13" a="1"/>
  <c r="O29" i="13" s="1"/>
  <c r="O30" i="13" a="1"/>
  <c r="O30" i="13" s="1"/>
  <c r="O31" i="13" a="1"/>
  <c r="O31" i="13" s="1"/>
  <c r="O32" i="13" a="1"/>
  <c r="O32" i="13" s="1"/>
  <c r="O33" i="13" a="1"/>
  <c r="O33" i="13" s="1"/>
  <c r="O34" i="13" a="1"/>
  <c r="O34" i="13" s="1"/>
  <c r="O35" i="13" a="1"/>
  <c r="O35" i="13" s="1"/>
  <c r="O36" i="13" a="1"/>
  <c r="O36" i="13" s="1"/>
  <c r="O37" i="13" a="1"/>
  <c r="O37" i="13" s="1"/>
  <c r="O38" i="13" a="1"/>
  <c r="O38" i="13" s="1"/>
  <c r="O39" i="13" a="1"/>
  <c r="O39" i="13" s="1"/>
  <c r="O40" i="13" a="1"/>
  <c r="O40" i="13" s="1"/>
  <c r="O41" i="13" a="1"/>
  <c r="O41" i="13" s="1"/>
  <c r="O42" i="13" a="1"/>
  <c r="O42" i="13" s="1"/>
  <c r="O43" i="13" a="1"/>
  <c r="O43" i="13" s="1"/>
  <c r="O44" i="13" a="1"/>
  <c r="O44" i="13" s="1"/>
  <c r="O45" i="13" a="1"/>
  <c r="O45" i="13" s="1"/>
  <c r="O46" i="13" a="1"/>
  <c r="O46" i="13" s="1"/>
  <c r="O47" i="13" a="1"/>
  <c r="O47" i="13" s="1"/>
  <c r="O48" i="13" a="1"/>
  <c r="O48" i="13" s="1"/>
  <c r="O49" i="13" a="1"/>
  <c r="O49" i="13" s="1"/>
  <c r="O50" i="13" a="1"/>
  <c r="O50" i="13" s="1"/>
  <c r="O51" i="13" a="1"/>
  <c r="O51" i="13" s="1"/>
  <c r="O52" i="13" a="1"/>
  <c r="O52" i="13" s="1"/>
  <c r="O53" i="13" a="1"/>
  <c r="O53" i="13" s="1"/>
  <c r="O54" i="13" a="1"/>
  <c r="O54" i="13" s="1"/>
  <c r="O55" i="13" a="1"/>
  <c r="O55" i="13" s="1"/>
  <c r="O56" i="13" a="1"/>
  <c r="O56" i="13" s="1"/>
  <c r="O57" i="13" a="1"/>
  <c r="O57" i="13" s="1"/>
  <c r="O58" i="13" a="1"/>
  <c r="O58" i="13" s="1"/>
  <c r="O59" i="13" a="1"/>
  <c r="O59" i="13" s="1"/>
  <c r="O60" i="13" a="1"/>
  <c r="O60" i="13" s="1"/>
  <c r="O61" i="13" a="1"/>
  <c r="O61" i="13" s="1"/>
  <c r="N14" i="13"/>
  <c r="N15" i="13"/>
  <c r="N16" i="13"/>
  <c r="N17" i="13"/>
  <c r="N18" i="13"/>
  <c r="N19" i="13"/>
  <c r="N20" i="13"/>
  <c r="N21" i="13"/>
  <c r="N22" i="13"/>
  <c r="N23" i="13"/>
  <c r="N24" i="13"/>
  <c r="N25" i="13"/>
  <c r="N26" i="13"/>
  <c r="N27" i="13"/>
  <c r="N28" i="13"/>
  <c r="N29" i="13"/>
  <c r="N30" i="13"/>
  <c r="N31" i="13"/>
  <c r="N32" i="13"/>
  <c r="N33" i="13"/>
  <c r="N34" i="13"/>
  <c r="N35" i="13"/>
  <c r="N36" i="13"/>
  <c r="N37" i="13"/>
  <c r="N38" i="13"/>
  <c r="N39" i="13"/>
  <c r="N40" i="13"/>
  <c r="N41" i="13"/>
  <c r="N42" i="13"/>
  <c r="N43" i="13"/>
  <c r="N44" i="13"/>
  <c r="N45" i="13"/>
  <c r="N46" i="13"/>
  <c r="N47" i="13"/>
  <c r="N48" i="13"/>
  <c r="N49" i="13"/>
  <c r="N50" i="13"/>
  <c r="N51" i="13"/>
  <c r="N52" i="13"/>
  <c r="N53" i="13"/>
  <c r="N54" i="13"/>
  <c r="N55" i="13"/>
  <c r="N56" i="13"/>
  <c r="N57" i="13"/>
  <c r="N58" i="13"/>
  <c r="N59" i="13"/>
  <c r="N60" i="13"/>
  <c r="N61" i="13"/>
  <c r="G12" i="6" a="1"/>
  <c r="G13" i="6" a="1"/>
  <c r="G13" i="6" s="1"/>
  <c r="G14" i="6" a="1"/>
  <c r="G14" i="6" s="1"/>
  <c r="G15" i="6" a="1"/>
  <c r="G15" i="6" s="1"/>
  <c r="G16" i="6" a="1"/>
  <c r="G16" i="6" s="1"/>
  <c r="G17" i="6" a="1"/>
  <c r="G17" i="6" s="1"/>
  <c r="G18" i="6" a="1"/>
  <c r="G18" i="6" s="1"/>
  <c r="G19" i="6" a="1"/>
  <c r="G19" i="6" s="1"/>
  <c r="G20" i="6" a="1"/>
  <c r="G20" i="6" s="1"/>
  <c r="G21" i="6" a="1"/>
  <c r="G21" i="6" s="1"/>
  <c r="G22" i="6" a="1"/>
  <c r="G22" i="6" s="1"/>
  <c r="G23" i="6" a="1"/>
  <c r="G23" i="6" s="1"/>
  <c r="G24" i="6" a="1"/>
  <c r="G24" i="6" s="1"/>
  <c r="G25" i="6" a="1"/>
  <c r="G25" i="6" s="1"/>
  <c r="G26" i="6" a="1"/>
  <c r="G26" i="6" s="1"/>
  <c r="G27" i="6" a="1"/>
  <c r="G27" i="6" s="1"/>
  <c r="G28" i="6" a="1"/>
  <c r="G28" i="6" s="1"/>
  <c r="G29" i="6" a="1"/>
  <c r="G29" i="6" s="1"/>
  <c r="G30" i="6" a="1"/>
  <c r="G30" i="6" s="1"/>
  <c r="G31" i="6" a="1"/>
  <c r="G31" i="6" s="1"/>
  <c r="G32" i="6" a="1"/>
  <c r="G32" i="6" s="1"/>
  <c r="G33" i="6" a="1"/>
  <c r="G33" i="6" s="1"/>
  <c r="G34" i="6" a="1"/>
  <c r="G34" i="6" s="1"/>
  <c r="G35" i="6" a="1"/>
  <c r="G35" i="6" s="1"/>
  <c r="G36" i="6" a="1"/>
  <c r="G36" i="6" s="1"/>
  <c r="G37" i="6" a="1"/>
  <c r="G37" i="6" s="1"/>
  <c r="G38" i="6" a="1"/>
  <c r="G38" i="6" s="1"/>
  <c r="G39" i="6" a="1"/>
  <c r="G39" i="6" s="1"/>
  <c r="G40" i="6" a="1"/>
  <c r="G40" i="6" s="1"/>
  <c r="G41" i="6" a="1"/>
  <c r="G41" i="6" s="1"/>
  <c r="G42" i="6" a="1"/>
  <c r="G42" i="6" s="1"/>
  <c r="G43" i="6" a="1"/>
  <c r="G43" i="6" s="1"/>
  <c r="G44" i="6" a="1"/>
  <c r="G44" i="6" s="1"/>
  <c r="G45" i="6" a="1"/>
  <c r="G45" i="6" s="1"/>
  <c r="G46" i="6" a="1"/>
  <c r="G46" i="6" s="1"/>
  <c r="G47" i="6" a="1"/>
  <c r="G47" i="6" s="1"/>
  <c r="G48" i="6" a="1"/>
  <c r="G48" i="6" s="1"/>
  <c r="G49" i="6" a="1"/>
  <c r="G49" i="6" s="1"/>
  <c r="G50" i="6" a="1"/>
  <c r="G50" i="6" s="1"/>
  <c r="G51" i="6" a="1"/>
  <c r="G51" i="6" s="1"/>
  <c r="G52" i="6" a="1"/>
  <c r="G52" i="6" s="1"/>
  <c r="G53" i="6" a="1"/>
  <c r="G53" i="6" s="1"/>
  <c r="G54" i="6" a="1"/>
  <c r="G54" i="6" s="1"/>
  <c r="G55" i="6" a="1"/>
  <c r="G55" i="6" s="1"/>
  <c r="G56" i="6" a="1"/>
  <c r="G56" i="6" s="1"/>
  <c r="G57" i="6" a="1"/>
  <c r="G57" i="6" s="1"/>
  <c r="G58" i="6" a="1"/>
  <c r="G58" i="6" s="1"/>
  <c r="G59" i="6" a="1"/>
  <c r="G59" i="6" s="1"/>
  <c r="G60" i="6" a="1"/>
  <c r="G60" i="6" s="1"/>
  <c r="G61" i="6" a="1"/>
  <c r="G61" i="6" s="1"/>
  <c r="G62" i="6" a="1"/>
  <c r="G62" i="6" s="1"/>
  <c r="G63" i="6" a="1"/>
  <c r="G63" i="6" s="1"/>
  <c r="G64" i="6" a="1"/>
  <c r="G64" i="6" s="1"/>
  <c r="G65" i="6" a="1"/>
  <c r="G65" i="6" s="1"/>
  <c r="G66" i="6" a="1"/>
  <c r="G66" i="6" s="1"/>
  <c r="G67" i="6" a="1"/>
  <c r="G67" i="6" s="1"/>
  <c r="G68" i="6" a="1"/>
  <c r="G68" i="6" s="1"/>
  <c r="G69" i="6" a="1"/>
  <c r="G69" i="6" s="1"/>
  <c r="G70" i="6" a="1"/>
  <c r="G70" i="6" s="1"/>
  <c r="G71" i="6" a="1"/>
  <c r="G71" i="6" s="1"/>
  <c r="G72" i="6" a="1"/>
  <c r="G72" i="6" s="1"/>
  <c r="G73" i="6" a="1"/>
  <c r="G73" i="6" s="1"/>
  <c r="G74" i="6" a="1"/>
  <c r="G74" i="6" s="1"/>
  <c r="G75" i="6" a="1"/>
  <c r="G75" i="6" s="1"/>
  <c r="G76" i="6" a="1"/>
  <c r="G76" i="6" s="1"/>
  <c r="G77" i="6" a="1"/>
  <c r="G77" i="6" s="1"/>
  <c r="G78" i="6" a="1"/>
  <c r="G78" i="6" s="1"/>
  <c r="G79" i="6" a="1"/>
  <c r="G79" i="6" s="1"/>
  <c r="G80" i="6" a="1"/>
  <c r="G80" i="6" s="1"/>
  <c r="G81" i="6" a="1"/>
  <c r="G81" i="6" s="1"/>
  <c r="G82" i="6" a="1"/>
  <c r="G82" i="6" s="1"/>
  <c r="G83" i="6" a="1"/>
  <c r="G83" i="6" s="1"/>
  <c r="G84" i="6" a="1"/>
  <c r="G84" i="6" s="1"/>
  <c r="G85" i="6" a="1"/>
  <c r="G85" i="6" s="1"/>
  <c r="G86" i="6" a="1"/>
  <c r="G86" i="6" s="1"/>
  <c r="G87" i="6" a="1"/>
  <c r="G87" i="6" s="1"/>
  <c r="G88" i="6" a="1"/>
  <c r="G88" i="6" s="1"/>
  <c r="G89" i="6" a="1"/>
  <c r="G89" i="6" s="1"/>
  <c r="G90" i="6" a="1"/>
  <c r="G90" i="6" s="1"/>
  <c r="G91" i="6" a="1"/>
  <c r="G91" i="6" s="1"/>
  <c r="G92" i="6" a="1"/>
  <c r="G92" i="6" s="1"/>
  <c r="G93" i="6" a="1"/>
  <c r="G93" i="6" s="1"/>
  <c r="G94" i="6" a="1"/>
  <c r="G94" i="6" s="1"/>
  <c r="G95" i="6" a="1"/>
  <c r="G95" i="6" s="1"/>
  <c r="G96" i="6" a="1"/>
  <c r="G96" i="6" s="1"/>
  <c r="G97" i="6" a="1"/>
  <c r="G97" i="6" s="1"/>
  <c r="G98" i="6" a="1"/>
  <c r="G98" i="6" s="1"/>
  <c r="G99" i="6" a="1"/>
  <c r="G99" i="6" s="1"/>
  <c r="G100" i="6" a="1"/>
  <c r="G100" i="6" s="1"/>
  <c r="G101" i="6" a="1"/>
  <c r="G101" i="6" s="1"/>
  <c r="G102" i="6" a="1"/>
  <c r="G102" i="6" s="1"/>
  <c r="G103" i="6" a="1"/>
  <c r="G103" i="6" s="1"/>
  <c r="G104" i="6" a="1"/>
  <c r="G104" i="6" s="1"/>
  <c r="G105" i="6" a="1"/>
  <c r="G105" i="6" s="1"/>
  <c r="G106" i="6" a="1"/>
  <c r="G106" i="6" s="1"/>
  <c r="G107" i="6" a="1"/>
  <c r="G107" i="6" s="1"/>
  <c r="G108" i="6" a="1"/>
  <c r="G108" i="6" s="1"/>
  <c r="G109" i="6" a="1"/>
  <c r="G109" i="6" s="1"/>
  <c r="G110" i="6" a="1"/>
  <c r="G110" i="6" s="1"/>
  <c r="G111" i="6" a="1"/>
  <c r="G111" i="6" s="1"/>
  <c r="G112" i="6" a="1"/>
  <c r="G112" i="6" s="1"/>
  <c r="G113" i="6" a="1"/>
  <c r="G113" i="6" s="1"/>
  <c r="G114" i="6" a="1"/>
  <c r="G114" i="6" s="1"/>
  <c r="G115" i="6" a="1"/>
  <c r="G115" i="6" s="1"/>
  <c r="G116" i="6" a="1"/>
  <c r="G116" i="6" s="1"/>
  <c r="G117" i="6" a="1"/>
  <c r="G117" i="6" s="1"/>
  <c r="G118" i="6" a="1"/>
  <c r="G118" i="6" s="1"/>
  <c r="G119" i="6" a="1"/>
  <c r="G119" i="6" s="1"/>
  <c r="G120" i="6" a="1"/>
  <c r="G120" i="6" s="1"/>
  <c r="G121" i="6" a="1"/>
  <c r="G121" i="6" s="1"/>
  <c r="G122" i="6" a="1"/>
  <c r="G122" i="6" s="1"/>
  <c r="G123" i="6" a="1"/>
  <c r="G123" i="6" s="1"/>
  <c r="G124" i="6" a="1"/>
  <c r="G124" i="6" s="1"/>
  <c r="G125" i="6" a="1"/>
  <c r="G125" i="6" s="1"/>
  <c r="G126" i="6" a="1"/>
  <c r="G126" i="6" s="1"/>
  <c r="G127" i="6" a="1"/>
  <c r="G127" i="6" s="1"/>
  <c r="G128" i="6" a="1"/>
  <c r="G128" i="6" s="1"/>
  <c r="G129" i="6" a="1"/>
  <c r="G129" i="6" s="1"/>
  <c r="G130" i="6" a="1"/>
  <c r="G130" i="6" s="1"/>
  <c r="G131" i="6" a="1"/>
  <c r="G131" i="6" s="1"/>
  <c r="G132" i="6" a="1"/>
  <c r="G132" i="6" s="1"/>
  <c r="G133" i="6" a="1"/>
  <c r="G133" i="6" s="1"/>
  <c r="G134" i="6" a="1"/>
  <c r="G134" i="6" s="1"/>
  <c r="G135" i="6" a="1"/>
  <c r="G135" i="6" s="1"/>
  <c r="G136" i="6" a="1"/>
  <c r="G136" i="6" s="1"/>
  <c r="G137" i="6" a="1"/>
  <c r="G137" i="6" s="1"/>
  <c r="G138" i="6" a="1"/>
  <c r="G138" i="6" s="1"/>
  <c r="G139" i="6" a="1"/>
  <c r="G139" i="6" s="1"/>
  <c r="G140" i="6" a="1"/>
  <c r="G140" i="6" s="1"/>
  <c r="G141" i="6" a="1"/>
  <c r="G141" i="6" s="1"/>
  <c r="G142" i="6" a="1"/>
  <c r="G142" i="6" s="1"/>
  <c r="G143" i="6" a="1"/>
  <c r="G143" i="6" s="1"/>
  <c r="G144" i="6" a="1"/>
  <c r="G144" i="6" s="1"/>
  <c r="G145" i="6" a="1"/>
  <c r="G145" i="6" s="1"/>
  <c r="G146" i="6" a="1"/>
  <c r="G146" i="6" s="1"/>
  <c r="G147" i="6" a="1"/>
  <c r="G147" i="6" s="1"/>
  <c r="G148" i="6" a="1"/>
  <c r="G148" i="6" s="1"/>
  <c r="G149" i="6" a="1"/>
  <c r="G149" i="6" s="1"/>
  <c r="G150" i="6" a="1"/>
  <c r="G150" i="6" s="1"/>
  <c r="G151" i="6" a="1"/>
  <c r="G151" i="6" s="1"/>
  <c r="G152" i="6" a="1"/>
  <c r="G152" i="6" s="1"/>
  <c r="G153" i="6" a="1"/>
  <c r="G153" i="6" s="1"/>
  <c r="G154" i="6" a="1"/>
  <c r="G154" i="6" s="1"/>
  <c r="G155" i="6" a="1"/>
  <c r="G155" i="6" s="1"/>
  <c r="G156" i="6" a="1"/>
  <c r="G156" i="6" s="1"/>
  <c r="G157" i="6" a="1"/>
  <c r="G157" i="6" s="1"/>
  <c r="G158" i="6" a="1"/>
  <c r="G158" i="6" s="1"/>
  <c r="G159" i="6" a="1"/>
  <c r="G159" i="6" s="1"/>
  <c r="G160" i="6" a="1"/>
  <c r="G160" i="6" s="1"/>
  <c r="G161" i="6" a="1"/>
  <c r="G161" i="6" s="1"/>
  <c r="G162" i="6" a="1"/>
  <c r="G162" i="6" s="1"/>
  <c r="G163" i="6" a="1"/>
  <c r="G163" i="6" s="1"/>
  <c r="G164" i="6" a="1"/>
  <c r="G164" i="6" s="1"/>
  <c r="G165" i="6" a="1"/>
  <c r="G165" i="6" s="1"/>
  <c r="G166" i="6" a="1"/>
  <c r="G166" i="6" s="1"/>
  <c r="G167" i="6" a="1"/>
  <c r="G167" i="6" s="1"/>
  <c r="G168" i="6" a="1"/>
  <c r="G168" i="6" s="1"/>
  <c r="G169" i="6" a="1"/>
  <c r="G169" i="6" s="1"/>
  <c r="G170" i="6" a="1"/>
  <c r="G170" i="6" s="1"/>
  <c r="G171" i="6" a="1"/>
  <c r="G171" i="6" s="1"/>
  <c r="G172" i="6" a="1"/>
  <c r="G172" i="6" s="1"/>
  <c r="G173" i="6" a="1"/>
  <c r="G173" i="6" s="1"/>
  <c r="G174" i="6" a="1"/>
  <c r="G174" i="6" s="1"/>
  <c r="G175" i="6" a="1"/>
  <c r="G175" i="6" s="1"/>
  <c r="G176" i="6" a="1"/>
  <c r="G176" i="6" s="1"/>
  <c r="G177" i="6" a="1"/>
  <c r="G177" i="6" s="1"/>
  <c r="G178" i="6" a="1"/>
  <c r="G178" i="6" s="1"/>
  <c r="G179" i="6" a="1"/>
  <c r="G179" i="6" s="1"/>
  <c r="G180" i="6" a="1"/>
  <c r="G180" i="6" s="1"/>
  <c r="G181" i="6" a="1"/>
  <c r="G181" i="6" s="1"/>
  <c r="G182" i="6" a="1"/>
  <c r="G182" i="6" s="1"/>
  <c r="G183" i="6" a="1"/>
  <c r="G183" i="6" s="1"/>
  <c r="G184" i="6" a="1"/>
  <c r="G184" i="6" s="1"/>
  <c r="G185" i="6" a="1"/>
  <c r="G185" i="6" s="1"/>
  <c r="G186" i="6" a="1"/>
  <c r="G186" i="6" s="1"/>
  <c r="G187" i="6" a="1"/>
  <c r="G187" i="6" s="1"/>
  <c r="G188" i="6" a="1"/>
  <c r="G188" i="6" s="1"/>
  <c r="G189" i="6" a="1"/>
  <c r="G189" i="6" s="1"/>
  <c r="G190" i="6" a="1"/>
  <c r="G190" i="6" s="1"/>
  <c r="G191" i="6" a="1"/>
  <c r="G191" i="6" s="1"/>
  <c r="G192" i="6" a="1"/>
  <c r="G192" i="6" s="1"/>
  <c r="G193" i="6" a="1"/>
  <c r="G193" i="6" s="1"/>
  <c r="G194" i="6" a="1"/>
  <c r="G194" i="6" s="1"/>
  <c r="G195" i="6" a="1"/>
  <c r="G195" i="6" s="1"/>
  <c r="G196" i="6" a="1"/>
  <c r="G196" i="6" s="1"/>
  <c r="G197" i="6" a="1"/>
  <c r="G197" i="6" s="1"/>
  <c r="G198" i="6" a="1"/>
  <c r="G198" i="6" s="1"/>
  <c r="G199" i="6" a="1"/>
  <c r="G199" i="6" s="1"/>
  <c r="G200" i="6" a="1"/>
  <c r="G200" i="6" s="1"/>
  <c r="G201" i="6" a="1"/>
  <c r="G201" i="6" s="1"/>
  <c r="G202" i="6" a="1"/>
  <c r="G202" i="6" s="1"/>
  <c r="G203" i="6" a="1"/>
  <c r="G203" i="6" s="1"/>
  <c r="G204" i="6" a="1"/>
  <c r="G204" i="6" s="1"/>
  <c r="G205" i="6" a="1"/>
  <c r="G205" i="6" s="1"/>
  <c r="G206" i="6" a="1"/>
  <c r="G206" i="6" s="1"/>
  <c r="G207" i="6" a="1"/>
  <c r="G207" i="6" s="1"/>
  <c r="G208" i="6" a="1"/>
  <c r="G208" i="6" s="1"/>
  <c r="G209" i="6" a="1"/>
  <c r="G209" i="6" s="1"/>
  <c r="G210" i="6" a="1"/>
  <c r="G210" i="6" s="1"/>
  <c r="G211" i="6" a="1"/>
  <c r="G211" i="6" s="1"/>
  <c r="G212" i="6" a="1"/>
  <c r="G212" i="6" s="1"/>
  <c r="G213" i="6" a="1"/>
  <c r="G213" i="6" s="1"/>
  <c r="G214" i="6" a="1"/>
  <c r="G214" i="6" s="1"/>
  <c r="G215" i="6" a="1"/>
  <c r="G215" i="6" s="1"/>
  <c r="G216" i="6" a="1"/>
  <c r="G216" i="6" s="1"/>
  <c r="G217" i="6" a="1"/>
  <c r="G217" i="6" s="1"/>
  <c r="G218" i="6" a="1"/>
  <c r="G218" i="6" s="1"/>
  <c r="G219" i="6" a="1"/>
  <c r="G219" i="6" s="1"/>
  <c r="G220" i="6" a="1"/>
  <c r="G220" i="6" s="1"/>
  <c r="G221" i="6" a="1"/>
  <c r="G221" i="6" s="1"/>
  <c r="G222" i="6" a="1"/>
  <c r="G222" i="6" s="1"/>
  <c r="G223" i="6" a="1"/>
  <c r="G223" i="6" s="1"/>
  <c r="G224" i="6" a="1"/>
  <c r="G224" i="6" s="1"/>
  <c r="G225" i="6" a="1"/>
  <c r="G225" i="6" s="1"/>
  <c r="G226" i="6" a="1"/>
  <c r="G226" i="6" s="1"/>
  <c r="G227" i="6" a="1"/>
  <c r="G227" i="6" s="1"/>
  <c r="G228" i="6" a="1"/>
  <c r="G228" i="6" s="1"/>
  <c r="G229" i="6" a="1"/>
  <c r="G229" i="6" s="1"/>
  <c r="G230" i="6" a="1"/>
  <c r="G230" i="6" s="1"/>
  <c r="G231" i="6" a="1"/>
  <c r="G231" i="6" s="1"/>
  <c r="G232" i="6" a="1"/>
  <c r="G232" i="6" s="1"/>
  <c r="G233" i="6" a="1"/>
  <c r="G233" i="6" s="1"/>
  <c r="G234" i="6" a="1"/>
  <c r="G234" i="6" s="1"/>
  <c r="G235" i="6" a="1"/>
  <c r="G235" i="6" s="1"/>
  <c r="G236" i="6" a="1"/>
  <c r="G236" i="6" s="1"/>
  <c r="G237" i="6" a="1"/>
  <c r="G237" i="6" s="1"/>
  <c r="G238" i="6" a="1"/>
  <c r="G238" i="6" s="1"/>
  <c r="G239" i="6" a="1"/>
  <c r="G239" i="6" s="1"/>
  <c r="G240" i="6" a="1"/>
  <c r="G240" i="6" s="1"/>
  <c r="G241" i="6" a="1"/>
  <c r="G241" i="6" s="1"/>
  <c r="G242" i="6" a="1"/>
  <c r="G242" i="6" s="1"/>
  <c r="G243" i="6" a="1"/>
  <c r="G243" i="6" s="1"/>
  <c r="G244" i="6" a="1"/>
  <c r="G244" i="6" s="1"/>
  <c r="G245" i="6" a="1"/>
  <c r="G245" i="6" s="1"/>
  <c r="G246" i="6" a="1"/>
  <c r="G246" i="6" s="1"/>
  <c r="G247" i="6" a="1"/>
  <c r="G247" i="6" s="1"/>
  <c r="G248" i="6" a="1"/>
  <c r="G248" i="6" s="1"/>
  <c r="G249" i="6" a="1"/>
  <c r="G249" i="6" s="1"/>
  <c r="G250" i="6" a="1"/>
  <c r="G250" i="6" s="1"/>
  <c r="G251" i="6" a="1"/>
  <c r="G251" i="6" s="1"/>
  <c r="G252" i="6" a="1"/>
  <c r="G252" i="6" s="1"/>
  <c r="G253" i="6" a="1"/>
  <c r="G253" i="6" s="1"/>
  <c r="G254" i="6" a="1"/>
  <c r="G254" i="6" s="1"/>
  <c r="G255" i="6" a="1"/>
  <c r="G255" i="6" s="1"/>
  <c r="G256" i="6" a="1"/>
  <c r="G256" i="6" s="1"/>
  <c r="G257" i="6" a="1"/>
  <c r="G257" i="6" s="1"/>
  <c r="G258" i="6" a="1"/>
  <c r="G258" i="6" s="1"/>
  <c r="G259" i="6" a="1"/>
  <c r="G259" i="6" s="1"/>
  <c r="G260" i="6" a="1"/>
  <c r="G260" i="6" s="1"/>
  <c r="G261" i="6" a="1"/>
  <c r="G261" i="6" s="1"/>
  <c r="G262" i="6" a="1"/>
  <c r="G262" i="6" s="1"/>
  <c r="G263" i="6" a="1"/>
  <c r="G263" i="6" s="1"/>
  <c r="G264" i="6" a="1"/>
  <c r="G264" i="6" s="1"/>
  <c r="G265" i="6" a="1"/>
  <c r="G265" i="6" s="1"/>
  <c r="G266" i="6" a="1"/>
  <c r="G266" i="6" s="1"/>
  <c r="G267" i="6" a="1"/>
  <c r="G267" i="6" s="1"/>
  <c r="G268" i="6" a="1"/>
  <c r="G268" i="6" s="1"/>
  <c r="G269" i="6" a="1"/>
  <c r="G269" i="6" s="1"/>
  <c r="G270" i="6" a="1"/>
  <c r="G270" i="6" s="1"/>
  <c r="G271" i="6" a="1"/>
  <c r="G271" i="6" s="1"/>
  <c r="G272" i="6" a="1"/>
  <c r="G272" i="6" s="1"/>
  <c r="G273" i="6" a="1"/>
  <c r="G273" i="6" s="1"/>
  <c r="I12" i="6"/>
  <c r="I13" i="6"/>
  <c r="I14" i="6"/>
  <c r="I15" i="6"/>
  <c r="I16" i="6"/>
  <c r="I17" i="6"/>
  <c r="I18" i="6"/>
  <c r="I19" i="6"/>
  <c r="I20" i="6"/>
  <c r="I21" i="6"/>
  <c r="I22" i="6"/>
  <c r="I23" i="6"/>
  <c r="I24" i="6"/>
  <c r="I25" i="6"/>
  <c r="I26" i="6"/>
  <c r="I27" i="6"/>
  <c r="I28" i="6"/>
  <c r="I29" i="6"/>
  <c r="I30" i="6"/>
  <c r="I31" i="6"/>
  <c r="I32" i="6"/>
  <c r="I33" i="6"/>
  <c r="I34" i="6"/>
  <c r="I35" i="6"/>
  <c r="I36" i="6"/>
  <c r="I37" i="6"/>
  <c r="I38" i="6"/>
  <c r="I39" i="6"/>
  <c r="I40" i="6"/>
  <c r="I41" i="6"/>
  <c r="I42" i="6"/>
  <c r="I43" i="6"/>
  <c r="I44" i="6"/>
  <c r="I45" i="6"/>
  <c r="I46" i="6"/>
  <c r="I47" i="6"/>
  <c r="I48" i="6"/>
  <c r="I49" i="6"/>
  <c r="I50" i="6"/>
  <c r="I51" i="6"/>
  <c r="I52" i="6"/>
  <c r="I53" i="6"/>
  <c r="I54" i="6"/>
  <c r="I55" i="6"/>
  <c r="I56" i="6"/>
  <c r="I57" i="6"/>
  <c r="I58" i="6"/>
  <c r="I59" i="6"/>
  <c r="I60" i="6"/>
  <c r="I61" i="6"/>
  <c r="I62" i="6"/>
  <c r="I63" i="6"/>
  <c r="I64" i="6"/>
  <c r="I65" i="6"/>
  <c r="I66"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96" i="6"/>
  <c r="I97" i="6"/>
  <c r="I98" i="6"/>
  <c r="I99" i="6"/>
  <c r="I100" i="6"/>
  <c r="I101" i="6"/>
  <c r="I102" i="6"/>
  <c r="I103" i="6"/>
  <c r="I104" i="6"/>
  <c r="I105" i="6"/>
  <c r="I106" i="6"/>
  <c r="I107" i="6"/>
  <c r="I108" i="6"/>
  <c r="I109" i="6"/>
  <c r="I110" i="6"/>
  <c r="I111" i="6"/>
  <c r="I112" i="6"/>
  <c r="I113" i="6"/>
  <c r="I114" i="6"/>
  <c r="I115" i="6"/>
  <c r="I116" i="6"/>
  <c r="I117" i="6"/>
  <c r="I118" i="6"/>
  <c r="I119" i="6"/>
  <c r="I120" i="6"/>
  <c r="I121" i="6"/>
  <c r="I122" i="6"/>
  <c r="I123" i="6"/>
  <c r="I124" i="6"/>
  <c r="I125" i="6"/>
  <c r="I126" i="6"/>
  <c r="I127" i="6"/>
  <c r="I128" i="6"/>
  <c r="I129" i="6"/>
  <c r="I130" i="6"/>
  <c r="I131" i="6"/>
  <c r="I132" i="6"/>
  <c r="I133" i="6"/>
  <c r="I134" i="6"/>
  <c r="I135" i="6"/>
  <c r="I136" i="6"/>
  <c r="I137" i="6"/>
  <c r="I138" i="6"/>
  <c r="I139" i="6"/>
  <c r="I140" i="6"/>
  <c r="I141" i="6"/>
  <c r="I142" i="6"/>
  <c r="I143" i="6"/>
  <c r="I144" i="6"/>
  <c r="I145" i="6"/>
  <c r="I146" i="6"/>
  <c r="I147" i="6"/>
  <c r="I148" i="6"/>
  <c r="I149" i="6"/>
  <c r="I150" i="6"/>
  <c r="I151" i="6"/>
  <c r="I152" i="6"/>
  <c r="I153" i="6"/>
  <c r="I154" i="6"/>
  <c r="I155" i="6"/>
  <c r="I156" i="6"/>
  <c r="I157" i="6"/>
  <c r="I158" i="6"/>
  <c r="I159" i="6"/>
  <c r="I160" i="6"/>
  <c r="I161" i="6"/>
  <c r="I162" i="6"/>
  <c r="I163" i="6"/>
  <c r="I164" i="6"/>
  <c r="I165" i="6"/>
  <c r="I166" i="6"/>
  <c r="I167" i="6"/>
  <c r="I168" i="6"/>
  <c r="I169" i="6"/>
  <c r="I170" i="6"/>
  <c r="I171" i="6"/>
  <c r="I172" i="6"/>
  <c r="I173" i="6"/>
  <c r="I174" i="6"/>
  <c r="I175" i="6"/>
  <c r="I176" i="6"/>
  <c r="I177" i="6"/>
  <c r="I178" i="6"/>
  <c r="I179" i="6"/>
  <c r="I180" i="6"/>
  <c r="I181" i="6"/>
  <c r="I182" i="6"/>
  <c r="I183" i="6"/>
  <c r="I184" i="6"/>
  <c r="I185" i="6"/>
  <c r="I186" i="6"/>
  <c r="I187" i="6"/>
  <c r="I188" i="6"/>
  <c r="I189" i="6"/>
  <c r="I190" i="6"/>
  <c r="I191" i="6"/>
  <c r="I192" i="6"/>
  <c r="I193" i="6"/>
  <c r="I194" i="6"/>
  <c r="I195" i="6"/>
  <c r="I196" i="6"/>
  <c r="I197" i="6"/>
  <c r="I198" i="6"/>
  <c r="I199" i="6"/>
  <c r="I200" i="6"/>
  <c r="I201" i="6"/>
  <c r="I202" i="6"/>
  <c r="I203" i="6"/>
  <c r="I204" i="6"/>
  <c r="I205" i="6"/>
  <c r="I206" i="6"/>
  <c r="I207" i="6"/>
  <c r="I208" i="6"/>
  <c r="I209" i="6"/>
  <c r="I210" i="6"/>
  <c r="I211" i="6"/>
  <c r="I212" i="6"/>
  <c r="I213" i="6"/>
  <c r="I214" i="6"/>
  <c r="I215" i="6"/>
  <c r="I216" i="6"/>
  <c r="I217" i="6"/>
  <c r="I218" i="6"/>
  <c r="I219" i="6"/>
  <c r="I220" i="6"/>
  <c r="I221" i="6"/>
  <c r="I222" i="6"/>
  <c r="I223" i="6"/>
  <c r="I224" i="6"/>
  <c r="I225" i="6"/>
  <c r="I226" i="6"/>
  <c r="I227" i="6"/>
  <c r="I228" i="6"/>
  <c r="I229" i="6"/>
  <c r="I230" i="6"/>
  <c r="I231" i="6"/>
  <c r="I232" i="6"/>
  <c r="I233" i="6"/>
  <c r="I234" i="6"/>
  <c r="I235" i="6"/>
  <c r="I236" i="6"/>
  <c r="I237" i="6"/>
  <c r="I238" i="6"/>
  <c r="I239" i="6"/>
  <c r="I240" i="6"/>
  <c r="I241" i="6"/>
  <c r="I242" i="6"/>
  <c r="I243" i="6"/>
  <c r="I244" i="6"/>
  <c r="I245" i="6"/>
  <c r="I246" i="6"/>
  <c r="I247" i="6"/>
  <c r="I248" i="6"/>
  <c r="I249" i="6"/>
  <c r="I250" i="6"/>
  <c r="I251" i="6"/>
  <c r="I252" i="6"/>
  <c r="I253" i="6"/>
  <c r="I254" i="6"/>
  <c r="I255" i="6"/>
  <c r="I256" i="6"/>
  <c r="I257" i="6"/>
  <c r="I258" i="6"/>
  <c r="I259" i="6"/>
  <c r="I260" i="6"/>
  <c r="I261" i="6"/>
  <c r="I262" i="6"/>
  <c r="I263" i="6"/>
  <c r="I264" i="6"/>
  <c r="I265" i="6"/>
  <c r="I266" i="6"/>
  <c r="I267" i="6"/>
  <c r="I268" i="6"/>
  <c r="I269" i="6"/>
  <c r="I270" i="6"/>
  <c r="I271" i="6"/>
  <c r="I272" i="6"/>
  <c r="I273" i="6"/>
  <c r="K268" i="11" a="1"/>
  <c r="K268" i="11" s="1"/>
  <c r="K269" i="11" a="1"/>
  <c r="K269" i="11" s="1"/>
  <c r="K270" i="11" a="1"/>
  <c r="K270" i="11" s="1"/>
  <c r="K271" i="11" a="1"/>
  <c r="K271" i="11" s="1"/>
  <c r="K272" i="11" a="1"/>
  <c r="K272" i="11" s="1"/>
  <c r="J268" i="11" a="1"/>
  <c r="J268" i="11" s="1"/>
  <c r="J269" i="11" a="1"/>
  <c r="J269" i="11" s="1"/>
  <c r="J270" i="11" a="1"/>
  <c r="J270" i="11" s="1"/>
  <c r="J271" i="11" a="1"/>
  <c r="J271" i="11" s="1"/>
  <c r="J272" i="11" a="1"/>
  <c r="J272" i="11" s="1"/>
  <c r="O14" i="8" a="1"/>
  <c r="O14" i="8" s="1"/>
  <c r="O15" i="8" a="1"/>
  <c r="O15" i="8" s="1"/>
  <c r="O16" i="8" a="1"/>
  <c r="O16" i="8" s="1"/>
  <c r="O17" i="8" a="1"/>
  <c r="O17" i="8" s="1"/>
  <c r="O18" i="8" a="1"/>
  <c r="O18" i="8" s="1"/>
  <c r="O19" i="8" a="1"/>
  <c r="O19" i="8" s="1"/>
  <c r="O20" i="8" a="1"/>
  <c r="O20" i="8" s="1"/>
  <c r="O21" i="8" a="1"/>
  <c r="O21" i="8" s="1"/>
  <c r="O22" i="8" a="1"/>
  <c r="O22" i="8" s="1"/>
  <c r="O23" i="8" a="1"/>
  <c r="O23" i="8" s="1"/>
  <c r="O24" i="8" a="1"/>
  <c r="O24" i="8" s="1"/>
  <c r="O25" i="8" a="1"/>
  <c r="O25" i="8" s="1"/>
  <c r="O26" i="8" a="1"/>
  <c r="O26" i="8" s="1"/>
  <c r="O27" i="8" a="1"/>
  <c r="O27" i="8" s="1"/>
  <c r="O28" i="8" a="1"/>
  <c r="O28" i="8" s="1"/>
  <c r="O29" i="8" a="1"/>
  <c r="O29" i="8" s="1"/>
  <c r="O30" i="8" a="1"/>
  <c r="O30" i="8" s="1"/>
  <c r="O31" i="8" a="1"/>
  <c r="O31" i="8" s="1"/>
  <c r="O32" i="8" a="1"/>
  <c r="O32" i="8" s="1"/>
  <c r="O33" i="8" a="1"/>
  <c r="O33" i="8" s="1"/>
  <c r="O34" i="8" a="1"/>
  <c r="O34" i="8" s="1"/>
  <c r="O35" i="8" a="1"/>
  <c r="O35" i="8" s="1"/>
  <c r="O36" i="8" a="1"/>
  <c r="O36" i="8" s="1"/>
  <c r="O37" i="8" a="1"/>
  <c r="O37" i="8" s="1"/>
  <c r="O38" i="8" a="1"/>
  <c r="O38" i="8" s="1"/>
  <c r="O39" i="8" a="1"/>
  <c r="O39" i="8" s="1"/>
  <c r="O40" i="8" a="1"/>
  <c r="O40" i="8" s="1"/>
  <c r="O41" i="8" a="1"/>
  <c r="O41" i="8" s="1"/>
  <c r="O42" i="8" a="1"/>
  <c r="O42" i="8" s="1"/>
  <c r="O43" i="8" a="1"/>
  <c r="O43" i="8" s="1"/>
  <c r="O44" i="8" a="1"/>
  <c r="O44" i="8" s="1"/>
  <c r="O45" i="8" a="1"/>
  <c r="O45" i="8" s="1"/>
  <c r="O46" i="8" a="1"/>
  <c r="O46" i="8" s="1"/>
  <c r="O47" i="8" a="1"/>
  <c r="O47" i="8" s="1"/>
  <c r="O48" i="8" a="1"/>
  <c r="O48" i="8" s="1"/>
  <c r="O49" i="8" a="1"/>
  <c r="O49" i="8" s="1"/>
  <c r="O50" i="8" a="1"/>
  <c r="O50" i="8" s="1"/>
  <c r="O51" i="8" a="1"/>
  <c r="O51" i="8" s="1"/>
  <c r="O52" i="8" a="1"/>
  <c r="O52" i="8" s="1"/>
  <c r="O53" i="8" a="1"/>
  <c r="O53" i="8" s="1"/>
  <c r="O54" i="8" a="1"/>
  <c r="O54" i="8" s="1"/>
  <c r="O55" i="8" a="1"/>
  <c r="O55" i="8" s="1"/>
  <c r="O56" i="8" a="1"/>
  <c r="O56" i="8" s="1"/>
  <c r="O57" i="8" a="1"/>
  <c r="O57" i="8" s="1"/>
  <c r="O58" i="8" a="1"/>
  <c r="O58" i="8" s="1"/>
  <c r="O59" i="8" a="1"/>
  <c r="O59" i="8" s="1"/>
  <c r="O60" i="8" a="1"/>
  <c r="O60" i="8" s="1"/>
  <c r="O61" i="8" a="1"/>
  <c r="O61" i="8" s="1"/>
  <c r="O62" i="8" a="1"/>
  <c r="O62" i="8" s="1"/>
  <c r="O63" i="8" a="1"/>
  <c r="O63" i="8" s="1"/>
  <c r="O64" i="8" a="1"/>
  <c r="O64" i="8" s="1"/>
  <c r="O65" i="8" a="1"/>
  <c r="O65" i="8" s="1"/>
  <c r="O66" i="8" a="1"/>
  <c r="O66" i="8" s="1"/>
  <c r="O67" i="8" a="1"/>
  <c r="O67" i="8" s="1"/>
  <c r="O68" i="8" a="1"/>
  <c r="O68" i="8" s="1"/>
  <c r="O69" i="8" a="1"/>
  <c r="O69" i="8" s="1"/>
  <c r="G14" i="8" a="1"/>
  <c r="G14" i="8" s="1"/>
  <c r="G15" i="8" a="1"/>
  <c r="G15" i="8" s="1"/>
  <c r="G16" i="8" a="1"/>
  <c r="G16" i="8" s="1"/>
  <c r="G17" i="8" a="1"/>
  <c r="G17" i="8" s="1"/>
  <c r="G18" i="8" a="1"/>
  <c r="G18" i="8" s="1"/>
  <c r="G19" i="8" a="1"/>
  <c r="G19" i="8" s="1"/>
  <c r="G20" i="8" a="1"/>
  <c r="G20" i="8" s="1"/>
  <c r="G21" i="8" a="1"/>
  <c r="G21" i="8" s="1"/>
  <c r="G22" i="8" a="1"/>
  <c r="G22" i="8" s="1"/>
  <c r="G23" i="8" a="1"/>
  <c r="G23" i="8" s="1"/>
  <c r="G24" i="8" a="1"/>
  <c r="G24" i="8" s="1"/>
  <c r="G25" i="8" a="1"/>
  <c r="G25" i="8" s="1"/>
  <c r="G26" i="8" a="1"/>
  <c r="G26" i="8" s="1"/>
  <c r="G27" i="8" a="1"/>
  <c r="G27" i="8" s="1"/>
  <c r="G28" i="8" a="1"/>
  <c r="G28" i="8" s="1"/>
  <c r="G29" i="8" a="1"/>
  <c r="G29" i="8" s="1"/>
  <c r="G30" i="8" a="1"/>
  <c r="G30" i="8" s="1"/>
  <c r="G31" i="8" a="1"/>
  <c r="G31" i="8" s="1"/>
  <c r="G32" i="8" a="1"/>
  <c r="G32" i="8" s="1"/>
  <c r="G33" i="8" a="1"/>
  <c r="G33" i="8" s="1"/>
  <c r="G34" i="8" a="1"/>
  <c r="G34" i="8" s="1"/>
  <c r="G35" i="8" a="1"/>
  <c r="G35" i="8" s="1"/>
  <c r="G36" i="8" a="1"/>
  <c r="G36" i="8" s="1"/>
  <c r="G37" i="8" a="1"/>
  <c r="G37" i="8" s="1"/>
  <c r="G38" i="8" a="1"/>
  <c r="G38" i="8" s="1"/>
  <c r="G39" i="8" a="1"/>
  <c r="G39" i="8" s="1"/>
  <c r="G40" i="8" a="1"/>
  <c r="G40" i="8" s="1"/>
  <c r="G41" i="8" a="1"/>
  <c r="G41" i="8" s="1"/>
  <c r="G42" i="8" a="1"/>
  <c r="G42" i="8" s="1"/>
  <c r="G43" i="8" a="1"/>
  <c r="G43" i="8" s="1"/>
  <c r="G44" i="8" a="1"/>
  <c r="G44" i="8" s="1"/>
  <c r="G45" i="8" a="1"/>
  <c r="G45" i="8" s="1"/>
  <c r="G46" i="8" a="1"/>
  <c r="G46" i="8" s="1"/>
  <c r="G47" i="8" a="1"/>
  <c r="G47" i="8" s="1"/>
  <c r="G48" i="8" a="1"/>
  <c r="G48" i="8" s="1"/>
  <c r="G49" i="8" a="1"/>
  <c r="G49" i="8" s="1"/>
  <c r="G50" i="8" a="1"/>
  <c r="G50" i="8" s="1"/>
  <c r="G51" i="8" a="1"/>
  <c r="G51" i="8" s="1"/>
  <c r="G52" i="8" a="1"/>
  <c r="G52" i="8" s="1"/>
  <c r="G53" i="8" a="1"/>
  <c r="G53" i="8" s="1"/>
  <c r="G54" i="8" a="1"/>
  <c r="G54" i="8" s="1"/>
  <c r="G55" i="8" a="1"/>
  <c r="G55" i="8" s="1"/>
  <c r="G56" i="8" a="1"/>
  <c r="G56" i="8" s="1"/>
  <c r="G57" i="8" a="1"/>
  <c r="G57" i="8" s="1"/>
  <c r="G58" i="8" a="1"/>
  <c r="G58" i="8" s="1"/>
  <c r="G59" i="8" a="1"/>
  <c r="G59" i="8" s="1"/>
  <c r="G60" i="8" a="1"/>
  <c r="G60" i="8" s="1"/>
  <c r="G61" i="8" a="1"/>
  <c r="G61" i="8" s="1"/>
  <c r="G62" i="8" a="1"/>
  <c r="G62" i="8" s="1"/>
  <c r="G63" i="8" a="1"/>
  <c r="G63" i="8" s="1"/>
  <c r="G64" i="8" a="1"/>
  <c r="G64" i="8" s="1"/>
  <c r="G65" i="8" a="1"/>
  <c r="G65" i="8" s="1"/>
  <c r="G66" i="8" a="1"/>
  <c r="G66" i="8" s="1"/>
  <c r="G67" i="8" a="1"/>
  <c r="G67" i="8" s="1"/>
  <c r="G68" i="8" a="1"/>
  <c r="G68" i="8" s="1"/>
  <c r="G69" i="8" a="1"/>
  <c r="G69" i="8" s="1"/>
  <c r="N69" i="8"/>
  <c r="N68" i="8"/>
  <c r="N67" i="8"/>
  <c r="N66" i="8"/>
  <c r="N65" i="8"/>
  <c r="N64" i="8"/>
  <c r="N63" i="8"/>
  <c r="N62" i="8"/>
  <c r="L62" i="8"/>
  <c r="L63" i="8"/>
  <c r="L64" i="8"/>
  <c r="L65" i="8"/>
  <c r="L66" i="8"/>
  <c r="L67" i="8"/>
  <c r="L68" i="8"/>
  <c r="L69" i="8"/>
  <c r="M62" i="8"/>
  <c r="M63" i="8"/>
  <c r="M64" i="8"/>
  <c r="M65" i="8"/>
  <c r="M66" i="8"/>
  <c r="M67" i="8"/>
  <c r="M68" i="8"/>
  <c r="M69" i="8"/>
  <c r="L14" i="13"/>
  <c r="L15" i="13"/>
  <c r="L16" i="13"/>
  <c r="L17" i="13"/>
  <c r="L18" i="13"/>
  <c r="L19" i="13"/>
  <c r="L20" i="13"/>
  <c r="L21" i="13"/>
  <c r="L22" i="13"/>
  <c r="L23" i="13"/>
  <c r="L24" i="13"/>
  <c r="L25" i="13"/>
  <c r="L26" i="13"/>
  <c r="L27" i="13"/>
  <c r="L28" i="13"/>
  <c r="L29" i="13"/>
  <c r="L30" i="13"/>
  <c r="L31" i="13"/>
  <c r="L32" i="13"/>
  <c r="L33" i="13"/>
  <c r="L34" i="13"/>
  <c r="L35" i="13"/>
  <c r="L36" i="13"/>
  <c r="L37" i="13"/>
  <c r="L38" i="13"/>
  <c r="L39" i="13"/>
  <c r="L40" i="13"/>
  <c r="L41" i="13"/>
  <c r="L42" i="13"/>
  <c r="L43" i="13"/>
  <c r="L44" i="13"/>
  <c r="L45" i="13"/>
  <c r="L46" i="13"/>
  <c r="L47" i="13"/>
  <c r="L48" i="13"/>
  <c r="L49" i="13"/>
  <c r="L50" i="13"/>
  <c r="L51" i="13"/>
  <c r="L52" i="13"/>
  <c r="L53" i="13"/>
  <c r="L54" i="13"/>
  <c r="L55" i="13"/>
  <c r="L56" i="13"/>
  <c r="L57" i="13"/>
  <c r="L58" i="13"/>
  <c r="L59" i="13"/>
  <c r="L60" i="13"/>
  <c r="L61" i="13"/>
  <c r="H268" i="11"/>
  <c r="H269" i="11"/>
  <c r="H270" i="11"/>
  <c r="H271" i="11"/>
  <c r="H272" i="11"/>
  <c r="I268" i="11"/>
  <c r="I269" i="11"/>
  <c r="I270" i="11"/>
  <c r="I271" i="11"/>
  <c r="I272" i="11"/>
  <c r="B268" i="6" a="1"/>
  <c r="B268" i="6" s="1"/>
  <c r="B269" i="6" a="1"/>
  <c r="B269" i="6" s="1"/>
  <c r="B270" i="6" a="1"/>
  <c r="B270" i="6" s="1"/>
  <c r="B271" i="6" a="1"/>
  <c r="B271" i="6" s="1"/>
  <c r="B272" i="6" a="1"/>
  <c r="B272" i="6" s="1"/>
  <c r="B273" i="6" a="1"/>
  <c r="B273" i="6" s="1"/>
  <c r="H268" i="6"/>
  <c r="H269" i="6"/>
  <c r="H270" i="6"/>
  <c r="H271" i="6"/>
  <c r="H272" i="6"/>
  <c r="H273" i="6"/>
  <c r="C140" i="5"/>
  <c r="C141" i="5"/>
  <c r="Q140" i="5" a="1"/>
  <c r="R140" i="5" a="1"/>
  <c r="Q141" i="5" a="1"/>
  <c r="R141" i="5" a="1"/>
  <c r="B15" i="15" a="1"/>
  <c r="B15" i="15" s="1"/>
  <c r="B16" i="15" a="1"/>
  <c r="B16" i="15" s="1"/>
  <c r="B17" i="15" a="1"/>
  <c r="B17" i="15" s="1"/>
  <c r="B18" i="15" a="1"/>
  <c r="B18" i="15" s="1"/>
  <c r="B19" i="15" a="1"/>
  <c r="B19" i="15" s="1"/>
  <c r="B20" i="15" a="1"/>
  <c r="B20" i="15" s="1"/>
  <c r="B21" i="15" a="1"/>
  <c r="B21" i="15" s="1"/>
  <c r="B22" i="15" a="1"/>
  <c r="B22" i="15" s="1"/>
  <c r="B23" i="15" a="1"/>
  <c r="B23" i="15" s="1"/>
  <c r="B24" i="15" a="1"/>
  <c r="B24" i="15" s="1"/>
  <c r="B25" i="15" a="1"/>
  <c r="B25" i="15" s="1"/>
  <c r="B14" i="15" a="1"/>
  <c r="B14" i="15" s="1"/>
  <c r="G4" i="42" a="1"/>
  <c r="G4" i="42" s="1"/>
  <c r="B2" i="41" a="1"/>
  <c r="B2" i="41" s="1"/>
  <c r="B3" i="41" a="1"/>
  <c r="B3" i="41" s="1"/>
  <c r="B4" i="41" a="1"/>
  <c r="B4" i="41" s="1"/>
  <c r="B5" i="41" a="1"/>
  <c r="B5" i="41" s="1"/>
  <c r="B6" i="41" a="1"/>
  <c r="B6" i="41" s="1"/>
  <c r="B7" i="41" a="1"/>
  <c r="B7" i="41" s="1"/>
  <c r="B8" i="41" a="1"/>
  <c r="B8" i="41" s="1"/>
  <c r="B9" i="41" a="1"/>
  <c r="B9" i="41" s="1"/>
  <c r="B10" i="41" a="1"/>
  <c r="B10" i="41" s="1"/>
  <c r="B11" i="41" a="1"/>
  <c r="B11" i="41" s="1"/>
  <c r="B12" i="41" a="1"/>
  <c r="B12" i="41" s="1"/>
  <c r="B13" i="41" a="1"/>
  <c r="B13" i="41" s="1"/>
  <c r="B14" i="41" a="1"/>
  <c r="B14" i="41" s="1"/>
  <c r="B15" i="41" a="1"/>
  <c r="B15" i="41" s="1"/>
  <c r="B16" i="41" a="1"/>
  <c r="B16" i="41" s="1"/>
  <c r="B17" i="41" a="1"/>
  <c r="B17" i="41" s="1"/>
  <c r="B18" i="41" a="1"/>
  <c r="B18" i="41" s="1"/>
  <c r="B19" i="41" a="1"/>
  <c r="B19" i="41" s="1"/>
  <c r="B20" i="41" a="1"/>
  <c r="B20" i="41" s="1"/>
  <c r="B21" i="41" a="1"/>
  <c r="B21" i="41" s="1"/>
  <c r="B22" i="41" a="1"/>
  <c r="B22" i="41" s="1"/>
  <c r="B23" i="41" a="1"/>
  <c r="B23" i="41" s="1"/>
  <c r="B24" i="41" a="1"/>
  <c r="B24" i="41" s="1"/>
  <c r="B25" i="41" a="1"/>
  <c r="B25" i="41" s="1"/>
  <c r="B26" i="41" a="1"/>
  <c r="B26" i="41" s="1"/>
  <c r="B27" i="41" a="1"/>
  <c r="B27" i="41" s="1"/>
  <c r="B28" i="41" a="1"/>
  <c r="B28" i="41" s="1"/>
  <c r="B29" i="41" a="1"/>
  <c r="B29" i="41" s="1"/>
  <c r="B30" i="41" a="1"/>
  <c r="B30" i="41" s="1"/>
  <c r="B31" i="41" a="1"/>
  <c r="B31" i="41" s="1"/>
  <c r="B32" i="41" a="1"/>
  <c r="B32" i="41" s="1"/>
  <c r="B33" i="41" a="1"/>
  <c r="B33" i="41" s="1"/>
  <c r="B34" i="41" a="1"/>
  <c r="B34" i="41" s="1"/>
  <c r="B35" i="41" a="1"/>
  <c r="B35" i="41" s="1"/>
  <c r="B36" i="41" a="1"/>
  <c r="B36" i="41" s="1"/>
  <c r="B37" i="41" a="1"/>
  <c r="B37" i="41" s="1"/>
  <c r="B38" i="41" a="1"/>
  <c r="B38" i="41" s="1"/>
  <c r="B39" i="41" a="1"/>
  <c r="B39" i="41" s="1"/>
  <c r="B40" i="41" a="1"/>
  <c r="B40" i="41" s="1"/>
  <c r="B41" i="41" a="1"/>
  <c r="B41" i="41" s="1"/>
  <c r="B42" i="41" a="1"/>
  <c r="B42" i="41" s="1"/>
  <c r="B43" i="41" a="1"/>
  <c r="B43" i="41" s="1"/>
  <c r="B44" i="41" a="1"/>
  <c r="B44" i="41" s="1"/>
  <c r="B45" i="41" a="1"/>
  <c r="B45" i="41" s="1"/>
  <c r="B46" i="41" a="1"/>
  <c r="B46" i="41" s="1"/>
  <c r="B47" i="41" a="1"/>
  <c r="B47" i="41" s="1"/>
  <c r="B48" i="41" a="1"/>
  <c r="B48" i="41" s="1"/>
  <c r="B49" i="41" a="1"/>
  <c r="B49" i="41" s="1"/>
  <c r="B50" i="41" a="1"/>
  <c r="B50" i="41" s="1"/>
  <c r="B51" i="41" a="1"/>
  <c r="B51" i="41" s="1"/>
  <c r="B52" i="41" a="1"/>
  <c r="B52" i="41" s="1"/>
  <c r="B53" i="41" a="1"/>
  <c r="B53" i="41" s="1"/>
  <c r="B54" i="41" a="1"/>
  <c r="B54" i="41" s="1"/>
  <c r="B55" i="41" a="1"/>
  <c r="B55" i="41" s="1"/>
  <c r="B56" i="41" a="1"/>
  <c r="B56" i="41" s="1"/>
  <c r="B57" i="41" a="1"/>
  <c r="B57" i="41" s="1"/>
  <c r="B58" i="41" a="1"/>
  <c r="B58" i="41" s="1"/>
  <c r="B59" i="41" a="1"/>
  <c r="B59" i="41" s="1"/>
  <c r="B60" i="41" a="1"/>
  <c r="B60" i="41" s="1"/>
  <c r="B61" i="41" a="1"/>
  <c r="B61" i="41" s="1"/>
  <c r="B62" i="41" a="1"/>
  <c r="B62" i="41" s="1"/>
  <c r="B63" i="41" a="1"/>
  <c r="B63" i="41" s="1"/>
  <c r="B64" i="41" a="1"/>
  <c r="B64" i="41" s="1"/>
  <c r="B65" i="41" a="1"/>
  <c r="B65" i="41" s="1"/>
  <c r="B66" i="41" a="1"/>
  <c r="B66" i="41" s="1"/>
  <c r="B67" i="41" a="1"/>
  <c r="B67" i="41" s="1"/>
  <c r="B68" i="41" a="1"/>
  <c r="B68" i="41" s="1"/>
  <c r="B69" i="41" a="1"/>
  <c r="B69" i="41" s="1"/>
  <c r="B70" i="41" a="1"/>
  <c r="B70" i="41" s="1"/>
  <c r="B71" i="41" a="1"/>
  <c r="B71" i="41" s="1"/>
  <c r="B72" i="41" a="1"/>
  <c r="B72" i="41" s="1"/>
  <c r="B73" i="41" a="1"/>
  <c r="B73" i="41" s="1"/>
  <c r="B74" i="41" a="1"/>
  <c r="B74" i="41" s="1"/>
  <c r="B75" i="41" a="1"/>
  <c r="B75" i="41" s="1"/>
  <c r="B76" i="41" a="1"/>
  <c r="B76" i="41" s="1"/>
  <c r="B77" i="41" a="1"/>
  <c r="B77" i="41" s="1"/>
  <c r="B78" i="41" a="1"/>
  <c r="B78" i="41" s="1"/>
  <c r="B79" i="41" a="1"/>
  <c r="B79" i="41" s="1"/>
  <c r="B80" i="41" a="1"/>
  <c r="B80" i="41" s="1"/>
  <c r="B81" i="41" a="1"/>
  <c r="B81" i="41" s="1"/>
  <c r="B82" i="41" a="1"/>
  <c r="B82" i="41" s="1"/>
  <c r="B83" i="41" a="1"/>
  <c r="B83" i="41" s="1"/>
  <c r="B84" i="41" a="1"/>
  <c r="B84" i="41" s="1"/>
  <c r="B85" i="41" a="1"/>
  <c r="B85" i="41" s="1"/>
  <c r="B86" i="41" a="1"/>
  <c r="B86" i="41" s="1"/>
  <c r="B87" i="41" a="1"/>
  <c r="B87" i="41" s="1"/>
  <c r="B88" i="41" a="1"/>
  <c r="B88" i="41" s="1"/>
  <c r="B89" i="41" a="1"/>
  <c r="B89" i="41" s="1"/>
  <c r="B90" i="41" a="1"/>
  <c r="B90" i="41" s="1"/>
  <c r="B91" i="41" a="1"/>
  <c r="B91" i="41" s="1"/>
  <c r="B92" i="41" a="1"/>
  <c r="B92" i="41" s="1"/>
  <c r="B93" i="41" a="1"/>
  <c r="B93" i="41" s="1"/>
  <c r="B94" i="41" a="1"/>
  <c r="B94" i="41" s="1"/>
  <c r="B95" i="41" a="1"/>
  <c r="B95" i="41" s="1"/>
  <c r="B96" i="41" a="1"/>
  <c r="B96" i="41" s="1"/>
  <c r="B97" i="41" a="1"/>
  <c r="B97" i="41" s="1"/>
  <c r="B98" i="41" a="1"/>
  <c r="B98" i="41" s="1"/>
  <c r="B99" i="41" a="1"/>
  <c r="B99" i="41" s="1"/>
  <c r="B100" i="41" a="1"/>
  <c r="B100" i="41" s="1"/>
  <c r="B101" i="41" a="1"/>
  <c r="B101" i="41" s="1"/>
  <c r="B102" i="41" a="1"/>
  <c r="B102" i="41" s="1"/>
  <c r="B103" i="41" a="1"/>
  <c r="B103" i="41" s="1"/>
  <c r="B104" i="41" a="1"/>
  <c r="B104" i="41" s="1"/>
  <c r="B105" i="41" a="1"/>
  <c r="B105" i="41" s="1"/>
  <c r="B106" i="41" a="1"/>
  <c r="B106" i="41" s="1"/>
  <c r="B107" i="41" a="1"/>
  <c r="B107" i="41" s="1"/>
  <c r="B108" i="41" a="1"/>
  <c r="B108" i="41" s="1"/>
  <c r="B109" i="41" a="1"/>
  <c r="B109" i="41" s="1"/>
  <c r="B110" i="41" a="1"/>
  <c r="B110" i="41" s="1"/>
  <c r="B111" i="41" a="1"/>
  <c r="B111" i="41" s="1"/>
  <c r="B112" i="41" a="1"/>
  <c r="B112" i="41" s="1"/>
  <c r="B113" i="41" a="1"/>
  <c r="B113" i="41" s="1"/>
  <c r="B114" i="41" a="1"/>
  <c r="B114" i="41" s="1"/>
  <c r="B115" i="41" a="1"/>
  <c r="B115" i="41" s="1"/>
  <c r="B116" i="41" a="1"/>
  <c r="B116" i="41" s="1"/>
  <c r="B117" i="41" a="1"/>
  <c r="B117" i="41" s="1"/>
  <c r="B118" i="41" a="1"/>
  <c r="B118" i="41" s="1"/>
  <c r="B119" i="41" a="1"/>
  <c r="B119" i="41" s="1"/>
  <c r="B120" i="41" a="1"/>
  <c r="B120" i="41" s="1"/>
  <c r="B121" i="41" a="1"/>
  <c r="B121" i="41" s="1"/>
  <c r="B122" i="41" a="1"/>
  <c r="B122" i="41" s="1"/>
  <c r="B123" i="41" a="1"/>
  <c r="B123" i="41" s="1"/>
  <c r="B124" i="41" a="1"/>
  <c r="B124" i="41" s="1"/>
  <c r="B125" i="41" a="1"/>
  <c r="B125" i="41" s="1"/>
  <c r="B126" i="41" a="1"/>
  <c r="B126" i="41" s="1"/>
  <c r="B127" i="41" a="1"/>
  <c r="B127" i="41" s="1"/>
  <c r="B128" i="41" a="1"/>
  <c r="B128" i="41" s="1"/>
  <c r="B129" i="41" a="1"/>
  <c r="B129" i="41" s="1"/>
  <c r="B130" i="41" a="1"/>
  <c r="B130" i="41" s="1"/>
  <c r="B131" i="41" a="1"/>
  <c r="B131" i="41" s="1"/>
  <c r="B132" i="41" a="1"/>
  <c r="B132" i="41" s="1"/>
  <c r="B133" i="41" a="1"/>
  <c r="B133" i="41" s="1"/>
  <c r="B134" i="41" a="1"/>
  <c r="B134" i="41" s="1"/>
  <c r="B135" i="41" a="1"/>
  <c r="B135" i="41" s="1"/>
  <c r="B136" i="41" a="1"/>
  <c r="B136" i="41" s="1"/>
  <c r="B137" i="41" a="1"/>
  <c r="B137" i="41" s="1"/>
  <c r="B138" i="41" a="1"/>
  <c r="B138" i="41" s="1"/>
  <c r="B139" i="41" a="1"/>
  <c r="B139" i="41" s="1"/>
  <c r="B140" i="41" a="1"/>
  <c r="B140" i="41" s="1"/>
  <c r="B141" i="41" a="1"/>
  <c r="B141" i="41" s="1"/>
  <c r="B142" i="41" a="1"/>
  <c r="B142" i="41" s="1"/>
  <c r="B143" i="41" a="1"/>
  <c r="B143" i="41" s="1"/>
  <c r="B144" i="41" a="1"/>
  <c r="B144" i="41" s="1"/>
  <c r="B145" i="41" a="1"/>
  <c r="B145" i="41" s="1"/>
  <c r="B146" i="41" a="1"/>
  <c r="B146" i="41" s="1"/>
  <c r="B147" i="41" a="1"/>
  <c r="B147" i="41" s="1"/>
  <c r="B148" i="41" a="1"/>
  <c r="B148" i="41" s="1"/>
  <c r="B149" i="41" a="1"/>
  <c r="B149" i="41" s="1"/>
  <c r="B150" i="41" a="1"/>
  <c r="B150" i="41" s="1"/>
  <c r="B151" i="41" a="1"/>
  <c r="B151" i="41" s="1"/>
  <c r="B152" i="41" a="1"/>
  <c r="B152" i="41" s="1"/>
  <c r="B153" i="41" a="1"/>
  <c r="B153" i="41" s="1"/>
  <c r="B154" i="41" a="1"/>
  <c r="B154" i="41" s="1"/>
  <c r="B155" i="41" a="1"/>
  <c r="B155" i="41" s="1"/>
  <c r="B156" i="41" a="1"/>
  <c r="B156" i="41" s="1"/>
  <c r="B157" i="41" a="1"/>
  <c r="B157" i="41" s="1"/>
  <c r="B158" i="41" a="1"/>
  <c r="B158" i="41" s="1"/>
  <c r="B159" i="41" a="1"/>
  <c r="B159" i="41" s="1"/>
  <c r="B160" i="41" a="1"/>
  <c r="B160" i="41" s="1"/>
  <c r="B161" i="41" a="1"/>
  <c r="B161" i="41" s="1"/>
  <c r="B162" i="41" a="1"/>
  <c r="B162" i="41" s="1"/>
  <c r="B163" i="41" a="1"/>
  <c r="B163" i="41" s="1"/>
  <c r="B164" i="41" a="1"/>
  <c r="B164" i="41" s="1"/>
  <c r="B165" i="41" a="1"/>
  <c r="B165" i="41" s="1"/>
  <c r="B166" i="41" a="1"/>
  <c r="B166" i="41" s="1"/>
  <c r="B167" i="41" a="1"/>
  <c r="B167" i="41" s="1"/>
  <c r="B168" i="41" a="1"/>
  <c r="B168" i="41" s="1"/>
  <c r="B169" i="41" a="1"/>
  <c r="B169" i="41" s="1"/>
  <c r="B170" i="41" a="1"/>
  <c r="B170" i="41" s="1"/>
  <c r="B171" i="41" a="1"/>
  <c r="B171" i="41" s="1"/>
  <c r="B172" i="41" a="1"/>
  <c r="B172" i="41" s="1"/>
  <c r="B173" i="41" a="1"/>
  <c r="B173" i="41" s="1"/>
  <c r="B174" i="41" a="1"/>
  <c r="B174" i="41" s="1"/>
  <c r="B175" i="41" a="1"/>
  <c r="B175" i="41" s="1"/>
  <c r="B176" i="41" a="1"/>
  <c r="B176" i="41" s="1"/>
  <c r="B177" i="41" a="1"/>
  <c r="B177" i="41" s="1"/>
  <c r="B178" i="41" a="1"/>
  <c r="B178" i="41" s="1"/>
  <c r="B179" i="41" a="1"/>
  <c r="B179" i="41" s="1"/>
  <c r="B180" i="41" a="1"/>
  <c r="B180" i="41" s="1"/>
  <c r="B181" i="41" a="1"/>
  <c r="B181" i="41" s="1"/>
  <c r="B182" i="41" a="1"/>
  <c r="B182" i="41" s="1"/>
  <c r="B183" i="41" a="1"/>
  <c r="B183" i="41" s="1"/>
  <c r="B184" i="41" a="1"/>
  <c r="B184" i="41" s="1"/>
  <c r="B185" i="41" a="1"/>
  <c r="B185" i="41" s="1"/>
  <c r="B186" i="41" a="1"/>
  <c r="B186" i="41" s="1"/>
  <c r="B187" i="41" a="1"/>
  <c r="B187" i="41" s="1"/>
  <c r="B188" i="41" a="1"/>
  <c r="B188" i="41" s="1"/>
  <c r="B189" i="41" a="1"/>
  <c r="B189" i="41" s="1"/>
  <c r="B190" i="41" a="1"/>
  <c r="B190" i="41" s="1"/>
  <c r="B191" i="41" a="1"/>
  <c r="B191" i="41" s="1"/>
  <c r="B192" i="41" a="1"/>
  <c r="B192" i="41" s="1"/>
  <c r="B193" i="41" a="1"/>
  <c r="B193" i="41" s="1"/>
  <c r="B194" i="41" a="1"/>
  <c r="B194" i="41" s="1"/>
  <c r="B195" i="41" a="1"/>
  <c r="B195" i="41" s="1"/>
  <c r="B196" i="41" a="1"/>
  <c r="B196" i="41" s="1"/>
  <c r="B197" i="41" a="1"/>
  <c r="B197" i="41" s="1"/>
  <c r="B198" i="41" a="1"/>
  <c r="B198" i="41" s="1"/>
  <c r="B199" i="41" a="1"/>
  <c r="B199" i="41" s="1"/>
  <c r="B200" i="41" a="1"/>
  <c r="B200" i="41" s="1"/>
  <c r="B201" i="41" a="1"/>
  <c r="B201" i="41" s="1"/>
  <c r="B202" i="41" a="1"/>
  <c r="B202" i="41" s="1"/>
  <c r="B203" i="41" a="1"/>
  <c r="B203" i="41" s="1"/>
  <c r="B204" i="41" a="1"/>
  <c r="B204" i="41" s="1"/>
  <c r="B205" i="41" a="1"/>
  <c r="B205" i="41" s="1"/>
  <c r="B206" i="41" a="1"/>
  <c r="B206" i="41" s="1"/>
  <c r="B207" i="41" a="1"/>
  <c r="B207" i="41" s="1"/>
  <c r="B208" i="41" a="1"/>
  <c r="B208" i="41" s="1"/>
  <c r="B209" i="41" a="1"/>
  <c r="B209" i="41" s="1"/>
  <c r="B210" i="41" a="1"/>
  <c r="B210" i="41" s="1"/>
  <c r="B211" i="41" a="1"/>
  <c r="B211" i="41" s="1"/>
  <c r="B212" i="41" a="1"/>
  <c r="B212" i="41" s="1"/>
  <c r="B213" i="41" a="1"/>
  <c r="B213" i="41" s="1"/>
  <c r="B214" i="41" a="1"/>
  <c r="B214" i="41" s="1"/>
  <c r="B215" i="41" a="1"/>
  <c r="B215" i="41" s="1"/>
  <c r="B216" i="41" a="1"/>
  <c r="B216" i="41" s="1"/>
  <c r="B217" i="41" a="1"/>
  <c r="B217" i="41" s="1"/>
  <c r="B218" i="41" a="1"/>
  <c r="B218" i="41" s="1"/>
  <c r="B219" i="41" a="1"/>
  <c r="B219" i="41" s="1"/>
  <c r="B220" i="41" a="1"/>
  <c r="B220" i="41" s="1"/>
  <c r="B221" i="41" a="1"/>
  <c r="B221" i="41" s="1"/>
  <c r="B222" i="41" a="1"/>
  <c r="B222" i="41" s="1"/>
  <c r="B223" i="41" a="1"/>
  <c r="B223" i="41" s="1"/>
  <c r="B224" i="41" a="1"/>
  <c r="B224" i="41" s="1"/>
  <c r="B225" i="41" a="1"/>
  <c r="B225" i="41" s="1"/>
  <c r="B226" i="41" a="1"/>
  <c r="B226" i="41" s="1"/>
  <c r="B227" i="41" a="1"/>
  <c r="B227" i="41" s="1"/>
  <c r="B228" i="41" a="1"/>
  <c r="B228" i="41" s="1"/>
  <c r="B229" i="41" a="1"/>
  <c r="B229" i="41" s="1"/>
  <c r="B230" i="41" a="1"/>
  <c r="B230" i="41" s="1"/>
  <c r="B231" i="41" a="1"/>
  <c r="B231" i="41" s="1"/>
  <c r="B232" i="41" a="1"/>
  <c r="B232" i="41" s="1"/>
  <c r="B233" i="41" a="1"/>
  <c r="B233" i="41" s="1"/>
  <c r="B234" i="41" a="1"/>
  <c r="B234" i="41" s="1"/>
  <c r="B235" i="41" a="1"/>
  <c r="B235" i="41" s="1"/>
  <c r="B236" i="41" a="1"/>
  <c r="B236" i="41" s="1"/>
  <c r="B237" i="41" a="1"/>
  <c r="B237" i="41" s="1"/>
  <c r="B238" i="41" a="1"/>
  <c r="B238" i="41" s="1"/>
  <c r="B239" i="41" a="1"/>
  <c r="B239" i="41" s="1"/>
  <c r="B240" i="41" a="1"/>
  <c r="B240" i="41" s="1"/>
  <c r="B241" i="41" a="1"/>
  <c r="B241" i="41" s="1"/>
  <c r="B242" i="41" a="1"/>
  <c r="B242" i="41" s="1"/>
  <c r="B243" i="41" a="1"/>
  <c r="B243" i="41" s="1"/>
  <c r="B244" i="41" a="1"/>
  <c r="B244" i="41" s="1"/>
  <c r="B245" i="41" a="1"/>
  <c r="B245" i="41" s="1"/>
  <c r="B246" i="41" a="1"/>
  <c r="B246" i="41" s="1"/>
  <c r="B247" i="41" a="1"/>
  <c r="B247" i="41" s="1"/>
  <c r="B248" i="41" a="1"/>
  <c r="B248" i="41" s="1"/>
  <c r="B249" i="41" a="1"/>
  <c r="B249" i="41" s="1"/>
  <c r="B250" i="41" a="1"/>
  <c r="B250" i="41" s="1"/>
  <c r="B251" i="41" a="1"/>
  <c r="B251" i="41" s="1"/>
  <c r="B252" i="41" a="1"/>
  <c r="B252" i="41" s="1"/>
  <c r="B253" i="41" a="1"/>
  <c r="B253" i="41" s="1"/>
  <c r="B254" i="41" a="1"/>
  <c r="B254" i="41" s="1"/>
  <c r="B255" i="41" a="1"/>
  <c r="B255" i="41" s="1"/>
  <c r="B256" i="41" a="1"/>
  <c r="B256" i="41" s="1"/>
  <c r="B257" i="41" a="1"/>
  <c r="B257" i="41" s="1"/>
  <c r="B258" i="41" a="1"/>
  <c r="B258" i="41" s="1"/>
  <c r="B259" i="41" a="1"/>
  <c r="B259" i="41" s="1"/>
  <c r="B260" i="41" a="1"/>
  <c r="B260" i="41" s="1"/>
  <c r="B261" i="41" a="1"/>
  <c r="B261" i="41" s="1"/>
  <c r="B262" i="41" a="1"/>
  <c r="B262" i="41" s="1"/>
  <c r="B263" i="41" a="1"/>
  <c r="B263" i="41" s="1"/>
  <c r="B264" i="41" a="1"/>
  <c r="B264" i="41" s="1"/>
  <c r="B265" i="41" a="1"/>
  <c r="B265" i="41" s="1"/>
  <c r="B266" i="41" a="1"/>
  <c r="B266" i="41" s="1"/>
  <c r="B267" i="41" a="1"/>
  <c r="B267" i="41" s="1"/>
  <c r="B268" i="41" a="1"/>
  <c r="B268" i="41" s="1"/>
  <c r="B269" i="41" a="1"/>
  <c r="B269" i="41" s="1"/>
  <c r="B270" i="41" a="1"/>
  <c r="B270" i="41" s="1"/>
  <c r="B271" i="41" a="1"/>
  <c r="B271" i="41" s="1"/>
  <c r="B272" i="41" a="1"/>
  <c r="B272" i="41" s="1"/>
  <c r="B273" i="41" a="1"/>
  <c r="B273" i="41" s="1"/>
  <c r="B274" i="41" a="1"/>
  <c r="B274" i="41" s="1"/>
  <c r="B275" i="41" a="1"/>
  <c r="B275" i="41" s="1"/>
  <c r="B276" i="41" a="1"/>
  <c r="B276" i="41" s="1"/>
  <c r="B277" i="41" a="1"/>
  <c r="B277" i="41" s="1"/>
  <c r="B278" i="41" a="1"/>
  <c r="B278" i="41" s="1"/>
  <c r="B279" i="41" a="1"/>
  <c r="B279" i="41" s="1"/>
  <c r="B280" i="41" a="1"/>
  <c r="B280" i="41" s="1"/>
  <c r="B281" i="41" a="1"/>
  <c r="B281" i="41" s="1"/>
  <c r="B282" i="41" a="1"/>
  <c r="B282" i="41" s="1"/>
  <c r="B283" i="41" a="1"/>
  <c r="B283" i="41" s="1"/>
  <c r="B284" i="41" a="1"/>
  <c r="B284" i="41" s="1"/>
  <c r="B285" i="41" a="1"/>
  <c r="B285" i="41" s="1"/>
  <c r="B286" i="41" a="1"/>
  <c r="B286" i="41" s="1"/>
  <c r="B287" i="41" a="1"/>
  <c r="B287" i="41" s="1"/>
  <c r="B288" i="41" a="1"/>
  <c r="B288" i="41" s="1"/>
  <c r="B289" i="41" a="1"/>
  <c r="B289" i="41" s="1"/>
  <c r="B290" i="41" a="1"/>
  <c r="B290" i="41" s="1"/>
  <c r="B291" i="41" a="1"/>
  <c r="B291" i="41" s="1"/>
  <c r="B292" i="41" a="1"/>
  <c r="B292" i="41" s="1"/>
  <c r="B293" i="41" a="1"/>
  <c r="B293" i="41" s="1"/>
  <c r="B294" i="41" a="1"/>
  <c r="B294" i="41" s="1"/>
  <c r="B295" i="41" a="1"/>
  <c r="B295" i="41" s="1"/>
  <c r="B296" i="41" a="1"/>
  <c r="B296" i="41" s="1"/>
  <c r="B297" i="41" a="1"/>
  <c r="B297" i="41" s="1"/>
  <c r="B298" i="41" a="1"/>
  <c r="B298" i="41" s="1"/>
  <c r="B299" i="41" a="1"/>
  <c r="B299" i="41" s="1"/>
  <c r="B300" i="41" a="1"/>
  <c r="B300" i="41" s="1"/>
  <c r="B301" i="41" a="1"/>
  <c r="B301" i="41" s="1"/>
  <c r="B302" i="41" a="1"/>
  <c r="B302" i="41" s="1"/>
  <c r="B303" i="41" a="1"/>
  <c r="B303" i="41" s="1"/>
  <c r="B304" i="41" a="1"/>
  <c r="B304" i="41" s="1"/>
  <c r="B305" i="41" a="1"/>
  <c r="B305" i="41" s="1"/>
  <c r="B306" i="41" a="1"/>
  <c r="B306" i="41" s="1"/>
  <c r="B307" i="41" a="1"/>
  <c r="B307" i="41" s="1"/>
  <c r="B308" i="41" a="1"/>
  <c r="B308" i="41" s="1"/>
  <c r="B309" i="41" a="1"/>
  <c r="B309" i="41" s="1"/>
  <c r="B310" i="41" a="1"/>
  <c r="B310" i="41" s="1"/>
  <c r="B311" i="41" a="1"/>
  <c r="B311" i="41" s="1"/>
  <c r="B312" i="41" a="1"/>
  <c r="B312" i="41" s="1"/>
  <c r="B313" i="41" a="1"/>
  <c r="B313" i="41" s="1"/>
  <c r="B314" i="41" a="1"/>
  <c r="B314" i="41" s="1"/>
  <c r="B315" i="41" a="1"/>
  <c r="B315" i="41" s="1"/>
  <c r="B316" i="41" a="1"/>
  <c r="B316" i="41" s="1"/>
  <c r="B317" i="41" a="1"/>
  <c r="B317" i="41" s="1"/>
  <c r="B318" i="41" a="1"/>
  <c r="B318" i="41" s="1"/>
  <c r="B319" i="41" a="1"/>
  <c r="B319" i="41" s="1"/>
  <c r="B320" i="41" a="1"/>
  <c r="B320" i="41" s="1"/>
  <c r="B321" i="41" a="1"/>
  <c r="B321" i="41" s="1"/>
  <c r="B322" i="41" a="1"/>
  <c r="B322" i="41" s="1"/>
  <c r="B323" i="41" a="1"/>
  <c r="B323" i="41" s="1"/>
  <c r="B324" i="41" a="1"/>
  <c r="B324" i="41" s="1"/>
  <c r="B325" i="41" a="1"/>
  <c r="B325" i="41" s="1"/>
  <c r="B326" i="41" a="1"/>
  <c r="B326" i="41" s="1"/>
  <c r="B327" i="41" a="1"/>
  <c r="B327" i="41" s="1"/>
  <c r="B328" i="41" a="1"/>
  <c r="B328" i="41" s="1"/>
  <c r="B329" i="41" a="1"/>
  <c r="B329" i="41" s="1"/>
  <c r="B330" i="41" a="1"/>
  <c r="B330" i="41" s="1"/>
  <c r="B331" i="41" a="1"/>
  <c r="B331" i="41" s="1"/>
  <c r="B332" i="41" a="1"/>
  <c r="B332" i="41" s="1"/>
  <c r="B333" i="41" a="1"/>
  <c r="B333" i="41" s="1"/>
  <c r="B334" i="41" a="1"/>
  <c r="B334" i="41" s="1"/>
  <c r="B335" i="41" a="1"/>
  <c r="B335" i="41" s="1"/>
  <c r="B336" i="41" a="1"/>
  <c r="B336" i="41" s="1"/>
  <c r="B337" i="41" a="1"/>
  <c r="B337" i="41" s="1"/>
  <c r="B338" i="41" a="1"/>
  <c r="B338" i="41" s="1"/>
  <c r="B339" i="41" a="1"/>
  <c r="B339" i="41" s="1"/>
  <c r="B340" i="41" a="1"/>
  <c r="B340" i="41" s="1"/>
  <c r="B341" i="41" a="1"/>
  <c r="B341" i="41" s="1"/>
  <c r="B342" i="41" a="1"/>
  <c r="B342" i="41" s="1"/>
  <c r="B343" i="41" a="1"/>
  <c r="B343" i="41" s="1"/>
  <c r="B344" i="41" a="1"/>
  <c r="B344" i="41" s="1"/>
  <c r="B345" i="41" a="1"/>
  <c r="B345" i="41" s="1"/>
  <c r="B346" i="41" a="1"/>
  <c r="B346" i="41" s="1"/>
  <c r="B347" i="41" a="1"/>
  <c r="B347" i="41" s="1"/>
  <c r="B348" i="41" a="1"/>
  <c r="B348" i="41" s="1"/>
  <c r="B349" i="41" a="1"/>
  <c r="B349" i="41" s="1"/>
  <c r="B350" i="41" a="1"/>
  <c r="B350" i="41" s="1"/>
  <c r="B351" i="41" a="1"/>
  <c r="B351" i="41" s="1"/>
  <c r="B352" i="41" a="1"/>
  <c r="B352" i="41" s="1"/>
  <c r="B353" i="41" a="1"/>
  <c r="B353" i="41" s="1"/>
  <c r="B354" i="41" a="1"/>
  <c r="B354" i="41" s="1"/>
  <c r="B355" i="41" a="1"/>
  <c r="B355" i="41" s="1"/>
  <c r="B356" i="41" a="1"/>
  <c r="B356" i="41" s="1"/>
  <c r="B357" i="41" a="1"/>
  <c r="B357" i="41" s="1"/>
  <c r="B358" i="41" a="1"/>
  <c r="B358" i="41" s="1"/>
  <c r="B359" i="41" a="1"/>
  <c r="B359" i="41" s="1"/>
  <c r="B360" i="41" a="1"/>
  <c r="B360" i="41" s="1"/>
  <c r="B361" i="41" a="1"/>
  <c r="B361" i="41" s="1"/>
  <c r="B362" i="41" a="1"/>
  <c r="B362" i="41" s="1"/>
  <c r="B363" i="41" a="1"/>
  <c r="B363" i="41" s="1"/>
  <c r="B364" i="41" a="1"/>
  <c r="B364" i="41" s="1"/>
  <c r="B365" i="41" a="1"/>
  <c r="B365" i="41" s="1"/>
  <c r="B366" i="41" a="1"/>
  <c r="B366" i="41" s="1"/>
  <c r="B367" i="41" a="1"/>
  <c r="B367" i="41" s="1"/>
  <c r="B368" i="41" a="1"/>
  <c r="B368" i="41" s="1"/>
  <c r="B369" i="41" a="1"/>
  <c r="B369" i="41" s="1"/>
  <c r="B370" i="41" a="1"/>
  <c r="B370" i="41" s="1"/>
  <c r="B371" i="41" a="1"/>
  <c r="B371" i="41" s="1"/>
  <c r="B372" i="41" a="1"/>
  <c r="B372" i="41" s="1"/>
  <c r="B373" i="41" a="1"/>
  <c r="B373" i="41" s="1"/>
  <c r="B374" i="41" a="1"/>
  <c r="B374" i="41" s="1"/>
  <c r="B375" i="41" a="1"/>
  <c r="B375" i="41" s="1"/>
  <c r="B376" i="41" a="1"/>
  <c r="B376" i="41" s="1"/>
  <c r="B377" i="41" a="1"/>
  <c r="B377" i="41" s="1"/>
  <c r="B378" i="41" a="1"/>
  <c r="B378" i="41" s="1"/>
  <c r="B379" i="41" a="1"/>
  <c r="B379" i="41" s="1"/>
  <c r="B380" i="41" a="1"/>
  <c r="B380" i="41" s="1"/>
  <c r="B381" i="41" a="1"/>
  <c r="B381" i="41" s="1"/>
  <c r="B382" i="41" a="1"/>
  <c r="B382" i="41" s="1"/>
  <c r="B383" i="41" a="1"/>
  <c r="B383" i="41" s="1"/>
  <c r="B384" i="41" a="1"/>
  <c r="B384" i="41" s="1"/>
  <c r="B385" i="41" a="1"/>
  <c r="B385" i="41" s="1"/>
  <c r="B386" i="41" a="1"/>
  <c r="B386" i="41" s="1"/>
  <c r="B387" i="41" a="1"/>
  <c r="B387" i="41" s="1"/>
  <c r="B388" i="41" a="1"/>
  <c r="B388" i="41" s="1"/>
  <c r="B389" i="41" a="1"/>
  <c r="B389" i="41" s="1"/>
  <c r="B390" i="41" a="1"/>
  <c r="B390" i="41" s="1"/>
  <c r="B391" i="41" a="1"/>
  <c r="B391" i="41" s="1"/>
  <c r="B392" i="41" a="1"/>
  <c r="B392" i="41" s="1"/>
  <c r="B393" i="41" a="1"/>
  <c r="B393" i="41" s="1"/>
  <c r="B394" i="41" a="1"/>
  <c r="B394" i="41" s="1"/>
  <c r="B395" i="41" a="1"/>
  <c r="B395" i="41" s="1"/>
  <c r="B396" i="41" a="1"/>
  <c r="B396" i="41" s="1"/>
  <c r="B397" i="41" a="1"/>
  <c r="B397" i="41" s="1"/>
  <c r="B398" i="41" a="1"/>
  <c r="B398" i="41" s="1"/>
  <c r="B399" i="41" a="1"/>
  <c r="B399" i="41" s="1"/>
  <c r="B400" i="41" a="1"/>
  <c r="B400" i="41" s="1"/>
  <c r="B401" i="41" a="1"/>
  <c r="B401" i="41" s="1"/>
  <c r="B402" i="41" a="1"/>
  <c r="B402" i="41" s="1"/>
  <c r="B403" i="41" a="1"/>
  <c r="B403" i="41" s="1"/>
  <c r="B404" i="41" a="1"/>
  <c r="B404" i="41" s="1"/>
  <c r="B405" i="41" a="1"/>
  <c r="B405" i="41" s="1"/>
  <c r="B406" i="41" a="1"/>
  <c r="B406" i="41" s="1"/>
  <c r="B407" i="41" a="1"/>
  <c r="B407" i="41" s="1"/>
  <c r="B408" i="41" a="1"/>
  <c r="B408" i="41" s="1"/>
  <c r="B409" i="41" a="1"/>
  <c r="B409" i="41" s="1"/>
  <c r="B410" i="41" a="1"/>
  <c r="B410" i="41" s="1"/>
  <c r="B411" i="41" a="1"/>
  <c r="B411" i="41" s="1"/>
  <c r="B412" i="41" a="1"/>
  <c r="B412" i="41" s="1"/>
  <c r="B413" i="41" a="1"/>
  <c r="B413" i="41" s="1"/>
  <c r="B414" i="41" a="1"/>
  <c r="B414" i="41" s="1"/>
  <c r="B415" i="41" a="1"/>
  <c r="B415" i="41" s="1"/>
  <c r="B416" i="41" a="1"/>
  <c r="B416" i="41" s="1"/>
  <c r="B417" i="41" a="1"/>
  <c r="B417" i="41" s="1"/>
  <c r="B418" i="41" a="1"/>
  <c r="B418" i="41" s="1"/>
  <c r="B419" i="41" a="1"/>
  <c r="B419" i="41" s="1"/>
  <c r="B420" i="41" a="1"/>
  <c r="B420" i="41" s="1"/>
  <c r="B421" i="41" a="1"/>
  <c r="B421" i="41" s="1"/>
  <c r="B422" i="41" a="1"/>
  <c r="B422" i="41" s="1"/>
  <c r="B423" i="41" a="1"/>
  <c r="B423" i="41" s="1"/>
  <c r="B424" i="41" a="1"/>
  <c r="B424" i="41" s="1"/>
  <c r="B425" i="41" a="1"/>
  <c r="B425" i="41" s="1"/>
  <c r="B426" i="41" a="1"/>
  <c r="B426" i="41" s="1"/>
  <c r="B427" i="41" a="1"/>
  <c r="B427" i="41" s="1"/>
  <c r="B428" i="41" a="1"/>
  <c r="B428" i="41" s="1"/>
  <c r="B429" i="41" a="1"/>
  <c r="B429" i="41" s="1"/>
  <c r="B430" i="41" a="1"/>
  <c r="B430" i="41" s="1"/>
  <c r="B431" i="41" a="1"/>
  <c r="B431" i="41" s="1"/>
  <c r="B432" i="41" a="1"/>
  <c r="B432" i="41" s="1"/>
  <c r="B433" i="41" a="1"/>
  <c r="B433" i="41" s="1"/>
  <c r="B434" i="41" a="1"/>
  <c r="B434" i="41" s="1"/>
  <c r="B435" i="41" a="1"/>
  <c r="B435" i="41" s="1"/>
  <c r="B436" i="41" a="1"/>
  <c r="B436" i="41" s="1"/>
  <c r="B437" i="41" a="1"/>
  <c r="B437" i="41" s="1"/>
  <c r="B438" i="41" a="1"/>
  <c r="B438" i="41" s="1"/>
  <c r="B439" i="41" a="1"/>
  <c r="B439" i="41" s="1"/>
  <c r="B440" i="41" a="1"/>
  <c r="B440" i="41" s="1"/>
  <c r="B441" i="41" a="1"/>
  <c r="B441" i="41" s="1"/>
  <c r="B442" i="41" a="1"/>
  <c r="B442" i="41" s="1"/>
  <c r="B443" i="41" a="1"/>
  <c r="B443" i="41" s="1"/>
  <c r="B444" i="41" a="1"/>
  <c r="B444" i="41" s="1"/>
  <c r="B445" i="41" a="1"/>
  <c r="B445" i="41" s="1"/>
  <c r="B446" i="41" a="1"/>
  <c r="B446" i="41" s="1"/>
  <c r="B447" i="41" a="1"/>
  <c r="B447" i="41" s="1"/>
  <c r="B448" i="41" a="1"/>
  <c r="B448" i="41" s="1"/>
  <c r="B449" i="41" a="1"/>
  <c r="B449" i="41" s="1"/>
  <c r="B450" i="41" a="1"/>
  <c r="B450" i="41" s="1"/>
  <c r="B451" i="41" a="1"/>
  <c r="B451" i="41" s="1"/>
  <c r="B452" i="41" a="1"/>
  <c r="B452" i="41" s="1"/>
  <c r="B453" i="41" a="1"/>
  <c r="B453" i="41" s="1"/>
  <c r="B454" i="41" a="1"/>
  <c r="B454" i="41" s="1"/>
  <c r="B455" i="41" a="1"/>
  <c r="B455" i="41" s="1"/>
  <c r="B456" i="41" a="1"/>
  <c r="B456" i="41" s="1"/>
  <c r="B457" i="41" a="1"/>
  <c r="B457" i="41" s="1"/>
  <c r="B458" i="41" a="1"/>
  <c r="B458" i="41" s="1"/>
  <c r="B459" i="41" a="1"/>
  <c r="B459" i="41" s="1"/>
  <c r="B460" i="41" a="1"/>
  <c r="B460" i="41" s="1"/>
  <c r="B461" i="41" a="1"/>
  <c r="B461" i="41" s="1"/>
  <c r="B462" i="41" a="1"/>
  <c r="B462" i="41" s="1"/>
  <c r="B463" i="41" a="1"/>
  <c r="B463" i="41" s="1"/>
  <c r="B464" i="41" a="1"/>
  <c r="B464" i="41" s="1"/>
  <c r="B465" i="41" a="1"/>
  <c r="B465" i="41" s="1"/>
  <c r="B466" i="41" a="1"/>
  <c r="B466" i="41" s="1"/>
  <c r="B467" i="41" a="1"/>
  <c r="B467" i="41" s="1"/>
  <c r="B468" i="41" a="1"/>
  <c r="B468" i="41" s="1"/>
  <c r="B469" i="41" a="1"/>
  <c r="B469" i="41" s="1"/>
  <c r="B470" i="41" a="1"/>
  <c r="B470" i="41" s="1"/>
  <c r="B471" i="41" a="1"/>
  <c r="B471" i="41" s="1"/>
  <c r="B472" i="41" a="1"/>
  <c r="B472" i="41" s="1"/>
  <c r="B473" i="41" a="1"/>
  <c r="B473" i="41" s="1"/>
  <c r="B474" i="41" a="1"/>
  <c r="B474" i="41" s="1"/>
  <c r="B475" i="41" a="1"/>
  <c r="B475" i="41" s="1"/>
  <c r="B476" i="41" a="1"/>
  <c r="B476" i="41" s="1"/>
  <c r="B477" i="41" a="1"/>
  <c r="B477" i="41" s="1"/>
  <c r="B478" i="41" a="1"/>
  <c r="B478" i="41" s="1"/>
  <c r="B479" i="41" a="1"/>
  <c r="B479" i="41" s="1"/>
  <c r="B480" i="41" a="1"/>
  <c r="B480" i="41" s="1"/>
  <c r="B481" i="41" a="1"/>
  <c r="B481" i="41" s="1"/>
  <c r="B482" i="41" a="1"/>
  <c r="B482" i="41" s="1"/>
  <c r="B483" i="41" a="1"/>
  <c r="B483" i="41" s="1"/>
  <c r="B484" i="41" a="1"/>
  <c r="B484" i="41" s="1"/>
  <c r="B485" i="41" a="1"/>
  <c r="B485" i="41" s="1"/>
  <c r="B486" i="41" a="1"/>
  <c r="B486" i="41" s="1"/>
  <c r="B487" i="41" a="1"/>
  <c r="B487" i="41" s="1"/>
  <c r="B488" i="41" a="1"/>
  <c r="B488" i="41" s="1"/>
  <c r="B489" i="41" a="1"/>
  <c r="B489" i="41" s="1"/>
  <c r="B490" i="41" a="1"/>
  <c r="B490" i="41" s="1"/>
  <c r="B491" i="41" a="1"/>
  <c r="B491" i="41" s="1"/>
  <c r="B492" i="41" a="1"/>
  <c r="B492" i="41" s="1"/>
  <c r="B493" i="41" a="1"/>
  <c r="B493" i="41" s="1"/>
  <c r="B494" i="41" a="1"/>
  <c r="B494" i="41" s="1"/>
  <c r="B495" i="41" a="1"/>
  <c r="B495" i="41" s="1"/>
  <c r="B496" i="41" a="1"/>
  <c r="B496" i="41" s="1"/>
  <c r="B497" i="41" a="1"/>
  <c r="B497" i="41" s="1"/>
  <c r="B498" i="41" a="1"/>
  <c r="B498" i="41" s="1"/>
  <c r="B499" i="41" a="1"/>
  <c r="B499" i="41" s="1"/>
  <c r="B500" i="41" a="1"/>
  <c r="B500" i="41" s="1"/>
  <c r="B501" i="41" a="1"/>
  <c r="B501" i="41" s="1"/>
  <c r="B502" i="41" a="1"/>
  <c r="B502" i="41" s="1"/>
  <c r="B503" i="41" a="1"/>
  <c r="B503" i="41" s="1"/>
  <c r="B504" i="41" a="1"/>
  <c r="B504" i="41" s="1"/>
  <c r="B505" i="41" a="1"/>
  <c r="B505" i="41" s="1"/>
  <c r="B506" i="41" a="1"/>
  <c r="B506" i="41" s="1"/>
  <c r="B507" i="41" a="1"/>
  <c r="B507" i="41" s="1"/>
  <c r="B508" i="41" a="1"/>
  <c r="B508" i="41" s="1"/>
  <c r="B509" i="41" a="1"/>
  <c r="B509" i="41" s="1"/>
  <c r="B510" i="41" a="1"/>
  <c r="B510" i="41" s="1"/>
  <c r="B511" i="41" a="1"/>
  <c r="B511" i="41" s="1"/>
  <c r="B512" i="41" a="1"/>
  <c r="B512" i="41" s="1"/>
  <c r="B513" i="41" a="1"/>
  <c r="B513" i="41" s="1"/>
  <c r="B514" i="41" a="1"/>
  <c r="B514" i="41" s="1"/>
  <c r="B515" i="41" a="1"/>
  <c r="B515" i="41" s="1"/>
  <c r="B516" i="41" a="1"/>
  <c r="B516" i="41" s="1"/>
  <c r="B517" i="41" a="1"/>
  <c r="B517" i="41" s="1"/>
  <c r="B518" i="41" a="1"/>
  <c r="B518" i="41" s="1"/>
  <c r="B519" i="41" a="1"/>
  <c r="B519" i="41" s="1"/>
  <c r="B520" i="41" a="1"/>
  <c r="B520" i="41" s="1"/>
  <c r="B521" i="41" a="1"/>
  <c r="B521" i="41" s="1"/>
  <c r="B522" i="41" a="1"/>
  <c r="B522" i="41" s="1"/>
  <c r="B523" i="41" a="1"/>
  <c r="B523" i="41" s="1"/>
  <c r="B524" i="41" a="1"/>
  <c r="B524" i="41" s="1"/>
  <c r="B525" i="41" a="1"/>
  <c r="B525" i="41" s="1"/>
  <c r="B526" i="41" a="1"/>
  <c r="B526" i="41" s="1"/>
  <c r="B527" i="41" a="1"/>
  <c r="B527" i="41" s="1"/>
  <c r="B528" i="41" a="1"/>
  <c r="B528" i="41" s="1"/>
  <c r="B529" i="41" a="1"/>
  <c r="B529" i="41" s="1"/>
  <c r="B530" i="41" a="1"/>
  <c r="B530" i="41" s="1"/>
  <c r="B531" i="41" a="1"/>
  <c r="B531" i="41" s="1"/>
  <c r="B532" i="41" a="1"/>
  <c r="B532" i="41" s="1"/>
  <c r="B533" i="41" a="1"/>
  <c r="B533" i="41" s="1"/>
  <c r="B534" i="41" a="1"/>
  <c r="B534" i="41" s="1"/>
  <c r="B535" i="41" a="1"/>
  <c r="B535" i="41" s="1"/>
  <c r="B536" i="41" a="1"/>
  <c r="B536" i="41" s="1"/>
  <c r="B537" i="41" a="1"/>
  <c r="B537" i="41" s="1"/>
  <c r="B538" i="41" a="1"/>
  <c r="B538" i="41" s="1"/>
  <c r="B539" i="41" a="1"/>
  <c r="B539" i="41" s="1"/>
  <c r="B540" i="41" a="1"/>
  <c r="B540" i="41" s="1"/>
  <c r="B541" i="41" a="1"/>
  <c r="B541" i="41" s="1"/>
  <c r="B542" i="41" a="1"/>
  <c r="B542" i="41" s="1"/>
  <c r="B543" i="41" a="1"/>
  <c r="B543" i="41" s="1"/>
  <c r="B544" i="41" a="1"/>
  <c r="B544" i="41" s="1"/>
  <c r="B545" i="41" a="1"/>
  <c r="B545" i="41" s="1"/>
  <c r="B546" i="41" a="1"/>
  <c r="B546" i="41" s="1"/>
  <c r="B547" i="41" a="1"/>
  <c r="B547" i="41" s="1"/>
  <c r="B548" i="41" a="1"/>
  <c r="B548" i="41" s="1"/>
  <c r="B549" i="41" a="1"/>
  <c r="B549" i="41" s="1"/>
  <c r="B550" i="41" a="1"/>
  <c r="B550" i="41" s="1"/>
  <c r="B551" i="41" a="1"/>
  <c r="B551" i="41" s="1"/>
  <c r="B552" i="41" a="1"/>
  <c r="B552" i="41" s="1"/>
  <c r="B553" i="41" a="1"/>
  <c r="B553" i="41" s="1"/>
  <c r="B554" i="41" a="1"/>
  <c r="B554" i="41" s="1"/>
  <c r="B555" i="41" a="1"/>
  <c r="B555" i="41" s="1"/>
  <c r="B556" i="41" a="1"/>
  <c r="B556" i="41" s="1"/>
  <c r="B557" i="41" a="1"/>
  <c r="B557" i="41" s="1"/>
  <c r="B558" i="41" a="1"/>
  <c r="B558" i="41" s="1"/>
  <c r="B559" i="41" a="1"/>
  <c r="B559" i="41" s="1"/>
  <c r="B560" i="41" a="1"/>
  <c r="B560" i="41" s="1"/>
  <c r="B561" i="41" a="1"/>
  <c r="B561" i="41" s="1"/>
  <c r="B562" i="41" a="1"/>
  <c r="B562" i="41" s="1"/>
  <c r="B563" i="41" a="1"/>
  <c r="B563" i="41" s="1"/>
  <c r="B564" i="41" a="1"/>
  <c r="B564" i="41" s="1"/>
  <c r="B565" i="41" a="1"/>
  <c r="B565" i="41" s="1"/>
  <c r="B566" i="41" a="1"/>
  <c r="B566" i="41" s="1"/>
  <c r="B567" i="41" a="1"/>
  <c r="B567" i="41" s="1"/>
  <c r="B568" i="41" a="1"/>
  <c r="B568" i="41" s="1"/>
  <c r="B569" i="41" a="1"/>
  <c r="B569" i="41" s="1"/>
  <c r="B570" i="41" a="1"/>
  <c r="B570" i="41" s="1"/>
  <c r="B571" i="41" a="1"/>
  <c r="B571" i="41" s="1"/>
  <c r="B572" i="41" a="1"/>
  <c r="B572" i="41" s="1"/>
  <c r="B573" i="41" a="1"/>
  <c r="B573" i="41" s="1"/>
  <c r="B574" i="41" a="1"/>
  <c r="B574" i="41" s="1"/>
  <c r="B575" i="41" a="1"/>
  <c r="B575" i="41" s="1"/>
  <c r="B576" i="41" a="1"/>
  <c r="B576" i="41" s="1"/>
  <c r="B577" i="41" a="1"/>
  <c r="B577" i="41" s="1"/>
  <c r="B578" i="41" a="1"/>
  <c r="B578" i="41" s="1"/>
  <c r="B579" i="41" a="1"/>
  <c r="B579" i="41" s="1"/>
  <c r="B580" i="41" a="1"/>
  <c r="B580" i="41" s="1"/>
  <c r="B581" i="41" a="1"/>
  <c r="B581" i="41" s="1"/>
  <c r="B582" i="41" a="1"/>
  <c r="B582" i="41" s="1"/>
  <c r="B583" i="41" a="1"/>
  <c r="B583" i="41" s="1"/>
  <c r="B584" i="41" a="1"/>
  <c r="B584" i="41" s="1"/>
  <c r="B585" i="41" a="1"/>
  <c r="B585" i="41" s="1"/>
  <c r="B586" i="41" a="1"/>
  <c r="B586" i="41" s="1"/>
  <c r="B587" i="41" a="1"/>
  <c r="B587" i="41" s="1"/>
  <c r="B588" i="41" a="1"/>
  <c r="B588" i="41" s="1"/>
  <c r="B589" i="41" a="1"/>
  <c r="B589" i="41" s="1"/>
  <c r="B590" i="41" a="1"/>
  <c r="B590" i="41" s="1"/>
  <c r="B591" i="41" a="1"/>
  <c r="B591" i="41" s="1"/>
  <c r="B592" i="41" a="1"/>
  <c r="B592" i="41" s="1"/>
  <c r="B593" i="41" a="1"/>
  <c r="B593" i="41" s="1"/>
  <c r="B594" i="41" a="1"/>
  <c r="B594" i="41" s="1"/>
  <c r="B595" i="41" a="1"/>
  <c r="B595" i="41" s="1"/>
  <c r="B596" i="41" a="1"/>
  <c r="B596" i="41" s="1"/>
  <c r="B597" i="41" a="1"/>
  <c r="B597" i="41" s="1"/>
  <c r="B598" i="41" a="1"/>
  <c r="B598" i="41" s="1"/>
  <c r="B599" i="41" a="1"/>
  <c r="B599" i="41" s="1"/>
  <c r="B600" i="41" a="1"/>
  <c r="B600" i="41" s="1"/>
  <c r="B601" i="41" a="1"/>
  <c r="B601" i="41" s="1"/>
  <c r="B602" i="41" a="1"/>
  <c r="B602" i="41" s="1"/>
  <c r="B603" i="41" a="1"/>
  <c r="B603" i="41" s="1"/>
  <c r="B604" i="41" a="1"/>
  <c r="B604" i="41" s="1"/>
  <c r="B605" i="41" a="1"/>
  <c r="B605" i="41" s="1"/>
  <c r="B606" i="41" a="1"/>
  <c r="B606" i="41" s="1"/>
  <c r="B607" i="41" a="1"/>
  <c r="B607" i="41" s="1"/>
  <c r="B608" i="41" a="1"/>
  <c r="B608" i="41" s="1"/>
  <c r="B609" i="41" a="1"/>
  <c r="B609" i="41" s="1"/>
  <c r="B610" i="41" a="1"/>
  <c r="B610" i="41" s="1"/>
  <c r="B611" i="41" a="1"/>
  <c r="B611" i="41" s="1"/>
  <c r="B612" i="41" a="1"/>
  <c r="B612" i="41" s="1"/>
  <c r="B613" i="41" a="1"/>
  <c r="B613" i="41" s="1"/>
  <c r="B614" i="41" a="1"/>
  <c r="B614" i="41" s="1"/>
  <c r="B615" i="41" a="1"/>
  <c r="B615" i="41" s="1"/>
  <c r="B616" i="41" a="1"/>
  <c r="B616" i="41" s="1"/>
  <c r="B617" i="41" a="1"/>
  <c r="B617" i="41" s="1"/>
  <c r="B618" i="41" a="1"/>
  <c r="B618" i="41" s="1"/>
  <c r="B619" i="41" a="1"/>
  <c r="B619" i="41" s="1"/>
  <c r="B620" i="41" a="1"/>
  <c r="B620" i="41" s="1"/>
  <c r="B621" i="41" a="1"/>
  <c r="B621" i="41" s="1"/>
  <c r="B622" i="41" a="1"/>
  <c r="B622" i="41" s="1"/>
  <c r="B623" i="41" a="1"/>
  <c r="B623" i="41" s="1"/>
  <c r="B624" i="41" a="1"/>
  <c r="B624" i="41" s="1"/>
  <c r="B625" i="41" a="1"/>
  <c r="B625" i="41" s="1"/>
  <c r="B626" i="41" a="1"/>
  <c r="B626" i="41" s="1"/>
  <c r="B627" i="41" a="1"/>
  <c r="B627" i="41" s="1"/>
  <c r="B628" i="41" a="1"/>
  <c r="B628" i="41" s="1"/>
  <c r="B629" i="41" a="1"/>
  <c r="B629" i="41" s="1"/>
  <c r="B630" i="41" a="1"/>
  <c r="B630" i="41" s="1"/>
  <c r="B631" i="41" a="1"/>
  <c r="B631" i="41" s="1"/>
  <c r="B632" i="41" a="1"/>
  <c r="B632" i="41" s="1"/>
  <c r="B633" i="41" a="1"/>
  <c r="B633" i="41" s="1"/>
  <c r="B634" i="41" a="1"/>
  <c r="B634" i="41" s="1"/>
  <c r="B635" i="41" a="1"/>
  <c r="B635" i="41" s="1"/>
  <c r="B636" i="41" a="1"/>
  <c r="B636" i="41" s="1"/>
  <c r="B637" i="41" a="1"/>
  <c r="B637" i="41" s="1"/>
  <c r="B638" i="41" a="1"/>
  <c r="B638" i="41" s="1"/>
  <c r="B639" i="41" a="1"/>
  <c r="B639" i="41" s="1"/>
  <c r="B640" i="41" a="1"/>
  <c r="B640" i="41" s="1"/>
  <c r="B641" i="41" a="1"/>
  <c r="B641" i="41" s="1"/>
  <c r="B642" i="41" a="1"/>
  <c r="B642" i="41" s="1"/>
  <c r="B643" i="41" a="1"/>
  <c r="B643" i="41" s="1"/>
  <c r="B644" i="41" a="1"/>
  <c r="B644" i="41" s="1"/>
  <c r="B645" i="41" a="1"/>
  <c r="B645" i="41" s="1"/>
  <c r="B646" i="41" a="1"/>
  <c r="B646" i="41" s="1"/>
  <c r="B647" i="41" a="1"/>
  <c r="B647" i="41" s="1"/>
  <c r="B648" i="41" a="1"/>
  <c r="B648" i="41" s="1"/>
  <c r="B649" i="41" a="1"/>
  <c r="B649" i="41" s="1"/>
  <c r="B650" i="41" a="1"/>
  <c r="B650" i="41" s="1"/>
  <c r="B651" i="41" a="1"/>
  <c r="B651" i="41" s="1"/>
  <c r="B652" i="41" a="1"/>
  <c r="B652" i="41" s="1"/>
  <c r="B653" i="41" a="1"/>
  <c r="B653" i="41" s="1"/>
  <c r="B654" i="41" a="1"/>
  <c r="B654" i="41" s="1"/>
  <c r="B655" i="41" a="1"/>
  <c r="B655" i="41" s="1"/>
  <c r="B656" i="41" a="1"/>
  <c r="B656" i="41" s="1"/>
  <c r="B657" i="41" a="1"/>
  <c r="B657" i="41" s="1"/>
  <c r="B658" i="41" a="1"/>
  <c r="B658" i="41" s="1"/>
  <c r="B659" i="41" a="1"/>
  <c r="B659" i="41" s="1"/>
  <c r="B660" i="41" a="1"/>
  <c r="B660" i="41" s="1"/>
  <c r="B661" i="41" a="1"/>
  <c r="B661" i="41" s="1"/>
  <c r="B662" i="41" a="1"/>
  <c r="B662" i="41" s="1"/>
  <c r="B663" i="41" a="1"/>
  <c r="B663" i="41" s="1"/>
  <c r="B664" i="41" a="1"/>
  <c r="B664" i="41" s="1"/>
  <c r="B665" i="41" a="1"/>
  <c r="B665" i="41" s="1"/>
  <c r="B666" i="41" a="1"/>
  <c r="B666" i="41" s="1"/>
  <c r="B667" i="41" a="1"/>
  <c r="B667" i="41" s="1"/>
  <c r="B668" i="41" a="1"/>
  <c r="B668" i="41" s="1"/>
  <c r="B669" i="41" a="1"/>
  <c r="B669" i="41" s="1"/>
  <c r="B670" i="41" a="1"/>
  <c r="B670" i="41" s="1"/>
  <c r="B671" i="41" a="1"/>
  <c r="B671" i="41" s="1"/>
  <c r="B672" i="41" a="1"/>
  <c r="B672" i="41" s="1"/>
  <c r="B673" i="41" a="1"/>
  <c r="B673" i="41" s="1"/>
  <c r="B674" i="41" a="1"/>
  <c r="B674" i="41" s="1"/>
  <c r="B675" i="41" a="1"/>
  <c r="B675" i="41" s="1"/>
  <c r="B676" i="41" a="1"/>
  <c r="B676" i="41" s="1"/>
  <c r="B677" i="41" a="1"/>
  <c r="B677" i="41" s="1"/>
  <c r="B678" i="41" a="1"/>
  <c r="B678" i="41" s="1"/>
  <c r="B679" i="41" a="1"/>
  <c r="B679" i="41" s="1"/>
  <c r="B680" i="41" a="1"/>
  <c r="B680" i="41" s="1"/>
  <c r="B681" i="41" a="1"/>
  <c r="B681" i="41" s="1"/>
  <c r="B682" i="41" a="1"/>
  <c r="B682" i="41" s="1"/>
  <c r="B683" i="41" a="1"/>
  <c r="B683" i="41" s="1"/>
  <c r="B684" i="41" a="1"/>
  <c r="B684" i="41" s="1"/>
  <c r="B685" i="41" a="1"/>
  <c r="B685" i="41" s="1"/>
  <c r="B686" i="41" a="1"/>
  <c r="B686" i="41" s="1"/>
  <c r="B687" i="41" a="1"/>
  <c r="B687" i="41" s="1"/>
  <c r="B688" i="41" a="1"/>
  <c r="B688" i="41" s="1"/>
  <c r="B689" i="41" a="1"/>
  <c r="B689" i="41" s="1"/>
  <c r="B690" i="41" a="1"/>
  <c r="B690" i="41" s="1"/>
  <c r="B691" i="41" a="1"/>
  <c r="B691" i="41" s="1"/>
  <c r="B692" i="41" a="1"/>
  <c r="B692" i="41" s="1"/>
  <c r="B693" i="41" a="1"/>
  <c r="B693" i="41" s="1"/>
  <c r="B694" i="41" a="1"/>
  <c r="B694" i="41" s="1"/>
  <c r="B695" i="41" a="1"/>
  <c r="B695" i="41" s="1"/>
  <c r="B696" i="41" a="1"/>
  <c r="B696" i="41" s="1"/>
  <c r="B697" i="41" a="1"/>
  <c r="B697" i="41" s="1"/>
  <c r="B698" i="41" a="1"/>
  <c r="B698" i="41" s="1"/>
  <c r="B699" i="41" a="1"/>
  <c r="B699" i="41" s="1"/>
  <c r="B700" i="41" a="1"/>
  <c r="B700" i="41" s="1"/>
  <c r="B701" i="41" a="1"/>
  <c r="B701" i="41" s="1"/>
  <c r="B702" i="41" a="1"/>
  <c r="B702" i="41" s="1"/>
  <c r="B703" i="41" a="1"/>
  <c r="B703" i="41" s="1"/>
  <c r="B704" i="41" a="1"/>
  <c r="B704" i="41" s="1"/>
  <c r="B705" i="41" a="1"/>
  <c r="B705" i="41" s="1"/>
  <c r="B706" i="41" a="1"/>
  <c r="B706" i="41" s="1"/>
  <c r="B707" i="41" a="1"/>
  <c r="B707" i="41" s="1"/>
  <c r="B708" i="41" a="1"/>
  <c r="B708" i="41" s="1"/>
  <c r="B709" i="41" a="1"/>
  <c r="B709" i="41" s="1"/>
  <c r="B710" i="41" a="1"/>
  <c r="B710" i="41" s="1"/>
  <c r="B711" i="41" a="1"/>
  <c r="B711" i="41" s="1"/>
  <c r="B712" i="41" a="1"/>
  <c r="B712" i="41" s="1"/>
  <c r="B713" i="41" a="1"/>
  <c r="B713" i="41" s="1"/>
  <c r="B714" i="41" a="1"/>
  <c r="B714" i="41" s="1"/>
  <c r="B715" i="41" a="1"/>
  <c r="B715" i="41" s="1"/>
  <c r="B716" i="41" a="1"/>
  <c r="B716" i="41" s="1"/>
  <c r="B717" i="41" a="1"/>
  <c r="B717" i="41" s="1"/>
  <c r="B718" i="41" a="1"/>
  <c r="B718" i="41" s="1"/>
  <c r="B719" i="41" a="1"/>
  <c r="B719" i="41" s="1"/>
  <c r="B720" i="41" a="1"/>
  <c r="B720" i="41" s="1"/>
  <c r="B721" i="41" a="1"/>
  <c r="B721" i="41" s="1"/>
  <c r="B722" i="41" a="1"/>
  <c r="B722" i="41" s="1"/>
  <c r="B723" i="41" a="1"/>
  <c r="B723" i="41" s="1"/>
  <c r="B724" i="41" a="1"/>
  <c r="B724" i="41" s="1"/>
  <c r="B725" i="41" a="1"/>
  <c r="B725" i="41" s="1"/>
  <c r="B726" i="41" a="1"/>
  <c r="B726" i="41" s="1"/>
  <c r="B727" i="41" a="1"/>
  <c r="B727" i="41" s="1"/>
  <c r="B728" i="41" a="1"/>
  <c r="B728" i="41" s="1"/>
  <c r="B729" i="41" a="1"/>
  <c r="B729" i="41" s="1"/>
  <c r="B730" i="41" a="1"/>
  <c r="B730" i="41" s="1"/>
  <c r="B731" i="41" a="1"/>
  <c r="B731" i="41" s="1"/>
  <c r="B732" i="41" a="1"/>
  <c r="B732" i="41" s="1"/>
  <c r="B733" i="41" a="1"/>
  <c r="B733" i="41" s="1"/>
  <c r="B734" i="41" a="1"/>
  <c r="B734" i="41" s="1"/>
  <c r="B735" i="41" a="1"/>
  <c r="B735" i="41" s="1"/>
  <c r="B736" i="41" a="1"/>
  <c r="B736" i="41" s="1"/>
  <c r="B737" i="41" a="1"/>
  <c r="B737" i="41" s="1"/>
  <c r="B738" i="41" a="1"/>
  <c r="B738" i="41" s="1"/>
  <c r="B739" i="41" a="1"/>
  <c r="B739" i="41" s="1"/>
  <c r="B740" i="41" a="1"/>
  <c r="B740" i="41" s="1"/>
  <c r="B741" i="41" a="1"/>
  <c r="B741" i="41" s="1"/>
  <c r="B742" i="41" a="1"/>
  <c r="B742" i="41" s="1"/>
  <c r="B743" i="41" a="1"/>
  <c r="B743" i="41" s="1"/>
  <c r="B744" i="41" a="1"/>
  <c r="B744" i="41" s="1"/>
  <c r="B745" i="41" a="1"/>
  <c r="B745" i="41" s="1"/>
  <c r="B746" i="41" a="1"/>
  <c r="B746" i="41" s="1"/>
  <c r="B747" i="41" a="1"/>
  <c r="B747" i="41" s="1"/>
  <c r="B748" i="41" a="1"/>
  <c r="B748" i="41" s="1"/>
  <c r="B749" i="41" a="1"/>
  <c r="B749" i="41" s="1"/>
  <c r="B750" i="41" a="1"/>
  <c r="B750" i="41" s="1"/>
  <c r="B751" i="41" a="1"/>
  <c r="B751" i="41" s="1"/>
  <c r="B752" i="41" a="1"/>
  <c r="B752" i="41" s="1"/>
  <c r="B753" i="41" a="1"/>
  <c r="B753" i="41" s="1"/>
  <c r="B754" i="41" a="1"/>
  <c r="B754" i="41" s="1"/>
  <c r="B755" i="41" a="1"/>
  <c r="B755" i="41" s="1"/>
  <c r="B756" i="41" a="1"/>
  <c r="B756" i="41" s="1"/>
  <c r="B757" i="41" a="1"/>
  <c r="B757" i="41" s="1"/>
  <c r="B758" i="41" a="1"/>
  <c r="B758" i="41" s="1"/>
  <c r="B759" i="41" a="1"/>
  <c r="B759" i="41" s="1"/>
  <c r="B760" i="41" a="1"/>
  <c r="B760" i="41" s="1"/>
  <c r="B761" i="41" a="1"/>
  <c r="B761" i="41" s="1"/>
  <c r="B762" i="41" a="1"/>
  <c r="B762" i="41" s="1"/>
  <c r="B763" i="41" a="1"/>
  <c r="B763" i="41" s="1"/>
  <c r="B764" i="41" a="1"/>
  <c r="B764" i="41" s="1"/>
  <c r="B765" i="41" a="1"/>
  <c r="B765" i="41" s="1"/>
  <c r="B766" i="41" a="1"/>
  <c r="B766" i="41" s="1"/>
  <c r="B767" i="41" a="1"/>
  <c r="B767" i="41" s="1"/>
  <c r="B768" i="41" a="1"/>
  <c r="B768" i="41" s="1"/>
  <c r="B769" i="41" a="1"/>
  <c r="B769" i="41" s="1"/>
  <c r="B770" i="41" a="1"/>
  <c r="B770" i="41" s="1"/>
  <c r="B771" i="41" a="1"/>
  <c r="B771" i="41" s="1"/>
  <c r="B772" i="41" a="1"/>
  <c r="B772" i="41" s="1"/>
  <c r="B773" i="41" a="1"/>
  <c r="B773" i="41" s="1"/>
  <c r="B774" i="41" a="1"/>
  <c r="B774" i="41" s="1"/>
  <c r="B775" i="41" a="1"/>
  <c r="B775" i="41" s="1"/>
  <c r="B776" i="41" a="1"/>
  <c r="B776" i="41" s="1"/>
  <c r="B777" i="41" a="1"/>
  <c r="B777" i="41" s="1"/>
  <c r="B778" i="41" a="1"/>
  <c r="B778" i="41" s="1"/>
  <c r="B779" i="41" a="1"/>
  <c r="B779" i="41" s="1"/>
  <c r="B780" i="41" a="1"/>
  <c r="B780" i="41" s="1"/>
  <c r="B781" i="41" a="1"/>
  <c r="B781" i="41" s="1"/>
  <c r="B782" i="41" a="1"/>
  <c r="B782" i="41" s="1"/>
  <c r="B783" i="41" a="1"/>
  <c r="B783" i="41" s="1"/>
  <c r="B784" i="41" a="1"/>
  <c r="B784" i="41" s="1"/>
  <c r="B785" i="41" a="1"/>
  <c r="B785" i="41" s="1"/>
  <c r="B786" i="41" a="1"/>
  <c r="B786" i="41" s="1"/>
  <c r="B787" i="41" a="1"/>
  <c r="B787" i="41" s="1"/>
  <c r="B788" i="41" a="1"/>
  <c r="B788" i="41" s="1"/>
  <c r="B789" i="41" a="1"/>
  <c r="B789" i="41" s="1"/>
  <c r="B790" i="41" a="1"/>
  <c r="B790" i="41" s="1"/>
  <c r="B791" i="41" a="1"/>
  <c r="B791" i="41" s="1"/>
  <c r="B792" i="41" a="1"/>
  <c r="B792" i="41" s="1"/>
  <c r="B793" i="41" a="1"/>
  <c r="B793" i="41" s="1"/>
  <c r="B794" i="41" a="1"/>
  <c r="B794" i="41" s="1"/>
  <c r="B795" i="41" a="1"/>
  <c r="B795" i="41" s="1"/>
  <c r="B796" i="41" a="1"/>
  <c r="B796" i="41" s="1"/>
  <c r="B797" i="41" a="1"/>
  <c r="B797" i="41" s="1"/>
  <c r="B798" i="41" a="1"/>
  <c r="B798" i="41" s="1"/>
  <c r="B799" i="41" a="1"/>
  <c r="B799" i="41" s="1"/>
  <c r="B800" i="41" a="1"/>
  <c r="B800" i="41" s="1"/>
  <c r="B801" i="41" a="1"/>
  <c r="B801" i="41" s="1"/>
  <c r="B802" i="41" a="1"/>
  <c r="B802" i="41" s="1"/>
  <c r="B803" i="41" a="1"/>
  <c r="B803" i="41" s="1"/>
  <c r="B804" i="41" a="1"/>
  <c r="B804" i="41" s="1"/>
  <c r="B805" i="41" a="1"/>
  <c r="B805" i="41" s="1"/>
  <c r="B806" i="41" a="1"/>
  <c r="B806" i="41" s="1"/>
  <c r="B807" i="41" a="1"/>
  <c r="B807" i="41" s="1"/>
  <c r="B808" i="41" a="1"/>
  <c r="B808" i="41" s="1"/>
  <c r="B809" i="41" a="1"/>
  <c r="B809" i="41" s="1"/>
  <c r="B810" i="41" a="1"/>
  <c r="B810" i="41" s="1"/>
  <c r="B811" i="41" a="1"/>
  <c r="B811" i="41" s="1"/>
  <c r="B812" i="41" a="1"/>
  <c r="B812" i="41" s="1"/>
  <c r="B813" i="41" a="1"/>
  <c r="B813" i="41" s="1"/>
  <c r="B814" i="41" a="1"/>
  <c r="B814" i="41" s="1"/>
  <c r="B815" i="41" a="1"/>
  <c r="B815" i="41" s="1"/>
  <c r="B816" i="41" a="1"/>
  <c r="B816" i="41" s="1"/>
  <c r="B817" i="41" a="1"/>
  <c r="B817" i="41" s="1"/>
  <c r="B818" i="41" a="1"/>
  <c r="B818" i="41" s="1"/>
  <c r="B819" i="41" a="1"/>
  <c r="B819" i="41" s="1"/>
  <c r="B820" i="41" a="1"/>
  <c r="B820" i="41" s="1"/>
  <c r="B821" i="41" a="1"/>
  <c r="B821" i="41" s="1"/>
  <c r="B822" i="41" a="1"/>
  <c r="B822" i="41" s="1"/>
  <c r="B823" i="41" a="1"/>
  <c r="B823" i="41" s="1"/>
  <c r="B824" i="41" a="1"/>
  <c r="B824" i="41" s="1"/>
  <c r="B825" i="41" a="1"/>
  <c r="B825" i="41" s="1"/>
  <c r="B826" i="41" a="1"/>
  <c r="B826" i="41" s="1"/>
  <c r="B827" i="41" a="1"/>
  <c r="B827" i="41" s="1"/>
  <c r="B828" i="41" a="1"/>
  <c r="B828" i="41" s="1"/>
  <c r="B829" i="41" a="1"/>
  <c r="B829" i="41" s="1"/>
  <c r="B830" i="41" a="1"/>
  <c r="B830" i="41" s="1"/>
  <c r="B831" i="41" a="1"/>
  <c r="B831" i="41" s="1"/>
  <c r="B832" i="41" a="1"/>
  <c r="B832" i="41" s="1"/>
  <c r="B833" i="41" a="1"/>
  <c r="B833" i="41" s="1"/>
  <c r="B834" i="41" a="1"/>
  <c r="B834" i="41" s="1"/>
  <c r="B835" i="41" a="1"/>
  <c r="B835" i="41" s="1"/>
  <c r="B836" i="41" a="1"/>
  <c r="B836" i="41" s="1"/>
  <c r="B837" i="41" a="1"/>
  <c r="B837" i="41" s="1"/>
  <c r="B838" i="41" a="1"/>
  <c r="B838" i="41" s="1"/>
  <c r="B839" i="41" a="1"/>
  <c r="B839" i="41" s="1"/>
  <c r="B840" i="41" a="1"/>
  <c r="B840" i="41" s="1"/>
  <c r="B841" i="41" a="1"/>
  <c r="B841" i="41" s="1"/>
  <c r="B842" i="41" a="1"/>
  <c r="B842" i="41" s="1"/>
  <c r="B843" i="41" a="1"/>
  <c r="B843" i="41" s="1"/>
  <c r="B844" i="41" a="1"/>
  <c r="B844" i="41" s="1"/>
  <c r="B845" i="41" a="1"/>
  <c r="B845" i="41" s="1"/>
  <c r="B846" i="41" a="1"/>
  <c r="B846" i="41" s="1"/>
  <c r="B847" i="41" a="1"/>
  <c r="B847" i="41" s="1"/>
  <c r="B848" i="41" a="1"/>
  <c r="B848" i="41" s="1"/>
  <c r="B849" i="41" a="1"/>
  <c r="B849" i="41" s="1"/>
  <c r="B850" i="41" a="1"/>
  <c r="B850" i="41" s="1"/>
  <c r="B851" i="41" a="1"/>
  <c r="B851" i="41" s="1"/>
  <c r="B852" i="41" a="1"/>
  <c r="B852" i="41" s="1"/>
  <c r="B853" i="41" a="1"/>
  <c r="B853" i="41" s="1"/>
  <c r="B854" i="41" a="1"/>
  <c r="B854" i="41" s="1"/>
  <c r="B855" i="41" a="1"/>
  <c r="B855" i="41" s="1"/>
  <c r="B856" i="41" a="1"/>
  <c r="B856" i="41" s="1"/>
  <c r="B857" i="41" a="1"/>
  <c r="B857" i="41" s="1"/>
  <c r="B858" i="41" a="1"/>
  <c r="B858" i="41" s="1"/>
  <c r="B859" i="41" a="1"/>
  <c r="B859" i="41" s="1"/>
  <c r="B860" i="41" a="1"/>
  <c r="B860" i="41" s="1"/>
  <c r="B861" i="41" a="1"/>
  <c r="B861" i="41" s="1"/>
  <c r="B862" i="41" a="1"/>
  <c r="B862" i="41" s="1"/>
  <c r="B863" i="41" a="1"/>
  <c r="B863" i="41" s="1"/>
  <c r="B864" i="41" a="1"/>
  <c r="B864" i="41" s="1"/>
  <c r="B865" i="41" a="1"/>
  <c r="B865" i="41" s="1"/>
  <c r="B866" i="41" a="1"/>
  <c r="B866" i="41" s="1"/>
  <c r="B867" i="41" a="1"/>
  <c r="B867" i="41" s="1"/>
  <c r="B868" i="41" a="1"/>
  <c r="B868" i="41" s="1"/>
  <c r="B869" i="41" a="1"/>
  <c r="B869" i="41" s="1"/>
  <c r="B870" i="41" a="1"/>
  <c r="B870" i="41" s="1"/>
  <c r="B871" i="41" a="1"/>
  <c r="B871" i="41" s="1"/>
  <c r="B872" i="41" a="1"/>
  <c r="B872" i="41" s="1"/>
  <c r="B873" i="41" a="1"/>
  <c r="B873" i="41" s="1"/>
  <c r="B874" i="41" a="1"/>
  <c r="B874" i="41" s="1"/>
  <c r="B875" i="41" a="1"/>
  <c r="B875" i="41" s="1"/>
  <c r="B876" i="41" a="1"/>
  <c r="B876" i="41" s="1"/>
  <c r="B877" i="41" a="1"/>
  <c r="B877" i="41" s="1"/>
  <c r="B878" i="41" a="1"/>
  <c r="B878" i="41" s="1"/>
  <c r="B879" i="41" a="1"/>
  <c r="B879" i="41" s="1"/>
  <c r="B880" i="41" a="1"/>
  <c r="B880" i="41" s="1"/>
  <c r="B881" i="41" a="1"/>
  <c r="B881" i="41" s="1"/>
  <c r="B882" i="41" a="1"/>
  <c r="B882" i="41" s="1"/>
  <c r="B883" i="41" a="1"/>
  <c r="B883" i="41" s="1"/>
  <c r="B884" i="41" a="1"/>
  <c r="B884" i="41" s="1"/>
  <c r="B885" i="41" a="1"/>
  <c r="B885" i="41" s="1"/>
  <c r="B886" i="41" a="1"/>
  <c r="B886" i="41" s="1"/>
  <c r="B887" i="41" a="1"/>
  <c r="B887" i="41" s="1"/>
  <c r="B888" i="41" a="1"/>
  <c r="B888" i="41" s="1"/>
  <c r="B889" i="41" a="1"/>
  <c r="B889" i="41" s="1"/>
  <c r="B890" i="41" a="1"/>
  <c r="B890" i="41" s="1"/>
  <c r="B891" i="41" a="1"/>
  <c r="B891" i="41" s="1"/>
  <c r="B892" i="41" a="1"/>
  <c r="B892" i="41" s="1"/>
  <c r="B893" i="41" a="1"/>
  <c r="B893" i="41" s="1"/>
  <c r="B894" i="41" a="1"/>
  <c r="B894" i="41" s="1"/>
  <c r="B895" i="41" a="1"/>
  <c r="B895" i="41" s="1"/>
  <c r="B896" i="41" a="1"/>
  <c r="B896" i="41" s="1"/>
  <c r="B897" i="41" a="1"/>
  <c r="B897" i="41" s="1"/>
  <c r="B898" i="41" a="1"/>
  <c r="B898" i="41" s="1"/>
  <c r="B899" i="41" a="1"/>
  <c r="B899" i="41" s="1"/>
  <c r="B900" i="41" a="1"/>
  <c r="B900" i="41" s="1"/>
  <c r="B901" i="41" a="1"/>
  <c r="B901" i="41" s="1"/>
  <c r="B902" i="41" a="1"/>
  <c r="B902" i="41" s="1"/>
  <c r="B903" i="41" a="1"/>
  <c r="B903" i="41" s="1"/>
  <c r="B904" i="41" a="1"/>
  <c r="B904" i="41" s="1"/>
  <c r="B905" i="41" a="1"/>
  <c r="B905" i="41" s="1"/>
  <c r="B906" i="41" a="1"/>
  <c r="B906" i="41" s="1"/>
  <c r="B907" i="41" a="1"/>
  <c r="B907" i="41" s="1"/>
  <c r="B908" i="41" a="1"/>
  <c r="B908" i="41" s="1"/>
  <c r="B909" i="41" a="1"/>
  <c r="B909" i="41" s="1"/>
  <c r="B910" i="41" a="1"/>
  <c r="B910" i="41" s="1"/>
  <c r="B911" i="41" a="1"/>
  <c r="B911" i="41" s="1"/>
  <c r="B912" i="41" a="1"/>
  <c r="B912" i="41" s="1"/>
  <c r="B913" i="41" a="1"/>
  <c r="B913" i="41" s="1"/>
  <c r="B914" i="41" a="1"/>
  <c r="B914" i="41" s="1"/>
  <c r="B915" i="41" a="1"/>
  <c r="B915" i="41" s="1"/>
  <c r="B916" i="41" a="1"/>
  <c r="B916" i="41" s="1"/>
  <c r="B917" i="41" a="1"/>
  <c r="B917" i="41" s="1"/>
  <c r="B918" i="41" a="1"/>
  <c r="B918" i="41" s="1"/>
  <c r="B919" i="41" a="1"/>
  <c r="B919" i="41" s="1"/>
  <c r="B920" i="41" a="1"/>
  <c r="B920" i="41" s="1"/>
  <c r="B921" i="41" a="1"/>
  <c r="B921" i="41" s="1"/>
  <c r="B922" i="41" a="1"/>
  <c r="B922" i="41" s="1"/>
  <c r="B923" i="41" a="1"/>
  <c r="B923" i="41" s="1"/>
  <c r="B924" i="41" a="1"/>
  <c r="B924" i="41" s="1"/>
  <c r="B925" i="41" a="1"/>
  <c r="B925" i="41" s="1"/>
  <c r="B926" i="41" a="1"/>
  <c r="B926" i="41" s="1"/>
  <c r="B927" i="41" a="1"/>
  <c r="B927" i="41" s="1"/>
  <c r="B928" i="41" a="1"/>
  <c r="B928" i="41" s="1"/>
  <c r="B929" i="41" a="1"/>
  <c r="B929" i="41" s="1"/>
  <c r="B930" i="41" a="1"/>
  <c r="B930" i="41" s="1"/>
  <c r="B931" i="41" a="1"/>
  <c r="B931" i="41" s="1"/>
  <c r="B932" i="41" a="1"/>
  <c r="B932" i="41" s="1"/>
  <c r="B933" i="41" a="1"/>
  <c r="B933" i="41" s="1"/>
  <c r="B934" i="41" a="1"/>
  <c r="B934" i="41" s="1"/>
  <c r="B935" i="41" a="1"/>
  <c r="B935" i="41" s="1"/>
  <c r="B936" i="41" a="1"/>
  <c r="B936" i="41" s="1"/>
  <c r="B937" i="41" a="1"/>
  <c r="B937" i="41" s="1"/>
  <c r="B938" i="41" a="1"/>
  <c r="B938" i="41" s="1"/>
  <c r="B939" i="41" a="1"/>
  <c r="B939" i="41" s="1"/>
  <c r="B940" i="41" a="1"/>
  <c r="B940" i="41" s="1"/>
  <c r="B941" i="41" a="1"/>
  <c r="B941" i="41" s="1"/>
  <c r="B942" i="41" a="1"/>
  <c r="B942" i="41" s="1"/>
  <c r="B943" i="41" a="1"/>
  <c r="B943" i="41" s="1"/>
  <c r="B944" i="41" a="1"/>
  <c r="B944" i="41" s="1"/>
  <c r="B945" i="41" a="1"/>
  <c r="B945" i="41" s="1"/>
  <c r="B946" i="41" a="1"/>
  <c r="B946" i="41" s="1"/>
  <c r="B947" i="41" a="1"/>
  <c r="B947" i="41" s="1"/>
  <c r="B948" i="41" a="1"/>
  <c r="B948" i="41" s="1"/>
  <c r="B949" i="41" a="1"/>
  <c r="B949" i="41" s="1"/>
  <c r="B950" i="41" a="1"/>
  <c r="B950" i="41" s="1"/>
  <c r="B951" i="41" a="1"/>
  <c r="B951" i="41" s="1"/>
  <c r="B952" i="41" a="1"/>
  <c r="B952" i="41" s="1"/>
  <c r="B953" i="41" a="1"/>
  <c r="B953" i="41" s="1"/>
  <c r="B954" i="41" a="1"/>
  <c r="B954" i="41" s="1"/>
  <c r="B955" i="41" a="1"/>
  <c r="B955" i="41" s="1"/>
  <c r="B956" i="41" a="1"/>
  <c r="B956" i="41" s="1"/>
  <c r="B957" i="41" a="1"/>
  <c r="B957" i="41" s="1"/>
  <c r="B958" i="41" a="1"/>
  <c r="B958" i="41" s="1"/>
  <c r="B959" i="41" a="1"/>
  <c r="B959" i="41" s="1"/>
  <c r="B960" i="41" a="1"/>
  <c r="B960" i="41" s="1"/>
  <c r="B961" i="41" a="1"/>
  <c r="B961" i="41" s="1"/>
  <c r="B962" i="41" a="1"/>
  <c r="B962" i="41" s="1"/>
  <c r="B963" i="41" a="1"/>
  <c r="B963" i="41" s="1"/>
  <c r="B964" i="41" a="1"/>
  <c r="B964" i="41" s="1"/>
  <c r="B965" i="41" a="1"/>
  <c r="B965" i="41" s="1"/>
  <c r="B966" i="41" a="1"/>
  <c r="B966" i="41" s="1"/>
  <c r="B967" i="41" a="1"/>
  <c r="B967" i="41" s="1"/>
  <c r="B968" i="41" a="1"/>
  <c r="B968" i="41" s="1"/>
  <c r="B969" i="41" a="1"/>
  <c r="B969" i="41" s="1"/>
  <c r="B970" i="41" a="1"/>
  <c r="B970" i="41" s="1"/>
  <c r="B971" i="41" a="1"/>
  <c r="B971" i="41" s="1"/>
  <c r="B972" i="41" a="1"/>
  <c r="B972" i="41" s="1"/>
  <c r="B973" i="41" a="1"/>
  <c r="B973" i="41" s="1"/>
  <c r="B974" i="41" a="1"/>
  <c r="B974" i="41" s="1"/>
  <c r="B975" i="41" a="1"/>
  <c r="B975" i="41" s="1"/>
  <c r="B976" i="41" a="1"/>
  <c r="B976" i="41" s="1"/>
  <c r="B977" i="41" a="1"/>
  <c r="B977" i="41" s="1"/>
  <c r="B978" i="41" a="1"/>
  <c r="B978" i="41" s="1"/>
  <c r="B979" i="41" a="1"/>
  <c r="B979" i="41" s="1"/>
  <c r="B980" i="41" a="1"/>
  <c r="B980" i="41" s="1"/>
  <c r="B981" i="41" a="1"/>
  <c r="B981" i="41" s="1"/>
  <c r="B982" i="41" a="1"/>
  <c r="B982" i="41" s="1"/>
  <c r="B983" i="41" a="1"/>
  <c r="B983" i="41" s="1"/>
  <c r="B984" i="41" a="1"/>
  <c r="B984" i="41" s="1"/>
  <c r="B985" i="41" a="1"/>
  <c r="B985" i="41" s="1"/>
  <c r="B986" i="41" a="1"/>
  <c r="B986" i="41" s="1"/>
  <c r="B987" i="41" a="1"/>
  <c r="B987" i="41" s="1"/>
  <c r="B988" i="41" a="1"/>
  <c r="B988" i="41" s="1"/>
  <c r="B989" i="41" a="1"/>
  <c r="B989" i="41" s="1"/>
  <c r="B990" i="41" a="1"/>
  <c r="B990" i="41" s="1"/>
  <c r="B991" i="41" a="1"/>
  <c r="B991" i="41" s="1"/>
  <c r="B992" i="41" a="1"/>
  <c r="B992" i="41" s="1"/>
  <c r="B993" i="41" a="1"/>
  <c r="B993" i="41" s="1"/>
  <c r="K669" i="42"/>
  <c r="K670" i="42"/>
  <c r="K671" i="42"/>
  <c r="G12" i="6" l="1"/>
  <c r="Q140" i="5"/>
  <c r="R141" i="5"/>
  <c r="Q141" i="5"/>
  <c r="R140" i="5"/>
  <c r="G268" i="11" a="1"/>
  <c r="G268" i="11" s="1"/>
  <c r="G269" i="11" a="1"/>
  <c r="G269" i="11" s="1"/>
  <c r="G270" i="11" a="1"/>
  <c r="G270" i="11" s="1"/>
  <c r="G271" i="11" a="1"/>
  <c r="G271" i="11" s="1"/>
  <c r="G272" i="11" a="1"/>
  <c r="G272" i="11" s="1"/>
  <c r="J828" i="42"/>
  <c r="J827" i="42"/>
  <c r="J826" i="42"/>
  <c r="J825" i="42"/>
  <c r="J824" i="42"/>
  <c r="J823" i="42"/>
  <c r="J822" i="42"/>
  <c r="J821" i="42"/>
  <c r="J820" i="42"/>
  <c r="J819" i="42"/>
  <c r="J818" i="42"/>
  <c r="J817" i="42"/>
  <c r="J816" i="42"/>
  <c r="J815" i="42"/>
  <c r="J814" i="42"/>
  <c r="J813" i="42"/>
  <c r="J812" i="42"/>
  <c r="J811" i="42"/>
  <c r="J810" i="42"/>
  <c r="J809" i="42"/>
  <c r="J808" i="42"/>
  <c r="J807" i="42"/>
  <c r="J806" i="42"/>
  <c r="J805" i="42"/>
  <c r="J804" i="42"/>
  <c r="J803" i="42"/>
  <c r="J802" i="42"/>
  <c r="J796" i="42"/>
  <c r="J795" i="42"/>
  <c r="J794" i="42"/>
  <c r="J793" i="42"/>
  <c r="J792" i="42"/>
  <c r="J791" i="42"/>
  <c r="J790" i="42"/>
  <c r="J789" i="42"/>
  <c r="J788" i="42"/>
  <c r="J787" i="42"/>
  <c r="J786" i="42"/>
  <c r="J785" i="42"/>
  <c r="J784" i="42"/>
  <c r="J783" i="42"/>
  <c r="J782" i="42"/>
  <c r="J781" i="42"/>
  <c r="J780" i="42"/>
  <c r="J779" i="42"/>
  <c r="J778" i="42"/>
  <c r="J777" i="42"/>
  <c r="J776" i="42"/>
  <c r="J775" i="42"/>
  <c r="J774" i="42"/>
  <c r="J773" i="42"/>
  <c r="J772" i="42"/>
  <c r="J771" i="42"/>
  <c r="J770" i="42"/>
  <c r="J732" i="42"/>
  <c r="J731" i="42"/>
  <c r="J730" i="42"/>
  <c r="J729" i="42"/>
  <c r="J728" i="42"/>
  <c r="J727" i="42"/>
  <c r="J726" i="42"/>
  <c r="J725" i="42"/>
  <c r="J724" i="42"/>
  <c r="J723" i="42"/>
  <c r="J722" i="42"/>
  <c r="J721" i="42"/>
  <c r="J720" i="42"/>
  <c r="J719" i="42"/>
  <c r="J718" i="42"/>
  <c r="J717" i="42"/>
  <c r="J716" i="42"/>
  <c r="J715" i="42"/>
  <c r="J714" i="42"/>
  <c r="J713" i="42"/>
  <c r="J712" i="42"/>
  <c r="J711" i="42"/>
  <c r="J710" i="42"/>
  <c r="J709" i="42"/>
  <c r="J708" i="42"/>
  <c r="J707" i="42"/>
  <c r="J706" i="42"/>
  <c r="J700" i="42"/>
  <c r="J699" i="42"/>
  <c r="J698" i="42"/>
  <c r="J697" i="42"/>
  <c r="J696" i="42"/>
  <c r="J695" i="42"/>
  <c r="J694" i="42"/>
  <c r="J693" i="42"/>
  <c r="J692" i="42"/>
  <c r="J691" i="42"/>
  <c r="J690" i="42"/>
  <c r="J689" i="42"/>
  <c r="J688" i="42"/>
  <c r="J687" i="42"/>
  <c r="J686" i="42"/>
  <c r="J685" i="42"/>
  <c r="J684" i="42"/>
  <c r="J683" i="42"/>
  <c r="J682" i="42"/>
  <c r="J681" i="42"/>
  <c r="J680" i="42"/>
  <c r="J679" i="42"/>
  <c r="J678" i="42"/>
  <c r="J677" i="42"/>
  <c r="J676" i="42"/>
  <c r="J675" i="42"/>
  <c r="J674" i="42"/>
  <c r="J668" i="42"/>
  <c r="J667" i="42"/>
  <c r="J666" i="42"/>
  <c r="J665" i="42"/>
  <c r="J664" i="42"/>
  <c r="J663" i="42"/>
  <c r="J662" i="42"/>
  <c r="J661" i="42"/>
  <c r="J660" i="42"/>
  <c r="J659" i="42"/>
  <c r="J658" i="42"/>
  <c r="J657" i="42"/>
  <c r="J656" i="42"/>
  <c r="J655" i="42"/>
  <c r="J654" i="42"/>
  <c r="J653" i="42"/>
  <c r="J652" i="42"/>
  <c r="J651" i="42"/>
  <c r="J650" i="42"/>
  <c r="J649" i="42"/>
  <c r="J648" i="42"/>
  <c r="J647" i="42"/>
  <c r="J646" i="42"/>
  <c r="J645" i="42"/>
  <c r="J644" i="42"/>
  <c r="J643" i="42"/>
  <c r="J642" i="42"/>
  <c r="J636" i="42"/>
  <c r="J635" i="42"/>
  <c r="J634" i="42"/>
  <c r="J633" i="42"/>
  <c r="J632" i="42"/>
  <c r="J631" i="42"/>
  <c r="J630" i="42"/>
  <c r="J629" i="42"/>
  <c r="J628" i="42"/>
  <c r="J627" i="42"/>
  <c r="J626" i="42"/>
  <c r="J625" i="42"/>
  <c r="J624" i="42"/>
  <c r="J623" i="42"/>
  <c r="J622" i="42"/>
  <c r="J621" i="42"/>
  <c r="J620" i="42"/>
  <c r="J619" i="42"/>
  <c r="J618" i="42"/>
  <c r="J617" i="42"/>
  <c r="J616" i="42"/>
  <c r="J615" i="42"/>
  <c r="J614" i="42"/>
  <c r="J613" i="42"/>
  <c r="J612" i="42"/>
  <c r="J611" i="42"/>
  <c r="J610" i="42"/>
  <c r="J586" i="42"/>
  <c r="J585" i="42"/>
  <c r="J584" i="42"/>
  <c r="J583" i="42"/>
  <c r="J582" i="42"/>
  <c r="J581" i="42"/>
  <c r="J580" i="42"/>
  <c r="J579" i="42"/>
  <c r="J578" i="42"/>
  <c r="J546" i="42"/>
  <c r="J545" i="42"/>
  <c r="J544" i="42"/>
  <c r="J543" i="42"/>
  <c r="J540" i="42"/>
  <c r="J539" i="42"/>
  <c r="J538" i="42"/>
  <c r="J537" i="42"/>
  <c r="J536" i="42"/>
  <c r="J535" i="42"/>
  <c r="J534" i="42"/>
  <c r="J533" i="42"/>
  <c r="J532" i="42"/>
  <c r="J531" i="42"/>
  <c r="J530" i="42"/>
  <c r="J529" i="42"/>
  <c r="J528" i="42"/>
  <c r="J527" i="42"/>
  <c r="J526" i="42"/>
  <c r="J525" i="42"/>
  <c r="J524" i="42"/>
  <c r="J523" i="42"/>
  <c r="J522" i="42"/>
  <c r="J521" i="42"/>
  <c r="J518" i="42"/>
  <c r="J517" i="42"/>
  <c r="J514" i="42"/>
  <c r="J461" i="42"/>
  <c r="J460" i="42"/>
  <c r="J459" i="42"/>
  <c r="J458" i="42"/>
  <c r="J457" i="42"/>
  <c r="J456" i="42"/>
  <c r="J455" i="42"/>
  <c r="J454" i="42"/>
  <c r="J449" i="42"/>
  <c r="J448" i="42"/>
  <c r="J447" i="42"/>
  <c r="J446" i="42"/>
  <c r="J436" i="42"/>
  <c r="J435" i="42"/>
  <c r="J434" i="42"/>
  <c r="J433" i="42"/>
  <c r="J432" i="42"/>
  <c r="J431" i="42"/>
  <c r="J430" i="42"/>
  <c r="J429" i="42"/>
  <c r="J428" i="42"/>
  <c r="J423" i="42"/>
  <c r="J422" i="42"/>
  <c r="J421" i="42"/>
  <c r="J420" i="42"/>
  <c r="J419" i="42"/>
  <c r="J418" i="42"/>
  <c r="J389" i="42"/>
  <c r="J388" i="42"/>
  <c r="J387" i="42"/>
  <c r="J386" i="42"/>
  <c r="J377" i="42"/>
  <c r="J376" i="42"/>
  <c r="J375" i="42"/>
  <c r="J374" i="42"/>
  <c r="J373" i="42"/>
  <c r="J372" i="42"/>
  <c r="J371" i="42"/>
  <c r="J370" i="42"/>
  <c r="J365" i="42"/>
  <c r="J364" i="42"/>
  <c r="J363" i="42"/>
  <c r="J362" i="42"/>
  <c r="J361" i="42"/>
  <c r="J360" i="42"/>
  <c r="J359" i="42"/>
  <c r="J358" i="42"/>
  <c r="J357" i="42"/>
  <c r="J356" i="42"/>
  <c r="J355" i="42"/>
  <c r="J354" i="42"/>
  <c r="J329" i="42"/>
  <c r="J328" i="42"/>
  <c r="J327" i="42"/>
  <c r="J326" i="42"/>
  <c r="J325" i="42"/>
  <c r="J324" i="42"/>
  <c r="J323" i="42"/>
  <c r="J322" i="42"/>
  <c r="J319" i="42"/>
  <c r="J318" i="42"/>
  <c r="J317" i="42"/>
  <c r="J316" i="42"/>
  <c r="J315" i="42"/>
  <c r="J314" i="42"/>
  <c r="J307" i="42"/>
  <c r="J306" i="42"/>
  <c r="J305" i="42"/>
  <c r="J304" i="42"/>
  <c r="J303" i="42"/>
  <c r="J302" i="42"/>
  <c r="J301" i="42"/>
  <c r="J300" i="42"/>
  <c r="J299" i="42"/>
  <c r="J298" i="42"/>
  <c r="J297" i="42"/>
  <c r="J296" i="42"/>
  <c r="J295" i="42"/>
  <c r="J294" i="42"/>
  <c r="J293" i="42"/>
  <c r="J292" i="42"/>
  <c r="J291" i="42"/>
  <c r="J290" i="42"/>
  <c r="J231" i="42"/>
  <c r="J230" i="42"/>
  <c r="J167" i="42"/>
  <c r="J166" i="42"/>
  <c r="J165" i="42"/>
  <c r="J164" i="42"/>
  <c r="J163" i="42"/>
  <c r="J162" i="42"/>
  <c r="J93" i="42"/>
  <c r="J92" i="42"/>
  <c r="J91" i="42"/>
  <c r="J90" i="42"/>
  <c r="J89" i="42"/>
  <c r="J88" i="42"/>
  <c r="J87" i="42"/>
  <c r="J86" i="42"/>
  <c r="J85" i="42"/>
  <c r="J84" i="42"/>
  <c r="J83" i="42"/>
  <c r="J82" i="42"/>
  <c r="J81" i="42"/>
  <c r="J80" i="42"/>
  <c r="J79" i="42"/>
  <c r="J78" i="42"/>
  <c r="J77" i="42"/>
  <c r="J70" i="42"/>
  <c r="J69" i="42"/>
  <c r="J68" i="42"/>
  <c r="J67" i="42"/>
  <c r="J66" i="42"/>
  <c r="J61" i="42"/>
  <c r="J58" i="42"/>
  <c r="J57" i="42"/>
  <c r="J54" i="42"/>
  <c r="J53" i="42"/>
  <c r="J45" i="42"/>
  <c r="J44" i="42"/>
  <c r="J32" i="42"/>
  <c r="J31" i="42"/>
  <c r="J30" i="42"/>
  <c r="J27" i="42"/>
  <c r="J26" i="42"/>
  <c r="J25" i="42"/>
  <c r="J24" i="42"/>
  <c r="J19" i="42"/>
  <c r="J18" i="42"/>
  <c r="J16" i="42"/>
  <c r="J14" i="42"/>
  <c r="J13" i="42"/>
  <c r="J12" i="42"/>
  <c r="J11" i="42"/>
  <c r="J10" i="42"/>
  <c r="J9" i="42"/>
  <c r="J8" i="42"/>
  <c r="J7" i="42"/>
  <c r="J6" i="42"/>
  <c r="J5" i="42"/>
  <c r="J4" i="42"/>
  <c r="J3" i="42"/>
  <c r="J2" i="42"/>
  <c r="K586" i="42"/>
  <c r="K585" i="42"/>
  <c r="K584" i="42"/>
  <c r="K583" i="42"/>
  <c r="K582" i="42"/>
  <c r="K581" i="42"/>
  <c r="K580" i="42"/>
  <c r="K579" i="42"/>
  <c r="K578" i="42"/>
  <c r="K546" i="42"/>
  <c r="K545" i="42"/>
  <c r="K544" i="42"/>
  <c r="K543" i="42"/>
  <c r="K540" i="42"/>
  <c r="K539" i="42"/>
  <c r="K538" i="42"/>
  <c r="K537" i="42"/>
  <c r="K536" i="42"/>
  <c r="K535" i="42"/>
  <c r="K534" i="42"/>
  <c r="K533" i="42"/>
  <c r="K532" i="42"/>
  <c r="K531" i="42"/>
  <c r="K530" i="42"/>
  <c r="K529" i="42"/>
  <c r="K528" i="42"/>
  <c r="K527" i="42"/>
  <c r="K526" i="42"/>
  <c r="K525" i="42"/>
  <c r="K524" i="42"/>
  <c r="K523" i="42"/>
  <c r="K522" i="42"/>
  <c r="K521" i="42"/>
  <c r="K518" i="42"/>
  <c r="K517" i="42"/>
  <c r="K514" i="42"/>
  <c r="K461" i="42"/>
  <c r="K460" i="42"/>
  <c r="K459" i="42"/>
  <c r="K458" i="42"/>
  <c r="K457" i="42"/>
  <c r="K456" i="42"/>
  <c r="K455" i="42"/>
  <c r="K454" i="42"/>
  <c r="K449" i="42"/>
  <c r="K448" i="42"/>
  <c r="K447" i="42"/>
  <c r="K446" i="42"/>
  <c r="K436" i="42"/>
  <c r="K435" i="42"/>
  <c r="K434" i="42"/>
  <c r="K433" i="42"/>
  <c r="K432" i="42"/>
  <c r="K431" i="42"/>
  <c r="K430" i="42"/>
  <c r="K429" i="42"/>
  <c r="K428" i="42"/>
  <c r="K423" i="42"/>
  <c r="K422" i="42"/>
  <c r="K421" i="42"/>
  <c r="K420" i="42"/>
  <c r="K419" i="42"/>
  <c r="K418" i="42"/>
  <c r="K389" i="42"/>
  <c r="K388" i="42"/>
  <c r="K387" i="42"/>
  <c r="K386" i="42"/>
  <c r="K377" i="42"/>
  <c r="K376" i="42"/>
  <c r="K375" i="42"/>
  <c r="K374" i="42"/>
  <c r="K373" i="42"/>
  <c r="K372" i="42"/>
  <c r="K371" i="42"/>
  <c r="K370" i="42"/>
  <c r="K365" i="42"/>
  <c r="K364" i="42"/>
  <c r="K363" i="42"/>
  <c r="K362" i="42"/>
  <c r="K361" i="42"/>
  <c r="K360" i="42"/>
  <c r="K359" i="42"/>
  <c r="K358" i="42"/>
  <c r="K357" i="42"/>
  <c r="K356" i="42"/>
  <c r="K355" i="42"/>
  <c r="K354" i="42"/>
  <c r="K329" i="42"/>
  <c r="K328" i="42"/>
  <c r="K327" i="42"/>
  <c r="K326" i="42"/>
  <c r="K325" i="42"/>
  <c r="K324" i="42"/>
  <c r="K323" i="42"/>
  <c r="K322" i="42"/>
  <c r="K319" i="42"/>
  <c r="K318" i="42"/>
  <c r="K317" i="42"/>
  <c r="K316" i="42"/>
  <c r="K315" i="42"/>
  <c r="K314" i="42"/>
  <c r="K307" i="42"/>
  <c r="K306" i="42"/>
  <c r="K305" i="42"/>
  <c r="K304" i="42"/>
  <c r="K303" i="42"/>
  <c r="K302" i="42"/>
  <c r="K301" i="42"/>
  <c r="K300" i="42"/>
  <c r="K299" i="42"/>
  <c r="K298" i="42"/>
  <c r="K297" i="42"/>
  <c r="K296" i="42"/>
  <c r="K295" i="42"/>
  <c r="K294" i="42"/>
  <c r="K293" i="42"/>
  <c r="K292" i="42"/>
  <c r="K291" i="42"/>
  <c r="K290" i="42"/>
  <c r="K231" i="42"/>
  <c r="K230" i="42"/>
  <c r="K170" i="42"/>
  <c r="K169" i="42"/>
  <c r="K168" i="42"/>
  <c r="K167" i="42"/>
  <c r="K166" i="42"/>
  <c r="K165" i="42"/>
  <c r="K164" i="42"/>
  <c r="K163" i="42"/>
  <c r="K162" i="42"/>
  <c r="K93" i="42"/>
  <c r="K92" i="42"/>
  <c r="K91" i="42"/>
  <c r="K90" i="42"/>
  <c r="K89" i="42"/>
  <c r="K88" i="42"/>
  <c r="K87" i="42"/>
  <c r="K86" i="42"/>
  <c r="K85" i="42"/>
  <c r="K84" i="42"/>
  <c r="K83" i="42"/>
  <c r="K82" i="42"/>
  <c r="K81" i="42"/>
  <c r="K80" i="42"/>
  <c r="K79" i="42"/>
  <c r="K78" i="42"/>
  <c r="K77" i="42"/>
  <c r="K70" i="42"/>
  <c r="K69" i="42"/>
  <c r="K68" i="42"/>
  <c r="K67" i="42"/>
  <c r="K66" i="42"/>
  <c r="K61" i="42"/>
  <c r="K58" i="42"/>
  <c r="K57" i="42"/>
  <c r="K54" i="42"/>
  <c r="K45" i="42"/>
  <c r="K44" i="42"/>
  <c r="K32" i="42"/>
  <c r="K31" i="42"/>
  <c r="K30" i="42"/>
  <c r="K27" i="42"/>
  <c r="K26" i="42"/>
  <c r="K25" i="42"/>
  <c r="K24" i="42"/>
  <c r="K19" i="42"/>
  <c r="K18" i="42"/>
  <c r="K16" i="42"/>
  <c r="K14" i="42"/>
  <c r="K13" i="42"/>
  <c r="K12" i="42"/>
  <c r="K11" i="42"/>
  <c r="K10" i="42"/>
  <c r="K9" i="42"/>
  <c r="K8" i="42"/>
  <c r="K7" i="42"/>
  <c r="K6" i="42"/>
  <c r="K5" i="42"/>
  <c r="K4" i="42"/>
  <c r="K3" i="42"/>
  <c r="K2" i="42"/>
  <c r="K41" i="42"/>
  <c r="K144" i="42"/>
  <c r="K15" i="42"/>
  <c r="K17" i="42"/>
  <c r="K20" i="42"/>
  <c r="K21" i="42"/>
  <c r="K22" i="42"/>
  <c r="K23" i="42"/>
  <c r="K28" i="42"/>
  <c r="K29" i="42"/>
  <c r="K33" i="42"/>
  <c r="K39" i="42"/>
  <c r="K40" i="42"/>
  <c r="K42" i="42"/>
  <c r="K43" i="42"/>
  <c r="K48" i="42"/>
  <c r="K51" i="42"/>
  <c r="K52" i="42"/>
  <c r="K55" i="42"/>
  <c r="K56" i="42"/>
  <c r="K59" i="42"/>
  <c r="K60" i="42"/>
  <c r="K62" i="42"/>
  <c r="K63" i="42"/>
  <c r="K64" i="42"/>
  <c r="K65" i="42"/>
  <c r="K74" i="42"/>
  <c r="K75" i="42"/>
  <c r="K76" i="42"/>
  <c r="K94" i="42"/>
  <c r="K95" i="42"/>
  <c r="K96" i="42"/>
  <c r="K97" i="42"/>
  <c r="K99" i="42"/>
  <c r="K100" i="42"/>
  <c r="K101" i="42"/>
  <c r="K102" i="42"/>
  <c r="K103" i="42"/>
  <c r="K104" i="42"/>
  <c r="K108" i="42"/>
  <c r="K109" i="42"/>
  <c r="K110" i="42"/>
  <c r="K111" i="42"/>
  <c r="K114" i="42"/>
  <c r="K115" i="42"/>
  <c r="K116" i="42"/>
  <c r="K117" i="42"/>
  <c r="K118" i="42"/>
  <c r="K119" i="42"/>
  <c r="K120" i="42"/>
  <c r="K121" i="42"/>
  <c r="K122" i="42"/>
  <c r="K123" i="42"/>
  <c r="K124" i="42"/>
  <c r="K125" i="42"/>
  <c r="K126" i="42"/>
  <c r="K127" i="42"/>
  <c r="K128" i="42"/>
  <c r="K129" i="42"/>
  <c r="K133" i="42"/>
  <c r="K136" i="42"/>
  <c r="K137" i="42"/>
  <c r="K139" i="42"/>
  <c r="K140" i="42"/>
  <c r="K141" i="42"/>
  <c r="K142" i="42"/>
  <c r="K143" i="42"/>
  <c r="K147" i="42"/>
  <c r="K151" i="42"/>
  <c r="K154" i="42"/>
  <c r="K155" i="42"/>
  <c r="K156" i="42"/>
  <c r="K157" i="42"/>
  <c r="K158" i="42"/>
  <c r="K159" i="42"/>
  <c r="K160" i="42"/>
  <c r="K161" i="42"/>
  <c r="K171" i="42"/>
  <c r="K172" i="42"/>
  <c r="K173" i="42"/>
  <c r="K174" i="42"/>
  <c r="K175" i="42"/>
  <c r="K176" i="42"/>
  <c r="K177" i="42"/>
  <c r="K178" i="42"/>
  <c r="K179" i="42"/>
  <c r="K180" i="42"/>
  <c r="K181" i="42"/>
  <c r="K182" i="42"/>
  <c r="K183" i="42"/>
  <c r="K184" i="42"/>
  <c r="K185" i="42"/>
  <c r="K186" i="42"/>
  <c r="K187" i="42"/>
  <c r="K188" i="42"/>
  <c r="K189" i="42"/>
  <c r="K190" i="42"/>
  <c r="K191" i="42"/>
  <c r="K192" i="42"/>
  <c r="K193" i="42"/>
  <c r="K194" i="42"/>
  <c r="K195" i="42"/>
  <c r="K196" i="42"/>
  <c r="K197" i="42"/>
  <c r="K198" i="42"/>
  <c r="K199" i="42"/>
  <c r="K200" i="42"/>
  <c r="K201" i="42"/>
  <c r="K202" i="42"/>
  <c r="K203" i="42"/>
  <c r="K204" i="42"/>
  <c r="K205" i="42"/>
  <c r="K206" i="42"/>
  <c r="K207" i="42"/>
  <c r="K208" i="42"/>
  <c r="K209" i="42"/>
  <c r="K210" i="42"/>
  <c r="K211" i="42"/>
  <c r="K212" i="42"/>
  <c r="K213" i="42"/>
  <c r="K214" i="42"/>
  <c r="K215" i="42"/>
  <c r="K216" i="42"/>
  <c r="K217" i="42"/>
  <c r="K218" i="42"/>
  <c r="K219" i="42"/>
  <c r="K220" i="42"/>
  <c r="K221" i="42"/>
  <c r="K222" i="42"/>
  <c r="K223" i="42"/>
  <c r="K224" i="42"/>
  <c r="K225" i="42"/>
  <c r="K226" i="42"/>
  <c r="K227" i="42"/>
  <c r="K228" i="42"/>
  <c r="K229" i="42"/>
  <c r="K232" i="42"/>
  <c r="K233" i="42"/>
  <c r="K234" i="42"/>
  <c r="K235" i="42"/>
  <c r="K236" i="42"/>
  <c r="K237" i="42"/>
  <c r="K238" i="42"/>
  <c r="K239" i="42"/>
  <c r="K240" i="42"/>
  <c r="K241" i="42"/>
  <c r="K242" i="42"/>
  <c r="K243" i="42"/>
  <c r="K244" i="42"/>
  <c r="K245" i="42"/>
  <c r="K246" i="42"/>
  <c r="K247" i="42"/>
  <c r="K248" i="42"/>
  <c r="K249" i="42"/>
  <c r="K250" i="42"/>
  <c r="K251" i="42"/>
  <c r="K252" i="42"/>
  <c r="K253" i="42"/>
  <c r="K254" i="42"/>
  <c r="K255" i="42"/>
  <c r="K256" i="42"/>
  <c r="K257" i="42"/>
  <c r="K258" i="42"/>
  <c r="K259" i="42"/>
  <c r="K260" i="42"/>
  <c r="K261" i="42"/>
  <c r="K262" i="42"/>
  <c r="K263" i="42"/>
  <c r="K264" i="42"/>
  <c r="K265" i="42"/>
  <c r="K266" i="42"/>
  <c r="K267" i="42"/>
  <c r="K268" i="42"/>
  <c r="K269" i="42"/>
  <c r="K270" i="42"/>
  <c r="K271" i="42"/>
  <c r="K272" i="42"/>
  <c r="K273" i="42"/>
  <c r="K274" i="42"/>
  <c r="K275" i="42"/>
  <c r="K276" i="42"/>
  <c r="K277" i="42"/>
  <c r="K278" i="42"/>
  <c r="K279" i="42"/>
  <c r="K280" i="42"/>
  <c r="K281" i="42"/>
  <c r="K282" i="42"/>
  <c r="K283" i="42"/>
  <c r="K284" i="42"/>
  <c r="K285" i="42"/>
  <c r="K286" i="42"/>
  <c r="K287" i="42"/>
  <c r="K288" i="42"/>
  <c r="K289" i="42"/>
  <c r="K311" i="42"/>
  <c r="K312" i="42"/>
  <c r="K313" i="42"/>
  <c r="K320" i="42"/>
  <c r="K321" i="42"/>
  <c r="K330" i="42"/>
  <c r="K331" i="42"/>
  <c r="K332" i="42"/>
  <c r="K333" i="42"/>
  <c r="K334" i="42"/>
  <c r="K335" i="42"/>
  <c r="K336" i="42"/>
  <c r="K337" i="42"/>
  <c r="K338" i="42"/>
  <c r="K339" i="42"/>
  <c r="K340" i="42"/>
  <c r="K341" i="42"/>
  <c r="K342" i="42"/>
  <c r="K343" i="42"/>
  <c r="K344" i="42"/>
  <c r="K345" i="42"/>
  <c r="K346" i="42"/>
  <c r="K347" i="42"/>
  <c r="K348" i="42"/>
  <c r="K349" i="42"/>
  <c r="K350" i="42"/>
  <c r="K351" i="42"/>
  <c r="K352" i="42"/>
  <c r="K353" i="42"/>
  <c r="K366" i="42"/>
  <c r="K367" i="42"/>
  <c r="K368" i="42"/>
  <c r="K369" i="42"/>
  <c r="K378" i="42"/>
  <c r="K379" i="42"/>
  <c r="K380" i="42"/>
  <c r="K381" i="42"/>
  <c r="K382" i="42"/>
  <c r="K383" i="42"/>
  <c r="K384" i="42"/>
  <c r="K385" i="42"/>
  <c r="K393" i="42"/>
  <c r="K394" i="42"/>
  <c r="K395" i="42"/>
  <c r="K396" i="42"/>
  <c r="K397" i="42"/>
  <c r="K398" i="42"/>
  <c r="K399" i="42"/>
  <c r="K400" i="42"/>
  <c r="K401" i="42"/>
  <c r="K402" i="42"/>
  <c r="K403" i="42"/>
  <c r="K404" i="42"/>
  <c r="K405" i="42"/>
  <c r="K406" i="42"/>
  <c r="K407" i="42"/>
  <c r="K408" i="42"/>
  <c r="K409" i="42"/>
  <c r="K410" i="42"/>
  <c r="K411" i="42"/>
  <c r="K412" i="42"/>
  <c r="K413" i="42"/>
  <c r="K414" i="42"/>
  <c r="K415" i="42"/>
  <c r="K416" i="42"/>
  <c r="K417" i="42"/>
  <c r="K424" i="42"/>
  <c r="K425" i="42"/>
  <c r="K426" i="42"/>
  <c r="K427" i="42"/>
  <c r="K437" i="42"/>
  <c r="K438" i="42"/>
  <c r="K439" i="42"/>
  <c r="K440" i="42"/>
  <c r="K441" i="42"/>
  <c r="K442" i="42"/>
  <c r="K443" i="42"/>
  <c r="K444" i="42"/>
  <c r="K445" i="42"/>
  <c r="K450" i="42"/>
  <c r="K451" i="42"/>
  <c r="K452" i="42"/>
  <c r="K453" i="42"/>
  <c r="K462" i="42"/>
  <c r="K463" i="42"/>
  <c r="K464" i="42"/>
  <c r="K466" i="42"/>
  <c r="K467" i="42"/>
  <c r="K468" i="42"/>
  <c r="K470" i="42"/>
  <c r="K471" i="42"/>
  <c r="K472" i="42"/>
  <c r="K473" i="42"/>
  <c r="K474" i="42"/>
  <c r="K475" i="42"/>
  <c r="K476" i="42"/>
  <c r="K477" i="42"/>
  <c r="K478" i="42"/>
  <c r="K479" i="42"/>
  <c r="K480" i="42"/>
  <c r="K481" i="42"/>
  <c r="K482" i="42"/>
  <c r="K483" i="42"/>
  <c r="K484" i="42"/>
  <c r="K486" i="42"/>
  <c r="K487" i="42"/>
  <c r="K488" i="42"/>
  <c r="K490" i="42"/>
  <c r="K491" i="42"/>
  <c r="K492" i="42"/>
  <c r="K493" i="42"/>
  <c r="K494" i="42"/>
  <c r="K495" i="42"/>
  <c r="K496" i="42"/>
  <c r="K497" i="42"/>
  <c r="K498" i="42"/>
  <c r="K499" i="42"/>
  <c r="K500" i="42"/>
  <c r="K501" i="42"/>
  <c r="K502" i="42"/>
  <c r="K503" i="42"/>
  <c r="K504" i="42"/>
  <c r="K506" i="42"/>
  <c r="K507" i="42"/>
  <c r="K508" i="42"/>
  <c r="K509" i="42"/>
  <c r="K510" i="42"/>
  <c r="K511" i="42"/>
  <c r="K512" i="42"/>
  <c r="K513" i="42"/>
  <c r="K515" i="42"/>
  <c r="K516" i="42"/>
  <c r="K519" i="42"/>
  <c r="K520" i="42"/>
  <c r="K541" i="42"/>
  <c r="K542" i="42"/>
  <c r="K551" i="42"/>
  <c r="K552" i="42"/>
  <c r="K553" i="42"/>
  <c r="K554" i="42"/>
  <c r="K559" i="42"/>
  <c r="K560" i="42"/>
  <c r="K561" i="42"/>
  <c r="K562" i="42"/>
  <c r="K563" i="42"/>
  <c r="K564" i="42"/>
  <c r="K565" i="42"/>
  <c r="K566" i="42"/>
  <c r="K567" i="42"/>
  <c r="K568" i="42"/>
  <c r="K569" i="42"/>
  <c r="K570" i="42"/>
  <c r="K571" i="42"/>
  <c r="K572" i="42"/>
  <c r="K573" i="42"/>
  <c r="K574" i="42"/>
  <c r="K575" i="42"/>
  <c r="K576" i="42"/>
  <c r="K577" i="42"/>
  <c r="K587" i="42"/>
  <c r="K588" i="42"/>
  <c r="K589" i="42"/>
  <c r="K590" i="42"/>
  <c r="K591" i="42"/>
  <c r="K592" i="42"/>
  <c r="K593" i="42"/>
  <c r="K594" i="42"/>
  <c r="K595" i="42"/>
  <c r="K596" i="42"/>
  <c r="K597" i="42"/>
  <c r="K598" i="42"/>
  <c r="K599" i="42"/>
  <c r="K600" i="42"/>
  <c r="K601" i="42"/>
  <c r="K602" i="42"/>
  <c r="K603" i="42"/>
  <c r="K604" i="42"/>
  <c r="K605" i="42"/>
  <c r="K606" i="42"/>
  <c r="K607" i="42"/>
  <c r="K608" i="42"/>
  <c r="K609" i="42"/>
  <c r="K640" i="42"/>
  <c r="K641" i="42"/>
  <c r="K672" i="42"/>
  <c r="K673" i="42"/>
  <c r="K701" i="42"/>
  <c r="K702" i="42"/>
  <c r="K703" i="42"/>
  <c r="K704" i="42"/>
  <c r="K705" i="42"/>
  <c r="K733" i="42"/>
  <c r="K734" i="42"/>
  <c r="K735" i="42"/>
  <c r="K736" i="42"/>
  <c r="K737" i="42"/>
  <c r="K738" i="42"/>
  <c r="K739" i="42"/>
  <c r="K740" i="42"/>
  <c r="K741" i="42"/>
  <c r="K742" i="42"/>
  <c r="K743" i="42"/>
  <c r="K744" i="42"/>
  <c r="K745" i="42"/>
  <c r="K746" i="42"/>
  <c r="K747" i="42"/>
  <c r="K748" i="42"/>
  <c r="K749" i="42"/>
  <c r="K750" i="42"/>
  <c r="K751" i="42"/>
  <c r="K752" i="42"/>
  <c r="K753" i="42"/>
  <c r="K754" i="42"/>
  <c r="K755" i="42"/>
  <c r="K756" i="42"/>
  <c r="K757" i="42"/>
  <c r="K758" i="42"/>
  <c r="K759" i="42"/>
  <c r="K760" i="42"/>
  <c r="K761" i="42"/>
  <c r="K762" i="42"/>
  <c r="K763" i="42"/>
  <c r="K764" i="42"/>
  <c r="K765" i="42"/>
  <c r="K766" i="42"/>
  <c r="K767" i="42"/>
  <c r="K768" i="42"/>
  <c r="K769" i="42"/>
  <c r="K797" i="42"/>
  <c r="K798" i="42"/>
  <c r="K799" i="42"/>
  <c r="K800" i="42"/>
  <c r="K801" i="42"/>
  <c r="K829" i="42"/>
  <c r="K830" i="42"/>
  <c r="K831" i="42"/>
  <c r="K832" i="42"/>
  <c r="K833" i="42"/>
  <c r="K834" i="42"/>
  <c r="K835" i="42"/>
  <c r="K836" i="42"/>
  <c r="K837" i="42"/>
  <c r="K838" i="42"/>
  <c r="K839" i="42"/>
  <c r="K840" i="42"/>
  <c r="K841" i="42"/>
  <c r="K842" i="42"/>
  <c r="K843" i="42"/>
  <c r="K844" i="42"/>
  <c r="K845" i="42"/>
  <c r="K846" i="42"/>
  <c r="K847" i="42"/>
  <c r="K848" i="42"/>
  <c r="K849" i="42"/>
  <c r="K850" i="42"/>
  <c r="K851" i="42"/>
  <c r="K852" i="42"/>
  <c r="K853" i="42"/>
  <c r="K854" i="42"/>
  <c r="K855" i="42"/>
  <c r="K856" i="42"/>
  <c r="K857" i="42"/>
  <c r="K858" i="42"/>
  <c r="K859" i="42"/>
  <c r="K860" i="42"/>
  <c r="K861" i="42"/>
  <c r="K862" i="42"/>
  <c r="K863" i="42"/>
  <c r="K864" i="42"/>
  <c r="K865" i="42"/>
  <c r="K866" i="42"/>
  <c r="K867" i="42"/>
  <c r="K868" i="42"/>
  <c r="K869" i="42"/>
  <c r="K870" i="42"/>
  <c r="K871" i="42"/>
  <c r="K872" i="42"/>
  <c r="K873" i="42"/>
  <c r="K874" i="42"/>
  <c r="K875" i="42"/>
  <c r="K876" i="42"/>
  <c r="K877" i="42"/>
  <c r="K878" i="42"/>
  <c r="K879" i="42"/>
  <c r="K880" i="42"/>
  <c r="K881" i="42"/>
  <c r="K882" i="42"/>
  <c r="K883" i="42"/>
  <c r="K884" i="42"/>
  <c r="K885" i="42"/>
  <c r="K886" i="42"/>
  <c r="K887" i="42"/>
  <c r="K888" i="42"/>
  <c r="K889" i="42"/>
  <c r="K890" i="42"/>
  <c r="K891" i="42"/>
  <c r="K892" i="42"/>
  <c r="K893" i="42"/>
  <c r="K894" i="42"/>
  <c r="K895" i="42"/>
  <c r="K896" i="42"/>
  <c r="K897" i="42"/>
  <c r="K898" i="42"/>
  <c r="K899" i="42"/>
  <c r="K900" i="42"/>
  <c r="K901" i="42"/>
  <c r="K902" i="42"/>
  <c r="K903" i="42"/>
  <c r="K904" i="42"/>
  <c r="K905" i="42"/>
  <c r="K906" i="42"/>
  <c r="K907" i="42"/>
  <c r="K908" i="42"/>
  <c r="K909" i="42"/>
  <c r="K910" i="42"/>
  <c r="K911" i="42"/>
  <c r="K912" i="42"/>
  <c r="K913" i="42"/>
  <c r="K914" i="42"/>
  <c r="K915" i="42"/>
  <c r="K916" i="42"/>
  <c r="K917" i="42"/>
  <c r="K918" i="42"/>
  <c r="K919" i="42"/>
  <c r="K920" i="42"/>
  <c r="K921" i="42"/>
  <c r="K922" i="42"/>
  <c r="K923" i="42"/>
  <c r="K924" i="42"/>
  <c r="K925" i="42"/>
  <c r="K926" i="42"/>
  <c r="K927" i="42"/>
  <c r="K928" i="42"/>
  <c r="K929" i="42"/>
  <c r="K930" i="42"/>
  <c r="K931" i="42"/>
  <c r="K932" i="42"/>
  <c r="K933" i="42"/>
  <c r="K934" i="42"/>
  <c r="K935" i="42"/>
  <c r="K936" i="42"/>
  <c r="K937" i="42"/>
  <c r="K938" i="42"/>
  <c r="K939" i="42"/>
  <c r="K940" i="42"/>
  <c r="K941" i="42"/>
  <c r="K942" i="42"/>
  <c r="K943" i="42"/>
  <c r="K944" i="42"/>
  <c r="K945" i="42"/>
  <c r="K946" i="42"/>
  <c r="K947" i="42"/>
  <c r="K948" i="42"/>
  <c r="K949" i="42"/>
  <c r="K950" i="42"/>
  <c r="K951" i="42"/>
  <c r="K952" i="42"/>
  <c r="K953" i="42"/>
  <c r="K954" i="42"/>
  <c r="K955" i="42"/>
  <c r="K956" i="42"/>
  <c r="K957" i="42"/>
  <c r="K958" i="42"/>
  <c r="K959" i="42"/>
  <c r="K960" i="42"/>
  <c r="K961" i="42"/>
  <c r="K962" i="42"/>
  <c r="K963" i="42"/>
  <c r="K964" i="42"/>
  <c r="K965" i="42"/>
  <c r="K966" i="42"/>
  <c r="K967" i="42"/>
  <c r="K968" i="42"/>
  <c r="K969" i="42"/>
  <c r="K970" i="42"/>
  <c r="K971" i="42"/>
  <c r="K972" i="42"/>
  <c r="K973" i="42"/>
  <c r="K974" i="42"/>
  <c r="K975" i="42"/>
  <c r="K976" i="42"/>
  <c r="K977" i="42"/>
  <c r="K978" i="42"/>
  <c r="K979" i="42"/>
  <c r="K980" i="42"/>
  <c r="K981" i="42"/>
  <c r="K982" i="42"/>
  <c r="K983" i="42"/>
  <c r="K984" i="42"/>
  <c r="K985" i="42"/>
  <c r="K986" i="42"/>
  <c r="K987" i="42"/>
  <c r="K988" i="42"/>
  <c r="K989" i="42"/>
  <c r="K990" i="42"/>
  <c r="K991" i="42"/>
  <c r="K992" i="42"/>
  <c r="K993" i="42"/>
  <c r="K994" i="42"/>
  <c r="K995" i="42"/>
  <c r="K996" i="42"/>
  <c r="K997" i="42"/>
  <c r="K998" i="42"/>
  <c r="K999" i="42"/>
  <c r="K1000" i="42"/>
  <c r="K1001" i="42"/>
  <c r="K1002" i="42"/>
  <c r="K1003" i="42"/>
  <c r="K1004" i="42"/>
  <c r="K1005" i="42"/>
  <c r="K1006" i="42"/>
  <c r="K1007" i="42"/>
  <c r="K1008" i="42"/>
  <c r="K1009" i="42"/>
  <c r="K1010" i="42"/>
  <c r="K1011" i="42"/>
  <c r="K1012" i="42"/>
  <c r="K1013" i="42"/>
  <c r="K1014" i="42"/>
  <c r="K1015" i="42"/>
  <c r="K1016" i="42"/>
  <c r="K1017" i="42"/>
  <c r="K1018" i="42"/>
  <c r="K1019" i="42"/>
  <c r="K1020" i="42"/>
  <c r="K1021" i="42"/>
  <c r="K1022" i="42"/>
  <c r="K1023" i="42"/>
  <c r="K1024" i="42"/>
  <c r="K1025" i="42"/>
  <c r="K1026" i="42"/>
  <c r="K1027" i="42"/>
  <c r="K1028" i="42"/>
  <c r="K1029" i="42"/>
  <c r="K1030" i="42"/>
  <c r="K1031" i="42"/>
  <c r="K1032" i="42"/>
  <c r="K1033" i="42"/>
  <c r="K1034" i="42"/>
  <c r="K1035" i="42"/>
  <c r="K1036" i="42"/>
  <c r="K1037" i="42"/>
  <c r="K1038" i="42"/>
  <c r="K1039" i="42"/>
  <c r="K1040" i="42"/>
  <c r="K1041" i="42"/>
  <c r="K1042" i="42"/>
  <c r="K1043" i="42"/>
  <c r="K1044" i="42"/>
  <c r="K1045" i="42"/>
  <c r="K1046" i="42"/>
  <c r="K1047" i="42"/>
  <c r="K1048" i="42"/>
  <c r="K1049" i="42"/>
  <c r="K1050" i="42"/>
  <c r="K1051" i="42"/>
  <c r="K1052" i="42"/>
  <c r="K1053" i="42"/>
  <c r="K1054" i="42"/>
  <c r="K1055" i="42"/>
  <c r="K1056" i="42"/>
  <c r="K1057" i="42"/>
  <c r="K1058" i="42"/>
  <c r="K1059" i="42"/>
  <c r="K1060" i="42"/>
  <c r="K1061" i="42"/>
  <c r="K1062" i="42"/>
  <c r="K1063" i="42"/>
  <c r="K1064" i="42"/>
  <c r="K1065" i="42"/>
  <c r="K1066" i="42"/>
  <c r="K1067" i="42"/>
  <c r="K1068" i="42"/>
  <c r="K1069" i="42"/>
  <c r="K1070" i="42"/>
  <c r="K1071" i="42"/>
  <c r="K1072" i="42"/>
  <c r="K1073" i="42"/>
  <c r="K1074" i="42"/>
  <c r="K1075" i="42"/>
  <c r="K1076" i="42"/>
  <c r="K1077" i="42"/>
  <c r="K1078" i="42"/>
  <c r="K1079" i="42"/>
  <c r="K1080" i="42"/>
  <c r="K1081" i="42"/>
  <c r="K1082" i="42"/>
  <c r="K1083" i="42"/>
  <c r="K1084" i="42"/>
  <c r="K1085" i="42"/>
  <c r="K1086" i="42"/>
  <c r="K1087" i="42"/>
  <c r="K1088" i="42"/>
  <c r="K1089" i="42"/>
  <c r="K1090" i="42"/>
  <c r="K1091" i="42"/>
  <c r="K1092" i="42"/>
  <c r="K1093" i="42"/>
  <c r="K1094" i="42"/>
  <c r="K1095" i="42"/>
  <c r="K1096" i="42"/>
  <c r="K1097" i="42"/>
  <c r="K1098" i="42"/>
  <c r="K1099" i="42"/>
  <c r="K1100" i="42"/>
  <c r="K1101" i="42"/>
  <c r="K1102" i="42"/>
  <c r="K1103" i="42"/>
  <c r="K1104" i="42"/>
  <c r="K1105" i="42"/>
  <c r="K1106" i="42"/>
  <c r="K1107" i="42"/>
  <c r="K1108" i="42"/>
  <c r="K1109" i="42"/>
  <c r="K1110" i="42"/>
  <c r="K1111" i="42"/>
  <c r="K1112" i="42"/>
  <c r="K1113" i="42"/>
  <c r="K1114" i="42"/>
  <c r="K1115" i="42"/>
  <c r="K1116" i="42"/>
  <c r="K1117" i="42"/>
  <c r="K1118" i="42"/>
  <c r="K1119" i="42"/>
  <c r="K1120" i="42"/>
  <c r="K1121" i="42"/>
  <c r="K134" i="42" l="1"/>
  <c r="K392" i="42"/>
  <c r="K152" i="42"/>
  <c r="K132" i="42"/>
  <c r="K112" i="42"/>
  <c r="K72" i="42"/>
  <c r="K38" i="42"/>
  <c r="K37" i="42"/>
  <c r="K36" i="42"/>
  <c r="K131" i="42"/>
  <c r="K50" i="42"/>
  <c r="K390" i="42"/>
  <c r="K310" i="42"/>
  <c r="K150" i="42"/>
  <c r="K130" i="42"/>
  <c r="K49" i="42"/>
  <c r="K138" i="42"/>
  <c r="K98" i="42"/>
  <c r="K35" i="42"/>
  <c r="K34" i="42"/>
  <c r="K153" i="42"/>
  <c r="K113" i="42"/>
  <c r="K73" i="42"/>
  <c r="K391" i="42"/>
  <c r="K71" i="42"/>
  <c r="K489" i="42"/>
  <c r="K469" i="42"/>
  <c r="K309" i="42"/>
  <c r="K149" i="42"/>
  <c r="K308" i="42"/>
  <c r="K148" i="42"/>
  <c r="K107" i="42"/>
  <c r="K135" i="42"/>
  <c r="K146" i="42"/>
  <c r="K106" i="42"/>
  <c r="K505" i="42"/>
  <c r="K485" i="42"/>
  <c r="K465" i="42"/>
  <c r="K145" i="42"/>
  <c r="K105" i="42"/>
  <c r="H2" i="41"/>
  <c r="H3" i="41"/>
  <c r="H4" i="41"/>
  <c r="H5" i="41"/>
  <c r="H6" i="41"/>
  <c r="H7" i="41"/>
  <c r="H8" i="41"/>
  <c r="H9" i="41"/>
  <c r="H10" i="41"/>
  <c r="H11" i="41"/>
  <c r="H12" i="41"/>
  <c r="H13" i="41"/>
  <c r="H14" i="41"/>
  <c r="H15" i="41"/>
  <c r="H16" i="41"/>
  <c r="H17" i="41"/>
  <c r="H18" i="41"/>
  <c r="H19" i="41"/>
  <c r="H20" i="41"/>
  <c r="H21" i="41"/>
  <c r="H22" i="41"/>
  <c r="H23" i="41"/>
  <c r="H24" i="41"/>
  <c r="H25" i="41"/>
  <c r="H26" i="41"/>
  <c r="H27" i="41"/>
  <c r="H28" i="41"/>
  <c r="H29" i="41"/>
  <c r="H30" i="41"/>
  <c r="H31" i="41"/>
  <c r="H32" i="41"/>
  <c r="H33" i="41"/>
  <c r="H34" i="41"/>
  <c r="H35" i="41"/>
  <c r="H36" i="41"/>
  <c r="H37" i="41"/>
  <c r="H38" i="41"/>
  <c r="H39" i="41"/>
  <c r="H40" i="41"/>
  <c r="H41" i="41"/>
  <c r="H42" i="41"/>
  <c r="H43" i="41"/>
  <c r="H44"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H81" i="41"/>
  <c r="H82" i="41"/>
  <c r="H83" i="41"/>
  <c r="H84" i="41"/>
  <c r="H85" i="41"/>
  <c r="H86" i="41"/>
  <c r="H87" i="41"/>
  <c r="H88" i="41"/>
  <c r="H89" i="41"/>
  <c r="H90" i="41"/>
  <c r="H91" i="41"/>
  <c r="H92" i="41"/>
  <c r="H93" i="41"/>
  <c r="H94" i="41"/>
  <c r="H95" i="41"/>
  <c r="H96" i="41"/>
  <c r="H97" i="41"/>
  <c r="H98" i="41"/>
  <c r="H99" i="41"/>
  <c r="H100" i="41"/>
  <c r="H101" i="41"/>
  <c r="H102" i="41"/>
  <c r="H103" i="41"/>
  <c r="H104" i="41"/>
  <c r="H105" i="41"/>
  <c r="H106" i="41"/>
  <c r="H107" i="41"/>
  <c r="H108" i="41"/>
  <c r="H109" i="41"/>
  <c r="H110" i="41"/>
  <c r="H111" i="41"/>
  <c r="H112" i="41"/>
  <c r="H113" i="41"/>
  <c r="H114" i="41"/>
  <c r="H115" i="41"/>
  <c r="H116" i="41"/>
  <c r="H117" i="41"/>
  <c r="H118" i="41"/>
  <c r="H119" i="41"/>
  <c r="H120" i="41"/>
  <c r="H121" i="41"/>
  <c r="H122" i="41"/>
  <c r="H123" i="41"/>
  <c r="H124" i="41"/>
  <c r="H125" i="41"/>
  <c r="H127" i="41"/>
  <c r="H128" i="41"/>
  <c r="H129" i="41"/>
  <c r="H130" i="41"/>
  <c r="H131" i="41"/>
  <c r="H132" i="41"/>
  <c r="H133" i="41"/>
  <c r="H134" i="41"/>
  <c r="H135" i="41"/>
  <c r="H136" i="41"/>
  <c r="H137" i="41"/>
  <c r="H138" i="41"/>
  <c r="H139" i="41"/>
  <c r="H140" i="41"/>
  <c r="H141" i="41"/>
  <c r="H142" i="41"/>
  <c r="H143" i="41"/>
  <c r="H144" i="41"/>
  <c r="H145" i="41"/>
  <c r="H146" i="41"/>
  <c r="H147" i="41"/>
  <c r="H148" i="41"/>
  <c r="H149" i="41"/>
  <c r="H150" i="41"/>
  <c r="H151" i="41"/>
  <c r="H152" i="41"/>
  <c r="H153" i="41"/>
  <c r="H154" i="41"/>
  <c r="H155" i="41"/>
  <c r="H156" i="41"/>
  <c r="H157" i="41"/>
  <c r="H158" i="41"/>
  <c r="H159" i="41"/>
  <c r="H160" i="41"/>
  <c r="H161" i="41"/>
  <c r="H162" i="41"/>
  <c r="H163" i="41"/>
  <c r="H164" i="41"/>
  <c r="H165" i="41"/>
  <c r="H166" i="41"/>
  <c r="H167" i="41"/>
  <c r="H168" i="41"/>
  <c r="H169" i="41"/>
  <c r="H170" i="41"/>
  <c r="H171" i="41"/>
  <c r="H172" i="41"/>
  <c r="H173" i="41"/>
  <c r="H174" i="41"/>
  <c r="H175" i="41"/>
  <c r="H176" i="41"/>
  <c r="H177" i="41"/>
  <c r="H178" i="41"/>
  <c r="H179" i="41"/>
  <c r="H183" i="41"/>
  <c r="H184" i="41"/>
  <c r="H185" i="41"/>
  <c r="H186" i="41"/>
  <c r="H187" i="41"/>
  <c r="H188" i="41"/>
  <c r="H189" i="41"/>
  <c r="H190" i="41"/>
  <c r="H191" i="41"/>
  <c r="H192" i="41"/>
  <c r="H193" i="41"/>
  <c r="H194" i="41"/>
  <c r="H195" i="41"/>
  <c r="H196" i="41"/>
  <c r="H197" i="41"/>
  <c r="H198" i="41"/>
  <c r="H199" i="41"/>
  <c r="H200" i="41"/>
  <c r="H201" i="41"/>
  <c r="H202" i="41"/>
  <c r="H203" i="41"/>
  <c r="H204" i="41"/>
  <c r="H205" i="41"/>
  <c r="H206" i="41"/>
  <c r="H207" i="41"/>
  <c r="H208" i="41"/>
  <c r="H209" i="41"/>
  <c r="H210" i="41"/>
  <c r="H211" i="41"/>
  <c r="H212" i="41"/>
  <c r="H213" i="41"/>
  <c r="H214" i="41"/>
  <c r="H215" i="41"/>
  <c r="H216" i="41"/>
  <c r="H217" i="41"/>
  <c r="H218" i="41"/>
  <c r="H219" i="41"/>
  <c r="H220" i="41"/>
  <c r="H221" i="41"/>
  <c r="H222" i="41"/>
  <c r="H223" i="41"/>
  <c r="H224" i="41"/>
  <c r="H225" i="41"/>
  <c r="H226" i="41"/>
  <c r="H228" i="41"/>
  <c r="H229" i="41"/>
  <c r="H230" i="41"/>
  <c r="H231" i="41"/>
  <c r="H232" i="41"/>
  <c r="H233" i="41"/>
  <c r="H234" i="41"/>
  <c r="H235" i="41"/>
  <c r="H236" i="41"/>
  <c r="H237" i="41"/>
  <c r="H238" i="41"/>
  <c r="H239" i="41"/>
  <c r="H240" i="41"/>
  <c r="H241" i="41"/>
  <c r="H243" i="41"/>
  <c r="H245" i="41"/>
  <c r="H247" i="41"/>
  <c r="H248" i="41"/>
  <c r="H249" i="41"/>
  <c r="H250" i="41"/>
  <c r="H251" i="41"/>
  <c r="H252" i="41"/>
  <c r="H253" i="41"/>
  <c r="H254" i="41"/>
  <c r="H255" i="41"/>
  <c r="H258" i="41"/>
  <c r="H259" i="41"/>
  <c r="H260" i="41"/>
  <c r="H261" i="41"/>
  <c r="H262" i="41"/>
  <c r="H263" i="41"/>
  <c r="H264" i="41"/>
  <c r="H265" i="41"/>
  <c r="H266" i="41"/>
  <c r="H267" i="41"/>
  <c r="H268" i="41"/>
  <c r="H269" i="41"/>
  <c r="H270" i="41"/>
  <c r="H271" i="41"/>
  <c r="H272" i="41"/>
  <c r="H273" i="41"/>
  <c r="H274" i="41"/>
  <c r="H275" i="41"/>
  <c r="H276" i="41"/>
  <c r="H277" i="41"/>
  <c r="H278" i="41"/>
  <c r="H279" i="41"/>
  <c r="H280" i="41"/>
  <c r="H281" i="41"/>
  <c r="H282" i="41"/>
  <c r="H283" i="41"/>
  <c r="H285" i="41"/>
  <c r="H286" i="41"/>
  <c r="H287" i="41"/>
  <c r="H288" i="41"/>
  <c r="H289" i="41"/>
  <c r="H290" i="41"/>
  <c r="H291" i="41"/>
  <c r="H292" i="41"/>
  <c r="H293" i="41"/>
  <c r="H294" i="41"/>
  <c r="H295" i="41"/>
  <c r="H296" i="41"/>
  <c r="H297" i="41"/>
  <c r="H298" i="41"/>
  <c r="H299" i="41"/>
  <c r="H300" i="41"/>
  <c r="H301" i="41"/>
  <c r="H302" i="41"/>
  <c r="H303" i="41"/>
  <c r="H304" i="41"/>
  <c r="H305" i="41"/>
  <c r="H306" i="41"/>
  <c r="H307" i="41"/>
  <c r="H308" i="41"/>
  <c r="H309" i="41"/>
  <c r="H310" i="41"/>
  <c r="H311" i="41"/>
  <c r="H312" i="41"/>
  <c r="H313" i="41"/>
  <c r="H314" i="41"/>
  <c r="H315" i="41"/>
  <c r="H316" i="41"/>
  <c r="H317" i="41"/>
  <c r="H318" i="41"/>
  <c r="H319" i="41"/>
  <c r="H320" i="41"/>
  <c r="H321" i="41"/>
  <c r="H322" i="41"/>
  <c r="H323" i="41"/>
  <c r="H325" i="41"/>
  <c r="H326" i="41"/>
  <c r="H327" i="41"/>
  <c r="H328" i="41"/>
  <c r="H329" i="41"/>
  <c r="H330" i="41"/>
  <c r="H331" i="41"/>
  <c r="H332" i="41"/>
  <c r="H333" i="41"/>
  <c r="H334" i="41"/>
  <c r="H335" i="41"/>
  <c r="H336" i="41"/>
  <c r="H337" i="41"/>
  <c r="H338" i="41"/>
  <c r="H339" i="41"/>
  <c r="H340" i="41"/>
  <c r="H341" i="41"/>
  <c r="H342" i="41"/>
  <c r="H343" i="41"/>
  <c r="H344" i="41"/>
  <c r="H345" i="41"/>
  <c r="H346" i="41"/>
  <c r="H347" i="41"/>
  <c r="H348" i="41"/>
  <c r="H349" i="41"/>
  <c r="H350" i="41"/>
  <c r="H351" i="41"/>
  <c r="H352" i="41"/>
  <c r="H353" i="41"/>
  <c r="H354" i="41"/>
  <c r="H355" i="41"/>
  <c r="H356" i="41"/>
  <c r="H357" i="41"/>
  <c r="H358" i="41"/>
  <c r="H359" i="41"/>
  <c r="H360" i="41"/>
  <c r="H361" i="41"/>
  <c r="H362" i="41"/>
  <c r="H363" i="41"/>
  <c r="H364" i="41"/>
  <c r="H365" i="41"/>
  <c r="H366" i="41"/>
  <c r="H367" i="41"/>
  <c r="H368" i="41"/>
  <c r="H369" i="41"/>
  <c r="H370" i="41"/>
  <c r="H371" i="41"/>
  <c r="H372" i="41"/>
  <c r="H373" i="41"/>
  <c r="H374" i="41"/>
  <c r="H375" i="41"/>
  <c r="H376" i="41"/>
  <c r="H377" i="41"/>
  <c r="H378" i="41"/>
  <c r="H379" i="41"/>
  <c r="H380" i="41"/>
  <c r="H381" i="41"/>
  <c r="H382" i="41"/>
  <c r="H383" i="41"/>
  <c r="H384" i="41"/>
  <c r="H385" i="41"/>
  <c r="H386" i="41"/>
  <c r="H387" i="41"/>
  <c r="H388" i="41"/>
  <c r="H389" i="41"/>
  <c r="H390" i="41"/>
  <c r="H391" i="41"/>
  <c r="H392" i="41"/>
  <c r="H393" i="41"/>
  <c r="H394" i="41"/>
  <c r="H395" i="41"/>
  <c r="H396" i="41"/>
  <c r="H397" i="41"/>
  <c r="H398" i="41"/>
  <c r="H399" i="41"/>
  <c r="H400" i="41"/>
  <c r="H401" i="41"/>
  <c r="H402" i="41"/>
  <c r="H403" i="41"/>
  <c r="H404" i="41"/>
  <c r="H405" i="41"/>
  <c r="H406" i="41"/>
  <c r="H407" i="41"/>
  <c r="H408" i="41"/>
  <c r="H409" i="41"/>
  <c r="H410" i="41"/>
  <c r="H411" i="41"/>
  <c r="H412" i="41"/>
  <c r="H413" i="41"/>
  <c r="H414" i="41"/>
  <c r="H415" i="41"/>
  <c r="H416" i="41"/>
  <c r="H417" i="41"/>
  <c r="H418" i="41"/>
  <c r="H419" i="41"/>
  <c r="H420" i="41"/>
  <c r="H422" i="41"/>
  <c r="H423" i="41"/>
  <c r="H424" i="41"/>
  <c r="H425" i="41"/>
  <c r="H426" i="41"/>
  <c r="H427" i="41"/>
  <c r="H428" i="41"/>
  <c r="H429" i="41"/>
  <c r="H430" i="41"/>
  <c r="H431" i="41"/>
  <c r="H432" i="41"/>
  <c r="H433" i="41"/>
  <c r="H434" i="41"/>
  <c r="H435" i="41"/>
  <c r="H436" i="41"/>
  <c r="H437" i="41"/>
  <c r="H438" i="41"/>
  <c r="H439" i="41"/>
  <c r="H440" i="41"/>
  <c r="H441" i="41"/>
  <c r="H442" i="41"/>
  <c r="H443" i="41"/>
  <c r="H444" i="41"/>
  <c r="H445" i="41"/>
  <c r="H446" i="41"/>
  <c r="H447" i="41"/>
  <c r="H448" i="41"/>
  <c r="H449" i="41"/>
  <c r="H450" i="41"/>
  <c r="H451" i="41"/>
  <c r="H452" i="41"/>
  <c r="H453" i="41"/>
  <c r="H454" i="41"/>
  <c r="H455" i="41"/>
  <c r="H456" i="41"/>
  <c r="H457" i="41"/>
  <c r="H458" i="41"/>
  <c r="H459" i="41"/>
  <c r="H460" i="41"/>
  <c r="H461" i="41"/>
  <c r="H462" i="41"/>
  <c r="H463" i="41"/>
  <c r="H464" i="41"/>
  <c r="H465" i="41"/>
  <c r="H466" i="41"/>
  <c r="H467" i="41"/>
  <c r="H468" i="41"/>
  <c r="H469" i="41"/>
  <c r="H470" i="41"/>
  <c r="H471" i="41"/>
  <c r="H472" i="41"/>
  <c r="H473" i="41"/>
  <c r="H474" i="41"/>
  <c r="H475" i="41"/>
  <c r="H476" i="41"/>
  <c r="H477" i="41"/>
  <c r="H478" i="41"/>
  <c r="H479" i="41"/>
  <c r="H480" i="41"/>
  <c r="H481" i="41"/>
  <c r="H482" i="41"/>
  <c r="H483" i="41"/>
  <c r="H484" i="41"/>
  <c r="H485" i="41"/>
  <c r="H486" i="41"/>
  <c r="H487" i="41"/>
  <c r="H488" i="41"/>
  <c r="H489" i="41"/>
  <c r="H490" i="41"/>
  <c r="H491" i="41"/>
  <c r="H492" i="41"/>
  <c r="H493" i="41"/>
  <c r="H494" i="41"/>
  <c r="H495" i="41"/>
  <c r="H496" i="41"/>
  <c r="H497" i="41"/>
  <c r="H498" i="41"/>
  <c r="H499" i="41"/>
  <c r="H500" i="41"/>
  <c r="H501" i="41"/>
  <c r="H502" i="41"/>
  <c r="H503" i="41"/>
  <c r="H504" i="41"/>
  <c r="H505" i="41"/>
  <c r="H506" i="41"/>
  <c r="H507" i="41"/>
  <c r="H508" i="41"/>
  <c r="H509" i="41"/>
  <c r="H510" i="41"/>
  <c r="H511" i="41"/>
  <c r="H512" i="41"/>
  <c r="H513" i="41"/>
  <c r="H514" i="41"/>
  <c r="H515" i="41"/>
  <c r="H516" i="41"/>
  <c r="H517" i="41"/>
  <c r="H518" i="41"/>
  <c r="H519" i="41"/>
  <c r="H520" i="41"/>
  <c r="H521" i="41"/>
  <c r="H522" i="41"/>
  <c r="H523" i="41"/>
  <c r="H524" i="41"/>
  <c r="H525" i="41"/>
  <c r="H526" i="41"/>
  <c r="H527" i="41"/>
  <c r="H528" i="41"/>
  <c r="H529" i="41"/>
  <c r="H530" i="41"/>
  <c r="H531" i="41"/>
  <c r="H532" i="41"/>
  <c r="H533" i="41"/>
  <c r="H534" i="41"/>
  <c r="H535" i="41"/>
  <c r="H536" i="41"/>
  <c r="H537" i="41"/>
  <c r="H538" i="41"/>
  <c r="H539" i="41"/>
  <c r="H540" i="41"/>
  <c r="H541" i="41"/>
  <c r="H542" i="41"/>
  <c r="H543" i="41"/>
  <c r="H544" i="41"/>
  <c r="H545" i="41"/>
  <c r="H546" i="41"/>
  <c r="H547" i="41"/>
  <c r="H548" i="41"/>
  <c r="H549" i="41"/>
  <c r="H550" i="41"/>
  <c r="H551" i="41"/>
  <c r="H552" i="41"/>
  <c r="H553" i="41"/>
  <c r="H554" i="41"/>
  <c r="H555" i="41"/>
  <c r="H556" i="41"/>
  <c r="H557" i="41"/>
  <c r="H558" i="41"/>
  <c r="H559" i="41"/>
  <c r="H560" i="41"/>
  <c r="H561" i="41"/>
  <c r="H562" i="41"/>
  <c r="H563" i="41"/>
  <c r="H564" i="41"/>
  <c r="H565" i="41"/>
  <c r="H566" i="41"/>
  <c r="H567" i="41"/>
  <c r="H568" i="41"/>
  <c r="H569" i="41"/>
  <c r="H570" i="41"/>
  <c r="H571" i="41"/>
  <c r="H572" i="41"/>
  <c r="H573" i="41"/>
  <c r="H574" i="41"/>
  <c r="H575" i="41"/>
  <c r="H576" i="41"/>
  <c r="H577" i="41"/>
  <c r="H578" i="41"/>
  <c r="H579" i="41"/>
  <c r="H580" i="41"/>
  <c r="H581" i="41"/>
  <c r="H582" i="41"/>
  <c r="H583" i="41"/>
  <c r="H584" i="41"/>
  <c r="H585" i="41"/>
  <c r="H586" i="41"/>
  <c r="H587" i="41"/>
  <c r="H588" i="41"/>
  <c r="H589" i="41"/>
  <c r="H590" i="41"/>
  <c r="H591" i="41"/>
  <c r="H592" i="41"/>
  <c r="H593" i="41"/>
  <c r="H594" i="41"/>
  <c r="H595" i="41"/>
  <c r="H596" i="41"/>
  <c r="H597" i="41"/>
  <c r="H598" i="41"/>
  <c r="H599" i="41"/>
  <c r="H600" i="41"/>
  <c r="H601" i="41"/>
  <c r="H602" i="41"/>
  <c r="H603" i="41"/>
  <c r="H604" i="41"/>
  <c r="H605" i="41"/>
  <c r="H606" i="41"/>
  <c r="H607" i="41"/>
  <c r="H608" i="41"/>
  <c r="H609" i="41"/>
  <c r="H610" i="41"/>
  <c r="H611" i="41"/>
  <c r="H612" i="41"/>
  <c r="H613" i="41"/>
  <c r="H614" i="41"/>
  <c r="H615" i="41"/>
  <c r="H616" i="41"/>
  <c r="H617" i="41"/>
  <c r="H618" i="41"/>
  <c r="H619" i="41"/>
  <c r="H620" i="41"/>
  <c r="H621" i="41"/>
  <c r="H622" i="41"/>
  <c r="H623" i="41"/>
  <c r="H624" i="41"/>
  <c r="H625" i="41"/>
  <c r="H626" i="41"/>
  <c r="H627" i="41"/>
  <c r="H628" i="41"/>
  <c r="H629" i="41"/>
  <c r="H630" i="41"/>
  <c r="H631" i="41"/>
  <c r="H632" i="41"/>
  <c r="H633" i="41"/>
  <c r="H634" i="41"/>
  <c r="H635" i="41"/>
  <c r="H636" i="41"/>
  <c r="H637" i="41"/>
  <c r="H638" i="41"/>
  <c r="H639" i="41"/>
  <c r="H640" i="41"/>
  <c r="H641" i="41"/>
  <c r="H642" i="41"/>
  <c r="H643" i="41"/>
  <c r="H644" i="41"/>
  <c r="H645" i="41"/>
  <c r="H646" i="41"/>
  <c r="H647" i="41"/>
  <c r="H648" i="41"/>
  <c r="H649" i="41"/>
  <c r="H650" i="41"/>
  <c r="H651" i="41"/>
  <c r="H652" i="41"/>
  <c r="H653" i="41"/>
  <c r="H654" i="41"/>
  <c r="H655" i="41"/>
  <c r="H656" i="41"/>
  <c r="H657" i="41"/>
  <c r="H658" i="41"/>
  <c r="H659" i="41"/>
  <c r="H660" i="41"/>
  <c r="H661" i="41"/>
  <c r="H662" i="41"/>
  <c r="H663" i="41"/>
  <c r="H664" i="41"/>
  <c r="H665" i="41"/>
  <c r="H666" i="41"/>
  <c r="H667" i="41"/>
  <c r="H668" i="41"/>
  <c r="H669" i="41"/>
  <c r="H670" i="41"/>
  <c r="H671" i="41"/>
  <c r="H672" i="41"/>
  <c r="H673" i="41"/>
  <c r="H674" i="41"/>
  <c r="H675" i="41"/>
  <c r="H676" i="41"/>
  <c r="H677" i="41"/>
  <c r="H678" i="41"/>
  <c r="H679" i="41"/>
  <c r="H680" i="41"/>
  <c r="H681" i="41"/>
  <c r="H682" i="41"/>
  <c r="H683" i="41"/>
  <c r="H684" i="41"/>
  <c r="H685" i="41"/>
  <c r="H686" i="41"/>
  <c r="H687" i="41"/>
  <c r="H688" i="41"/>
  <c r="H689" i="41"/>
  <c r="H691" i="41"/>
  <c r="H692" i="41"/>
  <c r="H693" i="41"/>
  <c r="H698" i="41"/>
  <c r="H699" i="41"/>
  <c r="H700" i="41"/>
  <c r="H701" i="41"/>
  <c r="H702" i="41"/>
  <c r="H703" i="41"/>
  <c r="H704" i="41"/>
  <c r="H705" i="41"/>
  <c r="H706" i="41"/>
  <c r="H707" i="41"/>
  <c r="H708" i="41"/>
  <c r="H709" i="41"/>
  <c r="H710" i="41"/>
  <c r="H711" i="41"/>
  <c r="H712" i="41"/>
  <c r="H713" i="41"/>
  <c r="H714" i="41"/>
  <c r="H715" i="41"/>
  <c r="H716" i="41"/>
  <c r="H717" i="41"/>
  <c r="H718" i="41"/>
  <c r="H719" i="41"/>
  <c r="H720" i="41"/>
  <c r="H721" i="41"/>
  <c r="H722" i="41"/>
  <c r="H723" i="41"/>
  <c r="H724" i="41"/>
  <c r="H725" i="41"/>
  <c r="H726" i="41"/>
  <c r="H727" i="41"/>
  <c r="H728" i="41"/>
  <c r="H729" i="41"/>
  <c r="H730" i="41"/>
  <c r="H731" i="41"/>
  <c r="H732" i="41"/>
  <c r="H733" i="41"/>
  <c r="H734" i="41"/>
  <c r="H735" i="41"/>
  <c r="H736" i="41"/>
  <c r="H737" i="41"/>
  <c r="H738" i="41"/>
  <c r="H739" i="41"/>
  <c r="H740" i="41"/>
  <c r="H741" i="41"/>
  <c r="H742" i="41"/>
  <c r="H744" i="41"/>
  <c r="H745" i="41"/>
  <c r="H747" i="41"/>
  <c r="H749" i="41"/>
  <c r="H750" i="41"/>
  <c r="H751" i="41"/>
  <c r="H752" i="41"/>
  <c r="H753" i="41"/>
  <c r="H754" i="41"/>
  <c r="H755" i="41"/>
  <c r="H756" i="41"/>
  <c r="H757" i="41"/>
  <c r="H758" i="41"/>
  <c r="H759" i="41"/>
  <c r="H760" i="41"/>
  <c r="H761" i="41"/>
  <c r="H762" i="41"/>
  <c r="H763" i="41"/>
  <c r="H764" i="41"/>
  <c r="H765" i="41"/>
  <c r="H766" i="41"/>
  <c r="H767" i="41"/>
  <c r="H768" i="41"/>
  <c r="H769" i="41"/>
  <c r="H770" i="41"/>
  <c r="H771" i="41"/>
  <c r="H772" i="41"/>
  <c r="H773" i="41"/>
  <c r="H774" i="41"/>
  <c r="H775" i="41"/>
  <c r="H776" i="41"/>
  <c r="H777" i="41"/>
  <c r="H778" i="41"/>
  <c r="H779" i="41"/>
  <c r="H780" i="41"/>
  <c r="H781" i="41"/>
  <c r="H782" i="41"/>
  <c r="H783" i="41"/>
  <c r="H784" i="41"/>
  <c r="H785" i="41"/>
  <c r="H786" i="41"/>
  <c r="H787" i="41"/>
  <c r="H788" i="41"/>
  <c r="H789" i="41"/>
  <c r="H790" i="41"/>
  <c r="H791" i="41"/>
  <c r="H792" i="41"/>
  <c r="H793" i="41"/>
  <c r="H794" i="41"/>
  <c r="H795" i="41"/>
  <c r="H796" i="41"/>
  <c r="H797" i="41"/>
  <c r="H798" i="41"/>
  <c r="H799" i="41"/>
  <c r="H800" i="41"/>
  <c r="H801" i="41"/>
  <c r="H802" i="41"/>
  <c r="H803" i="41"/>
  <c r="H804" i="41"/>
  <c r="H805" i="41"/>
  <c r="H806" i="41"/>
  <c r="H807" i="41"/>
  <c r="H808" i="41"/>
  <c r="H809" i="41"/>
  <c r="H810" i="41"/>
  <c r="H811" i="41"/>
  <c r="H812" i="41"/>
  <c r="H813" i="41"/>
  <c r="H814" i="41"/>
  <c r="H815" i="41"/>
  <c r="H816" i="41"/>
  <c r="H817" i="41"/>
  <c r="H818" i="41"/>
  <c r="H819" i="41"/>
  <c r="H820" i="41"/>
  <c r="H821" i="41"/>
  <c r="H822" i="41"/>
  <c r="H823" i="41"/>
  <c r="H824" i="41"/>
  <c r="H825" i="41"/>
  <c r="H826" i="41"/>
  <c r="H827" i="41"/>
  <c r="H828" i="41"/>
  <c r="H829" i="41"/>
  <c r="H830" i="41"/>
  <c r="H831" i="41"/>
  <c r="H832" i="41"/>
  <c r="H833" i="41"/>
  <c r="H834" i="41"/>
  <c r="H835" i="41"/>
  <c r="H836" i="41"/>
  <c r="H837" i="41"/>
  <c r="H838" i="41"/>
  <c r="H839" i="41"/>
  <c r="H840" i="41"/>
  <c r="H841" i="41"/>
  <c r="H842" i="41"/>
  <c r="H843" i="41"/>
  <c r="H844" i="41"/>
  <c r="H845" i="41"/>
  <c r="H846" i="41"/>
  <c r="H847" i="41"/>
  <c r="H848" i="41"/>
  <c r="H849" i="41"/>
  <c r="H850" i="41"/>
  <c r="H851" i="41"/>
  <c r="H852" i="41"/>
  <c r="H853" i="41"/>
  <c r="H854" i="41"/>
  <c r="H855" i="41"/>
  <c r="H856" i="41"/>
  <c r="H857" i="41"/>
  <c r="H858" i="41"/>
  <c r="H859" i="41"/>
  <c r="H860" i="41"/>
  <c r="H861" i="41"/>
  <c r="H862" i="41"/>
  <c r="H863" i="41"/>
  <c r="H864" i="41"/>
  <c r="H865" i="41"/>
  <c r="H866" i="41"/>
  <c r="H867" i="41"/>
  <c r="H868" i="41"/>
  <c r="H869" i="41"/>
  <c r="H870" i="41"/>
  <c r="H871" i="41"/>
  <c r="H872" i="41"/>
  <c r="H873" i="41"/>
  <c r="H874" i="41"/>
  <c r="H875" i="41"/>
  <c r="H876" i="41"/>
  <c r="H877" i="41"/>
  <c r="H878" i="41"/>
  <c r="H879" i="41"/>
  <c r="H880" i="41"/>
  <c r="H881" i="41"/>
  <c r="H882" i="41"/>
  <c r="H883" i="41"/>
  <c r="H884" i="41"/>
  <c r="H885" i="41"/>
  <c r="H886" i="41"/>
  <c r="H887" i="41"/>
  <c r="H888" i="41"/>
  <c r="H889" i="41"/>
  <c r="H890" i="41"/>
  <c r="H891" i="41"/>
  <c r="H892" i="41"/>
  <c r="H893" i="41"/>
  <c r="H894" i="41"/>
  <c r="H895" i="41"/>
  <c r="H896" i="41"/>
  <c r="H897" i="41"/>
  <c r="H898" i="41"/>
  <c r="H899" i="41"/>
  <c r="H900" i="41"/>
  <c r="H901" i="41"/>
  <c r="H902" i="41"/>
  <c r="H903" i="41"/>
  <c r="H904" i="41"/>
  <c r="H905" i="41"/>
  <c r="H906" i="41"/>
  <c r="H907" i="41"/>
  <c r="H908" i="41"/>
  <c r="H909" i="41"/>
  <c r="H910" i="41"/>
  <c r="H911" i="41"/>
  <c r="H912" i="41"/>
  <c r="H913" i="41"/>
  <c r="H914" i="41"/>
  <c r="H915" i="41"/>
  <c r="H916" i="41"/>
  <c r="H917" i="41"/>
  <c r="H918" i="41"/>
  <c r="H919" i="41"/>
  <c r="H920" i="41"/>
  <c r="H921" i="41"/>
  <c r="H922" i="41"/>
  <c r="H923" i="41"/>
  <c r="H924" i="41"/>
  <c r="H925" i="41"/>
  <c r="H926" i="41"/>
  <c r="H927" i="41"/>
  <c r="H928" i="41"/>
  <c r="H929" i="41"/>
  <c r="H930" i="41"/>
  <c r="H931" i="41"/>
  <c r="H932" i="41"/>
  <c r="H933" i="41"/>
  <c r="H934" i="41"/>
  <c r="H935" i="41"/>
  <c r="H936" i="41"/>
  <c r="H937" i="41"/>
  <c r="H938" i="41"/>
  <c r="H939" i="41"/>
  <c r="H940" i="41"/>
  <c r="H941" i="41"/>
  <c r="H942" i="41"/>
  <c r="H943" i="41"/>
  <c r="H944" i="41"/>
  <c r="H945" i="41"/>
  <c r="H946" i="41"/>
  <c r="H947" i="41"/>
  <c r="H948" i="41"/>
  <c r="H949" i="41"/>
  <c r="H950" i="41"/>
  <c r="H951" i="41"/>
  <c r="H952" i="41"/>
  <c r="H953" i="41"/>
  <c r="H954" i="41"/>
  <c r="H955" i="41"/>
  <c r="H956" i="41"/>
  <c r="H957" i="41"/>
  <c r="H958" i="41"/>
  <c r="H959" i="41"/>
  <c r="H960" i="41"/>
  <c r="H961" i="41"/>
  <c r="H962" i="41"/>
  <c r="H963" i="41"/>
  <c r="H964" i="41"/>
  <c r="H965" i="41"/>
  <c r="H966" i="41"/>
  <c r="H967" i="41"/>
  <c r="H968" i="41"/>
  <c r="H969" i="41"/>
  <c r="H970" i="41"/>
  <c r="H971" i="41"/>
  <c r="H972" i="41"/>
  <c r="H973" i="41"/>
  <c r="H974" i="41"/>
  <c r="H975" i="41"/>
  <c r="H976" i="41"/>
  <c r="H977" i="41"/>
  <c r="H978" i="41"/>
  <c r="H979" i="41"/>
  <c r="H980" i="41"/>
  <c r="H981" i="41"/>
  <c r="H982" i="41"/>
  <c r="H983" i="41"/>
  <c r="H984" i="41"/>
  <c r="H985" i="41"/>
  <c r="H986" i="41"/>
  <c r="H987" i="41"/>
  <c r="H988" i="41"/>
  <c r="H989" i="41"/>
  <c r="H990" i="41"/>
  <c r="H991" i="41"/>
  <c r="H992" i="41"/>
  <c r="H993" i="41"/>
  <c r="N6" i="9"/>
  <c r="N7" i="9"/>
  <c r="N8" i="9"/>
  <c r="N9" i="9"/>
  <c r="N10" i="9"/>
  <c r="N11" i="9"/>
  <c r="N12" i="9"/>
  <c r="N13" i="9"/>
  <c r="N14" i="9"/>
  <c r="N15" i="9"/>
  <c r="N16" i="9"/>
  <c r="N17" i="9"/>
  <c r="N18" i="9"/>
  <c r="N19" i="9"/>
  <c r="N20" i="9"/>
  <c r="N21" i="9"/>
  <c r="N22" i="9"/>
  <c r="N23" i="9"/>
  <c r="N24" i="9"/>
  <c r="N25" i="9"/>
  <c r="N26" i="9"/>
  <c r="N27" i="9"/>
  <c r="N28" i="9"/>
  <c r="N29" i="9"/>
  <c r="N30" i="9"/>
  <c r="N31" i="9"/>
  <c r="N32" i="9"/>
  <c r="N33" i="9"/>
  <c r="N34" i="9"/>
  <c r="N35" i="9"/>
  <c r="N36" i="9"/>
  <c r="N37" i="9"/>
  <c r="N38" i="9"/>
  <c r="N39" i="9"/>
  <c r="N40" i="9"/>
  <c r="N41" i="9"/>
  <c r="N42" i="9"/>
  <c r="N43" i="9"/>
  <c r="N44" i="9"/>
  <c r="N45" i="9"/>
  <c r="N46" i="9"/>
  <c r="N47" i="9"/>
  <c r="N48" i="9"/>
  <c r="N49" i="9"/>
  <c r="N50" i="9"/>
  <c r="N51" i="9"/>
  <c r="N52" i="9"/>
  <c r="N53" i="9"/>
  <c r="N54" i="9"/>
  <c r="N55" i="9"/>
  <c r="N56" i="9"/>
  <c r="N57" i="9"/>
  <c r="N58" i="9"/>
  <c r="N59" i="9"/>
  <c r="N60" i="9"/>
  <c r="N61" i="9"/>
  <c r="N62" i="9"/>
  <c r="N63" i="9"/>
  <c r="N64" i="9"/>
  <c r="N65" i="9"/>
  <c r="N66" i="9"/>
  <c r="N67" i="9"/>
  <c r="N68" i="9"/>
  <c r="N69" i="9"/>
  <c r="N70" i="9"/>
  <c r="N71" i="9"/>
  <c r="N72" i="9"/>
  <c r="N73" i="9"/>
  <c r="N74" i="9"/>
  <c r="N75" i="9"/>
  <c r="N76" i="9"/>
  <c r="N77" i="9"/>
  <c r="N78" i="9"/>
  <c r="N79" i="9"/>
  <c r="N80" i="9"/>
  <c r="N81" i="9"/>
  <c r="N82" i="9"/>
  <c r="N83" i="9"/>
  <c r="N84" i="9"/>
  <c r="N85" i="9"/>
  <c r="N86" i="9"/>
  <c r="N87" i="9"/>
  <c r="N88" i="9"/>
  <c r="N89" i="9"/>
  <c r="N90" i="9"/>
  <c r="N91" i="9"/>
  <c r="N92" i="9"/>
  <c r="N93" i="9"/>
  <c r="N94" i="9"/>
  <c r="N95" i="9"/>
  <c r="N96" i="9"/>
  <c r="N97" i="9"/>
  <c r="N98" i="9"/>
  <c r="N99" i="9"/>
  <c r="N100" i="9"/>
  <c r="N101" i="9"/>
  <c r="N102" i="9"/>
  <c r="N103" i="9"/>
  <c r="N104" i="9"/>
  <c r="N105" i="9"/>
  <c r="N106" i="9"/>
  <c r="N107" i="9"/>
  <c r="N108" i="9"/>
  <c r="N109" i="9"/>
  <c r="N110" i="9"/>
  <c r="N111" i="9"/>
  <c r="N112" i="9"/>
  <c r="N113" i="9"/>
  <c r="N114" i="9"/>
  <c r="N115" i="9"/>
  <c r="N116" i="9"/>
  <c r="N117" i="9"/>
  <c r="N118" i="9"/>
  <c r="N119" i="9"/>
  <c r="N120" i="9"/>
  <c r="N121" i="9"/>
  <c r="N122" i="9"/>
  <c r="N123" i="9"/>
  <c r="N124" i="9"/>
  <c r="N125" i="9"/>
  <c r="N126" i="9"/>
  <c r="N127" i="9"/>
  <c r="N128" i="9"/>
  <c r="N129" i="9"/>
  <c r="N130" i="9"/>
  <c r="N131" i="9"/>
  <c r="N132" i="9"/>
  <c r="N133" i="9"/>
  <c r="N134" i="9"/>
  <c r="N135" i="9"/>
  <c r="N136" i="9"/>
  <c r="N137" i="9"/>
  <c r="N138" i="9"/>
  <c r="N139" i="9"/>
  <c r="N140" i="9"/>
  <c r="N141" i="9"/>
  <c r="N142" i="9"/>
  <c r="N143" i="9"/>
  <c r="N144" i="9"/>
  <c r="N145" i="9"/>
  <c r="N146" i="9"/>
  <c r="N147" i="9"/>
  <c r="N148" i="9"/>
  <c r="N149" i="9"/>
  <c r="N150" i="9"/>
  <c r="N151" i="9"/>
  <c r="N152" i="9"/>
  <c r="N153" i="9"/>
  <c r="N154" i="9"/>
  <c r="N155" i="9"/>
  <c r="N156" i="9"/>
  <c r="N157" i="9"/>
  <c r="N158" i="9"/>
  <c r="N159" i="9"/>
  <c r="N160" i="9"/>
  <c r="N161" i="9"/>
  <c r="N162" i="9"/>
  <c r="N163" i="9"/>
  <c r="N164" i="9"/>
  <c r="N165" i="9"/>
  <c r="N166" i="9"/>
  <c r="N167" i="9"/>
  <c r="N168" i="9"/>
  <c r="N169" i="9"/>
  <c r="N170" i="9"/>
  <c r="N171" i="9"/>
  <c r="N172" i="9"/>
  <c r="N173" i="9"/>
  <c r="N174" i="9"/>
  <c r="N175" i="9"/>
  <c r="N176" i="9"/>
  <c r="N177" i="9"/>
  <c r="N178" i="9"/>
  <c r="N179" i="9"/>
  <c r="N180" i="9"/>
  <c r="N181" i="9"/>
  <c r="N182" i="9"/>
  <c r="N183" i="9"/>
  <c r="N184" i="9"/>
  <c r="N185" i="9"/>
  <c r="N186" i="9"/>
  <c r="N187" i="9"/>
  <c r="N188" i="9"/>
  <c r="N189" i="9"/>
  <c r="N190" i="9"/>
  <c r="N191" i="9"/>
  <c r="N192" i="9"/>
  <c r="N193" i="9"/>
  <c r="N194" i="9"/>
  <c r="N195" i="9"/>
  <c r="N196" i="9"/>
  <c r="N197" i="9"/>
  <c r="N198" i="9"/>
  <c r="N199" i="9"/>
  <c r="N200" i="9"/>
  <c r="N201" i="9"/>
  <c r="N202" i="9"/>
  <c r="N203" i="9"/>
  <c r="N204" i="9"/>
  <c r="N205" i="9"/>
  <c r="N206" i="9"/>
  <c r="N207" i="9"/>
  <c r="N208" i="9"/>
  <c r="N209" i="9"/>
  <c r="N210" i="9"/>
  <c r="N211" i="9"/>
  <c r="N212" i="9"/>
  <c r="N213" i="9"/>
  <c r="N214" i="9"/>
  <c r="N215" i="9"/>
  <c r="N216" i="9"/>
  <c r="N217" i="9"/>
  <c r="N218" i="9"/>
  <c r="N219" i="9"/>
  <c r="N220" i="9"/>
  <c r="N221" i="9"/>
  <c r="N222" i="9"/>
  <c r="N223" i="9"/>
  <c r="N224" i="9"/>
  <c r="N225" i="9"/>
  <c r="N226" i="9"/>
  <c r="N227" i="9"/>
  <c r="N228" i="9"/>
  <c r="N229" i="9"/>
  <c r="N230" i="9"/>
  <c r="N231" i="9"/>
  <c r="N232" i="9"/>
  <c r="N233" i="9"/>
  <c r="N234" i="9"/>
  <c r="N235" i="9"/>
  <c r="N236" i="9"/>
  <c r="N237" i="9"/>
  <c r="N238" i="9"/>
  <c r="N239" i="9"/>
  <c r="N240" i="9"/>
  <c r="N241" i="9"/>
  <c r="N242" i="9"/>
  <c r="N243" i="9"/>
  <c r="N244" i="9"/>
  <c r="N245" i="9"/>
  <c r="N246" i="9"/>
  <c r="N247" i="9"/>
  <c r="N248" i="9"/>
  <c r="N249" i="9"/>
  <c r="N250" i="9"/>
  <c r="N251" i="9"/>
  <c r="N252" i="9"/>
  <c r="N253" i="9"/>
  <c r="N254" i="9"/>
  <c r="N255" i="9"/>
  <c r="N256" i="9"/>
  <c r="N257" i="9"/>
  <c r="N258" i="9"/>
  <c r="N259" i="9"/>
  <c r="N260" i="9"/>
  <c r="N261" i="9"/>
  <c r="N262" i="9"/>
  <c r="N263" i="9"/>
  <c r="N264" i="9"/>
  <c r="N265" i="9"/>
  <c r="N266" i="9"/>
  <c r="N267" i="9"/>
  <c r="N268" i="9"/>
  <c r="N269" i="9"/>
  <c r="N270" i="9"/>
  <c r="N271" i="9"/>
  <c r="N272" i="9"/>
  <c r="N273" i="9"/>
  <c r="N274" i="9"/>
  <c r="N275" i="9"/>
  <c r="N276" i="9"/>
  <c r="N277" i="9"/>
  <c r="N278" i="9"/>
  <c r="N279" i="9"/>
  <c r="N280" i="9"/>
  <c r="N281" i="9"/>
  <c r="N282" i="9"/>
  <c r="N283" i="9"/>
  <c r="N284" i="9"/>
  <c r="N285" i="9"/>
  <c r="N286" i="9"/>
  <c r="N287" i="9"/>
  <c r="N288" i="9"/>
  <c r="N289" i="9"/>
  <c r="N290" i="9"/>
  <c r="N291" i="9"/>
  <c r="N292" i="9"/>
  <c r="N293" i="9"/>
  <c r="N294" i="9"/>
  <c r="N295" i="9"/>
  <c r="N296" i="9"/>
  <c r="N297" i="9"/>
  <c r="N298" i="9"/>
  <c r="N299" i="9"/>
  <c r="N300" i="9"/>
  <c r="N301" i="9"/>
  <c r="N302" i="9"/>
  <c r="N303" i="9"/>
  <c r="N304" i="9"/>
  <c r="N305" i="9"/>
  <c r="N306" i="9"/>
  <c r="N307" i="9"/>
  <c r="N308" i="9"/>
  <c r="N309" i="9"/>
  <c r="N310" i="9"/>
  <c r="N311" i="9"/>
  <c r="N312" i="9"/>
  <c r="N313" i="9"/>
  <c r="N314" i="9"/>
  <c r="N315" i="9"/>
  <c r="N316" i="9"/>
  <c r="N317" i="9"/>
  <c r="N318" i="9"/>
  <c r="N319" i="9"/>
  <c r="N320" i="9"/>
  <c r="N321" i="9"/>
  <c r="N322" i="9"/>
  <c r="N323" i="9"/>
  <c r="N324" i="9"/>
  <c r="N325" i="9"/>
  <c r="N326" i="9"/>
  <c r="N327" i="9"/>
  <c r="N328" i="9"/>
  <c r="N329" i="9"/>
  <c r="N330" i="9"/>
  <c r="N331" i="9"/>
  <c r="N332" i="9"/>
  <c r="N333" i="9"/>
  <c r="N334" i="9"/>
  <c r="N335" i="9"/>
  <c r="N336" i="9"/>
  <c r="N337" i="9"/>
  <c r="N338" i="9"/>
  <c r="N339" i="9"/>
  <c r="N340" i="9"/>
  <c r="N341" i="9"/>
  <c r="N342" i="9"/>
  <c r="N343" i="9"/>
  <c r="N344" i="9"/>
  <c r="N345" i="9"/>
  <c r="N346" i="9"/>
  <c r="N347" i="9"/>
  <c r="N348" i="9"/>
  <c r="N349" i="9"/>
  <c r="N350" i="9"/>
  <c r="N351" i="9"/>
  <c r="N352" i="9"/>
  <c r="N353" i="9"/>
  <c r="N354" i="9"/>
  <c r="N355" i="9"/>
  <c r="N356" i="9"/>
  <c r="N357" i="9"/>
  <c r="N358" i="9"/>
  <c r="N359" i="9"/>
  <c r="N360" i="9"/>
  <c r="N361" i="9"/>
  <c r="N362" i="9"/>
  <c r="N363" i="9"/>
  <c r="N364" i="9"/>
  <c r="N365" i="9"/>
  <c r="N366" i="9"/>
  <c r="N367" i="9"/>
  <c r="N368" i="9"/>
  <c r="N369" i="9"/>
  <c r="N370" i="9"/>
  <c r="N371" i="9"/>
  <c r="N372" i="9"/>
  <c r="N373" i="9"/>
  <c r="N374" i="9"/>
  <c r="N375" i="9"/>
  <c r="N376" i="9"/>
  <c r="N377" i="9"/>
  <c r="N378" i="9"/>
  <c r="N379" i="9"/>
  <c r="N380" i="9"/>
  <c r="N381" i="9"/>
  <c r="N382" i="9"/>
  <c r="N383" i="9"/>
  <c r="N384" i="9"/>
  <c r="N385" i="9"/>
  <c r="N386" i="9"/>
  <c r="N387" i="9"/>
  <c r="N388" i="9"/>
  <c r="N389" i="9"/>
  <c r="N390" i="9"/>
  <c r="N391" i="9"/>
  <c r="N392" i="9"/>
  <c r="N393" i="9"/>
  <c r="N394" i="9"/>
  <c r="N395" i="9"/>
  <c r="N396" i="9"/>
  <c r="N397" i="9"/>
  <c r="N398" i="9"/>
  <c r="N399" i="9"/>
  <c r="N400" i="9"/>
  <c r="N401" i="9"/>
  <c r="N402" i="9"/>
  <c r="N403" i="9"/>
  <c r="N404" i="9"/>
  <c r="N405" i="9"/>
  <c r="N406" i="9"/>
  <c r="N407" i="9"/>
  <c r="N408" i="9"/>
  <c r="N409" i="9"/>
  <c r="N410" i="9"/>
  <c r="N411" i="9"/>
  <c r="N412" i="9"/>
  <c r="N413" i="9"/>
  <c r="N414" i="9"/>
  <c r="N415" i="9"/>
  <c r="N416" i="9"/>
  <c r="N417" i="9"/>
  <c r="N418" i="9"/>
  <c r="N419" i="9"/>
  <c r="N420" i="9"/>
  <c r="N421" i="9"/>
  <c r="N422" i="9"/>
  <c r="N423" i="9"/>
  <c r="N424" i="9"/>
  <c r="N425" i="9"/>
  <c r="N426" i="9"/>
  <c r="N427" i="9"/>
  <c r="N428" i="9"/>
  <c r="N429" i="9"/>
  <c r="N430" i="9"/>
  <c r="N431" i="9"/>
  <c r="N432" i="9"/>
  <c r="N433" i="9"/>
  <c r="N434" i="9"/>
  <c r="N435" i="9"/>
  <c r="N436" i="9"/>
  <c r="N437" i="9"/>
  <c r="N438" i="9"/>
  <c r="N439" i="9"/>
  <c r="N440" i="9"/>
  <c r="N441" i="9"/>
  <c r="N442" i="9"/>
  <c r="N443" i="9"/>
  <c r="N444" i="9"/>
  <c r="N445" i="9"/>
  <c r="N446" i="9"/>
  <c r="N447" i="9"/>
  <c r="N448" i="9"/>
  <c r="N449" i="9"/>
  <c r="N450" i="9"/>
  <c r="N451" i="9"/>
  <c r="N452" i="9"/>
  <c r="N453" i="9"/>
  <c r="N454" i="9"/>
  <c r="N455" i="9"/>
  <c r="N456" i="9"/>
  <c r="N457" i="9"/>
  <c r="N458" i="9"/>
  <c r="N459" i="9"/>
  <c r="N460" i="9"/>
  <c r="N461" i="9"/>
  <c r="N462" i="9"/>
  <c r="N463" i="9"/>
  <c r="N464" i="9"/>
  <c r="N465" i="9"/>
  <c r="N466" i="9"/>
  <c r="N467" i="9"/>
  <c r="N468" i="9"/>
  <c r="N469" i="9"/>
  <c r="N470" i="9"/>
  <c r="N471" i="9"/>
  <c r="N472" i="9"/>
  <c r="N473" i="9"/>
  <c r="N474" i="9"/>
  <c r="N475" i="9"/>
  <c r="N476" i="9"/>
  <c r="N477" i="9"/>
  <c r="N478" i="9"/>
  <c r="N479" i="9"/>
  <c r="N480" i="9"/>
  <c r="N481" i="9"/>
  <c r="N482" i="9"/>
  <c r="N483" i="9"/>
  <c r="N484" i="9"/>
  <c r="N485" i="9"/>
  <c r="N486" i="9"/>
  <c r="N487" i="9"/>
  <c r="N488" i="9"/>
  <c r="N489" i="9"/>
  <c r="N490" i="9"/>
  <c r="N491" i="9"/>
  <c r="N492" i="9"/>
  <c r="N493" i="9"/>
  <c r="N494" i="9"/>
  <c r="N495" i="9"/>
  <c r="N496" i="9"/>
  <c r="N497" i="9"/>
  <c r="N498" i="9"/>
  <c r="N499" i="9"/>
  <c r="N500" i="9"/>
  <c r="N501" i="9"/>
  <c r="N502" i="9"/>
  <c r="N503" i="9"/>
  <c r="N504" i="9"/>
  <c r="N505" i="9"/>
  <c r="N506" i="9"/>
  <c r="N507" i="9"/>
  <c r="N508" i="9"/>
  <c r="N509" i="9"/>
  <c r="N510" i="9"/>
  <c r="N511" i="9"/>
  <c r="N512" i="9"/>
  <c r="N513" i="9"/>
  <c r="N514" i="9"/>
  <c r="N515" i="9"/>
  <c r="N516" i="9"/>
  <c r="N517" i="9"/>
  <c r="N518" i="9"/>
  <c r="N519" i="9"/>
  <c r="N520" i="9"/>
  <c r="N521" i="9"/>
  <c r="N522" i="9"/>
  <c r="N523" i="9"/>
  <c r="N524" i="9"/>
  <c r="N525" i="9"/>
  <c r="N526" i="9"/>
  <c r="N527" i="9"/>
  <c r="N528" i="9"/>
  <c r="N529" i="9"/>
  <c r="N530" i="9"/>
  <c r="N531" i="9"/>
  <c r="N532" i="9"/>
  <c r="N533" i="9"/>
  <c r="N534" i="9"/>
  <c r="N535" i="9"/>
  <c r="N536" i="9"/>
  <c r="N537" i="9"/>
  <c r="N538" i="9"/>
  <c r="N539" i="9"/>
  <c r="N540" i="9"/>
  <c r="N541" i="9"/>
  <c r="N542" i="9"/>
  <c r="N543" i="9"/>
  <c r="N544" i="9"/>
  <c r="N545" i="9"/>
  <c r="N546" i="9"/>
  <c r="N547" i="9"/>
  <c r="N548" i="9"/>
  <c r="N549" i="9"/>
  <c r="N550" i="9"/>
  <c r="N551" i="9"/>
  <c r="N552" i="9"/>
  <c r="N553" i="9"/>
  <c r="N554" i="9"/>
  <c r="N555" i="9"/>
  <c r="N556" i="9"/>
  <c r="N557" i="9"/>
  <c r="N558" i="9"/>
  <c r="N559" i="9"/>
  <c r="N560" i="9"/>
  <c r="N561" i="9"/>
  <c r="N562" i="9"/>
  <c r="N563" i="9"/>
  <c r="N564" i="9"/>
  <c r="N565" i="9"/>
  <c r="N566" i="9"/>
  <c r="N567" i="9"/>
  <c r="N568" i="9"/>
  <c r="N569" i="9"/>
  <c r="N570" i="9"/>
  <c r="N571" i="9"/>
  <c r="N572" i="9"/>
  <c r="N573" i="9"/>
  <c r="N574" i="9"/>
  <c r="N575" i="9"/>
  <c r="N576" i="9"/>
  <c r="N577" i="9"/>
  <c r="N578" i="9"/>
  <c r="N579" i="9"/>
  <c r="N580" i="9"/>
  <c r="N581" i="9"/>
  <c r="N582" i="9"/>
  <c r="N583" i="9"/>
  <c r="N584" i="9"/>
  <c r="N585" i="9"/>
  <c r="N586" i="9"/>
  <c r="N587" i="9"/>
  <c r="N588" i="9"/>
  <c r="N589" i="9"/>
  <c r="N590" i="9"/>
  <c r="N591" i="9"/>
  <c r="N592" i="9"/>
  <c r="N593" i="9"/>
  <c r="N594" i="9"/>
  <c r="N595" i="9"/>
  <c r="N596" i="9"/>
  <c r="N597" i="9"/>
  <c r="N598" i="9"/>
  <c r="N599" i="9"/>
  <c r="N600" i="9"/>
  <c r="N601" i="9"/>
  <c r="N602" i="9"/>
  <c r="N603" i="9"/>
  <c r="N604" i="9"/>
  <c r="N605" i="9"/>
  <c r="N606" i="9"/>
  <c r="N607" i="9"/>
  <c r="N608" i="9"/>
  <c r="N609" i="9"/>
  <c r="N610" i="9"/>
  <c r="N611" i="9"/>
  <c r="N612" i="9"/>
  <c r="N613" i="9"/>
  <c r="N614" i="9"/>
  <c r="N615" i="9"/>
  <c r="N616" i="9"/>
  <c r="N617" i="9"/>
  <c r="N618" i="9"/>
  <c r="N619" i="9"/>
  <c r="N620" i="9"/>
  <c r="N621" i="9"/>
  <c r="N622" i="9"/>
  <c r="N623" i="9"/>
  <c r="N624" i="9"/>
  <c r="N625" i="9"/>
  <c r="N626" i="9"/>
  <c r="N627" i="9"/>
  <c r="N628" i="9"/>
  <c r="N629" i="9"/>
  <c r="N630" i="9"/>
  <c r="N631" i="9"/>
  <c r="N632" i="9"/>
  <c r="N633" i="9"/>
  <c r="N634" i="9"/>
  <c r="N635" i="9"/>
  <c r="N636" i="9"/>
  <c r="N637" i="9"/>
  <c r="N638" i="9"/>
  <c r="N639" i="9"/>
  <c r="N640" i="9"/>
  <c r="N641" i="9"/>
  <c r="N642" i="9"/>
  <c r="N643" i="9"/>
  <c r="N644" i="9"/>
  <c r="N645" i="9"/>
  <c r="N646" i="9"/>
  <c r="N647" i="9"/>
  <c r="N648" i="9"/>
  <c r="N649" i="9"/>
  <c r="N650" i="9"/>
  <c r="N651" i="9"/>
  <c r="N652" i="9"/>
  <c r="N653" i="9"/>
  <c r="N654" i="9"/>
  <c r="N655" i="9"/>
  <c r="N656" i="9"/>
  <c r="N657" i="9"/>
  <c r="N658" i="9"/>
  <c r="N659" i="9"/>
  <c r="N660" i="9"/>
  <c r="N661" i="9"/>
  <c r="N662" i="9"/>
  <c r="N663" i="9"/>
  <c r="N664" i="9"/>
  <c r="N665" i="9"/>
  <c r="N666" i="9"/>
  <c r="N667" i="9"/>
  <c r="N668" i="9"/>
  <c r="N669" i="9"/>
  <c r="N670" i="9"/>
  <c r="N671" i="9"/>
  <c r="N672" i="9"/>
  <c r="N673" i="9"/>
  <c r="N674" i="9"/>
  <c r="N675" i="9"/>
  <c r="N676" i="9"/>
  <c r="N677" i="9"/>
  <c r="N678" i="9"/>
  <c r="N679" i="9"/>
  <c r="N680" i="9"/>
  <c r="N681" i="9"/>
  <c r="N682" i="9"/>
  <c r="N683" i="9"/>
  <c r="N684" i="9"/>
  <c r="N685" i="9"/>
  <c r="N686" i="9"/>
  <c r="N687" i="9"/>
  <c r="N688" i="9"/>
  <c r="N689" i="9"/>
  <c r="N690" i="9"/>
  <c r="N691" i="9"/>
  <c r="N692" i="9"/>
  <c r="N693" i="9"/>
  <c r="N694" i="9"/>
  <c r="N695" i="9"/>
  <c r="N696" i="9"/>
  <c r="N697" i="9"/>
  <c r="N698" i="9"/>
  <c r="N699" i="9"/>
  <c r="N700" i="9"/>
  <c r="N701" i="9"/>
  <c r="N702" i="9"/>
  <c r="N703" i="9"/>
  <c r="N704" i="9"/>
  <c r="N705" i="9"/>
  <c r="N706" i="9"/>
  <c r="N707" i="9"/>
  <c r="N708" i="9"/>
  <c r="N709" i="9"/>
  <c r="N710" i="9"/>
  <c r="N711" i="9"/>
  <c r="N712" i="9"/>
  <c r="N713" i="9"/>
  <c r="N714" i="9"/>
  <c r="N715" i="9"/>
  <c r="N716" i="9"/>
  <c r="N717" i="9"/>
  <c r="N718" i="9"/>
  <c r="N719" i="9"/>
  <c r="N720" i="9"/>
  <c r="N721" i="9"/>
  <c r="N722" i="9"/>
  <c r="N723" i="9"/>
  <c r="N724" i="9"/>
  <c r="N725" i="9"/>
  <c r="N726" i="9"/>
  <c r="N727" i="9"/>
  <c r="N728" i="9"/>
  <c r="N729" i="9"/>
  <c r="N730" i="9"/>
  <c r="N731" i="9"/>
  <c r="N732" i="9"/>
  <c r="N733" i="9"/>
  <c r="N734" i="9"/>
  <c r="N735" i="9"/>
  <c r="N736" i="9"/>
  <c r="N737" i="9"/>
  <c r="N738" i="9"/>
  <c r="N739" i="9"/>
  <c r="N740" i="9"/>
  <c r="N741" i="9"/>
  <c r="N742" i="9"/>
  <c r="N743" i="9"/>
  <c r="N744" i="9"/>
  <c r="N745" i="9"/>
  <c r="N746" i="9"/>
  <c r="N747" i="9"/>
  <c r="N748" i="9"/>
  <c r="N749" i="9"/>
  <c r="N750" i="9"/>
  <c r="N751" i="9"/>
  <c r="N752" i="9"/>
  <c r="N753" i="9"/>
  <c r="N754" i="9"/>
  <c r="N755" i="9"/>
  <c r="N756" i="9"/>
  <c r="N757" i="9"/>
  <c r="N758" i="9"/>
  <c r="N759" i="9"/>
  <c r="N760" i="9"/>
  <c r="N761" i="9"/>
  <c r="N762" i="9"/>
  <c r="N763" i="9"/>
  <c r="N764" i="9"/>
  <c r="N765" i="9"/>
  <c r="N766" i="9"/>
  <c r="N767" i="9"/>
  <c r="N768" i="9"/>
  <c r="N769" i="9"/>
  <c r="N770" i="9"/>
  <c r="N771" i="9"/>
  <c r="N772" i="9"/>
  <c r="N773" i="9"/>
  <c r="N774" i="9"/>
  <c r="N775" i="9"/>
  <c r="N776" i="9"/>
  <c r="N777" i="9"/>
  <c r="N778" i="9"/>
  <c r="N779" i="9"/>
  <c r="N780" i="9"/>
  <c r="N781" i="9"/>
  <c r="N782" i="9"/>
  <c r="N783" i="9"/>
  <c r="N784" i="9"/>
  <c r="N785" i="9"/>
  <c r="N786" i="9"/>
  <c r="N787" i="9"/>
  <c r="N788" i="9"/>
  <c r="N789" i="9"/>
  <c r="N790" i="9"/>
  <c r="N791" i="9"/>
  <c r="N792" i="9"/>
  <c r="N793" i="9"/>
  <c r="N794" i="9"/>
  <c r="N795" i="9"/>
  <c r="N796" i="9"/>
  <c r="N797" i="9"/>
  <c r="N798" i="9"/>
  <c r="N799" i="9"/>
  <c r="N800" i="9"/>
  <c r="N801" i="9"/>
  <c r="N802" i="9"/>
  <c r="N803" i="9"/>
  <c r="N804" i="9"/>
  <c r="N805" i="9"/>
  <c r="N806" i="9"/>
  <c r="N807" i="9"/>
  <c r="N808" i="9"/>
  <c r="N809" i="9"/>
  <c r="N810" i="9"/>
  <c r="N811" i="9"/>
  <c r="N812" i="9"/>
  <c r="N813" i="9"/>
  <c r="N814" i="9"/>
  <c r="N815" i="9"/>
  <c r="N816" i="9"/>
  <c r="N817" i="9"/>
  <c r="N818" i="9"/>
  <c r="N819" i="9"/>
  <c r="N820" i="9"/>
  <c r="N821" i="9"/>
  <c r="N822" i="9"/>
  <c r="N823" i="9"/>
  <c r="N824" i="9"/>
  <c r="N825" i="9"/>
  <c r="N826" i="9"/>
  <c r="N827" i="9"/>
  <c r="N828" i="9"/>
  <c r="N829" i="9"/>
  <c r="N830" i="9"/>
  <c r="N831" i="9"/>
  <c r="N832" i="9"/>
  <c r="N833" i="9"/>
  <c r="N834" i="9"/>
  <c r="N835" i="9"/>
  <c r="N836" i="9"/>
  <c r="N837" i="9"/>
  <c r="N838" i="9"/>
  <c r="N839" i="9"/>
  <c r="N840" i="9"/>
  <c r="N841" i="9"/>
  <c r="N842" i="9"/>
  <c r="N843" i="9"/>
  <c r="N844" i="9"/>
  <c r="N845" i="9"/>
  <c r="N846" i="9"/>
  <c r="N847" i="9"/>
  <c r="N848" i="9"/>
  <c r="N849" i="9"/>
  <c r="N850" i="9"/>
  <c r="N851" i="9"/>
  <c r="N852" i="9"/>
  <c r="N853" i="9"/>
  <c r="N854" i="9"/>
  <c r="N855" i="9"/>
  <c r="N856" i="9"/>
  <c r="N857" i="9"/>
  <c r="N858" i="9"/>
  <c r="N859" i="9"/>
  <c r="N860" i="9"/>
  <c r="N861" i="9"/>
  <c r="N862" i="9"/>
  <c r="N863" i="9"/>
  <c r="N864" i="9"/>
  <c r="N865" i="9"/>
  <c r="N866" i="9"/>
  <c r="N867" i="9"/>
  <c r="N868" i="9"/>
  <c r="N869" i="9"/>
  <c r="N870" i="9"/>
  <c r="N871" i="9"/>
  <c r="N872" i="9"/>
  <c r="N873" i="9"/>
  <c r="N874" i="9"/>
  <c r="N875" i="9"/>
  <c r="N876" i="9"/>
  <c r="N877" i="9"/>
  <c r="N878" i="9"/>
  <c r="N879" i="9"/>
  <c r="N880" i="9"/>
  <c r="N881" i="9"/>
  <c r="N882" i="9"/>
  <c r="N883" i="9"/>
  <c r="N884" i="9"/>
  <c r="N885" i="9"/>
  <c r="N886" i="9"/>
  <c r="N887" i="9"/>
  <c r="N888" i="9"/>
  <c r="N889" i="9"/>
  <c r="N890" i="9"/>
  <c r="N891" i="9"/>
  <c r="N892" i="9"/>
  <c r="N893" i="9"/>
  <c r="N894" i="9"/>
  <c r="N895" i="9"/>
  <c r="N896" i="9"/>
  <c r="N897" i="9"/>
  <c r="N898" i="9"/>
  <c r="N899" i="9"/>
  <c r="N900" i="9"/>
  <c r="N901" i="9"/>
  <c r="N902" i="9"/>
  <c r="N903" i="9"/>
  <c r="N904" i="9"/>
  <c r="N905" i="9"/>
  <c r="N906" i="9"/>
  <c r="N907" i="9"/>
  <c r="N908" i="9"/>
  <c r="N909" i="9"/>
  <c r="N910" i="9"/>
  <c r="N911" i="9"/>
  <c r="N912" i="9"/>
  <c r="N913" i="9"/>
  <c r="N914" i="9"/>
  <c r="N915" i="9"/>
  <c r="N916" i="9"/>
  <c r="N917" i="9"/>
  <c r="N918" i="9"/>
  <c r="N919" i="9"/>
  <c r="N920" i="9"/>
  <c r="N921" i="9"/>
  <c r="N922" i="9"/>
  <c r="N923" i="9"/>
  <c r="N924" i="9"/>
  <c r="N925" i="9"/>
  <c r="N926" i="9"/>
  <c r="N927" i="9"/>
  <c r="N928" i="9"/>
  <c r="N929" i="9"/>
  <c r="N930" i="9"/>
  <c r="N931" i="9"/>
  <c r="N932" i="9"/>
  <c r="N933" i="9"/>
  <c r="N934" i="9"/>
  <c r="N935" i="9"/>
  <c r="N936" i="9"/>
  <c r="N937" i="9"/>
  <c r="N938" i="9"/>
  <c r="N939" i="9"/>
  <c r="N940" i="9"/>
  <c r="N941" i="9"/>
  <c r="N942" i="9"/>
  <c r="N943" i="9"/>
  <c r="N944" i="9"/>
  <c r="N945" i="9"/>
  <c r="N946" i="9"/>
  <c r="N947" i="9"/>
  <c r="N948" i="9"/>
  <c r="N949" i="9"/>
  <c r="N950" i="9"/>
  <c r="N951" i="9"/>
  <c r="N952" i="9"/>
  <c r="N953" i="9"/>
  <c r="N954" i="9"/>
  <c r="N955" i="9"/>
  <c r="N956" i="9"/>
  <c r="N957" i="9"/>
  <c r="N958" i="9"/>
  <c r="N959" i="9"/>
  <c r="N960" i="9"/>
  <c r="N961" i="9"/>
  <c r="N962" i="9"/>
  <c r="N963" i="9"/>
  <c r="N964" i="9"/>
  <c r="N965" i="9"/>
  <c r="N966" i="9"/>
  <c r="N967" i="9"/>
  <c r="N968" i="9"/>
  <c r="N969" i="9"/>
  <c r="N970" i="9"/>
  <c r="N971" i="9"/>
  <c r="N972" i="9"/>
  <c r="N973" i="9"/>
  <c r="N974" i="9"/>
  <c r="N975" i="9"/>
  <c r="N976" i="9"/>
  <c r="N977" i="9"/>
  <c r="N978" i="9"/>
  <c r="N979" i="9"/>
  <c r="N980" i="9"/>
  <c r="N981" i="9"/>
  <c r="N982" i="9"/>
  <c r="N983" i="9"/>
  <c r="N984" i="9"/>
  <c r="N985" i="9"/>
  <c r="N986" i="9"/>
  <c r="N987" i="9"/>
  <c r="N988" i="9"/>
  <c r="N989" i="9"/>
  <c r="N990" i="9"/>
  <c r="N991" i="9"/>
  <c r="N992" i="9"/>
  <c r="N993" i="9"/>
  <c r="N994" i="9"/>
  <c r="N995" i="9"/>
  <c r="N996" i="9"/>
  <c r="N997" i="9"/>
  <c r="N998" i="9"/>
  <c r="N999" i="9"/>
  <c r="N1000" i="9"/>
  <c r="N1001" i="9"/>
  <c r="N1002" i="9"/>
  <c r="N1003" i="9"/>
  <c r="N1004" i="9"/>
  <c r="N1005" i="9"/>
  <c r="N1006" i="9"/>
  <c r="N1007" i="9"/>
  <c r="N1008" i="9"/>
  <c r="N1009" i="9"/>
  <c r="N1010" i="9"/>
  <c r="N1011" i="9"/>
  <c r="N1012" i="9"/>
  <c r="N1013" i="9"/>
  <c r="N1014" i="9"/>
  <c r="N1015" i="9"/>
  <c r="N1016" i="9"/>
  <c r="N1017" i="9"/>
  <c r="N1018" i="9"/>
  <c r="N1019" i="9"/>
  <c r="N1020" i="9"/>
  <c r="N1021" i="9"/>
  <c r="N1022" i="9"/>
  <c r="N1023" i="9"/>
  <c r="N1024" i="9"/>
  <c r="N1025" i="9"/>
  <c r="N1026" i="9"/>
  <c r="N1027" i="9"/>
  <c r="N1028" i="9"/>
  <c r="N1029" i="9"/>
  <c r="N1030" i="9"/>
  <c r="N1031" i="9"/>
  <c r="N1032" i="9"/>
  <c r="N1033" i="9"/>
  <c r="N1034" i="9"/>
  <c r="N1035" i="9"/>
  <c r="N1036" i="9"/>
  <c r="N1037" i="9"/>
  <c r="N1038" i="9"/>
  <c r="N1039" i="9"/>
  <c r="N1040" i="9"/>
  <c r="N1041" i="9"/>
  <c r="N1042" i="9"/>
  <c r="N1043" i="9"/>
  <c r="N1044" i="9"/>
  <c r="N1045" i="9"/>
  <c r="N1046" i="9"/>
  <c r="N1047" i="9"/>
  <c r="N1048" i="9"/>
  <c r="N1049" i="9"/>
  <c r="N1050" i="9"/>
  <c r="N1051" i="9"/>
  <c r="N1052" i="9"/>
  <c r="N1053" i="9"/>
  <c r="N1054" i="9"/>
  <c r="N1055" i="9"/>
  <c r="N1056" i="9"/>
  <c r="N1057" i="9"/>
  <c r="N1058" i="9"/>
  <c r="N1059" i="9"/>
  <c r="N1060" i="9"/>
  <c r="N1061" i="9"/>
  <c r="N1062" i="9"/>
  <c r="N1063" i="9"/>
  <c r="N1064" i="9"/>
  <c r="N1065" i="9"/>
  <c r="N1066" i="9"/>
  <c r="N1067" i="9"/>
  <c r="N1068" i="9"/>
  <c r="N1069" i="9"/>
  <c r="N1070" i="9"/>
  <c r="N1071" i="9"/>
  <c r="N1072" i="9"/>
  <c r="N1073" i="9"/>
  <c r="N1074" i="9"/>
  <c r="N1075" i="9"/>
  <c r="N1076" i="9"/>
  <c r="N1077" i="9"/>
  <c r="N1078" i="9"/>
  <c r="N1079" i="9"/>
  <c r="N1080" i="9"/>
  <c r="N1081" i="9"/>
  <c r="N1082" i="9"/>
  <c r="N1083" i="9"/>
  <c r="N1084" i="9"/>
  <c r="N1085" i="9"/>
  <c r="N1086" i="9"/>
  <c r="N1087" i="9"/>
  <c r="N1088" i="9"/>
  <c r="N1089" i="9"/>
  <c r="N1090" i="9"/>
  <c r="N1091" i="9"/>
  <c r="N1092" i="9"/>
  <c r="N1093" i="9"/>
  <c r="N1094" i="9"/>
  <c r="N1095" i="9"/>
  <c r="N1096" i="9"/>
  <c r="N1097" i="9"/>
  <c r="N1098" i="9"/>
  <c r="N1099" i="9"/>
  <c r="N1100" i="9"/>
  <c r="N1101" i="9"/>
  <c r="N1102" i="9"/>
  <c r="N1103" i="9"/>
  <c r="N1104" i="9"/>
  <c r="N1105" i="9"/>
  <c r="N1106" i="9"/>
  <c r="N1107" i="9"/>
  <c r="N1108" i="9"/>
  <c r="N1109" i="9"/>
  <c r="N1110" i="9"/>
  <c r="N1111" i="9"/>
  <c r="N1112" i="9"/>
  <c r="N1113" i="9"/>
  <c r="N1114" i="9"/>
  <c r="N1115" i="9"/>
  <c r="N1116" i="9"/>
  <c r="N1117" i="9"/>
  <c r="N1118" i="9"/>
  <c r="N1119" i="9"/>
  <c r="N1120" i="9"/>
  <c r="N1121" i="9"/>
  <c r="N1122" i="9"/>
  <c r="N1123" i="9"/>
  <c r="N1124" i="9"/>
  <c r="N1125" i="9"/>
  <c r="E2" i="41" a="1"/>
  <c r="E2" i="41" s="1"/>
  <c r="E3" i="41" a="1"/>
  <c r="E3" i="41" s="1"/>
  <c r="E4" i="41" a="1"/>
  <c r="E4" i="41" s="1"/>
  <c r="E5" i="41" a="1"/>
  <c r="E5" i="41" s="1"/>
  <c r="E6" i="41" a="1"/>
  <c r="E6" i="41" s="1"/>
  <c r="E7" i="41" a="1"/>
  <c r="E7" i="41" s="1"/>
  <c r="E8" i="41" a="1"/>
  <c r="E8" i="41" s="1"/>
  <c r="E9" i="41" a="1"/>
  <c r="E9" i="41" s="1"/>
  <c r="E10" i="41" a="1"/>
  <c r="E10" i="41" s="1"/>
  <c r="E11" i="41" a="1"/>
  <c r="E11" i="41" s="1"/>
  <c r="E12" i="41" a="1"/>
  <c r="E12" i="41" s="1"/>
  <c r="E13" i="41" a="1"/>
  <c r="E13" i="41" s="1"/>
  <c r="E14" i="41" a="1"/>
  <c r="E14" i="41" s="1"/>
  <c r="E15" i="41" a="1"/>
  <c r="E15" i="41" s="1"/>
  <c r="E16" i="41" a="1"/>
  <c r="E16" i="41" s="1"/>
  <c r="E17" i="41" a="1"/>
  <c r="E17" i="41" s="1"/>
  <c r="E18" i="41" a="1"/>
  <c r="E18" i="41" s="1"/>
  <c r="E19" i="41" a="1"/>
  <c r="E19" i="41" s="1"/>
  <c r="E20" i="41" a="1"/>
  <c r="E20" i="41" s="1"/>
  <c r="E21" i="41" a="1"/>
  <c r="E21" i="41" s="1"/>
  <c r="E22" i="41" a="1"/>
  <c r="E22" i="41" s="1"/>
  <c r="E23" i="41" a="1"/>
  <c r="E23" i="41" s="1"/>
  <c r="E24" i="41" a="1"/>
  <c r="E24" i="41" s="1"/>
  <c r="E25" i="41" a="1"/>
  <c r="E25" i="41" s="1"/>
  <c r="E26" i="41" a="1"/>
  <c r="E26" i="41" s="1"/>
  <c r="E27" i="41" a="1"/>
  <c r="E27" i="41" s="1"/>
  <c r="E28" i="41" a="1"/>
  <c r="E28" i="41" s="1"/>
  <c r="E29" i="41" a="1"/>
  <c r="E29" i="41" s="1"/>
  <c r="E30" i="41" a="1"/>
  <c r="E30" i="41" s="1"/>
  <c r="E31" i="41" a="1"/>
  <c r="E31" i="41" s="1"/>
  <c r="E32" i="41" a="1"/>
  <c r="E32" i="41" s="1"/>
  <c r="E33" i="41" a="1"/>
  <c r="E33" i="41" s="1"/>
  <c r="E34" i="41" a="1"/>
  <c r="E34" i="41" s="1"/>
  <c r="E35" i="41" a="1"/>
  <c r="E35" i="41" s="1"/>
  <c r="E36" i="41" a="1"/>
  <c r="E36" i="41" s="1"/>
  <c r="E37" i="41" a="1"/>
  <c r="E37" i="41" s="1"/>
  <c r="E38" i="41" a="1"/>
  <c r="E38" i="41" s="1"/>
  <c r="E39" i="41" a="1"/>
  <c r="E39" i="41" s="1"/>
  <c r="E40" i="41" a="1"/>
  <c r="E40" i="41" s="1"/>
  <c r="E41" i="41" a="1"/>
  <c r="E41" i="41" s="1"/>
  <c r="E42" i="41" a="1"/>
  <c r="E42" i="41" s="1"/>
  <c r="E43" i="41" a="1"/>
  <c r="E43" i="41" s="1"/>
  <c r="E44" i="41" a="1"/>
  <c r="E44" i="41" s="1"/>
  <c r="E45" i="41" a="1"/>
  <c r="E45" i="41" s="1"/>
  <c r="E46" i="41" a="1"/>
  <c r="E46" i="41" s="1"/>
  <c r="E47" i="41" a="1"/>
  <c r="E47" i="41" s="1"/>
  <c r="E48" i="41" a="1"/>
  <c r="E48" i="41" s="1"/>
  <c r="E49" i="41" a="1"/>
  <c r="E49" i="41" s="1"/>
  <c r="E50" i="41" a="1"/>
  <c r="E50" i="41" s="1"/>
  <c r="E51" i="41" a="1"/>
  <c r="E51" i="41" s="1"/>
  <c r="E52" i="41" a="1"/>
  <c r="E52" i="41" s="1"/>
  <c r="E53" i="41" a="1"/>
  <c r="E53" i="41" s="1"/>
  <c r="E54" i="41" a="1"/>
  <c r="E54" i="41" s="1"/>
  <c r="E55" i="41" a="1"/>
  <c r="E55" i="41" s="1"/>
  <c r="E56" i="41" a="1"/>
  <c r="E56" i="41" s="1"/>
  <c r="E57" i="41" a="1"/>
  <c r="E57" i="41" s="1"/>
  <c r="E58" i="41" a="1"/>
  <c r="E58" i="41" s="1"/>
  <c r="E59" i="41" a="1"/>
  <c r="E59" i="41" s="1"/>
  <c r="E60" i="41" a="1"/>
  <c r="E60" i="41" s="1"/>
  <c r="E61" i="41" a="1"/>
  <c r="E61" i="41" s="1"/>
  <c r="E62" i="41" a="1"/>
  <c r="E62" i="41" s="1"/>
  <c r="E63" i="41" a="1"/>
  <c r="E63" i="41" s="1"/>
  <c r="E64" i="41" a="1"/>
  <c r="E64" i="41" s="1"/>
  <c r="E65" i="41" a="1"/>
  <c r="E65" i="41" s="1"/>
  <c r="E66" i="41" a="1"/>
  <c r="E66" i="41" s="1"/>
  <c r="E67" i="41" a="1"/>
  <c r="E67" i="41" s="1"/>
  <c r="E68" i="41" a="1"/>
  <c r="E68" i="41" s="1"/>
  <c r="E69" i="41" a="1"/>
  <c r="E69" i="41" s="1"/>
  <c r="E70" i="41" a="1"/>
  <c r="E70" i="41" s="1"/>
  <c r="E71" i="41" a="1"/>
  <c r="E71" i="41" s="1"/>
  <c r="E72" i="41" a="1"/>
  <c r="E72" i="41" s="1"/>
  <c r="E73" i="41" a="1"/>
  <c r="E73" i="41" s="1"/>
  <c r="E74" i="41" a="1"/>
  <c r="E74" i="41" s="1"/>
  <c r="E75" i="41" a="1"/>
  <c r="E75" i="41" s="1"/>
  <c r="E76" i="41" a="1"/>
  <c r="E76" i="41" s="1"/>
  <c r="E77" i="41" a="1"/>
  <c r="E77" i="41" s="1"/>
  <c r="E78" i="41" a="1"/>
  <c r="E78" i="41" s="1"/>
  <c r="E79" i="41" a="1"/>
  <c r="E79" i="41" s="1"/>
  <c r="E80" i="41" a="1"/>
  <c r="E80" i="41" s="1"/>
  <c r="E81" i="41" a="1"/>
  <c r="E81" i="41" s="1"/>
  <c r="E82" i="41" a="1"/>
  <c r="E82" i="41" s="1"/>
  <c r="E83" i="41" a="1"/>
  <c r="E83" i="41" s="1"/>
  <c r="E84" i="41" a="1"/>
  <c r="E84" i="41" s="1"/>
  <c r="E85" i="41" a="1"/>
  <c r="E85" i="41" s="1"/>
  <c r="E86" i="41" a="1"/>
  <c r="E86" i="41" s="1"/>
  <c r="E87" i="41" a="1"/>
  <c r="E87" i="41" s="1"/>
  <c r="E88" i="41" a="1"/>
  <c r="E88" i="41" s="1"/>
  <c r="E89" i="41" a="1"/>
  <c r="E89" i="41" s="1"/>
  <c r="E90" i="41" a="1"/>
  <c r="E90" i="41" s="1"/>
  <c r="E91" i="41" a="1"/>
  <c r="E91" i="41" s="1"/>
  <c r="E92" i="41" a="1"/>
  <c r="E92" i="41" s="1"/>
  <c r="E93" i="41" a="1"/>
  <c r="E93" i="41" s="1"/>
  <c r="E94" i="41" a="1"/>
  <c r="E94" i="41" s="1"/>
  <c r="E95" i="41" a="1"/>
  <c r="E95" i="41" s="1"/>
  <c r="E96" i="41" a="1"/>
  <c r="E96" i="41" s="1"/>
  <c r="E97" i="41" a="1"/>
  <c r="E97" i="41" s="1"/>
  <c r="E98" i="41" a="1"/>
  <c r="E98" i="41" s="1"/>
  <c r="E99" i="41" a="1"/>
  <c r="E99" i="41" s="1"/>
  <c r="E100" i="41" a="1"/>
  <c r="E100" i="41" s="1"/>
  <c r="E101" i="41" a="1"/>
  <c r="E101" i="41" s="1"/>
  <c r="E102" i="41" a="1"/>
  <c r="E102" i="41" s="1"/>
  <c r="E103" i="41" a="1"/>
  <c r="E103" i="41" s="1"/>
  <c r="E104" i="41" a="1"/>
  <c r="E104" i="41" s="1"/>
  <c r="E105" i="41" a="1"/>
  <c r="E105" i="41" s="1"/>
  <c r="E106" i="41" a="1"/>
  <c r="E106" i="41" s="1"/>
  <c r="E107" i="41" a="1"/>
  <c r="E107" i="41" s="1"/>
  <c r="E108" i="41" a="1"/>
  <c r="E108" i="41" s="1"/>
  <c r="E109" i="41" a="1"/>
  <c r="E109" i="41" s="1"/>
  <c r="E110" i="41" a="1"/>
  <c r="E110" i="41" s="1"/>
  <c r="E111" i="41" a="1"/>
  <c r="E111" i="41" s="1"/>
  <c r="E112" i="41" a="1"/>
  <c r="E112" i="41" s="1"/>
  <c r="E113" i="41" a="1"/>
  <c r="E113" i="41" s="1"/>
  <c r="E114" i="41" a="1"/>
  <c r="E114" i="41" s="1"/>
  <c r="E115" i="41" a="1"/>
  <c r="E115" i="41" s="1"/>
  <c r="E116" i="41" a="1"/>
  <c r="E116" i="41" s="1"/>
  <c r="E117" i="41" a="1"/>
  <c r="E117" i="41" s="1"/>
  <c r="E118" i="41" a="1"/>
  <c r="E118" i="41" s="1"/>
  <c r="E119" i="41" a="1"/>
  <c r="E119" i="41" s="1"/>
  <c r="E120" i="41" a="1"/>
  <c r="E120" i="41" s="1"/>
  <c r="E121" i="41" a="1"/>
  <c r="E121" i="41" s="1"/>
  <c r="E122" i="41" a="1"/>
  <c r="E122" i="41" s="1"/>
  <c r="E123" i="41" a="1"/>
  <c r="E123" i="41" s="1"/>
  <c r="E124" i="41" a="1"/>
  <c r="E124" i="41" s="1"/>
  <c r="E125" i="41" a="1"/>
  <c r="E125" i="41" s="1"/>
  <c r="E126" i="41" a="1"/>
  <c r="E126" i="41" s="1"/>
  <c r="E127" i="41" a="1"/>
  <c r="E127" i="41" s="1"/>
  <c r="E128" i="41" a="1"/>
  <c r="E128" i="41" s="1"/>
  <c r="E129" i="41" a="1"/>
  <c r="E129" i="41" s="1"/>
  <c r="E130" i="41" a="1"/>
  <c r="E130" i="41" s="1"/>
  <c r="E131" i="41" a="1"/>
  <c r="E131" i="41" s="1"/>
  <c r="E132" i="41" a="1"/>
  <c r="E132" i="41" s="1"/>
  <c r="E133" i="41" a="1"/>
  <c r="E133" i="41" s="1"/>
  <c r="E134" i="41" a="1"/>
  <c r="E134" i="41" s="1"/>
  <c r="E135" i="41" a="1"/>
  <c r="E135" i="41" s="1"/>
  <c r="E136" i="41" a="1"/>
  <c r="E136" i="41" s="1"/>
  <c r="E137" i="41" a="1"/>
  <c r="E137" i="41" s="1"/>
  <c r="E138" i="41" a="1"/>
  <c r="E138" i="41" s="1"/>
  <c r="E139" i="41" a="1"/>
  <c r="E139" i="41" s="1"/>
  <c r="E140" i="41" a="1"/>
  <c r="E140" i="41" s="1"/>
  <c r="E141" i="41" a="1"/>
  <c r="E141" i="41" s="1"/>
  <c r="E142" i="41" a="1"/>
  <c r="E142" i="41" s="1"/>
  <c r="E143" i="41" a="1"/>
  <c r="E143" i="41" s="1"/>
  <c r="E144" i="41" a="1"/>
  <c r="E144" i="41" s="1"/>
  <c r="E145" i="41" a="1"/>
  <c r="E145" i="41" s="1"/>
  <c r="E146" i="41" a="1"/>
  <c r="E146" i="41" s="1"/>
  <c r="E147" i="41" a="1"/>
  <c r="E147" i="41" s="1"/>
  <c r="E148" i="41" a="1"/>
  <c r="E148" i="41" s="1"/>
  <c r="E149" i="41" a="1"/>
  <c r="E149" i="41" s="1"/>
  <c r="E150" i="41" a="1"/>
  <c r="E150" i="41" s="1"/>
  <c r="E151" i="41" a="1"/>
  <c r="E151" i="41" s="1"/>
  <c r="E152" i="41" a="1"/>
  <c r="E152" i="41" s="1"/>
  <c r="E153" i="41" a="1"/>
  <c r="E153" i="41" s="1"/>
  <c r="E154" i="41" a="1"/>
  <c r="E154" i="41" s="1"/>
  <c r="E155" i="41" a="1"/>
  <c r="E155" i="41" s="1"/>
  <c r="E156" i="41" a="1"/>
  <c r="E156" i="41" s="1"/>
  <c r="E157" i="41" a="1"/>
  <c r="E157" i="41" s="1"/>
  <c r="E158" i="41" a="1"/>
  <c r="E158" i="41" s="1"/>
  <c r="E159" i="41" a="1"/>
  <c r="E159" i="41" s="1"/>
  <c r="E160" i="41" a="1"/>
  <c r="E160" i="41" s="1"/>
  <c r="E161" i="41" a="1"/>
  <c r="E161" i="41" s="1"/>
  <c r="E162" i="41" a="1"/>
  <c r="E162" i="41" s="1"/>
  <c r="E163" i="41" a="1"/>
  <c r="E163" i="41" s="1"/>
  <c r="E164" i="41" a="1"/>
  <c r="E164" i="41" s="1"/>
  <c r="E165" i="41" a="1"/>
  <c r="E165" i="41" s="1"/>
  <c r="E166" i="41" a="1"/>
  <c r="E166" i="41" s="1"/>
  <c r="E167" i="41" a="1"/>
  <c r="E167" i="41" s="1"/>
  <c r="E168" i="41" a="1"/>
  <c r="E168" i="41" s="1"/>
  <c r="E169" i="41" a="1"/>
  <c r="E169" i="41" s="1"/>
  <c r="E170" i="41" a="1"/>
  <c r="E170" i="41" s="1"/>
  <c r="E171" i="41" a="1"/>
  <c r="E171" i="41" s="1"/>
  <c r="E172" i="41" a="1"/>
  <c r="E172" i="41" s="1"/>
  <c r="E173" i="41" a="1"/>
  <c r="E173" i="41" s="1"/>
  <c r="E174" i="41" a="1"/>
  <c r="E174" i="41" s="1"/>
  <c r="E175" i="41" a="1"/>
  <c r="E175" i="41" s="1"/>
  <c r="E176" i="41" a="1"/>
  <c r="E176" i="41" s="1"/>
  <c r="E177" i="41" a="1"/>
  <c r="E177" i="41" s="1"/>
  <c r="E178" i="41" a="1"/>
  <c r="E178" i="41" s="1"/>
  <c r="E179" i="41" a="1"/>
  <c r="E179" i="41" s="1"/>
  <c r="E180" i="41" a="1"/>
  <c r="E180" i="41" s="1"/>
  <c r="E181" i="41" a="1"/>
  <c r="E181" i="41" s="1"/>
  <c r="E182" i="41" a="1"/>
  <c r="E182" i="41" s="1"/>
  <c r="E183" i="41" a="1"/>
  <c r="E183" i="41" s="1"/>
  <c r="E184" i="41" a="1"/>
  <c r="E184" i="41" s="1"/>
  <c r="E185" i="41" a="1"/>
  <c r="E185" i="41" s="1"/>
  <c r="E186" i="41" a="1"/>
  <c r="E186" i="41" s="1"/>
  <c r="E187" i="41" a="1"/>
  <c r="E187" i="41" s="1"/>
  <c r="E188" i="41" a="1"/>
  <c r="E188" i="41" s="1"/>
  <c r="E189" i="41" a="1"/>
  <c r="E189" i="41" s="1"/>
  <c r="E190" i="41" a="1"/>
  <c r="E190" i="41" s="1"/>
  <c r="E191" i="41" a="1"/>
  <c r="E191" i="41" s="1"/>
  <c r="E192" i="41" a="1"/>
  <c r="E192" i="41" s="1"/>
  <c r="E193" i="41" a="1"/>
  <c r="E193" i="41" s="1"/>
  <c r="E194" i="41" a="1"/>
  <c r="E194" i="41" s="1"/>
  <c r="E195" i="41" a="1"/>
  <c r="E195" i="41" s="1"/>
  <c r="E196" i="41" a="1"/>
  <c r="E196" i="41" s="1"/>
  <c r="E197" i="41" a="1"/>
  <c r="E197" i="41" s="1"/>
  <c r="E198" i="41" a="1"/>
  <c r="E198" i="41" s="1"/>
  <c r="E199" i="41" a="1"/>
  <c r="E199" i="41" s="1"/>
  <c r="E200" i="41" a="1"/>
  <c r="E200" i="41" s="1"/>
  <c r="E201" i="41" a="1"/>
  <c r="E201" i="41" s="1"/>
  <c r="E202" i="41" a="1"/>
  <c r="E202" i="41" s="1"/>
  <c r="E203" i="41" a="1"/>
  <c r="E203" i="41" s="1"/>
  <c r="E204" i="41" a="1"/>
  <c r="E204" i="41" s="1"/>
  <c r="E205" i="41" a="1"/>
  <c r="E205" i="41" s="1"/>
  <c r="E206" i="41" a="1"/>
  <c r="E206" i="41" s="1"/>
  <c r="E207" i="41" a="1"/>
  <c r="E207" i="41" s="1"/>
  <c r="E208" i="41" a="1"/>
  <c r="E208" i="41" s="1"/>
  <c r="E209" i="41" a="1"/>
  <c r="E209" i="41" s="1"/>
  <c r="E210" i="41" a="1"/>
  <c r="E210" i="41" s="1"/>
  <c r="E211" i="41" a="1"/>
  <c r="E211" i="41" s="1"/>
  <c r="E212" i="41" a="1"/>
  <c r="E212" i="41" s="1"/>
  <c r="E213" i="41" a="1"/>
  <c r="E213" i="41" s="1"/>
  <c r="E214" i="41" a="1"/>
  <c r="E214" i="41" s="1"/>
  <c r="E215" i="41" a="1"/>
  <c r="E215" i="41" s="1"/>
  <c r="E216" i="41" a="1"/>
  <c r="E216" i="41" s="1"/>
  <c r="E217" i="41" a="1"/>
  <c r="E217" i="41" s="1"/>
  <c r="E218" i="41" a="1"/>
  <c r="E218" i="41" s="1"/>
  <c r="E219" i="41" a="1"/>
  <c r="E219" i="41" s="1"/>
  <c r="E220" i="41" a="1"/>
  <c r="E220" i="41" s="1"/>
  <c r="E221" i="41" a="1"/>
  <c r="E221" i="41" s="1"/>
  <c r="E222" i="41" a="1"/>
  <c r="E222" i="41" s="1"/>
  <c r="E223" i="41" a="1"/>
  <c r="E223" i="41" s="1"/>
  <c r="E224" i="41" a="1"/>
  <c r="E224" i="41" s="1"/>
  <c r="E225" i="41" a="1"/>
  <c r="E225" i="41" s="1"/>
  <c r="E226" i="41" a="1"/>
  <c r="E226" i="41" s="1"/>
  <c r="E227" i="41" a="1"/>
  <c r="E227" i="41" s="1"/>
  <c r="E228" i="41" a="1"/>
  <c r="E228" i="41" s="1"/>
  <c r="E229" i="41" a="1"/>
  <c r="E229" i="41" s="1"/>
  <c r="E230" i="41" a="1"/>
  <c r="E230" i="41" s="1"/>
  <c r="E231" i="41" a="1"/>
  <c r="E231" i="41" s="1"/>
  <c r="E232" i="41" a="1"/>
  <c r="E232" i="41" s="1"/>
  <c r="E233" i="41" a="1"/>
  <c r="E233" i="41" s="1"/>
  <c r="E234" i="41" a="1"/>
  <c r="E234" i="41" s="1"/>
  <c r="E235" i="41" a="1"/>
  <c r="E235" i="41" s="1"/>
  <c r="E236" i="41" a="1"/>
  <c r="E236" i="41" s="1"/>
  <c r="E237" i="41" a="1"/>
  <c r="E237" i="41" s="1"/>
  <c r="E238" i="41" a="1"/>
  <c r="E238" i="41" s="1"/>
  <c r="E239" i="41" a="1"/>
  <c r="E239" i="41" s="1"/>
  <c r="E240" i="41" a="1"/>
  <c r="E240" i="41" s="1"/>
  <c r="E241" i="41" a="1"/>
  <c r="E241" i="41" s="1"/>
  <c r="E242" i="41" a="1"/>
  <c r="E242" i="41" s="1"/>
  <c r="E243" i="41" a="1"/>
  <c r="E243" i="41" s="1"/>
  <c r="E244" i="41" a="1"/>
  <c r="E244" i="41" s="1"/>
  <c r="E245" i="41" a="1"/>
  <c r="E245" i="41" s="1"/>
  <c r="E246" i="41" a="1"/>
  <c r="E246" i="41" s="1"/>
  <c r="E247" i="41" a="1"/>
  <c r="E247" i="41" s="1"/>
  <c r="E248" i="41" a="1"/>
  <c r="E248" i="41" s="1"/>
  <c r="E249" i="41" a="1"/>
  <c r="E249" i="41" s="1"/>
  <c r="E250" i="41" a="1"/>
  <c r="E250" i="41" s="1"/>
  <c r="E251" i="41" a="1"/>
  <c r="E251" i="41" s="1"/>
  <c r="E252" i="41" a="1"/>
  <c r="E252" i="41" s="1"/>
  <c r="E253" i="41" a="1"/>
  <c r="E253" i="41" s="1"/>
  <c r="E254" i="41" a="1"/>
  <c r="E254" i="41" s="1"/>
  <c r="E255" i="41" a="1"/>
  <c r="E255" i="41" s="1"/>
  <c r="E256" i="41" a="1"/>
  <c r="E256" i="41" s="1"/>
  <c r="E257" i="41" a="1"/>
  <c r="E257" i="41" s="1"/>
  <c r="E258" i="41" a="1"/>
  <c r="E258" i="41" s="1"/>
  <c r="E259" i="41" a="1"/>
  <c r="E259" i="41" s="1"/>
  <c r="E260" i="41" a="1"/>
  <c r="E260" i="41" s="1"/>
  <c r="E261" i="41" a="1"/>
  <c r="E261" i="41" s="1"/>
  <c r="E262" i="41" a="1"/>
  <c r="E262" i="41" s="1"/>
  <c r="E263" i="41" a="1"/>
  <c r="E263" i="41" s="1"/>
  <c r="E264" i="41" a="1"/>
  <c r="E264" i="41" s="1"/>
  <c r="E265" i="41" a="1"/>
  <c r="E265" i="41" s="1"/>
  <c r="E266" i="41" a="1"/>
  <c r="E266" i="41" s="1"/>
  <c r="E267" i="41" a="1"/>
  <c r="E267" i="41" s="1"/>
  <c r="E268" i="41" a="1"/>
  <c r="E268" i="41" s="1"/>
  <c r="E269" i="41" a="1"/>
  <c r="E269" i="41" s="1"/>
  <c r="E270" i="41" a="1"/>
  <c r="E270" i="41" s="1"/>
  <c r="E271" i="41" a="1"/>
  <c r="E271" i="41" s="1"/>
  <c r="E272" i="41" a="1"/>
  <c r="E272" i="41" s="1"/>
  <c r="E273" i="41" a="1"/>
  <c r="E273" i="41" s="1"/>
  <c r="E274" i="41" a="1"/>
  <c r="E274" i="41" s="1"/>
  <c r="E275" i="41" a="1"/>
  <c r="E275" i="41" s="1"/>
  <c r="E276" i="41" a="1"/>
  <c r="E276" i="41" s="1"/>
  <c r="E277" i="41" a="1"/>
  <c r="E277" i="41" s="1"/>
  <c r="E278" i="41" a="1"/>
  <c r="E278" i="41" s="1"/>
  <c r="E279" i="41" a="1"/>
  <c r="E279" i="41" s="1"/>
  <c r="E280" i="41" a="1"/>
  <c r="E280" i="41" s="1"/>
  <c r="E281" i="41" a="1"/>
  <c r="E281" i="41" s="1"/>
  <c r="E282" i="41" a="1"/>
  <c r="E282" i="41" s="1"/>
  <c r="E283" i="41" a="1"/>
  <c r="E283" i="41" s="1"/>
  <c r="E284" i="41" a="1"/>
  <c r="E284" i="41" s="1"/>
  <c r="E285" i="41" a="1"/>
  <c r="E285" i="41" s="1"/>
  <c r="E286" i="41" a="1"/>
  <c r="E286" i="41" s="1"/>
  <c r="E287" i="41" a="1"/>
  <c r="E287" i="41" s="1"/>
  <c r="E288" i="41" a="1"/>
  <c r="E288" i="41" s="1"/>
  <c r="E289" i="41" a="1"/>
  <c r="E289" i="41" s="1"/>
  <c r="E290" i="41" a="1"/>
  <c r="E290" i="41" s="1"/>
  <c r="E291" i="41" a="1"/>
  <c r="E291" i="41" s="1"/>
  <c r="E292" i="41" a="1"/>
  <c r="E292" i="41" s="1"/>
  <c r="E293" i="41" a="1"/>
  <c r="E293" i="41" s="1"/>
  <c r="E294" i="41" a="1"/>
  <c r="E294" i="41" s="1"/>
  <c r="E295" i="41" a="1"/>
  <c r="E295" i="41" s="1"/>
  <c r="E296" i="41" a="1"/>
  <c r="E296" i="41" s="1"/>
  <c r="E297" i="41" a="1"/>
  <c r="E297" i="41" s="1"/>
  <c r="E298" i="41" a="1"/>
  <c r="E298" i="41" s="1"/>
  <c r="E299" i="41" a="1"/>
  <c r="E299" i="41" s="1"/>
  <c r="E300" i="41" a="1"/>
  <c r="E300" i="41" s="1"/>
  <c r="E301" i="41" a="1"/>
  <c r="E301" i="41" s="1"/>
  <c r="E302" i="41" a="1"/>
  <c r="E302" i="41" s="1"/>
  <c r="E303" i="41" a="1"/>
  <c r="E303" i="41" s="1"/>
  <c r="E304" i="41" a="1"/>
  <c r="E304" i="41" s="1"/>
  <c r="E305" i="41" a="1"/>
  <c r="E305" i="41" s="1"/>
  <c r="E306" i="41" a="1"/>
  <c r="E306" i="41" s="1"/>
  <c r="E307" i="41" a="1"/>
  <c r="E307" i="41" s="1"/>
  <c r="E308" i="41" a="1"/>
  <c r="E308" i="41" s="1"/>
  <c r="E309" i="41" a="1"/>
  <c r="E309" i="41" s="1"/>
  <c r="E310" i="41" a="1"/>
  <c r="E310" i="41" s="1"/>
  <c r="E311" i="41" a="1"/>
  <c r="E311" i="41" s="1"/>
  <c r="E312" i="41" a="1"/>
  <c r="E312" i="41" s="1"/>
  <c r="E313" i="41" a="1"/>
  <c r="E313" i="41" s="1"/>
  <c r="E314" i="41" a="1"/>
  <c r="E314" i="41" s="1"/>
  <c r="E315" i="41" a="1"/>
  <c r="E315" i="41" s="1"/>
  <c r="E316" i="41" a="1"/>
  <c r="E316" i="41" s="1"/>
  <c r="E317" i="41" a="1"/>
  <c r="E317" i="41" s="1"/>
  <c r="E318" i="41" a="1"/>
  <c r="E318" i="41" s="1"/>
  <c r="E319" i="41" a="1"/>
  <c r="E319" i="41" s="1"/>
  <c r="E320" i="41" a="1"/>
  <c r="E320" i="41" s="1"/>
  <c r="E321" i="41" a="1"/>
  <c r="E321" i="41" s="1"/>
  <c r="E322" i="41" a="1"/>
  <c r="E322" i="41" s="1"/>
  <c r="E323" i="41" a="1"/>
  <c r="E323" i="41" s="1"/>
  <c r="E324" i="41" a="1"/>
  <c r="E324" i="41" s="1"/>
  <c r="E325" i="41" a="1"/>
  <c r="E325" i="41" s="1"/>
  <c r="E326" i="41" a="1"/>
  <c r="E326" i="41" s="1"/>
  <c r="E327" i="41" a="1"/>
  <c r="E327" i="41" s="1"/>
  <c r="E328" i="41" a="1"/>
  <c r="E328" i="41" s="1"/>
  <c r="E329" i="41" a="1"/>
  <c r="E329" i="41" s="1"/>
  <c r="E330" i="41" a="1"/>
  <c r="E330" i="41" s="1"/>
  <c r="E331" i="41" a="1"/>
  <c r="E331" i="41" s="1"/>
  <c r="E332" i="41" a="1"/>
  <c r="E332" i="41" s="1"/>
  <c r="E333" i="41" a="1"/>
  <c r="E333" i="41" s="1"/>
  <c r="E334" i="41" a="1"/>
  <c r="E334" i="41" s="1"/>
  <c r="E335" i="41" a="1"/>
  <c r="E335" i="41" s="1"/>
  <c r="E336" i="41" a="1"/>
  <c r="E336" i="41" s="1"/>
  <c r="E337" i="41" a="1"/>
  <c r="E337" i="41" s="1"/>
  <c r="E338" i="41" a="1"/>
  <c r="E338" i="41" s="1"/>
  <c r="E339" i="41" a="1"/>
  <c r="E339" i="41" s="1"/>
  <c r="E340" i="41" a="1"/>
  <c r="E340" i="41" s="1"/>
  <c r="E341" i="41" a="1"/>
  <c r="E341" i="41" s="1"/>
  <c r="E342" i="41" a="1"/>
  <c r="E342" i="41" s="1"/>
  <c r="E343" i="41" a="1"/>
  <c r="E343" i="41" s="1"/>
  <c r="E344" i="41" a="1"/>
  <c r="E344" i="41" s="1"/>
  <c r="E345" i="41" a="1"/>
  <c r="E345" i="41" s="1"/>
  <c r="E346" i="41" a="1"/>
  <c r="E346" i="41" s="1"/>
  <c r="E347" i="41" a="1"/>
  <c r="E347" i="41" s="1"/>
  <c r="E348" i="41" a="1"/>
  <c r="E348" i="41" s="1"/>
  <c r="E349" i="41" a="1"/>
  <c r="E349" i="41" s="1"/>
  <c r="E350" i="41" a="1"/>
  <c r="E350" i="41" s="1"/>
  <c r="E351" i="41" a="1"/>
  <c r="E351" i="41" s="1"/>
  <c r="E352" i="41" a="1"/>
  <c r="E352" i="41" s="1"/>
  <c r="E353" i="41" a="1"/>
  <c r="E353" i="41" s="1"/>
  <c r="E354" i="41" a="1"/>
  <c r="E354" i="41" s="1"/>
  <c r="E355" i="41" a="1"/>
  <c r="E355" i="41" s="1"/>
  <c r="E356" i="41" a="1"/>
  <c r="E356" i="41" s="1"/>
  <c r="E357" i="41" a="1"/>
  <c r="E357" i="41" s="1"/>
  <c r="E358" i="41" a="1"/>
  <c r="E358" i="41" s="1"/>
  <c r="E359" i="41" a="1"/>
  <c r="E359" i="41" s="1"/>
  <c r="E360" i="41" a="1"/>
  <c r="E360" i="41" s="1"/>
  <c r="E361" i="41" a="1"/>
  <c r="E361" i="41" s="1"/>
  <c r="E362" i="41" a="1"/>
  <c r="E362" i="41" s="1"/>
  <c r="E363" i="41" a="1"/>
  <c r="E363" i="41" s="1"/>
  <c r="E364" i="41" a="1"/>
  <c r="E364" i="41" s="1"/>
  <c r="E365" i="41" a="1"/>
  <c r="E365" i="41" s="1"/>
  <c r="E366" i="41" a="1"/>
  <c r="E366" i="41" s="1"/>
  <c r="E367" i="41" a="1"/>
  <c r="E367" i="41" s="1"/>
  <c r="E368" i="41" a="1"/>
  <c r="E368" i="41" s="1"/>
  <c r="E369" i="41" a="1"/>
  <c r="E369" i="41" s="1"/>
  <c r="E370" i="41" a="1"/>
  <c r="E370" i="41" s="1"/>
  <c r="E371" i="41" a="1"/>
  <c r="E371" i="41" s="1"/>
  <c r="E372" i="41" a="1"/>
  <c r="E372" i="41" s="1"/>
  <c r="E373" i="41" a="1"/>
  <c r="E373" i="41" s="1"/>
  <c r="E374" i="41" a="1"/>
  <c r="E374" i="41" s="1"/>
  <c r="E375" i="41" a="1"/>
  <c r="E375" i="41" s="1"/>
  <c r="E376" i="41" a="1"/>
  <c r="E376" i="41" s="1"/>
  <c r="E377" i="41" a="1"/>
  <c r="E377" i="41" s="1"/>
  <c r="E378" i="41" a="1"/>
  <c r="E378" i="41" s="1"/>
  <c r="E379" i="41" a="1"/>
  <c r="E379" i="41" s="1"/>
  <c r="E380" i="41" a="1"/>
  <c r="E380" i="41" s="1"/>
  <c r="E381" i="41" a="1"/>
  <c r="E381" i="41" s="1"/>
  <c r="E382" i="41" a="1"/>
  <c r="E382" i="41" s="1"/>
  <c r="E383" i="41" a="1"/>
  <c r="E383" i="41" s="1"/>
  <c r="E384" i="41" a="1"/>
  <c r="E384" i="41" s="1"/>
  <c r="E385" i="41" a="1"/>
  <c r="E385" i="41" s="1"/>
  <c r="E386" i="41" a="1"/>
  <c r="E386" i="41" s="1"/>
  <c r="E387" i="41" a="1"/>
  <c r="E387" i="41" s="1"/>
  <c r="E388" i="41" a="1"/>
  <c r="E388" i="41" s="1"/>
  <c r="E389" i="41" a="1"/>
  <c r="E389" i="41" s="1"/>
  <c r="E390" i="41" a="1"/>
  <c r="E390" i="41" s="1"/>
  <c r="E391" i="41" a="1"/>
  <c r="E391" i="41" s="1"/>
  <c r="E392" i="41" a="1"/>
  <c r="E392" i="41" s="1"/>
  <c r="E393" i="41" a="1"/>
  <c r="E393" i="41" s="1"/>
  <c r="E394" i="41" a="1"/>
  <c r="E394" i="41" s="1"/>
  <c r="E395" i="41" a="1"/>
  <c r="E395" i="41" s="1"/>
  <c r="E396" i="41" a="1"/>
  <c r="E396" i="41" s="1"/>
  <c r="E397" i="41" a="1"/>
  <c r="E397" i="41" s="1"/>
  <c r="E398" i="41" a="1"/>
  <c r="E398" i="41" s="1"/>
  <c r="E399" i="41" a="1"/>
  <c r="E399" i="41" s="1"/>
  <c r="E400" i="41" a="1"/>
  <c r="E400" i="41" s="1"/>
  <c r="E401" i="41" a="1"/>
  <c r="E401" i="41" s="1"/>
  <c r="E402" i="41" a="1"/>
  <c r="E402" i="41" s="1"/>
  <c r="E403" i="41" a="1"/>
  <c r="E403" i="41" s="1"/>
  <c r="E404" i="41" a="1"/>
  <c r="E404" i="41" s="1"/>
  <c r="E405" i="41" a="1"/>
  <c r="E405" i="41" s="1"/>
  <c r="E406" i="41" a="1"/>
  <c r="E406" i="41" s="1"/>
  <c r="E407" i="41" a="1"/>
  <c r="E407" i="41" s="1"/>
  <c r="E408" i="41" a="1"/>
  <c r="E408" i="41" s="1"/>
  <c r="E409" i="41" a="1"/>
  <c r="E409" i="41" s="1"/>
  <c r="E410" i="41" a="1"/>
  <c r="E410" i="41" s="1"/>
  <c r="E411" i="41" a="1"/>
  <c r="E411" i="41" s="1"/>
  <c r="E412" i="41" a="1"/>
  <c r="E412" i="41" s="1"/>
  <c r="E413" i="41" a="1"/>
  <c r="E413" i="41" s="1"/>
  <c r="E414" i="41" a="1"/>
  <c r="E414" i="41" s="1"/>
  <c r="E415" i="41" a="1"/>
  <c r="E415" i="41" s="1"/>
  <c r="E416" i="41" a="1"/>
  <c r="E416" i="41" s="1"/>
  <c r="E417" i="41" a="1"/>
  <c r="E417" i="41" s="1"/>
  <c r="E418" i="41" a="1"/>
  <c r="E418" i="41" s="1"/>
  <c r="E419" i="41" a="1"/>
  <c r="E419" i="41" s="1"/>
  <c r="E420" i="41" a="1"/>
  <c r="E420" i="41" s="1"/>
  <c r="E421" i="41" a="1"/>
  <c r="E421" i="41" s="1"/>
  <c r="E422" i="41" a="1"/>
  <c r="E422" i="41" s="1"/>
  <c r="E423" i="41" a="1"/>
  <c r="E423" i="41" s="1"/>
  <c r="E424" i="41" a="1"/>
  <c r="E424" i="41" s="1"/>
  <c r="E425" i="41" a="1"/>
  <c r="E425" i="41" s="1"/>
  <c r="E426" i="41" a="1"/>
  <c r="E426" i="41" s="1"/>
  <c r="E427" i="41" a="1"/>
  <c r="E427" i="41" s="1"/>
  <c r="E428" i="41" a="1"/>
  <c r="E428" i="41" s="1"/>
  <c r="E429" i="41" a="1"/>
  <c r="E429" i="41" s="1"/>
  <c r="E430" i="41" a="1"/>
  <c r="E430" i="41" s="1"/>
  <c r="E431" i="41" a="1"/>
  <c r="E431" i="41" s="1"/>
  <c r="E432" i="41" a="1"/>
  <c r="E432" i="41" s="1"/>
  <c r="E433" i="41" a="1"/>
  <c r="E433" i="41" s="1"/>
  <c r="E434" i="41" a="1"/>
  <c r="E434" i="41" s="1"/>
  <c r="E435" i="41" a="1"/>
  <c r="E435" i="41" s="1"/>
  <c r="E436" i="41" a="1"/>
  <c r="E436" i="41" s="1"/>
  <c r="E437" i="41" a="1"/>
  <c r="E437" i="41" s="1"/>
  <c r="E438" i="41" a="1"/>
  <c r="E438" i="41" s="1"/>
  <c r="E439" i="41" a="1"/>
  <c r="E439" i="41" s="1"/>
  <c r="E440" i="41" a="1"/>
  <c r="E440" i="41" s="1"/>
  <c r="E441" i="41" a="1"/>
  <c r="E441" i="41" s="1"/>
  <c r="E442" i="41" a="1"/>
  <c r="E442" i="41" s="1"/>
  <c r="E443" i="41" a="1"/>
  <c r="E443" i="41" s="1"/>
  <c r="E444" i="41" a="1"/>
  <c r="E444" i="41" s="1"/>
  <c r="E445" i="41" a="1"/>
  <c r="E445" i="41" s="1"/>
  <c r="E446" i="41" a="1"/>
  <c r="E446" i="41" s="1"/>
  <c r="E447" i="41" a="1"/>
  <c r="E447" i="41" s="1"/>
  <c r="E448" i="41" a="1"/>
  <c r="E448" i="41" s="1"/>
  <c r="E449" i="41" a="1"/>
  <c r="E449" i="41" s="1"/>
  <c r="E450" i="41" a="1"/>
  <c r="E450" i="41" s="1"/>
  <c r="E451" i="41" a="1"/>
  <c r="E451" i="41" s="1"/>
  <c r="E452" i="41" a="1"/>
  <c r="E452" i="41" s="1"/>
  <c r="E453" i="41" a="1"/>
  <c r="E453" i="41" s="1"/>
  <c r="E454" i="41" a="1"/>
  <c r="E454" i="41" s="1"/>
  <c r="E455" i="41" a="1"/>
  <c r="E455" i="41" s="1"/>
  <c r="E456" i="41" a="1"/>
  <c r="E456" i="41" s="1"/>
  <c r="E457" i="41" a="1"/>
  <c r="E457" i="41" s="1"/>
  <c r="E458" i="41" a="1"/>
  <c r="E458" i="41" s="1"/>
  <c r="E459" i="41" a="1"/>
  <c r="E459" i="41" s="1"/>
  <c r="E460" i="41" a="1"/>
  <c r="E460" i="41" s="1"/>
  <c r="E461" i="41" a="1"/>
  <c r="E461" i="41" s="1"/>
  <c r="E462" i="41" a="1"/>
  <c r="E462" i="41" s="1"/>
  <c r="E463" i="41" a="1"/>
  <c r="E463" i="41" s="1"/>
  <c r="E464" i="41" a="1"/>
  <c r="E464" i="41" s="1"/>
  <c r="E465" i="41" a="1"/>
  <c r="E465" i="41" s="1"/>
  <c r="E466" i="41" a="1"/>
  <c r="E466" i="41" s="1"/>
  <c r="E467" i="41" a="1"/>
  <c r="E467" i="41" s="1"/>
  <c r="E468" i="41" a="1"/>
  <c r="E468" i="41" s="1"/>
  <c r="E469" i="41" a="1"/>
  <c r="E469" i="41" s="1"/>
  <c r="E470" i="41" a="1"/>
  <c r="E470" i="41" s="1"/>
  <c r="E471" i="41" a="1"/>
  <c r="E471" i="41" s="1"/>
  <c r="E472" i="41" a="1"/>
  <c r="E472" i="41" s="1"/>
  <c r="E473" i="41" a="1"/>
  <c r="E473" i="41" s="1"/>
  <c r="E474" i="41" a="1"/>
  <c r="E474" i="41" s="1"/>
  <c r="E475" i="41" a="1"/>
  <c r="E475" i="41" s="1"/>
  <c r="E476" i="41" a="1"/>
  <c r="E476" i="41" s="1"/>
  <c r="E477" i="41" a="1"/>
  <c r="E477" i="41" s="1"/>
  <c r="E478" i="41" a="1"/>
  <c r="E478" i="41" s="1"/>
  <c r="E479" i="41" a="1"/>
  <c r="E479" i="41" s="1"/>
  <c r="E480" i="41" a="1"/>
  <c r="E480" i="41" s="1"/>
  <c r="E481" i="41" a="1"/>
  <c r="E481" i="41" s="1"/>
  <c r="E482" i="41" a="1"/>
  <c r="E482" i="41" s="1"/>
  <c r="E483" i="41" a="1"/>
  <c r="E483" i="41" s="1"/>
  <c r="E484" i="41" a="1"/>
  <c r="E484" i="41" s="1"/>
  <c r="E485" i="41" a="1"/>
  <c r="E485" i="41" s="1"/>
  <c r="E486" i="41" a="1"/>
  <c r="E486" i="41" s="1"/>
  <c r="E487" i="41" a="1"/>
  <c r="E487" i="41" s="1"/>
  <c r="E488" i="41" a="1"/>
  <c r="E488" i="41" s="1"/>
  <c r="E489" i="41" a="1"/>
  <c r="E489" i="41" s="1"/>
  <c r="E490" i="41" a="1"/>
  <c r="E490" i="41" s="1"/>
  <c r="E491" i="41" a="1"/>
  <c r="E491" i="41" s="1"/>
  <c r="E492" i="41" a="1"/>
  <c r="E492" i="41" s="1"/>
  <c r="E493" i="41" a="1"/>
  <c r="E493" i="41" s="1"/>
  <c r="E494" i="41" a="1"/>
  <c r="E494" i="41" s="1"/>
  <c r="E495" i="41" a="1"/>
  <c r="E495" i="41" s="1"/>
  <c r="E496" i="41" a="1"/>
  <c r="E496" i="41" s="1"/>
  <c r="E497" i="41" a="1"/>
  <c r="E497" i="41" s="1"/>
  <c r="E498" i="41" a="1"/>
  <c r="E498" i="41" s="1"/>
  <c r="E499" i="41" a="1"/>
  <c r="E499" i="41" s="1"/>
  <c r="E500" i="41" a="1"/>
  <c r="E500" i="41" s="1"/>
  <c r="E501" i="41" a="1"/>
  <c r="E501" i="41" s="1"/>
  <c r="E502" i="41" a="1"/>
  <c r="E502" i="41" s="1"/>
  <c r="E503" i="41" a="1"/>
  <c r="E503" i="41" s="1"/>
  <c r="E504" i="41" a="1"/>
  <c r="E504" i="41" s="1"/>
  <c r="E505" i="41" a="1"/>
  <c r="E505" i="41" s="1"/>
  <c r="E506" i="41" a="1"/>
  <c r="E506" i="41" s="1"/>
  <c r="E507" i="41" a="1"/>
  <c r="E507" i="41" s="1"/>
  <c r="E508" i="41" a="1"/>
  <c r="E508" i="41" s="1"/>
  <c r="E509" i="41" a="1"/>
  <c r="E509" i="41" s="1"/>
  <c r="E510" i="41" a="1"/>
  <c r="E510" i="41" s="1"/>
  <c r="E511" i="41" a="1"/>
  <c r="E511" i="41" s="1"/>
  <c r="E512" i="41" a="1"/>
  <c r="E512" i="41" s="1"/>
  <c r="E513" i="41" a="1"/>
  <c r="E513" i="41" s="1"/>
  <c r="E514" i="41" a="1"/>
  <c r="E514" i="41" s="1"/>
  <c r="E515" i="41" a="1"/>
  <c r="E515" i="41" s="1"/>
  <c r="E516" i="41" a="1"/>
  <c r="E516" i="41" s="1"/>
  <c r="E517" i="41" a="1"/>
  <c r="E517" i="41" s="1"/>
  <c r="E518" i="41" a="1"/>
  <c r="E518" i="41" s="1"/>
  <c r="E519" i="41" a="1"/>
  <c r="E519" i="41" s="1"/>
  <c r="E520" i="41" a="1"/>
  <c r="E520" i="41" s="1"/>
  <c r="E521" i="41" a="1"/>
  <c r="E521" i="41" s="1"/>
  <c r="E522" i="41" a="1"/>
  <c r="E522" i="41" s="1"/>
  <c r="E523" i="41" a="1"/>
  <c r="E523" i="41" s="1"/>
  <c r="E524" i="41" a="1"/>
  <c r="E524" i="41" s="1"/>
  <c r="E525" i="41" a="1"/>
  <c r="E525" i="41" s="1"/>
  <c r="E526" i="41" a="1"/>
  <c r="E526" i="41" s="1"/>
  <c r="E527" i="41" a="1"/>
  <c r="E527" i="41" s="1"/>
  <c r="E528" i="41" a="1"/>
  <c r="E528" i="41" s="1"/>
  <c r="E529" i="41" a="1"/>
  <c r="E529" i="41" s="1"/>
  <c r="E530" i="41" a="1"/>
  <c r="E530" i="41" s="1"/>
  <c r="E531" i="41" a="1"/>
  <c r="E531" i="41" s="1"/>
  <c r="E532" i="41" a="1"/>
  <c r="E532" i="41" s="1"/>
  <c r="E533" i="41" a="1"/>
  <c r="E533" i="41" s="1"/>
  <c r="E534" i="41" a="1"/>
  <c r="E534" i="41" s="1"/>
  <c r="E535" i="41" a="1"/>
  <c r="E535" i="41" s="1"/>
  <c r="E536" i="41" a="1"/>
  <c r="E536" i="41" s="1"/>
  <c r="E537" i="41" a="1"/>
  <c r="E537" i="41" s="1"/>
  <c r="E538" i="41" a="1"/>
  <c r="E538" i="41" s="1"/>
  <c r="E539" i="41" a="1"/>
  <c r="E539" i="41" s="1"/>
  <c r="E540" i="41" a="1"/>
  <c r="E540" i="41" s="1"/>
  <c r="E541" i="41" a="1"/>
  <c r="E541" i="41" s="1"/>
  <c r="E542" i="41" a="1"/>
  <c r="E542" i="41" s="1"/>
  <c r="E543" i="41" a="1"/>
  <c r="E543" i="41" s="1"/>
  <c r="E544" i="41" a="1"/>
  <c r="E544" i="41" s="1"/>
  <c r="E545" i="41" a="1"/>
  <c r="E545" i="41" s="1"/>
  <c r="E546" i="41" a="1"/>
  <c r="E546" i="41" s="1"/>
  <c r="E547" i="41" a="1"/>
  <c r="E547" i="41" s="1"/>
  <c r="E548" i="41" a="1"/>
  <c r="E548" i="41" s="1"/>
  <c r="E549" i="41" a="1"/>
  <c r="E549" i="41" s="1"/>
  <c r="E550" i="41" a="1"/>
  <c r="E550" i="41" s="1"/>
  <c r="E551" i="41" a="1"/>
  <c r="E551" i="41" s="1"/>
  <c r="E552" i="41" a="1"/>
  <c r="E552" i="41" s="1"/>
  <c r="E553" i="41" a="1"/>
  <c r="E553" i="41" s="1"/>
  <c r="E554" i="41" a="1"/>
  <c r="E554" i="41" s="1"/>
  <c r="E555" i="41" a="1"/>
  <c r="E555" i="41" s="1"/>
  <c r="E556" i="41" a="1"/>
  <c r="E556" i="41" s="1"/>
  <c r="E557" i="41" a="1"/>
  <c r="E557" i="41" s="1"/>
  <c r="E558" i="41" a="1"/>
  <c r="E558" i="41" s="1"/>
  <c r="E559" i="41" a="1"/>
  <c r="E559" i="41" s="1"/>
  <c r="E560" i="41" a="1"/>
  <c r="E560" i="41" s="1"/>
  <c r="E561" i="41" a="1"/>
  <c r="E561" i="41" s="1"/>
  <c r="E562" i="41" a="1"/>
  <c r="E562" i="41" s="1"/>
  <c r="E563" i="41" a="1"/>
  <c r="E563" i="41" s="1"/>
  <c r="E564" i="41" a="1"/>
  <c r="E564" i="41" s="1"/>
  <c r="E565" i="41" a="1"/>
  <c r="E565" i="41" s="1"/>
  <c r="E566" i="41" a="1"/>
  <c r="E566" i="41" s="1"/>
  <c r="E567" i="41" a="1"/>
  <c r="E567" i="41" s="1"/>
  <c r="E568" i="41" a="1"/>
  <c r="E568" i="41" s="1"/>
  <c r="E569" i="41" a="1"/>
  <c r="E569" i="41" s="1"/>
  <c r="E570" i="41" a="1"/>
  <c r="E570" i="41" s="1"/>
  <c r="E571" i="41" a="1"/>
  <c r="E571" i="41" s="1"/>
  <c r="E572" i="41" a="1"/>
  <c r="E572" i="41" s="1"/>
  <c r="E573" i="41" a="1"/>
  <c r="E573" i="41" s="1"/>
  <c r="E574" i="41" a="1"/>
  <c r="E574" i="41" s="1"/>
  <c r="E575" i="41" a="1"/>
  <c r="E575" i="41" s="1"/>
  <c r="E576" i="41" a="1"/>
  <c r="E576" i="41" s="1"/>
  <c r="E577" i="41" a="1"/>
  <c r="E577" i="41" s="1"/>
  <c r="E578" i="41" a="1"/>
  <c r="E578" i="41" s="1"/>
  <c r="E579" i="41" a="1"/>
  <c r="E579" i="41" s="1"/>
  <c r="E580" i="41" a="1"/>
  <c r="E580" i="41" s="1"/>
  <c r="E581" i="41" a="1"/>
  <c r="E581" i="41" s="1"/>
  <c r="E582" i="41" a="1"/>
  <c r="E582" i="41" s="1"/>
  <c r="E583" i="41" a="1"/>
  <c r="E583" i="41" s="1"/>
  <c r="E584" i="41" a="1"/>
  <c r="E584" i="41" s="1"/>
  <c r="E585" i="41" a="1"/>
  <c r="E585" i="41" s="1"/>
  <c r="E586" i="41" a="1"/>
  <c r="E586" i="41" s="1"/>
  <c r="E587" i="41" a="1"/>
  <c r="E587" i="41" s="1"/>
  <c r="E588" i="41" a="1"/>
  <c r="E588" i="41" s="1"/>
  <c r="E589" i="41" a="1"/>
  <c r="E589" i="41" s="1"/>
  <c r="E590" i="41" a="1"/>
  <c r="E590" i="41" s="1"/>
  <c r="E591" i="41" a="1"/>
  <c r="E591" i="41" s="1"/>
  <c r="E592" i="41" a="1"/>
  <c r="E592" i="41" s="1"/>
  <c r="E593" i="41" a="1"/>
  <c r="E593" i="41" s="1"/>
  <c r="E594" i="41" a="1"/>
  <c r="E594" i="41" s="1"/>
  <c r="E595" i="41" a="1"/>
  <c r="E595" i="41" s="1"/>
  <c r="E596" i="41" a="1"/>
  <c r="E596" i="41" s="1"/>
  <c r="E597" i="41" a="1"/>
  <c r="E597" i="41" s="1"/>
  <c r="E598" i="41" a="1"/>
  <c r="E598" i="41" s="1"/>
  <c r="E599" i="41" a="1"/>
  <c r="E599" i="41" s="1"/>
  <c r="E600" i="41" a="1"/>
  <c r="E600" i="41" s="1"/>
  <c r="E601" i="41" a="1"/>
  <c r="E601" i="41" s="1"/>
  <c r="E602" i="41" a="1"/>
  <c r="E602" i="41" s="1"/>
  <c r="E603" i="41" a="1"/>
  <c r="E603" i="41" s="1"/>
  <c r="E604" i="41" a="1"/>
  <c r="E604" i="41" s="1"/>
  <c r="E605" i="41" a="1"/>
  <c r="E605" i="41" s="1"/>
  <c r="E606" i="41" a="1"/>
  <c r="E606" i="41" s="1"/>
  <c r="E607" i="41" a="1"/>
  <c r="E607" i="41" s="1"/>
  <c r="E608" i="41" a="1"/>
  <c r="E608" i="41" s="1"/>
  <c r="E609" i="41" a="1"/>
  <c r="E609" i="41" s="1"/>
  <c r="E610" i="41" a="1"/>
  <c r="E610" i="41" s="1"/>
  <c r="E611" i="41" a="1"/>
  <c r="E611" i="41" s="1"/>
  <c r="E612" i="41" a="1"/>
  <c r="E612" i="41" s="1"/>
  <c r="E613" i="41" a="1"/>
  <c r="E613" i="41" s="1"/>
  <c r="E614" i="41" a="1"/>
  <c r="E614" i="41" s="1"/>
  <c r="E615" i="41" a="1"/>
  <c r="E615" i="41" s="1"/>
  <c r="E616" i="41" a="1"/>
  <c r="E616" i="41" s="1"/>
  <c r="E617" i="41" a="1"/>
  <c r="E617" i="41" s="1"/>
  <c r="E618" i="41" a="1"/>
  <c r="E618" i="41" s="1"/>
  <c r="E619" i="41" a="1"/>
  <c r="E619" i="41" s="1"/>
  <c r="E620" i="41" a="1"/>
  <c r="E620" i="41" s="1"/>
  <c r="E621" i="41" a="1"/>
  <c r="E621" i="41" s="1"/>
  <c r="E622" i="41" a="1"/>
  <c r="E622" i="41" s="1"/>
  <c r="E623" i="41" a="1"/>
  <c r="E623" i="41" s="1"/>
  <c r="E624" i="41" a="1"/>
  <c r="E624" i="41" s="1"/>
  <c r="E625" i="41" a="1"/>
  <c r="E625" i="41" s="1"/>
  <c r="E626" i="41" a="1"/>
  <c r="E626" i="41" s="1"/>
  <c r="E627" i="41" a="1"/>
  <c r="E627" i="41" s="1"/>
  <c r="E628" i="41" a="1"/>
  <c r="E628" i="41" s="1"/>
  <c r="E629" i="41" a="1"/>
  <c r="E629" i="41" s="1"/>
  <c r="E630" i="41" a="1"/>
  <c r="E630" i="41" s="1"/>
  <c r="E631" i="41" a="1"/>
  <c r="E631" i="41" s="1"/>
  <c r="E632" i="41" a="1"/>
  <c r="E632" i="41" s="1"/>
  <c r="E633" i="41" a="1"/>
  <c r="E633" i="41" s="1"/>
  <c r="E634" i="41" a="1"/>
  <c r="E634" i="41" s="1"/>
  <c r="E635" i="41" a="1"/>
  <c r="E635" i="41" s="1"/>
  <c r="E636" i="41" a="1"/>
  <c r="E636" i="41" s="1"/>
  <c r="E637" i="41" a="1"/>
  <c r="E637" i="41" s="1"/>
  <c r="E638" i="41" a="1"/>
  <c r="E638" i="41" s="1"/>
  <c r="E639" i="41" a="1"/>
  <c r="E639" i="41" s="1"/>
  <c r="E640" i="41" a="1"/>
  <c r="E640" i="41" s="1"/>
  <c r="E641" i="41" a="1"/>
  <c r="E641" i="41" s="1"/>
  <c r="E642" i="41" a="1"/>
  <c r="E642" i="41" s="1"/>
  <c r="E643" i="41" a="1"/>
  <c r="E643" i="41" s="1"/>
  <c r="E644" i="41" a="1"/>
  <c r="E644" i="41" s="1"/>
  <c r="E645" i="41" a="1"/>
  <c r="E645" i="41" s="1"/>
  <c r="E646" i="41" a="1"/>
  <c r="E646" i="41" s="1"/>
  <c r="E647" i="41" a="1"/>
  <c r="E647" i="41" s="1"/>
  <c r="E648" i="41" a="1"/>
  <c r="E648" i="41" s="1"/>
  <c r="E649" i="41" a="1"/>
  <c r="E649" i="41" s="1"/>
  <c r="E650" i="41" a="1"/>
  <c r="E650" i="41" s="1"/>
  <c r="E651" i="41" a="1"/>
  <c r="E651" i="41" s="1"/>
  <c r="E652" i="41" a="1"/>
  <c r="E652" i="41" s="1"/>
  <c r="E653" i="41" a="1"/>
  <c r="E653" i="41" s="1"/>
  <c r="E654" i="41" a="1"/>
  <c r="E654" i="41" s="1"/>
  <c r="E655" i="41" a="1"/>
  <c r="E655" i="41" s="1"/>
  <c r="E656" i="41" a="1"/>
  <c r="E656" i="41" s="1"/>
  <c r="E657" i="41" a="1"/>
  <c r="E657" i="41" s="1"/>
  <c r="E658" i="41" a="1"/>
  <c r="E658" i="41" s="1"/>
  <c r="E659" i="41" a="1"/>
  <c r="E659" i="41" s="1"/>
  <c r="E660" i="41" a="1"/>
  <c r="E660" i="41" s="1"/>
  <c r="E661" i="41" a="1"/>
  <c r="E661" i="41" s="1"/>
  <c r="E662" i="41" a="1"/>
  <c r="E662" i="41" s="1"/>
  <c r="E663" i="41" a="1"/>
  <c r="E663" i="41" s="1"/>
  <c r="E664" i="41" a="1"/>
  <c r="E664" i="41" s="1"/>
  <c r="E665" i="41" a="1"/>
  <c r="E665" i="41" s="1"/>
  <c r="E666" i="41" a="1"/>
  <c r="E666" i="41" s="1"/>
  <c r="E667" i="41" a="1"/>
  <c r="E667" i="41" s="1"/>
  <c r="E668" i="41" a="1"/>
  <c r="E668" i="41" s="1"/>
  <c r="E669" i="41" a="1"/>
  <c r="E669" i="41" s="1"/>
  <c r="E670" i="41" a="1"/>
  <c r="E670" i="41" s="1"/>
  <c r="E671" i="41" a="1"/>
  <c r="E671" i="41" s="1"/>
  <c r="E672" i="41" a="1"/>
  <c r="E672" i="41" s="1"/>
  <c r="E673" i="41" a="1"/>
  <c r="E673" i="41" s="1"/>
  <c r="E674" i="41" a="1"/>
  <c r="E674" i="41" s="1"/>
  <c r="E675" i="41" a="1"/>
  <c r="E675" i="41" s="1"/>
  <c r="E676" i="41" a="1"/>
  <c r="E676" i="41" s="1"/>
  <c r="E677" i="41" a="1"/>
  <c r="E677" i="41" s="1"/>
  <c r="E678" i="41" a="1"/>
  <c r="E678" i="41" s="1"/>
  <c r="E679" i="41" a="1"/>
  <c r="E679" i="41" s="1"/>
  <c r="E680" i="41" a="1"/>
  <c r="E680" i="41" s="1"/>
  <c r="E681" i="41" a="1"/>
  <c r="E681" i="41" s="1"/>
  <c r="E682" i="41" a="1"/>
  <c r="E682" i="41" s="1"/>
  <c r="E683" i="41" a="1"/>
  <c r="E683" i="41" s="1"/>
  <c r="E684" i="41" a="1"/>
  <c r="E684" i="41" s="1"/>
  <c r="E685" i="41" a="1"/>
  <c r="E685" i="41" s="1"/>
  <c r="E686" i="41" a="1"/>
  <c r="E686" i="41" s="1"/>
  <c r="E687" i="41" a="1"/>
  <c r="E687" i="41" s="1"/>
  <c r="E688" i="41" a="1"/>
  <c r="E688" i="41" s="1"/>
  <c r="E689" i="41" a="1"/>
  <c r="E689" i="41" s="1"/>
  <c r="E690" i="41" a="1"/>
  <c r="E690" i="41" s="1"/>
  <c r="E691" i="41" a="1"/>
  <c r="E691" i="41" s="1"/>
  <c r="E692" i="41" a="1"/>
  <c r="E692" i="41" s="1"/>
  <c r="E693" i="41" a="1"/>
  <c r="E693" i="41" s="1"/>
  <c r="E694" i="41" a="1"/>
  <c r="E694" i="41" s="1"/>
  <c r="E695" i="41" a="1"/>
  <c r="E695" i="41" s="1"/>
  <c r="E696" i="41" a="1"/>
  <c r="E696" i="41" s="1"/>
  <c r="E697" i="41" a="1"/>
  <c r="E697" i="41" s="1"/>
  <c r="E698" i="41" a="1"/>
  <c r="E698" i="41" s="1"/>
  <c r="E699" i="41" a="1"/>
  <c r="E699" i="41" s="1"/>
  <c r="E700" i="41" a="1"/>
  <c r="E700" i="41" s="1"/>
  <c r="E701" i="41" a="1"/>
  <c r="E701" i="41" s="1"/>
  <c r="E702" i="41" a="1"/>
  <c r="E702" i="41" s="1"/>
  <c r="E703" i="41" a="1"/>
  <c r="E703" i="41" s="1"/>
  <c r="E704" i="41" a="1"/>
  <c r="E704" i="41" s="1"/>
  <c r="E705" i="41" a="1"/>
  <c r="E705" i="41" s="1"/>
  <c r="E706" i="41" a="1"/>
  <c r="E706" i="41" s="1"/>
  <c r="E707" i="41" a="1"/>
  <c r="E707" i="41" s="1"/>
  <c r="E708" i="41" a="1"/>
  <c r="E708" i="41" s="1"/>
  <c r="E709" i="41" a="1"/>
  <c r="E709" i="41" s="1"/>
  <c r="E710" i="41" a="1"/>
  <c r="E710" i="41" s="1"/>
  <c r="E711" i="41" a="1"/>
  <c r="E711" i="41" s="1"/>
  <c r="E712" i="41" a="1"/>
  <c r="E712" i="41" s="1"/>
  <c r="E713" i="41" a="1"/>
  <c r="E713" i="41" s="1"/>
  <c r="E714" i="41" a="1"/>
  <c r="E714" i="41" s="1"/>
  <c r="E715" i="41" a="1"/>
  <c r="E715" i="41" s="1"/>
  <c r="E716" i="41" a="1"/>
  <c r="E716" i="41" s="1"/>
  <c r="E717" i="41" a="1"/>
  <c r="E717" i="41" s="1"/>
  <c r="E718" i="41" a="1"/>
  <c r="E718" i="41" s="1"/>
  <c r="E719" i="41" a="1"/>
  <c r="E719" i="41" s="1"/>
  <c r="E720" i="41" a="1"/>
  <c r="E720" i="41" s="1"/>
  <c r="E721" i="41" a="1"/>
  <c r="E721" i="41" s="1"/>
  <c r="E722" i="41" a="1"/>
  <c r="E722" i="41" s="1"/>
  <c r="E723" i="41" a="1"/>
  <c r="E723" i="41" s="1"/>
  <c r="E724" i="41" a="1"/>
  <c r="E724" i="41" s="1"/>
  <c r="E725" i="41" a="1"/>
  <c r="E725" i="41" s="1"/>
  <c r="E726" i="41" a="1"/>
  <c r="E726" i="41" s="1"/>
  <c r="E727" i="41" a="1"/>
  <c r="E727" i="41" s="1"/>
  <c r="E728" i="41" a="1"/>
  <c r="E728" i="41" s="1"/>
  <c r="E729" i="41" a="1"/>
  <c r="E729" i="41" s="1"/>
  <c r="E730" i="41" a="1"/>
  <c r="E730" i="41" s="1"/>
  <c r="E731" i="41" a="1"/>
  <c r="E731" i="41" s="1"/>
  <c r="E732" i="41" a="1"/>
  <c r="E732" i="41" s="1"/>
  <c r="E733" i="41" a="1"/>
  <c r="E733" i="41" s="1"/>
  <c r="E734" i="41" a="1"/>
  <c r="E734" i="41" s="1"/>
  <c r="E735" i="41" a="1"/>
  <c r="E735" i="41" s="1"/>
  <c r="E736" i="41" a="1"/>
  <c r="E736" i="41" s="1"/>
  <c r="E737" i="41" a="1"/>
  <c r="E737" i="41" s="1"/>
  <c r="E738" i="41" a="1"/>
  <c r="E738" i="41" s="1"/>
  <c r="E739" i="41" a="1"/>
  <c r="E739" i="41" s="1"/>
  <c r="E740" i="41" a="1"/>
  <c r="E740" i="41" s="1"/>
  <c r="E741" i="41" a="1"/>
  <c r="E741" i="41" s="1"/>
  <c r="E742" i="41" a="1"/>
  <c r="E742" i="41" s="1"/>
  <c r="E743" i="41" a="1"/>
  <c r="E743" i="41" s="1"/>
  <c r="E744" i="41" a="1"/>
  <c r="E744" i="41" s="1"/>
  <c r="E745" i="41" a="1"/>
  <c r="E745" i="41" s="1"/>
  <c r="E746" i="41" a="1"/>
  <c r="E746" i="41" s="1"/>
  <c r="E747" i="41" a="1"/>
  <c r="E747" i="41" s="1"/>
  <c r="E748" i="41" a="1"/>
  <c r="E748" i="41" s="1"/>
  <c r="E749" i="41" a="1"/>
  <c r="E749" i="41" s="1"/>
  <c r="E750" i="41" a="1"/>
  <c r="E750" i="41" s="1"/>
  <c r="E751" i="41" a="1"/>
  <c r="E751" i="41" s="1"/>
  <c r="E752" i="41" a="1"/>
  <c r="E752" i="41" s="1"/>
  <c r="E753" i="41" a="1"/>
  <c r="E753" i="41" s="1"/>
  <c r="E754" i="41" a="1"/>
  <c r="E754" i="41" s="1"/>
  <c r="E755" i="41" a="1"/>
  <c r="E755" i="41" s="1"/>
  <c r="E756" i="41" a="1"/>
  <c r="E756" i="41" s="1"/>
  <c r="E757" i="41" a="1"/>
  <c r="E757" i="41" s="1"/>
  <c r="E758" i="41" a="1"/>
  <c r="E758" i="41" s="1"/>
  <c r="E759" i="41" a="1"/>
  <c r="E759" i="41" s="1"/>
  <c r="E760" i="41" a="1"/>
  <c r="E760" i="41" s="1"/>
  <c r="E761" i="41" a="1"/>
  <c r="E761" i="41" s="1"/>
  <c r="E762" i="41" a="1"/>
  <c r="E762" i="41" s="1"/>
  <c r="E763" i="41" a="1"/>
  <c r="E763" i="41" s="1"/>
  <c r="E764" i="41" a="1"/>
  <c r="E764" i="41" s="1"/>
  <c r="E765" i="41" a="1"/>
  <c r="E765" i="41" s="1"/>
  <c r="E766" i="41" a="1"/>
  <c r="E766" i="41" s="1"/>
  <c r="E767" i="41" a="1"/>
  <c r="E767" i="41" s="1"/>
  <c r="E768" i="41" a="1"/>
  <c r="E768" i="41" s="1"/>
  <c r="E769" i="41" a="1"/>
  <c r="E769" i="41" s="1"/>
  <c r="E799" i="41" a="1"/>
  <c r="E799" i="41" s="1"/>
  <c r="E800" i="41" a="1"/>
  <c r="E800" i="41" s="1"/>
  <c r="E801" i="41" a="1"/>
  <c r="E801" i="41" s="1"/>
  <c r="E821" i="41" a="1"/>
  <c r="E821" i="41" s="1"/>
  <c r="E822" i="41" a="1"/>
  <c r="E822" i="41" s="1"/>
  <c r="E823" i="41" a="1"/>
  <c r="E823" i="41" s="1"/>
  <c r="E824" i="41" a="1"/>
  <c r="E824" i="41" s="1"/>
  <c r="E825" i="41" a="1"/>
  <c r="E825" i="41" s="1"/>
  <c r="E826" i="41" a="1"/>
  <c r="E826" i="41" s="1"/>
  <c r="E827" i="41" a="1"/>
  <c r="E827" i="41" s="1"/>
  <c r="E828" i="41" a="1"/>
  <c r="E828" i="41" s="1"/>
  <c r="E829" i="41" a="1"/>
  <c r="E829" i="41" s="1"/>
  <c r="E830" i="41" a="1"/>
  <c r="E830" i="41" s="1"/>
  <c r="E831" i="41" a="1"/>
  <c r="E831" i="41" s="1"/>
  <c r="E832" i="41" a="1"/>
  <c r="E832" i="41" s="1"/>
  <c r="E833" i="41" a="1"/>
  <c r="E833" i="41" s="1"/>
  <c r="E834" i="41" a="1"/>
  <c r="E834" i="41" s="1"/>
  <c r="E835" i="41" a="1"/>
  <c r="E835" i="41" s="1"/>
  <c r="E836" i="41" a="1"/>
  <c r="E836" i="41" s="1"/>
  <c r="E837" i="41" a="1"/>
  <c r="E837" i="41" s="1"/>
  <c r="E838" i="41" a="1"/>
  <c r="E838" i="41" s="1"/>
  <c r="E839" i="41" a="1"/>
  <c r="E839" i="41" s="1"/>
  <c r="E840" i="41" a="1"/>
  <c r="E840" i="41" s="1"/>
  <c r="E841" i="41" a="1"/>
  <c r="E841" i="41" s="1"/>
  <c r="E842" i="41" a="1"/>
  <c r="E842" i="41" s="1"/>
  <c r="E843" i="41" a="1"/>
  <c r="E843" i="41" s="1"/>
  <c r="E844" i="41" a="1"/>
  <c r="E844" i="41" s="1"/>
  <c r="E845" i="41" a="1"/>
  <c r="E845" i="41" s="1"/>
  <c r="E846" i="41" a="1"/>
  <c r="E846" i="41" s="1"/>
  <c r="E847" i="41" a="1"/>
  <c r="E847" i="41" s="1"/>
  <c r="E848" i="41" a="1"/>
  <c r="E848" i="41" s="1"/>
  <c r="E849" i="41" a="1"/>
  <c r="E849" i="41" s="1"/>
  <c r="E850" i="41" a="1"/>
  <c r="E850" i="41" s="1"/>
  <c r="E851" i="41" a="1"/>
  <c r="E851" i="41" s="1"/>
  <c r="E852" i="41" a="1"/>
  <c r="E852" i="41" s="1"/>
  <c r="E853" i="41" a="1"/>
  <c r="E853" i="41" s="1"/>
  <c r="E854" i="41" a="1"/>
  <c r="E854" i="41" s="1"/>
  <c r="E855" i="41" a="1"/>
  <c r="E855" i="41" s="1"/>
  <c r="E856" i="41" a="1"/>
  <c r="E856" i="41" s="1"/>
  <c r="E857" i="41" a="1"/>
  <c r="E857" i="41" s="1"/>
  <c r="E858" i="41" a="1"/>
  <c r="E858" i="41" s="1"/>
  <c r="E859" i="41" a="1"/>
  <c r="E859" i="41" s="1"/>
  <c r="E860" i="41" a="1"/>
  <c r="E860" i="41" s="1"/>
  <c r="E861" i="41" a="1"/>
  <c r="E861" i="41" s="1"/>
  <c r="E862" i="41" a="1"/>
  <c r="E862" i="41" s="1"/>
  <c r="E863" i="41" a="1"/>
  <c r="E863" i="41" s="1"/>
  <c r="E864" i="41" a="1"/>
  <c r="E864" i="41" s="1"/>
  <c r="E865" i="41" a="1"/>
  <c r="E865" i="41" s="1"/>
  <c r="E866" i="41" a="1"/>
  <c r="E866" i="41" s="1"/>
  <c r="E867" i="41" a="1"/>
  <c r="E867" i="41" s="1"/>
  <c r="E868" i="41" a="1"/>
  <c r="E868" i="41" s="1"/>
  <c r="E869" i="41" a="1"/>
  <c r="E869" i="41" s="1"/>
  <c r="E870" i="41" a="1"/>
  <c r="E870" i="41" s="1"/>
  <c r="E871" i="41" a="1"/>
  <c r="E871" i="41" s="1"/>
  <c r="E872" i="41" a="1"/>
  <c r="E872" i="41" s="1"/>
  <c r="E873" i="41" a="1"/>
  <c r="E873" i="41" s="1"/>
  <c r="E874" i="41" a="1"/>
  <c r="E874" i="41" s="1"/>
  <c r="E875" i="41" a="1"/>
  <c r="E875" i="41" s="1"/>
  <c r="E876" i="41" a="1"/>
  <c r="E876" i="41" s="1"/>
  <c r="E877" i="41" a="1"/>
  <c r="E877" i="41" s="1"/>
  <c r="E878" i="41" a="1"/>
  <c r="E878" i="41" s="1"/>
  <c r="E879" i="41" a="1"/>
  <c r="E879" i="41" s="1"/>
  <c r="E880" i="41" a="1"/>
  <c r="E880" i="41" s="1"/>
  <c r="E881" i="41" a="1"/>
  <c r="E881" i="41" s="1"/>
  <c r="E882" i="41" a="1"/>
  <c r="E882" i="41" s="1"/>
  <c r="E883" i="41" a="1"/>
  <c r="E883" i="41" s="1"/>
  <c r="E884" i="41" a="1"/>
  <c r="E884" i="41" s="1"/>
  <c r="E885" i="41" a="1"/>
  <c r="E885" i="41" s="1"/>
  <c r="E886" i="41" a="1"/>
  <c r="E886" i="41" s="1"/>
  <c r="E887" i="41" a="1"/>
  <c r="E887" i="41" s="1"/>
  <c r="E888" i="41" a="1"/>
  <c r="E888" i="41" s="1"/>
  <c r="E889" i="41" a="1"/>
  <c r="E889" i="41" s="1"/>
  <c r="E890" i="41" a="1"/>
  <c r="E890" i="41" s="1"/>
  <c r="E891" i="41" a="1"/>
  <c r="E891" i="41" s="1"/>
  <c r="E892" i="41" a="1"/>
  <c r="E892" i="41" s="1"/>
  <c r="E893" i="41" a="1"/>
  <c r="E893" i="41" s="1"/>
  <c r="E894" i="41" a="1"/>
  <c r="E894" i="41" s="1"/>
  <c r="E895" i="41" a="1"/>
  <c r="E895" i="41" s="1"/>
  <c r="E896" i="41" a="1"/>
  <c r="E896" i="41" s="1"/>
  <c r="E897" i="41" a="1"/>
  <c r="E897" i="41" s="1"/>
  <c r="E898" i="41" a="1"/>
  <c r="E898" i="41" s="1"/>
  <c r="E899" i="41" a="1"/>
  <c r="E899" i="41" s="1"/>
  <c r="E900" i="41" a="1"/>
  <c r="E900" i="41" s="1"/>
  <c r="E901" i="41" a="1"/>
  <c r="E901" i="41" s="1"/>
  <c r="E902" i="41" a="1"/>
  <c r="E902" i="41" s="1"/>
  <c r="E903" i="41" a="1"/>
  <c r="E903" i="41" s="1"/>
  <c r="E904" i="41" a="1"/>
  <c r="E904" i="41" s="1"/>
  <c r="E905" i="41" a="1"/>
  <c r="E905" i="41" s="1"/>
  <c r="E906" i="41" a="1"/>
  <c r="E906" i="41" s="1"/>
  <c r="E907" i="41" a="1"/>
  <c r="E907" i="41" s="1"/>
  <c r="E908" i="41" a="1"/>
  <c r="E908" i="41" s="1"/>
  <c r="E909" i="41" a="1"/>
  <c r="E909" i="41" s="1"/>
  <c r="E910" i="41" a="1"/>
  <c r="E910" i="41" s="1"/>
  <c r="E911" i="41" a="1"/>
  <c r="E911" i="41" s="1"/>
  <c r="E912" i="41" a="1"/>
  <c r="E912" i="41" s="1"/>
  <c r="E913" i="41" a="1"/>
  <c r="E913" i="41" s="1"/>
  <c r="E914" i="41" a="1"/>
  <c r="E914" i="41" s="1"/>
  <c r="E915" i="41" a="1"/>
  <c r="E915" i="41" s="1"/>
  <c r="E916" i="41" a="1"/>
  <c r="E916" i="41" s="1"/>
  <c r="E917" i="41" a="1"/>
  <c r="E917" i="41" s="1"/>
  <c r="E918" i="41" a="1"/>
  <c r="E918" i="41" s="1"/>
  <c r="E919" i="41" a="1"/>
  <c r="E919" i="41" s="1"/>
  <c r="E920" i="41" a="1"/>
  <c r="E920" i="41" s="1"/>
  <c r="E921" i="41" a="1"/>
  <c r="E921" i="41" s="1"/>
  <c r="E922" i="41" a="1"/>
  <c r="E922" i="41" s="1"/>
  <c r="E923" i="41" a="1"/>
  <c r="E923" i="41" s="1"/>
  <c r="E924" i="41" a="1"/>
  <c r="E924" i="41" s="1"/>
  <c r="E925" i="41" a="1"/>
  <c r="E925" i="41" s="1"/>
  <c r="E926" i="41" a="1"/>
  <c r="E926" i="41" s="1"/>
  <c r="E927" i="41" a="1"/>
  <c r="E927" i="41" s="1"/>
  <c r="E928" i="41" a="1"/>
  <c r="E928" i="41" s="1"/>
  <c r="E929" i="41" a="1"/>
  <c r="E929" i="41" s="1"/>
  <c r="E930" i="41" a="1"/>
  <c r="E930" i="41" s="1"/>
  <c r="E931" i="41" a="1"/>
  <c r="E931" i="41" s="1"/>
  <c r="E932" i="41" a="1"/>
  <c r="E932" i="41" s="1"/>
  <c r="E933" i="41" a="1"/>
  <c r="E933" i="41" s="1"/>
  <c r="E934" i="41" a="1"/>
  <c r="E934" i="41" s="1"/>
  <c r="E935" i="41" a="1"/>
  <c r="E935" i="41" s="1"/>
  <c r="E936" i="41" a="1"/>
  <c r="E936" i="41" s="1"/>
  <c r="E937" i="41" a="1"/>
  <c r="E937" i="41" s="1"/>
  <c r="E938" i="41" a="1"/>
  <c r="E938" i="41" s="1"/>
  <c r="E939" i="41" a="1"/>
  <c r="E939" i="41" s="1"/>
  <c r="E940" i="41" a="1"/>
  <c r="E940" i="41" s="1"/>
  <c r="E941" i="41" a="1"/>
  <c r="E941" i="41" s="1"/>
  <c r="E942" i="41" a="1"/>
  <c r="E942" i="41" s="1"/>
  <c r="E943" i="41" a="1"/>
  <c r="E943" i="41" s="1"/>
  <c r="E944" i="41" a="1"/>
  <c r="E944" i="41" s="1"/>
  <c r="E945" i="41" a="1"/>
  <c r="E945" i="41" s="1"/>
  <c r="E946" i="41" a="1"/>
  <c r="E946" i="41" s="1"/>
  <c r="E947" i="41" a="1"/>
  <c r="E947" i="41" s="1"/>
  <c r="E948" i="41" a="1"/>
  <c r="E948" i="41" s="1"/>
  <c r="E949" i="41" a="1"/>
  <c r="E949" i="41" s="1"/>
  <c r="E950" i="41" a="1"/>
  <c r="E950" i="41" s="1"/>
  <c r="E951" i="41" a="1"/>
  <c r="E951" i="41" s="1"/>
  <c r="E952" i="41" a="1"/>
  <c r="E952" i="41" s="1"/>
  <c r="E953" i="41" a="1"/>
  <c r="E953" i="41" s="1"/>
  <c r="E954" i="41" a="1"/>
  <c r="E954" i="41" s="1"/>
  <c r="E955" i="41" a="1"/>
  <c r="E955" i="41" s="1"/>
  <c r="E956" i="41" a="1"/>
  <c r="E956" i="41" s="1"/>
  <c r="E957" i="41" a="1"/>
  <c r="E957" i="41" s="1"/>
  <c r="E958" i="41" a="1"/>
  <c r="E958" i="41" s="1"/>
  <c r="E959" i="41" a="1"/>
  <c r="E959" i="41" s="1"/>
  <c r="E960" i="41" a="1"/>
  <c r="E960" i="41" s="1"/>
  <c r="E961" i="41" a="1"/>
  <c r="E961" i="41" s="1"/>
  <c r="E962" i="41" a="1"/>
  <c r="E962" i="41" s="1"/>
  <c r="E963" i="41" a="1"/>
  <c r="E963" i="41" s="1"/>
  <c r="E964" i="41" a="1"/>
  <c r="E964" i="41" s="1"/>
  <c r="E965" i="41" a="1"/>
  <c r="E965" i="41" s="1"/>
  <c r="E966" i="41" a="1"/>
  <c r="E966" i="41" s="1"/>
  <c r="E967" i="41" a="1"/>
  <c r="E967" i="41" s="1"/>
  <c r="E968" i="41" a="1"/>
  <c r="E968" i="41" s="1"/>
  <c r="E969" i="41" a="1"/>
  <c r="E969" i="41" s="1"/>
  <c r="E970" i="41" a="1"/>
  <c r="E970" i="41" s="1"/>
  <c r="E971" i="41" a="1"/>
  <c r="E971" i="41" s="1"/>
  <c r="E972" i="41" a="1"/>
  <c r="E972" i="41" s="1"/>
  <c r="E973" i="41" a="1"/>
  <c r="E973" i="41" s="1"/>
  <c r="E974" i="41" a="1"/>
  <c r="E974" i="41" s="1"/>
  <c r="E975" i="41" a="1"/>
  <c r="E975" i="41" s="1"/>
  <c r="E976" i="41" a="1"/>
  <c r="E976" i="41" s="1"/>
  <c r="E977" i="41" a="1"/>
  <c r="E977" i="41" s="1"/>
  <c r="E978" i="41" a="1"/>
  <c r="E978" i="41" s="1"/>
  <c r="E979" i="41" a="1"/>
  <c r="E979" i="41" s="1"/>
  <c r="E980" i="41" a="1"/>
  <c r="E980" i="41" s="1"/>
  <c r="E981" i="41" a="1"/>
  <c r="E981" i="41" s="1"/>
  <c r="E982" i="41" a="1"/>
  <c r="E982" i="41" s="1"/>
  <c r="E983" i="41" a="1"/>
  <c r="E983" i="41" s="1"/>
  <c r="E984" i="41" a="1"/>
  <c r="E984" i="41" s="1"/>
  <c r="E985" i="41" a="1"/>
  <c r="E985" i="41" s="1"/>
  <c r="E986" i="41" a="1"/>
  <c r="E986" i="41" s="1"/>
  <c r="E987" i="41" a="1"/>
  <c r="E987" i="41" s="1"/>
  <c r="E988" i="41" a="1"/>
  <c r="E988" i="41" s="1"/>
  <c r="E989" i="41" a="1"/>
  <c r="E989" i="41" s="1"/>
  <c r="E990" i="41" a="1"/>
  <c r="E990" i="41" s="1"/>
  <c r="E991" i="41" a="1"/>
  <c r="E991" i="41" s="1"/>
  <c r="E992" i="41" a="1"/>
  <c r="E992" i="41" s="1"/>
  <c r="E993" i="41" a="1"/>
  <c r="E993" i="41" s="1"/>
  <c r="D2" i="41" a="1"/>
  <c r="D2" i="41" s="1"/>
  <c r="D3" i="41" a="1"/>
  <c r="D3" i="41" s="1"/>
  <c r="D4" i="41" a="1"/>
  <c r="D4" i="41" s="1"/>
  <c r="D5" i="41" a="1"/>
  <c r="D5" i="41" s="1"/>
  <c r="D6" i="41" a="1"/>
  <c r="D6" i="41" s="1"/>
  <c r="D7" i="41" a="1"/>
  <c r="D7" i="41" s="1"/>
  <c r="D8" i="41" a="1"/>
  <c r="D8" i="41" s="1"/>
  <c r="D9" i="41" a="1"/>
  <c r="D9" i="41" s="1"/>
  <c r="D10" i="41" a="1"/>
  <c r="D10" i="41" s="1"/>
  <c r="D11" i="41" a="1"/>
  <c r="D11" i="41" s="1"/>
  <c r="D12" i="41" a="1"/>
  <c r="D12" i="41" s="1"/>
  <c r="D13" i="41" a="1"/>
  <c r="D13" i="41" s="1"/>
  <c r="D14" i="41" a="1"/>
  <c r="D14" i="41" s="1"/>
  <c r="D15" i="41" a="1"/>
  <c r="D15" i="41" s="1"/>
  <c r="D16" i="41" a="1"/>
  <c r="D16" i="41" s="1"/>
  <c r="D18" i="41" a="1"/>
  <c r="D18" i="41" s="1"/>
  <c r="D17" i="41" s="1"/>
  <c r="D19" i="41" a="1"/>
  <c r="D19" i="41" s="1"/>
  <c r="D20" i="41" a="1"/>
  <c r="D20" i="41" s="1"/>
  <c r="D21" i="41" a="1"/>
  <c r="D21" i="41" s="1"/>
  <c r="D22" i="41" a="1"/>
  <c r="D22" i="41" s="1"/>
  <c r="D23" i="41" a="1"/>
  <c r="D23" i="41" s="1"/>
  <c r="D24" i="41" a="1"/>
  <c r="D24" i="41" s="1"/>
  <c r="D25" i="41" a="1"/>
  <c r="D25" i="41" s="1"/>
  <c r="D26" i="41" a="1"/>
  <c r="D26" i="41" s="1"/>
  <c r="D27" i="41" a="1"/>
  <c r="D27" i="41" s="1"/>
  <c r="D28" i="41" a="1"/>
  <c r="D28" i="41" s="1"/>
  <c r="D29" i="41" a="1"/>
  <c r="D29" i="41" s="1"/>
  <c r="D30" i="41" a="1"/>
  <c r="D30" i="41" s="1"/>
  <c r="D31" i="41" a="1"/>
  <c r="D31" i="41" s="1"/>
  <c r="D32" i="41" a="1"/>
  <c r="D32" i="41" s="1"/>
  <c r="D33" i="41" a="1"/>
  <c r="D33" i="41" s="1"/>
  <c r="D34" i="41" a="1"/>
  <c r="D34" i="41" s="1"/>
  <c r="D35" i="41" a="1"/>
  <c r="D35" i="41" s="1"/>
  <c r="D36" i="41" a="1"/>
  <c r="D36" i="41" s="1"/>
  <c r="D37" i="41" a="1"/>
  <c r="D37" i="41" s="1"/>
  <c r="D38" i="41" a="1"/>
  <c r="D38" i="41" s="1"/>
  <c r="D39" i="41" a="1"/>
  <c r="D39" i="41" s="1"/>
  <c r="D40" i="41" a="1"/>
  <c r="D40" i="41" s="1"/>
  <c r="D41" i="41" a="1"/>
  <c r="D41" i="41" s="1"/>
  <c r="D42" i="41" a="1"/>
  <c r="D42" i="41" s="1"/>
  <c r="D43" i="41" a="1"/>
  <c r="D43" i="41" s="1"/>
  <c r="D44" i="41" a="1"/>
  <c r="D44" i="41" s="1"/>
  <c r="D45" i="41" a="1"/>
  <c r="D45" i="41" s="1"/>
  <c r="D46" i="41" a="1"/>
  <c r="D46" i="41" s="1"/>
  <c r="D47" i="41" a="1"/>
  <c r="D47" i="41" s="1"/>
  <c r="D48" i="41" a="1"/>
  <c r="D48" i="41" s="1"/>
  <c r="D49" i="41" a="1"/>
  <c r="D49" i="41" s="1"/>
  <c r="D50" i="41" a="1"/>
  <c r="D50" i="41" s="1"/>
  <c r="D51" i="41" a="1"/>
  <c r="D51" i="41" s="1"/>
  <c r="D52" i="41" a="1"/>
  <c r="D52" i="41" s="1"/>
  <c r="D53" i="41" a="1"/>
  <c r="D53" i="41" s="1"/>
  <c r="D54" i="41" a="1"/>
  <c r="D54" i="41" s="1"/>
  <c r="D55" i="41" a="1"/>
  <c r="D55" i="41" s="1"/>
  <c r="D56" i="41" a="1"/>
  <c r="D56" i="41" s="1"/>
  <c r="D57" i="41" a="1"/>
  <c r="D57" i="41" s="1"/>
  <c r="D58" i="41" a="1"/>
  <c r="D58" i="41" s="1"/>
  <c r="D59" i="41" a="1"/>
  <c r="D59" i="41" s="1"/>
  <c r="D60" i="41" a="1"/>
  <c r="D60" i="41" s="1"/>
  <c r="D61" i="41" a="1"/>
  <c r="D61" i="41" s="1"/>
  <c r="D62" i="41" a="1"/>
  <c r="D62" i="41" s="1"/>
  <c r="D63" i="41" a="1"/>
  <c r="D63" i="41" s="1"/>
  <c r="D64" i="41" a="1"/>
  <c r="D64" i="41" s="1"/>
  <c r="D65" i="41" a="1"/>
  <c r="D65" i="41" s="1"/>
  <c r="D66" i="41" a="1"/>
  <c r="D66" i="41" s="1"/>
  <c r="D67" i="41" a="1"/>
  <c r="D67" i="41" s="1"/>
  <c r="D68" i="41" a="1"/>
  <c r="D68" i="41" s="1"/>
  <c r="D69" i="41" a="1"/>
  <c r="D69" i="41" s="1"/>
  <c r="D70" i="41" a="1"/>
  <c r="D70" i="41" s="1"/>
  <c r="D71" i="41" a="1"/>
  <c r="D71" i="41" s="1"/>
  <c r="D72" i="41" a="1"/>
  <c r="D72" i="41" s="1"/>
  <c r="D73" i="41" a="1"/>
  <c r="D73" i="41" s="1"/>
  <c r="D74" i="41" a="1"/>
  <c r="D74" i="41" s="1"/>
  <c r="D75" i="41" a="1"/>
  <c r="D75" i="41" s="1"/>
  <c r="D76" i="41" a="1"/>
  <c r="D76" i="41" s="1"/>
  <c r="D77" i="41" a="1"/>
  <c r="D77" i="41" s="1"/>
  <c r="D78" i="41" a="1"/>
  <c r="D78" i="41" s="1"/>
  <c r="D79" i="41" a="1"/>
  <c r="D79" i="41" s="1"/>
  <c r="D80" i="41" a="1"/>
  <c r="D80" i="41" s="1"/>
  <c r="D81" i="41" a="1"/>
  <c r="D81" i="41" s="1"/>
  <c r="D82" i="41" a="1"/>
  <c r="D82" i="41" s="1"/>
  <c r="D83" i="41" a="1"/>
  <c r="D83" i="41" s="1"/>
  <c r="D84" i="41" a="1"/>
  <c r="D84" i="41" s="1"/>
  <c r="D85" i="41" a="1"/>
  <c r="D85" i="41" s="1"/>
  <c r="D86" i="41" a="1"/>
  <c r="D86" i="41" s="1"/>
  <c r="D87" i="41" a="1"/>
  <c r="D87" i="41" s="1"/>
  <c r="D88" i="41" a="1"/>
  <c r="D88" i="41" s="1"/>
  <c r="D89" i="41" a="1"/>
  <c r="D89" i="41" s="1"/>
  <c r="D90" i="41" a="1"/>
  <c r="D90" i="41" s="1"/>
  <c r="D91" i="41" a="1"/>
  <c r="D91" i="41" s="1"/>
  <c r="D92" i="41" a="1"/>
  <c r="D92" i="41" s="1"/>
  <c r="D93" i="41" a="1"/>
  <c r="D93" i="41" s="1"/>
  <c r="D94" i="41" a="1"/>
  <c r="D94" i="41" s="1"/>
  <c r="D95" i="41" a="1"/>
  <c r="D95" i="41" s="1"/>
  <c r="D96" i="41" a="1"/>
  <c r="D96" i="41" s="1"/>
  <c r="D97" i="41" a="1"/>
  <c r="D97" i="41" s="1"/>
  <c r="D98" i="41" a="1"/>
  <c r="D98" i="41" s="1"/>
  <c r="D99" i="41" a="1"/>
  <c r="D99" i="41" s="1"/>
  <c r="D100" i="41" a="1"/>
  <c r="D100" i="41" s="1"/>
  <c r="D101" i="41" a="1"/>
  <c r="D101" i="41" s="1"/>
  <c r="D102" i="41" a="1"/>
  <c r="D102" i="41" s="1"/>
  <c r="D103" i="41" a="1"/>
  <c r="D103" i="41" s="1"/>
  <c r="D104" i="41" a="1"/>
  <c r="D104" i="41" s="1"/>
  <c r="D105" i="41" a="1"/>
  <c r="D105" i="41" s="1"/>
  <c r="D106" i="41" a="1"/>
  <c r="D106" i="41" s="1"/>
  <c r="D107" i="41" a="1"/>
  <c r="D107" i="41" s="1"/>
  <c r="D108" i="41" a="1"/>
  <c r="D108" i="41" s="1"/>
  <c r="D109" i="41" a="1"/>
  <c r="D109" i="41" s="1"/>
  <c r="D110" i="41" a="1"/>
  <c r="D110" i="41" s="1"/>
  <c r="D111" i="41" a="1"/>
  <c r="D111" i="41" s="1"/>
  <c r="D112" i="41" a="1"/>
  <c r="D112" i="41" s="1"/>
  <c r="D113" i="41" a="1"/>
  <c r="D113" i="41" s="1"/>
  <c r="D114" i="41" a="1"/>
  <c r="D114" i="41" s="1"/>
  <c r="D115" i="41" a="1"/>
  <c r="D115" i="41" s="1"/>
  <c r="D116" i="41" a="1"/>
  <c r="D116" i="41" s="1"/>
  <c r="D117" i="41" a="1"/>
  <c r="D117" i="41" s="1"/>
  <c r="D118" i="41" a="1"/>
  <c r="D118" i="41" s="1"/>
  <c r="D119" i="41" a="1"/>
  <c r="D119" i="41" s="1"/>
  <c r="D120" i="41" a="1"/>
  <c r="D120" i="41" s="1"/>
  <c r="D121" i="41" a="1"/>
  <c r="D121" i="41" s="1"/>
  <c r="D122" i="41" a="1"/>
  <c r="D122" i="41" s="1"/>
  <c r="D123" i="41" a="1"/>
  <c r="D123" i="41" s="1"/>
  <c r="D124" i="41" a="1"/>
  <c r="D124" i="41" s="1"/>
  <c r="D125" i="41" a="1"/>
  <c r="D125" i="41" s="1"/>
  <c r="D126" i="41" a="1"/>
  <c r="D126" i="41" s="1"/>
  <c r="D127" i="41" a="1"/>
  <c r="D127" i="41" s="1"/>
  <c r="D128" i="41" a="1"/>
  <c r="D128" i="41" s="1"/>
  <c r="D129" i="41" a="1"/>
  <c r="D129" i="41" s="1"/>
  <c r="D130" i="41" a="1"/>
  <c r="D130" i="41" s="1"/>
  <c r="D131" i="41" a="1"/>
  <c r="D131" i="41" s="1"/>
  <c r="D132" i="41" a="1"/>
  <c r="D132" i="41" s="1"/>
  <c r="D133" i="41" a="1"/>
  <c r="D133" i="41" s="1"/>
  <c r="D134" i="41" a="1"/>
  <c r="D134" i="41" s="1"/>
  <c r="D135" i="41" a="1"/>
  <c r="D135" i="41" s="1"/>
  <c r="D136" i="41" a="1"/>
  <c r="D136" i="41" s="1"/>
  <c r="D137" i="41" a="1"/>
  <c r="D137" i="41" s="1"/>
  <c r="D138" i="41" a="1"/>
  <c r="D138" i="41" s="1"/>
  <c r="D139" i="41" a="1"/>
  <c r="D139" i="41" s="1"/>
  <c r="D140" i="41" a="1"/>
  <c r="D140" i="41" s="1"/>
  <c r="D141" i="41" a="1"/>
  <c r="D141" i="41" s="1"/>
  <c r="D142" i="41" a="1"/>
  <c r="D142" i="41" s="1"/>
  <c r="D143" i="41" a="1"/>
  <c r="D143" i="41" s="1"/>
  <c r="D144" i="41" a="1"/>
  <c r="D144" i="41" s="1"/>
  <c r="D145" i="41" a="1"/>
  <c r="D145" i="41" s="1"/>
  <c r="D146" i="41" a="1"/>
  <c r="D146" i="41" s="1"/>
  <c r="D147" i="41" a="1"/>
  <c r="D147" i="41" s="1"/>
  <c r="D148" i="41" a="1"/>
  <c r="D148" i="41" s="1"/>
  <c r="D149" i="41" a="1"/>
  <c r="D149" i="41" s="1"/>
  <c r="D150" i="41" a="1"/>
  <c r="D150" i="41" s="1"/>
  <c r="D151" i="41" a="1"/>
  <c r="D151" i="41" s="1"/>
  <c r="D152" i="41" a="1"/>
  <c r="D152" i="41" s="1"/>
  <c r="D153" i="41" a="1"/>
  <c r="D153" i="41" s="1"/>
  <c r="D154" i="41" a="1"/>
  <c r="D154" i="41" s="1"/>
  <c r="D155" i="41" a="1"/>
  <c r="D155" i="41" s="1"/>
  <c r="D156" i="41" a="1"/>
  <c r="D156" i="41" s="1"/>
  <c r="D157" i="41" a="1"/>
  <c r="D157" i="41" s="1"/>
  <c r="D158" i="41" a="1"/>
  <c r="D158" i="41" s="1"/>
  <c r="D159" i="41" a="1"/>
  <c r="D159" i="41" s="1"/>
  <c r="D160" i="41" a="1"/>
  <c r="D160" i="41" s="1"/>
  <c r="D161" i="41" a="1"/>
  <c r="D161" i="41" s="1"/>
  <c r="D162" i="41" a="1"/>
  <c r="D162" i="41" s="1"/>
  <c r="D163" i="41" a="1"/>
  <c r="D163" i="41" s="1"/>
  <c r="D164" i="41" a="1"/>
  <c r="D164" i="41" s="1"/>
  <c r="D165" i="41" a="1"/>
  <c r="D165" i="41" s="1"/>
  <c r="D166" i="41" a="1"/>
  <c r="D166" i="41" s="1"/>
  <c r="D167" i="41" a="1"/>
  <c r="D167" i="41" s="1"/>
  <c r="D168" i="41" a="1"/>
  <c r="D168" i="41" s="1"/>
  <c r="D169" i="41" a="1"/>
  <c r="D169" i="41" s="1"/>
  <c r="D170" i="41" a="1"/>
  <c r="D170" i="41" s="1"/>
  <c r="D171" i="41" a="1"/>
  <c r="D171" i="41" s="1"/>
  <c r="D172" i="41" a="1"/>
  <c r="D172" i="41" s="1"/>
  <c r="D173" i="41" a="1"/>
  <c r="D173" i="41" s="1"/>
  <c r="D174" i="41" a="1"/>
  <c r="D174" i="41" s="1"/>
  <c r="D175" i="41" a="1"/>
  <c r="D175" i="41" s="1"/>
  <c r="D176" i="41" a="1"/>
  <c r="D176" i="41" s="1"/>
  <c r="D177" i="41" a="1"/>
  <c r="D177" i="41" s="1"/>
  <c r="D178" i="41" a="1"/>
  <c r="D178" i="41" s="1"/>
  <c r="D179" i="41" a="1"/>
  <c r="D179" i="41" s="1"/>
  <c r="D180" i="41" a="1"/>
  <c r="D180" i="41" s="1"/>
  <c r="D181" i="41" a="1"/>
  <c r="D181" i="41" s="1"/>
  <c r="D182" i="41" a="1"/>
  <c r="D182" i="41" s="1"/>
  <c r="D183" i="41" a="1"/>
  <c r="D183" i="41" s="1"/>
  <c r="D184" i="41" a="1"/>
  <c r="D184" i="41" s="1"/>
  <c r="D185" i="41" a="1"/>
  <c r="D185" i="41" s="1"/>
  <c r="D186" i="41" a="1"/>
  <c r="D186" i="41" s="1"/>
  <c r="D187" i="41" a="1"/>
  <c r="D187" i="41" s="1"/>
  <c r="D188" i="41" a="1"/>
  <c r="D188" i="41" s="1"/>
  <c r="D189" i="41" a="1"/>
  <c r="D189" i="41" s="1"/>
  <c r="D190" i="41" a="1"/>
  <c r="D190" i="41" s="1"/>
  <c r="D191" i="41" a="1"/>
  <c r="D191" i="41" s="1"/>
  <c r="D192" i="41" a="1"/>
  <c r="D192" i="41" s="1"/>
  <c r="D193" i="41" a="1"/>
  <c r="D193" i="41" s="1"/>
  <c r="D194" i="41" a="1"/>
  <c r="D194" i="41" s="1"/>
  <c r="D195" i="41" a="1"/>
  <c r="D195" i="41" s="1"/>
  <c r="D196" i="41" a="1"/>
  <c r="D196" i="41" s="1"/>
  <c r="D197" i="41" a="1"/>
  <c r="D197" i="41" s="1"/>
  <c r="D198" i="41" a="1"/>
  <c r="D198" i="41" s="1"/>
  <c r="D199" i="41" a="1"/>
  <c r="D199" i="41" s="1"/>
  <c r="D200" i="41" a="1"/>
  <c r="D200" i="41" s="1"/>
  <c r="D201" i="41" a="1"/>
  <c r="D201" i="41" s="1"/>
  <c r="D202" i="41" a="1"/>
  <c r="D202" i="41" s="1"/>
  <c r="D203" i="41" a="1"/>
  <c r="D203" i="41" s="1"/>
  <c r="D204" i="41" a="1"/>
  <c r="D204" i="41" s="1"/>
  <c r="D205" i="41" a="1"/>
  <c r="D205" i="41" s="1"/>
  <c r="D206" i="41" a="1"/>
  <c r="D206" i="41" s="1"/>
  <c r="D207" i="41" a="1"/>
  <c r="D207" i="41" s="1"/>
  <c r="D208" i="41" a="1"/>
  <c r="D208" i="41" s="1"/>
  <c r="D209" i="41" a="1"/>
  <c r="D209" i="41" s="1"/>
  <c r="D210" i="41" a="1"/>
  <c r="D210" i="41" s="1"/>
  <c r="D211" i="41" a="1"/>
  <c r="D211" i="41" s="1"/>
  <c r="D212" i="41" a="1"/>
  <c r="D212" i="41" s="1"/>
  <c r="D213" i="41" a="1"/>
  <c r="D213" i="41" s="1"/>
  <c r="D214" i="41" a="1"/>
  <c r="D214" i="41" s="1"/>
  <c r="D215" i="41" a="1"/>
  <c r="D215" i="41" s="1"/>
  <c r="D216" i="41" a="1"/>
  <c r="D216" i="41" s="1"/>
  <c r="D217" i="41" a="1"/>
  <c r="D217" i="41" s="1"/>
  <c r="D218" i="41" a="1"/>
  <c r="D218" i="41" s="1"/>
  <c r="D219" i="41" a="1"/>
  <c r="D219" i="41" s="1"/>
  <c r="D220" i="41" a="1"/>
  <c r="D220" i="41" s="1"/>
  <c r="D221" i="41" a="1"/>
  <c r="D221" i="41" s="1"/>
  <c r="D222" i="41" a="1"/>
  <c r="D222" i="41" s="1"/>
  <c r="D223" i="41" a="1"/>
  <c r="D223" i="41" s="1"/>
  <c r="D224" i="41" a="1"/>
  <c r="D224" i="41" s="1"/>
  <c r="D225" i="41" a="1"/>
  <c r="D225" i="41" s="1"/>
  <c r="D226" i="41" a="1"/>
  <c r="D226" i="41" s="1"/>
  <c r="D227" i="41" a="1"/>
  <c r="D227" i="41" s="1"/>
  <c r="D228" i="41" a="1"/>
  <c r="D228" i="41" s="1"/>
  <c r="D229" i="41" a="1"/>
  <c r="D229" i="41" s="1"/>
  <c r="D230" i="41" a="1"/>
  <c r="D230" i="41" s="1"/>
  <c r="D231" i="41" a="1"/>
  <c r="D231" i="41" s="1"/>
  <c r="D232" i="41" a="1"/>
  <c r="D232" i="41" s="1"/>
  <c r="D233" i="41" a="1"/>
  <c r="D233" i="41" s="1"/>
  <c r="D234" i="41" a="1"/>
  <c r="D234" i="41" s="1"/>
  <c r="D235" i="41" a="1"/>
  <c r="D235" i="41" s="1"/>
  <c r="D236" i="41" a="1"/>
  <c r="D236" i="41" s="1"/>
  <c r="D237" i="41" a="1"/>
  <c r="D237" i="41" s="1"/>
  <c r="D238" i="41" a="1"/>
  <c r="D238" i="41" s="1"/>
  <c r="D239" i="41" a="1"/>
  <c r="D239" i="41" s="1"/>
  <c r="D240" i="41" a="1"/>
  <c r="D240" i="41" s="1"/>
  <c r="D241" i="41" a="1"/>
  <c r="D241" i="41" s="1"/>
  <c r="D242" i="41" a="1"/>
  <c r="D242" i="41" s="1"/>
  <c r="D243" i="41" a="1"/>
  <c r="D243" i="41" s="1"/>
  <c r="D244" i="41" a="1"/>
  <c r="D244" i="41" s="1"/>
  <c r="D245" i="41" a="1"/>
  <c r="D245" i="41" s="1"/>
  <c r="D246" i="41" a="1"/>
  <c r="D246" i="41" s="1"/>
  <c r="D247" i="41" a="1"/>
  <c r="D247" i="41" s="1"/>
  <c r="D248" i="41" a="1"/>
  <c r="D248" i="41" s="1"/>
  <c r="D249" i="41" a="1"/>
  <c r="D249" i="41" s="1"/>
  <c r="D250" i="41" a="1"/>
  <c r="D250" i="41" s="1"/>
  <c r="D251" i="41" a="1"/>
  <c r="D251" i="41" s="1"/>
  <c r="D252" i="41" a="1"/>
  <c r="D252" i="41" s="1"/>
  <c r="D253" i="41" a="1"/>
  <c r="D253" i="41" s="1"/>
  <c r="D254" i="41" a="1"/>
  <c r="D254" i="41" s="1"/>
  <c r="D255" i="41" a="1"/>
  <c r="D255" i="41" s="1"/>
  <c r="D256" i="41" a="1"/>
  <c r="D256" i="41" s="1"/>
  <c r="D257" i="41" a="1"/>
  <c r="D257" i="41" s="1"/>
  <c r="D258" i="41" a="1"/>
  <c r="D258" i="41" s="1"/>
  <c r="D259" i="41" a="1"/>
  <c r="D259" i="41" s="1"/>
  <c r="D260" i="41" a="1"/>
  <c r="D260" i="41" s="1"/>
  <c r="D261" i="41" a="1"/>
  <c r="D261" i="41" s="1"/>
  <c r="D262" i="41" a="1"/>
  <c r="D262" i="41" s="1"/>
  <c r="D263" i="41" a="1"/>
  <c r="D263" i="41" s="1"/>
  <c r="D264" i="41" a="1"/>
  <c r="D264" i="41" s="1"/>
  <c r="D265" i="41" a="1"/>
  <c r="D265" i="41" s="1"/>
  <c r="D266" i="41" a="1"/>
  <c r="D266" i="41" s="1"/>
  <c r="D267" i="41" a="1"/>
  <c r="D267" i="41" s="1"/>
  <c r="D268" i="41" a="1"/>
  <c r="D268" i="41" s="1"/>
  <c r="D269" i="41" a="1"/>
  <c r="D269" i="41" s="1"/>
  <c r="D270" i="41" a="1"/>
  <c r="D270" i="41" s="1"/>
  <c r="D271" i="41" a="1"/>
  <c r="D271" i="41" s="1"/>
  <c r="D272" i="41" a="1"/>
  <c r="D272" i="41" s="1"/>
  <c r="D273" i="41" a="1"/>
  <c r="D273" i="41" s="1"/>
  <c r="D274" i="41" a="1"/>
  <c r="D274" i="41" s="1"/>
  <c r="D275" i="41" a="1"/>
  <c r="D275" i="41" s="1"/>
  <c r="D276" i="41" a="1"/>
  <c r="D276" i="41" s="1"/>
  <c r="D277" i="41" a="1"/>
  <c r="D277" i="41" s="1"/>
  <c r="D278" i="41" a="1"/>
  <c r="D278" i="41" s="1"/>
  <c r="D279" i="41" a="1"/>
  <c r="D279" i="41" s="1"/>
  <c r="D280" i="41" a="1"/>
  <c r="D280" i="41" s="1"/>
  <c r="D281" i="41" a="1"/>
  <c r="D281" i="41" s="1"/>
  <c r="D282" i="41" a="1"/>
  <c r="D282" i="41" s="1"/>
  <c r="D283" i="41" a="1"/>
  <c r="D283" i="41" s="1"/>
  <c r="D284" i="41" a="1"/>
  <c r="D284" i="41" s="1"/>
  <c r="D285" i="41" a="1"/>
  <c r="D285" i="41" s="1"/>
  <c r="D286" i="41" a="1"/>
  <c r="D286" i="41" s="1"/>
  <c r="D287" i="41" a="1"/>
  <c r="D287" i="41" s="1"/>
  <c r="D288" i="41" a="1"/>
  <c r="D288" i="41" s="1"/>
  <c r="D289" i="41" a="1"/>
  <c r="D289" i="41" s="1"/>
  <c r="D290" i="41" a="1"/>
  <c r="D290" i="41" s="1"/>
  <c r="D291" i="41" a="1"/>
  <c r="D291" i="41" s="1"/>
  <c r="D292" i="41" a="1"/>
  <c r="D292" i="41" s="1"/>
  <c r="D293" i="41" a="1"/>
  <c r="D293" i="41" s="1"/>
  <c r="D294" i="41" a="1"/>
  <c r="D294" i="41" s="1"/>
  <c r="D295" i="41" a="1"/>
  <c r="D295" i="41" s="1"/>
  <c r="D296" i="41" a="1"/>
  <c r="D296" i="41" s="1"/>
  <c r="D297" i="41" a="1"/>
  <c r="D297" i="41" s="1"/>
  <c r="D298" i="41" a="1"/>
  <c r="D298" i="41" s="1"/>
  <c r="D299" i="41" a="1"/>
  <c r="D299" i="41" s="1"/>
  <c r="D300" i="41" a="1"/>
  <c r="D300" i="41" s="1"/>
  <c r="D301" i="41" a="1"/>
  <c r="D301" i="41" s="1"/>
  <c r="D302" i="41" a="1"/>
  <c r="D302" i="41" s="1"/>
  <c r="D303" i="41" a="1"/>
  <c r="D303" i="41" s="1"/>
  <c r="D304" i="41" a="1"/>
  <c r="D304" i="41" s="1"/>
  <c r="D305" i="41" a="1"/>
  <c r="D305" i="41" s="1"/>
  <c r="D306" i="41" a="1"/>
  <c r="D306" i="41" s="1"/>
  <c r="D307" i="41" a="1"/>
  <c r="D307" i="41" s="1"/>
  <c r="D308" i="41" a="1"/>
  <c r="D308" i="41" s="1"/>
  <c r="D309" i="41" a="1"/>
  <c r="D309" i="41" s="1"/>
  <c r="D310" i="41" a="1"/>
  <c r="D310" i="41" s="1"/>
  <c r="D311" i="41" a="1"/>
  <c r="D311" i="41" s="1"/>
  <c r="D312" i="41" a="1"/>
  <c r="D312" i="41" s="1"/>
  <c r="D313" i="41" a="1"/>
  <c r="D313" i="41" s="1"/>
  <c r="D314" i="41" a="1"/>
  <c r="D314" i="41" s="1"/>
  <c r="D315" i="41" a="1"/>
  <c r="D315" i="41" s="1"/>
  <c r="D316" i="41" a="1"/>
  <c r="D316" i="41" s="1"/>
  <c r="D317" i="41" a="1"/>
  <c r="D317" i="41" s="1"/>
  <c r="D318" i="41" a="1"/>
  <c r="D318" i="41" s="1"/>
  <c r="D319" i="41" a="1"/>
  <c r="D319" i="41" s="1"/>
  <c r="D320" i="41" a="1"/>
  <c r="D320" i="41" s="1"/>
  <c r="D321" i="41" a="1"/>
  <c r="D321" i="41" s="1"/>
  <c r="D322" i="41" a="1"/>
  <c r="D322" i="41" s="1"/>
  <c r="D323" i="41" a="1"/>
  <c r="D323" i="41" s="1"/>
  <c r="D324" i="41" a="1"/>
  <c r="D324" i="41" s="1"/>
  <c r="D325" i="41" a="1"/>
  <c r="D325" i="41" s="1"/>
  <c r="D326" i="41" a="1"/>
  <c r="D326" i="41" s="1"/>
  <c r="D327" i="41" a="1"/>
  <c r="D327" i="41" s="1"/>
  <c r="D328" i="41" a="1"/>
  <c r="D328" i="41" s="1"/>
  <c r="D329" i="41" a="1"/>
  <c r="D329" i="41" s="1"/>
  <c r="D330" i="41" a="1"/>
  <c r="D330" i="41" s="1"/>
  <c r="D331" i="41" a="1"/>
  <c r="D331" i="41" s="1"/>
  <c r="D332" i="41" a="1"/>
  <c r="D332" i="41" s="1"/>
  <c r="D333" i="41" a="1"/>
  <c r="D333" i="41" s="1"/>
  <c r="D334" i="41" a="1"/>
  <c r="D334" i="41" s="1"/>
  <c r="D335" i="41" a="1"/>
  <c r="D335" i="41" s="1"/>
  <c r="D336" i="41" a="1"/>
  <c r="D336" i="41" s="1"/>
  <c r="D337" i="41" a="1"/>
  <c r="D337" i="41" s="1"/>
  <c r="D338" i="41" a="1"/>
  <c r="D338" i="41" s="1"/>
  <c r="D339" i="41" a="1"/>
  <c r="D339" i="41" s="1"/>
  <c r="D340" i="41" a="1"/>
  <c r="D340" i="41" s="1"/>
  <c r="D341" i="41" a="1"/>
  <c r="D341" i="41" s="1"/>
  <c r="D342" i="41" a="1"/>
  <c r="D342" i="41" s="1"/>
  <c r="D343" i="41" a="1"/>
  <c r="D343" i="41" s="1"/>
  <c r="D344" i="41" a="1"/>
  <c r="D344" i="41" s="1"/>
  <c r="D345" i="41" a="1"/>
  <c r="D345" i="41" s="1"/>
  <c r="D346" i="41" a="1"/>
  <c r="D346" i="41" s="1"/>
  <c r="D347" i="41" a="1"/>
  <c r="D347" i="41" s="1"/>
  <c r="D348" i="41" a="1"/>
  <c r="D348" i="41" s="1"/>
  <c r="D349" i="41" a="1"/>
  <c r="D349" i="41" s="1"/>
  <c r="D350" i="41" a="1"/>
  <c r="D350" i="41" s="1"/>
  <c r="D351" i="41" a="1"/>
  <c r="D351" i="41" s="1"/>
  <c r="D352" i="41" a="1"/>
  <c r="D352" i="41" s="1"/>
  <c r="D353" i="41" a="1"/>
  <c r="D353" i="41" s="1"/>
  <c r="D354" i="41" a="1"/>
  <c r="D354" i="41" s="1"/>
  <c r="D355" i="41" a="1"/>
  <c r="D355" i="41" s="1"/>
  <c r="D356" i="41" a="1"/>
  <c r="D356" i="41" s="1"/>
  <c r="D357" i="41" a="1"/>
  <c r="D357" i="41" s="1"/>
  <c r="D358" i="41" a="1"/>
  <c r="D358" i="41" s="1"/>
  <c r="D359" i="41" a="1"/>
  <c r="D359" i="41" s="1"/>
  <c r="D360" i="41" a="1"/>
  <c r="D360" i="41" s="1"/>
  <c r="D361" i="41" a="1"/>
  <c r="D361" i="41" s="1"/>
  <c r="D362" i="41" a="1"/>
  <c r="D362" i="41" s="1"/>
  <c r="D363" i="41" a="1"/>
  <c r="D363" i="41" s="1"/>
  <c r="D364" i="41" a="1"/>
  <c r="D364" i="41" s="1"/>
  <c r="D365" i="41" a="1"/>
  <c r="D365" i="41" s="1"/>
  <c r="D366" i="41" a="1"/>
  <c r="D366" i="41" s="1"/>
  <c r="D367" i="41" a="1"/>
  <c r="D367" i="41" s="1"/>
  <c r="D368" i="41" a="1"/>
  <c r="D368" i="41" s="1"/>
  <c r="D369" i="41" a="1"/>
  <c r="D369" i="41" s="1"/>
  <c r="D370" i="41" a="1"/>
  <c r="D370" i="41" s="1"/>
  <c r="D371" i="41" a="1"/>
  <c r="D371" i="41" s="1"/>
  <c r="D372" i="41" a="1"/>
  <c r="D372" i="41" s="1"/>
  <c r="D373" i="41" a="1"/>
  <c r="D373" i="41" s="1"/>
  <c r="D374" i="41" a="1"/>
  <c r="D374" i="41" s="1"/>
  <c r="D375" i="41" a="1"/>
  <c r="D375" i="41" s="1"/>
  <c r="D376" i="41" a="1"/>
  <c r="D376" i="41" s="1"/>
  <c r="D377" i="41" a="1"/>
  <c r="D377" i="41" s="1"/>
  <c r="D378" i="41" a="1"/>
  <c r="D378" i="41" s="1"/>
  <c r="D379" i="41" a="1"/>
  <c r="D379" i="41" s="1"/>
  <c r="D380" i="41" a="1"/>
  <c r="D380" i="41" s="1"/>
  <c r="D381" i="41" a="1"/>
  <c r="D381" i="41" s="1"/>
  <c r="D382" i="41" a="1"/>
  <c r="D382" i="41" s="1"/>
  <c r="D383" i="41" a="1"/>
  <c r="D383" i="41" s="1"/>
  <c r="D384" i="41" a="1"/>
  <c r="D384" i="41" s="1"/>
  <c r="D385" i="41" a="1"/>
  <c r="D385" i="41" s="1"/>
  <c r="D386" i="41" a="1"/>
  <c r="D386" i="41" s="1"/>
  <c r="D387" i="41" a="1"/>
  <c r="D387" i="41" s="1"/>
  <c r="D388" i="41" a="1"/>
  <c r="D388" i="41" s="1"/>
  <c r="D389" i="41" a="1"/>
  <c r="D389" i="41" s="1"/>
  <c r="D390" i="41" a="1"/>
  <c r="D390" i="41" s="1"/>
  <c r="D391" i="41" a="1"/>
  <c r="D391" i="41" s="1"/>
  <c r="D392" i="41" a="1"/>
  <c r="D392" i="41" s="1"/>
  <c r="D393" i="41" a="1"/>
  <c r="D393" i="41" s="1"/>
  <c r="D394" i="41" a="1"/>
  <c r="D394" i="41" s="1"/>
  <c r="D395" i="41" a="1"/>
  <c r="D395" i="41" s="1"/>
  <c r="D396" i="41" a="1"/>
  <c r="D396" i="41" s="1"/>
  <c r="D397" i="41" a="1"/>
  <c r="D397" i="41" s="1"/>
  <c r="D398" i="41" a="1"/>
  <c r="D398" i="41" s="1"/>
  <c r="D399" i="41" a="1"/>
  <c r="D399" i="41" s="1"/>
  <c r="D400" i="41" a="1"/>
  <c r="D400" i="41" s="1"/>
  <c r="D401" i="41" a="1"/>
  <c r="D401" i="41" s="1"/>
  <c r="D402" i="41" a="1"/>
  <c r="D402" i="41" s="1"/>
  <c r="D403" i="41" a="1"/>
  <c r="D403" i="41" s="1"/>
  <c r="D404" i="41" a="1"/>
  <c r="D404" i="41" s="1"/>
  <c r="D405" i="41" a="1"/>
  <c r="D405" i="41" s="1"/>
  <c r="D406" i="41" a="1"/>
  <c r="D406" i="41" s="1"/>
  <c r="D407" i="41" a="1"/>
  <c r="D407" i="41" s="1"/>
  <c r="D408" i="41" a="1"/>
  <c r="D408" i="41" s="1"/>
  <c r="D409" i="41" a="1"/>
  <c r="D409" i="41" s="1"/>
  <c r="D410" i="41" a="1"/>
  <c r="D410" i="41" s="1"/>
  <c r="D411" i="41" a="1"/>
  <c r="D411" i="41" s="1"/>
  <c r="D412" i="41" a="1"/>
  <c r="D412" i="41" s="1"/>
  <c r="D413" i="41" a="1"/>
  <c r="D413" i="41" s="1"/>
  <c r="D414" i="41" a="1"/>
  <c r="D414" i="41" s="1"/>
  <c r="D415" i="41" a="1"/>
  <c r="D415" i="41" s="1"/>
  <c r="D416" i="41" a="1"/>
  <c r="D416" i="41" s="1"/>
  <c r="D417" i="41" a="1"/>
  <c r="D417" i="41" s="1"/>
  <c r="D418" i="41" a="1"/>
  <c r="D418" i="41" s="1"/>
  <c r="D419" i="41" a="1"/>
  <c r="D419" i="41" s="1"/>
  <c r="D420" i="41" a="1"/>
  <c r="D420" i="41" s="1"/>
  <c r="D421" i="41" a="1"/>
  <c r="D421" i="41" s="1"/>
  <c r="D422" i="41" a="1"/>
  <c r="D422" i="41" s="1"/>
  <c r="D423" i="41" a="1"/>
  <c r="D423" i="41" s="1"/>
  <c r="D424" i="41" a="1"/>
  <c r="D424" i="41" s="1"/>
  <c r="D425" i="41" a="1"/>
  <c r="D425" i="41" s="1"/>
  <c r="D426" i="41" a="1"/>
  <c r="D426" i="41" s="1"/>
  <c r="D427" i="41" a="1"/>
  <c r="D427" i="41" s="1"/>
  <c r="D428" i="41" a="1"/>
  <c r="D428" i="41" s="1"/>
  <c r="D429" i="41" a="1"/>
  <c r="D429" i="41" s="1"/>
  <c r="D430" i="41" a="1"/>
  <c r="D430" i="41" s="1"/>
  <c r="D431" i="41" a="1"/>
  <c r="D431" i="41" s="1"/>
  <c r="D432" i="41" a="1"/>
  <c r="D432" i="41" s="1"/>
  <c r="D433" i="41" a="1"/>
  <c r="D433" i="41" s="1"/>
  <c r="D434" i="41" a="1"/>
  <c r="D434" i="41" s="1"/>
  <c r="D435" i="41" a="1"/>
  <c r="D435" i="41" s="1"/>
  <c r="D436" i="41" a="1"/>
  <c r="D436" i="41" s="1"/>
  <c r="D437" i="41" a="1"/>
  <c r="D437" i="41" s="1"/>
  <c r="D438" i="41" a="1"/>
  <c r="D438" i="41" s="1"/>
  <c r="D439" i="41" a="1"/>
  <c r="D439" i="41" s="1"/>
  <c r="D440" i="41" a="1"/>
  <c r="D440" i="41" s="1"/>
  <c r="D441" i="41" a="1"/>
  <c r="D441" i="41" s="1"/>
  <c r="D442" i="41" a="1"/>
  <c r="D442" i="41" s="1"/>
  <c r="D443" i="41" a="1"/>
  <c r="D443" i="41" s="1"/>
  <c r="D444" i="41" a="1"/>
  <c r="D444" i="41" s="1"/>
  <c r="D445" i="41" a="1"/>
  <c r="D445" i="41" s="1"/>
  <c r="D446" i="41" a="1"/>
  <c r="D446" i="41" s="1"/>
  <c r="D447" i="41" a="1"/>
  <c r="D447" i="41" s="1"/>
  <c r="D448" i="41" a="1"/>
  <c r="D448" i="41" s="1"/>
  <c r="D449" i="41" a="1"/>
  <c r="D449" i="41" s="1"/>
  <c r="D450" i="41" a="1"/>
  <c r="D450" i="41" s="1"/>
  <c r="D451" i="41" a="1"/>
  <c r="D451" i="41" s="1"/>
  <c r="D452" i="41" a="1"/>
  <c r="D452" i="41" s="1"/>
  <c r="D453" i="41" a="1"/>
  <c r="D453" i="41" s="1"/>
  <c r="D454" i="41" a="1"/>
  <c r="D454" i="41" s="1"/>
  <c r="D455" i="41" a="1"/>
  <c r="D455" i="41" s="1"/>
  <c r="D456" i="41" a="1"/>
  <c r="D456" i="41" s="1"/>
  <c r="D457" i="41" a="1"/>
  <c r="D457" i="41" s="1"/>
  <c r="D458" i="41" a="1"/>
  <c r="D458" i="41" s="1"/>
  <c r="D459" i="41" a="1"/>
  <c r="D459" i="41" s="1"/>
  <c r="D460" i="41" a="1"/>
  <c r="D460" i="41" s="1"/>
  <c r="D461" i="41" a="1"/>
  <c r="D461" i="41" s="1"/>
  <c r="D462" i="41" a="1"/>
  <c r="D462" i="41" s="1"/>
  <c r="D463" i="41" a="1"/>
  <c r="D463" i="41" s="1"/>
  <c r="D464" i="41" a="1"/>
  <c r="D464" i="41" s="1"/>
  <c r="D465" i="41" a="1"/>
  <c r="D465" i="41" s="1"/>
  <c r="D466" i="41" a="1"/>
  <c r="D466" i="41" s="1"/>
  <c r="D467" i="41" a="1"/>
  <c r="D467" i="41" s="1"/>
  <c r="D468" i="41" a="1"/>
  <c r="D468" i="41" s="1"/>
  <c r="D469" i="41" a="1"/>
  <c r="D469" i="41" s="1"/>
  <c r="D470" i="41" a="1"/>
  <c r="D470" i="41" s="1"/>
  <c r="D471" i="41" a="1"/>
  <c r="D471" i="41" s="1"/>
  <c r="D472" i="41" a="1"/>
  <c r="D472" i="41" s="1"/>
  <c r="D473" i="41" a="1"/>
  <c r="D473" i="41" s="1"/>
  <c r="D474" i="41" a="1"/>
  <c r="D474" i="41" s="1"/>
  <c r="D475" i="41" a="1"/>
  <c r="D475" i="41" s="1"/>
  <c r="D476" i="41" a="1"/>
  <c r="D476" i="41" s="1"/>
  <c r="D477" i="41" a="1"/>
  <c r="D477" i="41" s="1"/>
  <c r="D478" i="41" a="1"/>
  <c r="D478" i="41" s="1"/>
  <c r="D479" i="41" a="1"/>
  <c r="D479" i="41" s="1"/>
  <c r="D480" i="41" a="1"/>
  <c r="D480" i="41" s="1"/>
  <c r="D481" i="41" a="1"/>
  <c r="D481" i="41" s="1"/>
  <c r="D482" i="41" a="1"/>
  <c r="D482" i="41" s="1"/>
  <c r="D483" i="41" a="1"/>
  <c r="D483" i="41" s="1"/>
  <c r="D484" i="41" a="1"/>
  <c r="D484" i="41" s="1"/>
  <c r="D485" i="41" a="1"/>
  <c r="D485" i="41" s="1"/>
  <c r="D486" i="41" a="1"/>
  <c r="D486" i="41" s="1"/>
  <c r="D487" i="41" a="1"/>
  <c r="D487" i="41" s="1"/>
  <c r="D488" i="41" a="1"/>
  <c r="D488" i="41" s="1"/>
  <c r="D489" i="41" a="1"/>
  <c r="D489" i="41" s="1"/>
  <c r="D490" i="41" a="1"/>
  <c r="D490" i="41" s="1"/>
  <c r="D491" i="41" a="1"/>
  <c r="D491" i="41" s="1"/>
  <c r="D492" i="41" a="1"/>
  <c r="D492" i="41" s="1"/>
  <c r="D493" i="41" a="1"/>
  <c r="D493" i="41" s="1"/>
  <c r="D494" i="41" a="1"/>
  <c r="D494" i="41" s="1"/>
  <c r="D495" i="41" a="1"/>
  <c r="D495" i="41" s="1"/>
  <c r="D496" i="41" a="1"/>
  <c r="D496" i="41" s="1"/>
  <c r="D497" i="41" a="1"/>
  <c r="D497" i="41" s="1"/>
  <c r="D498" i="41" a="1"/>
  <c r="D498" i="41" s="1"/>
  <c r="D499" i="41" a="1"/>
  <c r="D499" i="41" s="1"/>
  <c r="D500" i="41" a="1"/>
  <c r="D500" i="41" s="1"/>
  <c r="D501" i="41" a="1"/>
  <c r="D501" i="41" s="1"/>
  <c r="D502" i="41" a="1"/>
  <c r="D502" i="41" s="1"/>
  <c r="D503" i="41" a="1"/>
  <c r="D503" i="41" s="1"/>
  <c r="D504" i="41" a="1"/>
  <c r="D504" i="41" s="1"/>
  <c r="D505" i="41" a="1"/>
  <c r="D505" i="41" s="1"/>
  <c r="D506" i="41" a="1"/>
  <c r="D506" i="41" s="1"/>
  <c r="D507" i="41" a="1"/>
  <c r="D507" i="41" s="1"/>
  <c r="D508" i="41" a="1"/>
  <c r="D508" i="41" s="1"/>
  <c r="D509" i="41" a="1"/>
  <c r="D509" i="41" s="1"/>
  <c r="D510" i="41" a="1"/>
  <c r="D510" i="41" s="1"/>
  <c r="D511" i="41" a="1"/>
  <c r="D511" i="41" s="1"/>
  <c r="D512" i="41" a="1"/>
  <c r="D512" i="41" s="1"/>
  <c r="D513" i="41" a="1"/>
  <c r="D513" i="41" s="1"/>
  <c r="D514" i="41" a="1"/>
  <c r="D514" i="41" s="1"/>
  <c r="D515" i="41" a="1"/>
  <c r="D515" i="41" s="1"/>
  <c r="D516" i="41" a="1"/>
  <c r="D516" i="41" s="1"/>
  <c r="D517" i="41" a="1"/>
  <c r="D517" i="41" s="1"/>
  <c r="D518" i="41" a="1"/>
  <c r="D518" i="41" s="1"/>
  <c r="D519" i="41" a="1"/>
  <c r="D519" i="41" s="1"/>
  <c r="D520" i="41" a="1"/>
  <c r="D520" i="41" s="1"/>
  <c r="D521" i="41" a="1"/>
  <c r="D521" i="41" s="1"/>
  <c r="D522" i="41" a="1"/>
  <c r="D522" i="41" s="1"/>
  <c r="D523" i="41" a="1"/>
  <c r="D523" i="41" s="1"/>
  <c r="D524" i="41" a="1"/>
  <c r="D524" i="41" s="1"/>
  <c r="D525" i="41" a="1"/>
  <c r="D525" i="41" s="1"/>
  <c r="D526" i="41" a="1"/>
  <c r="D526" i="41" s="1"/>
  <c r="D527" i="41" a="1"/>
  <c r="D527" i="41" s="1"/>
  <c r="D528" i="41" a="1"/>
  <c r="D528" i="41" s="1"/>
  <c r="D529" i="41" a="1"/>
  <c r="D529" i="41" s="1"/>
  <c r="D530" i="41" a="1"/>
  <c r="D530" i="41" s="1"/>
  <c r="D531" i="41" a="1"/>
  <c r="D531" i="41" s="1"/>
  <c r="D532" i="41" a="1"/>
  <c r="D532" i="41" s="1"/>
  <c r="D533" i="41" a="1"/>
  <c r="D533" i="41" s="1"/>
  <c r="D534" i="41" a="1"/>
  <c r="D534" i="41" s="1"/>
  <c r="D535" i="41" a="1"/>
  <c r="D535" i="41" s="1"/>
  <c r="D536" i="41" a="1"/>
  <c r="D536" i="41" s="1"/>
  <c r="D537" i="41" a="1"/>
  <c r="D537" i="41" s="1"/>
  <c r="D538" i="41" a="1"/>
  <c r="D538" i="41" s="1"/>
  <c r="D539" i="41" a="1"/>
  <c r="D539" i="41" s="1"/>
  <c r="D540" i="41" a="1"/>
  <c r="D540" i="41" s="1"/>
  <c r="D541" i="41" a="1"/>
  <c r="D541" i="41" s="1"/>
  <c r="D542" i="41" a="1"/>
  <c r="D542" i="41" s="1"/>
  <c r="D543" i="41" a="1"/>
  <c r="D543" i="41" s="1"/>
  <c r="D544" i="41" a="1"/>
  <c r="D544" i="41" s="1"/>
  <c r="D545" i="41" a="1"/>
  <c r="D545" i="41" s="1"/>
  <c r="D546" i="41" a="1"/>
  <c r="D546" i="41" s="1"/>
  <c r="D547" i="41" a="1"/>
  <c r="D547" i="41" s="1"/>
  <c r="D548" i="41" a="1"/>
  <c r="D548" i="41" s="1"/>
  <c r="D549" i="41" a="1"/>
  <c r="D549" i="41" s="1"/>
  <c r="D550" i="41" a="1"/>
  <c r="D550" i="41" s="1"/>
  <c r="D551" i="41" a="1"/>
  <c r="D551" i="41" s="1"/>
  <c r="D552" i="41" a="1"/>
  <c r="D552" i="41" s="1"/>
  <c r="D553" i="41" a="1"/>
  <c r="D553" i="41" s="1"/>
  <c r="D554" i="41" a="1"/>
  <c r="D554" i="41" s="1"/>
  <c r="D555" i="41" a="1"/>
  <c r="D555" i="41" s="1"/>
  <c r="D556" i="41" a="1"/>
  <c r="D556" i="41" s="1"/>
  <c r="D557" i="41" a="1"/>
  <c r="D557" i="41" s="1"/>
  <c r="D558" i="41" a="1"/>
  <c r="D558" i="41" s="1"/>
  <c r="D559" i="41" a="1"/>
  <c r="D559" i="41" s="1"/>
  <c r="D560" i="41" a="1"/>
  <c r="D560" i="41" s="1"/>
  <c r="D561" i="41" a="1"/>
  <c r="D561" i="41" s="1"/>
  <c r="D562" i="41" a="1"/>
  <c r="D562" i="41" s="1"/>
  <c r="D563" i="41" a="1"/>
  <c r="D563" i="41" s="1"/>
  <c r="D564" i="41" a="1"/>
  <c r="D564" i="41" s="1"/>
  <c r="D565" i="41" a="1"/>
  <c r="D565" i="41" s="1"/>
  <c r="D566" i="41" a="1"/>
  <c r="D566" i="41" s="1"/>
  <c r="D567" i="41" a="1"/>
  <c r="D567" i="41" s="1"/>
  <c r="D568" i="41" a="1"/>
  <c r="D568" i="41" s="1"/>
  <c r="D569" i="41" a="1"/>
  <c r="D569" i="41" s="1"/>
  <c r="D570" i="41" a="1"/>
  <c r="D570" i="41" s="1"/>
  <c r="D571" i="41" a="1"/>
  <c r="D571" i="41" s="1"/>
  <c r="D572" i="41" a="1"/>
  <c r="D572" i="41" s="1"/>
  <c r="D573" i="41" a="1"/>
  <c r="D573" i="41" s="1"/>
  <c r="D574" i="41" a="1"/>
  <c r="D574" i="41" s="1"/>
  <c r="D575" i="41" a="1"/>
  <c r="D575" i="41" s="1"/>
  <c r="D576" i="41" a="1"/>
  <c r="D576" i="41" s="1"/>
  <c r="D577" i="41" a="1"/>
  <c r="D577" i="41" s="1"/>
  <c r="D578" i="41" a="1"/>
  <c r="D578" i="41" s="1"/>
  <c r="D579" i="41" a="1"/>
  <c r="D579" i="41" s="1"/>
  <c r="D580" i="41" a="1"/>
  <c r="D580" i="41" s="1"/>
  <c r="D581" i="41" a="1"/>
  <c r="D581" i="41" s="1"/>
  <c r="D582" i="41" a="1"/>
  <c r="D582" i="41" s="1"/>
  <c r="D583" i="41" a="1"/>
  <c r="D583" i="41" s="1"/>
  <c r="D584" i="41" a="1"/>
  <c r="D584" i="41" s="1"/>
  <c r="D585" i="41" a="1"/>
  <c r="D585" i="41" s="1"/>
  <c r="D586" i="41" a="1"/>
  <c r="D586" i="41" s="1"/>
  <c r="D587" i="41" a="1"/>
  <c r="D587" i="41" s="1"/>
  <c r="D588" i="41" a="1"/>
  <c r="D588" i="41" s="1"/>
  <c r="D589" i="41" a="1"/>
  <c r="D589" i="41" s="1"/>
  <c r="D590" i="41" a="1"/>
  <c r="D590" i="41" s="1"/>
  <c r="D591" i="41" a="1"/>
  <c r="D591" i="41" s="1"/>
  <c r="D592" i="41" a="1"/>
  <c r="D592" i="41" s="1"/>
  <c r="D593" i="41" a="1"/>
  <c r="D593" i="41" s="1"/>
  <c r="D594" i="41" a="1"/>
  <c r="D594" i="41" s="1"/>
  <c r="D595" i="41" a="1"/>
  <c r="D595" i="41" s="1"/>
  <c r="D596" i="41" a="1"/>
  <c r="D596" i="41" s="1"/>
  <c r="D597" i="41" a="1"/>
  <c r="D597" i="41" s="1"/>
  <c r="D598" i="41" a="1"/>
  <c r="D598" i="41" s="1"/>
  <c r="D599" i="41" a="1"/>
  <c r="D599" i="41" s="1"/>
  <c r="D600" i="41" a="1"/>
  <c r="D600" i="41" s="1"/>
  <c r="D601" i="41" a="1"/>
  <c r="D601" i="41" s="1"/>
  <c r="D602" i="41" a="1"/>
  <c r="D602" i="41" s="1"/>
  <c r="D603" i="41" a="1"/>
  <c r="D603" i="41" s="1"/>
  <c r="D604" i="41" a="1"/>
  <c r="D604" i="41" s="1"/>
  <c r="D605" i="41" a="1"/>
  <c r="D605" i="41" s="1"/>
  <c r="D606" i="41" a="1"/>
  <c r="D606" i="41" s="1"/>
  <c r="D607" i="41" a="1"/>
  <c r="D607" i="41" s="1"/>
  <c r="D608" i="41" a="1"/>
  <c r="D608" i="41" s="1"/>
  <c r="D609" i="41" a="1"/>
  <c r="D609" i="41" s="1"/>
  <c r="D610" i="41" a="1"/>
  <c r="D610" i="41" s="1"/>
  <c r="D611" i="41" a="1"/>
  <c r="D611" i="41" s="1"/>
  <c r="D612" i="41" a="1"/>
  <c r="D612" i="41" s="1"/>
  <c r="D613" i="41" a="1"/>
  <c r="D613" i="41" s="1"/>
  <c r="D614" i="41" a="1"/>
  <c r="D614" i="41" s="1"/>
  <c r="D615" i="41" a="1"/>
  <c r="D615" i="41" s="1"/>
  <c r="D616" i="41" a="1"/>
  <c r="D616" i="41" s="1"/>
  <c r="D617" i="41" a="1"/>
  <c r="D617" i="41" s="1"/>
  <c r="D618" i="41" a="1"/>
  <c r="D618" i="41" s="1"/>
  <c r="D619" i="41" a="1"/>
  <c r="D619" i="41" s="1"/>
  <c r="D620" i="41" a="1"/>
  <c r="D620" i="41" s="1"/>
  <c r="D621" i="41" a="1"/>
  <c r="D621" i="41" s="1"/>
  <c r="D622" i="41" a="1"/>
  <c r="D622" i="41" s="1"/>
  <c r="D623" i="41" a="1"/>
  <c r="D623" i="41" s="1"/>
  <c r="D624" i="41" a="1"/>
  <c r="D624" i="41" s="1"/>
  <c r="D625" i="41" a="1"/>
  <c r="D625" i="41" s="1"/>
  <c r="D626" i="41" a="1"/>
  <c r="D626" i="41" s="1"/>
  <c r="D627" i="41" a="1"/>
  <c r="D627" i="41" s="1"/>
  <c r="D628" i="41" a="1"/>
  <c r="D628" i="41" s="1"/>
  <c r="D629" i="41" a="1"/>
  <c r="D629" i="41" s="1"/>
  <c r="D630" i="41" a="1"/>
  <c r="D630" i="41" s="1"/>
  <c r="D631" i="41" a="1"/>
  <c r="D631" i="41" s="1"/>
  <c r="D632" i="41" a="1"/>
  <c r="D632" i="41" s="1"/>
  <c r="D633" i="41" a="1"/>
  <c r="D633" i="41" s="1"/>
  <c r="D634" i="41" a="1"/>
  <c r="D634" i="41" s="1"/>
  <c r="D635" i="41" a="1"/>
  <c r="D635" i="41" s="1"/>
  <c r="D636" i="41" a="1"/>
  <c r="D636" i="41" s="1"/>
  <c r="D637" i="41" a="1"/>
  <c r="D637" i="41" s="1"/>
  <c r="D638" i="41" a="1"/>
  <c r="D638" i="41" s="1"/>
  <c r="D639" i="41" a="1"/>
  <c r="D639" i="41" s="1"/>
  <c r="D640" i="41" a="1"/>
  <c r="D640" i="41" s="1"/>
  <c r="D641" i="41" a="1"/>
  <c r="D641" i="41" s="1"/>
  <c r="D642" i="41" a="1"/>
  <c r="D642" i="41" s="1"/>
  <c r="D643" i="41" a="1"/>
  <c r="D643" i="41" s="1"/>
  <c r="D644" i="41" a="1"/>
  <c r="D644" i="41" s="1"/>
  <c r="D645" i="41" a="1"/>
  <c r="D645" i="41" s="1"/>
  <c r="D646" i="41" a="1"/>
  <c r="D646" i="41" s="1"/>
  <c r="D647" i="41" a="1"/>
  <c r="D647" i="41" s="1"/>
  <c r="D648" i="41" a="1"/>
  <c r="D648" i="41" s="1"/>
  <c r="D649" i="41" a="1"/>
  <c r="D649" i="41" s="1"/>
  <c r="D650" i="41" a="1"/>
  <c r="D650" i="41" s="1"/>
  <c r="D651" i="41" a="1"/>
  <c r="D651" i="41" s="1"/>
  <c r="D652" i="41" a="1"/>
  <c r="D652" i="41" s="1"/>
  <c r="D653" i="41" a="1"/>
  <c r="D653" i="41" s="1"/>
  <c r="D654" i="41" a="1"/>
  <c r="D654" i="41" s="1"/>
  <c r="D655" i="41" a="1"/>
  <c r="D655" i="41" s="1"/>
  <c r="D656" i="41" a="1"/>
  <c r="D656" i="41" s="1"/>
  <c r="D657" i="41" a="1"/>
  <c r="D657" i="41" s="1"/>
  <c r="D658" i="41" a="1"/>
  <c r="D658" i="41" s="1"/>
  <c r="D659" i="41" a="1"/>
  <c r="D659" i="41" s="1"/>
  <c r="D660" i="41" a="1"/>
  <c r="D660" i="41" s="1"/>
  <c r="D661" i="41" a="1"/>
  <c r="D661" i="41" s="1"/>
  <c r="D662" i="41" a="1"/>
  <c r="D662" i="41" s="1"/>
  <c r="D663" i="41" a="1"/>
  <c r="D663" i="41" s="1"/>
  <c r="D664" i="41" a="1"/>
  <c r="D664" i="41" s="1"/>
  <c r="D665" i="41" a="1"/>
  <c r="D665" i="41" s="1"/>
  <c r="D666" i="41" a="1"/>
  <c r="D666" i="41" s="1"/>
  <c r="D667" i="41" a="1"/>
  <c r="D667" i="41" s="1"/>
  <c r="D668" i="41" a="1"/>
  <c r="D668" i="41" s="1"/>
  <c r="D669" i="41" a="1"/>
  <c r="D669" i="41" s="1"/>
  <c r="D670" i="41" a="1"/>
  <c r="D670" i="41" s="1"/>
  <c r="D671" i="41" a="1"/>
  <c r="D671" i="41" s="1"/>
  <c r="D672" i="41" a="1"/>
  <c r="D672" i="41" s="1"/>
  <c r="D673" i="41" a="1"/>
  <c r="D673" i="41" s="1"/>
  <c r="D674" i="41" a="1"/>
  <c r="D674" i="41" s="1"/>
  <c r="D675" i="41" a="1"/>
  <c r="D675" i="41" s="1"/>
  <c r="D676" i="41" a="1"/>
  <c r="D676" i="41" s="1"/>
  <c r="D677" i="41" a="1"/>
  <c r="D677" i="41" s="1"/>
  <c r="D678" i="41" a="1"/>
  <c r="D678" i="41" s="1"/>
  <c r="D679" i="41" a="1"/>
  <c r="D679" i="41" s="1"/>
  <c r="D680" i="41" a="1"/>
  <c r="D680" i="41" s="1"/>
  <c r="D681" i="41" a="1"/>
  <c r="D681" i="41" s="1"/>
  <c r="D682" i="41" a="1"/>
  <c r="D682" i="41" s="1"/>
  <c r="D683" i="41" a="1"/>
  <c r="D683" i="41" s="1"/>
  <c r="D684" i="41" a="1"/>
  <c r="D684" i="41" s="1"/>
  <c r="D685" i="41" a="1"/>
  <c r="D685" i="41" s="1"/>
  <c r="D686" i="41" a="1"/>
  <c r="D686" i="41" s="1"/>
  <c r="D687" i="41" a="1"/>
  <c r="D687" i="41" s="1"/>
  <c r="D688" i="41" a="1"/>
  <c r="D688" i="41" s="1"/>
  <c r="D689" i="41" a="1"/>
  <c r="D689" i="41" s="1"/>
  <c r="D690" i="41" a="1"/>
  <c r="D690" i="41" s="1"/>
  <c r="D691" i="41" a="1"/>
  <c r="D691" i="41" s="1"/>
  <c r="D692" i="41" a="1"/>
  <c r="D692" i="41" s="1"/>
  <c r="D693" i="41" a="1"/>
  <c r="D693" i="41" s="1"/>
  <c r="D694" i="41" a="1"/>
  <c r="D694" i="41" s="1"/>
  <c r="D695" i="41" a="1"/>
  <c r="D695" i="41" s="1"/>
  <c r="D696" i="41" a="1"/>
  <c r="D696" i="41" s="1"/>
  <c r="D697" i="41" a="1"/>
  <c r="D697" i="41" s="1"/>
  <c r="D698" i="41" a="1"/>
  <c r="D698" i="41" s="1"/>
  <c r="D699" i="41" a="1"/>
  <c r="D699" i="41" s="1"/>
  <c r="D700" i="41" a="1"/>
  <c r="D700" i="41" s="1"/>
  <c r="D701" i="41" a="1"/>
  <c r="D701" i="41" s="1"/>
  <c r="D702" i="41" a="1"/>
  <c r="D702" i="41" s="1"/>
  <c r="D703" i="41" a="1"/>
  <c r="D703" i="41" s="1"/>
  <c r="D704" i="41" a="1"/>
  <c r="D704" i="41" s="1"/>
  <c r="D705" i="41" a="1"/>
  <c r="D705" i="41" s="1"/>
  <c r="D706" i="41" a="1"/>
  <c r="D706" i="41" s="1"/>
  <c r="D707" i="41" a="1"/>
  <c r="D707" i="41" s="1"/>
  <c r="D708" i="41" a="1"/>
  <c r="D708" i="41" s="1"/>
  <c r="D709" i="41" a="1"/>
  <c r="D709" i="41" s="1"/>
  <c r="D710" i="41" a="1"/>
  <c r="D710" i="41" s="1"/>
  <c r="D711" i="41" a="1"/>
  <c r="D711" i="41" s="1"/>
  <c r="D712" i="41" a="1"/>
  <c r="D712" i="41" s="1"/>
  <c r="D713" i="41" a="1"/>
  <c r="D713" i="41" s="1"/>
  <c r="D714" i="41" a="1"/>
  <c r="D714" i="41" s="1"/>
  <c r="D715" i="41" a="1"/>
  <c r="D715" i="41" s="1"/>
  <c r="D716" i="41" a="1"/>
  <c r="D716" i="41" s="1"/>
  <c r="D717" i="41" a="1"/>
  <c r="D717" i="41" s="1"/>
  <c r="D718" i="41" a="1"/>
  <c r="D718" i="41" s="1"/>
  <c r="D719" i="41" a="1"/>
  <c r="D719" i="41" s="1"/>
  <c r="D720" i="41" a="1"/>
  <c r="D720" i="41" s="1"/>
  <c r="D721" i="41" a="1"/>
  <c r="D721" i="41" s="1"/>
  <c r="D722" i="41" a="1"/>
  <c r="D722" i="41" s="1"/>
  <c r="D723" i="41" a="1"/>
  <c r="D723" i="41" s="1"/>
  <c r="D724" i="41" a="1"/>
  <c r="D724" i="41" s="1"/>
  <c r="D725" i="41" a="1"/>
  <c r="D725" i="41" s="1"/>
  <c r="D726" i="41" a="1"/>
  <c r="D726" i="41" s="1"/>
  <c r="D727" i="41" a="1"/>
  <c r="D727" i="41" s="1"/>
  <c r="D728" i="41" a="1"/>
  <c r="D728" i="41" s="1"/>
  <c r="D729" i="41" a="1"/>
  <c r="D729" i="41" s="1"/>
  <c r="D730" i="41" a="1"/>
  <c r="D730" i="41" s="1"/>
  <c r="D731" i="41" a="1"/>
  <c r="D731" i="41" s="1"/>
  <c r="D732" i="41" a="1"/>
  <c r="D732" i="41" s="1"/>
  <c r="D733" i="41" a="1"/>
  <c r="D733" i="41" s="1"/>
  <c r="D734" i="41" a="1"/>
  <c r="D734" i="41" s="1"/>
  <c r="D735" i="41" a="1"/>
  <c r="D735" i="41" s="1"/>
  <c r="D736" i="41" a="1"/>
  <c r="D736" i="41" s="1"/>
  <c r="D737" i="41" a="1"/>
  <c r="D737" i="41" s="1"/>
  <c r="D738" i="41" a="1"/>
  <c r="D738" i="41" s="1"/>
  <c r="D739" i="41" a="1"/>
  <c r="D739" i="41" s="1"/>
  <c r="D740" i="41" a="1"/>
  <c r="D740" i="41" s="1"/>
  <c r="D741" i="41" a="1"/>
  <c r="D741" i="41" s="1"/>
  <c r="D742" i="41" a="1"/>
  <c r="D742" i="41" s="1"/>
  <c r="D743" i="41" a="1"/>
  <c r="D743" i="41" s="1"/>
  <c r="D744" i="41" a="1"/>
  <c r="D744" i="41" s="1"/>
  <c r="D745" i="41" a="1"/>
  <c r="D745" i="41" s="1"/>
  <c r="D746" i="41" a="1"/>
  <c r="D746" i="41" s="1"/>
  <c r="D747" i="41" a="1"/>
  <c r="D747" i="41" s="1"/>
  <c r="D748" i="41" a="1"/>
  <c r="D748" i="41" s="1"/>
  <c r="D749" i="41" a="1"/>
  <c r="D749" i="41" s="1"/>
  <c r="D750" i="41" a="1"/>
  <c r="D750" i="41" s="1"/>
  <c r="D751" i="41" a="1"/>
  <c r="D751" i="41" s="1"/>
  <c r="D752" i="41" a="1"/>
  <c r="D752" i="41" s="1"/>
  <c r="D753" i="41" a="1"/>
  <c r="D753" i="41" s="1"/>
  <c r="D754" i="41" a="1"/>
  <c r="D754" i="41" s="1"/>
  <c r="D755" i="41" a="1"/>
  <c r="D755" i="41" s="1"/>
  <c r="D756" i="41" a="1"/>
  <c r="D756" i="41" s="1"/>
  <c r="D757" i="41" a="1"/>
  <c r="D757" i="41" s="1"/>
  <c r="D758" i="41" a="1"/>
  <c r="D758" i="41" s="1"/>
  <c r="D759" i="41" a="1"/>
  <c r="D759" i="41" s="1"/>
  <c r="D760" i="41" a="1"/>
  <c r="D760" i="41" s="1"/>
  <c r="D761" i="41" a="1"/>
  <c r="D761" i="41" s="1"/>
  <c r="D762" i="41" a="1"/>
  <c r="D762" i="41" s="1"/>
  <c r="D763" i="41" a="1"/>
  <c r="D763" i="41" s="1"/>
  <c r="D764" i="41" a="1"/>
  <c r="D764" i="41" s="1"/>
  <c r="D765" i="41" a="1"/>
  <c r="D765" i="41" s="1"/>
  <c r="D766" i="41" a="1"/>
  <c r="D766" i="41" s="1"/>
  <c r="D767" i="41" a="1"/>
  <c r="D767" i="41" s="1"/>
  <c r="D768" i="41" a="1"/>
  <c r="D768" i="41" s="1"/>
  <c r="D769" i="41" a="1"/>
  <c r="D769" i="41" s="1"/>
  <c r="D770" i="41" a="1"/>
  <c r="D770" i="41" s="1"/>
  <c r="D771" i="41" a="1"/>
  <c r="D771" i="41" s="1"/>
  <c r="D772" i="41" a="1"/>
  <c r="D772" i="41" s="1"/>
  <c r="D773" i="41" a="1"/>
  <c r="D773" i="41" s="1"/>
  <c r="D774" i="41" a="1"/>
  <c r="D774" i="41" s="1"/>
  <c r="D775" i="41" a="1"/>
  <c r="D775" i="41" s="1"/>
  <c r="D776" i="41" a="1"/>
  <c r="D776" i="41" s="1"/>
  <c r="D777" i="41" a="1"/>
  <c r="D777" i="41" s="1"/>
  <c r="D778" i="41" a="1"/>
  <c r="D778" i="41" s="1"/>
  <c r="D779" i="41" a="1"/>
  <c r="D779" i="41" s="1"/>
  <c r="D780" i="41" a="1"/>
  <c r="D780" i="41" s="1"/>
  <c r="D781" i="41" a="1"/>
  <c r="D781" i="41" s="1"/>
  <c r="D782" i="41" a="1"/>
  <c r="D782" i="41" s="1"/>
  <c r="D783" i="41" a="1"/>
  <c r="D783" i="41" s="1"/>
  <c r="D784" i="41" a="1"/>
  <c r="D784" i="41" s="1"/>
  <c r="D785" i="41" a="1"/>
  <c r="D785" i="41" s="1"/>
  <c r="D786" i="41" a="1"/>
  <c r="D786" i="41" s="1"/>
  <c r="D787" i="41" a="1"/>
  <c r="D787" i="41" s="1"/>
  <c r="D788" i="41" a="1"/>
  <c r="D788" i="41" s="1"/>
  <c r="D789" i="41" a="1"/>
  <c r="D789" i="41" s="1"/>
  <c r="D790" i="41" a="1"/>
  <c r="D790" i="41" s="1"/>
  <c r="D791" i="41" a="1"/>
  <c r="D791" i="41" s="1"/>
  <c r="D792" i="41" a="1"/>
  <c r="D792" i="41" s="1"/>
  <c r="D793" i="41" a="1"/>
  <c r="D793" i="41" s="1"/>
  <c r="D794" i="41" a="1"/>
  <c r="D794" i="41" s="1"/>
  <c r="D795" i="41" a="1"/>
  <c r="D795" i="41" s="1"/>
  <c r="D796" i="41" a="1"/>
  <c r="D796" i="41" s="1"/>
  <c r="D797" i="41" a="1"/>
  <c r="D797" i="41" s="1"/>
  <c r="D798" i="41" a="1"/>
  <c r="D798" i="41" s="1"/>
  <c r="D799" i="41" a="1"/>
  <c r="D799" i="41" s="1"/>
  <c r="D800" i="41" a="1"/>
  <c r="D800" i="41" s="1"/>
  <c r="D801" i="41" a="1"/>
  <c r="D801" i="41" s="1"/>
  <c r="D802" i="41" a="1"/>
  <c r="D802" i="41" s="1"/>
  <c r="D803" i="41" a="1"/>
  <c r="D803" i="41" s="1"/>
  <c r="D804" i="41" a="1"/>
  <c r="D804" i="41" s="1"/>
  <c r="D805" i="41" a="1"/>
  <c r="D805" i="41" s="1"/>
  <c r="D806" i="41" a="1"/>
  <c r="D806" i="41" s="1"/>
  <c r="D807" i="41" a="1"/>
  <c r="D807" i="41" s="1"/>
  <c r="D808" i="41" a="1"/>
  <c r="D808" i="41" s="1"/>
  <c r="D809" i="41" a="1"/>
  <c r="D809" i="41" s="1"/>
  <c r="D810" i="41" a="1"/>
  <c r="D810" i="41" s="1"/>
  <c r="D811" i="41" a="1"/>
  <c r="D811" i="41" s="1"/>
  <c r="D812" i="41" a="1"/>
  <c r="D812" i="41" s="1"/>
  <c r="D813" i="41" a="1"/>
  <c r="D813" i="41" s="1"/>
  <c r="D814" i="41" a="1"/>
  <c r="D814" i="41" s="1"/>
  <c r="D815" i="41" a="1"/>
  <c r="D815" i="41" s="1"/>
  <c r="D816" i="41" a="1"/>
  <c r="D816" i="41" s="1"/>
  <c r="D817" i="41" a="1"/>
  <c r="D817" i="41" s="1"/>
  <c r="D818" i="41" a="1"/>
  <c r="D818" i="41" s="1"/>
  <c r="D819" i="41" a="1"/>
  <c r="D819" i="41" s="1"/>
  <c r="D820" i="41" a="1"/>
  <c r="D820" i="41" s="1"/>
  <c r="D821" i="41" a="1"/>
  <c r="D821" i="41" s="1"/>
  <c r="D822" i="41" a="1"/>
  <c r="D822" i="41" s="1"/>
  <c r="D823" i="41" a="1"/>
  <c r="D823" i="41" s="1"/>
  <c r="D824" i="41" a="1"/>
  <c r="D824" i="41" s="1"/>
  <c r="D825" i="41" a="1"/>
  <c r="D825" i="41" s="1"/>
  <c r="D826" i="41" a="1"/>
  <c r="D826" i="41" s="1"/>
  <c r="D827" i="41" a="1"/>
  <c r="D827" i="41" s="1"/>
  <c r="D828" i="41" a="1"/>
  <c r="D828" i="41" s="1"/>
  <c r="D829" i="41" a="1"/>
  <c r="D829" i="41" s="1"/>
  <c r="D830" i="41" a="1"/>
  <c r="D830" i="41" s="1"/>
  <c r="D831" i="41" a="1"/>
  <c r="D831" i="41" s="1"/>
  <c r="D832" i="41" a="1"/>
  <c r="D832" i="41" s="1"/>
  <c r="D833" i="41" a="1"/>
  <c r="D833" i="41" s="1"/>
  <c r="D834" i="41" a="1"/>
  <c r="D834" i="41" s="1"/>
  <c r="D835" i="41" a="1"/>
  <c r="D835" i="41" s="1"/>
  <c r="D836" i="41" a="1"/>
  <c r="D836" i="41" s="1"/>
  <c r="D837" i="41" a="1"/>
  <c r="D837" i="41" s="1"/>
  <c r="D838" i="41" a="1"/>
  <c r="D838" i="41" s="1"/>
  <c r="D839" i="41" a="1"/>
  <c r="D839" i="41" s="1"/>
  <c r="D840" i="41" a="1"/>
  <c r="D840" i="41" s="1"/>
  <c r="D841" i="41" a="1"/>
  <c r="D841" i="41" s="1"/>
  <c r="D842" i="41" a="1"/>
  <c r="D842" i="41" s="1"/>
  <c r="D843" i="41" a="1"/>
  <c r="D843" i="41" s="1"/>
  <c r="D844" i="41" a="1"/>
  <c r="D844" i="41" s="1"/>
  <c r="D845" i="41" a="1"/>
  <c r="D845" i="41" s="1"/>
  <c r="D846" i="41" a="1"/>
  <c r="D846" i="41" s="1"/>
  <c r="D847" i="41" a="1"/>
  <c r="D847" i="41" s="1"/>
  <c r="D848" i="41" a="1"/>
  <c r="D848" i="41" s="1"/>
  <c r="D849" i="41" a="1"/>
  <c r="D849" i="41" s="1"/>
  <c r="D850" i="41" a="1"/>
  <c r="D850" i="41" s="1"/>
  <c r="D851" i="41" a="1"/>
  <c r="D851" i="41" s="1"/>
  <c r="D852" i="41" a="1"/>
  <c r="D852" i="41" s="1"/>
  <c r="D853" i="41" a="1"/>
  <c r="D853" i="41" s="1"/>
  <c r="D854" i="41" a="1"/>
  <c r="D854" i="41" s="1"/>
  <c r="D855" i="41" a="1"/>
  <c r="D855" i="41" s="1"/>
  <c r="D856" i="41" a="1"/>
  <c r="D856" i="41" s="1"/>
  <c r="D857" i="41" a="1"/>
  <c r="D857" i="41" s="1"/>
  <c r="D858" i="41" a="1"/>
  <c r="D858" i="41" s="1"/>
  <c r="D859" i="41" a="1"/>
  <c r="D859" i="41" s="1"/>
  <c r="D860" i="41" a="1"/>
  <c r="D860" i="41" s="1"/>
  <c r="D861" i="41" a="1"/>
  <c r="D861" i="41" s="1"/>
  <c r="D862" i="41" a="1"/>
  <c r="D862" i="41" s="1"/>
  <c r="D863" i="41" a="1"/>
  <c r="D863" i="41" s="1"/>
  <c r="D864" i="41" a="1"/>
  <c r="D864" i="41" s="1"/>
  <c r="D865" i="41" a="1"/>
  <c r="D865" i="41" s="1"/>
  <c r="D866" i="41" a="1"/>
  <c r="D866" i="41" s="1"/>
  <c r="D867" i="41" a="1"/>
  <c r="D867" i="41" s="1"/>
  <c r="D868" i="41" a="1"/>
  <c r="D868" i="41" s="1"/>
  <c r="D869" i="41" a="1"/>
  <c r="D869" i="41" s="1"/>
  <c r="D870" i="41" a="1"/>
  <c r="D870" i="41" s="1"/>
  <c r="D871" i="41" a="1"/>
  <c r="D871" i="41" s="1"/>
  <c r="D872" i="41" a="1"/>
  <c r="D872" i="41" s="1"/>
  <c r="D873" i="41" a="1"/>
  <c r="D873" i="41" s="1"/>
  <c r="D874" i="41" a="1"/>
  <c r="D874" i="41" s="1"/>
  <c r="D875" i="41" a="1"/>
  <c r="D875" i="41" s="1"/>
  <c r="D876" i="41" a="1"/>
  <c r="D876" i="41" s="1"/>
  <c r="D877" i="41" a="1"/>
  <c r="D877" i="41" s="1"/>
  <c r="D878" i="41" a="1"/>
  <c r="D878" i="41" s="1"/>
  <c r="D879" i="41" a="1"/>
  <c r="D879" i="41" s="1"/>
  <c r="D880" i="41" a="1"/>
  <c r="D880" i="41" s="1"/>
  <c r="D881" i="41" a="1"/>
  <c r="D881" i="41" s="1"/>
  <c r="D882" i="41" a="1"/>
  <c r="D882" i="41" s="1"/>
  <c r="D883" i="41" a="1"/>
  <c r="D883" i="41" s="1"/>
  <c r="D884" i="41" a="1"/>
  <c r="D884" i="41" s="1"/>
  <c r="D885" i="41" a="1"/>
  <c r="D885" i="41" s="1"/>
  <c r="D886" i="41" a="1"/>
  <c r="D886" i="41" s="1"/>
  <c r="D887" i="41" a="1"/>
  <c r="D887" i="41" s="1"/>
  <c r="D888" i="41" a="1"/>
  <c r="D888" i="41" s="1"/>
  <c r="D889" i="41" a="1"/>
  <c r="D889" i="41" s="1"/>
  <c r="D890" i="41" a="1"/>
  <c r="D890" i="41" s="1"/>
  <c r="D891" i="41" a="1"/>
  <c r="D891" i="41" s="1"/>
  <c r="D892" i="41" a="1"/>
  <c r="D892" i="41" s="1"/>
  <c r="D893" i="41" a="1"/>
  <c r="D893" i="41" s="1"/>
  <c r="D894" i="41" a="1"/>
  <c r="D894" i="41" s="1"/>
  <c r="D895" i="41" a="1"/>
  <c r="D895" i="41" s="1"/>
  <c r="D896" i="41" a="1"/>
  <c r="D896" i="41" s="1"/>
  <c r="D897" i="41" a="1"/>
  <c r="D897" i="41" s="1"/>
  <c r="D898" i="41" a="1"/>
  <c r="D898" i="41" s="1"/>
  <c r="D899" i="41" a="1"/>
  <c r="D899" i="41" s="1"/>
  <c r="D900" i="41" a="1"/>
  <c r="D900" i="41" s="1"/>
  <c r="D901" i="41" a="1"/>
  <c r="D901" i="41" s="1"/>
  <c r="D902" i="41" a="1"/>
  <c r="D902" i="41" s="1"/>
  <c r="D903" i="41" a="1"/>
  <c r="D903" i="41" s="1"/>
  <c r="D904" i="41" a="1"/>
  <c r="D904" i="41" s="1"/>
  <c r="D905" i="41" a="1"/>
  <c r="D905" i="41" s="1"/>
  <c r="D906" i="41" a="1"/>
  <c r="D906" i="41" s="1"/>
  <c r="D907" i="41" a="1"/>
  <c r="D907" i="41" s="1"/>
  <c r="D908" i="41" a="1"/>
  <c r="D908" i="41" s="1"/>
  <c r="D909" i="41" a="1"/>
  <c r="D909" i="41" s="1"/>
  <c r="D910" i="41" a="1"/>
  <c r="D910" i="41" s="1"/>
  <c r="D911" i="41" a="1"/>
  <c r="D911" i="41" s="1"/>
  <c r="D912" i="41" a="1"/>
  <c r="D912" i="41" s="1"/>
  <c r="D913" i="41" a="1"/>
  <c r="D913" i="41" s="1"/>
  <c r="D914" i="41" a="1"/>
  <c r="D914" i="41" s="1"/>
  <c r="D915" i="41" a="1"/>
  <c r="D915" i="41" s="1"/>
  <c r="D916" i="41" a="1"/>
  <c r="D916" i="41" s="1"/>
  <c r="D917" i="41" a="1"/>
  <c r="D917" i="41" s="1"/>
  <c r="D918" i="41" a="1"/>
  <c r="D918" i="41" s="1"/>
  <c r="D919" i="41" a="1"/>
  <c r="D919" i="41" s="1"/>
  <c r="D920" i="41" a="1"/>
  <c r="D920" i="41" s="1"/>
  <c r="D921" i="41" a="1"/>
  <c r="D921" i="41" s="1"/>
  <c r="D922" i="41" a="1"/>
  <c r="D922" i="41" s="1"/>
  <c r="D923" i="41" a="1"/>
  <c r="D923" i="41" s="1"/>
  <c r="D924" i="41" a="1"/>
  <c r="D924" i="41" s="1"/>
  <c r="D925" i="41" a="1"/>
  <c r="D925" i="41" s="1"/>
  <c r="D926" i="41" a="1"/>
  <c r="D926" i="41" s="1"/>
  <c r="D927" i="41" a="1"/>
  <c r="D927" i="41" s="1"/>
  <c r="D928" i="41" a="1"/>
  <c r="D928" i="41" s="1"/>
  <c r="D929" i="41" a="1"/>
  <c r="D929" i="41" s="1"/>
  <c r="D930" i="41" a="1"/>
  <c r="D930" i="41" s="1"/>
  <c r="D931" i="41" a="1"/>
  <c r="D931" i="41" s="1"/>
  <c r="D932" i="41" a="1"/>
  <c r="D932" i="41" s="1"/>
  <c r="D933" i="41" a="1"/>
  <c r="D933" i="41" s="1"/>
  <c r="D934" i="41" a="1"/>
  <c r="D934" i="41" s="1"/>
  <c r="D935" i="41" a="1"/>
  <c r="D935" i="41" s="1"/>
  <c r="D936" i="41" a="1"/>
  <c r="D936" i="41" s="1"/>
  <c r="D937" i="41" a="1"/>
  <c r="D937" i="41" s="1"/>
  <c r="D938" i="41" a="1"/>
  <c r="D938" i="41" s="1"/>
  <c r="D939" i="41" a="1"/>
  <c r="D939" i="41" s="1"/>
  <c r="D940" i="41" a="1"/>
  <c r="D940" i="41" s="1"/>
  <c r="D941" i="41" a="1"/>
  <c r="D941" i="41" s="1"/>
  <c r="D942" i="41" a="1"/>
  <c r="D942" i="41" s="1"/>
  <c r="D943" i="41" a="1"/>
  <c r="D943" i="41" s="1"/>
  <c r="D944" i="41" a="1"/>
  <c r="D944" i="41" s="1"/>
  <c r="D945" i="41" a="1"/>
  <c r="D945" i="41" s="1"/>
  <c r="D946" i="41" a="1"/>
  <c r="D946" i="41" s="1"/>
  <c r="D947" i="41" a="1"/>
  <c r="D947" i="41" s="1"/>
  <c r="D948" i="41" a="1"/>
  <c r="D948" i="41" s="1"/>
  <c r="D949" i="41" a="1"/>
  <c r="D949" i="41" s="1"/>
  <c r="D950" i="41" a="1"/>
  <c r="D950" i="41" s="1"/>
  <c r="D951" i="41" a="1"/>
  <c r="D951" i="41" s="1"/>
  <c r="D952" i="41" a="1"/>
  <c r="D952" i="41" s="1"/>
  <c r="D953" i="41" a="1"/>
  <c r="D953" i="41" s="1"/>
  <c r="D954" i="41" a="1"/>
  <c r="D954" i="41" s="1"/>
  <c r="D955" i="41" a="1"/>
  <c r="D955" i="41" s="1"/>
  <c r="D956" i="41" a="1"/>
  <c r="D956" i="41" s="1"/>
  <c r="D957" i="41" a="1"/>
  <c r="D957" i="41" s="1"/>
  <c r="D958" i="41" a="1"/>
  <c r="D958" i="41" s="1"/>
  <c r="D959" i="41" a="1"/>
  <c r="D959" i="41" s="1"/>
  <c r="D960" i="41" a="1"/>
  <c r="D960" i="41" s="1"/>
  <c r="D961" i="41" a="1"/>
  <c r="D961" i="41" s="1"/>
  <c r="D962" i="41" a="1"/>
  <c r="D962" i="41" s="1"/>
  <c r="D963" i="41" a="1"/>
  <c r="D963" i="41" s="1"/>
  <c r="D964" i="41" a="1"/>
  <c r="D964" i="41" s="1"/>
  <c r="D965" i="41" a="1"/>
  <c r="D965" i="41" s="1"/>
  <c r="D966" i="41" a="1"/>
  <c r="D966" i="41" s="1"/>
  <c r="D967" i="41" a="1"/>
  <c r="D967" i="41" s="1"/>
  <c r="D968" i="41" a="1"/>
  <c r="D968" i="41" s="1"/>
  <c r="D969" i="41" a="1"/>
  <c r="D969" i="41" s="1"/>
  <c r="D970" i="41" a="1"/>
  <c r="D970" i="41" s="1"/>
  <c r="D971" i="41" a="1"/>
  <c r="D971" i="41" s="1"/>
  <c r="D972" i="41" a="1"/>
  <c r="D972" i="41" s="1"/>
  <c r="D973" i="41" a="1"/>
  <c r="D973" i="41" s="1"/>
  <c r="D974" i="41" a="1"/>
  <c r="D974" i="41" s="1"/>
  <c r="D975" i="41" a="1"/>
  <c r="D975" i="41" s="1"/>
  <c r="D976" i="41" a="1"/>
  <c r="D976" i="41" s="1"/>
  <c r="D977" i="41" a="1"/>
  <c r="D977" i="41" s="1"/>
  <c r="D978" i="41" a="1"/>
  <c r="D978" i="41" s="1"/>
  <c r="D979" i="41" a="1"/>
  <c r="D979" i="41" s="1"/>
  <c r="D980" i="41" a="1"/>
  <c r="D980" i="41" s="1"/>
  <c r="D981" i="41" a="1"/>
  <c r="D981" i="41" s="1"/>
  <c r="D982" i="41" a="1"/>
  <c r="D982" i="41" s="1"/>
  <c r="D983" i="41" a="1"/>
  <c r="D983" i="41" s="1"/>
  <c r="D984" i="41" a="1"/>
  <c r="D984" i="41" s="1"/>
  <c r="D985" i="41" a="1"/>
  <c r="D985" i="41" s="1"/>
  <c r="D986" i="41" a="1"/>
  <c r="D986" i="41" s="1"/>
  <c r="D987" i="41" a="1"/>
  <c r="D987" i="41" s="1"/>
  <c r="D988" i="41" a="1"/>
  <c r="D988" i="41" s="1"/>
  <c r="D989" i="41" a="1"/>
  <c r="D989" i="41" s="1"/>
  <c r="D990" i="41" a="1"/>
  <c r="D990" i="41" s="1"/>
  <c r="D991" i="41" a="1"/>
  <c r="D991" i="41" s="1"/>
  <c r="D992" i="41" a="1"/>
  <c r="D992" i="41" s="1"/>
  <c r="D993" i="41" a="1"/>
  <c r="D993" i="41" s="1"/>
  <c r="BG1124" i="9" l="1"/>
  <c r="C1124" i="9" s="1" a="1"/>
  <c r="C1124" i="9" s="1"/>
  <c r="BG1125" i="9"/>
  <c r="C1125" i="9" s="1" a="1"/>
  <c r="C1125" i="9" s="1"/>
  <c r="BG7" i="9"/>
  <c r="C7" i="9" s="1" a="1"/>
  <c r="C7" i="9" s="1"/>
  <c r="BG8" i="9"/>
  <c r="C8" i="9" s="1" a="1"/>
  <c r="C8" i="9" s="1"/>
  <c r="BG9" i="9"/>
  <c r="C9" i="9" s="1" a="1"/>
  <c r="C9" i="9" s="1"/>
  <c r="BG10" i="9"/>
  <c r="C10" i="9" s="1" a="1"/>
  <c r="C10" i="9" s="1"/>
  <c r="BG11" i="9"/>
  <c r="C11" i="9" s="1" a="1"/>
  <c r="C11" i="9" s="1"/>
  <c r="BG12" i="9"/>
  <c r="C12" i="9" s="1" a="1"/>
  <c r="C12" i="9" s="1"/>
  <c r="BG13" i="9"/>
  <c r="C13" i="9" s="1" a="1"/>
  <c r="C13" i="9" s="1"/>
  <c r="BG14" i="9"/>
  <c r="C14" i="9" s="1" a="1"/>
  <c r="C14" i="9" s="1"/>
  <c r="BG15" i="9"/>
  <c r="C15" i="9" s="1" a="1"/>
  <c r="C15" i="9" s="1"/>
  <c r="BG16" i="9"/>
  <c r="C16" i="9" s="1" a="1"/>
  <c r="C16" i="9" s="1"/>
  <c r="BG17" i="9"/>
  <c r="C17" i="9" s="1" a="1"/>
  <c r="C17" i="9" s="1"/>
  <c r="BG18" i="9"/>
  <c r="C18" i="9" s="1" a="1"/>
  <c r="C18" i="9" s="1"/>
  <c r="BG19" i="9"/>
  <c r="C19" i="9" s="1" a="1"/>
  <c r="C19" i="9" s="1"/>
  <c r="BG20" i="9"/>
  <c r="C20" i="9" s="1" a="1"/>
  <c r="C20" i="9" s="1"/>
  <c r="BG21" i="9"/>
  <c r="C21" i="9" s="1" a="1"/>
  <c r="C21" i="9" s="1"/>
  <c r="BG22" i="9"/>
  <c r="C22" i="9" s="1" a="1"/>
  <c r="C22" i="9" s="1"/>
  <c r="BG23" i="9"/>
  <c r="C23" i="9" s="1" a="1"/>
  <c r="C23" i="9" s="1"/>
  <c r="BG24" i="9"/>
  <c r="C24" i="9" s="1" a="1"/>
  <c r="C24" i="9" s="1"/>
  <c r="BG25" i="9"/>
  <c r="C25" i="9" s="1" a="1"/>
  <c r="C25" i="9" s="1"/>
  <c r="BG26" i="9"/>
  <c r="C26" i="9" s="1" a="1"/>
  <c r="C26" i="9" s="1"/>
  <c r="BG27" i="9"/>
  <c r="C27" i="9" s="1" a="1"/>
  <c r="C27" i="9" s="1"/>
  <c r="BG28" i="9"/>
  <c r="C28" i="9" s="1" a="1"/>
  <c r="C28" i="9" s="1"/>
  <c r="BG29" i="9"/>
  <c r="C29" i="9" s="1" a="1"/>
  <c r="C29" i="9" s="1"/>
  <c r="BG30" i="9"/>
  <c r="C30" i="9" s="1" a="1"/>
  <c r="C30" i="9" s="1"/>
  <c r="BG31" i="9"/>
  <c r="C31" i="9" s="1" a="1"/>
  <c r="C31" i="9" s="1"/>
  <c r="BG32" i="9"/>
  <c r="C32" i="9" s="1" a="1"/>
  <c r="C32" i="9" s="1"/>
  <c r="BG33" i="9"/>
  <c r="C33" i="9" s="1" a="1"/>
  <c r="C33" i="9" s="1"/>
  <c r="BG34" i="9"/>
  <c r="C34" i="9" s="1" a="1"/>
  <c r="C34" i="9" s="1"/>
  <c r="BG35" i="9"/>
  <c r="C35" i="9" s="1" a="1"/>
  <c r="C35" i="9" s="1"/>
  <c r="BG36" i="9"/>
  <c r="C36" i="9" s="1" a="1"/>
  <c r="C36" i="9" s="1"/>
  <c r="BG37" i="9"/>
  <c r="C37" i="9" s="1" a="1"/>
  <c r="C37" i="9" s="1"/>
  <c r="BG38" i="9"/>
  <c r="C38" i="9" s="1" a="1"/>
  <c r="C38" i="9" s="1"/>
  <c r="BG39" i="9"/>
  <c r="C39" i="9" s="1" a="1"/>
  <c r="C39" i="9" s="1"/>
  <c r="BG40" i="9"/>
  <c r="C40" i="9" s="1" a="1"/>
  <c r="C40" i="9" s="1"/>
  <c r="BG41" i="9"/>
  <c r="C41" i="9" s="1" a="1"/>
  <c r="C41" i="9" s="1"/>
  <c r="BG42" i="9"/>
  <c r="C42" i="9" s="1" a="1"/>
  <c r="C42" i="9" s="1"/>
  <c r="BG43" i="9"/>
  <c r="C43" i="9" s="1" a="1"/>
  <c r="C43" i="9" s="1"/>
  <c r="BG44" i="9"/>
  <c r="C44" i="9" s="1" a="1"/>
  <c r="C44" i="9" s="1"/>
  <c r="BG45" i="9"/>
  <c r="C45" i="9" s="1" a="1"/>
  <c r="C45" i="9" s="1"/>
  <c r="BG46" i="9"/>
  <c r="C46" i="9" s="1" a="1"/>
  <c r="C46" i="9" s="1"/>
  <c r="BG47" i="9"/>
  <c r="C47" i="9" s="1" a="1"/>
  <c r="C47" i="9" s="1"/>
  <c r="BG48" i="9"/>
  <c r="C48" i="9" s="1" a="1"/>
  <c r="C48" i="9" s="1"/>
  <c r="BG49" i="9"/>
  <c r="C49" i="9" s="1" a="1"/>
  <c r="C49" i="9" s="1"/>
  <c r="BG50" i="9"/>
  <c r="C50" i="9" s="1" a="1"/>
  <c r="C50" i="9" s="1"/>
  <c r="BG51" i="9"/>
  <c r="C51" i="9" s="1" a="1"/>
  <c r="C51" i="9" s="1"/>
  <c r="BG52" i="9"/>
  <c r="C52" i="9" s="1" a="1"/>
  <c r="C52" i="9" s="1"/>
  <c r="BG53" i="9"/>
  <c r="C53" i="9" s="1" a="1"/>
  <c r="C53" i="9" s="1"/>
  <c r="BG54" i="9"/>
  <c r="C54" i="9" s="1" a="1"/>
  <c r="C54" i="9" s="1"/>
  <c r="BG55" i="9"/>
  <c r="C55" i="9" s="1" a="1"/>
  <c r="C55" i="9" s="1"/>
  <c r="BG56" i="9"/>
  <c r="C56" i="9" s="1" a="1"/>
  <c r="C56" i="9" s="1"/>
  <c r="BG57" i="9"/>
  <c r="C57" i="9" s="1" a="1"/>
  <c r="C57" i="9" s="1"/>
  <c r="BG58" i="9"/>
  <c r="C58" i="9" s="1" a="1"/>
  <c r="C58" i="9" s="1"/>
  <c r="BG59" i="9"/>
  <c r="C59" i="9" s="1" a="1"/>
  <c r="C59" i="9" s="1"/>
  <c r="BG60" i="9"/>
  <c r="C60" i="9" s="1" a="1"/>
  <c r="C60" i="9" s="1"/>
  <c r="BG61" i="9"/>
  <c r="C61" i="9" s="1" a="1"/>
  <c r="C61" i="9" s="1"/>
  <c r="BG62" i="9"/>
  <c r="C62" i="9" s="1" a="1"/>
  <c r="C62" i="9" s="1"/>
  <c r="BG63" i="9"/>
  <c r="C63" i="9" s="1" a="1"/>
  <c r="C63" i="9" s="1"/>
  <c r="BG64" i="9"/>
  <c r="C64" i="9" s="1" a="1"/>
  <c r="C64" i="9" s="1"/>
  <c r="BG65" i="9"/>
  <c r="C65" i="9" s="1" a="1"/>
  <c r="C65" i="9" s="1"/>
  <c r="BG66" i="9"/>
  <c r="C66" i="9" s="1" a="1"/>
  <c r="C66" i="9" s="1"/>
  <c r="BG67" i="9"/>
  <c r="C67" i="9" s="1" a="1"/>
  <c r="C67" i="9" s="1"/>
  <c r="BG68" i="9"/>
  <c r="C68" i="9" s="1" a="1"/>
  <c r="C68" i="9" s="1"/>
  <c r="BG69" i="9"/>
  <c r="C69" i="9" s="1" a="1"/>
  <c r="C69" i="9" s="1"/>
  <c r="BG70" i="9"/>
  <c r="C70" i="9" s="1" a="1"/>
  <c r="C70" i="9" s="1"/>
  <c r="BG71" i="9"/>
  <c r="C71" i="9" s="1" a="1"/>
  <c r="C71" i="9" s="1"/>
  <c r="BG72" i="9"/>
  <c r="C72" i="9" s="1" a="1"/>
  <c r="C72" i="9" s="1"/>
  <c r="BG73" i="9"/>
  <c r="C73" i="9" s="1" a="1"/>
  <c r="C73" i="9" s="1"/>
  <c r="BG74" i="9"/>
  <c r="C74" i="9" s="1" a="1"/>
  <c r="C74" i="9" s="1"/>
  <c r="BG75" i="9"/>
  <c r="C75" i="9" s="1" a="1"/>
  <c r="C75" i="9" s="1"/>
  <c r="BG76" i="9"/>
  <c r="C76" i="9" s="1" a="1"/>
  <c r="C76" i="9" s="1"/>
  <c r="BG77" i="9"/>
  <c r="C77" i="9" s="1" a="1"/>
  <c r="C77" i="9" s="1"/>
  <c r="BG78" i="9"/>
  <c r="C78" i="9" s="1" a="1"/>
  <c r="C78" i="9" s="1"/>
  <c r="BG79" i="9"/>
  <c r="C79" i="9" s="1" a="1"/>
  <c r="C79" i="9" s="1"/>
  <c r="BG80" i="9"/>
  <c r="C80" i="9" s="1" a="1"/>
  <c r="C80" i="9" s="1"/>
  <c r="BG81" i="9"/>
  <c r="C81" i="9" s="1" a="1"/>
  <c r="C81" i="9" s="1"/>
  <c r="BG82" i="9"/>
  <c r="C82" i="9" s="1" a="1"/>
  <c r="C82" i="9" s="1"/>
  <c r="BG83" i="9"/>
  <c r="C83" i="9" s="1" a="1"/>
  <c r="C83" i="9" s="1"/>
  <c r="BG84" i="9"/>
  <c r="C84" i="9" s="1" a="1"/>
  <c r="C84" i="9" s="1"/>
  <c r="BG85" i="9"/>
  <c r="C85" i="9" s="1" a="1"/>
  <c r="C85" i="9" s="1"/>
  <c r="BG86" i="9"/>
  <c r="C86" i="9" s="1" a="1"/>
  <c r="C86" i="9" s="1"/>
  <c r="BG87" i="9"/>
  <c r="C87" i="9" s="1" a="1"/>
  <c r="C87" i="9" s="1"/>
  <c r="BG88" i="9"/>
  <c r="C88" i="9" s="1" a="1"/>
  <c r="C88" i="9" s="1"/>
  <c r="BG89" i="9"/>
  <c r="C89" i="9" s="1" a="1"/>
  <c r="C89" i="9" s="1"/>
  <c r="BG90" i="9"/>
  <c r="C90" i="9" s="1" a="1"/>
  <c r="C90" i="9" s="1"/>
  <c r="BG91" i="9"/>
  <c r="C91" i="9" s="1" a="1"/>
  <c r="C91" i="9" s="1"/>
  <c r="BG92" i="9"/>
  <c r="C92" i="9" s="1" a="1"/>
  <c r="C92" i="9" s="1"/>
  <c r="BG93" i="9"/>
  <c r="C93" i="9" s="1" a="1"/>
  <c r="C93" i="9" s="1"/>
  <c r="BG94" i="9"/>
  <c r="C94" i="9" s="1" a="1"/>
  <c r="C94" i="9" s="1"/>
  <c r="BG95" i="9"/>
  <c r="C95" i="9" s="1" a="1"/>
  <c r="C95" i="9" s="1"/>
  <c r="BG96" i="9"/>
  <c r="C96" i="9" s="1" a="1"/>
  <c r="C96" i="9" s="1"/>
  <c r="BG97" i="9"/>
  <c r="C97" i="9" s="1" a="1"/>
  <c r="C97" i="9" s="1"/>
  <c r="BG98" i="9"/>
  <c r="C98" i="9" s="1" a="1"/>
  <c r="C98" i="9" s="1"/>
  <c r="BG99" i="9"/>
  <c r="C99" i="9" s="1" a="1"/>
  <c r="C99" i="9" s="1"/>
  <c r="BG100" i="9"/>
  <c r="C100" i="9" s="1" a="1"/>
  <c r="C100" i="9" s="1"/>
  <c r="BG101" i="9"/>
  <c r="C101" i="9" s="1" a="1"/>
  <c r="C101" i="9" s="1"/>
  <c r="BG102" i="9"/>
  <c r="C102" i="9" s="1" a="1"/>
  <c r="C102" i="9" s="1"/>
  <c r="BG103" i="9"/>
  <c r="C103" i="9" s="1" a="1"/>
  <c r="C103" i="9" s="1"/>
  <c r="BG104" i="9"/>
  <c r="C104" i="9" s="1" a="1"/>
  <c r="C104" i="9" s="1"/>
  <c r="BG105" i="9"/>
  <c r="C105" i="9" s="1" a="1"/>
  <c r="C105" i="9" s="1"/>
  <c r="BG106" i="9"/>
  <c r="C106" i="9" s="1" a="1"/>
  <c r="C106" i="9" s="1"/>
  <c r="BG107" i="9"/>
  <c r="C107" i="9" s="1" a="1"/>
  <c r="C107" i="9" s="1"/>
  <c r="BG108" i="9"/>
  <c r="C108" i="9" s="1" a="1"/>
  <c r="C108" i="9" s="1"/>
  <c r="BG109" i="9"/>
  <c r="C109" i="9" s="1" a="1"/>
  <c r="C109" i="9" s="1"/>
  <c r="BG110" i="9"/>
  <c r="C110" i="9" s="1" a="1"/>
  <c r="C110" i="9" s="1"/>
  <c r="BG111" i="9"/>
  <c r="C111" i="9" s="1" a="1"/>
  <c r="C111" i="9" s="1"/>
  <c r="BG112" i="9"/>
  <c r="C112" i="9" s="1" a="1"/>
  <c r="C112" i="9" s="1"/>
  <c r="BG113" i="9"/>
  <c r="C113" i="9" s="1" a="1"/>
  <c r="C113" i="9" s="1"/>
  <c r="BG114" i="9"/>
  <c r="C114" i="9" s="1" a="1"/>
  <c r="C114" i="9" s="1"/>
  <c r="BG115" i="9"/>
  <c r="C115" i="9" s="1" a="1"/>
  <c r="C115" i="9" s="1"/>
  <c r="BG116" i="9"/>
  <c r="C116" i="9" s="1" a="1"/>
  <c r="C116" i="9" s="1"/>
  <c r="BG117" i="9"/>
  <c r="C117" i="9" s="1" a="1"/>
  <c r="C117" i="9" s="1"/>
  <c r="BG118" i="9"/>
  <c r="C118" i="9" s="1" a="1"/>
  <c r="C118" i="9" s="1"/>
  <c r="BG119" i="9"/>
  <c r="C119" i="9" s="1" a="1"/>
  <c r="C119" i="9" s="1"/>
  <c r="BG120" i="9"/>
  <c r="C120" i="9" s="1" a="1"/>
  <c r="C120" i="9" s="1"/>
  <c r="BG121" i="9"/>
  <c r="C121" i="9" s="1" a="1"/>
  <c r="C121" i="9" s="1"/>
  <c r="BG122" i="9"/>
  <c r="C122" i="9" s="1" a="1"/>
  <c r="C122" i="9" s="1"/>
  <c r="BG123" i="9"/>
  <c r="C123" i="9" s="1" a="1"/>
  <c r="C123" i="9" s="1"/>
  <c r="BG124" i="9"/>
  <c r="C124" i="9" s="1" a="1"/>
  <c r="C124" i="9" s="1"/>
  <c r="BG125" i="9"/>
  <c r="C125" i="9" s="1" a="1"/>
  <c r="C125" i="9" s="1"/>
  <c r="BG126" i="9"/>
  <c r="C126" i="9" s="1" a="1"/>
  <c r="C126" i="9" s="1"/>
  <c r="BG127" i="9"/>
  <c r="C127" i="9" s="1" a="1"/>
  <c r="C127" i="9" s="1"/>
  <c r="BG128" i="9"/>
  <c r="C128" i="9" s="1" a="1"/>
  <c r="C128" i="9" s="1"/>
  <c r="BG129" i="9"/>
  <c r="C129" i="9" s="1" a="1"/>
  <c r="C129" i="9" s="1"/>
  <c r="BG130" i="9"/>
  <c r="C130" i="9" s="1" a="1"/>
  <c r="C130" i="9" s="1"/>
  <c r="BG131" i="9"/>
  <c r="C131" i="9" s="1" a="1"/>
  <c r="C131" i="9" s="1"/>
  <c r="BG132" i="9"/>
  <c r="C132" i="9" s="1" a="1"/>
  <c r="C132" i="9" s="1"/>
  <c r="BG133" i="9"/>
  <c r="C133" i="9" s="1" a="1"/>
  <c r="C133" i="9" s="1"/>
  <c r="BG134" i="9"/>
  <c r="C134" i="9" s="1" a="1"/>
  <c r="C134" i="9" s="1"/>
  <c r="BG135" i="9"/>
  <c r="C135" i="9" s="1" a="1"/>
  <c r="C135" i="9" s="1"/>
  <c r="BG136" i="9"/>
  <c r="C136" i="9" s="1" a="1"/>
  <c r="C136" i="9" s="1"/>
  <c r="BG137" i="9"/>
  <c r="C137" i="9" s="1" a="1"/>
  <c r="C137" i="9" s="1"/>
  <c r="BG138" i="9"/>
  <c r="C138" i="9" s="1" a="1"/>
  <c r="C138" i="9" s="1"/>
  <c r="BG139" i="9"/>
  <c r="C139" i="9" s="1" a="1"/>
  <c r="C139" i="9" s="1"/>
  <c r="BG140" i="9"/>
  <c r="C140" i="9" s="1" a="1"/>
  <c r="C140" i="9" s="1"/>
  <c r="BG141" i="9"/>
  <c r="C141" i="9" s="1" a="1"/>
  <c r="C141" i="9" s="1"/>
  <c r="BG142" i="9"/>
  <c r="C142" i="9" s="1" a="1"/>
  <c r="C142" i="9" s="1"/>
  <c r="BG143" i="9"/>
  <c r="C143" i="9" s="1" a="1"/>
  <c r="C143" i="9" s="1"/>
  <c r="BG144" i="9"/>
  <c r="C144" i="9" s="1" a="1"/>
  <c r="C144" i="9" s="1"/>
  <c r="BG145" i="9"/>
  <c r="C145" i="9" s="1" a="1"/>
  <c r="C145" i="9" s="1"/>
  <c r="BG146" i="9"/>
  <c r="C146" i="9" s="1" a="1"/>
  <c r="C146" i="9" s="1"/>
  <c r="BG147" i="9"/>
  <c r="C147" i="9" s="1" a="1"/>
  <c r="C147" i="9" s="1"/>
  <c r="BG148" i="9"/>
  <c r="C148" i="9" s="1" a="1"/>
  <c r="C148" i="9" s="1"/>
  <c r="BG149" i="9"/>
  <c r="C149" i="9" s="1" a="1"/>
  <c r="C149" i="9" s="1"/>
  <c r="BG150" i="9"/>
  <c r="C150" i="9" s="1" a="1"/>
  <c r="C150" i="9" s="1"/>
  <c r="BG151" i="9"/>
  <c r="C151" i="9" s="1" a="1"/>
  <c r="C151" i="9" s="1"/>
  <c r="BG152" i="9"/>
  <c r="C152" i="9" s="1" a="1"/>
  <c r="C152" i="9" s="1"/>
  <c r="BG153" i="9"/>
  <c r="C153" i="9" s="1" a="1"/>
  <c r="C153" i="9" s="1"/>
  <c r="BG154" i="9"/>
  <c r="C154" i="9" s="1" a="1"/>
  <c r="C154" i="9" s="1"/>
  <c r="BG155" i="9"/>
  <c r="C155" i="9" s="1" a="1"/>
  <c r="C155" i="9" s="1"/>
  <c r="BG156" i="9"/>
  <c r="C156" i="9" s="1" a="1"/>
  <c r="C156" i="9" s="1"/>
  <c r="BG157" i="9"/>
  <c r="C157" i="9" s="1" a="1"/>
  <c r="C157" i="9" s="1"/>
  <c r="BG158" i="9"/>
  <c r="C158" i="9" s="1" a="1"/>
  <c r="C158" i="9" s="1"/>
  <c r="BG159" i="9"/>
  <c r="C159" i="9" s="1" a="1"/>
  <c r="C159" i="9" s="1"/>
  <c r="BG160" i="9"/>
  <c r="C160" i="9" s="1" a="1"/>
  <c r="C160" i="9" s="1"/>
  <c r="BG161" i="9"/>
  <c r="C161" i="9" s="1" a="1"/>
  <c r="C161" i="9" s="1"/>
  <c r="BG162" i="9"/>
  <c r="C162" i="9" s="1" a="1"/>
  <c r="C162" i="9" s="1"/>
  <c r="BG163" i="9"/>
  <c r="C163" i="9" s="1" a="1"/>
  <c r="C163" i="9" s="1"/>
  <c r="BG164" i="9"/>
  <c r="C164" i="9" s="1" a="1"/>
  <c r="C164" i="9" s="1"/>
  <c r="BG165" i="9"/>
  <c r="C165" i="9" s="1" a="1"/>
  <c r="C165" i="9" s="1"/>
  <c r="BG166" i="9"/>
  <c r="C166" i="9" s="1" a="1"/>
  <c r="C166" i="9" s="1"/>
  <c r="BG167" i="9"/>
  <c r="C167" i="9" s="1" a="1"/>
  <c r="C167" i="9" s="1"/>
  <c r="BG168" i="9"/>
  <c r="C168" i="9" s="1" a="1"/>
  <c r="C168" i="9" s="1"/>
  <c r="BG169" i="9"/>
  <c r="C169" i="9" s="1" a="1"/>
  <c r="C169" i="9" s="1"/>
  <c r="BG170" i="9"/>
  <c r="C170" i="9" s="1" a="1"/>
  <c r="C170" i="9" s="1"/>
  <c r="BG171" i="9"/>
  <c r="C171" i="9" s="1" a="1"/>
  <c r="C171" i="9" s="1"/>
  <c r="BG172" i="9"/>
  <c r="C172" i="9" s="1" a="1"/>
  <c r="C172" i="9" s="1"/>
  <c r="BG173" i="9"/>
  <c r="C173" i="9" s="1" a="1"/>
  <c r="C173" i="9" s="1"/>
  <c r="BG174" i="9"/>
  <c r="C174" i="9" s="1" a="1"/>
  <c r="C174" i="9" s="1"/>
  <c r="BG175" i="9"/>
  <c r="C175" i="9" s="1" a="1"/>
  <c r="C175" i="9" s="1"/>
  <c r="BG176" i="9"/>
  <c r="C176" i="9" s="1" a="1"/>
  <c r="C176" i="9" s="1"/>
  <c r="BG177" i="9"/>
  <c r="C177" i="9" s="1" a="1"/>
  <c r="C177" i="9" s="1"/>
  <c r="BG178" i="9"/>
  <c r="C178" i="9" s="1" a="1"/>
  <c r="C178" i="9" s="1"/>
  <c r="BG179" i="9"/>
  <c r="C179" i="9" s="1" a="1"/>
  <c r="C179" i="9" s="1"/>
  <c r="BG180" i="9"/>
  <c r="C180" i="9" s="1" a="1"/>
  <c r="C180" i="9" s="1"/>
  <c r="BG181" i="9"/>
  <c r="C181" i="9" s="1" a="1"/>
  <c r="C181" i="9" s="1"/>
  <c r="BG182" i="9"/>
  <c r="C182" i="9" s="1" a="1"/>
  <c r="C182" i="9" s="1"/>
  <c r="BG183" i="9"/>
  <c r="C183" i="9" s="1" a="1"/>
  <c r="C183" i="9" s="1"/>
  <c r="BG184" i="9"/>
  <c r="C184" i="9" s="1" a="1"/>
  <c r="C184" i="9" s="1"/>
  <c r="BG185" i="9"/>
  <c r="C185" i="9" s="1" a="1"/>
  <c r="C185" i="9" s="1"/>
  <c r="BG186" i="9"/>
  <c r="C186" i="9" s="1" a="1"/>
  <c r="C186" i="9" s="1"/>
  <c r="BG187" i="9"/>
  <c r="C187" i="9" s="1" a="1"/>
  <c r="C187" i="9" s="1"/>
  <c r="BG188" i="9"/>
  <c r="C188" i="9" s="1" a="1"/>
  <c r="C188" i="9" s="1"/>
  <c r="BG189" i="9"/>
  <c r="C189" i="9" s="1" a="1"/>
  <c r="C189" i="9" s="1"/>
  <c r="BG190" i="9"/>
  <c r="C190" i="9" s="1" a="1"/>
  <c r="C190" i="9" s="1"/>
  <c r="BG191" i="9"/>
  <c r="C191" i="9" s="1" a="1"/>
  <c r="C191" i="9" s="1"/>
  <c r="BG192" i="9"/>
  <c r="C192" i="9" s="1" a="1"/>
  <c r="C192" i="9" s="1"/>
  <c r="BG193" i="9"/>
  <c r="C193" i="9" s="1" a="1"/>
  <c r="C193" i="9" s="1"/>
  <c r="BG194" i="9"/>
  <c r="C194" i="9" s="1" a="1"/>
  <c r="C194" i="9" s="1"/>
  <c r="BG195" i="9"/>
  <c r="C195" i="9" s="1" a="1"/>
  <c r="C195" i="9" s="1"/>
  <c r="BG196" i="9"/>
  <c r="C196" i="9" s="1" a="1"/>
  <c r="C196" i="9" s="1"/>
  <c r="BG197" i="9"/>
  <c r="C197" i="9" s="1" a="1"/>
  <c r="C197" i="9" s="1"/>
  <c r="BG198" i="9"/>
  <c r="C198" i="9" s="1" a="1"/>
  <c r="C198" i="9" s="1"/>
  <c r="BG199" i="9"/>
  <c r="C199" i="9" s="1" a="1"/>
  <c r="C199" i="9" s="1"/>
  <c r="BG200" i="9"/>
  <c r="C200" i="9" s="1" a="1"/>
  <c r="C200" i="9" s="1"/>
  <c r="BG201" i="9"/>
  <c r="C201" i="9" s="1" a="1"/>
  <c r="C201" i="9" s="1"/>
  <c r="BG202" i="9"/>
  <c r="C202" i="9" s="1" a="1"/>
  <c r="C202" i="9" s="1"/>
  <c r="BG203" i="9"/>
  <c r="C203" i="9" s="1" a="1"/>
  <c r="C203" i="9" s="1"/>
  <c r="BG204" i="9"/>
  <c r="C204" i="9" s="1" a="1"/>
  <c r="C204" i="9" s="1"/>
  <c r="BG205" i="9"/>
  <c r="C205" i="9" s="1" a="1"/>
  <c r="C205" i="9" s="1"/>
  <c r="BG206" i="9"/>
  <c r="C206" i="9" s="1" a="1"/>
  <c r="C206" i="9" s="1"/>
  <c r="BG207" i="9"/>
  <c r="C207" i="9" s="1" a="1"/>
  <c r="C207" i="9" s="1"/>
  <c r="BG208" i="9"/>
  <c r="C208" i="9" s="1" a="1"/>
  <c r="C208" i="9" s="1"/>
  <c r="BG209" i="9"/>
  <c r="C209" i="9" s="1" a="1"/>
  <c r="C209" i="9" s="1"/>
  <c r="BG210" i="9"/>
  <c r="C210" i="9" s="1" a="1"/>
  <c r="C210" i="9" s="1"/>
  <c r="BG211" i="9"/>
  <c r="C211" i="9" s="1" a="1"/>
  <c r="C211" i="9" s="1"/>
  <c r="BG212" i="9"/>
  <c r="C212" i="9" s="1" a="1"/>
  <c r="C212" i="9" s="1"/>
  <c r="BG213" i="9"/>
  <c r="C213" i="9" s="1" a="1"/>
  <c r="C213" i="9" s="1"/>
  <c r="BG214" i="9"/>
  <c r="C214" i="9" s="1" a="1"/>
  <c r="C214" i="9" s="1"/>
  <c r="BG215" i="9"/>
  <c r="C215" i="9" s="1" a="1"/>
  <c r="C215" i="9" s="1"/>
  <c r="BG216" i="9"/>
  <c r="C216" i="9" s="1" a="1"/>
  <c r="C216" i="9" s="1"/>
  <c r="BG217" i="9"/>
  <c r="C217" i="9" s="1" a="1"/>
  <c r="C217" i="9" s="1"/>
  <c r="BG218" i="9"/>
  <c r="C218" i="9" s="1" a="1"/>
  <c r="C218" i="9" s="1"/>
  <c r="BG219" i="9"/>
  <c r="C219" i="9" s="1" a="1"/>
  <c r="C219" i="9" s="1"/>
  <c r="BG220" i="9"/>
  <c r="C220" i="9" s="1" a="1"/>
  <c r="C220" i="9" s="1"/>
  <c r="BG221" i="9"/>
  <c r="C221" i="9" s="1" a="1"/>
  <c r="C221" i="9" s="1"/>
  <c r="BG222" i="9"/>
  <c r="C222" i="9" s="1" a="1"/>
  <c r="C222" i="9" s="1"/>
  <c r="BG223" i="9"/>
  <c r="C223" i="9" s="1" a="1"/>
  <c r="C223" i="9" s="1"/>
  <c r="BG224" i="9"/>
  <c r="C224" i="9" s="1" a="1"/>
  <c r="C224" i="9" s="1"/>
  <c r="BG225" i="9"/>
  <c r="C225" i="9" s="1" a="1"/>
  <c r="C225" i="9" s="1"/>
  <c r="BG226" i="9"/>
  <c r="C226" i="9" s="1" a="1"/>
  <c r="C226" i="9" s="1"/>
  <c r="BG227" i="9"/>
  <c r="C227" i="9" s="1" a="1"/>
  <c r="C227" i="9" s="1"/>
  <c r="BG228" i="9"/>
  <c r="C228" i="9" s="1" a="1"/>
  <c r="C228" i="9" s="1"/>
  <c r="BG229" i="9"/>
  <c r="C229" i="9" s="1" a="1"/>
  <c r="C229" i="9" s="1"/>
  <c r="BG230" i="9"/>
  <c r="C230" i="9" s="1" a="1"/>
  <c r="C230" i="9" s="1"/>
  <c r="BG231" i="9"/>
  <c r="C231" i="9" s="1" a="1"/>
  <c r="C231" i="9" s="1"/>
  <c r="BG232" i="9"/>
  <c r="C232" i="9" s="1" a="1"/>
  <c r="C232" i="9" s="1"/>
  <c r="BG233" i="9"/>
  <c r="C233" i="9" s="1" a="1"/>
  <c r="C233" i="9" s="1"/>
  <c r="BG234" i="9"/>
  <c r="C234" i="9" s="1" a="1"/>
  <c r="C234" i="9" s="1"/>
  <c r="BG235" i="9"/>
  <c r="C235" i="9" s="1" a="1"/>
  <c r="C235" i="9" s="1"/>
  <c r="BG236" i="9"/>
  <c r="C236" i="9" s="1" a="1"/>
  <c r="C236" i="9" s="1"/>
  <c r="BG237" i="9"/>
  <c r="C237" i="9" s="1" a="1"/>
  <c r="C237" i="9" s="1"/>
  <c r="BG238" i="9"/>
  <c r="C238" i="9" s="1" a="1"/>
  <c r="C238" i="9" s="1"/>
  <c r="BG239" i="9"/>
  <c r="C239" i="9" s="1" a="1"/>
  <c r="C239" i="9" s="1"/>
  <c r="BG240" i="9"/>
  <c r="C240" i="9" s="1" a="1"/>
  <c r="C240" i="9" s="1"/>
  <c r="BG241" i="9"/>
  <c r="C241" i="9" s="1" a="1"/>
  <c r="C241" i="9" s="1"/>
  <c r="BG242" i="9"/>
  <c r="C242" i="9" s="1" a="1"/>
  <c r="C242" i="9" s="1"/>
  <c r="BG243" i="9"/>
  <c r="C243" i="9" s="1" a="1"/>
  <c r="C243" i="9" s="1"/>
  <c r="BG244" i="9"/>
  <c r="C244" i="9" s="1" a="1"/>
  <c r="C244" i="9" s="1"/>
  <c r="BG245" i="9"/>
  <c r="C245" i="9" s="1" a="1"/>
  <c r="C245" i="9" s="1"/>
  <c r="BG246" i="9"/>
  <c r="C246" i="9" s="1" a="1"/>
  <c r="C246" i="9" s="1"/>
  <c r="BG247" i="9"/>
  <c r="C247" i="9" s="1" a="1"/>
  <c r="C247" i="9" s="1"/>
  <c r="BG248" i="9"/>
  <c r="C248" i="9" s="1" a="1"/>
  <c r="C248" i="9" s="1"/>
  <c r="BG249" i="9"/>
  <c r="C249" i="9" s="1" a="1"/>
  <c r="C249" i="9" s="1"/>
  <c r="BG250" i="9"/>
  <c r="C250" i="9" s="1" a="1"/>
  <c r="C250" i="9" s="1"/>
  <c r="BG251" i="9"/>
  <c r="C251" i="9" s="1" a="1"/>
  <c r="C251" i="9" s="1"/>
  <c r="BG252" i="9"/>
  <c r="C252" i="9" s="1" a="1"/>
  <c r="C252" i="9" s="1"/>
  <c r="BG253" i="9"/>
  <c r="C253" i="9" s="1" a="1"/>
  <c r="C253" i="9" s="1"/>
  <c r="BG254" i="9"/>
  <c r="C254" i="9" s="1" a="1"/>
  <c r="C254" i="9" s="1"/>
  <c r="BG255" i="9"/>
  <c r="C255" i="9" s="1" a="1"/>
  <c r="C255" i="9" s="1"/>
  <c r="BG256" i="9"/>
  <c r="C256" i="9" s="1" a="1"/>
  <c r="C256" i="9" s="1"/>
  <c r="BG257" i="9"/>
  <c r="C257" i="9" s="1" a="1"/>
  <c r="C257" i="9" s="1"/>
  <c r="BG258" i="9"/>
  <c r="C258" i="9" s="1" a="1"/>
  <c r="C258" i="9" s="1"/>
  <c r="BG259" i="9"/>
  <c r="C259" i="9" s="1" a="1"/>
  <c r="C259" i="9" s="1"/>
  <c r="BG260" i="9"/>
  <c r="C260" i="9" s="1" a="1"/>
  <c r="C260" i="9" s="1"/>
  <c r="BG261" i="9"/>
  <c r="C261" i="9" s="1" a="1"/>
  <c r="C261" i="9" s="1"/>
  <c r="BG262" i="9"/>
  <c r="C262" i="9" s="1" a="1"/>
  <c r="C262" i="9" s="1"/>
  <c r="BG263" i="9"/>
  <c r="C263" i="9" s="1" a="1"/>
  <c r="C263" i="9" s="1"/>
  <c r="BG264" i="9"/>
  <c r="C264" i="9" s="1" a="1"/>
  <c r="C264" i="9" s="1"/>
  <c r="BG265" i="9"/>
  <c r="C265" i="9" s="1" a="1"/>
  <c r="C265" i="9" s="1"/>
  <c r="BG266" i="9"/>
  <c r="C266" i="9" s="1" a="1"/>
  <c r="C266" i="9" s="1"/>
  <c r="BG267" i="9"/>
  <c r="C267" i="9" s="1" a="1"/>
  <c r="C267" i="9" s="1"/>
  <c r="BG268" i="9"/>
  <c r="C268" i="9" s="1" a="1"/>
  <c r="C268" i="9" s="1"/>
  <c r="BG269" i="9"/>
  <c r="C269" i="9" s="1" a="1"/>
  <c r="C269" i="9" s="1"/>
  <c r="BG270" i="9"/>
  <c r="C270" i="9" s="1" a="1"/>
  <c r="C270" i="9" s="1"/>
  <c r="BG271" i="9"/>
  <c r="C271" i="9" s="1" a="1"/>
  <c r="C271" i="9" s="1"/>
  <c r="BG272" i="9"/>
  <c r="C272" i="9" s="1" a="1"/>
  <c r="C272" i="9" s="1"/>
  <c r="BG273" i="9"/>
  <c r="C273" i="9" s="1" a="1"/>
  <c r="C273" i="9" s="1"/>
  <c r="BG274" i="9"/>
  <c r="C274" i="9" s="1" a="1"/>
  <c r="C274" i="9" s="1"/>
  <c r="BG275" i="9"/>
  <c r="C275" i="9" s="1" a="1"/>
  <c r="C275" i="9" s="1"/>
  <c r="BG276" i="9"/>
  <c r="C276" i="9" s="1" a="1"/>
  <c r="C276" i="9" s="1"/>
  <c r="BG277" i="9"/>
  <c r="C277" i="9" s="1" a="1"/>
  <c r="C277" i="9" s="1"/>
  <c r="BG278" i="9"/>
  <c r="C278" i="9" s="1" a="1"/>
  <c r="C278" i="9" s="1"/>
  <c r="BG279" i="9"/>
  <c r="C279" i="9" s="1" a="1"/>
  <c r="C279" i="9" s="1"/>
  <c r="BG280" i="9"/>
  <c r="C280" i="9" s="1" a="1"/>
  <c r="C280" i="9" s="1"/>
  <c r="BG281" i="9"/>
  <c r="C281" i="9" s="1" a="1"/>
  <c r="C281" i="9" s="1"/>
  <c r="BG282" i="9"/>
  <c r="C282" i="9" s="1" a="1"/>
  <c r="C282" i="9" s="1"/>
  <c r="BG283" i="9"/>
  <c r="C283" i="9" s="1" a="1"/>
  <c r="C283" i="9" s="1"/>
  <c r="BG284" i="9"/>
  <c r="C284" i="9" s="1" a="1"/>
  <c r="C284" i="9" s="1"/>
  <c r="BG285" i="9"/>
  <c r="C285" i="9" s="1" a="1"/>
  <c r="C285" i="9" s="1"/>
  <c r="BG286" i="9"/>
  <c r="C286" i="9" s="1" a="1"/>
  <c r="C286" i="9" s="1"/>
  <c r="BG287" i="9"/>
  <c r="C287" i="9" s="1" a="1"/>
  <c r="C287" i="9" s="1"/>
  <c r="BG288" i="9"/>
  <c r="C288" i="9" s="1" a="1"/>
  <c r="C288" i="9" s="1"/>
  <c r="BG289" i="9"/>
  <c r="C289" i="9" s="1" a="1"/>
  <c r="C289" i="9" s="1"/>
  <c r="BG290" i="9"/>
  <c r="C290" i="9" s="1" a="1"/>
  <c r="C290" i="9" s="1"/>
  <c r="BG291" i="9"/>
  <c r="C291" i="9" s="1" a="1"/>
  <c r="C291" i="9" s="1"/>
  <c r="BG292" i="9"/>
  <c r="C292" i="9" s="1" a="1"/>
  <c r="C292" i="9" s="1"/>
  <c r="BG293" i="9"/>
  <c r="C293" i="9" s="1" a="1"/>
  <c r="C293" i="9" s="1"/>
  <c r="BG294" i="9"/>
  <c r="C294" i="9" s="1" a="1"/>
  <c r="C294" i="9" s="1"/>
  <c r="BG295" i="9"/>
  <c r="C295" i="9" s="1" a="1"/>
  <c r="C295" i="9" s="1"/>
  <c r="BG296" i="9"/>
  <c r="C296" i="9" s="1" a="1"/>
  <c r="C296" i="9" s="1"/>
  <c r="BG297" i="9"/>
  <c r="C297" i="9" s="1" a="1"/>
  <c r="C297" i="9" s="1"/>
  <c r="BG298" i="9"/>
  <c r="C298" i="9" s="1" a="1"/>
  <c r="C298" i="9" s="1"/>
  <c r="BG299" i="9"/>
  <c r="C299" i="9" s="1" a="1"/>
  <c r="C299" i="9" s="1"/>
  <c r="BG300" i="9"/>
  <c r="C300" i="9" s="1" a="1"/>
  <c r="C300" i="9" s="1"/>
  <c r="BG301" i="9"/>
  <c r="C301" i="9" s="1" a="1"/>
  <c r="C301" i="9" s="1"/>
  <c r="BG302" i="9"/>
  <c r="C302" i="9" s="1" a="1"/>
  <c r="C302" i="9" s="1"/>
  <c r="BG303" i="9"/>
  <c r="C303" i="9" s="1" a="1"/>
  <c r="C303" i="9" s="1"/>
  <c r="BG304" i="9"/>
  <c r="C304" i="9" s="1" a="1"/>
  <c r="C304" i="9" s="1"/>
  <c r="BG305" i="9"/>
  <c r="C305" i="9" s="1" a="1"/>
  <c r="C305" i="9" s="1"/>
  <c r="BG306" i="9"/>
  <c r="C306" i="9" s="1" a="1"/>
  <c r="C306" i="9" s="1"/>
  <c r="BG307" i="9"/>
  <c r="C307" i="9" s="1" a="1"/>
  <c r="C307" i="9" s="1"/>
  <c r="BG308" i="9"/>
  <c r="C308" i="9" s="1" a="1"/>
  <c r="C308" i="9" s="1"/>
  <c r="BG309" i="9"/>
  <c r="C309" i="9" s="1" a="1"/>
  <c r="C309" i="9" s="1"/>
  <c r="BG310" i="9"/>
  <c r="C310" i="9" s="1" a="1"/>
  <c r="C310" i="9" s="1"/>
  <c r="BG311" i="9"/>
  <c r="C311" i="9" s="1" a="1"/>
  <c r="C311" i="9" s="1"/>
  <c r="BG312" i="9"/>
  <c r="C312" i="9" s="1" a="1"/>
  <c r="C312" i="9" s="1"/>
  <c r="BG313" i="9"/>
  <c r="C313" i="9" s="1" a="1"/>
  <c r="C313" i="9" s="1"/>
  <c r="BG314" i="9"/>
  <c r="C314" i="9" s="1" a="1"/>
  <c r="C314" i="9" s="1"/>
  <c r="BG315" i="9"/>
  <c r="C315" i="9" s="1" a="1"/>
  <c r="C315" i="9" s="1"/>
  <c r="BG316" i="9"/>
  <c r="C316" i="9" s="1" a="1"/>
  <c r="C316" i="9" s="1"/>
  <c r="BG317" i="9"/>
  <c r="C317" i="9" s="1" a="1"/>
  <c r="C317" i="9" s="1"/>
  <c r="BG318" i="9"/>
  <c r="C318" i="9" s="1" a="1"/>
  <c r="C318" i="9" s="1"/>
  <c r="BG319" i="9"/>
  <c r="C319" i="9" s="1" a="1"/>
  <c r="C319" i="9" s="1"/>
  <c r="BG320" i="9"/>
  <c r="C320" i="9" s="1" a="1"/>
  <c r="C320" i="9" s="1"/>
  <c r="BG321" i="9"/>
  <c r="C321" i="9" s="1" a="1"/>
  <c r="C321" i="9" s="1"/>
  <c r="BG322" i="9"/>
  <c r="C322" i="9" s="1" a="1"/>
  <c r="C322" i="9" s="1"/>
  <c r="BG323" i="9"/>
  <c r="C323" i="9" s="1" a="1"/>
  <c r="C323" i="9" s="1"/>
  <c r="BG324" i="9"/>
  <c r="C324" i="9" s="1" a="1"/>
  <c r="C324" i="9" s="1"/>
  <c r="BG325" i="9"/>
  <c r="C325" i="9" s="1" a="1"/>
  <c r="C325" i="9" s="1"/>
  <c r="BG326" i="9"/>
  <c r="C326" i="9" s="1" a="1"/>
  <c r="C326" i="9" s="1"/>
  <c r="BG327" i="9"/>
  <c r="C327" i="9" s="1" a="1"/>
  <c r="C327" i="9" s="1"/>
  <c r="BG328" i="9"/>
  <c r="C328" i="9" s="1" a="1"/>
  <c r="C328" i="9" s="1"/>
  <c r="BG329" i="9"/>
  <c r="C329" i="9" s="1" a="1"/>
  <c r="C329" i="9" s="1"/>
  <c r="BG330" i="9"/>
  <c r="C330" i="9" s="1" a="1"/>
  <c r="C330" i="9" s="1"/>
  <c r="BG331" i="9"/>
  <c r="C331" i="9" s="1" a="1"/>
  <c r="C331" i="9" s="1"/>
  <c r="BG332" i="9"/>
  <c r="C332" i="9" s="1" a="1"/>
  <c r="C332" i="9" s="1"/>
  <c r="BG333" i="9"/>
  <c r="C333" i="9" s="1" a="1"/>
  <c r="C333" i="9" s="1"/>
  <c r="BG334" i="9"/>
  <c r="C334" i="9" s="1" a="1"/>
  <c r="C334" i="9" s="1"/>
  <c r="BG335" i="9"/>
  <c r="C335" i="9" s="1" a="1"/>
  <c r="C335" i="9" s="1"/>
  <c r="BG336" i="9"/>
  <c r="C336" i="9" s="1" a="1"/>
  <c r="C336" i="9" s="1"/>
  <c r="BG337" i="9"/>
  <c r="C337" i="9" s="1" a="1"/>
  <c r="C337" i="9" s="1"/>
  <c r="BG338" i="9"/>
  <c r="C338" i="9" s="1" a="1"/>
  <c r="C338" i="9" s="1"/>
  <c r="BG339" i="9"/>
  <c r="C339" i="9" s="1" a="1"/>
  <c r="C339" i="9" s="1"/>
  <c r="BG340" i="9"/>
  <c r="C340" i="9" s="1" a="1"/>
  <c r="C340" i="9" s="1"/>
  <c r="BG341" i="9"/>
  <c r="C341" i="9" s="1" a="1"/>
  <c r="C341" i="9" s="1"/>
  <c r="BG342" i="9"/>
  <c r="C342" i="9" s="1" a="1"/>
  <c r="C342" i="9" s="1"/>
  <c r="BG343" i="9"/>
  <c r="C343" i="9" s="1" a="1"/>
  <c r="C343" i="9" s="1"/>
  <c r="BG344" i="9"/>
  <c r="C344" i="9" s="1" a="1"/>
  <c r="C344" i="9" s="1"/>
  <c r="BG345" i="9"/>
  <c r="C345" i="9" s="1" a="1"/>
  <c r="C345" i="9" s="1"/>
  <c r="BG346" i="9"/>
  <c r="C346" i="9" s="1" a="1"/>
  <c r="C346" i="9" s="1"/>
  <c r="BG347" i="9"/>
  <c r="C347" i="9" s="1" a="1"/>
  <c r="C347" i="9" s="1"/>
  <c r="BG348" i="9"/>
  <c r="C348" i="9" s="1" a="1"/>
  <c r="C348" i="9" s="1"/>
  <c r="BG349" i="9"/>
  <c r="C349" i="9" s="1" a="1"/>
  <c r="C349" i="9" s="1"/>
  <c r="BG350" i="9"/>
  <c r="C350" i="9" s="1" a="1"/>
  <c r="C350" i="9" s="1"/>
  <c r="BG351" i="9"/>
  <c r="C351" i="9" s="1" a="1"/>
  <c r="C351" i="9" s="1"/>
  <c r="BG352" i="9"/>
  <c r="C352" i="9" s="1" a="1"/>
  <c r="C352" i="9" s="1"/>
  <c r="BG353" i="9"/>
  <c r="C353" i="9" s="1" a="1"/>
  <c r="C353" i="9" s="1"/>
  <c r="BG354" i="9"/>
  <c r="C354" i="9" s="1" a="1"/>
  <c r="C354" i="9" s="1"/>
  <c r="BG355" i="9"/>
  <c r="C355" i="9" s="1" a="1"/>
  <c r="C355" i="9" s="1"/>
  <c r="BG356" i="9"/>
  <c r="C356" i="9" s="1" a="1"/>
  <c r="C356" i="9" s="1"/>
  <c r="BG357" i="9"/>
  <c r="C357" i="9" s="1" a="1"/>
  <c r="C357" i="9" s="1"/>
  <c r="BG358" i="9"/>
  <c r="C358" i="9" s="1" a="1"/>
  <c r="C358" i="9" s="1"/>
  <c r="BG359" i="9"/>
  <c r="C359" i="9" s="1" a="1"/>
  <c r="C359" i="9" s="1"/>
  <c r="BG360" i="9"/>
  <c r="C360" i="9" s="1" a="1"/>
  <c r="C360" i="9" s="1"/>
  <c r="BG361" i="9"/>
  <c r="C361" i="9" s="1" a="1"/>
  <c r="C361" i="9" s="1"/>
  <c r="BG362" i="9"/>
  <c r="C362" i="9" s="1" a="1"/>
  <c r="C362" i="9" s="1"/>
  <c r="BG363" i="9"/>
  <c r="C363" i="9" s="1" a="1"/>
  <c r="C363" i="9" s="1"/>
  <c r="BG364" i="9"/>
  <c r="C364" i="9" s="1" a="1"/>
  <c r="C364" i="9" s="1"/>
  <c r="BG365" i="9"/>
  <c r="C365" i="9" s="1" a="1"/>
  <c r="C365" i="9" s="1"/>
  <c r="BG366" i="9"/>
  <c r="C366" i="9" s="1" a="1"/>
  <c r="C366" i="9" s="1"/>
  <c r="BG367" i="9"/>
  <c r="C367" i="9" s="1" a="1"/>
  <c r="C367" i="9" s="1"/>
  <c r="BG368" i="9"/>
  <c r="C368" i="9" s="1" a="1"/>
  <c r="C368" i="9" s="1"/>
  <c r="BG369" i="9"/>
  <c r="C369" i="9" s="1" a="1"/>
  <c r="C369" i="9" s="1"/>
  <c r="BG370" i="9"/>
  <c r="C370" i="9" s="1" a="1"/>
  <c r="C370" i="9" s="1"/>
  <c r="BG371" i="9"/>
  <c r="C371" i="9" s="1" a="1"/>
  <c r="C371" i="9" s="1"/>
  <c r="BG372" i="9"/>
  <c r="C372" i="9" s="1" a="1"/>
  <c r="C372" i="9" s="1"/>
  <c r="BG373" i="9"/>
  <c r="C373" i="9" s="1" a="1"/>
  <c r="C373" i="9" s="1"/>
  <c r="BG374" i="9"/>
  <c r="C374" i="9" s="1" a="1"/>
  <c r="C374" i="9" s="1"/>
  <c r="BG375" i="9"/>
  <c r="C375" i="9" s="1" a="1"/>
  <c r="C375" i="9" s="1"/>
  <c r="BG376" i="9"/>
  <c r="C376" i="9" s="1" a="1"/>
  <c r="C376" i="9" s="1"/>
  <c r="BG377" i="9"/>
  <c r="C377" i="9" s="1" a="1"/>
  <c r="C377" i="9" s="1"/>
  <c r="BG378" i="9"/>
  <c r="C378" i="9" s="1" a="1"/>
  <c r="C378" i="9" s="1"/>
  <c r="BG379" i="9"/>
  <c r="C379" i="9" s="1" a="1"/>
  <c r="C379" i="9" s="1"/>
  <c r="BG380" i="9"/>
  <c r="C380" i="9" s="1" a="1"/>
  <c r="C380" i="9" s="1"/>
  <c r="BG381" i="9"/>
  <c r="C381" i="9" s="1" a="1"/>
  <c r="C381" i="9" s="1"/>
  <c r="BG382" i="9"/>
  <c r="C382" i="9" s="1" a="1"/>
  <c r="C382" i="9" s="1"/>
  <c r="BG383" i="9"/>
  <c r="C383" i="9" s="1" a="1"/>
  <c r="C383" i="9" s="1"/>
  <c r="BG384" i="9"/>
  <c r="C384" i="9" s="1" a="1"/>
  <c r="C384" i="9" s="1"/>
  <c r="BG385" i="9"/>
  <c r="C385" i="9" s="1" a="1"/>
  <c r="C385" i="9" s="1"/>
  <c r="BG386" i="9"/>
  <c r="C386" i="9" s="1" a="1"/>
  <c r="C386" i="9" s="1"/>
  <c r="BG387" i="9"/>
  <c r="C387" i="9" s="1" a="1"/>
  <c r="C387" i="9" s="1"/>
  <c r="BG388" i="9"/>
  <c r="C388" i="9" s="1" a="1"/>
  <c r="C388" i="9" s="1"/>
  <c r="BG389" i="9"/>
  <c r="C389" i="9" s="1" a="1"/>
  <c r="C389" i="9" s="1"/>
  <c r="BG390" i="9"/>
  <c r="C390" i="9" s="1" a="1"/>
  <c r="C390" i="9" s="1"/>
  <c r="BG391" i="9"/>
  <c r="C391" i="9" s="1" a="1"/>
  <c r="C391" i="9" s="1"/>
  <c r="BG392" i="9"/>
  <c r="C392" i="9" s="1" a="1"/>
  <c r="C392" i="9" s="1"/>
  <c r="BG393" i="9"/>
  <c r="C393" i="9" s="1" a="1"/>
  <c r="C393" i="9" s="1"/>
  <c r="BG394" i="9"/>
  <c r="C394" i="9" s="1" a="1"/>
  <c r="C394" i="9" s="1"/>
  <c r="BG395" i="9"/>
  <c r="C395" i="9" s="1" a="1"/>
  <c r="C395" i="9" s="1"/>
  <c r="BG396" i="9"/>
  <c r="C396" i="9" s="1" a="1"/>
  <c r="C396" i="9" s="1"/>
  <c r="BG397" i="9"/>
  <c r="C397" i="9" s="1" a="1"/>
  <c r="C397" i="9" s="1"/>
  <c r="BG398" i="9"/>
  <c r="C398" i="9" s="1" a="1"/>
  <c r="C398" i="9" s="1"/>
  <c r="BG399" i="9"/>
  <c r="C399" i="9" s="1" a="1"/>
  <c r="C399" i="9" s="1"/>
  <c r="BG400" i="9"/>
  <c r="C400" i="9" s="1" a="1"/>
  <c r="C400" i="9" s="1"/>
  <c r="BG401" i="9"/>
  <c r="C401" i="9" s="1" a="1"/>
  <c r="C401" i="9" s="1"/>
  <c r="BG402" i="9"/>
  <c r="C402" i="9" s="1" a="1"/>
  <c r="C402" i="9" s="1"/>
  <c r="BG403" i="9"/>
  <c r="C403" i="9" s="1" a="1"/>
  <c r="C403" i="9" s="1"/>
  <c r="BG404" i="9"/>
  <c r="C404" i="9" s="1" a="1"/>
  <c r="C404" i="9" s="1"/>
  <c r="BG405" i="9"/>
  <c r="C405" i="9" s="1" a="1"/>
  <c r="C405" i="9" s="1"/>
  <c r="BG406" i="9"/>
  <c r="C406" i="9" s="1" a="1"/>
  <c r="C406" i="9" s="1"/>
  <c r="BG407" i="9"/>
  <c r="C407" i="9" s="1" a="1"/>
  <c r="C407" i="9" s="1"/>
  <c r="BG408" i="9"/>
  <c r="C408" i="9" s="1" a="1"/>
  <c r="C408" i="9" s="1"/>
  <c r="BG409" i="9"/>
  <c r="C409" i="9" s="1" a="1"/>
  <c r="C409" i="9" s="1"/>
  <c r="BG410" i="9"/>
  <c r="C410" i="9" s="1" a="1"/>
  <c r="C410" i="9" s="1"/>
  <c r="BG411" i="9"/>
  <c r="C411" i="9" s="1" a="1"/>
  <c r="C411" i="9" s="1"/>
  <c r="BG412" i="9"/>
  <c r="C412" i="9" s="1" a="1"/>
  <c r="C412" i="9" s="1"/>
  <c r="BG413" i="9"/>
  <c r="C413" i="9" s="1" a="1"/>
  <c r="C413" i="9" s="1"/>
  <c r="BG414" i="9"/>
  <c r="C414" i="9" s="1" a="1"/>
  <c r="C414" i="9" s="1"/>
  <c r="BG415" i="9"/>
  <c r="C415" i="9" s="1" a="1"/>
  <c r="C415" i="9" s="1"/>
  <c r="BG416" i="9"/>
  <c r="C416" i="9" s="1" a="1"/>
  <c r="C416" i="9" s="1"/>
  <c r="BG417" i="9"/>
  <c r="C417" i="9" s="1" a="1"/>
  <c r="C417" i="9" s="1"/>
  <c r="BG418" i="9"/>
  <c r="C418" i="9" s="1" a="1"/>
  <c r="C418" i="9" s="1"/>
  <c r="BG419" i="9"/>
  <c r="C419" i="9" s="1" a="1"/>
  <c r="C419" i="9" s="1"/>
  <c r="BG420" i="9"/>
  <c r="C420" i="9" s="1" a="1"/>
  <c r="C420" i="9" s="1"/>
  <c r="BG421" i="9"/>
  <c r="C421" i="9" s="1" a="1"/>
  <c r="C421" i="9" s="1"/>
  <c r="BG422" i="9"/>
  <c r="C422" i="9" s="1" a="1"/>
  <c r="C422" i="9" s="1"/>
  <c r="BG423" i="9"/>
  <c r="C423" i="9" s="1" a="1"/>
  <c r="C423" i="9" s="1"/>
  <c r="BG424" i="9"/>
  <c r="C424" i="9" s="1" a="1"/>
  <c r="C424" i="9" s="1"/>
  <c r="BG425" i="9"/>
  <c r="C425" i="9" s="1" a="1"/>
  <c r="C425" i="9" s="1"/>
  <c r="BG426" i="9"/>
  <c r="C426" i="9" s="1" a="1"/>
  <c r="C426" i="9" s="1"/>
  <c r="BG427" i="9"/>
  <c r="C427" i="9" s="1" a="1"/>
  <c r="C427" i="9" s="1"/>
  <c r="BG428" i="9"/>
  <c r="C428" i="9" s="1" a="1"/>
  <c r="C428" i="9" s="1"/>
  <c r="BG429" i="9"/>
  <c r="C429" i="9" s="1" a="1"/>
  <c r="C429" i="9" s="1"/>
  <c r="BG430" i="9"/>
  <c r="C430" i="9" s="1" a="1"/>
  <c r="C430" i="9" s="1"/>
  <c r="BG431" i="9"/>
  <c r="C431" i="9" s="1" a="1"/>
  <c r="C431" i="9" s="1"/>
  <c r="BG432" i="9"/>
  <c r="C432" i="9" s="1" a="1"/>
  <c r="C432" i="9" s="1"/>
  <c r="BG433" i="9"/>
  <c r="C433" i="9" s="1" a="1"/>
  <c r="C433" i="9" s="1"/>
  <c r="BG434" i="9"/>
  <c r="C434" i="9" s="1" a="1"/>
  <c r="C434" i="9" s="1"/>
  <c r="BG435" i="9"/>
  <c r="C435" i="9" s="1" a="1"/>
  <c r="C435" i="9" s="1"/>
  <c r="BG436" i="9"/>
  <c r="C436" i="9" s="1" a="1"/>
  <c r="C436" i="9" s="1"/>
  <c r="BG437" i="9"/>
  <c r="C437" i="9" s="1" a="1"/>
  <c r="C437" i="9" s="1"/>
  <c r="BG438" i="9"/>
  <c r="C438" i="9" s="1" a="1"/>
  <c r="C438" i="9" s="1"/>
  <c r="BG439" i="9"/>
  <c r="C439" i="9" s="1" a="1"/>
  <c r="C439" i="9" s="1"/>
  <c r="BG440" i="9"/>
  <c r="C440" i="9" s="1" a="1"/>
  <c r="C440" i="9" s="1"/>
  <c r="BG441" i="9"/>
  <c r="C441" i="9" s="1" a="1"/>
  <c r="C441" i="9" s="1"/>
  <c r="BG442" i="9"/>
  <c r="C442" i="9" s="1" a="1"/>
  <c r="C442" i="9" s="1"/>
  <c r="BG443" i="9"/>
  <c r="C443" i="9" s="1" a="1"/>
  <c r="C443" i="9" s="1"/>
  <c r="BG444" i="9"/>
  <c r="C444" i="9" s="1" a="1"/>
  <c r="C444" i="9" s="1"/>
  <c r="BG445" i="9"/>
  <c r="C445" i="9" s="1" a="1"/>
  <c r="C445" i="9" s="1"/>
  <c r="BG446" i="9"/>
  <c r="C446" i="9" s="1" a="1"/>
  <c r="C446" i="9" s="1"/>
  <c r="BG447" i="9"/>
  <c r="C447" i="9" s="1" a="1"/>
  <c r="C447" i="9" s="1"/>
  <c r="BG448" i="9"/>
  <c r="C448" i="9" s="1" a="1"/>
  <c r="C448" i="9" s="1"/>
  <c r="BG449" i="9"/>
  <c r="C449" i="9" s="1" a="1"/>
  <c r="C449" i="9" s="1"/>
  <c r="BG450" i="9"/>
  <c r="C450" i="9" s="1" a="1"/>
  <c r="C450" i="9" s="1"/>
  <c r="BG451" i="9"/>
  <c r="C451" i="9" s="1" a="1"/>
  <c r="C451" i="9" s="1"/>
  <c r="BG452" i="9"/>
  <c r="C452" i="9" s="1" a="1"/>
  <c r="C452" i="9" s="1"/>
  <c r="BG453" i="9"/>
  <c r="C453" i="9" s="1" a="1"/>
  <c r="C453" i="9" s="1"/>
  <c r="BG454" i="9"/>
  <c r="C454" i="9" s="1" a="1"/>
  <c r="C454" i="9" s="1"/>
  <c r="BG455" i="9"/>
  <c r="C455" i="9" s="1" a="1"/>
  <c r="C455" i="9" s="1"/>
  <c r="BG456" i="9"/>
  <c r="C456" i="9" s="1" a="1"/>
  <c r="C456" i="9" s="1"/>
  <c r="BG457" i="9"/>
  <c r="C457" i="9" s="1" a="1"/>
  <c r="C457" i="9" s="1"/>
  <c r="BG458" i="9"/>
  <c r="C458" i="9" s="1" a="1"/>
  <c r="C458" i="9" s="1"/>
  <c r="BG459" i="9"/>
  <c r="C459" i="9" s="1" a="1"/>
  <c r="C459" i="9" s="1"/>
  <c r="BG460" i="9"/>
  <c r="C460" i="9" s="1" a="1"/>
  <c r="C460" i="9" s="1"/>
  <c r="BG461" i="9"/>
  <c r="C461" i="9" s="1" a="1"/>
  <c r="C461" i="9" s="1"/>
  <c r="BG462" i="9"/>
  <c r="C462" i="9" s="1" a="1"/>
  <c r="C462" i="9" s="1"/>
  <c r="BG463" i="9"/>
  <c r="C463" i="9" s="1" a="1"/>
  <c r="C463" i="9" s="1"/>
  <c r="BG464" i="9"/>
  <c r="C464" i="9" s="1" a="1"/>
  <c r="C464" i="9" s="1"/>
  <c r="BG465" i="9"/>
  <c r="C465" i="9" s="1" a="1"/>
  <c r="C465" i="9" s="1"/>
  <c r="BG466" i="9"/>
  <c r="C466" i="9" s="1" a="1"/>
  <c r="C466" i="9" s="1"/>
  <c r="BG467" i="9"/>
  <c r="C467" i="9" s="1" a="1"/>
  <c r="C467" i="9" s="1"/>
  <c r="BG468" i="9"/>
  <c r="C468" i="9" s="1" a="1"/>
  <c r="C468" i="9" s="1"/>
  <c r="BG469" i="9"/>
  <c r="C469" i="9" s="1" a="1"/>
  <c r="C469" i="9" s="1"/>
  <c r="BG470" i="9"/>
  <c r="C470" i="9" s="1" a="1"/>
  <c r="C470" i="9" s="1"/>
  <c r="BG471" i="9"/>
  <c r="C471" i="9" s="1" a="1"/>
  <c r="C471" i="9" s="1"/>
  <c r="BG472" i="9"/>
  <c r="C472" i="9" s="1" a="1"/>
  <c r="C472" i="9" s="1"/>
  <c r="BG473" i="9"/>
  <c r="C473" i="9" s="1" a="1"/>
  <c r="C473" i="9" s="1"/>
  <c r="BG474" i="9"/>
  <c r="C474" i="9" s="1" a="1"/>
  <c r="C474" i="9" s="1"/>
  <c r="BG475" i="9"/>
  <c r="C475" i="9" s="1" a="1"/>
  <c r="C475" i="9" s="1"/>
  <c r="BG476" i="9"/>
  <c r="C476" i="9" s="1" a="1"/>
  <c r="C476" i="9" s="1"/>
  <c r="BG477" i="9"/>
  <c r="C477" i="9" s="1" a="1"/>
  <c r="C477" i="9" s="1"/>
  <c r="BG478" i="9"/>
  <c r="C478" i="9" s="1" a="1"/>
  <c r="C478" i="9" s="1"/>
  <c r="BG479" i="9"/>
  <c r="C479" i="9" s="1" a="1"/>
  <c r="C479" i="9" s="1"/>
  <c r="BG480" i="9"/>
  <c r="C480" i="9" s="1" a="1"/>
  <c r="C480" i="9" s="1"/>
  <c r="BG481" i="9"/>
  <c r="C481" i="9" s="1" a="1"/>
  <c r="C481" i="9" s="1"/>
  <c r="BG482" i="9"/>
  <c r="C482" i="9" s="1" a="1"/>
  <c r="C482" i="9" s="1"/>
  <c r="BG483" i="9"/>
  <c r="C483" i="9" s="1" a="1"/>
  <c r="C483" i="9" s="1"/>
  <c r="BG484" i="9"/>
  <c r="C484" i="9" s="1" a="1"/>
  <c r="C484" i="9" s="1"/>
  <c r="BG485" i="9"/>
  <c r="C485" i="9" s="1" a="1"/>
  <c r="C485" i="9" s="1"/>
  <c r="BG486" i="9"/>
  <c r="C486" i="9" s="1" a="1"/>
  <c r="C486" i="9" s="1"/>
  <c r="BG487" i="9"/>
  <c r="C487" i="9" s="1" a="1"/>
  <c r="C487" i="9" s="1"/>
  <c r="BG488" i="9"/>
  <c r="C488" i="9" s="1" a="1"/>
  <c r="C488" i="9" s="1"/>
  <c r="BG489" i="9"/>
  <c r="C489" i="9" s="1" a="1"/>
  <c r="C489" i="9" s="1"/>
  <c r="BG490" i="9"/>
  <c r="C490" i="9" s="1" a="1"/>
  <c r="C490" i="9" s="1"/>
  <c r="BG491" i="9"/>
  <c r="C491" i="9" s="1" a="1"/>
  <c r="C491" i="9" s="1"/>
  <c r="BG492" i="9"/>
  <c r="C492" i="9" s="1" a="1"/>
  <c r="C492" i="9" s="1"/>
  <c r="BG493" i="9"/>
  <c r="C493" i="9" s="1" a="1"/>
  <c r="C493" i="9" s="1"/>
  <c r="BG494" i="9"/>
  <c r="C494" i="9" s="1" a="1"/>
  <c r="C494" i="9" s="1"/>
  <c r="BG495" i="9"/>
  <c r="C495" i="9" s="1" a="1"/>
  <c r="C495" i="9" s="1"/>
  <c r="BG496" i="9"/>
  <c r="C496" i="9" s="1" a="1"/>
  <c r="C496" i="9" s="1"/>
  <c r="BG497" i="9"/>
  <c r="C497" i="9" s="1" a="1"/>
  <c r="C497" i="9" s="1"/>
  <c r="BG498" i="9"/>
  <c r="C498" i="9" s="1" a="1"/>
  <c r="C498" i="9" s="1"/>
  <c r="BG499" i="9"/>
  <c r="C499" i="9" s="1" a="1"/>
  <c r="C499" i="9" s="1"/>
  <c r="BG500" i="9"/>
  <c r="C500" i="9" s="1" a="1"/>
  <c r="C500" i="9" s="1"/>
  <c r="BG501" i="9"/>
  <c r="C501" i="9" s="1" a="1"/>
  <c r="C501" i="9" s="1"/>
  <c r="BG502" i="9"/>
  <c r="C502" i="9" s="1" a="1"/>
  <c r="C502" i="9" s="1"/>
  <c r="BG503" i="9"/>
  <c r="C503" i="9" s="1" a="1"/>
  <c r="C503" i="9" s="1"/>
  <c r="BG504" i="9"/>
  <c r="C504" i="9" s="1" a="1"/>
  <c r="C504" i="9" s="1"/>
  <c r="BG505" i="9"/>
  <c r="C505" i="9" s="1" a="1"/>
  <c r="C505" i="9" s="1"/>
  <c r="BG506" i="9"/>
  <c r="C506" i="9" s="1" a="1"/>
  <c r="C506" i="9" s="1"/>
  <c r="BG507" i="9"/>
  <c r="C507" i="9" s="1" a="1"/>
  <c r="C507" i="9" s="1"/>
  <c r="BG508" i="9"/>
  <c r="C508" i="9" s="1" a="1"/>
  <c r="C508" i="9" s="1"/>
  <c r="BG509" i="9"/>
  <c r="C509" i="9" s="1" a="1"/>
  <c r="C509" i="9" s="1"/>
  <c r="BG510" i="9"/>
  <c r="C510" i="9" s="1" a="1"/>
  <c r="C510" i="9" s="1"/>
  <c r="BG511" i="9"/>
  <c r="C511" i="9" s="1" a="1"/>
  <c r="C511" i="9" s="1"/>
  <c r="BG512" i="9"/>
  <c r="C512" i="9" s="1" a="1"/>
  <c r="C512" i="9" s="1"/>
  <c r="BG513" i="9"/>
  <c r="C513" i="9" s="1" a="1"/>
  <c r="C513" i="9" s="1"/>
  <c r="BG514" i="9"/>
  <c r="C514" i="9" s="1" a="1"/>
  <c r="C514" i="9" s="1"/>
  <c r="BG515" i="9"/>
  <c r="C515" i="9" s="1" a="1"/>
  <c r="C515" i="9" s="1"/>
  <c r="BG516" i="9"/>
  <c r="C516" i="9" s="1" a="1"/>
  <c r="C516" i="9" s="1"/>
  <c r="BG517" i="9"/>
  <c r="C517" i="9" s="1" a="1"/>
  <c r="C517" i="9" s="1"/>
  <c r="BG518" i="9"/>
  <c r="C518" i="9" s="1" a="1"/>
  <c r="C518" i="9" s="1"/>
  <c r="BG519" i="9"/>
  <c r="C519" i="9" s="1" a="1"/>
  <c r="C519" i="9" s="1"/>
  <c r="BG520" i="9"/>
  <c r="C520" i="9" s="1" a="1"/>
  <c r="C520" i="9" s="1"/>
  <c r="BG521" i="9"/>
  <c r="C521" i="9" s="1" a="1"/>
  <c r="C521" i="9" s="1"/>
  <c r="BG522" i="9"/>
  <c r="C522" i="9" s="1" a="1"/>
  <c r="C522" i="9" s="1"/>
  <c r="BG523" i="9"/>
  <c r="C523" i="9" s="1" a="1"/>
  <c r="C523" i="9" s="1"/>
  <c r="BG524" i="9"/>
  <c r="C524" i="9" s="1" a="1"/>
  <c r="C524" i="9" s="1"/>
  <c r="BG525" i="9"/>
  <c r="C525" i="9" s="1" a="1"/>
  <c r="C525" i="9" s="1"/>
  <c r="BG526" i="9"/>
  <c r="C526" i="9" s="1" a="1"/>
  <c r="C526" i="9" s="1"/>
  <c r="BG527" i="9"/>
  <c r="C527" i="9" s="1" a="1"/>
  <c r="C527" i="9" s="1"/>
  <c r="BG528" i="9"/>
  <c r="C528" i="9" s="1" a="1"/>
  <c r="C528" i="9" s="1"/>
  <c r="BG529" i="9"/>
  <c r="C529" i="9" s="1" a="1"/>
  <c r="C529" i="9" s="1"/>
  <c r="BG530" i="9"/>
  <c r="C530" i="9" s="1" a="1"/>
  <c r="C530" i="9" s="1"/>
  <c r="BG531" i="9"/>
  <c r="C531" i="9" s="1" a="1"/>
  <c r="C531" i="9" s="1"/>
  <c r="BG532" i="9"/>
  <c r="C532" i="9" s="1" a="1"/>
  <c r="C532" i="9" s="1"/>
  <c r="BG533" i="9"/>
  <c r="C533" i="9" s="1" a="1"/>
  <c r="C533" i="9" s="1"/>
  <c r="BG534" i="9"/>
  <c r="C534" i="9" s="1" a="1"/>
  <c r="C534" i="9" s="1"/>
  <c r="BG535" i="9"/>
  <c r="C535" i="9" s="1" a="1"/>
  <c r="C535" i="9" s="1"/>
  <c r="BG536" i="9"/>
  <c r="C536" i="9" s="1" a="1"/>
  <c r="C536" i="9" s="1"/>
  <c r="BG537" i="9"/>
  <c r="C537" i="9" s="1" a="1"/>
  <c r="C537" i="9" s="1"/>
  <c r="BG538" i="9"/>
  <c r="C538" i="9" s="1" a="1"/>
  <c r="C538" i="9" s="1"/>
  <c r="BG539" i="9"/>
  <c r="C539" i="9" s="1" a="1"/>
  <c r="C539" i="9" s="1"/>
  <c r="BG540" i="9"/>
  <c r="C540" i="9" s="1" a="1"/>
  <c r="C540" i="9" s="1"/>
  <c r="BG541" i="9"/>
  <c r="C541" i="9" s="1" a="1"/>
  <c r="C541" i="9" s="1"/>
  <c r="BG542" i="9"/>
  <c r="C542" i="9" s="1" a="1"/>
  <c r="C542" i="9" s="1"/>
  <c r="BG543" i="9"/>
  <c r="C543" i="9" s="1" a="1"/>
  <c r="C543" i="9" s="1"/>
  <c r="BG544" i="9"/>
  <c r="C544" i="9" s="1" a="1"/>
  <c r="C544" i="9" s="1"/>
  <c r="BG545" i="9"/>
  <c r="C545" i="9" s="1" a="1"/>
  <c r="C545" i="9" s="1"/>
  <c r="BG546" i="9"/>
  <c r="C546" i="9" s="1" a="1"/>
  <c r="C546" i="9" s="1"/>
  <c r="BG547" i="9"/>
  <c r="C547" i="9" s="1" a="1"/>
  <c r="C547" i="9" s="1"/>
  <c r="BG548" i="9"/>
  <c r="C548" i="9" s="1" a="1"/>
  <c r="C548" i="9" s="1"/>
  <c r="BG549" i="9"/>
  <c r="C549" i="9" s="1" a="1"/>
  <c r="C549" i="9" s="1"/>
  <c r="BG550" i="9"/>
  <c r="C550" i="9" s="1" a="1"/>
  <c r="C550" i="9" s="1"/>
  <c r="BG551" i="9"/>
  <c r="C551" i="9" s="1" a="1"/>
  <c r="C551" i="9" s="1"/>
  <c r="BG552" i="9"/>
  <c r="C552" i="9" s="1" a="1"/>
  <c r="C552" i="9" s="1"/>
  <c r="BG553" i="9"/>
  <c r="C553" i="9" s="1" a="1"/>
  <c r="C553" i="9" s="1"/>
  <c r="BG554" i="9"/>
  <c r="C554" i="9" s="1" a="1"/>
  <c r="C554" i="9" s="1"/>
  <c r="BG555" i="9"/>
  <c r="C555" i="9" s="1" a="1"/>
  <c r="C555" i="9" s="1"/>
  <c r="BG556" i="9"/>
  <c r="C556" i="9" s="1" a="1"/>
  <c r="C556" i="9" s="1"/>
  <c r="BG557" i="9"/>
  <c r="C557" i="9" s="1" a="1"/>
  <c r="C557" i="9" s="1"/>
  <c r="BG558" i="9"/>
  <c r="C558" i="9" s="1" a="1"/>
  <c r="C558" i="9" s="1"/>
  <c r="BG559" i="9"/>
  <c r="C559" i="9" s="1" a="1"/>
  <c r="C559" i="9" s="1"/>
  <c r="BG560" i="9"/>
  <c r="C560" i="9" s="1" a="1"/>
  <c r="C560" i="9" s="1"/>
  <c r="BG561" i="9"/>
  <c r="C561" i="9" s="1" a="1"/>
  <c r="C561" i="9" s="1"/>
  <c r="BG562" i="9"/>
  <c r="C562" i="9" s="1" a="1"/>
  <c r="C562" i="9" s="1"/>
  <c r="BG563" i="9"/>
  <c r="C563" i="9" s="1" a="1"/>
  <c r="C563" i="9" s="1"/>
  <c r="BG564" i="9"/>
  <c r="C564" i="9" s="1" a="1"/>
  <c r="C564" i="9" s="1"/>
  <c r="BG565" i="9"/>
  <c r="C565" i="9" s="1" a="1"/>
  <c r="C565" i="9" s="1"/>
  <c r="BG566" i="9"/>
  <c r="C566" i="9" s="1" a="1"/>
  <c r="C566" i="9" s="1"/>
  <c r="BG567" i="9"/>
  <c r="C567" i="9" s="1" a="1"/>
  <c r="C567" i="9" s="1"/>
  <c r="BG568" i="9"/>
  <c r="C568" i="9" s="1" a="1"/>
  <c r="C568" i="9" s="1"/>
  <c r="BG569" i="9"/>
  <c r="C569" i="9" s="1" a="1"/>
  <c r="C569" i="9" s="1"/>
  <c r="BG570" i="9"/>
  <c r="C570" i="9" s="1" a="1"/>
  <c r="C570" i="9" s="1"/>
  <c r="BG571" i="9"/>
  <c r="C571" i="9" s="1" a="1"/>
  <c r="C571" i="9" s="1"/>
  <c r="BG572" i="9"/>
  <c r="C572" i="9" s="1" a="1"/>
  <c r="C572" i="9" s="1"/>
  <c r="BG573" i="9"/>
  <c r="C573" i="9" s="1" a="1"/>
  <c r="C573" i="9" s="1"/>
  <c r="BG574" i="9"/>
  <c r="C574" i="9" s="1" a="1"/>
  <c r="C574" i="9" s="1"/>
  <c r="BG575" i="9"/>
  <c r="C575" i="9" s="1" a="1"/>
  <c r="C575" i="9" s="1"/>
  <c r="BG576" i="9"/>
  <c r="C576" i="9" s="1" a="1"/>
  <c r="C576" i="9" s="1"/>
  <c r="BG577" i="9"/>
  <c r="C577" i="9" s="1" a="1"/>
  <c r="C577" i="9" s="1"/>
  <c r="BG578" i="9"/>
  <c r="C578" i="9" s="1" a="1"/>
  <c r="C578" i="9" s="1"/>
  <c r="BG579" i="9"/>
  <c r="C579" i="9" s="1" a="1"/>
  <c r="C579" i="9" s="1"/>
  <c r="BG580" i="9"/>
  <c r="C580" i="9" s="1" a="1"/>
  <c r="C580" i="9" s="1"/>
  <c r="BG581" i="9"/>
  <c r="C581" i="9" s="1" a="1"/>
  <c r="C581" i="9" s="1"/>
  <c r="BG582" i="9"/>
  <c r="C582" i="9" s="1" a="1"/>
  <c r="C582" i="9" s="1"/>
  <c r="BG583" i="9"/>
  <c r="C583" i="9" s="1" a="1"/>
  <c r="C583" i="9" s="1"/>
  <c r="BG584" i="9"/>
  <c r="C584" i="9" s="1" a="1"/>
  <c r="C584" i="9" s="1"/>
  <c r="BG585" i="9"/>
  <c r="C585" i="9" s="1" a="1"/>
  <c r="C585" i="9" s="1"/>
  <c r="BG586" i="9"/>
  <c r="C586" i="9" s="1" a="1"/>
  <c r="C586" i="9" s="1"/>
  <c r="BG587" i="9"/>
  <c r="C587" i="9" s="1" a="1"/>
  <c r="C587" i="9" s="1"/>
  <c r="BG588" i="9"/>
  <c r="C588" i="9" s="1" a="1"/>
  <c r="C588" i="9" s="1"/>
  <c r="BG589" i="9"/>
  <c r="C589" i="9" s="1" a="1"/>
  <c r="C589" i="9" s="1"/>
  <c r="BG590" i="9"/>
  <c r="C590" i="9" s="1" a="1"/>
  <c r="C590" i="9" s="1"/>
  <c r="BG591" i="9"/>
  <c r="C591" i="9" s="1" a="1"/>
  <c r="C591" i="9" s="1"/>
  <c r="BG592" i="9"/>
  <c r="C592" i="9" s="1" a="1"/>
  <c r="C592" i="9" s="1"/>
  <c r="BG593" i="9"/>
  <c r="C593" i="9" s="1" a="1"/>
  <c r="C593" i="9" s="1"/>
  <c r="BG594" i="9"/>
  <c r="C594" i="9" s="1" a="1"/>
  <c r="C594" i="9" s="1"/>
  <c r="BG595" i="9"/>
  <c r="C595" i="9" s="1" a="1"/>
  <c r="C595" i="9" s="1"/>
  <c r="BG596" i="9"/>
  <c r="C596" i="9" s="1" a="1"/>
  <c r="C596" i="9" s="1"/>
  <c r="BG597" i="9"/>
  <c r="C597" i="9" s="1" a="1"/>
  <c r="C597" i="9" s="1"/>
  <c r="BG598" i="9"/>
  <c r="C598" i="9" s="1" a="1"/>
  <c r="C598" i="9" s="1"/>
  <c r="BG599" i="9"/>
  <c r="C599" i="9" s="1" a="1"/>
  <c r="C599" i="9" s="1"/>
  <c r="BG600" i="9"/>
  <c r="C600" i="9" s="1" a="1"/>
  <c r="C600" i="9" s="1"/>
  <c r="BG601" i="9"/>
  <c r="C601" i="9" s="1" a="1"/>
  <c r="C601" i="9" s="1"/>
  <c r="BG602" i="9"/>
  <c r="C602" i="9" s="1" a="1"/>
  <c r="C602" i="9" s="1"/>
  <c r="BG603" i="9"/>
  <c r="C603" i="9" s="1" a="1"/>
  <c r="C603" i="9" s="1"/>
  <c r="BG604" i="9"/>
  <c r="C604" i="9" s="1" a="1"/>
  <c r="C604" i="9" s="1"/>
  <c r="BG605" i="9"/>
  <c r="C605" i="9" s="1" a="1"/>
  <c r="C605" i="9" s="1"/>
  <c r="BG606" i="9"/>
  <c r="C606" i="9" s="1" a="1"/>
  <c r="C606" i="9" s="1"/>
  <c r="BG607" i="9"/>
  <c r="C607" i="9" s="1" a="1"/>
  <c r="C607" i="9" s="1"/>
  <c r="BG608" i="9"/>
  <c r="C608" i="9" s="1" a="1"/>
  <c r="C608" i="9" s="1"/>
  <c r="BG609" i="9"/>
  <c r="C609" i="9" s="1" a="1"/>
  <c r="C609" i="9" s="1"/>
  <c r="BG610" i="9"/>
  <c r="C610" i="9" s="1" a="1"/>
  <c r="C610" i="9" s="1"/>
  <c r="BG611" i="9"/>
  <c r="C611" i="9" s="1" a="1"/>
  <c r="C611" i="9" s="1"/>
  <c r="BG612" i="9"/>
  <c r="C612" i="9" s="1" a="1"/>
  <c r="C612" i="9" s="1"/>
  <c r="BG613" i="9"/>
  <c r="C613" i="9" s="1" a="1"/>
  <c r="C613" i="9" s="1"/>
  <c r="BG614" i="9"/>
  <c r="C614" i="9" s="1" a="1"/>
  <c r="C614" i="9" s="1"/>
  <c r="BG615" i="9"/>
  <c r="C615" i="9" s="1" a="1"/>
  <c r="C615" i="9" s="1"/>
  <c r="BG616" i="9"/>
  <c r="C616" i="9" s="1" a="1"/>
  <c r="C616" i="9" s="1"/>
  <c r="BG617" i="9"/>
  <c r="C617" i="9" s="1" a="1"/>
  <c r="C617" i="9" s="1"/>
  <c r="BG618" i="9"/>
  <c r="C618" i="9" s="1" a="1"/>
  <c r="C618" i="9" s="1"/>
  <c r="BG619" i="9"/>
  <c r="C619" i="9" s="1" a="1"/>
  <c r="C619" i="9" s="1"/>
  <c r="BG620" i="9"/>
  <c r="C620" i="9" s="1" a="1"/>
  <c r="C620" i="9" s="1"/>
  <c r="BG621" i="9"/>
  <c r="C621" i="9" s="1" a="1"/>
  <c r="C621" i="9" s="1"/>
  <c r="BG622" i="9"/>
  <c r="C622" i="9" s="1" a="1"/>
  <c r="C622" i="9" s="1"/>
  <c r="BG623" i="9"/>
  <c r="C623" i="9" s="1" a="1"/>
  <c r="C623" i="9" s="1"/>
  <c r="BG624" i="9"/>
  <c r="C624" i="9" s="1" a="1"/>
  <c r="C624" i="9" s="1"/>
  <c r="BG625" i="9"/>
  <c r="C625" i="9" s="1" a="1"/>
  <c r="C625" i="9" s="1"/>
  <c r="BG626" i="9"/>
  <c r="C626" i="9" s="1" a="1"/>
  <c r="C626" i="9" s="1"/>
  <c r="BG627" i="9"/>
  <c r="C627" i="9" s="1" a="1"/>
  <c r="C627" i="9" s="1"/>
  <c r="BG628" i="9"/>
  <c r="C628" i="9" s="1" a="1"/>
  <c r="C628" i="9" s="1"/>
  <c r="BG629" i="9"/>
  <c r="C629" i="9" s="1" a="1"/>
  <c r="C629" i="9" s="1"/>
  <c r="BG630" i="9"/>
  <c r="C630" i="9" s="1" a="1"/>
  <c r="C630" i="9" s="1"/>
  <c r="BG631" i="9"/>
  <c r="C631" i="9" s="1" a="1"/>
  <c r="C631" i="9" s="1"/>
  <c r="BG632" i="9"/>
  <c r="C632" i="9" s="1" a="1"/>
  <c r="C632" i="9" s="1"/>
  <c r="BG633" i="9"/>
  <c r="C633" i="9" s="1" a="1"/>
  <c r="C633" i="9" s="1"/>
  <c r="BG634" i="9"/>
  <c r="C634" i="9" s="1" a="1"/>
  <c r="C634" i="9" s="1"/>
  <c r="BG635" i="9"/>
  <c r="C635" i="9" s="1" a="1"/>
  <c r="C635" i="9" s="1"/>
  <c r="BG636" i="9"/>
  <c r="C636" i="9" s="1" a="1"/>
  <c r="C636" i="9" s="1"/>
  <c r="BG637" i="9"/>
  <c r="C637" i="9" s="1" a="1"/>
  <c r="C637" i="9" s="1"/>
  <c r="BG638" i="9"/>
  <c r="C638" i="9" s="1" a="1"/>
  <c r="C638" i="9" s="1"/>
  <c r="BG639" i="9"/>
  <c r="C639" i="9" s="1" a="1"/>
  <c r="C639" i="9" s="1"/>
  <c r="BG640" i="9"/>
  <c r="C640" i="9" s="1" a="1"/>
  <c r="C640" i="9" s="1"/>
  <c r="BG641" i="9"/>
  <c r="C641" i="9" s="1" a="1"/>
  <c r="C641" i="9" s="1"/>
  <c r="BG642" i="9"/>
  <c r="C642" i="9" s="1" a="1"/>
  <c r="C642" i="9" s="1"/>
  <c r="BG643" i="9"/>
  <c r="C643" i="9" s="1" a="1"/>
  <c r="C643" i="9" s="1"/>
  <c r="BG644" i="9"/>
  <c r="C644" i="9" s="1" a="1"/>
  <c r="C644" i="9" s="1"/>
  <c r="BG645" i="9"/>
  <c r="C645" i="9" s="1" a="1"/>
  <c r="C645" i="9" s="1"/>
  <c r="BG646" i="9"/>
  <c r="C646" i="9" s="1" a="1"/>
  <c r="C646" i="9" s="1"/>
  <c r="BG647" i="9"/>
  <c r="C647" i="9" s="1" a="1"/>
  <c r="C647" i="9" s="1"/>
  <c r="BG648" i="9"/>
  <c r="C648" i="9" s="1" a="1"/>
  <c r="C648" i="9" s="1"/>
  <c r="BG649" i="9"/>
  <c r="C649" i="9" s="1" a="1"/>
  <c r="C649" i="9" s="1"/>
  <c r="BG650" i="9"/>
  <c r="C650" i="9" s="1" a="1"/>
  <c r="C650" i="9" s="1"/>
  <c r="BG651" i="9"/>
  <c r="C651" i="9" s="1" a="1"/>
  <c r="C651" i="9" s="1"/>
  <c r="BG652" i="9"/>
  <c r="C652" i="9" s="1" a="1"/>
  <c r="C652" i="9" s="1"/>
  <c r="BG653" i="9"/>
  <c r="C653" i="9" s="1" a="1"/>
  <c r="C653" i="9" s="1"/>
  <c r="BG654" i="9"/>
  <c r="C654" i="9" s="1" a="1"/>
  <c r="C654" i="9" s="1"/>
  <c r="BG655" i="9"/>
  <c r="C655" i="9" s="1" a="1"/>
  <c r="C655" i="9" s="1"/>
  <c r="BG656" i="9"/>
  <c r="C656" i="9" s="1" a="1"/>
  <c r="C656" i="9" s="1"/>
  <c r="BG657" i="9"/>
  <c r="C657" i="9" s="1" a="1"/>
  <c r="C657" i="9" s="1"/>
  <c r="BG658" i="9"/>
  <c r="C658" i="9" s="1" a="1"/>
  <c r="C658" i="9" s="1"/>
  <c r="BG659" i="9"/>
  <c r="C659" i="9" s="1" a="1"/>
  <c r="C659" i="9" s="1"/>
  <c r="BG660" i="9"/>
  <c r="C660" i="9" s="1" a="1"/>
  <c r="C660" i="9" s="1"/>
  <c r="BG661" i="9"/>
  <c r="C661" i="9" s="1" a="1"/>
  <c r="C661" i="9" s="1"/>
  <c r="BG662" i="9"/>
  <c r="C662" i="9" s="1" a="1"/>
  <c r="C662" i="9" s="1"/>
  <c r="BG663" i="9"/>
  <c r="C663" i="9" s="1" a="1"/>
  <c r="C663" i="9" s="1"/>
  <c r="BG664" i="9"/>
  <c r="C664" i="9" s="1" a="1"/>
  <c r="C664" i="9" s="1"/>
  <c r="BG665" i="9"/>
  <c r="C665" i="9" s="1" a="1"/>
  <c r="C665" i="9" s="1"/>
  <c r="BG666" i="9"/>
  <c r="C666" i="9" s="1" a="1"/>
  <c r="C666" i="9" s="1"/>
  <c r="BG667" i="9"/>
  <c r="C667" i="9" s="1" a="1"/>
  <c r="C667" i="9" s="1"/>
  <c r="BG668" i="9"/>
  <c r="C668" i="9" s="1" a="1"/>
  <c r="C668" i="9" s="1"/>
  <c r="BG669" i="9"/>
  <c r="C669" i="9" s="1" a="1"/>
  <c r="C669" i="9" s="1"/>
  <c r="BG670" i="9"/>
  <c r="C670" i="9" s="1" a="1"/>
  <c r="C670" i="9" s="1"/>
  <c r="BG671" i="9"/>
  <c r="C671" i="9" s="1" a="1"/>
  <c r="C671" i="9" s="1"/>
  <c r="BG672" i="9"/>
  <c r="C672" i="9" s="1" a="1"/>
  <c r="C672" i="9" s="1"/>
  <c r="BG673" i="9"/>
  <c r="C673" i="9" s="1" a="1"/>
  <c r="C673" i="9" s="1"/>
  <c r="BG674" i="9"/>
  <c r="C674" i="9" s="1" a="1"/>
  <c r="C674" i="9" s="1"/>
  <c r="BG675" i="9"/>
  <c r="C675" i="9" s="1" a="1"/>
  <c r="C675" i="9" s="1"/>
  <c r="BG676" i="9"/>
  <c r="C676" i="9" s="1" a="1"/>
  <c r="C676" i="9" s="1"/>
  <c r="BG677" i="9"/>
  <c r="C677" i="9" s="1" a="1"/>
  <c r="C677" i="9" s="1"/>
  <c r="BG678" i="9"/>
  <c r="C678" i="9" s="1" a="1"/>
  <c r="C678" i="9" s="1"/>
  <c r="BG679" i="9"/>
  <c r="C679" i="9" s="1" a="1"/>
  <c r="C679" i="9" s="1"/>
  <c r="BG680" i="9"/>
  <c r="C680" i="9" s="1" a="1"/>
  <c r="C680" i="9" s="1"/>
  <c r="BG681" i="9"/>
  <c r="C681" i="9" s="1" a="1"/>
  <c r="C681" i="9" s="1"/>
  <c r="BG682" i="9"/>
  <c r="C682" i="9" s="1" a="1"/>
  <c r="C682" i="9" s="1"/>
  <c r="BG683" i="9"/>
  <c r="C683" i="9" s="1" a="1"/>
  <c r="C683" i="9" s="1"/>
  <c r="BG684" i="9"/>
  <c r="C684" i="9" s="1" a="1"/>
  <c r="C684" i="9" s="1"/>
  <c r="BG685" i="9"/>
  <c r="C685" i="9" s="1" a="1"/>
  <c r="C685" i="9" s="1"/>
  <c r="BG686" i="9"/>
  <c r="C686" i="9" s="1" a="1"/>
  <c r="C686" i="9" s="1"/>
  <c r="BG687" i="9"/>
  <c r="C687" i="9" s="1" a="1"/>
  <c r="C687" i="9" s="1"/>
  <c r="BG688" i="9"/>
  <c r="C688" i="9" s="1" a="1"/>
  <c r="C688" i="9" s="1"/>
  <c r="BG689" i="9"/>
  <c r="C689" i="9" s="1" a="1"/>
  <c r="C689" i="9" s="1"/>
  <c r="BG690" i="9"/>
  <c r="C690" i="9" s="1" a="1"/>
  <c r="C690" i="9" s="1"/>
  <c r="BG691" i="9"/>
  <c r="C691" i="9" s="1" a="1"/>
  <c r="C691" i="9" s="1"/>
  <c r="BG692" i="9"/>
  <c r="C692" i="9" s="1" a="1"/>
  <c r="C692" i="9" s="1"/>
  <c r="BG693" i="9"/>
  <c r="C693" i="9" s="1" a="1"/>
  <c r="C693" i="9" s="1"/>
  <c r="BG694" i="9"/>
  <c r="C694" i="9" s="1" a="1"/>
  <c r="C694" i="9" s="1"/>
  <c r="BG695" i="9"/>
  <c r="C695" i="9" s="1" a="1"/>
  <c r="C695" i="9" s="1"/>
  <c r="BG696" i="9"/>
  <c r="C696" i="9" s="1" a="1"/>
  <c r="C696" i="9" s="1"/>
  <c r="BG697" i="9"/>
  <c r="C697" i="9" s="1" a="1"/>
  <c r="C697" i="9" s="1"/>
  <c r="BG698" i="9"/>
  <c r="C698" i="9" s="1" a="1"/>
  <c r="C698" i="9" s="1"/>
  <c r="BG699" i="9"/>
  <c r="C699" i="9" s="1" a="1"/>
  <c r="C699" i="9" s="1"/>
  <c r="BG700" i="9"/>
  <c r="C700" i="9" s="1" a="1"/>
  <c r="C700" i="9" s="1"/>
  <c r="BG701" i="9"/>
  <c r="C701" i="9" s="1" a="1"/>
  <c r="C701" i="9" s="1"/>
  <c r="BG702" i="9"/>
  <c r="C702" i="9" s="1" a="1"/>
  <c r="C702" i="9" s="1"/>
  <c r="BG703" i="9"/>
  <c r="C703" i="9" s="1" a="1"/>
  <c r="C703" i="9" s="1"/>
  <c r="BG704" i="9"/>
  <c r="C704" i="9" s="1" a="1"/>
  <c r="C704" i="9" s="1"/>
  <c r="BG705" i="9"/>
  <c r="C705" i="9" s="1" a="1"/>
  <c r="C705" i="9" s="1"/>
  <c r="BG706" i="9"/>
  <c r="C706" i="9" s="1" a="1"/>
  <c r="C706" i="9" s="1"/>
  <c r="BG707" i="9"/>
  <c r="C707" i="9" s="1" a="1"/>
  <c r="C707" i="9" s="1"/>
  <c r="BG708" i="9"/>
  <c r="C708" i="9" s="1" a="1"/>
  <c r="C708" i="9" s="1"/>
  <c r="BG709" i="9"/>
  <c r="C709" i="9" s="1" a="1"/>
  <c r="C709" i="9" s="1"/>
  <c r="BG710" i="9"/>
  <c r="C710" i="9" s="1" a="1"/>
  <c r="C710" i="9" s="1"/>
  <c r="BG711" i="9"/>
  <c r="C711" i="9" s="1" a="1"/>
  <c r="C711" i="9" s="1"/>
  <c r="BG712" i="9"/>
  <c r="C712" i="9" s="1" a="1"/>
  <c r="C712" i="9" s="1"/>
  <c r="BG713" i="9"/>
  <c r="C713" i="9" s="1" a="1"/>
  <c r="C713" i="9" s="1"/>
  <c r="BG714" i="9"/>
  <c r="C714" i="9" s="1" a="1"/>
  <c r="C714" i="9" s="1"/>
  <c r="BG715" i="9"/>
  <c r="C715" i="9" s="1" a="1"/>
  <c r="C715" i="9" s="1"/>
  <c r="BG716" i="9"/>
  <c r="C716" i="9" s="1" a="1"/>
  <c r="C716" i="9" s="1"/>
  <c r="BG717" i="9"/>
  <c r="C717" i="9" s="1" a="1"/>
  <c r="C717" i="9" s="1"/>
  <c r="BG718" i="9"/>
  <c r="C718" i="9" s="1" a="1"/>
  <c r="C718" i="9" s="1"/>
  <c r="BG719" i="9"/>
  <c r="C719" i="9" s="1" a="1"/>
  <c r="C719" i="9" s="1"/>
  <c r="BG720" i="9"/>
  <c r="C720" i="9" s="1" a="1"/>
  <c r="C720" i="9" s="1"/>
  <c r="BG721" i="9"/>
  <c r="C721" i="9" s="1" a="1"/>
  <c r="C721" i="9" s="1"/>
  <c r="BG722" i="9"/>
  <c r="C722" i="9" s="1" a="1"/>
  <c r="C722" i="9" s="1"/>
  <c r="BG723" i="9"/>
  <c r="C723" i="9" s="1" a="1"/>
  <c r="C723" i="9" s="1"/>
  <c r="BG724" i="9"/>
  <c r="C724" i="9" s="1" a="1"/>
  <c r="C724" i="9" s="1"/>
  <c r="BG725" i="9"/>
  <c r="C725" i="9" s="1" a="1"/>
  <c r="C725" i="9" s="1"/>
  <c r="BG726" i="9"/>
  <c r="C726" i="9" s="1" a="1"/>
  <c r="C726" i="9" s="1"/>
  <c r="BG727" i="9"/>
  <c r="C727" i="9" s="1" a="1"/>
  <c r="C727" i="9" s="1"/>
  <c r="BG728" i="9"/>
  <c r="C728" i="9" s="1" a="1"/>
  <c r="C728" i="9" s="1"/>
  <c r="BG729" i="9"/>
  <c r="C729" i="9" s="1" a="1"/>
  <c r="C729" i="9" s="1"/>
  <c r="BG730" i="9"/>
  <c r="C730" i="9" s="1" a="1"/>
  <c r="C730" i="9" s="1"/>
  <c r="BG731" i="9"/>
  <c r="C731" i="9" s="1" a="1"/>
  <c r="C731" i="9" s="1"/>
  <c r="BG732" i="9"/>
  <c r="C732" i="9" s="1" a="1"/>
  <c r="C732" i="9" s="1"/>
  <c r="BG733" i="9"/>
  <c r="C733" i="9" s="1" a="1"/>
  <c r="C733" i="9" s="1"/>
  <c r="BG734" i="9"/>
  <c r="C734" i="9" s="1" a="1"/>
  <c r="C734" i="9" s="1"/>
  <c r="BG735" i="9"/>
  <c r="C735" i="9" s="1" a="1"/>
  <c r="C735" i="9" s="1"/>
  <c r="BG736" i="9"/>
  <c r="C736" i="9" s="1" a="1"/>
  <c r="C736" i="9" s="1"/>
  <c r="BG737" i="9"/>
  <c r="C737" i="9" s="1" a="1"/>
  <c r="C737" i="9" s="1"/>
  <c r="BG738" i="9"/>
  <c r="C738" i="9" s="1" a="1"/>
  <c r="C738" i="9" s="1"/>
  <c r="BG739" i="9"/>
  <c r="C739" i="9" s="1" a="1"/>
  <c r="C739" i="9" s="1"/>
  <c r="BG740" i="9"/>
  <c r="C740" i="9" s="1" a="1"/>
  <c r="C740" i="9" s="1"/>
  <c r="BG741" i="9"/>
  <c r="C741" i="9" s="1" a="1"/>
  <c r="C741" i="9" s="1"/>
  <c r="BG742" i="9"/>
  <c r="C742" i="9" s="1" a="1"/>
  <c r="C742" i="9" s="1"/>
  <c r="BG743" i="9"/>
  <c r="C743" i="9" s="1" a="1"/>
  <c r="C743" i="9" s="1"/>
  <c r="BG744" i="9"/>
  <c r="C744" i="9" s="1" a="1"/>
  <c r="C744" i="9" s="1"/>
  <c r="BG745" i="9"/>
  <c r="C745" i="9" s="1" a="1"/>
  <c r="C745" i="9" s="1"/>
  <c r="BG746" i="9"/>
  <c r="C746" i="9" s="1" a="1"/>
  <c r="C746" i="9" s="1"/>
  <c r="BG747" i="9"/>
  <c r="C747" i="9" s="1" a="1"/>
  <c r="C747" i="9" s="1"/>
  <c r="BG748" i="9"/>
  <c r="C748" i="9" s="1" a="1"/>
  <c r="C748" i="9" s="1"/>
  <c r="BG749" i="9"/>
  <c r="C749" i="9" s="1" a="1"/>
  <c r="C749" i="9" s="1"/>
  <c r="BG750" i="9"/>
  <c r="C750" i="9" s="1" a="1"/>
  <c r="C750" i="9" s="1"/>
  <c r="BG751" i="9"/>
  <c r="C751" i="9" s="1" a="1"/>
  <c r="C751" i="9" s="1"/>
  <c r="BG752" i="9"/>
  <c r="C752" i="9" s="1" a="1"/>
  <c r="C752" i="9" s="1"/>
  <c r="BG753" i="9"/>
  <c r="C753" i="9" s="1" a="1"/>
  <c r="C753" i="9" s="1"/>
  <c r="BG754" i="9"/>
  <c r="C754" i="9" s="1" a="1"/>
  <c r="C754" i="9" s="1"/>
  <c r="BG755" i="9"/>
  <c r="C755" i="9" s="1" a="1"/>
  <c r="C755" i="9" s="1"/>
  <c r="BG756" i="9"/>
  <c r="C756" i="9" s="1" a="1"/>
  <c r="C756" i="9" s="1"/>
  <c r="BG757" i="9"/>
  <c r="C757" i="9" s="1" a="1"/>
  <c r="C757" i="9" s="1"/>
  <c r="BG758" i="9"/>
  <c r="C758" i="9" s="1" a="1"/>
  <c r="C758" i="9" s="1"/>
  <c r="BG759" i="9"/>
  <c r="C759" i="9" s="1" a="1"/>
  <c r="C759" i="9" s="1"/>
  <c r="BG760" i="9"/>
  <c r="C760" i="9" s="1" a="1"/>
  <c r="C760" i="9" s="1"/>
  <c r="BG761" i="9"/>
  <c r="C761" i="9" s="1" a="1"/>
  <c r="C761" i="9" s="1"/>
  <c r="BG762" i="9"/>
  <c r="C762" i="9" s="1" a="1"/>
  <c r="C762" i="9" s="1"/>
  <c r="BG763" i="9"/>
  <c r="C763" i="9" s="1" a="1"/>
  <c r="C763" i="9" s="1"/>
  <c r="BG764" i="9"/>
  <c r="C764" i="9" s="1" a="1"/>
  <c r="C764" i="9" s="1"/>
  <c r="BG765" i="9"/>
  <c r="C765" i="9" s="1" a="1"/>
  <c r="C765" i="9" s="1"/>
  <c r="BG766" i="9"/>
  <c r="C766" i="9" s="1" a="1"/>
  <c r="C766" i="9" s="1"/>
  <c r="BG767" i="9"/>
  <c r="C767" i="9" s="1" a="1"/>
  <c r="C767" i="9" s="1"/>
  <c r="BG768" i="9"/>
  <c r="C768" i="9" s="1" a="1"/>
  <c r="C768" i="9" s="1"/>
  <c r="BG769" i="9"/>
  <c r="C769" i="9" s="1" a="1"/>
  <c r="C769" i="9" s="1"/>
  <c r="BG770" i="9"/>
  <c r="C770" i="9" s="1" a="1"/>
  <c r="C770" i="9" s="1"/>
  <c r="BG771" i="9"/>
  <c r="C771" i="9" s="1" a="1"/>
  <c r="C771" i="9" s="1"/>
  <c r="BG772" i="9"/>
  <c r="C772" i="9" s="1" a="1"/>
  <c r="C772" i="9" s="1"/>
  <c r="BG773" i="9"/>
  <c r="C773" i="9" s="1" a="1"/>
  <c r="C773" i="9" s="1"/>
  <c r="BG774" i="9"/>
  <c r="C774" i="9" s="1" a="1"/>
  <c r="C774" i="9" s="1"/>
  <c r="BG775" i="9"/>
  <c r="C775" i="9" s="1" a="1"/>
  <c r="C775" i="9" s="1"/>
  <c r="BG776" i="9"/>
  <c r="C776" i="9" s="1" a="1"/>
  <c r="C776" i="9" s="1"/>
  <c r="BG777" i="9"/>
  <c r="C777" i="9" s="1" a="1"/>
  <c r="C777" i="9" s="1"/>
  <c r="BG778" i="9"/>
  <c r="C778" i="9" s="1" a="1"/>
  <c r="C778" i="9" s="1"/>
  <c r="BG779" i="9"/>
  <c r="C779" i="9" s="1" a="1"/>
  <c r="C779" i="9" s="1"/>
  <c r="BG780" i="9"/>
  <c r="C780" i="9" s="1" a="1"/>
  <c r="C780" i="9" s="1"/>
  <c r="BG781" i="9"/>
  <c r="C781" i="9" s="1" a="1"/>
  <c r="C781" i="9" s="1"/>
  <c r="BG782" i="9"/>
  <c r="C782" i="9" s="1" a="1"/>
  <c r="C782" i="9" s="1"/>
  <c r="BG783" i="9"/>
  <c r="C783" i="9" s="1" a="1"/>
  <c r="C783" i="9" s="1"/>
  <c r="BG784" i="9"/>
  <c r="C784" i="9" s="1" a="1"/>
  <c r="C784" i="9" s="1"/>
  <c r="BG785" i="9"/>
  <c r="C785" i="9" s="1" a="1"/>
  <c r="C785" i="9" s="1"/>
  <c r="BG786" i="9"/>
  <c r="C786" i="9" s="1" a="1"/>
  <c r="C786" i="9" s="1"/>
  <c r="BG787" i="9"/>
  <c r="C787" i="9" s="1" a="1"/>
  <c r="C787" i="9" s="1"/>
  <c r="BG788" i="9"/>
  <c r="C788" i="9" s="1" a="1"/>
  <c r="C788" i="9" s="1"/>
  <c r="BG789" i="9"/>
  <c r="C789" i="9" s="1" a="1"/>
  <c r="C789" i="9" s="1"/>
  <c r="BG790" i="9"/>
  <c r="C790" i="9" s="1" a="1"/>
  <c r="C790" i="9" s="1"/>
  <c r="BG791" i="9"/>
  <c r="C791" i="9" s="1" a="1"/>
  <c r="C791" i="9" s="1"/>
  <c r="BG792" i="9"/>
  <c r="C792" i="9" s="1" a="1"/>
  <c r="C792" i="9" s="1"/>
  <c r="BG793" i="9"/>
  <c r="C793" i="9" s="1" a="1"/>
  <c r="C793" i="9" s="1"/>
  <c r="BG794" i="9"/>
  <c r="C794" i="9" s="1" a="1"/>
  <c r="C794" i="9" s="1"/>
  <c r="BG795" i="9"/>
  <c r="C795" i="9" s="1" a="1"/>
  <c r="C795" i="9" s="1"/>
  <c r="BG796" i="9"/>
  <c r="C796" i="9" s="1" a="1"/>
  <c r="C796" i="9" s="1"/>
  <c r="BG797" i="9"/>
  <c r="C797" i="9" s="1" a="1"/>
  <c r="C797" i="9" s="1"/>
  <c r="BG798" i="9"/>
  <c r="C798" i="9" s="1" a="1"/>
  <c r="C798" i="9" s="1"/>
  <c r="BG799" i="9"/>
  <c r="C799" i="9" s="1" a="1"/>
  <c r="C799" i="9" s="1"/>
  <c r="BG800" i="9"/>
  <c r="C800" i="9" s="1" a="1"/>
  <c r="C800" i="9" s="1"/>
  <c r="BG801" i="9"/>
  <c r="C801" i="9" s="1" a="1"/>
  <c r="C801" i="9" s="1"/>
  <c r="BG802" i="9"/>
  <c r="C802" i="9" s="1" a="1"/>
  <c r="C802" i="9" s="1"/>
  <c r="BG803" i="9"/>
  <c r="C803" i="9" s="1" a="1"/>
  <c r="C803" i="9" s="1"/>
  <c r="BG804" i="9"/>
  <c r="C804" i="9" s="1" a="1"/>
  <c r="C804" i="9" s="1"/>
  <c r="BG805" i="9"/>
  <c r="C805" i="9" s="1" a="1"/>
  <c r="C805" i="9" s="1"/>
  <c r="BG806" i="9"/>
  <c r="C806" i="9" s="1" a="1"/>
  <c r="C806" i="9" s="1"/>
  <c r="BG807" i="9"/>
  <c r="C807" i="9" s="1" a="1"/>
  <c r="C807" i="9" s="1"/>
  <c r="BG808" i="9"/>
  <c r="C808" i="9" s="1" a="1"/>
  <c r="C808" i="9" s="1"/>
  <c r="BG809" i="9"/>
  <c r="C809" i="9" s="1" a="1"/>
  <c r="C809" i="9" s="1"/>
  <c r="BG810" i="9"/>
  <c r="C810" i="9" s="1" a="1"/>
  <c r="C810" i="9" s="1"/>
  <c r="BG811" i="9"/>
  <c r="C811" i="9" s="1" a="1"/>
  <c r="C811" i="9" s="1"/>
  <c r="BG812" i="9"/>
  <c r="C812" i="9" s="1" a="1"/>
  <c r="C812" i="9" s="1"/>
  <c r="BG813" i="9"/>
  <c r="C813" i="9" s="1" a="1"/>
  <c r="C813" i="9" s="1"/>
  <c r="BG814" i="9"/>
  <c r="C814" i="9" s="1" a="1"/>
  <c r="C814" i="9" s="1"/>
  <c r="BG815" i="9"/>
  <c r="C815" i="9" s="1" a="1"/>
  <c r="C815" i="9" s="1"/>
  <c r="BG816" i="9"/>
  <c r="C816" i="9" s="1" a="1"/>
  <c r="C816" i="9" s="1"/>
  <c r="BG817" i="9"/>
  <c r="C817" i="9" s="1" a="1"/>
  <c r="C817" i="9" s="1"/>
  <c r="BG818" i="9"/>
  <c r="C818" i="9" s="1" a="1"/>
  <c r="C818" i="9" s="1"/>
  <c r="BG819" i="9"/>
  <c r="C819" i="9" s="1" a="1"/>
  <c r="C819" i="9" s="1"/>
  <c r="BG820" i="9"/>
  <c r="C820" i="9" s="1" a="1"/>
  <c r="C820" i="9" s="1"/>
  <c r="BG821" i="9"/>
  <c r="C821" i="9" s="1" a="1"/>
  <c r="C821" i="9" s="1"/>
  <c r="BG822" i="9"/>
  <c r="C822" i="9" s="1" a="1"/>
  <c r="C822" i="9" s="1"/>
  <c r="BG823" i="9"/>
  <c r="C823" i="9" s="1" a="1"/>
  <c r="C823" i="9" s="1"/>
  <c r="BG824" i="9"/>
  <c r="C824" i="9" s="1" a="1"/>
  <c r="C824" i="9" s="1"/>
  <c r="BG825" i="9"/>
  <c r="C825" i="9" s="1" a="1"/>
  <c r="C825" i="9" s="1"/>
  <c r="BG826" i="9"/>
  <c r="C826" i="9" s="1" a="1"/>
  <c r="C826" i="9" s="1"/>
  <c r="BG827" i="9"/>
  <c r="C827" i="9" s="1" a="1"/>
  <c r="C827" i="9" s="1"/>
  <c r="BG828" i="9"/>
  <c r="C828" i="9" s="1" a="1"/>
  <c r="C828" i="9" s="1"/>
  <c r="BG829" i="9"/>
  <c r="C829" i="9" s="1" a="1"/>
  <c r="C829" i="9" s="1"/>
  <c r="BG830" i="9"/>
  <c r="C830" i="9" s="1" a="1"/>
  <c r="C830" i="9" s="1"/>
  <c r="BG831" i="9"/>
  <c r="C831" i="9" s="1" a="1"/>
  <c r="C831" i="9" s="1"/>
  <c r="BG832" i="9"/>
  <c r="C832" i="9" s="1" a="1"/>
  <c r="C832" i="9" s="1"/>
  <c r="BG833" i="9"/>
  <c r="C833" i="9" s="1" a="1"/>
  <c r="C833" i="9" s="1"/>
  <c r="BG834" i="9"/>
  <c r="C834" i="9" s="1" a="1"/>
  <c r="C834" i="9" s="1"/>
  <c r="BG835" i="9"/>
  <c r="C835" i="9" s="1" a="1"/>
  <c r="C835" i="9" s="1"/>
  <c r="BG836" i="9"/>
  <c r="C836" i="9" s="1" a="1"/>
  <c r="C836" i="9" s="1"/>
  <c r="BG837" i="9"/>
  <c r="C837" i="9" s="1" a="1"/>
  <c r="C837" i="9" s="1"/>
  <c r="BG838" i="9"/>
  <c r="C838" i="9" s="1" a="1"/>
  <c r="C838" i="9" s="1"/>
  <c r="BG839" i="9"/>
  <c r="C839" i="9" s="1" a="1"/>
  <c r="C839" i="9" s="1"/>
  <c r="BG840" i="9"/>
  <c r="C840" i="9" s="1" a="1"/>
  <c r="C840" i="9" s="1"/>
  <c r="BG841" i="9"/>
  <c r="C841" i="9" s="1" a="1"/>
  <c r="C841" i="9" s="1"/>
  <c r="BG842" i="9"/>
  <c r="C842" i="9" s="1" a="1"/>
  <c r="C842" i="9" s="1"/>
  <c r="BG843" i="9"/>
  <c r="C843" i="9" s="1" a="1"/>
  <c r="C843" i="9" s="1"/>
  <c r="BG844" i="9"/>
  <c r="C844" i="9" s="1" a="1"/>
  <c r="C844" i="9" s="1"/>
  <c r="BG845" i="9"/>
  <c r="C845" i="9" s="1" a="1"/>
  <c r="C845" i="9" s="1"/>
  <c r="BG846" i="9"/>
  <c r="C846" i="9" s="1" a="1"/>
  <c r="C846" i="9" s="1"/>
  <c r="BG847" i="9"/>
  <c r="C847" i="9" s="1" a="1"/>
  <c r="C847" i="9" s="1"/>
  <c r="BG848" i="9"/>
  <c r="C848" i="9" s="1" a="1"/>
  <c r="C848" i="9" s="1"/>
  <c r="BG849" i="9"/>
  <c r="C849" i="9" s="1" a="1"/>
  <c r="C849" i="9" s="1"/>
  <c r="BG850" i="9"/>
  <c r="C850" i="9" s="1" a="1"/>
  <c r="C850" i="9" s="1"/>
  <c r="BG851" i="9"/>
  <c r="C851" i="9" s="1" a="1"/>
  <c r="C851" i="9" s="1"/>
  <c r="BG852" i="9"/>
  <c r="C852" i="9" s="1" a="1"/>
  <c r="C852" i="9" s="1"/>
  <c r="BG853" i="9"/>
  <c r="C853" i="9" s="1" a="1"/>
  <c r="C853" i="9" s="1"/>
  <c r="BG854" i="9"/>
  <c r="C854" i="9" s="1" a="1"/>
  <c r="C854" i="9" s="1"/>
  <c r="BG855" i="9"/>
  <c r="C855" i="9" s="1" a="1"/>
  <c r="C855" i="9" s="1"/>
  <c r="BG856" i="9"/>
  <c r="C856" i="9" s="1" a="1"/>
  <c r="C856" i="9" s="1"/>
  <c r="BG857" i="9"/>
  <c r="C857" i="9" s="1" a="1"/>
  <c r="C857" i="9" s="1"/>
  <c r="BG858" i="9"/>
  <c r="C858" i="9" s="1" a="1"/>
  <c r="C858" i="9" s="1"/>
  <c r="BG859" i="9"/>
  <c r="C859" i="9" s="1" a="1"/>
  <c r="C859" i="9" s="1"/>
  <c r="BG860" i="9"/>
  <c r="C860" i="9" s="1" a="1"/>
  <c r="C860" i="9" s="1"/>
  <c r="BG861" i="9"/>
  <c r="C861" i="9" s="1" a="1"/>
  <c r="C861" i="9" s="1"/>
  <c r="BG862" i="9"/>
  <c r="C862" i="9" s="1" a="1"/>
  <c r="C862" i="9" s="1"/>
  <c r="BG863" i="9"/>
  <c r="C863" i="9" s="1" a="1"/>
  <c r="C863" i="9" s="1"/>
  <c r="BG864" i="9"/>
  <c r="C864" i="9" s="1" a="1"/>
  <c r="C864" i="9" s="1"/>
  <c r="BG865" i="9"/>
  <c r="C865" i="9" s="1" a="1"/>
  <c r="C865" i="9" s="1"/>
  <c r="BG866" i="9"/>
  <c r="C866" i="9" s="1" a="1"/>
  <c r="C866" i="9" s="1"/>
  <c r="BG867" i="9"/>
  <c r="C867" i="9" s="1" a="1"/>
  <c r="C867" i="9" s="1"/>
  <c r="BG868" i="9"/>
  <c r="C868" i="9" s="1" a="1"/>
  <c r="C868" i="9" s="1"/>
  <c r="BG869" i="9"/>
  <c r="C869" i="9" s="1" a="1"/>
  <c r="C869" i="9" s="1"/>
  <c r="BG870" i="9"/>
  <c r="C870" i="9" s="1" a="1"/>
  <c r="C870" i="9" s="1"/>
  <c r="BG871" i="9"/>
  <c r="C871" i="9" s="1" a="1"/>
  <c r="C871" i="9" s="1"/>
  <c r="BG872" i="9"/>
  <c r="C872" i="9" s="1" a="1"/>
  <c r="C872" i="9" s="1"/>
  <c r="BG873" i="9"/>
  <c r="C873" i="9" s="1" a="1"/>
  <c r="C873" i="9" s="1"/>
  <c r="BG874" i="9"/>
  <c r="C874" i="9" s="1" a="1"/>
  <c r="C874" i="9" s="1"/>
  <c r="BG875" i="9"/>
  <c r="C875" i="9" s="1" a="1"/>
  <c r="C875" i="9" s="1"/>
  <c r="BG876" i="9"/>
  <c r="C876" i="9" s="1" a="1"/>
  <c r="C876" i="9" s="1"/>
  <c r="BG877" i="9"/>
  <c r="C877" i="9" s="1" a="1"/>
  <c r="C877" i="9" s="1"/>
  <c r="BG878" i="9"/>
  <c r="C878" i="9" s="1" a="1"/>
  <c r="C878" i="9" s="1"/>
  <c r="BG879" i="9"/>
  <c r="C879" i="9" s="1" a="1"/>
  <c r="C879" i="9" s="1"/>
  <c r="BG880" i="9"/>
  <c r="C880" i="9" s="1" a="1"/>
  <c r="C880" i="9" s="1"/>
  <c r="BG881" i="9"/>
  <c r="C881" i="9" s="1" a="1"/>
  <c r="C881" i="9" s="1"/>
  <c r="BG882" i="9"/>
  <c r="C882" i="9" s="1" a="1"/>
  <c r="C882" i="9" s="1"/>
  <c r="BG883" i="9"/>
  <c r="C883" i="9" s="1" a="1"/>
  <c r="C883" i="9" s="1"/>
  <c r="BG884" i="9"/>
  <c r="C884" i="9" s="1" a="1"/>
  <c r="C884" i="9" s="1"/>
  <c r="BG885" i="9"/>
  <c r="C885" i="9" s="1" a="1"/>
  <c r="C885" i="9" s="1"/>
  <c r="BG886" i="9"/>
  <c r="C886" i="9" s="1" a="1"/>
  <c r="C886" i="9" s="1"/>
  <c r="BG887" i="9"/>
  <c r="C887" i="9" s="1" a="1"/>
  <c r="C887" i="9" s="1"/>
  <c r="BG888" i="9"/>
  <c r="C888" i="9" s="1" a="1"/>
  <c r="C888" i="9" s="1"/>
  <c r="BG889" i="9"/>
  <c r="C889" i="9" s="1" a="1"/>
  <c r="C889" i="9" s="1"/>
  <c r="BG890" i="9"/>
  <c r="C890" i="9" s="1" a="1"/>
  <c r="C890" i="9" s="1"/>
  <c r="BG891" i="9"/>
  <c r="C891" i="9" s="1" a="1"/>
  <c r="C891" i="9" s="1"/>
  <c r="BG892" i="9"/>
  <c r="C892" i="9" s="1" a="1"/>
  <c r="C892" i="9" s="1"/>
  <c r="BG893" i="9"/>
  <c r="C893" i="9" s="1" a="1"/>
  <c r="C893" i="9" s="1"/>
  <c r="BG894" i="9"/>
  <c r="C894" i="9" s="1" a="1"/>
  <c r="C894" i="9" s="1"/>
  <c r="BG895" i="9"/>
  <c r="C895" i="9" s="1" a="1"/>
  <c r="C895" i="9" s="1"/>
  <c r="BG896" i="9"/>
  <c r="C896" i="9" s="1" a="1"/>
  <c r="C896" i="9" s="1"/>
  <c r="BG897" i="9"/>
  <c r="C897" i="9" s="1" a="1"/>
  <c r="C897" i="9" s="1"/>
  <c r="BG898" i="9"/>
  <c r="C898" i="9" s="1" a="1"/>
  <c r="C898" i="9" s="1"/>
  <c r="BG899" i="9"/>
  <c r="C899" i="9" s="1" a="1"/>
  <c r="C899" i="9" s="1"/>
  <c r="BG900" i="9"/>
  <c r="C900" i="9" s="1" a="1"/>
  <c r="C900" i="9" s="1"/>
  <c r="BG901" i="9"/>
  <c r="C901" i="9" s="1" a="1"/>
  <c r="C901" i="9" s="1"/>
  <c r="BG902" i="9"/>
  <c r="C902" i="9" s="1" a="1"/>
  <c r="C902" i="9" s="1"/>
  <c r="BG903" i="9"/>
  <c r="C903" i="9" s="1" a="1"/>
  <c r="C903" i="9" s="1"/>
  <c r="BG904" i="9"/>
  <c r="C904" i="9" s="1" a="1"/>
  <c r="C904" i="9" s="1"/>
  <c r="BG905" i="9"/>
  <c r="C905" i="9" s="1" a="1"/>
  <c r="C905" i="9" s="1"/>
  <c r="BG906" i="9"/>
  <c r="C906" i="9" s="1" a="1"/>
  <c r="C906" i="9" s="1"/>
  <c r="BG907" i="9"/>
  <c r="C907" i="9" s="1" a="1"/>
  <c r="C907" i="9" s="1"/>
  <c r="BG908" i="9"/>
  <c r="C908" i="9" s="1" a="1"/>
  <c r="C908" i="9" s="1"/>
  <c r="BG909" i="9"/>
  <c r="C909" i="9" s="1" a="1"/>
  <c r="C909" i="9" s="1"/>
  <c r="BG910" i="9"/>
  <c r="C910" i="9" s="1" a="1"/>
  <c r="C910" i="9" s="1"/>
  <c r="BG911" i="9"/>
  <c r="C911" i="9" s="1" a="1"/>
  <c r="C911" i="9" s="1"/>
  <c r="BG912" i="9"/>
  <c r="C912" i="9" s="1" a="1"/>
  <c r="C912" i="9" s="1"/>
  <c r="BG913" i="9"/>
  <c r="C913" i="9" s="1" a="1"/>
  <c r="C913" i="9" s="1"/>
  <c r="BG914" i="9"/>
  <c r="C914" i="9" s="1" a="1"/>
  <c r="C914" i="9" s="1"/>
  <c r="BG915" i="9"/>
  <c r="C915" i="9" s="1" a="1"/>
  <c r="C915" i="9" s="1"/>
  <c r="BG916" i="9"/>
  <c r="C916" i="9" s="1" a="1"/>
  <c r="C916" i="9" s="1"/>
  <c r="BG917" i="9"/>
  <c r="C917" i="9" s="1" a="1"/>
  <c r="C917" i="9" s="1"/>
  <c r="BG918" i="9"/>
  <c r="C918" i="9" s="1" a="1"/>
  <c r="C918" i="9" s="1"/>
  <c r="BG919" i="9"/>
  <c r="C919" i="9" s="1" a="1"/>
  <c r="C919" i="9" s="1"/>
  <c r="BG920" i="9"/>
  <c r="C920" i="9" s="1" a="1"/>
  <c r="C920" i="9" s="1"/>
  <c r="BG921" i="9"/>
  <c r="C921" i="9" s="1" a="1"/>
  <c r="C921" i="9" s="1"/>
  <c r="BG922" i="9"/>
  <c r="C922" i="9" s="1" a="1"/>
  <c r="C922" i="9" s="1"/>
  <c r="BG923" i="9"/>
  <c r="C923" i="9" s="1" a="1"/>
  <c r="C923" i="9" s="1"/>
  <c r="BG924" i="9"/>
  <c r="C924" i="9" s="1" a="1"/>
  <c r="C924" i="9" s="1"/>
  <c r="BG925" i="9"/>
  <c r="C925" i="9" s="1" a="1"/>
  <c r="C925" i="9" s="1"/>
  <c r="BG926" i="9"/>
  <c r="C926" i="9" s="1" a="1"/>
  <c r="C926" i="9" s="1"/>
  <c r="BG927" i="9"/>
  <c r="C927" i="9" s="1" a="1"/>
  <c r="C927" i="9" s="1"/>
  <c r="BG928" i="9"/>
  <c r="C928" i="9" s="1" a="1"/>
  <c r="C928" i="9" s="1"/>
  <c r="BG929" i="9"/>
  <c r="C929" i="9" s="1" a="1"/>
  <c r="C929" i="9" s="1"/>
  <c r="BG930" i="9"/>
  <c r="C930" i="9" s="1" a="1"/>
  <c r="C930" i="9" s="1"/>
  <c r="BG931" i="9"/>
  <c r="C931" i="9" s="1" a="1"/>
  <c r="C931" i="9" s="1"/>
  <c r="BG932" i="9"/>
  <c r="C932" i="9" s="1" a="1"/>
  <c r="C932" i="9" s="1"/>
  <c r="BG933" i="9"/>
  <c r="C933" i="9" s="1" a="1"/>
  <c r="C933" i="9" s="1"/>
  <c r="BG934" i="9"/>
  <c r="C934" i="9" s="1" a="1"/>
  <c r="C934" i="9" s="1"/>
  <c r="BG935" i="9"/>
  <c r="C935" i="9" s="1" a="1"/>
  <c r="C935" i="9" s="1"/>
  <c r="BG936" i="9"/>
  <c r="C936" i="9" s="1" a="1"/>
  <c r="C936" i="9" s="1"/>
  <c r="BG937" i="9"/>
  <c r="C937" i="9" s="1" a="1"/>
  <c r="C937" i="9" s="1"/>
  <c r="BG938" i="9"/>
  <c r="C938" i="9" s="1" a="1"/>
  <c r="C938" i="9" s="1"/>
  <c r="BG939" i="9"/>
  <c r="C939" i="9" s="1" a="1"/>
  <c r="C939" i="9" s="1"/>
  <c r="BG940" i="9"/>
  <c r="C940" i="9" s="1" a="1"/>
  <c r="C940" i="9" s="1"/>
  <c r="BG941" i="9"/>
  <c r="C941" i="9" s="1" a="1"/>
  <c r="C941" i="9" s="1"/>
  <c r="BG942" i="9"/>
  <c r="C942" i="9" s="1" a="1"/>
  <c r="C942" i="9" s="1"/>
  <c r="BG943" i="9"/>
  <c r="C943" i="9" s="1" a="1"/>
  <c r="C943" i="9" s="1"/>
  <c r="BG944" i="9"/>
  <c r="C944" i="9" s="1" a="1"/>
  <c r="C944" i="9" s="1"/>
  <c r="BG945" i="9"/>
  <c r="C945" i="9" s="1" a="1"/>
  <c r="C945" i="9" s="1"/>
  <c r="BG946" i="9"/>
  <c r="C946" i="9" s="1" a="1"/>
  <c r="C946" i="9" s="1"/>
  <c r="BG947" i="9"/>
  <c r="C947" i="9" s="1" a="1"/>
  <c r="C947" i="9" s="1"/>
  <c r="BG948" i="9"/>
  <c r="C948" i="9" s="1" a="1"/>
  <c r="C948" i="9" s="1"/>
  <c r="BG949" i="9"/>
  <c r="C949" i="9" s="1" a="1"/>
  <c r="C949" i="9" s="1"/>
  <c r="BG950" i="9"/>
  <c r="C950" i="9" s="1" a="1"/>
  <c r="C950" i="9" s="1"/>
  <c r="BG951" i="9"/>
  <c r="C951" i="9" s="1" a="1"/>
  <c r="C951" i="9" s="1"/>
  <c r="BG952" i="9"/>
  <c r="C952" i="9" s="1" a="1"/>
  <c r="C952" i="9" s="1"/>
  <c r="BG953" i="9"/>
  <c r="C953" i="9" s="1" a="1"/>
  <c r="C953" i="9" s="1"/>
  <c r="BG954" i="9"/>
  <c r="C954" i="9" s="1" a="1"/>
  <c r="C954" i="9" s="1"/>
  <c r="BG955" i="9"/>
  <c r="C955" i="9" s="1" a="1"/>
  <c r="C955" i="9" s="1"/>
  <c r="BG956" i="9"/>
  <c r="C956" i="9" s="1" a="1"/>
  <c r="C956" i="9" s="1"/>
  <c r="BG957" i="9"/>
  <c r="C957" i="9" s="1" a="1"/>
  <c r="C957" i="9" s="1"/>
  <c r="BG958" i="9"/>
  <c r="C958" i="9" s="1" a="1"/>
  <c r="C958" i="9" s="1"/>
  <c r="BG959" i="9"/>
  <c r="C959" i="9" s="1" a="1"/>
  <c r="C959" i="9" s="1"/>
  <c r="BG960" i="9"/>
  <c r="C960" i="9" s="1" a="1"/>
  <c r="C960" i="9" s="1"/>
  <c r="BG961" i="9"/>
  <c r="C961" i="9" s="1" a="1"/>
  <c r="C961" i="9" s="1"/>
  <c r="BG962" i="9"/>
  <c r="C962" i="9" s="1" a="1"/>
  <c r="C962" i="9" s="1"/>
  <c r="BG963" i="9"/>
  <c r="C963" i="9" s="1" a="1"/>
  <c r="C963" i="9" s="1"/>
  <c r="BG964" i="9"/>
  <c r="C964" i="9" s="1" a="1"/>
  <c r="C964" i="9" s="1"/>
  <c r="BG965" i="9"/>
  <c r="C965" i="9" s="1" a="1"/>
  <c r="C965" i="9" s="1"/>
  <c r="BG966" i="9"/>
  <c r="C966" i="9" s="1" a="1"/>
  <c r="C966" i="9" s="1"/>
  <c r="BG967" i="9"/>
  <c r="C967" i="9" s="1" a="1"/>
  <c r="C967" i="9" s="1"/>
  <c r="BG968" i="9"/>
  <c r="C968" i="9" s="1" a="1"/>
  <c r="C968" i="9" s="1"/>
  <c r="BG969" i="9"/>
  <c r="C969" i="9" s="1" a="1"/>
  <c r="C969" i="9" s="1"/>
  <c r="BG970" i="9"/>
  <c r="C970" i="9" s="1" a="1"/>
  <c r="C970" i="9" s="1"/>
  <c r="BG971" i="9"/>
  <c r="C971" i="9" s="1" a="1"/>
  <c r="C971" i="9" s="1"/>
  <c r="BG972" i="9"/>
  <c r="C972" i="9" s="1" a="1"/>
  <c r="C972" i="9" s="1"/>
  <c r="BG973" i="9"/>
  <c r="C973" i="9" s="1" a="1"/>
  <c r="C973" i="9" s="1"/>
  <c r="BG974" i="9"/>
  <c r="C974" i="9" s="1" a="1"/>
  <c r="C974" i="9" s="1"/>
  <c r="BG975" i="9"/>
  <c r="C975" i="9" s="1" a="1"/>
  <c r="C975" i="9" s="1"/>
  <c r="BG976" i="9"/>
  <c r="C976" i="9" s="1" a="1"/>
  <c r="C976" i="9" s="1"/>
  <c r="BG977" i="9"/>
  <c r="C977" i="9" s="1" a="1"/>
  <c r="C977" i="9" s="1"/>
  <c r="BG978" i="9"/>
  <c r="C978" i="9" s="1" a="1"/>
  <c r="C978" i="9" s="1"/>
  <c r="BG979" i="9"/>
  <c r="C979" i="9" s="1" a="1"/>
  <c r="C979" i="9" s="1"/>
  <c r="BG980" i="9"/>
  <c r="C980" i="9" s="1" a="1"/>
  <c r="C980" i="9" s="1"/>
  <c r="BG981" i="9"/>
  <c r="C981" i="9" s="1" a="1"/>
  <c r="C981" i="9" s="1"/>
  <c r="BG982" i="9"/>
  <c r="C982" i="9" s="1" a="1"/>
  <c r="C982" i="9" s="1"/>
  <c r="BG983" i="9"/>
  <c r="C983" i="9" s="1" a="1"/>
  <c r="C983" i="9" s="1"/>
  <c r="BG984" i="9"/>
  <c r="C984" i="9" s="1" a="1"/>
  <c r="C984" i="9" s="1"/>
  <c r="BG985" i="9"/>
  <c r="C985" i="9" s="1" a="1"/>
  <c r="C985" i="9" s="1"/>
  <c r="BG986" i="9"/>
  <c r="C986" i="9" s="1" a="1"/>
  <c r="C986" i="9" s="1"/>
  <c r="BG987" i="9"/>
  <c r="C987" i="9" s="1" a="1"/>
  <c r="C987" i="9" s="1"/>
  <c r="BG988" i="9"/>
  <c r="C988" i="9" s="1" a="1"/>
  <c r="C988" i="9" s="1"/>
  <c r="BG989" i="9"/>
  <c r="C989" i="9" s="1" a="1"/>
  <c r="C989" i="9" s="1"/>
  <c r="BG990" i="9"/>
  <c r="C990" i="9" s="1" a="1"/>
  <c r="C990" i="9" s="1"/>
  <c r="BG991" i="9"/>
  <c r="C991" i="9" s="1" a="1"/>
  <c r="C991" i="9" s="1"/>
  <c r="BG992" i="9"/>
  <c r="C992" i="9" s="1" a="1"/>
  <c r="C992" i="9" s="1"/>
  <c r="BG993" i="9"/>
  <c r="C993" i="9" s="1" a="1"/>
  <c r="C993" i="9" s="1"/>
  <c r="BG994" i="9"/>
  <c r="C994" i="9" s="1" a="1"/>
  <c r="C994" i="9" s="1"/>
  <c r="BG995" i="9"/>
  <c r="C995" i="9" s="1" a="1"/>
  <c r="C995" i="9" s="1"/>
  <c r="BG996" i="9"/>
  <c r="C996" i="9" s="1" a="1"/>
  <c r="C996" i="9" s="1"/>
  <c r="BG997" i="9"/>
  <c r="C997" i="9" s="1" a="1"/>
  <c r="C997" i="9" s="1"/>
  <c r="BG998" i="9"/>
  <c r="C998" i="9" s="1" a="1"/>
  <c r="C998" i="9" s="1"/>
  <c r="BG999" i="9"/>
  <c r="C999" i="9" s="1" a="1"/>
  <c r="C999" i="9" s="1"/>
  <c r="BG1000" i="9"/>
  <c r="C1000" i="9" s="1" a="1"/>
  <c r="C1000" i="9" s="1"/>
  <c r="BG1001" i="9"/>
  <c r="C1001" i="9" s="1" a="1"/>
  <c r="C1001" i="9" s="1"/>
  <c r="BG1002" i="9"/>
  <c r="C1002" i="9" s="1" a="1"/>
  <c r="C1002" i="9" s="1"/>
  <c r="BG1003" i="9"/>
  <c r="C1003" i="9" s="1" a="1"/>
  <c r="C1003" i="9" s="1"/>
  <c r="BG1004" i="9"/>
  <c r="C1004" i="9" s="1" a="1"/>
  <c r="C1004" i="9" s="1"/>
  <c r="BG1005" i="9"/>
  <c r="C1005" i="9" s="1" a="1"/>
  <c r="C1005" i="9" s="1"/>
  <c r="BG1006" i="9"/>
  <c r="C1006" i="9" s="1" a="1"/>
  <c r="C1006" i="9" s="1"/>
  <c r="BG1007" i="9"/>
  <c r="C1007" i="9" s="1" a="1"/>
  <c r="C1007" i="9" s="1"/>
  <c r="BG1008" i="9"/>
  <c r="C1008" i="9" s="1" a="1"/>
  <c r="C1008" i="9" s="1"/>
  <c r="BG1009" i="9"/>
  <c r="C1009" i="9" s="1" a="1"/>
  <c r="C1009" i="9" s="1"/>
  <c r="BG1010" i="9"/>
  <c r="C1010" i="9" s="1" a="1"/>
  <c r="C1010" i="9" s="1"/>
  <c r="BG1011" i="9"/>
  <c r="C1011" i="9" s="1" a="1"/>
  <c r="C1011" i="9" s="1"/>
  <c r="BG1012" i="9"/>
  <c r="C1012" i="9" s="1" a="1"/>
  <c r="C1012" i="9" s="1"/>
  <c r="BG1013" i="9"/>
  <c r="C1013" i="9" s="1" a="1"/>
  <c r="C1013" i="9" s="1"/>
  <c r="BG1014" i="9"/>
  <c r="C1014" i="9" s="1" a="1"/>
  <c r="C1014" i="9" s="1"/>
  <c r="BG1015" i="9"/>
  <c r="C1015" i="9" s="1" a="1"/>
  <c r="C1015" i="9" s="1"/>
  <c r="BG1016" i="9"/>
  <c r="C1016" i="9" s="1" a="1"/>
  <c r="C1016" i="9" s="1"/>
  <c r="BG1017" i="9"/>
  <c r="C1017" i="9" s="1" a="1"/>
  <c r="C1017" i="9" s="1"/>
  <c r="BG1018" i="9"/>
  <c r="C1018" i="9" s="1" a="1"/>
  <c r="C1018" i="9" s="1"/>
  <c r="BG1019" i="9"/>
  <c r="C1019" i="9" s="1" a="1"/>
  <c r="C1019" i="9" s="1"/>
  <c r="BG1020" i="9"/>
  <c r="C1020" i="9" s="1" a="1"/>
  <c r="C1020" i="9" s="1"/>
  <c r="BG1021" i="9"/>
  <c r="C1021" i="9" s="1" a="1"/>
  <c r="C1021" i="9" s="1"/>
  <c r="BG1022" i="9"/>
  <c r="C1022" i="9" s="1" a="1"/>
  <c r="C1022" i="9" s="1"/>
  <c r="BG1023" i="9"/>
  <c r="C1023" i="9" s="1" a="1"/>
  <c r="C1023" i="9" s="1"/>
  <c r="BG1024" i="9"/>
  <c r="C1024" i="9" s="1" a="1"/>
  <c r="C1024" i="9" s="1"/>
  <c r="BG1025" i="9"/>
  <c r="C1025" i="9" s="1" a="1"/>
  <c r="C1025" i="9" s="1"/>
  <c r="BG1026" i="9"/>
  <c r="C1026" i="9" s="1" a="1"/>
  <c r="C1026" i="9" s="1"/>
  <c r="BG1027" i="9"/>
  <c r="C1027" i="9" s="1" a="1"/>
  <c r="C1027" i="9" s="1"/>
  <c r="BG1028" i="9"/>
  <c r="C1028" i="9" s="1" a="1"/>
  <c r="C1028" i="9" s="1"/>
  <c r="BG1029" i="9"/>
  <c r="C1029" i="9" s="1" a="1"/>
  <c r="C1029" i="9" s="1"/>
  <c r="BG1030" i="9"/>
  <c r="C1030" i="9" s="1" a="1"/>
  <c r="C1030" i="9" s="1"/>
  <c r="BG1031" i="9"/>
  <c r="C1031" i="9" s="1" a="1"/>
  <c r="C1031" i="9" s="1"/>
  <c r="BG1032" i="9"/>
  <c r="C1032" i="9" s="1" a="1"/>
  <c r="C1032" i="9" s="1"/>
  <c r="BG1033" i="9"/>
  <c r="C1033" i="9" s="1" a="1"/>
  <c r="C1033" i="9" s="1"/>
  <c r="BG1034" i="9"/>
  <c r="C1034" i="9" s="1" a="1"/>
  <c r="C1034" i="9" s="1"/>
  <c r="BG1035" i="9"/>
  <c r="C1035" i="9" s="1" a="1"/>
  <c r="C1035" i="9" s="1"/>
  <c r="BG1036" i="9"/>
  <c r="C1036" i="9" s="1" a="1"/>
  <c r="C1036" i="9" s="1"/>
  <c r="BG1037" i="9"/>
  <c r="C1037" i="9" s="1" a="1"/>
  <c r="C1037" i="9" s="1"/>
  <c r="BG1038" i="9"/>
  <c r="C1038" i="9" s="1" a="1"/>
  <c r="C1038" i="9" s="1"/>
  <c r="BG1039" i="9"/>
  <c r="C1039" i="9" s="1" a="1"/>
  <c r="C1039" i="9" s="1"/>
  <c r="BG1040" i="9"/>
  <c r="C1040" i="9" s="1" a="1"/>
  <c r="C1040" i="9" s="1"/>
  <c r="BG1041" i="9"/>
  <c r="C1041" i="9" s="1" a="1"/>
  <c r="C1041" i="9" s="1"/>
  <c r="BG1042" i="9"/>
  <c r="C1042" i="9" s="1" a="1"/>
  <c r="C1042" i="9" s="1"/>
  <c r="BG1043" i="9"/>
  <c r="C1043" i="9" s="1" a="1"/>
  <c r="C1043" i="9" s="1"/>
  <c r="BG1044" i="9"/>
  <c r="C1044" i="9" s="1" a="1"/>
  <c r="C1044" i="9" s="1"/>
  <c r="BG1045" i="9"/>
  <c r="C1045" i="9" s="1" a="1"/>
  <c r="C1045" i="9" s="1"/>
  <c r="BG1046" i="9"/>
  <c r="C1046" i="9" s="1" a="1"/>
  <c r="C1046" i="9" s="1"/>
  <c r="BG1047" i="9"/>
  <c r="C1047" i="9" s="1" a="1"/>
  <c r="C1047" i="9" s="1"/>
  <c r="BG1048" i="9"/>
  <c r="C1048" i="9" s="1" a="1"/>
  <c r="C1048" i="9" s="1"/>
  <c r="BG1049" i="9"/>
  <c r="C1049" i="9" s="1" a="1"/>
  <c r="C1049" i="9" s="1"/>
  <c r="BG1050" i="9"/>
  <c r="C1050" i="9" s="1" a="1"/>
  <c r="C1050" i="9" s="1"/>
  <c r="BG1051" i="9"/>
  <c r="C1051" i="9" s="1" a="1"/>
  <c r="C1051" i="9" s="1"/>
  <c r="BG1052" i="9"/>
  <c r="C1052" i="9" s="1" a="1"/>
  <c r="C1052" i="9" s="1"/>
  <c r="BG1053" i="9"/>
  <c r="C1053" i="9" s="1" a="1"/>
  <c r="C1053" i="9" s="1"/>
  <c r="BG1054" i="9"/>
  <c r="C1054" i="9" s="1" a="1"/>
  <c r="C1054" i="9" s="1"/>
  <c r="BG1055" i="9"/>
  <c r="C1055" i="9" s="1" a="1"/>
  <c r="C1055" i="9" s="1"/>
  <c r="BG1056" i="9"/>
  <c r="C1056" i="9" s="1" a="1"/>
  <c r="C1056" i="9" s="1"/>
  <c r="BG1057" i="9"/>
  <c r="C1057" i="9" s="1" a="1"/>
  <c r="C1057" i="9" s="1"/>
  <c r="BG1058" i="9"/>
  <c r="C1058" i="9" s="1" a="1"/>
  <c r="C1058" i="9" s="1"/>
  <c r="BG1059" i="9"/>
  <c r="C1059" i="9" s="1" a="1"/>
  <c r="C1059" i="9" s="1"/>
  <c r="BG1060" i="9"/>
  <c r="C1060" i="9" s="1" a="1"/>
  <c r="C1060" i="9" s="1"/>
  <c r="BG1061" i="9"/>
  <c r="C1061" i="9" s="1" a="1"/>
  <c r="C1061" i="9" s="1"/>
  <c r="BG1062" i="9"/>
  <c r="C1062" i="9" s="1" a="1"/>
  <c r="C1062" i="9" s="1"/>
  <c r="BG1063" i="9"/>
  <c r="C1063" i="9" s="1" a="1"/>
  <c r="C1063" i="9" s="1"/>
  <c r="BG1064" i="9"/>
  <c r="C1064" i="9" s="1" a="1"/>
  <c r="C1064" i="9" s="1"/>
  <c r="BG1065" i="9"/>
  <c r="C1065" i="9" s="1" a="1"/>
  <c r="C1065" i="9" s="1"/>
  <c r="BG1066" i="9"/>
  <c r="C1066" i="9" s="1" a="1"/>
  <c r="C1066" i="9" s="1"/>
  <c r="BG1067" i="9"/>
  <c r="C1067" i="9" s="1" a="1"/>
  <c r="C1067" i="9" s="1"/>
  <c r="BG1068" i="9"/>
  <c r="C1068" i="9" s="1" a="1"/>
  <c r="C1068" i="9" s="1"/>
  <c r="BG1069" i="9"/>
  <c r="C1069" i="9" s="1" a="1"/>
  <c r="C1069" i="9" s="1"/>
  <c r="BG1070" i="9"/>
  <c r="C1070" i="9" s="1" a="1"/>
  <c r="C1070" i="9" s="1"/>
  <c r="BG1071" i="9"/>
  <c r="C1071" i="9" s="1" a="1"/>
  <c r="C1071" i="9" s="1"/>
  <c r="BG1072" i="9"/>
  <c r="C1072" i="9" s="1" a="1"/>
  <c r="C1072" i="9" s="1"/>
  <c r="BG1073" i="9"/>
  <c r="C1073" i="9" s="1" a="1"/>
  <c r="C1073" i="9" s="1"/>
  <c r="BG1074" i="9"/>
  <c r="C1074" i="9" s="1" a="1"/>
  <c r="C1074" i="9" s="1"/>
  <c r="BG1075" i="9"/>
  <c r="C1075" i="9" s="1" a="1"/>
  <c r="C1075" i="9" s="1"/>
  <c r="BG1076" i="9"/>
  <c r="C1076" i="9" s="1" a="1"/>
  <c r="C1076" i="9" s="1"/>
  <c r="BG1077" i="9"/>
  <c r="C1077" i="9" s="1" a="1"/>
  <c r="C1077" i="9" s="1"/>
  <c r="BG1078" i="9"/>
  <c r="C1078" i="9" s="1" a="1"/>
  <c r="C1078" i="9" s="1"/>
  <c r="BG1079" i="9"/>
  <c r="C1079" i="9" s="1" a="1"/>
  <c r="C1079" i="9" s="1"/>
  <c r="BG1080" i="9"/>
  <c r="C1080" i="9" s="1" a="1"/>
  <c r="C1080" i="9" s="1"/>
  <c r="BG1081" i="9"/>
  <c r="C1081" i="9" s="1" a="1"/>
  <c r="C1081" i="9" s="1"/>
  <c r="BG1082" i="9"/>
  <c r="C1082" i="9" s="1" a="1"/>
  <c r="C1082" i="9" s="1"/>
  <c r="BG1083" i="9"/>
  <c r="C1083" i="9" s="1" a="1"/>
  <c r="C1083" i="9" s="1"/>
  <c r="BG1084" i="9"/>
  <c r="C1084" i="9" s="1" a="1"/>
  <c r="C1084" i="9" s="1"/>
  <c r="BG1085" i="9"/>
  <c r="C1085" i="9" s="1" a="1"/>
  <c r="C1085" i="9" s="1"/>
  <c r="BG1086" i="9"/>
  <c r="C1086" i="9" s="1" a="1"/>
  <c r="C1086" i="9" s="1"/>
  <c r="BG1087" i="9"/>
  <c r="C1087" i="9" s="1" a="1"/>
  <c r="C1087" i="9" s="1"/>
  <c r="BG1088" i="9"/>
  <c r="C1088" i="9" s="1" a="1"/>
  <c r="C1088" i="9" s="1"/>
  <c r="BG1089" i="9"/>
  <c r="C1089" i="9" s="1" a="1"/>
  <c r="C1089" i="9" s="1"/>
  <c r="BG1090" i="9"/>
  <c r="C1090" i="9" s="1" a="1"/>
  <c r="C1090" i="9" s="1"/>
  <c r="BG1091" i="9"/>
  <c r="C1091" i="9" s="1" a="1"/>
  <c r="C1091" i="9" s="1"/>
  <c r="BG1092" i="9"/>
  <c r="C1092" i="9" s="1" a="1"/>
  <c r="C1092" i="9" s="1"/>
  <c r="BG1093" i="9"/>
  <c r="C1093" i="9" s="1" a="1"/>
  <c r="C1093" i="9" s="1"/>
  <c r="BG1094" i="9"/>
  <c r="C1094" i="9" s="1" a="1"/>
  <c r="C1094" i="9" s="1"/>
  <c r="BG1095" i="9"/>
  <c r="C1095" i="9" s="1" a="1"/>
  <c r="C1095" i="9" s="1"/>
  <c r="BG1096" i="9"/>
  <c r="C1096" i="9" s="1" a="1"/>
  <c r="C1096" i="9" s="1"/>
  <c r="BG1097" i="9"/>
  <c r="C1097" i="9" s="1" a="1"/>
  <c r="C1097" i="9" s="1"/>
  <c r="BG1098" i="9"/>
  <c r="C1098" i="9" s="1" a="1"/>
  <c r="C1098" i="9" s="1"/>
  <c r="BG1099" i="9"/>
  <c r="C1099" i="9" s="1" a="1"/>
  <c r="C1099" i="9" s="1"/>
  <c r="BG1100" i="9"/>
  <c r="C1100" i="9" s="1" a="1"/>
  <c r="C1100" i="9" s="1"/>
  <c r="BG1101" i="9"/>
  <c r="C1101" i="9" s="1" a="1"/>
  <c r="C1101" i="9" s="1"/>
  <c r="BG1102" i="9"/>
  <c r="C1102" i="9" s="1" a="1"/>
  <c r="C1102" i="9" s="1"/>
  <c r="BG1103" i="9"/>
  <c r="C1103" i="9" s="1" a="1"/>
  <c r="C1103" i="9" s="1"/>
  <c r="BG1104" i="9"/>
  <c r="C1104" i="9" s="1" a="1"/>
  <c r="C1104" i="9" s="1"/>
  <c r="BG1105" i="9"/>
  <c r="C1105" i="9" s="1" a="1"/>
  <c r="C1105" i="9" s="1"/>
  <c r="BG1106" i="9"/>
  <c r="C1106" i="9" s="1" a="1"/>
  <c r="C1106" i="9" s="1"/>
  <c r="BG1107" i="9"/>
  <c r="C1107" i="9" s="1" a="1"/>
  <c r="C1107" i="9" s="1"/>
  <c r="BG1108" i="9"/>
  <c r="C1108" i="9" s="1" a="1"/>
  <c r="C1108" i="9" s="1"/>
  <c r="BG1109" i="9"/>
  <c r="C1109" i="9" s="1" a="1"/>
  <c r="C1109" i="9" s="1"/>
  <c r="BG1110" i="9"/>
  <c r="C1110" i="9" s="1" a="1"/>
  <c r="C1110" i="9" s="1"/>
  <c r="BG1111" i="9"/>
  <c r="C1111" i="9" s="1" a="1"/>
  <c r="C1111" i="9" s="1"/>
  <c r="BG1112" i="9"/>
  <c r="C1112" i="9" s="1" a="1"/>
  <c r="C1112" i="9" s="1"/>
  <c r="BG1113" i="9"/>
  <c r="C1113" i="9" s="1" a="1"/>
  <c r="C1113" i="9" s="1"/>
  <c r="BG1114" i="9"/>
  <c r="C1114" i="9" s="1" a="1"/>
  <c r="C1114" i="9" s="1"/>
  <c r="BG1115" i="9"/>
  <c r="C1115" i="9" s="1" a="1"/>
  <c r="C1115" i="9" s="1"/>
  <c r="BG1116" i="9"/>
  <c r="C1116" i="9" s="1" a="1"/>
  <c r="C1116" i="9" s="1"/>
  <c r="BG1117" i="9"/>
  <c r="C1117" i="9" s="1" a="1"/>
  <c r="C1117" i="9" s="1"/>
  <c r="BG1118" i="9"/>
  <c r="C1118" i="9" s="1" a="1"/>
  <c r="C1118" i="9" s="1"/>
  <c r="BG1119" i="9"/>
  <c r="C1119" i="9" s="1" a="1"/>
  <c r="C1119" i="9" s="1"/>
  <c r="BG1120" i="9"/>
  <c r="C1120" i="9" s="1" a="1"/>
  <c r="C1120" i="9" s="1"/>
  <c r="BG1121" i="9"/>
  <c r="C1121" i="9" s="1" a="1"/>
  <c r="C1121" i="9" s="1"/>
  <c r="BG1122" i="9"/>
  <c r="C1122" i="9" s="1" a="1"/>
  <c r="C1122" i="9" s="1"/>
  <c r="BG1123" i="9"/>
  <c r="C1123" i="9" s="1" a="1"/>
  <c r="C1123" i="9" s="1"/>
  <c r="BG6" i="9"/>
  <c r="C6" i="9" s="1" a="1"/>
  <c r="C6" i="9" s="1"/>
  <c r="K2" i="9"/>
  <c r="A6" i="7" l="1"/>
  <c r="A7" i="7"/>
  <c r="A8" i="7"/>
  <c r="A9" i="7"/>
  <c r="A10" i="7"/>
  <c r="A11" i="7"/>
  <c r="A12" i="7"/>
  <c r="A13" i="7"/>
  <c r="A14" i="7"/>
  <c r="A15" i="7"/>
  <c r="A16" i="7"/>
  <c r="A17" i="7"/>
  <c r="A18" i="7"/>
  <c r="A19" i="7"/>
  <c r="A20" i="7"/>
  <c r="A21" i="7"/>
  <c r="A22" i="7"/>
  <c r="A23" i="7"/>
  <c r="A24" i="7"/>
  <c r="A25" i="7"/>
  <c r="A26" i="7"/>
  <c r="A27" i="7"/>
  <c r="A28" i="7"/>
  <c r="A29" i="7"/>
  <c r="A30" i="7"/>
  <c r="A31" i="7"/>
  <c r="A32" i="7"/>
  <c r="A33" i="7"/>
  <c r="F14" i="13" s="1" a="1"/>
  <c r="F14" i="13" s="1"/>
  <c r="A34" i="7"/>
  <c r="A35" i="7"/>
  <c r="A36" i="7"/>
  <c r="A37" i="7"/>
  <c r="A38" i="7"/>
  <c r="A39" i="7"/>
  <c r="A40" i="7"/>
  <c r="A41" i="7"/>
  <c r="A42" i="7"/>
  <c r="A43" i="7"/>
  <c r="A44" i="7"/>
  <c r="A45" i="7"/>
  <c r="A46" i="7"/>
  <c r="A47" i="7"/>
  <c r="A48" i="7"/>
  <c r="A49" i="7"/>
  <c r="A50" i="7"/>
  <c r="A51" i="7"/>
  <c r="A52" i="7"/>
  <c r="A53" i="7"/>
  <c r="A54" i="7"/>
  <c r="A55" i="7"/>
  <c r="A56" i="7"/>
  <c r="A57" i="7"/>
  <c r="A58" i="7"/>
  <c r="A59" i="7"/>
  <c r="A60" i="7"/>
  <c r="A61" i="7"/>
  <c r="A62" i="7"/>
  <c r="A63" i="7"/>
  <c r="A64" i="7"/>
  <c r="A65" i="7"/>
  <c r="A66" i="7"/>
  <c r="A67" i="7"/>
  <c r="A68" i="7"/>
  <c r="A69" i="7"/>
  <c r="A70" i="7"/>
  <c r="A71" i="7"/>
  <c r="A72" i="7"/>
  <c r="A73" i="7"/>
  <c r="A74" i="7"/>
  <c r="A75" i="7"/>
  <c r="A76" i="7"/>
  <c r="A77" i="7"/>
  <c r="A78" i="7"/>
  <c r="A79" i="7"/>
  <c r="A80" i="7"/>
  <c r="A81" i="7"/>
  <c r="A82" i="7"/>
  <c r="A83" i="7"/>
  <c r="A84" i="7"/>
  <c r="A85" i="7"/>
  <c r="A86" i="7"/>
  <c r="A87" i="7"/>
  <c r="A88" i="7"/>
  <c r="A89" i="7"/>
  <c r="A90" i="7"/>
  <c r="A91" i="7"/>
  <c r="A92" i="7"/>
  <c r="A93" i="7"/>
  <c r="A94" i="7"/>
  <c r="A95" i="7"/>
  <c r="A96" i="7"/>
  <c r="A97" i="7"/>
  <c r="A98" i="7"/>
  <c r="A99" i="7"/>
  <c r="A100" i="7"/>
  <c r="A101" i="7"/>
  <c r="A102" i="7"/>
  <c r="A103" i="7"/>
  <c r="A104" i="7"/>
  <c r="A105" i="7"/>
  <c r="A106" i="7"/>
  <c r="A107" i="7"/>
  <c r="A108" i="7"/>
  <c r="A109" i="7"/>
  <c r="A110" i="7"/>
  <c r="A111" i="7"/>
  <c r="A112" i="7"/>
  <c r="A113" i="7"/>
  <c r="A114" i="7"/>
  <c r="A115" i="7"/>
  <c r="A116" i="7"/>
  <c r="A117" i="7"/>
  <c r="A118" i="7"/>
  <c r="A119" i="7"/>
  <c r="A120" i="7"/>
  <c r="A121" i="7"/>
  <c r="A122" i="7"/>
  <c r="A123" i="7"/>
  <c r="A124" i="7"/>
  <c r="A125" i="7"/>
  <c r="A126" i="7"/>
  <c r="A127" i="7"/>
  <c r="A128" i="7"/>
  <c r="A129" i="7"/>
  <c r="A130" i="7"/>
  <c r="A131" i="7"/>
  <c r="A132" i="7"/>
  <c r="A133" i="7"/>
  <c r="A134" i="7"/>
  <c r="A135" i="7"/>
  <c r="A136" i="7"/>
  <c r="A137" i="7"/>
  <c r="A138" i="7"/>
  <c r="A139" i="7"/>
  <c r="A140" i="7"/>
  <c r="A141" i="7"/>
  <c r="A142" i="7"/>
  <c r="A143" i="7"/>
  <c r="A144" i="7"/>
  <c r="A145" i="7"/>
  <c r="A146" i="7"/>
  <c r="A147" i="7"/>
  <c r="A148" i="7"/>
  <c r="A149" i="7"/>
  <c r="A150" i="7"/>
  <c r="A151" i="7"/>
  <c r="A152" i="7"/>
  <c r="A153" i="7"/>
  <c r="A154" i="7"/>
  <c r="A155" i="7"/>
  <c r="A156" i="7"/>
  <c r="A157" i="7"/>
  <c r="A158" i="7"/>
  <c r="A159" i="7"/>
  <c r="A160" i="7"/>
  <c r="A161" i="7"/>
  <c r="A162" i="7"/>
  <c r="A163" i="7"/>
  <c r="A164" i="7"/>
  <c r="A165" i="7"/>
  <c r="A166" i="7"/>
  <c r="A167" i="7"/>
  <c r="A168" i="7"/>
  <c r="A169" i="7"/>
  <c r="A170" i="7"/>
  <c r="A171" i="7"/>
  <c r="A172" i="7"/>
  <c r="A173" i="7"/>
  <c r="A174" i="7"/>
  <c r="A175" i="7"/>
  <c r="A176" i="7"/>
  <c r="A177" i="7"/>
  <c r="A178" i="7"/>
  <c r="A179" i="7"/>
  <c r="A180" i="7"/>
  <c r="A181" i="7"/>
  <c r="A182" i="7"/>
  <c r="A183" i="7"/>
  <c r="A184" i="7"/>
  <c r="A185" i="7"/>
  <c r="A186" i="7"/>
  <c r="A187" i="7"/>
  <c r="A188" i="7"/>
  <c r="A189" i="7"/>
  <c r="A190" i="7"/>
  <c r="A191" i="7"/>
  <c r="A192" i="7"/>
  <c r="A193" i="7"/>
  <c r="A194" i="7"/>
  <c r="A195" i="7"/>
  <c r="A196" i="7"/>
  <c r="A197" i="7"/>
  <c r="A198" i="7"/>
  <c r="A199" i="7"/>
  <c r="A200" i="7"/>
  <c r="A201" i="7"/>
  <c r="A202" i="7"/>
  <c r="A203" i="7"/>
  <c r="A204" i="7"/>
  <c r="A205" i="7"/>
  <c r="A206" i="7"/>
  <c r="A207" i="7"/>
  <c r="A208" i="7"/>
  <c r="A209" i="7"/>
  <c r="A210" i="7"/>
  <c r="A211" i="7"/>
  <c r="A212" i="7"/>
  <c r="A213" i="7"/>
  <c r="A214" i="7"/>
  <c r="A215" i="7"/>
  <c r="A216" i="7"/>
  <c r="A217" i="7"/>
  <c r="A218" i="7"/>
  <c r="A219" i="7"/>
  <c r="A220" i="7"/>
  <c r="A221" i="7"/>
  <c r="A222" i="7"/>
  <c r="A223" i="7"/>
  <c r="A224" i="7"/>
  <c r="A225" i="7"/>
  <c r="A226" i="7"/>
  <c r="A227" i="7"/>
  <c r="A228" i="7"/>
  <c r="A229" i="7"/>
  <c r="A230" i="7"/>
  <c r="A231" i="7"/>
  <c r="A232" i="7"/>
  <c r="A233" i="7"/>
  <c r="A234" i="7"/>
  <c r="A235" i="7"/>
  <c r="A236" i="7"/>
  <c r="A237" i="7"/>
  <c r="A238" i="7"/>
  <c r="A239" i="7"/>
  <c r="A240" i="7"/>
  <c r="A241" i="7"/>
  <c r="A242" i="7"/>
  <c r="A243" i="7"/>
  <c r="A244" i="7"/>
  <c r="A245" i="7"/>
  <c r="A246" i="7"/>
  <c r="A247" i="7"/>
  <c r="A248" i="7"/>
  <c r="A249" i="7"/>
  <c r="A250" i="7"/>
  <c r="A251" i="7"/>
  <c r="A252" i="7"/>
  <c r="A253" i="7"/>
  <c r="A254" i="7"/>
  <c r="A255" i="7"/>
  <c r="A256" i="7"/>
  <c r="A257" i="7"/>
  <c r="A258" i="7"/>
  <c r="A259" i="7"/>
  <c r="A260" i="7"/>
  <c r="A261" i="7"/>
  <c r="A262" i="7"/>
  <c r="A263" i="7"/>
  <c r="A264" i="7"/>
  <c r="A265" i="7"/>
  <c r="A266" i="7"/>
  <c r="A267" i="7"/>
  <c r="A268" i="7"/>
  <c r="A269" i="7"/>
  <c r="A270" i="7"/>
  <c r="A271" i="7"/>
  <c r="A272" i="7"/>
  <c r="A273" i="7"/>
  <c r="A274" i="7"/>
  <c r="A275" i="7"/>
  <c r="A276" i="7"/>
  <c r="A277" i="7"/>
  <c r="A278" i="7"/>
  <c r="A279" i="7"/>
  <c r="A280" i="7"/>
  <c r="A281" i="7"/>
  <c r="A282" i="7"/>
  <c r="A283" i="7"/>
  <c r="A284" i="7"/>
  <c r="A285" i="7"/>
  <c r="A286" i="7"/>
  <c r="A287" i="7"/>
  <c r="A288" i="7"/>
  <c r="A289" i="7"/>
  <c r="A290" i="7"/>
  <c r="A291" i="7"/>
  <c r="A292" i="7"/>
  <c r="A293" i="7"/>
  <c r="B15" i="16" a="1"/>
  <c r="B15" i="16" s="1"/>
  <c r="B16" i="16" a="1"/>
  <c r="B16" i="16" s="1"/>
  <c r="B17" i="16" a="1"/>
  <c r="B17" i="16" s="1"/>
  <c r="B14" i="16" a="1"/>
  <c r="B14" i="16" s="1"/>
  <c r="B14" i="13" a="1"/>
  <c r="B14" i="13" s="1"/>
  <c r="B15" i="13" a="1"/>
  <c r="B15" i="13" s="1"/>
  <c r="B16" i="13" a="1"/>
  <c r="B16" i="13" s="1"/>
  <c r="B17" i="13" a="1"/>
  <c r="B17" i="13" s="1"/>
  <c r="B18" i="13" a="1"/>
  <c r="B18" i="13" s="1"/>
  <c r="B19" i="13" a="1"/>
  <c r="B19" i="13" s="1"/>
  <c r="B20" i="13" a="1"/>
  <c r="B20" i="13" s="1"/>
  <c r="B21" i="13" a="1"/>
  <c r="B21" i="13" s="1"/>
  <c r="B22" i="13" a="1"/>
  <c r="B22" i="13" s="1"/>
  <c r="B23" i="13" a="1"/>
  <c r="B23" i="13" s="1"/>
  <c r="B24" i="13" a="1"/>
  <c r="B24" i="13" s="1"/>
  <c r="B25" i="13" a="1"/>
  <c r="B25" i="13" s="1"/>
  <c r="B26" i="13" a="1"/>
  <c r="B26" i="13" s="1"/>
  <c r="B27" i="13" a="1"/>
  <c r="B27" i="13" s="1"/>
  <c r="B28" i="13" a="1"/>
  <c r="B28" i="13" s="1"/>
  <c r="B29" i="13" a="1"/>
  <c r="B29" i="13" s="1"/>
  <c r="B30" i="13" a="1"/>
  <c r="B30" i="13" s="1"/>
  <c r="B31" i="13" a="1"/>
  <c r="B31" i="13" s="1"/>
  <c r="B32" i="13" a="1"/>
  <c r="B32" i="13" s="1"/>
  <c r="B33" i="13" a="1"/>
  <c r="B33" i="13" s="1"/>
  <c r="B34" i="13" a="1"/>
  <c r="B34" i="13" s="1"/>
  <c r="B35" i="13" a="1"/>
  <c r="B35" i="13" s="1"/>
  <c r="B36" i="13" a="1"/>
  <c r="B36" i="13" s="1"/>
  <c r="B37" i="13" a="1"/>
  <c r="B37" i="13" s="1"/>
  <c r="B38" i="13" a="1"/>
  <c r="B38" i="13" s="1"/>
  <c r="B39" i="13" a="1"/>
  <c r="B39" i="13" s="1"/>
  <c r="B40" i="13" a="1"/>
  <c r="B40" i="13" s="1"/>
  <c r="B41" i="13" a="1"/>
  <c r="B41" i="13" s="1"/>
  <c r="B42" i="13" a="1"/>
  <c r="B42" i="13" s="1"/>
  <c r="B43" i="13" a="1"/>
  <c r="B43" i="13" s="1"/>
  <c r="B44" i="13" a="1"/>
  <c r="B44" i="13" s="1"/>
  <c r="B45" i="13" a="1"/>
  <c r="B45" i="13" s="1"/>
  <c r="B46" i="13" a="1"/>
  <c r="B46" i="13" s="1"/>
  <c r="B47" i="13" a="1"/>
  <c r="B47" i="13" s="1"/>
  <c r="B48" i="13" a="1"/>
  <c r="B48" i="13" s="1"/>
  <c r="B49" i="13" a="1"/>
  <c r="B49" i="13" s="1"/>
  <c r="B50" i="13" a="1"/>
  <c r="B50" i="13" s="1"/>
  <c r="B51" i="13" a="1"/>
  <c r="B51" i="13" s="1"/>
  <c r="B52" i="13" a="1"/>
  <c r="B52" i="13" s="1"/>
  <c r="B53" i="13" a="1"/>
  <c r="B53" i="13" s="1"/>
  <c r="B54" i="13" a="1"/>
  <c r="B54" i="13" s="1"/>
  <c r="B55" i="13" a="1"/>
  <c r="B55" i="13" s="1"/>
  <c r="B56" i="13" a="1"/>
  <c r="B56" i="13" s="1"/>
  <c r="B57" i="13" a="1"/>
  <c r="B57" i="13" s="1"/>
  <c r="B58" i="13" a="1"/>
  <c r="B58" i="13" s="1"/>
  <c r="B59" i="13" a="1"/>
  <c r="B59" i="13" s="1"/>
  <c r="B60" i="13" a="1"/>
  <c r="B60" i="13" s="1"/>
  <c r="B61" i="13" a="1"/>
  <c r="B61" i="13" s="1"/>
  <c r="D4" i="4"/>
  <c r="Z6" i="7"/>
  <c r="Z7" i="7"/>
  <c r="Z8" i="7"/>
  <c r="Z9" i="7"/>
  <c r="Z10" i="7"/>
  <c r="Z11" i="7"/>
  <c r="Z12" i="7"/>
  <c r="Z13" i="7"/>
  <c r="Z14" i="7"/>
  <c r="Z15" i="7"/>
  <c r="Z16" i="7"/>
  <c r="Z17" i="7"/>
  <c r="Y6" i="10"/>
  <c r="Y7" i="10"/>
  <c r="Y8" i="10"/>
  <c r="Y9" i="10"/>
  <c r="Y10" i="10"/>
  <c r="Y11" i="10"/>
  <c r="Y12" i="10"/>
  <c r="Y13" i="10"/>
  <c r="Y14" i="10"/>
  <c r="AC14" i="5"/>
  <c r="AC15" i="5"/>
  <c r="AC16" i="5"/>
  <c r="AC17" i="5"/>
  <c r="AC18" i="5"/>
  <c r="AC19" i="5"/>
  <c r="AC20" i="5"/>
  <c r="AC21" i="5"/>
  <c r="AC22" i="5"/>
  <c r="AC23" i="5"/>
  <c r="AC24" i="5"/>
  <c r="AC25" i="5"/>
  <c r="AC26" i="5"/>
  <c r="AC27" i="5"/>
  <c r="AC28" i="5"/>
  <c r="AC29" i="5"/>
  <c r="AC30" i="5"/>
  <c r="AC31" i="5"/>
  <c r="AC32" i="5"/>
  <c r="Q14" i="5" a="1"/>
  <c r="Q14" i="5" s="1"/>
  <c r="Q15" i="5" a="1"/>
  <c r="Q15" i="5" s="1"/>
  <c r="Q16" i="5" a="1"/>
  <c r="Q16" i="5" s="1"/>
  <c r="Q17" i="5" a="1"/>
  <c r="Q17" i="5" s="1"/>
  <c r="Q18" i="5" a="1"/>
  <c r="Q18" i="5" s="1"/>
  <c r="Q19" i="5" a="1"/>
  <c r="Q19" i="5" s="1"/>
  <c r="Q20" i="5" a="1"/>
  <c r="Q20" i="5" s="1"/>
  <c r="Q21" i="5" a="1"/>
  <c r="Q21" i="5" s="1"/>
  <c r="Q22" i="5" a="1"/>
  <c r="Q22" i="5" s="1"/>
  <c r="Q23" i="5" a="1"/>
  <c r="Q23" i="5" s="1"/>
  <c r="Q24" i="5" a="1"/>
  <c r="Q24" i="5" s="1"/>
  <c r="Q25" i="5" a="1"/>
  <c r="Q26" i="5" a="1"/>
  <c r="Q27" i="5" a="1"/>
  <c r="Q28" i="5" a="1"/>
  <c r="Q29" i="5" a="1"/>
  <c r="Q30" i="5" a="1"/>
  <c r="Q31" i="5" a="1"/>
  <c r="Q32" i="5" a="1"/>
  <c r="Q33" i="5" a="1"/>
  <c r="Q34" i="5" a="1"/>
  <c r="Q35" i="5" a="1"/>
  <c r="Q35" i="5" s="1"/>
  <c r="Q36" i="5" a="1"/>
  <c r="Q36" i="5" s="1"/>
  <c r="Q37" i="5" a="1"/>
  <c r="Q37" i="5" s="1"/>
  <c r="Q38" i="5" a="1"/>
  <c r="Q38" i="5" s="1"/>
  <c r="Q39" i="5" a="1"/>
  <c r="Q40" i="5" a="1"/>
  <c r="Q41" i="5" a="1"/>
  <c r="Q41" i="5" s="1"/>
  <c r="Q42" i="5" a="1"/>
  <c r="Q43" i="5" a="1"/>
  <c r="Q43" i="5" s="1"/>
  <c r="Q44" i="5" a="1"/>
  <c r="Q44" i="5" s="1"/>
  <c r="Q45" i="5" a="1"/>
  <c r="Q46" i="5" a="1"/>
  <c r="Q46" i="5" s="1"/>
  <c r="Q47" i="5" a="1"/>
  <c r="Q47" i="5" s="1"/>
  <c r="Q48" i="5" a="1"/>
  <c r="Q49" i="5" a="1"/>
  <c r="Q50" i="5" a="1"/>
  <c r="Q51" i="5" a="1"/>
  <c r="Q51" i="5" s="1"/>
  <c r="Q52" i="5" a="1"/>
  <c r="Q52" i="5" s="1"/>
  <c r="Q53" i="5" a="1"/>
  <c r="Q53" i="5" s="1"/>
  <c r="Q54" i="5" a="1"/>
  <c r="Q54" i="5" s="1"/>
  <c r="Q55" i="5" a="1"/>
  <c r="Q55" i="5" s="1"/>
  <c r="Q56" i="5" a="1"/>
  <c r="Q56" i="5" s="1"/>
  <c r="Q57" i="5" a="1"/>
  <c r="Q58" i="5" a="1"/>
  <c r="Q59" i="5" a="1"/>
  <c r="Q59" i="5" s="1"/>
  <c r="Q60" i="5" a="1"/>
  <c r="Q61" i="5" a="1"/>
  <c r="Q61" i="5" s="1"/>
  <c r="Q62" i="5" a="1"/>
  <c r="Q62" i="5" s="1"/>
  <c r="Q63" i="5" a="1"/>
  <c r="Q64" i="5" a="1"/>
  <c r="Q65" i="5" a="1"/>
  <c r="Q66" i="5" a="1"/>
  <c r="Q67" i="5" a="1"/>
  <c r="Q68" i="5" a="1"/>
  <c r="Q69" i="5" a="1"/>
  <c r="Q70" i="5" a="1"/>
  <c r="Q71" i="5" a="1"/>
  <c r="Q71" i="5" s="1"/>
  <c r="Q72" i="5" a="1"/>
  <c r="Q72" i="5" s="1"/>
  <c r="Q73" i="5" a="1"/>
  <c r="Q73" i="5" s="1"/>
  <c r="Q74" i="5" a="1"/>
  <c r="Q74" i="5" s="1"/>
  <c r="Q75" i="5" a="1"/>
  <c r="Q75" i="5" s="1"/>
  <c r="Q76" i="5" a="1"/>
  <c r="Q76" i="5" s="1"/>
  <c r="Q77" i="5" a="1"/>
  <c r="Q78" i="5" a="1"/>
  <c r="Q79" i="5" a="1"/>
  <c r="Q80" i="5" a="1"/>
  <c r="Q81" i="5" a="1"/>
  <c r="Q82" i="5" a="1"/>
  <c r="Q83" i="5" a="1"/>
  <c r="Q83" i="5" s="1"/>
  <c r="Q84" i="5" a="1"/>
  <c r="Q85" i="5" a="1"/>
  <c r="Q86" i="5" a="1"/>
  <c r="Q87" i="5" a="1"/>
  <c r="Q88" i="5" a="1"/>
  <c r="Q88" i="5" s="1"/>
  <c r="Q89" i="5" a="1"/>
  <c r="Q90" i="5" a="1"/>
  <c r="Q90" i="5" s="1"/>
  <c r="Q91" i="5" a="1"/>
  <c r="Q92" i="5" a="1"/>
  <c r="Q93" i="5" a="1"/>
  <c r="Q93" i="5" s="1"/>
  <c r="Q94" i="5" a="1"/>
  <c r="Q94" i="5" s="1"/>
  <c r="Q95" i="5" a="1"/>
  <c r="Q95" i="5" s="1"/>
  <c r="Q96" i="5" a="1"/>
  <c r="Q96" i="5" s="1"/>
  <c r="Q97" i="5" a="1"/>
  <c r="Q97" i="5" s="1"/>
  <c r="Q98" i="5" a="1"/>
  <c r="Q98" i="5" s="1"/>
  <c r="Q99" i="5" a="1"/>
  <c r="Q99" i="5" s="1"/>
  <c r="Q100" i="5" a="1"/>
  <c r="Q100" i="5" s="1"/>
  <c r="Q101" i="5" a="1"/>
  <c r="Q101" i="5" s="1"/>
  <c r="Q102" i="5" a="1"/>
  <c r="Q102" i="5" s="1"/>
  <c r="Q103" i="5" a="1"/>
  <c r="Q103" i="5" s="1"/>
  <c r="Q104" i="5" a="1"/>
  <c r="Q104" i="5" s="1"/>
  <c r="Q105" i="5" a="1"/>
  <c r="Q105" i="5" s="1"/>
  <c r="Q106" i="5" a="1"/>
  <c r="Q106" i="5" s="1"/>
  <c r="Q107" i="5" a="1"/>
  <c r="Q107" i="5" s="1"/>
  <c r="Q108" i="5" a="1"/>
  <c r="Q108" i="5" s="1"/>
  <c r="Q109" i="5" a="1"/>
  <c r="Q110" i="5" a="1"/>
  <c r="Q111" i="5" a="1"/>
  <c r="Q111" i="5" s="1"/>
  <c r="Q112" i="5" a="1"/>
  <c r="Q113" i="5" a="1"/>
  <c r="Q114" i="5" a="1"/>
  <c r="Q115" i="5" a="1"/>
  <c r="Q116" i="5" a="1"/>
  <c r="Q117" i="5" a="1"/>
  <c r="Q118" i="5" a="1"/>
  <c r="Q119" i="5" a="1"/>
  <c r="Q120" i="5" a="1"/>
  <c r="Q121" i="5" a="1"/>
  <c r="Q122" i="5" a="1"/>
  <c r="Q123" i="5" a="1"/>
  <c r="Q124" i="5" a="1"/>
  <c r="Q125" i="5" a="1"/>
  <c r="Q126" i="5" a="1"/>
  <c r="Q127" i="5" a="1"/>
  <c r="Q128" i="5" a="1"/>
  <c r="Q129" i="5" a="1"/>
  <c r="Q130" i="5" a="1"/>
  <c r="Q131" i="5" a="1"/>
  <c r="Q132" i="5" a="1"/>
  <c r="Q133" i="5" a="1"/>
  <c r="Q134" i="5" a="1"/>
  <c r="Q135" i="5" a="1"/>
  <c r="Q136" i="5" a="1"/>
  <c r="Q136" i="5" s="1"/>
  <c r="Q137" i="5" a="1"/>
  <c r="Q137" i="5" s="1"/>
  <c r="Q138" i="5" a="1"/>
  <c r="Q138" i="5" s="1"/>
  <c r="Q139" i="5" a="1"/>
  <c r="Q139" i="5" s="1"/>
  <c r="Q142" i="5" a="1"/>
  <c r="Q143" i="5" a="1"/>
  <c r="Q143" i="5" s="1"/>
  <c r="Q144" i="5" a="1"/>
  <c r="Q144" i="5" s="1"/>
  <c r="Q145" i="5" a="1"/>
  <c r="Q146" i="5" a="1"/>
  <c r="Q146" i="5" s="1"/>
  <c r="Q147" i="5" a="1"/>
  <c r="Q147" i="5" s="1"/>
  <c r="Q148" i="5" a="1"/>
  <c r="Q149" i="5" a="1"/>
  <c r="Q150" i="5" a="1"/>
  <c r="Q151" i="5" a="1"/>
  <c r="Q151" i="5" s="1"/>
  <c r="Q152" i="5" a="1"/>
  <c r="Q152" i="5" s="1"/>
  <c r="Q153" i="5" a="1"/>
  <c r="Q153" i="5" s="1"/>
  <c r="Q154" i="5" a="1"/>
  <c r="Q155" i="5" a="1"/>
  <c r="Q155" i="5" s="1"/>
  <c r="Q156" i="5" a="1"/>
  <c r="Q156" i="5" s="1"/>
  <c r="Q157" i="5" a="1"/>
  <c r="Q158" i="5" a="1"/>
  <c r="Q159" i="5" a="1"/>
  <c r="Q160" i="5" a="1"/>
  <c r="Q161" i="5" a="1"/>
  <c r="Q162" i="5" a="1"/>
  <c r="Q163" i="5" a="1"/>
  <c r="Q164" i="5" a="1"/>
  <c r="Q165" i="5" a="1"/>
  <c r="Q166" i="5" a="1"/>
  <c r="Q167" i="5" a="1"/>
  <c r="Q168" i="5" a="1"/>
  <c r="Q169" i="5" a="1"/>
  <c r="Q170" i="5" a="1"/>
  <c r="Q171" i="5" a="1"/>
  <c r="Q172" i="5" a="1"/>
  <c r="Q173" i="5" a="1"/>
  <c r="Q174" i="5" a="1"/>
  <c r="Q174" i="5" s="1"/>
  <c r="Q175" i="5" a="1"/>
  <c r="Q175" i="5" s="1"/>
  <c r="Q176" i="5" a="1"/>
  <c r="Q176" i="5" s="1"/>
  <c r="Q177" i="5" a="1"/>
  <c r="Q177" i="5" s="1"/>
  <c r="Q178" i="5" a="1"/>
  <c r="Q178" i="5" s="1"/>
  <c r="Q179" i="5" a="1"/>
  <c r="Q179" i="5" s="1"/>
  <c r="Q180" i="5" a="1"/>
  <c r="Q180" i="5" s="1"/>
  <c r="Q181" i="5" a="1"/>
  <c r="Q181" i="5" s="1"/>
  <c r="Q182" i="5" a="1"/>
  <c r="Q182" i="5" s="1"/>
  <c r="Q183" i="5" a="1"/>
  <c r="Q183" i="5" s="1"/>
  <c r="Q184" i="5" a="1"/>
  <c r="Q184" i="5" s="1"/>
  <c r="Q185" i="5" a="1"/>
  <c r="Q185" i="5" s="1"/>
  <c r="Q186" i="5" a="1"/>
  <c r="Q186" i="5" s="1"/>
  <c r="Q187" i="5" a="1"/>
  <c r="Q187" i="5" s="1"/>
  <c r="Q188" i="5" a="1"/>
  <c r="Q188" i="5" s="1"/>
  <c r="Q189" i="5" a="1"/>
  <c r="Q189" i="5" s="1"/>
  <c r="Q190" i="5" a="1"/>
  <c r="Q190" i="5" s="1"/>
  <c r="Q191" i="5" a="1"/>
  <c r="Q191" i="5" s="1"/>
  <c r="Q192" i="5" a="1"/>
  <c r="Q192" i="5" s="1"/>
  <c r="Q193" i="5" a="1"/>
  <c r="Q193" i="5" s="1"/>
  <c r="Q194" i="5" a="1"/>
  <c r="Q194" i="5" s="1"/>
  <c r="Q195" i="5" a="1"/>
  <c r="Q195" i="5" s="1"/>
  <c r="Q196" i="5" a="1"/>
  <c r="Q196" i="5" s="1"/>
  <c r="Q197" i="5" a="1"/>
  <c r="Q197" i="5" s="1"/>
  <c r="Q198" i="5" a="1"/>
  <c r="Q198" i="5" s="1"/>
  <c r="Q199" i="5" a="1"/>
  <c r="Q199" i="5" s="1"/>
  <c r="Q200" i="5" a="1"/>
  <c r="Q200" i="5" s="1"/>
  <c r="Q201" i="5" a="1"/>
  <c r="Q201" i="5" s="1"/>
  <c r="Q202" i="5" a="1"/>
  <c r="Q202" i="5" s="1"/>
  <c r="Q203" i="5" a="1"/>
  <c r="Q203" i="5" s="1"/>
  <c r="Q204" i="5" a="1"/>
  <c r="Q204" i="5" s="1"/>
  <c r="Q205" i="5" a="1"/>
  <c r="Q205" i="5" s="1"/>
  <c r="Q206" i="5" a="1"/>
  <c r="Q206" i="5" s="1"/>
  <c r="Q207" i="5" a="1"/>
  <c r="Q207" i="5" s="1"/>
  <c r="Q208" i="5" a="1"/>
  <c r="Q208" i="5" s="1"/>
  <c r="Q209" i="5" a="1"/>
  <c r="Q209" i="5" s="1"/>
  <c r="Q210" i="5" a="1"/>
  <c r="Q210" i="5" s="1"/>
  <c r="Q211" i="5" a="1"/>
  <c r="Q211" i="5" s="1"/>
  <c r="Q212" i="5" a="1"/>
  <c r="Q212" i="5" s="1"/>
  <c r="Q213" i="5" a="1"/>
  <c r="Q213" i="5" s="1"/>
  <c r="Q214" i="5" a="1"/>
  <c r="Q214" i="5" s="1"/>
  <c r="Q215" i="5" a="1"/>
  <c r="Q215" i="5" s="1"/>
  <c r="Q216" i="5" a="1"/>
  <c r="Q216" i="5" s="1"/>
  <c r="Q217" i="5" a="1"/>
  <c r="Q218" i="5" a="1"/>
  <c r="Q218" i="5" s="1"/>
  <c r="Q219" i="5" a="1"/>
  <c r="Q219" i="5" s="1"/>
  <c r="Q220" i="5" a="1"/>
  <c r="Q220" i="5" s="1"/>
  <c r="Q221" i="5" a="1"/>
  <c r="Q221" i="5" s="1"/>
  <c r="Q222" i="5" a="1"/>
  <c r="Q223" i="5" a="1"/>
  <c r="Q224" i="5" a="1"/>
  <c r="Q225" i="5" a="1"/>
  <c r="Q226" i="5" a="1"/>
  <c r="Q226" i="5" s="1"/>
  <c r="Q227" i="5" a="1"/>
  <c r="Q227" i="5" s="1"/>
  <c r="Q228" i="5" a="1"/>
  <c r="Q229" i="5" a="1"/>
  <c r="Q230" i="5" a="1"/>
  <c r="Q231" i="5" a="1"/>
  <c r="Q231" i="5" s="1"/>
  <c r="Q232" i="5" a="1"/>
  <c r="Q232" i="5" s="1"/>
  <c r="Q233" i="5" a="1"/>
  <c r="Q234" i="5" a="1"/>
  <c r="Q235" i="5" a="1"/>
  <c r="Q235" i="5" s="1"/>
  <c r="Q236" i="5" a="1"/>
  <c r="Q236" i="5" s="1"/>
  <c r="Q237" i="5" a="1"/>
  <c r="Q238" i="5" a="1"/>
  <c r="Q239" i="5" a="1"/>
  <c r="Q240" i="5" a="1"/>
  <c r="Q240" i="5" s="1"/>
  <c r="Q241" i="5" a="1"/>
  <c r="Q242" i="5" a="1"/>
  <c r="Q242" i="5" s="1"/>
  <c r="Q243" i="5" a="1"/>
  <c r="Q243" i="5" s="1"/>
  <c r="Q244" i="5" a="1"/>
  <c r="Q244" i="5" s="1"/>
  <c r="Q245" i="5" a="1"/>
  <c r="Q245" i="5" s="1"/>
  <c r="Q246" i="5" a="1"/>
  <c r="Q246" i="5" s="1"/>
  <c r="Q247" i="5" a="1"/>
  <c r="Q248" i="5" a="1"/>
  <c r="Q249" i="5" a="1"/>
  <c r="Q249" i="5" s="1"/>
  <c r="Q250" i="5" a="1"/>
  <c r="Q250" i="5" s="1"/>
  <c r="Q251" i="5" a="1"/>
  <c r="Q252" i="5" a="1"/>
  <c r="Q252" i="5" s="1"/>
  <c r="Q253" i="5" a="1"/>
  <c r="Q253" i="5" s="1"/>
  <c r="Q254" i="5" a="1"/>
  <c r="Q254" i="5" s="1"/>
  <c r="Q255" i="5" a="1"/>
  <c r="Q255" i="5" s="1"/>
  <c r="Q256" i="5" a="1"/>
  <c r="Q257" i="5" a="1"/>
  <c r="Q257" i="5" s="1"/>
  <c r="Q258" i="5" a="1"/>
  <c r="Q258" i="5" s="1"/>
  <c r="Q259" i="5" a="1"/>
  <c r="Q260" i="5" a="1"/>
  <c r="Q260" i="5" s="1"/>
  <c r="Q261" i="5" a="1"/>
  <c r="Q261" i="5" s="1"/>
  <c r="Q262" i="5" a="1"/>
  <c r="Q263" i="5" a="1"/>
  <c r="Q263" i="5" s="1"/>
  <c r="Q264" i="5" a="1"/>
  <c r="Q264" i="5" s="1"/>
  <c r="Q265" i="5" a="1"/>
  <c r="Q265" i="5" s="1"/>
  <c r="Q266" i="5" a="1"/>
  <c r="Q266" i="5" s="1"/>
  <c r="Q267" i="5" a="1"/>
  <c r="Q267" i="5" s="1"/>
  <c r="Q268" i="5" a="1"/>
  <c r="Q268" i="5" s="1"/>
  <c r="Q269" i="5" a="1"/>
  <c r="Q269" i="5" s="1"/>
  <c r="Q270" i="5" a="1"/>
  <c r="Q270" i="5" s="1"/>
  <c r="Q271" i="5" a="1"/>
  <c r="Q271" i="5" s="1"/>
  <c r="Q272" i="5" a="1"/>
  <c r="Q272" i="5" s="1"/>
  <c r="Q273" i="5" a="1"/>
  <c r="Q274" i="5" a="1"/>
  <c r="Q275" i="5" a="1"/>
  <c r="Q276" i="5" a="1"/>
  <c r="Q277" i="5" a="1"/>
  <c r="Q277" i="5" s="1"/>
  <c r="Q278" i="5" a="1"/>
  <c r="Q279" i="5" a="1"/>
  <c r="Q280" i="5" a="1"/>
  <c r="Q281" i="5" a="1"/>
  <c r="Q282" i="5" a="1"/>
  <c r="Q282" i="5" s="1"/>
  <c r="Q283" i="5" a="1"/>
  <c r="Q283" i="5" s="1"/>
  <c r="Q284" i="5" a="1"/>
  <c r="Q284" i="5" s="1"/>
  <c r="Q285" i="5" a="1"/>
  <c r="Q285" i="5" s="1"/>
  <c r="Q286" i="5" a="1"/>
  <c r="Q286" i="5" s="1"/>
  <c r="Q287" i="5" a="1"/>
  <c r="Q287" i="5" s="1"/>
  <c r="Q288" i="5" a="1"/>
  <c r="Q288" i="5" s="1"/>
  <c r="Q289" i="5" a="1"/>
  <c r="Q289" i="5" s="1"/>
  <c r="Q290" i="5" a="1"/>
  <c r="Q290" i="5" s="1"/>
  <c r="Q291" i="5" a="1"/>
  <c r="Q291" i="5" s="1"/>
  <c r="Q292" i="5" a="1"/>
  <c r="Q292" i="5" s="1"/>
  <c r="Q293" i="5" a="1"/>
  <c r="Q293" i="5" s="1"/>
  <c r="Q294" i="5" a="1"/>
  <c r="Q294" i="5" s="1"/>
  <c r="Q295" i="5" a="1"/>
  <c r="Q295" i="5" s="1"/>
  <c r="Q296" i="5" a="1"/>
  <c r="Q296" i="5" s="1"/>
  <c r="Q297" i="5" a="1"/>
  <c r="Q297" i="5" s="1"/>
  <c r="Q298" i="5" a="1"/>
  <c r="Q298" i="5" s="1"/>
  <c r="Q299" i="5" a="1"/>
  <c r="Q299" i="5" s="1"/>
  <c r="Q300" i="5" a="1"/>
  <c r="Q300" i="5" s="1"/>
  <c r="Q301" i="5" a="1"/>
  <c r="Q301" i="5" s="1"/>
  <c r="Q302" i="5" a="1"/>
  <c r="Q302" i="5" s="1"/>
  <c r="Q303" i="5" a="1"/>
  <c r="Q303" i="5" s="1"/>
  <c r="Q304" i="5" a="1"/>
  <c r="Q304" i="5" s="1"/>
  <c r="Q305" i="5" a="1"/>
  <c r="Q305" i="5" s="1"/>
  <c r="Q306" i="5" a="1"/>
  <c r="Q306" i="5" s="1"/>
  <c r="Q307" i="5" a="1"/>
  <c r="Q308" i="5" a="1"/>
  <c r="Q309" i="5" a="1"/>
  <c r="Q310" i="5" a="1"/>
  <c r="Q311" i="5" a="1"/>
  <c r="Q312" i="5" a="1"/>
  <c r="Q312" i="5" s="1"/>
  <c r="Q313" i="5" a="1"/>
  <c r="Q313" i="5" s="1"/>
  <c r="Q314" i="5" a="1"/>
  <c r="Q315" i="5" a="1"/>
  <c r="Q315" i="5" s="1"/>
  <c r="Q316" i="5" a="1"/>
  <c r="Q316" i="5" s="1"/>
  <c r="Q317" i="5" a="1"/>
  <c r="Q317" i="5" s="1"/>
  <c r="Q318" i="5" a="1"/>
  <c r="Q319" i="5" a="1"/>
  <c r="Q319" i="5" s="1"/>
  <c r="Q320" i="5" a="1"/>
  <c r="Q320" i="5" s="1"/>
  <c r="Q321" i="5" a="1"/>
  <c r="Q321" i="5" s="1"/>
  <c r="Q322" i="5" a="1"/>
  <c r="Q322" i="5" s="1"/>
  <c r="Q323" i="5" a="1"/>
  <c r="Q323" i="5" s="1"/>
  <c r="Q324" i="5" a="1"/>
  <c r="Q324" i="5" s="1"/>
  <c r="Q325" i="5" a="1"/>
  <c r="Q325" i="5" s="1"/>
  <c r="Q326" i="5" a="1"/>
  <c r="Q326" i="5" s="1"/>
  <c r="Q327" i="5" a="1"/>
  <c r="Q327" i="5" s="1"/>
  <c r="Q328" i="5" a="1"/>
  <c r="Q329" i="5" a="1"/>
  <c r="Q329" i="5" s="1"/>
  <c r="Q330" i="5" a="1"/>
  <c r="Q331" i="5" a="1"/>
  <c r="Q332" i="5" a="1"/>
  <c r="Q332" i="5" s="1"/>
  <c r="Q333" i="5" a="1"/>
  <c r="Q333" i="5" s="1"/>
  <c r="Q334" i="5" a="1"/>
  <c r="Q334" i="5" s="1"/>
  <c r="Q335" i="5" a="1"/>
  <c r="Q335" i="5" s="1"/>
  <c r="Q336" i="5" a="1"/>
  <c r="Q336" i="5" s="1"/>
  <c r="Q337" i="5" a="1"/>
  <c r="Q337" i="5" s="1"/>
  <c r="Q338" i="5" a="1"/>
  <c r="Q338" i="5" s="1"/>
  <c r="Q339" i="5" a="1"/>
  <c r="Q339" i="5" s="1"/>
  <c r="Q340" i="5" a="1"/>
  <c r="Q340" i="5" s="1"/>
  <c r="Q341" i="5" a="1"/>
  <c r="Q341" i="5" s="1"/>
  <c r="Q342" i="5" a="1"/>
  <c r="Q342" i="5" s="1"/>
  <c r="Q343" i="5" a="1"/>
  <c r="Q343" i="5" s="1"/>
  <c r="Q344" i="5" a="1"/>
  <c r="Q344" i="5" s="1"/>
  <c r="Q345" i="5" a="1"/>
  <c r="Q345" i="5" s="1"/>
  <c r="Q346" i="5" a="1"/>
  <c r="Q346" i="5" s="1"/>
  <c r="Q347" i="5" a="1"/>
  <c r="Q348" i="5" a="1"/>
  <c r="Q348" i="5" s="1"/>
  <c r="Q349" i="5" a="1"/>
  <c r="Q349" i="5" s="1"/>
  <c r="Q350" i="5" a="1"/>
  <c r="Q350" i="5" s="1"/>
  <c r="Q351" i="5" a="1"/>
  <c r="Q351" i="5" s="1"/>
  <c r="Q352" i="5" a="1"/>
  <c r="Q352" i="5" s="1"/>
  <c r="Q353" i="5" a="1"/>
  <c r="Q353" i="5" s="1"/>
  <c r="Q354" i="5" a="1"/>
  <c r="Q354" i="5" s="1"/>
  <c r="Q355" i="5" a="1"/>
  <c r="Q355" i="5" s="1"/>
  <c r="Q356" i="5" a="1"/>
  <c r="Q356" i="5" s="1"/>
  <c r="Q357" i="5" a="1"/>
  <c r="Q357" i="5" s="1"/>
  <c r="Q358" i="5" a="1"/>
  <c r="Q358" i="5" s="1"/>
  <c r="Q359" i="5" a="1"/>
  <c r="Q359" i="5" s="1"/>
  <c r="Q360" i="5" a="1"/>
  <c r="Q360" i="5" s="1"/>
  <c r="Q361" i="5" a="1"/>
  <c r="Q361" i="5" s="1"/>
  <c r="Q362" i="5" a="1"/>
  <c r="Q362" i="5" s="1"/>
  <c r="Q363" i="5" a="1"/>
  <c r="Q363" i="5" s="1"/>
  <c r="Q364" i="5" a="1"/>
  <c r="Q364" i="5" s="1"/>
  <c r="Q365" i="5" a="1"/>
  <c r="Q365" i="5" s="1"/>
  <c r="Q366" i="5" a="1"/>
  <c r="Q367" i="5" a="1"/>
  <c r="Q367" i="5" s="1"/>
  <c r="Q368" i="5" a="1"/>
  <c r="Q368" i="5" s="1"/>
  <c r="Q369" i="5" a="1"/>
  <c r="Q369" i="5" s="1"/>
  <c r="Q370" i="5" a="1"/>
  <c r="Q370" i="5" s="1"/>
  <c r="Q371" i="5" a="1"/>
  <c r="Q371" i="5" s="1"/>
  <c r="Q372" i="5" a="1"/>
  <c r="Q372" i="5" s="1"/>
  <c r="Q373" i="5" a="1"/>
  <c r="Q373" i="5" s="1"/>
  <c r="Q374" i="5" a="1"/>
  <c r="Q374" i="5" s="1"/>
  <c r="Q375" i="5" a="1"/>
  <c r="Q375" i="5" s="1"/>
  <c r="Q376" i="5" a="1"/>
  <c r="Q376" i="5" s="1"/>
  <c r="Q377" i="5" a="1"/>
  <c r="Q378" i="5" a="1"/>
  <c r="Q378" i="5" s="1"/>
  <c r="Q379" i="5" a="1"/>
  <c r="Q379" i="5" s="1"/>
  <c r="Q380" i="5" a="1"/>
  <c r="Q380" i="5" s="1"/>
  <c r="Q381" i="5" a="1"/>
  <c r="Q381" i="5" s="1"/>
  <c r="Q382" i="5" a="1"/>
  <c r="Q382" i="5" s="1"/>
  <c r="Q383" i="5" a="1"/>
  <c r="Q383" i="5" s="1"/>
  <c r="Q384" i="5" a="1"/>
  <c r="Q384" i="5" s="1"/>
  <c r="Q385" i="5" a="1"/>
  <c r="Q385" i="5" s="1"/>
  <c r="Q386" i="5" a="1"/>
  <c r="Q386" i="5" s="1"/>
  <c r="Q387" i="5" a="1"/>
  <c r="Q387" i="5" s="1"/>
  <c r="Q388" i="5" a="1"/>
  <c r="Q388" i="5" s="1"/>
  <c r="Q389" i="5" a="1"/>
  <c r="Q389" i="5" s="1"/>
  <c r="Q390" i="5" a="1"/>
  <c r="Q390" i="5" s="1"/>
  <c r="Q391" i="5" a="1"/>
  <c r="Q391" i="5" s="1"/>
  <c r="Q392" i="5" a="1"/>
  <c r="Q392" i="5" s="1"/>
  <c r="Q393" i="5" a="1"/>
  <c r="Q393" i="5" s="1"/>
  <c r="Q394" i="5" a="1"/>
  <c r="Q394" i="5" s="1"/>
  <c r="Q395" i="5" a="1"/>
  <c r="Q395" i="5" s="1"/>
  <c r="Q396" i="5" a="1"/>
  <c r="Q396" i="5" s="1"/>
  <c r="Q397" i="5" a="1"/>
  <c r="Q397" i="5" s="1"/>
  <c r="Q398" i="5" a="1"/>
  <c r="Q399" i="5" a="1"/>
  <c r="Q400" i="5" a="1"/>
  <c r="Q400" i="5" s="1"/>
  <c r="Q401" i="5" a="1"/>
  <c r="Q402" i="5" a="1"/>
  <c r="Q403" i="5" a="1"/>
  <c r="Q404" i="5" a="1"/>
  <c r="Q405" i="5" a="1"/>
  <c r="Q406" i="5" a="1"/>
  <c r="Q407" i="5" a="1"/>
  <c r="Q408" i="5" a="1"/>
  <c r="Q409" i="5" a="1"/>
  <c r="Q410" i="5" a="1"/>
  <c r="Q410" i="5" s="1"/>
  <c r="Q411" i="5" a="1"/>
  <c r="Q412" i="5" a="1"/>
  <c r="Q413" i="5" a="1"/>
  <c r="Q413" i="5" s="1"/>
  <c r="Q414" i="5" a="1"/>
  <c r="Q414" i="5" s="1"/>
  <c r="Q415" i="5" a="1"/>
  <c r="Q415" i="5" s="1"/>
  <c r="Q416" i="5" a="1"/>
  <c r="Q416" i="5" s="1"/>
  <c r="Q417" i="5" a="1"/>
  <c r="Q417" i="5" s="1"/>
  <c r="Q418" i="5" a="1"/>
  <c r="Q418" i="5" s="1"/>
  <c r="Q419" i="5" a="1"/>
  <c r="Q419" i="5" s="1"/>
  <c r="Q420" i="5" a="1"/>
  <c r="Q420" i="5" s="1"/>
  <c r="Q421" i="5" a="1"/>
  <c r="Q421" i="5" s="1"/>
  <c r="Q422" i="5" a="1"/>
  <c r="Q422" i="5" s="1"/>
  <c r="Q423" i="5" a="1"/>
  <c r="Q423" i="5" s="1"/>
  <c r="Q424" i="5" a="1"/>
  <c r="Q424" i="5" s="1"/>
  <c r="Q425" i="5" a="1"/>
  <c r="Q425" i="5" s="1"/>
  <c r="Q426" i="5" a="1"/>
  <c r="Q426" i="5" s="1"/>
  <c r="Q427" i="5" a="1"/>
  <c r="Q428" i="5" a="1"/>
  <c r="Q429" i="5" a="1"/>
  <c r="Q430" i="5" a="1"/>
  <c r="Q431" i="5" a="1"/>
  <c r="Q432" i="5" a="1"/>
  <c r="Q433" i="5" a="1"/>
  <c r="Q434" i="5" a="1"/>
  <c r="Q434" i="5" s="1"/>
  <c r="Q435" i="5" a="1"/>
  <c r="Q436" i="5" a="1"/>
  <c r="Q437" i="5" a="1"/>
  <c r="Q438" i="5" a="1"/>
  <c r="Q439" i="5" a="1"/>
  <c r="Q440" i="5" a="1"/>
  <c r="Q441" i="5" a="1"/>
  <c r="Q442" i="5" a="1"/>
  <c r="Q442" i="5" s="1"/>
  <c r="Q443" i="5" a="1"/>
  <c r="Q443" i="5" s="1"/>
  <c r="Q444" i="5" a="1"/>
  <c r="Q445" i="5" a="1"/>
  <c r="Q446" i="5" a="1"/>
  <c r="Q447" i="5" a="1"/>
  <c r="Q448" i="5" a="1"/>
  <c r="Q448" i="5" s="1"/>
  <c r="Q449" i="5" a="1"/>
  <c r="Q449" i="5" s="1"/>
  <c r="Q450" i="5" a="1"/>
  <c r="Q450" i="5" s="1"/>
  <c r="Q451" i="5" a="1"/>
  <c r="Q451" i="5" s="1"/>
  <c r="Q452" i="5" a="1"/>
  <c r="Q452" i="5" s="1"/>
  <c r="Q453" i="5" a="1"/>
  <c r="Q453" i="5" s="1"/>
  <c r="Q454" i="5" a="1"/>
  <c r="Q454" i="5" s="1"/>
  <c r="Q455" i="5" a="1"/>
  <c r="Q455" i="5" s="1"/>
  <c r="Q456" i="5" a="1"/>
  <c r="Q457" i="5" a="1"/>
  <c r="Q457" i="5" s="1"/>
  <c r="Q458" i="5" a="1"/>
  <c r="Q458" i="5" s="1"/>
  <c r="Q459" i="5" a="1"/>
  <c r="Q459" i="5" s="1"/>
  <c r="Q460" i="5" a="1"/>
  <c r="Q460" i="5" s="1"/>
  <c r="Q461" i="5" a="1"/>
  <c r="Q461" i="5" s="1"/>
  <c r="Q462" i="5" a="1"/>
  <c r="Q462" i="5" s="1"/>
  <c r="Q463" i="5" a="1"/>
  <c r="Q463" i="5" s="1"/>
  <c r="Q464" i="5" a="1"/>
  <c r="Q464" i="5" s="1"/>
  <c r="Q465" i="5" a="1"/>
  <c r="Q466" i="5" a="1"/>
  <c r="Q467" i="5" a="1"/>
  <c r="Q467" i="5" s="1"/>
  <c r="Q468" i="5" a="1"/>
  <c r="Q468" i="5" s="1"/>
  <c r="Q469" i="5" a="1"/>
  <c r="Q469" i="5" s="1"/>
  <c r="Q470" i="5" a="1"/>
  <c r="Q471" i="5" a="1"/>
  <c r="Q472" i="5" a="1"/>
  <c r="Q472" i="5" s="1"/>
  <c r="Q473" i="5" a="1"/>
  <c r="Q473" i="5" s="1"/>
  <c r="Q474" i="5" a="1"/>
  <c r="Q475" i="5" a="1"/>
  <c r="Q475" i="5" s="1"/>
  <c r="Q476" i="5" a="1"/>
  <c r="Q476" i="5" s="1"/>
  <c r="Q477" i="5" a="1"/>
  <c r="Q477" i="5" s="1"/>
  <c r="Q478" i="5" a="1"/>
  <c r="Q478" i="5" s="1"/>
  <c r="Q479" i="5" a="1"/>
  <c r="Q479" i="5" s="1"/>
  <c r="Q480" i="5" a="1"/>
  <c r="Q480" i="5" s="1"/>
  <c r="Q481" i="5" a="1"/>
  <c r="Q481" i="5" s="1"/>
  <c r="Q482" i="5" a="1"/>
  <c r="Q482" i="5" s="1"/>
  <c r="Q483" i="5" a="1"/>
  <c r="Q483" i="5" s="1"/>
  <c r="Q484" i="5" a="1"/>
  <c r="Q484" i="5" s="1"/>
  <c r="Q485" i="5" a="1"/>
  <c r="Q485" i="5" s="1"/>
  <c r="Q486" i="5" a="1"/>
  <c r="Q486" i="5" s="1"/>
  <c r="Q487" i="5" a="1"/>
  <c r="Q487" i="5" s="1"/>
  <c r="Q488" i="5" a="1"/>
  <c r="Q488" i="5" s="1"/>
  <c r="Q489" i="5" a="1"/>
  <c r="Q489" i="5" s="1"/>
  <c r="Q490" i="5" a="1"/>
  <c r="Q490" i="5" s="1"/>
  <c r="Q491" i="5" a="1"/>
  <c r="Q491" i="5" s="1"/>
  <c r="Q492" i="5" a="1"/>
  <c r="Q492" i="5" s="1"/>
  <c r="Q493" i="5" a="1"/>
  <c r="Q493" i="5" s="1"/>
  <c r="Q494" i="5" a="1"/>
  <c r="Q494" i="5" s="1"/>
  <c r="Q495" i="5" a="1"/>
  <c r="Q495" i="5" s="1"/>
  <c r="Q496" i="5" a="1"/>
  <c r="Q496" i="5" s="1"/>
  <c r="Q497" i="5" a="1"/>
  <c r="Q498" i="5" a="1"/>
  <c r="Q499" i="5" a="1"/>
  <c r="Q500" i="5" a="1"/>
  <c r="Q501" i="5" a="1"/>
  <c r="Q502" i="5" a="1"/>
  <c r="Q503" i="5" a="1"/>
  <c r="Q504" i="5" a="1"/>
  <c r="Q505" i="5" a="1"/>
  <c r="Q506" i="5" a="1"/>
  <c r="Q507" i="5" a="1"/>
  <c r="Q508" i="5" a="1"/>
  <c r="Q508" i="5" s="1"/>
  <c r="Q509" i="5" a="1"/>
  <c r="Q509" i="5" s="1"/>
  <c r="Q510" i="5" a="1"/>
  <c r="Q510" i="5" s="1"/>
  <c r="Q511" i="5" a="1"/>
  <c r="Q511" i="5" s="1"/>
  <c r="Q512" i="5" a="1"/>
  <c r="Q513" i="5" a="1"/>
  <c r="Q514" i="5" a="1"/>
  <c r="Q515" i="5" a="1"/>
  <c r="Q516" i="5" a="1"/>
  <c r="Q517" i="5" a="1"/>
  <c r="Q518" i="5" a="1"/>
  <c r="Q519" i="5" a="1"/>
  <c r="Q520" i="5" a="1"/>
  <c r="Q521" i="5" a="1"/>
  <c r="Q522" i="5" a="1"/>
  <c r="Q523" i="5" a="1"/>
  <c r="Q524" i="5" a="1"/>
  <c r="Q524" i="5" s="1"/>
  <c r="Q525" i="5" a="1"/>
  <c r="Q525" i="5" s="1"/>
  <c r="Q526" i="5" a="1"/>
  <c r="Q526" i="5" s="1"/>
  <c r="Q527" i="5" a="1"/>
  <c r="Q527" i="5" s="1"/>
  <c r="Q528" i="5" a="1"/>
  <c r="Q528" i="5" s="1"/>
  <c r="Q529" i="5" a="1"/>
  <c r="Q530" i="5" a="1"/>
  <c r="Q531" i="5" a="1"/>
  <c r="Q532" i="5" a="1"/>
  <c r="Q533" i="5" a="1"/>
  <c r="Q534" i="5" a="1"/>
  <c r="Q535" i="5" a="1"/>
  <c r="Q536" i="5" a="1"/>
  <c r="Q537" i="5" a="1"/>
  <c r="Q538" i="5" a="1"/>
  <c r="Q539" i="5" a="1"/>
  <c r="Q540" i="5" a="1"/>
  <c r="Q540" i="5" s="1"/>
  <c r="Q541" i="5" a="1"/>
  <c r="Q542" i="5" a="1"/>
  <c r="Q543" i="5" a="1"/>
  <c r="Q544" i="5" a="1"/>
  <c r="Q545" i="5" a="1"/>
  <c r="Q546" i="5" a="1"/>
  <c r="Q547" i="5" a="1"/>
  <c r="Q548" i="5" a="1"/>
  <c r="Q549" i="5" a="1"/>
  <c r="Q550" i="5" a="1"/>
  <c r="Q551" i="5" a="1"/>
  <c r="Q552" i="5" a="1"/>
  <c r="Q553" i="5" a="1"/>
  <c r="Q554" i="5" a="1"/>
  <c r="Q555" i="5" a="1"/>
  <c r="Q555" i="5" s="1"/>
  <c r="Q556" i="5" a="1"/>
  <c r="Q556" i="5" s="1"/>
  <c r="Q557" i="5" a="1"/>
  <c r="Q557" i="5" s="1"/>
  <c r="Q558" i="5" a="1"/>
  <c r="Q559" i="5" a="1"/>
  <c r="Q560" i="5" a="1"/>
  <c r="Q561" i="5" a="1"/>
  <c r="Q562" i="5" a="1"/>
  <c r="Q563" i="5" a="1"/>
  <c r="Q564" i="5" a="1"/>
  <c r="Q565" i="5" a="1"/>
  <c r="Q566" i="5" a="1"/>
  <c r="Q567" i="5" a="1"/>
  <c r="Q568" i="5" a="1"/>
  <c r="Q569" i="5" a="1"/>
  <c r="Q570" i="5" a="1"/>
  <c r="Q571" i="5" a="1"/>
  <c r="Q572" i="5" a="1"/>
  <c r="Q573" i="5" a="1"/>
  <c r="Q574" i="5" a="1"/>
  <c r="Q575" i="5" a="1"/>
  <c r="Q576" i="5" a="1"/>
  <c r="Q577" i="5" a="1"/>
  <c r="Q578" i="5" a="1"/>
  <c r="Q579" i="5" a="1"/>
  <c r="Q580" i="5" a="1"/>
  <c r="Q581" i="5" a="1"/>
  <c r="Q582" i="5" a="1"/>
  <c r="Q583" i="5" a="1"/>
  <c r="Q584" i="5" a="1"/>
  <c r="Q585" i="5" a="1"/>
  <c r="Q586" i="5" a="1"/>
  <c r="Q587" i="5" a="1"/>
  <c r="Q587" i="5" s="1"/>
  <c r="Q588" i="5" a="1"/>
  <c r="Q588" i="5" s="1"/>
  <c r="Q589" i="5" a="1"/>
  <c r="Q589" i="5" s="1"/>
  <c r="Q590" i="5" a="1"/>
  <c r="Q590" i="5" s="1"/>
  <c r="Q591" i="5" a="1"/>
  <c r="Q591" i="5" s="1"/>
  <c r="Q592" i="5" a="1"/>
  <c r="Q592" i="5" s="1"/>
  <c r="Q593" i="5" a="1"/>
  <c r="Q593" i="5" s="1"/>
  <c r="Q594" i="5" a="1"/>
  <c r="Q594" i="5" s="1"/>
  <c r="Q595" i="5" a="1"/>
  <c r="Q595" i="5" s="1"/>
  <c r="Q596" i="5" a="1"/>
  <c r="Q596" i="5" s="1"/>
  <c r="Q597" i="5" a="1"/>
  <c r="Q597" i="5" s="1"/>
  <c r="Q598" i="5" a="1"/>
  <c r="Q598" i="5" s="1"/>
  <c r="Q599" i="5" a="1"/>
  <c r="Q599" i="5" s="1"/>
  <c r="Q600" i="5" a="1"/>
  <c r="Q600" i="5" s="1"/>
  <c r="Q601" i="5" a="1"/>
  <c r="Q601" i="5" s="1"/>
  <c r="Q602" i="5" a="1"/>
  <c r="Q602" i="5" s="1"/>
  <c r="Q603" i="5" a="1"/>
  <c r="Q603" i="5" s="1"/>
  <c r="Q604" i="5" a="1"/>
  <c r="Q604" i="5" s="1"/>
  <c r="Q605" i="5" a="1"/>
  <c r="Q605" i="5" s="1"/>
  <c r="Q606" i="5" a="1"/>
  <c r="Q606" i="5" s="1"/>
  <c r="Q607" i="5" a="1"/>
  <c r="Q607" i="5" s="1"/>
  <c r="Q608" i="5" a="1"/>
  <c r="Q608" i="5" s="1"/>
  <c r="Q609" i="5" a="1"/>
  <c r="Q609" i="5" s="1"/>
  <c r="Q610" i="5" a="1"/>
  <c r="Q610" i="5" s="1"/>
  <c r="Q611" i="5" a="1"/>
  <c r="Q611" i="5" s="1"/>
  <c r="Q612" i="5" a="1"/>
  <c r="Q612" i="5" s="1"/>
  <c r="Q613" i="5" a="1"/>
  <c r="Q613" i="5" s="1"/>
  <c r="Q614" i="5" a="1"/>
  <c r="Q614" i="5" s="1"/>
  <c r="Q615" i="5" a="1"/>
  <c r="Q616" i="5" a="1"/>
  <c r="Q616" i="5" s="1"/>
  <c r="Q617" i="5" a="1"/>
  <c r="Q617" i="5" s="1"/>
  <c r="Q618" i="5" a="1"/>
  <c r="Q618" i="5" s="1"/>
  <c r="Q619" i="5" a="1"/>
  <c r="Q619" i="5" s="1"/>
  <c r="Q620" i="5" a="1"/>
  <c r="Q620" i="5" s="1"/>
  <c r="Q621" i="5" a="1"/>
  <c r="Q621" i="5" s="1"/>
  <c r="R14" i="5" a="1"/>
  <c r="R14" i="5" s="1"/>
  <c r="R15" i="5" a="1"/>
  <c r="R15" i="5" s="1"/>
  <c r="R16" i="5" a="1"/>
  <c r="R16" i="5" s="1"/>
  <c r="R17" i="5" a="1"/>
  <c r="R17" i="5" s="1"/>
  <c r="R18" i="5" a="1"/>
  <c r="R18" i="5" s="1"/>
  <c r="R19" i="5" a="1"/>
  <c r="R19" i="5" s="1"/>
  <c r="R20" i="5" a="1"/>
  <c r="R20" i="5" s="1"/>
  <c r="R21" i="5" a="1"/>
  <c r="R21" i="5" s="1"/>
  <c r="R22" i="5" a="1"/>
  <c r="R22" i="5" s="1"/>
  <c r="R23" i="5" a="1"/>
  <c r="R23" i="5" s="1"/>
  <c r="R24" i="5" a="1"/>
  <c r="R24" i="5" s="1"/>
  <c r="R25" i="5" a="1"/>
  <c r="R26" i="5" a="1"/>
  <c r="R27" i="5" a="1"/>
  <c r="R28" i="5" a="1"/>
  <c r="R29" i="5" a="1"/>
  <c r="R30" i="5" a="1"/>
  <c r="R31" i="5" a="1"/>
  <c r="R32" i="5" a="1"/>
  <c r="R33" i="5" a="1"/>
  <c r="R34" i="5" a="1"/>
  <c r="R35" i="5" a="1"/>
  <c r="R35" i="5" s="1"/>
  <c r="R36" i="5" a="1"/>
  <c r="R36" i="5" s="1"/>
  <c r="R37" i="5" a="1"/>
  <c r="R37" i="5" s="1"/>
  <c r="R38" i="5" a="1"/>
  <c r="R38" i="5" s="1"/>
  <c r="R39" i="5" a="1"/>
  <c r="R40" i="5" a="1"/>
  <c r="R41" i="5" a="1"/>
  <c r="R41" i="5" s="1"/>
  <c r="R42" i="5" a="1"/>
  <c r="R43" i="5" a="1"/>
  <c r="R43" i="5" s="1"/>
  <c r="R44" i="5" a="1"/>
  <c r="R44" i="5" s="1"/>
  <c r="R45" i="5" a="1"/>
  <c r="R46" i="5" a="1"/>
  <c r="R46" i="5" s="1"/>
  <c r="R47" i="5" a="1"/>
  <c r="R47" i="5" s="1"/>
  <c r="R48" i="5" a="1"/>
  <c r="R49" i="5" a="1"/>
  <c r="R50" i="5" a="1"/>
  <c r="R51" i="5" a="1"/>
  <c r="R51" i="5" s="1"/>
  <c r="R52" i="5" a="1"/>
  <c r="R52" i="5" s="1"/>
  <c r="R53" i="5" a="1"/>
  <c r="R53" i="5" s="1"/>
  <c r="R54" i="5" a="1"/>
  <c r="R54" i="5" s="1"/>
  <c r="R55" i="5" a="1"/>
  <c r="R55" i="5" s="1"/>
  <c r="R56" i="5" a="1"/>
  <c r="R56" i="5" s="1"/>
  <c r="R57" i="5" a="1"/>
  <c r="R58" i="5" a="1"/>
  <c r="R59" i="5" a="1"/>
  <c r="R59" i="5" s="1"/>
  <c r="R60" i="5" a="1"/>
  <c r="R61" i="5" a="1"/>
  <c r="R61" i="5" s="1"/>
  <c r="R62" i="5" a="1"/>
  <c r="R62" i="5" s="1"/>
  <c r="R63" i="5" a="1"/>
  <c r="R64" i="5" a="1"/>
  <c r="R65" i="5" a="1"/>
  <c r="R66" i="5" a="1"/>
  <c r="R67" i="5" a="1"/>
  <c r="R68" i="5" a="1"/>
  <c r="R69" i="5" a="1"/>
  <c r="R70" i="5" a="1"/>
  <c r="R71" i="5" a="1"/>
  <c r="R71" i="5" s="1"/>
  <c r="R72" i="5" a="1"/>
  <c r="R72" i="5" s="1"/>
  <c r="R73" i="5" a="1"/>
  <c r="R73" i="5" s="1"/>
  <c r="R74" i="5" a="1"/>
  <c r="R74" i="5" s="1"/>
  <c r="R75" i="5" a="1"/>
  <c r="R75" i="5" s="1"/>
  <c r="R76" i="5" a="1"/>
  <c r="R76" i="5" s="1"/>
  <c r="R77" i="5" a="1"/>
  <c r="R78" i="5" a="1"/>
  <c r="R79" i="5" a="1"/>
  <c r="R80" i="5" a="1"/>
  <c r="R81" i="5" a="1"/>
  <c r="R82" i="5" a="1"/>
  <c r="R83" i="5" a="1"/>
  <c r="R83" i="5" s="1"/>
  <c r="R84" i="5" a="1"/>
  <c r="R85" i="5" a="1"/>
  <c r="R86" i="5" a="1"/>
  <c r="R87" i="5" a="1"/>
  <c r="R88" i="5" a="1"/>
  <c r="R88" i="5" s="1"/>
  <c r="R89" i="5" a="1"/>
  <c r="R90" i="5" a="1"/>
  <c r="R90" i="5" s="1"/>
  <c r="R91" i="5" a="1"/>
  <c r="R92" i="5" a="1"/>
  <c r="R93" i="5" a="1"/>
  <c r="R93" i="5" s="1"/>
  <c r="R94" i="5" a="1"/>
  <c r="R94" i="5" s="1"/>
  <c r="R95" i="5" a="1"/>
  <c r="R95" i="5" s="1"/>
  <c r="R96" i="5" a="1"/>
  <c r="R96" i="5" s="1"/>
  <c r="R97" i="5" a="1"/>
  <c r="R97" i="5" s="1"/>
  <c r="R98" i="5" a="1"/>
  <c r="R98" i="5" s="1"/>
  <c r="R99" i="5" a="1"/>
  <c r="R99" i="5" s="1"/>
  <c r="R100" i="5" a="1"/>
  <c r="R100" i="5" s="1"/>
  <c r="R101" i="5" a="1"/>
  <c r="R101" i="5" s="1"/>
  <c r="R102" i="5" a="1"/>
  <c r="R102" i="5" s="1"/>
  <c r="R103" i="5" a="1"/>
  <c r="R103" i="5" s="1"/>
  <c r="R104" i="5" a="1"/>
  <c r="R104" i="5" s="1"/>
  <c r="R105" i="5" a="1"/>
  <c r="R105" i="5" s="1"/>
  <c r="R106" i="5" a="1"/>
  <c r="R106" i="5" s="1"/>
  <c r="R107" i="5" a="1"/>
  <c r="R107" i="5" s="1"/>
  <c r="R108" i="5" a="1"/>
  <c r="R108" i="5" s="1"/>
  <c r="R109" i="5" a="1"/>
  <c r="R110" i="5" a="1"/>
  <c r="R111" i="5" a="1"/>
  <c r="R111" i="5" s="1"/>
  <c r="R112" i="5" a="1"/>
  <c r="R113" i="5" a="1"/>
  <c r="R114" i="5" a="1"/>
  <c r="R115" i="5" a="1"/>
  <c r="R116" i="5" a="1"/>
  <c r="R117" i="5" a="1"/>
  <c r="R118" i="5" a="1"/>
  <c r="R119" i="5" a="1"/>
  <c r="R120" i="5" a="1"/>
  <c r="R121" i="5" a="1"/>
  <c r="R122" i="5" a="1"/>
  <c r="R123" i="5" a="1"/>
  <c r="R124" i="5" a="1"/>
  <c r="R125" i="5" a="1"/>
  <c r="R126" i="5" a="1"/>
  <c r="R127" i="5" a="1"/>
  <c r="R128" i="5" a="1"/>
  <c r="R129" i="5" a="1"/>
  <c r="R130" i="5" a="1"/>
  <c r="R131" i="5" a="1"/>
  <c r="R132" i="5" a="1"/>
  <c r="R133" i="5" a="1"/>
  <c r="R134" i="5" a="1"/>
  <c r="R135" i="5" a="1"/>
  <c r="R136" i="5" a="1"/>
  <c r="R136" i="5" s="1"/>
  <c r="R137" i="5" a="1"/>
  <c r="R137" i="5" s="1"/>
  <c r="R138" i="5" a="1"/>
  <c r="R138" i="5" s="1"/>
  <c r="R139" i="5" a="1"/>
  <c r="R139" i="5" s="1"/>
  <c r="R142" i="5" a="1"/>
  <c r="R143" i="5" a="1"/>
  <c r="R143" i="5" s="1"/>
  <c r="R144" i="5" a="1"/>
  <c r="R144" i="5" s="1"/>
  <c r="R145" i="5" a="1"/>
  <c r="R146" i="5" a="1"/>
  <c r="R146" i="5" s="1"/>
  <c r="R147" i="5" a="1"/>
  <c r="R147" i="5" s="1"/>
  <c r="R148" i="5" a="1"/>
  <c r="R149" i="5" a="1"/>
  <c r="R150" i="5" a="1"/>
  <c r="R151" i="5" a="1"/>
  <c r="R151" i="5" s="1"/>
  <c r="R152" i="5" a="1"/>
  <c r="R152" i="5" s="1"/>
  <c r="R153" i="5" a="1"/>
  <c r="R153" i="5" s="1"/>
  <c r="R154" i="5" a="1"/>
  <c r="R155" i="5" a="1"/>
  <c r="R155" i="5" s="1"/>
  <c r="R156" i="5" a="1"/>
  <c r="R156" i="5" s="1"/>
  <c r="R157" i="5" a="1"/>
  <c r="R158" i="5" a="1"/>
  <c r="R159" i="5" a="1"/>
  <c r="R160" i="5" a="1"/>
  <c r="R161" i="5" a="1"/>
  <c r="R162" i="5" a="1"/>
  <c r="R163" i="5" a="1"/>
  <c r="R164" i="5" a="1"/>
  <c r="R165" i="5" a="1"/>
  <c r="R166" i="5" a="1"/>
  <c r="R167" i="5" a="1"/>
  <c r="R168" i="5" a="1"/>
  <c r="R169" i="5" a="1"/>
  <c r="R170" i="5" a="1"/>
  <c r="R171" i="5" a="1"/>
  <c r="R172" i="5" a="1"/>
  <c r="R173" i="5" a="1"/>
  <c r="R174" i="5" a="1"/>
  <c r="R174" i="5" s="1"/>
  <c r="R175" i="5" a="1"/>
  <c r="R175" i="5" s="1"/>
  <c r="R176" i="5" a="1"/>
  <c r="R176" i="5" s="1"/>
  <c r="R177" i="5" a="1"/>
  <c r="R177" i="5" s="1"/>
  <c r="R178" i="5" a="1"/>
  <c r="R178" i="5" s="1"/>
  <c r="R179" i="5" a="1"/>
  <c r="R179" i="5" s="1"/>
  <c r="R180" i="5" a="1"/>
  <c r="R180" i="5" s="1"/>
  <c r="R181" i="5" a="1"/>
  <c r="R181" i="5" s="1"/>
  <c r="R182" i="5" a="1"/>
  <c r="R182" i="5" s="1"/>
  <c r="R183" i="5" a="1"/>
  <c r="R183" i="5" s="1"/>
  <c r="R184" i="5" a="1"/>
  <c r="R184" i="5" s="1"/>
  <c r="R185" i="5" a="1"/>
  <c r="R185" i="5" s="1"/>
  <c r="R186" i="5" a="1"/>
  <c r="R186" i="5" s="1"/>
  <c r="R187" i="5" a="1"/>
  <c r="R187" i="5" s="1"/>
  <c r="R188" i="5" a="1"/>
  <c r="R188" i="5" s="1"/>
  <c r="R189" i="5" a="1"/>
  <c r="R189" i="5" s="1"/>
  <c r="R190" i="5" a="1"/>
  <c r="R190" i="5" s="1"/>
  <c r="R191" i="5" a="1"/>
  <c r="R191" i="5" s="1"/>
  <c r="R192" i="5" a="1"/>
  <c r="R192" i="5" s="1"/>
  <c r="R193" i="5" a="1"/>
  <c r="R193" i="5" s="1"/>
  <c r="R194" i="5" a="1"/>
  <c r="R194" i="5" s="1"/>
  <c r="R195" i="5" a="1"/>
  <c r="R195" i="5" s="1"/>
  <c r="R196" i="5" a="1"/>
  <c r="R196" i="5" s="1"/>
  <c r="R197" i="5" a="1"/>
  <c r="R197" i="5" s="1"/>
  <c r="R198" i="5" a="1"/>
  <c r="R198" i="5" s="1"/>
  <c r="R199" i="5" a="1"/>
  <c r="R199" i="5" s="1"/>
  <c r="R200" i="5" a="1"/>
  <c r="R200" i="5" s="1"/>
  <c r="R201" i="5" a="1"/>
  <c r="R201" i="5" s="1"/>
  <c r="R202" i="5" a="1"/>
  <c r="R202" i="5" s="1"/>
  <c r="R203" i="5" a="1"/>
  <c r="R203" i="5" s="1"/>
  <c r="R204" i="5" a="1"/>
  <c r="R204" i="5" s="1"/>
  <c r="R205" i="5" a="1"/>
  <c r="R205" i="5" s="1"/>
  <c r="R206" i="5" a="1"/>
  <c r="R206" i="5" s="1"/>
  <c r="R207" i="5" a="1"/>
  <c r="R207" i="5" s="1"/>
  <c r="R208" i="5" a="1"/>
  <c r="R208" i="5" s="1"/>
  <c r="R209" i="5" a="1"/>
  <c r="R209" i="5" s="1"/>
  <c r="R210" i="5" a="1"/>
  <c r="R210" i="5" s="1"/>
  <c r="R211" i="5" a="1"/>
  <c r="R211" i="5" s="1"/>
  <c r="R212" i="5" a="1"/>
  <c r="R212" i="5" s="1"/>
  <c r="R213" i="5" a="1"/>
  <c r="R213" i="5" s="1"/>
  <c r="R214" i="5" a="1"/>
  <c r="R214" i="5" s="1"/>
  <c r="R215" i="5" a="1"/>
  <c r="R215" i="5" s="1"/>
  <c r="R216" i="5" a="1"/>
  <c r="R216" i="5" s="1"/>
  <c r="R217" i="5" a="1"/>
  <c r="R218" i="5" a="1"/>
  <c r="R218" i="5" s="1"/>
  <c r="R219" i="5" a="1"/>
  <c r="R219" i="5" s="1"/>
  <c r="R220" i="5" a="1"/>
  <c r="R220" i="5" s="1"/>
  <c r="R221" i="5" a="1"/>
  <c r="R221" i="5" s="1"/>
  <c r="R222" i="5" a="1"/>
  <c r="R223" i="5" a="1"/>
  <c r="R224" i="5" a="1"/>
  <c r="R225" i="5" a="1"/>
  <c r="R226" i="5" a="1"/>
  <c r="R226" i="5" s="1"/>
  <c r="R227" i="5" a="1"/>
  <c r="R227" i="5" s="1"/>
  <c r="R228" i="5" a="1"/>
  <c r="R229" i="5" a="1"/>
  <c r="R230" i="5" a="1"/>
  <c r="R231" i="5" a="1"/>
  <c r="R231" i="5" s="1"/>
  <c r="R232" i="5" a="1"/>
  <c r="R232" i="5" s="1"/>
  <c r="R233" i="5" a="1"/>
  <c r="R234" i="5" a="1"/>
  <c r="R235" i="5" a="1"/>
  <c r="R235" i="5" s="1"/>
  <c r="R236" i="5" a="1"/>
  <c r="R236" i="5" s="1"/>
  <c r="R237" i="5" a="1"/>
  <c r="R238" i="5" a="1"/>
  <c r="R239" i="5" a="1"/>
  <c r="R240" i="5" a="1"/>
  <c r="R240" i="5" s="1"/>
  <c r="R241" i="5" a="1"/>
  <c r="R242" i="5" a="1"/>
  <c r="R242" i="5" s="1"/>
  <c r="R243" i="5" a="1"/>
  <c r="R243" i="5" s="1"/>
  <c r="R244" i="5" a="1"/>
  <c r="R244" i="5" s="1"/>
  <c r="R245" i="5" a="1"/>
  <c r="R245" i="5" s="1"/>
  <c r="R246" i="5" a="1"/>
  <c r="R246" i="5" s="1"/>
  <c r="R247" i="5" a="1"/>
  <c r="R248" i="5" a="1"/>
  <c r="R249" i="5" a="1"/>
  <c r="R249" i="5" s="1"/>
  <c r="R250" i="5" a="1"/>
  <c r="R250" i="5" s="1"/>
  <c r="R251" i="5" a="1"/>
  <c r="R252" i="5" a="1"/>
  <c r="R252" i="5" s="1"/>
  <c r="R253" i="5" a="1"/>
  <c r="R253" i="5" s="1"/>
  <c r="R254" i="5" a="1"/>
  <c r="R254" i="5" s="1"/>
  <c r="R255" i="5" a="1"/>
  <c r="R255" i="5" s="1"/>
  <c r="R256" i="5" a="1"/>
  <c r="R257" i="5" a="1"/>
  <c r="R257" i="5" s="1"/>
  <c r="R258" i="5" a="1"/>
  <c r="R258" i="5" s="1"/>
  <c r="R259" i="5" a="1"/>
  <c r="R260" i="5" a="1"/>
  <c r="R260" i="5" s="1"/>
  <c r="R261" i="5" a="1"/>
  <c r="R261" i="5" s="1"/>
  <c r="R262" i="5" a="1"/>
  <c r="R263" i="5" a="1"/>
  <c r="R263" i="5" s="1"/>
  <c r="R264" i="5" a="1"/>
  <c r="R264" i="5" s="1"/>
  <c r="R265" i="5" a="1"/>
  <c r="R265" i="5" s="1"/>
  <c r="R266" i="5" a="1"/>
  <c r="R266" i="5" s="1"/>
  <c r="R267" i="5" a="1"/>
  <c r="R267" i="5" s="1"/>
  <c r="R268" i="5" a="1"/>
  <c r="R268" i="5" s="1"/>
  <c r="R269" i="5" a="1"/>
  <c r="R269" i="5" s="1"/>
  <c r="R270" i="5" a="1"/>
  <c r="R270" i="5" s="1"/>
  <c r="R271" i="5" a="1"/>
  <c r="R271" i="5" s="1"/>
  <c r="R272" i="5" a="1"/>
  <c r="R272" i="5" s="1"/>
  <c r="R273" i="5" a="1"/>
  <c r="R274" i="5" a="1"/>
  <c r="R275" i="5" a="1"/>
  <c r="R276" i="5" a="1"/>
  <c r="R277" i="5" a="1"/>
  <c r="R277" i="5" s="1"/>
  <c r="R278" i="5" a="1"/>
  <c r="R279" i="5" a="1"/>
  <c r="R280" i="5" a="1"/>
  <c r="R281" i="5" a="1"/>
  <c r="R282" i="5" a="1"/>
  <c r="R282" i="5" s="1"/>
  <c r="R283" i="5" a="1"/>
  <c r="R283" i="5" s="1"/>
  <c r="R284" i="5" a="1"/>
  <c r="R284" i="5" s="1"/>
  <c r="R285" i="5" a="1"/>
  <c r="R285" i="5" s="1"/>
  <c r="R286" i="5" a="1"/>
  <c r="R286" i="5" s="1"/>
  <c r="R287" i="5" a="1"/>
  <c r="R287" i="5" s="1"/>
  <c r="R288" i="5" a="1"/>
  <c r="R288" i="5" s="1"/>
  <c r="R289" i="5" a="1"/>
  <c r="R289" i="5" s="1"/>
  <c r="R290" i="5" a="1"/>
  <c r="R290" i="5" s="1"/>
  <c r="R291" i="5" a="1"/>
  <c r="R291" i="5" s="1"/>
  <c r="R292" i="5" a="1"/>
  <c r="R292" i="5" s="1"/>
  <c r="R293" i="5" a="1"/>
  <c r="R293" i="5" s="1"/>
  <c r="R294" i="5" a="1"/>
  <c r="R294" i="5" s="1"/>
  <c r="R295" i="5" a="1"/>
  <c r="R295" i="5" s="1"/>
  <c r="R296" i="5" a="1"/>
  <c r="R296" i="5" s="1"/>
  <c r="R297" i="5" a="1"/>
  <c r="R297" i="5" s="1"/>
  <c r="R298" i="5" a="1"/>
  <c r="R298" i="5" s="1"/>
  <c r="R299" i="5" a="1"/>
  <c r="R299" i="5" s="1"/>
  <c r="R300" i="5" a="1"/>
  <c r="R300" i="5" s="1"/>
  <c r="R301" i="5" a="1"/>
  <c r="R301" i="5" s="1"/>
  <c r="R302" i="5" a="1"/>
  <c r="R302" i="5" s="1"/>
  <c r="R303" i="5" a="1"/>
  <c r="R303" i="5" s="1"/>
  <c r="R304" i="5" a="1"/>
  <c r="R304" i="5" s="1"/>
  <c r="R305" i="5" a="1"/>
  <c r="R305" i="5" s="1"/>
  <c r="R306" i="5" a="1"/>
  <c r="R306" i="5" s="1"/>
  <c r="R307" i="5" a="1"/>
  <c r="R308" i="5" a="1"/>
  <c r="R309" i="5" a="1"/>
  <c r="R310" i="5" a="1"/>
  <c r="R311" i="5" a="1"/>
  <c r="R312" i="5" a="1"/>
  <c r="R312" i="5" s="1"/>
  <c r="R313" i="5" a="1"/>
  <c r="R313" i="5" s="1"/>
  <c r="R314" i="5" a="1"/>
  <c r="R315" i="5" a="1"/>
  <c r="R315" i="5" s="1"/>
  <c r="R316" i="5" a="1"/>
  <c r="R316" i="5" s="1"/>
  <c r="R317" i="5" a="1"/>
  <c r="R317" i="5" s="1"/>
  <c r="R318" i="5" a="1"/>
  <c r="R319" i="5" a="1"/>
  <c r="R319" i="5" s="1"/>
  <c r="R320" i="5" a="1"/>
  <c r="R320" i="5" s="1"/>
  <c r="R321" i="5" a="1"/>
  <c r="R321" i="5" s="1"/>
  <c r="R322" i="5" a="1"/>
  <c r="R322" i="5" s="1"/>
  <c r="R323" i="5" a="1"/>
  <c r="R323" i="5" s="1"/>
  <c r="R324" i="5" a="1"/>
  <c r="R324" i="5" s="1"/>
  <c r="R325" i="5" a="1"/>
  <c r="R325" i="5" s="1"/>
  <c r="R326" i="5" a="1"/>
  <c r="R326" i="5" s="1"/>
  <c r="R327" i="5" a="1"/>
  <c r="R327" i="5" s="1"/>
  <c r="R328" i="5" a="1"/>
  <c r="R329" i="5" a="1"/>
  <c r="R329" i="5" s="1"/>
  <c r="R330" i="5" a="1"/>
  <c r="R331" i="5" a="1"/>
  <c r="R332" i="5" a="1"/>
  <c r="R332" i="5" s="1"/>
  <c r="R333" i="5" a="1"/>
  <c r="R333" i="5" s="1"/>
  <c r="R334" i="5" a="1"/>
  <c r="R334" i="5" s="1"/>
  <c r="R335" i="5" a="1"/>
  <c r="R335" i="5" s="1"/>
  <c r="R336" i="5" a="1"/>
  <c r="R336" i="5" s="1"/>
  <c r="R337" i="5" a="1"/>
  <c r="R337" i="5" s="1"/>
  <c r="R338" i="5" a="1"/>
  <c r="R338" i="5" s="1"/>
  <c r="R339" i="5" a="1"/>
  <c r="R339" i="5" s="1"/>
  <c r="R340" i="5" a="1"/>
  <c r="R340" i="5" s="1"/>
  <c r="R341" i="5" a="1"/>
  <c r="R341" i="5" s="1"/>
  <c r="R342" i="5" a="1"/>
  <c r="R342" i="5" s="1"/>
  <c r="R343" i="5" a="1"/>
  <c r="R343" i="5" s="1"/>
  <c r="R344" i="5" a="1"/>
  <c r="R344" i="5" s="1"/>
  <c r="R345" i="5" a="1"/>
  <c r="R345" i="5" s="1"/>
  <c r="R346" i="5" a="1"/>
  <c r="R346" i="5" s="1"/>
  <c r="R347" i="5" a="1"/>
  <c r="R348" i="5" a="1"/>
  <c r="R348" i="5" s="1"/>
  <c r="R349" i="5" a="1"/>
  <c r="R349" i="5" s="1"/>
  <c r="R350" i="5" a="1"/>
  <c r="R350" i="5" s="1"/>
  <c r="R351" i="5" a="1"/>
  <c r="R351" i="5" s="1"/>
  <c r="R352" i="5" a="1"/>
  <c r="R352" i="5" s="1"/>
  <c r="R353" i="5" a="1"/>
  <c r="R353" i="5" s="1"/>
  <c r="R354" i="5" a="1"/>
  <c r="R354" i="5" s="1"/>
  <c r="R355" i="5" a="1"/>
  <c r="R355" i="5" s="1"/>
  <c r="R356" i="5" a="1"/>
  <c r="R356" i="5" s="1"/>
  <c r="R357" i="5" a="1"/>
  <c r="R357" i="5" s="1"/>
  <c r="R358" i="5" a="1"/>
  <c r="R358" i="5" s="1"/>
  <c r="R359" i="5" a="1"/>
  <c r="R359" i="5" s="1"/>
  <c r="R360" i="5" a="1"/>
  <c r="R360" i="5" s="1"/>
  <c r="R361" i="5" a="1"/>
  <c r="R361" i="5" s="1"/>
  <c r="R362" i="5" a="1"/>
  <c r="R362" i="5" s="1"/>
  <c r="R363" i="5" a="1"/>
  <c r="R363" i="5" s="1"/>
  <c r="R364" i="5" a="1"/>
  <c r="R364" i="5" s="1"/>
  <c r="R365" i="5" a="1"/>
  <c r="R365" i="5" s="1"/>
  <c r="R366" i="5" a="1"/>
  <c r="R367" i="5" a="1"/>
  <c r="R367" i="5" s="1"/>
  <c r="R368" i="5" a="1"/>
  <c r="R368" i="5" s="1"/>
  <c r="R369" i="5" a="1"/>
  <c r="R369" i="5" s="1"/>
  <c r="R370" i="5" a="1"/>
  <c r="R370" i="5" s="1"/>
  <c r="R371" i="5" a="1"/>
  <c r="R371" i="5" s="1"/>
  <c r="R372" i="5" a="1"/>
  <c r="R372" i="5" s="1"/>
  <c r="R373" i="5" a="1"/>
  <c r="R373" i="5" s="1"/>
  <c r="R374" i="5" a="1"/>
  <c r="R374" i="5" s="1"/>
  <c r="R375" i="5" a="1"/>
  <c r="R375" i="5" s="1"/>
  <c r="R376" i="5" a="1"/>
  <c r="R376" i="5" s="1"/>
  <c r="R377" i="5" a="1"/>
  <c r="R378" i="5" a="1"/>
  <c r="R378" i="5" s="1"/>
  <c r="R379" i="5" a="1"/>
  <c r="R379" i="5" s="1"/>
  <c r="R380" i="5" a="1"/>
  <c r="R380" i="5" s="1"/>
  <c r="R381" i="5" a="1"/>
  <c r="R381" i="5" s="1"/>
  <c r="R382" i="5" a="1"/>
  <c r="R382" i="5" s="1"/>
  <c r="R383" i="5" a="1"/>
  <c r="R383" i="5" s="1"/>
  <c r="R384" i="5" a="1"/>
  <c r="R384" i="5" s="1"/>
  <c r="R385" i="5" a="1"/>
  <c r="R385" i="5" s="1"/>
  <c r="R386" i="5" a="1"/>
  <c r="R386" i="5" s="1"/>
  <c r="R387" i="5" a="1"/>
  <c r="R387" i="5" s="1"/>
  <c r="R388" i="5" a="1"/>
  <c r="R388" i="5" s="1"/>
  <c r="R389" i="5" a="1"/>
  <c r="R389" i="5" s="1"/>
  <c r="R390" i="5" a="1"/>
  <c r="R390" i="5" s="1"/>
  <c r="R391" i="5" a="1"/>
  <c r="R391" i="5" s="1"/>
  <c r="R392" i="5" a="1"/>
  <c r="R392" i="5" s="1"/>
  <c r="R393" i="5" a="1"/>
  <c r="R393" i="5" s="1"/>
  <c r="R394" i="5" a="1"/>
  <c r="R394" i="5" s="1"/>
  <c r="R395" i="5" a="1"/>
  <c r="R395" i="5" s="1"/>
  <c r="R396" i="5" a="1"/>
  <c r="R396" i="5" s="1"/>
  <c r="R397" i="5" a="1"/>
  <c r="R397" i="5" s="1"/>
  <c r="R398" i="5" a="1"/>
  <c r="R399" i="5" a="1"/>
  <c r="R400" i="5" a="1"/>
  <c r="R400" i="5" s="1"/>
  <c r="R401" i="5" a="1"/>
  <c r="R402" i="5" a="1"/>
  <c r="R403" i="5" a="1"/>
  <c r="R404" i="5" a="1"/>
  <c r="R405" i="5" a="1"/>
  <c r="R406" i="5" a="1"/>
  <c r="R407" i="5" a="1"/>
  <c r="R408" i="5" a="1"/>
  <c r="R409" i="5" a="1"/>
  <c r="R410" i="5" a="1"/>
  <c r="R410" i="5" s="1"/>
  <c r="R411" i="5" a="1"/>
  <c r="R412" i="5" a="1"/>
  <c r="R413" i="5" a="1"/>
  <c r="R413" i="5" s="1"/>
  <c r="R414" i="5" a="1"/>
  <c r="R414" i="5" s="1"/>
  <c r="R415" i="5" a="1"/>
  <c r="R415" i="5" s="1"/>
  <c r="R416" i="5" a="1"/>
  <c r="R416" i="5" s="1"/>
  <c r="R417" i="5" a="1"/>
  <c r="R417" i="5" s="1"/>
  <c r="R418" i="5" a="1"/>
  <c r="R418" i="5" s="1"/>
  <c r="R419" i="5" a="1"/>
  <c r="R419" i="5" s="1"/>
  <c r="R420" i="5" a="1"/>
  <c r="R420" i="5" s="1"/>
  <c r="R421" i="5" a="1"/>
  <c r="R421" i="5" s="1"/>
  <c r="R422" i="5" a="1"/>
  <c r="R422" i="5" s="1"/>
  <c r="R423" i="5" a="1"/>
  <c r="R423" i="5" s="1"/>
  <c r="R424" i="5" a="1"/>
  <c r="R424" i="5" s="1"/>
  <c r="R425" i="5" a="1"/>
  <c r="R425" i="5" s="1"/>
  <c r="R426" i="5" a="1"/>
  <c r="R426" i="5" s="1"/>
  <c r="R427" i="5" a="1"/>
  <c r="R428" i="5" a="1"/>
  <c r="R429" i="5" a="1"/>
  <c r="R430" i="5" a="1"/>
  <c r="R431" i="5" a="1"/>
  <c r="R432" i="5" a="1"/>
  <c r="R433" i="5" a="1"/>
  <c r="R434" i="5" a="1"/>
  <c r="R434" i="5" s="1"/>
  <c r="R435" i="5" a="1"/>
  <c r="R436" i="5" a="1"/>
  <c r="R437" i="5" a="1"/>
  <c r="R438" i="5" a="1"/>
  <c r="R439" i="5" a="1"/>
  <c r="R440" i="5" a="1"/>
  <c r="R441" i="5" a="1"/>
  <c r="R442" i="5" a="1"/>
  <c r="R442" i="5" s="1"/>
  <c r="R443" i="5" a="1"/>
  <c r="R443" i="5" s="1"/>
  <c r="R444" i="5" a="1"/>
  <c r="R445" i="5" a="1"/>
  <c r="R446" i="5" a="1"/>
  <c r="R447" i="5" a="1"/>
  <c r="R448" i="5" a="1"/>
  <c r="R448" i="5" s="1"/>
  <c r="R449" i="5" a="1"/>
  <c r="R449" i="5" s="1"/>
  <c r="R450" i="5" a="1"/>
  <c r="R450" i="5" s="1"/>
  <c r="R451" i="5" a="1"/>
  <c r="R451" i="5" s="1"/>
  <c r="R452" i="5" a="1"/>
  <c r="R452" i="5" s="1"/>
  <c r="R453" i="5" a="1"/>
  <c r="R453" i="5" s="1"/>
  <c r="R454" i="5" a="1"/>
  <c r="R454" i="5" s="1"/>
  <c r="R455" i="5" a="1"/>
  <c r="R455" i="5" s="1"/>
  <c r="R456" i="5" a="1"/>
  <c r="R457" i="5" a="1"/>
  <c r="R457" i="5" s="1"/>
  <c r="R458" i="5" a="1"/>
  <c r="R458" i="5" s="1"/>
  <c r="R459" i="5" a="1"/>
  <c r="R459" i="5" s="1"/>
  <c r="R460" i="5" a="1"/>
  <c r="R460" i="5" s="1"/>
  <c r="R461" i="5" a="1"/>
  <c r="R461" i="5" s="1"/>
  <c r="R462" i="5" a="1"/>
  <c r="R462" i="5" s="1"/>
  <c r="R463" i="5" a="1"/>
  <c r="R463" i="5" s="1"/>
  <c r="R464" i="5" a="1"/>
  <c r="R464" i="5" s="1"/>
  <c r="R465" i="5" a="1"/>
  <c r="R466" i="5" a="1"/>
  <c r="R467" i="5" a="1"/>
  <c r="R467" i="5" s="1"/>
  <c r="R468" i="5" a="1"/>
  <c r="R468" i="5" s="1"/>
  <c r="R469" i="5" a="1"/>
  <c r="R469" i="5" s="1"/>
  <c r="R470" i="5" a="1"/>
  <c r="R471" i="5" a="1"/>
  <c r="R472" i="5" a="1"/>
  <c r="R472" i="5" s="1"/>
  <c r="R473" i="5" a="1"/>
  <c r="R473" i="5" s="1"/>
  <c r="R474" i="5" a="1"/>
  <c r="R475" i="5" a="1"/>
  <c r="R475" i="5" s="1"/>
  <c r="R476" i="5" a="1"/>
  <c r="R476" i="5" s="1"/>
  <c r="R477" i="5" a="1"/>
  <c r="R477" i="5" s="1"/>
  <c r="R478" i="5" a="1"/>
  <c r="R478" i="5" s="1"/>
  <c r="R479" i="5" a="1"/>
  <c r="R479" i="5" s="1"/>
  <c r="R480" i="5" a="1"/>
  <c r="R480" i="5" s="1"/>
  <c r="R481" i="5" a="1"/>
  <c r="R481" i="5" s="1"/>
  <c r="R482" i="5" a="1"/>
  <c r="R482" i="5" s="1"/>
  <c r="R483" i="5" a="1"/>
  <c r="R483" i="5" s="1"/>
  <c r="R484" i="5" a="1"/>
  <c r="R484" i="5" s="1"/>
  <c r="R485" i="5" a="1"/>
  <c r="R485" i="5" s="1"/>
  <c r="R486" i="5" a="1"/>
  <c r="R486" i="5" s="1"/>
  <c r="R487" i="5" a="1"/>
  <c r="R487" i="5" s="1"/>
  <c r="R488" i="5" a="1"/>
  <c r="R488" i="5" s="1"/>
  <c r="R489" i="5" a="1"/>
  <c r="R489" i="5" s="1"/>
  <c r="R490" i="5" a="1"/>
  <c r="R490" i="5" s="1"/>
  <c r="R491" i="5" a="1"/>
  <c r="R491" i="5" s="1"/>
  <c r="R492" i="5" a="1"/>
  <c r="R492" i="5" s="1"/>
  <c r="R493" i="5" a="1"/>
  <c r="R493" i="5" s="1"/>
  <c r="R494" i="5" a="1"/>
  <c r="R494" i="5" s="1"/>
  <c r="R495" i="5" a="1"/>
  <c r="R495" i="5" s="1"/>
  <c r="R496" i="5" a="1"/>
  <c r="R496" i="5" s="1"/>
  <c r="R497" i="5" a="1"/>
  <c r="R498" i="5" a="1"/>
  <c r="R499" i="5" a="1"/>
  <c r="R500" i="5" a="1"/>
  <c r="R501" i="5" a="1"/>
  <c r="R502" i="5" a="1"/>
  <c r="R503" i="5" a="1"/>
  <c r="R504" i="5" a="1"/>
  <c r="R505" i="5" a="1"/>
  <c r="R506" i="5" a="1"/>
  <c r="R507" i="5" a="1"/>
  <c r="R508" i="5" a="1"/>
  <c r="R508" i="5" s="1"/>
  <c r="R509" i="5" a="1"/>
  <c r="R509" i="5" s="1"/>
  <c r="R510" i="5" a="1"/>
  <c r="R510" i="5" s="1"/>
  <c r="R511" i="5" a="1"/>
  <c r="R511" i="5" s="1"/>
  <c r="R512" i="5" a="1"/>
  <c r="R513" i="5" a="1"/>
  <c r="R514" i="5" a="1"/>
  <c r="R515" i="5" a="1"/>
  <c r="R516" i="5" a="1"/>
  <c r="R517" i="5" a="1"/>
  <c r="R518" i="5" a="1"/>
  <c r="R519" i="5" a="1"/>
  <c r="R520" i="5" a="1"/>
  <c r="R521" i="5" a="1"/>
  <c r="R522" i="5" a="1"/>
  <c r="R523" i="5" a="1"/>
  <c r="R524" i="5" a="1"/>
  <c r="R524" i="5" s="1"/>
  <c r="R525" i="5" a="1"/>
  <c r="R525" i="5" s="1"/>
  <c r="R526" i="5" a="1"/>
  <c r="R526" i="5" s="1"/>
  <c r="R527" i="5" a="1"/>
  <c r="R527" i="5" s="1"/>
  <c r="R528" i="5" a="1"/>
  <c r="R528" i="5" s="1"/>
  <c r="R529" i="5" a="1"/>
  <c r="R530" i="5" a="1"/>
  <c r="R531" i="5" a="1"/>
  <c r="R532" i="5" a="1"/>
  <c r="R533" i="5" a="1"/>
  <c r="R534" i="5" a="1"/>
  <c r="R535" i="5" a="1"/>
  <c r="R536" i="5" a="1"/>
  <c r="R537" i="5" a="1"/>
  <c r="R538" i="5" a="1"/>
  <c r="R539" i="5" a="1"/>
  <c r="R540" i="5" a="1"/>
  <c r="R540" i="5" s="1"/>
  <c r="R541" i="5" a="1"/>
  <c r="R542" i="5" a="1"/>
  <c r="R543" i="5" a="1"/>
  <c r="R544" i="5" a="1"/>
  <c r="R545" i="5" a="1"/>
  <c r="R546" i="5" a="1"/>
  <c r="R547" i="5" a="1"/>
  <c r="R548" i="5" a="1"/>
  <c r="R549" i="5" a="1"/>
  <c r="R550" i="5" a="1"/>
  <c r="R551" i="5" a="1"/>
  <c r="R552" i="5" a="1"/>
  <c r="R553" i="5" a="1"/>
  <c r="R554" i="5" a="1"/>
  <c r="R555" i="5" a="1"/>
  <c r="R555" i="5" s="1"/>
  <c r="R556" i="5" a="1"/>
  <c r="R556" i="5" s="1"/>
  <c r="R557" i="5" a="1"/>
  <c r="R557" i="5" s="1"/>
  <c r="R558" i="5" a="1"/>
  <c r="R559" i="5" a="1"/>
  <c r="R560" i="5" a="1"/>
  <c r="R561" i="5" a="1"/>
  <c r="R562" i="5" a="1"/>
  <c r="R563" i="5" a="1"/>
  <c r="R564" i="5" a="1"/>
  <c r="R565" i="5" a="1"/>
  <c r="R566" i="5" a="1"/>
  <c r="R567" i="5" a="1"/>
  <c r="R568" i="5" a="1"/>
  <c r="R569" i="5" a="1"/>
  <c r="R570" i="5" a="1"/>
  <c r="R571" i="5" a="1"/>
  <c r="R572" i="5" a="1"/>
  <c r="R573" i="5" a="1"/>
  <c r="R574" i="5" a="1"/>
  <c r="R575" i="5" a="1"/>
  <c r="R576" i="5" a="1"/>
  <c r="R577" i="5" a="1"/>
  <c r="R578" i="5" a="1"/>
  <c r="R579" i="5" a="1"/>
  <c r="R580" i="5" a="1"/>
  <c r="R581" i="5" a="1"/>
  <c r="R582" i="5" a="1"/>
  <c r="R583" i="5" a="1"/>
  <c r="R584" i="5" a="1"/>
  <c r="R585" i="5" a="1"/>
  <c r="R586" i="5" a="1"/>
  <c r="R587" i="5" a="1"/>
  <c r="R587" i="5" s="1"/>
  <c r="R588" i="5" a="1"/>
  <c r="R588" i="5" s="1"/>
  <c r="R589" i="5" a="1"/>
  <c r="R589" i="5" s="1"/>
  <c r="R590" i="5" a="1"/>
  <c r="R590" i="5" s="1"/>
  <c r="R591" i="5" a="1"/>
  <c r="R591" i="5" s="1"/>
  <c r="R592" i="5" a="1"/>
  <c r="R592" i="5" s="1"/>
  <c r="R593" i="5" a="1"/>
  <c r="R593" i="5" s="1"/>
  <c r="R594" i="5" a="1"/>
  <c r="R594" i="5" s="1"/>
  <c r="R595" i="5" a="1"/>
  <c r="R595" i="5" s="1"/>
  <c r="R596" i="5" a="1"/>
  <c r="R596" i="5" s="1"/>
  <c r="R597" i="5" a="1"/>
  <c r="R597" i="5" s="1"/>
  <c r="R598" i="5" a="1"/>
  <c r="R598" i="5" s="1"/>
  <c r="R599" i="5" a="1"/>
  <c r="R599" i="5" s="1"/>
  <c r="R600" i="5" a="1"/>
  <c r="R600" i="5" s="1"/>
  <c r="R601" i="5" a="1"/>
  <c r="R601" i="5" s="1"/>
  <c r="R602" i="5" a="1"/>
  <c r="R602" i="5" s="1"/>
  <c r="R603" i="5" a="1"/>
  <c r="R603" i="5" s="1"/>
  <c r="R604" i="5" a="1"/>
  <c r="R604" i="5" s="1"/>
  <c r="R605" i="5" a="1"/>
  <c r="R605" i="5" s="1"/>
  <c r="R606" i="5" a="1"/>
  <c r="R606" i="5" s="1"/>
  <c r="R607" i="5" a="1"/>
  <c r="R607" i="5" s="1"/>
  <c r="R608" i="5" a="1"/>
  <c r="R608" i="5" s="1"/>
  <c r="R609" i="5" a="1"/>
  <c r="R609" i="5" s="1"/>
  <c r="R610" i="5" a="1"/>
  <c r="R610" i="5" s="1"/>
  <c r="R611" i="5" a="1"/>
  <c r="R611" i="5" s="1"/>
  <c r="R612" i="5" a="1"/>
  <c r="R612" i="5" s="1"/>
  <c r="R613" i="5" a="1"/>
  <c r="R613" i="5" s="1"/>
  <c r="R614" i="5" a="1"/>
  <c r="R614" i="5" s="1"/>
  <c r="R615" i="5" a="1"/>
  <c r="R616" i="5" a="1"/>
  <c r="R616" i="5" s="1"/>
  <c r="R617" i="5" a="1"/>
  <c r="R617" i="5" s="1"/>
  <c r="R618" i="5" a="1"/>
  <c r="R618" i="5" s="1"/>
  <c r="R619" i="5" a="1"/>
  <c r="R619" i="5" s="1"/>
  <c r="R620" i="5" a="1"/>
  <c r="R620" i="5" s="1"/>
  <c r="R621" i="5" a="1"/>
  <c r="R621" i="5" s="1"/>
  <c r="D67" i="42" a="1"/>
  <c r="D67" i="42" s="1"/>
  <c r="G2" i="42" a="1"/>
  <c r="G2" i="42" s="1"/>
  <c r="G3" i="42" a="1"/>
  <c r="G3" i="42" s="1"/>
  <c r="G5" i="42" a="1"/>
  <c r="G5" i="42" s="1"/>
  <c r="G6" i="42" a="1"/>
  <c r="G6" i="42" s="1"/>
  <c r="G7" i="42" a="1"/>
  <c r="G7" i="42" s="1"/>
  <c r="G8" i="42" a="1"/>
  <c r="G8" i="42" s="1"/>
  <c r="G9" i="42" a="1"/>
  <c r="G9" i="42" s="1"/>
  <c r="G10" i="42" a="1"/>
  <c r="G10" i="42" s="1"/>
  <c r="G11" i="42" a="1"/>
  <c r="G11" i="42" s="1"/>
  <c r="G12" i="42" a="1"/>
  <c r="G12" i="42" s="1"/>
  <c r="G13" i="42" a="1"/>
  <c r="G13" i="42" s="1"/>
  <c r="G14" i="42" a="1"/>
  <c r="G14" i="42" s="1"/>
  <c r="G15" i="42" a="1"/>
  <c r="G15" i="42" s="1"/>
  <c r="G16" i="42" a="1"/>
  <c r="G16" i="42" s="1"/>
  <c r="G17" i="42" a="1"/>
  <c r="G17" i="42" s="1"/>
  <c r="G18" i="42" a="1"/>
  <c r="G18" i="42" s="1"/>
  <c r="G19" i="42" a="1"/>
  <c r="G19" i="42" s="1"/>
  <c r="G20" i="42" a="1"/>
  <c r="G20" i="42" s="1"/>
  <c r="G21" i="42" a="1"/>
  <c r="G21" i="42" s="1"/>
  <c r="G22" i="42" a="1"/>
  <c r="G22" i="42" s="1"/>
  <c r="G23" i="42" a="1"/>
  <c r="G23" i="42" s="1"/>
  <c r="G24" i="42" a="1"/>
  <c r="G24" i="42" s="1"/>
  <c r="G25" i="42" a="1"/>
  <c r="G25" i="42" s="1"/>
  <c r="G26" i="42" a="1"/>
  <c r="G26" i="42" s="1"/>
  <c r="G27" i="42" a="1"/>
  <c r="G27" i="42" s="1"/>
  <c r="G28" i="42" a="1"/>
  <c r="G28" i="42" s="1"/>
  <c r="G29" i="42" a="1"/>
  <c r="G29" i="42" s="1"/>
  <c r="G30" i="42" a="1"/>
  <c r="G30" i="42" s="1"/>
  <c r="G31" i="42" a="1"/>
  <c r="G31" i="42" s="1"/>
  <c r="G32" i="42" a="1"/>
  <c r="G32" i="42" s="1"/>
  <c r="G33" i="42" a="1"/>
  <c r="G33" i="42" s="1"/>
  <c r="G34" i="42" a="1"/>
  <c r="G34" i="42" s="1"/>
  <c r="G35" i="42" a="1"/>
  <c r="G35" i="42" s="1"/>
  <c r="G36" i="42" a="1"/>
  <c r="G36" i="42" s="1"/>
  <c r="G37" i="42" a="1"/>
  <c r="G37" i="42" s="1"/>
  <c r="G38" i="42" a="1"/>
  <c r="G38" i="42" s="1"/>
  <c r="G39" i="42" a="1"/>
  <c r="G39" i="42" s="1"/>
  <c r="G40" i="42" a="1"/>
  <c r="G40" i="42" s="1"/>
  <c r="G41" i="42" a="1"/>
  <c r="G41" i="42" s="1"/>
  <c r="G42" i="42" a="1"/>
  <c r="G42" i="42" s="1"/>
  <c r="G43" i="42" a="1"/>
  <c r="G43" i="42" s="1"/>
  <c r="G44" i="42" a="1"/>
  <c r="G44" i="42" s="1"/>
  <c r="G45" i="42" a="1"/>
  <c r="G45" i="42" s="1"/>
  <c r="G46" i="42" a="1"/>
  <c r="G46" i="42" s="1"/>
  <c r="G47" i="42" a="1"/>
  <c r="G47" i="42" s="1"/>
  <c r="G48" i="42" a="1"/>
  <c r="G48" i="42" s="1"/>
  <c r="G49" i="42" a="1"/>
  <c r="G49" i="42" s="1"/>
  <c r="G50" i="42" a="1"/>
  <c r="G50" i="42" s="1"/>
  <c r="G51" i="42" a="1"/>
  <c r="G51" i="42" s="1"/>
  <c r="G52" i="42" a="1"/>
  <c r="G52" i="42" s="1"/>
  <c r="G53" i="42" a="1"/>
  <c r="G53" i="42" s="1"/>
  <c r="G54" i="42" a="1"/>
  <c r="G54" i="42" s="1"/>
  <c r="G55" i="42" a="1"/>
  <c r="G55" i="42" s="1"/>
  <c r="G56" i="42" a="1"/>
  <c r="G56" i="42" s="1"/>
  <c r="G57" i="42" a="1"/>
  <c r="G57" i="42" s="1"/>
  <c r="G58" i="42" a="1"/>
  <c r="G58" i="42" s="1"/>
  <c r="G59" i="42" a="1"/>
  <c r="G59" i="42" s="1"/>
  <c r="G60" i="42" a="1"/>
  <c r="G60" i="42" s="1"/>
  <c r="G61" i="42" a="1"/>
  <c r="G61" i="42" s="1"/>
  <c r="G62" i="42" a="1"/>
  <c r="G62" i="42" s="1"/>
  <c r="G63" i="42" a="1"/>
  <c r="G63" i="42" s="1"/>
  <c r="G64" i="42" a="1"/>
  <c r="G64" i="42" s="1"/>
  <c r="G65" i="42" a="1"/>
  <c r="G65" i="42" s="1"/>
  <c r="G66" i="42" a="1"/>
  <c r="G66" i="42" s="1"/>
  <c r="G67" i="42" a="1"/>
  <c r="G67" i="42" s="1"/>
  <c r="G68" i="42" a="1"/>
  <c r="G68" i="42" s="1"/>
  <c r="G69" i="42" a="1"/>
  <c r="G69" i="42" s="1"/>
  <c r="G70" i="42" a="1"/>
  <c r="G70" i="42" s="1"/>
  <c r="G71" i="42" a="1"/>
  <c r="G71" i="42" s="1"/>
  <c r="G72" i="42" a="1"/>
  <c r="G72" i="42" s="1"/>
  <c r="G73" i="42" a="1"/>
  <c r="G73" i="42" s="1"/>
  <c r="G74" i="42" a="1"/>
  <c r="G74" i="42" s="1"/>
  <c r="G75" i="42" a="1"/>
  <c r="G75" i="42" s="1"/>
  <c r="G76" i="42" a="1"/>
  <c r="G76" i="42" s="1"/>
  <c r="G77" i="42" a="1"/>
  <c r="G77" i="42" s="1"/>
  <c r="G78" i="42" a="1"/>
  <c r="G78" i="42" s="1"/>
  <c r="G79" i="42" a="1"/>
  <c r="G79" i="42" s="1"/>
  <c r="G80" i="42" a="1"/>
  <c r="G80" i="42" s="1"/>
  <c r="G81" i="42" a="1"/>
  <c r="G81" i="42" s="1"/>
  <c r="G82" i="42" a="1"/>
  <c r="G82" i="42" s="1"/>
  <c r="G83" i="42" a="1"/>
  <c r="G83" i="42" s="1"/>
  <c r="G84" i="42" a="1"/>
  <c r="G84" i="42" s="1"/>
  <c r="G85" i="42" a="1"/>
  <c r="G85" i="42" s="1"/>
  <c r="G86" i="42" a="1"/>
  <c r="G86" i="42" s="1"/>
  <c r="G87" i="42" a="1"/>
  <c r="G87" i="42" s="1"/>
  <c r="G88" i="42" a="1"/>
  <c r="G88" i="42" s="1"/>
  <c r="G89" i="42" a="1"/>
  <c r="G89" i="42" s="1"/>
  <c r="G90" i="42" a="1"/>
  <c r="G90" i="42" s="1"/>
  <c r="G91" i="42" a="1"/>
  <c r="G91" i="42" s="1"/>
  <c r="G92" i="42" a="1"/>
  <c r="G92" i="42" s="1"/>
  <c r="G93" i="42" a="1"/>
  <c r="G93" i="42" s="1"/>
  <c r="G94" i="42" a="1"/>
  <c r="G94" i="42" s="1"/>
  <c r="G95" i="42" a="1"/>
  <c r="G95" i="42" s="1"/>
  <c r="G96" i="42" a="1"/>
  <c r="G96" i="42" s="1"/>
  <c r="G97" i="42" a="1"/>
  <c r="G97" i="42" s="1"/>
  <c r="G98" i="42" a="1"/>
  <c r="G98" i="42" s="1"/>
  <c r="G99" i="42" a="1"/>
  <c r="G99" i="42" s="1"/>
  <c r="G100" i="42" a="1"/>
  <c r="G100" i="42" s="1"/>
  <c r="G101" i="42" a="1"/>
  <c r="G101" i="42" s="1"/>
  <c r="G102" i="42" a="1"/>
  <c r="G102" i="42" s="1"/>
  <c r="G103" i="42" a="1"/>
  <c r="G103" i="42" s="1"/>
  <c r="G104" i="42" a="1"/>
  <c r="G104" i="42" s="1"/>
  <c r="G105" i="42" a="1"/>
  <c r="G105" i="42" s="1"/>
  <c r="G106" i="42" a="1"/>
  <c r="G106" i="42" s="1"/>
  <c r="G107" i="42" a="1"/>
  <c r="G107" i="42" s="1"/>
  <c r="G108" i="42" a="1"/>
  <c r="G108" i="42" s="1"/>
  <c r="G109" i="42" a="1"/>
  <c r="G109" i="42" s="1"/>
  <c r="G110" i="42" a="1"/>
  <c r="G110" i="42" s="1"/>
  <c r="G111" i="42" a="1"/>
  <c r="G111" i="42" s="1"/>
  <c r="G112" i="42" a="1"/>
  <c r="G112" i="42" s="1"/>
  <c r="G113" i="42" a="1"/>
  <c r="G113" i="42" s="1"/>
  <c r="G114" i="42" a="1"/>
  <c r="G114" i="42" s="1"/>
  <c r="G115" i="42" a="1"/>
  <c r="G115" i="42" s="1"/>
  <c r="G116" i="42" a="1"/>
  <c r="G116" i="42" s="1"/>
  <c r="G117" i="42" a="1"/>
  <c r="G117" i="42" s="1"/>
  <c r="G118" i="42" a="1"/>
  <c r="G118" i="42" s="1"/>
  <c r="G119" i="42" a="1"/>
  <c r="G119" i="42" s="1"/>
  <c r="G120" i="42" a="1"/>
  <c r="G120" i="42" s="1"/>
  <c r="G121" i="42" a="1"/>
  <c r="G121" i="42" s="1"/>
  <c r="G122" i="42" a="1"/>
  <c r="G122" i="42" s="1"/>
  <c r="G123" i="42" a="1"/>
  <c r="G123" i="42" s="1"/>
  <c r="G124" i="42" a="1"/>
  <c r="G124" i="42" s="1"/>
  <c r="G125" i="42" a="1"/>
  <c r="G125" i="42" s="1"/>
  <c r="G126" i="42" a="1"/>
  <c r="G126" i="42" s="1"/>
  <c r="G127" i="42" a="1"/>
  <c r="G127" i="42" s="1"/>
  <c r="G128" i="42" a="1"/>
  <c r="G128" i="42" s="1"/>
  <c r="G129" i="42" a="1"/>
  <c r="G129" i="42" s="1"/>
  <c r="G130" i="42" a="1"/>
  <c r="G130" i="42" s="1"/>
  <c r="G131" i="42" a="1"/>
  <c r="G131" i="42" s="1"/>
  <c r="G132" i="42" a="1"/>
  <c r="G132" i="42" s="1"/>
  <c r="G133" i="42" a="1"/>
  <c r="G133" i="42" s="1"/>
  <c r="G134" i="42" a="1"/>
  <c r="G134" i="42" s="1"/>
  <c r="G135" i="42" a="1"/>
  <c r="G135" i="42" s="1"/>
  <c r="G136" i="42" a="1"/>
  <c r="G136" i="42" s="1"/>
  <c r="G137" i="42" a="1"/>
  <c r="G137" i="42" s="1"/>
  <c r="G138" i="42" a="1"/>
  <c r="G138" i="42" s="1"/>
  <c r="G139" i="42" a="1"/>
  <c r="G139" i="42" s="1"/>
  <c r="G140" i="42" a="1"/>
  <c r="G140" i="42" s="1"/>
  <c r="G141" i="42" a="1"/>
  <c r="G141" i="42" s="1"/>
  <c r="G142" i="42" a="1"/>
  <c r="G142" i="42" s="1"/>
  <c r="G143" i="42" a="1"/>
  <c r="G143" i="42" s="1"/>
  <c r="G144" i="42" a="1"/>
  <c r="G144" i="42" s="1"/>
  <c r="G145" i="42" a="1"/>
  <c r="G145" i="42" s="1"/>
  <c r="G146" i="42" a="1"/>
  <c r="G146" i="42" s="1"/>
  <c r="G147" i="42" a="1"/>
  <c r="G147" i="42" s="1"/>
  <c r="G148" i="42" a="1"/>
  <c r="G148" i="42" s="1"/>
  <c r="G149" i="42" a="1"/>
  <c r="G149" i="42" s="1"/>
  <c r="G150" i="42" a="1"/>
  <c r="G150" i="42" s="1"/>
  <c r="G151" i="42" a="1"/>
  <c r="G151" i="42" s="1"/>
  <c r="G152" i="42" a="1"/>
  <c r="G152" i="42" s="1"/>
  <c r="G153" i="42" a="1"/>
  <c r="G153" i="42" s="1"/>
  <c r="G154" i="42" a="1"/>
  <c r="G154" i="42" s="1"/>
  <c r="G155" i="42" a="1"/>
  <c r="G155" i="42" s="1"/>
  <c r="G156" i="42" a="1"/>
  <c r="G156" i="42" s="1"/>
  <c r="G157" i="42" a="1"/>
  <c r="G157" i="42" s="1"/>
  <c r="G158" i="42" a="1"/>
  <c r="G158" i="42" s="1"/>
  <c r="G159" i="42" a="1"/>
  <c r="G159" i="42" s="1"/>
  <c r="G160" i="42" a="1"/>
  <c r="G160" i="42" s="1"/>
  <c r="G161" i="42" a="1"/>
  <c r="G161" i="42" s="1"/>
  <c r="G162" i="42" a="1"/>
  <c r="G162" i="42" s="1"/>
  <c r="G163" i="42" a="1"/>
  <c r="G163" i="42" s="1"/>
  <c r="G164" i="42" a="1"/>
  <c r="G164" i="42" s="1"/>
  <c r="G165" i="42" a="1"/>
  <c r="G165" i="42" s="1"/>
  <c r="G166" i="42" a="1"/>
  <c r="G166" i="42" s="1"/>
  <c r="G167" i="42" a="1"/>
  <c r="G167" i="42" s="1"/>
  <c r="G168" i="42" a="1"/>
  <c r="G168" i="42" s="1"/>
  <c r="G169" i="42" a="1"/>
  <c r="G169" i="42" s="1"/>
  <c r="G170" i="42" a="1"/>
  <c r="G170" i="42" s="1"/>
  <c r="G171" i="42" a="1"/>
  <c r="G171" i="42" s="1"/>
  <c r="G172" i="42" a="1"/>
  <c r="G172" i="42" s="1"/>
  <c r="G173" i="42" a="1"/>
  <c r="G173" i="42" s="1"/>
  <c r="G174" i="42" a="1"/>
  <c r="G174" i="42" s="1"/>
  <c r="G175" i="42" a="1"/>
  <c r="G175" i="42" s="1"/>
  <c r="G176" i="42" a="1"/>
  <c r="G176" i="42" s="1"/>
  <c r="G177" i="42" a="1"/>
  <c r="G177" i="42" s="1"/>
  <c r="G178" i="42" a="1"/>
  <c r="G178" i="42" s="1"/>
  <c r="G179" i="42" a="1"/>
  <c r="G179" i="42" s="1"/>
  <c r="G180" i="42" a="1"/>
  <c r="G180" i="42" s="1"/>
  <c r="G181" i="42" a="1"/>
  <c r="G181" i="42" s="1"/>
  <c r="G182" i="42" a="1"/>
  <c r="G182" i="42" s="1"/>
  <c r="G183" i="42" a="1"/>
  <c r="G183" i="42" s="1"/>
  <c r="G184" i="42" a="1"/>
  <c r="G184" i="42" s="1"/>
  <c r="G185" i="42" a="1"/>
  <c r="G185" i="42" s="1"/>
  <c r="G186" i="42" a="1"/>
  <c r="G186" i="42" s="1"/>
  <c r="G187" i="42" a="1"/>
  <c r="G187" i="42" s="1"/>
  <c r="G188" i="42" a="1"/>
  <c r="G188" i="42" s="1"/>
  <c r="G189" i="42" a="1"/>
  <c r="G189" i="42" s="1"/>
  <c r="G190" i="42" a="1"/>
  <c r="G190" i="42" s="1"/>
  <c r="G191" i="42" a="1"/>
  <c r="G191" i="42" s="1"/>
  <c r="G192" i="42" a="1"/>
  <c r="G192" i="42" s="1"/>
  <c r="G193" i="42" a="1"/>
  <c r="G193" i="42" s="1"/>
  <c r="G194" i="42" a="1"/>
  <c r="G194" i="42" s="1"/>
  <c r="G195" i="42" a="1"/>
  <c r="G195" i="42" s="1"/>
  <c r="G196" i="42" a="1"/>
  <c r="G196" i="42" s="1"/>
  <c r="G197" i="42" a="1"/>
  <c r="G197" i="42" s="1"/>
  <c r="G198" i="42" a="1"/>
  <c r="G198" i="42" s="1"/>
  <c r="G199" i="42" a="1"/>
  <c r="G199" i="42" s="1"/>
  <c r="G200" i="42" a="1"/>
  <c r="G200" i="42" s="1"/>
  <c r="G201" i="42" a="1"/>
  <c r="G201" i="42" s="1"/>
  <c r="G202" i="42" a="1"/>
  <c r="G202" i="42" s="1"/>
  <c r="G203" i="42" a="1"/>
  <c r="G203" i="42" s="1"/>
  <c r="G204" i="42" a="1"/>
  <c r="G204" i="42" s="1"/>
  <c r="G205" i="42" a="1"/>
  <c r="G205" i="42" s="1"/>
  <c r="G206" i="42" a="1"/>
  <c r="G206" i="42" s="1"/>
  <c r="G207" i="42" a="1"/>
  <c r="G207" i="42" s="1"/>
  <c r="G208" i="42" a="1"/>
  <c r="G208" i="42" s="1"/>
  <c r="G209" i="42" a="1"/>
  <c r="G209" i="42" s="1"/>
  <c r="G210" i="42" a="1"/>
  <c r="G210" i="42" s="1"/>
  <c r="G211" i="42" a="1"/>
  <c r="G211" i="42" s="1"/>
  <c r="G212" i="42" a="1"/>
  <c r="G212" i="42" s="1"/>
  <c r="G213" i="42" a="1"/>
  <c r="G213" i="42" s="1"/>
  <c r="G214" i="42" a="1"/>
  <c r="G214" i="42" s="1"/>
  <c r="G215" i="42" a="1"/>
  <c r="G215" i="42" s="1"/>
  <c r="G216" i="42" a="1"/>
  <c r="G216" i="42" s="1"/>
  <c r="G217" i="42" a="1"/>
  <c r="G217" i="42" s="1"/>
  <c r="G218" i="42" a="1"/>
  <c r="G218" i="42" s="1"/>
  <c r="G219" i="42" a="1"/>
  <c r="G219" i="42" s="1"/>
  <c r="G220" i="42" a="1"/>
  <c r="G220" i="42" s="1"/>
  <c r="G221" i="42" a="1"/>
  <c r="G221" i="42" s="1"/>
  <c r="G222" i="42" a="1"/>
  <c r="G222" i="42" s="1"/>
  <c r="G223" i="42" a="1"/>
  <c r="G223" i="42" s="1"/>
  <c r="G224" i="42" a="1"/>
  <c r="G224" i="42" s="1"/>
  <c r="G225" i="42" a="1"/>
  <c r="G225" i="42" s="1"/>
  <c r="G226" i="42" a="1"/>
  <c r="G226" i="42" s="1"/>
  <c r="G227" i="42" a="1"/>
  <c r="G227" i="42" s="1"/>
  <c r="G228" i="42" a="1"/>
  <c r="G228" i="42" s="1"/>
  <c r="G229" i="42" a="1"/>
  <c r="G229" i="42" s="1"/>
  <c r="G230" i="42" a="1"/>
  <c r="G230" i="42" s="1"/>
  <c r="G231" i="42" a="1"/>
  <c r="G231" i="42" s="1"/>
  <c r="G232" i="42" a="1"/>
  <c r="G232" i="42" s="1"/>
  <c r="G233" i="42" a="1"/>
  <c r="G233" i="42" s="1"/>
  <c r="G234" i="42" a="1"/>
  <c r="G234" i="42" s="1"/>
  <c r="G235" i="42" a="1"/>
  <c r="G235" i="42" s="1"/>
  <c r="G236" i="42" a="1"/>
  <c r="G236" i="42" s="1"/>
  <c r="G237" i="42" a="1"/>
  <c r="G237" i="42" s="1"/>
  <c r="G238" i="42" a="1"/>
  <c r="G238" i="42" s="1"/>
  <c r="G239" i="42" a="1"/>
  <c r="G239" i="42" s="1"/>
  <c r="G240" i="42" a="1"/>
  <c r="G240" i="42" s="1"/>
  <c r="G241" i="42" a="1"/>
  <c r="G241" i="42" s="1"/>
  <c r="G242" i="42" a="1"/>
  <c r="G242" i="42" s="1"/>
  <c r="G243" i="42" a="1"/>
  <c r="G243" i="42" s="1"/>
  <c r="G244" i="42" a="1"/>
  <c r="G244" i="42" s="1"/>
  <c r="G245" i="42" a="1"/>
  <c r="G245" i="42" s="1"/>
  <c r="G246" i="42" a="1"/>
  <c r="G246" i="42" s="1"/>
  <c r="G247" i="42" a="1"/>
  <c r="G247" i="42" s="1"/>
  <c r="G248" i="42" a="1"/>
  <c r="G248" i="42" s="1"/>
  <c r="G249" i="42" a="1"/>
  <c r="G249" i="42" s="1"/>
  <c r="G250" i="42" a="1"/>
  <c r="G250" i="42" s="1"/>
  <c r="G251" i="42" a="1"/>
  <c r="G251" i="42" s="1"/>
  <c r="G252" i="42" a="1"/>
  <c r="G252" i="42" s="1"/>
  <c r="G253" i="42" a="1"/>
  <c r="G253" i="42" s="1"/>
  <c r="G254" i="42" a="1"/>
  <c r="G254" i="42" s="1"/>
  <c r="G255" i="42" a="1"/>
  <c r="G255" i="42" s="1"/>
  <c r="G256" i="42" a="1"/>
  <c r="G256" i="42" s="1"/>
  <c r="G257" i="42" a="1"/>
  <c r="G257" i="42" s="1"/>
  <c r="G258" i="42" a="1"/>
  <c r="G258" i="42" s="1"/>
  <c r="G259" i="42" a="1"/>
  <c r="G259" i="42" s="1"/>
  <c r="G260" i="42" a="1"/>
  <c r="G260" i="42" s="1"/>
  <c r="G261" i="42" a="1"/>
  <c r="G261" i="42" s="1"/>
  <c r="G262" i="42" a="1"/>
  <c r="G262" i="42" s="1"/>
  <c r="G263" i="42" a="1"/>
  <c r="G263" i="42" s="1"/>
  <c r="G264" i="42" a="1"/>
  <c r="G264" i="42" s="1"/>
  <c r="G265" i="42" a="1"/>
  <c r="G265" i="42" s="1"/>
  <c r="G266" i="42" a="1"/>
  <c r="G266" i="42" s="1"/>
  <c r="G267" i="42" a="1"/>
  <c r="G267" i="42" s="1"/>
  <c r="G268" i="42" a="1"/>
  <c r="G268" i="42" s="1"/>
  <c r="G269" i="42" a="1"/>
  <c r="G269" i="42" s="1"/>
  <c r="G270" i="42" a="1"/>
  <c r="G270" i="42" s="1"/>
  <c r="G271" i="42" a="1"/>
  <c r="G271" i="42" s="1"/>
  <c r="G272" i="42" a="1"/>
  <c r="G272" i="42" s="1"/>
  <c r="G273" i="42" a="1"/>
  <c r="G273" i="42" s="1"/>
  <c r="G274" i="42" a="1"/>
  <c r="G274" i="42" s="1"/>
  <c r="G275" i="42" a="1"/>
  <c r="G275" i="42" s="1"/>
  <c r="G276" i="42" a="1"/>
  <c r="G276" i="42" s="1"/>
  <c r="G277" i="42" a="1"/>
  <c r="G277" i="42" s="1"/>
  <c r="G278" i="42" a="1"/>
  <c r="G278" i="42" s="1"/>
  <c r="G279" i="42" a="1"/>
  <c r="G279" i="42" s="1"/>
  <c r="G280" i="42" a="1"/>
  <c r="G280" i="42" s="1"/>
  <c r="G281" i="42" a="1"/>
  <c r="G281" i="42" s="1"/>
  <c r="G282" i="42" a="1"/>
  <c r="G282" i="42" s="1"/>
  <c r="G283" i="42" a="1"/>
  <c r="G283" i="42" s="1"/>
  <c r="G284" i="42" a="1"/>
  <c r="G284" i="42" s="1"/>
  <c r="G285" i="42" a="1"/>
  <c r="G285" i="42" s="1"/>
  <c r="G286" i="42" a="1"/>
  <c r="G286" i="42" s="1"/>
  <c r="G287" i="42" a="1"/>
  <c r="G287" i="42" s="1"/>
  <c r="G288" i="42" a="1"/>
  <c r="G288" i="42" s="1"/>
  <c r="G289" i="42" a="1"/>
  <c r="G289" i="42" s="1"/>
  <c r="G290" i="42" a="1"/>
  <c r="G290" i="42" s="1"/>
  <c r="G291" i="42" a="1"/>
  <c r="G291" i="42" s="1"/>
  <c r="G292" i="42" a="1"/>
  <c r="G292" i="42" s="1"/>
  <c r="G293" i="42" a="1"/>
  <c r="G293" i="42" s="1"/>
  <c r="G294" i="42" a="1"/>
  <c r="G294" i="42" s="1"/>
  <c r="G295" i="42" a="1"/>
  <c r="G295" i="42" s="1"/>
  <c r="G296" i="42" a="1"/>
  <c r="G296" i="42" s="1"/>
  <c r="G297" i="42" a="1"/>
  <c r="G297" i="42" s="1"/>
  <c r="G298" i="42" a="1"/>
  <c r="G298" i="42" s="1"/>
  <c r="G299" i="42" a="1"/>
  <c r="G299" i="42" s="1"/>
  <c r="G300" i="42" a="1"/>
  <c r="G300" i="42" s="1"/>
  <c r="G301" i="42" a="1"/>
  <c r="G301" i="42" s="1"/>
  <c r="G302" i="42" a="1"/>
  <c r="G302" i="42" s="1"/>
  <c r="G303" i="42" a="1"/>
  <c r="G303" i="42" s="1"/>
  <c r="G304" i="42" a="1"/>
  <c r="G304" i="42" s="1"/>
  <c r="G305" i="42" a="1"/>
  <c r="G305" i="42" s="1"/>
  <c r="G306" i="42" a="1"/>
  <c r="G306" i="42" s="1"/>
  <c r="G307" i="42" a="1"/>
  <c r="G307" i="42" s="1"/>
  <c r="G308" i="42" a="1"/>
  <c r="G308" i="42" s="1"/>
  <c r="G309" i="42" a="1"/>
  <c r="G309" i="42" s="1"/>
  <c r="G310" i="42" a="1"/>
  <c r="G310" i="42" s="1"/>
  <c r="G311" i="42" a="1"/>
  <c r="G311" i="42" s="1"/>
  <c r="G312" i="42" a="1"/>
  <c r="G312" i="42" s="1"/>
  <c r="G313" i="42" a="1"/>
  <c r="G313" i="42" s="1"/>
  <c r="G314" i="42" a="1"/>
  <c r="G314" i="42" s="1"/>
  <c r="G315" i="42" a="1"/>
  <c r="G315" i="42" s="1"/>
  <c r="G316" i="42" a="1"/>
  <c r="G316" i="42" s="1"/>
  <c r="G317" i="42" a="1"/>
  <c r="G317" i="42" s="1"/>
  <c r="G318" i="42" a="1"/>
  <c r="G318" i="42" s="1"/>
  <c r="G319" i="42" a="1"/>
  <c r="G319" i="42" s="1"/>
  <c r="G320" i="42" a="1"/>
  <c r="G320" i="42" s="1"/>
  <c r="G321" i="42" a="1"/>
  <c r="G321" i="42" s="1"/>
  <c r="G322" i="42" a="1"/>
  <c r="G322" i="42" s="1"/>
  <c r="G323" i="42" a="1"/>
  <c r="G323" i="42" s="1"/>
  <c r="G324" i="42" a="1"/>
  <c r="G324" i="42" s="1"/>
  <c r="G325" i="42" a="1"/>
  <c r="G325" i="42" s="1"/>
  <c r="G326" i="42" a="1"/>
  <c r="G326" i="42" s="1"/>
  <c r="G327" i="42" a="1"/>
  <c r="G327" i="42" s="1"/>
  <c r="G328" i="42" a="1"/>
  <c r="G328" i="42" s="1"/>
  <c r="G329" i="42" a="1"/>
  <c r="G329" i="42" s="1"/>
  <c r="G330" i="42" a="1"/>
  <c r="G330" i="42" s="1"/>
  <c r="G331" i="42" a="1"/>
  <c r="G331" i="42" s="1"/>
  <c r="G332" i="42" a="1"/>
  <c r="G332" i="42" s="1"/>
  <c r="G333" i="42" a="1"/>
  <c r="G333" i="42" s="1"/>
  <c r="G334" i="42" a="1"/>
  <c r="G334" i="42" s="1"/>
  <c r="G335" i="42" a="1"/>
  <c r="G335" i="42" s="1"/>
  <c r="G336" i="42" a="1"/>
  <c r="G336" i="42" s="1"/>
  <c r="G337" i="42" a="1"/>
  <c r="G337" i="42" s="1"/>
  <c r="G338" i="42" a="1"/>
  <c r="G338" i="42" s="1"/>
  <c r="G339" i="42" a="1"/>
  <c r="G339" i="42" s="1"/>
  <c r="G340" i="42" a="1"/>
  <c r="G340" i="42" s="1"/>
  <c r="G341" i="42" a="1"/>
  <c r="G341" i="42" s="1"/>
  <c r="G342" i="42" a="1"/>
  <c r="G342" i="42" s="1"/>
  <c r="G343" i="42" a="1"/>
  <c r="G343" i="42" s="1"/>
  <c r="G344" i="42" a="1"/>
  <c r="G344" i="42" s="1"/>
  <c r="G345" i="42" a="1"/>
  <c r="G345" i="42" s="1"/>
  <c r="G346" i="42" a="1"/>
  <c r="G346" i="42" s="1"/>
  <c r="G347" i="42" a="1"/>
  <c r="G347" i="42" s="1"/>
  <c r="G348" i="42" a="1"/>
  <c r="G348" i="42" s="1"/>
  <c r="G349" i="42" a="1"/>
  <c r="G349" i="42" s="1"/>
  <c r="G350" i="42" a="1"/>
  <c r="G350" i="42" s="1"/>
  <c r="G351" i="42" a="1"/>
  <c r="G351" i="42" s="1"/>
  <c r="G352" i="42" a="1"/>
  <c r="G352" i="42" s="1"/>
  <c r="G353" i="42" a="1"/>
  <c r="G353" i="42" s="1"/>
  <c r="G354" i="42" a="1"/>
  <c r="G354" i="42" s="1"/>
  <c r="G355" i="42" a="1"/>
  <c r="G355" i="42" s="1"/>
  <c r="G356" i="42" a="1"/>
  <c r="G356" i="42" s="1"/>
  <c r="G357" i="42" a="1"/>
  <c r="G357" i="42" s="1"/>
  <c r="G358" i="42" a="1"/>
  <c r="G358" i="42" s="1"/>
  <c r="G359" i="42" a="1"/>
  <c r="G359" i="42" s="1"/>
  <c r="G360" i="42" a="1"/>
  <c r="G360" i="42" s="1"/>
  <c r="G361" i="42" a="1"/>
  <c r="G361" i="42" s="1"/>
  <c r="G362" i="42" a="1"/>
  <c r="G362" i="42" s="1"/>
  <c r="G363" i="42" a="1"/>
  <c r="G363" i="42" s="1"/>
  <c r="G364" i="42" a="1"/>
  <c r="G364" i="42" s="1"/>
  <c r="G365" i="42" a="1"/>
  <c r="G365" i="42" s="1"/>
  <c r="G366" i="42" a="1"/>
  <c r="G366" i="42" s="1"/>
  <c r="G367" i="42" a="1"/>
  <c r="G367" i="42" s="1"/>
  <c r="G368" i="42" a="1"/>
  <c r="G368" i="42" s="1"/>
  <c r="G369" i="42" a="1"/>
  <c r="G369" i="42" s="1"/>
  <c r="G370" i="42" a="1"/>
  <c r="G370" i="42" s="1"/>
  <c r="G371" i="42" a="1"/>
  <c r="G371" i="42" s="1"/>
  <c r="G372" i="42" a="1"/>
  <c r="G372" i="42" s="1"/>
  <c r="G373" i="42" a="1"/>
  <c r="G373" i="42" s="1"/>
  <c r="G374" i="42" a="1"/>
  <c r="G374" i="42" s="1"/>
  <c r="G375" i="42" a="1"/>
  <c r="G375" i="42" s="1"/>
  <c r="G376" i="42" a="1"/>
  <c r="G376" i="42" s="1"/>
  <c r="G377" i="42" a="1"/>
  <c r="G377" i="42" s="1"/>
  <c r="G378" i="42" a="1"/>
  <c r="G378" i="42" s="1"/>
  <c r="G379" i="42" a="1"/>
  <c r="G379" i="42" s="1"/>
  <c r="G380" i="42" a="1"/>
  <c r="G380" i="42" s="1"/>
  <c r="G381" i="42" a="1"/>
  <c r="G381" i="42" s="1"/>
  <c r="G382" i="42" a="1"/>
  <c r="G382" i="42" s="1"/>
  <c r="G383" i="42" a="1"/>
  <c r="G383" i="42" s="1"/>
  <c r="G384" i="42" a="1"/>
  <c r="G384" i="42" s="1"/>
  <c r="G385" i="42" a="1"/>
  <c r="G385" i="42" s="1"/>
  <c r="G386" i="42" a="1"/>
  <c r="G386" i="42" s="1"/>
  <c r="G387" i="42" a="1"/>
  <c r="G387" i="42" s="1"/>
  <c r="G388" i="42" a="1"/>
  <c r="G388" i="42" s="1"/>
  <c r="G389" i="42" a="1"/>
  <c r="G389" i="42" s="1"/>
  <c r="G390" i="42" a="1"/>
  <c r="G390" i="42" s="1"/>
  <c r="G391" i="42" a="1"/>
  <c r="G391" i="42" s="1"/>
  <c r="G392" i="42" a="1"/>
  <c r="G392" i="42" s="1"/>
  <c r="G393" i="42" a="1"/>
  <c r="G393" i="42" s="1"/>
  <c r="G394" i="42" a="1"/>
  <c r="G394" i="42" s="1"/>
  <c r="G395" i="42" a="1"/>
  <c r="G395" i="42" s="1"/>
  <c r="G396" i="42" a="1"/>
  <c r="G396" i="42" s="1"/>
  <c r="G397" i="42" a="1"/>
  <c r="G397" i="42" s="1"/>
  <c r="G398" i="42" a="1"/>
  <c r="G398" i="42" s="1"/>
  <c r="G399" i="42" a="1"/>
  <c r="G399" i="42" s="1"/>
  <c r="G400" i="42" a="1"/>
  <c r="G400" i="42" s="1"/>
  <c r="G401" i="42" a="1"/>
  <c r="G401" i="42" s="1"/>
  <c r="G402" i="42" a="1"/>
  <c r="G402" i="42" s="1"/>
  <c r="G403" i="42" a="1"/>
  <c r="G403" i="42" s="1"/>
  <c r="G404" i="42" a="1"/>
  <c r="G404" i="42" s="1"/>
  <c r="G405" i="42" a="1"/>
  <c r="G405" i="42" s="1"/>
  <c r="G406" i="42" a="1"/>
  <c r="G406" i="42" s="1"/>
  <c r="G407" i="42" a="1"/>
  <c r="G407" i="42" s="1"/>
  <c r="G408" i="42" a="1"/>
  <c r="G408" i="42" s="1"/>
  <c r="G409" i="42" a="1"/>
  <c r="G409" i="42" s="1"/>
  <c r="G410" i="42" a="1"/>
  <c r="G410" i="42" s="1"/>
  <c r="G411" i="42" a="1"/>
  <c r="G411" i="42" s="1"/>
  <c r="G412" i="42" a="1"/>
  <c r="G412" i="42" s="1"/>
  <c r="G413" i="42" a="1"/>
  <c r="G413" i="42" s="1"/>
  <c r="G414" i="42" a="1"/>
  <c r="G414" i="42" s="1"/>
  <c r="G415" i="42" a="1"/>
  <c r="G415" i="42" s="1"/>
  <c r="G416" i="42" a="1"/>
  <c r="G416" i="42" s="1"/>
  <c r="G417" i="42" a="1"/>
  <c r="G417" i="42" s="1"/>
  <c r="G418" i="42" a="1"/>
  <c r="G418" i="42" s="1"/>
  <c r="G419" i="42" a="1"/>
  <c r="G419" i="42" s="1"/>
  <c r="G420" i="42" a="1"/>
  <c r="G420" i="42" s="1"/>
  <c r="G421" i="42" a="1"/>
  <c r="G421" i="42" s="1"/>
  <c r="G422" i="42" a="1"/>
  <c r="G422" i="42" s="1"/>
  <c r="G423" i="42" a="1"/>
  <c r="G423" i="42" s="1"/>
  <c r="G424" i="42" a="1"/>
  <c r="G424" i="42" s="1"/>
  <c r="G425" i="42" a="1"/>
  <c r="G425" i="42" s="1"/>
  <c r="G426" i="42" a="1"/>
  <c r="G426" i="42" s="1"/>
  <c r="G427" i="42" a="1"/>
  <c r="G427" i="42" s="1"/>
  <c r="G428" i="42" a="1"/>
  <c r="G428" i="42" s="1"/>
  <c r="G429" i="42" a="1"/>
  <c r="G429" i="42" s="1"/>
  <c r="G430" i="42" a="1"/>
  <c r="G430" i="42" s="1"/>
  <c r="G431" i="42" a="1"/>
  <c r="G431" i="42" s="1"/>
  <c r="G432" i="42" a="1"/>
  <c r="G432" i="42" s="1"/>
  <c r="G433" i="42" a="1"/>
  <c r="G433" i="42" s="1"/>
  <c r="G434" i="42" a="1"/>
  <c r="G434" i="42" s="1"/>
  <c r="G435" i="42" a="1"/>
  <c r="G435" i="42" s="1"/>
  <c r="G436" i="42" a="1"/>
  <c r="G436" i="42" s="1"/>
  <c r="G437" i="42" a="1"/>
  <c r="G437" i="42" s="1"/>
  <c r="G438" i="42" a="1"/>
  <c r="G438" i="42" s="1"/>
  <c r="G439" i="42" a="1"/>
  <c r="G439" i="42" s="1"/>
  <c r="G440" i="42" a="1"/>
  <c r="G440" i="42" s="1"/>
  <c r="G441" i="42" a="1"/>
  <c r="G441" i="42" s="1"/>
  <c r="G442" i="42" a="1"/>
  <c r="G442" i="42" s="1"/>
  <c r="G443" i="42" a="1"/>
  <c r="G443" i="42" s="1"/>
  <c r="G444" i="42" a="1"/>
  <c r="G444" i="42" s="1"/>
  <c r="G445" i="42" a="1"/>
  <c r="G445" i="42" s="1"/>
  <c r="G446" i="42" a="1"/>
  <c r="G446" i="42" s="1"/>
  <c r="G447" i="42" a="1"/>
  <c r="G447" i="42" s="1"/>
  <c r="G448" i="42" a="1"/>
  <c r="G448" i="42" s="1"/>
  <c r="G449" i="42" a="1"/>
  <c r="G449" i="42" s="1"/>
  <c r="G450" i="42" a="1"/>
  <c r="G450" i="42" s="1"/>
  <c r="G451" i="42" a="1"/>
  <c r="G451" i="42" s="1"/>
  <c r="G452" i="42" a="1"/>
  <c r="G452" i="42" s="1"/>
  <c r="G453" i="42" a="1"/>
  <c r="G453" i="42" s="1"/>
  <c r="G454" i="42" a="1"/>
  <c r="G454" i="42" s="1"/>
  <c r="G455" i="42" a="1"/>
  <c r="G455" i="42" s="1"/>
  <c r="G456" i="42" a="1"/>
  <c r="G456" i="42" s="1"/>
  <c r="G457" i="42" a="1"/>
  <c r="G457" i="42" s="1"/>
  <c r="G458" i="42" a="1"/>
  <c r="G458" i="42" s="1"/>
  <c r="G459" i="42" a="1"/>
  <c r="G459" i="42" s="1"/>
  <c r="G460" i="42" a="1"/>
  <c r="G460" i="42" s="1"/>
  <c r="G461" i="42" a="1"/>
  <c r="G461" i="42" s="1"/>
  <c r="G462" i="42" a="1"/>
  <c r="G462" i="42" s="1"/>
  <c r="G463" i="42" a="1"/>
  <c r="G463" i="42" s="1"/>
  <c r="G464" i="42" a="1"/>
  <c r="G464" i="42" s="1"/>
  <c r="G465" i="42" a="1"/>
  <c r="G465" i="42" s="1"/>
  <c r="G466" i="42" a="1"/>
  <c r="G466" i="42" s="1"/>
  <c r="G467" i="42" a="1"/>
  <c r="G467" i="42" s="1"/>
  <c r="G468" i="42" a="1"/>
  <c r="G468" i="42" s="1"/>
  <c r="G469" i="42" a="1"/>
  <c r="G469" i="42" s="1"/>
  <c r="G470" i="42" a="1"/>
  <c r="G470" i="42" s="1"/>
  <c r="G471" i="42" a="1"/>
  <c r="G471" i="42" s="1"/>
  <c r="G472" i="42" a="1"/>
  <c r="G472" i="42" s="1"/>
  <c r="G473" i="42" a="1"/>
  <c r="G473" i="42" s="1"/>
  <c r="G474" i="42" a="1"/>
  <c r="G474" i="42" s="1"/>
  <c r="G475" i="42" a="1"/>
  <c r="G475" i="42" s="1"/>
  <c r="G476" i="42" a="1"/>
  <c r="G476" i="42" s="1"/>
  <c r="G477" i="42" a="1"/>
  <c r="G477" i="42" s="1"/>
  <c r="G478" i="42" a="1"/>
  <c r="G478" i="42" s="1"/>
  <c r="G479" i="42" a="1"/>
  <c r="G479" i="42" s="1"/>
  <c r="G480" i="42" a="1"/>
  <c r="G480" i="42" s="1"/>
  <c r="G481" i="42" a="1"/>
  <c r="G481" i="42" s="1"/>
  <c r="G482" i="42" a="1"/>
  <c r="G482" i="42" s="1"/>
  <c r="G483" i="42" a="1"/>
  <c r="G483" i="42" s="1"/>
  <c r="G484" i="42" a="1"/>
  <c r="G484" i="42" s="1"/>
  <c r="G485" i="42" a="1"/>
  <c r="G485" i="42" s="1"/>
  <c r="G486" i="42" a="1"/>
  <c r="G486" i="42" s="1"/>
  <c r="G487" i="42" a="1"/>
  <c r="G487" i="42" s="1"/>
  <c r="G488" i="42" a="1"/>
  <c r="G488" i="42" s="1"/>
  <c r="G489" i="42" a="1"/>
  <c r="G489" i="42" s="1"/>
  <c r="G490" i="42" a="1"/>
  <c r="G490" i="42" s="1"/>
  <c r="G491" i="42" a="1"/>
  <c r="G491" i="42" s="1"/>
  <c r="G492" i="42" a="1"/>
  <c r="G492" i="42" s="1"/>
  <c r="G493" i="42" a="1"/>
  <c r="G493" i="42" s="1"/>
  <c r="G494" i="42" a="1"/>
  <c r="G494" i="42" s="1"/>
  <c r="G495" i="42" a="1"/>
  <c r="G495" i="42" s="1"/>
  <c r="G496" i="42" a="1"/>
  <c r="G496" i="42" s="1"/>
  <c r="G497" i="42" a="1"/>
  <c r="G497" i="42" s="1"/>
  <c r="G498" i="42" a="1"/>
  <c r="G498" i="42" s="1"/>
  <c r="G499" i="42" a="1"/>
  <c r="G499" i="42" s="1"/>
  <c r="G500" i="42" a="1"/>
  <c r="G500" i="42" s="1"/>
  <c r="G501" i="42" a="1"/>
  <c r="G501" i="42" s="1"/>
  <c r="G502" i="42" a="1"/>
  <c r="G502" i="42" s="1"/>
  <c r="G503" i="42" a="1"/>
  <c r="G503" i="42" s="1"/>
  <c r="G504" i="42" a="1"/>
  <c r="G504" i="42" s="1"/>
  <c r="G505" i="42" a="1"/>
  <c r="G505" i="42" s="1"/>
  <c r="G506" i="42" a="1"/>
  <c r="G506" i="42" s="1"/>
  <c r="G507" i="42" a="1"/>
  <c r="G507" i="42" s="1"/>
  <c r="G508" i="42" a="1"/>
  <c r="G508" i="42" s="1"/>
  <c r="G509" i="42" a="1"/>
  <c r="G509" i="42" s="1"/>
  <c r="G510" i="42" a="1"/>
  <c r="G510" i="42" s="1"/>
  <c r="G511" i="42" a="1"/>
  <c r="G511" i="42" s="1"/>
  <c r="G512" i="42" a="1"/>
  <c r="G512" i="42" s="1"/>
  <c r="G513" i="42" a="1"/>
  <c r="G513" i="42" s="1"/>
  <c r="G514" i="42" a="1"/>
  <c r="G514" i="42" s="1"/>
  <c r="G515" i="42" a="1"/>
  <c r="G515" i="42" s="1"/>
  <c r="G516" i="42" a="1"/>
  <c r="G516" i="42" s="1"/>
  <c r="G517" i="42" a="1"/>
  <c r="G517" i="42" s="1"/>
  <c r="G518" i="42" a="1"/>
  <c r="G518" i="42" s="1"/>
  <c r="G519" i="42" a="1"/>
  <c r="G519" i="42" s="1"/>
  <c r="G520" i="42" a="1"/>
  <c r="G520" i="42" s="1"/>
  <c r="G521" i="42" a="1"/>
  <c r="G521" i="42" s="1"/>
  <c r="G522" i="42" a="1"/>
  <c r="G522" i="42" s="1"/>
  <c r="G523" i="42" a="1"/>
  <c r="G523" i="42" s="1"/>
  <c r="G524" i="42" a="1"/>
  <c r="G524" i="42" s="1"/>
  <c r="G525" i="42" a="1"/>
  <c r="G525" i="42" s="1"/>
  <c r="G526" i="42" a="1"/>
  <c r="G526" i="42" s="1"/>
  <c r="G527" i="42" a="1"/>
  <c r="G527" i="42" s="1"/>
  <c r="G528" i="42" a="1"/>
  <c r="G528" i="42" s="1"/>
  <c r="G529" i="42" a="1"/>
  <c r="G529" i="42" s="1"/>
  <c r="G530" i="42" a="1"/>
  <c r="G530" i="42" s="1"/>
  <c r="G531" i="42" a="1"/>
  <c r="G531" i="42" s="1"/>
  <c r="G532" i="42" a="1"/>
  <c r="G532" i="42" s="1"/>
  <c r="G533" i="42" a="1"/>
  <c r="G533" i="42" s="1"/>
  <c r="G534" i="42" a="1"/>
  <c r="G534" i="42" s="1"/>
  <c r="G535" i="42" a="1"/>
  <c r="G535" i="42" s="1"/>
  <c r="G536" i="42" a="1"/>
  <c r="G536" i="42" s="1"/>
  <c r="G537" i="42" a="1"/>
  <c r="G537" i="42" s="1"/>
  <c r="G538" i="42" a="1"/>
  <c r="G538" i="42" s="1"/>
  <c r="G539" i="42" a="1"/>
  <c r="G539" i="42" s="1"/>
  <c r="G540" i="42" a="1"/>
  <c r="G540" i="42" s="1"/>
  <c r="G541" i="42" a="1"/>
  <c r="G541" i="42" s="1"/>
  <c r="G542" i="42" a="1"/>
  <c r="G542" i="42" s="1"/>
  <c r="G543" i="42" a="1"/>
  <c r="G543" i="42" s="1"/>
  <c r="G544" i="42" a="1"/>
  <c r="G544" i="42" s="1"/>
  <c r="G545" i="42" a="1"/>
  <c r="G545" i="42" s="1"/>
  <c r="G546" i="42" a="1"/>
  <c r="G546" i="42" s="1"/>
  <c r="G547" i="42" a="1"/>
  <c r="G547" i="42" s="1"/>
  <c r="G548" i="42" a="1"/>
  <c r="G548" i="42" s="1"/>
  <c r="G549" i="42" a="1"/>
  <c r="G549" i="42" s="1"/>
  <c r="G550" i="42" a="1"/>
  <c r="G550" i="42" s="1"/>
  <c r="G551" i="42" a="1"/>
  <c r="G551" i="42" s="1"/>
  <c r="G552" i="42" a="1"/>
  <c r="G552" i="42" s="1"/>
  <c r="G553" i="42" a="1"/>
  <c r="G553" i="42" s="1"/>
  <c r="G554" i="42" a="1"/>
  <c r="G554" i="42" s="1"/>
  <c r="G555" i="42" a="1"/>
  <c r="G555" i="42" s="1"/>
  <c r="G556" i="42" a="1"/>
  <c r="G556" i="42" s="1"/>
  <c r="G557" i="42" a="1"/>
  <c r="G557" i="42" s="1"/>
  <c r="G558" i="42" a="1"/>
  <c r="G558" i="42" s="1"/>
  <c r="G559" i="42" a="1"/>
  <c r="G559" i="42" s="1"/>
  <c r="G560" i="42" a="1"/>
  <c r="G560" i="42" s="1"/>
  <c r="G561" i="42" a="1"/>
  <c r="G561" i="42" s="1"/>
  <c r="G562" i="42" a="1"/>
  <c r="G562" i="42" s="1"/>
  <c r="G563" i="42" a="1"/>
  <c r="G563" i="42" s="1"/>
  <c r="G564" i="42" a="1"/>
  <c r="G564" i="42" s="1"/>
  <c r="G565" i="42" a="1"/>
  <c r="G565" i="42" s="1"/>
  <c r="G566" i="42" a="1"/>
  <c r="G566" i="42" s="1"/>
  <c r="G567" i="42" a="1"/>
  <c r="G567" i="42" s="1"/>
  <c r="G568" i="42" a="1"/>
  <c r="G568" i="42" s="1"/>
  <c r="G569" i="42" a="1"/>
  <c r="G569" i="42" s="1"/>
  <c r="G570" i="42" a="1"/>
  <c r="G570" i="42" s="1"/>
  <c r="G571" i="42" a="1"/>
  <c r="G571" i="42" s="1"/>
  <c r="G572" i="42" a="1"/>
  <c r="G572" i="42" s="1"/>
  <c r="G573" i="42" a="1"/>
  <c r="G573" i="42" s="1"/>
  <c r="G574" i="42" a="1"/>
  <c r="G574" i="42" s="1"/>
  <c r="G575" i="42" a="1"/>
  <c r="G575" i="42" s="1"/>
  <c r="G576" i="42" a="1"/>
  <c r="G576" i="42" s="1"/>
  <c r="G577" i="42" a="1"/>
  <c r="G577" i="42" s="1"/>
  <c r="G578" i="42" a="1"/>
  <c r="G578" i="42" s="1"/>
  <c r="G579" i="42" a="1"/>
  <c r="G579" i="42" s="1"/>
  <c r="G580" i="42" a="1"/>
  <c r="G580" i="42" s="1"/>
  <c r="G581" i="42" a="1"/>
  <c r="G581" i="42" s="1"/>
  <c r="G582" i="42" a="1"/>
  <c r="G582" i="42" s="1"/>
  <c r="G583" i="42" a="1"/>
  <c r="G583" i="42" s="1"/>
  <c r="G584" i="42" a="1"/>
  <c r="G584" i="42" s="1"/>
  <c r="G585" i="42" a="1"/>
  <c r="G585" i="42" s="1"/>
  <c r="G586" i="42" a="1"/>
  <c r="G586" i="42" s="1"/>
  <c r="G587" i="42" a="1"/>
  <c r="G587" i="42" s="1"/>
  <c r="G588" i="42" a="1"/>
  <c r="G588" i="42" s="1"/>
  <c r="G589" i="42" a="1"/>
  <c r="G589" i="42" s="1"/>
  <c r="G590" i="42" a="1"/>
  <c r="G590" i="42" s="1"/>
  <c r="G591" i="42" a="1"/>
  <c r="G591" i="42" s="1"/>
  <c r="G592" i="42" a="1"/>
  <c r="G592" i="42" s="1"/>
  <c r="G593" i="42" a="1"/>
  <c r="G593" i="42" s="1"/>
  <c r="G594" i="42" a="1"/>
  <c r="G594" i="42" s="1"/>
  <c r="G595" i="42" a="1"/>
  <c r="G595" i="42" s="1"/>
  <c r="G596" i="42" a="1"/>
  <c r="G596" i="42" s="1"/>
  <c r="G597" i="42" a="1"/>
  <c r="G597" i="42" s="1"/>
  <c r="G598" i="42" a="1"/>
  <c r="G598" i="42" s="1"/>
  <c r="G599" i="42" a="1"/>
  <c r="G599" i="42" s="1"/>
  <c r="G600" i="42" a="1"/>
  <c r="G600" i="42" s="1"/>
  <c r="G601" i="42" a="1"/>
  <c r="G601" i="42" s="1"/>
  <c r="G602" i="42" a="1"/>
  <c r="G602" i="42" s="1"/>
  <c r="G603" i="42" a="1"/>
  <c r="G603" i="42" s="1"/>
  <c r="G604" i="42" a="1"/>
  <c r="G604" i="42" s="1"/>
  <c r="G605" i="42" a="1"/>
  <c r="G605" i="42" s="1"/>
  <c r="G606" i="42" a="1"/>
  <c r="G606" i="42" s="1"/>
  <c r="G607" i="42" a="1"/>
  <c r="G607" i="42" s="1"/>
  <c r="G608" i="42" a="1"/>
  <c r="G608" i="42" s="1"/>
  <c r="G609" i="42" a="1"/>
  <c r="G609" i="42" s="1"/>
  <c r="G610" i="42" a="1"/>
  <c r="G610" i="42" s="1"/>
  <c r="G611" i="42" a="1"/>
  <c r="G611" i="42" s="1"/>
  <c r="G612" i="42" a="1"/>
  <c r="G612" i="42" s="1"/>
  <c r="G613" i="42" a="1"/>
  <c r="G613" i="42" s="1"/>
  <c r="G614" i="42" a="1"/>
  <c r="G614" i="42" s="1"/>
  <c r="G615" i="42" a="1"/>
  <c r="G615" i="42" s="1"/>
  <c r="G616" i="42" a="1"/>
  <c r="G616" i="42" s="1"/>
  <c r="G617" i="42" a="1"/>
  <c r="G617" i="42" s="1"/>
  <c r="G618" i="42" a="1"/>
  <c r="G618" i="42" s="1"/>
  <c r="G619" i="42" a="1"/>
  <c r="G619" i="42" s="1"/>
  <c r="G620" i="42" a="1"/>
  <c r="G620" i="42" s="1"/>
  <c r="G621" i="42" a="1"/>
  <c r="G621" i="42" s="1"/>
  <c r="G622" i="42" a="1"/>
  <c r="G622" i="42" s="1"/>
  <c r="G623" i="42" a="1"/>
  <c r="G623" i="42" s="1"/>
  <c r="G624" i="42" a="1"/>
  <c r="G624" i="42" s="1"/>
  <c r="G625" i="42" a="1"/>
  <c r="G625" i="42" s="1"/>
  <c r="G626" i="42" a="1"/>
  <c r="G626" i="42" s="1"/>
  <c r="G627" i="42" a="1"/>
  <c r="G627" i="42" s="1"/>
  <c r="G628" i="42" a="1"/>
  <c r="G628" i="42" s="1"/>
  <c r="G629" i="42" a="1"/>
  <c r="G629" i="42" s="1"/>
  <c r="G630" i="42" a="1"/>
  <c r="G630" i="42" s="1"/>
  <c r="G631" i="42" a="1"/>
  <c r="G631" i="42" s="1"/>
  <c r="G632" i="42" a="1"/>
  <c r="G632" i="42" s="1"/>
  <c r="G633" i="42" a="1"/>
  <c r="G633" i="42" s="1"/>
  <c r="G634" i="42" a="1"/>
  <c r="G634" i="42" s="1"/>
  <c r="G635" i="42" a="1"/>
  <c r="G635" i="42" s="1"/>
  <c r="G636" i="42" a="1"/>
  <c r="G636" i="42" s="1"/>
  <c r="G637" i="42" a="1"/>
  <c r="G637" i="42" s="1"/>
  <c r="G638" i="42" a="1"/>
  <c r="G638" i="42" s="1"/>
  <c r="G639" i="42" a="1"/>
  <c r="G639" i="42" s="1"/>
  <c r="G640" i="42" a="1"/>
  <c r="G640" i="42" s="1"/>
  <c r="G641" i="42" a="1"/>
  <c r="G641" i="42" s="1"/>
  <c r="G642" i="42" a="1"/>
  <c r="G642" i="42" s="1"/>
  <c r="G643" i="42" a="1"/>
  <c r="G643" i="42" s="1"/>
  <c r="G644" i="42" a="1"/>
  <c r="G644" i="42" s="1"/>
  <c r="G645" i="42" a="1"/>
  <c r="G645" i="42" s="1"/>
  <c r="G646" i="42" a="1"/>
  <c r="G646" i="42" s="1"/>
  <c r="G647" i="42" a="1"/>
  <c r="G647" i="42" s="1"/>
  <c r="G648" i="42" a="1"/>
  <c r="G648" i="42" s="1"/>
  <c r="G649" i="42" a="1"/>
  <c r="G649" i="42" s="1"/>
  <c r="G650" i="42" a="1"/>
  <c r="G650" i="42" s="1"/>
  <c r="G651" i="42" a="1"/>
  <c r="G651" i="42" s="1"/>
  <c r="G652" i="42" a="1"/>
  <c r="G652" i="42" s="1"/>
  <c r="G653" i="42" a="1"/>
  <c r="G653" i="42" s="1"/>
  <c r="G654" i="42" a="1"/>
  <c r="G654" i="42" s="1"/>
  <c r="G655" i="42" a="1"/>
  <c r="G655" i="42" s="1"/>
  <c r="G656" i="42" a="1"/>
  <c r="G656" i="42" s="1"/>
  <c r="G657" i="42" a="1"/>
  <c r="G657" i="42" s="1"/>
  <c r="G658" i="42" a="1"/>
  <c r="G658" i="42" s="1"/>
  <c r="G659" i="42" a="1"/>
  <c r="G659" i="42" s="1"/>
  <c r="G660" i="42" a="1"/>
  <c r="G660" i="42" s="1"/>
  <c r="G661" i="42" a="1"/>
  <c r="G661" i="42" s="1"/>
  <c r="G662" i="42" a="1"/>
  <c r="G662" i="42" s="1"/>
  <c r="G663" i="42" a="1"/>
  <c r="G663" i="42" s="1"/>
  <c r="G664" i="42" a="1"/>
  <c r="G664" i="42" s="1"/>
  <c r="G665" i="42" a="1"/>
  <c r="G665" i="42" s="1"/>
  <c r="G666" i="42" a="1"/>
  <c r="G666" i="42" s="1"/>
  <c r="G667" i="42" a="1"/>
  <c r="G667" i="42" s="1"/>
  <c r="G668" i="42" a="1"/>
  <c r="G668" i="42" s="1"/>
  <c r="G669" i="42" a="1"/>
  <c r="G669" i="42" s="1"/>
  <c r="G670" i="42" a="1"/>
  <c r="G670" i="42" s="1"/>
  <c r="G671" i="42" a="1"/>
  <c r="G671" i="42" s="1"/>
  <c r="G672" i="42" a="1"/>
  <c r="G672" i="42" s="1"/>
  <c r="G673" i="42" a="1"/>
  <c r="G673" i="42" s="1"/>
  <c r="G674" i="42" a="1"/>
  <c r="G674" i="42" s="1"/>
  <c r="G675" i="42" a="1"/>
  <c r="G675" i="42" s="1"/>
  <c r="G676" i="42" a="1"/>
  <c r="G676" i="42" s="1"/>
  <c r="G677" i="42" a="1"/>
  <c r="G677" i="42" s="1"/>
  <c r="G678" i="42" a="1"/>
  <c r="G678" i="42" s="1"/>
  <c r="G679" i="42" a="1"/>
  <c r="G679" i="42" s="1"/>
  <c r="G680" i="42" a="1"/>
  <c r="G680" i="42" s="1"/>
  <c r="G681" i="42" a="1"/>
  <c r="G681" i="42" s="1"/>
  <c r="G682" i="42" a="1"/>
  <c r="G682" i="42" s="1"/>
  <c r="G683" i="42" a="1"/>
  <c r="G683" i="42" s="1"/>
  <c r="G684" i="42" a="1"/>
  <c r="G684" i="42" s="1"/>
  <c r="G685" i="42" a="1"/>
  <c r="G685" i="42" s="1"/>
  <c r="G686" i="42" a="1"/>
  <c r="G686" i="42" s="1"/>
  <c r="G687" i="42" a="1"/>
  <c r="G687" i="42" s="1"/>
  <c r="G688" i="42" a="1"/>
  <c r="G688" i="42" s="1"/>
  <c r="G689" i="42" a="1"/>
  <c r="G689" i="42" s="1"/>
  <c r="G690" i="42" a="1"/>
  <c r="G690" i="42" s="1"/>
  <c r="G691" i="42" a="1"/>
  <c r="G691" i="42" s="1"/>
  <c r="G692" i="42" a="1"/>
  <c r="G692" i="42" s="1"/>
  <c r="G693" i="42" a="1"/>
  <c r="G693" i="42" s="1"/>
  <c r="G694" i="42" a="1"/>
  <c r="G694" i="42" s="1"/>
  <c r="G695" i="42" a="1"/>
  <c r="G695" i="42" s="1"/>
  <c r="G696" i="42" a="1"/>
  <c r="G696" i="42" s="1"/>
  <c r="G697" i="42" a="1"/>
  <c r="G697" i="42" s="1"/>
  <c r="G698" i="42" a="1"/>
  <c r="G698" i="42" s="1"/>
  <c r="G699" i="42" a="1"/>
  <c r="G699" i="42" s="1"/>
  <c r="G700" i="42" a="1"/>
  <c r="G700" i="42" s="1"/>
  <c r="G701" i="42" a="1"/>
  <c r="G701" i="42" s="1"/>
  <c r="G702" i="42" a="1"/>
  <c r="G702" i="42" s="1"/>
  <c r="G703" i="42" a="1"/>
  <c r="G703" i="42" s="1"/>
  <c r="G704" i="42" a="1"/>
  <c r="G704" i="42" s="1"/>
  <c r="G705" i="42" a="1"/>
  <c r="G705" i="42" s="1"/>
  <c r="G706" i="42" a="1"/>
  <c r="G706" i="42" s="1"/>
  <c r="G707" i="42" a="1"/>
  <c r="G707" i="42" s="1"/>
  <c r="G708" i="42" a="1"/>
  <c r="G708" i="42" s="1"/>
  <c r="G709" i="42" a="1"/>
  <c r="G709" i="42" s="1"/>
  <c r="G710" i="42" a="1"/>
  <c r="G710" i="42" s="1"/>
  <c r="G711" i="42" a="1"/>
  <c r="G711" i="42" s="1"/>
  <c r="G712" i="42" a="1"/>
  <c r="G712" i="42" s="1"/>
  <c r="G713" i="42" a="1"/>
  <c r="G713" i="42" s="1"/>
  <c r="G714" i="42" a="1"/>
  <c r="G714" i="42" s="1"/>
  <c r="G715" i="42" a="1"/>
  <c r="G715" i="42" s="1"/>
  <c r="G716" i="42" a="1"/>
  <c r="G716" i="42" s="1"/>
  <c r="G717" i="42" a="1"/>
  <c r="G717" i="42" s="1"/>
  <c r="G718" i="42" a="1"/>
  <c r="G718" i="42" s="1"/>
  <c r="G719" i="42" a="1"/>
  <c r="G719" i="42" s="1"/>
  <c r="G720" i="42" a="1"/>
  <c r="G720" i="42" s="1"/>
  <c r="G721" i="42" a="1"/>
  <c r="G721" i="42" s="1"/>
  <c r="G722" i="42" a="1"/>
  <c r="G722" i="42" s="1"/>
  <c r="G723" i="42" a="1"/>
  <c r="G723" i="42" s="1"/>
  <c r="G724" i="42" a="1"/>
  <c r="G724" i="42" s="1"/>
  <c r="G725" i="42" a="1"/>
  <c r="G725" i="42" s="1"/>
  <c r="G726" i="42" a="1"/>
  <c r="G726" i="42" s="1"/>
  <c r="G727" i="42" a="1"/>
  <c r="G727" i="42" s="1"/>
  <c r="G728" i="42" a="1"/>
  <c r="G728" i="42" s="1"/>
  <c r="G729" i="42" a="1"/>
  <c r="G729" i="42" s="1"/>
  <c r="G730" i="42" a="1"/>
  <c r="G730" i="42" s="1"/>
  <c r="G731" i="42" a="1"/>
  <c r="G731" i="42" s="1"/>
  <c r="G732" i="42" a="1"/>
  <c r="G732" i="42" s="1"/>
  <c r="G733" i="42" a="1"/>
  <c r="G733" i="42" s="1"/>
  <c r="G734" i="42" a="1"/>
  <c r="G734" i="42" s="1"/>
  <c r="G735" i="42" a="1"/>
  <c r="G735" i="42" s="1"/>
  <c r="G736" i="42" a="1"/>
  <c r="G736" i="42" s="1"/>
  <c r="G737" i="42" a="1"/>
  <c r="G737" i="42" s="1"/>
  <c r="G738" i="42" a="1"/>
  <c r="G738" i="42" s="1"/>
  <c r="G739" i="42" a="1"/>
  <c r="G739" i="42" s="1"/>
  <c r="G740" i="42" a="1"/>
  <c r="G740" i="42" s="1"/>
  <c r="G741" i="42" a="1"/>
  <c r="G741" i="42" s="1"/>
  <c r="G742" i="42" a="1"/>
  <c r="G742" i="42" s="1"/>
  <c r="G743" i="42" a="1"/>
  <c r="G743" i="42" s="1"/>
  <c r="G744" i="42" a="1"/>
  <c r="G744" i="42" s="1"/>
  <c r="G745" i="42" a="1"/>
  <c r="G745" i="42" s="1"/>
  <c r="G746" i="42" a="1"/>
  <c r="G746" i="42" s="1"/>
  <c r="G747" i="42" a="1"/>
  <c r="G747" i="42" s="1"/>
  <c r="G748" i="42" a="1"/>
  <c r="G748" i="42" s="1"/>
  <c r="G749" i="42" a="1"/>
  <c r="G749" i="42" s="1"/>
  <c r="G750" i="42" a="1"/>
  <c r="G750" i="42" s="1"/>
  <c r="G751" i="42" a="1"/>
  <c r="G751" i="42" s="1"/>
  <c r="G752" i="42" a="1"/>
  <c r="G752" i="42" s="1"/>
  <c r="G753" i="42" a="1"/>
  <c r="G753" i="42" s="1"/>
  <c r="G754" i="42" a="1"/>
  <c r="G754" i="42" s="1"/>
  <c r="G755" i="42" a="1"/>
  <c r="G755" i="42" s="1"/>
  <c r="G756" i="42" a="1"/>
  <c r="G756" i="42" s="1"/>
  <c r="G757" i="42" a="1"/>
  <c r="G757" i="42" s="1"/>
  <c r="G758" i="42" a="1"/>
  <c r="G758" i="42" s="1"/>
  <c r="G759" i="42" a="1"/>
  <c r="G759" i="42" s="1"/>
  <c r="G760" i="42" a="1"/>
  <c r="G760" i="42" s="1"/>
  <c r="G761" i="42" a="1"/>
  <c r="G761" i="42" s="1"/>
  <c r="G762" i="42" a="1"/>
  <c r="G762" i="42" s="1"/>
  <c r="G763" i="42" a="1"/>
  <c r="G763" i="42" s="1"/>
  <c r="G764" i="42" a="1"/>
  <c r="G764" i="42" s="1"/>
  <c r="G765" i="42" a="1"/>
  <c r="G765" i="42" s="1"/>
  <c r="G766" i="42" a="1"/>
  <c r="G766" i="42" s="1"/>
  <c r="G767" i="42" a="1"/>
  <c r="G767" i="42" s="1"/>
  <c r="G768" i="42" a="1"/>
  <c r="G768" i="42" s="1"/>
  <c r="G769" i="42" a="1"/>
  <c r="G769" i="42" s="1"/>
  <c r="G770" i="42" a="1"/>
  <c r="G770" i="42" s="1"/>
  <c r="G771" i="42" a="1"/>
  <c r="G771" i="42" s="1"/>
  <c r="G772" i="42" a="1"/>
  <c r="G772" i="42" s="1"/>
  <c r="G773" i="42" a="1"/>
  <c r="G773" i="42" s="1"/>
  <c r="G774" i="42" a="1"/>
  <c r="G774" i="42" s="1"/>
  <c r="G775" i="42" a="1"/>
  <c r="G775" i="42" s="1"/>
  <c r="G776" i="42" a="1"/>
  <c r="G776" i="42" s="1"/>
  <c r="G777" i="42" a="1"/>
  <c r="G777" i="42" s="1"/>
  <c r="G778" i="42" a="1"/>
  <c r="G778" i="42" s="1"/>
  <c r="G779" i="42" a="1"/>
  <c r="G779" i="42" s="1"/>
  <c r="G780" i="42" a="1"/>
  <c r="G780" i="42" s="1"/>
  <c r="G781" i="42" a="1"/>
  <c r="G781" i="42" s="1"/>
  <c r="G782" i="42" a="1"/>
  <c r="G782" i="42" s="1"/>
  <c r="G783" i="42" a="1"/>
  <c r="G783" i="42" s="1"/>
  <c r="G784" i="42" a="1"/>
  <c r="G784" i="42" s="1"/>
  <c r="G785" i="42" a="1"/>
  <c r="G785" i="42" s="1"/>
  <c r="G786" i="42" a="1"/>
  <c r="G786" i="42" s="1"/>
  <c r="G787" i="42" a="1"/>
  <c r="G787" i="42" s="1"/>
  <c r="G788" i="42" a="1"/>
  <c r="G788" i="42" s="1"/>
  <c r="G789" i="42" a="1"/>
  <c r="G789" i="42" s="1"/>
  <c r="G790" i="42" a="1"/>
  <c r="G790" i="42" s="1"/>
  <c r="G791" i="42" a="1"/>
  <c r="G791" i="42" s="1"/>
  <c r="G792" i="42" a="1"/>
  <c r="G792" i="42" s="1"/>
  <c r="G793" i="42" a="1"/>
  <c r="G793" i="42" s="1"/>
  <c r="G794" i="42" a="1"/>
  <c r="G794" i="42" s="1"/>
  <c r="G795" i="42" a="1"/>
  <c r="G795" i="42" s="1"/>
  <c r="G796" i="42" a="1"/>
  <c r="G796" i="42" s="1"/>
  <c r="G797" i="42" a="1"/>
  <c r="G797" i="42" s="1"/>
  <c r="G798" i="42" a="1"/>
  <c r="G798" i="42" s="1"/>
  <c r="G799" i="42" a="1"/>
  <c r="G799" i="42" s="1"/>
  <c r="G800" i="42" a="1"/>
  <c r="G800" i="42" s="1"/>
  <c r="G801" i="42" a="1"/>
  <c r="G801" i="42" s="1"/>
  <c r="G802" i="42" a="1"/>
  <c r="G802" i="42" s="1"/>
  <c r="G803" i="42" a="1"/>
  <c r="G803" i="42" s="1"/>
  <c r="G804" i="42" a="1"/>
  <c r="G804" i="42" s="1"/>
  <c r="G805" i="42" a="1"/>
  <c r="G805" i="42" s="1"/>
  <c r="G806" i="42" a="1"/>
  <c r="G806" i="42" s="1"/>
  <c r="G807" i="42" a="1"/>
  <c r="G807" i="42" s="1"/>
  <c r="G808" i="42" a="1"/>
  <c r="G808" i="42" s="1"/>
  <c r="G809" i="42" a="1"/>
  <c r="G809" i="42" s="1"/>
  <c r="G810" i="42" a="1"/>
  <c r="G810" i="42" s="1"/>
  <c r="G811" i="42" a="1"/>
  <c r="G811" i="42" s="1"/>
  <c r="G812" i="42" a="1"/>
  <c r="G812" i="42" s="1"/>
  <c r="G813" i="42" a="1"/>
  <c r="G813" i="42" s="1"/>
  <c r="G814" i="42" a="1"/>
  <c r="G814" i="42" s="1"/>
  <c r="G815" i="42" a="1"/>
  <c r="G815" i="42" s="1"/>
  <c r="G816" i="42" a="1"/>
  <c r="G816" i="42" s="1"/>
  <c r="G817" i="42" a="1"/>
  <c r="G817" i="42" s="1"/>
  <c r="G818" i="42" a="1"/>
  <c r="G818" i="42" s="1"/>
  <c r="G819" i="42" a="1"/>
  <c r="G819" i="42" s="1"/>
  <c r="G820" i="42" a="1"/>
  <c r="G820" i="42" s="1"/>
  <c r="G821" i="42" a="1"/>
  <c r="G821" i="42" s="1"/>
  <c r="G822" i="42" a="1"/>
  <c r="G822" i="42" s="1"/>
  <c r="G823" i="42" a="1"/>
  <c r="G823" i="42" s="1"/>
  <c r="G824" i="42" a="1"/>
  <c r="G824" i="42" s="1"/>
  <c r="G825" i="42" a="1"/>
  <c r="G825" i="42" s="1"/>
  <c r="G826" i="42" a="1"/>
  <c r="G826" i="42" s="1"/>
  <c r="G827" i="42" a="1"/>
  <c r="G827" i="42" s="1"/>
  <c r="G828" i="42" a="1"/>
  <c r="G828" i="42" s="1"/>
  <c r="G829" i="42" a="1"/>
  <c r="G829" i="42" s="1"/>
  <c r="G830" i="42" a="1"/>
  <c r="G830" i="42" s="1"/>
  <c r="G831" i="42" a="1"/>
  <c r="G831" i="42" s="1"/>
  <c r="G832" i="42" a="1"/>
  <c r="G832" i="42" s="1"/>
  <c r="G833" i="42" a="1"/>
  <c r="G833" i="42" s="1"/>
  <c r="G834" i="42" a="1"/>
  <c r="G834" i="42" s="1"/>
  <c r="G835" i="42" a="1"/>
  <c r="G835" i="42" s="1"/>
  <c r="G836" i="42" a="1"/>
  <c r="G836" i="42" s="1"/>
  <c r="G837" i="42" a="1"/>
  <c r="G837" i="42" s="1"/>
  <c r="G838" i="42" a="1"/>
  <c r="G838" i="42" s="1"/>
  <c r="G839" i="42" a="1"/>
  <c r="G839" i="42" s="1"/>
  <c r="G840" i="42" a="1"/>
  <c r="G840" i="42" s="1"/>
  <c r="G841" i="42" a="1"/>
  <c r="G841" i="42" s="1"/>
  <c r="G842" i="42" a="1"/>
  <c r="G842" i="42" s="1"/>
  <c r="G843" i="42" a="1"/>
  <c r="G843" i="42" s="1"/>
  <c r="G844" i="42" a="1"/>
  <c r="G844" i="42" s="1"/>
  <c r="G845" i="42" a="1"/>
  <c r="G845" i="42" s="1"/>
  <c r="G846" i="42" a="1"/>
  <c r="G846" i="42" s="1"/>
  <c r="G847" i="42" a="1"/>
  <c r="G847" i="42" s="1"/>
  <c r="G848" i="42" a="1"/>
  <c r="G848" i="42" s="1"/>
  <c r="G849" i="42" a="1"/>
  <c r="G849" i="42" s="1"/>
  <c r="G850" i="42" a="1"/>
  <c r="G850" i="42" s="1"/>
  <c r="G851" i="42" a="1"/>
  <c r="G851" i="42" s="1"/>
  <c r="G852" i="42" a="1"/>
  <c r="G852" i="42" s="1"/>
  <c r="G853" i="42" a="1"/>
  <c r="G853" i="42" s="1"/>
  <c r="G854" i="42" a="1"/>
  <c r="G854" i="42" s="1"/>
  <c r="G855" i="42" a="1"/>
  <c r="G855" i="42" s="1"/>
  <c r="G856" i="42" a="1"/>
  <c r="G856" i="42" s="1"/>
  <c r="G857" i="42" a="1"/>
  <c r="G857" i="42" s="1"/>
  <c r="G858" i="42" a="1"/>
  <c r="G858" i="42" s="1"/>
  <c r="G859" i="42" a="1"/>
  <c r="G859" i="42" s="1"/>
  <c r="G860" i="42" a="1"/>
  <c r="G860" i="42" s="1"/>
  <c r="G861" i="42" a="1"/>
  <c r="G861" i="42" s="1"/>
  <c r="G862" i="42" a="1"/>
  <c r="G862" i="42" s="1"/>
  <c r="G863" i="42" a="1"/>
  <c r="G863" i="42" s="1"/>
  <c r="G864" i="42" a="1"/>
  <c r="G864" i="42" s="1"/>
  <c r="G865" i="42" a="1"/>
  <c r="G865" i="42" s="1"/>
  <c r="G866" i="42" a="1"/>
  <c r="G866" i="42" s="1"/>
  <c r="G867" i="42" a="1"/>
  <c r="G867" i="42" s="1"/>
  <c r="G868" i="42" a="1"/>
  <c r="G868" i="42" s="1"/>
  <c r="G869" i="42" a="1"/>
  <c r="G869" i="42" s="1"/>
  <c r="G870" i="42" a="1"/>
  <c r="G870" i="42" s="1"/>
  <c r="G871" i="42" a="1"/>
  <c r="G871" i="42" s="1"/>
  <c r="G872" i="42" a="1"/>
  <c r="G872" i="42" s="1"/>
  <c r="G873" i="42" a="1"/>
  <c r="G873" i="42" s="1"/>
  <c r="G874" i="42" a="1"/>
  <c r="G874" i="42" s="1"/>
  <c r="G875" i="42" a="1"/>
  <c r="G875" i="42" s="1"/>
  <c r="G876" i="42" a="1"/>
  <c r="G876" i="42" s="1"/>
  <c r="G877" i="42" a="1"/>
  <c r="G877" i="42" s="1"/>
  <c r="G878" i="42" a="1"/>
  <c r="G878" i="42" s="1"/>
  <c r="G879" i="42" a="1"/>
  <c r="G879" i="42" s="1"/>
  <c r="G880" i="42" a="1"/>
  <c r="G880" i="42" s="1"/>
  <c r="G881" i="42" a="1"/>
  <c r="G881" i="42" s="1"/>
  <c r="G882" i="42" a="1"/>
  <c r="G882" i="42" s="1"/>
  <c r="G883" i="42" a="1"/>
  <c r="G883" i="42" s="1"/>
  <c r="G884" i="42" a="1"/>
  <c r="G884" i="42" s="1"/>
  <c r="G885" i="42" a="1"/>
  <c r="G885" i="42" s="1"/>
  <c r="G886" i="42" a="1"/>
  <c r="G886" i="42" s="1"/>
  <c r="G887" i="42" a="1"/>
  <c r="G887" i="42" s="1"/>
  <c r="G888" i="42" a="1"/>
  <c r="G888" i="42" s="1"/>
  <c r="G889" i="42" a="1"/>
  <c r="G889" i="42" s="1"/>
  <c r="G890" i="42" a="1"/>
  <c r="G890" i="42" s="1"/>
  <c r="G891" i="42" a="1"/>
  <c r="G891" i="42" s="1"/>
  <c r="G892" i="42" a="1"/>
  <c r="G892" i="42" s="1"/>
  <c r="G893" i="42" a="1"/>
  <c r="G893" i="42" s="1"/>
  <c r="G894" i="42" a="1"/>
  <c r="G894" i="42" s="1"/>
  <c r="G895" i="42" a="1"/>
  <c r="G895" i="42" s="1"/>
  <c r="G896" i="42" a="1"/>
  <c r="G896" i="42" s="1"/>
  <c r="G897" i="42" a="1"/>
  <c r="G897" i="42" s="1"/>
  <c r="G898" i="42" a="1"/>
  <c r="G898" i="42" s="1"/>
  <c r="G899" i="42" a="1"/>
  <c r="G899" i="42" s="1"/>
  <c r="G900" i="42" a="1"/>
  <c r="G900" i="42" s="1"/>
  <c r="G901" i="42" a="1"/>
  <c r="G901" i="42" s="1"/>
  <c r="G902" i="42" a="1"/>
  <c r="G902" i="42" s="1"/>
  <c r="G903" i="42" a="1"/>
  <c r="G903" i="42" s="1"/>
  <c r="G904" i="42" a="1"/>
  <c r="G904" i="42" s="1"/>
  <c r="G905" i="42" a="1"/>
  <c r="G905" i="42" s="1"/>
  <c r="G906" i="42" a="1"/>
  <c r="G906" i="42" s="1"/>
  <c r="G907" i="42" a="1"/>
  <c r="G907" i="42" s="1"/>
  <c r="G908" i="42" a="1"/>
  <c r="G908" i="42" s="1"/>
  <c r="G909" i="42" a="1"/>
  <c r="G909" i="42" s="1"/>
  <c r="G910" i="42" a="1"/>
  <c r="G910" i="42" s="1"/>
  <c r="G911" i="42" a="1"/>
  <c r="G911" i="42" s="1"/>
  <c r="G912" i="42" a="1"/>
  <c r="G912" i="42" s="1"/>
  <c r="G913" i="42" a="1"/>
  <c r="G913" i="42" s="1"/>
  <c r="G914" i="42" a="1"/>
  <c r="G914" i="42" s="1"/>
  <c r="G915" i="42" a="1"/>
  <c r="G915" i="42" s="1"/>
  <c r="G916" i="42" a="1"/>
  <c r="G916" i="42" s="1"/>
  <c r="G917" i="42" a="1"/>
  <c r="G917" i="42" s="1"/>
  <c r="G918" i="42" a="1"/>
  <c r="G918" i="42" s="1"/>
  <c r="G919" i="42" a="1"/>
  <c r="G919" i="42" s="1"/>
  <c r="G920" i="42" a="1"/>
  <c r="G920" i="42" s="1"/>
  <c r="G921" i="42" a="1"/>
  <c r="G921" i="42" s="1"/>
  <c r="G922" i="42" a="1"/>
  <c r="G922" i="42" s="1"/>
  <c r="G923" i="42" a="1"/>
  <c r="G923" i="42" s="1"/>
  <c r="G924" i="42" a="1"/>
  <c r="G924" i="42" s="1"/>
  <c r="G925" i="42" a="1"/>
  <c r="G925" i="42" s="1"/>
  <c r="G926" i="42" a="1"/>
  <c r="G926" i="42" s="1"/>
  <c r="G927" i="42" a="1"/>
  <c r="G927" i="42" s="1"/>
  <c r="G928" i="42" a="1"/>
  <c r="G928" i="42" s="1"/>
  <c r="G929" i="42" a="1"/>
  <c r="G929" i="42" s="1"/>
  <c r="G930" i="42" a="1"/>
  <c r="G930" i="42" s="1"/>
  <c r="G931" i="42" a="1"/>
  <c r="G931" i="42" s="1"/>
  <c r="G932" i="42" a="1"/>
  <c r="G932" i="42" s="1"/>
  <c r="G933" i="42" a="1"/>
  <c r="G933" i="42" s="1"/>
  <c r="G934" i="42" a="1"/>
  <c r="G934" i="42" s="1"/>
  <c r="G935" i="42" a="1"/>
  <c r="G935" i="42" s="1"/>
  <c r="G936" i="42" a="1"/>
  <c r="G936" i="42" s="1"/>
  <c r="G937" i="42" a="1"/>
  <c r="G937" i="42" s="1"/>
  <c r="G938" i="42" a="1"/>
  <c r="G938" i="42" s="1"/>
  <c r="G939" i="42" a="1"/>
  <c r="G939" i="42" s="1"/>
  <c r="G940" i="42" a="1"/>
  <c r="G940" i="42" s="1"/>
  <c r="G941" i="42" a="1"/>
  <c r="G941" i="42" s="1"/>
  <c r="G942" i="42" a="1"/>
  <c r="G942" i="42" s="1"/>
  <c r="G943" i="42" a="1"/>
  <c r="G943" i="42" s="1"/>
  <c r="G944" i="42" a="1"/>
  <c r="G944" i="42" s="1"/>
  <c r="G945" i="42" a="1"/>
  <c r="G945" i="42" s="1"/>
  <c r="G946" i="42" a="1"/>
  <c r="G946" i="42" s="1"/>
  <c r="G947" i="42" a="1"/>
  <c r="G947" i="42" s="1"/>
  <c r="G948" i="42" a="1"/>
  <c r="G948" i="42" s="1"/>
  <c r="G949" i="42" a="1"/>
  <c r="G949" i="42" s="1"/>
  <c r="G950" i="42" a="1"/>
  <c r="G950" i="42" s="1"/>
  <c r="G951" i="42" a="1"/>
  <c r="G951" i="42" s="1"/>
  <c r="G952" i="42" a="1"/>
  <c r="G952" i="42" s="1"/>
  <c r="G953" i="42" a="1"/>
  <c r="G953" i="42" s="1"/>
  <c r="G954" i="42" a="1"/>
  <c r="G954" i="42" s="1"/>
  <c r="G955" i="42" a="1"/>
  <c r="G955" i="42" s="1"/>
  <c r="G956" i="42" a="1"/>
  <c r="G956" i="42" s="1"/>
  <c r="G957" i="42" a="1"/>
  <c r="G957" i="42" s="1"/>
  <c r="G958" i="42" a="1"/>
  <c r="G958" i="42" s="1"/>
  <c r="G959" i="42" a="1"/>
  <c r="G959" i="42" s="1"/>
  <c r="G960" i="42" a="1"/>
  <c r="G960" i="42" s="1"/>
  <c r="G961" i="42" a="1"/>
  <c r="G961" i="42" s="1"/>
  <c r="G962" i="42" a="1"/>
  <c r="G962" i="42" s="1"/>
  <c r="G963" i="42" a="1"/>
  <c r="G963" i="42" s="1"/>
  <c r="G964" i="42" a="1"/>
  <c r="G964" i="42" s="1"/>
  <c r="G965" i="42" a="1"/>
  <c r="G965" i="42" s="1"/>
  <c r="G966" i="42" a="1"/>
  <c r="G966" i="42" s="1"/>
  <c r="G967" i="42" a="1"/>
  <c r="G967" i="42" s="1"/>
  <c r="G968" i="42" a="1"/>
  <c r="G968" i="42" s="1"/>
  <c r="G969" i="42" a="1"/>
  <c r="G969" i="42" s="1"/>
  <c r="G970" i="42" a="1"/>
  <c r="G970" i="42" s="1"/>
  <c r="G971" i="42" a="1"/>
  <c r="G971" i="42" s="1"/>
  <c r="G972" i="42" a="1"/>
  <c r="G972" i="42" s="1"/>
  <c r="G973" i="42" a="1"/>
  <c r="G973" i="42" s="1"/>
  <c r="G974" i="42" a="1"/>
  <c r="G974" i="42" s="1"/>
  <c r="G975" i="42" a="1"/>
  <c r="G975" i="42" s="1"/>
  <c r="G976" i="42" a="1"/>
  <c r="G976" i="42" s="1"/>
  <c r="G977" i="42" a="1"/>
  <c r="G977" i="42" s="1"/>
  <c r="G978" i="42" a="1"/>
  <c r="G978" i="42" s="1"/>
  <c r="G979" i="42" a="1"/>
  <c r="G979" i="42" s="1"/>
  <c r="G980" i="42" a="1"/>
  <c r="G980" i="42" s="1"/>
  <c r="G981" i="42" a="1"/>
  <c r="G981" i="42" s="1"/>
  <c r="G982" i="42" a="1"/>
  <c r="G982" i="42" s="1"/>
  <c r="G983" i="42" a="1"/>
  <c r="G983" i="42" s="1"/>
  <c r="G984" i="42" a="1"/>
  <c r="G984" i="42" s="1"/>
  <c r="G985" i="42" a="1"/>
  <c r="G985" i="42" s="1"/>
  <c r="G986" i="42" a="1"/>
  <c r="G986" i="42" s="1"/>
  <c r="G987" i="42" a="1"/>
  <c r="G987" i="42" s="1"/>
  <c r="G988" i="42" a="1"/>
  <c r="G988" i="42" s="1"/>
  <c r="G989" i="42" a="1"/>
  <c r="G989" i="42" s="1"/>
  <c r="G990" i="42" a="1"/>
  <c r="G990" i="42" s="1"/>
  <c r="G991" i="42" a="1"/>
  <c r="G991" i="42" s="1"/>
  <c r="G992" i="42" a="1"/>
  <c r="G992" i="42" s="1"/>
  <c r="G993" i="42" a="1"/>
  <c r="G993" i="42" s="1"/>
  <c r="G994" i="42" a="1"/>
  <c r="G994" i="42" s="1"/>
  <c r="G995" i="42" a="1"/>
  <c r="G995" i="42" s="1"/>
  <c r="G996" i="42" a="1"/>
  <c r="G996" i="42" s="1"/>
  <c r="G997" i="42" a="1"/>
  <c r="G997" i="42" s="1"/>
  <c r="G998" i="42" a="1"/>
  <c r="G998" i="42" s="1"/>
  <c r="G999" i="42" a="1"/>
  <c r="G999" i="42" s="1"/>
  <c r="G1000" i="42" a="1"/>
  <c r="G1000" i="42" s="1"/>
  <c r="G1001" i="42" a="1"/>
  <c r="G1001" i="42" s="1"/>
  <c r="G1002" i="42" a="1"/>
  <c r="G1002" i="42" s="1"/>
  <c r="G1003" i="42" a="1"/>
  <c r="G1003" i="42" s="1"/>
  <c r="G1004" i="42" a="1"/>
  <c r="G1004" i="42" s="1"/>
  <c r="G1005" i="42" a="1"/>
  <c r="G1005" i="42" s="1"/>
  <c r="G1006" i="42" a="1"/>
  <c r="G1006" i="42" s="1"/>
  <c r="G1007" i="42" a="1"/>
  <c r="G1007" i="42" s="1"/>
  <c r="G1008" i="42" a="1"/>
  <c r="G1008" i="42" s="1"/>
  <c r="G1009" i="42" a="1"/>
  <c r="G1009" i="42" s="1"/>
  <c r="G1010" i="42" a="1"/>
  <c r="G1010" i="42" s="1"/>
  <c r="G1011" i="42" a="1"/>
  <c r="G1011" i="42" s="1"/>
  <c r="G1012" i="42" a="1"/>
  <c r="G1012" i="42" s="1"/>
  <c r="G1013" i="42" a="1"/>
  <c r="G1013" i="42" s="1"/>
  <c r="G1014" i="42" a="1"/>
  <c r="G1014" i="42" s="1"/>
  <c r="G1015" i="42" a="1"/>
  <c r="G1015" i="42" s="1"/>
  <c r="G1016" i="42" a="1"/>
  <c r="G1016" i="42" s="1"/>
  <c r="G1017" i="42" a="1"/>
  <c r="G1017" i="42" s="1"/>
  <c r="G1018" i="42" a="1"/>
  <c r="G1018" i="42" s="1"/>
  <c r="G1019" i="42" a="1"/>
  <c r="G1019" i="42" s="1"/>
  <c r="G1020" i="42" a="1"/>
  <c r="G1020" i="42" s="1"/>
  <c r="G1021" i="42" a="1"/>
  <c r="G1021" i="42" s="1"/>
  <c r="G1022" i="42" a="1"/>
  <c r="G1022" i="42" s="1"/>
  <c r="G1023" i="42" a="1"/>
  <c r="G1023" i="42" s="1"/>
  <c r="G1024" i="42" a="1"/>
  <c r="G1024" i="42" s="1"/>
  <c r="G1025" i="42" a="1"/>
  <c r="G1025" i="42" s="1"/>
  <c r="G1026" i="42" a="1"/>
  <c r="G1026" i="42" s="1"/>
  <c r="G1027" i="42" a="1"/>
  <c r="G1027" i="42" s="1"/>
  <c r="G1028" i="42" a="1"/>
  <c r="G1028" i="42" s="1"/>
  <c r="G1029" i="42" a="1"/>
  <c r="G1029" i="42" s="1"/>
  <c r="G1030" i="42" a="1"/>
  <c r="G1030" i="42" s="1"/>
  <c r="G1031" i="42" a="1"/>
  <c r="G1031" i="42" s="1"/>
  <c r="G1032" i="42" a="1"/>
  <c r="G1032" i="42" s="1"/>
  <c r="G1033" i="42" a="1"/>
  <c r="G1033" i="42" s="1"/>
  <c r="G1034" i="42" a="1"/>
  <c r="G1034" i="42" s="1"/>
  <c r="G1035" i="42" a="1"/>
  <c r="G1035" i="42" s="1"/>
  <c r="G1036" i="42" a="1"/>
  <c r="G1036" i="42" s="1"/>
  <c r="G1037" i="42" a="1"/>
  <c r="G1037" i="42" s="1"/>
  <c r="G1038" i="42" a="1"/>
  <c r="G1038" i="42" s="1"/>
  <c r="G1039" i="42" a="1"/>
  <c r="G1039" i="42" s="1"/>
  <c r="G1040" i="42" a="1"/>
  <c r="G1040" i="42" s="1"/>
  <c r="G1041" i="42" a="1"/>
  <c r="G1041" i="42" s="1"/>
  <c r="G1042" i="42" a="1"/>
  <c r="G1042" i="42" s="1"/>
  <c r="G1043" i="42" a="1"/>
  <c r="G1043" i="42" s="1"/>
  <c r="G1044" i="42" a="1"/>
  <c r="G1044" i="42" s="1"/>
  <c r="G1045" i="42" a="1"/>
  <c r="G1045" i="42" s="1"/>
  <c r="G1046" i="42" a="1"/>
  <c r="G1046" i="42" s="1"/>
  <c r="G1047" i="42" a="1"/>
  <c r="G1047" i="42" s="1"/>
  <c r="G1048" i="42" a="1"/>
  <c r="G1048" i="42" s="1"/>
  <c r="G1049" i="42" a="1"/>
  <c r="G1049" i="42" s="1"/>
  <c r="G1050" i="42" a="1"/>
  <c r="G1050" i="42" s="1"/>
  <c r="G1051" i="42" a="1"/>
  <c r="G1051" i="42" s="1"/>
  <c r="G1052" i="42" a="1"/>
  <c r="G1052" i="42" s="1"/>
  <c r="G1053" i="42" a="1"/>
  <c r="G1053" i="42" s="1"/>
  <c r="G1054" i="42" a="1"/>
  <c r="G1054" i="42" s="1"/>
  <c r="G1055" i="42" a="1"/>
  <c r="G1055" i="42" s="1"/>
  <c r="G1056" i="42" a="1"/>
  <c r="G1056" i="42" s="1"/>
  <c r="G1057" i="42" a="1"/>
  <c r="G1057" i="42" s="1"/>
  <c r="G1058" i="42" a="1"/>
  <c r="G1058" i="42" s="1"/>
  <c r="G1059" i="42" a="1"/>
  <c r="G1059" i="42" s="1"/>
  <c r="G1060" i="42" a="1"/>
  <c r="G1060" i="42" s="1"/>
  <c r="G1061" i="42" a="1"/>
  <c r="G1061" i="42" s="1"/>
  <c r="G1062" i="42" a="1"/>
  <c r="G1062" i="42" s="1"/>
  <c r="G1063" i="42" a="1"/>
  <c r="G1063" i="42" s="1"/>
  <c r="G1064" i="42" a="1"/>
  <c r="G1064" i="42" s="1"/>
  <c r="G1065" i="42" a="1"/>
  <c r="G1065" i="42" s="1"/>
  <c r="G1066" i="42" a="1"/>
  <c r="G1066" i="42" s="1"/>
  <c r="G1067" i="42" a="1"/>
  <c r="G1067" i="42" s="1"/>
  <c r="G1068" i="42" a="1"/>
  <c r="G1068" i="42" s="1"/>
  <c r="G1069" i="42" a="1"/>
  <c r="G1069" i="42" s="1"/>
  <c r="G1070" i="42" a="1"/>
  <c r="G1070" i="42" s="1"/>
  <c r="G1071" i="42" a="1"/>
  <c r="G1071" i="42" s="1"/>
  <c r="G1072" i="42" a="1"/>
  <c r="G1072" i="42" s="1"/>
  <c r="G1073" i="42" a="1"/>
  <c r="G1073" i="42" s="1"/>
  <c r="G1074" i="42" a="1"/>
  <c r="G1074" i="42" s="1"/>
  <c r="G1075" i="42" a="1"/>
  <c r="G1075" i="42" s="1"/>
  <c r="G1076" i="42" a="1"/>
  <c r="G1076" i="42" s="1"/>
  <c r="G1077" i="42" a="1"/>
  <c r="G1077" i="42" s="1"/>
  <c r="G1078" i="42" a="1"/>
  <c r="G1078" i="42" s="1"/>
  <c r="G1079" i="42" a="1"/>
  <c r="G1079" i="42" s="1"/>
  <c r="G1080" i="42" a="1"/>
  <c r="G1080" i="42" s="1"/>
  <c r="G1081" i="42" a="1"/>
  <c r="G1081" i="42" s="1"/>
  <c r="G1082" i="42" a="1"/>
  <c r="G1082" i="42" s="1"/>
  <c r="G1083" i="42" a="1"/>
  <c r="G1083" i="42" s="1"/>
  <c r="G1084" i="42" a="1"/>
  <c r="G1084" i="42" s="1"/>
  <c r="G1085" i="42" a="1"/>
  <c r="G1085" i="42" s="1"/>
  <c r="G1086" i="42" a="1"/>
  <c r="G1086" i="42" s="1"/>
  <c r="G1087" i="42" a="1"/>
  <c r="G1087" i="42" s="1"/>
  <c r="G1088" i="42" a="1"/>
  <c r="G1088" i="42" s="1"/>
  <c r="G1089" i="42" a="1"/>
  <c r="G1089" i="42" s="1"/>
  <c r="G1090" i="42" a="1"/>
  <c r="G1090" i="42" s="1"/>
  <c r="G1091" i="42" a="1"/>
  <c r="G1091" i="42" s="1"/>
  <c r="G1092" i="42" a="1"/>
  <c r="G1092" i="42" s="1"/>
  <c r="G1093" i="42" a="1"/>
  <c r="G1093" i="42" s="1"/>
  <c r="G1094" i="42" a="1"/>
  <c r="G1094" i="42" s="1"/>
  <c r="G1095" i="42" a="1"/>
  <c r="G1095" i="42" s="1"/>
  <c r="G1096" i="42" a="1"/>
  <c r="G1096" i="42" s="1"/>
  <c r="G1097" i="42" a="1"/>
  <c r="G1097" i="42" s="1"/>
  <c r="G1098" i="42" a="1"/>
  <c r="G1098" i="42" s="1"/>
  <c r="G1099" i="42" a="1"/>
  <c r="G1099" i="42" s="1"/>
  <c r="G1100" i="42" a="1"/>
  <c r="G1100" i="42" s="1"/>
  <c r="G1101" i="42" a="1"/>
  <c r="G1101" i="42" s="1"/>
  <c r="G1102" i="42" a="1"/>
  <c r="G1102" i="42" s="1"/>
  <c r="G1103" i="42" a="1"/>
  <c r="G1103" i="42" s="1"/>
  <c r="G1104" i="42" a="1"/>
  <c r="G1104" i="42" s="1"/>
  <c r="G1105" i="42" a="1"/>
  <c r="G1105" i="42" s="1"/>
  <c r="G1106" i="42" a="1"/>
  <c r="G1106" i="42" s="1"/>
  <c r="G1107" i="42" a="1"/>
  <c r="G1107" i="42" s="1"/>
  <c r="G1108" i="42" a="1"/>
  <c r="G1108" i="42" s="1"/>
  <c r="G1109" i="42" a="1"/>
  <c r="G1109" i="42" s="1"/>
  <c r="G1110" i="42" a="1"/>
  <c r="G1110" i="42" s="1"/>
  <c r="G1111" i="42" a="1"/>
  <c r="G1111" i="42" s="1"/>
  <c r="G1112" i="42" a="1"/>
  <c r="G1112" i="42" s="1"/>
  <c r="G1113" i="42" a="1"/>
  <c r="G1113" i="42" s="1"/>
  <c r="G1114" i="42" a="1"/>
  <c r="G1114" i="42" s="1"/>
  <c r="G1115" i="42" a="1"/>
  <c r="G1115" i="42" s="1"/>
  <c r="G1116" i="42" a="1"/>
  <c r="G1116" i="42" s="1"/>
  <c r="G1117" i="42" a="1"/>
  <c r="G1117" i="42" s="1"/>
  <c r="G1118" i="42" a="1"/>
  <c r="G1118" i="42" s="1"/>
  <c r="G1119" i="42" a="1"/>
  <c r="G1119" i="42" s="1"/>
  <c r="G1120" i="42" a="1"/>
  <c r="G1120" i="42" s="1"/>
  <c r="G1121" i="42" a="1"/>
  <c r="G1121" i="42" s="1"/>
  <c r="H2" i="42" a="1"/>
  <c r="H2" i="42" s="1"/>
  <c r="H3" i="42" a="1"/>
  <c r="H3" i="42" s="1"/>
  <c r="H4" i="42" a="1"/>
  <c r="H4" i="42" s="1"/>
  <c r="H5" i="42" a="1"/>
  <c r="H5" i="42" s="1"/>
  <c r="H6" i="42" a="1"/>
  <c r="H6" i="42" s="1"/>
  <c r="H7" i="42" a="1"/>
  <c r="H7" i="42" s="1"/>
  <c r="H8" i="42" a="1"/>
  <c r="H8" i="42" s="1"/>
  <c r="H9" i="42" a="1"/>
  <c r="H9" i="42" s="1"/>
  <c r="H10" i="42" a="1"/>
  <c r="H10" i="42" s="1"/>
  <c r="H11" i="42" a="1"/>
  <c r="H11" i="42" s="1"/>
  <c r="H12" i="42" a="1"/>
  <c r="H12" i="42" s="1"/>
  <c r="H13" i="42" a="1"/>
  <c r="H13" i="42" s="1"/>
  <c r="H14" i="42" a="1"/>
  <c r="H14" i="42" s="1"/>
  <c r="H15" i="42" a="1"/>
  <c r="H15" i="42" s="1"/>
  <c r="H16" i="42" a="1"/>
  <c r="H16" i="42" s="1"/>
  <c r="H17" i="42" a="1"/>
  <c r="H17" i="42" s="1"/>
  <c r="H18" i="42" a="1"/>
  <c r="H18" i="42" s="1"/>
  <c r="H19" i="42" a="1"/>
  <c r="H19" i="42" s="1"/>
  <c r="H20" i="42" a="1"/>
  <c r="H20" i="42" s="1"/>
  <c r="H21" i="42" a="1"/>
  <c r="H21" i="42" s="1"/>
  <c r="H22" i="42" a="1"/>
  <c r="H22" i="42" s="1"/>
  <c r="H23" i="42" a="1"/>
  <c r="H23" i="42" s="1"/>
  <c r="H24" i="42" a="1"/>
  <c r="H24" i="42" s="1"/>
  <c r="H25" i="42" a="1"/>
  <c r="H25" i="42" s="1"/>
  <c r="H26" i="42" a="1"/>
  <c r="H26" i="42" s="1"/>
  <c r="H27" i="42" a="1"/>
  <c r="H27" i="42" s="1"/>
  <c r="H28" i="42" a="1"/>
  <c r="H28" i="42" s="1"/>
  <c r="H29" i="42" a="1"/>
  <c r="H29" i="42" s="1"/>
  <c r="H30" i="42" a="1"/>
  <c r="H30" i="42" s="1"/>
  <c r="H31" i="42" a="1"/>
  <c r="H31" i="42" s="1"/>
  <c r="H32" i="42" a="1"/>
  <c r="H32" i="42" s="1"/>
  <c r="H33" i="42" a="1"/>
  <c r="H33" i="42" s="1"/>
  <c r="H34" i="42" a="1"/>
  <c r="H34" i="42" s="1"/>
  <c r="H35" i="42" a="1"/>
  <c r="H35" i="42" s="1"/>
  <c r="H36" i="42" a="1"/>
  <c r="H36" i="42" s="1"/>
  <c r="H37" i="42" a="1"/>
  <c r="H37" i="42" s="1"/>
  <c r="H38" i="42" a="1"/>
  <c r="H38" i="42" s="1"/>
  <c r="H39" i="42" a="1"/>
  <c r="H39" i="42" s="1"/>
  <c r="H40" i="42" a="1"/>
  <c r="H40" i="42" s="1"/>
  <c r="H41" i="42" a="1"/>
  <c r="H41" i="42" s="1"/>
  <c r="H42" i="42" a="1"/>
  <c r="H42" i="42" s="1"/>
  <c r="H43" i="42" a="1"/>
  <c r="H43" i="42" s="1"/>
  <c r="H44" i="42" a="1"/>
  <c r="H44" i="42" s="1"/>
  <c r="H45" i="42" a="1"/>
  <c r="H45" i="42" s="1"/>
  <c r="H46" i="42" a="1"/>
  <c r="H46" i="42" s="1"/>
  <c r="H47" i="42" a="1"/>
  <c r="H47" i="42" s="1"/>
  <c r="H48" i="42" a="1"/>
  <c r="H48" i="42" s="1"/>
  <c r="H49" i="42" a="1"/>
  <c r="H49" i="42" s="1"/>
  <c r="H50" i="42" a="1"/>
  <c r="H50" i="42" s="1"/>
  <c r="H51" i="42" a="1"/>
  <c r="H51" i="42" s="1"/>
  <c r="H52" i="42" a="1"/>
  <c r="H52" i="42" s="1"/>
  <c r="H53" i="42" a="1"/>
  <c r="H53" i="42" s="1"/>
  <c r="H54" i="42" a="1"/>
  <c r="H54" i="42" s="1"/>
  <c r="H55" i="42" a="1"/>
  <c r="H55" i="42" s="1"/>
  <c r="H56" i="42" a="1"/>
  <c r="H56" i="42" s="1"/>
  <c r="H57" i="42" a="1"/>
  <c r="H57" i="42" s="1"/>
  <c r="H58" i="42" a="1"/>
  <c r="H58" i="42" s="1"/>
  <c r="H59" i="42" a="1"/>
  <c r="H59" i="42" s="1"/>
  <c r="H60" i="42" a="1"/>
  <c r="H60" i="42" s="1"/>
  <c r="H61" i="42" a="1"/>
  <c r="H61" i="42" s="1"/>
  <c r="H62" i="42" a="1"/>
  <c r="H62" i="42" s="1"/>
  <c r="H63" i="42" a="1"/>
  <c r="H63" i="42" s="1"/>
  <c r="H64" i="42" a="1"/>
  <c r="H64" i="42" s="1"/>
  <c r="H65" i="42" a="1"/>
  <c r="H65" i="42" s="1"/>
  <c r="H66" i="42" a="1"/>
  <c r="H66" i="42" s="1"/>
  <c r="H67" i="42" a="1"/>
  <c r="H67" i="42" s="1"/>
  <c r="H68" i="42" a="1"/>
  <c r="H68" i="42" s="1"/>
  <c r="H69" i="42" a="1"/>
  <c r="H69" i="42" s="1"/>
  <c r="H70" i="42" a="1"/>
  <c r="H70" i="42" s="1"/>
  <c r="H71" i="42" a="1"/>
  <c r="H71" i="42" s="1"/>
  <c r="H72" i="42" a="1"/>
  <c r="H72" i="42" s="1"/>
  <c r="H73" i="42" a="1"/>
  <c r="H73" i="42" s="1"/>
  <c r="H74" i="42" a="1"/>
  <c r="H74" i="42" s="1"/>
  <c r="H75" i="42" a="1"/>
  <c r="H75" i="42" s="1"/>
  <c r="H76" i="42" a="1"/>
  <c r="H76" i="42" s="1"/>
  <c r="H77" i="42" a="1"/>
  <c r="H77" i="42" s="1"/>
  <c r="H78" i="42" a="1"/>
  <c r="H78" i="42" s="1"/>
  <c r="H79" i="42" a="1"/>
  <c r="H79" i="42" s="1"/>
  <c r="H80" i="42" a="1"/>
  <c r="H80" i="42" s="1"/>
  <c r="H81" i="42" a="1"/>
  <c r="H81" i="42" s="1"/>
  <c r="H82" i="42" a="1"/>
  <c r="H82" i="42" s="1"/>
  <c r="H83" i="42" a="1"/>
  <c r="H83" i="42" s="1"/>
  <c r="H84" i="42" a="1"/>
  <c r="H84" i="42" s="1"/>
  <c r="H85" i="42" a="1"/>
  <c r="H85" i="42" s="1"/>
  <c r="H86" i="42" a="1"/>
  <c r="H86" i="42" s="1"/>
  <c r="H87" i="42" a="1"/>
  <c r="H87" i="42" s="1"/>
  <c r="H88" i="42" a="1"/>
  <c r="H88" i="42" s="1"/>
  <c r="H89" i="42" a="1"/>
  <c r="H89" i="42" s="1"/>
  <c r="H90" i="42" a="1"/>
  <c r="H90" i="42" s="1"/>
  <c r="H91" i="42" a="1"/>
  <c r="H91" i="42" s="1"/>
  <c r="H92" i="42" a="1"/>
  <c r="H92" i="42" s="1"/>
  <c r="H93" i="42" a="1"/>
  <c r="H93" i="42" s="1"/>
  <c r="H94" i="42" a="1"/>
  <c r="H94" i="42" s="1"/>
  <c r="H95" i="42" a="1"/>
  <c r="H95" i="42" s="1"/>
  <c r="H96" i="42" a="1"/>
  <c r="H96" i="42" s="1"/>
  <c r="H97" i="42" a="1"/>
  <c r="H97" i="42" s="1"/>
  <c r="H98" i="42" a="1"/>
  <c r="H98" i="42" s="1"/>
  <c r="H99" i="42" a="1"/>
  <c r="H99" i="42" s="1"/>
  <c r="H100" i="42" a="1"/>
  <c r="H100" i="42" s="1"/>
  <c r="H101" i="42" a="1"/>
  <c r="H101" i="42" s="1"/>
  <c r="H102" i="42" a="1"/>
  <c r="H102" i="42" s="1"/>
  <c r="H103" i="42" a="1"/>
  <c r="H103" i="42" s="1"/>
  <c r="H104" i="42" a="1"/>
  <c r="H104" i="42" s="1"/>
  <c r="H105" i="42" a="1"/>
  <c r="H105" i="42" s="1"/>
  <c r="H106" i="42" a="1"/>
  <c r="H106" i="42" s="1"/>
  <c r="H107" i="42" a="1"/>
  <c r="H107" i="42" s="1"/>
  <c r="H108" i="42" a="1"/>
  <c r="H108" i="42" s="1"/>
  <c r="H109" i="42" a="1"/>
  <c r="H109" i="42" s="1"/>
  <c r="H110" i="42" a="1"/>
  <c r="H110" i="42" s="1"/>
  <c r="H111" i="42" a="1"/>
  <c r="H111" i="42" s="1"/>
  <c r="H112" i="42" a="1"/>
  <c r="H112" i="42" s="1"/>
  <c r="H113" i="42" a="1"/>
  <c r="H113" i="42" s="1"/>
  <c r="H114" i="42" a="1"/>
  <c r="H114" i="42" s="1"/>
  <c r="H115" i="42" a="1"/>
  <c r="H115" i="42" s="1"/>
  <c r="H116" i="42" a="1"/>
  <c r="H116" i="42" s="1"/>
  <c r="H117" i="42" a="1"/>
  <c r="H117" i="42" s="1"/>
  <c r="H118" i="42" a="1"/>
  <c r="H118" i="42" s="1"/>
  <c r="H119" i="42" a="1"/>
  <c r="H119" i="42" s="1"/>
  <c r="H120" i="42" a="1"/>
  <c r="H120" i="42" s="1"/>
  <c r="H121" i="42" a="1"/>
  <c r="H121" i="42" s="1"/>
  <c r="H122" i="42" a="1"/>
  <c r="H122" i="42" s="1"/>
  <c r="H123" i="42" a="1"/>
  <c r="H123" i="42" s="1"/>
  <c r="H124" i="42" a="1"/>
  <c r="H124" i="42" s="1"/>
  <c r="H125" i="42" a="1"/>
  <c r="H125" i="42" s="1"/>
  <c r="H126" i="42" a="1"/>
  <c r="H126" i="42" s="1"/>
  <c r="H127" i="42" a="1"/>
  <c r="H127" i="42" s="1"/>
  <c r="H128" i="42" a="1"/>
  <c r="H128" i="42" s="1"/>
  <c r="H129" i="42" a="1"/>
  <c r="H129" i="42" s="1"/>
  <c r="H130" i="42" a="1"/>
  <c r="H130" i="42" s="1"/>
  <c r="H131" i="42" a="1"/>
  <c r="H131" i="42" s="1"/>
  <c r="H132" i="42" a="1"/>
  <c r="H132" i="42" s="1"/>
  <c r="H133" i="42" a="1"/>
  <c r="H133" i="42" s="1"/>
  <c r="H134" i="42" a="1"/>
  <c r="H134" i="42" s="1"/>
  <c r="H135" i="42" a="1"/>
  <c r="H135" i="42" s="1"/>
  <c r="H136" i="42" a="1"/>
  <c r="H136" i="42" s="1"/>
  <c r="H137" i="42" a="1"/>
  <c r="H137" i="42" s="1"/>
  <c r="H138" i="42" a="1"/>
  <c r="H138" i="42" s="1"/>
  <c r="H139" i="42" a="1"/>
  <c r="H139" i="42" s="1"/>
  <c r="H140" i="42" a="1"/>
  <c r="H140" i="42" s="1"/>
  <c r="H141" i="42" a="1"/>
  <c r="H141" i="42" s="1"/>
  <c r="H142" i="42" a="1"/>
  <c r="H142" i="42" s="1"/>
  <c r="H143" i="42" a="1"/>
  <c r="H143" i="42" s="1"/>
  <c r="H144" i="42" a="1"/>
  <c r="H144" i="42" s="1"/>
  <c r="H145" i="42" a="1"/>
  <c r="H145" i="42" s="1"/>
  <c r="H146" i="42" a="1"/>
  <c r="H146" i="42" s="1"/>
  <c r="H147" i="42" a="1"/>
  <c r="H147" i="42" s="1"/>
  <c r="H148" i="42" a="1"/>
  <c r="H148" i="42" s="1"/>
  <c r="H149" i="42" a="1"/>
  <c r="H149" i="42" s="1"/>
  <c r="H150" i="42" a="1"/>
  <c r="H150" i="42" s="1"/>
  <c r="H151" i="42" a="1"/>
  <c r="H151" i="42" s="1"/>
  <c r="H152" i="42" a="1"/>
  <c r="H152" i="42" s="1"/>
  <c r="H153" i="42" a="1"/>
  <c r="H153" i="42" s="1"/>
  <c r="H154" i="42" a="1"/>
  <c r="H154" i="42" s="1"/>
  <c r="H155" i="42" a="1"/>
  <c r="H155" i="42" s="1"/>
  <c r="H156" i="42" a="1"/>
  <c r="H156" i="42" s="1"/>
  <c r="H157" i="42" a="1"/>
  <c r="H157" i="42" s="1"/>
  <c r="H158" i="42" a="1"/>
  <c r="H158" i="42" s="1"/>
  <c r="H159" i="42" a="1"/>
  <c r="H159" i="42" s="1"/>
  <c r="H160" i="42" a="1"/>
  <c r="H160" i="42" s="1"/>
  <c r="H161" i="42" a="1"/>
  <c r="H161" i="42" s="1"/>
  <c r="H162" i="42" a="1"/>
  <c r="H162" i="42" s="1"/>
  <c r="H163" i="42" a="1"/>
  <c r="H163" i="42" s="1"/>
  <c r="H164" i="42" a="1"/>
  <c r="H164" i="42" s="1"/>
  <c r="H165" i="42" a="1"/>
  <c r="H165" i="42" s="1"/>
  <c r="H166" i="42" a="1"/>
  <c r="H166" i="42" s="1"/>
  <c r="H167" i="42" a="1"/>
  <c r="H167" i="42" s="1"/>
  <c r="H168" i="42" a="1"/>
  <c r="H168" i="42" s="1"/>
  <c r="H169" i="42" a="1"/>
  <c r="H169" i="42" s="1"/>
  <c r="H170" i="42" a="1"/>
  <c r="H170" i="42" s="1"/>
  <c r="H171" i="42" a="1"/>
  <c r="H171" i="42" s="1"/>
  <c r="H172" i="42" a="1"/>
  <c r="H172" i="42" s="1"/>
  <c r="H173" i="42" a="1"/>
  <c r="H173" i="42" s="1"/>
  <c r="H174" i="42" a="1"/>
  <c r="H174" i="42" s="1"/>
  <c r="H175" i="42" a="1"/>
  <c r="H175" i="42" s="1"/>
  <c r="H176" i="42" a="1"/>
  <c r="H176" i="42" s="1"/>
  <c r="H177" i="42" a="1"/>
  <c r="H177" i="42" s="1"/>
  <c r="H178" i="42" a="1"/>
  <c r="H178" i="42" s="1"/>
  <c r="H179" i="42" a="1"/>
  <c r="H179" i="42" s="1"/>
  <c r="H180" i="42" a="1"/>
  <c r="H180" i="42" s="1"/>
  <c r="H181" i="42" a="1"/>
  <c r="H181" i="42" s="1"/>
  <c r="H182" i="42" a="1"/>
  <c r="H182" i="42" s="1"/>
  <c r="H183" i="42" a="1"/>
  <c r="H183" i="42" s="1"/>
  <c r="H184" i="42" a="1"/>
  <c r="H184" i="42" s="1"/>
  <c r="H185" i="42" a="1"/>
  <c r="H185" i="42" s="1"/>
  <c r="H186" i="42" a="1"/>
  <c r="H186" i="42" s="1"/>
  <c r="H187" i="42" a="1"/>
  <c r="H187" i="42" s="1"/>
  <c r="H188" i="42" a="1"/>
  <c r="H188" i="42" s="1"/>
  <c r="H189" i="42" a="1"/>
  <c r="H189" i="42" s="1"/>
  <c r="H190" i="42" a="1"/>
  <c r="H190" i="42" s="1"/>
  <c r="H191" i="42" a="1"/>
  <c r="H191" i="42" s="1"/>
  <c r="H192" i="42" a="1"/>
  <c r="H192" i="42" s="1"/>
  <c r="H193" i="42" a="1"/>
  <c r="H193" i="42" s="1"/>
  <c r="H194" i="42" a="1"/>
  <c r="H194" i="42" s="1"/>
  <c r="H195" i="42" a="1"/>
  <c r="H195" i="42" s="1"/>
  <c r="H196" i="42" a="1"/>
  <c r="H196" i="42" s="1"/>
  <c r="H197" i="42" a="1"/>
  <c r="H197" i="42" s="1"/>
  <c r="H198" i="42" a="1"/>
  <c r="H198" i="42" s="1"/>
  <c r="H199" i="42" a="1"/>
  <c r="H199" i="42" s="1"/>
  <c r="H200" i="42" a="1"/>
  <c r="H200" i="42" s="1"/>
  <c r="H201" i="42" a="1"/>
  <c r="H201" i="42" s="1"/>
  <c r="H202" i="42" a="1"/>
  <c r="H202" i="42" s="1"/>
  <c r="H203" i="42" a="1"/>
  <c r="H203" i="42" s="1"/>
  <c r="H204" i="42" a="1"/>
  <c r="H204" i="42" s="1"/>
  <c r="H205" i="42" a="1"/>
  <c r="H205" i="42" s="1"/>
  <c r="H206" i="42" a="1"/>
  <c r="H206" i="42" s="1"/>
  <c r="H207" i="42" a="1"/>
  <c r="H207" i="42" s="1"/>
  <c r="H208" i="42" a="1"/>
  <c r="H208" i="42" s="1"/>
  <c r="H209" i="42" a="1"/>
  <c r="H209" i="42" s="1"/>
  <c r="H210" i="42" a="1"/>
  <c r="H210" i="42" s="1"/>
  <c r="H211" i="42" a="1"/>
  <c r="H211" i="42" s="1"/>
  <c r="H212" i="42" a="1"/>
  <c r="H212" i="42" s="1"/>
  <c r="H213" i="42" a="1"/>
  <c r="H213" i="42" s="1"/>
  <c r="H214" i="42" a="1"/>
  <c r="H214" i="42" s="1"/>
  <c r="H215" i="42" a="1"/>
  <c r="H215" i="42" s="1"/>
  <c r="H216" i="42" a="1"/>
  <c r="H216" i="42" s="1"/>
  <c r="H217" i="42" a="1"/>
  <c r="H217" i="42" s="1"/>
  <c r="H218" i="42" a="1"/>
  <c r="H218" i="42" s="1"/>
  <c r="H219" i="42" a="1"/>
  <c r="H219" i="42" s="1"/>
  <c r="H220" i="42" a="1"/>
  <c r="H220" i="42" s="1"/>
  <c r="H221" i="42" a="1"/>
  <c r="H221" i="42" s="1"/>
  <c r="H222" i="42" a="1"/>
  <c r="H222" i="42" s="1"/>
  <c r="H223" i="42" a="1"/>
  <c r="H223" i="42" s="1"/>
  <c r="H224" i="42" a="1"/>
  <c r="H224" i="42" s="1"/>
  <c r="H225" i="42" a="1"/>
  <c r="H225" i="42" s="1"/>
  <c r="H226" i="42" a="1"/>
  <c r="H226" i="42" s="1"/>
  <c r="H227" i="42" a="1"/>
  <c r="H227" i="42" s="1"/>
  <c r="H228" i="42" a="1"/>
  <c r="H228" i="42" s="1"/>
  <c r="H229" i="42" a="1"/>
  <c r="H229" i="42" s="1"/>
  <c r="H230" i="42" a="1"/>
  <c r="H230" i="42" s="1"/>
  <c r="H231" i="42" a="1"/>
  <c r="H231" i="42" s="1"/>
  <c r="H232" i="42" a="1"/>
  <c r="H232" i="42" s="1"/>
  <c r="H233" i="42" a="1"/>
  <c r="H233" i="42" s="1"/>
  <c r="H234" i="42" a="1"/>
  <c r="H234" i="42" s="1"/>
  <c r="H235" i="42" a="1"/>
  <c r="H235" i="42" s="1"/>
  <c r="H236" i="42" a="1"/>
  <c r="H236" i="42" s="1"/>
  <c r="H237" i="42" a="1"/>
  <c r="H237" i="42" s="1"/>
  <c r="H238" i="42" a="1"/>
  <c r="H238" i="42" s="1"/>
  <c r="H239" i="42" a="1"/>
  <c r="H239" i="42" s="1"/>
  <c r="H240" i="42" a="1"/>
  <c r="H240" i="42" s="1"/>
  <c r="H241" i="42" a="1"/>
  <c r="H241" i="42" s="1"/>
  <c r="H242" i="42" a="1"/>
  <c r="H242" i="42" s="1"/>
  <c r="H243" i="42" a="1"/>
  <c r="H243" i="42" s="1"/>
  <c r="H244" i="42" a="1"/>
  <c r="H244" i="42" s="1"/>
  <c r="H245" i="42" a="1"/>
  <c r="H245" i="42" s="1"/>
  <c r="H246" i="42" a="1"/>
  <c r="H246" i="42" s="1"/>
  <c r="H247" i="42" a="1"/>
  <c r="H247" i="42" s="1"/>
  <c r="H248" i="42" a="1"/>
  <c r="H248" i="42" s="1"/>
  <c r="H249" i="42" a="1"/>
  <c r="H249" i="42" s="1"/>
  <c r="H250" i="42" a="1"/>
  <c r="H250" i="42" s="1"/>
  <c r="H251" i="42" a="1"/>
  <c r="H251" i="42" s="1"/>
  <c r="H252" i="42" a="1"/>
  <c r="H252" i="42" s="1"/>
  <c r="H253" i="42" a="1"/>
  <c r="H253" i="42" s="1"/>
  <c r="H254" i="42" a="1"/>
  <c r="H254" i="42" s="1"/>
  <c r="H255" i="42" a="1"/>
  <c r="H255" i="42" s="1"/>
  <c r="H256" i="42" a="1"/>
  <c r="H256" i="42" s="1"/>
  <c r="H257" i="42" a="1"/>
  <c r="H257" i="42" s="1"/>
  <c r="H258" i="42" a="1"/>
  <c r="H258" i="42" s="1"/>
  <c r="H259" i="42" a="1"/>
  <c r="H259" i="42" s="1"/>
  <c r="H260" i="42" a="1"/>
  <c r="H260" i="42" s="1"/>
  <c r="H261" i="42" a="1"/>
  <c r="H261" i="42" s="1"/>
  <c r="H262" i="42" a="1"/>
  <c r="H262" i="42" s="1"/>
  <c r="H263" i="42" a="1"/>
  <c r="H263" i="42" s="1"/>
  <c r="H264" i="42" a="1"/>
  <c r="H264" i="42" s="1"/>
  <c r="H265" i="42" a="1"/>
  <c r="H265" i="42" s="1"/>
  <c r="H266" i="42" a="1"/>
  <c r="H266" i="42" s="1"/>
  <c r="H267" i="42" a="1"/>
  <c r="H267" i="42" s="1"/>
  <c r="H268" i="42" a="1"/>
  <c r="H268" i="42" s="1"/>
  <c r="H269" i="42" a="1"/>
  <c r="H269" i="42" s="1"/>
  <c r="H270" i="42" a="1"/>
  <c r="H270" i="42" s="1"/>
  <c r="H271" i="42" a="1"/>
  <c r="H271" i="42" s="1"/>
  <c r="H272" i="42" a="1"/>
  <c r="H272" i="42" s="1"/>
  <c r="H273" i="42" a="1"/>
  <c r="H273" i="42" s="1"/>
  <c r="H274" i="42" a="1"/>
  <c r="H274" i="42" s="1"/>
  <c r="H275" i="42" a="1"/>
  <c r="H275" i="42" s="1"/>
  <c r="H276" i="42" a="1"/>
  <c r="H276" i="42" s="1"/>
  <c r="H277" i="42" a="1"/>
  <c r="H277" i="42" s="1"/>
  <c r="H278" i="42" a="1"/>
  <c r="H278" i="42" s="1"/>
  <c r="H279" i="42" a="1"/>
  <c r="H279" i="42" s="1"/>
  <c r="H280" i="42" a="1"/>
  <c r="H280" i="42" s="1"/>
  <c r="H281" i="42" a="1"/>
  <c r="H281" i="42" s="1"/>
  <c r="H282" i="42" a="1"/>
  <c r="H282" i="42" s="1"/>
  <c r="H283" i="42" a="1"/>
  <c r="H283" i="42" s="1"/>
  <c r="H284" i="42" a="1"/>
  <c r="H284" i="42" s="1"/>
  <c r="H285" i="42" a="1"/>
  <c r="H285" i="42" s="1"/>
  <c r="H286" i="42" a="1"/>
  <c r="H286" i="42" s="1"/>
  <c r="H287" i="42" a="1"/>
  <c r="H287" i="42" s="1"/>
  <c r="H288" i="42" a="1"/>
  <c r="H288" i="42" s="1"/>
  <c r="H289" i="42" a="1"/>
  <c r="H289" i="42" s="1"/>
  <c r="H290" i="42" a="1"/>
  <c r="H290" i="42" s="1"/>
  <c r="H291" i="42" a="1"/>
  <c r="H291" i="42" s="1"/>
  <c r="H292" i="42" a="1"/>
  <c r="H292" i="42" s="1"/>
  <c r="H293" i="42" a="1"/>
  <c r="H293" i="42" s="1"/>
  <c r="H294" i="42" a="1"/>
  <c r="H294" i="42" s="1"/>
  <c r="H295" i="42" a="1"/>
  <c r="H295" i="42" s="1"/>
  <c r="H296" i="42" a="1"/>
  <c r="H296" i="42" s="1"/>
  <c r="H297" i="42" a="1"/>
  <c r="H297" i="42" s="1"/>
  <c r="H298" i="42" a="1"/>
  <c r="H298" i="42" s="1"/>
  <c r="H299" i="42" a="1"/>
  <c r="H299" i="42" s="1"/>
  <c r="H300" i="42" a="1"/>
  <c r="H300" i="42" s="1"/>
  <c r="H301" i="42" a="1"/>
  <c r="H301" i="42" s="1"/>
  <c r="H302" i="42" a="1"/>
  <c r="H302" i="42" s="1"/>
  <c r="H303" i="42" a="1"/>
  <c r="H303" i="42" s="1"/>
  <c r="H304" i="42" a="1"/>
  <c r="H304" i="42" s="1"/>
  <c r="H305" i="42" a="1"/>
  <c r="H305" i="42" s="1"/>
  <c r="H306" i="42" a="1"/>
  <c r="H306" i="42" s="1"/>
  <c r="H307" i="42" a="1"/>
  <c r="H307" i="42" s="1"/>
  <c r="H308" i="42" a="1"/>
  <c r="H308" i="42" s="1"/>
  <c r="H309" i="42" a="1"/>
  <c r="H309" i="42" s="1"/>
  <c r="H310" i="42" a="1"/>
  <c r="H310" i="42" s="1"/>
  <c r="H311" i="42" a="1"/>
  <c r="H311" i="42" s="1"/>
  <c r="H312" i="42" a="1"/>
  <c r="H312" i="42" s="1"/>
  <c r="H313" i="42" a="1"/>
  <c r="H313" i="42" s="1"/>
  <c r="H314" i="42" a="1"/>
  <c r="H314" i="42" s="1"/>
  <c r="H315" i="42" a="1"/>
  <c r="H315" i="42" s="1"/>
  <c r="H316" i="42" a="1"/>
  <c r="H316" i="42" s="1"/>
  <c r="H317" i="42" a="1"/>
  <c r="H317" i="42" s="1"/>
  <c r="H318" i="42" a="1"/>
  <c r="H318" i="42" s="1"/>
  <c r="H319" i="42" a="1"/>
  <c r="H319" i="42" s="1"/>
  <c r="H320" i="42" a="1"/>
  <c r="H320" i="42" s="1"/>
  <c r="H321" i="42" a="1"/>
  <c r="H321" i="42" s="1"/>
  <c r="H322" i="42" a="1"/>
  <c r="H322" i="42" s="1"/>
  <c r="H323" i="42" a="1"/>
  <c r="H323" i="42" s="1"/>
  <c r="H324" i="42" a="1"/>
  <c r="H324" i="42" s="1"/>
  <c r="H325" i="42" a="1"/>
  <c r="H325" i="42" s="1"/>
  <c r="H326" i="42" a="1"/>
  <c r="H326" i="42" s="1"/>
  <c r="H327" i="42" a="1"/>
  <c r="H327" i="42" s="1"/>
  <c r="H328" i="42" a="1"/>
  <c r="H328" i="42" s="1"/>
  <c r="H329" i="42" a="1"/>
  <c r="H329" i="42" s="1"/>
  <c r="H330" i="42" a="1"/>
  <c r="H330" i="42" s="1"/>
  <c r="H331" i="42" a="1"/>
  <c r="H331" i="42" s="1"/>
  <c r="H332" i="42" a="1"/>
  <c r="H332" i="42" s="1"/>
  <c r="H333" i="42" a="1"/>
  <c r="H333" i="42" s="1"/>
  <c r="H334" i="42" a="1"/>
  <c r="H334" i="42" s="1"/>
  <c r="H335" i="42" a="1"/>
  <c r="H335" i="42" s="1"/>
  <c r="H336" i="42" a="1"/>
  <c r="H336" i="42" s="1"/>
  <c r="H337" i="42" a="1"/>
  <c r="H337" i="42" s="1"/>
  <c r="H338" i="42" a="1"/>
  <c r="H338" i="42" s="1"/>
  <c r="H339" i="42" a="1"/>
  <c r="H339" i="42" s="1"/>
  <c r="H340" i="42" a="1"/>
  <c r="H340" i="42" s="1"/>
  <c r="H341" i="42" a="1"/>
  <c r="H341" i="42" s="1"/>
  <c r="H342" i="42" a="1"/>
  <c r="H342" i="42" s="1"/>
  <c r="H343" i="42" a="1"/>
  <c r="H343" i="42" s="1"/>
  <c r="H344" i="42" a="1"/>
  <c r="H344" i="42" s="1"/>
  <c r="H345" i="42" a="1"/>
  <c r="H345" i="42" s="1"/>
  <c r="H346" i="42" a="1"/>
  <c r="H346" i="42" s="1"/>
  <c r="H347" i="42" a="1"/>
  <c r="H347" i="42" s="1"/>
  <c r="H348" i="42" a="1"/>
  <c r="H348" i="42" s="1"/>
  <c r="H349" i="42" a="1"/>
  <c r="H349" i="42" s="1"/>
  <c r="H350" i="42" a="1"/>
  <c r="H350" i="42" s="1"/>
  <c r="H351" i="42" a="1"/>
  <c r="H351" i="42" s="1"/>
  <c r="H352" i="42" a="1"/>
  <c r="H352" i="42" s="1"/>
  <c r="H353" i="42" a="1"/>
  <c r="H353" i="42" s="1"/>
  <c r="H354" i="42" a="1"/>
  <c r="H354" i="42" s="1"/>
  <c r="H355" i="42" a="1"/>
  <c r="H355" i="42" s="1"/>
  <c r="H356" i="42" a="1"/>
  <c r="H356" i="42" s="1"/>
  <c r="H357" i="42" a="1"/>
  <c r="H357" i="42" s="1"/>
  <c r="H358" i="42" a="1"/>
  <c r="H358" i="42" s="1"/>
  <c r="H359" i="42" a="1"/>
  <c r="H359" i="42" s="1"/>
  <c r="H360" i="42" a="1"/>
  <c r="H360" i="42" s="1"/>
  <c r="H361" i="42" a="1"/>
  <c r="H361" i="42" s="1"/>
  <c r="H362" i="42" a="1"/>
  <c r="H362" i="42" s="1"/>
  <c r="H363" i="42" a="1"/>
  <c r="H363" i="42" s="1"/>
  <c r="H364" i="42" a="1"/>
  <c r="H364" i="42" s="1"/>
  <c r="H365" i="42" a="1"/>
  <c r="H365" i="42" s="1"/>
  <c r="H366" i="42" a="1"/>
  <c r="H366" i="42" s="1"/>
  <c r="H367" i="42" a="1"/>
  <c r="H367" i="42" s="1"/>
  <c r="H368" i="42" a="1"/>
  <c r="H368" i="42" s="1"/>
  <c r="H369" i="42" a="1"/>
  <c r="H369" i="42" s="1"/>
  <c r="H370" i="42" a="1"/>
  <c r="H370" i="42" s="1"/>
  <c r="H371" i="42" a="1"/>
  <c r="H371" i="42" s="1"/>
  <c r="H372" i="42" a="1"/>
  <c r="H372" i="42" s="1"/>
  <c r="H373" i="42" a="1"/>
  <c r="H373" i="42" s="1"/>
  <c r="H374" i="42" a="1"/>
  <c r="H374" i="42" s="1"/>
  <c r="H375" i="42" a="1"/>
  <c r="H375" i="42" s="1"/>
  <c r="H376" i="42" a="1"/>
  <c r="H376" i="42" s="1"/>
  <c r="H377" i="42" a="1"/>
  <c r="H377" i="42" s="1"/>
  <c r="H378" i="42" a="1"/>
  <c r="H378" i="42" s="1"/>
  <c r="H379" i="42" a="1"/>
  <c r="H379" i="42" s="1"/>
  <c r="H380" i="42" a="1"/>
  <c r="H380" i="42" s="1"/>
  <c r="H381" i="42" a="1"/>
  <c r="H381" i="42" s="1"/>
  <c r="H382" i="42" a="1"/>
  <c r="H382" i="42" s="1"/>
  <c r="H383" i="42" a="1"/>
  <c r="H383" i="42" s="1"/>
  <c r="H384" i="42" a="1"/>
  <c r="H384" i="42" s="1"/>
  <c r="H385" i="42" a="1"/>
  <c r="H385" i="42" s="1"/>
  <c r="H386" i="42" a="1"/>
  <c r="H386" i="42" s="1"/>
  <c r="H387" i="42" a="1"/>
  <c r="H387" i="42" s="1"/>
  <c r="H388" i="42" a="1"/>
  <c r="H388" i="42" s="1"/>
  <c r="H389" i="42" a="1"/>
  <c r="H389" i="42" s="1"/>
  <c r="H390" i="42" a="1"/>
  <c r="H390" i="42" s="1"/>
  <c r="H391" i="42" a="1"/>
  <c r="H391" i="42" s="1"/>
  <c r="H392" i="42" a="1"/>
  <c r="H392" i="42" s="1"/>
  <c r="H393" i="42" a="1"/>
  <c r="H393" i="42" s="1"/>
  <c r="H394" i="42" a="1"/>
  <c r="H394" i="42" s="1"/>
  <c r="H395" i="42" a="1"/>
  <c r="H395" i="42" s="1"/>
  <c r="H396" i="42" a="1"/>
  <c r="H396" i="42" s="1"/>
  <c r="H397" i="42" a="1"/>
  <c r="H397" i="42" s="1"/>
  <c r="H398" i="42" a="1"/>
  <c r="H398" i="42" s="1"/>
  <c r="H399" i="42" a="1"/>
  <c r="H399" i="42" s="1"/>
  <c r="H400" i="42" a="1"/>
  <c r="H400" i="42" s="1"/>
  <c r="H401" i="42" a="1"/>
  <c r="H401" i="42" s="1"/>
  <c r="H402" i="42" a="1"/>
  <c r="H402" i="42" s="1"/>
  <c r="H403" i="42" a="1"/>
  <c r="H403" i="42" s="1"/>
  <c r="H404" i="42" a="1"/>
  <c r="H404" i="42" s="1"/>
  <c r="H405" i="42" a="1"/>
  <c r="H405" i="42" s="1"/>
  <c r="H406" i="42" a="1"/>
  <c r="H406" i="42" s="1"/>
  <c r="H407" i="42" a="1"/>
  <c r="H407" i="42" s="1"/>
  <c r="H408" i="42" a="1"/>
  <c r="H408" i="42" s="1"/>
  <c r="H409" i="42" a="1"/>
  <c r="H409" i="42" s="1"/>
  <c r="H410" i="42" a="1"/>
  <c r="H410" i="42" s="1"/>
  <c r="H411" i="42" a="1"/>
  <c r="H411" i="42" s="1"/>
  <c r="H412" i="42" a="1"/>
  <c r="H412" i="42" s="1"/>
  <c r="H413" i="42" a="1"/>
  <c r="H413" i="42" s="1"/>
  <c r="H414" i="42" a="1"/>
  <c r="H414" i="42" s="1"/>
  <c r="H415" i="42" a="1"/>
  <c r="H415" i="42" s="1"/>
  <c r="H416" i="42" a="1"/>
  <c r="H416" i="42" s="1"/>
  <c r="H417" i="42" a="1"/>
  <c r="H417" i="42" s="1"/>
  <c r="H418" i="42" a="1"/>
  <c r="H418" i="42" s="1"/>
  <c r="H419" i="42" a="1"/>
  <c r="H419" i="42" s="1"/>
  <c r="H420" i="42" a="1"/>
  <c r="H420" i="42" s="1"/>
  <c r="H421" i="42" a="1"/>
  <c r="H421" i="42" s="1"/>
  <c r="H422" i="42" a="1"/>
  <c r="H422" i="42" s="1"/>
  <c r="H423" i="42" a="1"/>
  <c r="H423" i="42" s="1"/>
  <c r="H424" i="42" a="1"/>
  <c r="H424" i="42" s="1"/>
  <c r="H425" i="42" a="1"/>
  <c r="H425" i="42" s="1"/>
  <c r="H426" i="42" a="1"/>
  <c r="H426" i="42" s="1"/>
  <c r="H427" i="42" a="1"/>
  <c r="H427" i="42" s="1"/>
  <c r="H428" i="42" a="1"/>
  <c r="H428" i="42" s="1"/>
  <c r="H429" i="42" a="1"/>
  <c r="H429" i="42" s="1"/>
  <c r="H430" i="42" a="1"/>
  <c r="H430" i="42" s="1"/>
  <c r="H431" i="42" a="1"/>
  <c r="H431" i="42" s="1"/>
  <c r="H432" i="42" a="1"/>
  <c r="H432" i="42" s="1"/>
  <c r="H433" i="42" a="1"/>
  <c r="H433" i="42" s="1"/>
  <c r="H434" i="42" a="1"/>
  <c r="H434" i="42" s="1"/>
  <c r="H435" i="42" a="1"/>
  <c r="H435" i="42" s="1"/>
  <c r="H436" i="42" a="1"/>
  <c r="H436" i="42" s="1"/>
  <c r="H437" i="42" a="1"/>
  <c r="H437" i="42" s="1"/>
  <c r="H438" i="42" a="1"/>
  <c r="H438" i="42" s="1"/>
  <c r="H439" i="42" a="1"/>
  <c r="H439" i="42" s="1"/>
  <c r="H440" i="42" a="1"/>
  <c r="H440" i="42" s="1"/>
  <c r="H441" i="42" a="1"/>
  <c r="H441" i="42" s="1"/>
  <c r="H442" i="42" a="1"/>
  <c r="H442" i="42" s="1"/>
  <c r="H443" i="42" a="1"/>
  <c r="H443" i="42" s="1"/>
  <c r="H444" i="42" a="1"/>
  <c r="H444" i="42" s="1"/>
  <c r="H445" i="42" a="1"/>
  <c r="H445" i="42" s="1"/>
  <c r="H446" i="42" a="1"/>
  <c r="H446" i="42" s="1"/>
  <c r="H447" i="42" a="1"/>
  <c r="H447" i="42" s="1"/>
  <c r="H448" i="42" a="1"/>
  <c r="H448" i="42" s="1"/>
  <c r="H449" i="42" a="1"/>
  <c r="H449" i="42" s="1"/>
  <c r="H450" i="42" a="1"/>
  <c r="H450" i="42" s="1"/>
  <c r="H451" i="42" a="1"/>
  <c r="H451" i="42" s="1"/>
  <c r="H452" i="42" a="1"/>
  <c r="H452" i="42" s="1"/>
  <c r="H453" i="42" a="1"/>
  <c r="H453" i="42" s="1"/>
  <c r="H454" i="42" a="1"/>
  <c r="H454" i="42" s="1"/>
  <c r="H455" i="42" a="1"/>
  <c r="H455" i="42" s="1"/>
  <c r="H456" i="42" a="1"/>
  <c r="H456" i="42" s="1"/>
  <c r="H457" i="42" a="1"/>
  <c r="H457" i="42" s="1"/>
  <c r="H458" i="42" a="1"/>
  <c r="H458" i="42" s="1"/>
  <c r="H459" i="42" a="1"/>
  <c r="H459" i="42" s="1"/>
  <c r="H460" i="42" a="1"/>
  <c r="H460" i="42" s="1"/>
  <c r="H461" i="42" a="1"/>
  <c r="H461" i="42" s="1"/>
  <c r="H462" i="42" a="1"/>
  <c r="H462" i="42" s="1"/>
  <c r="H463" i="42" a="1"/>
  <c r="H463" i="42" s="1"/>
  <c r="H464" i="42" a="1"/>
  <c r="H464" i="42" s="1"/>
  <c r="H465" i="42" a="1"/>
  <c r="H465" i="42" s="1"/>
  <c r="H466" i="42" a="1"/>
  <c r="H466" i="42" s="1"/>
  <c r="H467" i="42" a="1"/>
  <c r="H467" i="42" s="1"/>
  <c r="H468" i="42" a="1"/>
  <c r="H468" i="42" s="1"/>
  <c r="H469" i="42" a="1"/>
  <c r="H469" i="42" s="1"/>
  <c r="H470" i="42" a="1"/>
  <c r="H470" i="42" s="1"/>
  <c r="H471" i="42" a="1"/>
  <c r="H471" i="42" s="1"/>
  <c r="H472" i="42" a="1"/>
  <c r="H472" i="42" s="1"/>
  <c r="H473" i="42" a="1"/>
  <c r="H473" i="42" s="1"/>
  <c r="H474" i="42" a="1"/>
  <c r="H474" i="42" s="1"/>
  <c r="H475" i="42" a="1"/>
  <c r="H475" i="42" s="1"/>
  <c r="H476" i="42" a="1"/>
  <c r="H476" i="42" s="1"/>
  <c r="H477" i="42" a="1"/>
  <c r="H477" i="42" s="1"/>
  <c r="H478" i="42" a="1"/>
  <c r="H478" i="42" s="1"/>
  <c r="H479" i="42" a="1"/>
  <c r="H479" i="42" s="1"/>
  <c r="H480" i="42" a="1"/>
  <c r="H480" i="42" s="1"/>
  <c r="H481" i="42" a="1"/>
  <c r="H481" i="42" s="1"/>
  <c r="H482" i="42" a="1"/>
  <c r="H482" i="42" s="1"/>
  <c r="H483" i="42" a="1"/>
  <c r="H483" i="42" s="1"/>
  <c r="H484" i="42" a="1"/>
  <c r="H484" i="42" s="1"/>
  <c r="H485" i="42" a="1"/>
  <c r="H485" i="42" s="1"/>
  <c r="H486" i="42" a="1"/>
  <c r="H486" i="42" s="1"/>
  <c r="H487" i="42" a="1"/>
  <c r="H487" i="42" s="1"/>
  <c r="H488" i="42" a="1"/>
  <c r="H488" i="42" s="1"/>
  <c r="H489" i="42" a="1"/>
  <c r="H489" i="42" s="1"/>
  <c r="H490" i="42" a="1"/>
  <c r="H490" i="42" s="1"/>
  <c r="H491" i="42" a="1"/>
  <c r="H491" i="42" s="1"/>
  <c r="H492" i="42" a="1"/>
  <c r="H492" i="42" s="1"/>
  <c r="H493" i="42" a="1"/>
  <c r="H493" i="42" s="1"/>
  <c r="H494" i="42" a="1"/>
  <c r="H494" i="42" s="1"/>
  <c r="H495" i="42" a="1"/>
  <c r="H495" i="42" s="1"/>
  <c r="H496" i="42" a="1"/>
  <c r="H496" i="42" s="1"/>
  <c r="H497" i="42" a="1"/>
  <c r="H497" i="42" s="1"/>
  <c r="H498" i="42" a="1"/>
  <c r="H498" i="42" s="1"/>
  <c r="H499" i="42" a="1"/>
  <c r="H499" i="42" s="1"/>
  <c r="H500" i="42" a="1"/>
  <c r="H500" i="42" s="1"/>
  <c r="H501" i="42" a="1"/>
  <c r="H501" i="42" s="1"/>
  <c r="H502" i="42" a="1"/>
  <c r="H502" i="42" s="1"/>
  <c r="H503" i="42" a="1"/>
  <c r="H503" i="42" s="1"/>
  <c r="H504" i="42" a="1"/>
  <c r="H504" i="42" s="1"/>
  <c r="H505" i="42" a="1"/>
  <c r="H505" i="42" s="1"/>
  <c r="H506" i="42" a="1"/>
  <c r="H506" i="42" s="1"/>
  <c r="H507" i="42" a="1"/>
  <c r="H507" i="42" s="1"/>
  <c r="H508" i="42" a="1"/>
  <c r="H508" i="42" s="1"/>
  <c r="H509" i="42" a="1"/>
  <c r="H509" i="42" s="1"/>
  <c r="H510" i="42" a="1"/>
  <c r="H510" i="42" s="1"/>
  <c r="H511" i="42" a="1"/>
  <c r="H511" i="42" s="1"/>
  <c r="H512" i="42" a="1"/>
  <c r="H512" i="42" s="1"/>
  <c r="H513" i="42" a="1"/>
  <c r="H513" i="42" s="1"/>
  <c r="H514" i="42" a="1"/>
  <c r="H514" i="42" s="1"/>
  <c r="H515" i="42" a="1"/>
  <c r="H515" i="42" s="1"/>
  <c r="H516" i="42" a="1"/>
  <c r="H516" i="42" s="1"/>
  <c r="H517" i="42" a="1"/>
  <c r="H517" i="42" s="1"/>
  <c r="H518" i="42" a="1"/>
  <c r="H518" i="42" s="1"/>
  <c r="H519" i="42" a="1"/>
  <c r="H519" i="42" s="1"/>
  <c r="H520" i="42" a="1"/>
  <c r="H520" i="42" s="1"/>
  <c r="H521" i="42" a="1"/>
  <c r="H521" i="42" s="1"/>
  <c r="H522" i="42" a="1"/>
  <c r="H522" i="42" s="1"/>
  <c r="H523" i="42" a="1"/>
  <c r="H523" i="42" s="1"/>
  <c r="H524" i="42" a="1"/>
  <c r="H524" i="42" s="1"/>
  <c r="H525" i="42" a="1"/>
  <c r="H525" i="42" s="1"/>
  <c r="H526" i="42" a="1"/>
  <c r="H526" i="42" s="1"/>
  <c r="H527" i="42" a="1"/>
  <c r="H527" i="42" s="1"/>
  <c r="H528" i="42" a="1"/>
  <c r="H528" i="42" s="1"/>
  <c r="H529" i="42" a="1"/>
  <c r="H529" i="42" s="1"/>
  <c r="H530" i="42" a="1"/>
  <c r="H530" i="42" s="1"/>
  <c r="H531" i="42" a="1"/>
  <c r="H531" i="42" s="1"/>
  <c r="H532" i="42" a="1"/>
  <c r="H532" i="42" s="1"/>
  <c r="H533" i="42" a="1"/>
  <c r="H533" i="42" s="1"/>
  <c r="H534" i="42" a="1"/>
  <c r="H534" i="42" s="1"/>
  <c r="H535" i="42" a="1"/>
  <c r="H535" i="42" s="1"/>
  <c r="H536" i="42" a="1"/>
  <c r="H536" i="42" s="1"/>
  <c r="H537" i="42" a="1"/>
  <c r="H537" i="42" s="1"/>
  <c r="H538" i="42" a="1"/>
  <c r="H538" i="42" s="1"/>
  <c r="H539" i="42" a="1"/>
  <c r="H539" i="42" s="1"/>
  <c r="H540" i="42" a="1"/>
  <c r="H540" i="42" s="1"/>
  <c r="H541" i="42" a="1"/>
  <c r="H541" i="42" s="1"/>
  <c r="H542" i="42" a="1"/>
  <c r="H542" i="42" s="1"/>
  <c r="H543" i="42" a="1"/>
  <c r="H543" i="42" s="1"/>
  <c r="H544" i="42" a="1"/>
  <c r="H544" i="42" s="1"/>
  <c r="H545" i="42" a="1"/>
  <c r="H545" i="42" s="1"/>
  <c r="H546" i="42" a="1"/>
  <c r="H546" i="42" s="1"/>
  <c r="H547" i="42" a="1"/>
  <c r="H547" i="42" s="1"/>
  <c r="H548" i="42" a="1"/>
  <c r="H548" i="42" s="1"/>
  <c r="H549" i="42" a="1"/>
  <c r="H549" i="42" s="1"/>
  <c r="H550" i="42" a="1"/>
  <c r="H550" i="42" s="1"/>
  <c r="H551" i="42" a="1"/>
  <c r="H551" i="42" s="1"/>
  <c r="H552" i="42" a="1"/>
  <c r="H552" i="42" s="1"/>
  <c r="H553" i="42" a="1"/>
  <c r="H553" i="42" s="1"/>
  <c r="H554" i="42" a="1"/>
  <c r="H554" i="42" s="1"/>
  <c r="H555" i="42" a="1"/>
  <c r="H555" i="42" s="1"/>
  <c r="H556" i="42" a="1"/>
  <c r="H556" i="42" s="1"/>
  <c r="H557" i="42" a="1"/>
  <c r="H557" i="42" s="1"/>
  <c r="H558" i="42" a="1"/>
  <c r="H558" i="42" s="1"/>
  <c r="H559" i="42" a="1"/>
  <c r="H559" i="42" s="1"/>
  <c r="H560" i="42" a="1"/>
  <c r="H560" i="42" s="1"/>
  <c r="H561" i="42" a="1"/>
  <c r="H561" i="42" s="1"/>
  <c r="H562" i="42" a="1"/>
  <c r="H562" i="42" s="1"/>
  <c r="H563" i="42" a="1"/>
  <c r="H563" i="42" s="1"/>
  <c r="H564" i="42" a="1"/>
  <c r="H564" i="42" s="1"/>
  <c r="H565" i="42" a="1"/>
  <c r="H565" i="42" s="1"/>
  <c r="H566" i="42" a="1"/>
  <c r="H566" i="42" s="1"/>
  <c r="H567" i="42" a="1"/>
  <c r="H567" i="42" s="1"/>
  <c r="H568" i="42" a="1"/>
  <c r="H568" i="42" s="1"/>
  <c r="H569" i="42" a="1"/>
  <c r="H569" i="42" s="1"/>
  <c r="H570" i="42" a="1"/>
  <c r="H570" i="42" s="1"/>
  <c r="H571" i="42" a="1"/>
  <c r="H571" i="42" s="1"/>
  <c r="H572" i="42" a="1"/>
  <c r="H572" i="42" s="1"/>
  <c r="H573" i="42" a="1"/>
  <c r="H573" i="42" s="1"/>
  <c r="H574" i="42" a="1"/>
  <c r="H574" i="42" s="1"/>
  <c r="H575" i="42" a="1"/>
  <c r="H575" i="42" s="1"/>
  <c r="H576" i="42" a="1"/>
  <c r="H576" i="42" s="1"/>
  <c r="H577" i="42" a="1"/>
  <c r="H577" i="42" s="1"/>
  <c r="H578" i="42" a="1"/>
  <c r="H578" i="42" s="1"/>
  <c r="H579" i="42" a="1"/>
  <c r="H579" i="42" s="1"/>
  <c r="H580" i="42" a="1"/>
  <c r="H580" i="42" s="1"/>
  <c r="H581" i="42" a="1"/>
  <c r="H581" i="42" s="1"/>
  <c r="H582" i="42" a="1"/>
  <c r="H582" i="42" s="1"/>
  <c r="H583" i="42" a="1"/>
  <c r="H583" i="42" s="1"/>
  <c r="H584" i="42" a="1"/>
  <c r="H584" i="42" s="1"/>
  <c r="H585" i="42" a="1"/>
  <c r="H585" i="42" s="1"/>
  <c r="H586" i="42" a="1"/>
  <c r="H586" i="42" s="1"/>
  <c r="H587" i="42" a="1"/>
  <c r="H587" i="42" s="1"/>
  <c r="H588" i="42" a="1"/>
  <c r="H588" i="42" s="1"/>
  <c r="H589" i="42" a="1"/>
  <c r="H589" i="42" s="1"/>
  <c r="H590" i="42" a="1"/>
  <c r="H590" i="42" s="1"/>
  <c r="H591" i="42" a="1"/>
  <c r="H591" i="42" s="1"/>
  <c r="H592" i="42" a="1"/>
  <c r="H592" i="42" s="1"/>
  <c r="H593" i="42" a="1"/>
  <c r="H593" i="42" s="1"/>
  <c r="H594" i="42" a="1"/>
  <c r="H594" i="42" s="1"/>
  <c r="H595" i="42" a="1"/>
  <c r="H595" i="42" s="1"/>
  <c r="H596" i="42" a="1"/>
  <c r="H596" i="42" s="1"/>
  <c r="H597" i="42" a="1"/>
  <c r="H597" i="42" s="1"/>
  <c r="H598" i="42" a="1"/>
  <c r="H598" i="42" s="1"/>
  <c r="H599" i="42" a="1"/>
  <c r="H599" i="42" s="1"/>
  <c r="H600" i="42" a="1"/>
  <c r="H600" i="42" s="1"/>
  <c r="H601" i="42" a="1"/>
  <c r="H601" i="42" s="1"/>
  <c r="H602" i="42" a="1"/>
  <c r="H602" i="42" s="1"/>
  <c r="H603" i="42" a="1"/>
  <c r="H603" i="42" s="1"/>
  <c r="H604" i="42" a="1"/>
  <c r="H604" i="42" s="1"/>
  <c r="H605" i="42" a="1"/>
  <c r="H605" i="42" s="1"/>
  <c r="H606" i="42" a="1"/>
  <c r="H606" i="42" s="1"/>
  <c r="H607" i="42" a="1"/>
  <c r="H607" i="42" s="1"/>
  <c r="H608" i="42" a="1"/>
  <c r="H608" i="42" s="1"/>
  <c r="H609" i="42" a="1"/>
  <c r="H609" i="42" s="1"/>
  <c r="H610" i="42" a="1"/>
  <c r="H610" i="42" s="1"/>
  <c r="H611" i="42" a="1"/>
  <c r="H611" i="42" s="1"/>
  <c r="H612" i="42" a="1"/>
  <c r="H612" i="42" s="1"/>
  <c r="H613" i="42" a="1"/>
  <c r="H613" i="42" s="1"/>
  <c r="H614" i="42" a="1"/>
  <c r="H614" i="42" s="1"/>
  <c r="H615" i="42" a="1"/>
  <c r="H615" i="42" s="1"/>
  <c r="H616" i="42" a="1"/>
  <c r="H616" i="42" s="1"/>
  <c r="H617" i="42" a="1"/>
  <c r="H617" i="42" s="1"/>
  <c r="H618" i="42" a="1"/>
  <c r="H618" i="42" s="1"/>
  <c r="H619" i="42" a="1"/>
  <c r="H619" i="42" s="1"/>
  <c r="H620" i="42" a="1"/>
  <c r="H620" i="42" s="1"/>
  <c r="H621" i="42" a="1"/>
  <c r="H621" i="42" s="1"/>
  <c r="H622" i="42" a="1"/>
  <c r="H622" i="42" s="1"/>
  <c r="H623" i="42" a="1"/>
  <c r="H623" i="42" s="1"/>
  <c r="H624" i="42" a="1"/>
  <c r="H624" i="42" s="1"/>
  <c r="H625" i="42" a="1"/>
  <c r="H625" i="42" s="1"/>
  <c r="H626" i="42" a="1"/>
  <c r="H626" i="42" s="1"/>
  <c r="H627" i="42" a="1"/>
  <c r="H627" i="42" s="1"/>
  <c r="H628" i="42" a="1"/>
  <c r="H628" i="42" s="1"/>
  <c r="H629" i="42" a="1"/>
  <c r="H629" i="42" s="1"/>
  <c r="H630" i="42" a="1"/>
  <c r="H630" i="42" s="1"/>
  <c r="H631" i="42" a="1"/>
  <c r="H631" i="42" s="1"/>
  <c r="H632" i="42" a="1"/>
  <c r="H632" i="42" s="1"/>
  <c r="H633" i="42" a="1"/>
  <c r="H633" i="42" s="1"/>
  <c r="H634" i="42" a="1"/>
  <c r="H634" i="42" s="1"/>
  <c r="H635" i="42" a="1"/>
  <c r="H635" i="42" s="1"/>
  <c r="H636" i="42" a="1"/>
  <c r="H636" i="42" s="1"/>
  <c r="H637" i="42" a="1"/>
  <c r="H637" i="42" s="1"/>
  <c r="H638" i="42" a="1"/>
  <c r="H638" i="42" s="1"/>
  <c r="H639" i="42" a="1"/>
  <c r="H639" i="42" s="1"/>
  <c r="H640" i="42" a="1"/>
  <c r="H640" i="42" s="1"/>
  <c r="H641" i="42" a="1"/>
  <c r="H641" i="42" s="1"/>
  <c r="H642" i="42" a="1"/>
  <c r="H642" i="42" s="1"/>
  <c r="H643" i="42" a="1"/>
  <c r="H643" i="42" s="1"/>
  <c r="H644" i="42" a="1"/>
  <c r="H644" i="42" s="1"/>
  <c r="H645" i="42" a="1"/>
  <c r="H645" i="42" s="1"/>
  <c r="H646" i="42" a="1"/>
  <c r="H646" i="42" s="1"/>
  <c r="H647" i="42" a="1"/>
  <c r="H647" i="42" s="1"/>
  <c r="H648" i="42" a="1"/>
  <c r="H648" i="42" s="1"/>
  <c r="H649" i="42" a="1"/>
  <c r="H649" i="42" s="1"/>
  <c r="H650" i="42" a="1"/>
  <c r="H650" i="42" s="1"/>
  <c r="H651" i="42" a="1"/>
  <c r="H651" i="42" s="1"/>
  <c r="H652" i="42" a="1"/>
  <c r="H652" i="42" s="1"/>
  <c r="H653" i="42" a="1"/>
  <c r="H653" i="42" s="1"/>
  <c r="H654" i="42" a="1"/>
  <c r="H654" i="42" s="1"/>
  <c r="H655" i="42" a="1"/>
  <c r="H655" i="42" s="1"/>
  <c r="H656" i="42" a="1"/>
  <c r="H656" i="42" s="1"/>
  <c r="H657" i="42" a="1"/>
  <c r="H657" i="42" s="1"/>
  <c r="H658" i="42" a="1"/>
  <c r="H658" i="42" s="1"/>
  <c r="H659" i="42" a="1"/>
  <c r="H659" i="42" s="1"/>
  <c r="H660" i="42" a="1"/>
  <c r="H660" i="42" s="1"/>
  <c r="H661" i="42" a="1"/>
  <c r="H661" i="42" s="1"/>
  <c r="H662" i="42" a="1"/>
  <c r="H662" i="42" s="1"/>
  <c r="H663" i="42" a="1"/>
  <c r="H663" i="42" s="1"/>
  <c r="H664" i="42" a="1"/>
  <c r="H664" i="42" s="1"/>
  <c r="H665" i="42" a="1"/>
  <c r="H665" i="42" s="1"/>
  <c r="H666" i="42" a="1"/>
  <c r="H666" i="42" s="1"/>
  <c r="H667" i="42" a="1"/>
  <c r="H667" i="42" s="1"/>
  <c r="H668" i="42" a="1"/>
  <c r="H668" i="42" s="1"/>
  <c r="H669" i="42" a="1"/>
  <c r="H669" i="42" s="1"/>
  <c r="H670" i="42" a="1"/>
  <c r="H670" i="42" s="1"/>
  <c r="H671" i="42" a="1"/>
  <c r="H671" i="42" s="1"/>
  <c r="H672" i="42" a="1"/>
  <c r="H672" i="42" s="1"/>
  <c r="H673" i="42" a="1"/>
  <c r="H673" i="42" s="1"/>
  <c r="H674" i="42" a="1"/>
  <c r="H674" i="42" s="1"/>
  <c r="H675" i="42" a="1"/>
  <c r="H675" i="42" s="1"/>
  <c r="H676" i="42" a="1"/>
  <c r="H676" i="42" s="1"/>
  <c r="H677" i="42" a="1"/>
  <c r="H677" i="42" s="1"/>
  <c r="H678" i="42" a="1"/>
  <c r="H678" i="42" s="1"/>
  <c r="H679" i="42" a="1"/>
  <c r="H679" i="42" s="1"/>
  <c r="H680" i="42" a="1"/>
  <c r="H680" i="42" s="1"/>
  <c r="H681" i="42" a="1"/>
  <c r="H681" i="42" s="1"/>
  <c r="H682" i="42" a="1"/>
  <c r="H682" i="42" s="1"/>
  <c r="H683" i="42" a="1"/>
  <c r="H683" i="42" s="1"/>
  <c r="H684" i="42" a="1"/>
  <c r="H684" i="42" s="1"/>
  <c r="H685" i="42" a="1"/>
  <c r="H685" i="42" s="1"/>
  <c r="H686" i="42" a="1"/>
  <c r="H686" i="42" s="1"/>
  <c r="H687" i="42" a="1"/>
  <c r="H687" i="42" s="1"/>
  <c r="H688" i="42" a="1"/>
  <c r="H688" i="42" s="1"/>
  <c r="H689" i="42" a="1"/>
  <c r="H689" i="42" s="1"/>
  <c r="H690" i="42" a="1"/>
  <c r="H690" i="42" s="1"/>
  <c r="H691" i="42" a="1"/>
  <c r="H691" i="42" s="1"/>
  <c r="H692" i="42" a="1"/>
  <c r="H692" i="42" s="1"/>
  <c r="H693" i="42" a="1"/>
  <c r="H693" i="42" s="1"/>
  <c r="H694" i="42" a="1"/>
  <c r="H694" i="42" s="1"/>
  <c r="H695" i="42" a="1"/>
  <c r="H695" i="42" s="1"/>
  <c r="H696" i="42" a="1"/>
  <c r="H696" i="42" s="1"/>
  <c r="H697" i="42" a="1"/>
  <c r="H697" i="42" s="1"/>
  <c r="H698" i="42" a="1"/>
  <c r="H698" i="42" s="1"/>
  <c r="H699" i="42" a="1"/>
  <c r="H699" i="42" s="1"/>
  <c r="H700" i="42" a="1"/>
  <c r="H700" i="42" s="1"/>
  <c r="H701" i="42" a="1"/>
  <c r="H701" i="42" s="1"/>
  <c r="H702" i="42" a="1"/>
  <c r="H702" i="42" s="1"/>
  <c r="H703" i="42" a="1"/>
  <c r="H703" i="42" s="1"/>
  <c r="H704" i="42" a="1"/>
  <c r="H704" i="42" s="1"/>
  <c r="H705" i="42" a="1"/>
  <c r="H705" i="42" s="1"/>
  <c r="H706" i="42" a="1"/>
  <c r="H706" i="42" s="1"/>
  <c r="H707" i="42" a="1"/>
  <c r="H707" i="42" s="1"/>
  <c r="H708" i="42" a="1"/>
  <c r="H708" i="42" s="1"/>
  <c r="H709" i="42" a="1"/>
  <c r="H709" i="42" s="1"/>
  <c r="H710" i="42" a="1"/>
  <c r="H710" i="42" s="1"/>
  <c r="H711" i="42" a="1"/>
  <c r="H711" i="42" s="1"/>
  <c r="H712" i="42" a="1"/>
  <c r="H712" i="42" s="1"/>
  <c r="H713" i="42" a="1"/>
  <c r="H713" i="42" s="1"/>
  <c r="H714" i="42" a="1"/>
  <c r="H714" i="42" s="1"/>
  <c r="H715" i="42" a="1"/>
  <c r="H715" i="42" s="1"/>
  <c r="H716" i="42" a="1"/>
  <c r="H716" i="42" s="1"/>
  <c r="H717" i="42" a="1"/>
  <c r="H717" i="42" s="1"/>
  <c r="H718" i="42" a="1"/>
  <c r="H718" i="42" s="1"/>
  <c r="H719" i="42" a="1"/>
  <c r="H719" i="42" s="1"/>
  <c r="H720" i="42" a="1"/>
  <c r="H720" i="42" s="1"/>
  <c r="H721" i="42" a="1"/>
  <c r="H721" i="42" s="1"/>
  <c r="H722" i="42" a="1"/>
  <c r="H722" i="42" s="1"/>
  <c r="H723" i="42" a="1"/>
  <c r="H723" i="42" s="1"/>
  <c r="H724" i="42" a="1"/>
  <c r="H724" i="42" s="1"/>
  <c r="H725" i="42" a="1"/>
  <c r="H725" i="42" s="1"/>
  <c r="H726" i="42" a="1"/>
  <c r="H726" i="42" s="1"/>
  <c r="H727" i="42" a="1"/>
  <c r="H727" i="42" s="1"/>
  <c r="H728" i="42" a="1"/>
  <c r="H728" i="42" s="1"/>
  <c r="H729" i="42" a="1"/>
  <c r="H729" i="42" s="1"/>
  <c r="H730" i="42" a="1"/>
  <c r="H730" i="42" s="1"/>
  <c r="H731" i="42" a="1"/>
  <c r="H731" i="42" s="1"/>
  <c r="H732" i="42" a="1"/>
  <c r="H732" i="42" s="1"/>
  <c r="H733" i="42" a="1"/>
  <c r="H733" i="42" s="1"/>
  <c r="H734" i="42" a="1"/>
  <c r="H734" i="42" s="1"/>
  <c r="H735" i="42" a="1"/>
  <c r="H735" i="42" s="1"/>
  <c r="H736" i="42" a="1"/>
  <c r="H736" i="42" s="1"/>
  <c r="H737" i="42" a="1"/>
  <c r="H737" i="42" s="1"/>
  <c r="H738" i="42" a="1"/>
  <c r="H738" i="42" s="1"/>
  <c r="H739" i="42" a="1"/>
  <c r="H739" i="42" s="1"/>
  <c r="H740" i="42" a="1"/>
  <c r="H740" i="42" s="1"/>
  <c r="H741" i="42" a="1"/>
  <c r="H741" i="42" s="1"/>
  <c r="H742" i="42" a="1"/>
  <c r="H742" i="42" s="1"/>
  <c r="H743" i="42" a="1"/>
  <c r="H743" i="42" s="1"/>
  <c r="H744" i="42" a="1"/>
  <c r="H744" i="42" s="1"/>
  <c r="H745" i="42" a="1"/>
  <c r="H745" i="42" s="1"/>
  <c r="H746" i="42" a="1"/>
  <c r="H746" i="42" s="1"/>
  <c r="H747" i="42" a="1"/>
  <c r="H747" i="42" s="1"/>
  <c r="H748" i="42" a="1"/>
  <c r="H748" i="42" s="1"/>
  <c r="H749" i="42" a="1"/>
  <c r="H749" i="42" s="1"/>
  <c r="H750" i="42" a="1"/>
  <c r="H750" i="42" s="1"/>
  <c r="H751" i="42" a="1"/>
  <c r="H751" i="42" s="1"/>
  <c r="H752" i="42" a="1"/>
  <c r="H752" i="42" s="1"/>
  <c r="H753" i="42" a="1"/>
  <c r="H753" i="42" s="1"/>
  <c r="H754" i="42" a="1"/>
  <c r="H754" i="42" s="1"/>
  <c r="H755" i="42" a="1"/>
  <c r="H755" i="42" s="1"/>
  <c r="H756" i="42" a="1"/>
  <c r="H756" i="42" s="1"/>
  <c r="H757" i="42" a="1"/>
  <c r="H757" i="42" s="1"/>
  <c r="H758" i="42" a="1"/>
  <c r="H758" i="42" s="1"/>
  <c r="H759" i="42" a="1"/>
  <c r="H759" i="42" s="1"/>
  <c r="H760" i="42" a="1"/>
  <c r="H760" i="42" s="1"/>
  <c r="H761" i="42" a="1"/>
  <c r="H761" i="42" s="1"/>
  <c r="H762" i="42" a="1"/>
  <c r="H762" i="42" s="1"/>
  <c r="H763" i="42" a="1"/>
  <c r="H763" i="42" s="1"/>
  <c r="H764" i="42" a="1"/>
  <c r="H764" i="42" s="1"/>
  <c r="H765" i="42" a="1"/>
  <c r="H765" i="42" s="1"/>
  <c r="H766" i="42" a="1"/>
  <c r="H766" i="42" s="1"/>
  <c r="H767" i="42" a="1"/>
  <c r="H767" i="42" s="1"/>
  <c r="H768" i="42" a="1"/>
  <c r="H768" i="42" s="1"/>
  <c r="H769" i="42" a="1"/>
  <c r="H769" i="42" s="1"/>
  <c r="H770" i="42" a="1"/>
  <c r="H770" i="42" s="1"/>
  <c r="H771" i="42" a="1"/>
  <c r="H771" i="42" s="1"/>
  <c r="H772" i="42" a="1"/>
  <c r="H772" i="42" s="1"/>
  <c r="H773" i="42" a="1"/>
  <c r="H773" i="42" s="1"/>
  <c r="H774" i="42" a="1"/>
  <c r="H774" i="42" s="1"/>
  <c r="H775" i="42" a="1"/>
  <c r="H775" i="42" s="1"/>
  <c r="H776" i="42" a="1"/>
  <c r="H776" i="42" s="1"/>
  <c r="H777" i="42" a="1"/>
  <c r="H777" i="42" s="1"/>
  <c r="H778" i="42" a="1"/>
  <c r="H778" i="42" s="1"/>
  <c r="H779" i="42" a="1"/>
  <c r="H779" i="42" s="1"/>
  <c r="H780" i="42" a="1"/>
  <c r="H780" i="42" s="1"/>
  <c r="H781" i="42" a="1"/>
  <c r="H781" i="42" s="1"/>
  <c r="H782" i="42" a="1"/>
  <c r="H782" i="42" s="1"/>
  <c r="H783" i="42" a="1"/>
  <c r="H783" i="42" s="1"/>
  <c r="H784" i="42" a="1"/>
  <c r="H784" i="42" s="1"/>
  <c r="H785" i="42" a="1"/>
  <c r="H785" i="42" s="1"/>
  <c r="H786" i="42" a="1"/>
  <c r="H786" i="42" s="1"/>
  <c r="H787" i="42" a="1"/>
  <c r="H787" i="42" s="1"/>
  <c r="H788" i="42" a="1"/>
  <c r="H788" i="42" s="1"/>
  <c r="H789" i="42" a="1"/>
  <c r="H789" i="42" s="1"/>
  <c r="H790" i="42" a="1"/>
  <c r="H790" i="42" s="1"/>
  <c r="H791" i="42" a="1"/>
  <c r="H791" i="42" s="1"/>
  <c r="H792" i="42" a="1"/>
  <c r="H792" i="42" s="1"/>
  <c r="H793" i="42" a="1"/>
  <c r="H793" i="42" s="1"/>
  <c r="H794" i="42" a="1"/>
  <c r="H794" i="42" s="1"/>
  <c r="H795" i="42" a="1"/>
  <c r="H795" i="42" s="1"/>
  <c r="H796" i="42" a="1"/>
  <c r="H796" i="42" s="1"/>
  <c r="H797" i="42" a="1"/>
  <c r="H797" i="42" s="1"/>
  <c r="H798" i="42" a="1"/>
  <c r="H798" i="42" s="1"/>
  <c r="H799" i="42" a="1"/>
  <c r="H799" i="42" s="1"/>
  <c r="H800" i="42" a="1"/>
  <c r="H800" i="42" s="1"/>
  <c r="H801" i="42" a="1"/>
  <c r="H801" i="42" s="1"/>
  <c r="H802" i="42" a="1"/>
  <c r="H802" i="42" s="1"/>
  <c r="H803" i="42" a="1"/>
  <c r="H803" i="42" s="1"/>
  <c r="H804" i="42" a="1"/>
  <c r="H804" i="42" s="1"/>
  <c r="H805" i="42" a="1"/>
  <c r="H805" i="42" s="1"/>
  <c r="H806" i="42" a="1"/>
  <c r="H806" i="42" s="1"/>
  <c r="H807" i="42" a="1"/>
  <c r="H807" i="42" s="1"/>
  <c r="H808" i="42" a="1"/>
  <c r="H808" i="42" s="1"/>
  <c r="H809" i="42" a="1"/>
  <c r="H809" i="42" s="1"/>
  <c r="H810" i="42" a="1"/>
  <c r="H810" i="42" s="1"/>
  <c r="H811" i="42" a="1"/>
  <c r="H811" i="42" s="1"/>
  <c r="H812" i="42" a="1"/>
  <c r="H812" i="42" s="1"/>
  <c r="H813" i="42" a="1"/>
  <c r="H813" i="42" s="1"/>
  <c r="H814" i="42" a="1"/>
  <c r="H814" i="42" s="1"/>
  <c r="H815" i="42" a="1"/>
  <c r="H815" i="42" s="1"/>
  <c r="H816" i="42" a="1"/>
  <c r="H816" i="42" s="1"/>
  <c r="H817" i="42" a="1"/>
  <c r="H817" i="42" s="1"/>
  <c r="H818" i="42" a="1"/>
  <c r="H818" i="42" s="1"/>
  <c r="H819" i="42" a="1"/>
  <c r="H819" i="42" s="1"/>
  <c r="H820" i="42" a="1"/>
  <c r="H820" i="42" s="1"/>
  <c r="H821" i="42" a="1"/>
  <c r="H821" i="42" s="1"/>
  <c r="H822" i="42" a="1"/>
  <c r="H822" i="42" s="1"/>
  <c r="H823" i="42" a="1"/>
  <c r="H823" i="42" s="1"/>
  <c r="H824" i="42" a="1"/>
  <c r="H824" i="42" s="1"/>
  <c r="H825" i="42" a="1"/>
  <c r="H825" i="42" s="1"/>
  <c r="H826" i="42" a="1"/>
  <c r="H826" i="42" s="1"/>
  <c r="H827" i="42" a="1"/>
  <c r="H827" i="42" s="1"/>
  <c r="H828" i="42" a="1"/>
  <c r="H828" i="42" s="1"/>
  <c r="H829" i="42" a="1"/>
  <c r="H829" i="42" s="1"/>
  <c r="H830" i="42" a="1"/>
  <c r="H830" i="42" s="1"/>
  <c r="H831" i="42" a="1"/>
  <c r="H831" i="42" s="1"/>
  <c r="H832" i="42" a="1"/>
  <c r="H832" i="42" s="1"/>
  <c r="H833" i="42" a="1"/>
  <c r="H833" i="42" s="1"/>
  <c r="H834" i="42" a="1"/>
  <c r="H834" i="42" s="1"/>
  <c r="H835" i="42" a="1"/>
  <c r="H835" i="42" s="1"/>
  <c r="H836" i="42" a="1"/>
  <c r="H836" i="42" s="1"/>
  <c r="H837" i="42" a="1"/>
  <c r="H837" i="42" s="1"/>
  <c r="H838" i="42" a="1"/>
  <c r="H838" i="42" s="1"/>
  <c r="H839" i="42" a="1"/>
  <c r="H839" i="42" s="1"/>
  <c r="H840" i="42" a="1"/>
  <c r="H840" i="42" s="1"/>
  <c r="H841" i="42" a="1"/>
  <c r="H841" i="42" s="1"/>
  <c r="H842" i="42" a="1"/>
  <c r="H842" i="42" s="1"/>
  <c r="H843" i="42" a="1"/>
  <c r="H843" i="42" s="1"/>
  <c r="H844" i="42" a="1"/>
  <c r="H844" i="42" s="1"/>
  <c r="H845" i="42" a="1"/>
  <c r="H845" i="42" s="1"/>
  <c r="H846" i="42" a="1"/>
  <c r="H846" i="42" s="1"/>
  <c r="H847" i="42" a="1"/>
  <c r="H847" i="42" s="1"/>
  <c r="H848" i="42" a="1"/>
  <c r="H848" i="42" s="1"/>
  <c r="H849" i="42" a="1"/>
  <c r="H849" i="42" s="1"/>
  <c r="H850" i="42" a="1"/>
  <c r="H850" i="42" s="1"/>
  <c r="H851" i="42" a="1"/>
  <c r="H851" i="42" s="1"/>
  <c r="H852" i="42" a="1"/>
  <c r="H852" i="42" s="1"/>
  <c r="H853" i="42" a="1"/>
  <c r="H853" i="42" s="1"/>
  <c r="H854" i="42" a="1"/>
  <c r="H854" i="42" s="1"/>
  <c r="H855" i="42" a="1"/>
  <c r="H855" i="42" s="1"/>
  <c r="H856" i="42" a="1"/>
  <c r="H856" i="42" s="1"/>
  <c r="H857" i="42" a="1"/>
  <c r="H857" i="42" s="1"/>
  <c r="H858" i="42" a="1"/>
  <c r="H858" i="42" s="1"/>
  <c r="H859" i="42" a="1"/>
  <c r="H859" i="42" s="1"/>
  <c r="H860" i="42" a="1"/>
  <c r="H860" i="42" s="1"/>
  <c r="H861" i="42" a="1"/>
  <c r="H861" i="42" s="1"/>
  <c r="H862" i="42" a="1"/>
  <c r="H862" i="42" s="1"/>
  <c r="H863" i="42" a="1"/>
  <c r="H863" i="42" s="1"/>
  <c r="H864" i="42" a="1"/>
  <c r="H864" i="42" s="1"/>
  <c r="H865" i="42" a="1"/>
  <c r="H865" i="42" s="1"/>
  <c r="H866" i="42" a="1"/>
  <c r="H866" i="42" s="1"/>
  <c r="H867" i="42" a="1"/>
  <c r="H867" i="42" s="1"/>
  <c r="H868" i="42" a="1"/>
  <c r="H868" i="42" s="1"/>
  <c r="H869" i="42" a="1"/>
  <c r="H869" i="42" s="1"/>
  <c r="H870" i="42" a="1"/>
  <c r="H870" i="42" s="1"/>
  <c r="H871" i="42" a="1"/>
  <c r="H871" i="42" s="1"/>
  <c r="H872" i="42" a="1"/>
  <c r="H872" i="42" s="1"/>
  <c r="H873" i="42" a="1"/>
  <c r="H873" i="42" s="1"/>
  <c r="H874" i="42" a="1"/>
  <c r="H874" i="42" s="1"/>
  <c r="H875" i="42" a="1"/>
  <c r="H875" i="42" s="1"/>
  <c r="H876" i="42" a="1"/>
  <c r="H876" i="42" s="1"/>
  <c r="H877" i="42" a="1"/>
  <c r="H877" i="42" s="1"/>
  <c r="H878" i="42" a="1"/>
  <c r="H878" i="42" s="1"/>
  <c r="H879" i="42" a="1"/>
  <c r="H879" i="42" s="1"/>
  <c r="H880" i="42" a="1"/>
  <c r="H880" i="42" s="1"/>
  <c r="H881" i="42" a="1"/>
  <c r="H881" i="42" s="1"/>
  <c r="H882" i="42" a="1"/>
  <c r="H882" i="42" s="1"/>
  <c r="H883" i="42" a="1"/>
  <c r="H883" i="42" s="1"/>
  <c r="H884" i="42" a="1"/>
  <c r="H884" i="42" s="1"/>
  <c r="H885" i="42" a="1"/>
  <c r="H885" i="42" s="1"/>
  <c r="H886" i="42" a="1"/>
  <c r="H886" i="42" s="1"/>
  <c r="H887" i="42" a="1"/>
  <c r="H887" i="42" s="1"/>
  <c r="H888" i="42" a="1"/>
  <c r="H888" i="42" s="1"/>
  <c r="H889" i="42" a="1"/>
  <c r="H889" i="42" s="1"/>
  <c r="H890" i="42" a="1"/>
  <c r="H890" i="42" s="1"/>
  <c r="H891" i="42" a="1"/>
  <c r="H891" i="42" s="1"/>
  <c r="H892" i="42" a="1"/>
  <c r="H892" i="42" s="1"/>
  <c r="H893" i="42" a="1"/>
  <c r="H893" i="42" s="1"/>
  <c r="H894" i="42" a="1"/>
  <c r="H894" i="42" s="1"/>
  <c r="H895" i="42" a="1"/>
  <c r="H895" i="42" s="1"/>
  <c r="H896" i="42" a="1"/>
  <c r="H896" i="42" s="1"/>
  <c r="H897" i="42" a="1"/>
  <c r="H897" i="42" s="1"/>
  <c r="H898" i="42" a="1"/>
  <c r="H898" i="42" s="1"/>
  <c r="H899" i="42" a="1"/>
  <c r="H899" i="42" s="1"/>
  <c r="H900" i="42" a="1"/>
  <c r="H900" i="42" s="1"/>
  <c r="H901" i="42" a="1"/>
  <c r="H901" i="42" s="1"/>
  <c r="H902" i="42" a="1"/>
  <c r="H902" i="42" s="1"/>
  <c r="H903" i="42" a="1"/>
  <c r="H903" i="42" s="1"/>
  <c r="H904" i="42" a="1"/>
  <c r="H904" i="42" s="1"/>
  <c r="H905" i="42" a="1"/>
  <c r="H905" i="42" s="1"/>
  <c r="H906" i="42" a="1"/>
  <c r="H906" i="42" s="1"/>
  <c r="H907" i="42" a="1"/>
  <c r="H907" i="42" s="1"/>
  <c r="H908" i="42" a="1"/>
  <c r="H908" i="42" s="1"/>
  <c r="H909" i="42" a="1"/>
  <c r="H909" i="42" s="1"/>
  <c r="H910" i="42" a="1"/>
  <c r="H910" i="42" s="1"/>
  <c r="H911" i="42" a="1"/>
  <c r="H911" i="42" s="1"/>
  <c r="H912" i="42" a="1"/>
  <c r="H912" i="42" s="1"/>
  <c r="H913" i="42" a="1"/>
  <c r="H913" i="42" s="1"/>
  <c r="H914" i="42" a="1"/>
  <c r="H914" i="42" s="1"/>
  <c r="H915" i="42" a="1"/>
  <c r="H915" i="42" s="1"/>
  <c r="H916" i="42" a="1"/>
  <c r="H916" i="42" s="1"/>
  <c r="H917" i="42" a="1"/>
  <c r="H917" i="42" s="1"/>
  <c r="H918" i="42" a="1"/>
  <c r="H918" i="42" s="1"/>
  <c r="H919" i="42" a="1"/>
  <c r="H919" i="42" s="1"/>
  <c r="H920" i="42" a="1"/>
  <c r="H920" i="42" s="1"/>
  <c r="H921" i="42" a="1"/>
  <c r="H921" i="42" s="1"/>
  <c r="H922" i="42" a="1"/>
  <c r="H922" i="42" s="1"/>
  <c r="H923" i="42" a="1"/>
  <c r="H923" i="42" s="1"/>
  <c r="H924" i="42" a="1"/>
  <c r="H924" i="42" s="1"/>
  <c r="H925" i="42" a="1"/>
  <c r="H925" i="42" s="1"/>
  <c r="H926" i="42" a="1"/>
  <c r="H926" i="42" s="1"/>
  <c r="H927" i="42" a="1"/>
  <c r="H927" i="42" s="1"/>
  <c r="H928" i="42" a="1"/>
  <c r="H928" i="42" s="1"/>
  <c r="H929" i="42" a="1"/>
  <c r="H929" i="42" s="1"/>
  <c r="H930" i="42" a="1"/>
  <c r="H930" i="42" s="1"/>
  <c r="H931" i="42" a="1"/>
  <c r="H931" i="42" s="1"/>
  <c r="H932" i="42" a="1"/>
  <c r="H932" i="42" s="1"/>
  <c r="H933" i="42" a="1"/>
  <c r="H933" i="42" s="1"/>
  <c r="H934" i="42" a="1"/>
  <c r="H934" i="42" s="1"/>
  <c r="H935" i="42" a="1"/>
  <c r="H935" i="42" s="1"/>
  <c r="H936" i="42" a="1"/>
  <c r="H936" i="42" s="1"/>
  <c r="H937" i="42" a="1"/>
  <c r="H937" i="42" s="1"/>
  <c r="H938" i="42" a="1"/>
  <c r="H938" i="42" s="1"/>
  <c r="H939" i="42" a="1"/>
  <c r="H939" i="42" s="1"/>
  <c r="H940" i="42" a="1"/>
  <c r="H940" i="42" s="1"/>
  <c r="H941" i="42" a="1"/>
  <c r="H941" i="42" s="1"/>
  <c r="H942" i="42" a="1"/>
  <c r="H942" i="42" s="1"/>
  <c r="H943" i="42" a="1"/>
  <c r="H943" i="42" s="1"/>
  <c r="H944" i="42" a="1"/>
  <c r="H944" i="42" s="1"/>
  <c r="H945" i="42" a="1"/>
  <c r="H945" i="42" s="1"/>
  <c r="H946" i="42" a="1"/>
  <c r="H946" i="42" s="1"/>
  <c r="H947" i="42" a="1"/>
  <c r="H947" i="42" s="1"/>
  <c r="H948" i="42" a="1"/>
  <c r="H948" i="42" s="1"/>
  <c r="H949" i="42" a="1"/>
  <c r="H949" i="42" s="1"/>
  <c r="H950" i="42" a="1"/>
  <c r="H950" i="42" s="1"/>
  <c r="H951" i="42" a="1"/>
  <c r="H951" i="42" s="1"/>
  <c r="H952" i="42" a="1"/>
  <c r="H952" i="42" s="1"/>
  <c r="H953" i="42" a="1"/>
  <c r="H953" i="42" s="1"/>
  <c r="H954" i="42" a="1"/>
  <c r="H954" i="42" s="1"/>
  <c r="H955" i="42" a="1"/>
  <c r="H955" i="42" s="1"/>
  <c r="H956" i="42" a="1"/>
  <c r="H956" i="42" s="1"/>
  <c r="H957" i="42" a="1"/>
  <c r="H957" i="42" s="1"/>
  <c r="H958" i="42" a="1"/>
  <c r="H958" i="42" s="1"/>
  <c r="H959" i="42" a="1"/>
  <c r="H959" i="42" s="1"/>
  <c r="H960" i="42" a="1"/>
  <c r="H960" i="42" s="1"/>
  <c r="H961" i="42" a="1"/>
  <c r="H961" i="42" s="1"/>
  <c r="H962" i="42" a="1"/>
  <c r="H962" i="42" s="1"/>
  <c r="H963" i="42" a="1"/>
  <c r="H963" i="42" s="1"/>
  <c r="H964" i="42" a="1"/>
  <c r="H964" i="42" s="1"/>
  <c r="H965" i="42" a="1"/>
  <c r="H965" i="42" s="1"/>
  <c r="H966" i="42" a="1"/>
  <c r="H966" i="42" s="1"/>
  <c r="H967" i="42" a="1"/>
  <c r="H967" i="42" s="1"/>
  <c r="H968" i="42" a="1"/>
  <c r="H968" i="42" s="1"/>
  <c r="H969" i="42" a="1"/>
  <c r="H969" i="42" s="1"/>
  <c r="H970" i="42" a="1"/>
  <c r="H970" i="42" s="1"/>
  <c r="H971" i="42" a="1"/>
  <c r="H971" i="42" s="1"/>
  <c r="H972" i="42" a="1"/>
  <c r="H972" i="42" s="1"/>
  <c r="H973" i="42" a="1"/>
  <c r="H973" i="42" s="1"/>
  <c r="H974" i="42" a="1"/>
  <c r="H974" i="42" s="1"/>
  <c r="H975" i="42" a="1"/>
  <c r="H975" i="42" s="1"/>
  <c r="H976" i="42" a="1"/>
  <c r="H976" i="42" s="1"/>
  <c r="H977" i="42" a="1"/>
  <c r="H977" i="42" s="1"/>
  <c r="H978" i="42" a="1"/>
  <c r="H978" i="42" s="1"/>
  <c r="H979" i="42" a="1"/>
  <c r="H979" i="42" s="1"/>
  <c r="H980" i="42" a="1"/>
  <c r="H980" i="42" s="1"/>
  <c r="H981" i="42" a="1"/>
  <c r="H981" i="42" s="1"/>
  <c r="H982" i="42" a="1"/>
  <c r="H982" i="42" s="1"/>
  <c r="H983" i="42" a="1"/>
  <c r="H983" i="42" s="1"/>
  <c r="H984" i="42" a="1"/>
  <c r="H984" i="42" s="1"/>
  <c r="H985" i="42" a="1"/>
  <c r="H985" i="42" s="1"/>
  <c r="H986" i="42" a="1"/>
  <c r="H986" i="42" s="1"/>
  <c r="H987" i="42" a="1"/>
  <c r="H987" i="42" s="1"/>
  <c r="H988" i="42" a="1"/>
  <c r="H988" i="42" s="1"/>
  <c r="H989" i="42" a="1"/>
  <c r="H989" i="42" s="1"/>
  <c r="H990" i="42" a="1"/>
  <c r="H990" i="42" s="1"/>
  <c r="H991" i="42" a="1"/>
  <c r="H991" i="42" s="1"/>
  <c r="H992" i="42" a="1"/>
  <c r="H992" i="42" s="1"/>
  <c r="H993" i="42" a="1"/>
  <c r="H993" i="42" s="1"/>
  <c r="H994" i="42" a="1"/>
  <c r="H994" i="42" s="1"/>
  <c r="H995" i="42" a="1"/>
  <c r="H995" i="42" s="1"/>
  <c r="H996" i="42" a="1"/>
  <c r="H996" i="42" s="1"/>
  <c r="H997" i="42" a="1"/>
  <c r="H997" i="42" s="1"/>
  <c r="H998" i="42" a="1"/>
  <c r="H998" i="42" s="1"/>
  <c r="H999" i="42" a="1"/>
  <c r="H999" i="42" s="1"/>
  <c r="H1000" i="42" a="1"/>
  <c r="H1000" i="42" s="1"/>
  <c r="H1001" i="42" a="1"/>
  <c r="H1001" i="42" s="1"/>
  <c r="H1002" i="42" a="1"/>
  <c r="H1002" i="42" s="1"/>
  <c r="H1003" i="42" a="1"/>
  <c r="H1003" i="42" s="1"/>
  <c r="H1004" i="42" a="1"/>
  <c r="H1004" i="42" s="1"/>
  <c r="H1005" i="42" a="1"/>
  <c r="H1005" i="42" s="1"/>
  <c r="H1006" i="42" a="1"/>
  <c r="H1006" i="42" s="1"/>
  <c r="H1007" i="42" a="1"/>
  <c r="H1007" i="42" s="1"/>
  <c r="H1008" i="42" a="1"/>
  <c r="H1008" i="42" s="1"/>
  <c r="H1009" i="42" a="1"/>
  <c r="H1009" i="42" s="1"/>
  <c r="H1010" i="42" a="1"/>
  <c r="H1010" i="42" s="1"/>
  <c r="H1011" i="42" a="1"/>
  <c r="H1011" i="42" s="1"/>
  <c r="H1012" i="42" a="1"/>
  <c r="H1012" i="42" s="1"/>
  <c r="H1013" i="42" a="1"/>
  <c r="H1013" i="42" s="1"/>
  <c r="H1014" i="42" a="1"/>
  <c r="H1014" i="42" s="1"/>
  <c r="H1015" i="42" a="1"/>
  <c r="H1015" i="42" s="1"/>
  <c r="H1016" i="42" a="1"/>
  <c r="H1016" i="42" s="1"/>
  <c r="H1017" i="42" a="1"/>
  <c r="H1017" i="42" s="1"/>
  <c r="H1018" i="42" a="1"/>
  <c r="H1018" i="42" s="1"/>
  <c r="H1019" i="42" a="1"/>
  <c r="H1019" i="42" s="1"/>
  <c r="H1020" i="42" a="1"/>
  <c r="H1020" i="42" s="1"/>
  <c r="H1021" i="42" a="1"/>
  <c r="H1021" i="42" s="1"/>
  <c r="H1022" i="42" a="1"/>
  <c r="H1022" i="42" s="1"/>
  <c r="H1023" i="42" a="1"/>
  <c r="H1023" i="42" s="1"/>
  <c r="H1024" i="42" a="1"/>
  <c r="H1024" i="42" s="1"/>
  <c r="H1025" i="42" a="1"/>
  <c r="H1025" i="42" s="1"/>
  <c r="H1026" i="42" a="1"/>
  <c r="H1026" i="42" s="1"/>
  <c r="H1027" i="42" a="1"/>
  <c r="H1027" i="42" s="1"/>
  <c r="H1028" i="42" a="1"/>
  <c r="H1028" i="42" s="1"/>
  <c r="H1029" i="42" a="1"/>
  <c r="H1029" i="42" s="1"/>
  <c r="H1030" i="42" a="1"/>
  <c r="H1030" i="42" s="1"/>
  <c r="H1031" i="42" a="1"/>
  <c r="H1031" i="42" s="1"/>
  <c r="H1032" i="42" a="1"/>
  <c r="H1032" i="42" s="1"/>
  <c r="H1033" i="42" a="1"/>
  <c r="H1033" i="42" s="1"/>
  <c r="H1034" i="42" a="1"/>
  <c r="H1034" i="42" s="1"/>
  <c r="H1035" i="42" a="1"/>
  <c r="H1035" i="42" s="1"/>
  <c r="H1036" i="42" a="1"/>
  <c r="H1036" i="42" s="1"/>
  <c r="H1037" i="42" a="1"/>
  <c r="H1037" i="42" s="1"/>
  <c r="H1038" i="42" a="1"/>
  <c r="H1038" i="42" s="1"/>
  <c r="H1039" i="42" a="1"/>
  <c r="H1039" i="42" s="1"/>
  <c r="H1040" i="42" a="1"/>
  <c r="H1040" i="42" s="1"/>
  <c r="H1041" i="42" a="1"/>
  <c r="H1041" i="42" s="1"/>
  <c r="H1042" i="42" a="1"/>
  <c r="H1042" i="42" s="1"/>
  <c r="H1043" i="42" a="1"/>
  <c r="H1043" i="42" s="1"/>
  <c r="H1044" i="42" a="1"/>
  <c r="H1044" i="42" s="1"/>
  <c r="H1045" i="42" a="1"/>
  <c r="H1045" i="42" s="1"/>
  <c r="H1046" i="42" a="1"/>
  <c r="H1046" i="42" s="1"/>
  <c r="H1047" i="42" a="1"/>
  <c r="H1047" i="42" s="1"/>
  <c r="H1048" i="42" a="1"/>
  <c r="H1048" i="42" s="1"/>
  <c r="H1049" i="42" a="1"/>
  <c r="H1049" i="42" s="1"/>
  <c r="H1050" i="42" a="1"/>
  <c r="H1050" i="42" s="1"/>
  <c r="H1051" i="42" a="1"/>
  <c r="H1051" i="42" s="1"/>
  <c r="H1052" i="42" a="1"/>
  <c r="H1052" i="42" s="1"/>
  <c r="H1053" i="42" a="1"/>
  <c r="H1053" i="42" s="1"/>
  <c r="H1054" i="42" a="1"/>
  <c r="H1054" i="42" s="1"/>
  <c r="H1055" i="42" a="1"/>
  <c r="H1055" i="42" s="1"/>
  <c r="H1056" i="42" a="1"/>
  <c r="H1056" i="42" s="1"/>
  <c r="H1057" i="42" a="1"/>
  <c r="H1057" i="42" s="1"/>
  <c r="H1058" i="42" a="1"/>
  <c r="H1058" i="42" s="1"/>
  <c r="H1059" i="42" a="1"/>
  <c r="H1059" i="42" s="1"/>
  <c r="H1060" i="42" a="1"/>
  <c r="H1060" i="42" s="1"/>
  <c r="H1061" i="42" a="1"/>
  <c r="H1061" i="42" s="1"/>
  <c r="H1062" i="42" a="1"/>
  <c r="H1062" i="42" s="1"/>
  <c r="H1063" i="42" a="1"/>
  <c r="H1063" i="42" s="1"/>
  <c r="H1064" i="42" a="1"/>
  <c r="H1064" i="42" s="1"/>
  <c r="H1065" i="42" a="1"/>
  <c r="H1065" i="42" s="1"/>
  <c r="H1066" i="42" a="1"/>
  <c r="H1066" i="42" s="1"/>
  <c r="H1067" i="42" a="1"/>
  <c r="H1067" i="42" s="1"/>
  <c r="H1068" i="42" a="1"/>
  <c r="H1068" i="42" s="1"/>
  <c r="H1069" i="42" a="1"/>
  <c r="H1069" i="42" s="1"/>
  <c r="H1070" i="42" a="1"/>
  <c r="H1070" i="42" s="1"/>
  <c r="H1071" i="42" a="1"/>
  <c r="H1071" i="42" s="1"/>
  <c r="H1072" i="42" a="1"/>
  <c r="H1072" i="42" s="1"/>
  <c r="H1073" i="42" a="1"/>
  <c r="H1073" i="42" s="1"/>
  <c r="H1074" i="42" a="1"/>
  <c r="H1074" i="42" s="1"/>
  <c r="H1075" i="42" a="1"/>
  <c r="H1075" i="42" s="1"/>
  <c r="H1076" i="42" a="1"/>
  <c r="H1076" i="42" s="1"/>
  <c r="H1077" i="42" a="1"/>
  <c r="H1077" i="42" s="1"/>
  <c r="H1078" i="42" a="1"/>
  <c r="H1078" i="42" s="1"/>
  <c r="H1079" i="42" a="1"/>
  <c r="H1079" i="42" s="1"/>
  <c r="H1080" i="42" a="1"/>
  <c r="H1080" i="42" s="1"/>
  <c r="H1081" i="42" a="1"/>
  <c r="H1081" i="42" s="1"/>
  <c r="H1082" i="42" a="1"/>
  <c r="H1082" i="42" s="1"/>
  <c r="H1083" i="42" a="1"/>
  <c r="H1083" i="42" s="1"/>
  <c r="H1084" i="42" a="1"/>
  <c r="H1084" i="42" s="1"/>
  <c r="H1085" i="42" a="1"/>
  <c r="H1085" i="42" s="1"/>
  <c r="H1086" i="42" a="1"/>
  <c r="H1086" i="42" s="1"/>
  <c r="H1087" i="42" a="1"/>
  <c r="H1087" i="42" s="1"/>
  <c r="H1088" i="42" a="1"/>
  <c r="H1088" i="42" s="1"/>
  <c r="H1089" i="42" a="1"/>
  <c r="H1089" i="42" s="1"/>
  <c r="H1090" i="42" a="1"/>
  <c r="H1090" i="42" s="1"/>
  <c r="H1091" i="42" a="1"/>
  <c r="H1091" i="42" s="1"/>
  <c r="H1092" i="42" a="1"/>
  <c r="H1092" i="42" s="1"/>
  <c r="H1093" i="42" a="1"/>
  <c r="H1093" i="42" s="1"/>
  <c r="H1094" i="42" a="1"/>
  <c r="H1094" i="42" s="1"/>
  <c r="H1095" i="42" a="1"/>
  <c r="H1095" i="42" s="1"/>
  <c r="H1096" i="42" a="1"/>
  <c r="H1096" i="42" s="1"/>
  <c r="H1097" i="42" a="1"/>
  <c r="H1097" i="42" s="1"/>
  <c r="H1098" i="42" a="1"/>
  <c r="H1098" i="42" s="1"/>
  <c r="H1099" i="42" a="1"/>
  <c r="H1099" i="42" s="1"/>
  <c r="H1100" i="42" a="1"/>
  <c r="H1100" i="42" s="1"/>
  <c r="H1101" i="42" a="1"/>
  <c r="H1101" i="42" s="1"/>
  <c r="H1102" i="42" a="1"/>
  <c r="H1102" i="42" s="1"/>
  <c r="H1103" i="42" a="1"/>
  <c r="H1103" i="42" s="1"/>
  <c r="H1104" i="42" a="1"/>
  <c r="H1104" i="42" s="1"/>
  <c r="H1105" i="42" a="1"/>
  <c r="H1105" i="42" s="1"/>
  <c r="H1106" i="42" a="1"/>
  <c r="H1106" i="42" s="1"/>
  <c r="H1107" i="42" a="1"/>
  <c r="H1107" i="42" s="1"/>
  <c r="H1108" i="42" a="1"/>
  <c r="H1108" i="42" s="1"/>
  <c r="H1109" i="42" a="1"/>
  <c r="H1109" i="42" s="1"/>
  <c r="H1110" i="42" a="1"/>
  <c r="H1110" i="42" s="1"/>
  <c r="H1111" i="42" a="1"/>
  <c r="H1111" i="42" s="1"/>
  <c r="H1112" i="42" a="1"/>
  <c r="H1112" i="42" s="1"/>
  <c r="H1113" i="42" a="1"/>
  <c r="H1113" i="42" s="1"/>
  <c r="H1114" i="42" a="1"/>
  <c r="H1114" i="42" s="1"/>
  <c r="H1115" i="42" a="1"/>
  <c r="H1115" i="42" s="1"/>
  <c r="H1116" i="42" a="1"/>
  <c r="H1116" i="42" s="1"/>
  <c r="H1117" i="42" a="1"/>
  <c r="H1117" i="42" s="1"/>
  <c r="H1118" i="42" a="1"/>
  <c r="H1118" i="42" s="1"/>
  <c r="H1119" i="42" a="1"/>
  <c r="H1119" i="42" s="1"/>
  <c r="H1120" i="42" a="1"/>
  <c r="H1120" i="42" s="1"/>
  <c r="H1121" i="42" a="1"/>
  <c r="H1121" i="42" s="1"/>
  <c r="B994" i="42" a="1"/>
  <c r="B994" i="42" s="1"/>
  <c r="B995" i="42" a="1"/>
  <c r="B995" i="42" s="1"/>
  <c r="B996" i="42" a="1"/>
  <c r="B996" i="42" s="1"/>
  <c r="B997" i="42" a="1"/>
  <c r="B997" i="42" s="1"/>
  <c r="B998" i="42" a="1"/>
  <c r="B998" i="42" s="1"/>
  <c r="B999" i="42" a="1"/>
  <c r="B999" i="42" s="1"/>
  <c r="B1000" i="42" a="1"/>
  <c r="B1000" i="42" s="1"/>
  <c r="B1001" i="42" a="1"/>
  <c r="B1001" i="42" s="1"/>
  <c r="B1002" i="42" a="1"/>
  <c r="B1002" i="42" s="1"/>
  <c r="B1003" i="42" a="1"/>
  <c r="B1003" i="42" s="1"/>
  <c r="B1004" i="42" a="1"/>
  <c r="B1004" i="42" s="1"/>
  <c r="B1005" i="42" a="1"/>
  <c r="B1005" i="42" s="1"/>
  <c r="B1006" i="42" a="1"/>
  <c r="B1006" i="42" s="1"/>
  <c r="B1007" i="42" a="1"/>
  <c r="B1007" i="42" s="1"/>
  <c r="B1008" i="42" a="1"/>
  <c r="B1008" i="42" s="1"/>
  <c r="B1009" i="42" a="1"/>
  <c r="B1009" i="42" s="1"/>
  <c r="B1010" i="42" a="1"/>
  <c r="B1010" i="42" s="1"/>
  <c r="B1011" i="42" a="1"/>
  <c r="B1011" i="42" s="1"/>
  <c r="B1012" i="42" a="1"/>
  <c r="B1012" i="42" s="1"/>
  <c r="B1013" i="42" a="1"/>
  <c r="B1013" i="42" s="1"/>
  <c r="B1014" i="42" a="1"/>
  <c r="B1014" i="42" s="1"/>
  <c r="B1015" i="42" a="1"/>
  <c r="B1015" i="42" s="1"/>
  <c r="B1016" i="42" a="1"/>
  <c r="B1016" i="42" s="1"/>
  <c r="B1017" i="42" a="1"/>
  <c r="B1017" i="42" s="1"/>
  <c r="B1018" i="42" a="1"/>
  <c r="B1018" i="42" s="1"/>
  <c r="B1019" i="42" a="1"/>
  <c r="B1019" i="42" s="1"/>
  <c r="B1020" i="42" a="1"/>
  <c r="B1020" i="42" s="1"/>
  <c r="B1021" i="42" a="1"/>
  <c r="B1021" i="42" s="1"/>
  <c r="B1022" i="42" a="1"/>
  <c r="B1022" i="42" s="1"/>
  <c r="B1023" i="42" a="1"/>
  <c r="B1023" i="42" s="1"/>
  <c r="B1024" i="42" a="1"/>
  <c r="B1024" i="42" s="1"/>
  <c r="B1025" i="42" a="1"/>
  <c r="B1025" i="42" s="1"/>
  <c r="B1026" i="42" a="1"/>
  <c r="B1026" i="42" s="1"/>
  <c r="B1027" i="42" a="1"/>
  <c r="B1027" i="42" s="1"/>
  <c r="B1028" i="42" a="1"/>
  <c r="B1028" i="42" s="1"/>
  <c r="B1029" i="42" a="1"/>
  <c r="B1029" i="42" s="1"/>
  <c r="B1030" i="42" a="1"/>
  <c r="B1030" i="42" s="1"/>
  <c r="B1031" i="42" a="1"/>
  <c r="B1031" i="42" s="1"/>
  <c r="B1032" i="42" a="1"/>
  <c r="B1032" i="42" s="1"/>
  <c r="B1033" i="42" a="1"/>
  <c r="B1033" i="42" s="1"/>
  <c r="B1034" i="42" a="1"/>
  <c r="B1034" i="42" s="1"/>
  <c r="B1035" i="42" a="1"/>
  <c r="B1035" i="42" s="1"/>
  <c r="B1036" i="42" a="1"/>
  <c r="B1036" i="42" s="1"/>
  <c r="B1037" i="42" a="1"/>
  <c r="B1037" i="42" s="1"/>
  <c r="B1038" i="42" a="1"/>
  <c r="B1038" i="42" s="1"/>
  <c r="B1039" i="42" a="1"/>
  <c r="B1039" i="42" s="1"/>
  <c r="B1040" i="42" a="1"/>
  <c r="B1040" i="42" s="1"/>
  <c r="B1041" i="42" a="1"/>
  <c r="B1041" i="42" s="1"/>
  <c r="B1042" i="42" a="1"/>
  <c r="B1042" i="42" s="1"/>
  <c r="B1043" i="42" a="1"/>
  <c r="B1043" i="42" s="1"/>
  <c r="B1044" i="42" a="1"/>
  <c r="B1044" i="42" s="1"/>
  <c r="B1045" i="42" a="1"/>
  <c r="B1045" i="42" s="1"/>
  <c r="B1046" i="42" a="1"/>
  <c r="B1046" i="42" s="1"/>
  <c r="B1047" i="42" a="1"/>
  <c r="B1047" i="42" s="1"/>
  <c r="B1048" i="42" a="1"/>
  <c r="B1048" i="42" s="1"/>
  <c r="B1049" i="42" a="1"/>
  <c r="B1049" i="42" s="1"/>
  <c r="B1050" i="42" a="1"/>
  <c r="B1050" i="42" s="1"/>
  <c r="B1051" i="42" a="1"/>
  <c r="B1051" i="42" s="1"/>
  <c r="B1052" i="42" a="1"/>
  <c r="B1052" i="42" s="1"/>
  <c r="B1053" i="42" a="1"/>
  <c r="B1053" i="42" s="1"/>
  <c r="B1054" i="42" a="1"/>
  <c r="B1054" i="42" s="1"/>
  <c r="B1055" i="42" a="1"/>
  <c r="B1055" i="42" s="1"/>
  <c r="B1056" i="42" a="1"/>
  <c r="B1056" i="42" s="1"/>
  <c r="B1057" i="42" a="1"/>
  <c r="B1057" i="42" s="1"/>
  <c r="B1058" i="42" a="1"/>
  <c r="B1058" i="42" s="1"/>
  <c r="B1059" i="42" a="1"/>
  <c r="B1059" i="42" s="1"/>
  <c r="B1060" i="42" a="1"/>
  <c r="B1060" i="42" s="1"/>
  <c r="B1061" i="42" a="1"/>
  <c r="B1061" i="42" s="1"/>
  <c r="B1062" i="42" a="1"/>
  <c r="B1062" i="42" s="1"/>
  <c r="B1063" i="42" a="1"/>
  <c r="B1063" i="42" s="1"/>
  <c r="B1064" i="42" a="1"/>
  <c r="B1064" i="42" s="1"/>
  <c r="B1065" i="42" a="1"/>
  <c r="B1065" i="42" s="1"/>
  <c r="B1066" i="42" a="1"/>
  <c r="B1066" i="42" s="1"/>
  <c r="B1067" i="42" a="1"/>
  <c r="B1067" i="42" s="1"/>
  <c r="B1068" i="42" a="1"/>
  <c r="B1068" i="42" s="1"/>
  <c r="B1069" i="42" a="1"/>
  <c r="B1069" i="42" s="1"/>
  <c r="B1070" i="42" a="1"/>
  <c r="B1070" i="42" s="1"/>
  <c r="B1071" i="42" a="1"/>
  <c r="B1071" i="42" s="1"/>
  <c r="B1072" i="42" a="1"/>
  <c r="B1072" i="42" s="1"/>
  <c r="B1073" i="42" a="1"/>
  <c r="B1073" i="42" s="1"/>
  <c r="B1074" i="42" a="1"/>
  <c r="B1074" i="42" s="1"/>
  <c r="B1075" i="42" a="1"/>
  <c r="B1075" i="42" s="1"/>
  <c r="B1076" i="42" a="1"/>
  <c r="B1076" i="42" s="1"/>
  <c r="B1077" i="42" a="1"/>
  <c r="B1077" i="42" s="1"/>
  <c r="B1078" i="42" a="1"/>
  <c r="B1078" i="42" s="1"/>
  <c r="B1079" i="42" a="1"/>
  <c r="B1079" i="42" s="1"/>
  <c r="B1080" i="42" a="1"/>
  <c r="B1080" i="42" s="1"/>
  <c r="B1081" i="42" a="1"/>
  <c r="B1081" i="42" s="1"/>
  <c r="B1082" i="42" a="1"/>
  <c r="B1082" i="42" s="1"/>
  <c r="B1083" i="42" a="1"/>
  <c r="B1083" i="42" s="1"/>
  <c r="B1084" i="42" a="1"/>
  <c r="B1084" i="42" s="1"/>
  <c r="B1085" i="42" a="1"/>
  <c r="B1085" i="42" s="1"/>
  <c r="B1086" i="42" a="1"/>
  <c r="B1086" i="42" s="1"/>
  <c r="B1087" i="42" a="1"/>
  <c r="B1087" i="42" s="1"/>
  <c r="B1088" i="42" a="1"/>
  <c r="B1088" i="42" s="1"/>
  <c r="B1089" i="42" a="1"/>
  <c r="B1089" i="42" s="1"/>
  <c r="B1090" i="42" a="1"/>
  <c r="B1090" i="42" s="1"/>
  <c r="B1091" i="42" a="1"/>
  <c r="B1091" i="42" s="1"/>
  <c r="B1092" i="42" a="1"/>
  <c r="B1092" i="42" s="1"/>
  <c r="B1093" i="42" a="1"/>
  <c r="B1093" i="42" s="1"/>
  <c r="B1094" i="42" a="1"/>
  <c r="B1094" i="42" s="1"/>
  <c r="B1095" i="42" a="1"/>
  <c r="B1095" i="42" s="1"/>
  <c r="B1096" i="42" a="1"/>
  <c r="B1096" i="42" s="1"/>
  <c r="B1097" i="42" a="1"/>
  <c r="B1097" i="42" s="1"/>
  <c r="B1098" i="42" a="1"/>
  <c r="B1098" i="42" s="1"/>
  <c r="B1099" i="42" a="1"/>
  <c r="B1099" i="42" s="1"/>
  <c r="B1100" i="42" a="1"/>
  <c r="B1100" i="42" s="1"/>
  <c r="B1101" i="42" a="1"/>
  <c r="B1101" i="42" s="1"/>
  <c r="B1102" i="42" a="1"/>
  <c r="B1102" i="42" s="1"/>
  <c r="B1103" i="42" a="1"/>
  <c r="B1103" i="42" s="1"/>
  <c r="B1104" i="42" a="1"/>
  <c r="B1104" i="42" s="1"/>
  <c r="B1105" i="42" a="1"/>
  <c r="B1105" i="42" s="1"/>
  <c r="B1106" i="42" a="1"/>
  <c r="B1106" i="42" s="1"/>
  <c r="B1107" i="42" a="1"/>
  <c r="B1107" i="42" s="1"/>
  <c r="B1108" i="42" a="1"/>
  <c r="B1108" i="42" s="1"/>
  <c r="B1109" i="42" a="1"/>
  <c r="B1109" i="42" s="1"/>
  <c r="B1110" i="42" a="1"/>
  <c r="B1110" i="42" s="1"/>
  <c r="B1111" i="42" a="1"/>
  <c r="B1111" i="42" s="1"/>
  <c r="B1112" i="42" a="1"/>
  <c r="B1112" i="42" s="1"/>
  <c r="B1113" i="42" a="1"/>
  <c r="B1113" i="42" s="1"/>
  <c r="B1114" i="42" a="1"/>
  <c r="B1114" i="42" s="1"/>
  <c r="B1115" i="42" a="1"/>
  <c r="B1115" i="42" s="1"/>
  <c r="B1116" i="42" a="1"/>
  <c r="B1116" i="42" s="1"/>
  <c r="B1117" i="42" a="1"/>
  <c r="B1117" i="42" s="1"/>
  <c r="B1118" i="42" a="1"/>
  <c r="B1118" i="42" s="1"/>
  <c r="B1119" i="42" a="1"/>
  <c r="B1119" i="42" s="1"/>
  <c r="B1120" i="42" a="1"/>
  <c r="B1120" i="42" s="1"/>
  <c r="B1121" i="42" a="1"/>
  <c r="B1121" i="42" s="1"/>
  <c r="D994" i="42" a="1"/>
  <c r="D994" i="42" s="1"/>
  <c r="D995" i="42" a="1"/>
  <c r="D995" i="42" s="1"/>
  <c r="D996" i="42" a="1"/>
  <c r="D996" i="42" s="1"/>
  <c r="D997" i="42" a="1"/>
  <c r="D997" i="42" s="1"/>
  <c r="D998" i="42" a="1"/>
  <c r="D998" i="42" s="1"/>
  <c r="D999" i="42" a="1"/>
  <c r="D999" i="42" s="1"/>
  <c r="D1000" i="42" a="1"/>
  <c r="D1000" i="42" s="1"/>
  <c r="D1001" i="42" a="1"/>
  <c r="D1001" i="42" s="1"/>
  <c r="D1002" i="42" a="1"/>
  <c r="D1002" i="42" s="1"/>
  <c r="D1003" i="42" a="1"/>
  <c r="D1003" i="42" s="1"/>
  <c r="D1004" i="42" a="1"/>
  <c r="D1004" i="42" s="1"/>
  <c r="D1005" i="42" a="1"/>
  <c r="D1005" i="42" s="1"/>
  <c r="D1006" i="42" a="1"/>
  <c r="D1006" i="42" s="1"/>
  <c r="D1007" i="42" a="1"/>
  <c r="D1007" i="42" s="1"/>
  <c r="D1008" i="42" a="1"/>
  <c r="D1008" i="42" s="1"/>
  <c r="D1009" i="42" a="1"/>
  <c r="D1009" i="42" s="1"/>
  <c r="D1010" i="42" a="1"/>
  <c r="D1010" i="42" s="1"/>
  <c r="D1011" i="42" a="1"/>
  <c r="D1011" i="42" s="1"/>
  <c r="D1012" i="42" a="1"/>
  <c r="D1012" i="42" s="1"/>
  <c r="D1013" i="42" a="1"/>
  <c r="D1013" i="42" s="1"/>
  <c r="D1014" i="42" a="1"/>
  <c r="D1014" i="42" s="1"/>
  <c r="D1015" i="42" a="1"/>
  <c r="D1015" i="42" s="1"/>
  <c r="D1016" i="42" a="1"/>
  <c r="D1016" i="42" s="1"/>
  <c r="D1017" i="42" a="1"/>
  <c r="D1017" i="42" s="1"/>
  <c r="D1018" i="42" a="1"/>
  <c r="D1018" i="42" s="1"/>
  <c r="D1019" i="42" a="1"/>
  <c r="D1019" i="42" s="1"/>
  <c r="D1020" i="42" a="1"/>
  <c r="D1020" i="42" s="1"/>
  <c r="D1021" i="42" a="1"/>
  <c r="D1021" i="42" s="1"/>
  <c r="D1022" i="42" a="1"/>
  <c r="D1022" i="42" s="1"/>
  <c r="D1023" i="42" a="1"/>
  <c r="D1023" i="42" s="1"/>
  <c r="D1024" i="42" a="1"/>
  <c r="D1024" i="42" s="1"/>
  <c r="D1025" i="42" a="1"/>
  <c r="D1025" i="42" s="1"/>
  <c r="D1026" i="42" a="1"/>
  <c r="D1026" i="42" s="1"/>
  <c r="D1027" i="42" a="1"/>
  <c r="D1027" i="42" s="1"/>
  <c r="D1028" i="42" a="1"/>
  <c r="D1028" i="42" s="1"/>
  <c r="D1029" i="42" a="1"/>
  <c r="D1029" i="42" s="1"/>
  <c r="D1030" i="42" a="1"/>
  <c r="D1030" i="42" s="1"/>
  <c r="D1031" i="42" a="1"/>
  <c r="D1031" i="42" s="1"/>
  <c r="D1032" i="42" a="1"/>
  <c r="D1032" i="42" s="1"/>
  <c r="D1033" i="42" a="1"/>
  <c r="D1033" i="42" s="1"/>
  <c r="D1034" i="42" a="1"/>
  <c r="D1034" i="42" s="1"/>
  <c r="D1035" i="42" a="1"/>
  <c r="D1035" i="42" s="1"/>
  <c r="D1036" i="42" a="1"/>
  <c r="D1036" i="42" s="1"/>
  <c r="D1037" i="42" a="1"/>
  <c r="D1037" i="42" s="1"/>
  <c r="D1038" i="42" a="1"/>
  <c r="D1038" i="42" s="1"/>
  <c r="D1039" i="42" a="1"/>
  <c r="D1039" i="42" s="1"/>
  <c r="D1040" i="42" a="1"/>
  <c r="D1040" i="42" s="1"/>
  <c r="D1041" i="42" a="1"/>
  <c r="D1041" i="42" s="1"/>
  <c r="D1042" i="42" a="1"/>
  <c r="D1042" i="42" s="1"/>
  <c r="D1043" i="42" a="1"/>
  <c r="D1043" i="42" s="1"/>
  <c r="D1044" i="42" a="1"/>
  <c r="D1044" i="42" s="1"/>
  <c r="D1045" i="42" a="1"/>
  <c r="D1045" i="42" s="1"/>
  <c r="D1046" i="42" a="1"/>
  <c r="D1046" i="42" s="1"/>
  <c r="D1047" i="42" a="1"/>
  <c r="D1047" i="42" s="1"/>
  <c r="D1048" i="42" a="1"/>
  <c r="D1048" i="42" s="1"/>
  <c r="D1049" i="42" a="1"/>
  <c r="D1049" i="42" s="1"/>
  <c r="D1050" i="42" a="1"/>
  <c r="D1050" i="42" s="1"/>
  <c r="D1051" i="42" a="1"/>
  <c r="D1051" i="42" s="1"/>
  <c r="D1052" i="42" a="1"/>
  <c r="D1052" i="42" s="1"/>
  <c r="D1053" i="42" a="1"/>
  <c r="D1053" i="42" s="1"/>
  <c r="D1054" i="42" a="1"/>
  <c r="D1054" i="42" s="1"/>
  <c r="D1055" i="42" a="1"/>
  <c r="D1055" i="42" s="1"/>
  <c r="D1056" i="42" a="1"/>
  <c r="D1056" i="42" s="1"/>
  <c r="D1057" i="42" a="1"/>
  <c r="D1057" i="42" s="1"/>
  <c r="D1058" i="42" a="1"/>
  <c r="D1058" i="42" s="1"/>
  <c r="D1059" i="42" a="1"/>
  <c r="D1059" i="42" s="1"/>
  <c r="D1060" i="42" a="1"/>
  <c r="D1060" i="42" s="1"/>
  <c r="D1061" i="42" a="1"/>
  <c r="D1061" i="42" s="1"/>
  <c r="D1062" i="42" a="1"/>
  <c r="D1062" i="42" s="1"/>
  <c r="D1063" i="42" a="1"/>
  <c r="D1063" i="42" s="1"/>
  <c r="D1064" i="42" a="1"/>
  <c r="D1064" i="42" s="1"/>
  <c r="D1065" i="42" a="1"/>
  <c r="D1065" i="42" s="1"/>
  <c r="D1066" i="42" a="1"/>
  <c r="D1066" i="42" s="1"/>
  <c r="D1067" i="42" a="1"/>
  <c r="D1067" i="42" s="1"/>
  <c r="D1068" i="42" a="1"/>
  <c r="D1068" i="42" s="1"/>
  <c r="D1069" i="42" a="1"/>
  <c r="D1069" i="42" s="1"/>
  <c r="D1070" i="42" a="1"/>
  <c r="D1070" i="42" s="1"/>
  <c r="D1071" i="42" a="1"/>
  <c r="D1071" i="42" s="1"/>
  <c r="D1072" i="42" a="1"/>
  <c r="D1072" i="42" s="1"/>
  <c r="D1073" i="42" a="1"/>
  <c r="D1073" i="42" s="1"/>
  <c r="D1074" i="42" a="1"/>
  <c r="D1074" i="42" s="1"/>
  <c r="D1075" i="42" a="1"/>
  <c r="D1075" i="42" s="1"/>
  <c r="D1076" i="42" a="1"/>
  <c r="D1076" i="42" s="1"/>
  <c r="D1077" i="42" a="1"/>
  <c r="D1077" i="42" s="1"/>
  <c r="D1078" i="42" a="1"/>
  <c r="D1078" i="42" s="1"/>
  <c r="D1079" i="42" a="1"/>
  <c r="D1079" i="42" s="1"/>
  <c r="D1080" i="42" a="1"/>
  <c r="D1080" i="42" s="1"/>
  <c r="D1081" i="42" a="1"/>
  <c r="D1081" i="42" s="1"/>
  <c r="D1082" i="42" a="1"/>
  <c r="D1082" i="42" s="1"/>
  <c r="D1083" i="42" a="1"/>
  <c r="D1083" i="42" s="1"/>
  <c r="D1084" i="42" a="1"/>
  <c r="D1084" i="42" s="1"/>
  <c r="D1085" i="42" a="1"/>
  <c r="D1085" i="42" s="1"/>
  <c r="D1086" i="42" a="1"/>
  <c r="D1086" i="42" s="1"/>
  <c r="D1087" i="42" a="1"/>
  <c r="D1087" i="42" s="1"/>
  <c r="D1088" i="42" a="1"/>
  <c r="D1088" i="42" s="1"/>
  <c r="D1089" i="42" a="1"/>
  <c r="D1089" i="42" s="1"/>
  <c r="D1090" i="42" a="1"/>
  <c r="D1090" i="42" s="1"/>
  <c r="D1091" i="42" a="1"/>
  <c r="D1091" i="42" s="1"/>
  <c r="D1092" i="42" a="1"/>
  <c r="D1092" i="42" s="1"/>
  <c r="D1093" i="42" a="1"/>
  <c r="D1093" i="42" s="1"/>
  <c r="D1094" i="42" a="1"/>
  <c r="D1094" i="42" s="1"/>
  <c r="D1095" i="42" a="1"/>
  <c r="D1095" i="42" s="1"/>
  <c r="D1096" i="42" a="1"/>
  <c r="D1096" i="42" s="1"/>
  <c r="D1097" i="42" a="1"/>
  <c r="D1097" i="42" s="1"/>
  <c r="D1098" i="42" a="1"/>
  <c r="D1098" i="42" s="1"/>
  <c r="D1099" i="42" a="1"/>
  <c r="D1099" i="42" s="1"/>
  <c r="D1100" i="42" a="1"/>
  <c r="D1100" i="42" s="1"/>
  <c r="D1101" i="42" a="1"/>
  <c r="D1101" i="42" s="1"/>
  <c r="D1102" i="42" a="1"/>
  <c r="D1102" i="42" s="1"/>
  <c r="D1103" i="42" a="1"/>
  <c r="D1103" i="42" s="1"/>
  <c r="D1104" i="42" a="1"/>
  <c r="D1104" i="42" s="1"/>
  <c r="D1105" i="42" a="1"/>
  <c r="D1105" i="42" s="1"/>
  <c r="D1106" i="42" a="1"/>
  <c r="D1106" i="42" s="1"/>
  <c r="D1107" i="42" a="1"/>
  <c r="D1107" i="42" s="1"/>
  <c r="D1108" i="42" a="1"/>
  <c r="D1108" i="42" s="1"/>
  <c r="D1109" i="42" a="1"/>
  <c r="D1109" i="42" s="1"/>
  <c r="D1110" i="42" a="1"/>
  <c r="D1110" i="42" s="1"/>
  <c r="D1111" i="42" a="1"/>
  <c r="D1111" i="42" s="1"/>
  <c r="D1112" i="42" a="1"/>
  <c r="D1112" i="42" s="1"/>
  <c r="D1113" i="42" a="1"/>
  <c r="D1113" i="42" s="1"/>
  <c r="D1114" i="42" a="1"/>
  <c r="D1114" i="42" s="1"/>
  <c r="D1115" i="42" a="1"/>
  <c r="D1115" i="42" s="1"/>
  <c r="D1116" i="42" a="1"/>
  <c r="D1116" i="42" s="1"/>
  <c r="D1117" i="42" a="1"/>
  <c r="D1117" i="42" s="1"/>
  <c r="D1118" i="42" a="1"/>
  <c r="D1118" i="42" s="1"/>
  <c r="D1119" i="42" a="1"/>
  <c r="D1119" i="42" s="1"/>
  <c r="D1120" i="42" a="1"/>
  <c r="D1120" i="42" s="1"/>
  <c r="D1121" i="42" a="1"/>
  <c r="D1121" i="42" s="1"/>
  <c r="D2" i="42" a="1"/>
  <c r="D2" i="42" s="1"/>
  <c r="D3" i="42" a="1"/>
  <c r="D3" i="42" s="1"/>
  <c r="D4" i="42" a="1"/>
  <c r="D4" i="42" s="1"/>
  <c r="D5" i="42" a="1"/>
  <c r="D5" i="42" s="1"/>
  <c r="D6" i="42" a="1"/>
  <c r="D6" i="42" s="1"/>
  <c r="D7" i="42" a="1"/>
  <c r="D7" i="42" s="1"/>
  <c r="D8" i="42" a="1"/>
  <c r="D8" i="42" s="1"/>
  <c r="D9" i="42" a="1"/>
  <c r="D9" i="42" s="1"/>
  <c r="D10" i="42" a="1"/>
  <c r="D10" i="42" s="1"/>
  <c r="D11" i="42" a="1"/>
  <c r="D11" i="42" s="1"/>
  <c r="D12" i="42" a="1"/>
  <c r="D12" i="42" s="1"/>
  <c r="D13" i="42" a="1"/>
  <c r="D13" i="42" s="1"/>
  <c r="D14" i="42" a="1"/>
  <c r="D14" i="42" s="1"/>
  <c r="D15" i="42" a="1"/>
  <c r="D15" i="42" s="1"/>
  <c r="D16" i="42" a="1"/>
  <c r="D16" i="42" s="1"/>
  <c r="D17" i="42" a="1"/>
  <c r="D17" i="42" s="1"/>
  <c r="D18" i="42" a="1"/>
  <c r="D18" i="42" s="1"/>
  <c r="D19" i="42" a="1"/>
  <c r="D19" i="42" s="1"/>
  <c r="D20" i="42" a="1"/>
  <c r="D20" i="42" s="1"/>
  <c r="D21" i="42" a="1"/>
  <c r="D21" i="42" s="1"/>
  <c r="D22" i="42" a="1"/>
  <c r="D22" i="42" s="1"/>
  <c r="D23" i="42" a="1"/>
  <c r="D23" i="42" s="1"/>
  <c r="D24" i="42" a="1"/>
  <c r="D24" i="42" s="1"/>
  <c r="D25" i="42" a="1"/>
  <c r="D25" i="42" s="1"/>
  <c r="D26" i="42" a="1"/>
  <c r="D26" i="42" s="1"/>
  <c r="D27" i="42" a="1"/>
  <c r="D27" i="42" s="1"/>
  <c r="D28" i="42" a="1"/>
  <c r="D28" i="42" s="1"/>
  <c r="D29" i="42" a="1"/>
  <c r="D29" i="42" s="1"/>
  <c r="D30" i="42" a="1"/>
  <c r="D30" i="42" s="1"/>
  <c r="D31" i="42" a="1"/>
  <c r="D31" i="42" s="1"/>
  <c r="D32" i="42" a="1"/>
  <c r="D32" i="42" s="1"/>
  <c r="D33" i="42" a="1"/>
  <c r="D33" i="42" s="1"/>
  <c r="D34" i="42" a="1"/>
  <c r="D34" i="42" s="1"/>
  <c r="D35" i="42" a="1"/>
  <c r="D35" i="42" s="1"/>
  <c r="D36" i="42" a="1"/>
  <c r="D36" i="42" s="1"/>
  <c r="D37" i="42" a="1"/>
  <c r="D37" i="42" s="1"/>
  <c r="D38" i="42" a="1"/>
  <c r="D38" i="42" s="1"/>
  <c r="D39" i="42" a="1"/>
  <c r="D39" i="42" s="1"/>
  <c r="D40" i="42" a="1"/>
  <c r="D40" i="42" s="1"/>
  <c r="D41" i="42" a="1"/>
  <c r="D41" i="42" s="1"/>
  <c r="D42" i="42" a="1"/>
  <c r="D42" i="42" s="1"/>
  <c r="D43" i="42" a="1"/>
  <c r="D43" i="42" s="1"/>
  <c r="D44" i="42" a="1"/>
  <c r="D44" i="42" s="1"/>
  <c r="D45" i="42" a="1"/>
  <c r="D45" i="42" s="1"/>
  <c r="D46" i="42" a="1"/>
  <c r="D46" i="42" s="1"/>
  <c r="D47" i="42" a="1"/>
  <c r="D47" i="42" s="1"/>
  <c r="D48" i="42" a="1"/>
  <c r="D48" i="42" s="1"/>
  <c r="D49" i="42" a="1"/>
  <c r="D49" i="42" s="1"/>
  <c r="D50" i="42" a="1"/>
  <c r="D50" i="42" s="1"/>
  <c r="D51" i="42" a="1"/>
  <c r="D51" i="42" s="1"/>
  <c r="D52" i="42" a="1"/>
  <c r="D52" i="42" s="1"/>
  <c r="D53" i="42" a="1"/>
  <c r="D53" i="42" s="1"/>
  <c r="D54" i="42" a="1"/>
  <c r="D54" i="42" s="1"/>
  <c r="D55" i="42" a="1"/>
  <c r="D55" i="42" s="1"/>
  <c r="D56" i="42" a="1"/>
  <c r="D56" i="42" s="1"/>
  <c r="D57" i="42" a="1"/>
  <c r="D57" i="42" s="1"/>
  <c r="D58" i="42" a="1"/>
  <c r="D58" i="42" s="1"/>
  <c r="D59" i="42" a="1"/>
  <c r="D59" i="42" s="1"/>
  <c r="D60" i="42" a="1"/>
  <c r="D60" i="42" s="1"/>
  <c r="D61" i="42" a="1"/>
  <c r="D61" i="42" s="1"/>
  <c r="D62" i="42" a="1"/>
  <c r="D62" i="42" s="1"/>
  <c r="D63" i="42" a="1"/>
  <c r="D63" i="42" s="1"/>
  <c r="D64" i="42" a="1"/>
  <c r="D64" i="42" s="1"/>
  <c r="D65" i="42" a="1"/>
  <c r="D65" i="42" s="1"/>
  <c r="D66" i="42" a="1"/>
  <c r="D66" i="42" s="1"/>
  <c r="D68" i="42" a="1"/>
  <c r="D68" i="42" s="1"/>
  <c r="D69" i="42" a="1"/>
  <c r="D69" i="42" s="1"/>
  <c r="D70" i="42" a="1"/>
  <c r="D70" i="42" s="1"/>
  <c r="D71" i="42" a="1"/>
  <c r="D71" i="42" s="1"/>
  <c r="D72" i="42" a="1"/>
  <c r="D72" i="42" s="1"/>
  <c r="D73" i="42" a="1"/>
  <c r="D73" i="42" s="1"/>
  <c r="D74" i="42" a="1"/>
  <c r="D74" i="42" s="1"/>
  <c r="D75" i="42" a="1"/>
  <c r="D75" i="42" s="1"/>
  <c r="D76" i="42" a="1"/>
  <c r="D76" i="42" s="1"/>
  <c r="D77" i="42" a="1"/>
  <c r="D77" i="42" s="1"/>
  <c r="D78" i="42" a="1"/>
  <c r="D78" i="42" s="1"/>
  <c r="D79" i="42" a="1"/>
  <c r="D79" i="42" s="1"/>
  <c r="D80" i="42" a="1"/>
  <c r="D80" i="42" s="1"/>
  <c r="D81" i="42" a="1"/>
  <c r="D81" i="42" s="1"/>
  <c r="D82" i="42" a="1"/>
  <c r="D82" i="42" s="1"/>
  <c r="D83" i="42" a="1"/>
  <c r="D83" i="42" s="1"/>
  <c r="D84" i="42" a="1"/>
  <c r="D84" i="42" s="1"/>
  <c r="D85" i="42" a="1"/>
  <c r="D85" i="42" s="1"/>
  <c r="D86" i="42" a="1"/>
  <c r="D86" i="42" s="1"/>
  <c r="D87" i="42" a="1"/>
  <c r="D87" i="42" s="1"/>
  <c r="D88" i="42" a="1"/>
  <c r="D88" i="42" s="1"/>
  <c r="D89" i="42" a="1"/>
  <c r="D89" i="42" s="1"/>
  <c r="D90" i="42" a="1"/>
  <c r="D90" i="42" s="1"/>
  <c r="D91" i="42" a="1"/>
  <c r="D91" i="42" s="1"/>
  <c r="D92" i="42" a="1"/>
  <c r="D92" i="42" s="1"/>
  <c r="D93" i="42" a="1"/>
  <c r="D93" i="42" s="1"/>
  <c r="D94" i="42" a="1"/>
  <c r="D94" i="42" s="1"/>
  <c r="D95" i="42" a="1"/>
  <c r="D95" i="42" s="1"/>
  <c r="D96" i="42" a="1"/>
  <c r="D96" i="42" s="1"/>
  <c r="D97" i="42" a="1"/>
  <c r="D97" i="42" s="1"/>
  <c r="D98" i="42" a="1"/>
  <c r="D98" i="42" s="1"/>
  <c r="D99" i="42" a="1"/>
  <c r="D99" i="42" s="1"/>
  <c r="D100" i="42" a="1"/>
  <c r="D100" i="42" s="1"/>
  <c r="D101" i="42" a="1"/>
  <c r="D101" i="42" s="1"/>
  <c r="D102" i="42" a="1"/>
  <c r="D102" i="42" s="1"/>
  <c r="D103" i="42" a="1"/>
  <c r="D103" i="42" s="1"/>
  <c r="D104" i="42" a="1"/>
  <c r="D104" i="42" s="1"/>
  <c r="D105" i="42" a="1"/>
  <c r="D105" i="42" s="1"/>
  <c r="D106" i="42" a="1"/>
  <c r="D106" i="42" s="1"/>
  <c r="D107" i="42" a="1"/>
  <c r="D107" i="42" s="1"/>
  <c r="D108" i="42" a="1"/>
  <c r="D108" i="42" s="1"/>
  <c r="D109" i="42" a="1"/>
  <c r="D109" i="42" s="1"/>
  <c r="D110" i="42" a="1"/>
  <c r="D110" i="42" s="1"/>
  <c r="D111" i="42" a="1"/>
  <c r="D111" i="42" s="1"/>
  <c r="D112" i="42" a="1"/>
  <c r="D112" i="42" s="1"/>
  <c r="D113" i="42" a="1"/>
  <c r="D113" i="42" s="1"/>
  <c r="D114" i="42" a="1"/>
  <c r="D114" i="42" s="1"/>
  <c r="D115" i="42" a="1"/>
  <c r="D115" i="42" s="1"/>
  <c r="D116" i="42" a="1"/>
  <c r="D116" i="42" s="1"/>
  <c r="D117" i="42" a="1"/>
  <c r="D117" i="42" s="1"/>
  <c r="D118" i="42" a="1"/>
  <c r="D118" i="42" s="1"/>
  <c r="D119" i="42" a="1"/>
  <c r="D119" i="42" s="1"/>
  <c r="D120" i="42" a="1"/>
  <c r="D120" i="42" s="1"/>
  <c r="D121" i="42" a="1"/>
  <c r="D121" i="42" s="1"/>
  <c r="D122" i="42" a="1"/>
  <c r="D122" i="42" s="1"/>
  <c r="D123" i="42" a="1"/>
  <c r="D123" i="42" s="1"/>
  <c r="D124" i="42" a="1"/>
  <c r="D124" i="42" s="1"/>
  <c r="D125" i="42" a="1"/>
  <c r="D125" i="42" s="1"/>
  <c r="D126" i="42" a="1"/>
  <c r="D126" i="42" s="1"/>
  <c r="D127" i="42" a="1"/>
  <c r="D127" i="42" s="1"/>
  <c r="D128" i="42" a="1"/>
  <c r="D128" i="42" s="1"/>
  <c r="D129" i="42" a="1"/>
  <c r="D129" i="42" s="1"/>
  <c r="D130" i="42" a="1"/>
  <c r="D130" i="42" s="1"/>
  <c r="D131" i="42" a="1"/>
  <c r="D131" i="42" s="1"/>
  <c r="D132" i="42" a="1"/>
  <c r="D132" i="42" s="1"/>
  <c r="D133" i="42" a="1"/>
  <c r="D133" i="42" s="1"/>
  <c r="D134" i="42" a="1"/>
  <c r="D134" i="42" s="1"/>
  <c r="D135" i="42" a="1"/>
  <c r="D135" i="42" s="1"/>
  <c r="D136" i="42" a="1"/>
  <c r="D136" i="42" s="1"/>
  <c r="D137" i="42" a="1"/>
  <c r="D137" i="42" s="1"/>
  <c r="D138" i="42" a="1"/>
  <c r="D138" i="42" s="1"/>
  <c r="D139" i="42" a="1"/>
  <c r="D139" i="42" s="1"/>
  <c r="D140" i="42" a="1"/>
  <c r="D140" i="42" s="1"/>
  <c r="D141" i="42" a="1"/>
  <c r="D141" i="42" s="1"/>
  <c r="D142" i="42" a="1"/>
  <c r="D142" i="42" s="1"/>
  <c r="D143" i="42" a="1"/>
  <c r="D143" i="42" s="1"/>
  <c r="D144" i="42" a="1"/>
  <c r="D144" i="42" s="1"/>
  <c r="D145" i="42" a="1"/>
  <c r="D145" i="42" s="1"/>
  <c r="D146" i="42" a="1"/>
  <c r="D146" i="42" s="1"/>
  <c r="D147" i="42" a="1"/>
  <c r="D147" i="42" s="1"/>
  <c r="D148" i="42" a="1"/>
  <c r="D148" i="42" s="1"/>
  <c r="D149" i="42" a="1"/>
  <c r="D149" i="42" s="1"/>
  <c r="D150" i="42" a="1"/>
  <c r="D150" i="42" s="1"/>
  <c r="D151" i="42" a="1"/>
  <c r="D151" i="42" s="1"/>
  <c r="D152" i="42" a="1"/>
  <c r="D152" i="42" s="1"/>
  <c r="D153" i="42" a="1"/>
  <c r="D153" i="42" s="1"/>
  <c r="D154" i="42" a="1"/>
  <c r="D154" i="42" s="1"/>
  <c r="D155" i="42" a="1"/>
  <c r="D155" i="42" s="1"/>
  <c r="D156" i="42" a="1"/>
  <c r="D156" i="42" s="1"/>
  <c r="D157" i="42" a="1"/>
  <c r="D157" i="42" s="1"/>
  <c r="D158" i="42" a="1"/>
  <c r="D158" i="42" s="1"/>
  <c r="D159" i="42" a="1"/>
  <c r="D159" i="42" s="1"/>
  <c r="D160" i="42" a="1"/>
  <c r="D160" i="42" s="1"/>
  <c r="D161" i="42" a="1"/>
  <c r="D161" i="42" s="1"/>
  <c r="D162" i="42" a="1"/>
  <c r="D162" i="42" s="1"/>
  <c r="D163" i="42" a="1"/>
  <c r="D163" i="42" s="1"/>
  <c r="D164" i="42" a="1"/>
  <c r="D164" i="42" s="1"/>
  <c r="D165" i="42" a="1"/>
  <c r="D165" i="42" s="1"/>
  <c r="D166" i="42" a="1"/>
  <c r="D166" i="42" s="1"/>
  <c r="D167" i="42" a="1"/>
  <c r="D167" i="42" s="1"/>
  <c r="D168" i="42" a="1"/>
  <c r="D168" i="42" s="1"/>
  <c r="D169" i="42" a="1"/>
  <c r="D169" i="42" s="1"/>
  <c r="D170" i="42" a="1"/>
  <c r="D170" i="42" s="1"/>
  <c r="D171" i="42" a="1"/>
  <c r="D171" i="42" s="1"/>
  <c r="D172" i="42" a="1"/>
  <c r="D172" i="42" s="1"/>
  <c r="D173" i="42" a="1"/>
  <c r="D173" i="42" s="1"/>
  <c r="D174" i="42" a="1"/>
  <c r="D174" i="42" s="1"/>
  <c r="D175" i="42" a="1"/>
  <c r="D175" i="42" s="1"/>
  <c r="D176" i="42" a="1"/>
  <c r="D176" i="42" s="1"/>
  <c r="D177" i="42" a="1"/>
  <c r="D177" i="42" s="1"/>
  <c r="D178" i="42" a="1"/>
  <c r="D178" i="42" s="1"/>
  <c r="D179" i="42" a="1"/>
  <c r="D179" i="42" s="1"/>
  <c r="D180" i="42" a="1"/>
  <c r="D180" i="42" s="1"/>
  <c r="D181" i="42" a="1"/>
  <c r="D181" i="42" s="1"/>
  <c r="D182" i="42" a="1"/>
  <c r="D182" i="42" s="1"/>
  <c r="D183" i="42" a="1"/>
  <c r="D183" i="42" s="1"/>
  <c r="D184" i="42" a="1"/>
  <c r="D184" i="42" s="1"/>
  <c r="D185" i="42" a="1"/>
  <c r="D185" i="42" s="1"/>
  <c r="D186" i="42" a="1"/>
  <c r="D186" i="42" s="1"/>
  <c r="D187" i="42" a="1"/>
  <c r="D187" i="42" s="1"/>
  <c r="D188" i="42" a="1"/>
  <c r="D188" i="42" s="1"/>
  <c r="D189" i="42" a="1"/>
  <c r="D189" i="42" s="1"/>
  <c r="D190" i="42" a="1"/>
  <c r="D190" i="42" s="1"/>
  <c r="D191" i="42" a="1"/>
  <c r="D191" i="42" s="1"/>
  <c r="D192" i="42" a="1"/>
  <c r="D192" i="42" s="1"/>
  <c r="D193" i="42" a="1"/>
  <c r="D193" i="42" s="1"/>
  <c r="D194" i="42" a="1"/>
  <c r="D194" i="42" s="1"/>
  <c r="D195" i="42" a="1"/>
  <c r="D195" i="42" s="1"/>
  <c r="D196" i="42" a="1"/>
  <c r="D196" i="42" s="1"/>
  <c r="D197" i="42" a="1"/>
  <c r="D197" i="42" s="1"/>
  <c r="D198" i="42" a="1"/>
  <c r="D198" i="42" s="1"/>
  <c r="D199" i="42" a="1"/>
  <c r="D199" i="42" s="1"/>
  <c r="D200" i="42" a="1"/>
  <c r="D200" i="42" s="1"/>
  <c r="D201" i="42" a="1"/>
  <c r="D201" i="42" s="1"/>
  <c r="D202" i="42" a="1"/>
  <c r="D202" i="42" s="1"/>
  <c r="D203" i="42" a="1"/>
  <c r="D203" i="42" s="1"/>
  <c r="D204" i="42" a="1"/>
  <c r="D204" i="42" s="1"/>
  <c r="D205" i="42" a="1"/>
  <c r="D205" i="42" s="1"/>
  <c r="D206" i="42" a="1"/>
  <c r="D206" i="42" s="1"/>
  <c r="D207" i="42" a="1"/>
  <c r="D207" i="42" s="1"/>
  <c r="D208" i="42" a="1"/>
  <c r="D208" i="42" s="1"/>
  <c r="D209" i="42" a="1"/>
  <c r="D209" i="42" s="1"/>
  <c r="D210" i="42" a="1"/>
  <c r="D210" i="42" s="1"/>
  <c r="D211" i="42" a="1"/>
  <c r="D211" i="42" s="1"/>
  <c r="D212" i="42" a="1"/>
  <c r="D212" i="42" s="1"/>
  <c r="D213" i="42" a="1"/>
  <c r="D213" i="42" s="1"/>
  <c r="D214" i="42" a="1"/>
  <c r="D214" i="42" s="1"/>
  <c r="D215" i="42" a="1"/>
  <c r="D215" i="42" s="1"/>
  <c r="D216" i="42" a="1"/>
  <c r="D216" i="42" s="1"/>
  <c r="D217" i="42" a="1"/>
  <c r="D217" i="42" s="1"/>
  <c r="D218" i="42" a="1"/>
  <c r="D218" i="42" s="1"/>
  <c r="D219" i="42" a="1"/>
  <c r="D219" i="42" s="1"/>
  <c r="D220" i="42" a="1"/>
  <c r="D220" i="42" s="1"/>
  <c r="D221" i="42" a="1"/>
  <c r="D221" i="42" s="1"/>
  <c r="D222" i="42" a="1"/>
  <c r="D222" i="42" s="1"/>
  <c r="D223" i="42" a="1"/>
  <c r="D223" i="42" s="1"/>
  <c r="D224" i="42" a="1"/>
  <c r="D224" i="42" s="1"/>
  <c r="D225" i="42" a="1"/>
  <c r="D225" i="42" s="1"/>
  <c r="D226" i="42" a="1"/>
  <c r="D226" i="42" s="1"/>
  <c r="D227" i="42" a="1"/>
  <c r="D227" i="42" s="1"/>
  <c r="D228" i="42" a="1"/>
  <c r="D228" i="42" s="1"/>
  <c r="D229" i="42" a="1"/>
  <c r="D229" i="42" s="1"/>
  <c r="D230" i="42" a="1"/>
  <c r="D230" i="42" s="1"/>
  <c r="D231" i="42" a="1"/>
  <c r="D231" i="42" s="1"/>
  <c r="D232" i="42" a="1"/>
  <c r="D232" i="42" s="1"/>
  <c r="D233" i="42" a="1"/>
  <c r="D233" i="42" s="1"/>
  <c r="D234" i="42" a="1"/>
  <c r="D234" i="42" s="1"/>
  <c r="D235" i="42" a="1"/>
  <c r="D235" i="42" s="1"/>
  <c r="D236" i="42" a="1"/>
  <c r="D236" i="42" s="1"/>
  <c r="D237" i="42" a="1"/>
  <c r="D237" i="42" s="1"/>
  <c r="D238" i="42" a="1"/>
  <c r="D238" i="42" s="1"/>
  <c r="D239" i="42" a="1"/>
  <c r="D239" i="42" s="1"/>
  <c r="D240" i="42" a="1"/>
  <c r="D240" i="42" s="1"/>
  <c r="D241" i="42" a="1"/>
  <c r="D241" i="42" s="1"/>
  <c r="D242" i="42" a="1"/>
  <c r="D242" i="42" s="1"/>
  <c r="D243" i="42" a="1"/>
  <c r="D243" i="42" s="1"/>
  <c r="D244" i="42" a="1"/>
  <c r="D244" i="42" s="1"/>
  <c r="D245" i="42" a="1"/>
  <c r="D245" i="42" s="1"/>
  <c r="D246" i="42" a="1"/>
  <c r="D246" i="42" s="1"/>
  <c r="D247" i="42" a="1"/>
  <c r="D247" i="42" s="1"/>
  <c r="D248" i="42" a="1"/>
  <c r="D248" i="42" s="1"/>
  <c r="D249" i="42" a="1"/>
  <c r="D249" i="42" s="1"/>
  <c r="D250" i="42" a="1"/>
  <c r="D250" i="42" s="1"/>
  <c r="D251" i="42" a="1"/>
  <c r="D251" i="42" s="1"/>
  <c r="D252" i="42" a="1"/>
  <c r="D252" i="42" s="1"/>
  <c r="D253" i="42" a="1"/>
  <c r="D253" i="42" s="1"/>
  <c r="D254" i="42" a="1"/>
  <c r="D254" i="42" s="1"/>
  <c r="D255" i="42" a="1"/>
  <c r="D255" i="42" s="1"/>
  <c r="D256" i="42" a="1"/>
  <c r="D256" i="42" s="1"/>
  <c r="D257" i="42" a="1"/>
  <c r="D257" i="42" s="1"/>
  <c r="D258" i="42" a="1"/>
  <c r="D258" i="42" s="1"/>
  <c r="D259" i="42" a="1"/>
  <c r="D259" i="42" s="1"/>
  <c r="D260" i="42" a="1"/>
  <c r="D260" i="42" s="1"/>
  <c r="D261" i="42" a="1"/>
  <c r="D261" i="42" s="1"/>
  <c r="D262" i="42" a="1"/>
  <c r="D262" i="42" s="1"/>
  <c r="D263" i="42" a="1"/>
  <c r="D263" i="42" s="1"/>
  <c r="D264" i="42" a="1"/>
  <c r="D264" i="42" s="1"/>
  <c r="D265" i="42" a="1"/>
  <c r="D265" i="42" s="1"/>
  <c r="D266" i="42" a="1"/>
  <c r="D266" i="42" s="1"/>
  <c r="D267" i="42" a="1"/>
  <c r="D267" i="42" s="1"/>
  <c r="D268" i="42" a="1"/>
  <c r="D268" i="42" s="1"/>
  <c r="D269" i="42" a="1"/>
  <c r="D269" i="42" s="1"/>
  <c r="D270" i="42" a="1"/>
  <c r="D270" i="42" s="1"/>
  <c r="D271" i="42" a="1"/>
  <c r="D271" i="42" s="1"/>
  <c r="D272" i="42" a="1"/>
  <c r="D272" i="42" s="1"/>
  <c r="D273" i="42" a="1"/>
  <c r="D273" i="42" s="1"/>
  <c r="D274" i="42" a="1"/>
  <c r="D274" i="42" s="1"/>
  <c r="D275" i="42" a="1"/>
  <c r="D275" i="42" s="1"/>
  <c r="D276" i="42" a="1"/>
  <c r="D276" i="42" s="1"/>
  <c r="D277" i="42" a="1"/>
  <c r="D277" i="42" s="1"/>
  <c r="D278" i="42" a="1"/>
  <c r="D278" i="42" s="1"/>
  <c r="D279" i="42" a="1"/>
  <c r="D279" i="42" s="1"/>
  <c r="D280" i="42" a="1"/>
  <c r="D280" i="42" s="1"/>
  <c r="D281" i="42" a="1"/>
  <c r="D281" i="42" s="1"/>
  <c r="D282" i="42" a="1"/>
  <c r="D282" i="42" s="1"/>
  <c r="D283" i="42" a="1"/>
  <c r="D283" i="42" s="1"/>
  <c r="D284" i="42" a="1"/>
  <c r="D284" i="42" s="1"/>
  <c r="D285" i="42" a="1"/>
  <c r="D285" i="42" s="1"/>
  <c r="D286" i="42" a="1"/>
  <c r="D286" i="42" s="1"/>
  <c r="D287" i="42" a="1"/>
  <c r="D287" i="42" s="1"/>
  <c r="D288" i="42" a="1"/>
  <c r="D288" i="42" s="1"/>
  <c r="D289" i="42" a="1"/>
  <c r="D289" i="42" s="1"/>
  <c r="D290" i="42" a="1"/>
  <c r="D290" i="42" s="1"/>
  <c r="D291" i="42" a="1"/>
  <c r="D291" i="42" s="1"/>
  <c r="D292" i="42" a="1"/>
  <c r="D292" i="42" s="1"/>
  <c r="D293" i="42" a="1"/>
  <c r="D293" i="42" s="1"/>
  <c r="D294" i="42" a="1"/>
  <c r="D294" i="42" s="1"/>
  <c r="D295" i="42" a="1"/>
  <c r="D295" i="42" s="1"/>
  <c r="D296" i="42" a="1"/>
  <c r="D296" i="42" s="1"/>
  <c r="D297" i="42" a="1"/>
  <c r="D297" i="42" s="1"/>
  <c r="D298" i="42" a="1"/>
  <c r="D298" i="42" s="1"/>
  <c r="D299" i="42" a="1"/>
  <c r="D299" i="42" s="1"/>
  <c r="D300" i="42" a="1"/>
  <c r="D300" i="42" s="1"/>
  <c r="D301" i="42" a="1"/>
  <c r="D301" i="42" s="1"/>
  <c r="D302" i="42" a="1"/>
  <c r="D302" i="42" s="1"/>
  <c r="D303" i="42" a="1"/>
  <c r="D303" i="42" s="1"/>
  <c r="D304" i="42" a="1"/>
  <c r="D304" i="42" s="1"/>
  <c r="D305" i="42" a="1"/>
  <c r="D305" i="42" s="1"/>
  <c r="D306" i="42" a="1"/>
  <c r="D306" i="42" s="1"/>
  <c r="D307" i="42" a="1"/>
  <c r="D307" i="42" s="1"/>
  <c r="D308" i="42" a="1"/>
  <c r="D308" i="42" s="1"/>
  <c r="D309" i="42" a="1"/>
  <c r="D309" i="42" s="1"/>
  <c r="D310" i="42" a="1"/>
  <c r="D310" i="42" s="1"/>
  <c r="D311" i="42" a="1"/>
  <c r="D311" i="42" s="1"/>
  <c r="D312" i="42" a="1"/>
  <c r="D312" i="42" s="1"/>
  <c r="D313" i="42" a="1"/>
  <c r="D313" i="42" s="1"/>
  <c r="D314" i="42" a="1"/>
  <c r="D314" i="42" s="1"/>
  <c r="D315" i="42" a="1"/>
  <c r="D315" i="42" s="1"/>
  <c r="D316" i="42" a="1"/>
  <c r="D316" i="42" s="1"/>
  <c r="D317" i="42" a="1"/>
  <c r="D317" i="42" s="1"/>
  <c r="D318" i="42" a="1"/>
  <c r="D318" i="42" s="1"/>
  <c r="D319" i="42" a="1"/>
  <c r="D319" i="42" s="1"/>
  <c r="D320" i="42" a="1"/>
  <c r="D320" i="42" s="1"/>
  <c r="D321" i="42" a="1"/>
  <c r="D321" i="42" s="1"/>
  <c r="D322" i="42" a="1"/>
  <c r="D322" i="42" s="1"/>
  <c r="D323" i="42" a="1"/>
  <c r="D323" i="42" s="1"/>
  <c r="D324" i="42" a="1"/>
  <c r="D324" i="42" s="1"/>
  <c r="D325" i="42" a="1"/>
  <c r="D325" i="42" s="1"/>
  <c r="D326" i="42" a="1"/>
  <c r="D326" i="42" s="1"/>
  <c r="D327" i="42" a="1"/>
  <c r="D327" i="42" s="1"/>
  <c r="D328" i="42" a="1"/>
  <c r="D328" i="42" s="1"/>
  <c r="D329" i="42" a="1"/>
  <c r="D329" i="42" s="1"/>
  <c r="D330" i="42" a="1"/>
  <c r="D330" i="42" s="1"/>
  <c r="D331" i="42" a="1"/>
  <c r="D331" i="42" s="1"/>
  <c r="D332" i="42" a="1"/>
  <c r="D332" i="42" s="1"/>
  <c r="D333" i="42" a="1"/>
  <c r="D333" i="42" s="1"/>
  <c r="D334" i="42" a="1"/>
  <c r="D334" i="42" s="1"/>
  <c r="D335" i="42" a="1"/>
  <c r="D335" i="42" s="1"/>
  <c r="D336" i="42" a="1"/>
  <c r="D336" i="42" s="1"/>
  <c r="D337" i="42" a="1"/>
  <c r="D337" i="42" s="1"/>
  <c r="D338" i="42" a="1"/>
  <c r="D338" i="42" s="1"/>
  <c r="D339" i="42" a="1"/>
  <c r="D339" i="42" s="1"/>
  <c r="D340" i="42" a="1"/>
  <c r="D340" i="42" s="1"/>
  <c r="D341" i="42" a="1"/>
  <c r="D341" i="42" s="1"/>
  <c r="D342" i="42" a="1"/>
  <c r="D342" i="42" s="1"/>
  <c r="D343" i="42" a="1"/>
  <c r="D343" i="42" s="1"/>
  <c r="D344" i="42" a="1"/>
  <c r="D344" i="42" s="1"/>
  <c r="D345" i="42" a="1"/>
  <c r="D345" i="42" s="1"/>
  <c r="D346" i="42" a="1"/>
  <c r="D346" i="42" s="1"/>
  <c r="D347" i="42" a="1"/>
  <c r="D347" i="42" s="1"/>
  <c r="D348" i="42" a="1"/>
  <c r="D348" i="42" s="1"/>
  <c r="D349" i="42" a="1"/>
  <c r="D349" i="42" s="1"/>
  <c r="D350" i="42" a="1"/>
  <c r="D350" i="42" s="1"/>
  <c r="D351" i="42" a="1"/>
  <c r="D351" i="42" s="1"/>
  <c r="D352" i="42" a="1"/>
  <c r="D352" i="42" s="1"/>
  <c r="D353" i="42" a="1"/>
  <c r="D353" i="42" s="1"/>
  <c r="D354" i="42" a="1"/>
  <c r="D354" i="42" s="1"/>
  <c r="D355" i="42" a="1"/>
  <c r="D355" i="42" s="1"/>
  <c r="D356" i="42" a="1"/>
  <c r="D356" i="42" s="1"/>
  <c r="D357" i="42" a="1"/>
  <c r="D357" i="42" s="1"/>
  <c r="D358" i="42" a="1"/>
  <c r="D358" i="42" s="1"/>
  <c r="D359" i="42" a="1"/>
  <c r="D359" i="42" s="1"/>
  <c r="D360" i="42" a="1"/>
  <c r="D360" i="42" s="1"/>
  <c r="D361" i="42" a="1"/>
  <c r="D361" i="42" s="1"/>
  <c r="D362" i="42" a="1"/>
  <c r="D362" i="42" s="1"/>
  <c r="D363" i="42" a="1"/>
  <c r="D363" i="42" s="1"/>
  <c r="D364" i="42" a="1"/>
  <c r="D364" i="42" s="1"/>
  <c r="D365" i="42" a="1"/>
  <c r="D365" i="42" s="1"/>
  <c r="D366" i="42" a="1"/>
  <c r="D366" i="42" s="1"/>
  <c r="D367" i="42" a="1"/>
  <c r="D367" i="42" s="1"/>
  <c r="D368" i="42" a="1"/>
  <c r="D368" i="42" s="1"/>
  <c r="D369" i="42" a="1"/>
  <c r="D369" i="42" s="1"/>
  <c r="D370" i="42" a="1"/>
  <c r="D370" i="42" s="1"/>
  <c r="D371" i="42" a="1"/>
  <c r="D371" i="42" s="1"/>
  <c r="D372" i="42" a="1"/>
  <c r="D372" i="42" s="1"/>
  <c r="D373" i="42" a="1"/>
  <c r="D373" i="42" s="1"/>
  <c r="D374" i="42" a="1"/>
  <c r="D374" i="42" s="1"/>
  <c r="D375" i="42" a="1"/>
  <c r="D375" i="42" s="1"/>
  <c r="D376" i="42" a="1"/>
  <c r="D376" i="42" s="1"/>
  <c r="D377" i="42" a="1"/>
  <c r="D377" i="42" s="1"/>
  <c r="D378" i="42" a="1"/>
  <c r="D378" i="42" s="1"/>
  <c r="D379" i="42" a="1"/>
  <c r="D379" i="42" s="1"/>
  <c r="D380" i="42" a="1"/>
  <c r="D380" i="42" s="1"/>
  <c r="D381" i="42" a="1"/>
  <c r="D381" i="42" s="1"/>
  <c r="D382" i="42" a="1"/>
  <c r="D382" i="42" s="1"/>
  <c r="D383" i="42" a="1"/>
  <c r="D383" i="42" s="1"/>
  <c r="D384" i="42" a="1"/>
  <c r="D384" i="42" s="1"/>
  <c r="D385" i="42" a="1"/>
  <c r="D385" i="42" s="1"/>
  <c r="D386" i="42" a="1"/>
  <c r="D386" i="42" s="1"/>
  <c r="D387" i="42" a="1"/>
  <c r="D387" i="42" s="1"/>
  <c r="D388" i="42" a="1"/>
  <c r="D388" i="42" s="1"/>
  <c r="D389" i="42" a="1"/>
  <c r="D389" i="42" s="1"/>
  <c r="D390" i="42" a="1"/>
  <c r="D390" i="42" s="1"/>
  <c r="D391" i="42" a="1"/>
  <c r="D391" i="42" s="1"/>
  <c r="D392" i="42" a="1"/>
  <c r="D392" i="42" s="1"/>
  <c r="D393" i="42" a="1"/>
  <c r="D393" i="42" s="1"/>
  <c r="D394" i="42" a="1"/>
  <c r="D394" i="42" s="1"/>
  <c r="D395" i="42" a="1"/>
  <c r="D395" i="42" s="1"/>
  <c r="D396" i="42" a="1"/>
  <c r="D396" i="42" s="1"/>
  <c r="D397" i="42" a="1"/>
  <c r="D397" i="42" s="1"/>
  <c r="D398" i="42" a="1"/>
  <c r="D398" i="42" s="1"/>
  <c r="D399" i="42" a="1"/>
  <c r="D399" i="42" s="1"/>
  <c r="D400" i="42" a="1"/>
  <c r="D400" i="42" s="1"/>
  <c r="D401" i="42" a="1"/>
  <c r="D401" i="42" s="1"/>
  <c r="D402" i="42" a="1"/>
  <c r="D402" i="42" s="1"/>
  <c r="D403" i="42" a="1"/>
  <c r="D403" i="42" s="1"/>
  <c r="D404" i="42" a="1"/>
  <c r="D404" i="42" s="1"/>
  <c r="D405" i="42" a="1"/>
  <c r="D405" i="42" s="1"/>
  <c r="D406" i="42" a="1"/>
  <c r="D406" i="42" s="1"/>
  <c r="D407" i="42" a="1"/>
  <c r="D407" i="42" s="1"/>
  <c r="D408" i="42" a="1"/>
  <c r="D408" i="42" s="1"/>
  <c r="D409" i="42" a="1"/>
  <c r="D409" i="42" s="1"/>
  <c r="D410" i="42" a="1"/>
  <c r="D410" i="42" s="1"/>
  <c r="D411" i="42" a="1"/>
  <c r="D411" i="42" s="1"/>
  <c r="D412" i="42" a="1"/>
  <c r="D412" i="42" s="1"/>
  <c r="D413" i="42" a="1"/>
  <c r="D413" i="42" s="1"/>
  <c r="D414" i="42" a="1"/>
  <c r="D414" i="42" s="1"/>
  <c r="D415" i="42" a="1"/>
  <c r="D415" i="42" s="1"/>
  <c r="D416" i="42" a="1"/>
  <c r="D416" i="42" s="1"/>
  <c r="D417" i="42" a="1"/>
  <c r="D417" i="42" s="1"/>
  <c r="D418" i="42" a="1"/>
  <c r="D418" i="42" s="1"/>
  <c r="D419" i="42" a="1"/>
  <c r="D419" i="42" s="1"/>
  <c r="D420" i="42" a="1"/>
  <c r="D420" i="42" s="1"/>
  <c r="D421" i="42" a="1"/>
  <c r="D421" i="42" s="1"/>
  <c r="D422" i="42" a="1"/>
  <c r="D422" i="42" s="1"/>
  <c r="D423" i="42" a="1"/>
  <c r="D423" i="42" s="1"/>
  <c r="D424" i="42" a="1"/>
  <c r="D424" i="42" s="1"/>
  <c r="D425" i="42" a="1"/>
  <c r="D425" i="42" s="1"/>
  <c r="D426" i="42" a="1"/>
  <c r="D426" i="42" s="1"/>
  <c r="D427" i="42" a="1"/>
  <c r="D427" i="42" s="1"/>
  <c r="D428" i="42" a="1"/>
  <c r="D428" i="42" s="1"/>
  <c r="D429" i="42" a="1"/>
  <c r="D429" i="42" s="1"/>
  <c r="D430" i="42" a="1"/>
  <c r="D430" i="42" s="1"/>
  <c r="D431" i="42" a="1"/>
  <c r="D431" i="42" s="1"/>
  <c r="D432" i="42" a="1"/>
  <c r="D432" i="42" s="1"/>
  <c r="D433" i="42" a="1"/>
  <c r="D433" i="42" s="1"/>
  <c r="D434" i="42" a="1"/>
  <c r="D434" i="42" s="1"/>
  <c r="D435" i="42" a="1"/>
  <c r="D435" i="42" s="1"/>
  <c r="D436" i="42" a="1"/>
  <c r="D436" i="42" s="1"/>
  <c r="D437" i="42" a="1"/>
  <c r="D437" i="42" s="1"/>
  <c r="D438" i="42" a="1"/>
  <c r="D438" i="42" s="1"/>
  <c r="D439" i="42" a="1"/>
  <c r="D439" i="42" s="1"/>
  <c r="D440" i="42" a="1"/>
  <c r="D440" i="42" s="1"/>
  <c r="D441" i="42" a="1"/>
  <c r="D441" i="42" s="1"/>
  <c r="D442" i="42" a="1"/>
  <c r="D442" i="42" s="1"/>
  <c r="D443" i="42" a="1"/>
  <c r="D443" i="42" s="1"/>
  <c r="D444" i="42" a="1"/>
  <c r="D444" i="42" s="1"/>
  <c r="D445" i="42" a="1"/>
  <c r="D445" i="42" s="1"/>
  <c r="D446" i="42" a="1"/>
  <c r="D446" i="42" s="1"/>
  <c r="D447" i="42" a="1"/>
  <c r="D447" i="42" s="1"/>
  <c r="D448" i="42" a="1"/>
  <c r="D448" i="42" s="1"/>
  <c r="D449" i="42" a="1"/>
  <c r="D449" i="42" s="1"/>
  <c r="D450" i="42" a="1"/>
  <c r="D450" i="42" s="1"/>
  <c r="D451" i="42" a="1"/>
  <c r="D451" i="42" s="1"/>
  <c r="D452" i="42" a="1"/>
  <c r="D452" i="42" s="1"/>
  <c r="D453" i="42" a="1"/>
  <c r="D453" i="42" s="1"/>
  <c r="D454" i="42" a="1"/>
  <c r="D454" i="42" s="1"/>
  <c r="D455" i="42" a="1"/>
  <c r="D455" i="42" s="1"/>
  <c r="D456" i="42" a="1"/>
  <c r="D456" i="42" s="1"/>
  <c r="D457" i="42" a="1"/>
  <c r="D457" i="42" s="1"/>
  <c r="D458" i="42" a="1"/>
  <c r="D458" i="42" s="1"/>
  <c r="D459" i="42" a="1"/>
  <c r="D459" i="42" s="1"/>
  <c r="D460" i="42" a="1"/>
  <c r="D460" i="42" s="1"/>
  <c r="D461" i="42" a="1"/>
  <c r="D461" i="42" s="1"/>
  <c r="D462" i="42" a="1"/>
  <c r="D462" i="42" s="1"/>
  <c r="D463" i="42" a="1"/>
  <c r="D463" i="42" s="1"/>
  <c r="D464" i="42" a="1"/>
  <c r="D464" i="42" s="1"/>
  <c r="D465" i="42" a="1"/>
  <c r="D465" i="42" s="1"/>
  <c r="D466" i="42" a="1"/>
  <c r="D466" i="42" s="1"/>
  <c r="D467" i="42" a="1"/>
  <c r="D467" i="42" s="1"/>
  <c r="D468" i="42" a="1"/>
  <c r="D468" i="42" s="1"/>
  <c r="D469" i="42" a="1"/>
  <c r="D469" i="42" s="1"/>
  <c r="D470" i="42" a="1"/>
  <c r="D470" i="42" s="1"/>
  <c r="D471" i="42" a="1"/>
  <c r="D471" i="42" s="1"/>
  <c r="D472" i="42" a="1"/>
  <c r="D472" i="42" s="1"/>
  <c r="D473" i="42" a="1"/>
  <c r="D473" i="42" s="1"/>
  <c r="D474" i="42" a="1"/>
  <c r="D474" i="42" s="1"/>
  <c r="D475" i="42" a="1"/>
  <c r="D475" i="42" s="1"/>
  <c r="D476" i="42" a="1"/>
  <c r="D476" i="42" s="1"/>
  <c r="D477" i="42" a="1"/>
  <c r="D477" i="42" s="1"/>
  <c r="D478" i="42" a="1"/>
  <c r="D478" i="42" s="1"/>
  <c r="D479" i="42" a="1"/>
  <c r="D479" i="42" s="1"/>
  <c r="D480" i="42" a="1"/>
  <c r="D480" i="42" s="1"/>
  <c r="D481" i="42" a="1"/>
  <c r="D481" i="42" s="1"/>
  <c r="D482" i="42" a="1"/>
  <c r="D482" i="42" s="1"/>
  <c r="D483" i="42" a="1"/>
  <c r="D483" i="42" s="1"/>
  <c r="D484" i="42" a="1"/>
  <c r="D484" i="42" s="1"/>
  <c r="D485" i="42" a="1"/>
  <c r="D485" i="42" s="1"/>
  <c r="D486" i="42" a="1"/>
  <c r="D486" i="42" s="1"/>
  <c r="D487" i="42" a="1"/>
  <c r="D487" i="42" s="1"/>
  <c r="D488" i="42" a="1"/>
  <c r="D488" i="42" s="1"/>
  <c r="D489" i="42" a="1"/>
  <c r="D489" i="42" s="1"/>
  <c r="D490" i="42" a="1"/>
  <c r="D490" i="42" s="1"/>
  <c r="D491" i="42" a="1"/>
  <c r="D491" i="42" s="1"/>
  <c r="D492" i="42" a="1"/>
  <c r="D492" i="42" s="1"/>
  <c r="D493" i="42" a="1"/>
  <c r="D493" i="42" s="1"/>
  <c r="D494" i="42" a="1"/>
  <c r="D494" i="42" s="1"/>
  <c r="D495" i="42" a="1"/>
  <c r="D495" i="42" s="1"/>
  <c r="D496" i="42" a="1"/>
  <c r="D496" i="42" s="1"/>
  <c r="D497" i="42" a="1"/>
  <c r="D497" i="42" s="1"/>
  <c r="D498" i="42" a="1"/>
  <c r="D498" i="42" s="1"/>
  <c r="D499" i="42" a="1"/>
  <c r="D499" i="42" s="1"/>
  <c r="D500" i="42" a="1"/>
  <c r="D500" i="42" s="1"/>
  <c r="D501" i="42" a="1"/>
  <c r="D501" i="42" s="1"/>
  <c r="D502" i="42" a="1"/>
  <c r="D502" i="42" s="1"/>
  <c r="D503" i="42" a="1"/>
  <c r="D503" i="42" s="1"/>
  <c r="D504" i="42" a="1"/>
  <c r="D504" i="42" s="1"/>
  <c r="D505" i="42" a="1"/>
  <c r="D505" i="42" s="1"/>
  <c r="D506" i="42" a="1"/>
  <c r="D506" i="42" s="1"/>
  <c r="D507" i="42" a="1"/>
  <c r="D507" i="42" s="1"/>
  <c r="D508" i="42" a="1"/>
  <c r="D508" i="42" s="1"/>
  <c r="D509" i="42" a="1"/>
  <c r="D509" i="42" s="1"/>
  <c r="D510" i="42" a="1"/>
  <c r="D510" i="42" s="1"/>
  <c r="D511" i="42" a="1"/>
  <c r="D511" i="42" s="1"/>
  <c r="D512" i="42" a="1"/>
  <c r="D512" i="42" s="1"/>
  <c r="D513" i="42" a="1"/>
  <c r="D513" i="42" s="1"/>
  <c r="D514" i="42" a="1"/>
  <c r="D514" i="42" s="1"/>
  <c r="D515" i="42" a="1"/>
  <c r="D515" i="42" s="1"/>
  <c r="D516" i="42" a="1"/>
  <c r="D516" i="42" s="1"/>
  <c r="D517" i="42" a="1"/>
  <c r="D517" i="42" s="1"/>
  <c r="D518" i="42" a="1"/>
  <c r="D518" i="42" s="1"/>
  <c r="D519" i="42" a="1"/>
  <c r="D519" i="42" s="1"/>
  <c r="D520" i="42" a="1"/>
  <c r="D520" i="42" s="1"/>
  <c r="D521" i="42" a="1"/>
  <c r="D521" i="42" s="1"/>
  <c r="D522" i="42" a="1"/>
  <c r="D522" i="42" s="1"/>
  <c r="D523" i="42" a="1"/>
  <c r="D523" i="42" s="1"/>
  <c r="D524" i="42" a="1"/>
  <c r="D524" i="42" s="1"/>
  <c r="D525" i="42" a="1"/>
  <c r="D525" i="42" s="1"/>
  <c r="D526" i="42" a="1"/>
  <c r="D526" i="42" s="1"/>
  <c r="D527" i="42" a="1"/>
  <c r="D527" i="42" s="1"/>
  <c r="D528" i="42" a="1"/>
  <c r="D528" i="42" s="1"/>
  <c r="D529" i="42" a="1"/>
  <c r="D529" i="42" s="1"/>
  <c r="D530" i="42" a="1"/>
  <c r="D530" i="42" s="1"/>
  <c r="D531" i="42" a="1"/>
  <c r="D531" i="42" s="1"/>
  <c r="D532" i="42" a="1"/>
  <c r="D532" i="42" s="1"/>
  <c r="D533" i="42" a="1"/>
  <c r="D533" i="42" s="1"/>
  <c r="D534" i="42" a="1"/>
  <c r="D534" i="42" s="1"/>
  <c r="D535" i="42" a="1"/>
  <c r="D535" i="42" s="1"/>
  <c r="D536" i="42" a="1"/>
  <c r="D536" i="42" s="1"/>
  <c r="D537" i="42" a="1"/>
  <c r="D537" i="42" s="1"/>
  <c r="D538" i="42" a="1"/>
  <c r="D538" i="42" s="1"/>
  <c r="D539" i="42" a="1"/>
  <c r="D539" i="42" s="1"/>
  <c r="D540" i="42" a="1"/>
  <c r="D540" i="42" s="1"/>
  <c r="D541" i="42" a="1"/>
  <c r="D541" i="42" s="1"/>
  <c r="D542" i="42" a="1"/>
  <c r="D542" i="42" s="1"/>
  <c r="D543" i="42" a="1"/>
  <c r="D543" i="42" s="1"/>
  <c r="D544" i="42" a="1"/>
  <c r="D544" i="42" s="1"/>
  <c r="D545" i="42" a="1"/>
  <c r="D545" i="42" s="1"/>
  <c r="D546" i="42" a="1"/>
  <c r="D546" i="42" s="1"/>
  <c r="D547" i="42" a="1"/>
  <c r="D547" i="42" s="1"/>
  <c r="D548" i="42" a="1"/>
  <c r="D548" i="42" s="1"/>
  <c r="D549" i="42" a="1"/>
  <c r="D549" i="42" s="1"/>
  <c r="D550" i="42" a="1"/>
  <c r="D550" i="42" s="1"/>
  <c r="D551" i="42" a="1"/>
  <c r="D551" i="42" s="1"/>
  <c r="D552" i="42" a="1"/>
  <c r="D552" i="42" s="1"/>
  <c r="D553" i="42" a="1"/>
  <c r="D553" i="42" s="1"/>
  <c r="D554" i="42" a="1"/>
  <c r="D554" i="42" s="1"/>
  <c r="D555" i="42" a="1"/>
  <c r="D555" i="42" s="1"/>
  <c r="D556" i="42" a="1"/>
  <c r="D556" i="42" s="1"/>
  <c r="D557" i="42" a="1"/>
  <c r="D557" i="42" s="1"/>
  <c r="D558" i="42" a="1"/>
  <c r="D558" i="42" s="1"/>
  <c r="D559" i="42" a="1"/>
  <c r="D559" i="42" s="1"/>
  <c r="D560" i="42" a="1"/>
  <c r="D560" i="42" s="1"/>
  <c r="D561" i="42" a="1"/>
  <c r="D561" i="42" s="1"/>
  <c r="D562" i="42" a="1"/>
  <c r="D562" i="42" s="1"/>
  <c r="D563" i="42" a="1"/>
  <c r="D563" i="42" s="1"/>
  <c r="D564" i="42" a="1"/>
  <c r="D564" i="42" s="1"/>
  <c r="D565" i="42" a="1"/>
  <c r="D565" i="42" s="1"/>
  <c r="D566" i="42" a="1"/>
  <c r="D566" i="42" s="1"/>
  <c r="D567" i="42" a="1"/>
  <c r="D567" i="42" s="1"/>
  <c r="D568" i="42" a="1"/>
  <c r="D568" i="42" s="1"/>
  <c r="D569" i="42" a="1"/>
  <c r="D569" i="42" s="1"/>
  <c r="D570" i="42" a="1"/>
  <c r="D570" i="42" s="1"/>
  <c r="D571" i="42" a="1"/>
  <c r="D571" i="42" s="1"/>
  <c r="D572" i="42" a="1"/>
  <c r="D572" i="42" s="1"/>
  <c r="D573" i="42" a="1"/>
  <c r="D573" i="42" s="1"/>
  <c r="D574" i="42" a="1"/>
  <c r="D574" i="42" s="1"/>
  <c r="D575" i="42" a="1"/>
  <c r="D575" i="42" s="1"/>
  <c r="D576" i="42" a="1"/>
  <c r="D576" i="42" s="1"/>
  <c r="D577" i="42" a="1"/>
  <c r="D577" i="42" s="1"/>
  <c r="D578" i="42" a="1"/>
  <c r="D578" i="42" s="1"/>
  <c r="D579" i="42" a="1"/>
  <c r="D579" i="42" s="1"/>
  <c r="D580" i="42" a="1"/>
  <c r="D580" i="42" s="1"/>
  <c r="D581" i="42" a="1"/>
  <c r="D581" i="42" s="1"/>
  <c r="D582" i="42" a="1"/>
  <c r="D582" i="42" s="1"/>
  <c r="D583" i="42" a="1"/>
  <c r="D583" i="42" s="1"/>
  <c r="D584" i="42" a="1"/>
  <c r="D584" i="42" s="1"/>
  <c r="D585" i="42" a="1"/>
  <c r="D585" i="42" s="1"/>
  <c r="D586" i="42" a="1"/>
  <c r="D586" i="42" s="1"/>
  <c r="D587" i="42" a="1"/>
  <c r="D587" i="42" s="1"/>
  <c r="D588" i="42" a="1"/>
  <c r="D588" i="42" s="1"/>
  <c r="D589" i="42" a="1"/>
  <c r="D589" i="42" s="1"/>
  <c r="D590" i="42" a="1"/>
  <c r="D590" i="42" s="1"/>
  <c r="D591" i="42" a="1"/>
  <c r="D591" i="42" s="1"/>
  <c r="D592" i="42" a="1"/>
  <c r="D592" i="42" s="1"/>
  <c r="D593" i="42" a="1"/>
  <c r="D593" i="42" s="1"/>
  <c r="D594" i="42" a="1"/>
  <c r="D594" i="42" s="1"/>
  <c r="D595" i="42" a="1"/>
  <c r="D595" i="42" s="1"/>
  <c r="D596" i="42" a="1"/>
  <c r="D596" i="42" s="1"/>
  <c r="D597" i="42" a="1"/>
  <c r="D597" i="42" s="1"/>
  <c r="D598" i="42" a="1"/>
  <c r="D598" i="42" s="1"/>
  <c r="D599" i="42" a="1"/>
  <c r="D599" i="42" s="1"/>
  <c r="D600" i="42" a="1"/>
  <c r="D600" i="42" s="1"/>
  <c r="D601" i="42" a="1"/>
  <c r="D601" i="42" s="1"/>
  <c r="D602" i="42" a="1"/>
  <c r="D602" i="42" s="1"/>
  <c r="D603" i="42" a="1"/>
  <c r="D603" i="42" s="1"/>
  <c r="D604" i="42" a="1"/>
  <c r="D604" i="42" s="1"/>
  <c r="D605" i="42" a="1"/>
  <c r="D605" i="42" s="1"/>
  <c r="D606" i="42" a="1"/>
  <c r="D606" i="42" s="1"/>
  <c r="D607" i="42" a="1"/>
  <c r="D607" i="42" s="1"/>
  <c r="D608" i="42" a="1"/>
  <c r="D608" i="42" s="1"/>
  <c r="D609" i="42" a="1"/>
  <c r="D609" i="42" s="1"/>
  <c r="D610" i="42" a="1"/>
  <c r="D610" i="42" s="1"/>
  <c r="D611" i="42" a="1"/>
  <c r="D611" i="42" s="1"/>
  <c r="D612" i="42" a="1"/>
  <c r="D612" i="42" s="1"/>
  <c r="D613" i="42" a="1"/>
  <c r="D613" i="42" s="1"/>
  <c r="D614" i="42" a="1"/>
  <c r="D614" i="42" s="1"/>
  <c r="D615" i="42" a="1"/>
  <c r="D615" i="42" s="1"/>
  <c r="D616" i="42" a="1"/>
  <c r="D616" i="42" s="1"/>
  <c r="D617" i="42" a="1"/>
  <c r="D617" i="42" s="1"/>
  <c r="D618" i="42" a="1"/>
  <c r="D618" i="42" s="1"/>
  <c r="D619" i="42" a="1"/>
  <c r="D619" i="42" s="1"/>
  <c r="D620" i="42" a="1"/>
  <c r="D620" i="42" s="1"/>
  <c r="D621" i="42" a="1"/>
  <c r="D621" i="42" s="1"/>
  <c r="D622" i="42" a="1"/>
  <c r="D622" i="42" s="1"/>
  <c r="D623" i="42" a="1"/>
  <c r="D623" i="42" s="1"/>
  <c r="D624" i="42" a="1"/>
  <c r="D624" i="42" s="1"/>
  <c r="D625" i="42" a="1"/>
  <c r="D625" i="42" s="1"/>
  <c r="D626" i="42" a="1"/>
  <c r="D626" i="42" s="1"/>
  <c r="D627" i="42" a="1"/>
  <c r="D627" i="42" s="1"/>
  <c r="D628" i="42" a="1"/>
  <c r="D628" i="42" s="1"/>
  <c r="D629" i="42" a="1"/>
  <c r="D629" i="42" s="1"/>
  <c r="D630" i="42" a="1"/>
  <c r="D630" i="42" s="1"/>
  <c r="D631" i="42" a="1"/>
  <c r="D631" i="42" s="1"/>
  <c r="D632" i="42" a="1"/>
  <c r="D632" i="42" s="1"/>
  <c r="D633" i="42" a="1"/>
  <c r="D633" i="42" s="1"/>
  <c r="D634" i="42" a="1"/>
  <c r="D634" i="42" s="1"/>
  <c r="D635" i="42" a="1"/>
  <c r="D635" i="42" s="1"/>
  <c r="D636" i="42" a="1"/>
  <c r="D636" i="42" s="1"/>
  <c r="D637" i="42" a="1"/>
  <c r="D637" i="42" s="1"/>
  <c r="D638" i="42" a="1"/>
  <c r="D638" i="42" s="1"/>
  <c r="D639" i="42" a="1"/>
  <c r="D639" i="42" s="1"/>
  <c r="D640" i="42" a="1"/>
  <c r="D640" i="42" s="1"/>
  <c r="D641" i="42" a="1"/>
  <c r="D641" i="42" s="1"/>
  <c r="D642" i="42" a="1"/>
  <c r="D642" i="42" s="1"/>
  <c r="D643" i="42" a="1"/>
  <c r="D643" i="42" s="1"/>
  <c r="D644" i="42" a="1"/>
  <c r="D644" i="42" s="1"/>
  <c r="D645" i="42" a="1"/>
  <c r="D645" i="42" s="1"/>
  <c r="D646" i="42" a="1"/>
  <c r="D646" i="42" s="1"/>
  <c r="D647" i="42" a="1"/>
  <c r="D647" i="42" s="1"/>
  <c r="D648" i="42" a="1"/>
  <c r="D648" i="42" s="1"/>
  <c r="D649" i="42" a="1"/>
  <c r="D649" i="42" s="1"/>
  <c r="D650" i="42" a="1"/>
  <c r="D650" i="42" s="1"/>
  <c r="D651" i="42" a="1"/>
  <c r="D651" i="42" s="1"/>
  <c r="D652" i="42" a="1"/>
  <c r="D652" i="42" s="1"/>
  <c r="D653" i="42" a="1"/>
  <c r="D653" i="42" s="1"/>
  <c r="D654" i="42" a="1"/>
  <c r="D654" i="42" s="1"/>
  <c r="D655" i="42" a="1"/>
  <c r="D655" i="42" s="1"/>
  <c r="D656" i="42" a="1"/>
  <c r="D656" i="42" s="1"/>
  <c r="D657" i="42" a="1"/>
  <c r="D657" i="42" s="1"/>
  <c r="D658" i="42" a="1"/>
  <c r="D658" i="42" s="1"/>
  <c r="D659" i="42" a="1"/>
  <c r="D659" i="42" s="1"/>
  <c r="D660" i="42" a="1"/>
  <c r="D660" i="42" s="1"/>
  <c r="D661" i="42" a="1"/>
  <c r="D661" i="42" s="1"/>
  <c r="D662" i="42" a="1"/>
  <c r="D662" i="42" s="1"/>
  <c r="D663" i="42" a="1"/>
  <c r="D663" i="42" s="1"/>
  <c r="D664" i="42" a="1"/>
  <c r="D664" i="42" s="1"/>
  <c r="D665" i="42" a="1"/>
  <c r="D665" i="42" s="1"/>
  <c r="D666" i="42" a="1"/>
  <c r="D666" i="42" s="1"/>
  <c r="D667" i="42" a="1"/>
  <c r="D667" i="42" s="1"/>
  <c r="D668" i="42" a="1"/>
  <c r="D668" i="42" s="1"/>
  <c r="D669" i="42" a="1"/>
  <c r="D669" i="42" s="1"/>
  <c r="D670" i="42" a="1"/>
  <c r="D670" i="42" s="1"/>
  <c r="D671" i="42" a="1"/>
  <c r="D671" i="42" s="1"/>
  <c r="D672" i="42" a="1"/>
  <c r="D672" i="42" s="1"/>
  <c r="D673" i="42" a="1"/>
  <c r="D673" i="42" s="1"/>
  <c r="D674" i="42" a="1"/>
  <c r="D674" i="42" s="1"/>
  <c r="D675" i="42" a="1"/>
  <c r="D675" i="42" s="1"/>
  <c r="D676" i="42" a="1"/>
  <c r="D676" i="42" s="1"/>
  <c r="D677" i="42" a="1"/>
  <c r="D677" i="42" s="1"/>
  <c r="D678" i="42" a="1"/>
  <c r="D678" i="42" s="1"/>
  <c r="D679" i="42" a="1"/>
  <c r="D679" i="42" s="1"/>
  <c r="D680" i="42" a="1"/>
  <c r="D680" i="42" s="1"/>
  <c r="D681" i="42" a="1"/>
  <c r="D681" i="42" s="1"/>
  <c r="D682" i="42" a="1"/>
  <c r="D682" i="42" s="1"/>
  <c r="D683" i="42" a="1"/>
  <c r="D683" i="42" s="1"/>
  <c r="D684" i="42" a="1"/>
  <c r="D684" i="42" s="1"/>
  <c r="D685" i="42" a="1"/>
  <c r="D685" i="42" s="1"/>
  <c r="D686" i="42" a="1"/>
  <c r="D686" i="42" s="1"/>
  <c r="D687" i="42" a="1"/>
  <c r="D687" i="42" s="1"/>
  <c r="D688" i="42" a="1"/>
  <c r="D688" i="42" s="1"/>
  <c r="D689" i="42" a="1"/>
  <c r="D689" i="42" s="1"/>
  <c r="D690" i="42" a="1"/>
  <c r="D690" i="42" s="1"/>
  <c r="D691" i="42" a="1"/>
  <c r="D691" i="42" s="1"/>
  <c r="D692" i="42" a="1"/>
  <c r="D692" i="42" s="1"/>
  <c r="D693" i="42" a="1"/>
  <c r="D693" i="42" s="1"/>
  <c r="D694" i="42" a="1"/>
  <c r="D694" i="42" s="1"/>
  <c r="D695" i="42" a="1"/>
  <c r="D695" i="42" s="1"/>
  <c r="D696" i="42" a="1"/>
  <c r="D696" i="42" s="1"/>
  <c r="D697" i="42" a="1"/>
  <c r="D697" i="42" s="1"/>
  <c r="D698" i="42" a="1"/>
  <c r="D698" i="42" s="1"/>
  <c r="D699" i="42" a="1"/>
  <c r="D699" i="42" s="1"/>
  <c r="D700" i="42" a="1"/>
  <c r="D700" i="42" s="1"/>
  <c r="D701" i="42" a="1"/>
  <c r="D701" i="42" s="1"/>
  <c r="D702" i="42" a="1"/>
  <c r="D702" i="42" s="1"/>
  <c r="D703" i="42" a="1"/>
  <c r="D703" i="42" s="1"/>
  <c r="D704" i="42" a="1"/>
  <c r="D704" i="42" s="1"/>
  <c r="D705" i="42" a="1"/>
  <c r="D705" i="42" s="1"/>
  <c r="D706" i="42" a="1"/>
  <c r="D706" i="42" s="1"/>
  <c r="D707" i="42" a="1"/>
  <c r="D707" i="42" s="1"/>
  <c r="D708" i="42" a="1"/>
  <c r="D708" i="42" s="1"/>
  <c r="D709" i="42" a="1"/>
  <c r="D709" i="42" s="1"/>
  <c r="D710" i="42" a="1"/>
  <c r="D710" i="42" s="1"/>
  <c r="D711" i="42" a="1"/>
  <c r="D711" i="42" s="1"/>
  <c r="D712" i="42" a="1"/>
  <c r="D712" i="42" s="1"/>
  <c r="D713" i="42" a="1"/>
  <c r="D713" i="42" s="1"/>
  <c r="D714" i="42" a="1"/>
  <c r="D714" i="42" s="1"/>
  <c r="D715" i="42" a="1"/>
  <c r="D715" i="42" s="1"/>
  <c r="D716" i="42" a="1"/>
  <c r="D716" i="42" s="1"/>
  <c r="D717" i="42" a="1"/>
  <c r="D717" i="42" s="1"/>
  <c r="D718" i="42" a="1"/>
  <c r="D718" i="42" s="1"/>
  <c r="D719" i="42" a="1"/>
  <c r="D719" i="42" s="1"/>
  <c r="D720" i="42" a="1"/>
  <c r="D720" i="42" s="1"/>
  <c r="D721" i="42" a="1"/>
  <c r="D721" i="42" s="1"/>
  <c r="D722" i="42" a="1"/>
  <c r="D722" i="42" s="1"/>
  <c r="D723" i="42" a="1"/>
  <c r="D723" i="42" s="1"/>
  <c r="D724" i="42" a="1"/>
  <c r="D724" i="42" s="1"/>
  <c r="D725" i="42" a="1"/>
  <c r="D725" i="42" s="1"/>
  <c r="D726" i="42" a="1"/>
  <c r="D726" i="42" s="1"/>
  <c r="D727" i="42" a="1"/>
  <c r="D727" i="42" s="1"/>
  <c r="D728" i="42" a="1"/>
  <c r="D728" i="42" s="1"/>
  <c r="D729" i="42" a="1"/>
  <c r="D729" i="42" s="1"/>
  <c r="D730" i="42" a="1"/>
  <c r="D730" i="42" s="1"/>
  <c r="D731" i="42" a="1"/>
  <c r="D731" i="42" s="1"/>
  <c r="D732" i="42" a="1"/>
  <c r="D732" i="42" s="1"/>
  <c r="D733" i="42" a="1"/>
  <c r="D733" i="42" s="1"/>
  <c r="D734" i="42" a="1"/>
  <c r="D734" i="42" s="1"/>
  <c r="D735" i="42" a="1"/>
  <c r="D735" i="42" s="1"/>
  <c r="D736" i="42" a="1"/>
  <c r="D736" i="42" s="1"/>
  <c r="D737" i="42" a="1"/>
  <c r="D737" i="42" s="1"/>
  <c r="D738" i="42" a="1"/>
  <c r="D738" i="42" s="1"/>
  <c r="D739" i="42" a="1"/>
  <c r="D739" i="42" s="1"/>
  <c r="D740" i="42" a="1"/>
  <c r="D740" i="42" s="1"/>
  <c r="D741" i="42" a="1"/>
  <c r="D741" i="42" s="1"/>
  <c r="D742" i="42" a="1"/>
  <c r="D742" i="42" s="1"/>
  <c r="D743" i="42" a="1"/>
  <c r="D743" i="42" s="1"/>
  <c r="D744" i="42" a="1"/>
  <c r="D744" i="42" s="1"/>
  <c r="D745" i="42" a="1"/>
  <c r="D745" i="42" s="1"/>
  <c r="D746" i="42" a="1"/>
  <c r="D746" i="42" s="1"/>
  <c r="D747" i="42" a="1"/>
  <c r="D747" i="42" s="1"/>
  <c r="D748" i="42" a="1"/>
  <c r="D748" i="42" s="1"/>
  <c r="D749" i="42" a="1"/>
  <c r="D749" i="42" s="1"/>
  <c r="D750" i="42" a="1"/>
  <c r="D750" i="42" s="1"/>
  <c r="D751" i="42" a="1"/>
  <c r="D751" i="42" s="1"/>
  <c r="D752" i="42" a="1"/>
  <c r="D752" i="42" s="1"/>
  <c r="D753" i="42" a="1"/>
  <c r="D753" i="42" s="1"/>
  <c r="D754" i="42" a="1"/>
  <c r="D754" i="42" s="1"/>
  <c r="D755" i="42" a="1"/>
  <c r="D755" i="42" s="1"/>
  <c r="D756" i="42" a="1"/>
  <c r="D756" i="42" s="1"/>
  <c r="D757" i="42" a="1"/>
  <c r="D757" i="42" s="1"/>
  <c r="D758" i="42" a="1"/>
  <c r="D758" i="42" s="1"/>
  <c r="D759" i="42" a="1"/>
  <c r="D759" i="42" s="1"/>
  <c r="D760" i="42" a="1"/>
  <c r="D760" i="42" s="1"/>
  <c r="D761" i="42" a="1"/>
  <c r="D761" i="42" s="1"/>
  <c r="D762" i="42" a="1"/>
  <c r="D762" i="42" s="1"/>
  <c r="D763" i="42" a="1"/>
  <c r="D763" i="42" s="1"/>
  <c r="D764" i="42" a="1"/>
  <c r="D764" i="42" s="1"/>
  <c r="D765" i="42" a="1"/>
  <c r="D765" i="42" s="1"/>
  <c r="D766" i="42" a="1"/>
  <c r="D766" i="42" s="1"/>
  <c r="D767" i="42" a="1"/>
  <c r="D767" i="42" s="1"/>
  <c r="D768" i="42" a="1"/>
  <c r="D768" i="42" s="1"/>
  <c r="D769" i="42" a="1"/>
  <c r="D769" i="42" s="1"/>
  <c r="D770" i="42" a="1"/>
  <c r="D770" i="42" s="1"/>
  <c r="D771" i="42" a="1"/>
  <c r="D771" i="42" s="1"/>
  <c r="D772" i="42" a="1"/>
  <c r="D772" i="42" s="1"/>
  <c r="D773" i="42" a="1"/>
  <c r="D773" i="42" s="1"/>
  <c r="D774" i="42" a="1"/>
  <c r="D774" i="42" s="1"/>
  <c r="D775" i="42" a="1"/>
  <c r="D775" i="42" s="1"/>
  <c r="D776" i="42" a="1"/>
  <c r="D776" i="42" s="1"/>
  <c r="D777" i="42" a="1"/>
  <c r="D777" i="42" s="1"/>
  <c r="D778" i="42" a="1"/>
  <c r="D778" i="42" s="1"/>
  <c r="D779" i="42" a="1"/>
  <c r="D779" i="42" s="1"/>
  <c r="D780" i="42" a="1"/>
  <c r="D780" i="42" s="1"/>
  <c r="D781" i="42" a="1"/>
  <c r="D781" i="42" s="1"/>
  <c r="D782" i="42" a="1"/>
  <c r="D782" i="42" s="1"/>
  <c r="D783" i="42" a="1"/>
  <c r="D783" i="42" s="1"/>
  <c r="D784" i="42" a="1"/>
  <c r="D784" i="42" s="1"/>
  <c r="D785" i="42" a="1"/>
  <c r="D785" i="42" s="1"/>
  <c r="D786" i="42" a="1"/>
  <c r="D786" i="42" s="1"/>
  <c r="D787" i="42" a="1"/>
  <c r="D787" i="42" s="1"/>
  <c r="D788" i="42" a="1"/>
  <c r="D788" i="42" s="1"/>
  <c r="D789" i="42" a="1"/>
  <c r="D789" i="42" s="1"/>
  <c r="D790" i="42" a="1"/>
  <c r="D790" i="42" s="1"/>
  <c r="D791" i="42" a="1"/>
  <c r="D791" i="42" s="1"/>
  <c r="D792" i="42" a="1"/>
  <c r="D792" i="42" s="1"/>
  <c r="D793" i="42" a="1"/>
  <c r="D793" i="42" s="1"/>
  <c r="D794" i="42" a="1"/>
  <c r="D794" i="42" s="1"/>
  <c r="D795" i="42" a="1"/>
  <c r="D795" i="42" s="1"/>
  <c r="D796" i="42" a="1"/>
  <c r="D796" i="42" s="1"/>
  <c r="D797" i="42" a="1"/>
  <c r="D797" i="42" s="1"/>
  <c r="D798" i="42" a="1"/>
  <c r="D798" i="42" s="1"/>
  <c r="D799" i="42" a="1"/>
  <c r="D799" i="42" s="1"/>
  <c r="D800" i="42" a="1"/>
  <c r="D800" i="42" s="1"/>
  <c r="D801" i="42" a="1"/>
  <c r="D801" i="42" s="1"/>
  <c r="D802" i="42" a="1"/>
  <c r="D802" i="42" s="1"/>
  <c r="D803" i="42" a="1"/>
  <c r="D803" i="42" s="1"/>
  <c r="D804" i="42" a="1"/>
  <c r="D804" i="42" s="1"/>
  <c r="D805" i="42" a="1"/>
  <c r="D805" i="42" s="1"/>
  <c r="D806" i="42" a="1"/>
  <c r="D806" i="42" s="1"/>
  <c r="D807" i="42" a="1"/>
  <c r="D807" i="42" s="1"/>
  <c r="D808" i="42" a="1"/>
  <c r="D808" i="42" s="1"/>
  <c r="D809" i="42" a="1"/>
  <c r="D809" i="42" s="1"/>
  <c r="D810" i="42" a="1"/>
  <c r="D810" i="42" s="1"/>
  <c r="D811" i="42" a="1"/>
  <c r="D811" i="42" s="1"/>
  <c r="D812" i="42" a="1"/>
  <c r="D812" i="42" s="1"/>
  <c r="D813" i="42" a="1"/>
  <c r="D813" i="42" s="1"/>
  <c r="D814" i="42" a="1"/>
  <c r="D814" i="42" s="1"/>
  <c r="D815" i="42" a="1"/>
  <c r="D815" i="42" s="1"/>
  <c r="D816" i="42" a="1"/>
  <c r="D816" i="42" s="1"/>
  <c r="D817" i="42" a="1"/>
  <c r="D817" i="42" s="1"/>
  <c r="D818" i="42" a="1"/>
  <c r="D818" i="42" s="1"/>
  <c r="D819" i="42" a="1"/>
  <c r="D819" i="42" s="1"/>
  <c r="D820" i="42" a="1"/>
  <c r="D820" i="42" s="1"/>
  <c r="D821" i="42" a="1"/>
  <c r="D821" i="42" s="1"/>
  <c r="D822" i="42" a="1"/>
  <c r="D822" i="42" s="1"/>
  <c r="D823" i="42" a="1"/>
  <c r="D823" i="42" s="1"/>
  <c r="D824" i="42" a="1"/>
  <c r="D824" i="42" s="1"/>
  <c r="D825" i="42" a="1"/>
  <c r="D825" i="42" s="1"/>
  <c r="D826" i="42" a="1"/>
  <c r="D826" i="42" s="1"/>
  <c r="D827" i="42" a="1"/>
  <c r="D827" i="42" s="1"/>
  <c r="D828" i="42" a="1"/>
  <c r="D828" i="42" s="1"/>
  <c r="D829" i="42" a="1"/>
  <c r="D829" i="42" s="1"/>
  <c r="D830" i="42" a="1"/>
  <c r="D830" i="42" s="1"/>
  <c r="D831" i="42" a="1"/>
  <c r="D831" i="42" s="1"/>
  <c r="D832" i="42" a="1"/>
  <c r="D832" i="42" s="1"/>
  <c r="D833" i="42" a="1"/>
  <c r="D833" i="42" s="1"/>
  <c r="D834" i="42" a="1"/>
  <c r="D834" i="42" s="1"/>
  <c r="D835" i="42" a="1"/>
  <c r="D835" i="42" s="1"/>
  <c r="D836" i="42" a="1"/>
  <c r="D836" i="42" s="1"/>
  <c r="D837" i="42" a="1"/>
  <c r="D837" i="42" s="1"/>
  <c r="D838" i="42" a="1"/>
  <c r="D838" i="42" s="1"/>
  <c r="D839" i="42" a="1"/>
  <c r="D839" i="42" s="1"/>
  <c r="D840" i="42" a="1"/>
  <c r="D840" i="42" s="1"/>
  <c r="D841" i="42" a="1"/>
  <c r="D841" i="42" s="1"/>
  <c r="D842" i="42" a="1"/>
  <c r="D842" i="42" s="1"/>
  <c r="D843" i="42" a="1"/>
  <c r="D843" i="42" s="1"/>
  <c r="D844" i="42" a="1"/>
  <c r="D844" i="42" s="1"/>
  <c r="D845" i="42" a="1"/>
  <c r="D845" i="42" s="1"/>
  <c r="D846" i="42" a="1"/>
  <c r="D846" i="42" s="1"/>
  <c r="D847" i="42" a="1"/>
  <c r="D847" i="42" s="1"/>
  <c r="D848" i="42" a="1"/>
  <c r="D848" i="42" s="1"/>
  <c r="D849" i="42" a="1"/>
  <c r="D849" i="42" s="1"/>
  <c r="D850" i="42" a="1"/>
  <c r="D850" i="42" s="1"/>
  <c r="D851" i="42" a="1"/>
  <c r="D851" i="42" s="1"/>
  <c r="D852" i="42" a="1"/>
  <c r="D852" i="42" s="1"/>
  <c r="D853" i="42" a="1"/>
  <c r="D853" i="42" s="1"/>
  <c r="D854" i="42" a="1"/>
  <c r="D854" i="42" s="1"/>
  <c r="D855" i="42" a="1"/>
  <c r="D855" i="42" s="1"/>
  <c r="D856" i="42" a="1"/>
  <c r="D856" i="42" s="1"/>
  <c r="D857" i="42" a="1"/>
  <c r="D857" i="42" s="1"/>
  <c r="D858" i="42" a="1"/>
  <c r="D858" i="42" s="1"/>
  <c r="D859" i="42" a="1"/>
  <c r="D859" i="42" s="1"/>
  <c r="D860" i="42" a="1"/>
  <c r="D860" i="42" s="1"/>
  <c r="D861" i="42" a="1"/>
  <c r="D861" i="42" s="1"/>
  <c r="D862" i="42" a="1"/>
  <c r="D862" i="42" s="1"/>
  <c r="D863" i="42" a="1"/>
  <c r="D863" i="42" s="1"/>
  <c r="D864" i="42" a="1"/>
  <c r="D864" i="42" s="1"/>
  <c r="D865" i="42" a="1"/>
  <c r="D865" i="42" s="1"/>
  <c r="D866" i="42" a="1"/>
  <c r="D866" i="42" s="1"/>
  <c r="D867" i="42" a="1"/>
  <c r="D867" i="42" s="1"/>
  <c r="D868" i="42" a="1"/>
  <c r="D868" i="42" s="1"/>
  <c r="D869" i="42" a="1"/>
  <c r="D869" i="42" s="1"/>
  <c r="D870" i="42" a="1"/>
  <c r="D870" i="42" s="1"/>
  <c r="D871" i="42" a="1"/>
  <c r="D871" i="42" s="1"/>
  <c r="D872" i="42" a="1"/>
  <c r="D872" i="42" s="1"/>
  <c r="D873" i="42" a="1"/>
  <c r="D873" i="42" s="1"/>
  <c r="D874" i="42" a="1"/>
  <c r="D874" i="42" s="1"/>
  <c r="D875" i="42" a="1"/>
  <c r="D875" i="42" s="1"/>
  <c r="D876" i="42" a="1"/>
  <c r="D876" i="42" s="1"/>
  <c r="D877" i="42" a="1"/>
  <c r="D877" i="42" s="1"/>
  <c r="D878" i="42" a="1"/>
  <c r="D878" i="42" s="1"/>
  <c r="D879" i="42" a="1"/>
  <c r="D879" i="42" s="1"/>
  <c r="D880" i="42" a="1"/>
  <c r="D880" i="42" s="1"/>
  <c r="D881" i="42" a="1"/>
  <c r="D881" i="42" s="1"/>
  <c r="D882" i="42" a="1"/>
  <c r="D882" i="42" s="1"/>
  <c r="D883" i="42" a="1"/>
  <c r="D883" i="42" s="1"/>
  <c r="D884" i="42" a="1"/>
  <c r="D884" i="42" s="1"/>
  <c r="D885" i="42" a="1"/>
  <c r="D885" i="42" s="1"/>
  <c r="D886" i="42" a="1"/>
  <c r="D886" i="42" s="1"/>
  <c r="D887" i="42" a="1"/>
  <c r="D887" i="42" s="1"/>
  <c r="D888" i="42" a="1"/>
  <c r="D888" i="42" s="1"/>
  <c r="D889" i="42" a="1"/>
  <c r="D889" i="42" s="1"/>
  <c r="D890" i="42" a="1"/>
  <c r="D890" i="42" s="1"/>
  <c r="D891" i="42" a="1"/>
  <c r="D891" i="42" s="1"/>
  <c r="D892" i="42" a="1"/>
  <c r="D892" i="42" s="1"/>
  <c r="D893" i="42" a="1"/>
  <c r="D893" i="42" s="1"/>
  <c r="D894" i="42" a="1"/>
  <c r="D894" i="42" s="1"/>
  <c r="D895" i="42" a="1"/>
  <c r="D895" i="42" s="1"/>
  <c r="D896" i="42" a="1"/>
  <c r="D896" i="42" s="1"/>
  <c r="D897" i="42" a="1"/>
  <c r="D897" i="42" s="1"/>
  <c r="D898" i="42" a="1"/>
  <c r="D898" i="42" s="1"/>
  <c r="D899" i="42" a="1"/>
  <c r="D899" i="42" s="1"/>
  <c r="D900" i="42" a="1"/>
  <c r="D900" i="42" s="1"/>
  <c r="D901" i="42" a="1"/>
  <c r="D901" i="42" s="1"/>
  <c r="D902" i="42" a="1"/>
  <c r="D902" i="42" s="1"/>
  <c r="D903" i="42" a="1"/>
  <c r="D903" i="42" s="1"/>
  <c r="D904" i="42" a="1"/>
  <c r="D904" i="42" s="1"/>
  <c r="D905" i="42" a="1"/>
  <c r="D905" i="42" s="1"/>
  <c r="D906" i="42" a="1"/>
  <c r="D906" i="42" s="1"/>
  <c r="D907" i="42" a="1"/>
  <c r="D907" i="42" s="1"/>
  <c r="D908" i="42" a="1"/>
  <c r="D908" i="42" s="1"/>
  <c r="D909" i="42" a="1"/>
  <c r="D909" i="42" s="1"/>
  <c r="D910" i="42" a="1"/>
  <c r="D910" i="42" s="1"/>
  <c r="D911" i="42" a="1"/>
  <c r="D911" i="42" s="1"/>
  <c r="D912" i="42" a="1"/>
  <c r="D912" i="42" s="1"/>
  <c r="D913" i="42" a="1"/>
  <c r="D913" i="42" s="1"/>
  <c r="D914" i="42" a="1"/>
  <c r="D914" i="42" s="1"/>
  <c r="D915" i="42" a="1"/>
  <c r="D915" i="42" s="1"/>
  <c r="D916" i="42" a="1"/>
  <c r="D916" i="42" s="1"/>
  <c r="D917" i="42" a="1"/>
  <c r="D917" i="42" s="1"/>
  <c r="D918" i="42" a="1"/>
  <c r="D918" i="42" s="1"/>
  <c r="D919" i="42" a="1"/>
  <c r="D919" i="42" s="1"/>
  <c r="D920" i="42" a="1"/>
  <c r="D920" i="42" s="1"/>
  <c r="D921" i="42" a="1"/>
  <c r="D921" i="42" s="1"/>
  <c r="D922" i="42" a="1"/>
  <c r="D922" i="42" s="1"/>
  <c r="D923" i="42" a="1"/>
  <c r="D923" i="42" s="1"/>
  <c r="D924" i="42" a="1"/>
  <c r="D924" i="42" s="1"/>
  <c r="D925" i="42" a="1"/>
  <c r="D925" i="42" s="1"/>
  <c r="D926" i="42" a="1"/>
  <c r="D926" i="42" s="1"/>
  <c r="D927" i="42" a="1"/>
  <c r="D927" i="42" s="1"/>
  <c r="D928" i="42" a="1"/>
  <c r="D928" i="42" s="1"/>
  <c r="D929" i="42" a="1"/>
  <c r="D929" i="42" s="1"/>
  <c r="D930" i="42" a="1"/>
  <c r="D930" i="42" s="1"/>
  <c r="D931" i="42" a="1"/>
  <c r="D931" i="42" s="1"/>
  <c r="D932" i="42" a="1"/>
  <c r="D932" i="42" s="1"/>
  <c r="D933" i="42" a="1"/>
  <c r="D933" i="42" s="1"/>
  <c r="D934" i="42" a="1"/>
  <c r="D934" i="42" s="1"/>
  <c r="D935" i="42" a="1"/>
  <c r="D935" i="42" s="1"/>
  <c r="D936" i="42" a="1"/>
  <c r="D936" i="42" s="1"/>
  <c r="D937" i="42" a="1"/>
  <c r="D937" i="42" s="1"/>
  <c r="D938" i="42" a="1"/>
  <c r="D938" i="42" s="1"/>
  <c r="D939" i="42" a="1"/>
  <c r="D939" i="42" s="1"/>
  <c r="D940" i="42" a="1"/>
  <c r="D940" i="42" s="1"/>
  <c r="D941" i="42" a="1"/>
  <c r="D941" i="42" s="1"/>
  <c r="D942" i="42" a="1"/>
  <c r="D942" i="42" s="1"/>
  <c r="D943" i="42" a="1"/>
  <c r="D943" i="42" s="1"/>
  <c r="D944" i="42" a="1"/>
  <c r="D944" i="42" s="1"/>
  <c r="D945" i="42" a="1"/>
  <c r="D945" i="42" s="1"/>
  <c r="D946" i="42" a="1"/>
  <c r="D946" i="42" s="1"/>
  <c r="D947" i="42" a="1"/>
  <c r="D947" i="42" s="1"/>
  <c r="D948" i="42" a="1"/>
  <c r="D948" i="42" s="1"/>
  <c r="D949" i="42" a="1"/>
  <c r="D949" i="42" s="1"/>
  <c r="D950" i="42" a="1"/>
  <c r="D950" i="42" s="1"/>
  <c r="D951" i="42" a="1"/>
  <c r="D951" i="42" s="1"/>
  <c r="D952" i="42" a="1"/>
  <c r="D952" i="42" s="1"/>
  <c r="D953" i="42" a="1"/>
  <c r="D953" i="42" s="1"/>
  <c r="D954" i="42" a="1"/>
  <c r="D954" i="42" s="1"/>
  <c r="D955" i="42" a="1"/>
  <c r="D955" i="42" s="1"/>
  <c r="D956" i="42" a="1"/>
  <c r="D956" i="42" s="1"/>
  <c r="D957" i="42" a="1"/>
  <c r="D957" i="42" s="1"/>
  <c r="D958" i="42" a="1"/>
  <c r="D958" i="42" s="1"/>
  <c r="D959" i="42" a="1"/>
  <c r="D959" i="42" s="1"/>
  <c r="D960" i="42" a="1"/>
  <c r="D960" i="42" s="1"/>
  <c r="D961" i="42" a="1"/>
  <c r="D961" i="42" s="1"/>
  <c r="D962" i="42" a="1"/>
  <c r="D962" i="42" s="1"/>
  <c r="D963" i="42" a="1"/>
  <c r="D963" i="42" s="1"/>
  <c r="D964" i="42" a="1"/>
  <c r="D964" i="42" s="1"/>
  <c r="D965" i="42" a="1"/>
  <c r="D965" i="42" s="1"/>
  <c r="D966" i="42" a="1"/>
  <c r="D966" i="42" s="1"/>
  <c r="D967" i="42" a="1"/>
  <c r="D967" i="42" s="1"/>
  <c r="D968" i="42" a="1"/>
  <c r="D968" i="42" s="1"/>
  <c r="D969" i="42" a="1"/>
  <c r="D969" i="42" s="1"/>
  <c r="D970" i="42" a="1"/>
  <c r="D970" i="42" s="1"/>
  <c r="D971" i="42" a="1"/>
  <c r="D971" i="42" s="1"/>
  <c r="D972" i="42" a="1"/>
  <c r="D972" i="42" s="1"/>
  <c r="D973" i="42" a="1"/>
  <c r="D973" i="42" s="1"/>
  <c r="D974" i="42" a="1"/>
  <c r="D974" i="42" s="1"/>
  <c r="D975" i="42" a="1"/>
  <c r="D975" i="42" s="1"/>
  <c r="D976" i="42" a="1"/>
  <c r="D976" i="42" s="1"/>
  <c r="D977" i="42" a="1"/>
  <c r="D977" i="42" s="1"/>
  <c r="D978" i="42" a="1"/>
  <c r="D978" i="42" s="1"/>
  <c r="D979" i="42" a="1"/>
  <c r="D979" i="42" s="1"/>
  <c r="D980" i="42" a="1"/>
  <c r="D980" i="42" s="1"/>
  <c r="D981" i="42" a="1"/>
  <c r="D981" i="42" s="1"/>
  <c r="D982" i="42" a="1"/>
  <c r="D982" i="42" s="1"/>
  <c r="D983" i="42" a="1"/>
  <c r="D983" i="42" s="1"/>
  <c r="D984" i="42" a="1"/>
  <c r="D984" i="42" s="1"/>
  <c r="D985" i="42" a="1"/>
  <c r="D985" i="42" s="1"/>
  <c r="D986" i="42" a="1"/>
  <c r="D986" i="42" s="1"/>
  <c r="D987" i="42" a="1"/>
  <c r="D987" i="42" s="1"/>
  <c r="D988" i="42" a="1"/>
  <c r="D988" i="42" s="1"/>
  <c r="D989" i="42" a="1"/>
  <c r="D989" i="42" s="1"/>
  <c r="D990" i="42" a="1"/>
  <c r="D990" i="42" s="1"/>
  <c r="D991" i="42" a="1"/>
  <c r="D991" i="42" s="1"/>
  <c r="D992" i="42" a="1"/>
  <c r="D992" i="42" s="1"/>
  <c r="D993" i="42" a="1"/>
  <c r="D993" i="42" s="1"/>
  <c r="B2" i="42" a="1"/>
  <c r="B2" i="42" s="1"/>
  <c r="B3" i="42" a="1"/>
  <c r="B3" i="42" s="1"/>
  <c r="B4" i="42" a="1"/>
  <c r="B4" i="42" s="1"/>
  <c r="B5" i="42" a="1"/>
  <c r="B5" i="42" s="1"/>
  <c r="B6" i="42" a="1"/>
  <c r="B6" i="42" s="1"/>
  <c r="B7" i="42" a="1"/>
  <c r="B7" i="42" s="1"/>
  <c r="B8" i="42" a="1"/>
  <c r="B8" i="42" s="1"/>
  <c r="B9" i="42" a="1"/>
  <c r="B9" i="42" s="1"/>
  <c r="B10" i="42" a="1"/>
  <c r="B10" i="42" s="1"/>
  <c r="B11" i="42" a="1"/>
  <c r="B11" i="42" s="1"/>
  <c r="B12" i="42" a="1"/>
  <c r="B12" i="42" s="1"/>
  <c r="B13" i="42" a="1"/>
  <c r="B13" i="42" s="1"/>
  <c r="B14" i="42" a="1"/>
  <c r="B14" i="42" s="1"/>
  <c r="B15" i="42" a="1"/>
  <c r="B15" i="42" s="1"/>
  <c r="B16" i="42" a="1"/>
  <c r="B16" i="42" s="1"/>
  <c r="B17" i="42" a="1"/>
  <c r="B17" i="42" s="1"/>
  <c r="B18" i="42" a="1"/>
  <c r="B18" i="42" s="1"/>
  <c r="B19" i="42" a="1"/>
  <c r="B19" i="42" s="1"/>
  <c r="B20" i="42" a="1"/>
  <c r="B20" i="42" s="1"/>
  <c r="B21" i="42" a="1"/>
  <c r="B21" i="42" s="1"/>
  <c r="B22" i="42" a="1"/>
  <c r="B22" i="42" s="1"/>
  <c r="B23" i="42" a="1"/>
  <c r="B23" i="42" s="1"/>
  <c r="B24" i="42" a="1"/>
  <c r="B24" i="42" s="1"/>
  <c r="B25" i="42" a="1"/>
  <c r="B25" i="42" s="1"/>
  <c r="B26" i="42" a="1"/>
  <c r="B26" i="42" s="1"/>
  <c r="B27" i="42" a="1"/>
  <c r="B27" i="42" s="1"/>
  <c r="B28" i="42" a="1"/>
  <c r="B28" i="42" s="1"/>
  <c r="B29" i="42" a="1"/>
  <c r="B29" i="42" s="1"/>
  <c r="B30" i="42" a="1"/>
  <c r="B30" i="42" s="1"/>
  <c r="B31" i="42" a="1"/>
  <c r="B31" i="42" s="1"/>
  <c r="B32" i="42" a="1"/>
  <c r="B32" i="42" s="1"/>
  <c r="B33" i="42" a="1"/>
  <c r="B33" i="42" s="1"/>
  <c r="B34" i="42" a="1"/>
  <c r="B34" i="42" s="1"/>
  <c r="B35" i="42" a="1"/>
  <c r="B35" i="42" s="1"/>
  <c r="B36" i="42" a="1"/>
  <c r="B36" i="42" s="1"/>
  <c r="B37" i="42" a="1"/>
  <c r="B37" i="42" s="1"/>
  <c r="B38" i="42" a="1"/>
  <c r="B38" i="42" s="1"/>
  <c r="B39" i="42" a="1"/>
  <c r="B39" i="42" s="1"/>
  <c r="B40" i="42" a="1"/>
  <c r="B40" i="42" s="1"/>
  <c r="B41" i="42" a="1"/>
  <c r="B41" i="42" s="1"/>
  <c r="B42" i="42" a="1"/>
  <c r="B42" i="42" s="1"/>
  <c r="B43" i="42" a="1"/>
  <c r="B43" i="42" s="1"/>
  <c r="B44" i="42" a="1"/>
  <c r="B44" i="42" s="1"/>
  <c r="B45" i="42" a="1"/>
  <c r="B45" i="42" s="1"/>
  <c r="B46" i="42" a="1"/>
  <c r="B46" i="42" s="1"/>
  <c r="B47" i="42" a="1"/>
  <c r="B47" i="42" s="1"/>
  <c r="B48" i="42" a="1"/>
  <c r="B48" i="42" s="1"/>
  <c r="B49" i="42" a="1"/>
  <c r="B49" i="42" s="1"/>
  <c r="B50" i="42" a="1"/>
  <c r="B50" i="42" s="1"/>
  <c r="B51" i="42" a="1"/>
  <c r="B51" i="42" s="1"/>
  <c r="B52" i="42" a="1"/>
  <c r="B52" i="42" s="1"/>
  <c r="B53" i="42" a="1"/>
  <c r="B53" i="42" s="1"/>
  <c r="B54" i="42" a="1"/>
  <c r="B54" i="42" s="1"/>
  <c r="B55" i="42" a="1"/>
  <c r="B55" i="42" s="1"/>
  <c r="B56" i="42" a="1"/>
  <c r="B56" i="42" s="1"/>
  <c r="B57" i="42" a="1"/>
  <c r="B57" i="42" s="1"/>
  <c r="B58" i="42" a="1"/>
  <c r="B58" i="42" s="1"/>
  <c r="B59" i="42" a="1"/>
  <c r="B59" i="42" s="1"/>
  <c r="B60" i="42" a="1"/>
  <c r="B60" i="42" s="1"/>
  <c r="B61" i="42" a="1"/>
  <c r="B61" i="42" s="1"/>
  <c r="B62" i="42" a="1"/>
  <c r="B62" i="42" s="1"/>
  <c r="B63" i="42" a="1"/>
  <c r="B63" i="42" s="1"/>
  <c r="B64" i="42" a="1"/>
  <c r="B64" i="42" s="1"/>
  <c r="B65" i="42" a="1"/>
  <c r="B65" i="42" s="1"/>
  <c r="B66" i="42" a="1"/>
  <c r="B66" i="42" s="1"/>
  <c r="B67" i="42" a="1"/>
  <c r="B67" i="42" s="1"/>
  <c r="B68" i="42" a="1"/>
  <c r="B68" i="42" s="1"/>
  <c r="B69" i="42" a="1"/>
  <c r="B69" i="42" s="1"/>
  <c r="B70" i="42" a="1"/>
  <c r="B70" i="42" s="1"/>
  <c r="B71" i="42" a="1"/>
  <c r="B71" i="42" s="1"/>
  <c r="B72" i="42" a="1"/>
  <c r="B72" i="42" s="1"/>
  <c r="B73" i="42" a="1"/>
  <c r="B73" i="42" s="1"/>
  <c r="B74" i="42" a="1"/>
  <c r="B74" i="42" s="1"/>
  <c r="B75" i="42" a="1"/>
  <c r="B75" i="42" s="1"/>
  <c r="B76" i="42" a="1"/>
  <c r="B76" i="42" s="1"/>
  <c r="B77" i="42" a="1"/>
  <c r="B77" i="42" s="1"/>
  <c r="B78" i="42" a="1"/>
  <c r="B78" i="42" s="1"/>
  <c r="B79" i="42" a="1"/>
  <c r="B79" i="42" s="1"/>
  <c r="B80" i="42" a="1"/>
  <c r="B80" i="42" s="1"/>
  <c r="B81" i="42" a="1"/>
  <c r="B81" i="42" s="1"/>
  <c r="B82" i="42" a="1"/>
  <c r="B82" i="42" s="1"/>
  <c r="B83" i="42" a="1"/>
  <c r="B83" i="42" s="1"/>
  <c r="B84" i="42" a="1"/>
  <c r="B84" i="42" s="1"/>
  <c r="B85" i="42" a="1"/>
  <c r="B85" i="42" s="1"/>
  <c r="B86" i="42" a="1"/>
  <c r="B86" i="42" s="1"/>
  <c r="B87" i="42" a="1"/>
  <c r="B87" i="42" s="1"/>
  <c r="B88" i="42" a="1"/>
  <c r="B88" i="42" s="1"/>
  <c r="B89" i="42" a="1"/>
  <c r="B89" i="42" s="1"/>
  <c r="B90" i="42" a="1"/>
  <c r="B90" i="42" s="1"/>
  <c r="B91" i="42" a="1"/>
  <c r="B91" i="42" s="1"/>
  <c r="B92" i="42" a="1"/>
  <c r="B92" i="42" s="1"/>
  <c r="B93" i="42" a="1"/>
  <c r="B93" i="42" s="1"/>
  <c r="B94" i="42" a="1"/>
  <c r="B94" i="42" s="1"/>
  <c r="B95" i="42" a="1"/>
  <c r="B95" i="42" s="1"/>
  <c r="B96" i="42" a="1"/>
  <c r="B96" i="42" s="1"/>
  <c r="B97" i="42" a="1"/>
  <c r="B97" i="42" s="1"/>
  <c r="B98" i="42" a="1"/>
  <c r="B98" i="42" s="1"/>
  <c r="B99" i="42" a="1"/>
  <c r="B99" i="42" s="1"/>
  <c r="B100" i="42" a="1"/>
  <c r="B100" i="42" s="1"/>
  <c r="B101" i="42" a="1"/>
  <c r="B101" i="42" s="1"/>
  <c r="B102" i="42" a="1"/>
  <c r="B102" i="42" s="1"/>
  <c r="B103" i="42" a="1"/>
  <c r="B103" i="42" s="1"/>
  <c r="B104" i="42" a="1"/>
  <c r="B104" i="42" s="1"/>
  <c r="B105" i="42" a="1"/>
  <c r="B105" i="42" s="1"/>
  <c r="B106" i="42" a="1"/>
  <c r="B106" i="42" s="1"/>
  <c r="B107" i="42" a="1"/>
  <c r="B107" i="42" s="1"/>
  <c r="B108" i="42" a="1"/>
  <c r="B108" i="42" s="1"/>
  <c r="B109" i="42" a="1"/>
  <c r="B109" i="42" s="1"/>
  <c r="B110" i="42" a="1"/>
  <c r="B110" i="42" s="1"/>
  <c r="B111" i="42" a="1"/>
  <c r="B111" i="42" s="1"/>
  <c r="B112" i="42" a="1"/>
  <c r="B112" i="42" s="1"/>
  <c r="B113" i="42" a="1"/>
  <c r="B113" i="42" s="1"/>
  <c r="B114" i="42" a="1"/>
  <c r="B114" i="42" s="1"/>
  <c r="B115" i="42" a="1"/>
  <c r="B115" i="42" s="1"/>
  <c r="B116" i="42" a="1"/>
  <c r="B116" i="42" s="1"/>
  <c r="B117" i="42" a="1"/>
  <c r="B117" i="42" s="1"/>
  <c r="B118" i="42" a="1"/>
  <c r="B118" i="42" s="1"/>
  <c r="B119" i="42" a="1"/>
  <c r="B119" i="42" s="1"/>
  <c r="B120" i="42" a="1"/>
  <c r="B120" i="42" s="1"/>
  <c r="B121" i="42" a="1"/>
  <c r="B121" i="42" s="1"/>
  <c r="B122" i="42" a="1"/>
  <c r="B122" i="42" s="1"/>
  <c r="B123" i="42" a="1"/>
  <c r="B123" i="42" s="1"/>
  <c r="B124" i="42" a="1"/>
  <c r="B124" i="42" s="1"/>
  <c r="B125" i="42" a="1"/>
  <c r="B125" i="42" s="1"/>
  <c r="B126" i="42" a="1"/>
  <c r="B126" i="42" s="1"/>
  <c r="B127" i="42" a="1"/>
  <c r="B127" i="42" s="1"/>
  <c r="B128" i="42" a="1"/>
  <c r="B128" i="42" s="1"/>
  <c r="B129" i="42" a="1"/>
  <c r="B129" i="42" s="1"/>
  <c r="B130" i="42" a="1"/>
  <c r="B130" i="42" s="1"/>
  <c r="B131" i="42" a="1"/>
  <c r="B131" i="42" s="1"/>
  <c r="B132" i="42" a="1"/>
  <c r="B132" i="42" s="1"/>
  <c r="B133" i="42" a="1"/>
  <c r="B133" i="42" s="1"/>
  <c r="B134" i="42" a="1"/>
  <c r="B134" i="42" s="1"/>
  <c r="B135" i="42" a="1"/>
  <c r="B135" i="42" s="1"/>
  <c r="B136" i="42" a="1"/>
  <c r="B136" i="42" s="1"/>
  <c r="B137" i="42" a="1"/>
  <c r="B137" i="42" s="1"/>
  <c r="B138" i="42" a="1"/>
  <c r="B138" i="42" s="1"/>
  <c r="B139" i="42" a="1"/>
  <c r="B139" i="42" s="1"/>
  <c r="B140" i="42" a="1"/>
  <c r="B140" i="42" s="1"/>
  <c r="B141" i="42" a="1"/>
  <c r="B141" i="42" s="1"/>
  <c r="B142" i="42" a="1"/>
  <c r="B142" i="42" s="1"/>
  <c r="B143" i="42" a="1"/>
  <c r="B143" i="42" s="1"/>
  <c r="B144" i="42" a="1"/>
  <c r="B144" i="42" s="1"/>
  <c r="B145" i="42" a="1"/>
  <c r="B145" i="42" s="1"/>
  <c r="B146" i="42" a="1"/>
  <c r="B146" i="42" s="1"/>
  <c r="B147" i="42" a="1"/>
  <c r="B147" i="42" s="1"/>
  <c r="B148" i="42" a="1"/>
  <c r="B148" i="42" s="1"/>
  <c r="B149" i="42" a="1"/>
  <c r="B149" i="42" s="1"/>
  <c r="B150" i="42" a="1"/>
  <c r="B150" i="42" s="1"/>
  <c r="B151" i="42" a="1"/>
  <c r="B151" i="42" s="1"/>
  <c r="B152" i="42" a="1"/>
  <c r="B152" i="42" s="1"/>
  <c r="B153" i="42" a="1"/>
  <c r="B153" i="42" s="1"/>
  <c r="B154" i="42" a="1"/>
  <c r="B154" i="42" s="1"/>
  <c r="B155" i="42" a="1"/>
  <c r="B155" i="42" s="1"/>
  <c r="B156" i="42" a="1"/>
  <c r="B156" i="42" s="1"/>
  <c r="B157" i="42" a="1"/>
  <c r="B157" i="42" s="1"/>
  <c r="B158" i="42" a="1"/>
  <c r="B158" i="42" s="1"/>
  <c r="B159" i="42" a="1"/>
  <c r="B159" i="42" s="1"/>
  <c r="B160" i="42" a="1"/>
  <c r="B160" i="42" s="1"/>
  <c r="B161" i="42" a="1"/>
  <c r="B161" i="42" s="1"/>
  <c r="B162" i="42" a="1"/>
  <c r="B162" i="42" s="1"/>
  <c r="B163" i="42" a="1"/>
  <c r="B163" i="42" s="1"/>
  <c r="B164" i="42" a="1"/>
  <c r="B164" i="42" s="1"/>
  <c r="B165" i="42" a="1"/>
  <c r="B165" i="42" s="1"/>
  <c r="B166" i="42" a="1"/>
  <c r="B166" i="42" s="1"/>
  <c r="B167" i="42" a="1"/>
  <c r="B167" i="42" s="1"/>
  <c r="B168" i="42" a="1"/>
  <c r="B168" i="42" s="1"/>
  <c r="B169" i="42" a="1"/>
  <c r="B169" i="42" s="1"/>
  <c r="B170" i="42" a="1"/>
  <c r="B170" i="42" s="1"/>
  <c r="B171" i="42" a="1"/>
  <c r="B171" i="42" s="1"/>
  <c r="B172" i="42" a="1"/>
  <c r="B172" i="42" s="1"/>
  <c r="B173" i="42" a="1"/>
  <c r="B173" i="42" s="1"/>
  <c r="B174" i="42" a="1"/>
  <c r="B174" i="42" s="1"/>
  <c r="B175" i="42" a="1"/>
  <c r="B175" i="42" s="1"/>
  <c r="B176" i="42" a="1"/>
  <c r="B176" i="42" s="1"/>
  <c r="B177" i="42" a="1"/>
  <c r="B177" i="42" s="1"/>
  <c r="B178" i="42" a="1"/>
  <c r="B178" i="42" s="1"/>
  <c r="B179" i="42" a="1"/>
  <c r="B179" i="42" s="1"/>
  <c r="B180" i="42" a="1"/>
  <c r="B180" i="42" s="1"/>
  <c r="B181" i="42" a="1"/>
  <c r="B181" i="42" s="1"/>
  <c r="B182" i="42" a="1"/>
  <c r="B182" i="42" s="1"/>
  <c r="B183" i="42" a="1"/>
  <c r="B183" i="42" s="1"/>
  <c r="B184" i="42" a="1"/>
  <c r="B184" i="42" s="1"/>
  <c r="B185" i="42" a="1"/>
  <c r="B185" i="42" s="1"/>
  <c r="B186" i="42" a="1"/>
  <c r="B186" i="42" s="1"/>
  <c r="B187" i="42" a="1"/>
  <c r="B187" i="42" s="1"/>
  <c r="B188" i="42" a="1"/>
  <c r="B188" i="42" s="1"/>
  <c r="B189" i="42" a="1"/>
  <c r="B189" i="42" s="1"/>
  <c r="B190" i="42" a="1"/>
  <c r="B190" i="42" s="1"/>
  <c r="B191" i="42" a="1"/>
  <c r="B191" i="42" s="1"/>
  <c r="B192" i="42" a="1"/>
  <c r="B192" i="42" s="1"/>
  <c r="B193" i="42" a="1"/>
  <c r="B193" i="42" s="1"/>
  <c r="B194" i="42" a="1"/>
  <c r="B194" i="42" s="1"/>
  <c r="B195" i="42" a="1"/>
  <c r="B195" i="42" s="1"/>
  <c r="B196" i="42" a="1"/>
  <c r="B196" i="42" s="1"/>
  <c r="B197" i="42" a="1"/>
  <c r="B197" i="42" s="1"/>
  <c r="B198" i="42" a="1"/>
  <c r="B198" i="42" s="1"/>
  <c r="B199" i="42" a="1"/>
  <c r="B199" i="42" s="1"/>
  <c r="B200" i="42" a="1"/>
  <c r="B200" i="42" s="1"/>
  <c r="B201" i="42" a="1"/>
  <c r="B201" i="42" s="1"/>
  <c r="B202" i="42" a="1"/>
  <c r="B202" i="42" s="1"/>
  <c r="B203" i="42" a="1"/>
  <c r="B203" i="42" s="1"/>
  <c r="B204" i="42" a="1"/>
  <c r="B204" i="42" s="1"/>
  <c r="B205" i="42" a="1"/>
  <c r="B205" i="42" s="1"/>
  <c r="B206" i="42" a="1"/>
  <c r="B206" i="42" s="1"/>
  <c r="B207" i="42" a="1"/>
  <c r="B207" i="42" s="1"/>
  <c r="B208" i="42" a="1"/>
  <c r="B208" i="42" s="1"/>
  <c r="B209" i="42" a="1"/>
  <c r="B209" i="42" s="1"/>
  <c r="B210" i="42" a="1"/>
  <c r="B210" i="42" s="1"/>
  <c r="B211" i="42" a="1"/>
  <c r="B211" i="42" s="1"/>
  <c r="B212" i="42" a="1"/>
  <c r="B212" i="42" s="1"/>
  <c r="B213" i="42" a="1"/>
  <c r="B213" i="42" s="1"/>
  <c r="B214" i="42" a="1"/>
  <c r="B214" i="42" s="1"/>
  <c r="B215" i="42" a="1"/>
  <c r="B215" i="42" s="1"/>
  <c r="B216" i="42" a="1"/>
  <c r="B216" i="42" s="1"/>
  <c r="B217" i="42" a="1"/>
  <c r="B217" i="42" s="1"/>
  <c r="B218" i="42" a="1"/>
  <c r="B218" i="42" s="1"/>
  <c r="B219" i="42" a="1"/>
  <c r="B219" i="42" s="1"/>
  <c r="B220" i="42" a="1"/>
  <c r="B220" i="42" s="1"/>
  <c r="B221" i="42" a="1"/>
  <c r="B221" i="42" s="1"/>
  <c r="B222" i="42" a="1"/>
  <c r="B222" i="42" s="1"/>
  <c r="B223" i="42" a="1"/>
  <c r="B223" i="42" s="1"/>
  <c r="B224" i="42" a="1"/>
  <c r="B224" i="42" s="1"/>
  <c r="B225" i="42" a="1"/>
  <c r="B225" i="42" s="1"/>
  <c r="B226" i="42" a="1"/>
  <c r="B226" i="42" s="1"/>
  <c r="B227" i="42" a="1"/>
  <c r="B227" i="42" s="1"/>
  <c r="B228" i="42" a="1"/>
  <c r="B228" i="42" s="1"/>
  <c r="B229" i="42" a="1"/>
  <c r="B229" i="42" s="1"/>
  <c r="B230" i="42" a="1"/>
  <c r="B230" i="42" s="1"/>
  <c r="B231" i="42" a="1"/>
  <c r="B231" i="42" s="1"/>
  <c r="B232" i="42" a="1"/>
  <c r="B232" i="42" s="1"/>
  <c r="B233" i="42" a="1"/>
  <c r="B233" i="42" s="1"/>
  <c r="B234" i="42" a="1"/>
  <c r="B234" i="42" s="1"/>
  <c r="B235" i="42" a="1"/>
  <c r="B235" i="42" s="1"/>
  <c r="B236" i="42" a="1"/>
  <c r="B236" i="42" s="1"/>
  <c r="B237" i="42" a="1"/>
  <c r="B237" i="42" s="1"/>
  <c r="B238" i="42" a="1"/>
  <c r="B238" i="42" s="1"/>
  <c r="B239" i="42" a="1"/>
  <c r="B239" i="42" s="1"/>
  <c r="B240" i="42" a="1"/>
  <c r="B240" i="42" s="1"/>
  <c r="B241" i="42" a="1"/>
  <c r="B241" i="42" s="1"/>
  <c r="B242" i="42" a="1"/>
  <c r="B242" i="42" s="1"/>
  <c r="B243" i="42" a="1"/>
  <c r="B243" i="42" s="1"/>
  <c r="B244" i="42" a="1"/>
  <c r="B244" i="42" s="1"/>
  <c r="B245" i="42" a="1"/>
  <c r="B245" i="42" s="1"/>
  <c r="B246" i="42" a="1"/>
  <c r="B246" i="42" s="1"/>
  <c r="B247" i="42" a="1"/>
  <c r="B247" i="42" s="1"/>
  <c r="B248" i="42" a="1"/>
  <c r="B248" i="42" s="1"/>
  <c r="B249" i="42" a="1"/>
  <c r="B249" i="42" s="1"/>
  <c r="B250" i="42" a="1"/>
  <c r="B250" i="42" s="1"/>
  <c r="B251" i="42" a="1"/>
  <c r="B251" i="42" s="1"/>
  <c r="B252" i="42" a="1"/>
  <c r="B252" i="42" s="1"/>
  <c r="B253" i="42" a="1"/>
  <c r="B253" i="42" s="1"/>
  <c r="B254" i="42" a="1"/>
  <c r="B254" i="42" s="1"/>
  <c r="B255" i="42" a="1"/>
  <c r="B255" i="42" s="1"/>
  <c r="B256" i="42" a="1"/>
  <c r="B256" i="42" s="1"/>
  <c r="B257" i="42" a="1"/>
  <c r="B257" i="42" s="1"/>
  <c r="B258" i="42" a="1"/>
  <c r="B258" i="42" s="1"/>
  <c r="B259" i="42" a="1"/>
  <c r="B259" i="42" s="1"/>
  <c r="B260" i="42" a="1"/>
  <c r="B260" i="42" s="1"/>
  <c r="B261" i="42" a="1"/>
  <c r="B261" i="42" s="1"/>
  <c r="B262" i="42" a="1"/>
  <c r="B262" i="42" s="1"/>
  <c r="B263" i="42" a="1"/>
  <c r="B263" i="42" s="1"/>
  <c r="B264" i="42" a="1"/>
  <c r="B264" i="42" s="1"/>
  <c r="B265" i="42" a="1"/>
  <c r="B265" i="42" s="1"/>
  <c r="B266" i="42" a="1"/>
  <c r="B266" i="42" s="1"/>
  <c r="B267" i="42" a="1"/>
  <c r="B267" i="42" s="1"/>
  <c r="B268" i="42" a="1"/>
  <c r="B268" i="42" s="1"/>
  <c r="B269" i="42" a="1"/>
  <c r="B269" i="42" s="1"/>
  <c r="B270" i="42" a="1"/>
  <c r="B270" i="42" s="1"/>
  <c r="B271" i="42" a="1"/>
  <c r="B271" i="42" s="1"/>
  <c r="B272" i="42" a="1"/>
  <c r="B272" i="42" s="1"/>
  <c r="B273" i="42" a="1"/>
  <c r="B273" i="42" s="1"/>
  <c r="B274" i="42" a="1"/>
  <c r="B274" i="42" s="1"/>
  <c r="B275" i="42" a="1"/>
  <c r="B275" i="42" s="1"/>
  <c r="B276" i="42" a="1"/>
  <c r="B276" i="42" s="1"/>
  <c r="B277" i="42" a="1"/>
  <c r="B277" i="42" s="1"/>
  <c r="B278" i="42" a="1"/>
  <c r="B278" i="42" s="1"/>
  <c r="B279" i="42" a="1"/>
  <c r="B279" i="42" s="1"/>
  <c r="B280" i="42" a="1"/>
  <c r="B280" i="42" s="1"/>
  <c r="B281" i="42" a="1"/>
  <c r="B281" i="42" s="1"/>
  <c r="B282" i="42" a="1"/>
  <c r="B282" i="42" s="1"/>
  <c r="B283" i="42" a="1"/>
  <c r="B283" i="42" s="1"/>
  <c r="B284" i="42" a="1"/>
  <c r="B284" i="42" s="1"/>
  <c r="B285" i="42" a="1"/>
  <c r="B285" i="42" s="1"/>
  <c r="B286" i="42" a="1"/>
  <c r="B286" i="42" s="1"/>
  <c r="B287" i="42" a="1"/>
  <c r="B287" i="42" s="1"/>
  <c r="B288" i="42" a="1"/>
  <c r="B288" i="42" s="1"/>
  <c r="B289" i="42" a="1"/>
  <c r="B289" i="42" s="1"/>
  <c r="B290" i="42" a="1"/>
  <c r="B290" i="42" s="1"/>
  <c r="B291" i="42" a="1"/>
  <c r="B291" i="42" s="1"/>
  <c r="B292" i="42" a="1"/>
  <c r="B292" i="42" s="1"/>
  <c r="B293" i="42" a="1"/>
  <c r="B293" i="42" s="1"/>
  <c r="B294" i="42" a="1"/>
  <c r="B294" i="42" s="1"/>
  <c r="B295" i="42" a="1"/>
  <c r="B295" i="42" s="1"/>
  <c r="B296" i="42" a="1"/>
  <c r="B296" i="42" s="1"/>
  <c r="B297" i="42" a="1"/>
  <c r="B297" i="42" s="1"/>
  <c r="B298" i="42" a="1"/>
  <c r="B298" i="42" s="1"/>
  <c r="B299" i="42" a="1"/>
  <c r="B299" i="42" s="1"/>
  <c r="B300" i="42" a="1"/>
  <c r="B300" i="42" s="1"/>
  <c r="B301" i="42" a="1"/>
  <c r="B301" i="42" s="1"/>
  <c r="B302" i="42" a="1"/>
  <c r="B302" i="42" s="1"/>
  <c r="B303" i="42" a="1"/>
  <c r="B303" i="42" s="1"/>
  <c r="B304" i="42" a="1"/>
  <c r="B304" i="42" s="1"/>
  <c r="B305" i="42" a="1"/>
  <c r="B305" i="42" s="1"/>
  <c r="B306" i="42" a="1"/>
  <c r="B306" i="42" s="1"/>
  <c r="B307" i="42" a="1"/>
  <c r="B307" i="42" s="1"/>
  <c r="B308" i="42" a="1"/>
  <c r="B308" i="42" s="1"/>
  <c r="B309" i="42" a="1"/>
  <c r="B309" i="42" s="1"/>
  <c r="B310" i="42" a="1"/>
  <c r="B310" i="42" s="1"/>
  <c r="B311" i="42" a="1"/>
  <c r="B311" i="42" s="1"/>
  <c r="B312" i="42" a="1"/>
  <c r="B312" i="42" s="1"/>
  <c r="B313" i="42" a="1"/>
  <c r="B313" i="42" s="1"/>
  <c r="B314" i="42" a="1"/>
  <c r="B314" i="42" s="1"/>
  <c r="B315" i="42" a="1"/>
  <c r="B315" i="42" s="1"/>
  <c r="B316" i="42" a="1"/>
  <c r="B316" i="42" s="1"/>
  <c r="B317" i="42" a="1"/>
  <c r="B317" i="42" s="1"/>
  <c r="B318" i="42" a="1"/>
  <c r="B318" i="42" s="1"/>
  <c r="B319" i="42" a="1"/>
  <c r="B319" i="42" s="1"/>
  <c r="B320" i="42" a="1"/>
  <c r="B320" i="42" s="1"/>
  <c r="B321" i="42" a="1"/>
  <c r="B321" i="42" s="1"/>
  <c r="B322" i="42" a="1"/>
  <c r="B322" i="42" s="1"/>
  <c r="B323" i="42" a="1"/>
  <c r="B323" i="42" s="1"/>
  <c r="B324" i="42" a="1"/>
  <c r="B324" i="42" s="1"/>
  <c r="B325" i="42" a="1"/>
  <c r="B325" i="42" s="1"/>
  <c r="B326" i="42" a="1"/>
  <c r="B326" i="42" s="1"/>
  <c r="B327" i="42" a="1"/>
  <c r="B327" i="42" s="1"/>
  <c r="B328" i="42" a="1"/>
  <c r="B328" i="42" s="1"/>
  <c r="B329" i="42" a="1"/>
  <c r="B329" i="42" s="1"/>
  <c r="B330" i="42" a="1"/>
  <c r="B330" i="42" s="1"/>
  <c r="B331" i="42" a="1"/>
  <c r="B331" i="42" s="1"/>
  <c r="B332" i="42" a="1"/>
  <c r="B332" i="42" s="1"/>
  <c r="B333" i="42" a="1"/>
  <c r="B333" i="42" s="1"/>
  <c r="B334" i="42" a="1"/>
  <c r="B334" i="42" s="1"/>
  <c r="B335" i="42" a="1"/>
  <c r="B335" i="42" s="1"/>
  <c r="B336" i="42" a="1"/>
  <c r="B336" i="42" s="1"/>
  <c r="B337" i="42" a="1"/>
  <c r="B337" i="42" s="1"/>
  <c r="B338" i="42" a="1"/>
  <c r="B338" i="42" s="1"/>
  <c r="B339" i="42" a="1"/>
  <c r="B339" i="42" s="1"/>
  <c r="B340" i="42" a="1"/>
  <c r="B340" i="42" s="1"/>
  <c r="B341" i="42" a="1"/>
  <c r="B341" i="42" s="1"/>
  <c r="B342" i="42" a="1"/>
  <c r="B342" i="42" s="1"/>
  <c r="B343" i="42" a="1"/>
  <c r="B343" i="42" s="1"/>
  <c r="B344" i="42" a="1"/>
  <c r="B344" i="42" s="1"/>
  <c r="B345" i="42" a="1"/>
  <c r="B345" i="42" s="1"/>
  <c r="B346" i="42" a="1"/>
  <c r="B346" i="42" s="1"/>
  <c r="B347" i="42" a="1"/>
  <c r="B347" i="42" s="1"/>
  <c r="B348" i="42" a="1"/>
  <c r="B348" i="42" s="1"/>
  <c r="B349" i="42" a="1"/>
  <c r="B349" i="42" s="1"/>
  <c r="B350" i="42" a="1"/>
  <c r="B350" i="42" s="1"/>
  <c r="B351" i="42" a="1"/>
  <c r="B351" i="42" s="1"/>
  <c r="B352" i="42" a="1"/>
  <c r="B352" i="42" s="1"/>
  <c r="B353" i="42" a="1"/>
  <c r="B353" i="42" s="1"/>
  <c r="B354" i="42" a="1"/>
  <c r="B354" i="42" s="1"/>
  <c r="B355" i="42" a="1"/>
  <c r="B355" i="42" s="1"/>
  <c r="B356" i="42" a="1"/>
  <c r="B356" i="42" s="1"/>
  <c r="B357" i="42" a="1"/>
  <c r="B357" i="42" s="1"/>
  <c r="B358" i="42" a="1"/>
  <c r="B358" i="42" s="1"/>
  <c r="B359" i="42" a="1"/>
  <c r="B359" i="42" s="1"/>
  <c r="B360" i="42" a="1"/>
  <c r="B360" i="42" s="1"/>
  <c r="B361" i="42" a="1"/>
  <c r="B361" i="42" s="1"/>
  <c r="B362" i="42" a="1"/>
  <c r="B362" i="42" s="1"/>
  <c r="B363" i="42" a="1"/>
  <c r="B363" i="42" s="1"/>
  <c r="B364" i="42" a="1"/>
  <c r="B364" i="42" s="1"/>
  <c r="B365" i="42" a="1"/>
  <c r="B365" i="42" s="1"/>
  <c r="B366" i="42" a="1"/>
  <c r="B366" i="42" s="1"/>
  <c r="B367" i="42" a="1"/>
  <c r="B367" i="42" s="1"/>
  <c r="B368" i="42" a="1"/>
  <c r="B368" i="42" s="1"/>
  <c r="B369" i="42" a="1"/>
  <c r="B369" i="42" s="1"/>
  <c r="B370" i="42" a="1"/>
  <c r="B370" i="42" s="1"/>
  <c r="B371" i="42" a="1"/>
  <c r="B371" i="42" s="1"/>
  <c r="B372" i="42" a="1"/>
  <c r="B372" i="42" s="1"/>
  <c r="B373" i="42" a="1"/>
  <c r="B373" i="42" s="1"/>
  <c r="B374" i="42" a="1"/>
  <c r="B374" i="42" s="1"/>
  <c r="B375" i="42" a="1"/>
  <c r="B375" i="42" s="1"/>
  <c r="B376" i="42" a="1"/>
  <c r="B376" i="42" s="1"/>
  <c r="B377" i="42" a="1"/>
  <c r="B377" i="42" s="1"/>
  <c r="B378" i="42" a="1"/>
  <c r="B378" i="42" s="1"/>
  <c r="B379" i="42" a="1"/>
  <c r="B379" i="42" s="1"/>
  <c r="B380" i="42" a="1"/>
  <c r="B380" i="42" s="1"/>
  <c r="B381" i="42" a="1"/>
  <c r="B381" i="42" s="1"/>
  <c r="B382" i="42" a="1"/>
  <c r="B382" i="42" s="1"/>
  <c r="B383" i="42" a="1"/>
  <c r="B383" i="42" s="1"/>
  <c r="B384" i="42" a="1"/>
  <c r="B384" i="42" s="1"/>
  <c r="B385" i="42" a="1"/>
  <c r="B385" i="42" s="1"/>
  <c r="B386" i="42" a="1"/>
  <c r="B386" i="42" s="1"/>
  <c r="B387" i="42" a="1"/>
  <c r="B387" i="42" s="1"/>
  <c r="B388" i="42" a="1"/>
  <c r="B388" i="42" s="1"/>
  <c r="B389" i="42" a="1"/>
  <c r="B389" i="42" s="1"/>
  <c r="B390" i="42" a="1"/>
  <c r="B390" i="42" s="1"/>
  <c r="B391" i="42" a="1"/>
  <c r="B391" i="42" s="1"/>
  <c r="B392" i="42" a="1"/>
  <c r="B392" i="42" s="1"/>
  <c r="B393" i="42" a="1"/>
  <c r="B393" i="42" s="1"/>
  <c r="B394" i="42" a="1"/>
  <c r="B394" i="42" s="1"/>
  <c r="B395" i="42" a="1"/>
  <c r="B395" i="42" s="1"/>
  <c r="B396" i="42" a="1"/>
  <c r="B396" i="42" s="1"/>
  <c r="B397" i="42" a="1"/>
  <c r="B397" i="42" s="1"/>
  <c r="B398" i="42" a="1"/>
  <c r="B398" i="42" s="1"/>
  <c r="B399" i="42" a="1"/>
  <c r="B399" i="42" s="1"/>
  <c r="B400" i="42" a="1"/>
  <c r="B400" i="42" s="1"/>
  <c r="B401" i="42" a="1"/>
  <c r="B401" i="42" s="1"/>
  <c r="B402" i="42" a="1"/>
  <c r="B402" i="42" s="1"/>
  <c r="B403" i="42" a="1"/>
  <c r="B403" i="42" s="1"/>
  <c r="B404" i="42" a="1"/>
  <c r="B404" i="42" s="1"/>
  <c r="B405" i="42" a="1"/>
  <c r="B405" i="42" s="1"/>
  <c r="B406" i="42" a="1"/>
  <c r="B406" i="42" s="1"/>
  <c r="B407" i="42" a="1"/>
  <c r="B407" i="42" s="1"/>
  <c r="B408" i="42" a="1"/>
  <c r="B408" i="42" s="1"/>
  <c r="B409" i="42" a="1"/>
  <c r="B409" i="42" s="1"/>
  <c r="B410" i="42" a="1"/>
  <c r="B410" i="42" s="1"/>
  <c r="B411" i="42" a="1"/>
  <c r="B411" i="42" s="1"/>
  <c r="B412" i="42" a="1"/>
  <c r="B412" i="42" s="1"/>
  <c r="B413" i="42" a="1"/>
  <c r="B413" i="42" s="1"/>
  <c r="B414" i="42" a="1"/>
  <c r="B414" i="42" s="1"/>
  <c r="B415" i="42" a="1"/>
  <c r="B415" i="42" s="1"/>
  <c r="B416" i="42" a="1"/>
  <c r="B416" i="42" s="1"/>
  <c r="B417" i="42" a="1"/>
  <c r="B417" i="42" s="1"/>
  <c r="B418" i="42" a="1"/>
  <c r="B418" i="42" s="1"/>
  <c r="B419" i="42" a="1"/>
  <c r="B419" i="42" s="1"/>
  <c r="B420" i="42" a="1"/>
  <c r="B420" i="42" s="1"/>
  <c r="B421" i="42" a="1"/>
  <c r="B421" i="42" s="1"/>
  <c r="B422" i="42" a="1"/>
  <c r="B422" i="42" s="1"/>
  <c r="B423" i="42" a="1"/>
  <c r="B423" i="42" s="1"/>
  <c r="B424" i="42" a="1"/>
  <c r="B424" i="42" s="1"/>
  <c r="B425" i="42" a="1"/>
  <c r="B425" i="42" s="1"/>
  <c r="B426" i="42" a="1"/>
  <c r="B426" i="42" s="1"/>
  <c r="B427" i="42" a="1"/>
  <c r="B427" i="42" s="1"/>
  <c r="B428" i="42" a="1"/>
  <c r="B428" i="42" s="1"/>
  <c r="B429" i="42" a="1"/>
  <c r="B429" i="42" s="1"/>
  <c r="B430" i="42" a="1"/>
  <c r="B430" i="42" s="1"/>
  <c r="B431" i="42" a="1"/>
  <c r="B431" i="42" s="1"/>
  <c r="B432" i="42" a="1"/>
  <c r="B432" i="42" s="1"/>
  <c r="B433" i="42" a="1"/>
  <c r="B433" i="42" s="1"/>
  <c r="B434" i="42" a="1"/>
  <c r="B434" i="42" s="1"/>
  <c r="B435" i="42" a="1"/>
  <c r="B435" i="42" s="1"/>
  <c r="B436" i="42" a="1"/>
  <c r="B436" i="42" s="1"/>
  <c r="B437" i="42" a="1"/>
  <c r="B437" i="42" s="1"/>
  <c r="B438" i="42" a="1"/>
  <c r="B438" i="42" s="1"/>
  <c r="B439" i="42" a="1"/>
  <c r="B439" i="42" s="1"/>
  <c r="B440" i="42" a="1"/>
  <c r="B440" i="42" s="1"/>
  <c r="B441" i="42" a="1"/>
  <c r="B441" i="42" s="1"/>
  <c r="B442" i="42" a="1"/>
  <c r="B442" i="42" s="1"/>
  <c r="B443" i="42" a="1"/>
  <c r="B443" i="42" s="1"/>
  <c r="B444" i="42" a="1"/>
  <c r="B444" i="42" s="1"/>
  <c r="B445" i="42" a="1"/>
  <c r="B445" i="42" s="1"/>
  <c r="B446" i="42" a="1"/>
  <c r="B446" i="42" s="1"/>
  <c r="B447" i="42" a="1"/>
  <c r="B447" i="42" s="1"/>
  <c r="B448" i="42" a="1"/>
  <c r="B448" i="42" s="1"/>
  <c r="B449" i="42" a="1"/>
  <c r="B449" i="42" s="1"/>
  <c r="B450" i="42" a="1"/>
  <c r="B450" i="42" s="1"/>
  <c r="B451" i="42" a="1"/>
  <c r="B451" i="42" s="1"/>
  <c r="B452" i="42" a="1"/>
  <c r="B452" i="42" s="1"/>
  <c r="B453" i="42" a="1"/>
  <c r="B453" i="42" s="1"/>
  <c r="B454" i="42" a="1"/>
  <c r="B454" i="42" s="1"/>
  <c r="B455" i="42" a="1"/>
  <c r="B455" i="42" s="1"/>
  <c r="B456" i="42" a="1"/>
  <c r="B456" i="42" s="1"/>
  <c r="B457" i="42" a="1"/>
  <c r="B457" i="42" s="1"/>
  <c r="B458" i="42" a="1"/>
  <c r="B458" i="42" s="1"/>
  <c r="B459" i="42" a="1"/>
  <c r="B459" i="42" s="1"/>
  <c r="B460" i="42" a="1"/>
  <c r="B460" i="42" s="1"/>
  <c r="B461" i="42" a="1"/>
  <c r="B461" i="42" s="1"/>
  <c r="B462" i="42" a="1"/>
  <c r="B462" i="42" s="1"/>
  <c r="B463" i="42" a="1"/>
  <c r="B463" i="42" s="1"/>
  <c r="B464" i="42" a="1"/>
  <c r="B464" i="42" s="1"/>
  <c r="B465" i="42" a="1"/>
  <c r="B465" i="42" s="1"/>
  <c r="B466" i="42" a="1"/>
  <c r="B466" i="42" s="1"/>
  <c r="B467" i="42" a="1"/>
  <c r="B467" i="42" s="1"/>
  <c r="B468" i="42" a="1"/>
  <c r="B468" i="42" s="1"/>
  <c r="B469" i="42" a="1"/>
  <c r="B469" i="42" s="1"/>
  <c r="B470" i="42" a="1"/>
  <c r="B470" i="42" s="1"/>
  <c r="B471" i="42" a="1"/>
  <c r="B471" i="42" s="1"/>
  <c r="B472" i="42" a="1"/>
  <c r="B472" i="42" s="1"/>
  <c r="B473" i="42" a="1"/>
  <c r="B473" i="42" s="1"/>
  <c r="B474" i="42" a="1"/>
  <c r="B474" i="42" s="1"/>
  <c r="B475" i="42" a="1"/>
  <c r="B475" i="42" s="1"/>
  <c r="B476" i="42" a="1"/>
  <c r="B476" i="42" s="1"/>
  <c r="B477" i="42" a="1"/>
  <c r="B477" i="42" s="1"/>
  <c r="B478" i="42" a="1"/>
  <c r="B478" i="42" s="1"/>
  <c r="B479" i="42" a="1"/>
  <c r="B479" i="42" s="1"/>
  <c r="B480" i="42" a="1"/>
  <c r="B480" i="42" s="1"/>
  <c r="B481" i="42" a="1"/>
  <c r="B481" i="42" s="1"/>
  <c r="B482" i="42" a="1"/>
  <c r="B482" i="42" s="1"/>
  <c r="B483" i="42" a="1"/>
  <c r="B483" i="42" s="1"/>
  <c r="B484" i="42" a="1"/>
  <c r="B484" i="42" s="1"/>
  <c r="B485" i="42" a="1"/>
  <c r="B485" i="42" s="1"/>
  <c r="B486" i="42" a="1"/>
  <c r="B486" i="42" s="1"/>
  <c r="B487" i="42" a="1"/>
  <c r="B487" i="42" s="1"/>
  <c r="B488" i="42" a="1"/>
  <c r="B488" i="42" s="1"/>
  <c r="B489" i="42" a="1"/>
  <c r="B489" i="42" s="1"/>
  <c r="B490" i="42" a="1"/>
  <c r="B490" i="42" s="1"/>
  <c r="B491" i="42" a="1"/>
  <c r="B491" i="42" s="1"/>
  <c r="B492" i="42" a="1"/>
  <c r="B492" i="42" s="1"/>
  <c r="B493" i="42" a="1"/>
  <c r="B493" i="42" s="1"/>
  <c r="B494" i="42" a="1"/>
  <c r="B494" i="42" s="1"/>
  <c r="B495" i="42" a="1"/>
  <c r="B495" i="42" s="1"/>
  <c r="B496" i="42" a="1"/>
  <c r="B496" i="42" s="1"/>
  <c r="B497" i="42" a="1"/>
  <c r="B497" i="42" s="1"/>
  <c r="B498" i="42" a="1"/>
  <c r="B498" i="42" s="1"/>
  <c r="B499" i="42" a="1"/>
  <c r="B499" i="42" s="1"/>
  <c r="B500" i="42" a="1"/>
  <c r="B500" i="42" s="1"/>
  <c r="B501" i="42" a="1"/>
  <c r="B501" i="42" s="1"/>
  <c r="B502" i="42" a="1"/>
  <c r="B502" i="42" s="1"/>
  <c r="B503" i="42" a="1"/>
  <c r="B503" i="42" s="1"/>
  <c r="B504" i="42" a="1"/>
  <c r="B504" i="42" s="1"/>
  <c r="B505" i="42" a="1"/>
  <c r="B505" i="42" s="1"/>
  <c r="B506" i="42" a="1"/>
  <c r="B506" i="42" s="1"/>
  <c r="B507" i="42" a="1"/>
  <c r="B507" i="42" s="1"/>
  <c r="B508" i="42" a="1"/>
  <c r="B508" i="42" s="1"/>
  <c r="B509" i="42" a="1"/>
  <c r="B509" i="42" s="1"/>
  <c r="B510" i="42" a="1"/>
  <c r="B510" i="42" s="1"/>
  <c r="B511" i="42" a="1"/>
  <c r="B511" i="42" s="1"/>
  <c r="B512" i="42" a="1"/>
  <c r="B512" i="42" s="1"/>
  <c r="B513" i="42" a="1"/>
  <c r="B513" i="42" s="1"/>
  <c r="B514" i="42" a="1"/>
  <c r="B514" i="42" s="1"/>
  <c r="B515" i="42" a="1"/>
  <c r="B515" i="42" s="1"/>
  <c r="B516" i="42" a="1"/>
  <c r="B516" i="42" s="1"/>
  <c r="B517" i="42" a="1"/>
  <c r="B517" i="42" s="1"/>
  <c r="B518" i="42" a="1"/>
  <c r="B518" i="42" s="1"/>
  <c r="B519" i="42" a="1"/>
  <c r="B519" i="42" s="1"/>
  <c r="B520" i="42" a="1"/>
  <c r="B520" i="42" s="1"/>
  <c r="B521" i="42" a="1"/>
  <c r="B521" i="42" s="1"/>
  <c r="B522" i="42" a="1"/>
  <c r="B522" i="42" s="1"/>
  <c r="B523" i="42" a="1"/>
  <c r="B523" i="42" s="1"/>
  <c r="B524" i="42" a="1"/>
  <c r="B524" i="42" s="1"/>
  <c r="B525" i="42" a="1"/>
  <c r="B525" i="42" s="1"/>
  <c r="B526" i="42" a="1"/>
  <c r="B526" i="42" s="1"/>
  <c r="B527" i="42" a="1"/>
  <c r="B527" i="42" s="1"/>
  <c r="B528" i="42" a="1"/>
  <c r="B528" i="42" s="1"/>
  <c r="B529" i="42" a="1"/>
  <c r="B529" i="42" s="1"/>
  <c r="B530" i="42" a="1"/>
  <c r="B530" i="42" s="1"/>
  <c r="B531" i="42" a="1"/>
  <c r="B531" i="42" s="1"/>
  <c r="B532" i="42" a="1"/>
  <c r="B532" i="42" s="1"/>
  <c r="B533" i="42" a="1"/>
  <c r="B533" i="42" s="1"/>
  <c r="B534" i="42" a="1"/>
  <c r="B534" i="42" s="1"/>
  <c r="B535" i="42" a="1"/>
  <c r="B535" i="42" s="1"/>
  <c r="B536" i="42" a="1"/>
  <c r="B536" i="42" s="1"/>
  <c r="B537" i="42" a="1"/>
  <c r="B537" i="42" s="1"/>
  <c r="B538" i="42" a="1"/>
  <c r="B538" i="42" s="1"/>
  <c r="B539" i="42" a="1"/>
  <c r="B539" i="42" s="1"/>
  <c r="B540" i="42" a="1"/>
  <c r="B540" i="42" s="1"/>
  <c r="B541" i="42" a="1"/>
  <c r="B541" i="42" s="1"/>
  <c r="B542" i="42" a="1"/>
  <c r="B542" i="42" s="1"/>
  <c r="B543" i="42" a="1"/>
  <c r="B543" i="42" s="1"/>
  <c r="B544" i="42" a="1"/>
  <c r="B544" i="42" s="1"/>
  <c r="B545" i="42" a="1"/>
  <c r="B545" i="42" s="1"/>
  <c r="B546" i="42" a="1"/>
  <c r="B546" i="42" s="1"/>
  <c r="B547" i="42" a="1"/>
  <c r="B547" i="42" s="1"/>
  <c r="B548" i="42" a="1"/>
  <c r="B548" i="42" s="1"/>
  <c r="B549" i="42" a="1"/>
  <c r="B549" i="42" s="1"/>
  <c r="B550" i="42" a="1"/>
  <c r="B550" i="42" s="1"/>
  <c r="B551" i="42" a="1"/>
  <c r="B551" i="42" s="1"/>
  <c r="B552" i="42" a="1"/>
  <c r="B552" i="42" s="1"/>
  <c r="B553" i="42" a="1"/>
  <c r="B553" i="42" s="1"/>
  <c r="B554" i="42" a="1"/>
  <c r="B554" i="42" s="1"/>
  <c r="B555" i="42" a="1"/>
  <c r="B555" i="42" s="1"/>
  <c r="B556" i="42" a="1"/>
  <c r="B556" i="42" s="1"/>
  <c r="B557" i="42" a="1"/>
  <c r="B557" i="42" s="1"/>
  <c r="B558" i="42" a="1"/>
  <c r="B558" i="42" s="1"/>
  <c r="B559" i="42" a="1"/>
  <c r="B559" i="42" s="1"/>
  <c r="B560" i="42" a="1"/>
  <c r="B560" i="42" s="1"/>
  <c r="B561" i="42" a="1"/>
  <c r="B561" i="42" s="1"/>
  <c r="B562" i="42" a="1"/>
  <c r="B562" i="42" s="1"/>
  <c r="B563" i="42" a="1"/>
  <c r="B563" i="42" s="1"/>
  <c r="B564" i="42" a="1"/>
  <c r="B564" i="42" s="1"/>
  <c r="B565" i="42" a="1"/>
  <c r="B565" i="42" s="1"/>
  <c r="B566" i="42" a="1"/>
  <c r="B566" i="42" s="1"/>
  <c r="B567" i="42" a="1"/>
  <c r="B567" i="42" s="1"/>
  <c r="B568" i="42" a="1"/>
  <c r="B568" i="42" s="1"/>
  <c r="B569" i="42" a="1"/>
  <c r="B569" i="42" s="1"/>
  <c r="B570" i="42" a="1"/>
  <c r="B570" i="42" s="1"/>
  <c r="B571" i="42" a="1"/>
  <c r="B571" i="42" s="1"/>
  <c r="B572" i="42" a="1"/>
  <c r="B572" i="42" s="1"/>
  <c r="B573" i="42" a="1"/>
  <c r="B573" i="42" s="1"/>
  <c r="B574" i="42" a="1"/>
  <c r="B574" i="42" s="1"/>
  <c r="B575" i="42" a="1"/>
  <c r="B575" i="42" s="1"/>
  <c r="B576" i="42" a="1"/>
  <c r="B576" i="42" s="1"/>
  <c r="B577" i="42" a="1"/>
  <c r="B577" i="42" s="1"/>
  <c r="B578" i="42" a="1"/>
  <c r="B578" i="42" s="1"/>
  <c r="B579" i="42" a="1"/>
  <c r="B579" i="42" s="1"/>
  <c r="B580" i="42" a="1"/>
  <c r="B580" i="42" s="1"/>
  <c r="B581" i="42" a="1"/>
  <c r="B581" i="42" s="1"/>
  <c r="B582" i="42" a="1"/>
  <c r="B582" i="42" s="1"/>
  <c r="B583" i="42" a="1"/>
  <c r="B583" i="42" s="1"/>
  <c r="B584" i="42" a="1"/>
  <c r="B584" i="42" s="1"/>
  <c r="B585" i="42" a="1"/>
  <c r="B585" i="42" s="1"/>
  <c r="B586" i="42" a="1"/>
  <c r="B586" i="42" s="1"/>
  <c r="B587" i="42" a="1"/>
  <c r="B587" i="42" s="1"/>
  <c r="B588" i="42" a="1"/>
  <c r="B588" i="42" s="1"/>
  <c r="B589" i="42" a="1"/>
  <c r="B589" i="42" s="1"/>
  <c r="B590" i="42" a="1"/>
  <c r="B590" i="42" s="1"/>
  <c r="B591" i="42" a="1"/>
  <c r="B591" i="42" s="1"/>
  <c r="B592" i="42" a="1"/>
  <c r="B592" i="42" s="1"/>
  <c r="B593" i="42" a="1"/>
  <c r="B593" i="42" s="1"/>
  <c r="B594" i="42" a="1"/>
  <c r="B594" i="42" s="1"/>
  <c r="B595" i="42" a="1"/>
  <c r="B595" i="42" s="1"/>
  <c r="B596" i="42" a="1"/>
  <c r="B596" i="42" s="1"/>
  <c r="B597" i="42" a="1"/>
  <c r="B597" i="42" s="1"/>
  <c r="B598" i="42" a="1"/>
  <c r="B598" i="42" s="1"/>
  <c r="B599" i="42" a="1"/>
  <c r="B599" i="42" s="1"/>
  <c r="B600" i="42" a="1"/>
  <c r="B600" i="42" s="1"/>
  <c r="B601" i="42" a="1"/>
  <c r="B601" i="42" s="1"/>
  <c r="B602" i="42" a="1"/>
  <c r="B602" i="42" s="1"/>
  <c r="B603" i="42" a="1"/>
  <c r="B603" i="42" s="1"/>
  <c r="B604" i="42" a="1"/>
  <c r="B604" i="42" s="1"/>
  <c r="B605" i="42" a="1"/>
  <c r="B605" i="42" s="1"/>
  <c r="B606" i="42" a="1"/>
  <c r="B606" i="42" s="1"/>
  <c r="B607" i="42" a="1"/>
  <c r="B607" i="42" s="1"/>
  <c r="B608" i="42" a="1"/>
  <c r="B608" i="42" s="1"/>
  <c r="B609" i="42" a="1"/>
  <c r="B609" i="42" s="1"/>
  <c r="B610" i="42" a="1"/>
  <c r="B610" i="42" s="1"/>
  <c r="B611" i="42" a="1"/>
  <c r="B611" i="42" s="1"/>
  <c r="B612" i="42" a="1"/>
  <c r="B612" i="42" s="1"/>
  <c r="B613" i="42" a="1"/>
  <c r="B613" i="42" s="1"/>
  <c r="B614" i="42" a="1"/>
  <c r="B614" i="42" s="1"/>
  <c r="B615" i="42" a="1"/>
  <c r="B615" i="42" s="1"/>
  <c r="B616" i="42" a="1"/>
  <c r="B616" i="42" s="1"/>
  <c r="B617" i="42" a="1"/>
  <c r="B617" i="42" s="1"/>
  <c r="B618" i="42" a="1"/>
  <c r="B618" i="42" s="1"/>
  <c r="B619" i="42" a="1"/>
  <c r="B619" i="42" s="1"/>
  <c r="B620" i="42" a="1"/>
  <c r="B620" i="42" s="1"/>
  <c r="B621" i="42" a="1"/>
  <c r="B621" i="42" s="1"/>
  <c r="B622" i="42" a="1"/>
  <c r="B622" i="42" s="1"/>
  <c r="B623" i="42" a="1"/>
  <c r="B623" i="42" s="1"/>
  <c r="B624" i="42" a="1"/>
  <c r="B624" i="42" s="1"/>
  <c r="B625" i="42" a="1"/>
  <c r="B625" i="42" s="1"/>
  <c r="B626" i="42" a="1"/>
  <c r="B626" i="42" s="1"/>
  <c r="B627" i="42" a="1"/>
  <c r="B627" i="42" s="1"/>
  <c r="B628" i="42" a="1"/>
  <c r="B628" i="42" s="1"/>
  <c r="B629" i="42" a="1"/>
  <c r="B629" i="42" s="1"/>
  <c r="B630" i="42" a="1"/>
  <c r="B630" i="42" s="1"/>
  <c r="B631" i="42" a="1"/>
  <c r="B631" i="42" s="1"/>
  <c r="B632" i="42" a="1"/>
  <c r="B632" i="42" s="1"/>
  <c r="B633" i="42" a="1"/>
  <c r="B633" i="42" s="1"/>
  <c r="B634" i="42" a="1"/>
  <c r="B634" i="42" s="1"/>
  <c r="B635" i="42" a="1"/>
  <c r="B635" i="42" s="1"/>
  <c r="B636" i="42" a="1"/>
  <c r="B636" i="42" s="1"/>
  <c r="B637" i="42" a="1"/>
  <c r="B637" i="42" s="1"/>
  <c r="B638" i="42" a="1"/>
  <c r="B638" i="42" s="1"/>
  <c r="B639" i="42" a="1"/>
  <c r="B639" i="42" s="1"/>
  <c r="B640" i="42" a="1"/>
  <c r="B640" i="42" s="1"/>
  <c r="B641" i="42" a="1"/>
  <c r="B641" i="42" s="1"/>
  <c r="B642" i="42" a="1"/>
  <c r="B642" i="42" s="1"/>
  <c r="B643" i="42" a="1"/>
  <c r="B643" i="42" s="1"/>
  <c r="B644" i="42" a="1"/>
  <c r="B644" i="42" s="1"/>
  <c r="B645" i="42" a="1"/>
  <c r="B645" i="42" s="1"/>
  <c r="B646" i="42" a="1"/>
  <c r="B646" i="42" s="1"/>
  <c r="B647" i="42" a="1"/>
  <c r="B647" i="42" s="1"/>
  <c r="B648" i="42" a="1"/>
  <c r="B648" i="42" s="1"/>
  <c r="B649" i="42" a="1"/>
  <c r="B649" i="42" s="1"/>
  <c r="B650" i="42" a="1"/>
  <c r="B650" i="42" s="1"/>
  <c r="B651" i="42" a="1"/>
  <c r="B651" i="42" s="1"/>
  <c r="B652" i="42" a="1"/>
  <c r="B652" i="42" s="1"/>
  <c r="B653" i="42" a="1"/>
  <c r="B653" i="42" s="1"/>
  <c r="B654" i="42" a="1"/>
  <c r="B654" i="42" s="1"/>
  <c r="B655" i="42" a="1"/>
  <c r="B655" i="42" s="1"/>
  <c r="B656" i="42" a="1"/>
  <c r="B656" i="42" s="1"/>
  <c r="B657" i="42" a="1"/>
  <c r="B657" i="42" s="1"/>
  <c r="B658" i="42" a="1"/>
  <c r="B658" i="42" s="1"/>
  <c r="B659" i="42" a="1"/>
  <c r="B659" i="42" s="1"/>
  <c r="B660" i="42" a="1"/>
  <c r="B660" i="42" s="1"/>
  <c r="B661" i="42" a="1"/>
  <c r="B661" i="42" s="1"/>
  <c r="B662" i="42" a="1"/>
  <c r="B662" i="42" s="1"/>
  <c r="B663" i="42" a="1"/>
  <c r="B663" i="42" s="1"/>
  <c r="B664" i="42" a="1"/>
  <c r="B664" i="42" s="1"/>
  <c r="B665" i="42" a="1"/>
  <c r="B665" i="42" s="1"/>
  <c r="B666" i="42" a="1"/>
  <c r="B666" i="42" s="1"/>
  <c r="B667" i="42" a="1"/>
  <c r="B667" i="42" s="1"/>
  <c r="B668" i="42" a="1"/>
  <c r="B668" i="42" s="1"/>
  <c r="B669" i="42" a="1"/>
  <c r="B669" i="42" s="1"/>
  <c r="B670" i="42" a="1"/>
  <c r="B670" i="42" s="1"/>
  <c r="B671" i="42" a="1"/>
  <c r="B671" i="42" s="1"/>
  <c r="B672" i="42" a="1"/>
  <c r="B672" i="42" s="1"/>
  <c r="B673" i="42" a="1"/>
  <c r="B673" i="42" s="1"/>
  <c r="B674" i="42" a="1"/>
  <c r="B674" i="42" s="1"/>
  <c r="B675" i="42" a="1"/>
  <c r="B675" i="42" s="1"/>
  <c r="B676" i="42" a="1"/>
  <c r="B676" i="42" s="1"/>
  <c r="B677" i="42" a="1"/>
  <c r="B677" i="42" s="1"/>
  <c r="B678" i="42" a="1"/>
  <c r="B678" i="42" s="1"/>
  <c r="B679" i="42" a="1"/>
  <c r="B679" i="42" s="1"/>
  <c r="B680" i="42" a="1"/>
  <c r="B680" i="42" s="1"/>
  <c r="B681" i="42" a="1"/>
  <c r="B681" i="42" s="1"/>
  <c r="B682" i="42" a="1"/>
  <c r="B682" i="42" s="1"/>
  <c r="B683" i="42" a="1"/>
  <c r="B683" i="42" s="1"/>
  <c r="B684" i="42" a="1"/>
  <c r="B684" i="42" s="1"/>
  <c r="B685" i="42" a="1"/>
  <c r="B685" i="42" s="1"/>
  <c r="B686" i="42" a="1"/>
  <c r="B686" i="42" s="1"/>
  <c r="B687" i="42" a="1"/>
  <c r="B687" i="42" s="1"/>
  <c r="B688" i="42" a="1"/>
  <c r="B688" i="42" s="1"/>
  <c r="B689" i="42" a="1"/>
  <c r="B689" i="42" s="1"/>
  <c r="B690" i="42" a="1"/>
  <c r="B690" i="42" s="1"/>
  <c r="B691" i="42" a="1"/>
  <c r="B691" i="42" s="1"/>
  <c r="B692" i="42" a="1"/>
  <c r="B692" i="42" s="1"/>
  <c r="B693" i="42" a="1"/>
  <c r="B693" i="42" s="1"/>
  <c r="B694" i="42" a="1"/>
  <c r="B694" i="42" s="1"/>
  <c r="B695" i="42" a="1"/>
  <c r="B695" i="42" s="1"/>
  <c r="B696" i="42" a="1"/>
  <c r="B696" i="42" s="1"/>
  <c r="B697" i="42" a="1"/>
  <c r="B697" i="42" s="1"/>
  <c r="B698" i="42" a="1"/>
  <c r="B698" i="42" s="1"/>
  <c r="B699" i="42" a="1"/>
  <c r="B699" i="42" s="1"/>
  <c r="B700" i="42" a="1"/>
  <c r="B700" i="42" s="1"/>
  <c r="B701" i="42" a="1"/>
  <c r="B701" i="42" s="1"/>
  <c r="B702" i="42" a="1"/>
  <c r="B702" i="42" s="1"/>
  <c r="B703" i="42" a="1"/>
  <c r="B703" i="42" s="1"/>
  <c r="B704" i="42" a="1"/>
  <c r="B704" i="42" s="1"/>
  <c r="B705" i="42" a="1"/>
  <c r="B705" i="42" s="1"/>
  <c r="B706" i="42" a="1"/>
  <c r="B706" i="42" s="1"/>
  <c r="B707" i="42" a="1"/>
  <c r="B707" i="42" s="1"/>
  <c r="B708" i="42" a="1"/>
  <c r="B708" i="42" s="1"/>
  <c r="B709" i="42" a="1"/>
  <c r="B709" i="42" s="1"/>
  <c r="B710" i="42" a="1"/>
  <c r="B710" i="42" s="1"/>
  <c r="B711" i="42" a="1"/>
  <c r="B711" i="42" s="1"/>
  <c r="B712" i="42" a="1"/>
  <c r="B712" i="42" s="1"/>
  <c r="B713" i="42" a="1"/>
  <c r="B713" i="42" s="1"/>
  <c r="B714" i="42" a="1"/>
  <c r="B714" i="42" s="1"/>
  <c r="B715" i="42" a="1"/>
  <c r="B715" i="42" s="1"/>
  <c r="B716" i="42" a="1"/>
  <c r="B716" i="42" s="1"/>
  <c r="B717" i="42" a="1"/>
  <c r="B717" i="42" s="1"/>
  <c r="B718" i="42" a="1"/>
  <c r="B718" i="42" s="1"/>
  <c r="B719" i="42" a="1"/>
  <c r="B719" i="42" s="1"/>
  <c r="B720" i="42" a="1"/>
  <c r="B720" i="42" s="1"/>
  <c r="B721" i="42" a="1"/>
  <c r="B721" i="42" s="1"/>
  <c r="B722" i="42" a="1"/>
  <c r="B722" i="42" s="1"/>
  <c r="B723" i="42" a="1"/>
  <c r="B723" i="42" s="1"/>
  <c r="B724" i="42" a="1"/>
  <c r="B724" i="42" s="1"/>
  <c r="B725" i="42" a="1"/>
  <c r="B725" i="42" s="1"/>
  <c r="B726" i="42" a="1"/>
  <c r="B726" i="42" s="1"/>
  <c r="B727" i="42" a="1"/>
  <c r="B727" i="42" s="1"/>
  <c r="B728" i="42" a="1"/>
  <c r="B728" i="42" s="1"/>
  <c r="B729" i="42" a="1"/>
  <c r="B729" i="42" s="1"/>
  <c r="B730" i="42" a="1"/>
  <c r="B730" i="42" s="1"/>
  <c r="B731" i="42" a="1"/>
  <c r="B731" i="42" s="1"/>
  <c r="B732" i="42" a="1"/>
  <c r="B732" i="42" s="1"/>
  <c r="B733" i="42" a="1"/>
  <c r="B733" i="42" s="1"/>
  <c r="B734" i="42" a="1"/>
  <c r="B734" i="42" s="1"/>
  <c r="B735" i="42" a="1"/>
  <c r="B735" i="42" s="1"/>
  <c r="B736" i="42" a="1"/>
  <c r="B736" i="42" s="1"/>
  <c r="B737" i="42" a="1"/>
  <c r="B737" i="42" s="1"/>
  <c r="B738" i="42" a="1"/>
  <c r="B738" i="42" s="1"/>
  <c r="B739" i="42" a="1"/>
  <c r="B739" i="42" s="1"/>
  <c r="B740" i="42" a="1"/>
  <c r="B740" i="42" s="1"/>
  <c r="B741" i="42" a="1"/>
  <c r="B741" i="42" s="1"/>
  <c r="B742" i="42" a="1"/>
  <c r="B742" i="42" s="1"/>
  <c r="B743" i="42" a="1"/>
  <c r="B743" i="42" s="1"/>
  <c r="B744" i="42" a="1"/>
  <c r="B744" i="42" s="1"/>
  <c r="B745" i="42" a="1"/>
  <c r="B745" i="42" s="1"/>
  <c r="B746" i="42" a="1"/>
  <c r="B746" i="42" s="1"/>
  <c r="B747" i="42" a="1"/>
  <c r="B747" i="42" s="1"/>
  <c r="B748" i="42" a="1"/>
  <c r="B748" i="42" s="1"/>
  <c r="B749" i="42" a="1"/>
  <c r="B749" i="42" s="1"/>
  <c r="B750" i="42" a="1"/>
  <c r="B750" i="42" s="1"/>
  <c r="B751" i="42" a="1"/>
  <c r="B751" i="42" s="1"/>
  <c r="B752" i="42" a="1"/>
  <c r="B752" i="42" s="1"/>
  <c r="B753" i="42" a="1"/>
  <c r="B753" i="42" s="1"/>
  <c r="B754" i="42" a="1"/>
  <c r="B754" i="42" s="1"/>
  <c r="B755" i="42" a="1"/>
  <c r="B755" i="42" s="1"/>
  <c r="B756" i="42" a="1"/>
  <c r="B756" i="42" s="1"/>
  <c r="B757" i="42" a="1"/>
  <c r="B757" i="42" s="1"/>
  <c r="B758" i="42" a="1"/>
  <c r="B758" i="42" s="1"/>
  <c r="B759" i="42" a="1"/>
  <c r="B759" i="42" s="1"/>
  <c r="B760" i="42" a="1"/>
  <c r="B760" i="42" s="1"/>
  <c r="B761" i="42" a="1"/>
  <c r="B761" i="42" s="1"/>
  <c r="B762" i="42" a="1"/>
  <c r="B762" i="42" s="1"/>
  <c r="B763" i="42" a="1"/>
  <c r="B763" i="42" s="1"/>
  <c r="B764" i="42" a="1"/>
  <c r="B764" i="42" s="1"/>
  <c r="B765" i="42" a="1"/>
  <c r="B765" i="42" s="1"/>
  <c r="B766" i="42" a="1"/>
  <c r="B766" i="42" s="1"/>
  <c r="B767" i="42" a="1"/>
  <c r="B767" i="42" s="1"/>
  <c r="B768" i="42" a="1"/>
  <c r="B768" i="42" s="1"/>
  <c r="B769" i="42" a="1"/>
  <c r="B769" i="42" s="1"/>
  <c r="B770" i="42" a="1"/>
  <c r="B770" i="42" s="1"/>
  <c r="B771" i="42" a="1"/>
  <c r="B771" i="42" s="1"/>
  <c r="B772" i="42" a="1"/>
  <c r="B772" i="42" s="1"/>
  <c r="B773" i="42" a="1"/>
  <c r="B773" i="42" s="1"/>
  <c r="B774" i="42" a="1"/>
  <c r="B774" i="42" s="1"/>
  <c r="B775" i="42" a="1"/>
  <c r="B775" i="42" s="1"/>
  <c r="B776" i="42" a="1"/>
  <c r="B776" i="42" s="1"/>
  <c r="B777" i="42" a="1"/>
  <c r="B777" i="42" s="1"/>
  <c r="B778" i="42" a="1"/>
  <c r="B778" i="42" s="1"/>
  <c r="B779" i="42" a="1"/>
  <c r="B779" i="42" s="1"/>
  <c r="B780" i="42" a="1"/>
  <c r="B780" i="42" s="1"/>
  <c r="B781" i="42" a="1"/>
  <c r="B781" i="42" s="1"/>
  <c r="B782" i="42" a="1"/>
  <c r="B782" i="42" s="1"/>
  <c r="B783" i="42" a="1"/>
  <c r="B783" i="42" s="1"/>
  <c r="B784" i="42" a="1"/>
  <c r="B784" i="42" s="1"/>
  <c r="B785" i="42" a="1"/>
  <c r="B785" i="42" s="1"/>
  <c r="B786" i="42" a="1"/>
  <c r="B786" i="42" s="1"/>
  <c r="B787" i="42" a="1"/>
  <c r="B787" i="42" s="1"/>
  <c r="B788" i="42" a="1"/>
  <c r="B788" i="42" s="1"/>
  <c r="B789" i="42" a="1"/>
  <c r="B789" i="42" s="1"/>
  <c r="B790" i="42" a="1"/>
  <c r="B790" i="42" s="1"/>
  <c r="B791" i="42" a="1"/>
  <c r="B791" i="42" s="1"/>
  <c r="B792" i="42" a="1"/>
  <c r="B792" i="42" s="1"/>
  <c r="B793" i="42" a="1"/>
  <c r="B793" i="42" s="1"/>
  <c r="B794" i="42" a="1"/>
  <c r="B794" i="42" s="1"/>
  <c r="B795" i="42" a="1"/>
  <c r="B795" i="42" s="1"/>
  <c r="B796" i="42" a="1"/>
  <c r="B796" i="42" s="1"/>
  <c r="B797" i="42" a="1"/>
  <c r="B797" i="42" s="1"/>
  <c r="B798" i="42" a="1"/>
  <c r="B798" i="42" s="1"/>
  <c r="B799" i="42" a="1"/>
  <c r="B799" i="42" s="1"/>
  <c r="B800" i="42" a="1"/>
  <c r="B800" i="42" s="1"/>
  <c r="B801" i="42" a="1"/>
  <c r="B801" i="42" s="1"/>
  <c r="B802" i="42" a="1"/>
  <c r="B802" i="42" s="1"/>
  <c r="B803" i="42" a="1"/>
  <c r="B803" i="42" s="1"/>
  <c r="B804" i="42" a="1"/>
  <c r="B804" i="42" s="1"/>
  <c r="B805" i="42" a="1"/>
  <c r="B805" i="42" s="1"/>
  <c r="B806" i="42" a="1"/>
  <c r="B806" i="42" s="1"/>
  <c r="B807" i="42" a="1"/>
  <c r="B807" i="42" s="1"/>
  <c r="B808" i="42" a="1"/>
  <c r="B808" i="42" s="1"/>
  <c r="B809" i="42" a="1"/>
  <c r="B809" i="42" s="1"/>
  <c r="B810" i="42" a="1"/>
  <c r="B810" i="42" s="1"/>
  <c r="B811" i="42" a="1"/>
  <c r="B811" i="42" s="1"/>
  <c r="B812" i="42" a="1"/>
  <c r="B812" i="42" s="1"/>
  <c r="B813" i="42" a="1"/>
  <c r="B813" i="42" s="1"/>
  <c r="B814" i="42" a="1"/>
  <c r="B814" i="42" s="1"/>
  <c r="B815" i="42" a="1"/>
  <c r="B815" i="42" s="1"/>
  <c r="B816" i="42" a="1"/>
  <c r="B816" i="42" s="1"/>
  <c r="B817" i="42" a="1"/>
  <c r="B817" i="42" s="1"/>
  <c r="B818" i="42" a="1"/>
  <c r="B818" i="42" s="1"/>
  <c r="B819" i="42" a="1"/>
  <c r="B819" i="42" s="1"/>
  <c r="B820" i="42" a="1"/>
  <c r="B820" i="42" s="1"/>
  <c r="B821" i="42" a="1"/>
  <c r="B821" i="42" s="1"/>
  <c r="B822" i="42" a="1"/>
  <c r="B822" i="42" s="1"/>
  <c r="B823" i="42" a="1"/>
  <c r="B823" i="42" s="1"/>
  <c r="B824" i="42" a="1"/>
  <c r="B824" i="42" s="1"/>
  <c r="B825" i="42" a="1"/>
  <c r="B825" i="42" s="1"/>
  <c r="B826" i="42" a="1"/>
  <c r="B826" i="42" s="1"/>
  <c r="B827" i="42" a="1"/>
  <c r="B827" i="42" s="1"/>
  <c r="B828" i="42" a="1"/>
  <c r="B828" i="42" s="1"/>
  <c r="B829" i="42" a="1"/>
  <c r="B829" i="42" s="1"/>
  <c r="B830" i="42" a="1"/>
  <c r="B830" i="42" s="1"/>
  <c r="B831" i="42" a="1"/>
  <c r="B831" i="42" s="1"/>
  <c r="B832" i="42" a="1"/>
  <c r="B832" i="42" s="1"/>
  <c r="B833" i="42" a="1"/>
  <c r="B833" i="42" s="1"/>
  <c r="B834" i="42" a="1"/>
  <c r="B834" i="42" s="1"/>
  <c r="B835" i="42" a="1"/>
  <c r="B835" i="42" s="1"/>
  <c r="B836" i="42" a="1"/>
  <c r="B836" i="42" s="1"/>
  <c r="B837" i="42" a="1"/>
  <c r="B837" i="42" s="1"/>
  <c r="B838" i="42" a="1"/>
  <c r="B838" i="42" s="1"/>
  <c r="B839" i="42" a="1"/>
  <c r="B839" i="42" s="1"/>
  <c r="B840" i="42" a="1"/>
  <c r="B840" i="42" s="1"/>
  <c r="B841" i="42" a="1"/>
  <c r="B841" i="42" s="1"/>
  <c r="B842" i="42" a="1"/>
  <c r="B842" i="42" s="1"/>
  <c r="B843" i="42" a="1"/>
  <c r="B843" i="42" s="1"/>
  <c r="B844" i="42" a="1"/>
  <c r="B844" i="42" s="1"/>
  <c r="B845" i="42" a="1"/>
  <c r="B845" i="42" s="1"/>
  <c r="B846" i="42" a="1"/>
  <c r="B846" i="42" s="1"/>
  <c r="B847" i="42" a="1"/>
  <c r="B847" i="42" s="1"/>
  <c r="B848" i="42" a="1"/>
  <c r="B848" i="42" s="1"/>
  <c r="B849" i="42" a="1"/>
  <c r="B849" i="42" s="1"/>
  <c r="B850" i="42" a="1"/>
  <c r="B850" i="42" s="1"/>
  <c r="B851" i="42" a="1"/>
  <c r="B851" i="42" s="1"/>
  <c r="B852" i="42" a="1"/>
  <c r="B852" i="42" s="1"/>
  <c r="B853" i="42" a="1"/>
  <c r="B853" i="42" s="1"/>
  <c r="B854" i="42" a="1"/>
  <c r="B854" i="42" s="1"/>
  <c r="B855" i="42" a="1"/>
  <c r="B855" i="42" s="1"/>
  <c r="B856" i="42" a="1"/>
  <c r="B856" i="42" s="1"/>
  <c r="B857" i="42" a="1"/>
  <c r="B857" i="42" s="1"/>
  <c r="B858" i="42" a="1"/>
  <c r="B858" i="42" s="1"/>
  <c r="B859" i="42" a="1"/>
  <c r="B859" i="42" s="1"/>
  <c r="B860" i="42" a="1"/>
  <c r="B860" i="42" s="1"/>
  <c r="B861" i="42" a="1"/>
  <c r="B861" i="42" s="1"/>
  <c r="B862" i="42" a="1"/>
  <c r="B862" i="42" s="1"/>
  <c r="B863" i="42" a="1"/>
  <c r="B863" i="42" s="1"/>
  <c r="B864" i="42" a="1"/>
  <c r="B864" i="42" s="1"/>
  <c r="B865" i="42" a="1"/>
  <c r="B865" i="42" s="1"/>
  <c r="B866" i="42" a="1"/>
  <c r="B866" i="42" s="1"/>
  <c r="B867" i="42" a="1"/>
  <c r="B867" i="42" s="1"/>
  <c r="B868" i="42" a="1"/>
  <c r="B868" i="42" s="1"/>
  <c r="B869" i="42" a="1"/>
  <c r="B869" i="42" s="1"/>
  <c r="B870" i="42" a="1"/>
  <c r="B870" i="42" s="1"/>
  <c r="B871" i="42" a="1"/>
  <c r="B871" i="42" s="1"/>
  <c r="B872" i="42" a="1"/>
  <c r="B872" i="42" s="1"/>
  <c r="B873" i="42" a="1"/>
  <c r="B873" i="42" s="1"/>
  <c r="B874" i="42" a="1"/>
  <c r="B874" i="42" s="1"/>
  <c r="B875" i="42" a="1"/>
  <c r="B875" i="42" s="1"/>
  <c r="B876" i="42" a="1"/>
  <c r="B876" i="42" s="1"/>
  <c r="B877" i="42" a="1"/>
  <c r="B877" i="42" s="1"/>
  <c r="B878" i="42" a="1"/>
  <c r="B878" i="42" s="1"/>
  <c r="B879" i="42" a="1"/>
  <c r="B879" i="42" s="1"/>
  <c r="B880" i="42" a="1"/>
  <c r="B880" i="42" s="1"/>
  <c r="B881" i="42" a="1"/>
  <c r="B881" i="42" s="1"/>
  <c r="B882" i="42" a="1"/>
  <c r="B882" i="42" s="1"/>
  <c r="B883" i="42" a="1"/>
  <c r="B883" i="42" s="1"/>
  <c r="B884" i="42" a="1"/>
  <c r="B884" i="42" s="1"/>
  <c r="B885" i="42" a="1"/>
  <c r="B885" i="42" s="1"/>
  <c r="B886" i="42" a="1"/>
  <c r="B886" i="42" s="1"/>
  <c r="B887" i="42" a="1"/>
  <c r="B887" i="42" s="1"/>
  <c r="B888" i="42" a="1"/>
  <c r="B888" i="42" s="1"/>
  <c r="B889" i="42" a="1"/>
  <c r="B889" i="42" s="1"/>
  <c r="B890" i="42" a="1"/>
  <c r="B890" i="42" s="1"/>
  <c r="B891" i="42" a="1"/>
  <c r="B891" i="42" s="1"/>
  <c r="B892" i="42" a="1"/>
  <c r="B892" i="42" s="1"/>
  <c r="B893" i="42" a="1"/>
  <c r="B893" i="42" s="1"/>
  <c r="B894" i="42" a="1"/>
  <c r="B894" i="42" s="1"/>
  <c r="B895" i="42" a="1"/>
  <c r="B895" i="42" s="1"/>
  <c r="B896" i="42" a="1"/>
  <c r="B896" i="42" s="1"/>
  <c r="B897" i="42" a="1"/>
  <c r="B897" i="42" s="1"/>
  <c r="B898" i="42" a="1"/>
  <c r="B898" i="42" s="1"/>
  <c r="B899" i="42" a="1"/>
  <c r="B899" i="42" s="1"/>
  <c r="B900" i="42" a="1"/>
  <c r="B900" i="42" s="1"/>
  <c r="B901" i="42" a="1"/>
  <c r="B901" i="42" s="1"/>
  <c r="B902" i="42" a="1"/>
  <c r="B902" i="42" s="1"/>
  <c r="B903" i="42" a="1"/>
  <c r="B903" i="42" s="1"/>
  <c r="B904" i="42" a="1"/>
  <c r="B904" i="42" s="1"/>
  <c r="B905" i="42" a="1"/>
  <c r="B905" i="42" s="1"/>
  <c r="B906" i="42" a="1"/>
  <c r="B906" i="42" s="1"/>
  <c r="B907" i="42" a="1"/>
  <c r="B907" i="42" s="1"/>
  <c r="B908" i="42" a="1"/>
  <c r="B908" i="42" s="1"/>
  <c r="B909" i="42" a="1"/>
  <c r="B909" i="42" s="1"/>
  <c r="B910" i="42" a="1"/>
  <c r="B910" i="42" s="1"/>
  <c r="B911" i="42" a="1"/>
  <c r="B911" i="42" s="1"/>
  <c r="B912" i="42" a="1"/>
  <c r="B912" i="42" s="1"/>
  <c r="B913" i="42" a="1"/>
  <c r="B913" i="42" s="1"/>
  <c r="B914" i="42" a="1"/>
  <c r="B914" i="42" s="1"/>
  <c r="B915" i="42" a="1"/>
  <c r="B915" i="42" s="1"/>
  <c r="B916" i="42" a="1"/>
  <c r="B916" i="42" s="1"/>
  <c r="B917" i="42" a="1"/>
  <c r="B917" i="42" s="1"/>
  <c r="B918" i="42" a="1"/>
  <c r="B918" i="42" s="1"/>
  <c r="B919" i="42" a="1"/>
  <c r="B919" i="42" s="1"/>
  <c r="B920" i="42" a="1"/>
  <c r="B920" i="42" s="1"/>
  <c r="B921" i="42" a="1"/>
  <c r="B921" i="42" s="1"/>
  <c r="B922" i="42" a="1"/>
  <c r="B922" i="42" s="1"/>
  <c r="B923" i="42" a="1"/>
  <c r="B923" i="42" s="1"/>
  <c r="B924" i="42" a="1"/>
  <c r="B924" i="42" s="1"/>
  <c r="B925" i="42" a="1"/>
  <c r="B925" i="42" s="1"/>
  <c r="B926" i="42" a="1"/>
  <c r="B926" i="42" s="1"/>
  <c r="B927" i="42" a="1"/>
  <c r="B927" i="42" s="1"/>
  <c r="B928" i="42" a="1"/>
  <c r="B928" i="42" s="1"/>
  <c r="B929" i="42" a="1"/>
  <c r="B929" i="42" s="1"/>
  <c r="B930" i="42" a="1"/>
  <c r="B930" i="42" s="1"/>
  <c r="B931" i="42" a="1"/>
  <c r="B931" i="42" s="1"/>
  <c r="B932" i="42" a="1"/>
  <c r="B932" i="42" s="1"/>
  <c r="B933" i="42" a="1"/>
  <c r="B933" i="42" s="1"/>
  <c r="B934" i="42" a="1"/>
  <c r="B934" i="42" s="1"/>
  <c r="B935" i="42" a="1"/>
  <c r="B935" i="42" s="1"/>
  <c r="B936" i="42" a="1"/>
  <c r="B936" i="42" s="1"/>
  <c r="B937" i="42" a="1"/>
  <c r="B937" i="42" s="1"/>
  <c r="B938" i="42" a="1"/>
  <c r="B938" i="42" s="1"/>
  <c r="B939" i="42" a="1"/>
  <c r="B939" i="42" s="1"/>
  <c r="B940" i="42" a="1"/>
  <c r="B940" i="42" s="1"/>
  <c r="B941" i="42" a="1"/>
  <c r="B941" i="42" s="1"/>
  <c r="B942" i="42" a="1"/>
  <c r="B942" i="42" s="1"/>
  <c r="B943" i="42" a="1"/>
  <c r="B943" i="42" s="1"/>
  <c r="B944" i="42" a="1"/>
  <c r="B944" i="42" s="1"/>
  <c r="B945" i="42" a="1"/>
  <c r="B945" i="42" s="1"/>
  <c r="B946" i="42" a="1"/>
  <c r="B946" i="42" s="1"/>
  <c r="B947" i="42" a="1"/>
  <c r="B947" i="42" s="1"/>
  <c r="B948" i="42" a="1"/>
  <c r="B948" i="42" s="1"/>
  <c r="B949" i="42" a="1"/>
  <c r="B949" i="42" s="1"/>
  <c r="B950" i="42" a="1"/>
  <c r="B950" i="42" s="1"/>
  <c r="B951" i="42" a="1"/>
  <c r="B951" i="42" s="1"/>
  <c r="B952" i="42" a="1"/>
  <c r="B952" i="42" s="1"/>
  <c r="B953" i="42" a="1"/>
  <c r="B953" i="42" s="1"/>
  <c r="B954" i="42" a="1"/>
  <c r="B954" i="42" s="1"/>
  <c r="B955" i="42" a="1"/>
  <c r="B955" i="42" s="1"/>
  <c r="B956" i="42" a="1"/>
  <c r="B956" i="42" s="1"/>
  <c r="B957" i="42" a="1"/>
  <c r="B957" i="42" s="1"/>
  <c r="B958" i="42" a="1"/>
  <c r="B958" i="42" s="1"/>
  <c r="B959" i="42" a="1"/>
  <c r="B959" i="42" s="1"/>
  <c r="B960" i="42" a="1"/>
  <c r="B960" i="42" s="1"/>
  <c r="B961" i="42" a="1"/>
  <c r="B961" i="42" s="1"/>
  <c r="B962" i="42" a="1"/>
  <c r="B962" i="42" s="1"/>
  <c r="B963" i="42" a="1"/>
  <c r="B963" i="42" s="1"/>
  <c r="B964" i="42" a="1"/>
  <c r="B964" i="42" s="1"/>
  <c r="B965" i="42" a="1"/>
  <c r="B965" i="42" s="1"/>
  <c r="B966" i="42" a="1"/>
  <c r="B966" i="42" s="1"/>
  <c r="B967" i="42" a="1"/>
  <c r="B967" i="42" s="1"/>
  <c r="B968" i="42" a="1"/>
  <c r="B968" i="42" s="1"/>
  <c r="B969" i="42" a="1"/>
  <c r="B969" i="42" s="1"/>
  <c r="B970" i="42" a="1"/>
  <c r="B970" i="42" s="1"/>
  <c r="B971" i="42" a="1"/>
  <c r="B971" i="42" s="1"/>
  <c r="B972" i="42" a="1"/>
  <c r="B972" i="42" s="1"/>
  <c r="B973" i="42" a="1"/>
  <c r="B973" i="42" s="1"/>
  <c r="B974" i="42" a="1"/>
  <c r="B974" i="42" s="1"/>
  <c r="B975" i="42" a="1"/>
  <c r="B975" i="42" s="1"/>
  <c r="B976" i="42" a="1"/>
  <c r="B976" i="42" s="1"/>
  <c r="B977" i="42" a="1"/>
  <c r="B977" i="42" s="1"/>
  <c r="B978" i="42" a="1"/>
  <c r="B978" i="42" s="1"/>
  <c r="B979" i="42" a="1"/>
  <c r="B979" i="42" s="1"/>
  <c r="B980" i="42" a="1"/>
  <c r="B980" i="42" s="1"/>
  <c r="B981" i="42" a="1"/>
  <c r="B981" i="42" s="1"/>
  <c r="B982" i="42" a="1"/>
  <c r="B982" i="42" s="1"/>
  <c r="B983" i="42" a="1"/>
  <c r="B983" i="42" s="1"/>
  <c r="B984" i="42" a="1"/>
  <c r="B984" i="42" s="1"/>
  <c r="B985" i="42" a="1"/>
  <c r="B985" i="42" s="1"/>
  <c r="B986" i="42" a="1"/>
  <c r="B986" i="42" s="1"/>
  <c r="B987" i="42" a="1"/>
  <c r="B987" i="42" s="1"/>
  <c r="B988" i="42" a="1"/>
  <c r="B988" i="42" s="1"/>
  <c r="B989" i="42" a="1"/>
  <c r="B989" i="42" s="1"/>
  <c r="B990" i="42" a="1"/>
  <c r="B990" i="42" s="1"/>
  <c r="B991" i="42" a="1"/>
  <c r="B991" i="42" s="1"/>
  <c r="B992" i="42" a="1"/>
  <c r="B992" i="42" s="1"/>
  <c r="B993" i="42" a="1"/>
  <c r="B993" i="42" s="1"/>
  <c r="C1115" i="42" a="1"/>
  <c r="C1115" i="42" s="1"/>
  <c r="C1116" i="42" a="1"/>
  <c r="C1116" i="42" s="1"/>
  <c r="C1117" i="42" a="1"/>
  <c r="C1117" i="42" s="1"/>
  <c r="C1118" i="42" a="1"/>
  <c r="C1118" i="42" s="1"/>
  <c r="C1119" i="42" a="1"/>
  <c r="C1119" i="42" s="1"/>
  <c r="C1120" i="42" a="1"/>
  <c r="C1120" i="42" s="1"/>
  <c r="C1121" i="42" a="1"/>
  <c r="C1121" i="42" s="1"/>
  <c r="C1091" i="42" a="1"/>
  <c r="C1091" i="42" s="1"/>
  <c r="C1092" i="42" a="1"/>
  <c r="C1092" i="42" s="1"/>
  <c r="C1093" i="42" a="1"/>
  <c r="C1093" i="42" s="1"/>
  <c r="C1094" i="42" a="1"/>
  <c r="C1094" i="42" s="1"/>
  <c r="C1095" i="42" a="1"/>
  <c r="C1095" i="42" s="1"/>
  <c r="C1096" i="42" a="1"/>
  <c r="C1096" i="42" s="1"/>
  <c r="C1097" i="42" a="1"/>
  <c r="C1097" i="42" s="1"/>
  <c r="C1098" i="42" a="1"/>
  <c r="C1098" i="42" s="1"/>
  <c r="C1099" i="42" a="1"/>
  <c r="C1099" i="42" s="1"/>
  <c r="C1100" i="42" a="1"/>
  <c r="C1100" i="42" s="1"/>
  <c r="C1101" i="42" a="1"/>
  <c r="C1101" i="42" s="1"/>
  <c r="C1102" i="42" a="1"/>
  <c r="C1102" i="42" s="1"/>
  <c r="C1103" i="42" a="1"/>
  <c r="C1103" i="42" s="1"/>
  <c r="C1104" i="42" a="1"/>
  <c r="C1104" i="42" s="1"/>
  <c r="C1105" i="42" a="1"/>
  <c r="C1105" i="42" s="1"/>
  <c r="C1106" i="42" a="1"/>
  <c r="C1106" i="42" s="1"/>
  <c r="C1107" i="42" a="1"/>
  <c r="C1107" i="42" s="1"/>
  <c r="C1108" i="42" a="1"/>
  <c r="C1108" i="42" s="1"/>
  <c r="C1109" i="42" a="1"/>
  <c r="C1109" i="42" s="1"/>
  <c r="C1110" i="42" a="1"/>
  <c r="C1110" i="42" s="1"/>
  <c r="C1111" i="42" a="1"/>
  <c r="C1111" i="42" s="1"/>
  <c r="C1112" i="42" a="1"/>
  <c r="C1112" i="42" s="1"/>
  <c r="C1113" i="42" a="1"/>
  <c r="C1113" i="42" s="1"/>
  <c r="C1114" i="42" a="1"/>
  <c r="C1114" i="42" s="1"/>
  <c r="C1090" i="42" a="1"/>
  <c r="C1090" i="42" s="1"/>
  <c r="C1059" i="42" a="1"/>
  <c r="C1059" i="42" s="1"/>
  <c r="C1060" i="42" a="1"/>
  <c r="C1060" i="42" s="1"/>
  <c r="C1061" i="42" a="1"/>
  <c r="C1061" i="42" s="1"/>
  <c r="C1062" i="42" a="1"/>
  <c r="C1062" i="42" s="1"/>
  <c r="C1063" i="42" a="1"/>
  <c r="C1063" i="42" s="1"/>
  <c r="C1064" i="42" a="1"/>
  <c r="C1064" i="42" s="1"/>
  <c r="C1065" i="42" a="1"/>
  <c r="C1065" i="42" s="1"/>
  <c r="C1066" i="42" a="1"/>
  <c r="C1066" i="42" s="1"/>
  <c r="C1067" i="42" a="1"/>
  <c r="C1067" i="42" s="1"/>
  <c r="C1068" i="42" a="1"/>
  <c r="C1068" i="42" s="1"/>
  <c r="C1069" i="42" a="1"/>
  <c r="C1069" i="42" s="1"/>
  <c r="C1070" i="42" a="1"/>
  <c r="C1070" i="42" s="1"/>
  <c r="C1071" i="42" a="1"/>
  <c r="C1071" i="42" s="1"/>
  <c r="C1072" i="42" a="1"/>
  <c r="C1072" i="42" s="1"/>
  <c r="C1073" i="42" a="1"/>
  <c r="C1073" i="42" s="1"/>
  <c r="C1074" i="42" a="1"/>
  <c r="C1074" i="42" s="1"/>
  <c r="C1075" i="42" a="1"/>
  <c r="C1075" i="42" s="1"/>
  <c r="C1076" i="42" a="1"/>
  <c r="C1076" i="42" s="1"/>
  <c r="C1077" i="42" a="1"/>
  <c r="C1077" i="42" s="1"/>
  <c r="C1078" i="42" a="1"/>
  <c r="C1078" i="42" s="1"/>
  <c r="C1079" i="42" a="1"/>
  <c r="C1079" i="42" s="1"/>
  <c r="C1080" i="42" a="1"/>
  <c r="C1080" i="42" s="1"/>
  <c r="C1081" i="42" a="1"/>
  <c r="C1081" i="42" s="1"/>
  <c r="C1082" i="42" a="1"/>
  <c r="C1082" i="42" s="1"/>
  <c r="C1083" i="42" a="1"/>
  <c r="C1083" i="42" s="1"/>
  <c r="C1084" i="42" a="1"/>
  <c r="C1084" i="42" s="1"/>
  <c r="C1085" i="42" a="1"/>
  <c r="C1085" i="42" s="1"/>
  <c r="C1086" i="42" a="1"/>
  <c r="C1086" i="42" s="1"/>
  <c r="C1087" i="42" a="1"/>
  <c r="C1087" i="42" s="1"/>
  <c r="C1088" i="42" a="1"/>
  <c r="C1088" i="42" s="1"/>
  <c r="C1089" i="42" a="1"/>
  <c r="C1089" i="42" s="1"/>
  <c r="C1058" i="42" a="1"/>
  <c r="C1058" i="42" s="1"/>
  <c r="C1053" i="42" a="1"/>
  <c r="C1053" i="42" s="1"/>
  <c r="C1054" i="42" a="1"/>
  <c r="C1054" i="42" s="1"/>
  <c r="C1055" i="42" a="1"/>
  <c r="C1055" i="42" s="1"/>
  <c r="C1056" i="42" a="1"/>
  <c r="C1056" i="42" s="1"/>
  <c r="C1057" i="42" a="1"/>
  <c r="C1057" i="42" s="1"/>
  <c r="C1027" i="42" a="1"/>
  <c r="C1027" i="42" s="1"/>
  <c r="C1028" i="42" a="1"/>
  <c r="C1028" i="42" s="1"/>
  <c r="C1029" i="42" a="1"/>
  <c r="C1029" i="42" s="1"/>
  <c r="C1030" i="42" a="1"/>
  <c r="C1030" i="42" s="1"/>
  <c r="C1031" i="42" a="1"/>
  <c r="C1031" i="42" s="1"/>
  <c r="C1032" i="42" a="1"/>
  <c r="C1032" i="42" s="1"/>
  <c r="C1033" i="42" a="1"/>
  <c r="C1033" i="42" s="1"/>
  <c r="C1034" i="42" a="1"/>
  <c r="C1034" i="42" s="1"/>
  <c r="C1035" i="42" a="1"/>
  <c r="C1035" i="42" s="1"/>
  <c r="C1036" i="42" a="1"/>
  <c r="C1036" i="42" s="1"/>
  <c r="C1037" i="42" a="1"/>
  <c r="C1037" i="42" s="1"/>
  <c r="C1038" i="42" a="1"/>
  <c r="C1038" i="42" s="1"/>
  <c r="C1039" i="42" a="1"/>
  <c r="C1039" i="42" s="1"/>
  <c r="C1040" i="42" a="1"/>
  <c r="C1040" i="42" s="1"/>
  <c r="C1041" i="42" a="1"/>
  <c r="C1041" i="42" s="1"/>
  <c r="C1042" i="42" a="1"/>
  <c r="C1042" i="42" s="1"/>
  <c r="C1043" i="42" a="1"/>
  <c r="C1043" i="42" s="1"/>
  <c r="C1044" i="42" a="1"/>
  <c r="C1044" i="42" s="1"/>
  <c r="C1045" i="42" a="1"/>
  <c r="C1045" i="42" s="1"/>
  <c r="C1046" i="42" a="1"/>
  <c r="C1046" i="42" s="1"/>
  <c r="C1047" i="42" a="1"/>
  <c r="C1047" i="42" s="1"/>
  <c r="C1048" i="42" a="1"/>
  <c r="C1048" i="42" s="1"/>
  <c r="C1049" i="42" a="1"/>
  <c r="C1049" i="42" s="1"/>
  <c r="C1050" i="42" a="1"/>
  <c r="C1050" i="42" s="1"/>
  <c r="C1051" i="42" a="1"/>
  <c r="C1051" i="42" s="1"/>
  <c r="C1052" i="42" a="1"/>
  <c r="C1052" i="42" s="1"/>
  <c r="C1026" i="42" a="1"/>
  <c r="C1026" i="42" s="1"/>
  <c r="C1024" i="42" a="1"/>
  <c r="C1024" i="42" s="1"/>
  <c r="C1025" i="42" a="1"/>
  <c r="C1025" i="42" s="1"/>
  <c r="C1020" i="42" a="1"/>
  <c r="C1020" i="42" s="1"/>
  <c r="C1021" i="42" a="1"/>
  <c r="C1021" i="42" s="1"/>
  <c r="C1022" i="42" a="1"/>
  <c r="C1022" i="42" s="1"/>
  <c r="C1023" i="42" a="1"/>
  <c r="C1023" i="42" s="1"/>
  <c r="C995" i="42" a="1"/>
  <c r="C995" i="42" s="1"/>
  <c r="C996" i="42" a="1"/>
  <c r="C996" i="42" s="1"/>
  <c r="C997" i="42" a="1"/>
  <c r="C997" i="42" s="1"/>
  <c r="C998" i="42" a="1"/>
  <c r="C998" i="42" s="1"/>
  <c r="C999" i="42" a="1"/>
  <c r="C999" i="42" s="1"/>
  <c r="C1000" i="42" a="1"/>
  <c r="C1000" i="42" s="1"/>
  <c r="C1001" i="42" a="1"/>
  <c r="C1001" i="42" s="1"/>
  <c r="C1002" i="42" a="1"/>
  <c r="C1002" i="42" s="1"/>
  <c r="C1003" i="42" a="1"/>
  <c r="C1003" i="42" s="1"/>
  <c r="C1004" i="42" a="1"/>
  <c r="C1004" i="42" s="1"/>
  <c r="C1005" i="42" a="1"/>
  <c r="C1005" i="42" s="1"/>
  <c r="C1006" i="42" a="1"/>
  <c r="C1006" i="42" s="1"/>
  <c r="C1007" i="42" a="1"/>
  <c r="C1007" i="42" s="1"/>
  <c r="C1008" i="42" a="1"/>
  <c r="C1008" i="42" s="1"/>
  <c r="C1009" i="42" a="1"/>
  <c r="C1009" i="42" s="1"/>
  <c r="C1010" i="42" a="1"/>
  <c r="C1010" i="42" s="1"/>
  <c r="C1011" i="42" a="1"/>
  <c r="C1011" i="42" s="1"/>
  <c r="C1012" i="42" a="1"/>
  <c r="C1012" i="42" s="1"/>
  <c r="C1013" i="42" a="1"/>
  <c r="C1013" i="42" s="1"/>
  <c r="C1014" i="42" a="1"/>
  <c r="C1014" i="42" s="1"/>
  <c r="C1015" i="42" a="1"/>
  <c r="C1015" i="42" s="1"/>
  <c r="C1016" i="42" a="1"/>
  <c r="C1016" i="42" s="1"/>
  <c r="C1017" i="42" a="1"/>
  <c r="C1017" i="42" s="1"/>
  <c r="C1018" i="42" a="1"/>
  <c r="C1018" i="42" s="1"/>
  <c r="C1019" i="42" a="1"/>
  <c r="C1019" i="42" s="1"/>
  <c r="C994" i="42" a="1"/>
  <c r="C994" i="42" s="1"/>
  <c r="C985" i="42" a="1"/>
  <c r="C985" i="42" s="1"/>
  <c r="C986" i="42" a="1"/>
  <c r="C986" i="42" s="1"/>
  <c r="C987" i="42" a="1"/>
  <c r="C987" i="42" s="1"/>
  <c r="C988" i="42" a="1"/>
  <c r="C988" i="42" s="1"/>
  <c r="C989" i="42" a="1"/>
  <c r="C989" i="42" s="1"/>
  <c r="C990" i="42" a="1"/>
  <c r="C990" i="42" s="1"/>
  <c r="C991" i="42" a="1"/>
  <c r="C991" i="42" s="1"/>
  <c r="C992" i="42" a="1"/>
  <c r="C992" i="42" s="1"/>
  <c r="C993" i="42" a="1"/>
  <c r="C993" i="42" s="1"/>
  <c r="C963" i="42" a="1"/>
  <c r="C963" i="42" s="1"/>
  <c r="C964" i="42" a="1"/>
  <c r="C964" i="42" s="1"/>
  <c r="C965" i="42" a="1"/>
  <c r="C965" i="42" s="1"/>
  <c r="C966" i="42" a="1"/>
  <c r="C966" i="42" s="1"/>
  <c r="C967" i="42" a="1"/>
  <c r="C967" i="42" s="1"/>
  <c r="C968" i="42" a="1"/>
  <c r="C968" i="42" s="1"/>
  <c r="C969" i="42" a="1"/>
  <c r="C969" i="42" s="1"/>
  <c r="C970" i="42" a="1"/>
  <c r="C970" i="42" s="1"/>
  <c r="C971" i="42" a="1"/>
  <c r="C971" i="42" s="1"/>
  <c r="C972" i="42" a="1"/>
  <c r="C972" i="42" s="1"/>
  <c r="C973" i="42" a="1"/>
  <c r="C973" i="42" s="1"/>
  <c r="C974" i="42" a="1"/>
  <c r="C974" i="42" s="1"/>
  <c r="C975" i="42" a="1"/>
  <c r="C975" i="42" s="1"/>
  <c r="C976" i="42" a="1"/>
  <c r="C976" i="42" s="1"/>
  <c r="C977" i="42" a="1"/>
  <c r="C977" i="42" s="1"/>
  <c r="C978" i="42" a="1"/>
  <c r="C978" i="42" s="1"/>
  <c r="C979" i="42" a="1"/>
  <c r="C979" i="42" s="1"/>
  <c r="C980" i="42" a="1"/>
  <c r="C980" i="42" s="1"/>
  <c r="C981" i="42" a="1"/>
  <c r="C981" i="42" s="1"/>
  <c r="C982" i="42" a="1"/>
  <c r="C982" i="42" s="1"/>
  <c r="C983" i="42" a="1"/>
  <c r="C983" i="42" s="1"/>
  <c r="C984" i="42" a="1"/>
  <c r="C984" i="42" s="1"/>
  <c r="C962" i="42" a="1"/>
  <c r="C962" i="42" s="1"/>
  <c r="C2" i="42" a="1"/>
  <c r="C2" i="42" s="1"/>
  <c r="C3" i="42" a="1"/>
  <c r="C3" i="42" s="1"/>
  <c r="C4" i="42" a="1"/>
  <c r="C4" i="42" s="1"/>
  <c r="C5" i="42" a="1"/>
  <c r="C5" i="42" s="1"/>
  <c r="C6" i="42" a="1"/>
  <c r="C6" i="42" s="1"/>
  <c r="C7" i="42" a="1"/>
  <c r="C7" i="42" s="1"/>
  <c r="C8" i="42" a="1"/>
  <c r="C8" i="42" s="1"/>
  <c r="C9" i="42" a="1"/>
  <c r="C9" i="42" s="1"/>
  <c r="C10" i="42" a="1"/>
  <c r="C10" i="42" s="1"/>
  <c r="C11" i="42" a="1"/>
  <c r="C11" i="42" s="1"/>
  <c r="C12" i="42" a="1"/>
  <c r="C12" i="42" s="1"/>
  <c r="C13" i="42" a="1"/>
  <c r="C13" i="42" s="1"/>
  <c r="C14" i="42" a="1"/>
  <c r="C14" i="42" s="1"/>
  <c r="C15" i="42" a="1"/>
  <c r="C15" i="42" s="1"/>
  <c r="C16" i="42" a="1"/>
  <c r="C16" i="42" s="1"/>
  <c r="C17" i="42" a="1"/>
  <c r="C17" i="42" s="1"/>
  <c r="C18" i="42" a="1"/>
  <c r="C18" i="42" s="1"/>
  <c r="C19" i="42" a="1"/>
  <c r="C19" i="42" s="1"/>
  <c r="C20" i="42" a="1"/>
  <c r="C20" i="42" s="1"/>
  <c r="C21" i="42" a="1"/>
  <c r="C21" i="42" s="1"/>
  <c r="C22" i="42" a="1"/>
  <c r="C22" i="42" s="1"/>
  <c r="C23" i="42" a="1"/>
  <c r="C23" i="42" s="1"/>
  <c r="C24" i="42" a="1"/>
  <c r="C24" i="42" s="1"/>
  <c r="C25" i="42" a="1"/>
  <c r="C25" i="42" s="1"/>
  <c r="C26" i="42" a="1"/>
  <c r="C26" i="42" s="1"/>
  <c r="C27" i="42" a="1"/>
  <c r="C27" i="42" s="1"/>
  <c r="C28" i="42" a="1"/>
  <c r="C28" i="42" s="1"/>
  <c r="C29" i="42" a="1"/>
  <c r="C29" i="42" s="1"/>
  <c r="C30" i="42" a="1"/>
  <c r="C30" i="42" s="1"/>
  <c r="C31" i="42" a="1"/>
  <c r="C31" i="42" s="1"/>
  <c r="C32" i="42" a="1"/>
  <c r="C32" i="42" s="1"/>
  <c r="C33" i="42" a="1"/>
  <c r="C33" i="42" s="1"/>
  <c r="C34" i="42" a="1"/>
  <c r="C34" i="42" s="1"/>
  <c r="C35" i="42" a="1"/>
  <c r="C35" i="42" s="1"/>
  <c r="C36" i="42" a="1"/>
  <c r="C36" i="42" s="1"/>
  <c r="C37" i="42" a="1"/>
  <c r="C37" i="42" s="1"/>
  <c r="C38" i="42" a="1"/>
  <c r="C38" i="42" s="1"/>
  <c r="C39" i="42" a="1"/>
  <c r="C39" i="42" s="1"/>
  <c r="C40" i="42" a="1"/>
  <c r="C40" i="42" s="1"/>
  <c r="C41" i="42" a="1"/>
  <c r="C41" i="42" s="1"/>
  <c r="C42" i="42" a="1"/>
  <c r="C42" i="42" s="1"/>
  <c r="C43" i="42" a="1"/>
  <c r="C43" i="42" s="1"/>
  <c r="C44" i="42" a="1"/>
  <c r="C44" i="42" s="1"/>
  <c r="C45" i="42" a="1"/>
  <c r="C45" i="42" s="1"/>
  <c r="C46" i="42" a="1"/>
  <c r="C46" i="42" s="1"/>
  <c r="C47" i="42" a="1"/>
  <c r="C47" i="42" s="1"/>
  <c r="C48" i="42" a="1"/>
  <c r="C48" i="42" s="1"/>
  <c r="C49" i="42" a="1"/>
  <c r="C49" i="42" s="1"/>
  <c r="C50" i="42" a="1"/>
  <c r="C50" i="42" s="1"/>
  <c r="C51" i="42" a="1"/>
  <c r="C51" i="42" s="1"/>
  <c r="C52" i="42" a="1"/>
  <c r="C52" i="42" s="1"/>
  <c r="C53" i="42" a="1"/>
  <c r="C53" i="42" s="1"/>
  <c r="C54" i="42" a="1"/>
  <c r="C54" i="42" s="1"/>
  <c r="C55" i="42" a="1"/>
  <c r="C55" i="42" s="1"/>
  <c r="C56" i="42" a="1"/>
  <c r="C56" i="42" s="1"/>
  <c r="C57" i="42" a="1"/>
  <c r="C57" i="42" s="1"/>
  <c r="C58" i="42" a="1"/>
  <c r="C58" i="42" s="1"/>
  <c r="C59" i="42" a="1"/>
  <c r="C59" i="42" s="1"/>
  <c r="C60" i="42" a="1"/>
  <c r="C60" i="42" s="1"/>
  <c r="C61" i="42" a="1"/>
  <c r="C61" i="42" s="1"/>
  <c r="C62" i="42" a="1"/>
  <c r="C62" i="42" s="1"/>
  <c r="C63" i="42" a="1"/>
  <c r="C63" i="42" s="1"/>
  <c r="C64" i="42" a="1"/>
  <c r="C64" i="42" s="1"/>
  <c r="C65" i="42" a="1"/>
  <c r="C65" i="42" s="1"/>
  <c r="C66" i="42" a="1"/>
  <c r="C66" i="42" s="1"/>
  <c r="C67" i="42" a="1"/>
  <c r="C67" i="42" s="1"/>
  <c r="C68" i="42" a="1"/>
  <c r="C68" i="42" s="1"/>
  <c r="C69" i="42" a="1"/>
  <c r="C69" i="42" s="1"/>
  <c r="C70" i="42" a="1"/>
  <c r="C70" i="42" s="1"/>
  <c r="C71" i="42" a="1"/>
  <c r="C71" i="42" s="1"/>
  <c r="C72" i="42" a="1"/>
  <c r="C72" i="42" s="1"/>
  <c r="C73" i="42" a="1"/>
  <c r="C73" i="42" s="1"/>
  <c r="C74" i="42" a="1"/>
  <c r="C74" i="42" s="1"/>
  <c r="C75" i="42" a="1"/>
  <c r="C75" i="42" s="1"/>
  <c r="C76" i="42" a="1"/>
  <c r="C76" i="42" s="1"/>
  <c r="C77" i="42" a="1"/>
  <c r="C77" i="42" s="1"/>
  <c r="C78" i="42" a="1"/>
  <c r="C78" i="42" s="1"/>
  <c r="C79" i="42" a="1"/>
  <c r="C79" i="42" s="1"/>
  <c r="C80" i="42" a="1"/>
  <c r="C80" i="42" s="1"/>
  <c r="C81" i="42" a="1"/>
  <c r="C81" i="42" s="1"/>
  <c r="C82" i="42" a="1"/>
  <c r="C82" i="42" s="1"/>
  <c r="C83" i="42" a="1"/>
  <c r="C83" i="42" s="1"/>
  <c r="C84" i="42" a="1"/>
  <c r="C84" i="42" s="1"/>
  <c r="C85" i="42" a="1"/>
  <c r="C85" i="42" s="1"/>
  <c r="C86" i="42" a="1"/>
  <c r="C86" i="42" s="1"/>
  <c r="C87" i="42" a="1"/>
  <c r="C87" i="42" s="1"/>
  <c r="C88" i="42" a="1"/>
  <c r="C88" i="42" s="1"/>
  <c r="C89" i="42" a="1"/>
  <c r="C89" i="42" s="1"/>
  <c r="C90" i="42" a="1"/>
  <c r="C90" i="42" s="1"/>
  <c r="C91" i="42" a="1"/>
  <c r="C91" i="42" s="1"/>
  <c r="C92" i="42" a="1"/>
  <c r="C92" i="42" s="1"/>
  <c r="C93" i="42" a="1"/>
  <c r="C93" i="42" s="1"/>
  <c r="C94" i="42" a="1"/>
  <c r="C94" i="42" s="1"/>
  <c r="C95" i="42" a="1"/>
  <c r="C95" i="42" s="1"/>
  <c r="C96" i="42" a="1"/>
  <c r="C96" i="42" s="1"/>
  <c r="C97" i="42" a="1"/>
  <c r="C97" i="42" s="1"/>
  <c r="C98" i="42" a="1"/>
  <c r="C98" i="42" s="1"/>
  <c r="C99" i="42" a="1"/>
  <c r="C99" i="42" s="1"/>
  <c r="C100" i="42" a="1"/>
  <c r="C100" i="42" s="1"/>
  <c r="C101" i="42" a="1"/>
  <c r="C101" i="42" s="1"/>
  <c r="C102" i="42" a="1"/>
  <c r="C102" i="42" s="1"/>
  <c r="C103" i="42" a="1"/>
  <c r="C103" i="42" s="1"/>
  <c r="C104" i="42" a="1"/>
  <c r="C104" i="42" s="1"/>
  <c r="C105" i="42" a="1"/>
  <c r="C105" i="42" s="1"/>
  <c r="C106" i="42" a="1"/>
  <c r="C106" i="42" s="1"/>
  <c r="C107" i="42" a="1"/>
  <c r="C107" i="42" s="1"/>
  <c r="C108" i="42" a="1"/>
  <c r="C108" i="42" s="1"/>
  <c r="C109" i="42" a="1"/>
  <c r="C109" i="42" s="1"/>
  <c r="C110" i="42" a="1"/>
  <c r="C110" i="42" s="1"/>
  <c r="C111" i="42" a="1"/>
  <c r="C111" i="42" s="1"/>
  <c r="C112" i="42" a="1"/>
  <c r="C112" i="42" s="1"/>
  <c r="C113" i="42" a="1"/>
  <c r="C113" i="42" s="1"/>
  <c r="C114" i="42" a="1"/>
  <c r="C114" i="42" s="1"/>
  <c r="C115" i="42" a="1"/>
  <c r="C115" i="42" s="1"/>
  <c r="C116" i="42" a="1"/>
  <c r="C116" i="42" s="1"/>
  <c r="C117" i="42" a="1"/>
  <c r="C117" i="42" s="1"/>
  <c r="C118" i="42" a="1"/>
  <c r="C118" i="42" s="1"/>
  <c r="C119" i="42" a="1"/>
  <c r="C119" i="42" s="1"/>
  <c r="C120" i="42" a="1"/>
  <c r="C120" i="42" s="1"/>
  <c r="C121" i="42" a="1"/>
  <c r="C121" i="42" s="1"/>
  <c r="C122" i="42" a="1"/>
  <c r="C122" i="42" s="1"/>
  <c r="C123" i="42" a="1"/>
  <c r="C123" i="42" s="1"/>
  <c r="C124" i="42" a="1"/>
  <c r="C124" i="42" s="1"/>
  <c r="C125" i="42" a="1"/>
  <c r="C125" i="42" s="1"/>
  <c r="C126" i="42" a="1"/>
  <c r="C126" i="42" s="1"/>
  <c r="C127" i="42" a="1"/>
  <c r="C127" i="42" s="1"/>
  <c r="C128" i="42" a="1"/>
  <c r="C128" i="42" s="1"/>
  <c r="C129" i="42" a="1"/>
  <c r="C129" i="42" s="1"/>
  <c r="C130" i="42" a="1"/>
  <c r="C130" i="42" s="1"/>
  <c r="C131" i="42" a="1"/>
  <c r="C131" i="42" s="1"/>
  <c r="C132" i="42" a="1"/>
  <c r="C132" i="42" s="1"/>
  <c r="C133" i="42" a="1"/>
  <c r="C133" i="42" s="1"/>
  <c r="C134" i="42" a="1"/>
  <c r="C134" i="42" s="1"/>
  <c r="C135" i="42" a="1"/>
  <c r="C135" i="42" s="1"/>
  <c r="C136" i="42" a="1"/>
  <c r="C136" i="42" s="1"/>
  <c r="C137" i="42" a="1"/>
  <c r="C137" i="42" s="1"/>
  <c r="C138" i="42" a="1"/>
  <c r="C138" i="42" s="1"/>
  <c r="C139" i="42" a="1"/>
  <c r="C139" i="42" s="1"/>
  <c r="C140" i="42" a="1"/>
  <c r="C140" i="42" s="1"/>
  <c r="C141" i="42" a="1"/>
  <c r="C141" i="42" s="1"/>
  <c r="C142" i="42" a="1"/>
  <c r="C142" i="42" s="1"/>
  <c r="C143" i="42" a="1"/>
  <c r="C143" i="42" s="1"/>
  <c r="C144" i="42" a="1"/>
  <c r="C144" i="42" s="1"/>
  <c r="C145" i="42" a="1"/>
  <c r="C145" i="42" s="1"/>
  <c r="C146" i="42" a="1"/>
  <c r="C146" i="42" s="1"/>
  <c r="C147" i="42" a="1"/>
  <c r="C147" i="42" s="1"/>
  <c r="C148" i="42" a="1"/>
  <c r="C148" i="42" s="1"/>
  <c r="C149" i="42" a="1"/>
  <c r="C149" i="42" s="1"/>
  <c r="C150" i="42" a="1"/>
  <c r="C150" i="42" s="1"/>
  <c r="C151" i="42" a="1"/>
  <c r="C151" i="42" s="1"/>
  <c r="C152" i="42" a="1"/>
  <c r="C152" i="42" s="1"/>
  <c r="C153" i="42" a="1"/>
  <c r="C153" i="42" s="1"/>
  <c r="C154" i="42" a="1"/>
  <c r="C154" i="42" s="1"/>
  <c r="C155" i="42" a="1"/>
  <c r="C155" i="42" s="1"/>
  <c r="C156" i="42" a="1"/>
  <c r="C156" i="42" s="1"/>
  <c r="C157" i="42" a="1"/>
  <c r="C157" i="42" s="1"/>
  <c r="C158" i="42" a="1"/>
  <c r="C158" i="42" s="1"/>
  <c r="C159" i="42" a="1"/>
  <c r="C159" i="42" s="1"/>
  <c r="C160" i="42" a="1"/>
  <c r="C160" i="42" s="1"/>
  <c r="C161" i="42" a="1"/>
  <c r="C161" i="42" s="1"/>
  <c r="C162" i="42" a="1"/>
  <c r="C162" i="42" s="1"/>
  <c r="C163" i="42" a="1"/>
  <c r="C163" i="42" s="1"/>
  <c r="C164" i="42" a="1"/>
  <c r="C164" i="42" s="1"/>
  <c r="C165" i="42" a="1"/>
  <c r="C165" i="42" s="1"/>
  <c r="C166" i="42" a="1"/>
  <c r="C166" i="42" s="1"/>
  <c r="C167" i="42" a="1"/>
  <c r="C167" i="42" s="1"/>
  <c r="C168" i="42" a="1"/>
  <c r="C168" i="42" s="1"/>
  <c r="C169" i="42" a="1"/>
  <c r="C169" i="42" s="1"/>
  <c r="C170" i="42" a="1"/>
  <c r="C170" i="42" s="1"/>
  <c r="C171" i="42" a="1"/>
  <c r="C171" i="42" s="1"/>
  <c r="C172" i="42" a="1"/>
  <c r="C172" i="42" s="1"/>
  <c r="C173" i="42" a="1"/>
  <c r="C173" i="42" s="1"/>
  <c r="C174" i="42" a="1"/>
  <c r="C174" i="42" s="1"/>
  <c r="C175" i="42" a="1"/>
  <c r="C175" i="42" s="1"/>
  <c r="C176" i="42" a="1"/>
  <c r="C176" i="42" s="1"/>
  <c r="C177" i="42" a="1"/>
  <c r="C177" i="42" s="1"/>
  <c r="C178" i="42" a="1"/>
  <c r="C178" i="42" s="1"/>
  <c r="C179" i="42" a="1"/>
  <c r="C179" i="42" s="1"/>
  <c r="C180" i="42" a="1"/>
  <c r="C180" i="42" s="1"/>
  <c r="C181" i="42" a="1"/>
  <c r="C181" i="42" s="1"/>
  <c r="C182" i="42" a="1"/>
  <c r="C182" i="42" s="1"/>
  <c r="C183" i="42" a="1"/>
  <c r="C183" i="42" s="1"/>
  <c r="C184" i="42" a="1"/>
  <c r="C184" i="42" s="1"/>
  <c r="C185" i="42" a="1"/>
  <c r="C185" i="42" s="1"/>
  <c r="C186" i="42" a="1"/>
  <c r="C186" i="42" s="1"/>
  <c r="C187" i="42" a="1"/>
  <c r="C187" i="42" s="1"/>
  <c r="C188" i="42" a="1"/>
  <c r="C188" i="42" s="1"/>
  <c r="C189" i="42" a="1"/>
  <c r="C189" i="42" s="1"/>
  <c r="C190" i="42" a="1"/>
  <c r="C190" i="42" s="1"/>
  <c r="C191" i="42" a="1"/>
  <c r="C191" i="42" s="1"/>
  <c r="C192" i="42" a="1"/>
  <c r="C192" i="42" s="1"/>
  <c r="C193" i="42" a="1"/>
  <c r="C193" i="42" s="1"/>
  <c r="C194" i="42" a="1"/>
  <c r="C194" i="42" s="1"/>
  <c r="C195" i="42" a="1"/>
  <c r="C195" i="42" s="1"/>
  <c r="C196" i="42" a="1"/>
  <c r="C196" i="42" s="1"/>
  <c r="C197" i="42" a="1"/>
  <c r="C197" i="42" s="1"/>
  <c r="C198" i="42" a="1"/>
  <c r="C198" i="42" s="1"/>
  <c r="C199" i="42" a="1"/>
  <c r="C199" i="42" s="1"/>
  <c r="C200" i="42" a="1"/>
  <c r="C200" i="42" s="1"/>
  <c r="C201" i="42" a="1"/>
  <c r="C201" i="42" s="1"/>
  <c r="C202" i="42" a="1"/>
  <c r="C202" i="42" s="1"/>
  <c r="C203" i="42" a="1"/>
  <c r="C203" i="42" s="1"/>
  <c r="C204" i="42" a="1"/>
  <c r="C204" i="42" s="1"/>
  <c r="C205" i="42" a="1"/>
  <c r="C205" i="42" s="1"/>
  <c r="C206" i="42" a="1"/>
  <c r="C206" i="42" s="1"/>
  <c r="C207" i="42" a="1"/>
  <c r="C207" i="42" s="1"/>
  <c r="C208" i="42" a="1"/>
  <c r="C208" i="42" s="1"/>
  <c r="C209" i="42" a="1"/>
  <c r="C209" i="42" s="1"/>
  <c r="C210" i="42" a="1"/>
  <c r="C210" i="42" s="1"/>
  <c r="C211" i="42" a="1"/>
  <c r="C211" i="42" s="1"/>
  <c r="C212" i="42" a="1"/>
  <c r="C212" i="42" s="1"/>
  <c r="C213" i="42" a="1"/>
  <c r="C213" i="42" s="1"/>
  <c r="C214" i="42" a="1"/>
  <c r="C214" i="42" s="1"/>
  <c r="C215" i="42" a="1"/>
  <c r="C215" i="42" s="1"/>
  <c r="C216" i="42" a="1"/>
  <c r="C216" i="42" s="1"/>
  <c r="C217" i="42" a="1"/>
  <c r="C217" i="42" s="1"/>
  <c r="C218" i="42" a="1"/>
  <c r="C218" i="42" s="1"/>
  <c r="C219" i="42" a="1"/>
  <c r="C219" i="42" s="1"/>
  <c r="C220" i="42" a="1"/>
  <c r="C220" i="42" s="1"/>
  <c r="C221" i="42" a="1"/>
  <c r="C221" i="42" s="1"/>
  <c r="C222" i="42" a="1"/>
  <c r="C222" i="42" s="1"/>
  <c r="C223" i="42" a="1"/>
  <c r="C223" i="42" s="1"/>
  <c r="C224" i="42" a="1"/>
  <c r="C224" i="42" s="1"/>
  <c r="C225" i="42" a="1"/>
  <c r="C225" i="42" s="1"/>
  <c r="C226" i="42" a="1"/>
  <c r="C226" i="42" s="1"/>
  <c r="C227" i="42" a="1"/>
  <c r="C227" i="42" s="1"/>
  <c r="C228" i="42" a="1"/>
  <c r="C228" i="42" s="1"/>
  <c r="C229" i="42" a="1"/>
  <c r="C229" i="42" s="1"/>
  <c r="C230" i="42" a="1"/>
  <c r="C230" i="42" s="1"/>
  <c r="C231" i="42" a="1"/>
  <c r="C231" i="42" s="1"/>
  <c r="C232" i="42" a="1"/>
  <c r="C232" i="42" s="1"/>
  <c r="C233" i="42" a="1"/>
  <c r="C233" i="42" s="1"/>
  <c r="C234" i="42" a="1"/>
  <c r="C234" i="42" s="1"/>
  <c r="C235" i="42" a="1"/>
  <c r="C235" i="42" s="1"/>
  <c r="C236" i="42" a="1"/>
  <c r="C236" i="42" s="1"/>
  <c r="C237" i="42" a="1"/>
  <c r="C237" i="42" s="1"/>
  <c r="C238" i="42" a="1"/>
  <c r="C238" i="42" s="1"/>
  <c r="C239" i="42" a="1"/>
  <c r="C239" i="42" s="1"/>
  <c r="C240" i="42" a="1"/>
  <c r="C240" i="42" s="1"/>
  <c r="C241" i="42" a="1"/>
  <c r="C241" i="42" s="1"/>
  <c r="C242" i="42" a="1"/>
  <c r="C242" i="42" s="1"/>
  <c r="C243" i="42" a="1"/>
  <c r="C243" i="42" s="1"/>
  <c r="C244" i="42" a="1"/>
  <c r="C244" i="42" s="1"/>
  <c r="C245" i="42" a="1"/>
  <c r="C245" i="42" s="1"/>
  <c r="C246" i="42" a="1"/>
  <c r="C246" i="42" s="1"/>
  <c r="C247" i="42" a="1"/>
  <c r="C247" i="42" s="1"/>
  <c r="C248" i="42" a="1"/>
  <c r="C248" i="42" s="1"/>
  <c r="C249" i="42" a="1"/>
  <c r="C249" i="42" s="1"/>
  <c r="C250" i="42" a="1"/>
  <c r="C250" i="42" s="1"/>
  <c r="C251" i="42" a="1"/>
  <c r="C251" i="42" s="1"/>
  <c r="C252" i="42" a="1"/>
  <c r="C252" i="42" s="1"/>
  <c r="C253" i="42" a="1"/>
  <c r="C253" i="42" s="1"/>
  <c r="C254" i="42" a="1"/>
  <c r="C254" i="42" s="1"/>
  <c r="C255" i="42" a="1"/>
  <c r="C255" i="42" s="1"/>
  <c r="C256" i="42" a="1"/>
  <c r="C256" i="42" s="1"/>
  <c r="C257" i="42" a="1"/>
  <c r="C257" i="42" s="1"/>
  <c r="C258" i="42" a="1"/>
  <c r="C258" i="42" s="1"/>
  <c r="C259" i="42" a="1"/>
  <c r="C259" i="42" s="1"/>
  <c r="C260" i="42" a="1"/>
  <c r="C260" i="42" s="1"/>
  <c r="C261" i="42" a="1"/>
  <c r="C261" i="42" s="1"/>
  <c r="C262" i="42" a="1"/>
  <c r="C262" i="42" s="1"/>
  <c r="C263" i="42" a="1"/>
  <c r="C263" i="42" s="1"/>
  <c r="C264" i="42" a="1"/>
  <c r="C264" i="42" s="1"/>
  <c r="C265" i="42" a="1"/>
  <c r="C265" i="42" s="1"/>
  <c r="C266" i="42" a="1"/>
  <c r="C266" i="42" s="1"/>
  <c r="C267" i="42" a="1"/>
  <c r="C267" i="42" s="1"/>
  <c r="C268" i="42" a="1"/>
  <c r="C268" i="42" s="1"/>
  <c r="C269" i="42" a="1"/>
  <c r="C269" i="42" s="1"/>
  <c r="C270" i="42" a="1"/>
  <c r="C270" i="42" s="1"/>
  <c r="C271" i="42" a="1"/>
  <c r="C271" i="42" s="1"/>
  <c r="C272" i="42" a="1"/>
  <c r="C272" i="42" s="1"/>
  <c r="C273" i="42" a="1"/>
  <c r="C273" i="42" s="1"/>
  <c r="C274" i="42" a="1"/>
  <c r="C274" i="42" s="1"/>
  <c r="C275" i="42" a="1"/>
  <c r="C275" i="42" s="1"/>
  <c r="C276" i="42" a="1"/>
  <c r="C276" i="42" s="1"/>
  <c r="C277" i="42" a="1"/>
  <c r="C277" i="42" s="1"/>
  <c r="C278" i="42" a="1"/>
  <c r="C278" i="42" s="1"/>
  <c r="C279" i="42" a="1"/>
  <c r="C279" i="42" s="1"/>
  <c r="C280" i="42" a="1"/>
  <c r="C280" i="42" s="1"/>
  <c r="C281" i="42" a="1"/>
  <c r="C281" i="42" s="1"/>
  <c r="C282" i="42" a="1"/>
  <c r="C282" i="42" s="1"/>
  <c r="C283" i="42" a="1"/>
  <c r="C283" i="42" s="1"/>
  <c r="C284" i="42" a="1"/>
  <c r="C284" i="42" s="1"/>
  <c r="C285" i="42" a="1"/>
  <c r="C285" i="42" s="1"/>
  <c r="C286" i="42" a="1"/>
  <c r="C286" i="42" s="1"/>
  <c r="C287" i="42" a="1"/>
  <c r="C287" i="42" s="1"/>
  <c r="C288" i="42" a="1"/>
  <c r="C288" i="42" s="1"/>
  <c r="C289" i="42" a="1"/>
  <c r="C289" i="42" s="1"/>
  <c r="C290" i="42" a="1"/>
  <c r="C290" i="42" s="1"/>
  <c r="C291" i="42" a="1"/>
  <c r="C291" i="42" s="1"/>
  <c r="C292" i="42" a="1"/>
  <c r="C292" i="42" s="1"/>
  <c r="C293" i="42" a="1"/>
  <c r="C293" i="42" s="1"/>
  <c r="C294" i="42" a="1"/>
  <c r="C294" i="42" s="1"/>
  <c r="C295" i="42" a="1"/>
  <c r="C295" i="42" s="1"/>
  <c r="C296" i="42" a="1"/>
  <c r="C296" i="42" s="1"/>
  <c r="C297" i="42" a="1"/>
  <c r="C297" i="42" s="1"/>
  <c r="C298" i="42" a="1"/>
  <c r="C298" i="42" s="1"/>
  <c r="C299" i="42" a="1"/>
  <c r="C299" i="42" s="1"/>
  <c r="C300" i="42" a="1"/>
  <c r="C300" i="42" s="1"/>
  <c r="C301" i="42" a="1"/>
  <c r="C301" i="42" s="1"/>
  <c r="C302" i="42" a="1"/>
  <c r="C302" i="42" s="1"/>
  <c r="C303" i="42" a="1"/>
  <c r="C303" i="42" s="1"/>
  <c r="C304" i="42" a="1"/>
  <c r="C304" i="42" s="1"/>
  <c r="C305" i="42" a="1"/>
  <c r="C305" i="42" s="1"/>
  <c r="C306" i="42" a="1"/>
  <c r="C306" i="42" s="1"/>
  <c r="C307" i="42" a="1"/>
  <c r="C307" i="42" s="1"/>
  <c r="C308" i="42" a="1"/>
  <c r="C308" i="42" s="1"/>
  <c r="C309" i="42" a="1"/>
  <c r="C309" i="42" s="1"/>
  <c r="C310" i="42" a="1"/>
  <c r="C310" i="42" s="1"/>
  <c r="C311" i="42" a="1"/>
  <c r="C311" i="42" s="1"/>
  <c r="C312" i="42" a="1"/>
  <c r="C312" i="42" s="1"/>
  <c r="C313" i="42" a="1"/>
  <c r="C313" i="42" s="1"/>
  <c r="C314" i="42" a="1"/>
  <c r="C314" i="42" s="1"/>
  <c r="C315" i="42" a="1"/>
  <c r="C315" i="42" s="1"/>
  <c r="C316" i="42" a="1"/>
  <c r="C316" i="42" s="1"/>
  <c r="C317" i="42" a="1"/>
  <c r="C317" i="42" s="1"/>
  <c r="C318" i="42" a="1"/>
  <c r="C318" i="42" s="1"/>
  <c r="C319" i="42" a="1"/>
  <c r="C319" i="42" s="1"/>
  <c r="C320" i="42" a="1"/>
  <c r="C320" i="42" s="1"/>
  <c r="C321" i="42" a="1"/>
  <c r="C321" i="42" s="1"/>
  <c r="C322" i="42" a="1"/>
  <c r="C322" i="42" s="1"/>
  <c r="C323" i="42" a="1"/>
  <c r="C323" i="42" s="1"/>
  <c r="C324" i="42" a="1"/>
  <c r="C324" i="42" s="1"/>
  <c r="C325" i="42" a="1"/>
  <c r="C325" i="42" s="1"/>
  <c r="C326" i="42" a="1"/>
  <c r="C326" i="42" s="1"/>
  <c r="C327" i="42" a="1"/>
  <c r="C327" i="42" s="1"/>
  <c r="C328" i="42" a="1"/>
  <c r="C328" i="42" s="1"/>
  <c r="C329" i="42" a="1"/>
  <c r="C329" i="42" s="1"/>
  <c r="C330" i="42" a="1"/>
  <c r="C330" i="42" s="1"/>
  <c r="C331" i="42" a="1"/>
  <c r="C331" i="42" s="1"/>
  <c r="C332" i="42" a="1"/>
  <c r="C332" i="42" s="1"/>
  <c r="C333" i="42" a="1"/>
  <c r="C333" i="42" s="1"/>
  <c r="C334" i="42" a="1"/>
  <c r="C334" i="42" s="1"/>
  <c r="C335" i="42" a="1"/>
  <c r="C335" i="42" s="1"/>
  <c r="C336" i="42" a="1"/>
  <c r="C336" i="42" s="1"/>
  <c r="C337" i="42" a="1"/>
  <c r="C337" i="42" s="1"/>
  <c r="C338" i="42" a="1"/>
  <c r="C338" i="42" s="1"/>
  <c r="C339" i="42" a="1"/>
  <c r="C339" i="42" s="1"/>
  <c r="C340" i="42" a="1"/>
  <c r="C340" i="42" s="1"/>
  <c r="C341" i="42" a="1"/>
  <c r="C341" i="42" s="1"/>
  <c r="C342" i="42" a="1"/>
  <c r="C342" i="42" s="1"/>
  <c r="C343" i="42" a="1"/>
  <c r="C343" i="42" s="1"/>
  <c r="C344" i="42" a="1"/>
  <c r="C344" i="42" s="1"/>
  <c r="C345" i="42" a="1"/>
  <c r="C345" i="42" s="1"/>
  <c r="C346" i="42" a="1"/>
  <c r="C346" i="42" s="1"/>
  <c r="C347" i="42" a="1"/>
  <c r="C347" i="42" s="1"/>
  <c r="C348" i="42" a="1"/>
  <c r="C348" i="42" s="1"/>
  <c r="C349" i="42" a="1"/>
  <c r="C349" i="42" s="1"/>
  <c r="C350" i="42" a="1"/>
  <c r="C350" i="42" s="1"/>
  <c r="C351" i="42" a="1"/>
  <c r="C351" i="42" s="1"/>
  <c r="C352" i="42" a="1"/>
  <c r="C352" i="42" s="1"/>
  <c r="C353" i="42" a="1"/>
  <c r="C353" i="42" s="1"/>
  <c r="C354" i="42" a="1"/>
  <c r="C354" i="42" s="1"/>
  <c r="C355" i="42" a="1"/>
  <c r="C355" i="42" s="1"/>
  <c r="C356" i="42" a="1"/>
  <c r="C356" i="42" s="1"/>
  <c r="C357" i="42" a="1"/>
  <c r="C357" i="42" s="1"/>
  <c r="C358" i="42" a="1"/>
  <c r="C358" i="42" s="1"/>
  <c r="C359" i="42" a="1"/>
  <c r="C359" i="42" s="1"/>
  <c r="C360" i="42" a="1"/>
  <c r="C360" i="42" s="1"/>
  <c r="C361" i="42" a="1"/>
  <c r="C361" i="42" s="1"/>
  <c r="C362" i="42" a="1"/>
  <c r="C362" i="42" s="1"/>
  <c r="C363" i="42" a="1"/>
  <c r="C363" i="42" s="1"/>
  <c r="C364" i="42" a="1"/>
  <c r="C364" i="42" s="1"/>
  <c r="C365" i="42" a="1"/>
  <c r="C365" i="42" s="1"/>
  <c r="C366" i="42" a="1"/>
  <c r="C366" i="42" s="1"/>
  <c r="C367" i="42" a="1"/>
  <c r="C367" i="42" s="1"/>
  <c r="C368" i="42" a="1"/>
  <c r="C368" i="42" s="1"/>
  <c r="C369" i="42" a="1"/>
  <c r="C369" i="42" s="1"/>
  <c r="C370" i="42" a="1"/>
  <c r="C370" i="42" s="1"/>
  <c r="C371" i="42" a="1"/>
  <c r="C371" i="42" s="1"/>
  <c r="C372" i="42" a="1"/>
  <c r="C372" i="42" s="1"/>
  <c r="C373" i="42" a="1"/>
  <c r="C373" i="42" s="1"/>
  <c r="C374" i="42" a="1"/>
  <c r="C374" i="42" s="1"/>
  <c r="C375" i="42" a="1"/>
  <c r="C375" i="42" s="1"/>
  <c r="C376" i="42" a="1"/>
  <c r="C376" i="42" s="1"/>
  <c r="C377" i="42" a="1"/>
  <c r="C377" i="42" s="1"/>
  <c r="C378" i="42" a="1"/>
  <c r="C378" i="42" s="1"/>
  <c r="C379" i="42" a="1"/>
  <c r="C379" i="42" s="1"/>
  <c r="C380" i="42" a="1"/>
  <c r="C380" i="42" s="1"/>
  <c r="C381" i="42" a="1"/>
  <c r="C381" i="42" s="1"/>
  <c r="C382" i="42" a="1"/>
  <c r="C382" i="42" s="1"/>
  <c r="C383" i="42" a="1"/>
  <c r="C383" i="42" s="1"/>
  <c r="C384" i="42" a="1"/>
  <c r="C384" i="42" s="1"/>
  <c r="C385" i="42" a="1"/>
  <c r="C385" i="42" s="1"/>
  <c r="C386" i="42" a="1"/>
  <c r="C386" i="42" s="1"/>
  <c r="C387" i="42" a="1"/>
  <c r="C387" i="42" s="1"/>
  <c r="C388" i="42" a="1"/>
  <c r="C388" i="42" s="1"/>
  <c r="C389" i="42" a="1"/>
  <c r="C389" i="42" s="1"/>
  <c r="C390" i="42" a="1"/>
  <c r="C390" i="42" s="1"/>
  <c r="C391" i="42" a="1"/>
  <c r="C391" i="42" s="1"/>
  <c r="C392" i="42" a="1"/>
  <c r="C392" i="42" s="1"/>
  <c r="C393" i="42" a="1"/>
  <c r="C393" i="42" s="1"/>
  <c r="C394" i="42" a="1"/>
  <c r="C394" i="42" s="1"/>
  <c r="C395" i="42" a="1"/>
  <c r="C395" i="42" s="1"/>
  <c r="C396" i="42" a="1"/>
  <c r="C396" i="42" s="1"/>
  <c r="C397" i="42" a="1"/>
  <c r="C397" i="42" s="1"/>
  <c r="C398" i="42" a="1"/>
  <c r="C398" i="42" s="1"/>
  <c r="C399" i="42" a="1"/>
  <c r="C399" i="42" s="1"/>
  <c r="C400" i="42" a="1"/>
  <c r="C400" i="42" s="1"/>
  <c r="C401" i="42" a="1"/>
  <c r="C401" i="42" s="1"/>
  <c r="C402" i="42" a="1"/>
  <c r="C402" i="42" s="1"/>
  <c r="C403" i="42" a="1"/>
  <c r="C403" i="42" s="1"/>
  <c r="C404" i="42" a="1"/>
  <c r="C404" i="42" s="1"/>
  <c r="C405" i="42" a="1"/>
  <c r="C405" i="42" s="1"/>
  <c r="C406" i="42" a="1"/>
  <c r="C406" i="42" s="1"/>
  <c r="C407" i="42" a="1"/>
  <c r="C407" i="42" s="1"/>
  <c r="C408" i="42" a="1"/>
  <c r="C408" i="42" s="1"/>
  <c r="C409" i="42" a="1"/>
  <c r="C409" i="42" s="1"/>
  <c r="C410" i="42" a="1"/>
  <c r="C410" i="42" s="1"/>
  <c r="C411" i="42" a="1"/>
  <c r="C411" i="42" s="1"/>
  <c r="C412" i="42" a="1"/>
  <c r="C412" i="42" s="1"/>
  <c r="C413" i="42" a="1"/>
  <c r="C413" i="42" s="1"/>
  <c r="C414" i="42" a="1"/>
  <c r="C414" i="42" s="1"/>
  <c r="C415" i="42" a="1"/>
  <c r="C415" i="42" s="1"/>
  <c r="C416" i="42" a="1"/>
  <c r="C416" i="42" s="1"/>
  <c r="C417" i="42" a="1"/>
  <c r="C417" i="42" s="1"/>
  <c r="C418" i="42" a="1"/>
  <c r="C418" i="42" s="1"/>
  <c r="C419" i="42" a="1"/>
  <c r="C419" i="42" s="1"/>
  <c r="C420" i="42" a="1"/>
  <c r="C420" i="42" s="1"/>
  <c r="C421" i="42" a="1"/>
  <c r="C421" i="42" s="1"/>
  <c r="C422" i="42" a="1"/>
  <c r="C422" i="42" s="1"/>
  <c r="C423" i="42" a="1"/>
  <c r="C423" i="42" s="1"/>
  <c r="C424" i="42" a="1"/>
  <c r="C424" i="42" s="1"/>
  <c r="C425" i="42" a="1"/>
  <c r="C425" i="42" s="1"/>
  <c r="C426" i="42" a="1"/>
  <c r="C426" i="42" s="1"/>
  <c r="C427" i="42" a="1"/>
  <c r="C427" i="42" s="1"/>
  <c r="C428" i="42" a="1"/>
  <c r="C428" i="42" s="1"/>
  <c r="C429" i="42" a="1"/>
  <c r="C429" i="42" s="1"/>
  <c r="C430" i="42" a="1"/>
  <c r="C430" i="42" s="1"/>
  <c r="C431" i="42" a="1"/>
  <c r="C431" i="42" s="1"/>
  <c r="C432" i="42" a="1"/>
  <c r="C432" i="42" s="1"/>
  <c r="C433" i="42" a="1"/>
  <c r="C433" i="42" s="1"/>
  <c r="C434" i="42" a="1"/>
  <c r="C434" i="42" s="1"/>
  <c r="C435" i="42" a="1"/>
  <c r="C435" i="42" s="1"/>
  <c r="C436" i="42" a="1"/>
  <c r="C436" i="42" s="1"/>
  <c r="C437" i="42" a="1"/>
  <c r="C437" i="42" s="1"/>
  <c r="C438" i="42" a="1"/>
  <c r="C438" i="42" s="1"/>
  <c r="C439" i="42" a="1"/>
  <c r="C439" i="42" s="1"/>
  <c r="C440" i="42" a="1"/>
  <c r="C440" i="42" s="1"/>
  <c r="C441" i="42" a="1"/>
  <c r="C441" i="42" s="1"/>
  <c r="C442" i="42" a="1"/>
  <c r="C442" i="42" s="1"/>
  <c r="C443" i="42" a="1"/>
  <c r="C443" i="42" s="1"/>
  <c r="C444" i="42" a="1"/>
  <c r="C444" i="42" s="1"/>
  <c r="C445" i="42" a="1"/>
  <c r="C445" i="42" s="1"/>
  <c r="C446" i="42" a="1"/>
  <c r="C446" i="42" s="1"/>
  <c r="C447" i="42" a="1"/>
  <c r="C447" i="42" s="1"/>
  <c r="C448" i="42" a="1"/>
  <c r="C448" i="42" s="1"/>
  <c r="C449" i="42" a="1"/>
  <c r="C449" i="42" s="1"/>
  <c r="C450" i="42" a="1"/>
  <c r="C450" i="42" s="1"/>
  <c r="C451" i="42" a="1"/>
  <c r="C451" i="42" s="1"/>
  <c r="C452" i="42" a="1"/>
  <c r="C452" i="42" s="1"/>
  <c r="C453" i="42" a="1"/>
  <c r="C453" i="42" s="1"/>
  <c r="C454" i="42" a="1"/>
  <c r="C454" i="42" s="1"/>
  <c r="C455" i="42" a="1"/>
  <c r="C455" i="42" s="1"/>
  <c r="C456" i="42" a="1"/>
  <c r="C456" i="42" s="1"/>
  <c r="C457" i="42" a="1"/>
  <c r="C457" i="42" s="1"/>
  <c r="C458" i="42" a="1"/>
  <c r="C458" i="42" s="1"/>
  <c r="C459" i="42" a="1"/>
  <c r="C459" i="42" s="1"/>
  <c r="C460" i="42" a="1"/>
  <c r="C460" i="42" s="1"/>
  <c r="C461" i="42" a="1"/>
  <c r="C461" i="42" s="1"/>
  <c r="C462" i="42" a="1"/>
  <c r="C462" i="42" s="1"/>
  <c r="C463" i="42" a="1"/>
  <c r="C463" i="42" s="1"/>
  <c r="C464" i="42" a="1"/>
  <c r="C464" i="42" s="1"/>
  <c r="C465" i="42" a="1"/>
  <c r="C465" i="42" s="1"/>
  <c r="C466" i="42" a="1"/>
  <c r="C466" i="42" s="1"/>
  <c r="C467" i="42" a="1"/>
  <c r="C467" i="42" s="1"/>
  <c r="C468" i="42" a="1"/>
  <c r="C468" i="42" s="1"/>
  <c r="C469" i="42" a="1"/>
  <c r="C469" i="42" s="1"/>
  <c r="C470" i="42" a="1"/>
  <c r="C470" i="42" s="1"/>
  <c r="C471" i="42" a="1"/>
  <c r="C471" i="42" s="1"/>
  <c r="C472" i="42" a="1"/>
  <c r="C472" i="42" s="1"/>
  <c r="C473" i="42" a="1"/>
  <c r="C473" i="42" s="1"/>
  <c r="C474" i="42" a="1"/>
  <c r="C474" i="42" s="1"/>
  <c r="C475" i="42" a="1"/>
  <c r="C475" i="42" s="1"/>
  <c r="C476" i="42" a="1"/>
  <c r="C476" i="42" s="1"/>
  <c r="C477" i="42" a="1"/>
  <c r="C477" i="42" s="1"/>
  <c r="C478" i="42" a="1"/>
  <c r="C478" i="42" s="1"/>
  <c r="C479" i="42" a="1"/>
  <c r="C479" i="42" s="1"/>
  <c r="C480" i="42" a="1"/>
  <c r="C480" i="42" s="1"/>
  <c r="C481" i="42" a="1"/>
  <c r="C481" i="42" s="1"/>
  <c r="C482" i="42" a="1"/>
  <c r="C482" i="42" s="1"/>
  <c r="C483" i="42" a="1"/>
  <c r="C483" i="42" s="1"/>
  <c r="C484" i="42" a="1"/>
  <c r="C484" i="42" s="1"/>
  <c r="C485" i="42" a="1"/>
  <c r="C485" i="42" s="1"/>
  <c r="C486" i="42" a="1"/>
  <c r="C486" i="42" s="1"/>
  <c r="C487" i="42" a="1"/>
  <c r="C487" i="42" s="1"/>
  <c r="C488" i="42" a="1"/>
  <c r="C488" i="42" s="1"/>
  <c r="C489" i="42" a="1"/>
  <c r="C489" i="42" s="1"/>
  <c r="C490" i="42" a="1"/>
  <c r="C490" i="42" s="1"/>
  <c r="C491" i="42" a="1"/>
  <c r="C491" i="42" s="1"/>
  <c r="C492" i="42" a="1"/>
  <c r="C492" i="42" s="1"/>
  <c r="C493" i="42" a="1"/>
  <c r="C493" i="42" s="1"/>
  <c r="C494" i="42" a="1"/>
  <c r="C494" i="42" s="1"/>
  <c r="C495" i="42" a="1"/>
  <c r="C495" i="42" s="1"/>
  <c r="C496" i="42" a="1"/>
  <c r="C496" i="42" s="1"/>
  <c r="C497" i="42" a="1"/>
  <c r="C497" i="42" s="1"/>
  <c r="C498" i="42" a="1"/>
  <c r="C498" i="42" s="1"/>
  <c r="C499" i="42" a="1"/>
  <c r="C499" i="42" s="1"/>
  <c r="C500" i="42" a="1"/>
  <c r="C500" i="42" s="1"/>
  <c r="C501" i="42" a="1"/>
  <c r="C501" i="42" s="1"/>
  <c r="C502" i="42" a="1"/>
  <c r="C502" i="42" s="1"/>
  <c r="C503" i="42" a="1"/>
  <c r="C503" i="42" s="1"/>
  <c r="C504" i="42" a="1"/>
  <c r="C504" i="42" s="1"/>
  <c r="C505" i="42" a="1"/>
  <c r="C505" i="42" s="1"/>
  <c r="C506" i="42" a="1"/>
  <c r="C506" i="42" s="1"/>
  <c r="C507" i="42" a="1"/>
  <c r="C507" i="42" s="1"/>
  <c r="C508" i="42" a="1"/>
  <c r="C508" i="42" s="1"/>
  <c r="C509" i="42" a="1"/>
  <c r="C509" i="42" s="1"/>
  <c r="C510" i="42" a="1"/>
  <c r="C510" i="42" s="1"/>
  <c r="C511" i="42" a="1"/>
  <c r="C511" i="42" s="1"/>
  <c r="C512" i="42" a="1"/>
  <c r="C512" i="42" s="1"/>
  <c r="C513" i="42" a="1"/>
  <c r="C513" i="42" s="1"/>
  <c r="C514" i="42" a="1"/>
  <c r="C514" i="42" s="1"/>
  <c r="C515" i="42" a="1"/>
  <c r="C515" i="42" s="1"/>
  <c r="C516" i="42" a="1"/>
  <c r="C516" i="42" s="1"/>
  <c r="C517" i="42" a="1"/>
  <c r="C517" i="42" s="1"/>
  <c r="C518" i="42" a="1"/>
  <c r="C518" i="42" s="1"/>
  <c r="C519" i="42" a="1"/>
  <c r="C519" i="42" s="1"/>
  <c r="C520" i="42" a="1"/>
  <c r="C520" i="42" s="1"/>
  <c r="C521" i="42" a="1"/>
  <c r="C521" i="42" s="1"/>
  <c r="C522" i="42" a="1"/>
  <c r="C522" i="42" s="1"/>
  <c r="C523" i="42" a="1"/>
  <c r="C523" i="42" s="1"/>
  <c r="C524" i="42" a="1"/>
  <c r="C524" i="42" s="1"/>
  <c r="C525" i="42" a="1"/>
  <c r="C525" i="42" s="1"/>
  <c r="C526" i="42" a="1"/>
  <c r="C526" i="42" s="1"/>
  <c r="C527" i="42" a="1"/>
  <c r="C527" i="42" s="1"/>
  <c r="C528" i="42" a="1"/>
  <c r="C528" i="42" s="1"/>
  <c r="C529" i="42" a="1"/>
  <c r="C529" i="42" s="1"/>
  <c r="C530" i="42" a="1"/>
  <c r="C530" i="42" s="1"/>
  <c r="C531" i="42" a="1"/>
  <c r="C531" i="42" s="1"/>
  <c r="C532" i="42" a="1"/>
  <c r="C532" i="42" s="1"/>
  <c r="C533" i="42" a="1"/>
  <c r="C533" i="42" s="1"/>
  <c r="C534" i="42" a="1"/>
  <c r="C534" i="42" s="1"/>
  <c r="C535" i="42" a="1"/>
  <c r="C535" i="42" s="1"/>
  <c r="C536" i="42" a="1"/>
  <c r="C536" i="42" s="1"/>
  <c r="C537" i="42" a="1"/>
  <c r="C537" i="42" s="1"/>
  <c r="C538" i="42" a="1"/>
  <c r="C538" i="42" s="1"/>
  <c r="C539" i="42" a="1"/>
  <c r="C539" i="42" s="1"/>
  <c r="C540" i="42" a="1"/>
  <c r="C540" i="42" s="1"/>
  <c r="C541" i="42" a="1"/>
  <c r="C541" i="42" s="1"/>
  <c r="C542" i="42" a="1"/>
  <c r="C542" i="42" s="1"/>
  <c r="C543" i="42" a="1"/>
  <c r="C543" i="42" s="1"/>
  <c r="C544" i="42" a="1"/>
  <c r="C544" i="42" s="1"/>
  <c r="C545" i="42" a="1"/>
  <c r="C545" i="42" s="1"/>
  <c r="C546" i="42" a="1"/>
  <c r="C546" i="42" s="1"/>
  <c r="C547" i="42" a="1"/>
  <c r="C547" i="42" s="1"/>
  <c r="C548" i="42" a="1"/>
  <c r="C548" i="42" s="1"/>
  <c r="C549" i="42" a="1"/>
  <c r="C549" i="42" s="1"/>
  <c r="C550" i="42" a="1"/>
  <c r="C550" i="42" s="1"/>
  <c r="C551" i="42" a="1"/>
  <c r="C551" i="42" s="1"/>
  <c r="C552" i="42" a="1"/>
  <c r="C552" i="42" s="1"/>
  <c r="C553" i="42" a="1"/>
  <c r="C553" i="42" s="1"/>
  <c r="C554" i="42" a="1"/>
  <c r="C554" i="42" s="1"/>
  <c r="C555" i="42" a="1"/>
  <c r="C555" i="42" s="1"/>
  <c r="C556" i="42" a="1"/>
  <c r="C556" i="42" s="1"/>
  <c r="C557" i="42" a="1"/>
  <c r="C557" i="42" s="1"/>
  <c r="C558" i="42" a="1"/>
  <c r="C558" i="42" s="1"/>
  <c r="C559" i="42" a="1"/>
  <c r="C559" i="42" s="1"/>
  <c r="C560" i="42" a="1"/>
  <c r="C560" i="42" s="1"/>
  <c r="C561" i="42" a="1"/>
  <c r="C561" i="42" s="1"/>
  <c r="C562" i="42" a="1"/>
  <c r="C562" i="42" s="1"/>
  <c r="C563" i="42" a="1"/>
  <c r="C563" i="42" s="1"/>
  <c r="C564" i="42" a="1"/>
  <c r="C564" i="42" s="1"/>
  <c r="C565" i="42" a="1"/>
  <c r="C565" i="42" s="1"/>
  <c r="C566" i="42" a="1"/>
  <c r="C566" i="42" s="1"/>
  <c r="C567" i="42" a="1"/>
  <c r="C567" i="42" s="1"/>
  <c r="C568" i="42" a="1"/>
  <c r="C568" i="42" s="1"/>
  <c r="C569" i="42" a="1"/>
  <c r="C569" i="42" s="1"/>
  <c r="C570" i="42" a="1"/>
  <c r="C570" i="42" s="1"/>
  <c r="C571" i="42" a="1"/>
  <c r="C571" i="42" s="1"/>
  <c r="C572" i="42" a="1"/>
  <c r="C572" i="42" s="1"/>
  <c r="C573" i="42" a="1"/>
  <c r="C573" i="42" s="1"/>
  <c r="C574" i="42" a="1"/>
  <c r="C574" i="42" s="1"/>
  <c r="C575" i="42" a="1"/>
  <c r="C575" i="42" s="1"/>
  <c r="C576" i="42" a="1"/>
  <c r="C576" i="42" s="1"/>
  <c r="C577" i="42" a="1"/>
  <c r="C577" i="42" s="1"/>
  <c r="C578" i="42" a="1"/>
  <c r="C578" i="42" s="1"/>
  <c r="C579" i="42" a="1"/>
  <c r="C579" i="42" s="1"/>
  <c r="C580" i="42" a="1"/>
  <c r="C580" i="42" s="1"/>
  <c r="C581" i="42" a="1"/>
  <c r="C581" i="42" s="1"/>
  <c r="C582" i="42" a="1"/>
  <c r="C582" i="42" s="1"/>
  <c r="C583" i="42" a="1"/>
  <c r="C583" i="42" s="1"/>
  <c r="C584" i="42" a="1"/>
  <c r="C584" i="42" s="1"/>
  <c r="C585" i="42" a="1"/>
  <c r="C585" i="42" s="1"/>
  <c r="C586" i="42" a="1"/>
  <c r="C586" i="42" s="1"/>
  <c r="C587" i="42" a="1"/>
  <c r="C587" i="42" s="1"/>
  <c r="C588" i="42" a="1"/>
  <c r="C588" i="42" s="1"/>
  <c r="C589" i="42" a="1"/>
  <c r="C589" i="42" s="1"/>
  <c r="C590" i="42" a="1"/>
  <c r="C590" i="42" s="1"/>
  <c r="C591" i="42" a="1"/>
  <c r="C591" i="42" s="1"/>
  <c r="C592" i="42" a="1"/>
  <c r="C592" i="42" s="1"/>
  <c r="C593" i="42" a="1"/>
  <c r="C593" i="42" s="1"/>
  <c r="C594" i="42" a="1"/>
  <c r="C594" i="42" s="1"/>
  <c r="C595" i="42" a="1"/>
  <c r="C595" i="42" s="1"/>
  <c r="C596" i="42" a="1"/>
  <c r="C596" i="42" s="1"/>
  <c r="C597" i="42" a="1"/>
  <c r="C597" i="42" s="1"/>
  <c r="C598" i="42" a="1"/>
  <c r="C598" i="42" s="1"/>
  <c r="C599" i="42" a="1"/>
  <c r="C599" i="42" s="1"/>
  <c r="C600" i="42" a="1"/>
  <c r="C600" i="42" s="1"/>
  <c r="C601" i="42" a="1"/>
  <c r="C601" i="42" s="1"/>
  <c r="C602" i="42" a="1"/>
  <c r="C602" i="42" s="1"/>
  <c r="C603" i="42" a="1"/>
  <c r="C603" i="42" s="1"/>
  <c r="C604" i="42" a="1"/>
  <c r="C604" i="42" s="1"/>
  <c r="C605" i="42" a="1"/>
  <c r="C605" i="42" s="1"/>
  <c r="C606" i="42" a="1"/>
  <c r="C606" i="42" s="1"/>
  <c r="C607" i="42" a="1"/>
  <c r="C607" i="42" s="1"/>
  <c r="C608" i="42" a="1"/>
  <c r="C608" i="42" s="1"/>
  <c r="C609" i="42" a="1"/>
  <c r="C609" i="42" s="1"/>
  <c r="C610" i="42" a="1"/>
  <c r="C610" i="42" s="1"/>
  <c r="C611" i="42" a="1"/>
  <c r="C611" i="42" s="1"/>
  <c r="C612" i="42" a="1"/>
  <c r="C612" i="42" s="1"/>
  <c r="C613" i="42" a="1"/>
  <c r="C613" i="42" s="1"/>
  <c r="C614" i="42" a="1"/>
  <c r="C614" i="42" s="1"/>
  <c r="C615" i="42" a="1"/>
  <c r="C615" i="42" s="1"/>
  <c r="C616" i="42" a="1"/>
  <c r="C616" i="42" s="1"/>
  <c r="C617" i="42" a="1"/>
  <c r="C617" i="42" s="1"/>
  <c r="C618" i="42" a="1"/>
  <c r="C618" i="42" s="1"/>
  <c r="C619" i="42" a="1"/>
  <c r="C619" i="42" s="1"/>
  <c r="C620" i="42" a="1"/>
  <c r="C620" i="42" s="1"/>
  <c r="C621" i="42" a="1"/>
  <c r="C621" i="42" s="1"/>
  <c r="C622" i="42" a="1"/>
  <c r="C622" i="42" s="1"/>
  <c r="C623" i="42" a="1"/>
  <c r="C623" i="42" s="1"/>
  <c r="C624" i="42" a="1"/>
  <c r="C624" i="42" s="1"/>
  <c r="C625" i="42" a="1"/>
  <c r="C625" i="42" s="1"/>
  <c r="C626" i="42" a="1"/>
  <c r="C626" i="42" s="1"/>
  <c r="C627" i="42" a="1"/>
  <c r="C627" i="42" s="1"/>
  <c r="C628" i="42" a="1"/>
  <c r="C628" i="42" s="1"/>
  <c r="C629" i="42" a="1"/>
  <c r="C629" i="42" s="1"/>
  <c r="C630" i="42" a="1"/>
  <c r="C630" i="42" s="1"/>
  <c r="C631" i="42" a="1"/>
  <c r="C631" i="42" s="1"/>
  <c r="C632" i="42" a="1"/>
  <c r="C632" i="42" s="1"/>
  <c r="C633" i="42" a="1"/>
  <c r="C633" i="42" s="1"/>
  <c r="C634" i="42" a="1"/>
  <c r="C634" i="42" s="1"/>
  <c r="C635" i="42" a="1"/>
  <c r="C635" i="42" s="1"/>
  <c r="C636" i="42" a="1"/>
  <c r="C636" i="42" s="1"/>
  <c r="C637" i="42" a="1"/>
  <c r="C637" i="42" s="1"/>
  <c r="C638" i="42" a="1"/>
  <c r="C638" i="42" s="1"/>
  <c r="C639" i="42" a="1"/>
  <c r="C639" i="42" s="1"/>
  <c r="C640" i="42" a="1"/>
  <c r="C640" i="42" s="1"/>
  <c r="C641" i="42" a="1"/>
  <c r="C641" i="42" s="1"/>
  <c r="C642" i="42" a="1"/>
  <c r="C642" i="42" s="1"/>
  <c r="C643" i="42" a="1"/>
  <c r="C643" i="42" s="1"/>
  <c r="C644" i="42" a="1"/>
  <c r="C644" i="42" s="1"/>
  <c r="C645" i="42" a="1"/>
  <c r="C645" i="42" s="1"/>
  <c r="C646" i="42" a="1"/>
  <c r="C646" i="42" s="1"/>
  <c r="C647" i="42" a="1"/>
  <c r="C647" i="42" s="1"/>
  <c r="C648" i="42" a="1"/>
  <c r="C648" i="42" s="1"/>
  <c r="C649" i="42" a="1"/>
  <c r="C649" i="42" s="1"/>
  <c r="C650" i="42" a="1"/>
  <c r="C650" i="42" s="1"/>
  <c r="C651" i="42" a="1"/>
  <c r="C651" i="42" s="1"/>
  <c r="C652" i="42" a="1"/>
  <c r="C652" i="42" s="1"/>
  <c r="C653" i="42" a="1"/>
  <c r="C653" i="42" s="1"/>
  <c r="C654" i="42" a="1"/>
  <c r="C654" i="42" s="1"/>
  <c r="C655" i="42" a="1"/>
  <c r="C655" i="42" s="1"/>
  <c r="C656" i="42" a="1"/>
  <c r="C656" i="42" s="1"/>
  <c r="C657" i="42" a="1"/>
  <c r="C657" i="42" s="1"/>
  <c r="C658" i="42" a="1"/>
  <c r="C658" i="42" s="1"/>
  <c r="C659" i="42" a="1"/>
  <c r="C659" i="42" s="1"/>
  <c r="C660" i="42" a="1"/>
  <c r="C660" i="42" s="1"/>
  <c r="C661" i="42" a="1"/>
  <c r="C661" i="42" s="1"/>
  <c r="C662" i="42" a="1"/>
  <c r="C662" i="42" s="1"/>
  <c r="C663" i="42" a="1"/>
  <c r="C663" i="42" s="1"/>
  <c r="C664" i="42" a="1"/>
  <c r="C664" i="42" s="1"/>
  <c r="C665" i="42" a="1"/>
  <c r="C665" i="42" s="1"/>
  <c r="C666" i="42" a="1"/>
  <c r="C666" i="42" s="1"/>
  <c r="C667" i="42" a="1"/>
  <c r="C667" i="42" s="1"/>
  <c r="C668" i="42" a="1"/>
  <c r="C668" i="42" s="1"/>
  <c r="C669" i="42" a="1"/>
  <c r="C669" i="42" s="1"/>
  <c r="C670" i="42" a="1"/>
  <c r="C670" i="42" s="1"/>
  <c r="C671" i="42" a="1"/>
  <c r="C671" i="42" s="1"/>
  <c r="C672" i="42" a="1"/>
  <c r="C672" i="42" s="1"/>
  <c r="C673" i="42" a="1"/>
  <c r="C673" i="42" s="1"/>
  <c r="C674" i="42" a="1"/>
  <c r="C674" i="42" s="1"/>
  <c r="C675" i="42" a="1"/>
  <c r="C675" i="42" s="1"/>
  <c r="C676" i="42" a="1"/>
  <c r="C676" i="42" s="1"/>
  <c r="C677" i="42" a="1"/>
  <c r="C677" i="42" s="1"/>
  <c r="C678" i="42" a="1"/>
  <c r="C678" i="42" s="1"/>
  <c r="C679" i="42" a="1"/>
  <c r="C679" i="42" s="1"/>
  <c r="C680" i="42" a="1"/>
  <c r="C680" i="42" s="1"/>
  <c r="C681" i="42" a="1"/>
  <c r="C681" i="42" s="1"/>
  <c r="C682" i="42" a="1"/>
  <c r="C682" i="42" s="1"/>
  <c r="C683" i="42" a="1"/>
  <c r="C683" i="42" s="1"/>
  <c r="C684" i="42" a="1"/>
  <c r="C684" i="42" s="1"/>
  <c r="C685" i="42" a="1"/>
  <c r="C685" i="42" s="1"/>
  <c r="C686" i="42" a="1"/>
  <c r="C686" i="42" s="1"/>
  <c r="C687" i="42" a="1"/>
  <c r="C687" i="42" s="1"/>
  <c r="C688" i="42" a="1"/>
  <c r="C688" i="42" s="1"/>
  <c r="C689" i="42" a="1"/>
  <c r="C689" i="42" s="1"/>
  <c r="C690" i="42" a="1"/>
  <c r="C690" i="42" s="1"/>
  <c r="C691" i="42" a="1"/>
  <c r="C691" i="42" s="1"/>
  <c r="C692" i="42" a="1"/>
  <c r="C692" i="42" s="1"/>
  <c r="C693" i="42" a="1"/>
  <c r="C693" i="42" s="1"/>
  <c r="C694" i="42" a="1"/>
  <c r="C694" i="42" s="1"/>
  <c r="C695" i="42" a="1"/>
  <c r="C695" i="42" s="1"/>
  <c r="C696" i="42" a="1"/>
  <c r="C696" i="42" s="1"/>
  <c r="C697" i="42" a="1"/>
  <c r="C697" i="42" s="1"/>
  <c r="C698" i="42" a="1"/>
  <c r="C698" i="42" s="1"/>
  <c r="C699" i="42" a="1"/>
  <c r="C699" i="42" s="1"/>
  <c r="C700" i="42" a="1"/>
  <c r="C700" i="42" s="1"/>
  <c r="C701" i="42" a="1"/>
  <c r="C701" i="42" s="1"/>
  <c r="C702" i="42" a="1"/>
  <c r="C702" i="42" s="1"/>
  <c r="C703" i="42" a="1"/>
  <c r="C703" i="42" s="1"/>
  <c r="C704" i="42" a="1"/>
  <c r="C704" i="42" s="1"/>
  <c r="C705" i="42" a="1"/>
  <c r="C705" i="42" s="1"/>
  <c r="C706" i="42" a="1"/>
  <c r="C706" i="42" s="1"/>
  <c r="C707" i="42" a="1"/>
  <c r="C707" i="42" s="1"/>
  <c r="C708" i="42" a="1"/>
  <c r="C708" i="42" s="1"/>
  <c r="C709" i="42" a="1"/>
  <c r="C709" i="42" s="1"/>
  <c r="C710" i="42" a="1"/>
  <c r="C710" i="42" s="1"/>
  <c r="C711" i="42" a="1"/>
  <c r="C711" i="42" s="1"/>
  <c r="C712" i="42" a="1"/>
  <c r="C712" i="42" s="1"/>
  <c r="C713" i="42" a="1"/>
  <c r="C713" i="42" s="1"/>
  <c r="C714" i="42" a="1"/>
  <c r="C714" i="42" s="1"/>
  <c r="C715" i="42" a="1"/>
  <c r="C715" i="42" s="1"/>
  <c r="C716" i="42" a="1"/>
  <c r="C716" i="42" s="1"/>
  <c r="C717" i="42" a="1"/>
  <c r="C717" i="42" s="1"/>
  <c r="C718" i="42" a="1"/>
  <c r="C718" i="42" s="1"/>
  <c r="C719" i="42" a="1"/>
  <c r="C719" i="42" s="1"/>
  <c r="C720" i="42" a="1"/>
  <c r="C720" i="42" s="1"/>
  <c r="C721" i="42" a="1"/>
  <c r="C721" i="42" s="1"/>
  <c r="C722" i="42" a="1"/>
  <c r="C722" i="42" s="1"/>
  <c r="C723" i="42" a="1"/>
  <c r="C723" i="42" s="1"/>
  <c r="C724" i="42" a="1"/>
  <c r="C724" i="42" s="1"/>
  <c r="C725" i="42" a="1"/>
  <c r="C725" i="42" s="1"/>
  <c r="C726" i="42" a="1"/>
  <c r="C726" i="42" s="1"/>
  <c r="C727" i="42" a="1"/>
  <c r="C727" i="42" s="1"/>
  <c r="C728" i="42" a="1"/>
  <c r="C728" i="42" s="1"/>
  <c r="C729" i="42" a="1"/>
  <c r="C729" i="42" s="1"/>
  <c r="C730" i="42" a="1"/>
  <c r="C730" i="42" s="1"/>
  <c r="C731" i="42" a="1"/>
  <c r="C731" i="42" s="1"/>
  <c r="C732" i="42" a="1"/>
  <c r="C732" i="42" s="1"/>
  <c r="C733" i="42" a="1"/>
  <c r="C733" i="42" s="1"/>
  <c r="C734" i="42" a="1"/>
  <c r="C734" i="42" s="1"/>
  <c r="C735" i="42" a="1"/>
  <c r="C735" i="42" s="1"/>
  <c r="C736" i="42" a="1"/>
  <c r="C736" i="42" s="1"/>
  <c r="C737" i="42" a="1"/>
  <c r="C737" i="42" s="1"/>
  <c r="C738" i="42" a="1"/>
  <c r="C738" i="42" s="1"/>
  <c r="C739" i="42" a="1"/>
  <c r="C739" i="42" s="1"/>
  <c r="C740" i="42" a="1"/>
  <c r="C740" i="42" s="1"/>
  <c r="C741" i="42" a="1"/>
  <c r="C741" i="42" s="1"/>
  <c r="C742" i="42" a="1"/>
  <c r="C742" i="42" s="1"/>
  <c r="C743" i="42" a="1"/>
  <c r="C743" i="42" s="1"/>
  <c r="C744" i="42" a="1"/>
  <c r="C744" i="42" s="1"/>
  <c r="C745" i="42" a="1"/>
  <c r="C745" i="42" s="1"/>
  <c r="C746" i="42" a="1"/>
  <c r="C746" i="42" s="1"/>
  <c r="C747" i="42" a="1"/>
  <c r="C747" i="42" s="1"/>
  <c r="C748" i="42" a="1"/>
  <c r="C748" i="42" s="1"/>
  <c r="C749" i="42" a="1"/>
  <c r="C749" i="42" s="1"/>
  <c r="C750" i="42" a="1"/>
  <c r="C750" i="42" s="1"/>
  <c r="C751" i="42" a="1"/>
  <c r="C751" i="42" s="1"/>
  <c r="C752" i="42" a="1"/>
  <c r="C752" i="42" s="1"/>
  <c r="C753" i="42" a="1"/>
  <c r="C753" i="42" s="1"/>
  <c r="C754" i="42" a="1"/>
  <c r="C754" i="42" s="1"/>
  <c r="C755" i="42" a="1"/>
  <c r="C755" i="42" s="1"/>
  <c r="C756" i="42" a="1"/>
  <c r="C756" i="42" s="1"/>
  <c r="C757" i="42" a="1"/>
  <c r="C757" i="42" s="1"/>
  <c r="C758" i="42" a="1"/>
  <c r="C758" i="42" s="1"/>
  <c r="C759" i="42" a="1"/>
  <c r="C759" i="42" s="1"/>
  <c r="C760" i="42" a="1"/>
  <c r="C760" i="42" s="1"/>
  <c r="C761" i="42" a="1"/>
  <c r="C761" i="42" s="1"/>
  <c r="C762" i="42" a="1"/>
  <c r="C762" i="42" s="1"/>
  <c r="C763" i="42" a="1"/>
  <c r="C763" i="42" s="1"/>
  <c r="C764" i="42" a="1"/>
  <c r="C764" i="42" s="1"/>
  <c r="C765" i="42" a="1"/>
  <c r="C765" i="42" s="1"/>
  <c r="C766" i="42" a="1"/>
  <c r="C766" i="42" s="1"/>
  <c r="C767" i="42" a="1"/>
  <c r="C767" i="42" s="1"/>
  <c r="C768" i="42" a="1"/>
  <c r="C768" i="42" s="1"/>
  <c r="C769" i="42" a="1"/>
  <c r="C769" i="42" s="1"/>
  <c r="C770" i="42" a="1"/>
  <c r="C770" i="42" s="1"/>
  <c r="C771" i="42" a="1"/>
  <c r="C771" i="42" s="1"/>
  <c r="C772" i="42" a="1"/>
  <c r="C772" i="42" s="1"/>
  <c r="C773" i="42" a="1"/>
  <c r="C773" i="42" s="1"/>
  <c r="C774" i="42" a="1"/>
  <c r="C774" i="42" s="1"/>
  <c r="C775" i="42" a="1"/>
  <c r="C775" i="42" s="1"/>
  <c r="C776" i="42" a="1"/>
  <c r="C776" i="42" s="1"/>
  <c r="C777" i="42" a="1"/>
  <c r="C777" i="42" s="1"/>
  <c r="C778" i="42" a="1"/>
  <c r="C778" i="42" s="1"/>
  <c r="C779" i="42" a="1"/>
  <c r="C779" i="42" s="1"/>
  <c r="C780" i="42" a="1"/>
  <c r="C780" i="42" s="1"/>
  <c r="C781" i="42" a="1"/>
  <c r="C781" i="42" s="1"/>
  <c r="C782" i="42" a="1"/>
  <c r="C782" i="42" s="1"/>
  <c r="C783" i="42" a="1"/>
  <c r="C783" i="42" s="1"/>
  <c r="C784" i="42" a="1"/>
  <c r="C784" i="42" s="1"/>
  <c r="C785" i="42" a="1"/>
  <c r="C785" i="42" s="1"/>
  <c r="C786" i="42" a="1"/>
  <c r="C786" i="42" s="1"/>
  <c r="C787" i="42" a="1"/>
  <c r="C787" i="42" s="1"/>
  <c r="C788" i="42" a="1"/>
  <c r="C788" i="42" s="1"/>
  <c r="C789" i="42" a="1"/>
  <c r="C789" i="42" s="1"/>
  <c r="C790" i="42" a="1"/>
  <c r="C790" i="42" s="1"/>
  <c r="C791" i="42" a="1"/>
  <c r="C791" i="42" s="1"/>
  <c r="C792" i="42" a="1"/>
  <c r="C792" i="42" s="1"/>
  <c r="C793" i="42" a="1"/>
  <c r="C793" i="42" s="1"/>
  <c r="C794" i="42" a="1"/>
  <c r="C794" i="42" s="1"/>
  <c r="C795" i="42" a="1"/>
  <c r="C795" i="42" s="1"/>
  <c r="C796" i="42" a="1"/>
  <c r="C796" i="42" s="1"/>
  <c r="C797" i="42" a="1"/>
  <c r="C797" i="42" s="1"/>
  <c r="C798" i="42" a="1"/>
  <c r="C798" i="42" s="1"/>
  <c r="C799" i="42" a="1"/>
  <c r="C799" i="42" s="1"/>
  <c r="C800" i="42" a="1"/>
  <c r="C800" i="42" s="1"/>
  <c r="C801" i="42" a="1"/>
  <c r="C801" i="42" s="1"/>
  <c r="C802" i="42" a="1"/>
  <c r="C802" i="42" s="1"/>
  <c r="C803" i="42" a="1"/>
  <c r="C803" i="42" s="1"/>
  <c r="C804" i="42" a="1"/>
  <c r="C804" i="42" s="1"/>
  <c r="C805" i="42" a="1"/>
  <c r="C805" i="42" s="1"/>
  <c r="C806" i="42" a="1"/>
  <c r="C806" i="42" s="1"/>
  <c r="C807" i="42" a="1"/>
  <c r="C807" i="42" s="1"/>
  <c r="C808" i="42" a="1"/>
  <c r="C808" i="42" s="1"/>
  <c r="C809" i="42" a="1"/>
  <c r="C809" i="42" s="1"/>
  <c r="C810" i="42" a="1"/>
  <c r="C810" i="42" s="1"/>
  <c r="C811" i="42" a="1"/>
  <c r="C811" i="42" s="1"/>
  <c r="C812" i="42" a="1"/>
  <c r="C812" i="42" s="1"/>
  <c r="C813" i="42" a="1"/>
  <c r="C813" i="42" s="1"/>
  <c r="C814" i="42" a="1"/>
  <c r="C814" i="42" s="1"/>
  <c r="C815" i="42" a="1"/>
  <c r="C815" i="42" s="1"/>
  <c r="C816" i="42" a="1"/>
  <c r="C816" i="42" s="1"/>
  <c r="C817" i="42" a="1"/>
  <c r="C817" i="42" s="1"/>
  <c r="C818" i="42" a="1"/>
  <c r="C818" i="42" s="1"/>
  <c r="C819" i="42" a="1"/>
  <c r="C819" i="42" s="1"/>
  <c r="C820" i="42" a="1"/>
  <c r="C820" i="42" s="1"/>
  <c r="C821" i="42" a="1"/>
  <c r="C821" i="42" s="1"/>
  <c r="C822" i="42" a="1"/>
  <c r="C822" i="42" s="1"/>
  <c r="C823" i="42" a="1"/>
  <c r="C823" i="42" s="1"/>
  <c r="C824" i="42" a="1"/>
  <c r="C824" i="42" s="1"/>
  <c r="C825" i="42" a="1"/>
  <c r="C825" i="42" s="1"/>
  <c r="C826" i="42" a="1"/>
  <c r="C826" i="42" s="1"/>
  <c r="C827" i="42" a="1"/>
  <c r="C827" i="42" s="1"/>
  <c r="C828" i="42" a="1"/>
  <c r="C828" i="42" s="1"/>
  <c r="C829" i="42" a="1"/>
  <c r="C829" i="42" s="1"/>
  <c r="C830" i="42" a="1"/>
  <c r="C830" i="42" s="1"/>
  <c r="C831" i="42" a="1"/>
  <c r="C831" i="42" s="1"/>
  <c r="C832" i="42" a="1"/>
  <c r="C832" i="42" s="1"/>
  <c r="C833" i="42" a="1"/>
  <c r="C833" i="42" s="1"/>
  <c r="C834" i="42" a="1"/>
  <c r="C834" i="42" s="1"/>
  <c r="C835" i="42" a="1"/>
  <c r="C835" i="42" s="1"/>
  <c r="C836" i="42" a="1"/>
  <c r="C836" i="42" s="1"/>
  <c r="C837" i="42" a="1"/>
  <c r="C837" i="42" s="1"/>
  <c r="C838" i="42" a="1"/>
  <c r="C838" i="42" s="1"/>
  <c r="C839" i="42" a="1"/>
  <c r="C839" i="42" s="1"/>
  <c r="C840" i="42" a="1"/>
  <c r="C840" i="42" s="1"/>
  <c r="C841" i="42" a="1"/>
  <c r="C841" i="42" s="1"/>
  <c r="C842" i="42" a="1"/>
  <c r="C842" i="42" s="1"/>
  <c r="C843" i="42" a="1"/>
  <c r="C843" i="42" s="1"/>
  <c r="C844" i="42" a="1"/>
  <c r="C844" i="42" s="1"/>
  <c r="C845" i="42" a="1"/>
  <c r="C845" i="42" s="1"/>
  <c r="C846" i="42" a="1"/>
  <c r="C846" i="42" s="1"/>
  <c r="C847" i="42" a="1"/>
  <c r="C847" i="42" s="1"/>
  <c r="C848" i="42" a="1"/>
  <c r="C848" i="42" s="1"/>
  <c r="C849" i="42" a="1"/>
  <c r="C849" i="42" s="1"/>
  <c r="C850" i="42" a="1"/>
  <c r="C850" i="42" s="1"/>
  <c r="C851" i="42" a="1"/>
  <c r="C851" i="42" s="1"/>
  <c r="C852" i="42" a="1"/>
  <c r="C852" i="42" s="1"/>
  <c r="C853" i="42" a="1"/>
  <c r="C853" i="42" s="1"/>
  <c r="C854" i="42" a="1"/>
  <c r="C854" i="42" s="1"/>
  <c r="C855" i="42" a="1"/>
  <c r="C855" i="42" s="1"/>
  <c r="C856" i="42" a="1"/>
  <c r="C856" i="42" s="1"/>
  <c r="C857" i="42" a="1"/>
  <c r="C857" i="42" s="1"/>
  <c r="C858" i="42" a="1"/>
  <c r="C858" i="42" s="1"/>
  <c r="C859" i="42" a="1"/>
  <c r="C859" i="42" s="1"/>
  <c r="C860" i="42" a="1"/>
  <c r="C860" i="42" s="1"/>
  <c r="C861" i="42" a="1"/>
  <c r="C861" i="42" s="1"/>
  <c r="C862" i="42" a="1"/>
  <c r="C862" i="42" s="1"/>
  <c r="C863" i="42" a="1"/>
  <c r="C863" i="42" s="1"/>
  <c r="C864" i="42" a="1"/>
  <c r="C864" i="42" s="1"/>
  <c r="C865" i="42" a="1"/>
  <c r="C865" i="42" s="1"/>
  <c r="C866" i="42" a="1"/>
  <c r="C866" i="42" s="1"/>
  <c r="C867" i="42" a="1"/>
  <c r="C867" i="42" s="1"/>
  <c r="C868" i="42" a="1"/>
  <c r="C868" i="42" s="1"/>
  <c r="C869" i="42" a="1"/>
  <c r="C869" i="42" s="1"/>
  <c r="C870" i="42" a="1"/>
  <c r="C870" i="42" s="1"/>
  <c r="C871" i="42" a="1"/>
  <c r="C871" i="42" s="1"/>
  <c r="C872" i="42" a="1"/>
  <c r="C872" i="42" s="1"/>
  <c r="C873" i="42" a="1"/>
  <c r="C873" i="42" s="1"/>
  <c r="C874" i="42" a="1"/>
  <c r="C874" i="42" s="1"/>
  <c r="C875" i="42" a="1"/>
  <c r="C875" i="42" s="1"/>
  <c r="C876" i="42" a="1"/>
  <c r="C876" i="42" s="1"/>
  <c r="C877" i="42" a="1"/>
  <c r="C877" i="42" s="1"/>
  <c r="C878" i="42" a="1"/>
  <c r="C878" i="42" s="1"/>
  <c r="C879" i="42" a="1"/>
  <c r="C879" i="42" s="1"/>
  <c r="C880" i="42" a="1"/>
  <c r="C880" i="42" s="1"/>
  <c r="C881" i="42" a="1"/>
  <c r="C881" i="42" s="1"/>
  <c r="C882" i="42" a="1"/>
  <c r="C882" i="42" s="1"/>
  <c r="C883" i="42" a="1"/>
  <c r="C883" i="42" s="1"/>
  <c r="C884" i="42" a="1"/>
  <c r="C884" i="42" s="1"/>
  <c r="C885" i="42" a="1"/>
  <c r="C885" i="42" s="1"/>
  <c r="C886" i="42" a="1"/>
  <c r="C886" i="42" s="1"/>
  <c r="C887" i="42" a="1"/>
  <c r="C887" i="42" s="1"/>
  <c r="C888" i="42" a="1"/>
  <c r="C888" i="42" s="1"/>
  <c r="C889" i="42" a="1"/>
  <c r="C889" i="42" s="1"/>
  <c r="C890" i="42" a="1"/>
  <c r="C890" i="42" s="1"/>
  <c r="C891" i="42" a="1"/>
  <c r="C891" i="42" s="1"/>
  <c r="C892" i="42" a="1"/>
  <c r="C892" i="42" s="1"/>
  <c r="C893" i="42" a="1"/>
  <c r="C893" i="42" s="1"/>
  <c r="C894" i="42" a="1"/>
  <c r="C894" i="42" s="1"/>
  <c r="C895" i="42" a="1"/>
  <c r="C895" i="42" s="1"/>
  <c r="C896" i="42" a="1"/>
  <c r="C896" i="42" s="1"/>
  <c r="C897" i="42" a="1"/>
  <c r="C897" i="42" s="1"/>
  <c r="C898" i="42" a="1"/>
  <c r="C898" i="42" s="1"/>
  <c r="C899" i="42" a="1"/>
  <c r="C899" i="42" s="1"/>
  <c r="C900" i="42" a="1"/>
  <c r="C900" i="42" s="1"/>
  <c r="C901" i="42" a="1"/>
  <c r="C901" i="42" s="1"/>
  <c r="C902" i="42" a="1"/>
  <c r="C902" i="42" s="1"/>
  <c r="C903" i="42" a="1"/>
  <c r="C903" i="42" s="1"/>
  <c r="C904" i="42" a="1"/>
  <c r="C904" i="42" s="1"/>
  <c r="C905" i="42" a="1"/>
  <c r="C905" i="42" s="1"/>
  <c r="C906" i="42" a="1"/>
  <c r="C906" i="42" s="1"/>
  <c r="C907" i="42" a="1"/>
  <c r="C907" i="42" s="1"/>
  <c r="C908" i="42" a="1"/>
  <c r="C908" i="42" s="1"/>
  <c r="C909" i="42" a="1"/>
  <c r="C909" i="42" s="1"/>
  <c r="C910" i="42" a="1"/>
  <c r="C910" i="42" s="1"/>
  <c r="C911" i="42" a="1"/>
  <c r="C911" i="42" s="1"/>
  <c r="C912" i="42" a="1"/>
  <c r="C912" i="42" s="1"/>
  <c r="C913" i="42" a="1"/>
  <c r="C913" i="42" s="1"/>
  <c r="C914" i="42" a="1"/>
  <c r="C914" i="42" s="1"/>
  <c r="C915" i="42" a="1"/>
  <c r="C915" i="42" s="1"/>
  <c r="C916" i="42" a="1"/>
  <c r="C916" i="42" s="1"/>
  <c r="C917" i="42" a="1"/>
  <c r="C917" i="42" s="1"/>
  <c r="C918" i="42" a="1"/>
  <c r="C918" i="42" s="1"/>
  <c r="C919" i="42" a="1"/>
  <c r="C919" i="42" s="1"/>
  <c r="C920" i="42" a="1"/>
  <c r="C920" i="42" s="1"/>
  <c r="C921" i="42" a="1"/>
  <c r="C921" i="42" s="1"/>
  <c r="C922" i="42" a="1"/>
  <c r="C922" i="42" s="1"/>
  <c r="C923" i="42" a="1"/>
  <c r="C923" i="42" s="1"/>
  <c r="C924" i="42" a="1"/>
  <c r="C924" i="42" s="1"/>
  <c r="C925" i="42" a="1"/>
  <c r="C925" i="42" s="1"/>
  <c r="C926" i="42" a="1"/>
  <c r="C926" i="42" s="1"/>
  <c r="C927" i="42" a="1"/>
  <c r="C927" i="42" s="1"/>
  <c r="C928" i="42" a="1"/>
  <c r="C928" i="42" s="1"/>
  <c r="C929" i="42" a="1"/>
  <c r="C929" i="42" s="1"/>
  <c r="C930" i="42" a="1"/>
  <c r="C930" i="42" s="1"/>
  <c r="C931" i="42" a="1"/>
  <c r="C931" i="42" s="1"/>
  <c r="C932" i="42" a="1"/>
  <c r="C932" i="42" s="1"/>
  <c r="C933" i="42" a="1"/>
  <c r="C933" i="42" s="1"/>
  <c r="C934" i="42" a="1"/>
  <c r="C934" i="42" s="1"/>
  <c r="C935" i="42" a="1"/>
  <c r="C935" i="42" s="1"/>
  <c r="C936" i="42" a="1"/>
  <c r="C936" i="42" s="1"/>
  <c r="C937" i="42" a="1"/>
  <c r="C937" i="42" s="1"/>
  <c r="C938" i="42" a="1"/>
  <c r="C938" i="42" s="1"/>
  <c r="C939" i="42" a="1"/>
  <c r="C939" i="42" s="1"/>
  <c r="C940" i="42" a="1"/>
  <c r="C940" i="42" s="1"/>
  <c r="C941" i="42" a="1"/>
  <c r="C941" i="42" s="1"/>
  <c r="C942" i="42" a="1"/>
  <c r="C942" i="42" s="1"/>
  <c r="C943" i="42" a="1"/>
  <c r="C943" i="42" s="1"/>
  <c r="C944" i="42" a="1"/>
  <c r="C944" i="42" s="1"/>
  <c r="C945" i="42" a="1"/>
  <c r="C945" i="42" s="1"/>
  <c r="C946" i="42" a="1"/>
  <c r="C946" i="42" s="1"/>
  <c r="C947" i="42" a="1"/>
  <c r="C947" i="42" s="1"/>
  <c r="C948" i="42" a="1"/>
  <c r="C948" i="42" s="1"/>
  <c r="C949" i="42" a="1"/>
  <c r="C949" i="42" s="1"/>
  <c r="C950" i="42" a="1"/>
  <c r="C950" i="42" s="1"/>
  <c r="C951" i="42" a="1"/>
  <c r="C951" i="42" s="1"/>
  <c r="C952" i="42" a="1"/>
  <c r="C952" i="42" s="1"/>
  <c r="C953" i="42" a="1"/>
  <c r="C953" i="42" s="1"/>
  <c r="C954" i="42" a="1"/>
  <c r="C954" i="42" s="1"/>
  <c r="C955" i="42" a="1"/>
  <c r="C955" i="42" s="1"/>
  <c r="C956" i="42" a="1"/>
  <c r="C956" i="42" s="1"/>
  <c r="C957" i="42" a="1"/>
  <c r="C957" i="42" s="1"/>
  <c r="C958" i="42" a="1"/>
  <c r="C958" i="42" s="1"/>
  <c r="C959" i="42" a="1"/>
  <c r="C959" i="42" s="1"/>
  <c r="C960" i="42" a="1"/>
  <c r="C960" i="42" s="1"/>
  <c r="C961" i="42" a="1"/>
  <c r="C961" i="42" s="1"/>
  <c r="R40" i="9"/>
  <c r="R35" i="9"/>
  <c r="R36" i="9"/>
  <c r="R37" i="9"/>
  <c r="R38" i="9"/>
  <c r="R39" i="9"/>
  <c r="G2" i="41" a="1"/>
  <c r="G2" i="41" s="1"/>
  <c r="G3" i="41" a="1"/>
  <c r="G3" i="41" s="1"/>
  <c r="G4" i="41" a="1"/>
  <c r="G4" i="41" s="1"/>
  <c r="G5" i="41" a="1"/>
  <c r="G5" i="41" s="1"/>
  <c r="G6" i="41" a="1"/>
  <c r="G6" i="41" s="1"/>
  <c r="G7" i="41" a="1"/>
  <c r="G7" i="41" s="1"/>
  <c r="G8" i="41" a="1"/>
  <c r="G8" i="41" s="1"/>
  <c r="G9" i="41" a="1"/>
  <c r="G9" i="41" s="1"/>
  <c r="G10" i="41" a="1"/>
  <c r="G10" i="41" s="1"/>
  <c r="G11" i="41" a="1"/>
  <c r="G11" i="41" s="1"/>
  <c r="G12" i="41" a="1"/>
  <c r="G12" i="41" s="1"/>
  <c r="G13" i="41" a="1"/>
  <c r="G13" i="41" s="1"/>
  <c r="G14" i="41" a="1"/>
  <c r="G14" i="41" s="1"/>
  <c r="G15" i="41" a="1"/>
  <c r="G15" i="41" s="1"/>
  <c r="G16" i="41" a="1"/>
  <c r="G16" i="41" s="1"/>
  <c r="G17" i="41" a="1"/>
  <c r="G17" i="41" s="1"/>
  <c r="G18" i="41" a="1"/>
  <c r="G18" i="41" s="1"/>
  <c r="G19" i="41" a="1"/>
  <c r="G19" i="41" s="1"/>
  <c r="G20" i="41" a="1"/>
  <c r="G20" i="41" s="1"/>
  <c r="G21" i="41" a="1"/>
  <c r="G21" i="41" s="1"/>
  <c r="G22" i="41" a="1"/>
  <c r="G22" i="41" s="1"/>
  <c r="G23" i="41" a="1"/>
  <c r="G23" i="41" s="1"/>
  <c r="G24" i="41" a="1"/>
  <c r="G24" i="41" s="1"/>
  <c r="G25" i="41" a="1"/>
  <c r="G25" i="41" s="1"/>
  <c r="G26" i="41" a="1"/>
  <c r="G26" i="41" s="1"/>
  <c r="G27" i="41" a="1"/>
  <c r="G27" i="41" s="1"/>
  <c r="G28" i="41" a="1"/>
  <c r="G28" i="41" s="1"/>
  <c r="G29" i="41" a="1"/>
  <c r="G29" i="41" s="1"/>
  <c r="G30" i="41" a="1"/>
  <c r="G30" i="41" s="1"/>
  <c r="G31" i="41" a="1"/>
  <c r="G31" i="41" s="1"/>
  <c r="G32" i="41" a="1"/>
  <c r="G32" i="41" s="1"/>
  <c r="G33" i="41" a="1"/>
  <c r="G33" i="41" s="1"/>
  <c r="G34" i="41" a="1"/>
  <c r="G34" i="41" s="1"/>
  <c r="G35" i="41" a="1"/>
  <c r="G35" i="41" s="1"/>
  <c r="G36" i="41" a="1"/>
  <c r="G36" i="41" s="1"/>
  <c r="G37" i="41" a="1"/>
  <c r="G37" i="41" s="1"/>
  <c r="G38" i="41" a="1"/>
  <c r="G38" i="41" s="1"/>
  <c r="G39" i="41" a="1"/>
  <c r="G39" i="41" s="1"/>
  <c r="G40" i="41" a="1"/>
  <c r="G40" i="41" s="1"/>
  <c r="G41" i="41" a="1"/>
  <c r="G41" i="41" s="1"/>
  <c r="G42" i="41" a="1"/>
  <c r="G42" i="41" s="1"/>
  <c r="G43" i="41" a="1"/>
  <c r="G43" i="41" s="1"/>
  <c r="G44" i="41" a="1"/>
  <c r="G44" i="41" s="1"/>
  <c r="G45" i="41" a="1"/>
  <c r="G45" i="41" s="1"/>
  <c r="G46" i="41" a="1"/>
  <c r="G46" i="41" s="1"/>
  <c r="G47" i="41" a="1"/>
  <c r="G47" i="41" s="1"/>
  <c r="G48" i="41" a="1"/>
  <c r="G48" i="41" s="1"/>
  <c r="G49" i="41" a="1"/>
  <c r="G49" i="41" s="1"/>
  <c r="G50" i="41" a="1"/>
  <c r="G50" i="41" s="1"/>
  <c r="G51" i="41" a="1"/>
  <c r="G51" i="41" s="1"/>
  <c r="G52" i="41" a="1"/>
  <c r="G52" i="41" s="1"/>
  <c r="G53" i="41" a="1"/>
  <c r="G53" i="41" s="1"/>
  <c r="G54" i="41" a="1"/>
  <c r="G54" i="41" s="1"/>
  <c r="G55" i="41" a="1"/>
  <c r="G55" i="41" s="1"/>
  <c r="G56" i="41" a="1"/>
  <c r="G56" i="41" s="1"/>
  <c r="G57" i="41" a="1"/>
  <c r="G57" i="41" s="1"/>
  <c r="G58" i="41" a="1"/>
  <c r="G58" i="41" s="1"/>
  <c r="G59" i="41" a="1"/>
  <c r="G59" i="41" s="1"/>
  <c r="G60" i="41" a="1"/>
  <c r="G60" i="41" s="1"/>
  <c r="G61" i="41" a="1"/>
  <c r="G61" i="41" s="1"/>
  <c r="G62" i="41" a="1"/>
  <c r="G62" i="41" s="1"/>
  <c r="G63" i="41" a="1"/>
  <c r="G63" i="41" s="1"/>
  <c r="G64" i="41" a="1"/>
  <c r="G64" i="41" s="1"/>
  <c r="G65" i="41" a="1"/>
  <c r="G65" i="41" s="1"/>
  <c r="G66" i="41" a="1"/>
  <c r="G66" i="41" s="1"/>
  <c r="G67" i="41" a="1"/>
  <c r="G67" i="41" s="1"/>
  <c r="G68" i="41" a="1"/>
  <c r="G68" i="41" s="1"/>
  <c r="G69" i="41" a="1"/>
  <c r="G69" i="41" s="1"/>
  <c r="G70" i="41" a="1"/>
  <c r="G70" i="41" s="1"/>
  <c r="G71" i="41" a="1"/>
  <c r="G71" i="41" s="1"/>
  <c r="G72" i="41" a="1"/>
  <c r="G72" i="41" s="1"/>
  <c r="G73" i="41" a="1"/>
  <c r="G73" i="41" s="1"/>
  <c r="G74" i="41" a="1"/>
  <c r="G74" i="41" s="1"/>
  <c r="G75" i="41" a="1"/>
  <c r="G75" i="41" s="1"/>
  <c r="G76" i="41" a="1"/>
  <c r="G76" i="41" s="1"/>
  <c r="G77" i="41" a="1"/>
  <c r="G77" i="41" s="1"/>
  <c r="G78" i="41" a="1"/>
  <c r="G78" i="41" s="1"/>
  <c r="G79" i="41" a="1"/>
  <c r="G79" i="41" s="1"/>
  <c r="G80" i="41" a="1"/>
  <c r="G80" i="41" s="1"/>
  <c r="G81" i="41" a="1"/>
  <c r="G81" i="41" s="1"/>
  <c r="G82" i="41" a="1"/>
  <c r="G82" i="41" s="1"/>
  <c r="G83" i="41" a="1"/>
  <c r="G83" i="41" s="1"/>
  <c r="G84" i="41" a="1"/>
  <c r="G84" i="41" s="1"/>
  <c r="G85" i="41" a="1"/>
  <c r="G85" i="41" s="1"/>
  <c r="G86" i="41" a="1"/>
  <c r="G86" i="41" s="1"/>
  <c r="G87" i="41" a="1"/>
  <c r="G87" i="41" s="1"/>
  <c r="G88" i="41" a="1"/>
  <c r="G88" i="41" s="1"/>
  <c r="G89" i="41" a="1"/>
  <c r="G89" i="41" s="1"/>
  <c r="G90" i="41" a="1"/>
  <c r="G90" i="41" s="1"/>
  <c r="G91" i="41" a="1"/>
  <c r="G91" i="41" s="1"/>
  <c r="G92" i="41" a="1"/>
  <c r="G92" i="41" s="1"/>
  <c r="G93" i="41" a="1"/>
  <c r="G93" i="41" s="1"/>
  <c r="G94" i="41" a="1"/>
  <c r="G94" i="41" s="1"/>
  <c r="G95" i="41" a="1"/>
  <c r="G95" i="41" s="1"/>
  <c r="G96" i="41" a="1"/>
  <c r="G96" i="41" s="1"/>
  <c r="G97" i="41" a="1"/>
  <c r="G97" i="41" s="1"/>
  <c r="G98" i="41" a="1"/>
  <c r="G98" i="41" s="1"/>
  <c r="G99" i="41" a="1"/>
  <c r="G99" i="41" s="1"/>
  <c r="G100" i="41" a="1"/>
  <c r="G100" i="41" s="1"/>
  <c r="G101" i="41" a="1"/>
  <c r="G101" i="41" s="1"/>
  <c r="G102" i="41" a="1"/>
  <c r="G102" i="41" s="1"/>
  <c r="G103" i="41" a="1"/>
  <c r="G103" i="41" s="1"/>
  <c r="G104" i="41" a="1"/>
  <c r="G104" i="41" s="1"/>
  <c r="G105" i="41" a="1"/>
  <c r="G105" i="41" s="1"/>
  <c r="G106" i="41" a="1"/>
  <c r="G106" i="41" s="1"/>
  <c r="G107" i="41" a="1"/>
  <c r="G107" i="41" s="1"/>
  <c r="G108" i="41" a="1"/>
  <c r="G108" i="41" s="1"/>
  <c r="G109" i="41" a="1"/>
  <c r="G109" i="41" s="1"/>
  <c r="G110" i="41" a="1"/>
  <c r="G110" i="41" s="1"/>
  <c r="G111" i="41" a="1"/>
  <c r="G111" i="41" s="1"/>
  <c r="G112" i="41" a="1"/>
  <c r="G112" i="41" s="1"/>
  <c r="G113" i="41" a="1"/>
  <c r="G113" i="41" s="1"/>
  <c r="G114" i="41" a="1"/>
  <c r="G114" i="41" s="1"/>
  <c r="G115" i="41" a="1"/>
  <c r="G115" i="41" s="1"/>
  <c r="G116" i="41" a="1"/>
  <c r="G116" i="41" s="1"/>
  <c r="G117" i="41" a="1"/>
  <c r="G117" i="41" s="1"/>
  <c r="G118" i="41" a="1"/>
  <c r="G118" i="41" s="1"/>
  <c r="G119" i="41" a="1"/>
  <c r="G119" i="41" s="1"/>
  <c r="G120" i="41" a="1"/>
  <c r="G120" i="41" s="1"/>
  <c r="G121" i="41" a="1"/>
  <c r="G121" i="41" s="1"/>
  <c r="G122" i="41" a="1"/>
  <c r="G122" i="41" s="1"/>
  <c r="G123" i="41" a="1"/>
  <c r="G123" i="41" s="1"/>
  <c r="G124" i="41" a="1"/>
  <c r="G124" i="41" s="1"/>
  <c r="G125" i="41" a="1"/>
  <c r="G125" i="41" s="1"/>
  <c r="G126" i="41" a="1"/>
  <c r="G126" i="41" s="1"/>
  <c r="G127" i="41" a="1"/>
  <c r="G127" i="41" s="1"/>
  <c r="G128" i="41" a="1"/>
  <c r="G128" i="41" s="1"/>
  <c r="G129" i="41" a="1"/>
  <c r="G129" i="41" s="1"/>
  <c r="G130" i="41" a="1"/>
  <c r="G130" i="41" s="1"/>
  <c r="G131" i="41" a="1"/>
  <c r="G131" i="41" s="1"/>
  <c r="G132" i="41" a="1"/>
  <c r="G132" i="41" s="1"/>
  <c r="G133" i="41" a="1"/>
  <c r="G133" i="41" s="1"/>
  <c r="G134" i="41" a="1"/>
  <c r="G134" i="41" s="1"/>
  <c r="G135" i="41" a="1"/>
  <c r="G135" i="41" s="1"/>
  <c r="G136" i="41" a="1"/>
  <c r="G136" i="41" s="1"/>
  <c r="G137" i="41" a="1"/>
  <c r="G137" i="41" s="1"/>
  <c r="G138" i="41" a="1"/>
  <c r="G138" i="41" s="1"/>
  <c r="G139" i="41" a="1"/>
  <c r="G139" i="41" s="1"/>
  <c r="G140" i="41" a="1"/>
  <c r="G140" i="41" s="1"/>
  <c r="G141" i="41" a="1"/>
  <c r="G141" i="41" s="1"/>
  <c r="G142" i="41" a="1"/>
  <c r="G142" i="41" s="1"/>
  <c r="G143" i="41" a="1"/>
  <c r="G143" i="41" s="1"/>
  <c r="G144" i="41" a="1"/>
  <c r="G144" i="41" s="1"/>
  <c r="G145" i="41" a="1"/>
  <c r="G145" i="41" s="1"/>
  <c r="G146" i="41" a="1"/>
  <c r="G146" i="41" s="1"/>
  <c r="G147" i="41" a="1"/>
  <c r="G147" i="41" s="1"/>
  <c r="G148" i="41" a="1"/>
  <c r="G148" i="41" s="1"/>
  <c r="G149" i="41" a="1"/>
  <c r="G149" i="41" s="1"/>
  <c r="G150" i="41" a="1"/>
  <c r="G150" i="41" s="1"/>
  <c r="G151" i="41" a="1"/>
  <c r="G151" i="41" s="1"/>
  <c r="G152" i="41" a="1"/>
  <c r="G152" i="41" s="1"/>
  <c r="G153" i="41" a="1"/>
  <c r="G153" i="41" s="1"/>
  <c r="G154" i="41" a="1"/>
  <c r="G154" i="41" s="1"/>
  <c r="G155" i="41" a="1"/>
  <c r="G155" i="41" s="1"/>
  <c r="G156" i="41" a="1"/>
  <c r="G156" i="41" s="1"/>
  <c r="G157" i="41" a="1"/>
  <c r="G157" i="41" s="1"/>
  <c r="G158" i="41" a="1"/>
  <c r="G158" i="41" s="1"/>
  <c r="G159" i="41" a="1"/>
  <c r="G159" i="41" s="1"/>
  <c r="G160" i="41" a="1"/>
  <c r="G160" i="41" s="1"/>
  <c r="G161" i="41" a="1"/>
  <c r="G161" i="41" s="1"/>
  <c r="G162" i="41" a="1"/>
  <c r="G162" i="41" s="1"/>
  <c r="G163" i="41" a="1"/>
  <c r="G163" i="41" s="1"/>
  <c r="G164" i="41" a="1"/>
  <c r="G164" i="41" s="1"/>
  <c r="G165" i="41" a="1"/>
  <c r="G165" i="41" s="1"/>
  <c r="G166" i="41" a="1"/>
  <c r="G166" i="41" s="1"/>
  <c r="G167" i="41" a="1"/>
  <c r="G167" i="41" s="1"/>
  <c r="G168" i="41" a="1"/>
  <c r="G168" i="41" s="1"/>
  <c r="G169" i="41" a="1"/>
  <c r="G169" i="41" s="1"/>
  <c r="G170" i="41" a="1"/>
  <c r="G170" i="41" s="1"/>
  <c r="G171" i="41" a="1"/>
  <c r="G171" i="41" s="1"/>
  <c r="G172" i="41" a="1"/>
  <c r="G172" i="41" s="1"/>
  <c r="G173" i="41" a="1"/>
  <c r="G173" i="41" s="1"/>
  <c r="G174" i="41" a="1"/>
  <c r="G174" i="41" s="1"/>
  <c r="G175" i="41" a="1"/>
  <c r="G175" i="41" s="1"/>
  <c r="G176" i="41" a="1"/>
  <c r="G176" i="41" s="1"/>
  <c r="G177" i="41" a="1"/>
  <c r="G177" i="41" s="1"/>
  <c r="G178" i="41" a="1"/>
  <c r="G178" i="41" s="1"/>
  <c r="G179" i="41" a="1"/>
  <c r="G179" i="41" s="1"/>
  <c r="G180" i="41" a="1"/>
  <c r="G180" i="41" s="1"/>
  <c r="G181" i="41" a="1"/>
  <c r="G181" i="41" s="1"/>
  <c r="G182" i="41" a="1"/>
  <c r="G182" i="41" s="1"/>
  <c r="G183" i="41" a="1"/>
  <c r="G183" i="41" s="1"/>
  <c r="G184" i="41" a="1"/>
  <c r="G184" i="41" s="1"/>
  <c r="G185" i="41" a="1"/>
  <c r="G185" i="41" s="1"/>
  <c r="G186" i="41" a="1"/>
  <c r="G186" i="41" s="1"/>
  <c r="G187" i="41" a="1"/>
  <c r="G187" i="41" s="1"/>
  <c r="G188" i="41" a="1"/>
  <c r="G188" i="41" s="1"/>
  <c r="G189" i="41" a="1"/>
  <c r="G189" i="41" s="1"/>
  <c r="G190" i="41" a="1"/>
  <c r="G190" i="41" s="1"/>
  <c r="G191" i="41" a="1"/>
  <c r="G191" i="41" s="1"/>
  <c r="G192" i="41" a="1"/>
  <c r="G192" i="41" s="1"/>
  <c r="G193" i="41" a="1"/>
  <c r="G193" i="41" s="1"/>
  <c r="G194" i="41" a="1"/>
  <c r="G194" i="41" s="1"/>
  <c r="G195" i="41" a="1"/>
  <c r="G195" i="41" s="1"/>
  <c r="G196" i="41" a="1"/>
  <c r="G196" i="41" s="1"/>
  <c r="G197" i="41" a="1"/>
  <c r="G197" i="41" s="1"/>
  <c r="G198" i="41" a="1"/>
  <c r="G198" i="41" s="1"/>
  <c r="G199" i="41" a="1"/>
  <c r="G199" i="41" s="1"/>
  <c r="G200" i="41" a="1"/>
  <c r="G200" i="41" s="1"/>
  <c r="G201" i="41" a="1"/>
  <c r="G201" i="41" s="1"/>
  <c r="G202" i="41" a="1"/>
  <c r="G202" i="41" s="1"/>
  <c r="G203" i="41" a="1"/>
  <c r="G203" i="41" s="1"/>
  <c r="G204" i="41" a="1"/>
  <c r="G204" i="41" s="1"/>
  <c r="G205" i="41" a="1"/>
  <c r="G205" i="41" s="1"/>
  <c r="G206" i="41" a="1"/>
  <c r="G206" i="41" s="1"/>
  <c r="G207" i="41" a="1"/>
  <c r="G207" i="41" s="1"/>
  <c r="G208" i="41" a="1"/>
  <c r="G208" i="41" s="1"/>
  <c r="G209" i="41" a="1"/>
  <c r="G209" i="41" s="1"/>
  <c r="G210" i="41" a="1"/>
  <c r="G210" i="41" s="1"/>
  <c r="G211" i="41" a="1"/>
  <c r="G211" i="41" s="1"/>
  <c r="G212" i="41" a="1"/>
  <c r="G212" i="41" s="1"/>
  <c r="G213" i="41" a="1"/>
  <c r="G213" i="41" s="1"/>
  <c r="G214" i="41" a="1"/>
  <c r="G214" i="41" s="1"/>
  <c r="G215" i="41" a="1"/>
  <c r="G215" i="41" s="1"/>
  <c r="G216" i="41" a="1"/>
  <c r="G216" i="41" s="1"/>
  <c r="G217" i="41" a="1"/>
  <c r="G217" i="41" s="1"/>
  <c r="G218" i="41" a="1"/>
  <c r="G218" i="41" s="1"/>
  <c r="G219" i="41" a="1"/>
  <c r="G219" i="41" s="1"/>
  <c r="G220" i="41" a="1"/>
  <c r="G220" i="41" s="1"/>
  <c r="G221" i="41" a="1"/>
  <c r="G221" i="41" s="1"/>
  <c r="G222" i="41" a="1"/>
  <c r="G222" i="41" s="1"/>
  <c r="G223" i="41" a="1"/>
  <c r="G223" i="41" s="1"/>
  <c r="G224" i="41" a="1"/>
  <c r="G224" i="41" s="1"/>
  <c r="G225" i="41" a="1"/>
  <c r="G225" i="41" s="1"/>
  <c r="G226" i="41" a="1"/>
  <c r="G226" i="41" s="1"/>
  <c r="G227" i="41" a="1"/>
  <c r="G227" i="41" s="1"/>
  <c r="G228" i="41" a="1"/>
  <c r="G228" i="41" s="1"/>
  <c r="G229" i="41" a="1"/>
  <c r="G229" i="41" s="1"/>
  <c r="G230" i="41" a="1"/>
  <c r="G230" i="41" s="1"/>
  <c r="G231" i="41" a="1"/>
  <c r="G231" i="41" s="1"/>
  <c r="G232" i="41" a="1"/>
  <c r="G232" i="41" s="1"/>
  <c r="G233" i="41" a="1"/>
  <c r="G233" i="41" s="1"/>
  <c r="G234" i="41" a="1"/>
  <c r="G234" i="41" s="1"/>
  <c r="G235" i="41" a="1"/>
  <c r="G235" i="41" s="1"/>
  <c r="G236" i="41" a="1"/>
  <c r="G236" i="41" s="1"/>
  <c r="G237" i="41" a="1"/>
  <c r="G237" i="41" s="1"/>
  <c r="G238" i="41" a="1"/>
  <c r="G238" i="41" s="1"/>
  <c r="G239" i="41" a="1"/>
  <c r="G239" i="41" s="1"/>
  <c r="G240" i="41" a="1"/>
  <c r="G240" i="41" s="1"/>
  <c r="G241" i="41" a="1"/>
  <c r="G241" i="41" s="1"/>
  <c r="G242" i="41" a="1"/>
  <c r="G242" i="41" s="1"/>
  <c r="G243" i="41" a="1"/>
  <c r="G243" i="41" s="1"/>
  <c r="G244" i="41" a="1"/>
  <c r="G244" i="41" s="1"/>
  <c r="G245" i="41" a="1"/>
  <c r="G245" i="41" s="1"/>
  <c r="G246" i="41" a="1"/>
  <c r="G246" i="41" s="1"/>
  <c r="G247" i="41" a="1"/>
  <c r="G247" i="41" s="1"/>
  <c r="G248" i="41" a="1"/>
  <c r="G248" i="41" s="1"/>
  <c r="G249" i="41" a="1"/>
  <c r="G249" i="41" s="1"/>
  <c r="G250" i="41" a="1"/>
  <c r="G250" i="41" s="1"/>
  <c r="G251" i="41" a="1"/>
  <c r="G251" i="41" s="1"/>
  <c r="G252" i="41" a="1"/>
  <c r="G252" i="41" s="1"/>
  <c r="G253" i="41" a="1"/>
  <c r="G253" i="41" s="1"/>
  <c r="G254" i="41" a="1"/>
  <c r="G254" i="41" s="1"/>
  <c r="G255" i="41" a="1"/>
  <c r="G255" i="41" s="1"/>
  <c r="G256" i="41" a="1"/>
  <c r="G256" i="41" s="1"/>
  <c r="G257" i="41" a="1"/>
  <c r="G257" i="41" s="1"/>
  <c r="G258" i="41" a="1"/>
  <c r="G258" i="41" s="1"/>
  <c r="G259" i="41" a="1"/>
  <c r="G259" i="41" s="1"/>
  <c r="G260" i="41" a="1"/>
  <c r="G260" i="41" s="1"/>
  <c r="G261" i="41" a="1"/>
  <c r="G261" i="41" s="1"/>
  <c r="G262" i="41" a="1"/>
  <c r="G262" i="41" s="1"/>
  <c r="G263" i="41" a="1"/>
  <c r="G263" i="41" s="1"/>
  <c r="G264" i="41" a="1"/>
  <c r="G264" i="41" s="1"/>
  <c r="G265" i="41" a="1"/>
  <c r="G265" i="41" s="1"/>
  <c r="G266" i="41" a="1"/>
  <c r="G266" i="41" s="1"/>
  <c r="G267" i="41" a="1"/>
  <c r="G267" i="41" s="1"/>
  <c r="G268" i="41" a="1"/>
  <c r="G268" i="41" s="1"/>
  <c r="G269" i="41" a="1"/>
  <c r="G269" i="41" s="1"/>
  <c r="G270" i="41" a="1"/>
  <c r="G270" i="41" s="1"/>
  <c r="G271" i="41" a="1"/>
  <c r="G271" i="41" s="1"/>
  <c r="G272" i="41" a="1"/>
  <c r="G272" i="41" s="1"/>
  <c r="G273" i="41" a="1"/>
  <c r="G273" i="41" s="1"/>
  <c r="G274" i="41" a="1"/>
  <c r="G274" i="41" s="1"/>
  <c r="G275" i="41" a="1"/>
  <c r="G275" i="41" s="1"/>
  <c r="G276" i="41" a="1"/>
  <c r="G276" i="41" s="1"/>
  <c r="G277" i="41" a="1"/>
  <c r="G277" i="41" s="1"/>
  <c r="G278" i="41" a="1"/>
  <c r="G278" i="41" s="1"/>
  <c r="G279" i="41" a="1"/>
  <c r="G279" i="41" s="1"/>
  <c r="G280" i="41" a="1"/>
  <c r="G280" i="41" s="1"/>
  <c r="G281" i="41" a="1"/>
  <c r="G281" i="41" s="1"/>
  <c r="G282" i="41" a="1"/>
  <c r="G282" i="41" s="1"/>
  <c r="G283" i="41" a="1"/>
  <c r="G283" i="41" s="1"/>
  <c r="G284" i="41" a="1"/>
  <c r="G284" i="41" s="1"/>
  <c r="G285" i="41" a="1"/>
  <c r="G285" i="41" s="1"/>
  <c r="G286" i="41" a="1"/>
  <c r="G286" i="41" s="1"/>
  <c r="G287" i="41" a="1"/>
  <c r="G287" i="41" s="1"/>
  <c r="G288" i="41" a="1"/>
  <c r="G288" i="41" s="1"/>
  <c r="G289" i="41" a="1"/>
  <c r="G289" i="41" s="1"/>
  <c r="G290" i="41" a="1"/>
  <c r="G290" i="41" s="1"/>
  <c r="G291" i="41" a="1"/>
  <c r="G291" i="41" s="1"/>
  <c r="G292" i="41" a="1"/>
  <c r="G292" i="41" s="1"/>
  <c r="G293" i="41" a="1"/>
  <c r="G293" i="41" s="1"/>
  <c r="G294" i="41" a="1"/>
  <c r="G294" i="41" s="1"/>
  <c r="G295" i="41" a="1"/>
  <c r="G295" i="41" s="1"/>
  <c r="G296" i="41" a="1"/>
  <c r="G296" i="41" s="1"/>
  <c r="G297" i="41" a="1"/>
  <c r="G297" i="41" s="1"/>
  <c r="G298" i="41" a="1"/>
  <c r="G298" i="41" s="1"/>
  <c r="G299" i="41" a="1"/>
  <c r="G299" i="41" s="1"/>
  <c r="G300" i="41" a="1"/>
  <c r="G300" i="41" s="1"/>
  <c r="G301" i="41" a="1"/>
  <c r="G301" i="41" s="1"/>
  <c r="G302" i="41" a="1"/>
  <c r="G302" i="41" s="1"/>
  <c r="G303" i="41" a="1"/>
  <c r="G303" i="41" s="1"/>
  <c r="G304" i="41" a="1"/>
  <c r="G304" i="41" s="1"/>
  <c r="G305" i="41" a="1"/>
  <c r="G305" i="41" s="1"/>
  <c r="G306" i="41" a="1"/>
  <c r="G306" i="41" s="1"/>
  <c r="G307" i="41" a="1"/>
  <c r="G307" i="41" s="1"/>
  <c r="G308" i="41" a="1"/>
  <c r="G308" i="41" s="1"/>
  <c r="G309" i="41" a="1"/>
  <c r="G309" i="41" s="1"/>
  <c r="G310" i="41" a="1"/>
  <c r="G310" i="41" s="1"/>
  <c r="G311" i="41" a="1"/>
  <c r="G311" i="41" s="1"/>
  <c r="G312" i="41" a="1"/>
  <c r="G312" i="41" s="1"/>
  <c r="G313" i="41" a="1"/>
  <c r="G313" i="41" s="1"/>
  <c r="G314" i="41" a="1"/>
  <c r="G314" i="41" s="1"/>
  <c r="G315" i="41" a="1"/>
  <c r="G315" i="41" s="1"/>
  <c r="G316" i="41" a="1"/>
  <c r="G316" i="41" s="1"/>
  <c r="G317" i="41" a="1"/>
  <c r="G317" i="41" s="1"/>
  <c r="G318" i="41" a="1"/>
  <c r="G318" i="41" s="1"/>
  <c r="G319" i="41" a="1"/>
  <c r="G319" i="41" s="1"/>
  <c r="G320" i="41" a="1"/>
  <c r="G320" i="41" s="1"/>
  <c r="G321" i="41" a="1"/>
  <c r="G321" i="41" s="1"/>
  <c r="G322" i="41" a="1"/>
  <c r="G322" i="41" s="1"/>
  <c r="G323" i="41" a="1"/>
  <c r="G323" i="41" s="1"/>
  <c r="G324" i="41" a="1"/>
  <c r="G324" i="41" s="1"/>
  <c r="G325" i="41" a="1"/>
  <c r="G325" i="41" s="1"/>
  <c r="G326" i="41" a="1"/>
  <c r="G326" i="41" s="1"/>
  <c r="G327" i="41" a="1"/>
  <c r="G327" i="41" s="1"/>
  <c r="G328" i="41" a="1"/>
  <c r="G328" i="41" s="1"/>
  <c r="G329" i="41" a="1"/>
  <c r="G329" i="41" s="1"/>
  <c r="G330" i="41" a="1"/>
  <c r="G330" i="41" s="1"/>
  <c r="G331" i="41" a="1"/>
  <c r="G331" i="41" s="1"/>
  <c r="G332" i="41" a="1"/>
  <c r="G332" i="41" s="1"/>
  <c r="G333" i="41" a="1"/>
  <c r="G333" i="41" s="1"/>
  <c r="G334" i="41" a="1"/>
  <c r="G334" i="41" s="1"/>
  <c r="G335" i="41" a="1"/>
  <c r="G335" i="41" s="1"/>
  <c r="G336" i="41" a="1"/>
  <c r="G336" i="41" s="1"/>
  <c r="G337" i="41" a="1"/>
  <c r="G337" i="41" s="1"/>
  <c r="G338" i="41" a="1"/>
  <c r="G338" i="41" s="1"/>
  <c r="G339" i="41" a="1"/>
  <c r="G339" i="41" s="1"/>
  <c r="G340" i="41" a="1"/>
  <c r="G340" i="41" s="1"/>
  <c r="G341" i="41" a="1"/>
  <c r="G341" i="41" s="1"/>
  <c r="G342" i="41" a="1"/>
  <c r="G342" i="41" s="1"/>
  <c r="G343" i="41" a="1"/>
  <c r="G343" i="41" s="1"/>
  <c r="G344" i="41" a="1"/>
  <c r="G344" i="41" s="1"/>
  <c r="G345" i="41" a="1"/>
  <c r="G345" i="41" s="1"/>
  <c r="G346" i="41" a="1"/>
  <c r="G346" i="41" s="1"/>
  <c r="G347" i="41" a="1"/>
  <c r="G347" i="41" s="1"/>
  <c r="G348" i="41" a="1"/>
  <c r="G348" i="41" s="1"/>
  <c r="G349" i="41" a="1"/>
  <c r="G349" i="41" s="1"/>
  <c r="G350" i="41" a="1"/>
  <c r="G350" i="41" s="1"/>
  <c r="G351" i="41" a="1"/>
  <c r="G351" i="41" s="1"/>
  <c r="G352" i="41" a="1"/>
  <c r="G352" i="41" s="1"/>
  <c r="G353" i="41" a="1"/>
  <c r="G353" i="41" s="1"/>
  <c r="G354" i="41" a="1"/>
  <c r="G354" i="41" s="1"/>
  <c r="G355" i="41" a="1"/>
  <c r="G355" i="41" s="1"/>
  <c r="G356" i="41" a="1"/>
  <c r="G356" i="41" s="1"/>
  <c r="G357" i="41" a="1"/>
  <c r="G357" i="41" s="1"/>
  <c r="G358" i="41" a="1"/>
  <c r="G358" i="41" s="1"/>
  <c r="G359" i="41" a="1"/>
  <c r="G359" i="41" s="1"/>
  <c r="G360" i="41" a="1"/>
  <c r="G360" i="41" s="1"/>
  <c r="G361" i="41" a="1"/>
  <c r="G361" i="41" s="1"/>
  <c r="G362" i="41" a="1"/>
  <c r="G362" i="41" s="1"/>
  <c r="G363" i="41" a="1"/>
  <c r="G363" i="41" s="1"/>
  <c r="G364" i="41" a="1"/>
  <c r="G364" i="41" s="1"/>
  <c r="G365" i="41" a="1"/>
  <c r="G365" i="41" s="1"/>
  <c r="G366" i="41" a="1"/>
  <c r="G366" i="41" s="1"/>
  <c r="G367" i="41" a="1"/>
  <c r="G367" i="41" s="1"/>
  <c r="G368" i="41" a="1"/>
  <c r="G368" i="41" s="1"/>
  <c r="G369" i="41" a="1"/>
  <c r="G369" i="41" s="1"/>
  <c r="G370" i="41" a="1"/>
  <c r="G370" i="41" s="1"/>
  <c r="G371" i="41" a="1"/>
  <c r="G371" i="41" s="1"/>
  <c r="G372" i="41" a="1"/>
  <c r="G372" i="41" s="1"/>
  <c r="G373" i="41" a="1"/>
  <c r="G373" i="41" s="1"/>
  <c r="G374" i="41" a="1"/>
  <c r="G374" i="41" s="1"/>
  <c r="G375" i="41" a="1"/>
  <c r="G375" i="41" s="1"/>
  <c r="G376" i="41" a="1"/>
  <c r="G376" i="41" s="1"/>
  <c r="G377" i="41" a="1"/>
  <c r="G377" i="41" s="1"/>
  <c r="G378" i="41" a="1"/>
  <c r="G378" i="41" s="1"/>
  <c r="G379" i="41" a="1"/>
  <c r="G379" i="41" s="1"/>
  <c r="G380" i="41" a="1"/>
  <c r="G380" i="41" s="1"/>
  <c r="G381" i="41" a="1"/>
  <c r="G381" i="41" s="1"/>
  <c r="G382" i="41" a="1"/>
  <c r="G382" i="41" s="1"/>
  <c r="G383" i="41" a="1"/>
  <c r="G383" i="41" s="1"/>
  <c r="G384" i="41" a="1"/>
  <c r="G384" i="41" s="1"/>
  <c r="G385" i="41" a="1"/>
  <c r="G385" i="41" s="1"/>
  <c r="G386" i="41" a="1"/>
  <c r="G386" i="41" s="1"/>
  <c r="G387" i="41" a="1"/>
  <c r="G387" i="41" s="1"/>
  <c r="G388" i="41" a="1"/>
  <c r="G388" i="41" s="1"/>
  <c r="G389" i="41" a="1"/>
  <c r="G389" i="41" s="1"/>
  <c r="G390" i="41" a="1"/>
  <c r="G390" i="41" s="1"/>
  <c r="G391" i="41" a="1"/>
  <c r="G391" i="41" s="1"/>
  <c r="G392" i="41" a="1"/>
  <c r="G392" i="41" s="1"/>
  <c r="G393" i="41" a="1"/>
  <c r="G393" i="41" s="1"/>
  <c r="G394" i="41" a="1"/>
  <c r="G394" i="41" s="1"/>
  <c r="G395" i="41" a="1"/>
  <c r="G395" i="41" s="1"/>
  <c r="G396" i="41" a="1"/>
  <c r="G396" i="41" s="1"/>
  <c r="G397" i="41" a="1"/>
  <c r="G397" i="41" s="1"/>
  <c r="G398" i="41" a="1"/>
  <c r="G398" i="41" s="1"/>
  <c r="G399" i="41" a="1"/>
  <c r="G399" i="41" s="1"/>
  <c r="G400" i="41" a="1"/>
  <c r="G400" i="41" s="1"/>
  <c r="G401" i="41" a="1"/>
  <c r="G401" i="41" s="1"/>
  <c r="G402" i="41" a="1"/>
  <c r="G402" i="41" s="1"/>
  <c r="G403" i="41" a="1"/>
  <c r="G403" i="41" s="1"/>
  <c r="G404" i="41" a="1"/>
  <c r="G404" i="41" s="1"/>
  <c r="G405" i="41" a="1"/>
  <c r="G405" i="41" s="1"/>
  <c r="G406" i="41" a="1"/>
  <c r="G406" i="41" s="1"/>
  <c r="G407" i="41" a="1"/>
  <c r="G407" i="41" s="1"/>
  <c r="G408" i="41" a="1"/>
  <c r="G408" i="41" s="1"/>
  <c r="G409" i="41" a="1"/>
  <c r="G409" i="41" s="1"/>
  <c r="G410" i="41" a="1"/>
  <c r="G410" i="41" s="1"/>
  <c r="G411" i="41" a="1"/>
  <c r="G411" i="41" s="1"/>
  <c r="G412" i="41" a="1"/>
  <c r="G412" i="41" s="1"/>
  <c r="G413" i="41" a="1"/>
  <c r="G413" i="41" s="1"/>
  <c r="G414" i="41" a="1"/>
  <c r="G414" i="41" s="1"/>
  <c r="G415" i="41" a="1"/>
  <c r="G415" i="41" s="1"/>
  <c r="G416" i="41" a="1"/>
  <c r="G416" i="41" s="1"/>
  <c r="G417" i="41" a="1"/>
  <c r="G417" i="41" s="1"/>
  <c r="G418" i="41" a="1"/>
  <c r="G418" i="41" s="1"/>
  <c r="G419" i="41" a="1"/>
  <c r="G419" i="41" s="1"/>
  <c r="G420" i="41" a="1"/>
  <c r="G420" i="41" s="1"/>
  <c r="G421" i="41" a="1"/>
  <c r="G421" i="41" s="1"/>
  <c r="G422" i="41" a="1"/>
  <c r="G422" i="41" s="1"/>
  <c r="G423" i="41" a="1"/>
  <c r="G423" i="41" s="1"/>
  <c r="G424" i="41" a="1"/>
  <c r="G424" i="41" s="1"/>
  <c r="G425" i="41" a="1"/>
  <c r="G425" i="41" s="1"/>
  <c r="G426" i="41" a="1"/>
  <c r="G426" i="41" s="1"/>
  <c r="G427" i="41" a="1"/>
  <c r="G427" i="41" s="1"/>
  <c r="G428" i="41" a="1"/>
  <c r="G428" i="41" s="1"/>
  <c r="G429" i="41" a="1"/>
  <c r="G429" i="41" s="1"/>
  <c r="G430" i="41" a="1"/>
  <c r="G430" i="41" s="1"/>
  <c r="G431" i="41" a="1"/>
  <c r="G431" i="41" s="1"/>
  <c r="G432" i="41" a="1"/>
  <c r="G432" i="41" s="1"/>
  <c r="G433" i="41" a="1"/>
  <c r="G433" i="41" s="1"/>
  <c r="G434" i="41" a="1"/>
  <c r="G434" i="41" s="1"/>
  <c r="G435" i="41" a="1"/>
  <c r="G435" i="41" s="1"/>
  <c r="G436" i="41" a="1"/>
  <c r="G436" i="41" s="1"/>
  <c r="G437" i="41" a="1"/>
  <c r="G437" i="41" s="1"/>
  <c r="G438" i="41" a="1"/>
  <c r="G438" i="41" s="1"/>
  <c r="G439" i="41" a="1"/>
  <c r="G439" i="41" s="1"/>
  <c r="G440" i="41" a="1"/>
  <c r="G440" i="41" s="1"/>
  <c r="G441" i="41" a="1"/>
  <c r="G441" i="41" s="1"/>
  <c r="G442" i="41" a="1"/>
  <c r="G442" i="41" s="1"/>
  <c r="G443" i="41" a="1"/>
  <c r="G443" i="41" s="1"/>
  <c r="G444" i="41" a="1"/>
  <c r="G444" i="41" s="1"/>
  <c r="G445" i="41" a="1"/>
  <c r="G445" i="41" s="1"/>
  <c r="G446" i="41" a="1"/>
  <c r="G446" i="41" s="1"/>
  <c r="G447" i="41" a="1"/>
  <c r="G447" i="41" s="1"/>
  <c r="G448" i="41" a="1"/>
  <c r="G448" i="41" s="1"/>
  <c r="G449" i="41" a="1"/>
  <c r="G449" i="41" s="1"/>
  <c r="G450" i="41" a="1"/>
  <c r="G450" i="41" s="1"/>
  <c r="G451" i="41" a="1"/>
  <c r="G451" i="41" s="1"/>
  <c r="G452" i="41" a="1"/>
  <c r="G452" i="41" s="1"/>
  <c r="G453" i="41" a="1"/>
  <c r="G453" i="41" s="1"/>
  <c r="G454" i="41" a="1"/>
  <c r="G454" i="41" s="1"/>
  <c r="G455" i="41" a="1"/>
  <c r="G455" i="41" s="1"/>
  <c r="G456" i="41" a="1"/>
  <c r="G456" i="41" s="1"/>
  <c r="G457" i="41" a="1"/>
  <c r="G457" i="41" s="1"/>
  <c r="G458" i="41" a="1"/>
  <c r="G458" i="41" s="1"/>
  <c r="G459" i="41" a="1"/>
  <c r="G459" i="41" s="1"/>
  <c r="G460" i="41" a="1"/>
  <c r="G460" i="41" s="1"/>
  <c r="G461" i="41" a="1"/>
  <c r="G461" i="41" s="1"/>
  <c r="G462" i="41" a="1"/>
  <c r="G462" i="41" s="1"/>
  <c r="G463" i="41" a="1"/>
  <c r="G463" i="41" s="1"/>
  <c r="G464" i="41" a="1"/>
  <c r="G464" i="41" s="1"/>
  <c r="G465" i="41" a="1"/>
  <c r="G465" i="41" s="1"/>
  <c r="G466" i="41" a="1"/>
  <c r="G466" i="41" s="1"/>
  <c r="G467" i="41" a="1"/>
  <c r="G467" i="41" s="1"/>
  <c r="G468" i="41" a="1"/>
  <c r="G468" i="41" s="1"/>
  <c r="G469" i="41" a="1"/>
  <c r="G469" i="41" s="1"/>
  <c r="G470" i="41" a="1"/>
  <c r="G470" i="41" s="1"/>
  <c r="G471" i="41" a="1"/>
  <c r="G471" i="41" s="1"/>
  <c r="G472" i="41" a="1"/>
  <c r="G472" i="41" s="1"/>
  <c r="G473" i="41" a="1"/>
  <c r="G473" i="41" s="1"/>
  <c r="G474" i="41" a="1"/>
  <c r="G474" i="41" s="1"/>
  <c r="G475" i="41" a="1"/>
  <c r="G475" i="41" s="1"/>
  <c r="G476" i="41" a="1"/>
  <c r="G476" i="41" s="1"/>
  <c r="G477" i="41" a="1"/>
  <c r="G477" i="41" s="1"/>
  <c r="G478" i="41" a="1"/>
  <c r="G478" i="41" s="1"/>
  <c r="G479" i="41" a="1"/>
  <c r="G479" i="41" s="1"/>
  <c r="G480" i="41" a="1"/>
  <c r="G480" i="41" s="1"/>
  <c r="G481" i="41" a="1"/>
  <c r="G481" i="41" s="1"/>
  <c r="G482" i="41" a="1"/>
  <c r="G482" i="41" s="1"/>
  <c r="G483" i="41" a="1"/>
  <c r="G483" i="41" s="1"/>
  <c r="G484" i="41" a="1"/>
  <c r="G484" i="41" s="1"/>
  <c r="G485" i="41" a="1"/>
  <c r="G485" i="41" s="1"/>
  <c r="G486" i="41" a="1"/>
  <c r="G486" i="41" s="1"/>
  <c r="G487" i="41" a="1"/>
  <c r="G487" i="41" s="1"/>
  <c r="G488" i="41" a="1"/>
  <c r="G488" i="41" s="1"/>
  <c r="G489" i="41" a="1"/>
  <c r="G489" i="41" s="1"/>
  <c r="G490" i="41" a="1"/>
  <c r="G490" i="41" s="1"/>
  <c r="G491" i="41" a="1"/>
  <c r="G491" i="41" s="1"/>
  <c r="G492" i="41" a="1"/>
  <c r="G492" i="41" s="1"/>
  <c r="G493" i="41" a="1"/>
  <c r="G493" i="41" s="1"/>
  <c r="G494" i="41" a="1"/>
  <c r="G494" i="41" s="1"/>
  <c r="G495" i="41" a="1"/>
  <c r="G495" i="41" s="1"/>
  <c r="G496" i="41" a="1"/>
  <c r="G496" i="41" s="1"/>
  <c r="G497" i="41" a="1"/>
  <c r="G497" i="41" s="1"/>
  <c r="G498" i="41" a="1"/>
  <c r="G498" i="41" s="1"/>
  <c r="G499" i="41" a="1"/>
  <c r="G499" i="41" s="1"/>
  <c r="G500" i="41" a="1"/>
  <c r="G500" i="41" s="1"/>
  <c r="G501" i="41" a="1"/>
  <c r="G501" i="41" s="1"/>
  <c r="G502" i="41" a="1"/>
  <c r="G502" i="41" s="1"/>
  <c r="G503" i="41" a="1"/>
  <c r="G503" i="41" s="1"/>
  <c r="G504" i="41" a="1"/>
  <c r="G504" i="41" s="1"/>
  <c r="G505" i="41" a="1"/>
  <c r="G505" i="41" s="1"/>
  <c r="G506" i="41" a="1"/>
  <c r="G506" i="41" s="1"/>
  <c r="G507" i="41" a="1"/>
  <c r="G507" i="41" s="1"/>
  <c r="G508" i="41" a="1"/>
  <c r="G508" i="41" s="1"/>
  <c r="G509" i="41" a="1"/>
  <c r="G509" i="41" s="1"/>
  <c r="G510" i="41" a="1"/>
  <c r="G510" i="41" s="1"/>
  <c r="G511" i="41" a="1"/>
  <c r="G511" i="41" s="1"/>
  <c r="G512" i="41" a="1"/>
  <c r="G512" i="41" s="1"/>
  <c r="G513" i="41" a="1"/>
  <c r="G513" i="41" s="1"/>
  <c r="G514" i="41" a="1"/>
  <c r="G514" i="41" s="1"/>
  <c r="G515" i="41" a="1"/>
  <c r="G515" i="41" s="1"/>
  <c r="G516" i="41" a="1"/>
  <c r="G516" i="41" s="1"/>
  <c r="G517" i="41" a="1"/>
  <c r="G517" i="41" s="1"/>
  <c r="G518" i="41" a="1"/>
  <c r="G518" i="41" s="1"/>
  <c r="G519" i="41" a="1"/>
  <c r="G519" i="41" s="1"/>
  <c r="G520" i="41" a="1"/>
  <c r="G520" i="41" s="1"/>
  <c r="G521" i="41" a="1"/>
  <c r="G521" i="41" s="1"/>
  <c r="G522" i="41" a="1"/>
  <c r="G522" i="41" s="1"/>
  <c r="G523" i="41" a="1"/>
  <c r="G523" i="41" s="1"/>
  <c r="G524" i="41" a="1"/>
  <c r="G524" i="41" s="1"/>
  <c r="G525" i="41" a="1"/>
  <c r="G525" i="41" s="1"/>
  <c r="G526" i="41" a="1"/>
  <c r="G526" i="41" s="1"/>
  <c r="G527" i="41" a="1"/>
  <c r="G527" i="41" s="1"/>
  <c r="G528" i="41" a="1"/>
  <c r="G528" i="41" s="1"/>
  <c r="G529" i="41" a="1"/>
  <c r="G529" i="41" s="1"/>
  <c r="G530" i="41" a="1"/>
  <c r="G530" i="41" s="1"/>
  <c r="G531" i="41" a="1"/>
  <c r="G531" i="41" s="1"/>
  <c r="G532" i="41" a="1"/>
  <c r="G532" i="41" s="1"/>
  <c r="G533" i="41" a="1"/>
  <c r="G533" i="41" s="1"/>
  <c r="G534" i="41" a="1"/>
  <c r="G534" i="41" s="1"/>
  <c r="G535" i="41" a="1"/>
  <c r="G535" i="41" s="1"/>
  <c r="G536" i="41" a="1"/>
  <c r="G536" i="41" s="1"/>
  <c r="G537" i="41" a="1"/>
  <c r="G537" i="41" s="1"/>
  <c r="G538" i="41" a="1"/>
  <c r="G538" i="41" s="1"/>
  <c r="G539" i="41" a="1"/>
  <c r="G539" i="41" s="1"/>
  <c r="G540" i="41" a="1"/>
  <c r="G540" i="41" s="1"/>
  <c r="G541" i="41" a="1"/>
  <c r="G541" i="41" s="1"/>
  <c r="G542" i="41" a="1"/>
  <c r="G542" i="41" s="1"/>
  <c r="G543" i="41" a="1"/>
  <c r="G543" i="41" s="1"/>
  <c r="G544" i="41" a="1"/>
  <c r="G544" i="41" s="1"/>
  <c r="G545" i="41" a="1"/>
  <c r="G545" i="41" s="1"/>
  <c r="G546" i="41" a="1"/>
  <c r="G546" i="41" s="1"/>
  <c r="G547" i="41" a="1"/>
  <c r="G547" i="41" s="1"/>
  <c r="G548" i="41" a="1"/>
  <c r="G548" i="41" s="1"/>
  <c r="G549" i="41" a="1"/>
  <c r="G549" i="41" s="1"/>
  <c r="G550" i="41" a="1"/>
  <c r="G550" i="41" s="1"/>
  <c r="G551" i="41" a="1"/>
  <c r="G551" i="41" s="1"/>
  <c r="G552" i="41" a="1"/>
  <c r="G552" i="41" s="1"/>
  <c r="G553" i="41" a="1"/>
  <c r="G553" i="41" s="1"/>
  <c r="G554" i="41" a="1"/>
  <c r="G554" i="41" s="1"/>
  <c r="G555" i="41" a="1"/>
  <c r="G555" i="41" s="1"/>
  <c r="G556" i="41" a="1"/>
  <c r="G556" i="41" s="1"/>
  <c r="G557" i="41" a="1"/>
  <c r="G557" i="41" s="1"/>
  <c r="G558" i="41" a="1"/>
  <c r="G558" i="41" s="1"/>
  <c r="G559" i="41" a="1"/>
  <c r="G559" i="41" s="1"/>
  <c r="G560" i="41" a="1"/>
  <c r="G560" i="41" s="1"/>
  <c r="G561" i="41" a="1"/>
  <c r="G561" i="41" s="1"/>
  <c r="G562" i="41" a="1"/>
  <c r="G562" i="41" s="1"/>
  <c r="G563" i="41" a="1"/>
  <c r="G563" i="41" s="1"/>
  <c r="G564" i="41" a="1"/>
  <c r="G564" i="41" s="1"/>
  <c r="G565" i="41" a="1"/>
  <c r="G565" i="41" s="1"/>
  <c r="G566" i="41" a="1"/>
  <c r="G566" i="41" s="1"/>
  <c r="G567" i="41" a="1"/>
  <c r="G567" i="41" s="1"/>
  <c r="G568" i="41" a="1"/>
  <c r="G568" i="41" s="1"/>
  <c r="G569" i="41" a="1"/>
  <c r="G569" i="41" s="1"/>
  <c r="G570" i="41" a="1"/>
  <c r="G570" i="41" s="1"/>
  <c r="G571" i="41" a="1"/>
  <c r="G571" i="41" s="1"/>
  <c r="G572" i="41" a="1"/>
  <c r="G572" i="41" s="1"/>
  <c r="G573" i="41" a="1"/>
  <c r="G573" i="41" s="1"/>
  <c r="G574" i="41" a="1"/>
  <c r="G574" i="41" s="1"/>
  <c r="G575" i="41" a="1"/>
  <c r="G575" i="41" s="1"/>
  <c r="G576" i="41" a="1"/>
  <c r="G576" i="41" s="1"/>
  <c r="G577" i="41" a="1"/>
  <c r="G577" i="41" s="1"/>
  <c r="G578" i="41" a="1"/>
  <c r="G578" i="41" s="1"/>
  <c r="G579" i="41" a="1"/>
  <c r="G579" i="41" s="1"/>
  <c r="G580" i="41" a="1"/>
  <c r="G580" i="41" s="1"/>
  <c r="G581" i="41" a="1"/>
  <c r="G581" i="41" s="1"/>
  <c r="G582" i="41" a="1"/>
  <c r="G582" i="41" s="1"/>
  <c r="G583" i="41" a="1"/>
  <c r="G583" i="41" s="1"/>
  <c r="G584" i="41" a="1"/>
  <c r="G584" i="41" s="1"/>
  <c r="G585" i="41" a="1"/>
  <c r="G585" i="41" s="1"/>
  <c r="G586" i="41" a="1"/>
  <c r="G586" i="41" s="1"/>
  <c r="G587" i="41" a="1"/>
  <c r="G587" i="41" s="1"/>
  <c r="G588" i="41" a="1"/>
  <c r="G588" i="41" s="1"/>
  <c r="G589" i="41" a="1"/>
  <c r="G589" i="41" s="1"/>
  <c r="G590" i="41" a="1"/>
  <c r="G590" i="41" s="1"/>
  <c r="G591" i="41" a="1"/>
  <c r="G591" i="41" s="1"/>
  <c r="G592" i="41" a="1"/>
  <c r="G592" i="41" s="1"/>
  <c r="G593" i="41" a="1"/>
  <c r="G593" i="41" s="1"/>
  <c r="G594" i="41" a="1"/>
  <c r="G594" i="41" s="1"/>
  <c r="G595" i="41" a="1"/>
  <c r="G595" i="41" s="1"/>
  <c r="G596" i="41" a="1"/>
  <c r="G596" i="41" s="1"/>
  <c r="G597" i="41" a="1"/>
  <c r="G597" i="41" s="1"/>
  <c r="G598" i="41" a="1"/>
  <c r="G598" i="41" s="1"/>
  <c r="G599" i="41" a="1"/>
  <c r="G599" i="41" s="1"/>
  <c r="G600" i="41" a="1"/>
  <c r="G600" i="41" s="1"/>
  <c r="G601" i="41" a="1"/>
  <c r="G601" i="41" s="1"/>
  <c r="G602" i="41" a="1"/>
  <c r="G602" i="41" s="1"/>
  <c r="G603" i="41" a="1"/>
  <c r="G603" i="41" s="1"/>
  <c r="G604" i="41" a="1"/>
  <c r="G604" i="41" s="1"/>
  <c r="G605" i="41" a="1"/>
  <c r="G605" i="41" s="1"/>
  <c r="G606" i="41" a="1"/>
  <c r="G606" i="41" s="1"/>
  <c r="G607" i="41" a="1"/>
  <c r="G607" i="41" s="1"/>
  <c r="G608" i="41" a="1"/>
  <c r="G608" i="41" s="1"/>
  <c r="G609" i="41" a="1"/>
  <c r="G609" i="41" s="1"/>
  <c r="G610" i="41" a="1"/>
  <c r="G610" i="41" s="1"/>
  <c r="G611" i="41" a="1"/>
  <c r="G611" i="41" s="1"/>
  <c r="G612" i="41" a="1"/>
  <c r="G612" i="41" s="1"/>
  <c r="G613" i="41" a="1"/>
  <c r="G613" i="41" s="1"/>
  <c r="G614" i="41" a="1"/>
  <c r="G614" i="41" s="1"/>
  <c r="G615" i="41" a="1"/>
  <c r="G615" i="41" s="1"/>
  <c r="G616" i="41" a="1"/>
  <c r="G616" i="41" s="1"/>
  <c r="G617" i="41" a="1"/>
  <c r="G617" i="41" s="1"/>
  <c r="G618" i="41" a="1"/>
  <c r="G618" i="41" s="1"/>
  <c r="G619" i="41" a="1"/>
  <c r="G619" i="41" s="1"/>
  <c r="G620" i="41" a="1"/>
  <c r="G620" i="41" s="1"/>
  <c r="G621" i="41" a="1"/>
  <c r="G621" i="41" s="1"/>
  <c r="G622" i="41" a="1"/>
  <c r="G622" i="41" s="1"/>
  <c r="G623" i="41" a="1"/>
  <c r="G623" i="41" s="1"/>
  <c r="G624" i="41" a="1"/>
  <c r="G624" i="41" s="1"/>
  <c r="G625" i="41" a="1"/>
  <c r="G625" i="41" s="1"/>
  <c r="G626" i="41" a="1"/>
  <c r="G626" i="41" s="1"/>
  <c r="G627" i="41" a="1"/>
  <c r="G627" i="41" s="1"/>
  <c r="G628" i="41" a="1"/>
  <c r="G628" i="41" s="1"/>
  <c r="G629" i="41" a="1"/>
  <c r="G629" i="41" s="1"/>
  <c r="G630" i="41" a="1"/>
  <c r="G630" i="41" s="1"/>
  <c r="G631" i="41" a="1"/>
  <c r="G631" i="41" s="1"/>
  <c r="G632" i="41" a="1"/>
  <c r="G632" i="41" s="1"/>
  <c r="G633" i="41" a="1"/>
  <c r="G633" i="41" s="1"/>
  <c r="G634" i="41" a="1"/>
  <c r="G634" i="41" s="1"/>
  <c r="G635" i="41" a="1"/>
  <c r="G635" i="41" s="1"/>
  <c r="G636" i="41" a="1"/>
  <c r="G636" i="41" s="1"/>
  <c r="G637" i="41" a="1"/>
  <c r="G637" i="41" s="1"/>
  <c r="G638" i="41" a="1"/>
  <c r="G638" i="41" s="1"/>
  <c r="G639" i="41" a="1"/>
  <c r="G639" i="41" s="1"/>
  <c r="G640" i="41" a="1"/>
  <c r="G640" i="41" s="1"/>
  <c r="G641" i="41" a="1"/>
  <c r="G641" i="41" s="1"/>
  <c r="G642" i="41" a="1"/>
  <c r="G642" i="41" s="1"/>
  <c r="G643" i="41" a="1"/>
  <c r="G643" i="41" s="1"/>
  <c r="G644" i="41" a="1"/>
  <c r="G644" i="41" s="1"/>
  <c r="G645" i="41" a="1"/>
  <c r="G645" i="41" s="1"/>
  <c r="G646" i="41" a="1"/>
  <c r="G646" i="41" s="1"/>
  <c r="G647" i="41" a="1"/>
  <c r="G647" i="41" s="1"/>
  <c r="G648" i="41" a="1"/>
  <c r="G648" i="41" s="1"/>
  <c r="G649" i="41" a="1"/>
  <c r="G649" i="41" s="1"/>
  <c r="G650" i="41" a="1"/>
  <c r="G650" i="41" s="1"/>
  <c r="G651" i="41" a="1"/>
  <c r="G651" i="41" s="1"/>
  <c r="G652" i="41" a="1"/>
  <c r="G652" i="41" s="1"/>
  <c r="G653" i="41" a="1"/>
  <c r="G653" i="41" s="1"/>
  <c r="G654" i="41" a="1"/>
  <c r="G654" i="41" s="1"/>
  <c r="G655" i="41" a="1"/>
  <c r="G655" i="41" s="1"/>
  <c r="G656" i="41" a="1"/>
  <c r="G656" i="41" s="1"/>
  <c r="G657" i="41" a="1"/>
  <c r="G657" i="41" s="1"/>
  <c r="G658" i="41" a="1"/>
  <c r="G658" i="41" s="1"/>
  <c r="G659" i="41" a="1"/>
  <c r="G659" i="41" s="1"/>
  <c r="G660" i="41" a="1"/>
  <c r="G660" i="41" s="1"/>
  <c r="G661" i="41" a="1"/>
  <c r="G661" i="41" s="1"/>
  <c r="G662" i="41" a="1"/>
  <c r="G662" i="41" s="1"/>
  <c r="G663" i="41" a="1"/>
  <c r="G663" i="41" s="1"/>
  <c r="G664" i="41" a="1"/>
  <c r="G664" i="41" s="1"/>
  <c r="G665" i="41" a="1"/>
  <c r="G665" i="41" s="1"/>
  <c r="G666" i="41" a="1"/>
  <c r="G666" i="41" s="1"/>
  <c r="G667" i="41" a="1"/>
  <c r="G667" i="41" s="1"/>
  <c r="G668" i="41" a="1"/>
  <c r="G668" i="41" s="1"/>
  <c r="G669" i="41" a="1"/>
  <c r="G669" i="41" s="1"/>
  <c r="G670" i="41" a="1"/>
  <c r="G670" i="41" s="1"/>
  <c r="G671" i="41" a="1"/>
  <c r="G671" i="41" s="1"/>
  <c r="G672" i="41" a="1"/>
  <c r="G672" i="41" s="1"/>
  <c r="G673" i="41" a="1"/>
  <c r="G673" i="41" s="1"/>
  <c r="G674" i="41" a="1"/>
  <c r="G674" i="41" s="1"/>
  <c r="G675" i="41" a="1"/>
  <c r="G675" i="41" s="1"/>
  <c r="G676" i="41" a="1"/>
  <c r="G676" i="41" s="1"/>
  <c r="G677" i="41" a="1"/>
  <c r="G677" i="41" s="1"/>
  <c r="G678" i="41" a="1"/>
  <c r="G678" i="41" s="1"/>
  <c r="G679" i="41" a="1"/>
  <c r="G679" i="41" s="1"/>
  <c r="G680" i="41" a="1"/>
  <c r="G680" i="41" s="1"/>
  <c r="G681" i="41" a="1"/>
  <c r="G681" i="41" s="1"/>
  <c r="G682" i="41" a="1"/>
  <c r="G682" i="41" s="1"/>
  <c r="G683" i="41" a="1"/>
  <c r="G683" i="41" s="1"/>
  <c r="G684" i="41" a="1"/>
  <c r="G684" i="41" s="1"/>
  <c r="G685" i="41" a="1"/>
  <c r="G685" i="41" s="1"/>
  <c r="G686" i="41" a="1"/>
  <c r="G686" i="41" s="1"/>
  <c r="G687" i="41" a="1"/>
  <c r="G687" i="41" s="1"/>
  <c r="G688" i="41" a="1"/>
  <c r="G688" i="41" s="1"/>
  <c r="G689" i="41" a="1"/>
  <c r="G689" i="41" s="1"/>
  <c r="G690" i="41" a="1"/>
  <c r="G690" i="41" s="1"/>
  <c r="G691" i="41" a="1"/>
  <c r="G691" i="41" s="1"/>
  <c r="G692" i="41" a="1"/>
  <c r="G692" i="41" s="1"/>
  <c r="G693" i="41" a="1"/>
  <c r="G693" i="41" s="1"/>
  <c r="G694" i="41" a="1"/>
  <c r="G694" i="41" s="1"/>
  <c r="G695" i="41" a="1"/>
  <c r="G695" i="41" s="1"/>
  <c r="G696" i="41" a="1"/>
  <c r="G696" i="41" s="1"/>
  <c r="G697" i="41" a="1"/>
  <c r="G697" i="41" s="1"/>
  <c r="G698" i="41" a="1"/>
  <c r="G698" i="41" s="1"/>
  <c r="G699" i="41" a="1"/>
  <c r="G699" i="41" s="1"/>
  <c r="G700" i="41" a="1"/>
  <c r="G700" i="41" s="1"/>
  <c r="G701" i="41" a="1"/>
  <c r="G701" i="41" s="1"/>
  <c r="G702" i="41" a="1"/>
  <c r="G702" i="41" s="1"/>
  <c r="G703" i="41" a="1"/>
  <c r="G703" i="41" s="1"/>
  <c r="G704" i="41" a="1"/>
  <c r="G704" i="41" s="1"/>
  <c r="G705" i="41" a="1"/>
  <c r="G705" i="41" s="1"/>
  <c r="G706" i="41" a="1"/>
  <c r="G706" i="41" s="1"/>
  <c r="G707" i="41" a="1"/>
  <c r="G707" i="41" s="1"/>
  <c r="G708" i="41" a="1"/>
  <c r="G708" i="41" s="1"/>
  <c r="G709" i="41" a="1"/>
  <c r="G709" i="41" s="1"/>
  <c r="G710" i="41" a="1"/>
  <c r="G710" i="41" s="1"/>
  <c r="G711" i="41" a="1"/>
  <c r="G711" i="41" s="1"/>
  <c r="G712" i="41" a="1"/>
  <c r="G712" i="41" s="1"/>
  <c r="G713" i="41" a="1"/>
  <c r="G713" i="41" s="1"/>
  <c r="G714" i="41" a="1"/>
  <c r="G714" i="41" s="1"/>
  <c r="G715" i="41" a="1"/>
  <c r="G715" i="41" s="1"/>
  <c r="G716" i="41" a="1"/>
  <c r="G716" i="41" s="1"/>
  <c r="G717" i="41" a="1"/>
  <c r="G717" i="41" s="1"/>
  <c r="G718" i="41" a="1"/>
  <c r="G718" i="41" s="1"/>
  <c r="G719" i="41" a="1"/>
  <c r="G719" i="41" s="1"/>
  <c r="G720" i="41" a="1"/>
  <c r="G720" i="41" s="1"/>
  <c r="G721" i="41" a="1"/>
  <c r="G721" i="41" s="1"/>
  <c r="G722" i="41" a="1"/>
  <c r="G722" i="41" s="1"/>
  <c r="G723" i="41" a="1"/>
  <c r="G723" i="41" s="1"/>
  <c r="G724" i="41" a="1"/>
  <c r="G724" i="41" s="1"/>
  <c r="G725" i="41" a="1"/>
  <c r="G725" i="41" s="1"/>
  <c r="G726" i="41" a="1"/>
  <c r="G726" i="41" s="1"/>
  <c r="G727" i="41" a="1"/>
  <c r="G727" i="41" s="1"/>
  <c r="G728" i="41" a="1"/>
  <c r="G728" i="41" s="1"/>
  <c r="G729" i="41" a="1"/>
  <c r="G729" i="41" s="1"/>
  <c r="G730" i="41" a="1"/>
  <c r="G730" i="41" s="1"/>
  <c r="G731" i="41" a="1"/>
  <c r="G731" i="41" s="1"/>
  <c r="G732" i="41" a="1"/>
  <c r="G732" i="41" s="1"/>
  <c r="G733" i="41" a="1"/>
  <c r="G733" i="41" s="1"/>
  <c r="G734" i="41" a="1"/>
  <c r="G734" i="41" s="1"/>
  <c r="G735" i="41" a="1"/>
  <c r="G735" i="41" s="1"/>
  <c r="G736" i="41" a="1"/>
  <c r="G736" i="41" s="1"/>
  <c r="G737" i="41" a="1"/>
  <c r="G737" i="41" s="1"/>
  <c r="G738" i="41" a="1"/>
  <c r="G738" i="41" s="1"/>
  <c r="G739" i="41" a="1"/>
  <c r="G739" i="41" s="1"/>
  <c r="G740" i="41" a="1"/>
  <c r="G740" i="41" s="1"/>
  <c r="G741" i="41" a="1"/>
  <c r="G741" i="41" s="1"/>
  <c r="G742" i="41" a="1"/>
  <c r="G742" i="41" s="1"/>
  <c r="G743" i="41" a="1"/>
  <c r="G743" i="41" s="1"/>
  <c r="G744" i="41" a="1"/>
  <c r="G744" i="41" s="1"/>
  <c r="G745" i="41" a="1"/>
  <c r="G745" i="41" s="1"/>
  <c r="G746" i="41" a="1"/>
  <c r="G746" i="41" s="1"/>
  <c r="G747" i="41" a="1"/>
  <c r="G747" i="41" s="1"/>
  <c r="G748" i="41" a="1"/>
  <c r="G748" i="41" s="1"/>
  <c r="G749" i="41" a="1"/>
  <c r="G749" i="41" s="1"/>
  <c r="G750" i="41" a="1"/>
  <c r="G750" i="41" s="1"/>
  <c r="G751" i="41" a="1"/>
  <c r="G751" i="41" s="1"/>
  <c r="G752" i="41" a="1"/>
  <c r="G752" i="41" s="1"/>
  <c r="G753" i="41" a="1"/>
  <c r="G753" i="41" s="1"/>
  <c r="G754" i="41" a="1"/>
  <c r="G754" i="41" s="1"/>
  <c r="G755" i="41" a="1"/>
  <c r="G755" i="41" s="1"/>
  <c r="G756" i="41" a="1"/>
  <c r="G756" i="41" s="1"/>
  <c r="G757" i="41" a="1"/>
  <c r="G757" i="41" s="1"/>
  <c r="G758" i="41" a="1"/>
  <c r="G758" i="41" s="1"/>
  <c r="G759" i="41" a="1"/>
  <c r="G759" i="41" s="1"/>
  <c r="G760" i="41" a="1"/>
  <c r="G760" i="41" s="1"/>
  <c r="G761" i="41" a="1"/>
  <c r="G761" i="41" s="1"/>
  <c r="G762" i="41" a="1"/>
  <c r="G762" i="41" s="1"/>
  <c r="G763" i="41" a="1"/>
  <c r="G763" i="41" s="1"/>
  <c r="G764" i="41" a="1"/>
  <c r="G764" i="41" s="1"/>
  <c r="G765" i="41" a="1"/>
  <c r="G765" i="41" s="1"/>
  <c r="G766" i="41" a="1"/>
  <c r="G766" i="41" s="1"/>
  <c r="G767" i="41" a="1"/>
  <c r="G767" i="41" s="1"/>
  <c r="G768" i="41" a="1"/>
  <c r="G768" i="41" s="1"/>
  <c r="G769" i="41" a="1"/>
  <c r="G769" i="41" s="1"/>
  <c r="G770" i="41" a="1"/>
  <c r="G770" i="41" s="1"/>
  <c r="G771" i="41" a="1"/>
  <c r="G771" i="41" s="1"/>
  <c r="G772" i="41" a="1"/>
  <c r="G772" i="41" s="1"/>
  <c r="G773" i="41" a="1"/>
  <c r="G773" i="41" s="1"/>
  <c r="G774" i="41" a="1"/>
  <c r="G774" i="41" s="1"/>
  <c r="G775" i="41" a="1"/>
  <c r="G775" i="41" s="1"/>
  <c r="G776" i="41" a="1"/>
  <c r="G776" i="41" s="1"/>
  <c r="G777" i="41" a="1"/>
  <c r="G777" i="41" s="1"/>
  <c r="G778" i="41" a="1"/>
  <c r="G778" i="41" s="1"/>
  <c r="G779" i="41" a="1"/>
  <c r="G779" i="41" s="1"/>
  <c r="G780" i="41" a="1"/>
  <c r="G780" i="41" s="1"/>
  <c r="G781" i="41" a="1"/>
  <c r="G781" i="41" s="1"/>
  <c r="G782" i="41" a="1"/>
  <c r="G782" i="41" s="1"/>
  <c r="G783" i="41" a="1"/>
  <c r="G783" i="41" s="1"/>
  <c r="G784" i="41" a="1"/>
  <c r="G784" i="41" s="1"/>
  <c r="G785" i="41" a="1"/>
  <c r="G785" i="41" s="1"/>
  <c r="G786" i="41" a="1"/>
  <c r="G786" i="41" s="1"/>
  <c r="G787" i="41" a="1"/>
  <c r="G787" i="41" s="1"/>
  <c r="G788" i="41" a="1"/>
  <c r="G788" i="41" s="1"/>
  <c r="G789" i="41" a="1"/>
  <c r="G789" i="41" s="1"/>
  <c r="G790" i="41" a="1"/>
  <c r="G790" i="41" s="1"/>
  <c r="G791" i="41" a="1"/>
  <c r="G791" i="41" s="1"/>
  <c r="G792" i="41" a="1"/>
  <c r="G792" i="41" s="1"/>
  <c r="G793" i="41" a="1"/>
  <c r="G793" i="41" s="1"/>
  <c r="G794" i="41" a="1"/>
  <c r="G794" i="41" s="1"/>
  <c r="G795" i="41" a="1"/>
  <c r="G795" i="41" s="1"/>
  <c r="G796" i="41" a="1"/>
  <c r="G796" i="41" s="1"/>
  <c r="G797" i="41" a="1"/>
  <c r="G797" i="41" s="1"/>
  <c r="G798" i="41" a="1"/>
  <c r="G798" i="41" s="1"/>
  <c r="G799" i="41" a="1"/>
  <c r="G799" i="41" s="1"/>
  <c r="G800" i="41" a="1"/>
  <c r="G800" i="41" s="1"/>
  <c r="G801" i="41" a="1"/>
  <c r="G801" i="41" s="1"/>
  <c r="G802" i="41" a="1"/>
  <c r="G802" i="41" s="1"/>
  <c r="G803" i="41" a="1"/>
  <c r="G803" i="41" s="1"/>
  <c r="G804" i="41" a="1"/>
  <c r="G804" i="41" s="1"/>
  <c r="G805" i="41" a="1"/>
  <c r="G805" i="41" s="1"/>
  <c r="G806" i="41" a="1"/>
  <c r="G806" i="41" s="1"/>
  <c r="G807" i="41" a="1"/>
  <c r="G807" i="41" s="1"/>
  <c r="G808" i="41" a="1"/>
  <c r="G808" i="41" s="1"/>
  <c r="G809" i="41" a="1"/>
  <c r="G809" i="41" s="1"/>
  <c r="G810" i="41" a="1"/>
  <c r="G810" i="41" s="1"/>
  <c r="G811" i="41" a="1"/>
  <c r="G811" i="41" s="1"/>
  <c r="G812" i="41" a="1"/>
  <c r="G812" i="41" s="1"/>
  <c r="G813" i="41" a="1"/>
  <c r="G813" i="41" s="1"/>
  <c r="G814" i="41" a="1"/>
  <c r="G814" i="41" s="1"/>
  <c r="G815" i="41" a="1"/>
  <c r="G815" i="41" s="1"/>
  <c r="G816" i="41" a="1"/>
  <c r="G816" i="41" s="1"/>
  <c r="G817" i="41" a="1"/>
  <c r="G817" i="41" s="1"/>
  <c r="G818" i="41" a="1"/>
  <c r="G818" i="41" s="1"/>
  <c r="G819" i="41" a="1"/>
  <c r="G819" i="41" s="1"/>
  <c r="G820" i="41" a="1"/>
  <c r="G820" i="41" s="1"/>
  <c r="G821" i="41" a="1"/>
  <c r="G821" i="41" s="1"/>
  <c r="G822" i="41" a="1"/>
  <c r="G822" i="41" s="1"/>
  <c r="G823" i="41" a="1"/>
  <c r="G823" i="41" s="1"/>
  <c r="G824" i="41" a="1"/>
  <c r="G824" i="41" s="1"/>
  <c r="G825" i="41" a="1"/>
  <c r="G825" i="41" s="1"/>
  <c r="G826" i="41" a="1"/>
  <c r="G826" i="41" s="1"/>
  <c r="G827" i="41" a="1"/>
  <c r="G827" i="41" s="1"/>
  <c r="G828" i="41" a="1"/>
  <c r="G828" i="41" s="1"/>
  <c r="G829" i="41" a="1"/>
  <c r="G829" i="41" s="1"/>
  <c r="G830" i="41" a="1"/>
  <c r="G830" i="41" s="1"/>
  <c r="G831" i="41" a="1"/>
  <c r="G831" i="41" s="1"/>
  <c r="G832" i="41" a="1"/>
  <c r="G832" i="41" s="1"/>
  <c r="G833" i="41" a="1"/>
  <c r="G833" i="41" s="1"/>
  <c r="G834" i="41" a="1"/>
  <c r="G834" i="41" s="1"/>
  <c r="G835" i="41" a="1"/>
  <c r="G835" i="41" s="1"/>
  <c r="G836" i="41" a="1"/>
  <c r="G836" i="41" s="1"/>
  <c r="G837" i="41" a="1"/>
  <c r="G837" i="41" s="1"/>
  <c r="G838" i="41" a="1"/>
  <c r="G838" i="41" s="1"/>
  <c r="G839" i="41" a="1"/>
  <c r="G839" i="41" s="1"/>
  <c r="G840" i="41" a="1"/>
  <c r="G840" i="41" s="1"/>
  <c r="G841" i="41" a="1"/>
  <c r="G841" i="41" s="1"/>
  <c r="G842" i="41" a="1"/>
  <c r="G842" i="41" s="1"/>
  <c r="G843" i="41" a="1"/>
  <c r="G843" i="41" s="1"/>
  <c r="G844" i="41" a="1"/>
  <c r="G844" i="41" s="1"/>
  <c r="G845" i="41" a="1"/>
  <c r="G845" i="41" s="1"/>
  <c r="G846" i="41" a="1"/>
  <c r="G846" i="41" s="1"/>
  <c r="G847" i="41" a="1"/>
  <c r="G847" i="41" s="1"/>
  <c r="G848" i="41" a="1"/>
  <c r="G848" i="41" s="1"/>
  <c r="G849" i="41" a="1"/>
  <c r="G849" i="41" s="1"/>
  <c r="G850" i="41" a="1"/>
  <c r="G850" i="41" s="1"/>
  <c r="G851" i="41" a="1"/>
  <c r="G851" i="41" s="1"/>
  <c r="G852" i="41" a="1"/>
  <c r="G852" i="41" s="1"/>
  <c r="G853" i="41" a="1"/>
  <c r="G853" i="41" s="1"/>
  <c r="G854" i="41" a="1"/>
  <c r="G854" i="41" s="1"/>
  <c r="G855" i="41" a="1"/>
  <c r="G855" i="41" s="1"/>
  <c r="G856" i="41" a="1"/>
  <c r="G856" i="41" s="1"/>
  <c r="G857" i="41" a="1"/>
  <c r="G857" i="41" s="1"/>
  <c r="G858" i="41" a="1"/>
  <c r="G858" i="41" s="1"/>
  <c r="G859" i="41" a="1"/>
  <c r="G859" i="41" s="1"/>
  <c r="G860" i="41" a="1"/>
  <c r="G860" i="41" s="1"/>
  <c r="G861" i="41" a="1"/>
  <c r="G861" i="41" s="1"/>
  <c r="G862" i="41" a="1"/>
  <c r="G862" i="41" s="1"/>
  <c r="G863" i="41" a="1"/>
  <c r="G863" i="41" s="1"/>
  <c r="G864" i="41" a="1"/>
  <c r="G864" i="41" s="1"/>
  <c r="G865" i="41" a="1"/>
  <c r="G865" i="41" s="1"/>
  <c r="G866" i="41" a="1"/>
  <c r="G866" i="41" s="1"/>
  <c r="G867" i="41" a="1"/>
  <c r="G867" i="41" s="1"/>
  <c r="G868" i="41" a="1"/>
  <c r="G868" i="41" s="1"/>
  <c r="G869" i="41" a="1"/>
  <c r="G869" i="41" s="1"/>
  <c r="G870" i="41" a="1"/>
  <c r="G870" i="41" s="1"/>
  <c r="G871" i="41" a="1"/>
  <c r="G871" i="41" s="1"/>
  <c r="G872" i="41" a="1"/>
  <c r="G872" i="41" s="1"/>
  <c r="G873" i="41" a="1"/>
  <c r="G873" i="41" s="1"/>
  <c r="G874" i="41" a="1"/>
  <c r="G874" i="41" s="1"/>
  <c r="G875" i="41" a="1"/>
  <c r="G875" i="41" s="1"/>
  <c r="G876" i="41" a="1"/>
  <c r="G876" i="41" s="1"/>
  <c r="G877" i="41" a="1"/>
  <c r="G877" i="41" s="1"/>
  <c r="G878" i="41" a="1"/>
  <c r="G878" i="41" s="1"/>
  <c r="G879" i="41" a="1"/>
  <c r="G879" i="41" s="1"/>
  <c r="G880" i="41" a="1"/>
  <c r="G880" i="41" s="1"/>
  <c r="G881" i="41" a="1"/>
  <c r="G881" i="41" s="1"/>
  <c r="G882" i="41" a="1"/>
  <c r="G882" i="41" s="1"/>
  <c r="G883" i="41" a="1"/>
  <c r="G883" i="41" s="1"/>
  <c r="G884" i="41" a="1"/>
  <c r="G884" i="41" s="1"/>
  <c r="G885" i="41" a="1"/>
  <c r="G885" i="41" s="1"/>
  <c r="G886" i="41" a="1"/>
  <c r="G886" i="41" s="1"/>
  <c r="G887" i="41" a="1"/>
  <c r="G887" i="41" s="1"/>
  <c r="G888" i="41" a="1"/>
  <c r="G888" i="41" s="1"/>
  <c r="G889" i="41" a="1"/>
  <c r="G889" i="41" s="1"/>
  <c r="G890" i="41" a="1"/>
  <c r="G890" i="41" s="1"/>
  <c r="G891" i="41" a="1"/>
  <c r="G891" i="41" s="1"/>
  <c r="G892" i="41" a="1"/>
  <c r="G892" i="41" s="1"/>
  <c r="G893" i="41" a="1"/>
  <c r="G893" i="41" s="1"/>
  <c r="G894" i="41" a="1"/>
  <c r="G894" i="41" s="1"/>
  <c r="G895" i="41" a="1"/>
  <c r="G895" i="41" s="1"/>
  <c r="G896" i="41" a="1"/>
  <c r="G896" i="41" s="1"/>
  <c r="G897" i="41" a="1"/>
  <c r="G897" i="41" s="1"/>
  <c r="G898" i="41" a="1"/>
  <c r="G898" i="41" s="1"/>
  <c r="G899" i="41" a="1"/>
  <c r="G899" i="41" s="1"/>
  <c r="G900" i="41" a="1"/>
  <c r="G900" i="41" s="1"/>
  <c r="G901" i="41" a="1"/>
  <c r="G901" i="41" s="1"/>
  <c r="G902" i="41" a="1"/>
  <c r="G902" i="41" s="1"/>
  <c r="G903" i="41" a="1"/>
  <c r="G903" i="41" s="1"/>
  <c r="G904" i="41" a="1"/>
  <c r="G904" i="41" s="1"/>
  <c r="G905" i="41" a="1"/>
  <c r="G905" i="41" s="1"/>
  <c r="G906" i="41" a="1"/>
  <c r="G906" i="41" s="1"/>
  <c r="G907" i="41" a="1"/>
  <c r="G907" i="41" s="1"/>
  <c r="G908" i="41" a="1"/>
  <c r="G908" i="41" s="1"/>
  <c r="G909" i="41" a="1"/>
  <c r="G909" i="41" s="1"/>
  <c r="G910" i="41" a="1"/>
  <c r="G910" i="41" s="1"/>
  <c r="G911" i="41" a="1"/>
  <c r="G911" i="41" s="1"/>
  <c r="G912" i="41" a="1"/>
  <c r="G912" i="41" s="1"/>
  <c r="G913" i="41" a="1"/>
  <c r="G913" i="41" s="1"/>
  <c r="G914" i="41" a="1"/>
  <c r="G914" i="41" s="1"/>
  <c r="G915" i="41" a="1"/>
  <c r="G915" i="41" s="1"/>
  <c r="G916" i="41" a="1"/>
  <c r="G916" i="41" s="1"/>
  <c r="G917" i="41" a="1"/>
  <c r="G917" i="41" s="1"/>
  <c r="G918" i="41" a="1"/>
  <c r="G918" i="41" s="1"/>
  <c r="G919" i="41" a="1"/>
  <c r="G919" i="41" s="1"/>
  <c r="G920" i="41" a="1"/>
  <c r="G920" i="41" s="1"/>
  <c r="G921" i="41" a="1"/>
  <c r="G921" i="41" s="1"/>
  <c r="G922" i="41" a="1"/>
  <c r="G922" i="41" s="1"/>
  <c r="G923" i="41" a="1"/>
  <c r="G923" i="41" s="1"/>
  <c r="G924" i="41" a="1"/>
  <c r="G924" i="41" s="1"/>
  <c r="G925" i="41" a="1"/>
  <c r="G925" i="41" s="1"/>
  <c r="G926" i="41" a="1"/>
  <c r="G926" i="41" s="1"/>
  <c r="G927" i="41" a="1"/>
  <c r="G927" i="41" s="1"/>
  <c r="G928" i="41" a="1"/>
  <c r="G928" i="41" s="1"/>
  <c r="G929" i="41" a="1"/>
  <c r="G929" i="41" s="1"/>
  <c r="G930" i="41" a="1"/>
  <c r="G930" i="41" s="1"/>
  <c r="G931" i="41" a="1"/>
  <c r="G931" i="41" s="1"/>
  <c r="G932" i="41" a="1"/>
  <c r="G932" i="41" s="1"/>
  <c r="G933" i="41" a="1"/>
  <c r="G933" i="41" s="1"/>
  <c r="G934" i="41" a="1"/>
  <c r="G934" i="41" s="1"/>
  <c r="G935" i="41" a="1"/>
  <c r="G935" i="41" s="1"/>
  <c r="G936" i="41" a="1"/>
  <c r="G936" i="41" s="1"/>
  <c r="G937" i="41" a="1"/>
  <c r="G937" i="41" s="1"/>
  <c r="G938" i="41" a="1"/>
  <c r="G938" i="41" s="1"/>
  <c r="G939" i="41" a="1"/>
  <c r="G939" i="41" s="1"/>
  <c r="G940" i="41" a="1"/>
  <c r="G940" i="41" s="1"/>
  <c r="G941" i="41" a="1"/>
  <c r="G941" i="41" s="1"/>
  <c r="G942" i="41" a="1"/>
  <c r="G942" i="41" s="1"/>
  <c r="G943" i="41" a="1"/>
  <c r="G943" i="41" s="1"/>
  <c r="G944" i="41" a="1"/>
  <c r="G944" i="41" s="1"/>
  <c r="G945" i="41" a="1"/>
  <c r="G945" i="41" s="1"/>
  <c r="G946" i="41" a="1"/>
  <c r="G946" i="41" s="1"/>
  <c r="G947" i="41" a="1"/>
  <c r="G947" i="41" s="1"/>
  <c r="G948" i="41" a="1"/>
  <c r="G948" i="41" s="1"/>
  <c r="G949" i="41" a="1"/>
  <c r="G949" i="41" s="1"/>
  <c r="G950" i="41" a="1"/>
  <c r="G950" i="41" s="1"/>
  <c r="G951" i="41" a="1"/>
  <c r="G951" i="41" s="1"/>
  <c r="G952" i="41" a="1"/>
  <c r="G952" i="41" s="1"/>
  <c r="G953" i="41" a="1"/>
  <c r="G953" i="41" s="1"/>
  <c r="G954" i="41" a="1"/>
  <c r="G954" i="41" s="1"/>
  <c r="G955" i="41" a="1"/>
  <c r="G955" i="41" s="1"/>
  <c r="G956" i="41" a="1"/>
  <c r="G956" i="41" s="1"/>
  <c r="G957" i="41" a="1"/>
  <c r="G957" i="41" s="1"/>
  <c r="G958" i="41" a="1"/>
  <c r="G958" i="41" s="1"/>
  <c r="G959" i="41" a="1"/>
  <c r="G959" i="41" s="1"/>
  <c r="G960" i="41" a="1"/>
  <c r="G960" i="41" s="1"/>
  <c r="G961" i="41" a="1"/>
  <c r="G961" i="41" s="1"/>
  <c r="G962" i="41" a="1"/>
  <c r="G962" i="41" s="1"/>
  <c r="G963" i="41" a="1"/>
  <c r="G963" i="41" s="1"/>
  <c r="G964" i="41" a="1"/>
  <c r="G964" i="41" s="1"/>
  <c r="G965" i="41" a="1"/>
  <c r="G965" i="41" s="1"/>
  <c r="G966" i="41" a="1"/>
  <c r="G966" i="41" s="1"/>
  <c r="G967" i="41" a="1"/>
  <c r="G967" i="41" s="1"/>
  <c r="G968" i="41" a="1"/>
  <c r="G968" i="41" s="1"/>
  <c r="G969" i="41" a="1"/>
  <c r="G969" i="41" s="1"/>
  <c r="G970" i="41" a="1"/>
  <c r="G970" i="41" s="1"/>
  <c r="G971" i="41" a="1"/>
  <c r="G971" i="41" s="1"/>
  <c r="G972" i="41" a="1"/>
  <c r="G972" i="41" s="1"/>
  <c r="G973" i="41" a="1"/>
  <c r="G973" i="41" s="1"/>
  <c r="G974" i="41" a="1"/>
  <c r="G974" i="41" s="1"/>
  <c r="G975" i="41" a="1"/>
  <c r="G975" i="41" s="1"/>
  <c r="G976" i="41" a="1"/>
  <c r="G976" i="41" s="1"/>
  <c r="G977" i="41" a="1"/>
  <c r="G977" i="41" s="1"/>
  <c r="G978" i="41" a="1"/>
  <c r="G978" i="41" s="1"/>
  <c r="G979" i="41" a="1"/>
  <c r="G979" i="41" s="1"/>
  <c r="G980" i="41" a="1"/>
  <c r="G980" i="41" s="1"/>
  <c r="G981" i="41" a="1"/>
  <c r="G981" i="41" s="1"/>
  <c r="G982" i="41" a="1"/>
  <c r="G982" i="41" s="1"/>
  <c r="G983" i="41" a="1"/>
  <c r="G983" i="41" s="1"/>
  <c r="G984" i="41" a="1"/>
  <c r="G984" i="41" s="1"/>
  <c r="G985" i="41" a="1"/>
  <c r="G985" i="41" s="1"/>
  <c r="G986" i="41" a="1"/>
  <c r="G986" i="41" s="1"/>
  <c r="G987" i="41" a="1"/>
  <c r="G987" i="41" s="1"/>
  <c r="G988" i="41" a="1"/>
  <c r="G988" i="41" s="1"/>
  <c r="G989" i="41" a="1"/>
  <c r="G989" i="41" s="1"/>
  <c r="G990" i="41" a="1"/>
  <c r="G990" i="41" s="1"/>
  <c r="G991" i="41" a="1"/>
  <c r="G991" i="41" s="1"/>
  <c r="G992" i="41" a="1"/>
  <c r="G992" i="41" s="1"/>
  <c r="G993" i="41" a="1"/>
  <c r="G993" i="41" s="1"/>
  <c r="G15" i="15"/>
  <c r="G16" i="15"/>
  <c r="G17" i="15"/>
  <c r="G18" i="15"/>
  <c r="G19" i="15"/>
  <c r="G20" i="15"/>
  <c r="G21" i="15"/>
  <c r="G22" i="15"/>
  <c r="G23" i="15"/>
  <c r="G24" i="15"/>
  <c r="G25" i="15"/>
  <c r="G14" i="15"/>
  <c r="H14" i="16"/>
  <c r="H15" i="16"/>
  <c r="H16" i="16"/>
  <c r="H17" i="16"/>
  <c r="M14" i="13"/>
  <c r="M15" i="13"/>
  <c r="M16" i="13"/>
  <c r="M17" i="13"/>
  <c r="M18" i="13"/>
  <c r="M19" i="13"/>
  <c r="M20" i="13"/>
  <c r="M21" i="13"/>
  <c r="M22" i="13"/>
  <c r="M23" i="13"/>
  <c r="M24" i="13"/>
  <c r="M25" i="13"/>
  <c r="M26" i="13"/>
  <c r="M27" i="13"/>
  <c r="M28" i="13"/>
  <c r="M29" i="13"/>
  <c r="M30" i="13"/>
  <c r="M31" i="13"/>
  <c r="M32" i="13"/>
  <c r="M33" i="13"/>
  <c r="M34" i="13"/>
  <c r="M35" i="13"/>
  <c r="M36" i="13"/>
  <c r="M37" i="13"/>
  <c r="M38" i="13"/>
  <c r="M39" i="13"/>
  <c r="M40" i="13"/>
  <c r="M41" i="13"/>
  <c r="M42" i="13"/>
  <c r="M43" i="13"/>
  <c r="M44" i="13"/>
  <c r="M45" i="13"/>
  <c r="M46" i="13"/>
  <c r="M47" i="13"/>
  <c r="M48" i="13"/>
  <c r="M49" i="13"/>
  <c r="M50" i="13"/>
  <c r="M51" i="13"/>
  <c r="M52" i="13"/>
  <c r="M53" i="13"/>
  <c r="M54" i="13"/>
  <c r="M55" i="13"/>
  <c r="M56" i="13"/>
  <c r="M57" i="13"/>
  <c r="M58" i="13"/>
  <c r="M59" i="13"/>
  <c r="M60" i="13"/>
  <c r="M61" i="13"/>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L14" i="8"/>
  <c r="L15" i="8"/>
  <c r="L16" i="8"/>
  <c r="L17" i="8"/>
  <c r="L18" i="8"/>
  <c r="L19" i="8"/>
  <c r="L20" i="8"/>
  <c r="L21" i="8"/>
  <c r="L22" i="8"/>
  <c r="L23" i="8"/>
  <c r="L24" i="8"/>
  <c r="L25" i="8"/>
  <c r="L26" i="8"/>
  <c r="L27" i="8"/>
  <c r="L28" i="8"/>
  <c r="L29" i="8"/>
  <c r="L30" i="8"/>
  <c r="L31" i="8"/>
  <c r="L32" i="8"/>
  <c r="L33" i="8"/>
  <c r="L34" i="8"/>
  <c r="L35" i="8"/>
  <c r="L36" i="8"/>
  <c r="L37" i="8"/>
  <c r="L38" i="8"/>
  <c r="L39" i="8"/>
  <c r="L40" i="8"/>
  <c r="L41" i="8"/>
  <c r="L42" i="8"/>
  <c r="L43" i="8"/>
  <c r="L44" i="8"/>
  <c r="L45" i="8"/>
  <c r="L46" i="8"/>
  <c r="L47" i="8"/>
  <c r="L48" i="8"/>
  <c r="L49" i="8"/>
  <c r="L50" i="8"/>
  <c r="L51" i="8"/>
  <c r="L52" i="8"/>
  <c r="L53" i="8"/>
  <c r="L54" i="8"/>
  <c r="L55" i="8"/>
  <c r="L56" i="8"/>
  <c r="L57" i="8"/>
  <c r="L58" i="8"/>
  <c r="L59" i="8"/>
  <c r="L60" i="8"/>
  <c r="L61" i="8"/>
  <c r="F15" i="13" l="1" a="1"/>
  <c r="F15" i="13" s="1"/>
  <c r="F16" i="13" a="1"/>
  <c r="F16" i="13" s="1"/>
  <c r="F17" i="13" a="1"/>
  <c r="F17" i="13" s="1"/>
  <c r="R615" i="5"/>
  <c r="Q256" i="5"/>
  <c r="R404" i="5"/>
  <c r="Q223" i="5"/>
  <c r="Q238" i="5"/>
  <c r="Q259" i="5"/>
  <c r="Q347" i="5"/>
  <c r="Q470" i="5"/>
  <c r="R223" i="5"/>
  <c r="R259" i="5"/>
  <c r="R399" i="5"/>
  <c r="Q225" i="5"/>
  <c r="Q318" i="5"/>
  <c r="Q366" i="5"/>
  <c r="Q399" i="5"/>
  <c r="R238" i="5"/>
  <c r="R331" i="5"/>
  <c r="Q222" i="5"/>
  <c r="Q331" i="5"/>
  <c r="Q404" i="5"/>
  <c r="R328" i="5"/>
  <c r="Q398" i="5"/>
  <c r="R222" i="5"/>
  <c r="R366" i="5"/>
  <c r="R470" i="5"/>
  <c r="Q217" i="5"/>
  <c r="R256" i="5"/>
  <c r="Q330" i="5"/>
  <c r="R225" i="5"/>
  <c r="R330" i="5"/>
  <c r="R405" i="5"/>
  <c r="Q405" i="5"/>
  <c r="R217" i="5"/>
  <c r="R398" i="5"/>
  <c r="Q328" i="5"/>
  <c r="Q615" i="5"/>
  <c r="R224" i="5"/>
  <c r="R347" i="5"/>
  <c r="Q224" i="5"/>
  <c r="R318" i="5"/>
  <c r="F22" i="13" a="1"/>
  <c r="F22" i="13" s="1"/>
  <c r="F64" i="8" a="1"/>
  <c r="F64" i="8" s="1"/>
  <c r="F65" i="8" a="1"/>
  <c r="F65" i="8" s="1"/>
  <c r="F66" i="8" a="1"/>
  <c r="F66" i="8" s="1"/>
  <c r="F67" i="8" a="1"/>
  <c r="F67" i="8" s="1"/>
  <c r="F68" i="8" a="1"/>
  <c r="F68" i="8" s="1"/>
  <c r="F69" i="8" a="1"/>
  <c r="F69" i="8" s="1"/>
  <c r="F62" i="8" a="1"/>
  <c r="F62" i="8" s="1"/>
  <c r="F63" i="8" a="1"/>
  <c r="F63" i="8" s="1"/>
  <c r="F29" i="13" a="1"/>
  <c r="F29" i="13" s="1"/>
  <c r="F41" i="13" a="1"/>
  <c r="F41" i="13" s="1"/>
  <c r="F52" i="13" a="1"/>
  <c r="F52" i="13" s="1"/>
  <c r="F17" i="8" a="1"/>
  <c r="F17" i="8" s="1"/>
  <c r="F29" i="8" a="1"/>
  <c r="F29" i="8" s="1"/>
  <c r="F40" i="8" a="1"/>
  <c r="F40" i="8" s="1"/>
  <c r="F52" i="8" a="1"/>
  <c r="F52" i="8" s="1"/>
  <c r="F49" i="13" a="1"/>
  <c r="F49" i="13" s="1"/>
  <c r="F18" i="13" a="1"/>
  <c r="F18" i="13" s="1"/>
  <c r="F30" i="13" a="1"/>
  <c r="F30" i="13" s="1"/>
  <c r="F53" i="13" a="1"/>
  <c r="F53" i="13" s="1"/>
  <c r="F18" i="8" a="1"/>
  <c r="F18" i="8" s="1"/>
  <c r="F30" i="8" a="1"/>
  <c r="F30" i="8" s="1"/>
  <c r="F41" i="8" a="1"/>
  <c r="F41" i="8" s="1"/>
  <c r="F53" i="8" a="1"/>
  <c r="F53" i="8" s="1"/>
  <c r="F60" i="13" a="1"/>
  <c r="F60" i="13" s="1"/>
  <c r="F19" i="13" a="1"/>
  <c r="F19" i="13" s="1"/>
  <c r="F31" i="13" a="1"/>
  <c r="F31" i="13" s="1"/>
  <c r="F42" i="13" a="1"/>
  <c r="F42" i="13" s="1"/>
  <c r="F54" i="13" a="1"/>
  <c r="F54" i="13" s="1"/>
  <c r="F19" i="8" a="1"/>
  <c r="F19" i="8" s="1"/>
  <c r="F31" i="8" a="1"/>
  <c r="F31" i="8" s="1"/>
  <c r="F42" i="8" a="1"/>
  <c r="F42" i="8" s="1"/>
  <c r="F54" i="8" a="1"/>
  <c r="F54" i="8" s="1"/>
  <c r="F38" i="13" a="1"/>
  <c r="F38" i="13" s="1"/>
  <c r="F20" i="13" a="1"/>
  <c r="F20" i="13" s="1"/>
  <c r="F32" i="13" a="1"/>
  <c r="F32" i="13" s="1"/>
  <c r="F43" i="13" a="1"/>
  <c r="F43" i="13" s="1"/>
  <c r="F55" i="13" a="1"/>
  <c r="F55" i="13" s="1"/>
  <c r="F20" i="8" a="1"/>
  <c r="F20" i="8" s="1"/>
  <c r="F32" i="8" a="1"/>
  <c r="F32" i="8" s="1"/>
  <c r="F43" i="8" a="1"/>
  <c r="F43" i="8" s="1"/>
  <c r="F55" i="8" a="1"/>
  <c r="F55" i="8" s="1"/>
  <c r="F26" i="8" a="1"/>
  <c r="F26" i="8" s="1"/>
  <c r="F61" i="8" a="1"/>
  <c r="F61" i="8" s="1"/>
  <c r="F21" i="13" a="1"/>
  <c r="F21" i="13" s="1"/>
  <c r="F33" i="13" a="1"/>
  <c r="F33" i="13" s="1"/>
  <c r="F44" i="13" a="1"/>
  <c r="F44" i="13" s="1"/>
  <c r="F21" i="8" a="1"/>
  <c r="F21" i="8" s="1"/>
  <c r="F44" i="8" a="1"/>
  <c r="F44" i="8" s="1"/>
  <c r="F56" i="8" a="1"/>
  <c r="F56" i="8" s="1"/>
  <c r="F34" i="13" a="1"/>
  <c r="F34" i="13" s="1"/>
  <c r="F45" i="13" a="1"/>
  <c r="F45" i="13" s="1"/>
  <c r="F56" i="13" a="1"/>
  <c r="F56" i="13" s="1"/>
  <c r="F22" i="8" a="1"/>
  <c r="F22" i="8" s="1"/>
  <c r="F33" i="8" a="1"/>
  <c r="F33" i="8" s="1"/>
  <c r="F45" i="8" a="1"/>
  <c r="F45" i="8" s="1"/>
  <c r="F57" i="8" a="1"/>
  <c r="F57" i="8" s="1"/>
  <c r="F23" i="13" a="1"/>
  <c r="F23" i="13" s="1"/>
  <c r="F35" i="13" a="1"/>
  <c r="F35" i="13" s="1"/>
  <c r="F46" i="13" a="1"/>
  <c r="F46" i="13" s="1"/>
  <c r="F57" i="13" a="1"/>
  <c r="F57" i="13" s="1"/>
  <c r="F23" i="8" a="1"/>
  <c r="F23" i="8" s="1"/>
  <c r="F34" i="8" a="1"/>
  <c r="F34" i="8" s="1"/>
  <c r="F46" i="8" a="1"/>
  <c r="F46" i="8" s="1"/>
  <c r="F58" i="8" a="1"/>
  <c r="F58" i="8" s="1"/>
  <c r="F14" i="8" a="1"/>
  <c r="F14" i="8" s="1"/>
  <c r="F24" i="13" a="1"/>
  <c r="F24" i="13" s="1"/>
  <c r="F36" i="13" a="1"/>
  <c r="F36" i="13" s="1"/>
  <c r="F47" i="13" a="1"/>
  <c r="F47" i="13" s="1"/>
  <c r="F58" i="13" a="1"/>
  <c r="F58" i="13" s="1"/>
  <c r="F24" i="8" a="1"/>
  <c r="F24" i="8" s="1"/>
  <c r="F35" i="8" a="1"/>
  <c r="F35" i="8" s="1"/>
  <c r="F47" i="8" a="1"/>
  <c r="F47" i="8" s="1"/>
  <c r="F59" i="8" a="1"/>
  <c r="F59" i="8" s="1"/>
  <c r="F26" i="13" a="1"/>
  <c r="F26" i="13" s="1"/>
  <c r="F37" i="8" a="1"/>
  <c r="F37" i="8" s="1"/>
  <c r="F25" i="13" a="1"/>
  <c r="F25" i="13" s="1"/>
  <c r="F37" i="13" a="1"/>
  <c r="F37" i="13" s="1"/>
  <c r="F48" i="13" a="1"/>
  <c r="F48" i="13" s="1"/>
  <c r="F59" i="13" a="1"/>
  <c r="F59" i="13" s="1"/>
  <c r="F25" i="8" a="1"/>
  <c r="F25" i="8" s="1"/>
  <c r="F36" i="8" a="1"/>
  <c r="F36" i="8" s="1"/>
  <c r="F48" i="8" a="1"/>
  <c r="F48" i="8" s="1"/>
  <c r="F60" i="8" a="1"/>
  <c r="F60" i="8" s="1"/>
  <c r="F49" i="8" a="1"/>
  <c r="F49" i="8" s="1"/>
  <c r="F27" i="13" a="1"/>
  <c r="F27" i="13" s="1"/>
  <c r="F39" i="13" a="1"/>
  <c r="F39" i="13" s="1"/>
  <c r="F50" i="13" a="1"/>
  <c r="F50" i="13" s="1"/>
  <c r="F61" i="13" a="1"/>
  <c r="F61" i="13" s="1"/>
  <c r="F15" i="8" a="1"/>
  <c r="F15" i="8" s="1"/>
  <c r="F27" i="8" a="1"/>
  <c r="F27" i="8" s="1"/>
  <c r="F38" i="8" a="1"/>
  <c r="F38" i="8" s="1"/>
  <c r="F50" i="8" a="1"/>
  <c r="F50" i="8" s="1"/>
  <c r="F28" i="13" a="1"/>
  <c r="F28" i="13" s="1"/>
  <c r="F40" i="13" a="1"/>
  <c r="F40" i="13" s="1"/>
  <c r="F51" i="13" a="1"/>
  <c r="F51" i="13" s="1"/>
  <c r="F16" i="8" a="1"/>
  <c r="F16" i="8" s="1"/>
  <c r="F28" i="8" a="1"/>
  <c r="F28" i="8" s="1"/>
  <c r="F39" i="8" a="1"/>
  <c r="F39" i="8" s="1"/>
  <c r="F51" i="8" a="1"/>
  <c r="F51" i="8" s="1"/>
  <c r="Q586" i="5"/>
  <c r="R586" i="5"/>
  <c r="Q574" i="5"/>
  <c r="R574" i="5"/>
  <c r="R560" i="5"/>
  <c r="Q560" i="5"/>
  <c r="R554" i="5"/>
  <c r="Q554" i="5"/>
  <c r="R543" i="5"/>
  <c r="Q543" i="5"/>
  <c r="Q539" i="5"/>
  <c r="R539" i="5"/>
  <c r="Q532" i="5"/>
  <c r="R532" i="5"/>
  <c r="Q523" i="5"/>
  <c r="R523" i="5"/>
  <c r="Q516" i="5"/>
  <c r="R516" i="5"/>
  <c r="R507" i="5"/>
  <c r="Q507" i="5"/>
  <c r="R500" i="5"/>
  <c r="Q500" i="5"/>
  <c r="Q447" i="5"/>
  <c r="R447" i="5"/>
  <c r="R281" i="5"/>
  <c r="Q281" i="5"/>
  <c r="Q276" i="5"/>
  <c r="R276" i="5"/>
  <c r="Q173" i="5"/>
  <c r="R173" i="5"/>
  <c r="R160" i="5"/>
  <c r="Q160" i="5"/>
  <c r="R150" i="5"/>
  <c r="Q150" i="5"/>
  <c r="R585" i="5"/>
  <c r="Q585" i="5"/>
  <c r="R576" i="5"/>
  <c r="Q576" i="5"/>
  <c r="Q573" i="5"/>
  <c r="R573" i="5"/>
  <c r="R562" i="5"/>
  <c r="Q562" i="5"/>
  <c r="Q559" i="5"/>
  <c r="R559" i="5"/>
  <c r="Q553" i="5"/>
  <c r="R553" i="5"/>
  <c r="R551" i="5"/>
  <c r="Q551" i="5"/>
  <c r="R542" i="5"/>
  <c r="Q542" i="5"/>
  <c r="R538" i="5"/>
  <c r="Q538" i="5"/>
  <c r="R536" i="5"/>
  <c r="Q536" i="5"/>
  <c r="Q534" i="5"/>
  <c r="R534" i="5"/>
  <c r="R531" i="5"/>
  <c r="Q531" i="5"/>
  <c r="R522" i="5"/>
  <c r="Q522" i="5"/>
  <c r="Q518" i="5"/>
  <c r="R518" i="5"/>
  <c r="Q515" i="5"/>
  <c r="R515" i="5"/>
  <c r="R513" i="5"/>
  <c r="Q513" i="5"/>
  <c r="Q506" i="5"/>
  <c r="R506" i="5"/>
  <c r="Q504" i="5"/>
  <c r="R504" i="5"/>
  <c r="R502" i="5"/>
  <c r="Q502" i="5"/>
  <c r="Q499" i="5"/>
  <c r="R499" i="5"/>
  <c r="Q446" i="5"/>
  <c r="R446" i="5"/>
  <c r="Q280" i="5"/>
  <c r="R280" i="5"/>
  <c r="Q275" i="5"/>
  <c r="R275" i="5"/>
  <c r="Q172" i="5"/>
  <c r="R172" i="5"/>
  <c r="Q162" i="5"/>
  <c r="R162" i="5"/>
  <c r="Q159" i="5"/>
  <c r="R159" i="5"/>
  <c r="R149" i="5"/>
  <c r="Q149" i="5"/>
  <c r="R92" i="5"/>
  <c r="Q92" i="5"/>
  <c r="Q584" i="5"/>
  <c r="R584" i="5"/>
  <c r="R583" i="5"/>
  <c r="Q583" i="5"/>
  <c r="Q582" i="5"/>
  <c r="R582" i="5"/>
  <c r="Q581" i="5"/>
  <c r="R581" i="5"/>
  <c r="Q580" i="5"/>
  <c r="R580" i="5"/>
  <c r="R579" i="5"/>
  <c r="Q579" i="5"/>
  <c r="Q578" i="5"/>
  <c r="R578" i="5"/>
  <c r="Q577" i="5"/>
  <c r="R577" i="5"/>
  <c r="Q575" i="5"/>
  <c r="R575" i="5"/>
  <c r="Q572" i="5"/>
  <c r="R572" i="5"/>
  <c r="Q571" i="5"/>
  <c r="R571" i="5"/>
  <c r="R570" i="5"/>
  <c r="Q570" i="5"/>
  <c r="R569" i="5"/>
  <c r="Q569" i="5"/>
  <c r="R568" i="5"/>
  <c r="Q568" i="5"/>
  <c r="R567" i="5"/>
  <c r="Q567" i="5"/>
  <c r="R566" i="5"/>
  <c r="Q566" i="5"/>
  <c r="R565" i="5"/>
  <c r="Q565" i="5"/>
  <c r="R564" i="5"/>
  <c r="Q564" i="5"/>
  <c r="R563" i="5"/>
  <c r="Q563" i="5"/>
  <c r="Q561" i="5"/>
  <c r="R561" i="5"/>
  <c r="Q558" i="5"/>
  <c r="R558" i="5"/>
  <c r="Q552" i="5"/>
  <c r="R552" i="5"/>
  <c r="R550" i="5"/>
  <c r="Q550" i="5"/>
  <c r="R549" i="5"/>
  <c r="Q549" i="5"/>
  <c r="Q548" i="5"/>
  <c r="R548" i="5"/>
  <c r="Q547" i="5"/>
  <c r="R547" i="5"/>
  <c r="Q546" i="5"/>
  <c r="R546" i="5"/>
  <c r="R545" i="5"/>
  <c r="Q545" i="5"/>
  <c r="R544" i="5"/>
  <c r="Q544" i="5"/>
  <c r="R541" i="5"/>
  <c r="Q541" i="5"/>
  <c r="Q537" i="5"/>
  <c r="R537" i="5"/>
  <c r="Q535" i="5"/>
  <c r="R535" i="5"/>
  <c r="R533" i="5"/>
  <c r="Q533" i="5"/>
  <c r="Q521" i="5"/>
  <c r="R521" i="5"/>
  <c r="R520" i="5"/>
  <c r="Q520" i="5"/>
  <c r="Q519" i="5"/>
  <c r="R519" i="5"/>
  <c r="R517" i="5"/>
  <c r="Q517" i="5"/>
  <c r="R514" i="5"/>
  <c r="Q514" i="5"/>
  <c r="R512" i="5"/>
  <c r="Q512" i="5"/>
  <c r="R505" i="5"/>
  <c r="Q505" i="5"/>
  <c r="R503" i="5"/>
  <c r="Q503" i="5"/>
  <c r="R501" i="5"/>
  <c r="Q501" i="5"/>
  <c r="Q429" i="5"/>
  <c r="R429" i="5"/>
  <c r="Q428" i="5"/>
  <c r="R428" i="5"/>
  <c r="Q427" i="5"/>
  <c r="R427" i="5"/>
  <c r="R171" i="5"/>
  <c r="Q171" i="5"/>
  <c r="Q170" i="5"/>
  <c r="R170" i="5"/>
  <c r="Q169" i="5"/>
  <c r="R169" i="5"/>
  <c r="Q168" i="5"/>
  <c r="R168" i="5"/>
  <c r="Q167" i="5"/>
  <c r="R167" i="5"/>
  <c r="Q166" i="5"/>
  <c r="R166" i="5"/>
  <c r="Q165" i="5"/>
  <c r="R165" i="5"/>
  <c r="Q164" i="5"/>
  <c r="R164" i="5"/>
  <c r="R163" i="5"/>
  <c r="Q163" i="5"/>
  <c r="Q161" i="5"/>
  <c r="R161" i="5"/>
  <c r="Q158" i="5"/>
  <c r="R158" i="5"/>
  <c r="Q148" i="5"/>
  <c r="R148" i="5"/>
  <c r="R91" i="5"/>
  <c r="Q91" i="5"/>
  <c r="R530" i="5"/>
  <c r="Q530" i="5"/>
  <c r="R529" i="5"/>
  <c r="Q529" i="5"/>
  <c r="R498" i="5"/>
  <c r="Q498" i="5"/>
  <c r="R497" i="5"/>
  <c r="Q497" i="5"/>
  <c r="Q456" i="5"/>
  <c r="R456" i="5"/>
  <c r="Q445" i="5"/>
  <c r="R445" i="5"/>
  <c r="Q444" i="5"/>
  <c r="R444" i="5"/>
  <c r="Q441" i="5"/>
  <c r="R441" i="5"/>
  <c r="R440" i="5"/>
  <c r="Q440" i="5"/>
  <c r="Q437" i="5"/>
  <c r="R437" i="5"/>
  <c r="Q436" i="5"/>
  <c r="R436" i="5"/>
  <c r="Q279" i="5"/>
  <c r="R279" i="5"/>
  <c r="Q278" i="5"/>
  <c r="R278" i="5"/>
  <c r="Q274" i="5"/>
  <c r="R274" i="5"/>
  <c r="R273" i="5"/>
  <c r="Q273" i="5"/>
  <c r="R262" i="5"/>
  <c r="Q262" i="5"/>
  <c r="R251" i="5"/>
  <c r="Q251" i="5"/>
  <c r="R248" i="5"/>
  <c r="Q248" i="5"/>
  <c r="R247" i="5"/>
  <c r="Q247" i="5"/>
  <c r="Q241" i="5"/>
  <c r="R241" i="5"/>
  <c r="R239" i="5"/>
  <c r="Q239" i="5"/>
  <c r="Q127" i="5"/>
  <c r="R127" i="5"/>
  <c r="Q126" i="5"/>
  <c r="R126" i="5"/>
  <c r="R125" i="5"/>
  <c r="Q125" i="5"/>
  <c r="Q124" i="5"/>
  <c r="R124" i="5"/>
  <c r="Q123" i="5"/>
  <c r="R123" i="5"/>
  <c r="Q122" i="5"/>
  <c r="R122" i="5"/>
  <c r="Q121" i="5"/>
  <c r="R121" i="5"/>
  <c r="R120" i="5"/>
  <c r="Q120" i="5"/>
  <c r="Q119" i="5"/>
  <c r="R119" i="5"/>
  <c r="Q117" i="5"/>
  <c r="R117" i="5"/>
  <c r="Q116" i="5"/>
  <c r="R116" i="5"/>
  <c r="R113" i="5"/>
  <c r="Q113" i="5"/>
  <c r="R110" i="5"/>
  <c r="Q110" i="5"/>
  <c r="R109" i="5"/>
  <c r="Q109" i="5"/>
  <c r="R87" i="5"/>
  <c r="Q87" i="5"/>
  <c r="R86" i="5"/>
  <c r="Q86" i="5"/>
  <c r="R85" i="5"/>
  <c r="Q85" i="5"/>
  <c r="R84" i="5"/>
  <c r="Q84" i="5"/>
  <c r="Q81" i="5"/>
  <c r="R81" i="5"/>
  <c r="Q80" i="5"/>
  <c r="R80" i="5"/>
  <c r="Q79" i="5"/>
  <c r="R79" i="5"/>
  <c r="R78" i="5"/>
  <c r="Q78" i="5"/>
  <c r="R70" i="5"/>
  <c r="Q70" i="5"/>
  <c r="R69" i="5"/>
  <c r="Q69" i="5"/>
  <c r="Q68" i="5"/>
  <c r="R68" i="5"/>
  <c r="Q67" i="5"/>
  <c r="R67" i="5"/>
  <c r="R65" i="5"/>
  <c r="Q65" i="5"/>
  <c r="R64" i="5"/>
  <c r="Q64" i="5"/>
  <c r="Q63" i="5"/>
  <c r="R63" i="5"/>
  <c r="R60" i="5"/>
  <c r="Q60" i="5"/>
  <c r="Q58" i="5"/>
  <c r="R58" i="5"/>
  <c r="Q57" i="5"/>
  <c r="R57" i="5"/>
  <c r="R50" i="5"/>
  <c r="Q50" i="5"/>
  <c r="R49" i="5"/>
  <c r="Q49" i="5"/>
  <c r="R48" i="5"/>
  <c r="Q48" i="5"/>
  <c r="R34" i="5"/>
  <c r="Q34" i="5"/>
  <c r="Q33" i="5"/>
  <c r="R33" i="5"/>
  <c r="R32" i="5"/>
  <c r="Q32" i="5"/>
  <c r="R31" i="5"/>
  <c r="Q31" i="5"/>
  <c r="R30" i="5"/>
  <c r="Q30" i="5"/>
  <c r="R29" i="5"/>
  <c r="Q29" i="5"/>
  <c r="Q28" i="5"/>
  <c r="R28" i="5"/>
  <c r="R27" i="5"/>
  <c r="Q27" i="5"/>
  <c r="R25" i="5"/>
  <c r="Q25" i="5"/>
  <c r="Q474" i="5"/>
  <c r="R474" i="5"/>
  <c r="R471" i="5"/>
  <c r="Q471" i="5"/>
  <c r="R466" i="5"/>
  <c r="Q466" i="5"/>
  <c r="Q465" i="5"/>
  <c r="R465" i="5"/>
  <c r="Q439" i="5"/>
  <c r="R439" i="5"/>
  <c r="R438" i="5"/>
  <c r="Q438" i="5"/>
  <c r="Q435" i="5"/>
  <c r="R435" i="5"/>
  <c r="Q433" i="5"/>
  <c r="R433" i="5"/>
  <c r="R432" i="5"/>
  <c r="Q432" i="5"/>
  <c r="Q431" i="5"/>
  <c r="R431" i="5"/>
  <c r="R430" i="5"/>
  <c r="Q430" i="5"/>
  <c r="Q412" i="5"/>
  <c r="R412" i="5"/>
  <c r="R411" i="5"/>
  <c r="Q411" i="5"/>
  <c r="Q409" i="5"/>
  <c r="R409" i="5"/>
  <c r="Q408" i="5"/>
  <c r="R408" i="5"/>
  <c r="Q407" i="5"/>
  <c r="R407" i="5"/>
  <c r="Q406" i="5"/>
  <c r="R406" i="5"/>
  <c r="Q403" i="5"/>
  <c r="R403" i="5"/>
  <c r="Q402" i="5"/>
  <c r="R402" i="5"/>
  <c r="Q401" i="5"/>
  <c r="R401" i="5"/>
  <c r="Q377" i="5"/>
  <c r="R377" i="5"/>
  <c r="R314" i="5"/>
  <c r="Q314" i="5"/>
  <c r="R311" i="5"/>
  <c r="Q311" i="5"/>
  <c r="R310" i="5"/>
  <c r="Q310" i="5"/>
  <c r="Q309" i="5"/>
  <c r="R309" i="5"/>
  <c r="R308" i="5"/>
  <c r="Q308" i="5"/>
  <c r="R307" i="5"/>
  <c r="Q307" i="5"/>
  <c r="Q237" i="5"/>
  <c r="R237" i="5"/>
  <c r="R234" i="5"/>
  <c r="Q234" i="5"/>
  <c r="Q233" i="5"/>
  <c r="R233" i="5"/>
  <c r="R230" i="5"/>
  <c r="Q230" i="5"/>
  <c r="R229" i="5"/>
  <c r="Q229" i="5"/>
  <c r="R228" i="5"/>
  <c r="Q228" i="5"/>
  <c r="Q157" i="5"/>
  <c r="R157" i="5"/>
  <c r="R154" i="5"/>
  <c r="Q154" i="5"/>
  <c r="Q145" i="5"/>
  <c r="R145" i="5"/>
  <c r="Q142" i="5"/>
  <c r="R142" i="5"/>
  <c r="R135" i="5"/>
  <c r="Q135" i="5"/>
  <c r="Q134" i="5"/>
  <c r="R134" i="5"/>
  <c r="R133" i="5"/>
  <c r="Q133" i="5"/>
  <c r="Q132" i="5"/>
  <c r="R132" i="5"/>
  <c r="R131" i="5"/>
  <c r="Q131" i="5"/>
  <c r="Q130" i="5"/>
  <c r="R130" i="5"/>
  <c r="Q129" i="5"/>
  <c r="R129" i="5"/>
  <c r="Q128" i="5"/>
  <c r="R128" i="5"/>
  <c r="R118" i="5"/>
  <c r="Q118" i="5"/>
  <c r="R115" i="5"/>
  <c r="Q115" i="5"/>
  <c r="R114" i="5"/>
  <c r="Q114" i="5"/>
  <c r="Q112" i="5"/>
  <c r="R112" i="5"/>
  <c r="R89" i="5"/>
  <c r="Q89" i="5"/>
  <c r="R82" i="5"/>
  <c r="Q82" i="5"/>
  <c r="R77" i="5"/>
  <c r="Q77" i="5"/>
  <c r="R66" i="5"/>
  <c r="Q66" i="5"/>
  <c r="Q45" i="5"/>
  <c r="R45" i="5"/>
  <c r="R42" i="5"/>
  <c r="Q42" i="5"/>
  <c r="R40" i="5"/>
  <c r="Q40" i="5"/>
  <c r="R39" i="5"/>
  <c r="Q39" i="5"/>
  <c r="Q26" i="5"/>
  <c r="R26" i="5"/>
  <c r="H12" i="6"/>
  <c r="H13" i="6"/>
  <c r="H14" i="6"/>
  <c r="H15" i="6"/>
  <c r="H16" i="6"/>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H81" i="6"/>
  <c r="H82" i="6"/>
  <c r="H83" i="6"/>
  <c r="H84" i="6"/>
  <c r="H85" i="6"/>
  <c r="H86" i="6"/>
  <c r="H87" i="6"/>
  <c r="H88" i="6"/>
  <c r="H89" i="6"/>
  <c r="H90" i="6"/>
  <c r="H91" i="6"/>
  <c r="H92" i="6"/>
  <c r="H93" i="6"/>
  <c r="H94" i="6"/>
  <c r="H95" i="6"/>
  <c r="H96" i="6"/>
  <c r="H97" i="6"/>
  <c r="H98" i="6"/>
  <c r="H99" i="6"/>
  <c r="H100" i="6"/>
  <c r="H101" i="6"/>
  <c r="H102" i="6"/>
  <c r="H103" i="6"/>
  <c r="H104" i="6"/>
  <c r="H105" i="6"/>
  <c r="H106" i="6"/>
  <c r="H107" i="6"/>
  <c r="H108" i="6"/>
  <c r="H109" i="6"/>
  <c r="H110" i="6"/>
  <c r="H111" i="6"/>
  <c r="H112" i="6"/>
  <c r="H113" i="6"/>
  <c r="H114" i="6"/>
  <c r="H115" i="6"/>
  <c r="H116" i="6"/>
  <c r="H117" i="6"/>
  <c r="H118" i="6"/>
  <c r="H119" i="6"/>
  <c r="H120" i="6"/>
  <c r="H121" i="6"/>
  <c r="H122" i="6"/>
  <c r="H123" i="6"/>
  <c r="H124" i="6"/>
  <c r="H125" i="6"/>
  <c r="H126" i="6"/>
  <c r="H127" i="6"/>
  <c r="H128" i="6"/>
  <c r="H129" i="6"/>
  <c r="H130" i="6"/>
  <c r="H131" i="6"/>
  <c r="H132" i="6"/>
  <c r="H133" i="6"/>
  <c r="H134" i="6"/>
  <c r="H135" i="6"/>
  <c r="H136" i="6"/>
  <c r="H137" i="6"/>
  <c r="H138" i="6"/>
  <c r="H139" i="6"/>
  <c r="H140" i="6"/>
  <c r="H141" i="6"/>
  <c r="H142" i="6"/>
  <c r="H143" i="6"/>
  <c r="H144" i="6"/>
  <c r="H145" i="6"/>
  <c r="H146" i="6"/>
  <c r="H147" i="6"/>
  <c r="H148" i="6"/>
  <c r="H149" i="6"/>
  <c r="H150" i="6"/>
  <c r="H151" i="6"/>
  <c r="H152" i="6"/>
  <c r="H153" i="6"/>
  <c r="H154" i="6"/>
  <c r="H155" i="6"/>
  <c r="H156" i="6"/>
  <c r="H157" i="6"/>
  <c r="H158" i="6"/>
  <c r="H159" i="6"/>
  <c r="H160" i="6"/>
  <c r="H161" i="6"/>
  <c r="H162" i="6"/>
  <c r="H163" i="6"/>
  <c r="H164" i="6"/>
  <c r="H165" i="6"/>
  <c r="H166" i="6"/>
  <c r="H167" i="6"/>
  <c r="H168" i="6"/>
  <c r="H169" i="6"/>
  <c r="H170" i="6"/>
  <c r="H171" i="6"/>
  <c r="H172" i="6"/>
  <c r="H173" i="6"/>
  <c r="H174" i="6"/>
  <c r="H175" i="6"/>
  <c r="H176" i="6"/>
  <c r="H177" i="6"/>
  <c r="H178" i="6"/>
  <c r="H179" i="6"/>
  <c r="H180" i="6"/>
  <c r="H181" i="6"/>
  <c r="H182" i="6"/>
  <c r="H183" i="6"/>
  <c r="H184" i="6"/>
  <c r="H185" i="6"/>
  <c r="H186" i="6"/>
  <c r="H187" i="6"/>
  <c r="H188" i="6"/>
  <c r="H189" i="6"/>
  <c r="H190" i="6"/>
  <c r="H191" i="6"/>
  <c r="H192" i="6"/>
  <c r="H193" i="6"/>
  <c r="H194" i="6"/>
  <c r="H195" i="6"/>
  <c r="H196" i="6"/>
  <c r="H197" i="6"/>
  <c r="H198" i="6"/>
  <c r="H199" i="6"/>
  <c r="H200" i="6"/>
  <c r="H201" i="6"/>
  <c r="H202" i="6"/>
  <c r="H203" i="6"/>
  <c r="H204" i="6"/>
  <c r="H205" i="6"/>
  <c r="H206" i="6"/>
  <c r="H207" i="6"/>
  <c r="H208" i="6"/>
  <c r="H209" i="6"/>
  <c r="H210" i="6"/>
  <c r="H211" i="6"/>
  <c r="H212" i="6"/>
  <c r="H213" i="6"/>
  <c r="H214" i="6"/>
  <c r="H215" i="6"/>
  <c r="H216" i="6"/>
  <c r="H217" i="6"/>
  <c r="H218" i="6"/>
  <c r="H219" i="6"/>
  <c r="H220" i="6"/>
  <c r="H221" i="6"/>
  <c r="H222" i="6"/>
  <c r="H223" i="6"/>
  <c r="H224" i="6"/>
  <c r="H225" i="6"/>
  <c r="H226" i="6"/>
  <c r="H227" i="6"/>
  <c r="H228" i="6"/>
  <c r="H229" i="6"/>
  <c r="H230" i="6"/>
  <c r="H231" i="6"/>
  <c r="H232" i="6"/>
  <c r="H233" i="6"/>
  <c r="H234" i="6"/>
  <c r="H235" i="6"/>
  <c r="H236" i="6"/>
  <c r="H237" i="6"/>
  <c r="H238" i="6"/>
  <c r="H239" i="6"/>
  <c r="H240" i="6"/>
  <c r="H241" i="6"/>
  <c r="H242" i="6"/>
  <c r="H243" i="6"/>
  <c r="H244" i="6"/>
  <c r="H245" i="6"/>
  <c r="H246" i="6"/>
  <c r="H247" i="6"/>
  <c r="H248" i="6"/>
  <c r="H249" i="6"/>
  <c r="H250" i="6"/>
  <c r="H251" i="6"/>
  <c r="H252" i="6"/>
  <c r="H253" i="6"/>
  <c r="H254" i="6"/>
  <c r="H255" i="6"/>
  <c r="H256" i="6"/>
  <c r="H257" i="6"/>
  <c r="H258" i="6"/>
  <c r="H259" i="6"/>
  <c r="H260" i="6"/>
  <c r="H261" i="6"/>
  <c r="H262" i="6"/>
  <c r="H263" i="6"/>
  <c r="H264" i="6"/>
  <c r="H265" i="6"/>
  <c r="H266" i="6"/>
  <c r="H267" i="6"/>
  <c r="AT267" i="6" s="1"/>
  <c r="H12" i="11"/>
  <c r="H13" i="11"/>
  <c r="H14" i="11"/>
  <c r="H15" i="11"/>
  <c r="H16" i="11"/>
  <c r="H17" i="11"/>
  <c r="H18" i="11"/>
  <c r="H19" i="11"/>
  <c r="H20" i="11"/>
  <c r="H21" i="11"/>
  <c r="H22" i="11"/>
  <c r="H23" i="11"/>
  <c r="H24" i="11"/>
  <c r="H25" i="11"/>
  <c r="H26" i="11"/>
  <c r="H27" i="11"/>
  <c r="H28" i="11"/>
  <c r="H29" i="11"/>
  <c r="H30" i="11"/>
  <c r="H31" i="11"/>
  <c r="H32" i="11"/>
  <c r="H33" i="11"/>
  <c r="H34" i="11"/>
  <c r="H35" i="11"/>
  <c r="H36" i="11"/>
  <c r="H37" i="11"/>
  <c r="H38" i="11"/>
  <c r="H39" i="11"/>
  <c r="H40" i="11"/>
  <c r="H41" i="11"/>
  <c r="H42" i="11"/>
  <c r="H43" i="11"/>
  <c r="H44" i="11"/>
  <c r="H45" i="11"/>
  <c r="H46" i="11"/>
  <c r="H47" i="11"/>
  <c r="H48" i="11"/>
  <c r="H49" i="11"/>
  <c r="H50" i="11"/>
  <c r="H51" i="11"/>
  <c r="H52" i="11"/>
  <c r="H53" i="11"/>
  <c r="H54" i="11"/>
  <c r="H55" i="11"/>
  <c r="H56" i="11"/>
  <c r="H57" i="11"/>
  <c r="H58" i="11"/>
  <c r="H59" i="11"/>
  <c r="H60" i="11"/>
  <c r="H61" i="11"/>
  <c r="H62" i="11"/>
  <c r="H63" i="11"/>
  <c r="H64" i="11"/>
  <c r="H65" i="11"/>
  <c r="H66" i="11"/>
  <c r="H67" i="11"/>
  <c r="H68" i="11"/>
  <c r="H69" i="11"/>
  <c r="H70" i="11"/>
  <c r="H71" i="11"/>
  <c r="H72" i="11"/>
  <c r="H73" i="11"/>
  <c r="H74" i="11"/>
  <c r="H75" i="11"/>
  <c r="H76" i="11"/>
  <c r="H77" i="11"/>
  <c r="H78" i="11"/>
  <c r="H79" i="11"/>
  <c r="H80" i="11"/>
  <c r="H81" i="11"/>
  <c r="H82" i="11"/>
  <c r="H83" i="11"/>
  <c r="H84" i="11"/>
  <c r="H85" i="11"/>
  <c r="H86" i="11"/>
  <c r="H87" i="11"/>
  <c r="H88" i="11"/>
  <c r="H89" i="11"/>
  <c r="H90" i="11"/>
  <c r="H91" i="11"/>
  <c r="H92" i="11"/>
  <c r="H93" i="11"/>
  <c r="H94" i="11"/>
  <c r="H95" i="11"/>
  <c r="H96" i="11"/>
  <c r="H97" i="11"/>
  <c r="H98" i="11"/>
  <c r="H99" i="11"/>
  <c r="H100" i="11"/>
  <c r="H101" i="11"/>
  <c r="H102" i="11"/>
  <c r="H103" i="11"/>
  <c r="H104" i="11"/>
  <c r="H105" i="11"/>
  <c r="H106" i="11"/>
  <c r="H107" i="11"/>
  <c r="H108" i="11"/>
  <c r="H109" i="11"/>
  <c r="H110" i="11"/>
  <c r="H111" i="11"/>
  <c r="H112" i="11"/>
  <c r="H113" i="11"/>
  <c r="H114" i="11"/>
  <c r="H115" i="11"/>
  <c r="H116" i="11"/>
  <c r="H117" i="11"/>
  <c r="H118" i="11"/>
  <c r="H119" i="11"/>
  <c r="H120" i="11"/>
  <c r="H121" i="11"/>
  <c r="H122" i="11"/>
  <c r="H123" i="11"/>
  <c r="H124" i="11"/>
  <c r="H125" i="11"/>
  <c r="H126" i="11"/>
  <c r="H127" i="11"/>
  <c r="H128" i="11"/>
  <c r="H129" i="11"/>
  <c r="H130" i="11"/>
  <c r="H131" i="11"/>
  <c r="H132" i="11"/>
  <c r="H133" i="11"/>
  <c r="H134" i="11"/>
  <c r="H135" i="11"/>
  <c r="H136" i="11"/>
  <c r="H137" i="11"/>
  <c r="H138" i="11"/>
  <c r="H139" i="11"/>
  <c r="H140" i="11"/>
  <c r="H141" i="11"/>
  <c r="H142" i="11"/>
  <c r="H143" i="11"/>
  <c r="H144" i="11"/>
  <c r="H145" i="11"/>
  <c r="H146" i="11"/>
  <c r="H147" i="11"/>
  <c r="H148" i="11"/>
  <c r="H149" i="11"/>
  <c r="H150" i="11"/>
  <c r="H151" i="11"/>
  <c r="H152" i="11"/>
  <c r="H153" i="11"/>
  <c r="H154" i="11"/>
  <c r="H155" i="11"/>
  <c r="H156" i="11"/>
  <c r="H157" i="11"/>
  <c r="H158" i="11"/>
  <c r="H159" i="11"/>
  <c r="H160" i="11"/>
  <c r="H161" i="11"/>
  <c r="H162" i="11"/>
  <c r="H163" i="11"/>
  <c r="H164" i="11"/>
  <c r="H165" i="11"/>
  <c r="H166" i="11"/>
  <c r="H167" i="11"/>
  <c r="H168" i="11"/>
  <c r="H169" i="11"/>
  <c r="H170" i="11"/>
  <c r="H171" i="11"/>
  <c r="H172" i="11"/>
  <c r="H173" i="11"/>
  <c r="H174" i="11"/>
  <c r="H175" i="11"/>
  <c r="H176" i="11"/>
  <c r="H177" i="11"/>
  <c r="H178" i="11"/>
  <c r="H179" i="11"/>
  <c r="H180" i="11"/>
  <c r="H181" i="11"/>
  <c r="H182" i="11"/>
  <c r="H183" i="11"/>
  <c r="H184" i="11"/>
  <c r="H185" i="11"/>
  <c r="H186" i="11"/>
  <c r="H187" i="11"/>
  <c r="H188" i="11"/>
  <c r="H189" i="11"/>
  <c r="H190" i="11"/>
  <c r="H191" i="11"/>
  <c r="H192" i="11"/>
  <c r="H193" i="11"/>
  <c r="H194" i="11"/>
  <c r="H195" i="11"/>
  <c r="H196" i="11"/>
  <c r="H197" i="11"/>
  <c r="H198" i="11"/>
  <c r="H199" i="11"/>
  <c r="H200" i="11"/>
  <c r="H201" i="11"/>
  <c r="H202" i="11"/>
  <c r="H203" i="11"/>
  <c r="H204" i="11"/>
  <c r="H205" i="11"/>
  <c r="H206" i="11"/>
  <c r="H207" i="11"/>
  <c r="H208" i="11"/>
  <c r="H209" i="11"/>
  <c r="H210" i="11"/>
  <c r="H211" i="11"/>
  <c r="H212" i="11"/>
  <c r="H213" i="11"/>
  <c r="H214" i="11"/>
  <c r="H215" i="11"/>
  <c r="H216" i="11"/>
  <c r="H217" i="11"/>
  <c r="H218" i="11"/>
  <c r="H219" i="11"/>
  <c r="H220" i="11"/>
  <c r="H221" i="11"/>
  <c r="H222" i="11"/>
  <c r="H223" i="11"/>
  <c r="H224" i="11"/>
  <c r="H225" i="11"/>
  <c r="H226" i="11"/>
  <c r="H227" i="11"/>
  <c r="H228" i="11"/>
  <c r="H229" i="11"/>
  <c r="H230" i="11"/>
  <c r="H231" i="11"/>
  <c r="H232" i="11"/>
  <c r="H233" i="11"/>
  <c r="H234" i="11"/>
  <c r="H235" i="11"/>
  <c r="H236" i="11"/>
  <c r="H237" i="11"/>
  <c r="H238" i="11"/>
  <c r="H239" i="11"/>
  <c r="H240" i="11"/>
  <c r="H241" i="11"/>
  <c r="H242" i="11"/>
  <c r="H243" i="11"/>
  <c r="H244" i="11"/>
  <c r="H245" i="11"/>
  <c r="H246" i="11"/>
  <c r="H247" i="11"/>
  <c r="H248" i="11"/>
  <c r="H249" i="11"/>
  <c r="H250" i="11"/>
  <c r="H251" i="11"/>
  <c r="H252" i="11"/>
  <c r="H253" i="11"/>
  <c r="H254" i="11"/>
  <c r="H255" i="11"/>
  <c r="H256" i="11"/>
  <c r="H257" i="11"/>
  <c r="H258" i="11"/>
  <c r="H259" i="11"/>
  <c r="H260" i="11"/>
  <c r="H261" i="11"/>
  <c r="H262" i="11"/>
  <c r="H263" i="11"/>
  <c r="H264" i="11"/>
  <c r="H265" i="11"/>
  <c r="H266" i="11"/>
  <c r="H267" i="11"/>
  <c r="B204" i="11" a="1"/>
  <c r="B204" i="11" s="1"/>
  <c r="B205" i="11" a="1"/>
  <c r="B205" i="11" s="1"/>
  <c r="B206" i="11" a="1"/>
  <c r="B206" i="11" s="1"/>
  <c r="B207" i="11" a="1"/>
  <c r="B207" i="11" s="1"/>
  <c r="B208" i="11" a="1"/>
  <c r="B208" i="11" s="1"/>
  <c r="B209" i="11" a="1"/>
  <c r="B209" i="11" s="1"/>
  <c r="B210" i="11" a="1"/>
  <c r="B210" i="11" s="1"/>
  <c r="B211" i="11" a="1"/>
  <c r="B211" i="11" s="1"/>
  <c r="B212" i="11" a="1"/>
  <c r="B212" i="11" s="1"/>
  <c r="B213" i="11" a="1"/>
  <c r="B213" i="11" s="1"/>
  <c r="B214" i="11" a="1"/>
  <c r="B214" i="11" s="1"/>
  <c r="B215" i="11" a="1"/>
  <c r="B215" i="11" s="1"/>
  <c r="B216" i="11" a="1"/>
  <c r="B216" i="11" s="1"/>
  <c r="B217" i="11" a="1"/>
  <c r="B217" i="11" s="1"/>
  <c r="B218" i="11" a="1"/>
  <c r="B218" i="11" s="1"/>
  <c r="B219" i="11" a="1"/>
  <c r="B219" i="11" s="1"/>
  <c r="B220" i="11" a="1"/>
  <c r="B220" i="11" s="1"/>
  <c r="B221" i="11" a="1"/>
  <c r="B221" i="11" s="1"/>
  <c r="B222" i="11" a="1"/>
  <c r="B222" i="11" s="1"/>
  <c r="B223" i="11" a="1"/>
  <c r="B223" i="11" s="1"/>
  <c r="B224" i="11" a="1"/>
  <c r="B224" i="11" s="1"/>
  <c r="B225" i="11" a="1"/>
  <c r="B225" i="11" s="1"/>
  <c r="B226" i="11" a="1"/>
  <c r="B226" i="11" s="1"/>
  <c r="B227" i="11" a="1"/>
  <c r="B227" i="11" s="1"/>
  <c r="B228" i="11" a="1"/>
  <c r="B228" i="11" s="1"/>
  <c r="B229" i="11" a="1"/>
  <c r="B229" i="11" s="1"/>
  <c r="B230" i="11" a="1"/>
  <c r="B230" i="11" s="1"/>
  <c r="B231" i="11" a="1"/>
  <c r="B231" i="11" s="1"/>
  <c r="B232" i="11" a="1"/>
  <c r="B232" i="11" s="1"/>
  <c r="B233" i="11" a="1"/>
  <c r="B233" i="11" s="1"/>
  <c r="B234" i="11" a="1"/>
  <c r="B234" i="11" s="1"/>
  <c r="B235" i="11" a="1"/>
  <c r="B235" i="11" s="1"/>
  <c r="B236" i="11" a="1"/>
  <c r="B236" i="11" s="1"/>
  <c r="B237" i="11" a="1"/>
  <c r="B237" i="11" s="1"/>
  <c r="B238" i="11" a="1"/>
  <c r="B238" i="11" s="1"/>
  <c r="B239" i="11" a="1"/>
  <c r="B239" i="11" s="1"/>
  <c r="B240" i="11" a="1"/>
  <c r="B240" i="11" s="1"/>
  <c r="B241" i="11" a="1"/>
  <c r="B241" i="11" s="1"/>
  <c r="B242" i="11" a="1"/>
  <c r="B242" i="11" s="1"/>
  <c r="B243" i="11" a="1"/>
  <c r="B243" i="11" s="1"/>
  <c r="B244" i="11" a="1"/>
  <c r="B244" i="11" s="1"/>
  <c r="B245" i="11" a="1"/>
  <c r="B245" i="11" s="1"/>
  <c r="B246" i="11" a="1"/>
  <c r="B246" i="11" s="1"/>
  <c r="B247" i="11" a="1"/>
  <c r="B247" i="11" s="1"/>
  <c r="B248" i="11" a="1"/>
  <c r="B248" i="11" s="1"/>
  <c r="B249" i="11" a="1"/>
  <c r="B249" i="11" s="1"/>
  <c r="B250" i="11" a="1"/>
  <c r="B250" i="11" s="1"/>
  <c r="B251" i="11" a="1"/>
  <c r="B251" i="11" s="1"/>
  <c r="B252" i="11" a="1"/>
  <c r="B252" i="11" s="1"/>
  <c r="B253" i="11" a="1"/>
  <c r="B253" i="11" s="1"/>
  <c r="B254" i="11" a="1"/>
  <c r="B254" i="11" s="1"/>
  <c r="B255" i="11" a="1"/>
  <c r="B255" i="11" s="1"/>
  <c r="B256" i="11" a="1"/>
  <c r="B256" i="11" s="1"/>
  <c r="B257" i="11" a="1"/>
  <c r="B257" i="11" s="1"/>
  <c r="B258" i="11" a="1"/>
  <c r="B258" i="11" s="1"/>
  <c r="B259" i="11" a="1"/>
  <c r="B259" i="11" s="1"/>
  <c r="B260" i="11" a="1"/>
  <c r="B260" i="11" s="1"/>
  <c r="B261" i="11" a="1"/>
  <c r="B261" i="11" s="1"/>
  <c r="B262" i="11" a="1"/>
  <c r="B262" i="11" s="1"/>
  <c r="B263" i="11" a="1"/>
  <c r="B263" i="11" s="1"/>
  <c r="B264" i="11" a="1"/>
  <c r="B264" i="11" s="1"/>
  <c r="B265" i="11" a="1"/>
  <c r="B265" i="11" s="1"/>
  <c r="B266" i="11" a="1"/>
  <c r="B266" i="11" s="1"/>
  <c r="B267" i="11" a="1"/>
  <c r="B267" i="11" s="1"/>
  <c r="B62" i="11" a="1"/>
  <c r="B62" i="11" s="1"/>
  <c r="B63" i="11" a="1"/>
  <c r="B63" i="11" s="1"/>
  <c r="B64" i="11" a="1"/>
  <c r="B64" i="11" s="1"/>
  <c r="B65" i="11" a="1"/>
  <c r="B65" i="11" s="1"/>
  <c r="B66" i="11" a="1"/>
  <c r="B66" i="11" s="1"/>
  <c r="B67" i="11" a="1"/>
  <c r="B67" i="11" s="1"/>
  <c r="B68" i="11" a="1"/>
  <c r="B68" i="11" s="1"/>
  <c r="B69" i="11" a="1"/>
  <c r="B69" i="11" s="1"/>
  <c r="B70" i="11" a="1"/>
  <c r="B70" i="11" s="1"/>
  <c r="B71" i="11" a="1"/>
  <c r="B71" i="11" s="1"/>
  <c r="B72" i="11" a="1"/>
  <c r="B72" i="11" s="1"/>
  <c r="B73" i="11" a="1"/>
  <c r="B73" i="11" s="1"/>
  <c r="B74" i="11" a="1"/>
  <c r="B74" i="11" s="1"/>
  <c r="B75" i="11" a="1"/>
  <c r="B75" i="11" s="1"/>
  <c r="B76" i="11" a="1"/>
  <c r="B76" i="11" s="1"/>
  <c r="B77" i="11" a="1"/>
  <c r="B77" i="11" s="1"/>
  <c r="B78" i="11" a="1"/>
  <c r="B78" i="11" s="1"/>
  <c r="B79" i="11" a="1"/>
  <c r="B79" i="11" s="1"/>
  <c r="B80" i="11" a="1"/>
  <c r="B80" i="11" s="1"/>
  <c r="B81" i="11" a="1"/>
  <c r="B81" i="11" s="1"/>
  <c r="B82" i="11" a="1"/>
  <c r="B82" i="11" s="1"/>
  <c r="B83" i="11" a="1"/>
  <c r="B83" i="11" s="1"/>
  <c r="B84" i="11" a="1"/>
  <c r="B84" i="11" s="1"/>
  <c r="B85" i="11" a="1"/>
  <c r="B85" i="11" s="1"/>
  <c r="B86" i="11" a="1"/>
  <c r="B86" i="11" s="1"/>
  <c r="B87" i="11" a="1"/>
  <c r="B87" i="11" s="1"/>
  <c r="B88" i="11" a="1"/>
  <c r="B88" i="11" s="1"/>
  <c r="B89" i="11" a="1"/>
  <c r="B89" i="11" s="1"/>
  <c r="B90" i="11" a="1"/>
  <c r="B90" i="11" s="1"/>
  <c r="B91" i="11" a="1"/>
  <c r="B91" i="11" s="1"/>
  <c r="B92" i="11" a="1"/>
  <c r="B92" i="11" s="1"/>
  <c r="B93" i="11" a="1"/>
  <c r="B93" i="11" s="1"/>
  <c r="B94" i="11" a="1"/>
  <c r="B94" i="11" s="1"/>
  <c r="B95" i="11" a="1"/>
  <c r="B95" i="11" s="1"/>
  <c r="B96" i="11" a="1"/>
  <c r="B96" i="11" s="1"/>
  <c r="B97" i="11" a="1"/>
  <c r="B97" i="11" s="1"/>
  <c r="B98" i="11" a="1"/>
  <c r="B98" i="11" s="1"/>
  <c r="B99" i="11" a="1"/>
  <c r="B99" i="11" s="1"/>
  <c r="B100" i="11" a="1"/>
  <c r="B100" i="11" s="1"/>
  <c r="B101" i="11" a="1"/>
  <c r="B101" i="11" s="1"/>
  <c r="B102" i="11" a="1"/>
  <c r="B102" i="11" s="1"/>
  <c r="B103" i="11" a="1"/>
  <c r="B103" i="11" s="1"/>
  <c r="B104" i="11" a="1"/>
  <c r="B104" i="11" s="1"/>
  <c r="B105" i="11" a="1"/>
  <c r="B105" i="11" s="1"/>
  <c r="B106" i="11" a="1"/>
  <c r="B106" i="11" s="1"/>
  <c r="B107" i="11" a="1"/>
  <c r="B107" i="11" s="1"/>
  <c r="B108" i="11" a="1"/>
  <c r="B108" i="11" s="1"/>
  <c r="B109" i="11" a="1"/>
  <c r="B109" i="11" s="1"/>
  <c r="B110" i="11" a="1"/>
  <c r="B110" i="11" s="1"/>
  <c r="B111" i="11" a="1"/>
  <c r="B111" i="11" s="1"/>
  <c r="B112" i="11" a="1"/>
  <c r="B112" i="11" s="1"/>
  <c r="B113" i="11" a="1"/>
  <c r="B113" i="11" s="1"/>
  <c r="B114" i="11" a="1"/>
  <c r="B114" i="11" s="1"/>
  <c r="B115" i="11" a="1"/>
  <c r="B115" i="11" s="1"/>
  <c r="B116" i="11" a="1"/>
  <c r="B116" i="11" s="1"/>
  <c r="B117" i="11" a="1"/>
  <c r="B117" i="11" s="1"/>
  <c r="B118" i="11" a="1"/>
  <c r="B118" i="11" s="1"/>
  <c r="B119" i="11" a="1"/>
  <c r="B119" i="11" s="1"/>
  <c r="B120" i="11" a="1"/>
  <c r="B120" i="11" s="1"/>
  <c r="B121" i="11" a="1"/>
  <c r="B121" i="11" s="1"/>
  <c r="B122" i="11" a="1"/>
  <c r="B122" i="11" s="1"/>
  <c r="B123" i="11" a="1"/>
  <c r="B123" i="11" s="1"/>
  <c r="B124" i="11" a="1"/>
  <c r="B124" i="11" s="1"/>
  <c r="B125" i="11" a="1"/>
  <c r="B125" i="11" s="1"/>
  <c r="B126" i="11" a="1"/>
  <c r="B126" i="11" s="1"/>
  <c r="B127" i="11" a="1"/>
  <c r="B127" i="11" s="1"/>
  <c r="B128" i="11" a="1"/>
  <c r="B128" i="11" s="1"/>
  <c r="B129" i="11" a="1"/>
  <c r="B129" i="11" s="1"/>
  <c r="B130" i="11" a="1"/>
  <c r="B130" i="11" s="1"/>
  <c r="B131" i="11" a="1"/>
  <c r="B131" i="11" s="1"/>
  <c r="B132" i="11" a="1"/>
  <c r="B132" i="11" s="1"/>
  <c r="B133" i="11" a="1"/>
  <c r="B133" i="11" s="1"/>
  <c r="B134" i="11" a="1"/>
  <c r="B134" i="11" s="1"/>
  <c r="B135" i="11" a="1"/>
  <c r="B135" i="11" s="1"/>
  <c r="B136" i="11" a="1"/>
  <c r="B136" i="11" s="1"/>
  <c r="B137" i="11" a="1"/>
  <c r="B137" i="11" s="1"/>
  <c r="B138" i="11" a="1"/>
  <c r="B138" i="11" s="1"/>
  <c r="B139" i="11" a="1"/>
  <c r="B139" i="11" s="1"/>
  <c r="B140" i="11" a="1"/>
  <c r="B140" i="11" s="1"/>
  <c r="B141" i="11" a="1"/>
  <c r="B141" i="11" s="1"/>
  <c r="B142" i="11" a="1"/>
  <c r="B142" i="11" s="1"/>
  <c r="B143" i="11" a="1"/>
  <c r="B143" i="11" s="1"/>
  <c r="B144" i="11" a="1"/>
  <c r="B144" i="11" s="1"/>
  <c r="B145" i="11" a="1"/>
  <c r="B145" i="11" s="1"/>
  <c r="B146" i="11" a="1"/>
  <c r="B146" i="11" s="1"/>
  <c r="B147" i="11" a="1"/>
  <c r="B147" i="11" s="1"/>
  <c r="B148" i="11" a="1"/>
  <c r="B148" i="11" s="1"/>
  <c r="B149" i="11" a="1"/>
  <c r="B149" i="11" s="1"/>
  <c r="B150" i="11" a="1"/>
  <c r="B150" i="11" s="1"/>
  <c r="B151" i="11" a="1"/>
  <c r="B151" i="11" s="1"/>
  <c r="B152" i="11" a="1"/>
  <c r="B152" i="11" s="1"/>
  <c r="B153" i="11" a="1"/>
  <c r="B153" i="11" s="1"/>
  <c r="B154" i="11" a="1"/>
  <c r="B154" i="11" s="1"/>
  <c r="B155" i="11" a="1"/>
  <c r="B155" i="11" s="1"/>
  <c r="B156" i="11" a="1"/>
  <c r="B156" i="11" s="1"/>
  <c r="B157" i="11" a="1"/>
  <c r="B157" i="11" s="1"/>
  <c r="B158" i="11" a="1"/>
  <c r="B158" i="11" s="1"/>
  <c r="B159" i="11" a="1"/>
  <c r="B159" i="11" s="1"/>
  <c r="B160" i="11" a="1"/>
  <c r="B160" i="11" s="1"/>
  <c r="B161" i="11" a="1"/>
  <c r="B161" i="11" s="1"/>
  <c r="B162" i="11" a="1"/>
  <c r="B162" i="11" s="1"/>
  <c r="B163" i="11" a="1"/>
  <c r="B163" i="11" s="1"/>
  <c r="B164" i="11" a="1"/>
  <c r="B164" i="11" s="1"/>
  <c r="B165" i="11" a="1"/>
  <c r="B165" i="11" s="1"/>
  <c r="B166" i="11" a="1"/>
  <c r="B166" i="11" s="1"/>
  <c r="B167" i="11" a="1"/>
  <c r="B167" i="11" s="1"/>
  <c r="B168" i="11" a="1"/>
  <c r="B168" i="11" s="1"/>
  <c r="B169" i="11" a="1"/>
  <c r="B169" i="11" s="1"/>
  <c r="B170" i="11" a="1"/>
  <c r="B170" i="11" s="1"/>
  <c r="B171" i="11" a="1"/>
  <c r="B171" i="11" s="1"/>
  <c r="B172" i="11" a="1"/>
  <c r="B172" i="11" s="1"/>
  <c r="B173" i="11" a="1"/>
  <c r="B173" i="11" s="1"/>
  <c r="B174" i="11" a="1"/>
  <c r="B174" i="11" s="1"/>
  <c r="B175" i="11" a="1"/>
  <c r="B175" i="11" s="1"/>
  <c r="B176" i="11" a="1"/>
  <c r="B176" i="11" s="1"/>
  <c r="B177" i="11" a="1"/>
  <c r="B177" i="11" s="1"/>
  <c r="B178" i="11" a="1"/>
  <c r="B178" i="11" s="1"/>
  <c r="B179" i="11" a="1"/>
  <c r="B179" i="11" s="1"/>
  <c r="B180" i="11" a="1"/>
  <c r="B180" i="11" s="1"/>
  <c r="B181" i="11" a="1"/>
  <c r="B181" i="11" s="1"/>
  <c r="B182" i="11" a="1"/>
  <c r="B182" i="11" s="1"/>
  <c r="B183" i="11" a="1"/>
  <c r="B183" i="11" s="1"/>
  <c r="B184" i="11" a="1"/>
  <c r="B184" i="11" s="1"/>
  <c r="B185" i="11" a="1"/>
  <c r="B185" i="11" s="1"/>
  <c r="B186" i="11" a="1"/>
  <c r="B186" i="11" s="1"/>
  <c r="B187" i="11" a="1"/>
  <c r="B187" i="11" s="1"/>
  <c r="B188" i="11" a="1"/>
  <c r="B188" i="11" s="1"/>
  <c r="B189" i="11" a="1"/>
  <c r="B189" i="11" s="1"/>
  <c r="B190" i="11" a="1"/>
  <c r="B190" i="11" s="1"/>
  <c r="B191" i="11" a="1"/>
  <c r="B191" i="11" s="1"/>
  <c r="B192" i="11" a="1"/>
  <c r="B192" i="11" s="1"/>
  <c r="B193" i="11" a="1"/>
  <c r="B193" i="11" s="1"/>
  <c r="B194" i="11" a="1"/>
  <c r="B194" i="11" s="1"/>
  <c r="B195" i="11" a="1"/>
  <c r="B195" i="11" s="1"/>
  <c r="B196" i="11" a="1"/>
  <c r="B196" i="11" s="1"/>
  <c r="B197" i="11" a="1"/>
  <c r="B197" i="11" s="1"/>
  <c r="B198" i="11" a="1"/>
  <c r="B198" i="11" s="1"/>
  <c r="B199" i="11" a="1"/>
  <c r="B199" i="11" s="1"/>
  <c r="B200" i="11" a="1"/>
  <c r="B200" i="11" s="1"/>
  <c r="B201" i="11" a="1"/>
  <c r="B201" i="11" s="1"/>
  <c r="B202" i="11" a="1"/>
  <c r="B202" i="11" s="1"/>
  <c r="B203" i="11" a="1"/>
  <c r="B203" i="11" s="1"/>
  <c r="B60" i="11" a="1"/>
  <c r="B60" i="11" s="1"/>
  <c r="B61" i="11" a="1"/>
  <c r="B61" i="11" s="1"/>
  <c r="B44" i="11" a="1"/>
  <c r="B44" i="11" s="1"/>
  <c r="B45" i="11" a="1"/>
  <c r="B45" i="11" s="1"/>
  <c r="B46" i="11" a="1"/>
  <c r="B46" i="11" s="1"/>
  <c r="B47" i="11" a="1"/>
  <c r="B47" i="11" s="1"/>
  <c r="B48" i="11" a="1"/>
  <c r="B48" i="11" s="1"/>
  <c r="B49" i="11" a="1"/>
  <c r="B49" i="11" s="1"/>
  <c r="B50" i="11" a="1"/>
  <c r="B50" i="11" s="1"/>
  <c r="B51" i="11" a="1"/>
  <c r="B51" i="11" s="1"/>
  <c r="B52" i="11" a="1"/>
  <c r="B52" i="11" s="1"/>
  <c r="B53" i="11" a="1"/>
  <c r="B53" i="11" s="1"/>
  <c r="B54" i="11" a="1"/>
  <c r="B54" i="11" s="1"/>
  <c r="B55" i="11" a="1"/>
  <c r="B55" i="11" s="1"/>
  <c r="B56" i="11" a="1"/>
  <c r="B56" i="11" s="1"/>
  <c r="B57" i="11" a="1"/>
  <c r="B57" i="11" s="1"/>
  <c r="B58" i="11" a="1"/>
  <c r="B58" i="11" s="1"/>
  <c r="B59" i="11" a="1"/>
  <c r="B59" i="11" s="1"/>
  <c r="B29" i="11" a="1"/>
  <c r="B29" i="11" s="1"/>
  <c r="B30" i="11" a="1"/>
  <c r="B30" i="11" s="1"/>
  <c r="B31" i="11" a="1"/>
  <c r="B31" i="11" s="1"/>
  <c r="B32" i="11" a="1"/>
  <c r="B32" i="11" s="1"/>
  <c r="B33" i="11" a="1"/>
  <c r="B33" i="11" s="1"/>
  <c r="B34" i="11" a="1"/>
  <c r="B34" i="11" s="1"/>
  <c r="B35" i="11" a="1"/>
  <c r="B35" i="11" s="1"/>
  <c r="B36" i="11" a="1"/>
  <c r="B36" i="11" s="1"/>
  <c r="B37" i="11" a="1"/>
  <c r="B37" i="11" s="1"/>
  <c r="B38" i="11" a="1"/>
  <c r="B38" i="11" s="1"/>
  <c r="B39" i="11" a="1"/>
  <c r="B39" i="11" s="1"/>
  <c r="B40" i="11" a="1"/>
  <c r="B40" i="11" s="1"/>
  <c r="B41" i="11" a="1"/>
  <c r="B41" i="11" s="1"/>
  <c r="B42" i="11" a="1"/>
  <c r="B42" i="11" s="1"/>
  <c r="B43" i="11" a="1"/>
  <c r="B43" i="11" s="1"/>
  <c r="B28" i="11" a="1"/>
  <c r="B28" i="11" s="1"/>
  <c r="B13" i="11" a="1"/>
  <c r="B13" i="11" s="1"/>
  <c r="B14" i="11" a="1"/>
  <c r="B14" i="11" s="1"/>
  <c r="B15" i="11" a="1"/>
  <c r="B15" i="11" s="1"/>
  <c r="B16" i="11" a="1"/>
  <c r="B16" i="11" s="1"/>
  <c r="B17" i="11" a="1"/>
  <c r="B17" i="11" s="1"/>
  <c r="B18" i="11" a="1"/>
  <c r="B18" i="11" s="1"/>
  <c r="B19" i="11" a="1"/>
  <c r="B19" i="11" s="1"/>
  <c r="B20" i="11" a="1"/>
  <c r="B20" i="11" s="1"/>
  <c r="B21" i="11" a="1"/>
  <c r="B21" i="11" s="1"/>
  <c r="B22" i="11" a="1"/>
  <c r="B22" i="11" s="1"/>
  <c r="B23" i="11" a="1"/>
  <c r="B23" i="11" s="1"/>
  <c r="B24" i="11" a="1"/>
  <c r="B24" i="11" s="1"/>
  <c r="B25" i="11" a="1"/>
  <c r="B25" i="11" s="1"/>
  <c r="B26" i="11" a="1"/>
  <c r="B26" i="11" s="1"/>
  <c r="B27" i="11" a="1"/>
  <c r="B27" i="11" s="1"/>
  <c r="B12" i="11" a="1"/>
  <c r="B12" i="11" s="1"/>
  <c r="Q6" i="14"/>
  <c r="R6" i="9"/>
  <c r="R7" i="9"/>
  <c r="R8" i="9"/>
  <c r="R9" i="9"/>
  <c r="R10" i="9"/>
  <c r="R11" i="9"/>
  <c r="R12" i="9"/>
  <c r="R13" i="9"/>
  <c r="R14" i="9"/>
  <c r="R15" i="9"/>
  <c r="R16" i="9"/>
  <c r="R17" i="9"/>
  <c r="R18" i="9"/>
  <c r="R19" i="9"/>
  <c r="R20" i="9"/>
  <c r="R21" i="9"/>
  <c r="R22" i="9"/>
  <c r="R23" i="9"/>
  <c r="R24" i="9"/>
  <c r="R25" i="9"/>
  <c r="R26" i="9"/>
  <c r="R27" i="9"/>
  <c r="R28" i="9"/>
  <c r="R29" i="9"/>
  <c r="R30" i="9"/>
  <c r="R31" i="9"/>
  <c r="R32" i="9"/>
  <c r="R33" i="9"/>
  <c r="R34" i="9"/>
  <c r="T8" i="6" l="1"/>
  <c r="B61" i="8" a="1"/>
  <c r="B61" i="8" s="1"/>
  <c r="N61" i="8" s="1"/>
  <c r="B15" i="8" a="1"/>
  <c r="B15" i="8" s="1"/>
  <c r="N15" i="8" s="1"/>
  <c r="B16" i="8" a="1"/>
  <c r="B16" i="8" s="1"/>
  <c r="N16" i="8" s="1"/>
  <c r="B17" i="8" a="1"/>
  <c r="B17" i="8" s="1"/>
  <c r="N17" i="8" s="1"/>
  <c r="B18" i="8" a="1"/>
  <c r="B18" i="8" s="1"/>
  <c r="N18" i="8" s="1"/>
  <c r="B19" i="8" a="1"/>
  <c r="B19" i="8" s="1"/>
  <c r="N19" i="8" s="1"/>
  <c r="B20" i="8" a="1"/>
  <c r="B20" i="8" s="1"/>
  <c r="N20" i="8" s="1"/>
  <c r="B21" i="8" a="1"/>
  <c r="B21" i="8" s="1"/>
  <c r="N21" i="8" s="1"/>
  <c r="B22" i="8" a="1"/>
  <c r="B22" i="8" s="1"/>
  <c r="N22" i="8" s="1"/>
  <c r="B23" i="8" a="1"/>
  <c r="B23" i="8" s="1"/>
  <c r="N23" i="8" s="1"/>
  <c r="B24" i="8" a="1"/>
  <c r="B24" i="8" s="1"/>
  <c r="N24" i="8" s="1"/>
  <c r="B25" i="8" a="1"/>
  <c r="B25" i="8" s="1"/>
  <c r="N25" i="8" s="1"/>
  <c r="B26" i="8" a="1"/>
  <c r="B26" i="8" s="1"/>
  <c r="N26" i="8" s="1"/>
  <c r="B27" i="8" a="1"/>
  <c r="B27" i="8" s="1"/>
  <c r="N27" i="8" s="1"/>
  <c r="B28" i="8" a="1"/>
  <c r="B28" i="8" s="1"/>
  <c r="N28" i="8" s="1"/>
  <c r="B29" i="8" a="1"/>
  <c r="B29" i="8" s="1"/>
  <c r="N29" i="8" s="1"/>
  <c r="B30" i="8" a="1"/>
  <c r="B30" i="8" s="1"/>
  <c r="N30" i="8" s="1"/>
  <c r="B31" i="8" a="1"/>
  <c r="B31" i="8" s="1"/>
  <c r="N31" i="8" s="1"/>
  <c r="B32" i="8" a="1"/>
  <c r="B32" i="8" s="1"/>
  <c r="N32" i="8" s="1"/>
  <c r="B33" i="8" a="1"/>
  <c r="B33" i="8" s="1"/>
  <c r="N33" i="8" s="1"/>
  <c r="B34" i="8" a="1"/>
  <c r="B34" i="8" s="1"/>
  <c r="N34" i="8" s="1"/>
  <c r="B35" i="8" a="1"/>
  <c r="B35" i="8" s="1"/>
  <c r="N35" i="8" s="1"/>
  <c r="B36" i="8" a="1"/>
  <c r="B36" i="8" s="1"/>
  <c r="N36" i="8" s="1"/>
  <c r="B37" i="8" a="1"/>
  <c r="B37" i="8" s="1"/>
  <c r="N37" i="8" s="1"/>
  <c r="B38" i="8" a="1"/>
  <c r="B38" i="8" s="1"/>
  <c r="N38" i="8" s="1"/>
  <c r="B39" i="8" a="1"/>
  <c r="B39" i="8" s="1"/>
  <c r="N39" i="8" s="1"/>
  <c r="B40" i="8" a="1"/>
  <c r="B40" i="8" s="1"/>
  <c r="N40" i="8" s="1"/>
  <c r="B41" i="8" a="1"/>
  <c r="B41" i="8" s="1"/>
  <c r="N41" i="8" s="1"/>
  <c r="B42" i="8" a="1"/>
  <c r="B42" i="8" s="1"/>
  <c r="N42" i="8" s="1"/>
  <c r="B43" i="8" a="1"/>
  <c r="B43" i="8" s="1"/>
  <c r="N43" i="8" s="1"/>
  <c r="B44" i="8" a="1"/>
  <c r="B44" i="8" s="1"/>
  <c r="N44" i="8" s="1"/>
  <c r="B45" i="8" a="1"/>
  <c r="B45" i="8" s="1"/>
  <c r="N45" i="8" s="1"/>
  <c r="B46" i="8" a="1"/>
  <c r="B46" i="8" s="1"/>
  <c r="N46" i="8" s="1"/>
  <c r="B47" i="8" a="1"/>
  <c r="B47" i="8" s="1"/>
  <c r="N47" i="8" s="1"/>
  <c r="B48" i="8" a="1"/>
  <c r="B48" i="8" s="1"/>
  <c r="N48" i="8" s="1"/>
  <c r="B49" i="8" a="1"/>
  <c r="B49" i="8" s="1"/>
  <c r="N49" i="8" s="1"/>
  <c r="B50" i="8" a="1"/>
  <c r="B50" i="8" s="1"/>
  <c r="N50" i="8" s="1"/>
  <c r="B51" i="8" a="1"/>
  <c r="B51" i="8" s="1"/>
  <c r="N51" i="8" s="1"/>
  <c r="B52" i="8" a="1"/>
  <c r="B52" i="8" s="1"/>
  <c r="N52" i="8" s="1"/>
  <c r="B53" i="8" a="1"/>
  <c r="B53" i="8" s="1"/>
  <c r="N53" i="8" s="1"/>
  <c r="B54" i="8" a="1"/>
  <c r="B54" i="8" s="1"/>
  <c r="N54" i="8" s="1"/>
  <c r="B55" i="8" a="1"/>
  <c r="B55" i="8" s="1"/>
  <c r="N55" i="8" s="1"/>
  <c r="B56" i="8" a="1"/>
  <c r="B56" i="8" s="1"/>
  <c r="N56" i="8" s="1"/>
  <c r="B57" i="8" a="1"/>
  <c r="B57" i="8" s="1"/>
  <c r="N57" i="8" s="1"/>
  <c r="B58" i="8" a="1"/>
  <c r="B58" i="8" s="1"/>
  <c r="N58" i="8" s="1"/>
  <c r="B59" i="8" a="1"/>
  <c r="B59" i="8" s="1"/>
  <c r="N59" i="8" s="1"/>
  <c r="B60" i="8" a="1"/>
  <c r="B60" i="8" s="1"/>
  <c r="N60" i="8" s="1"/>
  <c r="B14" i="8" a="1"/>
  <c r="B14" i="8" s="1"/>
  <c r="N14" i="8" s="1"/>
  <c r="B12" i="6" a="1"/>
  <c r="B12" i="6" s="1"/>
  <c r="B13" i="6" a="1"/>
  <c r="B13" i="6" s="1"/>
  <c r="B14" i="6" a="1"/>
  <c r="B14" i="6" s="1"/>
  <c r="B15" i="6" a="1"/>
  <c r="B15" i="6" s="1"/>
  <c r="B16" i="6" a="1"/>
  <c r="B16" i="6" s="1"/>
  <c r="B17" i="6" a="1"/>
  <c r="B17" i="6" s="1"/>
  <c r="B18" i="6" a="1"/>
  <c r="B18" i="6" s="1"/>
  <c r="B19" i="6" a="1"/>
  <c r="B19" i="6" s="1"/>
  <c r="B20" i="6" a="1"/>
  <c r="B20" i="6" s="1"/>
  <c r="B21" i="6" a="1"/>
  <c r="B21" i="6" s="1"/>
  <c r="B22" i="6" a="1"/>
  <c r="B22" i="6" s="1"/>
  <c r="B23" i="6" a="1"/>
  <c r="B23" i="6" s="1"/>
  <c r="B24" i="6" a="1"/>
  <c r="B24" i="6" s="1"/>
  <c r="B25" i="6" a="1"/>
  <c r="B25" i="6" s="1"/>
  <c r="B26" i="6" a="1"/>
  <c r="B26" i="6" s="1"/>
  <c r="B27" i="6" a="1"/>
  <c r="B27" i="6" s="1"/>
  <c r="B28" i="6" a="1"/>
  <c r="B28" i="6" s="1"/>
  <c r="B29" i="6" a="1"/>
  <c r="B29" i="6" s="1"/>
  <c r="B30" i="6" a="1"/>
  <c r="B30" i="6" s="1"/>
  <c r="B31" i="6" a="1"/>
  <c r="B31" i="6" s="1"/>
  <c r="B32" i="6" a="1"/>
  <c r="B32" i="6" s="1"/>
  <c r="B33" i="6" a="1"/>
  <c r="B33" i="6" s="1"/>
  <c r="B34" i="6" a="1"/>
  <c r="B34" i="6" s="1"/>
  <c r="B35" i="6" a="1"/>
  <c r="B35" i="6" s="1"/>
  <c r="B36" i="6" a="1"/>
  <c r="B36" i="6" s="1"/>
  <c r="B37" i="6" a="1"/>
  <c r="B37" i="6" s="1"/>
  <c r="B38" i="6" a="1"/>
  <c r="B38" i="6" s="1"/>
  <c r="B39" i="6" a="1"/>
  <c r="B39" i="6" s="1"/>
  <c r="B40" i="6" a="1"/>
  <c r="B40" i="6" s="1"/>
  <c r="B41" i="6" a="1"/>
  <c r="B41" i="6" s="1"/>
  <c r="B42" i="6" a="1"/>
  <c r="B42" i="6" s="1"/>
  <c r="B43" i="6" a="1"/>
  <c r="B43" i="6" s="1"/>
  <c r="B44" i="6" a="1"/>
  <c r="B44" i="6" s="1"/>
  <c r="B45" i="6" a="1"/>
  <c r="B45" i="6" s="1"/>
  <c r="B46" i="6" a="1"/>
  <c r="B46" i="6" s="1"/>
  <c r="B47" i="6" a="1"/>
  <c r="B47" i="6" s="1"/>
  <c r="B48" i="6" a="1"/>
  <c r="B48" i="6" s="1"/>
  <c r="B49" i="6" a="1"/>
  <c r="B49" i="6" s="1"/>
  <c r="B50" i="6" a="1"/>
  <c r="B50" i="6" s="1"/>
  <c r="B51" i="6" a="1"/>
  <c r="B51" i="6" s="1"/>
  <c r="B52" i="6" a="1"/>
  <c r="B52" i="6" s="1"/>
  <c r="B53" i="6" a="1"/>
  <c r="B53" i="6" s="1"/>
  <c r="B54" i="6" a="1"/>
  <c r="B54" i="6" s="1"/>
  <c r="B55" i="6" a="1"/>
  <c r="B55" i="6" s="1"/>
  <c r="B56" i="6" a="1"/>
  <c r="B56" i="6" s="1"/>
  <c r="B57" i="6" a="1"/>
  <c r="B57" i="6" s="1"/>
  <c r="B58" i="6" a="1"/>
  <c r="B58" i="6" s="1"/>
  <c r="B59" i="6" a="1"/>
  <c r="B59" i="6" s="1"/>
  <c r="B60" i="6" a="1"/>
  <c r="B60" i="6" s="1"/>
  <c r="B61" i="6" a="1"/>
  <c r="B61" i="6" s="1"/>
  <c r="B62" i="6" a="1"/>
  <c r="B62" i="6" s="1"/>
  <c r="B63" i="6" a="1"/>
  <c r="B63" i="6" s="1"/>
  <c r="B64" i="6" a="1"/>
  <c r="B64" i="6" s="1"/>
  <c r="B65" i="6" a="1"/>
  <c r="B65" i="6" s="1"/>
  <c r="B66" i="6" a="1"/>
  <c r="B66" i="6" s="1"/>
  <c r="B67" i="6" a="1"/>
  <c r="B67" i="6" s="1"/>
  <c r="B68" i="6" a="1"/>
  <c r="B68" i="6" s="1"/>
  <c r="B69" i="6" a="1"/>
  <c r="B69" i="6" s="1"/>
  <c r="B70" i="6" a="1"/>
  <c r="B70" i="6" s="1"/>
  <c r="B71" i="6" a="1"/>
  <c r="B71" i="6" s="1"/>
  <c r="B72" i="6" a="1"/>
  <c r="B72" i="6" s="1"/>
  <c r="B73" i="6" a="1"/>
  <c r="B73" i="6" s="1"/>
  <c r="B74" i="6" a="1"/>
  <c r="B74" i="6" s="1"/>
  <c r="B75" i="6" a="1"/>
  <c r="B75" i="6" s="1"/>
  <c r="B76" i="6" a="1"/>
  <c r="B76" i="6" s="1"/>
  <c r="B77" i="6" a="1"/>
  <c r="B77" i="6" s="1"/>
  <c r="B78" i="6" a="1"/>
  <c r="B78" i="6" s="1"/>
  <c r="B79" i="6" a="1"/>
  <c r="B79" i="6" s="1"/>
  <c r="B80" i="6" a="1"/>
  <c r="B80" i="6" s="1"/>
  <c r="B81" i="6" a="1"/>
  <c r="B81" i="6" s="1"/>
  <c r="B82" i="6" a="1"/>
  <c r="B82" i="6" s="1"/>
  <c r="B83" i="6" a="1"/>
  <c r="B83" i="6" s="1"/>
  <c r="B84" i="6" a="1"/>
  <c r="B84" i="6" s="1"/>
  <c r="B85" i="6" a="1"/>
  <c r="B85" i="6" s="1"/>
  <c r="B86" i="6" a="1"/>
  <c r="B86" i="6" s="1"/>
  <c r="B87" i="6" a="1"/>
  <c r="B87" i="6" s="1"/>
  <c r="B88" i="6" a="1"/>
  <c r="B88" i="6" s="1"/>
  <c r="B89" i="6" a="1"/>
  <c r="B89" i="6" s="1"/>
  <c r="B90" i="6" a="1"/>
  <c r="B90" i="6" s="1"/>
  <c r="B91" i="6" a="1"/>
  <c r="B91" i="6" s="1"/>
  <c r="B92" i="6" a="1"/>
  <c r="B92" i="6" s="1"/>
  <c r="B93" i="6" a="1"/>
  <c r="B93" i="6" s="1"/>
  <c r="B94" i="6" a="1"/>
  <c r="B94" i="6" s="1"/>
  <c r="B95" i="6" a="1"/>
  <c r="B95" i="6" s="1"/>
  <c r="B96" i="6" a="1"/>
  <c r="B96" i="6" s="1"/>
  <c r="B97" i="6" a="1"/>
  <c r="B97" i="6" s="1"/>
  <c r="B98" i="6" a="1"/>
  <c r="B98" i="6" s="1"/>
  <c r="B99" i="6" a="1"/>
  <c r="B99" i="6" s="1"/>
  <c r="B100" i="6" a="1"/>
  <c r="B100" i="6" s="1"/>
  <c r="B101" i="6" a="1"/>
  <c r="B101" i="6" s="1"/>
  <c r="B102" i="6" a="1"/>
  <c r="B102" i="6" s="1"/>
  <c r="B103" i="6" a="1"/>
  <c r="B103" i="6" s="1"/>
  <c r="B104" i="6" a="1"/>
  <c r="B104" i="6" s="1"/>
  <c r="B105" i="6" a="1"/>
  <c r="B105" i="6" s="1"/>
  <c r="B106" i="6" a="1"/>
  <c r="B106" i="6" s="1"/>
  <c r="B107" i="6" a="1"/>
  <c r="B107" i="6" s="1"/>
  <c r="B108" i="6" a="1"/>
  <c r="B108" i="6" s="1"/>
  <c r="B109" i="6" a="1"/>
  <c r="B109" i="6" s="1"/>
  <c r="B110" i="6" a="1"/>
  <c r="B110" i="6" s="1"/>
  <c r="B111" i="6" a="1"/>
  <c r="B111" i="6" s="1"/>
  <c r="B112" i="6" a="1"/>
  <c r="B112" i="6" s="1"/>
  <c r="B113" i="6" a="1"/>
  <c r="B113" i="6" s="1"/>
  <c r="B114" i="6" a="1"/>
  <c r="B114" i="6" s="1"/>
  <c r="B115" i="6" a="1"/>
  <c r="B115" i="6" s="1"/>
  <c r="B116" i="6" a="1"/>
  <c r="B116" i="6" s="1"/>
  <c r="B117" i="6" a="1"/>
  <c r="B117" i="6" s="1"/>
  <c r="B118" i="6" a="1"/>
  <c r="B118" i="6" s="1"/>
  <c r="B119" i="6" a="1"/>
  <c r="B119" i="6" s="1"/>
  <c r="B120" i="6" a="1"/>
  <c r="B120" i="6" s="1"/>
  <c r="B121" i="6" a="1"/>
  <c r="B121" i="6" s="1"/>
  <c r="B122" i="6" a="1"/>
  <c r="B122" i="6" s="1"/>
  <c r="B123" i="6" a="1"/>
  <c r="B123" i="6" s="1"/>
  <c r="B124" i="6" a="1"/>
  <c r="B124" i="6" s="1"/>
  <c r="B125" i="6" a="1"/>
  <c r="B125" i="6" s="1"/>
  <c r="B126" i="6" a="1"/>
  <c r="B126" i="6" s="1"/>
  <c r="B127" i="6" a="1"/>
  <c r="B127" i="6" s="1"/>
  <c r="B128" i="6" a="1"/>
  <c r="B128" i="6" s="1"/>
  <c r="B129" i="6" a="1"/>
  <c r="B129" i="6" s="1"/>
  <c r="B130" i="6" a="1"/>
  <c r="B130" i="6" s="1"/>
  <c r="B131" i="6" a="1"/>
  <c r="B131" i="6" s="1"/>
  <c r="B132" i="6" a="1"/>
  <c r="B132" i="6" s="1"/>
  <c r="B133" i="6" a="1"/>
  <c r="B133" i="6" s="1"/>
  <c r="B134" i="6" a="1"/>
  <c r="B134" i="6" s="1"/>
  <c r="B135" i="6" a="1"/>
  <c r="B135" i="6" s="1"/>
  <c r="B136" i="6" a="1"/>
  <c r="B136" i="6" s="1"/>
  <c r="B137" i="6" a="1"/>
  <c r="B137" i="6" s="1"/>
  <c r="B138" i="6" a="1"/>
  <c r="B138" i="6" s="1"/>
  <c r="B139" i="6" a="1"/>
  <c r="B139" i="6" s="1"/>
  <c r="B140" i="6" a="1"/>
  <c r="B140" i="6" s="1"/>
  <c r="B141" i="6" a="1"/>
  <c r="B141" i="6" s="1"/>
  <c r="B142" i="6" a="1"/>
  <c r="B142" i="6" s="1"/>
  <c r="B143" i="6" a="1"/>
  <c r="B143" i="6" s="1"/>
  <c r="B144" i="6" a="1"/>
  <c r="B144" i="6" s="1"/>
  <c r="B145" i="6" a="1"/>
  <c r="B145" i="6" s="1"/>
  <c r="B146" i="6" a="1"/>
  <c r="B146" i="6" s="1"/>
  <c r="B147" i="6" a="1"/>
  <c r="B147" i="6" s="1"/>
  <c r="B148" i="6" a="1"/>
  <c r="B148" i="6" s="1"/>
  <c r="B149" i="6" a="1"/>
  <c r="B149" i="6" s="1"/>
  <c r="B150" i="6" a="1"/>
  <c r="B150" i="6" s="1"/>
  <c r="B151" i="6" a="1"/>
  <c r="B151" i="6" s="1"/>
  <c r="B152" i="6" a="1"/>
  <c r="B152" i="6" s="1"/>
  <c r="B153" i="6" a="1"/>
  <c r="B153" i="6" s="1"/>
  <c r="B154" i="6" a="1"/>
  <c r="B154" i="6" s="1"/>
  <c r="B155" i="6" a="1"/>
  <c r="B155" i="6" s="1"/>
  <c r="B156" i="6" a="1"/>
  <c r="B156" i="6" s="1"/>
  <c r="B157" i="6" a="1"/>
  <c r="B157" i="6" s="1"/>
  <c r="B158" i="6" a="1"/>
  <c r="B158" i="6" s="1"/>
  <c r="B159" i="6" a="1"/>
  <c r="B159" i="6" s="1"/>
  <c r="B160" i="6" a="1"/>
  <c r="B160" i="6" s="1"/>
  <c r="B161" i="6" a="1"/>
  <c r="B161" i="6" s="1"/>
  <c r="B162" i="6" a="1"/>
  <c r="B162" i="6" s="1"/>
  <c r="B163" i="6" a="1"/>
  <c r="B163" i="6" s="1"/>
  <c r="B164" i="6" a="1"/>
  <c r="B164" i="6" s="1"/>
  <c r="B165" i="6" a="1"/>
  <c r="B165" i="6" s="1"/>
  <c r="B166" i="6" a="1"/>
  <c r="B166" i="6" s="1"/>
  <c r="B167" i="6" a="1"/>
  <c r="B167" i="6" s="1"/>
  <c r="B168" i="6" a="1"/>
  <c r="B168" i="6" s="1"/>
  <c r="B169" i="6" a="1"/>
  <c r="B169" i="6" s="1"/>
  <c r="B170" i="6" a="1"/>
  <c r="B170" i="6" s="1"/>
  <c r="B171" i="6" a="1"/>
  <c r="B171" i="6" s="1"/>
  <c r="B172" i="6" a="1"/>
  <c r="B172" i="6" s="1"/>
  <c r="B173" i="6" a="1"/>
  <c r="B173" i="6" s="1"/>
  <c r="B174" i="6" a="1"/>
  <c r="B174" i="6" s="1"/>
  <c r="B175" i="6" a="1"/>
  <c r="B175" i="6" s="1"/>
  <c r="B176" i="6" a="1"/>
  <c r="B176" i="6" s="1"/>
  <c r="B177" i="6" a="1"/>
  <c r="B177" i="6" s="1"/>
  <c r="B178" i="6" a="1"/>
  <c r="B178" i="6" s="1"/>
  <c r="B179" i="6" a="1"/>
  <c r="B179" i="6" s="1"/>
  <c r="B180" i="6" a="1"/>
  <c r="B180" i="6" s="1"/>
  <c r="B181" i="6" a="1"/>
  <c r="B181" i="6" s="1"/>
  <c r="B182" i="6" a="1"/>
  <c r="B182" i="6" s="1"/>
  <c r="B183" i="6" a="1"/>
  <c r="B183" i="6" s="1"/>
  <c r="B184" i="6" a="1"/>
  <c r="B184" i="6" s="1"/>
  <c r="B185" i="6" a="1"/>
  <c r="B185" i="6" s="1"/>
  <c r="B186" i="6" a="1"/>
  <c r="B186" i="6" s="1"/>
  <c r="B187" i="6" a="1"/>
  <c r="B187" i="6" s="1"/>
  <c r="B188" i="6" a="1"/>
  <c r="B188" i="6" s="1"/>
  <c r="B189" i="6" a="1"/>
  <c r="B189" i="6" s="1"/>
  <c r="B190" i="6" a="1"/>
  <c r="B190" i="6" s="1"/>
  <c r="B191" i="6" a="1"/>
  <c r="B191" i="6" s="1"/>
  <c r="B192" i="6" a="1"/>
  <c r="B192" i="6" s="1"/>
  <c r="B193" i="6" a="1"/>
  <c r="B193" i="6" s="1"/>
  <c r="B194" i="6" a="1"/>
  <c r="B194" i="6" s="1"/>
  <c r="B195" i="6" a="1"/>
  <c r="B195" i="6" s="1"/>
  <c r="B196" i="6" a="1"/>
  <c r="B196" i="6" s="1"/>
  <c r="B197" i="6" a="1"/>
  <c r="B197" i="6" s="1"/>
  <c r="B198" i="6" a="1"/>
  <c r="B198" i="6" s="1"/>
  <c r="B199" i="6" a="1"/>
  <c r="B199" i="6" s="1"/>
  <c r="B200" i="6" a="1"/>
  <c r="B200" i="6" s="1"/>
  <c r="B201" i="6" a="1"/>
  <c r="B201" i="6" s="1"/>
  <c r="B202" i="6" a="1"/>
  <c r="B202" i="6" s="1"/>
  <c r="B203" i="6" a="1"/>
  <c r="B203" i="6" s="1"/>
  <c r="B204" i="6" a="1"/>
  <c r="B204" i="6" s="1"/>
  <c r="B205" i="6" a="1"/>
  <c r="B205" i="6" s="1"/>
  <c r="B206" i="6" a="1"/>
  <c r="B206" i="6" s="1"/>
  <c r="B207" i="6" a="1"/>
  <c r="B207" i="6" s="1"/>
  <c r="B208" i="6" a="1"/>
  <c r="B208" i="6" s="1"/>
  <c r="B209" i="6" a="1"/>
  <c r="B209" i="6" s="1"/>
  <c r="B210" i="6" a="1"/>
  <c r="B210" i="6" s="1"/>
  <c r="B211" i="6" a="1"/>
  <c r="B211" i="6" s="1"/>
  <c r="B212" i="6" a="1"/>
  <c r="B212" i="6" s="1"/>
  <c r="B213" i="6" a="1"/>
  <c r="B213" i="6" s="1"/>
  <c r="B214" i="6" a="1"/>
  <c r="B214" i="6" s="1"/>
  <c r="B215" i="6" a="1"/>
  <c r="B215" i="6" s="1"/>
  <c r="B216" i="6" a="1"/>
  <c r="B216" i="6" s="1"/>
  <c r="B217" i="6" a="1"/>
  <c r="B217" i="6" s="1"/>
  <c r="B218" i="6" a="1"/>
  <c r="B218" i="6" s="1"/>
  <c r="B219" i="6" a="1"/>
  <c r="B219" i="6" s="1"/>
  <c r="B220" i="6" a="1"/>
  <c r="B220" i="6" s="1"/>
  <c r="B221" i="6" a="1"/>
  <c r="B221" i="6" s="1"/>
  <c r="B222" i="6" a="1"/>
  <c r="B222" i="6" s="1"/>
  <c r="B223" i="6" a="1"/>
  <c r="B223" i="6" s="1"/>
  <c r="B224" i="6" a="1"/>
  <c r="B224" i="6" s="1"/>
  <c r="B225" i="6" a="1"/>
  <c r="B225" i="6" s="1"/>
  <c r="B226" i="6" a="1"/>
  <c r="B226" i="6" s="1"/>
  <c r="B227" i="6" a="1"/>
  <c r="B227" i="6" s="1"/>
  <c r="B228" i="6" a="1"/>
  <c r="B228" i="6" s="1"/>
  <c r="B229" i="6" a="1"/>
  <c r="B229" i="6" s="1"/>
  <c r="B230" i="6" a="1"/>
  <c r="B230" i="6" s="1"/>
  <c r="B231" i="6" a="1"/>
  <c r="B231" i="6" s="1"/>
  <c r="B232" i="6" a="1"/>
  <c r="B232" i="6" s="1"/>
  <c r="B233" i="6" a="1"/>
  <c r="B233" i="6" s="1"/>
  <c r="B234" i="6" a="1"/>
  <c r="B234" i="6" s="1"/>
  <c r="B235" i="6" a="1"/>
  <c r="B235" i="6" s="1"/>
  <c r="B236" i="6" a="1"/>
  <c r="B236" i="6" s="1"/>
  <c r="B237" i="6" a="1"/>
  <c r="B237" i="6" s="1"/>
  <c r="B238" i="6" a="1"/>
  <c r="B238" i="6" s="1"/>
  <c r="B239" i="6" a="1"/>
  <c r="B239" i="6" s="1"/>
  <c r="B240" i="6" a="1"/>
  <c r="B240" i="6" s="1"/>
  <c r="B241" i="6" a="1"/>
  <c r="B241" i="6" s="1"/>
  <c r="B242" i="6" a="1"/>
  <c r="B242" i="6" s="1"/>
  <c r="B243" i="6" a="1"/>
  <c r="B243" i="6" s="1"/>
  <c r="B244" i="6" a="1"/>
  <c r="B244" i="6" s="1"/>
  <c r="B245" i="6" a="1"/>
  <c r="B245" i="6" s="1"/>
  <c r="B246" i="6" a="1"/>
  <c r="B246" i="6" s="1"/>
  <c r="B247" i="6" a="1"/>
  <c r="B247" i="6" s="1"/>
  <c r="B248" i="6" a="1"/>
  <c r="B248" i="6" s="1"/>
  <c r="B249" i="6" a="1"/>
  <c r="B249" i="6" s="1"/>
  <c r="B250" i="6" a="1"/>
  <c r="B250" i="6" s="1"/>
  <c r="B251" i="6" a="1"/>
  <c r="B251" i="6" s="1"/>
  <c r="B252" i="6" a="1"/>
  <c r="B252" i="6" s="1"/>
  <c r="B253" i="6" a="1"/>
  <c r="B253" i="6" s="1"/>
  <c r="B254" i="6" a="1"/>
  <c r="B254" i="6" s="1"/>
  <c r="B255" i="6" a="1"/>
  <c r="B255" i="6" s="1"/>
  <c r="B256" i="6" a="1"/>
  <c r="B256" i="6" s="1"/>
  <c r="B257" i="6" a="1"/>
  <c r="B257" i="6" s="1"/>
  <c r="B258" i="6" a="1"/>
  <c r="B258" i="6" s="1"/>
  <c r="B259" i="6" a="1"/>
  <c r="B259" i="6" s="1"/>
  <c r="B260" i="6" a="1"/>
  <c r="B260" i="6" s="1"/>
  <c r="B261" i="6" a="1"/>
  <c r="B261" i="6" s="1"/>
  <c r="B262" i="6" a="1"/>
  <c r="B262" i="6" s="1"/>
  <c r="B263" i="6" a="1"/>
  <c r="B263" i="6" s="1"/>
  <c r="B264" i="6" a="1"/>
  <c r="B264" i="6" s="1"/>
  <c r="B265" i="6" a="1"/>
  <c r="B265" i="6" s="1"/>
  <c r="B266" i="6" a="1"/>
  <c r="B266" i="6" s="1"/>
  <c r="B267" i="6" a="1"/>
  <c r="B267" i="6" s="1"/>
  <c r="I12" i="11"/>
  <c r="I29" i="11"/>
  <c r="I30" i="11"/>
  <c r="I31" i="11"/>
  <c r="I32" i="11"/>
  <c r="I33" i="11"/>
  <c r="I34" i="11"/>
  <c r="I35" i="11"/>
  <c r="I36" i="11"/>
  <c r="I37" i="11"/>
  <c r="I38" i="11"/>
  <c r="I39" i="11"/>
  <c r="I40" i="11"/>
  <c r="I41" i="11"/>
  <c r="I42" i="11"/>
  <c r="I43" i="11"/>
  <c r="I44" i="11"/>
  <c r="I45" i="11"/>
  <c r="I46" i="11"/>
  <c r="I47" i="11"/>
  <c r="I48" i="11"/>
  <c r="I49" i="11"/>
  <c r="I50" i="11"/>
  <c r="I51" i="11"/>
  <c r="I52" i="11"/>
  <c r="I53" i="11"/>
  <c r="I54" i="11"/>
  <c r="I55" i="11"/>
  <c r="I56" i="11"/>
  <c r="I57" i="11"/>
  <c r="I58" i="11"/>
  <c r="I59" i="11"/>
  <c r="I60" i="11"/>
  <c r="I61" i="11"/>
  <c r="I62" i="11"/>
  <c r="I63" i="11"/>
  <c r="I64" i="11"/>
  <c r="I65" i="11"/>
  <c r="I66" i="11"/>
  <c r="I67" i="11"/>
  <c r="I68" i="11"/>
  <c r="I69" i="11"/>
  <c r="I70" i="11"/>
  <c r="I71" i="11"/>
  <c r="I72" i="11"/>
  <c r="I73" i="11"/>
  <c r="I74" i="11"/>
  <c r="I75" i="11"/>
  <c r="I76" i="11"/>
  <c r="I77" i="11"/>
  <c r="I78" i="11"/>
  <c r="I79" i="11"/>
  <c r="I80" i="11"/>
  <c r="I81" i="11"/>
  <c r="I82" i="11"/>
  <c r="I83" i="11"/>
  <c r="I84" i="11"/>
  <c r="I85" i="11"/>
  <c r="I86" i="11"/>
  <c r="I87" i="11"/>
  <c r="I88" i="11"/>
  <c r="I89" i="11"/>
  <c r="I90" i="11"/>
  <c r="I91" i="11"/>
  <c r="I92" i="11"/>
  <c r="I93" i="11"/>
  <c r="I94" i="11"/>
  <c r="I95" i="11"/>
  <c r="I96" i="11"/>
  <c r="I97" i="11"/>
  <c r="I98" i="11"/>
  <c r="I99" i="11"/>
  <c r="I100" i="11"/>
  <c r="I101" i="11"/>
  <c r="I102" i="11"/>
  <c r="I103" i="11"/>
  <c r="I104" i="11"/>
  <c r="I105" i="11"/>
  <c r="I106" i="11"/>
  <c r="I107" i="11"/>
  <c r="I108" i="11"/>
  <c r="I109" i="11"/>
  <c r="I110" i="11"/>
  <c r="I111" i="11"/>
  <c r="I112" i="11"/>
  <c r="I113" i="11"/>
  <c r="I114" i="11"/>
  <c r="I115" i="11"/>
  <c r="I116" i="11"/>
  <c r="I117" i="11"/>
  <c r="I118" i="11"/>
  <c r="I119" i="11"/>
  <c r="I120" i="11"/>
  <c r="I121" i="11"/>
  <c r="I122" i="11"/>
  <c r="I123" i="11"/>
  <c r="I124" i="11"/>
  <c r="I125" i="11"/>
  <c r="I126" i="11"/>
  <c r="I127" i="11"/>
  <c r="I128" i="11"/>
  <c r="I129" i="11"/>
  <c r="I130" i="11"/>
  <c r="I131" i="11"/>
  <c r="I132" i="11"/>
  <c r="I133" i="11"/>
  <c r="I134" i="11"/>
  <c r="I135" i="11"/>
  <c r="I136" i="11"/>
  <c r="I137" i="11"/>
  <c r="I138" i="11"/>
  <c r="I139" i="11"/>
  <c r="I140" i="11"/>
  <c r="I141" i="11"/>
  <c r="I142" i="11"/>
  <c r="I143" i="11"/>
  <c r="I144" i="11"/>
  <c r="I145" i="11"/>
  <c r="I146" i="11"/>
  <c r="I147" i="11"/>
  <c r="I148" i="11"/>
  <c r="I149" i="11"/>
  <c r="I150" i="11"/>
  <c r="I151" i="11"/>
  <c r="I152" i="11"/>
  <c r="I153" i="11"/>
  <c r="I154" i="11"/>
  <c r="I155" i="11"/>
  <c r="I156" i="11"/>
  <c r="I157" i="11"/>
  <c r="I158" i="11"/>
  <c r="I159" i="11"/>
  <c r="I160" i="11"/>
  <c r="I161" i="11"/>
  <c r="I162" i="11"/>
  <c r="I163" i="11"/>
  <c r="I164" i="11"/>
  <c r="I165" i="11"/>
  <c r="I166" i="11"/>
  <c r="I167" i="11"/>
  <c r="I168" i="11"/>
  <c r="I169" i="11"/>
  <c r="I170" i="11"/>
  <c r="I171" i="11"/>
  <c r="I172" i="11"/>
  <c r="I173" i="11"/>
  <c r="I174" i="11"/>
  <c r="I175" i="11"/>
  <c r="I176" i="11"/>
  <c r="I177" i="11"/>
  <c r="I178" i="11"/>
  <c r="I179" i="11"/>
  <c r="I180" i="11"/>
  <c r="I181" i="11"/>
  <c r="I182" i="11"/>
  <c r="I183" i="11"/>
  <c r="I184" i="11"/>
  <c r="I185" i="11"/>
  <c r="I186" i="11"/>
  <c r="I187" i="11"/>
  <c r="I188" i="11"/>
  <c r="I189" i="11"/>
  <c r="I190" i="11"/>
  <c r="I191" i="11"/>
  <c r="I192" i="11"/>
  <c r="I193" i="11"/>
  <c r="I194" i="11"/>
  <c r="I195" i="11"/>
  <c r="I196" i="11"/>
  <c r="I197" i="11"/>
  <c r="I198" i="11"/>
  <c r="I199" i="11"/>
  <c r="I200" i="11"/>
  <c r="I201" i="11"/>
  <c r="I202" i="11"/>
  <c r="I203" i="11"/>
  <c r="I204" i="11"/>
  <c r="I205" i="11"/>
  <c r="I206" i="11"/>
  <c r="I207" i="11"/>
  <c r="I208" i="11"/>
  <c r="I209" i="11"/>
  <c r="I210" i="11"/>
  <c r="I211" i="11"/>
  <c r="I212" i="11"/>
  <c r="I213" i="11"/>
  <c r="I214" i="11"/>
  <c r="I215" i="11"/>
  <c r="I216" i="11"/>
  <c r="I217" i="11"/>
  <c r="I218" i="11"/>
  <c r="I219" i="11"/>
  <c r="I220" i="11"/>
  <c r="I221" i="11"/>
  <c r="I222" i="11"/>
  <c r="I223" i="11"/>
  <c r="I224" i="11"/>
  <c r="I225" i="11"/>
  <c r="I226" i="11"/>
  <c r="I227" i="11"/>
  <c r="I228" i="11"/>
  <c r="I229" i="11"/>
  <c r="I230" i="11"/>
  <c r="I231" i="11"/>
  <c r="I232" i="11"/>
  <c r="I233" i="11"/>
  <c r="I234" i="11"/>
  <c r="I235" i="11"/>
  <c r="I236" i="11"/>
  <c r="I237" i="11"/>
  <c r="I238" i="11"/>
  <c r="I239" i="11"/>
  <c r="I240" i="11"/>
  <c r="I241" i="11"/>
  <c r="I242" i="11"/>
  <c r="I243" i="11"/>
  <c r="I244" i="11"/>
  <c r="I245" i="11"/>
  <c r="I246" i="11"/>
  <c r="I247" i="11"/>
  <c r="I248" i="11"/>
  <c r="I249" i="11"/>
  <c r="I250" i="11"/>
  <c r="I251" i="11"/>
  <c r="I252" i="11"/>
  <c r="I253" i="11"/>
  <c r="I254" i="11"/>
  <c r="I255" i="11"/>
  <c r="I256" i="11"/>
  <c r="I257" i="11"/>
  <c r="I258" i="11"/>
  <c r="I259" i="11"/>
  <c r="I260" i="11"/>
  <c r="I261" i="11"/>
  <c r="I262" i="11"/>
  <c r="I263" i="11"/>
  <c r="I264" i="11"/>
  <c r="I265" i="11"/>
  <c r="I266" i="11"/>
  <c r="I267" i="11"/>
  <c r="A741" i="4"/>
  <c r="C737" i="41" s="1" a="1"/>
  <c r="C737" i="41" s="1"/>
  <c r="A740" i="4"/>
  <c r="C736" i="41" s="1" a="1"/>
  <c r="C736" i="41" s="1"/>
  <c r="A739" i="4"/>
  <c r="C735" i="41" s="1" a="1"/>
  <c r="C735" i="41" s="1"/>
  <c r="A738" i="4"/>
  <c r="C734" i="41" s="1" a="1"/>
  <c r="C734" i="41" s="1"/>
  <c r="A737" i="4"/>
  <c r="C733" i="41" s="1" a="1"/>
  <c r="C733" i="41" s="1"/>
  <c r="A736" i="4"/>
  <c r="C732" i="41" s="1" a="1"/>
  <c r="C732" i="41" s="1"/>
  <c r="A735" i="4"/>
  <c r="C731" i="41" s="1" a="1"/>
  <c r="C731" i="41" s="1"/>
  <c r="A734" i="4"/>
  <c r="C730" i="41" s="1" a="1"/>
  <c r="C730" i="41" s="1"/>
  <c r="A733" i="4"/>
  <c r="C729" i="41" s="1" a="1"/>
  <c r="C729" i="41" s="1"/>
  <c r="A732" i="4"/>
  <c r="C728" i="41" s="1" a="1"/>
  <c r="C728" i="41" s="1"/>
  <c r="A731" i="4"/>
  <c r="C727" i="41" s="1" a="1"/>
  <c r="C727" i="41" s="1"/>
  <c r="A730" i="4"/>
  <c r="C726" i="41" s="1" a="1"/>
  <c r="C726" i="41" s="1"/>
  <c r="A729" i="4"/>
  <c r="C725" i="41" s="1" a="1"/>
  <c r="C725" i="41" s="1"/>
  <c r="A728" i="4"/>
  <c r="C724" i="41" s="1" a="1"/>
  <c r="C724" i="41" s="1"/>
  <c r="A727" i="4"/>
  <c r="C723" i="41" s="1" a="1"/>
  <c r="C723" i="41" s="1"/>
  <c r="A726" i="4"/>
  <c r="C722" i="41" s="1" a="1"/>
  <c r="C722" i="41" s="1"/>
  <c r="A725" i="4"/>
  <c r="C721" i="41" s="1" a="1"/>
  <c r="C721" i="41" s="1"/>
  <c r="A724" i="4"/>
  <c r="C720" i="41" s="1" a="1"/>
  <c r="C720" i="41" s="1"/>
  <c r="A723" i="4"/>
  <c r="C719" i="41" s="1" a="1"/>
  <c r="C719" i="41" s="1"/>
  <c r="A722" i="4"/>
  <c r="C718" i="41" s="1" a="1"/>
  <c r="C718" i="41" s="1"/>
  <c r="A721" i="4"/>
  <c r="C717" i="41" s="1" a="1"/>
  <c r="C717" i="41" s="1"/>
  <c r="A720" i="4"/>
  <c r="C716" i="41" s="1" a="1"/>
  <c r="C716" i="41" s="1"/>
  <c r="A719" i="4"/>
  <c r="C715" i="41" s="1" a="1"/>
  <c r="C715" i="41" s="1"/>
  <c r="A718" i="4"/>
  <c r="C714" i="41" s="1" a="1"/>
  <c r="C714" i="41" s="1"/>
  <c r="A717" i="4"/>
  <c r="C713" i="41" s="1" a="1"/>
  <c r="C713" i="41" s="1"/>
  <c r="A716" i="4"/>
  <c r="C712" i="41" s="1" a="1"/>
  <c r="C712" i="41" s="1"/>
  <c r="A715" i="4"/>
  <c r="C711" i="41" s="1" a="1"/>
  <c r="C711" i="41" s="1"/>
  <c r="A714" i="4"/>
  <c r="C710" i="41" s="1" a="1"/>
  <c r="C710" i="41" s="1"/>
  <c r="A713" i="4"/>
  <c r="C709" i="41" s="1" a="1"/>
  <c r="C709" i="41" s="1"/>
  <c r="A712" i="4"/>
  <c r="C708" i="41" s="1" a="1"/>
  <c r="C708" i="41" s="1"/>
  <c r="A711" i="4"/>
  <c r="C707" i="41" s="1" a="1"/>
  <c r="C707" i="41" s="1"/>
  <c r="A710" i="4"/>
  <c r="C706" i="41" s="1" a="1"/>
  <c r="C706" i="41" s="1"/>
  <c r="A709" i="4"/>
  <c r="C705" i="41" s="1" a="1"/>
  <c r="C705" i="41" s="1"/>
  <c r="A708" i="4"/>
  <c r="C704" i="41" s="1" a="1"/>
  <c r="C704" i="41" s="1"/>
  <c r="A707" i="4"/>
  <c r="C703" i="41" s="1" a="1"/>
  <c r="C703" i="41" s="1"/>
  <c r="A706" i="4"/>
  <c r="C702" i="41" s="1" a="1"/>
  <c r="C702" i="41" s="1"/>
  <c r="A705" i="4"/>
  <c r="C701" i="41" s="1" a="1"/>
  <c r="C701" i="41" s="1"/>
  <c r="A704" i="4"/>
  <c r="C700" i="41" s="1" a="1"/>
  <c r="C700" i="41" s="1"/>
  <c r="A703" i="4"/>
  <c r="C699" i="41" s="1" a="1"/>
  <c r="C699" i="41" s="1"/>
  <c r="A702" i="4"/>
  <c r="C698" i="41" s="1" a="1"/>
  <c r="C698" i="41" s="1"/>
  <c r="A701" i="4"/>
  <c r="C697" i="41" s="1" a="1"/>
  <c r="C697" i="41" s="1"/>
  <c r="A700" i="4"/>
  <c r="C696" i="41" s="1" a="1"/>
  <c r="C696" i="41" s="1"/>
  <c r="A699" i="4"/>
  <c r="C695" i="41" s="1" a="1"/>
  <c r="C695" i="41" s="1"/>
  <c r="A698" i="4"/>
  <c r="C694" i="41" s="1" a="1"/>
  <c r="C694" i="41" s="1"/>
  <c r="A697" i="4"/>
  <c r="C693" i="41" s="1" a="1"/>
  <c r="C693" i="41" s="1"/>
  <c r="A696" i="4"/>
  <c r="C692" i="41" s="1" a="1"/>
  <c r="C692" i="41" s="1"/>
  <c r="A695" i="4"/>
  <c r="C691" i="41" s="1" a="1"/>
  <c r="C691" i="41" s="1"/>
  <c r="A694" i="4"/>
  <c r="C690" i="41" s="1" a="1"/>
  <c r="C690" i="41" s="1"/>
  <c r="A693" i="4"/>
  <c r="C689" i="41" s="1" a="1"/>
  <c r="C689" i="41" s="1"/>
  <c r="A692" i="4"/>
  <c r="C688" i="41" s="1" a="1"/>
  <c r="C688" i="41" s="1"/>
  <c r="A691" i="4"/>
  <c r="C687" i="41" s="1" a="1"/>
  <c r="C687" i="41" s="1"/>
  <c r="A690" i="4"/>
  <c r="C686" i="41" s="1" a="1"/>
  <c r="C686" i="41" s="1"/>
  <c r="A689" i="4"/>
  <c r="C685" i="41" s="1" a="1"/>
  <c r="C685" i="41" s="1"/>
  <c r="A688" i="4"/>
  <c r="C684" i="41" s="1" a="1"/>
  <c r="C684" i="41" s="1"/>
  <c r="A687" i="4"/>
  <c r="C683" i="41" s="1" a="1"/>
  <c r="C683" i="41" s="1"/>
  <c r="A686" i="4"/>
  <c r="C682" i="41" s="1" a="1"/>
  <c r="C682" i="41" s="1"/>
  <c r="A685" i="4"/>
  <c r="C681" i="41" s="1" a="1"/>
  <c r="C681" i="41" s="1"/>
  <c r="A684" i="4"/>
  <c r="C680" i="41" s="1" a="1"/>
  <c r="C680" i="41" s="1"/>
  <c r="A683" i="4"/>
  <c r="C679" i="41" s="1" a="1"/>
  <c r="C679" i="41" s="1"/>
  <c r="A682" i="4"/>
  <c r="C678" i="41" s="1" a="1"/>
  <c r="C678" i="41" s="1"/>
  <c r="A681" i="4"/>
  <c r="C677" i="41" s="1" a="1"/>
  <c r="C677" i="41" s="1"/>
  <c r="A680" i="4"/>
  <c r="C676" i="41" s="1" a="1"/>
  <c r="C676" i="41" s="1"/>
  <c r="A679" i="4"/>
  <c r="C675" i="41" s="1" a="1"/>
  <c r="C675" i="41" s="1"/>
  <c r="A678" i="4"/>
  <c r="C674" i="41" s="1" a="1"/>
  <c r="C674" i="41" s="1"/>
  <c r="A677" i="4"/>
  <c r="C673" i="41" s="1" a="1"/>
  <c r="C673" i="41" s="1"/>
  <c r="A676" i="4"/>
  <c r="C672" i="41" s="1" a="1"/>
  <c r="C672" i="41" s="1"/>
  <c r="A675" i="4"/>
  <c r="C671" i="41" s="1" a="1"/>
  <c r="C671" i="41" s="1"/>
  <c r="A674" i="4"/>
  <c r="C670" i="41" s="1" a="1"/>
  <c r="C670" i="41" s="1"/>
  <c r="A673" i="4"/>
  <c r="C669" i="41" s="1" a="1"/>
  <c r="C669" i="41" s="1"/>
  <c r="A672" i="4"/>
  <c r="C668" i="41" s="1" a="1"/>
  <c r="C668" i="41" s="1"/>
  <c r="A671" i="4"/>
  <c r="C667" i="41" s="1" a="1"/>
  <c r="C667" i="41" s="1"/>
  <c r="A670" i="4"/>
  <c r="C666" i="41" s="1" a="1"/>
  <c r="C666" i="41" s="1"/>
  <c r="A669" i="4"/>
  <c r="C665" i="41" s="1" a="1"/>
  <c r="C665" i="41" s="1"/>
  <c r="A668" i="4"/>
  <c r="C664" i="41" s="1" a="1"/>
  <c r="C664" i="41" s="1"/>
  <c r="A667" i="4"/>
  <c r="C663" i="41" s="1" a="1"/>
  <c r="C663" i="41" s="1"/>
  <c r="A666" i="4"/>
  <c r="C662" i="41" s="1" a="1"/>
  <c r="C662" i="41" s="1"/>
  <c r="A665" i="4"/>
  <c r="C661" i="41" s="1" a="1"/>
  <c r="C661" i="41" s="1"/>
  <c r="A664" i="4"/>
  <c r="C660" i="41" s="1" a="1"/>
  <c r="C660" i="41" s="1"/>
  <c r="A663" i="4"/>
  <c r="C659" i="41" s="1" a="1"/>
  <c r="C659" i="41" s="1"/>
  <c r="A662" i="4"/>
  <c r="C658" i="41" s="1" a="1"/>
  <c r="C658" i="41" s="1"/>
  <c r="A661" i="4"/>
  <c r="C657" i="41" s="1" a="1"/>
  <c r="C657" i="41" s="1"/>
  <c r="A660" i="4"/>
  <c r="C656" i="41" s="1" a="1"/>
  <c r="C656" i="41" s="1"/>
  <c r="A659" i="4"/>
  <c r="C655" i="41" s="1" a="1"/>
  <c r="C655" i="41" s="1"/>
  <c r="A658" i="4"/>
  <c r="A657" i="4"/>
  <c r="C653" i="41" s="1" a="1"/>
  <c r="C653" i="41" s="1"/>
  <c r="A656" i="4"/>
  <c r="C652" i="41" s="1" a="1"/>
  <c r="C652" i="41" s="1"/>
  <c r="A655" i="4"/>
  <c r="C651" i="41" s="1" a="1"/>
  <c r="C651" i="41" s="1"/>
  <c r="A654" i="4"/>
  <c r="C650" i="41" s="1" a="1"/>
  <c r="C650" i="41" s="1"/>
  <c r="A653" i="4"/>
  <c r="C649" i="41" s="1" a="1"/>
  <c r="C649" i="41" s="1"/>
  <c r="A652" i="4"/>
  <c r="C648" i="41" s="1" a="1"/>
  <c r="C648" i="41" s="1"/>
  <c r="A651" i="4"/>
  <c r="C647" i="41" s="1" a="1"/>
  <c r="C647" i="41" s="1"/>
  <c r="A650" i="4"/>
  <c r="A649" i="4"/>
  <c r="C645" i="41" s="1" a="1"/>
  <c r="C645" i="41" s="1"/>
  <c r="A648" i="4"/>
  <c r="A647" i="4"/>
  <c r="A646" i="4"/>
  <c r="C642" i="41" s="1" a="1"/>
  <c r="C642" i="41" s="1"/>
  <c r="A645" i="4"/>
  <c r="C641" i="41" s="1" a="1"/>
  <c r="C641" i="41" s="1"/>
  <c r="A644" i="4"/>
  <c r="C640" i="41" s="1" a="1"/>
  <c r="C640" i="41" s="1"/>
  <c r="A643" i="4"/>
  <c r="C639" i="41" s="1" a="1"/>
  <c r="C639" i="41" s="1"/>
  <c r="A642" i="4"/>
  <c r="C638" i="41" s="1" a="1"/>
  <c r="C638" i="41" s="1"/>
  <c r="A641" i="4"/>
  <c r="C637" i="41" s="1" a="1"/>
  <c r="C637" i="41" s="1"/>
  <c r="A640" i="4"/>
  <c r="C636" i="41" s="1" a="1"/>
  <c r="C636" i="41" s="1"/>
  <c r="A639" i="4"/>
  <c r="C635" i="41" s="1" a="1"/>
  <c r="C635" i="41" s="1"/>
  <c r="A638" i="4"/>
  <c r="C634" i="41" s="1" a="1"/>
  <c r="C634" i="41" s="1"/>
  <c r="A637" i="4"/>
  <c r="C633" i="41" s="1" a="1"/>
  <c r="C633" i="41" s="1"/>
  <c r="A636" i="4"/>
  <c r="C632" i="41" s="1" a="1"/>
  <c r="C632" i="41" s="1"/>
  <c r="A635" i="4"/>
  <c r="C631" i="41" s="1" a="1"/>
  <c r="C631" i="41" s="1"/>
  <c r="A634" i="4"/>
  <c r="C630" i="41" s="1" a="1"/>
  <c r="C630" i="41" s="1"/>
  <c r="A633" i="4"/>
  <c r="C629" i="41" s="1" a="1"/>
  <c r="C629" i="41" s="1"/>
  <c r="A632" i="4"/>
  <c r="C628" i="41" s="1" a="1"/>
  <c r="C628" i="41" s="1"/>
  <c r="A631" i="4"/>
  <c r="C627" i="41" s="1" a="1"/>
  <c r="C627" i="41" s="1"/>
  <c r="A630" i="4"/>
  <c r="C626" i="41" s="1" a="1"/>
  <c r="C626" i="41" s="1"/>
  <c r="A629" i="4"/>
  <c r="C625" i="41" s="1" a="1"/>
  <c r="C625" i="41" s="1"/>
  <c r="A628" i="4"/>
  <c r="C624" i="41" s="1" a="1"/>
  <c r="C624" i="41" s="1"/>
  <c r="A627" i="4"/>
  <c r="C623" i="41" s="1" a="1"/>
  <c r="C623" i="41" s="1"/>
  <c r="A626" i="4"/>
  <c r="C622" i="41" s="1" a="1"/>
  <c r="C622" i="41" s="1"/>
  <c r="A625" i="4"/>
  <c r="C621" i="41" s="1" a="1"/>
  <c r="C621" i="41" s="1"/>
  <c r="A624" i="4"/>
  <c r="C620" i="41" s="1" a="1"/>
  <c r="C620" i="41" s="1"/>
  <c r="A623" i="4"/>
  <c r="C619" i="41" s="1" a="1"/>
  <c r="C619" i="41" s="1"/>
  <c r="A622" i="4"/>
  <c r="C618" i="41" s="1" a="1"/>
  <c r="C618" i="41" s="1"/>
  <c r="A621" i="4"/>
  <c r="C617" i="41" s="1" a="1"/>
  <c r="C617" i="41" s="1"/>
  <c r="A620" i="4"/>
  <c r="C616" i="41" s="1" a="1"/>
  <c r="C616" i="41" s="1"/>
  <c r="A619" i="4"/>
  <c r="C615" i="41" s="1" a="1"/>
  <c r="C615" i="41" s="1"/>
  <c r="A618" i="4"/>
  <c r="C614" i="41" s="1" a="1"/>
  <c r="C614" i="41" s="1"/>
  <c r="A617" i="4"/>
  <c r="C613" i="41" s="1" a="1"/>
  <c r="C613" i="41" s="1"/>
  <c r="A616" i="4"/>
  <c r="C612" i="41" s="1" a="1"/>
  <c r="C612" i="41" s="1"/>
  <c r="A615" i="4"/>
  <c r="C611" i="41" s="1" a="1"/>
  <c r="C611" i="41" s="1"/>
  <c r="A614" i="4"/>
  <c r="C610" i="41" s="1" a="1"/>
  <c r="C610" i="41" s="1"/>
  <c r="A613" i="4"/>
  <c r="C609" i="41" s="1" a="1"/>
  <c r="C609" i="41" s="1"/>
  <c r="A612" i="4"/>
  <c r="C608" i="41" s="1" a="1"/>
  <c r="C608" i="41" s="1"/>
  <c r="A611" i="4"/>
  <c r="C607" i="41" s="1" a="1"/>
  <c r="C607" i="41" s="1"/>
  <c r="A610" i="4"/>
  <c r="C606" i="41" s="1" a="1"/>
  <c r="C606" i="41" s="1"/>
  <c r="A609" i="4"/>
  <c r="C605" i="41" s="1" a="1"/>
  <c r="C605" i="41" s="1"/>
  <c r="A608" i="4"/>
  <c r="A607" i="4"/>
  <c r="C603" i="41" s="1" a="1"/>
  <c r="C603" i="41" s="1"/>
  <c r="A606" i="4"/>
  <c r="C602" i="41" s="1" a="1"/>
  <c r="C602" i="41" s="1"/>
  <c r="A605" i="4"/>
  <c r="C601" i="41" s="1" a="1"/>
  <c r="C601" i="41" s="1"/>
  <c r="A604" i="4"/>
  <c r="C600" i="41" s="1" a="1"/>
  <c r="C600" i="41" s="1"/>
  <c r="A603" i="4"/>
  <c r="C599" i="41" s="1" a="1"/>
  <c r="C599" i="41" s="1"/>
  <c r="A602" i="4"/>
  <c r="C598" i="41" s="1" a="1"/>
  <c r="C598" i="41" s="1"/>
  <c r="A601" i="4"/>
  <c r="C597" i="41" s="1" a="1"/>
  <c r="C597" i="41" s="1"/>
  <c r="A600" i="4"/>
  <c r="C596" i="41" s="1" a="1"/>
  <c r="C596" i="41" s="1"/>
  <c r="A599" i="4"/>
  <c r="A598" i="4"/>
  <c r="C594" i="41" s="1" a="1"/>
  <c r="C594" i="41" s="1"/>
  <c r="A597" i="4"/>
  <c r="C593" i="41" s="1" a="1"/>
  <c r="C593" i="41" s="1"/>
  <c r="A596" i="4"/>
  <c r="C592" i="41" s="1" a="1"/>
  <c r="C592" i="41" s="1"/>
  <c r="A595" i="4"/>
  <c r="C591" i="41" s="1" a="1"/>
  <c r="C591" i="41" s="1"/>
  <c r="A594" i="4"/>
  <c r="C590" i="41" s="1" a="1"/>
  <c r="C590" i="41" s="1"/>
  <c r="A593" i="4"/>
  <c r="C589" i="41" s="1" a="1"/>
  <c r="C589" i="41" s="1"/>
  <c r="A592" i="4"/>
  <c r="C588" i="41" s="1" a="1"/>
  <c r="C588" i="41" s="1"/>
  <c r="A591" i="4"/>
  <c r="C587" i="41" s="1" a="1"/>
  <c r="C587" i="41" s="1"/>
  <c r="A590" i="4"/>
  <c r="C586" i="41" s="1" a="1"/>
  <c r="C586" i="41" s="1"/>
  <c r="A589" i="4"/>
  <c r="C585" i="41" s="1" a="1"/>
  <c r="C585" i="41" s="1"/>
  <c r="A588" i="4"/>
  <c r="C584" i="41" s="1" a="1"/>
  <c r="C584" i="41" s="1"/>
  <c r="A587" i="4"/>
  <c r="C583" i="41" s="1" a="1"/>
  <c r="C583" i="41" s="1"/>
  <c r="A586" i="4"/>
  <c r="C582" i="41" s="1" a="1"/>
  <c r="C582" i="41" s="1"/>
  <c r="A585" i="4"/>
  <c r="C581" i="41" s="1" a="1"/>
  <c r="C581" i="41" s="1"/>
  <c r="A584" i="4"/>
  <c r="C580" i="41" s="1" a="1"/>
  <c r="C580" i="41" s="1"/>
  <c r="A583" i="4"/>
  <c r="C579" i="41" s="1" a="1"/>
  <c r="C579" i="41" s="1"/>
  <c r="A582" i="4"/>
  <c r="C578" i="41" s="1" a="1"/>
  <c r="C578" i="41" s="1"/>
  <c r="A581" i="4"/>
  <c r="C577" i="41" s="1" a="1"/>
  <c r="C577" i="41" s="1"/>
  <c r="A580" i="4"/>
  <c r="C576" i="41" s="1" a="1"/>
  <c r="C576" i="41" s="1"/>
  <c r="A579" i="4"/>
  <c r="A578" i="4"/>
  <c r="A577" i="4"/>
  <c r="C573" i="41" s="1" a="1"/>
  <c r="C573" i="41" s="1"/>
  <c r="A576" i="4"/>
  <c r="C572" i="41" s="1" a="1"/>
  <c r="C572" i="41" s="1"/>
  <c r="A575" i="4"/>
  <c r="C571" i="41" s="1" a="1"/>
  <c r="C571" i="41" s="1"/>
  <c r="A574" i="4"/>
  <c r="C570" i="41" s="1" a="1"/>
  <c r="C570" i="41" s="1"/>
  <c r="A573" i="4"/>
  <c r="A572" i="4"/>
  <c r="C568" i="41" s="1" a="1"/>
  <c r="C568" i="41" s="1"/>
  <c r="A571" i="4"/>
  <c r="C567" i="41" s="1" a="1"/>
  <c r="C567" i="41" s="1"/>
  <c r="A570" i="4"/>
  <c r="C566" i="41" s="1" a="1"/>
  <c r="C566" i="41" s="1"/>
  <c r="A569" i="4"/>
  <c r="C565" i="41" s="1" a="1"/>
  <c r="C565" i="41" s="1"/>
  <c r="A568" i="4"/>
  <c r="C564" i="41" s="1" a="1"/>
  <c r="C564" i="41" s="1"/>
  <c r="A567" i="4"/>
  <c r="C563" i="41" s="1" a="1"/>
  <c r="C563" i="41" s="1"/>
  <c r="A566" i="4"/>
  <c r="C562" i="41" s="1" a="1"/>
  <c r="C562" i="41" s="1"/>
  <c r="A565" i="4"/>
  <c r="A564" i="4"/>
  <c r="C560" i="41" s="1" a="1"/>
  <c r="C560" i="41" s="1"/>
  <c r="A563" i="4"/>
  <c r="C559" i="41" s="1" a="1"/>
  <c r="C559" i="41" s="1"/>
  <c r="A562" i="4"/>
  <c r="C558" i="41" s="1" a="1"/>
  <c r="C558" i="41" s="1"/>
  <c r="A561" i="4"/>
  <c r="C557" i="41" s="1" a="1"/>
  <c r="C557" i="41" s="1"/>
  <c r="A560" i="4"/>
  <c r="C556" i="41" s="1" a="1"/>
  <c r="C556" i="41" s="1"/>
  <c r="A559" i="4"/>
  <c r="C555" i="41" s="1" a="1"/>
  <c r="C555" i="41" s="1"/>
  <c r="A558" i="4"/>
  <c r="A557" i="4"/>
  <c r="C553" i="41" s="1" a="1"/>
  <c r="C553" i="41" s="1"/>
  <c r="A556" i="4"/>
  <c r="A555" i="4"/>
  <c r="C551" i="41" s="1" a="1"/>
  <c r="C551" i="41" s="1"/>
  <c r="A554" i="4"/>
  <c r="C550" i="41" s="1" a="1"/>
  <c r="C550" i="41" s="1"/>
  <c r="A553" i="4"/>
  <c r="C549" i="41" s="1" a="1"/>
  <c r="C549" i="41" s="1"/>
  <c r="A552" i="4"/>
  <c r="C548" i="41" s="1" a="1"/>
  <c r="C548" i="41" s="1"/>
  <c r="A551" i="4"/>
  <c r="C547" i="41" s="1" a="1"/>
  <c r="C547" i="41" s="1"/>
  <c r="A550" i="4"/>
  <c r="C546" i="41" s="1" a="1"/>
  <c r="C546" i="41" s="1"/>
  <c r="A549" i="4"/>
  <c r="C545" i="41" s="1" a="1"/>
  <c r="C545" i="41" s="1"/>
  <c r="A548" i="4"/>
  <c r="C544" i="41" s="1" a="1"/>
  <c r="C544" i="41" s="1"/>
  <c r="A547" i="4"/>
  <c r="C543" i="41" s="1" a="1"/>
  <c r="C543" i="41" s="1"/>
  <c r="A546" i="4"/>
  <c r="C542" i="41" s="1" a="1"/>
  <c r="C542" i="41" s="1"/>
  <c r="A545" i="4"/>
  <c r="C541" i="41" s="1" a="1"/>
  <c r="C541" i="41" s="1"/>
  <c r="A544" i="4"/>
  <c r="C540" i="41" s="1" a="1"/>
  <c r="C540" i="41" s="1"/>
  <c r="A543" i="4"/>
  <c r="C539" i="41" s="1" a="1"/>
  <c r="C539" i="41" s="1"/>
  <c r="A542" i="4"/>
  <c r="C538" i="41" s="1" a="1"/>
  <c r="C538" i="41" s="1"/>
  <c r="A541" i="4"/>
  <c r="C537" i="41" s="1" a="1"/>
  <c r="C537" i="41" s="1"/>
  <c r="A540" i="4"/>
  <c r="C536" i="41" s="1" a="1"/>
  <c r="C536" i="41" s="1"/>
  <c r="A539" i="4"/>
  <c r="C535" i="41" s="1" a="1"/>
  <c r="C535" i="41" s="1"/>
  <c r="A538" i="4"/>
  <c r="C534" i="41" s="1" a="1"/>
  <c r="C534" i="41" s="1"/>
  <c r="A537" i="4"/>
  <c r="C533" i="41" s="1" a="1"/>
  <c r="C533" i="41" s="1"/>
  <c r="A536" i="4"/>
  <c r="C532" i="41" s="1" a="1"/>
  <c r="C532" i="41" s="1"/>
  <c r="A535" i="4"/>
  <c r="C531" i="41" s="1" a="1"/>
  <c r="C531" i="41" s="1"/>
  <c r="A534" i="4"/>
  <c r="C530" i="41" s="1" a="1"/>
  <c r="C530" i="41" s="1"/>
  <c r="A533" i="4"/>
  <c r="C529" i="41" s="1" a="1"/>
  <c r="C529" i="41" s="1"/>
  <c r="A532" i="4"/>
  <c r="C528" i="41" s="1" a="1"/>
  <c r="C528" i="41" s="1"/>
  <c r="A531" i="4"/>
  <c r="C527" i="41" s="1" a="1"/>
  <c r="C527" i="41" s="1"/>
  <c r="A530" i="4"/>
  <c r="C526" i="41" s="1" a="1"/>
  <c r="C526" i="41" s="1"/>
  <c r="A529" i="4"/>
  <c r="C525" i="41" s="1" a="1"/>
  <c r="C525" i="41" s="1"/>
  <c r="A528" i="4"/>
  <c r="C524" i="41" s="1" a="1"/>
  <c r="C524" i="41" s="1"/>
  <c r="A527" i="4"/>
  <c r="C523" i="41" s="1" a="1"/>
  <c r="C523" i="41" s="1"/>
  <c r="A526" i="4"/>
  <c r="C522" i="41" s="1" a="1"/>
  <c r="C522" i="41" s="1"/>
  <c r="A525" i="4"/>
  <c r="C521" i="41" s="1" a="1"/>
  <c r="C521" i="41" s="1"/>
  <c r="A524" i="4"/>
  <c r="C520" i="41" s="1" a="1"/>
  <c r="C520" i="41" s="1"/>
  <c r="A523" i="4"/>
  <c r="C519" i="41" s="1" a="1"/>
  <c r="C519" i="41" s="1"/>
  <c r="A522" i="4"/>
  <c r="C518" i="41" s="1" a="1"/>
  <c r="C518" i="41" s="1"/>
  <c r="A521" i="4"/>
  <c r="C517" i="41" s="1" a="1"/>
  <c r="C517" i="41" s="1"/>
  <c r="A520" i="4"/>
  <c r="C516" i="41" s="1" a="1"/>
  <c r="C516" i="41" s="1"/>
  <c r="A519" i="4"/>
  <c r="C515" i="41" s="1" a="1"/>
  <c r="C515" i="41" s="1"/>
  <c r="A518" i="4"/>
  <c r="A489" i="4"/>
  <c r="C485" i="41" s="1" a="1"/>
  <c r="C485" i="41" s="1"/>
  <c r="A967" i="4"/>
  <c r="C963" i="41" s="1" a="1"/>
  <c r="C963" i="41" s="1"/>
  <c r="A968" i="4"/>
  <c r="C964" i="41" s="1" a="1"/>
  <c r="C964" i="41" s="1"/>
  <c r="A969" i="4"/>
  <c r="C965" i="41" s="1" a="1"/>
  <c r="C965" i="41" s="1"/>
  <c r="A970" i="4"/>
  <c r="C966" i="41" s="1" a="1"/>
  <c r="C966" i="41" s="1"/>
  <c r="A971" i="4"/>
  <c r="C967" i="41" s="1" a="1"/>
  <c r="C967" i="41" s="1"/>
  <c r="A972" i="4"/>
  <c r="C968" i="41" s="1" a="1"/>
  <c r="C968" i="41" s="1"/>
  <c r="A973" i="4"/>
  <c r="C969" i="41" s="1" a="1"/>
  <c r="C969" i="41" s="1"/>
  <c r="A974" i="4"/>
  <c r="C970" i="41" s="1" a="1"/>
  <c r="C970" i="41" s="1"/>
  <c r="A975" i="4"/>
  <c r="C971" i="41" s="1" a="1"/>
  <c r="C971" i="41" s="1"/>
  <c r="A976" i="4"/>
  <c r="C972" i="41" s="1" a="1"/>
  <c r="C972" i="41" s="1"/>
  <c r="A977" i="4"/>
  <c r="C973" i="41" s="1" a="1"/>
  <c r="C973" i="41" s="1"/>
  <c r="A978" i="4"/>
  <c r="C974" i="41" s="1" a="1"/>
  <c r="C974" i="41" s="1"/>
  <c r="A979" i="4"/>
  <c r="C975" i="41" s="1" a="1"/>
  <c r="C975" i="41" s="1"/>
  <c r="A980" i="4"/>
  <c r="C976" i="41" s="1" a="1"/>
  <c r="C976" i="41" s="1"/>
  <c r="A981" i="4"/>
  <c r="C977" i="41" s="1" a="1"/>
  <c r="C977" i="41" s="1"/>
  <c r="A982" i="4"/>
  <c r="C978" i="41" s="1" a="1"/>
  <c r="C978" i="41" s="1"/>
  <c r="A983" i="4"/>
  <c r="C979" i="41" s="1" a="1"/>
  <c r="C979" i="41" s="1"/>
  <c r="A984" i="4"/>
  <c r="C980" i="41" s="1" a="1"/>
  <c r="C980" i="41" s="1"/>
  <c r="A985" i="4"/>
  <c r="C981" i="41" s="1" a="1"/>
  <c r="C981" i="41" s="1"/>
  <c r="A986" i="4"/>
  <c r="C982" i="41" s="1" a="1"/>
  <c r="C982" i="41" s="1"/>
  <c r="A987" i="4"/>
  <c r="C983" i="41" s="1" a="1"/>
  <c r="C983" i="41" s="1"/>
  <c r="A988" i="4"/>
  <c r="C984" i="41" s="1" a="1"/>
  <c r="C984" i="41" s="1"/>
  <c r="A989" i="4"/>
  <c r="C985" i="41" s="1" a="1"/>
  <c r="C985" i="41" s="1"/>
  <c r="A990" i="4"/>
  <c r="C986" i="41" s="1" a="1"/>
  <c r="C986" i="41" s="1"/>
  <c r="A991" i="4"/>
  <c r="C987" i="41" s="1" a="1"/>
  <c r="C987" i="41" s="1"/>
  <c r="A992" i="4"/>
  <c r="C988" i="41" s="1" a="1"/>
  <c r="C988" i="41" s="1"/>
  <c r="A993" i="4"/>
  <c r="C989" i="41" s="1" a="1"/>
  <c r="C989" i="41" s="1"/>
  <c r="A994" i="4"/>
  <c r="C990" i="41" s="1" a="1"/>
  <c r="C990" i="41" s="1"/>
  <c r="A995" i="4"/>
  <c r="C991" i="41" s="1" a="1"/>
  <c r="C991" i="41" s="1"/>
  <c r="A996" i="4"/>
  <c r="C992" i="41" s="1" a="1"/>
  <c r="C992" i="41" s="1"/>
  <c r="A997" i="4"/>
  <c r="C993" i="41" s="1" a="1"/>
  <c r="C993" i="41" s="1"/>
  <c r="A966" i="4"/>
  <c r="C962" i="41" s="1" a="1"/>
  <c r="C962" i="41" s="1"/>
  <c r="A6" i="4"/>
  <c r="C2" i="41" s="1" a="1"/>
  <c r="C2" i="41" s="1"/>
  <c r="A935" i="4"/>
  <c r="C931" i="41" s="1" a="1"/>
  <c r="C931" i="41" s="1"/>
  <c r="A936" i="4"/>
  <c r="C932" i="41" s="1" a="1"/>
  <c r="C932" i="41" s="1"/>
  <c r="A937" i="4"/>
  <c r="C933" i="41" s="1" a="1"/>
  <c r="C933" i="41" s="1"/>
  <c r="A938" i="4"/>
  <c r="C934" i="41" s="1" a="1"/>
  <c r="C934" i="41" s="1"/>
  <c r="A939" i="4"/>
  <c r="C935" i="41" s="1" a="1"/>
  <c r="C935" i="41" s="1"/>
  <c r="A940" i="4"/>
  <c r="C936" i="41" s="1" a="1"/>
  <c r="C936" i="41" s="1"/>
  <c r="A941" i="4"/>
  <c r="C937" i="41" s="1" a="1"/>
  <c r="C937" i="41" s="1"/>
  <c r="A942" i="4"/>
  <c r="C938" i="41" s="1" a="1"/>
  <c r="C938" i="41" s="1"/>
  <c r="A943" i="4"/>
  <c r="C939" i="41" s="1" a="1"/>
  <c r="C939" i="41" s="1"/>
  <c r="A944" i="4"/>
  <c r="C940" i="41" s="1" a="1"/>
  <c r="C940" i="41" s="1"/>
  <c r="A945" i="4"/>
  <c r="C941" i="41" s="1" a="1"/>
  <c r="C941" i="41" s="1"/>
  <c r="A946" i="4"/>
  <c r="C942" i="41" s="1" a="1"/>
  <c r="C942" i="41" s="1"/>
  <c r="A947" i="4"/>
  <c r="C943" i="41" s="1" a="1"/>
  <c r="C943" i="41" s="1"/>
  <c r="A948" i="4"/>
  <c r="C944" i="41" s="1" a="1"/>
  <c r="C944" i="41" s="1"/>
  <c r="A949" i="4"/>
  <c r="C945" i="41" s="1" a="1"/>
  <c r="C945" i="41" s="1"/>
  <c r="A950" i="4"/>
  <c r="C946" i="41" s="1" a="1"/>
  <c r="C946" i="41" s="1"/>
  <c r="A951" i="4"/>
  <c r="C947" i="41" s="1" a="1"/>
  <c r="C947" i="41" s="1"/>
  <c r="A952" i="4"/>
  <c r="C948" i="41" s="1" a="1"/>
  <c r="C948" i="41" s="1"/>
  <c r="A953" i="4"/>
  <c r="C949" i="41" s="1" a="1"/>
  <c r="C949" i="41" s="1"/>
  <c r="A954" i="4"/>
  <c r="C950" i="41" s="1" a="1"/>
  <c r="C950" i="41" s="1"/>
  <c r="A955" i="4"/>
  <c r="C951" i="41" s="1" a="1"/>
  <c r="C951" i="41" s="1"/>
  <c r="A956" i="4"/>
  <c r="C952" i="41" s="1" a="1"/>
  <c r="C952" i="41" s="1"/>
  <c r="A957" i="4"/>
  <c r="C953" i="41" s="1" a="1"/>
  <c r="C953" i="41" s="1"/>
  <c r="A958" i="4"/>
  <c r="C954" i="41" s="1" a="1"/>
  <c r="C954" i="41" s="1"/>
  <c r="A959" i="4"/>
  <c r="C955" i="41" s="1" a="1"/>
  <c r="C955" i="41" s="1"/>
  <c r="A960" i="4"/>
  <c r="C956" i="41" s="1" a="1"/>
  <c r="C956" i="41" s="1"/>
  <c r="A961" i="4"/>
  <c r="C957" i="41" s="1" a="1"/>
  <c r="C957" i="41" s="1"/>
  <c r="A962" i="4"/>
  <c r="C958" i="41" s="1" a="1"/>
  <c r="C958" i="41" s="1"/>
  <c r="A963" i="4"/>
  <c r="C959" i="41" s="1" a="1"/>
  <c r="C959" i="41" s="1"/>
  <c r="A964" i="4"/>
  <c r="C960" i="41" s="1" a="1"/>
  <c r="C960" i="41" s="1"/>
  <c r="A965" i="4"/>
  <c r="C961" i="41" s="1" a="1"/>
  <c r="C961" i="41" s="1"/>
  <c r="A934" i="4"/>
  <c r="C930" i="41" s="1" a="1"/>
  <c r="C930" i="41" s="1"/>
  <c r="A903" i="4"/>
  <c r="C899" i="41" s="1" a="1"/>
  <c r="C899" i="41" s="1"/>
  <c r="A904" i="4"/>
  <c r="C900" i="41" s="1" a="1"/>
  <c r="C900" i="41" s="1"/>
  <c r="A905" i="4"/>
  <c r="C901" i="41" s="1" a="1"/>
  <c r="C901" i="41" s="1"/>
  <c r="A906" i="4"/>
  <c r="C902" i="41" s="1" a="1"/>
  <c r="C902" i="41" s="1"/>
  <c r="A907" i="4"/>
  <c r="C903" i="41" s="1" a="1"/>
  <c r="C903" i="41" s="1"/>
  <c r="A908" i="4"/>
  <c r="C904" i="41" s="1" a="1"/>
  <c r="C904" i="41" s="1"/>
  <c r="A909" i="4"/>
  <c r="C905" i="41" s="1" a="1"/>
  <c r="C905" i="41" s="1"/>
  <c r="A910" i="4"/>
  <c r="C906" i="41" s="1" a="1"/>
  <c r="C906" i="41" s="1"/>
  <c r="A911" i="4"/>
  <c r="C907" i="41" s="1" a="1"/>
  <c r="C907" i="41" s="1"/>
  <c r="A912" i="4"/>
  <c r="C908" i="41" s="1" a="1"/>
  <c r="C908" i="41" s="1"/>
  <c r="A913" i="4"/>
  <c r="C909" i="41" s="1" a="1"/>
  <c r="C909" i="41" s="1"/>
  <c r="A914" i="4"/>
  <c r="C910" i="41" s="1" a="1"/>
  <c r="C910" i="41" s="1"/>
  <c r="A915" i="4"/>
  <c r="C911" i="41" s="1" a="1"/>
  <c r="C911" i="41" s="1"/>
  <c r="A916" i="4"/>
  <c r="C912" i="41" s="1" a="1"/>
  <c r="C912" i="41" s="1"/>
  <c r="A917" i="4"/>
  <c r="C913" i="41" s="1" a="1"/>
  <c r="C913" i="41" s="1"/>
  <c r="A918" i="4"/>
  <c r="C914" i="41" s="1" a="1"/>
  <c r="C914" i="41" s="1"/>
  <c r="A919" i="4"/>
  <c r="C915" i="41" s="1" a="1"/>
  <c r="C915" i="41" s="1"/>
  <c r="A920" i="4"/>
  <c r="C916" i="41" s="1" a="1"/>
  <c r="C916" i="41" s="1"/>
  <c r="A921" i="4"/>
  <c r="C917" i="41" s="1" a="1"/>
  <c r="C917" i="41" s="1"/>
  <c r="A922" i="4"/>
  <c r="C918" i="41" s="1" a="1"/>
  <c r="C918" i="41" s="1"/>
  <c r="A923" i="4"/>
  <c r="C919" i="41" s="1" a="1"/>
  <c r="C919" i="41" s="1"/>
  <c r="A924" i="4"/>
  <c r="C920" i="41" s="1" a="1"/>
  <c r="C920" i="41" s="1"/>
  <c r="A925" i="4"/>
  <c r="C921" i="41" s="1" a="1"/>
  <c r="C921" i="41" s="1"/>
  <c r="A926" i="4"/>
  <c r="C922" i="41" s="1" a="1"/>
  <c r="C922" i="41" s="1"/>
  <c r="A927" i="4"/>
  <c r="C923" i="41" s="1" a="1"/>
  <c r="C923" i="41" s="1"/>
  <c r="A928" i="4"/>
  <c r="C924" i="41" s="1" a="1"/>
  <c r="C924" i="41" s="1"/>
  <c r="A929" i="4"/>
  <c r="C925" i="41" s="1" a="1"/>
  <c r="C925" i="41" s="1"/>
  <c r="A930" i="4"/>
  <c r="C926" i="41" s="1" a="1"/>
  <c r="C926" i="41" s="1"/>
  <c r="A931" i="4"/>
  <c r="C927" i="41" s="1" a="1"/>
  <c r="C927" i="41" s="1"/>
  <c r="A932" i="4"/>
  <c r="C928" i="41" s="1" a="1"/>
  <c r="C928" i="41" s="1"/>
  <c r="A933" i="4"/>
  <c r="C929" i="41" s="1" a="1"/>
  <c r="C929" i="41" s="1"/>
  <c r="A902" i="4"/>
  <c r="C898" i="41" s="1" a="1"/>
  <c r="C898" i="41" s="1"/>
  <c r="A871" i="4"/>
  <c r="C867" i="41" s="1" a="1"/>
  <c r="C867" i="41" s="1"/>
  <c r="A872" i="4"/>
  <c r="C868" i="41" s="1" a="1"/>
  <c r="C868" i="41" s="1"/>
  <c r="A873" i="4"/>
  <c r="C869" i="41" s="1" a="1"/>
  <c r="C869" i="41" s="1"/>
  <c r="A874" i="4"/>
  <c r="C870" i="41" s="1" a="1"/>
  <c r="C870" i="41" s="1"/>
  <c r="A875" i="4"/>
  <c r="C871" i="41" s="1" a="1"/>
  <c r="C871" i="41" s="1"/>
  <c r="A876" i="4"/>
  <c r="C872" i="41" s="1" a="1"/>
  <c r="C872" i="41" s="1"/>
  <c r="A877" i="4"/>
  <c r="C873" i="41" s="1" a="1"/>
  <c r="C873" i="41" s="1"/>
  <c r="A878" i="4"/>
  <c r="C874" i="41" s="1" a="1"/>
  <c r="C874" i="41" s="1"/>
  <c r="A879" i="4"/>
  <c r="C875" i="41" s="1" a="1"/>
  <c r="C875" i="41" s="1"/>
  <c r="A880" i="4"/>
  <c r="C876" i="41" s="1" a="1"/>
  <c r="C876" i="41" s="1"/>
  <c r="A881" i="4"/>
  <c r="C877" i="41" s="1" a="1"/>
  <c r="C877" i="41" s="1"/>
  <c r="A882" i="4"/>
  <c r="C878" i="41" s="1" a="1"/>
  <c r="C878" i="41" s="1"/>
  <c r="A883" i="4"/>
  <c r="C879" i="41" s="1" a="1"/>
  <c r="C879" i="41" s="1"/>
  <c r="A884" i="4"/>
  <c r="C880" i="41" s="1" a="1"/>
  <c r="C880" i="41" s="1"/>
  <c r="A885" i="4"/>
  <c r="C881" i="41" s="1" a="1"/>
  <c r="C881" i="41" s="1"/>
  <c r="A886" i="4"/>
  <c r="C882" i="41" s="1" a="1"/>
  <c r="C882" i="41" s="1"/>
  <c r="A887" i="4"/>
  <c r="C883" i="41" s="1" a="1"/>
  <c r="C883" i="41" s="1"/>
  <c r="A888" i="4"/>
  <c r="C884" i="41" s="1" a="1"/>
  <c r="C884" i="41" s="1"/>
  <c r="A889" i="4"/>
  <c r="C885" i="41" s="1" a="1"/>
  <c r="C885" i="41" s="1"/>
  <c r="A890" i="4"/>
  <c r="C886" i="41" s="1" a="1"/>
  <c r="C886" i="41" s="1"/>
  <c r="A891" i="4"/>
  <c r="C887" i="41" s="1" a="1"/>
  <c r="C887" i="41" s="1"/>
  <c r="A892" i="4"/>
  <c r="C888" i="41" s="1" a="1"/>
  <c r="C888" i="41" s="1"/>
  <c r="A893" i="4"/>
  <c r="C889" i="41" s="1" a="1"/>
  <c r="C889" i="41" s="1"/>
  <c r="A894" i="4"/>
  <c r="C890" i="41" s="1" a="1"/>
  <c r="C890" i="41" s="1"/>
  <c r="A895" i="4"/>
  <c r="C891" i="41" s="1" a="1"/>
  <c r="C891" i="41" s="1"/>
  <c r="A896" i="4"/>
  <c r="C892" i="41" s="1" a="1"/>
  <c r="C892" i="41" s="1"/>
  <c r="A897" i="4"/>
  <c r="C893" i="41" s="1" a="1"/>
  <c r="C893" i="41" s="1"/>
  <c r="A898" i="4"/>
  <c r="C894" i="41" s="1" a="1"/>
  <c r="C894" i="41" s="1"/>
  <c r="A899" i="4"/>
  <c r="C895" i="41" s="1" a="1"/>
  <c r="C895" i="41" s="1"/>
  <c r="A900" i="4"/>
  <c r="C896" i="41" s="1" a="1"/>
  <c r="C896" i="41" s="1"/>
  <c r="A901" i="4"/>
  <c r="C897" i="41" s="1" a="1"/>
  <c r="C897" i="41" s="1"/>
  <c r="A870" i="4"/>
  <c r="C866" i="41" s="1" a="1"/>
  <c r="C866" i="41" s="1"/>
  <c r="A839" i="4"/>
  <c r="C835" i="41" s="1" a="1"/>
  <c r="C835" i="41" s="1"/>
  <c r="A840" i="4"/>
  <c r="C836" i="41" s="1" a="1"/>
  <c r="C836" i="41" s="1"/>
  <c r="A841" i="4"/>
  <c r="C837" i="41" s="1" a="1"/>
  <c r="C837" i="41" s="1"/>
  <c r="A842" i="4"/>
  <c r="C838" i="41" s="1" a="1"/>
  <c r="C838" i="41" s="1"/>
  <c r="A843" i="4"/>
  <c r="C839" i="41" s="1" a="1"/>
  <c r="C839" i="41" s="1"/>
  <c r="A844" i="4"/>
  <c r="C840" i="41" s="1" a="1"/>
  <c r="C840" i="41" s="1"/>
  <c r="A845" i="4"/>
  <c r="C841" i="41" s="1" a="1"/>
  <c r="C841" i="41" s="1"/>
  <c r="A846" i="4"/>
  <c r="C842" i="41" s="1" a="1"/>
  <c r="C842" i="41" s="1"/>
  <c r="A847" i="4"/>
  <c r="C843" i="41" s="1" a="1"/>
  <c r="C843" i="41" s="1"/>
  <c r="A848" i="4"/>
  <c r="C844" i="41" s="1" a="1"/>
  <c r="C844" i="41" s="1"/>
  <c r="A849" i="4"/>
  <c r="C845" i="41" s="1" a="1"/>
  <c r="C845" i="41" s="1"/>
  <c r="A850" i="4"/>
  <c r="C846" i="41" s="1" a="1"/>
  <c r="C846" i="41" s="1"/>
  <c r="A851" i="4"/>
  <c r="C847" i="41" s="1" a="1"/>
  <c r="C847" i="41" s="1"/>
  <c r="A852" i="4"/>
  <c r="C848" i="41" s="1" a="1"/>
  <c r="C848" i="41" s="1"/>
  <c r="A853" i="4"/>
  <c r="C849" i="41" s="1" a="1"/>
  <c r="C849" i="41" s="1"/>
  <c r="A854" i="4"/>
  <c r="C850" i="41" s="1" a="1"/>
  <c r="C850" i="41" s="1"/>
  <c r="A855" i="4"/>
  <c r="C851" i="41" s="1" a="1"/>
  <c r="C851" i="41" s="1"/>
  <c r="A856" i="4"/>
  <c r="C852" i="41" s="1" a="1"/>
  <c r="C852" i="41" s="1"/>
  <c r="A857" i="4"/>
  <c r="C853" i="41" s="1" a="1"/>
  <c r="C853" i="41" s="1"/>
  <c r="A858" i="4"/>
  <c r="C854" i="41" s="1" a="1"/>
  <c r="C854" i="41" s="1"/>
  <c r="A859" i="4"/>
  <c r="C855" i="41" s="1" a="1"/>
  <c r="C855" i="41" s="1"/>
  <c r="A860" i="4"/>
  <c r="C856" i="41" s="1" a="1"/>
  <c r="C856" i="41" s="1"/>
  <c r="A861" i="4"/>
  <c r="C857" i="41" s="1" a="1"/>
  <c r="C857" i="41" s="1"/>
  <c r="A862" i="4"/>
  <c r="C858" i="41" s="1" a="1"/>
  <c r="C858" i="41" s="1"/>
  <c r="A863" i="4"/>
  <c r="C859" i="41" s="1" a="1"/>
  <c r="C859" i="41" s="1"/>
  <c r="A864" i="4"/>
  <c r="C860" i="41" s="1" a="1"/>
  <c r="C860" i="41" s="1"/>
  <c r="A865" i="4"/>
  <c r="C861" i="41" s="1" a="1"/>
  <c r="C861" i="41" s="1"/>
  <c r="A866" i="4"/>
  <c r="C862" i="41" s="1" a="1"/>
  <c r="C862" i="41" s="1"/>
  <c r="A867" i="4"/>
  <c r="C863" i="41" s="1" a="1"/>
  <c r="C863" i="41" s="1"/>
  <c r="A868" i="4"/>
  <c r="C864" i="41" s="1" a="1"/>
  <c r="C864" i="41" s="1"/>
  <c r="A869" i="4"/>
  <c r="C865" i="41" s="1" a="1"/>
  <c r="C865" i="41" s="1"/>
  <c r="A838" i="4"/>
  <c r="C834" i="41" s="1" a="1"/>
  <c r="C834" i="41" s="1"/>
  <c r="A807" i="4"/>
  <c r="C803" i="41" s="1" a="1"/>
  <c r="C803" i="41" s="1"/>
  <c r="A808" i="4"/>
  <c r="C804" i="41" s="1" a="1"/>
  <c r="C804" i="41" s="1"/>
  <c r="A809" i="4"/>
  <c r="C805" i="41" s="1" a="1"/>
  <c r="C805" i="41" s="1"/>
  <c r="A810" i="4"/>
  <c r="C806" i="41" s="1" a="1"/>
  <c r="C806" i="41" s="1"/>
  <c r="A811" i="4"/>
  <c r="C807" i="41" s="1" a="1"/>
  <c r="C807" i="41" s="1"/>
  <c r="A812" i="4"/>
  <c r="C808" i="41" s="1" a="1"/>
  <c r="C808" i="41" s="1"/>
  <c r="A813" i="4"/>
  <c r="C809" i="41" s="1" a="1"/>
  <c r="C809" i="41" s="1"/>
  <c r="A814" i="4"/>
  <c r="C810" i="41" s="1" a="1"/>
  <c r="C810" i="41" s="1"/>
  <c r="A815" i="4"/>
  <c r="C811" i="41" s="1" a="1"/>
  <c r="C811" i="41" s="1"/>
  <c r="A816" i="4"/>
  <c r="C812" i="41" s="1" a="1"/>
  <c r="C812" i="41" s="1"/>
  <c r="A817" i="4"/>
  <c r="C813" i="41" s="1" a="1"/>
  <c r="C813" i="41" s="1"/>
  <c r="A818" i="4"/>
  <c r="C814" i="41" s="1" a="1"/>
  <c r="C814" i="41" s="1"/>
  <c r="A819" i="4"/>
  <c r="C815" i="41" s="1" a="1"/>
  <c r="C815" i="41" s="1"/>
  <c r="A820" i="4"/>
  <c r="C816" i="41" s="1" a="1"/>
  <c r="C816" i="41" s="1"/>
  <c r="A821" i="4"/>
  <c r="C817" i="41" s="1" a="1"/>
  <c r="C817" i="41" s="1"/>
  <c r="A822" i="4"/>
  <c r="C818" i="41" s="1" a="1"/>
  <c r="C818" i="41" s="1"/>
  <c r="A823" i="4"/>
  <c r="C819" i="41" s="1" a="1"/>
  <c r="C819" i="41" s="1"/>
  <c r="A824" i="4"/>
  <c r="C820" i="41" s="1" a="1"/>
  <c r="C820" i="41" s="1"/>
  <c r="A825" i="4"/>
  <c r="C821" i="41" s="1" a="1"/>
  <c r="C821" i="41" s="1"/>
  <c r="A826" i="4"/>
  <c r="C822" i="41" s="1" a="1"/>
  <c r="C822" i="41" s="1"/>
  <c r="A827" i="4"/>
  <c r="C823" i="41" s="1" a="1"/>
  <c r="C823" i="41" s="1"/>
  <c r="A828" i="4"/>
  <c r="C824" i="41" s="1" a="1"/>
  <c r="C824" i="41" s="1"/>
  <c r="A829" i="4"/>
  <c r="C825" i="41" s="1" a="1"/>
  <c r="C825" i="41" s="1"/>
  <c r="A830" i="4"/>
  <c r="C826" i="41" s="1" a="1"/>
  <c r="C826" i="41" s="1"/>
  <c r="A831" i="4"/>
  <c r="C827" i="41" s="1" a="1"/>
  <c r="C827" i="41" s="1"/>
  <c r="A832" i="4"/>
  <c r="C828" i="41" s="1" a="1"/>
  <c r="C828" i="41" s="1"/>
  <c r="A833" i="4"/>
  <c r="C829" i="41" s="1" a="1"/>
  <c r="C829" i="41" s="1"/>
  <c r="A834" i="4"/>
  <c r="C830" i="41" s="1" a="1"/>
  <c r="C830" i="41" s="1"/>
  <c r="A835" i="4"/>
  <c r="C831" i="41" s="1" a="1"/>
  <c r="C831" i="41" s="1"/>
  <c r="A836" i="4"/>
  <c r="C832" i="41" s="1" a="1"/>
  <c r="C832" i="41" s="1"/>
  <c r="A837" i="4"/>
  <c r="C833" i="41" s="1" a="1"/>
  <c r="C833" i="41" s="1"/>
  <c r="A806" i="4"/>
  <c r="C802" i="41" s="1" a="1"/>
  <c r="C802" i="41" s="1"/>
  <c r="A775" i="4"/>
  <c r="C771" i="41" s="1" a="1"/>
  <c r="C771" i="41" s="1"/>
  <c r="A776" i="4"/>
  <c r="C772" i="41" s="1" a="1"/>
  <c r="C772" i="41" s="1"/>
  <c r="A777" i="4"/>
  <c r="C773" i="41" s="1" a="1"/>
  <c r="C773" i="41" s="1"/>
  <c r="A778" i="4"/>
  <c r="C774" i="41" s="1" a="1"/>
  <c r="C774" i="41" s="1"/>
  <c r="A779" i="4"/>
  <c r="C775" i="41" s="1" a="1"/>
  <c r="C775" i="41" s="1"/>
  <c r="A780" i="4"/>
  <c r="C776" i="41" s="1" a="1"/>
  <c r="C776" i="41" s="1"/>
  <c r="A781" i="4"/>
  <c r="C777" i="41" s="1" a="1"/>
  <c r="C777" i="41" s="1"/>
  <c r="A782" i="4"/>
  <c r="C778" i="41" s="1" a="1"/>
  <c r="C778" i="41" s="1"/>
  <c r="A783" i="4"/>
  <c r="C779" i="41" s="1" a="1"/>
  <c r="C779" i="41" s="1"/>
  <c r="A784" i="4"/>
  <c r="C780" i="41" s="1" a="1"/>
  <c r="C780" i="41" s="1"/>
  <c r="A785" i="4"/>
  <c r="C781" i="41" s="1" a="1"/>
  <c r="C781" i="41" s="1"/>
  <c r="A786" i="4"/>
  <c r="C782" i="41" s="1" a="1"/>
  <c r="C782" i="41" s="1"/>
  <c r="A787" i="4"/>
  <c r="C783" i="41" s="1" a="1"/>
  <c r="C783" i="41" s="1"/>
  <c r="A788" i="4"/>
  <c r="C784" i="41" s="1" a="1"/>
  <c r="C784" i="41" s="1"/>
  <c r="A789" i="4"/>
  <c r="C785" i="41" s="1" a="1"/>
  <c r="C785" i="41" s="1"/>
  <c r="A790" i="4"/>
  <c r="C786" i="41" s="1" a="1"/>
  <c r="C786" i="41" s="1"/>
  <c r="A791" i="4"/>
  <c r="C787" i="41" s="1" a="1"/>
  <c r="C787" i="41" s="1"/>
  <c r="A792" i="4"/>
  <c r="C788" i="41" s="1" a="1"/>
  <c r="C788" i="41" s="1"/>
  <c r="A793" i="4"/>
  <c r="C789" i="41" s="1" a="1"/>
  <c r="C789" i="41" s="1"/>
  <c r="A794" i="4"/>
  <c r="C790" i="41" s="1" a="1"/>
  <c r="C790" i="41" s="1"/>
  <c r="A795" i="4"/>
  <c r="C791" i="41" s="1" a="1"/>
  <c r="C791" i="41" s="1"/>
  <c r="A796" i="4"/>
  <c r="C792" i="41" s="1" a="1"/>
  <c r="C792" i="41" s="1"/>
  <c r="A797" i="4"/>
  <c r="C793" i="41" s="1" a="1"/>
  <c r="C793" i="41" s="1"/>
  <c r="A798" i="4"/>
  <c r="C794" i="41" s="1" a="1"/>
  <c r="C794" i="41" s="1"/>
  <c r="A799" i="4"/>
  <c r="C795" i="41" s="1" a="1"/>
  <c r="C795" i="41" s="1"/>
  <c r="A800" i="4"/>
  <c r="C796" i="41" s="1" a="1"/>
  <c r="C796" i="41" s="1"/>
  <c r="A801" i="4"/>
  <c r="C797" i="41" s="1" a="1"/>
  <c r="C797" i="41" s="1"/>
  <c r="A802" i="4"/>
  <c r="C798" i="41" s="1" a="1"/>
  <c r="C798" i="41" s="1"/>
  <c r="A803" i="4"/>
  <c r="C799" i="41" s="1" a="1"/>
  <c r="C799" i="41" s="1"/>
  <c r="A804" i="4"/>
  <c r="C800" i="41" s="1" a="1"/>
  <c r="C800" i="41" s="1"/>
  <c r="A805" i="4"/>
  <c r="C801" i="41" s="1" a="1"/>
  <c r="C801" i="41" s="1"/>
  <c r="A774" i="4"/>
  <c r="C770" i="41" s="1" a="1"/>
  <c r="C770" i="41" s="1"/>
  <c r="A743" i="4"/>
  <c r="C739" i="41" s="1" a="1"/>
  <c r="C739" i="41" s="1"/>
  <c r="A744" i="4"/>
  <c r="C740" i="41" s="1" a="1"/>
  <c r="C740" i="41" s="1"/>
  <c r="A745" i="4"/>
  <c r="C741" i="41" s="1" a="1"/>
  <c r="C741" i="41" s="1"/>
  <c r="A746" i="4"/>
  <c r="C742" i="41" s="1" a="1"/>
  <c r="C742" i="41" s="1"/>
  <c r="A747" i="4"/>
  <c r="C743" i="41" s="1" a="1"/>
  <c r="C743" i="41" s="1"/>
  <c r="A748" i="4"/>
  <c r="C744" i="41" s="1" a="1"/>
  <c r="C744" i="41" s="1"/>
  <c r="A749" i="4"/>
  <c r="C745" i="41" s="1" a="1"/>
  <c r="C745" i="41" s="1"/>
  <c r="A750" i="4"/>
  <c r="C746" i="41" s="1" a="1"/>
  <c r="C746" i="41" s="1"/>
  <c r="A751" i="4"/>
  <c r="C747" i="41" s="1" a="1"/>
  <c r="C747" i="41" s="1"/>
  <c r="A752" i="4"/>
  <c r="C748" i="41" s="1" a="1"/>
  <c r="C748" i="41" s="1"/>
  <c r="A753" i="4"/>
  <c r="C749" i="41" s="1" a="1"/>
  <c r="C749" i="41" s="1"/>
  <c r="A754" i="4"/>
  <c r="C750" i="41" s="1" a="1"/>
  <c r="C750" i="41" s="1"/>
  <c r="A755" i="4"/>
  <c r="C751" i="41" s="1" a="1"/>
  <c r="C751" i="41" s="1"/>
  <c r="A756" i="4"/>
  <c r="C752" i="41" s="1" a="1"/>
  <c r="C752" i="41" s="1"/>
  <c r="A757" i="4"/>
  <c r="C753" i="41" s="1" a="1"/>
  <c r="C753" i="41" s="1"/>
  <c r="A758" i="4"/>
  <c r="C754" i="41" s="1" a="1"/>
  <c r="C754" i="41" s="1"/>
  <c r="A759" i="4"/>
  <c r="C755" i="41" s="1" a="1"/>
  <c r="C755" i="41" s="1"/>
  <c r="A760" i="4"/>
  <c r="C756" i="41" s="1" a="1"/>
  <c r="C756" i="41" s="1"/>
  <c r="A761" i="4"/>
  <c r="C757" i="41" s="1" a="1"/>
  <c r="C757" i="41" s="1"/>
  <c r="A762" i="4"/>
  <c r="C758" i="41" s="1" a="1"/>
  <c r="C758" i="41" s="1"/>
  <c r="A763" i="4"/>
  <c r="C759" i="41" s="1" a="1"/>
  <c r="C759" i="41" s="1"/>
  <c r="A764" i="4"/>
  <c r="C760" i="41" s="1" a="1"/>
  <c r="C760" i="41" s="1"/>
  <c r="A765" i="4"/>
  <c r="C761" i="41" s="1" a="1"/>
  <c r="C761" i="41" s="1"/>
  <c r="A766" i="4"/>
  <c r="C762" i="41" s="1" a="1"/>
  <c r="C762" i="41" s="1"/>
  <c r="A767" i="4"/>
  <c r="C763" i="41" s="1" a="1"/>
  <c r="C763" i="41" s="1"/>
  <c r="A768" i="4"/>
  <c r="C764" i="41" s="1" a="1"/>
  <c r="C764" i="41" s="1"/>
  <c r="A769" i="4"/>
  <c r="C765" i="41" s="1" a="1"/>
  <c r="C765" i="41" s="1"/>
  <c r="A770" i="4"/>
  <c r="C766" i="41" s="1" a="1"/>
  <c r="C766" i="41" s="1"/>
  <c r="A771" i="4"/>
  <c r="C767" i="41" s="1" a="1"/>
  <c r="C767" i="41" s="1"/>
  <c r="A772" i="4"/>
  <c r="C768" i="41" s="1" a="1"/>
  <c r="C768" i="41" s="1"/>
  <c r="A773" i="4"/>
  <c r="C769" i="41" s="1" a="1"/>
  <c r="C769" i="41" s="1"/>
  <c r="A742" i="4"/>
  <c r="C738" i="41" s="1" a="1"/>
  <c r="C738" i="41" s="1"/>
  <c r="AG35" i="4"/>
  <c r="AG36" i="4"/>
  <c r="AJ35" i="4"/>
  <c r="AJ36" i="4"/>
  <c r="AG28" i="4"/>
  <c r="AG29" i="4"/>
  <c r="AG30" i="4"/>
  <c r="AG31" i="4"/>
  <c r="AG32" i="4"/>
  <c r="AG33" i="4"/>
  <c r="AG34" i="4"/>
  <c r="AJ28" i="4"/>
  <c r="AJ29" i="4"/>
  <c r="AJ30" i="4"/>
  <c r="AJ31" i="4"/>
  <c r="AJ32" i="4"/>
  <c r="AJ33" i="4"/>
  <c r="AJ34" i="4"/>
  <c r="A487" i="4"/>
  <c r="C483" i="41" s="1" a="1"/>
  <c r="C483" i="41" s="1"/>
  <c r="A488" i="4"/>
  <c r="A490" i="4"/>
  <c r="C486" i="41" s="1" a="1"/>
  <c r="C486" i="41" s="1"/>
  <c r="A491" i="4"/>
  <c r="A492" i="4"/>
  <c r="A493" i="4"/>
  <c r="C489" i="41" s="1" a="1"/>
  <c r="C489" i="41" s="1"/>
  <c r="A494" i="4"/>
  <c r="A495" i="4"/>
  <c r="C491" i="41" s="1" a="1"/>
  <c r="C491" i="41" s="1"/>
  <c r="A496" i="4"/>
  <c r="C492" i="41" s="1" a="1"/>
  <c r="C492" i="41" s="1"/>
  <c r="A497" i="4"/>
  <c r="C493" i="41" s="1" a="1"/>
  <c r="C493" i="41" s="1"/>
  <c r="A498" i="4"/>
  <c r="C494" i="41" s="1" a="1"/>
  <c r="C494" i="41" s="1"/>
  <c r="A499" i="4"/>
  <c r="A500" i="4"/>
  <c r="C496" i="41" s="1" a="1"/>
  <c r="C496" i="41" s="1"/>
  <c r="A501" i="4"/>
  <c r="C497" i="41" s="1" a="1"/>
  <c r="C497" i="41" s="1"/>
  <c r="A502" i="4"/>
  <c r="C498" i="41" s="1" a="1"/>
  <c r="C498" i="41" s="1"/>
  <c r="A503" i="4"/>
  <c r="C499" i="41" s="1" a="1"/>
  <c r="C499" i="41" s="1"/>
  <c r="A504" i="4"/>
  <c r="C500" i="41" s="1" a="1"/>
  <c r="C500" i="41" s="1"/>
  <c r="A505" i="4"/>
  <c r="C501" i="41" s="1" a="1"/>
  <c r="C501" i="41" s="1"/>
  <c r="A506" i="4"/>
  <c r="A507" i="4"/>
  <c r="A508" i="4"/>
  <c r="C504" i="41" s="1" a="1"/>
  <c r="C504" i="41" s="1"/>
  <c r="A509" i="4"/>
  <c r="A510" i="4"/>
  <c r="C506" i="41" s="1" a="1"/>
  <c r="C506" i="41" s="1"/>
  <c r="A511" i="4"/>
  <c r="C507" i="41" s="1" a="1"/>
  <c r="C507" i="41" s="1"/>
  <c r="A512" i="4"/>
  <c r="A513" i="4"/>
  <c r="A514" i="4"/>
  <c r="A515" i="4"/>
  <c r="C511" i="41" s="1" a="1"/>
  <c r="C511" i="41" s="1"/>
  <c r="A516" i="4"/>
  <c r="C512" i="41" s="1" a="1"/>
  <c r="C512" i="41" s="1"/>
  <c r="A517" i="4"/>
  <c r="C513" i="41" s="1" a="1"/>
  <c r="C513" i="41" s="1"/>
  <c r="A486" i="4"/>
  <c r="C482" i="41" s="1" a="1"/>
  <c r="C482" i="41" s="1"/>
  <c r="A455" i="4"/>
  <c r="A456" i="4"/>
  <c r="C452" i="41" s="1" a="1"/>
  <c r="C452" i="41" s="1"/>
  <c r="A457" i="4"/>
  <c r="C453" i="41" s="1" a="1"/>
  <c r="C453" i="41" s="1"/>
  <c r="A458" i="4"/>
  <c r="C454" i="41" s="1" a="1"/>
  <c r="C454" i="41" s="1"/>
  <c r="A459" i="4"/>
  <c r="A460" i="4"/>
  <c r="A461" i="4"/>
  <c r="C457" i="41" s="1" a="1"/>
  <c r="C457" i="41" s="1"/>
  <c r="A462" i="4"/>
  <c r="C458" i="41" s="1" a="1"/>
  <c r="C458" i="41" s="1"/>
  <c r="A463" i="4"/>
  <c r="C459" i="41" s="1" a="1"/>
  <c r="C459" i="41" s="1"/>
  <c r="A464" i="4"/>
  <c r="C460" i="41" s="1" a="1"/>
  <c r="C460" i="41" s="1"/>
  <c r="A465" i="4"/>
  <c r="C461" i="41" s="1" a="1"/>
  <c r="C461" i="41" s="1"/>
  <c r="A466" i="4"/>
  <c r="C462" i="41" s="1" a="1"/>
  <c r="C462" i="41" s="1"/>
  <c r="A467" i="4"/>
  <c r="A468" i="4"/>
  <c r="C464" i="41" s="1" a="1"/>
  <c r="C464" i="41" s="1"/>
  <c r="A469" i="4"/>
  <c r="A470" i="4"/>
  <c r="C466" i="41" s="1" a="1"/>
  <c r="C466" i="41" s="1"/>
  <c r="A471" i="4"/>
  <c r="A472" i="4"/>
  <c r="C468" i="41" s="1" a="1"/>
  <c r="C468" i="41" s="1"/>
  <c r="A473" i="4"/>
  <c r="C469" i="41" s="1" a="1"/>
  <c r="C469" i="41" s="1"/>
  <c r="A474" i="4"/>
  <c r="C470" i="41" s="1" a="1"/>
  <c r="C470" i="41" s="1"/>
  <c r="A475" i="4"/>
  <c r="C471" i="41" s="1" a="1"/>
  <c r="C471" i="41" s="1"/>
  <c r="A476" i="4"/>
  <c r="C472" i="41" s="1" a="1"/>
  <c r="C472" i="41" s="1"/>
  <c r="A477" i="4"/>
  <c r="C473" i="41" s="1" a="1"/>
  <c r="C473" i="41" s="1"/>
  <c r="A478" i="4"/>
  <c r="C474" i="41" s="1" a="1"/>
  <c r="C474" i="41" s="1"/>
  <c r="A479" i="4"/>
  <c r="C475" i="41" s="1" a="1"/>
  <c r="C475" i="41" s="1"/>
  <c r="A480" i="4"/>
  <c r="C476" i="41" s="1" a="1"/>
  <c r="C476" i="41" s="1"/>
  <c r="A481" i="4"/>
  <c r="C477" i="41" s="1" a="1"/>
  <c r="C477" i="41" s="1"/>
  <c r="A482" i="4"/>
  <c r="C478" i="41" s="1" a="1"/>
  <c r="C478" i="41" s="1"/>
  <c r="A483" i="4"/>
  <c r="C479" i="41" s="1" a="1"/>
  <c r="C479" i="41" s="1"/>
  <c r="A484" i="4"/>
  <c r="C480" i="41" s="1" a="1"/>
  <c r="C480" i="41" s="1"/>
  <c r="A485" i="4"/>
  <c r="C481" i="41" s="1" a="1"/>
  <c r="C481" i="41" s="1"/>
  <c r="A454" i="4"/>
  <c r="C450" i="41" s="1" a="1"/>
  <c r="C450" i="41" s="1"/>
  <c r="A423" i="4"/>
  <c r="C419" i="41" s="1" a="1"/>
  <c r="C419" i="41" s="1"/>
  <c r="A424" i="4"/>
  <c r="C420" i="41" s="1" a="1"/>
  <c r="C420" i="41" s="1"/>
  <c r="A425" i="4"/>
  <c r="C421" i="41" s="1" a="1"/>
  <c r="C421" i="41" s="1"/>
  <c r="A426" i="4"/>
  <c r="C422" i="41" s="1" a="1"/>
  <c r="C422" i="41" s="1"/>
  <c r="A427" i="4"/>
  <c r="C423" i="41" s="1" a="1"/>
  <c r="C423" i="41" s="1"/>
  <c r="A428" i="4"/>
  <c r="C424" i="41" s="1" a="1"/>
  <c r="C424" i="41" s="1"/>
  <c r="A429" i="4"/>
  <c r="C425" i="41" s="1" a="1"/>
  <c r="C425" i="41" s="1"/>
  <c r="A430" i="4"/>
  <c r="C426" i="41" s="1" a="1"/>
  <c r="C426" i="41" s="1"/>
  <c r="A431" i="4"/>
  <c r="C427" i="41" s="1" a="1"/>
  <c r="C427" i="41" s="1"/>
  <c r="A432" i="4"/>
  <c r="C428" i="41" s="1" a="1"/>
  <c r="C428" i="41" s="1"/>
  <c r="A433" i="4"/>
  <c r="C429" i="41" s="1" a="1"/>
  <c r="C429" i="41" s="1"/>
  <c r="A434" i="4"/>
  <c r="C430" i="41" s="1" a="1"/>
  <c r="C430" i="41" s="1"/>
  <c r="A435" i="4"/>
  <c r="C431" i="41" s="1" a="1"/>
  <c r="C431" i="41" s="1"/>
  <c r="A436" i="4"/>
  <c r="C432" i="41" s="1" a="1"/>
  <c r="C432" i="41" s="1"/>
  <c r="A437" i="4"/>
  <c r="C433" i="41" s="1" a="1"/>
  <c r="C433" i="41" s="1"/>
  <c r="A438" i="4"/>
  <c r="C434" i="41" s="1" a="1"/>
  <c r="C434" i="41" s="1"/>
  <c r="A439" i="4"/>
  <c r="C435" i="41" s="1" a="1"/>
  <c r="C435" i="41" s="1"/>
  <c r="A440" i="4"/>
  <c r="C436" i="41" s="1" a="1"/>
  <c r="C436" i="41" s="1"/>
  <c r="A441" i="4"/>
  <c r="C437" i="41" s="1" a="1"/>
  <c r="C437" i="41" s="1"/>
  <c r="A442" i="4"/>
  <c r="C438" i="41" s="1" a="1"/>
  <c r="C438" i="41" s="1"/>
  <c r="A443" i="4"/>
  <c r="C439" i="41" s="1" a="1"/>
  <c r="C439" i="41" s="1"/>
  <c r="A444" i="4"/>
  <c r="C440" i="41" s="1" a="1"/>
  <c r="C440" i="41" s="1"/>
  <c r="A445" i="4"/>
  <c r="C441" i="41" s="1" a="1"/>
  <c r="C441" i="41" s="1"/>
  <c r="A446" i="4"/>
  <c r="C442" i="41" s="1" a="1"/>
  <c r="C442" i="41" s="1"/>
  <c r="A447" i="4"/>
  <c r="C443" i="41" s="1" a="1"/>
  <c r="C443" i="41" s="1"/>
  <c r="A448" i="4"/>
  <c r="C444" i="41" s="1" a="1"/>
  <c r="C444" i="41" s="1"/>
  <c r="A449" i="4"/>
  <c r="C445" i="41" s="1" a="1"/>
  <c r="C445" i="41" s="1"/>
  <c r="A450" i="4"/>
  <c r="C446" i="41" s="1" a="1"/>
  <c r="C446" i="41" s="1"/>
  <c r="A451" i="4"/>
  <c r="C447" i="41" s="1" a="1"/>
  <c r="C447" i="41" s="1"/>
  <c r="A452" i="4"/>
  <c r="C448" i="41" s="1" a="1"/>
  <c r="C448" i="41" s="1"/>
  <c r="A453" i="4"/>
  <c r="C449" i="41" s="1" a="1"/>
  <c r="C449" i="41" s="1"/>
  <c r="A422" i="4"/>
  <c r="C418" i="41" s="1" a="1"/>
  <c r="C418" i="41" s="1"/>
  <c r="A391" i="4"/>
  <c r="A392" i="4"/>
  <c r="C388" i="41" s="1" a="1"/>
  <c r="C388" i="41" s="1"/>
  <c r="A393" i="4"/>
  <c r="C389" i="41" s="1" a="1"/>
  <c r="C389" i="41" s="1"/>
  <c r="A394" i="4"/>
  <c r="C390" i="41" s="1" a="1"/>
  <c r="C390" i="41" s="1"/>
  <c r="A395" i="4"/>
  <c r="C391" i="41" s="1" a="1"/>
  <c r="C391" i="41" s="1"/>
  <c r="A396" i="4"/>
  <c r="A397" i="4"/>
  <c r="C393" i="41" s="1" a="1"/>
  <c r="C393" i="41" s="1"/>
  <c r="A398" i="4"/>
  <c r="A399" i="4"/>
  <c r="A400" i="4"/>
  <c r="A401" i="4"/>
  <c r="C397" i="41" s="1" a="1"/>
  <c r="C397" i="41" s="1"/>
  <c r="A402" i="4"/>
  <c r="C398" i="41" s="1" a="1"/>
  <c r="C398" i="41" s="1"/>
  <c r="A403" i="4"/>
  <c r="C399" i="41" s="1" a="1"/>
  <c r="C399" i="41" s="1"/>
  <c r="A404" i="4"/>
  <c r="C400" i="41" s="1" a="1"/>
  <c r="C400" i="41" s="1"/>
  <c r="A405" i="4"/>
  <c r="C401" i="41" s="1" a="1"/>
  <c r="C401" i="41" s="1"/>
  <c r="A406" i="4"/>
  <c r="C402" i="41" s="1" a="1"/>
  <c r="C402" i="41" s="1"/>
  <c r="A407" i="4"/>
  <c r="C403" i="41" s="1" a="1"/>
  <c r="C403" i="41" s="1"/>
  <c r="A408" i="4"/>
  <c r="C404" i="41" s="1" a="1"/>
  <c r="C404" i="41" s="1"/>
  <c r="A409" i="4"/>
  <c r="C405" i="41" s="1" a="1"/>
  <c r="C405" i="41" s="1"/>
  <c r="A410" i="4"/>
  <c r="C406" i="41" s="1" a="1"/>
  <c r="C406" i="41" s="1"/>
  <c r="A411" i="4"/>
  <c r="C407" i="41" s="1" a="1"/>
  <c r="C407" i="41" s="1"/>
  <c r="A412" i="4"/>
  <c r="C408" i="41" s="1" a="1"/>
  <c r="C408" i="41" s="1"/>
  <c r="A413" i="4"/>
  <c r="C409" i="41" s="1" a="1"/>
  <c r="C409" i="41" s="1"/>
  <c r="A414" i="4"/>
  <c r="C410" i="41" s="1" a="1"/>
  <c r="C410" i="41" s="1"/>
  <c r="A415" i="4"/>
  <c r="C411" i="41" s="1" a="1"/>
  <c r="C411" i="41" s="1"/>
  <c r="A416" i="4"/>
  <c r="C412" i="41" s="1" a="1"/>
  <c r="C412" i="41" s="1"/>
  <c r="A417" i="4"/>
  <c r="C413" i="41" s="1" a="1"/>
  <c r="C413" i="41" s="1"/>
  <c r="A418" i="4"/>
  <c r="C414" i="41" s="1" a="1"/>
  <c r="C414" i="41" s="1"/>
  <c r="A419" i="4"/>
  <c r="C415" i="41" s="1" a="1"/>
  <c r="C415" i="41" s="1"/>
  <c r="A420" i="4"/>
  <c r="C416" i="41" s="1" a="1"/>
  <c r="C416" i="41" s="1"/>
  <c r="A421" i="4"/>
  <c r="C417" i="41" s="1" a="1"/>
  <c r="C417" i="41" s="1"/>
  <c r="A390" i="4"/>
  <c r="A359" i="4"/>
  <c r="C355" i="41" s="1" a="1"/>
  <c r="C355" i="41" s="1"/>
  <c r="A360" i="4"/>
  <c r="A361" i="4"/>
  <c r="C357" i="41" s="1" a="1"/>
  <c r="C357" i="41" s="1"/>
  <c r="A362" i="4"/>
  <c r="C358" i="41" s="1" a="1"/>
  <c r="C358" i="41" s="1"/>
  <c r="A363" i="4"/>
  <c r="C359" i="41" s="1" a="1"/>
  <c r="C359" i="41" s="1"/>
  <c r="A364" i="4"/>
  <c r="C360" i="41" s="1" a="1"/>
  <c r="C360" i="41" s="1"/>
  <c r="A365" i="4"/>
  <c r="C361" i="41" s="1" a="1"/>
  <c r="C361" i="41" s="1"/>
  <c r="A366" i="4"/>
  <c r="C362" i="41" s="1" a="1"/>
  <c r="C362" i="41" s="1"/>
  <c r="A367" i="4"/>
  <c r="C363" i="41" s="1" a="1"/>
  <c r="C363" i="41" s="1"/>
  <c r="A368" i="4"/>
  <c r="C364" i="41" s="1" a="1"/>
  <c r="C364" i="41" s="1"/>
  <c r="A369" i="4"/>
  <c r="A370" i="4"/>
  <c r="A371" i="4"/>
  <c r="A372" i="4"/>
  <c r="A373" i="4"/>
  <c r="C369" i="41" s="1" a="1"/>
  <c r="C369" i="41" s="1"/>
  <c r="A374" i="4"/>
  <c r="C370" i="41" s="1" a="1"/>
  <c r="C370" i="41" s="1"/>
  <c r="A375" i="4"/>
  <c r="C371" i="41" s="1" a="1"/>
  <c r="C371" i="41" s="1"/>
  <c r="A376" i="4"/>
  <c r="C372" i="41" s="1" a="1"/>
  <c r="C372" i="41" s="1"/>
  <c r="A377" i="4"/>
  <c r="C373" i="41" s="1" a="1"/>
  <c r="C373" i="41" s="1"/>
  <c r="A378" i="4"/>
  <c r="C374" i="41" s="1" a="1"/>
  <c r="C374" i="41" s="1"/>
  <c r="A379" i="4"/>
  <c r="C375" i="41" s="1" a="1"/>
  <c r="C375" i="41" s="1"/>
  <c r="A380" i="4"/>
  <c r="C376" i="41" s="1" a="1"/>
  <c r="C376" i="41" s="1"/>
  <c r="A381" i="4"/>
  <c r="C377" i="41" s="1" a="1"/>
  <c r="C377" i="41" s="1"/>
  <c r="A382" i="4"/>
  <c r="C378" i="41" s="1" a="1"/>
  <c r="C378" i="41" s="1"/>
  <c r="A383" i="4"/>
  <c r="C379" i="41" s="1" a="1"/>
  <c r="C379" i="41" s="1"/>
  <c r="A384" i="4"/>
  <c r="C380" i="41" s="1" a="1"/>
  <c r="C380" i="41" s="1"/>
  <c r="A385" i="4"/>
  <c r="C381" i="41" s="1" a="1"/>
  <c r="C381" i="41" s="1"/>
  <c r="A386" i="4"/>
  <c r="C382" i="41" s="1" a="1"/>
  <c r="C382" i="41" s="1"/>
  <c r="A387" i="4"/>
  <c r="C383" i="41" s="1" a="1"/>
  <c r="C383" i="41" s="1"/>
  <c r="A388" i="4"/>
  <c r="C384" i="41" s="1" a="1"/>
  <c r="C384" i="41" s="1"/>
  <c r="A389" i="4"/>
  <c r="C385" i="41" s="1" a="1"/>
  <c r="C385" i="41" s="1"/>
  <c r="A358" i="4"/>
  <c r="A327" i="4"/>
  <c r="C323" i="41" s="1" a="1"/>
  <c r="C323" i="41" s="1"/>
  <c r="A328" i="4"/>
  <c r="C324" i="41" s="1" a="1"/>
  <c r="C324" i="41" s="1"/>
  <c r="A329" i="4"/>
  <c r="C325" i="41" s="1" a="1"/>
  <c r="C325" i="41" s="1"/>
  <c r="A330" i="4"/>
  <c r="C326" i="41" s="1" a="1"/>
  <c r="C326" i="41" s="1"/>
  <c r="A331" i="4"/>
  <c r="C327" i="41" s="1" a="1"/>
  <c r="C327" i="41" s="1"/>
  <c r="A332" i="4"/>
  <c r="C328" i="41" s="1" a="1"/>
  <c r="C328" i="41" s="1"/>
  <c r="A333" i="4"/>
  <c r="C329" i="41" s="1" a="1"/>
  <c r="C329" i="41" s="1"/>
  <c r="A334" i="4"/>
  <c r="C330" i="41" s="1" a="1"/>
  <c r="C330" i="41" s="1"/>
  <c r="A335" i="4"/>
  <c r="C331" i="41" s="1" a="1"/>
  <c r="C331" i="41" s="1"/>
  <c r="A336" i="4"/>
  <c r="C332" i="41" s="1" a="1"/>
  <c r="C332" i="41" s="1"/>
  <c r="A337" i="4"/>
  <c r="C333" i="41" s="1" a="1"/>
  <c r="C333" i="41" s="1"/>
  <c r="A338" i="4"/>
  <c r="C334" i="41" s="1" a="1"/>
  <c r="C334" i="41" s="1"/>
  <c r="A339" i="4"/>
  <c r="C335" i="41" s="1" a="1"/>
  <c r="C335" i="41" s="1"/>
  <c r="A340" i="4"/>
  <c r="C336" i="41" s="1" a="1"/>
  <c r="C336" i="41" s="1"/>
  <c r="A341" i="4"/>
  <c r="C337" i="41" s="1" a="1"/>
  <c r="C337" i="41" s="1"/>
  <c r="A342" i="4"/>
  <c r="C338" i="41" s="1" a="1"/>
  <c r="C338" i="41" s="1"/>
  <c r="A343" i="4"/>
  <c r="C339" i="41" s="1" a="1"/>
  <c r="C339" i="41" s="1"/>
  <c r="A344" i="4"/>
  <c r="C340" i="41" s="1" a="1"/>
  <c r="C340" i="41" s="1"/>
  <c r="A345" i="4"/>
  <c r="C341" i="41" s="1" a="1"/>
  <c r="C341" i="41" s="1"/>
  <c r="A346" i="4"/>
  <c r="C342" i="41" s="1" a="1"/>
  <c r="C342" i="41" s="1"/>
  <c r="A347" i="4"/>
  <c r="C343" i="41" s="1" a="1"/>
  <c r="C343" i="41" s="1"/>
  <c r="A348" i="4"/>
  <c r="C344" i="41" s="1" a="1"/>
  <c r="C344" i="41" s="1"/>
  <c r="A349" i="4"/>
  <c r="C345" i="41" s="1" a="1"/>
  <c r="C345" i="41" s="1"/>
  <c r="A350" i="4"/>
  <c r="C346" i="41" s="1" a="1"/>
  <c r="C346" i="41" s="1"/>
  <c r="A351" i="4"/>
  <c r="C347" i="41" s="1" a="1"/>
  <c r="C347" i="41" s="1"/>
  <c r="A352" i="4"/>
  <c r="C348" i="41" s="1" a="1"/>
  <c r="C348" i="41" s="1"/>
  <c r="A353" i="4"/>
  <c r="C349" i="41" s="1" a="1"/>
  <c r="C349" i="41" s="1"/>
  <c r="A354" i="4"/>
  <c r="C350" i="41" s="1" a="1"/>
  <c r="C350" i="41" s="1"/>
  <c r="A355" i="4"/>
  <c r="C351" i="41" s="1" a="1"/>
  <c r="C351" i="41" s="1"/>
  <c r="A356" i="4"/>
  <c r="C352" i="41" s="1" a="1"/>
  <c r="C352" i="41" s="1"/>
  <c r="A357" i="4"/>
  <c r="C353" i="41" s="1" a="1"/>
  <c r="C353" i="41" s="1"/>
  <c r="A326" i="4"/>
  <c r="C322" i="41" s="1" a="1"/>
  <c r="C322" i="41" s="1"/>
  <c r="A295" i="4"/>
  <c r="C291" i="41" s="1" a="1"/>
  <c r="C291" i="41" s="1"/>
  <c r="A296" i="4"/>
  <c r="C292" i="41" s="1" a="1"/>
  <c r="C292" i="41" s="1"/>
  <c r="A297" i="4"/>
  <c r="C293" i="41" s="1" a="1"/>
  <c r="C293" i="41" s="1"/>
  <c r="A298" i="4"/>
  <c r="C294" i="41" s="1" a="1"/>
  <c r="C294" i="41" s="1"/>
  <c r="A299" i="4"/>
  <c r="C295" i="41" s="1" a="1"/>
  <c r="C295" i="41" s="1"/>
  <c r="A300" i="4"/>
  <c r="C296" i="41" s="1" a="1"/>
  <c r="C296" i="41" s="1"/>
  <c r="A301" i="4"/>
  <c r="C297" i="41" s="1" a="1"/>
  <c r="C297" i="41" s="1"/>
  <c r="A302" i="4"/>
  <c r="C298" i="41" s="1" a="1"/>
  <c r="C298" i="41" s="1"/>
  <c r="A303" i="4"/>
  <c r="C299" i="41" s="1" a="1"/>
  <c r="C299" i="41" s="1"/>
  <c r="A304" i="4"/>
  <c r="C300" i="41" s="1" a="1"/>
  <c r="C300" i="41" s="1"/>
  <c r="A305" i="4"/>
  <c r="C301" i="41" s="1" a="1"/>
  <c r="C301" i="41" s="1"/>
  <c r="A306" i="4"/>
  <c r="C302" i="41" s="1" a="1"/>
  <c r="C302" i="41" s="1"/>
  <c r="A307" i="4"/>
  <c r="C303" i="41" s="1" a="1"/>
  <c r="C303" i="41" s="1"/>
  <c r="A308" i="4"/>
  <c r="C304" i="41" s="1" a="1"/>
  <c r="C304" i="41" s="1"/>
  <c r="A309" i="4"/>
  <c r="C305" i="41" s="1" a="1"/>
  <c r="C305" i="41" s="1"/>
  <c r="A310" i="4"/>
  <c r="C306" i="41" s="1" a="1"/>
  <c r="C306" i="41" s="1"/>
  <c r="A311" i="4"/>
  <c r="C307" i="41" s="1" a="1"/>
  <c r="C307" i="41" s="1"/>
  <c r="A312" i="4"/>
  <c r="C308" i="41" s="1" a="1"/>
  <c r="C308" i="41" s="1"/>
  <c r="A313" i="4"/>
  <c r="C309" i="41" s="1" a="1"/>
  <c r="C309" i="41" s="1"/>
  <c r="A314" i="4"/>
  <c r="C310" i="41" s="1" a="1"/>
  <c r="C310" i="41" s="1"/>
  <c r="A315" i="4"/>
  <c r="C311" i="41" s="1" a="1"/>
  <c r="C311" i="41" s="1"/>
  <c r="A316" i="4"/>
  <c r="C312" i="41" s="1" a="1"/>
  <c r="C312" i="41" s="1"/>
  <c r="A317" i="4"/>
  <c r="C313" i="41" s="1" a="1"/>
  <c r="C313" i="41" s="1"/>
  <c r="A318" i="4"/>
  <c r="C314" i="41" s="1" a="1"/>
  <c r="C314" i="41" s="1"/>
  <c r="A319" i="4"/>
  <c r="C315" i="41" s="1" a="1"/>
  <c r="C315" i="41" s="1"/>
  <c r="A320" i="4"/>
  <c r="C316" i="41" s="1" a="1"/>
  <c r="C316" i="41" s="1"/>
  <c r="A321" i="4"/>
  <c r="C317" i="41" s="1" a="1"/>
  <c r="C317" i="41" s="1"/>
  <c r="A322" i="4"/>
  <c r="C318" i="41" s="1" a="1"/>
  <c r="C318" i="41" s="1"/>
  <c r="A323" i="4"/>
  <c r="C319" i="41" s="1" a="1"/>
  <c r="C319" i="41" s="1"/>
  <c r="A324" i="4"/>
  <c r="C320" i="41" s="1" a="1"/>
  <c r="C320" i="41" s="1"/>
  <c r="A325" i="4"/>
  <c r="C321" i="41" s="1" a="1"/>
  <c r="C321" i="41" s="1"/>
  <c r="A294" i="4"/>
  <c r="C290" i="41" s="1" a="1"/>
  <c r="C290" i="41" s="1"/>
  <c r="A263" i="4"/>
  <c r="C259" i="41" s="1" a="1"/>
  <c r="C259" i="41" s="1"/>
  <c r="A264" i="4"/>
  <c r="C260" i="41" s="1" a="1"/>
  <c r="C260" i="41" s="1"/>
  <c r="A265" i="4"/>
  <c r="C261" i="41" s="1" a="1"/>
  <c r="C261" i="41" s="1"/>
  <c r="A266" i="4"/>
  <c r="C262" i="41" s="1" a="1"/>
  <c r="C262" i="41" s="1"/>
  <c r="A267" i="4"/>
  <c r="C263" i="41" s="1" a="1"/>
  <c r="C263" i="41" s="1"/>
  <c r="A268" i="4"/>
  <c r="C264" i="41" s="1" a="1"/>
  <c r="C264" i="41" s="1"/>
  <c r="A269" i="4"/>
  <c r="C265" i="41" s="1" a="1"/>
  <c r="C265" i="41" s="1"/>
  <c r="A270" i="4"/>
  <c r="C266" i="41" s="1" a="1"/>
  <c r="C266" i="41" s="1"/>
  <c r="A271" i="4"/>
  <c r="C267" i="41" s="1" a="1"/>
  <c r="C267" i="41" s="1"/>
  <c r="A272" i="4"/>
  <c r="C268" i="41" s="1" a="1"/>
  <c r="C268" i="41" s="1"/>
  <c r="A273" i="4"/>
  <c r="C269" i="41" s="1" a="1"/>
  <c r="C269" i="41" s="1"/>
  <c r="A274" i="4"/>
  <c r="C270" i="41" s="1" a="1"/>
  <c r="C270" i="41" s="1"/>
  <c r="A275" i="4"/>
  <c r="C271" i="41" s="1" a="1"/>
  <c r="C271" i="41" s="1"/>
  <c r="A276" i="4"/>
  <c r="C272" i="41" s="1" a="1"/>
  <c r="C272" i="41" s="1"/>
  <c r="A277" i="4"/>
  <c r="C273" i="41" s="1" a="1"/>
  <c r="C273" i="41" s="1"/>
  <c r="A278" i="4"/>
  <c r="C274" i="41" s="1" a="1"/>
  <c r="C274" i="41" s="1"/>
  <c r="A279" i="4"/>
  <c r="C275" i="41" s="1" a="1"/>
  <c r="C275" i="41" s="1"/>
  <c r="A280" i="4"/>
  <c r="C276" i="41" s="1" a="1"/>
  <c r="C276" i="41" s="1"/>
  <c r="A281" i="4"/>
  <c r="C277" i="41" s="1" a="1"/>
  <c r="C277" i="41" s="1"/>
  <c r="A282" i="4"/>
  <c r="C278" i="41" s="1" a="1"/>
  <c r="C278" i="41" s="1"/>
  <c r="A283" i="4"/>
  <c r="C279" i="41" s="1" a="1"/>
  <c r="C279" i="41" s="1"/>
  <c r="A284" i="4"/>
  <c r="A285" i="4"/>
  <c r="A286" i="4"/>
  <c r="C282" i="41" s="1" a="1"/>
  <c r="C282" i="41" s="1"/>
  <c r="A287" i="4"/>
  <c r="C283" i="41" s="1" a="1"/>
  <c r="C283" i="41" s="1"/>
  <c r="A288" i="4"/>
  <c r="C284" i="41" s="1" a="1"/>
  <c r="C284" i="41" s="1"/>
  <c r="A289" i="4"/>
  <c r="C285" i="41" s="1" a="1"/>
  <c r="C285" i="41" s="1"/>
  <c r="A290" i="4"/>
  <c r="C286" i="41" s="1" a="1"/>
  <c r="C286" i="41" s="1"/>
  <c r="A291" i="4"/>
  <c r="C287" i="41" s="1" a="1"/>
  <c r="C287" i="41" s="1"/>
  <c r="A292" i="4"/>
  <c r="C288" i="41" s="1" a="1"/>
  <c r="C288" i="41" s="1"/>
  <c r="A293" i="4"/>
  <c r="C289" i="41" s="1" a="1"/>
  <c r="C289" i="41" s="1"/>
  <c r="A262" i="4"/>
  <c r="C258" i="41" s="1" a="1"/>
  <c r="C258" i="41" s="1"/>
  <c r="A231" i="4"/>
  <c r="C227" i="41" s="1" a="1"/>
  <c r="C227" i="41" s="1"/>
  <c r="A232" i="4"/>
  <c r="C228" i="41" s="1" a="1"/>
  <c r="C228" i="41" s="1"/>
  <c r="A233" i="4"/>
  <c r="C229" i="41" s="1" a="1"/>
  <c r="C229" i="41" s="1"/>
  <c r="A234" i="4"/>
  <c r="C230" i="41" s="1" a="1"/>
  <c r="C230" i="41" s="1"/>
  <c r="A235" i="4"/>
  <c r="C231" i="41" s="1" a="1"/>
  <c r="C231" i="41" s="1"/>
  <c r="A236" i="4"/>
  <c r="C232" i="41" s="1" a="1"/>
  <c r="C232" i="41" s="1"/>
  <c r="A237" i="4"/>
  <c r="C233" i="41" s="1" a="1"/>
  <c r="C233" i="41" s="1"/>
  <c r="A238" i="4"/>
  <c r="C234" i="41" s="1" a="1"/>
  <c r="C234" i="41" s="1"/>
  <c r="A239" i="4"/>
  <c r="C235" i="41" s="1" a="1"/>
  <c r="C235" i="41" s="1"/>
  <c r="A240" i="4"/>
  <c r="C236" i="41" s="1" a="1"/>
  <c r="C236" i="41" s="1"/>
  <c r="A241" i="4"/>
  <c r="C237" i="41" s="1" a="1"/>
  <c r="C237" i="41" s="1"/>
  <c r="A242" i="4"/>
  <c r="C238" i="41" s="1" a="1"/>
  <c r="C238" i="41" s="1"/>
  <c r="A243" i="4"/>
  <c r="C239" i="41" s="1" a="1"/>
  <c r="C239" i="41" s="1"/>
  <c r="A244" i="4"/>
  <c r="A245" i="4"/>
  <c r="C241" i="41" s="1" a="1"/>
  <c r="C241" i="41" s="1"/>
  <c r="A246" i="4"/>
  <c r="C242" i="41" s="1" a="1"/>
  <c r="C242" i="41" s="1"/>
  <c r="A247" i="4"/>
  <c r="C243" i="41" s="1" a="1"/>
  <c r="C243" i="41" s="1"/>
  <c r="A248" i="4"/>
  <c r="C244" i="41" s="1" a="1"/>
  <c r="C244" i="41" s="1"/>
  <c r="A249" i="4"/>
  <c r="C245" i="41" s="1" a="1"/>
  <c r="C245" i="41" s="1"/>
  <c r="A250" i="4"/>
  <c r="C246" i="41" s="1" a="1"/>
  <c r="C246" i="41" s="1"/>
  <c r="A251" i="4"/>
  <c r="C247" i="41" s="1" a="1"/>
  <c r="C247" i="41" s="1"/>
  <c r="A252" i="4"/>
  <c r="C248" i="41" s="1" a="1"/>
  <c r="C248" i="41" s="1"/>
  <c r="A253" i="4"/>
  <c r="C249" i="41" s="1" a="1"/>
  <c r="C249" i="41" s="1"/>
  <c r="A254" i="4"/>
  <c r="C250" i="41" s="1" a="1"/>
  <c r="C250" i="41" s="1"/>
  <c r="A255" i="4"/>
  <c r="C251" i="41" s="1" a="1"/>
  <c r="C251" i="41" s="1"/>
  <c r="A256" i="4"/>
  <c r="C252" i="41" s="1" a="1"/>
  <c r="C252" i="41" s="1"/>
  <c r="A257" i="4"/>
  <c r="C253" i="41" s="1" a="1"/>
  <c r="C253" i="41" s="1"/>
  <c r="A258" i="4"/>
  <c r="C254" i="41" s="1" a="1"/>
  <c r="C254" i="41" s="1"/>
  <c r="A259" i="4"/>
  <c r="C255" i="41" s="1" a="1"/>
  <c r="C255" i="41" s="1"/>
  <c r="A260" i="4"/>
  <c r="C256" i="41" s="1" a="1"/>
  <c r="C256" i="41" s="1"/>
  <c r="A261" i="4"/>
  <c r="C257" i="41" s="1" a="1"/>
  <c r="C257" i="41" s="1"/>
  <c r="A230" i="4"/>
  <c r="C226" i="41" s="1" a="1"/>
  <c r="C226" i="41" s="1"/>
  <c r="A199" i="4"/>
  <c r="C195" i="41" s="1" a="1"/>
  <c r="C195" i="41" s="1"/>
  <c r="A200" i="4"/>
  <c r="C196" i="41" s="1" a="1"/>
  <c r="C196" i="41" s="1"/>
  <c r="A201" i="4"/>
  <c r="C197" i="41" s="1" a="1"/>
  <c r="C197" i="41" s="1"/>
  <c r="A202" i="4"/>
  <c r="C198" i="41" s="1" a="1"/>
  <c r="C198" i="41" s="1"/>
  <c r="A203" i="4"/>
  <c r="C199" i="41" s="1" a="1"/>
  <c r="C199" i="41" s="1"/>
  <c r="A204" i="4"/>
  <c r="C200" i="41" s="1" a="1"/>
  <c r="C200" i="41" s="1"/>
  <c r="A205" i="4"/>
  <c r="C201" i="41" s="1" a="1"/>
  <c r="C201" i="41" s="1"/>
  <c r="A206" i="4"/>
  <c r="C202" i="41" s="1" a="1"/>
  <c r="C202" i="41" s="1"/>
  <c r="A207" i="4"/>
  <c r="C203" i="41" s="1" a="1"/>
  <c r="C203" i="41" s="1"/>
  <c r="A208" i="4"/>
  <c r="C204" i="41" s="1" a="1"/>
  <c r="C204" i="41" s="1"/>
  <c r="A209" i="4"/>
  <c r="C205" i="41" s="1" a="1"/>
  <c r="C205" i="41" s="1"/>
  <c r="A210" i="4"/>
  <c r="C206" i="41" s="1" a="1"/>
  <c r="C206" i="41" s="1"/>
  <c r="A211" i="4"/>
  <c r="C207" i="41" s="1" a="1"/>
  <c r="C207" i="41" s="1"/>
  <c r="A212" i="4"/>
  <c r="C208" i="41" s="1" a="1"/>
  <c r="C208" i="41" s="1"/>
  <c r="A213" i="4"/>
  <c r="C209" i="41" s="1" a="1"/>
  <c r="C209" i="41" s="1"/>
  <c r="A214" i="4"/>
  <c r="C210" i="41" s="1" a="1"/>
  <c r="C210" i="41" s="1"/>
  <c r="A215" i="4"/>
  <c r="C211" i="41" s="1" a="1"/>
  <c r="C211" i="41" s="1"/>
  <c r="A216" i="4"/>
  <c r="C212" i="41" s="1" a="1"/>
  <c r="C212" i="41" s="1"/>
  <c r="A217" i="4"/>
  <c r="C213" i="41" s="1" a="1"/>
  <c r="C213" i="41" s="1"/>
  <c r="A218" i="4"/>
  <c r="C214" i="41" s="1" a="1"/>
  <c r="C214" i="41" s="1"/>
  <c r="A219" i="4"/>
  <c r="C215" i="41" s="1" a="1"/>
  <c r="C215" i="41" s="1"/>
  <c r="A220" i="4"/>
  <c r="C216" i="41" s="1" a="1"/>
  <c r="C216" i="41" s="1"/>
  <c r="A221" i="4"/>
  <c r="C217" i="41" s="1" a="1"/>
  <c r="C217" i="41" s="1"/>
  <c r="A222" i="4"/>
  <c r="C218" i="41" s="1" a="1"/>
  <c r="C218" i="41" s="1"/>
  <c r="A223" i="4"/>
  <c r="C219" i="41" s="1" a="1"/>
  <c r="C219" i="41" s="1"/>
  <c r="A224" i="4"/>
  <c r="C220" i="41" s="1" a="1"/>
  <c r="C220" i="41" s="1"/>
  <c r="A225" i="4"/>
  <c r="C221" i="41" s="1" a="1"/>
  <c r="C221" i="41" s="1"/>
  <c r="A226" i="4"/>
  <c r="C222" i="41" s="1" a="1"/>
  <c r="C222" i="41" s="1"/>
  <c r="A227" i="4"/>
  <c r="C223" i="41" s="1" a="1"/>
  <c r="C223" i="41" s="1"/>
  <c r="A228" i="4"/>
  <c r="C224" i="41" s="1" a="1"/>
  <c r="C224" i="41" s="1"/>
  <c r="A229" i="4"/>
  <c r="C225" i="41" s="1" a="1"/>
  <c r="C225" i="41" s="1"/>
  <c r="A198" i="4"/>
  <c r="C194" i="41" s="1" a="1"/>
  <c r="C194" i="41" s="1"/>
  <c r="A167" i="4"/>
  <c r="C163" i="41" s="1" a="1"/>
  <c r="C163" i="41" s="1"/>
  <c r="A168" i="4"/>
  <c r="C164" i="41" s="1" a="1"/>
  <c r="C164" i="41" s="1"/>
  <c r="A169" i="4"/>
  <c r="C165" i="41" s="1" a="1"/>
  <c r="C165" i="41" s="1"/>
  <c r="A170" i="4"/>
  <c r="C166" i="41" s="1" a="1"/>
  <c r="C166" i="41" s="1"/>
  <c r="A171" i="4"/>
  <c r="C167" i="41" s="1" a="1"/>
  <c r="C167" i="41" s="1"/>
  <c r="A172" i="4"/>
  <c r="C168" i="41" s="1" a="1"/>
  <c r="C168" i="41" s="1"/>
  <c r="A173" i="4"/>
  <c r="C169" i="41" s="1" a="1"/>
  <c r="C169" i="41" s="1"/>
  <c r="A174" i="4"/>
  <c r="C170" i="41" s="1" a="1"/>
  <c r="C170" i="41" s="1"/>
  <c r="A175" i="4"/>
  <c r="C171" i="41" s="1" a="1"/>
  <c r="C171" i="41" s="1"/>
  <c r="A176" i="4"/>
  <c r="C172" i="41" s="1" a="1"/>
  <c r="C172" i="41" s="1"/>
  <c r="A177" i="4"/>
  <c r="C173" i="41" s="1" a="1"/>
  <c r="C173" i="41" s="1"/>
  <c r="A178" i="4"/>
  <c r="C174" i="41" s="1" a="1"/>
  <c r="C174" i="41" s="1"/>
  <c r="A179" i="4"/>
  <c r="C175" i="41" s="1" a="1"/>
  <c r="C175" i="41" s="1"/>
  <c r="A180" i="4"/>
  <c r="C176" i="41" s="1" a="1"/>
  <c r="C176" i="41" s="1"/>
  <c r="A181" i="4"/>
  <c r="C177" i="41" s="1" a="1"/>
  <c r="C177" i="41" s="1"/>
  <c r="A182" i="4"/>
  <c r="C178" i="41" s="1" a="1"/>
  <c r="C178" i="41" s="1"/>
  <c r="A183" i="4"/>
  <c r="C179" i="41" s="1" a="1"/>
  <c r="C179" i="41" s="1"/>
  <c r="A184" i="4"/>
  <c r="C180" i="41" s="1" a="1"/>
  <c r="C180" i="41" s="1"/>
  <c r="A185" i="4"/>
  <c r="C181" i="41" s="1" a="1"/>
  <c r="C181" i="41" s="1"/>
  <c r="A186" i="4"/>
  <c r="C182" i="41" s="1" a="1"/>
  <c r="C182" i="41" s="1"/>
  <c r="A187" i="4"/>
  <c r="C183" i="41" s="1" a="1"/>
  <c r="C183" i="41" s="1"/>
  <c r="A188" i="4"/>
  <c r="C184" i="41" s="1" a="1"/>
  <c r="C184" i="41" s="1"/>
  <c r="A189" i="4"/>
  <c r="C185" i="41" s="1" a="1"/>
  <c r="C185" i="41" s="1"/>
  <c r="A190" i="4"/>
  <c r="C186" i="41" s="1" a="1"/>
  <c r="C186" i="41" s="1"/>
  <c r="A191" i="4"/>
  <c r="C187" i="41" s="1" a="1"/>
  <c r="C187" i="41" s="1"/>
  <c r="A192" i="4"/>
  <c r="C188" i="41" s="1" a="1"/>
  <c r="C188" i="41" s="1"/>
  <c r="A193" i="4"/>
  <c r="C189" i="41" s="1" a="1"/>
  <c r="C189" i="41" s="1"/>
  <c r="A194" i="4"/>
  <c r="C190" i="41" s="1" a="1"/>
  <c r="C190" i="41" s="1"/>
  <c r="A195" i="4"/>
  <c r="C191" i="41" s="1" a="1"/>
  <c r="C191" i="41" s="1"/>
  <c r="A196" i="4"/>
  <c r="C192" i="41" s="1" a="1"/>
  <c r="C192" i="41" s="1"/>
  <c r="A197" i="4"/>
  <c r="C193" i="41" s="1" a="1"/>
  <c r="C193" i="41" s="1"/>
  <c r="A166" i="4"/>
  <c r="C162" i="41" s="1" a="1"/>
  <c r="C162" i="41" s="1"/>
  <c r="A135" i="4"/>
  <c r="C131" i="41" s="1" a="1"/>
  <c r="C131" i="41" s="1"/>
  <c r="A136" i="4"/>
  <c r="C132" i="41" s="1" a="1"/>
  <c r="C132" i="41" s="1"/>
  <c r="A137" i="4"/>
  <c r="C133" i="41" s="1" a="1"/>
  <c r="C133" i="41" s="1"/>
  <c r="A138" i="4"/>
  <c r="C134" i="41" s="1" a="1"/>
  <c r="C134" i="41" s="1"/>
  <c r="A139" i="4"/>
  <c r="C135" i="41" s="1" a="1"/>
  <c r="C135" i="41" s="1"/>
  <c r="A140" i="4"/>
  <c r="C136" i="41" s="1" a="1"/>
  <c r="C136" i="41" s="1"/>
  <c r="A141" i="4"/>
  <c r="C137" i="41" s="1" a="1"/>
  <c r="C137" i="41" s="1"/>
  <c r="A142" i="4"/>
  <c r="C138" i="41" s="1" a="1"/>
  <c r="C138" i="41" s="1"/>
  <c r="A143" i="4"/>
  <c r="C139" i="41" s="1" a="1"/>
  <c r="C139" i="41" s="1"/>
  <c r="A144" i="4"/>
  <c r="C140" i="41" s="1" a="1"/>
  <c r="C140" i="41" s="1"/>
  <c r="A145" i="4"/>
  <c r="C141" i="41" s="1" a="1"/>
  <c r="C141" i="41" s="1"/>
  <c r="A146" i="4"/>
  <c r="C142" i="41" s="1" a="1"/>
  <c r="C142" i="41" s="1"/>
  <c r="A147" i="4"/>
  <c r="C143" i="41" s="1" a="1"/>
  <c r="C143" i="41" s="1"/>
  <c r="A148" i="4"/>
  <c r="C144" i="41" s="1" a="1"/>
  <c r="C144" i="41" s="1"/>
  <c r="A149" i="4"/>
  <c r="C145" i="41" s="1" a="1"/>
  <c r="C145" i="41" s="1"/>
  <c r="A150" i="4"/>
  <c r="C146" i="41" s="1" a="1"/>
  <c r="C146" i="41" s="1"/>
  <c r="A151" i="4"/>
  <c r="C147" i="41" s="1" a="1"/>
  <c r="C147" i="41" s="1"/>
  <c r="A152" i="4"/>
  <c r="C148" i="41" s="1" a="1"/>
  <c r="C148" i="41" s="1"/>
  <c r="A153" i="4"/>
  <c r="C149" i="41" s="1" a="1"/>
  <c r="C149" i="41" s="1"/>
  <c r="A154" i="4"/>
  <c r="C150" i="41" s="1" a="1"/>
  <c r="C150" i="41" s="1"/>
  <c r="A155" i="4"/>
  <c r="C151" i="41" s="1" a="1"/>
  <c r="C151" i="41" s="1"/>
  <c r="A156" i="4"/>
  <c r="C152" i="41" s="1" a="1"/>
  <c r="C152" i="41" s="1"/>
  <c r="A157" i="4"/>
  <c r="C153" i="41" s="1" a="1"/>
  <c r="C153" i="41" s="1"/>
  <c r="A158" i="4"/>
  <c r="C154" i="41" s="1" a="1"/>
  <c r="C154" i="41" s="1"/>
  <c r="A159" i="4"/>
  <c r="C155" i="41" s="1" a="1"/>
  <c r="C155" i="41" s="1"/>
  <c r="A160" i="4"/>
  <c r="C156" i="41" s="1" a="1"/>
  <c r="C156" i="41" s="1"/>
  <c r="A161" i="4"/>
  <c r="C157" i="41" s="1" a="1"/>
  <c r="C157" i="41" s="1"/>
  <c r="A162" i="4"/>
  <c r="C158" i="41" s="1" a="1"/>
  <c r="C158" i="41" s="1"/>
  <c r="A163" i="4"/>
  <c r="C159" i="41" s="1" a="1"/>
  <c r="C159" i="41" s="1"/>
  <c r="A164" i="4"/>
  <c r="C160" i="41" s="1" a="1"/>
  <c r="C160" i="41" s="1"/>
  <c r="A165" i="4"/>
  <c r="C161" i="41" s="1" a="1"/>
  <c r="C161" i="41" s="1"/>
  <c r="A134" i="4"/>
  <c r="C130" i="41" s="1" a="1"/>
  <c r="C130" i="41" s="1"/>
  <c r="A103" i="4"/>
  <c r="C99" i="41" s="1" a="1"/>
  <c r="C99" i="41" s="1"/>
  <c r="A104" i="4"/>
  <c r="C100" i="41" s="1" a="1"/>
  <c r="C100" i="41" s="1"/>
  <c r="A105" i="4"/>
  <c r="C101" i="41" s="1" a="1"/>
  <c r="C101" i="41" s="1"/>
  <c r="A106" i="4"/>
  <c r="C102" i="41" s="1" a="1"/>
  <c r="C102" i="41" s="1"/>
  <c r="A107" i="4"/>
  <c r="C103" i="41" s="1" a="1"/>
  <c r="C103" i="41" s="1"/>
  <c r="A108" i="4"/>
  <c r="C104" i="41" s="1" a="1"/>
  <c r="C104" i="41" s="1"/>
  <c r="A109" i="4"/>
  <c r="C105" i="41" s="1" a="1"/>
  <c r="C105" i="41" s="1"/>
  <c r="A110" i="4"/>
  <c r="C106" i="41" s="1" a="1"/>
  <c r="C106" i="41" s="1"/>
  <c r="A111" i="4"/>
  <c r="C107" i="41" s="1" a="1"/>
  <c r="C107" i="41" s="1"/>
  <c r="A112" i="4"/>
  <c r="A113" i="4"/>
  <c r="A114" i="4"/>
  <c r="A115" i="4"/>
  <c r="C111" i="41" s="1" a="1"/>
  <c r="C111" i="41" s="1"/>
  <c r="A116" i="4"/>
  <c r="C112" i="41" s="1" a="1"/>
  <c r="C112" i="41" s="1"/>
  <c r="A117" i="4"/>
  <c r="C113" i="41" s="1" a="1"/>
  <c r="C113" i="41" s="1"/>
  <c r="A118" i="4"/>
  <c r="C114" i="41" s="1" a="1"/>
  <c r="C114" i="41" s="1"/>
  <c r="A119" i="4"/>
  <c r="C115" i="41" s="1" a="1"/>
  <c r="C115" i="41" s="1"/>
  <c r="A120" i="4"/>
  <c r="C116" i="41" s="1" a="1"/>
  <c r="C116" i="41" s="1"/>
  <c r="A121" i="4"/>
  <c r="C117" i="41" s="1" a="1"/>
  <c r="C117" i="41" s="1"/>
  <c r="A122" i="4"/>
  <c r="C118" i="41" s="1" a="1"/>
  <c r="C118" i="41" s="1"/>
  <c r="A123" i="4"/>
  <c r="C119" i="41" s="1" a="1"/>
  <c r="C119" i="41" s="1"/>
  <c r="A124" i="4"/>
  <c r="C120" i="41" s="1" a="1"/>
  <c r="C120" i="41" s="1"/>
  <c r="A125" i="4"/>
  <c r="C121" i="41" s="1" a="1"/>
  <c r="C121" i="41" s="1"/>
  <c r="A126" i="4"/>
  <c r="C122" i="41" s="1" a="1"/>
  <c r="C122" i="41" s="1"/>
  <c r="A127" i="4"/>
  <c r="C123" i="41" s="1" a="1"/>
  <c r="C123" i="41" s="1"/>
  <c r="A128" i="4"/>
  <c r="C124" i="41" s="1" a="1"/>
  <c r="C124" i="41" s="1"/>
  <c r="A129" i="4"/>
  <c r="C125" i="41" s="1" a="1"/>
  <c r="C125" i="41" s="1"/>
  <c r="A130" i="4"/>
  <c r="C126" i="41" s="1" a="1"/>
  <c r="C126" i="41" s="1"/>
  <c r="A131" i="4"/>
  <c r="C127" i="41" s="1" a="1"/>
  <c r="C127" i="41" s="1"/>
  <c r="A132" i="4"/>
  <c r="C128" i="41" s="1" a="1"/>
  <c r="C128" i="41" s="1"/>
  <c r="A133" i="4"/>
  <c r="C129" i="41" s="1" a="1"/>
  <c r="C129" i="41" s="1"/>
  <c r="A102" i="4"/>
  <c r="C98" i="41" s="1" a="1"/>
  <c r="C98" i="41" s="1"/>
  <c r="A71" i="4"/>
  <c r="C67" i="41" s="1" a="1"/>
  <c r="C67" i="41" s="1"/>
  <c r="A72" i="4"/>
  <c r="C68" i="41" s="1" a="1"/>
  <c r="C68" i="41" s="1"/>
  <c r="A73" i="4"/>
  <c r="C69" i="41" s="1" a="1"/>
  <c r="C69" i="41" s="1"/>
  <c r="A74" i="4"/>
  <c r="C70" i="41" s="1" a="1"/>
  <c r="C70" i="41" s="1"/>
  <c r="A75" i="4"/>
  <c r="C71" i="41" s="1" a="1"/>
  <c r="C71" i="41" s="1"/>
  <c r="A76" i="4"/>
  <c r="C72" i="41" s="1" a="1"/>
  <c r="C72" i="41" s="1"/>
  <c r="A77" i="4"/>
  <c r="C73" i="41" s="1" a="1"/>
  <c r="C73" i="41" s="1"/>
  <c r="A78" i="4"/>
  <c r="C74" i="41" s="1" a="1"/>
  <c r="C74" i="41" s="1"/>
  <c r="A79" i="4"/>
  <c r="C75" i="41" s="1" a="1"/>
  <c r="C75" i="41" s="1"/>
  <c r="A80" i="4"/>
  <c r="C76" i="41" s="1" a="1"/>
  <c r="C76" i="41" s="1"/>
  <c r="A81" i="4"/>
  <c r="C77" i="41" s="1" a="1"/>
  <c r="C77" i="41" s="1"/>
  <c r="A82" i="4"/>
  <c r="C78" i="41" s="1" a="1"/>
  <c r="C78" i="41" s="1"/>
  <c r="A83" i="4"/>
  <c r="C79" i="41" s="1" a="1"/>
  <c r="C79" i="41" s="1"/>
  <c r="A84" i="4"/>
  <c r="C80" i="41" s="1" a="1"/>
  <c r="C80" i="41" s="1"/>
  <c r="A85" i="4"/>
  <c r="C81" i="41" s="1" a="1"/>
  <c r="C81" i="41" s="1"/>
  <c r="A86" i="4"/>
  <c r="C82" i="41" s="1" a="1"/>
  <c r="C82" i="41" s="1"/>
  <c r="A87" i="4"/>
  <c r="C83" i="41" s="1" a="1"/>
  <c r="C83" i="41" s="1"/>
  <c r="A88" i="4"/>
  <c r="C84" i="41" s="1" a="1"/>
  <c r="C84" i="41" s="1"/>
  <c r="A89" i="4"/>
  <c r="C85" i="41" s="1" a="1"/>
  <c r="C85" i="41" s="1"/>
  <c r="A90" i="4"/>
  <c r="C86" i="41" s="1" a="1"/>
  <c r="C86" i="41" s="1"/>
  <c r="A91" i="4"/>
  <c r="C87" i="41" s="1" a="1"/>
  <c r="C87" i="41" s="1"/>
  <c r="A92" i="4"/>
  <c r="A93" i="4"/>
  <c r="C89" i="41" s="1" a="1"/>
  <c r="C89" i="41" s="1"/>
  <c r="A94" i="4"/>
  <c r="C90" i="41" s="1" a="1"/>
  <c r="C90" i="41" s="1"/>
  <c r="A95" i="4"/>
  <c r="C91" i="41" s="1" a="1"/>
  <c r="C91" i="41" s="1"/>
  <c r="A96" i="4"/>
  <c r="C92" i="41" s="1" a="1"/>
  <c r="C92" i="41" s="1"/>
  <c r="A97" i="4"/>
  <c r="C93" i="41" s="1" a="1"/>
  <c r="C93" i="41" s="1"/>
  <c r="A98" i="4"/>
  <c r="C94" i="41" s="1" a="1"/>
  <c r="C94" i="41" s="1"/>
  <c r="A99" i="4"/>
  <c r="C95" i="41" s="1" a="1"/>
  <c r="C95" i="41" s="1"/>
  <c r="A100" i="4"/>
  <c r="C96" i="41" s="1" a="1"/>
  <c r="C96" i="41" s="1"/>
  <c r="A101" i="4"/>
  <c r="C97" i="41" s="1" a="1"/>
  <c r="C97" i="41" s="1"/>
  <c r="A70" i="4"/>
  <c r="C66" i="41" s="1" a="1"/>
  <c r="C66" i="41" s="1"/>
  <c r="A39" i="4"/>
  <c r="C35" i="41" s="1" a="1"/>
  <c r="C35" i="41" s="1"/>
  <c r="A40" i="4"/>
  <c r="C36" i="41" s="1" a="1"/>
  <c r="C36" i="41" s="1"/>
  <c r="A41" i="4"/>
  <c r="C37" i="41" s="1" a="1"/>
  <c r="C37" i="41" s="1"/>
  <c r="A42" i="4"/>
  <c r="C38" i="41" s="1" a="1"/>
  <c r="C38" i="41" s="1"/>
  <c r="A43" i="4"/>
  <c r="C39" i="41" s="1" a="1"/>
  <c r="C39" i="41" s="1"/>
  <c r="A44" i="4"/>
  <c r="C40" i="41" s="1" a="1"/>
  <c r="C40" i="41" s="1"/>
  <c r="A45" i="4"/>
  <c r="C41" i="41" s="1" a="1"/>
  <c r="C41" i="41" s="1"/>
  <c r="A46" i="4"/>
  <c r="C42" i="41" s="1" a="1"/>
  <c r="C42" i="41" s="1"/>
  <c r="A47" i="4"/>
  <c r="C43" i="41" s="1" a="1"/>
  <c r="C43" i="41" s="1"/>
  <c r="A48" i="4"/>
  <c r="C44" i="41" s="1" a="1"/>
  <c r="C44" i="41" s="1"/>
  <c r="A49" i="4"/>
  <c r="C45" i="41" s="1" a="1"/>
  <c r="C45" i="41" s="1"/>
  <c r="A50" i="4"/>
  <c r="C46" i="41" s="1" a="1"/>
  <c r="C46" i="41" s="1"/>
  <c r="A51" i="4"/>
  <c r="C47" i="41" s="1" a="1"/>
  <c r="C47" i="41" s="1"/>
  <c r="A52" i="4"/>
  <c r="C48" i="41" s="1" a="1"/>
  <c r="C48" i="41" s="1"/>
  <c r="A53" i="4"/>
  <c r="C49" i="41" s="1" a="1"/>
  <c r="C49" i="41" s="1"/>
  <c r="A54" i="4"/>
  <c r="C50" i="41" s="1" a="1"/>
  <c r="C50" i="41" s="1"/>
  <c r="A55" i="4"/>
  <c r="C51" i="41" s="1" a="1"/>
  <c r="C51" i="41" s="1"/>
  <c r="A56" i="4"/>
  <c r="C52" i="41" s="1" a="1"/>
  <c r="C52" i="41" s="1"/>
  <c r="A57" i="4"/>
  <c r="C53" i="41" s="1" a="1"/>
  <c r="C53" i="41" s="1"/>
  <c r="A58" i="4"/>
  <c r="C54" i="41" s="1" a="1"/>
  <c r="C54" i="41" s="1"/>
  <c r="A59" i="4"/>
  <c r="C55" i="41" s="1" a="1"/>
  <c r="C55" i="41" s="1"/>
  <c r="A60" i="4"/>
  <c r="C56" i="41" s="1" a="1"/>
  <c r="C56" i="41" s="1"/>
  <c r="A61" i="4"/>
  <c r="C57" i="41" s="1" a="1"/>
  <c r="C57" i="41" s="1"/>
  <c r="A62" i="4"/>
  <c r="C58" i="41" s="1" a="1"/>
  <c r="C58" i="41" s="1"/>
  <c r="A63" i="4"/>
  <c r="C59" i="41" s="1" a="1"/>
  <c r="C59" i="41" s="1"/>
  <c r="A64" i="4"/>
  <c r="C60" i="41" s="1" a="1"/>
  <c r="C60" i="41" s="1"/>
  <c r="A65" i="4"/>
  <c r="C61" i="41" s="1" a="1"/>
  <c r="C61" i="41" s="1"/>
  <c r="A66" i="4"/>
  <c r="C62" i="41" s="1" a="1"/>
  <c r="C62" i="41" s="1"/>
  <c r="A67" i="4"/>
  <c r="C63" i="41" s="1" a="1"/>
  <c r="C63" i="41" s="1"/>
  <c r="A68" i="4"/>
  <c r="C64" i="41" s="1" a="1"/>
  <c r="C64" i="41" s="1"/>
  <c r="A69" i="4"/>
  <c r="C65" i="41" s="1" a="1"/>
  <c r="C65" i="41" s="1"/>
  <c r="A38" i="4"/>
  <c r="C34" i="41" s="1" a="1"/>
  <c r="C34" i="41" s="1"/>
  <c r="A7" i="4"/>
  <c r="C3" i="41" s="1" a="1"/>
  <c r="C3" i="41" s="1"/>
  <c r="A8" i="4"/>
  <c r="C4" i="41" s="1" a="1"/>
  <c r="C4" i="41" s="1"/>
  <c r="A9" i="4"/>
  <c r="C5" i="41" s="1" a="1"/>
  <c r="C5" i="41" s="1"/>
  <c r="A10" i="4"/>
  <c r="C6" i="41" s="1" a="1"/>
  <c r="C6" i="41" s="1"/>
  <c r="A11" i="4"/>
  <c r="C7" i="41" s="1" a="1"/>
  <c r="C7" i="41" s="1"/>
  <c r="A12" i="4"/>
  <c r="C8" i="41" s="1" a="1"/>
  <c r="C8" i="41" s="1"/>
  <c r="A13" i="4"/>
  <c r="C9" i="41" s="1" a="1"/>
  <c r="C9" i="41" s="1"/>
  <c r="A14" i="4"/>
  <c r="C10" i="41" s="1" a="1"/>
  <c r="C10" i="41" s="1"/>
  <c r="A15" i="4"/>
  <c r="C11" i="41" s="1" a="1"/>
  <c r="C11" i="41" s="1"/>
  <c r="A16" i="4"/>
  <c r="C12" i="41" s="1" a="1"/>
  <c r="C12" i="41" s="1"/>
  <c r="A17" i="4"/>
  <c r="C13" i="41" s="1" a="1"/>
  <c r="C13" i="41" s="1"/>
  <c r="A18" i="4"/>
  <c r="C14" i="41" s="1" a="1"/>
  <c r="C14" i="41" s="1"/>
  <c r="A19" i="4"/>
  <c r="C15" i="41" s="1" a="1"/>
  <c r="C15" i="41" s="1"/>
  <c r="A20" i="4"/>
  <c r="C16" i="41" s="1" a="1"/>
  <c r="C16" i="41" s="1"/>
  <c r="A21" i="4"/>
  <c r="C17" i="41" s="1" a="1"/>
  <c r="C17" i="41" s="1"/>
  <c r="A22" i="4"/>
  <c r="C18" i="41" s="1" a="1"/>
  <c r="C18" i="41" s="1"/>
  <c r="A23" i="4"/>
  <c r="C19" i="41" s="1" a="1"/>
  <c r="C19" i="41" s="1"/>
  <c r="A24" i="4"/>
  <c r="C20" i="41" s="1" a="1"/>
  <c r="C20" i="41" s="1"/>
  <c r="A25" i="4"/>
  <c r="C21" i="41" s="1" a="1"/>
  <c r="C21" i="41" s="1"/>
  <c r="A26" i="4"/>
  <c r="C22" i="41" s="1" a="1"/>
  <c r="C22" i="41" s="1"/>
  <c r="A27" i="4"/>
  <c r="C23" i="41" s="1" a="1"/>
  <c r="C23" i="41" s="1"/>
  <c r="A28" i="4"/>
  <c r="C24" i="41" s="1" a="1"/>
  <c r="C24" i="41" s="1"/>
  <c r="A29" i="4"/>
  <c r="C25" i="41" s="1" a="1"/>
  <c r="C25" i="41" s="1"/>
  <c r="A30" i="4"/>
  <c r="C26" i="41" s="1" a="1"/>
  <c r="C26" i="41" s="1"/>
  <c r="A31" i="4"/>
  <c r="C27" i="41" s="1" a="1"/>
  <c r="C27" i="41" s="1"/>
  <c r="A32" i="4"/>
  <c r="C28" i="41" s="1" a="1"/>
  <c r="C28" i="41" s="1"/>
  <c r="A33" i="4"/>
  <c r="C29" i="41" s="1" a="1"/>
  <c r="C29" i="41" s="1"/>
  <c r="A34" i="4"/>
  <c r="C30" i="41" s="1" a="1"/>
  <c r="C30" i="41" s="1"/>
  <c r="A35" i="4"/>
  <c r="C31" i="41" s="1" a="1"/>
  <c r="C31" i="41" s="1"/>
  <c r="A36" i="4"/>
  <c r="C32" i="41" s="1" a="1"/>
  <c r="C32" i="41" s="1"/>
  <c r="A37" i="4"/>
  <c r="C33" i="41" s="1" a="1"/>
  <c r="C33" i="41" s="1"/>
  <c r="AG7" i="4"/>
  <c r="AG8" i="4"/>
  <c r="AG9" i="4"/>
  <c r="AG10" i="4"/>
  <c r="AG11" i="4"/>
  <c r="AG12" i="4"/>
  <c r="AG13" i="4"/>
  <c r="AG14" i="4"/>
  <c r="AG15" i="4"/>
  <c r="AG16" i="4"/>
  <c r="AG17" i="4"/>
  <c r="AG18" i="4"/>
  <c r="AG19" i="4"/>
  <c r="AG20" i="4"/>
  <c r="AG21" i="4"/>
  <c r="AG22" i="4"/>
  <c r="AG23" i="4"/>
  <c r="AG24" i="4"/>
  <c r="AG25" i="4"/>
  <c r="AG26" i="4"/>
  <c r="AG27" i="4"/>
  <c r="AG6" i="4"/>
  <c r="AJ18" i="4"/>
  <c r="AJ19" i="4"/>
  <c r="AJ20" i="4"/>
  <c r="AJ21" i="4"/>
  <c r="AJ22" i="4"/>
  <c r="AJ23" i="4"/>
  <c r="AJ24" i="4"/>
  <c r="AJ25" i="4"/>
  <c r="AJ26" i="4"/>
  <c r="AJ27" i="4"/>
  <c r="AJ6" i="4"/>
  <c r="AJ7" i="4"/>
  <c r="AJ8" i="4"/>
  <c r="AJ9" i="4"/>
  <c r="AJ10" i="4"/>
  <c r="AJ11" i="4"/>
  <c r="AJ12" i="4"/>
  <c r="AJ13" i="4"/>
  <c r="AJ14" i="4"/>
  <c r="AJ15" i="4"/>
  <c r="AJ16" i="4"/>
  <c r="AJ17" i="4"/>
  <c r="K12" i="11" l="1" a="1"/>
  <c r="K12" i="11" s="1"/>
  <c r="J12" i="11" a="1"/>
  <c r="J12" i="11" s="1"/>
  <c r="K13" i="11" a="1"/>
  <c r="K13" i="11" s="1"/>
  <c r="J13" i="11" a="1"/>
  <c r="J13" i="11" s="1"/>
  <c r="K14" i="11" a="1"/>
  <c r="K14" i="11" s="1"/>
  <c r="J14" i="11" a="1"/>
  <c r="J14" i="11" s="1"/>
  <c r="K15" i="11" a="1"/>
  <c r="K15" i="11" s="1"/>
  <c r="J15" i="11" a="1"/>
  <c r="J15" i="11" s="1"/>
  <c r="K16" i="11" a="1"/>
  <c r="K16" i="11" s="1"/>
  <c r="J16" i="11" a="1"/>
  <c r="J16" i="11" s="1"/>
  <c r="K17" i="11" a="1"/>
  <c r="K17" i="11" s="1"/>
  <c r="J17" i="11" a="1"/>
  <c r="J17" i="11" s="1"/>
  <c r="K18" i="11" a="1"/>
  <c r="K18" i="11" s="1"/>
  <c r="J18" i="11" a="1"/>
  <c r="J18" i="11" s="1"/>
  <c r="K19" i="11" a="1"/>
  <c r="K19" i="11" s="1"/>
  <c r="J19" i="11" a="1"/>
  <c r="J19" i="11" s="1"/>
  <c r="K20" i="11" a="1"/>
  <c r="K20" i="11" s="1"/>
  <c r="J20" i="11" a="1"/>
  <c r="J20" i="11" s="1"/>
  <c r="K21" i="11" a="1"/>
  <c r="K21" i="11" s="1"/>
  <c r="J21" i="11" a="1"/>
  <c r="J21" i="11" s="1"/>
  <c r="K22" i="11" a="1"/>
  <c r="K22" i="11" s="1"/>
  <c r="J22" i="11" a="1"/>
  <c r="J22" i="11" s="1"/>
  <c r="K23" i="11" a="1"/>
  <c r="K23" i="11" s="1"/>
  <c r="J23" i="11" a="1"/>
  <c r="J23" i="11" s="1"/>
  <c r="K24" i="11" a="1"/>
  <c r="K24" i="11" s="1"/>
  <c r="J24" i="11" a="1"/>
  <c r="J24" i="11" s="1"/>
  <c r="J25" i="11" a="1"/>
  <c r="J25" i="11" s="1"/>
  <c r="K25" i="11" a="1"/>
  <c r="K25" i="11" s="1"/>
  <c r="J26" i="11" a="1"/>
  <c r="J26" i="11" s="1"/>
  <c r="K26" i="11" a="1"/>
  <c r="K26" i="11" s="1"/>
  <c r="K27" i="11" a="1"/>
  <c r="K27" i="11" s="1"/>
  <c r="J27" i="11" a="1"/>
  <c r="J27" i="11" s="1"/>
  <c r="J28" i="11" a="1"/>
  <c r="J28" i="11" s="1"/>
  <c r="K28" i="11" a="1"/>
  <c r="K28" i="11" s="1"/>
  <c r="K29" i="11" a="1"/>
  <c r="K29" i="11" s="1"/>
  <c r="J29" i="11" a="1"/>
  <c r="J29" i="11" s="1"/>
  <c r="K30" i="11" a="1"/>
  <c r="K30" i="11" s="1"/>
  <c r="J30" i="11" a="1"/>
  <c r="J30" i="11" s="1"/>
  <c r="J31" i="11" a="1"/>
  <c r="J31" i="11" s="1"/>
  <c r="K31" i="11" a="1"/>
  <c r="K31" i="11" s="1"/>
  <c r="K32" i="11" a="1"/>
  <c r="K32" i="11" s="1"/>
  <c r="J32" i="11" a="1"/>
  <c r="J32" i="11" s="1"/>
  <c r="J33" i="11" a="1"/>
  <c r="J33" i="11" s="1"/>
  <c r="K33" i="11" a="1"/>
  <c r="K33" i="11" s="1"/>
  <c r="J34" i="11" a="1"/>
  <c r="J34" i="11" s="1"/>
  <c r="K34" i="11" a="1"/>
  <c r="K34" i="11" s="1"/>
  <c r="J35" i="11" a="1"/>
  <c r="J35" i="11" s="1"/>
  <c r="K35" i="11" a="1"/>
  <c r="K35" i="11" s="1"/>
  <c r="K36" i="11" a="1"/>
  <c r="K36" i="11" s="1"/>
  <c r="J36" i="11" a="1"/>
  <c r="J36" i="11" s="1"/>
  <c r="K37" i="11" a="1"/>
  <c r="K37" i="11" s="1"/>
  <c r="J37" i="11" a="1"/>
  <c r="J37" i="11" s="1"/>
  <c r="K38" i="11" a="1"/>
  <c r="K38" i="11" s="1"/>
  <c r="J38" i="11" a="1"/>
  <c r="J38" i="11" s="1"/>
  <c r="K39" i="11" a="1"/>
  <c r="K39" i="11" s="1"/>
  <c r="J39" i="11" a="1"/>
  <c r="J39" i="11" s="1"/>
  <c r="K40" i="11" a="1"/>
  <c r="K40" i="11" s="1"/>
  <c r="J40" i="11" a="1"/>
  <c r="J40" i="11" s="1"/>
  <c r="K41" i="11" a="1"/>
  <c r="K41" i="11" s="1"/>
  <c r="J41" i="11" a="1"/>
  <c r="J41" i="11" s="1"/>
  <c r="K42" i="11" a="1"/>
  <c r="K42" i="11" s="1"/>
  <c r="J42" i="11" a="1"/>
  <c r="J42" i="11" s="1"/>
  <c r="K43" i="11" a="1"/>
  <c r="K43" i="11" s="1"/>
  <c r="J43" i="11" a="1"/>
  <c r="J43" i="11" s="1"/>
  <c r="K44" i="11" a="1"/>
  <c r="K44" i="11" s="1"/>
  <c r="J44" i="11" a="1"/>
  <c r="J44" i="11" s="1"/>
  <c r="K45" i="11" a="1"/>
  <c r="K45" i="11" s="1"/>
  <c r="J45" i="11" a="1"/>
  <c r="J45" i="11" s="1"/>
  <c r="K46" i="11" a="1"/>
  <c r="K46" i="11" s="1"/>
  <c r="J46" i="11" a="1"/>
  <c r="J46" i="11" s="1"/>
  <c r="K47" i="11" a="1"/>
  <c r="K47" i="11" s="1"/>
  <c r="J47" i="11" a="1"/>
  <c r="J47" i="11" s="1"/>
  <c r="J48" i="11" a="1"/>
  <c r="J48" i="11" s="1"/>
  <c r="K48" i="11" a="1"/>
  <c r="K48" i="11" s="1"/>
  <c r="K49" i="11" a="1"/>
  <c r="K49" i="11" s="1"/>
  <c r="J49" i="11" a="1"/>
  <c r="J49" i="11" s="1"/>
  <c r="J50" i="11" a="1"/>
  <c r="J50" i="11" s="1"/>
  <c r="K50" i="11" a="1"/>
  <c r="K50" i="11" s="1"/>
  <c r="K51" i="11" a="1"/>
  <c r="K51" i="11" s="1"/>
  <c r="J51" i="11" a="1"/>
  <c r="J51" i="11" s="1"/>
  <c r="K52" i="11" a="1"/>
  <c r="K52" i="11" s="1"/>
  <c r="J52" i="11" a="1"/>
  <c r="J52" i="11" s="1"/>
  <c r="J53" i="11" a="1"/>
  <c r="J53" i="11" s="1"/>
  <c r="K53" i="11" a="1"/>
  <c r="K53" i="11" s="1"/>
  <c r="K54" i="11" a="1"/>
  <c r="K54" i="11" s="1"/>
  <c r="J54" i="11" a="1"/>
  <c r="J54" i="11" s="1"/>
  <c r="K55" i="11" a="1"/>
  <c r="K55" i="11" s="1"/>
  <c r="J55" i="11" a="1"/>
  <c r="J55" i="11" s="1"/>
  <c r="K56" i="11" a="1"/>
  <c r="K56" i="11" s="1"/>
  <c r="J56" i="11" a="1"/>
  <c r="J56" i="11" s="1"/>
  <c r="J57" i="11" a="1"/>
  <c r="J57" i="11" s="1"/>
  <c r="K57" i="11" a="1"/>
  <c r="K57" i="11" s="1"/>
  <c r="K58" i="11" a="1"/>
  <c r="K58" i="11" s="1"/>
  <c r="J58" i="11" a="1"/>
  <c r="J58" i="11" s="1"/>
  <c r="K59" i="11" a="1"/>
  <c r="K59" i="11" s="1"/>
  <c r="J59" i="11" a="1"/>
  <c r="J59" i="11" s="1"/>
  <c r="K60" i="11" a="1"/>
  <c r="K60" i="11" s="1"/>
  <c r="J60" i="11" a="1"/>
  <c r="J60" i="11" s="1"/>
  <c r="J61" i="11" a="1"/>
  <c r="J61" i="11" s="1"/>
  <c r="K61" i="11" a="1"/>
  <c r="K61" i="11" s="1"/>
  <c r="J62" i="11" a="1"/>
  <c r="J62" i="11" s="1"/>
  <c r="K62" i="11" a="1"/>
  <c r="K62" i="11" s="1"/>
  <c r="J63" i="11" a="1"/>
  <c r="J63" i="11" s="1"/>
  <c r="K63" i="11" a="1"/>
  <c r="K63" i="11" s="1"/>
  <c r="J64" i="11" a="1"/>
  <c r="J64" i="11" s="1"/>
  <c r="K64" i="11" a="1"/>
  <c r="K64" i="11" s="1"/>
  <c r="J65" i="11" a="1"/>
  <c r="J65" i="11" s="1"/>
  <c r="K65" i="11" a="1"/>
  <c r="K65" i="11" s="1"/>
  <c r="J66" i="11" a="1"/>
  <c r="J66" i="11" s="1"/>
  <c r="K66" i="11" a="1"/>
  <c r="K66" i="11" s="1"/>
  <c r="K67" i="11" a="1"/>
  <c r="K67" i="11" s="1"/>
  <c r="J67" i="11" a="1"/>
  <c r="J67" i="11" s="1"/>
  <c r="K68" i="11" a="1"/>
  <c r="K68" i="11" s="1"/>
  <c r="J68" i="11" a="1"/>
  <c r="J68" i="11" s="1"/>
  <c r="K69" i="11" a="1"/>
  <c r="K69" i="11" s="1"/>
  <c r="J69" i="11" a="1"/>
  <c r="J69" i="11" s="1"/>
  <c r="K70" i="11" a="1"/>
  <c r="K70" i="11" s="1"/>
  <c r="J70" i="11" a="1"/>
  <c r="J70" i="11" s="1"/>
  <c r="K71" i="11" a="1"/>
  <c r="K71" i="11" s="1"/>
  <c r="J71" i="11" a="1"/>
  <c r="J71" i="11" s="1"/>
  <c r="J72" i="11" a="1"/>
  <c r="J72" i="11" s="1"/>
  <c r="K72" i="11" a="1"/>
  <c r="K72" i="11" s="1"/>
  <c r="J73" i="11" a="1"/>
  <c r="J73" i="11" s="1"/>
  <c r="K73" i="11" a="1"/>
  <c r="K73" i="11" s="1"/>
  <c r="J74" i="11" a="1"/>
  <c r="J74" i="11" s="1"/>
  <c r="K74" i="11" a="1"/>
  <c r="K74" i="11" s="1"/>
  <c r="K75" i="11" a="1"/>
  <c r="K75" i="11" s="1"/>
  <c r="J75" i="11" a="1"/>
  <c r="J75" i="11" s="1"/>
  <c r="J76" i="11" a="1"/>
  <c r="J76" i="11" s="1"/>
  <c r="K76" i="11" a="1"/>
  <c r="K76" i="11" s="1"/>
  <c r="J77" i="11" a="1"/>
  <c r="J77" i="11" s="1"/>
  <c r="K77" i="11" a="1"/>
  <c r="K77" i="11" s="1"/>
  <c r="J78" i="11" a="1"/>
  <c r="J78" i="11" s="1"/>
  <c r="K78" i="11" a="1"/>
  <c r="K78" i="11" s="1"/>
  <c r="J79" i="11" a="1"/>
  <c r="J79" i="11" s="1"/>
  <c r="K79" i="11" a="1"/>
  <c r="K79" i="11" s="1"/>
  <c r="K80" i="11" a="1"/>
  <c r="K80" i="11" s="1"/>
  <c r="J80" i="11" a="1"/>
  <c r="J80" i="11" s="1"/>
  <c r="K81" i="11" a="1"/>
  <c r="K81" i="11" s="1"/>
  <c r="J81" i="11" a="1"/>
  <c r="J81" i="11" s="1"/>
  <c r="J82" i="11" a="1"/>
  <c r="J82" i="11" s="1"/>
  <c r="K82" i="11" a="1"/>
  <c r="K82" i="11" s="1"/>
  <c r="K83" i="11" a="1"/>
  <c r="K83" i="11" s="1"/>
  <c r="J83" i="11" a="1"/>
  <c r="J83" i="11" s="1"/>
  <c r="K84" i="11" a="1"/>
  <c r="K84" i="11" s="1"/>
  <c r="J84" i="11" a="1"/>
  <c r="J84" i="11" s="1"/>
  <c r="J85" i="11" a="1"/>
  <c r="J85" i="11" s="1"/>
  <c r="K85" i="11" a="1"/>
  <c r="K85" i="11" s="1"/>
  <c r="K86" i="11" a="1"/>
  <c r="K86" i="11" s="1"/>
  <c r="J86" i="11" a="1"/>
  <c r="J86" i="11" s="1"/>
  <c r="K87" i="11" a="1"/>
  <c r="K87" i="11" s="1"/>
  <c r="J87" i="11" a="1"/>
  <c r="J87" i="11" s="1"/>
  <c r="K88" i="11" a="1"/>
  <c r="K88" i="11" s="1"/>
  <c r="J88" i="11" a="1"/>
  <c r="J88" i="11" s="1"/>
  <c r="K89" i="11" a="1"/>
  <c r="K89" i="11" s="1"/>
  <c r="J89" i="11" a="1"/>
  <c r="J89" i="11" s="1"/>
  <c r="K90" i="11" a="1"/>
  <c r="K90" i="11" s="1"/>
  <c r="J90" i="11" a="1"/>
  <c r="J90" i="11" s="1"/>
  <c r="J91" i="11" a="1"/>
  <c r="J91" i="11" s="1"/>
  <c r="K91" i="11" a="1"/>
  <c r="K91" i="11" s="1"/>
  <c r="K92" i="11" a="1"/>
  <c r="K92" i="11" s="1"/>
  <c r="J92" i="11" a="1"/>
  <c r="J92" i="11" s="1"/>
  <c r="K93" i="11" a="1"/>
  <c r="K93" i="11" s="1"/>
  <c r="J93" i="11" a="1"/>
  <c r="J93" i="11" s="1"/>
  <c r="K94" i="11" a="1"/>
  <c r="K94" i="11" s="1"/>
  <c r="J94" i="11" a="1"/>
  <c r="J94" i="11" s="1"/>
  <c r="K95" i="11" a="1"/>
  <c r="K95" i="11" s="1"/>
  <c r="J95" i="11" a="1"/>
  <c r="J95" i="11" s="1"/>
  <c r="J96" i="11" a="1"/>
  <c r="J96" i="11" s="1"/>
  <c r="K96" i="11" a="1"/>
  <c r="K96" i="11" s="1"/>
  <c r="J97" i="11" a="1"/>
  <c r="J97" i="11" s="1"/>
  <c r="K97" i="11" a="1"/>
  <c r="K97" i="11" s="1"/>
  <c r="K98" i="11" a="1"/>
  <c r="K98" i="11" s="1"/>
  <c r="J98" i="11" a="1"/>
  <c r="J98" i="11" s="1"/>
  <c r="J99" i="11" a="1"/>
  <c r="J99" i="11" s="1"/>
  <c r="K99" i="11" a="1"/>
  <c r="K99" i="11" s="1"/>
  <c r="J100" i="11" a="1"/>
  <c r="J100" i="11" s="1"/>
  <c r="K100" i="11" a="1"/>
  <c r="K100" i="11" s="1"/>
  <c r="K101" i="11" a="1"/>
  <c r="K101" i="11" s="1"/>
  <c r="J101" i="11" a="1"/>
  <c r="J101" i="11" s="1"/>
  <c r="K102" i="11" a="1"/>
  <c r="K102" i="11" s="1"/>
  <c r="J102" i="11" a="1"/>
  <c r="J102" i="11" s="1"/>
  <c r="J103" i="11" a="1"/>
  <c r="J103" i="11" s="1"/>
  <c r="K103" i="11" a="1"/>
  <c r="K103" i="11" s="1"/>
  <c r="K104" i="11" a="1"/>
  <c r="K104" i="11" s="1"/>
  <c r="J104" i="11" a="1"/>
  <c r="J104" i="11" s="1"/>
  <c r="J105" i="11" a="1"/>
  <c r="J105" i="11" s="1"/>
  <c r="K105" i="11" a="1"/>
  <c r="K105" i="11" s="1"/>
  <c r="J106" i="11" a="1"/>
  <c r="J106" i="11" s="1"/>
  <c r="K106" i="11" a="1"/>
  <c r="K106" i="11" s="1"/>
  <c r="K107" i="11" a="1"/>
  <c r="K107" i="11" s="1"/>
  <c r="J107" i="11" a="1"/>
  <c r="J107" i="11" s="1"/>
  <c r="J108" i="11" a="1"/>
  <c r="J108" i="11" s="1"/>
  <c r="K108" i="11" a="1"/>
  <c r="K108" i="11" s="1"/>
  <c r="K109" i="11" a="1"/>
  <c r="K109" i="11" s="1"/>
  <c r="J109" i="11" a="1"/>
  <c r="J109" i="11" s="1"/>
  <c r="J110" i="11" a="1"/>
  <c r="J110" i="11" s="1"/>
  <c r="K110" i="11" a="1"/>
  <c r="K110" i="11" s="1"/>
  <c r="K111" i="11" a="1"/>
  <c r="K111" i="11" s="1"/>
  <c r="J111" i="11" a="1"/>
  <c r="J111" i="11" s="1"/>
  <c r="K112" i="11" a="1"/>
  <c r="K112" i="11" s="1"/>
  <c r="J112" i="11" a="1"/>
  <c r="J112" i="11" s="1"/>
  <c r="K113" i="11" a="1"/>
  <c r="K113" i="11" s="1"/>
  <c r="J113" i="11" a="1"/>
  <c r="J113" i="11" s="1"/>
  <c r="J114" i="11" a="1"/>
  <c r="J114" i="11" s="1"/>
  <c r="K114" i="11" a="1"/>
  <c r="K114" i="11" s="1"/>
  <c r="J115" i="11" a="1"/>
  <c r="J115" i="11" s="1"/>
  <c r="K115" i="11" a="1"/>
  <c r="K115" i="11" s="1"/>
  <c r="K116" i="11" a="1"/>
  <c r="K116" i="11" s="1"/>
  <c r="J116" i="11" a="1"/>
  <c r="J116" i="11" s="1"/>
  <c r="J117" i="11" a="1"/>
  <c r="J117" i="11" s="1"/>
  <c r="K117" i="11" a="1"/>
  <c r="K117" i="11" s="1"/>
  <c r="K118" i="11" a="1"/>
  <c r="K118" i="11" s="1"/>
  <c r="J118" i="11" a="1"/>
  <c r="J118" i="11" s="1"/>
  <c r="J119" i="11" a="1"/>
  <c r="J119" i="11" s="1"/>
  <c r="K119" i="11" a="1"/>
  <c r="K119" i="11" s="1"/>
  <c r="J120" i="11" a="1"/>
  <c r="J120" i="11" s="1"/>
  <c r="K120" i="11" a="1"/>
  <c r="K120" i="11" s="1"/>
  <c r="K121" i="11" a="1"/>
  <c r="K121" i="11" s="1"/>
  <c r="J121" i="11" a="1"/>
  <c r="J121" i="11" s="1"/>
  <c r="J122" i="11" a="1"/>
  <c r="J122" i="11" s="1"/>
  <c r="K122" i="11" a="1"/>
  <c r="K122" i="11" s="1"/>
  <c r="K123" i="11" a="1"/>
  <c r="K123" i="11" s="1"/>
  <c r="J123" i="11" a="1"/>
  <c r="J123" i="11" s="1"/>
  <c r="J124" i="11" a="1"/>
  <c r="J124" i="11" s="1"/>
  <c r="K124" i="11" a="1"/>
  <c r="K124" i="11" s="1"/>
  <c r="J125" i="11" a="1"/>
  <c r="J125" i="11" s="1"/>
  <c r="K125" i="11" a="1"/>
  <c r="K125" i="11" s="1"/>
  <c r="K126" i="11" a="1"/>
  <c r="K126" i="11" s="1"/>
  <c r="J126" i="11" a="1"/>
  <c r="J126" i="11" s="1"/>
  <c r="J127" i="11" a="1"/>
  <c r="J127" i="11" s="1"/>
  <c r="K127" i="11" a="1"/>
  <c r="K127" i="11" s="1"/>
  <c r="J128" i="11" a="1"/>
  <c r="J128" i="11" s="1"/>
  <c r="K128" i="11" a="1"/>
  <c r="K128" i="11" s="1"/>
  <c r="J129" i="11" a="1"/>
  <c r="J129" i="11" s="1"/>
  <c r="K129" i="11" a="1"/>
  <c r="K129" i="11" s="1"/>
  <c r="J130" i="11" a="1"/>
  <c r="J130" i="11" s="1"/>
  <c r="K130" i="11" a="1"/>
  <c r="K130" i="11" s="1"/>
  <c r="K131" i="11" a="1"/>
  <c r="K131" i="11" s="1"/>
  <c r="J131" i="11" a="1"/>
  <c r="J131" i="11" s="1"/>
  <c r="J132" i="11" a="1"/>
  <c r="J132" i="11" s="1"/>
  <c r="K132" i="11" a="1"/>
  <c r="K132" i="11" s="1"/>
  <c r="K133" i="11" a="1"/>
  <c r="K133" i="11" s="1"/>
  <c r="J133" i="11" a="1"/>
  <c r="J133" i="11" s="1"/>
  <c r="J134" i="11" a="1"/>
  <c r="J134" i="11" s="1"/>
  <c r="K134" i="11" a="1"/>
  <c r="K134" i="11" s="1"/>
  <c r="J135" i="11" a="1"/>
  <c r="J135" i="11" s="1"/>
  <c r="K135" i="11" a="1"/>
  <c r="K135" i="11" s="1"/>
  <c r="K136" i="11" a="1"/>
  <c r="K136" i="11" s="1"/>
  <c r="J136" i="11" a="1"/>
  <c r="J136" i="11" s="1"/>
  <c r="K137" i="11" a="1"/>
  <c r="K137" i="11" s="1"/>
  <c r="J137" i="11" a="1"/>
  <c r="J137" i="11" s="1"/>
  <c r="K138" i="11" a="1"/>
  <c r="K138" i="11" s="1"/>
  <c r="J138" i="11" a="1"/>
  <c r="J138" i="11" s="1"/>
  <c r="J139" i="11" a="1"/>
  <c r="J139" i="11" s="1"/>
  <c r="K139" i="11" a="1"/>
  <c r="K139" i="11" s="1"/>
  <c r="J140" i="11" a="1"/>
  <c r="J140" i="11" s="1"/>
  <c r="K140" i="11" a="1"/>
  <c r="K140" i="11" s="1"/>
  <c r="J141" i="11" a="1"/>
  <c r="J141" i="11" s="1"/>
  <c r="K141" i="11" a="1"/>
  <c r="K141" i="11" s="1"/>
  <c r="K142" i="11" a="1"/>
  <c r="K142" i="11" s="1"/>
  <c r="J142" i="11" a="1"/>
  <c r="J142" i="11" s="1"/>
  <c r="J143" i="11" a="1"/>
  <c r="J143" i="11" s="1"/>
  <c r="K143" i="11" a="1"/>
  <c r="K143" i="11" s="1"/>
  <c r="J144" i="11" a="1"/>
  <c r="J144" i="11" s="1"/>
  <c r="K144" i="11" a="1"/>
  <c r="K144" i="11" s="1"/>
  <c r="K145" i="11" a="1"/>
  <c r="K145" i="11" s="1"/>
  <c r="J145" i="11" a="1"/>
  <c r="J145" i="11" s="1"/>
  <c r="J146" i="11" a="1"/>
  <c r="J146" i="11" s="1"/>
  <c r="K146" i="11" a="1"/>
  <c r="K146" i="11" s="1"/>
  <c r="K147" i="11" a="1"/>
  <c r="K147" i="11" s="1"/>
  <c r="J147" i="11" a="1"/>
  <c r="J147" i="11" s="1"/>
  <c r="K148" i="11" a="1"/>
  <c r="K148" i="11" s="1"/>
  <c r="J148" i="11" a="1"/>
  <c r="J148" i="11" s="1"/>
  <c r="J149" i="11" a="1"/>
  <c r="J149" i="11" s="1"/>
  <c r="K149" i="11" a="1"/>
  <c r="K149" i="11" s="1"/>
  <c r="J150" i="11" a="1"/>
  <c r="J150" i="11" s="1"/>
  <c r="K150" i="11" a="1"/>
  <c r="K150" i="11" s="1"/>
  <c r="J151" i="11" a="1"/>
  <c r="J151" i="11" s="1"/>
  <c r="K151" i="11" a="1"/>
  <c r="K151" i="11" s="1"/>
  <c r="K152" i="11" a="1"/>
  <c r="K152" i="11" s="1"/>
  <c r="J152" i="11" a="1"/>
  <c r="J152" i="11" s="1"/>
  <c r="J153" i="11" a="1"/>
  <c r="J153" i="11" s="1"/>
  <c r="K153" i="11" a="1"/>
  <c r="K153" i="11" s="1"/>
  <c r="J154" i="11" a="1"/>
  <c r="J154" i="11" s="1"/>
  <c r="K154" i="11" a="1"/>
  <c r="K154" i="11" s="1"/>
  <c r="J155" i="11" a="1"/>
  <c r="J155" i="11" s="1"/>
  <c r="K155" i="11" a="1"/>
  <c r="K155" i="11" s="1"/>
  <c r="J156" i="11" a="1"/>
  <c r="J156" i="11" s="1"/>
  <c r="K156" i="11" a="1"/>
  <c r="K156" i="11" s="1"/>
  <c r="J157" i="11" a="1"/>
  <c r="J157" i="11" s="1"/>
  <c r="K157" i="11" a="1"/>
  <c r="K157" i="11" s="1"/>
  <c r="J158" i="11" a="1"/>
  <c r="J158" i="11" s="1"/>
  <c r="K158" i="11" a="1"/>
  <c r="K158" i="11" s="1"/>
  <c r="J159" i="11" a="1"/>
  <c r="J159" i="11" s="1"/>
  <c r="K159" i="11" a="1"/>
  <c r="K159" i="11" s="1"/>
  <c r="J160" i="11" a="1"/>
  <c r="J160" i="11" s="1"/>
  <c r="K160" i="11" a="1"/>
  <c r="K160" i="11" s="1"/>
  <c r="K161" i="11" a="1"/>
  <c r="K161" i="11" s="1"/>
  <c r="J161" i="11" a="1"/>
  <c r="J161" i="11" s="1"/>
  <c r="K162" i="11" a="1"/>
  <c r="K162" i="11" s="1"/>
  <c r="J162" i="11" a="1"/>
  <c r="J162" i="11" s="1"/>
  <c r="K163" i="11" a="1"/>
  <c r="K163" i="11" s="1"/>
  <c r="J163" i="11" a="1"/>
  <c r="J163" i="11" s="1"/>
  <c r="J164" i="11" a="1"/>
  <c r="J164" i="11" s="1"/>
  <c r="K164" i="11" a="1"/>
  <c r="K164" i="11" s="1"/>
  <c r="J165" i="11" a="1"/>
  <c r="J165" i="11" s="1"/>
  <c r="K165" i="11" a="1"/>
  <c r="K165" i="11" s="1"/>
  <c r="K166" i="11" a="1"/>
  <c r="K166" i="11" s="1"/>
  <c r="J166" i="11" a="1"/>
  <c r="J166" i="11" s="1"/>
  <c r="K167" i="11" a="1"/>
  <c r="K167" i="11" s="1"/>
  <c r="J167" i="11" a="1"/>
  <c r="J167" i="11" s="1"/>
  <c r="K168" i="11" a="1"/>
  <c r="K168" i="11" s="1"/>
  <c r="J168" i="11" a="1"/>
  <c r="J168" i="11" s="1"/>
  <c r="K169" i="11" a="1"/>
  <c r="K169" i="11" s="1"/>
  <c r="J169" i="11" a="1"/>
  <c r="J169" i="11" s="1"/>
  <c r="K170" i="11" a="1"/>
  <c r="K170" i="11" s="1"/>
  <c r="J170" i="11" a="1"/>
  <c r="J170" i="11" s="1"/>
  <c r="K171" i="11" a="1"/>
  <c r="K171" i="11" s="1"/>
  <c r="J171" i="11" a="1"/>
  <c r="J171" i="11" s="1"/>
  <c r="J172" i="11" a="1"/>
  <c r="J172" i="11" s="1"/>
  <c r="K172" i="11" a="1"/>
  <c r="K172" i="11" s="1"/>
  <c r="J173" i="11" a="1"/>
  <c r="J173" i="11" s="1"/>
  <c r="K173" i="11" a="1"/>
  <c r="K173" i="11" s="1"/>
  <c r="J174" i="11" a="1"/>
  <c r="J174" i="11" s="1"/>
  <c r="K174" i="11" a="1"/>
  <c r="K174" i="11" s="1"/>
  <c r="J175" i="11" a="1"/>
  <c r="J175" i="11" s="1"/>
  <c r="K175" i="11" a="1"/>
  <c r="K175" i="11" s="1"/>
  <c r="J176" i="11" a="1"/>
  <c r="J176" i="11" s="1"/>
  <c r="K176" i="11" a="1"/>
  <c r="K176" i="11" s="1"/>
  <c r="J177" i="11" a="1"/>
  <c r="J177" i="11" s="1"/>
  <c r="K177" i="11" a="1"/>
  <c r="K177" i="11" s="1"/>
  <c r="K178" i="11" a="1"/>
  <c r="K178" i="11" s="1"/>
  <c r="J178" i="11" a="1"/>
  <c r="J178" i="11" s="1"/>
  <c r="K179" i="11" a="1"/>
  <c r="K179" i="11" s="1"/>
  <c r="J179" i="11" a="1"/>
  <c r="J179" i="11" s="1"/>
  <c r="J180" i="11" a="1"/>
  <c r="J180" i="11" s="1"/>
  <c r="K180" i="11" a="1"/>
  <c r="K180" i="11" s="1"/>
  <c r="J181" i="11" a="1"/>
  <c r="J181" i="11" s="1"/>
  <c r="K181" i="11" a="1"/>
  <c r="K181" i="11" s="1"/>
  <c r="J182" i="11" a="1"/>
  <c r="J182" i="11" s="1"/>
  <c r="K182" i="11" a="1"/>
  <c r="K182" i="11" s="1"/>
  <c r="J183" i="11" a="1"/>
  <c r="J183" i="11" s="1"/>
  <c r="K183" i="11" a="1"/>
  <c r="K183" i="11" s="1"/>
  <c r="J184" i="11" a="1"/>
  <c r="J184" i="11" s="1"/>
  <c r="K184" i="11" a="1"/>
  <c r="K184" i="11" s="1"/>
  <c r="J185" i="11" a="1"/>
  <c r="J185" i="11" s="1"/>
  <c r="K185" i="11" a="1"/>
  <c r="K185" i="11" s="1"/>
  <c r="J186" i="11" a="1"/>
  <c r="J186" i="11" s="1"/>
  <c r="K186" i="11" a="1"/>
  <c r="K186" i="11" s="1"/>
  <c r="J187" i="11" a="1"/>
  <c r="J187" i="11" s="1"/>
  <c r="K187" i="11" a="1"/>
  <c r="K187" i="11" s="1"/>
  <c r="K188" i="11" a="1"/>
  <c r="K188" i="11" s="1"/>
  <c r="J188" i="11" a="1"/>
  <c r="J188" i="11" s="1"/>
  <c r="K189" i="11" a="1"/>
  <c r="K189" i="11" s="1"/>
  <c r="J189" i="11" a="1"/>
  <c r="J189" i="11" s="1"/>
  <c r="K190" i="11" a="1"/>
  <c r="K190" i="11" s="1"/>
  <c r="J190" i="11" a="1"/>
  <c r="J190" i="11" s="1"/>
  <c r="K191" i="11" a="1"/>
  <c r="K191" i="11" s="1"/>
  <c r="J191" i="11" a="1"/>
  <c r="J191" i="11" s="1"/>
  <c r="J192" i="11" a="1"/>
  <c r="J192" i="11" s="1"/>
  <c r="K192" i="11" a="1"/>
  <c r="K192" i="11" s="1"/>
  <c r="K193" i="11" a="1"/>
  <c r="K193" i="11" s="1"/>
  <c r="J193" i="11" a="1"/>
  <c r="J193" i="11" s="1"/>
  <c r="J194" i="11" a="1"/>
  <c r="J194" i="11" s="1"/>
  <c r="K194" i="11" a="1"/>
  <c r="K194" i="11" s="1"/>
  <c r="J195" i="11" a="1"/>
  <c r="J195" i="11" s="1"/>
  <c r="K195" i="11" a="1"/>
  <c r="K195" i="11" s="1"/>
  <c r="J196" i="11" a="1"/>
  <c r="J196" i="11" s="1"/>
  <c r="K196" i="11" a="1"/>
  <c r="K196" i="11" s="1"/>
  <c r="J197" i="11" a="1"/>
  <c r="J197" i="11" s="1"/>
  <c r="K197" i="11" a="1"/>
  <c r="K197" i="11" s="1"/>
  <c r="J198" i="11" a="1"/>
  <c r="J198" i="11" s="1"/>
  <c r="K198" i="11" a="1"/>
  <c r="K198" i="11" s="1"/>
  <c r="J199" i="11" a="1"/>
  <c r="J199" i="11" s="1"/>
  <c r="K199" i="11" a="1"/>
  <c r="K199" i="11" s="1"/>
  <c r="J200" i="11" a="1"/>
  <c r="J200" i="11" s="1"/>
  <c r="K200" i="11" a="1"/>
  <c r="K200" i="11" s="1"/>
  <c r="J201" i="11" a="1"/>
  <c r="J201" i="11" s="1"/>
  <c r="K201" i="11" a="1"/>
  <c r="K201" i="11" s="1"/>
  <c r="K202" i="11" a="1"/>
  <c r="K202" i="11" s="1"/>
  <c r="J202" i="11" a="1"/>
  <c r="J202" i="11" s="1"/>
  <c r="J203" i="11" a="1"/>
  <c r="J203" i="11" s="1"/>
  <c r="K203" i="11" a="1"/>
  <c r="K203" i="11" s="1"/>
  <c r="J204" i="11" a="1"/>
  <c r="J204" i="11" s="1"/>
  <c r="K204" i="11" a="1"/>
  <c r="K204" i="11" s="1"/>
  <c r="J205" i="11" a="1"/>
  <c r="J205" i="11" s="1"/>
  <c r="K205" i="11" a="1"/>
  <c r="K205" i="11" s="1"/>
  <c r="K206" i="11" a="1"/>
  <c r="K206" i="11" s="1"/>
  <c r="J206" i="11" a="1"/>
  <c r="J206" i="11" s="1"/>
  <c r="K207" i="11" a="1"/>
  <c r="K207" i="11" s="1"/>
  <c r="J207" i="11" a="1"/>
  <c r="J207" i="11" s="1"/>
  <c r="J208" i="11" a="1"/>
  <c r="J208" i="11" s="1"/>
  <c r="K208" i="11" a="1"/>
  <c r="K208" i="11" s="1"/>
  <c r="K209" i="11" a="1"/>
  <c r="K209" i="11" s="1"/>
  <c r="J209" i="11" a="1"/>
  <c r="J209" i="11" s="1"/>
  <c r="K210" i="11" a="1"/>
  <c r="K210" i="11" s="1"/>
  <c r="J210" i="11" a="1"/>
  <c r="J210" i="11" s="1"/>
  <c r="K211" i="11" a="1"/>
  <c r="K211" i="11" s="1"/>
  <c r="J211" i="11" a="1"/>
  <c r="J211" i="11" s="1"/>
  <c r="J212" i="11" a="1"/>
  <c r="J212" i="11" s="1"/>
  <c r="K212" i="11" a="1"/>
  <c r="K212" i="11" s="1"/>
  <c r="K213" i="11" a="1"/>
  <c r="K213" i="11" s="1"/>
  <c r="J213" i="11" a="1"/>
  <c r="J213" i="11" s="1"/>
  <c r="K214" i="11" a="1"/>
  <c r="K214" i="11" s="1"/>
  <c r="J214" i="11" a="1"/>
  <c r="J214" i="11" s="1"/>
  <c r="K215" i="11" a="1"/>
  <c r="K215" i="11" s="1"/>
  <c r="J215" i="11" a="1"/>
  <c r="J215" i="11" s="1"/>
  <c r="J216" i="11" a="1"/>
  <c r="J216" i="11" s="1"/>
  <c r="K216" i="11" a="1"/>
  <c r="K216" i="11" s="1"/>
  <c r="J217" i="11" a="1"/>
  <c r="J217" i="11" s="1"/>
  <c r="K217" i="11" a="1"/>
  <c r="K217" i="11" s="1"/>
  <c r="K218" i="11" a="1"/>
  <c r="K218" i="11" s="1"/>
  <c r="J218" i="11" a="1"/>
  <c r="J218" i="11" s="1"/>
  <c r="J219" i="11" a="1"/>
  <c r="J219" i="11" s="1"/>
  <c r="K219" i="11" a="1"/>
  <c r="K219" i="11" s="1"/>
  <c r="J220" i="11" a="1"/>
  <c r="J220" i="11" s="1"/>
  <c r="K220" i="11" a="1"/>
  <c r="K220" i="11" s="1"/>
  <c r="K221" i="11" a="1"/>
  <c r="K221" i="11" s="1"/>
  <c r="J221" i="11" a="1"/>
  <c r="J221" i="11" s="1"/>
  <c r="J222" i="11" a="1"/>
  <c r="J222" i="11" s="1"/>
  <c r="K222" i="11" a="1"/>
  <c r="K222" i="11" s="1"/>
  <c r="K223" i="11" a="1"/>
  <c r="K223" i="11" s="1"/>
  <c r="J223" i="11" a="1"/>
  <c r="J223" i="11" s="1"/>
  <c r="K224" i="11" a="1"/>
  <c r="K224" i="11" s="1"/>
  <c r="J224" i="11" a="1"/>
  <c r="J224" i="11" s="1"/>
  <c r="K225" i="11" a="1"/>
  <c r="K225" i="11" s="1"/>
  <c r="J225" i="11" a="1"/>
  <c r="J225" i="11" s="1"/>
  <c r="K226" i="11" a="1"/>
  <c r="K226" i="11" s="1"/>
  <c r="J226" i="11" a="1"/>
  <c r="J226" i="11" s="1"/>
  <c r="J227" i="11" a="1"/>
  <c r="J227" i="11" s="1"/>
  <c r="K227" i="11" a="1"/>
  <c r="K227" i="11" s="1"/>
  <c r="K228" i="11" a="1"/>
  <c r="K228" i="11" s="1"/>
  <c r="J228" i="11" a="1"/>
  <c r="J228" i="11" s="1"/>
  <c r="J229" i="11" a="1"/>
  <c r="J229" i="11" s="1"/>
  <c r="K229" i="11" a="1"/>
  <c r="K229" i="11" s="1"/>
  <c r="J230" i="11" a="1"/>
  <c r="J230" i="11" s="1"/>
  <c r="K230" i="11" a="1"/>
  <c r="K230" i="11" s="1"/>
  <c r="K231" i="11" a="1"/>
  <c r="K231" i="11" s="1"/>
  <c r="J231" i="11" a="1"/>
  <c r="J231" i="11" s="1"/>
  <c r="J232" i="11" a="1"/>
  <c r="J232" i="11" s="1"/>
  <c r="K232" i="11" a="1"/>
  <c r="K232" i="11" s="1"/>
  <c r="J233" i="11" a="1"/>
  <c r="J233" i="11" s="1"/>
  <c r="K233" i="11" a="1"/>
  <c r="K233" i="11" s="1"/>
  <c r="K234" i="11" a="1"/>
  <c r="K234" i="11" s="1"/>
  <c r="J234" i="11" a="1"/>
  <c r="J234" i="11" s="1"/>
  <c r="J235" i="11" a="1"/>
  <c r="J235" i="11" s="1"/>
  <c r="K235" i="11" a="1"/>
  <c r="K235" i="11" s="1"/>
  <c r="J236" i="11" a="1"/>
  <c r="J236" i="11" s="1"/>
  <c r="K236" i="11" a="1"/>
  <c r="K236" i="11" s="1"/>
  <c r="J237" i="11" a="1"/>
  <c r="J237" i="11" s="1"/>
  <c r="K237" i="11" a="1"/>
  <c r="K237" i="11" s="1"/>
  <c r="J238" i="11" a="1"/>
  <c r="J238" i="11" s="1"/>
  <c r="K238" i="11" a="1"/>
  <c r="K238" i="11" s="1"/>
  <c r="K239" i="11" a="1"/>
  <c r="K239" i="11" s="1"/>
  <c r="J239" i="11" a="1"/>
  <c r="J239" i="11" s="1"/>
  <c r="J240" i="11" a="1"/>
  <c r="J240" i="11" s="1"/>
  <c r="K240" i="11" a="1"/>
  <c r="K240" i="11" s="1"/>
  <c r="J241" i="11" a="1"/>
  <c r="J241" i="11" s="1"/>
  <c r="K241" i="11" a="1"/>
  <c r="K241" i="11" s="1"/>
  <c r="J242" i="11" a="1"/>
  <c r="J242" i="11" s="1"/>
  <c r="K242" i="11" a="1"/>
  <c r="K242" i="11" s="1"/>
  <c r="J243" i="11" a="1"/>
  <c r="J243" i="11" s="1"/>
  <c r="K243" i="11" a="1"/>
  <c r="K243" i="11" s="1"/>
  <c r="J244" i="11" a="1"/>
  <c r="J244" i="11" s="1"/>
  <c r="K244" i="11" a="1"/>
  <c r="K244" i="11" s="1"/>
  <c r="J245" i="11" a="1"/>
  <c r="J245" i="11" s="1"/>
  <c r="K245" i="11" a="1"/>
  <c r="K245" i="11" s="1"/>
  <c r="J246" i="11" a="1"/>
  <c r="J246" i="11" s="1"/>
  <c r="K246" i="11" a="1"/>
  <c r="K246" i="11" s="1"/>
  <c r="J247" i="11" a="1"/>
  <c r="J247" i="11" s="1"/>
  <c r="K247" i="11" a="1"/>
  <c r="K247" i="11" s="1"/>
  <c r="J248" i="11" a="1"/>
  <c r="J248" i="11" s="1"/>
  <c r="K248" i="11" a="1"/>
  <c r="K248" i="11" s="1"/>
  <c r="K249" i="11" a="1"/>
  <c r="K249" i="11" s="1"/>
  <c r="J249" i="11" a="1"/>
  <c r="J249" i="11" s="1"/>
  <c r="J250" i="11" a="1"/>
  <c r="J250" i="11" s="1"/>
  <c r="K250" i="11" a="1"/>
  <c r="K250" i="11" s="1"/>
  <c r="J251" i="11" a="1"/>
  <c r="J251" i="11" s="1"/>
  <c r="K251" i="11" a="1"/>
  <c r="K251" i="11" s="1"/>
  <c r="J252" i="11" a="1"/>
  <c r="J252" i="11" s="1"/>
  <c r="K252" i="11" a="1"/>
  <c r="K252" i="11" s="1"/>
  <c r="K253" i="11" a="1"/>
  <c r="K253" i="11" s="1"/>
  <c r="J253" i="11" a="1"/>
  <c r="J253" i="11" s="1"/>
  <c r="J254" i="11" a="1"/>
  <c r="J254" i="11" s="1"/>
  <c r="K254" i="11" a="1"/>
  <c r="K254" i="11" s="1"/>
  <c r="J255" i="11" a="1"/>
  <c r="J255" i="11" s="1"/>
  <c r="K255" i="11" a="1"/>
  <c r="K255" i="11" s="1"/>
  <c r="K256" i="11" a="1"/>
  <c r="K256" i="11" s="1"/>
  <c r="J256" i="11" a="1"/>
  <c r="J256" i="11" s="1"/>
  <c r="K257" i="11" a="1"/>
  <c r="K257" i="11" s="1"/>
  <c r="J257" i="11" a="1"/>
  <c r="J257" i="11" s="1"/>
  <c r="J258" i="11" a="1"/>
  <c r="J258" i="11" s="1"/>
  <c r="K258" i="11" a="1"/>
  <c r="K258" i="11" s="1"/>
  <c r="J259" i="11" a="1"/>
  <c r="J259" i="11" s="1"/>
  <c r="K259" i="11" a="1"/>
  <c r="K259" i="11" s="1"/>
  <c r="K260" i="11" a="1"/>
  <c r="K260" i="11" s="1"/>
  <c r="J260" i="11" a="1"/>
  <c r="J260" i="11" s="1"/>
  <c r="K261" i="11" a="1"/>
  <c r="K261" i="11" s="1"/>
  <c r="J261" i="11" a="1"/>
  <c r="J261" i="11" s="1"/>
  <c r="J262" i="11" a="1"/>
  <c r="J262" i="11" s="1"/>
  <c r="K262" i="11" a="1"/>
  <c r="K262" i="11" s="1"/>
  <c r="K263" i="11" a="1"/>
  <c r="K263" i="11" s="1"/>
  <c r="J263" i="11" a="1"/>
  <c r="J263" i="11" s="1"/>
  <c r="K264" i="11" a="1"/>
  <c r="K264" i="11" s="1"/>
  <c r="J264" i="11" a="1"/>
  <c r="J264" i="11" s="1"/>
  <c r="K265" i="11" a="1"/>
  <c r="K265" i="11" s="1"/>
  <c r="J265" i="11" a="1"/>
  <c r="J265" i="11" s="1"/>
  <c r="K266" i="11" a="1"/>
  <c r="K266" i="11" s="1"/>
  <c r="J266" i="11" a="1"/>
  <c r="J266" i="11" s="1"/>
  <c r="J267" i="11" a="1"/>
  <c r="J267" i="11" s="1"/>
  <c r="K267" i="11" a="1"/>
  <c r="K267" i="11" s="1"/>
  <c r="G12" i="11" a="1"/>
  <c r="G12" i="11" s="1"/>
  <c r="G13" i="11" a="1"/>
  <c r="G13" i="11" s="1"/>
  <c r="G14" i="11" a="1"/>
  <c r="G14" i="11" s="1"/>
  <c r="G15" i="11" a="1"/>
  <c r="G15" i="11" s="1"/>
  <c r="G16" i="11" a="1"/>
  <c r="G16" i="11" s="1"/>
  <c r="G17" i="11" a="1"/>
  <c r="G17" i="11" s="1"/>
  <c r="G18" i="11" a="1"/>
  <c r="G18" i="11" s="1"/>
  <c r="G19" i="11" a="1"/>
  <c r="G19" i="11" s="1"/>
  <c r="G20" i="11" a="1"/>
  <c r="G20" i="11" s="1"/>
  <c r="G21" i="11" a="1"/>
  <c r="G21" i="11" s="1"/>
  <c r="G22" i="11" a="1"/>
  <c r="G22" i="11" s="1"/>
  <c r="G23" i="11" a="1"/>
  <c r="G23" i="11" s="1"/>
  <c r="G24" i="11" a="1"/>
  <c r="G24" i="11" s="1"/>
  <c r="G25" i="11" a="1"/>
  <c r="G25" i="11" s="1"/>
  <c r="G26" i="11" a="1"/>
  <c r="G26" i="11" s="1"/>
  <c r="G27" i="11" a="1"/>
  <c r="G27" i="11" s="1"/>
  <c r="G28" i="11" a="1"/>
  <c r="G28" i="11" s="1"/>
  <c r="G29" i="11" a="1"/>
  <c r="G29" i="11" s="1"/>
  <c r="G30" i="11" a="1"/>
  <c r="G30" i="11" s="1"/>
  <c r="G31" i="11" a="1"/>
  <c r="G31" i="11" s="1"/>
  <c r="G32" i="11" a="1"/>
  <c r="G32" i="11" s="1"/>
  <c r="G33" i="11" a="1"/>
  <c r="G33" i="11" s="1"/>
  <c r="G34" i="11" a="1"/>
  <c r="G34" i="11" s="1"/>
  <c r="G35" i="11" a="1"/>
  <c r="G35" i="11" s="1"/>
  <c r="G36" i="11" a="1"/>
  <c r="G36" i="11" s="1"/>
  <c r="G37" i="11" a="1"/>
  <c r="G37" i="11" s="1"/>
  <c r="G38" i="11" a="1"/>
  <c r="G38" i="11" s="1"/>
  <c r="G39" i="11" a="1"/>
  <c r="G39" i="11" s="1"/>
  <c r="G40" i="11" a="1"/>
  <c r="G40" i="11" s="1"/>
  <c r="G41" i="11" a="1"/>
  <c r="G41" i="11" s="1"/>
  <c r="G42" i="11" a="1"/>
  <c r="G42" i="11" s="1"/>
  <c r="G43" i="11" a="1"/>
  <c r="G43" i="11" s="1"/>
  <c r="G44" i="11" a="1"/>
  <c r="G44" i="11" s="1"/>
  <c r="G45" i="11" a="1"/>
  <c r="G45" i="11" s="1"/>
  <c r="G46" i="11" a="1"/>
  <c r="G46" i="11" s="1"/>
  <c r="G47" i="11" a="1"/>
  <c r="G47" i="11" s="1"/>
  <c r="G48" i="11" a="1"/>
  <c r="G48" i="11" s="1"/>
  <c r="G49" i="11" a="1"/>
  <c r="G49" i="11" s="1"/>
  <c r="G50" i="11" a="1"/>
  <c r="G50" i="11" s="1"/>
  <c r="G51" i="11" a="1"/>
  <c r="G51" i="11" s="1"/>
  <c r="G52" i="11" a="1"/>
  <c r="G52" i="11" s="1"/>
  <c r="G53" i="11" a="1"/>
  <c r="G53" i="11" s="1"/>
  <c r="G54" i="11" a="1"/>
  <c r="G54" i="11" s="1"/>
  <c r="G55" i="11" a="1"/>
  <c r="G55" i="11" s="1"/>
  <c r="G56" i="11" a="1"/>
  <c r="G56" i="11" s="1"/>
  <c r="G57" i="11" a="1"/>
  <c r="G57" i="11" s="1"/>
  <c r="G58" i="11" a="1"/>
  <c r="G58" i="11" s="1"/>
  <c r="G59" i="11" a="1"/>
  <c r="G59" i="11" s="1"/>
  <c r="G60" i="11" a="1"/>
  <c r="G60" i="11" s="1"/>
  <c r="G61" i="11" a="1"/>
  <c r="G61" i="11" s="1"/>
  <c r="G62" i="11" a="1"/>
  <c r="G62" i="11" s="1"/>
  <c r="G63" i="11" a="1"/>
  <c r="G63" i="11" s="1"/>
  <c r="G64" i="11" a="1"/>
  <c r="G64" i="11" s="1"/>
  <c r="G65" i="11" a="1"/>
  <c r="G65" i="11" s="1"/>
  <c r="G66" i="11" a="1"/>
  <c r="G66" i="11" s="1"/>
  <c r="G67" i="11" a="1"/>
  <c r="G67" i="11" s="1"/>
  <c r="G68" i="11" a="1"/>
  <c r="G68" i="11" s="1"/>
  <c r="G69" i="11" a="1"/>
  <c r="G69" i="11" s="1"/>
  <c r="G70" i="11" a="1"/>
  <c r="G70" i="11" s="1"/>
  <c r="G71" i="11" a="1"/>
  <c r="G71" i="11" s="1"/>
  <c r="G72" i="11" a="1"/>
  <c r="G72" i="11" s="1"/>
  <c r="G73" i="11" a="1"/>
  <c r="G73" i="11" s="1"/>
  <c r="G74" i="11" a="1"/>
  <c r="G74" i="11" s="1"/>
  <c r="G75" i="11" a="1"/>
  <c r="G75" i="11" s="1"/>
  <c r="G76" i="11" a="1"/>
  <c r="G76" i="11" s="1"/>
  <c r="G77" i="11" a="1"/>
  <c r="G77" i="11" s="1"/>
  <c r="G78" i="11" a="1"/>
  <c r="G78" i="11" s="1"/>
  <c r="G79" i="11" a="1"/>
  <c r="G79" i="11" s="1"/>
  <c r="G80" i="11" a="1"/>
  <c r="G80" i="11" s="1"/>
  <c r="G81" i="11" a="1"/>
  <c r="G81" i="11" s="1"/>
  <c r="G82" i="11" a="1"/>
  <c r="G82" i="11" s="1"/>
  <c r="G83" i="11" a="1"/>
  <c r="G83" i="11" s="1"/>
  <c r="G84" i="11" a="1"/>
  <c r="G84" i="11" s="1"/>
  <c r="G85" i="11" a="1"/>
  <c r="G85" i="11" s="1"/>
  <c r="G86" i="11" a="1"/>
  <c r="G86" i="11" s="1"/>
  <c r="G87" i="11" a="1"/>
  <c r="G87" i="11" s="1"/>
  <c r="G88" i="11" a="1"/>
  <c r="G88" i="11" s="1"/>
  <c r="G89" i="11" a="1"/>
  <c r="G89" i="11" s="1"/>
  <c r="G90" i="11" a="1"/>
  <c r="G90" i="11" s="1"/>
  <c r="G91" i="11" a="1"/>
  <c r="G91" i="11" s="1"/>
  <c r="G92" i="11" a="1"/>
  <c r="G92" i="11" s="1"/>
  <c r="G93" i="11" a="1"/>
  <c r="G93" i="11" s="1"/>
  <c r="G94" i="11" a="1"/>
  <c r="G94" i="11" s="1"/>
  <c r="G95" i="11" a="1"/>
  <c r="G95" i="11" s="1"/>
  <c r="G96" i="11" a="1"/>
  <c r="G96" i="11" s="1"/>
  <c r="G97" i="11" a="1"/>
  <c r="G97" i="11" s="1"/>
  <c r="G98" i="11" a="1"/>
  <c r="G98" i="11" s="1"/>
  <c r="G99" i="11" a="1"/>
  <c r="G99" i="11" s="1"/>
  <c r="G100" i="11" a="1"/>
  <c r="G100" i="11" s="1"/>
  <c r="G101" i="11" a="1"/>
  <c r="G101" i="11" s="1"/>
  <c r="G102" i="11" a="1"/>
  <c r="G102" i="11" s="1"/>
  <c r="G103" i="11" a="1"/>
  <c r="G103" i="11" s="1"/>
  <c r="G104" i="11" a="1"/>
  <c r="G104" i="11" s="1"/>
  <c r="G105" i="11" a="1"/>
  <c r="G105" i="11" s="1"/>
  <c r="G106" i="11" a="1"/>
  <c r="G106" i="11" s="1"/>
  <c r="G107" i="11" a="1"/>
  <c r="G107" i="11" s="1"/>
  <c r="G108" i="11" a="1"/>
  <c r="G108" i="11" s="1"/>
  <c r="G109" i="11" a="1"/>
  <c r="G109" i="11" s="1"/>
  <c r="G110" i="11" a="1"/>
  <c r="G110" i="11" s="1"/>
  <c r="G111" i="11" a="1"/>
  <c r="G111" i="11" s="1"/>
  <c r="G112" i="11" a="1"/>
  <c r="G112" i="11" s="1"/>
  <c r="G113" i="11" a="1"/>
  <c r="G113" i="11" s="1"/>
  <c r="G114" i="11" a="1"/>
  <c r="G114" i="11" s="1"/>
  <c r="G115" i="11" a="1"/>
  <c r="G115" i="11" s="1"/>
  <c r="G116" i="11" a="1"/>
  <c r="G116" i="11" s="1"/>
  <c r="G117" i="11" a="1"/>
  <c r="G117" i="11" s="1"/>
  <c r="G118" i="11" a="1"/>
  <c r="G118" i="11" s="1"/>
  <c r="G119" i="11" a="1"/>
  <c r="G119" i="11" s="1"/>
  <c r="G120" i="11" a="1"/>
  <c r="G120" i="11" s="1"/>
  <c r="G121" i="11" a="1"/>
  <c r="G121" i="11" s="1"/>
  <c r="G122" i="11" a="1"/>
  <c r="G122" i="11" s="1"/>
  <c r="G123" i="11" a="1"/>
  <c r="G123" i="11" s="1"/>
  <c r="G124" i="11" a="1"/>
  <c r="G124" i="11" s="1"/>
  <c r="G125" i="11" a="1"/>
  <c r="G125" i="11" s="1"/>
  <c r="G126" i="11" a="1"/>
  <c r="G126" i="11" s="1"/>
  <c r="G127" i="11" a="1"/>
  <c r="G127" i="11" s="1"/>
  <c r="G128" i="11" a="1"/>
  <c r="G128" i="11" s="1"/>
  <c r="G129" i="11" a="1"/>
  <c r="G129" i="11" s="1"/>
  <c r="G130" i="11" a="1"/>
  <c r="G130" i="11" s="1"/>
  <c r="G131" i="11" a="1"/>
  <c r="G131" i="11" s="1"/>
  <c r="G132" i="11" a="1"/>
  <c r="G132" i="11" s="1"/>
  <c r="G133" i="11" a="1"/>
  <c r="G133" i="11" s="1"/>
  <c r="G134" i="11" a="1"/>
  <c r="G134" i="11" s="1"/>
  <c r="G135" i="11" a="1"/>
  <c r="G135" i="11" s="1"/>
  <c r="G136" i="11" a="1"/>
  <c r="G136" i="11" s="1"/>
  <c r="G137" i="11" a="1"/>
  <c r="G137" i="11" s="1"/>
  <c r="G138" i="11" a="1"/>
  <c r="G138" i="11" s="1"/>
  <c r="G139" i="11" a="1"/>
  <c r="G139" i="11" s="1"/>
  <c r="G140" i="11" a="1"/>
  <c r="G140" i="11" s="1"/>
  <c r="G141" i="11" a="1"/>
  <c r="G141" i="11" s="1"/>
  <c r="G142" i="11" a="1"/>
  <c r="G142" i="11" s="1"/>
  <c r="G143" i="11" a="1"/>
  <c r="G143" i="11" s="1"/>
  <c r="G144" i="11" a="1"/>
  <c r="G144" i="11" s="1"/>
  <c r="G145" i="11" a="1"/>
  <c r="G145" i="11" s="1"/>
  <c r="G146" i="11" a="1"/>
  <c r="G146" i="11" s="1"/>
  <c r="G147" i="11" a="1"/>
  <c r="G147" i="11" s="1"/>
  <c r="G148" i="11" a="1"/>
  <c r="G148" i="11" s="1"/>
  <c r="G149" i="11" a="1"/>
  <c r="G149" i="11" s="1"/>
  <c r="G150" i="11" a="1"/>
  <c r="G150" i="11" s="1"/>
  <c r="G151" i="11" a="1"/>
  <c r="G151" i="11" s="1"/>
  <c r="G152" i="11" a="1"/>
  <c r="G152" i="11" s="1"/>
  <c r="G153" i="11" a="1"/>
  <c r="G153" i="11" s="1"/>
  <c r="G154" i="11" a="1"/>
  <c r="G154" i="11" s="1"/>
  <c r="G155" i="11" a="1"/>
  <c r="G155" i="11" s="1"/>
  <c r="G156" i="11" a="1"/>
  <c r="G156" i="11" s="1"/>
  <c r="G157" i="11" a="1"/>
  <c r="G157" i="11" s="1"/>
  <c r="G158" i="11" a="1"/>
  <c r="G158" i="11" s="1"/>
  <c r="G159" i="11" a="1"/>
  <c r="G159" i="11" s="1"/>
  <c r="G160" i="11" a="1"/>
  <c r="G160" i="11" s="1"/>
  <c r="G161" i="11" a="1"/>
  <c r="G161" i="11" s="1"/>
  <c r="G162" i="11" a="1"/>
  <c r="G162" i="11" s="1"/>
  <c r="G163" i="11" a="1"/>
  <c r="G163" i="11" s="1"/>
  <c r="G164" i="11" a="1"/>
  <c r="G164" i="11" s="1"/>
  <c r="G165" i="11" a="1"/>
  <c r="G165" i="11" s="1"/>
  <c r="G166" i="11" a="1"/>
  <c r="G166" i="11" s="1"/>
  <c r="G167" i="11" a="1"/>
  <c r="G167" i="11" s="1"/>
  <c r="G168" i="11" a="1"/>
  <c r="G168" i="11" s="1"/>
  <c r="G169" i="11" a="1"/>
  <c r="G169" i="11" s="1"/>
  <c r="G170" i="11" a="1"/>
  <c r="G170" i="11" s="1"/>
  <c r="G171" i="11" a="1"/>
  <c r="G171" i="11" s="1"/>
  <c r="G172" i="11" a="1"/>
  <c r="G172" i="11" s="1"/>
  <c r="G173" i="11" a="1"/>
  <c r="G173" i="11" s="1"/>
  <c r="G174" i="11" a="1"/>
  <c r="G174" i="11" s="1"/>
  <c r="G175" i="11" a="1"/>
  <c r="G175" i="11" s="1"/>
  <c r="G176" i="11" a="1"/>
  <c r="G176" i="11" s="1"/>
  <c r="G177" i="11" a="1"/>
  <c r="G177" i="11" s="1"/>
  <c r="G178" i="11" a="1"/>
  <c r="G178" i="11" s="1"/>
  <c r="G179" i="11" a="1"/>
  <c r="G179" i="11" s="1"/>
  <c r="G180" i="11" a="1"/>
  <c r="G180" i="11" s="1"/>
  <c r="G181" i="11" a="1"/>
  <c r="G181" i="11" s="1"/>
  <c r="G182" i="11" a="1"/>
  <c r="G182" i="11" s="1"/>
  <c r="G183" i="11" a="1"/>
  <c r="G183" i="11" s="1"/>
  <c r="G184" i="11" a="1"/>
  <c r="G184" i="11" s="1"/>
  <c r="G185" i="11" a="1"/>
  <c r="G185" i="11" s="1"/>
  <c r="G186" i="11" a="1"/>
  <c r="G186" i="11" s="1"/>
  <c r="G187" i="11" a="1"/>
  <c r="G187" i="11" s="1"/>
  <c r="G188" i="11" a="1"/>
  <c r="G188" i="11" s="1"/>
  <c r="G189" i="11" a="1"/>
  <c r="G189" i="11" s="1"/>
  <c r="G190" i="11" a="1"/>
  <c r="G190" i="11" s="1"/>
  <c r="G191" i="11" a="1"/>
  <c r="G191" i="11" s="1"/>
  <c r="G192" i="11" a="1"/>
  <c r="G192" i="11" s="1"/>
  <c r="G193" i="11" a="1"/>
  <c r="G193" i="11" s="1"/>
  <c r="G194" i="11" a="1"/>
  <c r="G194" i="11" s="1"/>
  <c r="G195" i="11" a="1"/>
  <c r="G195" i="11" s="1"/>
  <c r="G196" i="11" a="1"/>
  <c r="G196" i="11" s="1"/>
  <c r="G197" i="11" a="1"/>
  <c r="G197" i="11" s="1"/>
  <c r="G198" i="11" a="1"/>
  <c r="G198" i="11" s="1"/>
  <c r="G199" i="11" a="1"/>
  <c r="G199" i="11" s="1"/>
  <c r="G200" i="11" a="1"/>
  <c r="G200" i="11" s="1"/>
  <c r="G201" i="11" a="1"/>
  <c r="G201" i="11" s="1"/>
  <c r="G202" i="11" a="1"/>
  <c r="G202" i="11" s="1"/>
  <c r="G203" i="11" a="1"/>
  <c r="G203" i="11" s="1"/>
  <c r="G204" i="11" a="1"/>
  <c r="G204" i="11" s="1"/>
  <c r="G205" i="11" a="1"/>
  <c r="G205" i="11" s="1"/>
  <c r="G206" i="11" a="1"/>
  <c r="G206" i="11" s="1"/>
  <c r="G207" i="11" a="1"/>
  <c r="G207" i="11" s="1"/>
  <c r="G208" i="11" a="1"/>
  <c r="G208" i="11" s="1"/>
  <c r="G209" i="11" a="1"/>
  <c r="G209" i="11" s="1"/>
  <c r="G210" i="11" a="1"/>
  <c r="G210" i="11" s="1"/>
  <c r="G211" i="11" a="1"/>
  <c r="G211" i="11" s="1"/>
  <c r="G212" i="11" a="1"/>
  <c r="G212" i="11" s="1"/>
  <c r="G213" i="11" a="1"/>
  <c r="G213" i="11" s="1"/>
  <c r="G214" i="11" a="1"/>
  <c r="G214" i="11" s="1"/>
  <c r="G215" i="11" a="1"/>
  <c r="G215" i="11" s="1"/>
  <c r="G216" i="11" a="1"/>
  <c r="G216" i="11" s="1"/>
  <c r="G217" i="11" a="1"/>
  <c r="G217" i="11" s="1"/>
  <c r="G218" i="11" a="1"/>
  <c r="G218" i="11" s="1"/>
  <c r="G219" i="11" a="1"/>
  <c r="G219" i="11" s="1"/>
  <c r="G220" i="11" a="1"/>
  <c r="G220" i="11" s="1"/>
  <c r="G221" i="11" a="1"/>
  <c r="G221" i="11" s="1"/>
  <c r="G222" i="11" a="1"/>
  <c r="G222" i="11" s="1"/>
  <c r="G223" i="11" a="1"/>
  <c r="G223" i="11" s="1"/>
  <c r="G224" i="11" a="1"/>
  <c r="G224" i="11" s="1"/>
  <c r="G225" i="11" a="1"/>
  <c r="G225" i="11" s="1"/>
  <c r="G226" i="11" a="1"/>
  <c r="G226" i="11" s="1"/>
  <c r="G227" i="11" a="1"/>
  <c r="G227" i="11" s="1"/>
  <c r="G228" i="11" a="1"/>
  <c r="G228" i="11" s="1"/>
  <c r="G229" i="11" a="1"/>
  <c r="G229" i="11" s="1"/>
  <c r="G230" i="11" a="1"/>
  <c r="G230" i="11" s="1"/>
  <c r="G231" i="11" a="1"/>
  <c r="G231" i="11" s="1"/>
  <c r="G232" i="11" a="1"/>
  <c r="G232" i="11" s="1"/>
  <c r="G233" i="11" a="1"/>
  <c r="G233" i="11" s="1"/>
  <c r="G234" i="11" a="1"/>
  <c r="G234" i="11" s="1"/>
  <c r="G235" i="11" a="1"/>
  <c r="G235" i="11" s="1"/>
  <c r="G236" i="11" a="1"/>
  <c r="G236" i="11" s="1"/>
  <c r="G237" i="11" a="1"/>
  <c r="G237" i="11" s="1"/>
  <c r="G238" i="11" a="1"/>
  <c r="G238" i="11" s="1"/>
  <c r="G239" i="11" a="1"/>
  <c r="G239" i="11" s="1"/>
  <c r="G240" i="11" a="1"/>
  <c r="G240" i="11" s="1"/>
  <c r="G241" i="11" a="1"/>
  <c r="G241" i="11" s="1"/>
  <c r="G242" i="11" a="1"/>
  <c r="G242" i="11" s="1"/>
  <c r="G243" i="11" a="1"/>
  <c r="G243" i="11" s="1"/>
  <c r="G244" i="11" a="1"/>
  <c r="G244" i="11" s="1"/>
  <c r="G245" i="11" a="1"/>
  <c r="G245" i="11" s="1"/>
  <c r="G246" i="11" a="1"/>
  <c r="G246" i="11" s="1"/>
  <c r="G247" i="11" a="1"/>
  <c r="G247" i="11" s="1"/>
  <c r="G248" i="11" a="1"/>
  <c r="G248" i="11" s="1"/>
  <c r="G249" i="11" a="1"/>
  <c r="G249" i="11" s="1"/>
  <c r="G250" i="11" a="1"/>
  <c r="G250" i="11" s="1"/>
  <c r="G251" i="11" a="1"/>
  <c r="G251" i="11" s="1"/>
  <c r="G252" i="11" a="1"/>
  <c r="G252" i="11" s="1"/>
  <c r="G253" i="11" a="1"/>
  <c r="G253" i="11" s="1"/>
  <c r="G254" i="11" a="1"/>
  <c r="G254" i="11" s="1"/>
  <c r="G255" i="11" a="1"/>
  <c r="G255" i="11" s="1"/>
  <c r="G256" i="11" a="1"/>
  <c r="G256" i="11" s="1"/>
  <c r="G257" i="11" a="1"/>
  <c r="G257" i="11" s="1"/>
  <c r="G258" i="11" a="1"/>
  <c r="G258" i="11" s="1"/>
  <c r="G259" i="11" a="1"/>
  <c r="G259" i="11" s="1"/>
  <c r="G260" i="11" a="1"/>
  <c r="G260" i="11" s="1"/>
  <c r="G261" i="11" a="1"/>
  <c r="G261" i="11" s="1"/>
  <c r="G262" i="11" a="1"/>
  <c r="G262" i="11" s="1"/>
  <c r="G263" i="11" a="1"/>
  <c r="G263" i="11" s="1"/>
  <c r="G264" i="11" a="1"/>
  <c r="G264" i="11" s="1"/>
  <c r="G265" i="11" a="1"/>
  <c r="G265" i="11" s="1"/>
  <c r="G266" i="11" a="1"/>
  <c r="G266" i="11" s="1"/>
  <c r="G267" i="11" a="1"/>
  <c r="G267" i="11" s="1"/>
  <c r="C354" i="41" a="1"/>
  <c r="C354" i="41" s="1"/>
  <c r="C88" i="41" a="1"/>
  <c r="C88" i="41" s="1"/>
  <c r="C509" i="41" a="1"/>
  <c r="C509" i="41" s="1"/>
  <c r="C484" i="41" a="1"/>
  <c r="C484" i="41" s="1"/>
  <c r="C604" i="41" a="1"/>
  <c r="C604" i="41" s="1"/>
  <c r="C510" i="41" a="1"/>
  <c r="C510" i="41" s="1"/>
  <c r="C456" i="41" a="1"/>
  <c r="C456" i="41" s="1"/>
  <c r="C508" i="41" a="1"/>
  <c r="C508" i="41" s="1"/>
  <c r="C569" i="41" a="1"/>
  <c r="C569" i="41" s="1"/>
  <c r="C552" i="41" a="1"/>
  <c r="C552" i="41" s="1"/>
  <c r="C387" i="41" a="1"/>
  <c r="C387" i="41" s="1"/>
  <c r="C467" i="41" a="1"/>
  <c r="C467" i="41" s="1"/>
  <c r="C455" i="41" a="1"/>
  <c r="C455" i="41" s="1"/>
  <c r="C495" i="41" a="1"/>
  <c r="C495" i="41" s="1"/>
  <c r="C654" i="41" a="1"/>
  <c r="C654" i="41" s="1"/>
  <c r="C110" i="41" a="1"/>
  <c r="C110" i="41" s="1"/>
  <c r="C109" i="41" a="1"/>
  <c r="C109" i="41" s="1"/>
  <c r="C465" i="41" a="1"/>
  <c r="C465" i="41" s="1"/>
  <c r="C505" i="41" a="1"/>
  <c r="C505" i="41" s="1"/>
  <c r="C644" i="41" a="1"/>
  <c r="C644" i="41" s="1"/>
  <c r="C368" i="41" a="1"/>
  <c r="C368" i="41" s="1"/>
  <c r="C356" i="41" a="1"/>
  <c r="C356" i="41" s="1"/>
  <c r="C396" i="41" a="1"/>
  <c r="C396" i="41" s="1"/>
  <c r="C561" i="41" a="1"/>
  <c r="C561" i="41" s="1"/>
  <c r="C281" i="41" a="1"/>
  <c r="C281" i="41" s="1"/>
  <c r="C365" i="41" a="1"/>
  <c r="C365" i="41" s="1"/>
  <c r="C367" i="41" a="1"/>
  <c r="C367" i="41" s="1"/>
  <c r="C395" i="41" a="1"/>
  <c r="C395" i="41" s="1"/>
  <c r="C463" i="41" a="1"/>
  <c r="C463" i="41" s="1"/>
  <c r="C451" i="41" a="1"/>
  <c r="C451" i="41" s="1"/>
  <c r="C503" i="41" a="1"/>
  <c r="C503" i="41" s="1"/>
  <c r="C514" i="41" a="1"/>
  <c r="C514" i="41" s="1"/>
  <c r="C574" i="41" a="1"/>
  <c r="C574" i="41" s="1"/>
  <c r="C646" i="41" a="1"/>
  <c r="C646" i="41" s="1"/>
  <c r="C595" i="41" a="1"/>
  <c r="C595" i="41" s="1"/>
  <c r="C643" i="41" a="1"/>
  <c r="C643" i="41" s="1"/>
  <c r="C108" i="41" a="1"/>
  <c r="C108" i="41" s="1"/>
  <c r="C366" i="41" a="1"/>
  <c r="C366" i="41" s="1"/>
  <c r="C386" i="41" a="1"/>
  <c r="C386" i="41" s="1"/>
  <c r="C394" i="41" a="1"/>
  <c r="C394" i="41" s="1"/>
  <c r="C502" i="41" a="1"/>
  <c r="C502" i="41" s="1"/>
  <c r="C490" i="41" a="1"/>
  <c r="C490" i="41" s="1"/>
  <c r="C575" i="41" a="1"/>
  <c r="C575" i="41" s="1"/>
  <c r="C240" i="41" a="1"/>
  <c r="C240" i="41" s="1"/>
  <c r="C280" i="41" a="1"/>
  <c r="C280" i="41" s="1"/>
  <c r="C392" i="41" a="1"/>
  <c r="C392" i="41" s="1"/>
  <c r="C488" i="41" a="1"/>
  <c r="C488" i="41" s="1"/>
  <c r="C487" i="41" a="1"/>
  <c r="C487" i="41" s="1"/>
  <c r="C554" i="41" a="1"/>
  <c r="C554" i="41" s="1"/>
  <c r="V7" i="7"/>
  <c r="V8" i="7"/>
  <c r="V9" i="7"/>
  <c r="V10" i="7"/>
  <c r="V11" i="7"/>
  <c r="V12" i="7"/>
  <c r="V13" i="7"/>
  <c r="V14" i="7"/>
  <c r="V15" i="7"/>
  <c r="V16" i="7"/>
  <c r="V17" i="7"/>
  <c r="V6" i="7"/>
  <c r="Y17" i="7"/>
  <c r="Y16" i="7"/>
  <c r="Y15" i="7"/>
  <c r="Y14" i="7"/>
  <c r="Y13" i="7"/>
  <c r="Y12" i="7"/>
  <c r="Y11" i="7"/>
  <c r="Y10" i="7"/>
  <c r="Y9" i="7"/>
  <c r="Y8" i="7"/>
  <c r="Y7" i="7"/>
  <c r="Y6" i="7"/>
  <c r="C263" i="10"/>
  <c r="C264" i="10"/>
  <c r="C265" i="10"/>
  <c r="C266" i="10"/>
  <c r="C267" i="10"/>
  <c r="C268" i="10"/>
  <c r="C269" i="10"/>
  <c r="C270" i="10"/>
  <c r="C271" i="10"/>
  <c r="C272" i="10"/>
  <c r="C273" i="10"/>
  <c r="C274" i="10"/>
  <c r="C275" i="10"/>
  <c r="C276" i="10"/>
  <c r="C277" i="10"/>
  <c r="C278" i="10"/>
  <c r="C279" i="10"/>
  <c r="C280" i="10"/>
  <c r="C281" i="10"/>
  <c r="C282" i="10"/>
  <c r="C283" i="10"/>
  <c r="C284" i="10"/>
  <c r="C285" i="10"/>
  <c r="C286" i="10"/>
  <c r="C287" i="10"/>
  <c r="C288" i="10"/>
  <c r="C289" i="10"/>
  <c r="C290" i="10"/>
  <c r="C291" i="10"/>
  <c r="C292" i="10"/>
  <c r="C293" i="10"/>
  <c r="C262" i="10"/>
  <c r="C231" i="10"/>
  <c r="C232" i="10"/>
  <c r="C233" i="10"/>
  <c r="C234" i="10"/>
  <c r="C235" i="10"/>
  <c r="C236" i="10"/>
  <c r="C237" i="10"/>
  <c r="C238" i="10"/>
  <c r="C239" i="10"/>
  <c r="C240" i="10"/>
  <c r="C241" i="10"/>
  <c r="C242" i="10"/>
  <c r="C243" i="10"/>
  <c r="C244" i="10"/>
  <c r="C245" i="10"/>
  <c r="C246" i="10"/>
  <c r="C247" i="10"/>
  <c r="C248" i="10"/>
  <c r="C249" i="10"/>
  <c r="C250" i="10"/>
  <c r="C251" i="10"/>
  <c r="C252" i="10"/>
  <c r="C253" i="10"/>
  <c r="C254" i="10"/>
  <c r="C255" i="10"/>
  <c r="C256" i="10"/>
  <c r="C257" i="10"/>
  <c r="C258" i="10"/>
  <c r="C259" i="10"/>
  <c r="C260" i="10"/>
  <c r="C261" i="10"/>
  <c r="C230" i="10"/>
  <c r="C199" i="10"/>
  <c r="C200" i="10"/>
  <c r="C201" i="10"/>
  <c r="C202" i="10"/>
  <c r="C203" i="10"/>
  <c r="C204" i="10"/>
  <c r="C205" i="10"/>
  <c r="C206" i="10"/>
  <c r="C207" i="10"/>
  <c r="C208" i="10"/>
  <c r="C209" i="10"/>
  <c r="C210" i="10"/>
  <c r="C211" i="10"/>
  <c r="C212" i="10"/>
  <c r="C213" i="10"/>
  <c r="C214" i="10"/>
  <c r="C215" i="10"/>
  <c r="C216" i="10"/>
  <c r="C217" i="10"/>
  <c r="C218" i="10"/>
  <c r="C219" i="10"/>
  <c r="C220" i="10"/>
  <c r="C221" i="10"/>
  <c r="C222" i="10"/>
  <c r="C223" i="10"/>
  <c r="C224" i="10"/>
  <c r="C225" i="10"/>
  <c r="C226" i="10"/>
  <c r="C227" i="10"/>
  <c r="C228" i="10"/>
  <c r="C229" i="10"/>
  <c r="C198" i="10"/>
  <c r="C197" i="10"/>
  <c r="C168" i="10"/>
  <c r="C169" i="10"/>
  <c r="C170" i="10"/>
  <c r="C171" i="10"/>
  <c r="C172" i="10"/>
  <c r="C173" i="10"/>
  <c r="C174" i="10"/>
  <c r="C175" i="10"/>
  <c r="C176" i="10"/>
  <c r="C177" i="10"/>
  <c r="C178" i="10"/>
  <c r="C179" i="10"/>
  <c r="C180" i="10"/>
  <c r="C181" i="10"/>
  <c r="C182" i="10"/>
  <c r="C183" i="10"/>
  <c r="C184" i="10"/>
  <c r="C185" i="10"/>
  <c r="C186" i="10"/>
  <c r="C187" i="10"/>
  <c r="C188" i="10"/>
  <c r="C189" i="10"/>
  <c r="C190" i="10"/>
  <c r="C191" i="10"/>
  <c r="C192" i="10"/>
  <c r="C193" i="10"/>
  <c r="C194" i="10"/>
  <c r="C195" i="10"/>
  <c r="C196" i="10"/>
  <c r="C167" i="10"/>
  <c r="C135" i="10"/>
  <c r="C136" i="10"/>
  <c r="C137" i="10"/>
  <c r="C138" i="10"/>
  <c r="C139" i="10"/>
  <c r="C140" i="10"/>
  <c r="C141" i="10"/>
  <c r="C142" i="10"/>
  <c r="C143" i="10"/>
  <c r="C144" i="10"/>
  <c r="C145" i="10"/>
  <c r="C146" i="10"/>
  <c r="C147" i="10"/>
  <c r="C148" i="10"/>
  <c r="C149" i="10"/>
  <c r="C150" i="10"/>
  <c r="C151" i="10"/>
  <c r="C152" i="10"/>
  <c r="C153" i="10"/>
  <c r="C154" i="10"/>
  <c r="C155" i="10"/>
  <c r="C156" i="10"/>
  <c r="C157" i="10"/>
  <c r="C158" i="10"/>
  <c r="C159" i="10"/>
  <c r="C160" i="10"/>
  <c r="C161" i="10"/>
  <c r="C162" i="10"/>
  <c r="C163" i="10"/>
  <c r="C164" i="10"/>
  <c r="C165" i="10"/>
  <c r="C166" i="10"/>
  <c r="C134" i="10"/>
  <c r="C103" i="10"/>
  <c r="C104" i="10"/>
  <c r="C105" i="10"/>
  <c r="C106" i="10"/>
  <c r="C107" i="10"/>
  <c r="C108" i="10"/>
  <c r="C109" i="10"/>
  <c r="C110" i="10"/>
  <c r="C111" i="10"/>
  <c r="C112" i="10"/>
  <c r="C113" i="10"/>
  <c r="C114" i="10"/>
  <c r="C115" i="10"/>
  <c r="C116" i="10"/>
  <c r="C117" i="10"/>
  <c r="C118" i="10"/>
  <c r="C119" i="10"/>
  <c r="C120" i="10"/>
  <c r="C121" i="10"/>
  <c r="C122" i="10"/>
  <c r="C123" i="10"/>
  <c r="C124" i="10"/>
  <c r="C125" i="10"/>
  <c r="C126" i="10"/>
  <c r="C127" i="10"/>
  <c r="C128" i="10"/>
  <c r="C129" i="10"/>
  <c r="C130" i="10"/>
  <c r="C131" i="10"/>
  <c r="C132" i="10"/>
  <c r="C133" i="10"/>
  <c r="C102" i="10"/>
  <c r="C71" i="10"/>
  <c r="C72" i="10"/>
  <c r="C73" i="10"/>
  <c r="C74" i="10"/>
  <c r="C75" i="10"/>
  <c r="C76" i="10"/>
  <c r="C77" i="10"/>
  <c r="C78" i="10"/>
  <c r="C79" i="10"/>
  <c r="C80" i="10"/>
  <c r="C81" i="10"/>
  <c r="C82" i="10"/>
  <c r="C83" i="10"/>
  <c r="C84" i="10"/>
  <c r="C85" i="10"/>
  <c r="C86" i="10"/>
  <c r="C87" i="10"/>
  <c r="C88" i="10"/>
  <c r="C89" i="10"/>
  <c r="C90" i="10"/>
  <c r="C91" i="10"/>
  <c r="C92" i="10"/>
  <c r="C93" i="10"/>
  <c r="C94" i="10"/>
  <c r="C95" i="10"/>
  <c r="C96" i="10"/>
  <c r="C97" i="10"/>
  <c r="C98" i="10"/>
  <c r="C99" i="10"/>
  <c r="C100" i="10"/>
  <c r="C101" i="10"/>
  <c r="C70" i="10"/>
  <c r="C39" i="10"/>
  <c r="C40" i="10"/>
  <c r="C41" i="10"/>
  <c r="C42" i="10"/>
  <c r="C43" i="10"/>
  <c r="C44" i="10"/>
  <c r="C45" i="10"/>
  <c r="C46" i="10"/>
  <c r="C47" i="10"/>
  <c r="C48" i="10"/>
  <c r="C49" i="10"/>
  <c r="C50" i="10"/>
  <c r="C51" i="10"/>
  <c r="C52" i="10"/>
  <c r="C53" i="10"/>
  <c r="C54" i="10"/>
  <c r="C55" i="10"/>
  <c r="C56" i="10"/>
  <c r="C57" i="10"/>
  <c r="C58" i="10"/>
  <c r="C59" i="10"/>
  <c r="C60" i="10"/>
  <c r="C61" i="10"/>
  <c r="C62" i="10"/>
  <c r="C63" i="10"/>
  <c r="C64" i="10"/>
  <c r="C65" i="10"/>
  <c r="C66" i="10"/>
  <c r="C67" i="10"/>
  <c r="C68" i="10"/>
  <c r="C69" i="10"/>
  <c r="C38" i="10"/>
  <c r="C7" i="10"/>
  <c r="C8" i="10"/>
  <c r="C9" i="10"/>
  <c r="C10" i="10"/>
  <c r="C11" i="10"/>
  <c r="C12" i="10"/>
  <c r="C13" i="10"/>
  <c r="C14" i="10"/>
  <c r="C15" i="10"/>
  <c r="C16" i="10"/>
  <c r="C17" i="10"/>
  <c r="C18" i="10"/>
  <c r="C19" i="10"/>
  <c r="C20" i="10"/>
  <c r="C21" i="10"/>
  <c r="C22" i="10"/>
  <c r="C23" i="10"/>
  <c r="C24" i="10"/>
  <c r="C25" i="10"/>
  <c r="C26" i="10"/>
  <c r="C27" i="10"/>
  <c r="C28" i="10"/>
  <c r="C29" i="10"/>
  <c r="C30" i="10"/>
  <c r="C31" i="10"/>
  <c r="C32" i="10"/>
  <c r="C33" i="10"/>
  <c r="C34" i="10"/>
  <c r="C35" i="10"/>
  <c r="C36" i="10"/>
  <c r="C37" i="10"/>
  <c r="C6" i="10"/>
  <c r="U6" i="10"/>
  <c r="U7" i="10"/>
  <c r="U8" i="10"/>
  <c r="U9" i="10"/>
  <c r="U10" i="10"/>
  <c r="U11" i="10"/>
  <c r="U12" i="10"/>
  <c r="U13" i="10"/>
  <c r="U14" i="10"/>
  <c r="X14" i="10"/>
  <c r="X13" i="10"/>
  <c r="X12" i="10"/>
  <c r="X11" i="10"/>
  <c r="X10" i="10"/>
  <c r="X9" i="10"/>
  <c r="X8" i="10"/>
  <c r="X7" i="10"/>
  <c r="X6" i="10"/>
  <c r="F268" i="11" l="1" a="1"/>
  <c r="F268" i="11" s="1"/>
  <c r="F269" i="11" a="1"/>
  <c r="F269" i="11" s="1"/>
  <c r="F270" i="11" a="1"/>
  <c r="F270" i="11" s="1"/>
  <c r="F271" i="11" a="1"/>
  <c r="F271" i="11" s="1"/>
  <c r="F272" i="11" a="1"/>
  <c r="F272" i="11" s="1"/>
  <c r="F218" i="11" a="1"/>
  <c r="F218" i="11" s="1"/>
  <c r="F226" i="11" a="1"/>
  <c r="F226" i="11" s="1"/>
  <c r="F242" i="11" a="1"/>
  <c r="F242" i="11" s="1"/>
  <c r="F231" i="11" a="1"/>
  <c r="F231" i="11" s="1"/>
  <c r="F247" i="11" a="1"/>
  <c r="F247" i="11" s="1"/>
  <c r="F258" i="11" a="1"/>
  <c r="F258" i="11" s="1"/>
  <c r="F263" i="11" a="1"/>
  <c r="F263" i="11" s="1"/>
  <c r="F211" i="11" a="1"/>
  <c r="F211" i="11" s="1"/>
  <c r="F216" i="11" a="1"/>
  <c r="F216" i="11" s="1"/>
  <c r="F252" i="11" a="1"/>
  <c r="F252" i="11" s="1"/>
  <c r="F227" i="11" a="1"/>
  <c r="F227" i="11" s="1"/>
  <c r="F232" i="11" a="1"/>
  <c r="F232" i="11" s="1"/>
  <c r="F219" i="11" a="1"/>
  <c r="F219" i="11" s="1"/>
  <c r="F243" i="11" a="1"/>
  <c r="F243" i="11" s="1"/>
  <c r="F248" i="11" a="1"/>
  <c r="F248" i="11" s="1"/>
  <c r="F254" i="11" a="1"/>
  <c r="F254" i="11" s="1"/>
  <c r="F259" i="11" a="1"/>
  <c r="F259" i="11" s="1"/>
  <c r="F264" i="11" a="1"/>
  <c r="F264" i="11" s="1"/>
  <c r="F251" i="11" a="1"/>
  <c r="F251" i="11" s="1"/>
  <c r="F228" i="11" a="1"/>
  <c r="F228" i="11" s="1"/>
  <c r="F217" i="11" a="1"/>
  <c r="F217" i="11" s="1"/>
  <c r="F223" i="11" a="1"/>
  <c r="F223" i="11" s="1"/>
  <c r="F244" i="11" a="1"/>
  <c r="F244" i="11" s="1"/>
  <c r="F233" i="11" a="1"/>
  <c r="F233" i="11" s="1"/>
  <c r="F239" i="11" a="1"/>
  <c r="F239" i="11" s="1"/>
  <c r="F260" i="11" a="1"/>
  <c r="F260" i="11" s="1"/>
  <c r="F249" i="11" a="1"/>
  <c r="F249" i="11" s="1"/>
  <c r="F255" i="11" a="1"/>
  <c r="F255" i="11" s="1"/>
  <c r="F229" i="11" a="1"/>
  <c r="F229" i="11" s="1"/>
  <c r="F265" i="11" a="1"/>
  <c r="F265" i="11" s="1"/>
  <c r="F235" i="11" a="1"/>
  <c r="F235" i="11" s="1"/>
  <c r="F245" i="11" a="1"/>
  <c r="F245" i="11" s="1"/>
  <c r="F257" i="11" a="1"/>
  <c r="F257" i="11" s="1"/>
  <c r="F207" i="11" a="1"/>
  <c r="F207" i="11" s="1"/>
  <c r="F253" i="11" a="1"/>
  <c r="F253" i="11" s="1"/>
  <c r="F206" i="11" a="1"/>
  <c r="F206" i="11" s="1"/>
  <c r="F241" i="11" a="1"/>
  <c r="F241" i="11" s="1"/>
  <c r="F205" i="11" a="1"/>
  <c r="F205" i="11" s="1"/>
  <c r="F238" i="11" a="1"/>
  <c r="F238" i="11" s="1"/>
  <c r="F204" i="11" a="1"/>
  <c r="F204" i="11" s="1"/>
  <c r="F237" i="11" a="1"/>
  <c r="F237" i="11" s="1"/>
  <c r="F236" i="11" a="1"/>
  <c r="F236" i="11" s="1"/>
  <c r="F225" i="11" a="1"/>
  <c r="F225" i="11" s="1"/>
  <c r="F222" i="11" a="1"/>
  <c r="F222" i="11" s="1"/>
  <c r="F208" i="11" a="1"/>
  <c r="F208" i="11" s="1"/>
  <c r="F221" i="11" a="1"/>
  <c r="F221" i="11" s="1"/>
  <c r="F220" i="11" a="1"/>
  <c r="F220" i="11" s="1"/>
  <c r="F215" i="11" a="1"/>
  <c r="F215" i="11" s="1"/>
  <c r="F214" i="11" a="1"/>
  <c r="F214" i="11" s="1"/>
  <c r="F213" i="11" a="1"/>
  <c r="F213" i="11" s="1"/>
  <c r="F212" i="11" a="1"/>
  <c r="F212" i="11" s="1"/>
  <c r="F209" i="11" a="1"/>
  <c r="F209" i="11" s="1"/>
  <c r="F224" i="11" a="1"/>
  <c r="F224" i="11" s="1"/>
  <c r="F261" i="11" a="1"/>
  <c r="F261" i="11" s="1"/>
  <c r="F234" i="11" a="1"/>
  <c r="F234" i="11" s="1"/>
  <c r="F240" i="11" a="1"/>
  <c r="F240" i="11" s="1"/>
  <c r="F230" i="11" a="1"/>
  <c r="F230" i="11" s="1"/>
  <c r="F250" i="11" a="1"/>
  <c r="F250" i="11" s="1"/>
  <c r="F256" i="11" a="1"/>
  <c r="F256" i="11" s="1"/>
  <c r="F246" i="11" a="1"/>
  <c r="F246" i="11" s="1"/>
  <c r="F266" i="11" a="1"/>
  <c r="F266" i="11" s="1"/>
  <c r="F210" i="11" a="1"/>
  <c r="F210" i="11" s="1"/>
  <c r="F262" i="11" a="1"/>
  <c r="F262" i="11" s="1"/>
  <c r="F267" i="11" a="1"/>
  <c r="F267" i="11" s="1"/>
  <c r="AB14" i="5"/>
  <c r="AB15" i="5"/>
  <c r="AB16" i="5"/>
  <c r="AB17" i="5"/>
  <c r="AB18" i="5"/>
  <c r="AB19" i="5"/>
  <c r="AB20" i="5"/>
  <c r="AB21" i="5"/>
  <c r="AB22" i="5"/>
  <c r="AB23" i="5"/>
  <c r="AB24" i="5"/>
  <c r="AB25" i="5"/>
  <c r="AB26" i="5"/>
  <c r="AB27" i="5"/>
  <c r="AB28" i="5"/>
  <c r="AB29" i="5"/>
  <c r="AB30" i="5"/>
  <c r="AB31" i="5"/>
  <c r="AB32" i="5"/>
  <c r="C621" i="5"/>
  <c r="C62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590" i="5"/>
  <c r="C589" i="5"/>
  <c r="C583" i="5"/>
  <c r="C584" i="5"/>
  <c r="C585" i="5"/>
  <c r="C586" i="5"/>
  <c r="C587" i="5"/>
  <c r="C588" i="5"/>
  <c r="C559" i="5"/>
  <c r="C560" i="5"/>
  <c r="C561" i="5"/>
  <c r="C562" i="5"/>
  <c r="C563" i="5"/>
  <c r="C564" i="5"/>
  <c r="C565" i="5"/>
  <c r="C566" i="5"/>
  <c r="C567" i="5"/>
  <c r="C568" i="5"/>
  <c r="C569" i="5"/>
  <c r="C570" i="5"/>
  <c r="C571" i="5"/>
  <c r="C572" i="5"/>
  <c r="C573" i="5"/>
  <c r="C574" i="5"/>
  <c r="C575" i="5"/>
  <c r="C576" i="5"/>
  <c r="C577" i="5"/>
  <c r="C578" i="5"/>
  <c r="C579" i="5"/>
  <c r="C580" i="5"/>
  <c r="C581" i="5"/>
  <c r="C582" i="5"/>
  <c r="C558" i="5"/>
  <c r="C557"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26" i="5"/>
  <c r="C525" i="5"/>
  <c r="F116" i="6" s="1" a="1"/>
  <c r="F116" i="6" s="1"/>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494" i="5"/>
  <c r="C493"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62" i="5"/>
  <c r="C461"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30" i="5"/>
  <c r="C429"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398" i="5"/>
  <c r="C397"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66" i="5"/>
  <c r="C365"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34" i="5"/>
  <c r="C333"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02" i="5"/>
  <c r="C301"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270" i="5"/>
  <c r="C269"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38" i="5"/>
  <c r="C237"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06" i="5"/>
  <c r="C205"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174" i="5"/>
  <c r="C173" i="5"/>
  <c r="C143" i="5"/>
  <c r="C144" i="5"/>
  <c r="C145" i="5"/>
  <c r="C146" i="5"/>
  <c r="C147" i="5"/>
  <c r="C148" i="5"/>
  <c r="C149" i="5"/>
  <c r="C150" i="5"/>
  <c r="C151" i="5"/>
  <c r="C152" i="5"/>
  <c r="C153" i="5"/>
  <c r="C154" i="5"/>
  <c r="C155" i="5"/>
  <c r="C156" i="5"/>
  <c r="C157" i="5"/>
  <c r="C158" i="5"/>
  <c r="C159" i="5"/>
  <c r="C160" i="5"/>
  <c r="C161" i="5"/>
  <c r="C162" i="5"/>
  <c r="F121" i="6" s="1" a="1"/>
  <c r="F121" i="6" s="1"/>
  <c r="C163" i="5"/>
  <c r="C164" i="5"/>
  <c r="C165" i="5"/>
  <c r="C166" i="5"/>
  <c r="C167" i="5"/>
  <c r="C168" i="5"/>
  <c r="C169" i="5"/>
  <c r="C170" i="5"/>
  <c r="C171" i="5"/>
  <c r="C172" i="5"/>
  <c r="C142" i="5"/>
  <c r="C13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0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78" i="5"/>
  <c r="C77"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46" i="5"/>
  <c r="Y15" i="5"/>
  <c r="Y16" i="5"/>
  <c r="Y17" i="5"/>
  <c r="Y18" i="5"/>
  <c r="Y19" i="5"/>
  <c r="Y20" i="5"/>
  <c r="Y21" i="5"/>
  <c r="Y22" i="5"/>
  <c r="Y23" i="5"/>
  <c r="Y24" i="5"/>
  <c r="Y25" i="5"/>
  <c r="Y26" i="5"/>
  <c r="Y27" i="5"/>
  <c r="Y28" i="5"/>
  <c r="Y29" i="5"/>
  <c r="Y30" i="5"/>
  <c r="Y31" i="5"/>
  <c r="Y32" i="5"/>
  <c r="C45" i="5"/>
  <c r="C33" i="5"/>
  <c r="C34" i="5"/>
  <c r="C35" i="5"/>
  <c r="C36" i="5"/>
  <c r="C37" i="5"/>
  <c r="C38" i="5"/>
  <c r="C39" i="5"/>
  <c r="C40" i="5"/>
  <c r="C41" i="5"/>
  <c r="C42" i="5"/>
  <c r="C43" i="5"/>
  <c r="C44" i="5"/>
  <c r="C15" i="5"/>
  <c r="F13" i="6" s="1" a="1"/>
  <c r="F13" i="6" s="1"/>
  <c r="C16" i="5"/>
  <c r="C17" i="5"/>
  <c r="C18" i="5"/>
  <c r="C19" i="5"/>
  <c r="C20" i="5"/>
  <c r="C22" i="5"/>
  <c r="C23" i="5"/>
  <c r="C24" i="5"/>
  <c r="C25" i="5"/>
  <c r="C26" i="5"/>
  <c r="C27" i="5"/>
  <c r="C28" i="5"/>
  <c r="C29" i="5"/>
  <c r="C30" i="5"/>
  <c r="C31" i="5"/>
  <c r="C32" i="5"/>
  <c r="C14" i="5"/>
  <c r="Y14" i="5"/>
  <c r="F99" i="6" l="1" a="1"/>
  <c r="F99" i="6" s="1"/>
  <c r="F101" i="6" a="1"/>
  <c r="F101" i="6" s="1"/>
  <c r="F16" i="6" a="1"/>
  <c r="F16" i="6" s="1"/>
  <c r="F75" i="6" a="1"/>
  <c r="F75" i="6" s="1"/>
  <c r="F18" i="6" a="1"/>
  <c r="F18" i="6" s="1"/>
  <c r="F71" i="6" a="1"/>
  <c r="F71" i="6" s="1"/>
  <c r="F138" i="6" a="1"/>
  <c r="F138" i="6" s="1"/>
  <c r="F120" i="6" a="1"/>
  <c r="F120" i="6" s="1"/>
  <c r="F61" i="6" a="1"/>
  <c r="F61" i="6" s="1"/>
  <c r="F137" i="6" a="1"/>
  <c r="F137" i="6" s="1"/>
  <c r="F119" i="6" a="1"/>
  <c r="F119" i="6" s="1"/>
  <c r="F70" i="6" a="1"/>
  <c r="F70" i="6" s="1"/>
  <c r="F136" i="6" a="1"/>
  <c r="F136" i="6" s="1"/>
  <c r="F130" i="6" a="1"/>
  <c r="F130" i="6" s="1"/>
  <c r="F118" i="6" a="1"/>
  <c r="F118" i="6" s="1"/>
  <c r="F129" i="6" a="1"/>
  <c r="F129" i="6" s="1"/>
  <c r="F117" i="6" a="1"/>
  <c r="F117" i="6" s="1"/>
  <c r="F128" i="6" a="1"/>
  <c r="F128" i="6" s="1"/>
  <c r="F127" i="6" a="1"/>
  <c r="F127" i="6" s="1"/>
  <c r="F125" i="6" a="1"/>
  <c r="F125" i="6" s="1"/>
  <c r="F124" i="6" a="1"/>
  <c r="F124" i="6" s="1"/>
  <c r="F139" i="6" a="1"/>
  <c r="F139" i="6" s="1"/>
  <c r="F126" i="6" a="1"/>
  <c r="F126" i="6" s="1"/>
  <c r="F123" i="6" a="1"/>
  <c r="F123" i="6" s="1"/>
  <c r="F122" i="6" a="1"/>
  <c r="F122" i="6" s="1"/>
  <c r="F30" i="6" a="1"/>
  <c r="F30" i="6" s="1"/>
  <c r="F49" i="6" a="1"/>
  <c r="F49" i="6" s="1"/>
  <c r="F111" i="6" a="1"/>
  <c r="F111" i="6" s="1"/>
  <c r="F87" i="6" a="1"/>
  <c r="F87" i="6" s="1"/>
  <c r="F84" i="6" a="1"/>
  <c r="F84" i="6" s="1"/>
  <c r="F56" i="6" a="1"/>
  <c r="F56" i="6" s="1"/>
  <c r="F106" i="6" a="1"/>
  <c r="F106" i="6" s="1"/>
  <c r="F14" i="6" a="1"/>
  <c r="F14" i="6" s="1"/>
  <c r="F33" i="6" a="1"/>
  <c r="F33" i="6" s="1"/>
  <c r="F17" i="6" a="1"/>
  <c r="F17" i="6" s="1"/>
  <c r="F45" i="6" a="1"/>
  <c r="F45" i="6" s="1"/>
  <c r="F110" i="6" a="1"/>
  <c r="F110" i="6" s="1"/>
  <c r="F98" i="6" a="1"/>
  <c r="F98" i="6" s="1"/>
  <c r="F86" i="6" a="1"/>
  <c r="F86" i="6" s="1"/>
  <c r="F83" i="6" a="1"/>
  <c r="F83" i="6" s="1"/>
  <c r="F15" i="6" a="1"/>
  <c r="F15" i="6" s="1"/>
  <c r="F34" i="6" a="1"/>
  <c r="F34" i="6" s="1"/>
  <c r="F60" i="6" a="1"/>
  <c r="F60" i="6" s="1"/>
  <c r="F57" i="6" a="1"/>
  <c r="F57" i="6" s="1"/>
  <c r="F41" i="6" a="1"/>
  <c r="F41" i="6" s="1"/>
  <c r="F109" i="6" a="1"/>
  <c r="F109" i="6" s="1"/>
  <c r="F97" i="6" a="1"/>
  <c r="F97" i="6" s="1"/>
  <c r="F115" i="6" a="1"/>
  <c r="F115" i="6" s="1"/>
  <c r="F85" i="6" a="1"/>
  <c r="F85" i="6" s="1"/>
  <c r="F82" i="6" a="1"/>
  <c r="F82" i="6" s="1"/>
  <c r="F59" i="6" a="1"/>
  <c r="F59" i="6" s="1"/>
  <c r="F69" i="6" a="1"/>
  <c r="F69" i="6" s="1"/>
  <c r="F40" i="6" a="1"/>
  <c r="F40" i="6" s="1"/>
  <c r="F55" i="6" a="1"/>
  <c r="F55" i="6" s="1"/>
  <c r="F108" i="6" a="1"/>
  <c r="F108" i="6" s="1"/>
  <c r="F96" i="6" a="1"/>
  <c r="F96" i="6" s="1"/>
  <c r="F114" i="6" a="1"/>
  <c r="F114" i="6" s="1"/>
  <c r="F77" i="6" a="1"/>
  <c r="F77" i="6" s="1"/>
  <c r="F35" i="6" a="1"/>
  <c r="F35" i="6" s="1"/>
  <c r="F58" i="6" a="1"/>
  <c r="F58" i="6" s="1"/>
  <c r="F39" i="6" a="1"/>
  <c r="F39" i="6" s="1"/>
  <c r="F42" i="6" a="1"/>
  <c r="F42" i="6" s="1"/>
  <c r="F107" i="6" a="1"/>
  <c r="F107" i="6" s="1"/>
  <c r="F95" i="6" a="1"/>
  <c r="F95" i="6" s="1"/>
  <c r="F76" i="6" a="1"/>
  <c r="F76" i="6" s="1"/>
  <c r="F64" i="6" a="1"/>
  <c r="F64" i="6" s="1"/>
  <c r="F38" i="6" a="1"/>
  <c r="F38" i="6" s="1"/>
  <c r="F43" i="6" a="1"/>
  <c r="F43" i="6" s="1"/>
  <c r="F94" i="6" a="1"/>
  <c r="F94" i="6" s="1"/>
  <c r="F72" i="6" a="1"/>
  <c r="F72" i="6" s="1"/>
  <c r="F81" i="6" a="1"/>
  <c r="F81" i="6" s="1"/>
  <c r="F29" i="6" a="1"/>
  <c r="F29" i="6" s="1"/>
  <c r="F66" i="6" a="1"/>
  <c r="F66" i="6" s="1"/>
  <c r="F47" i="6" a="1"/>
  <c r="F47" i="6" s="1"/>
  <c r="F105" i="6" a="1"/>
  <c r="F105" i="6" s="1"/>
  <c r="F93" i="6" a="1"/>
  <c r="F93" i="6" s="1"/>
  <c r="F74" i="6" a="1"/>
  <c r="F74" i="6" s="1"/>
  <c r="F28" i="6" a="1"/>
  <c r="F28" i="6" s="1"/>
  <c r="F46" i="6" a="1"/>
  <c r="F46" i="6" s="1"/>
  <c r="F104" i="6" a="1"/>
  <c r="F104" i="6" s="1"/>
  <c r="F92" i="6" a="1"/>
  <c r="F92" i="6" s="1"/>
  <c r="F19" i="6" a="1"/>
  <c r="F19" i="6" s="1"/>
  <c r="F62" i="6" a="1"/>
  <c r="F62" i="6" s="1"/>
  <c r="F53" i="6" a="1"/>
  <c r="F53" i="6" s="1"/>
  <c r="F54" i="6" a="1"/>
  <c r="F54" i="6" s="1"/>
  <c r="F103" i="6" a="1"/>
  <c r="F103" i="6" s="1"/>
  <c r="F91" i="6" a="1"/>
  <c r="F91" i="6" s="1"/>
  <c r="F78" i="6" a="1"/>
  <c r="F78" i="6" s="1"/>
  <c r="F79" i="6" a="1"/>
  <c r="F79" i="6" s="1"/>
  <c r="F67" i="6" a="1"/>
  <c r="F67" i="6" s="1"/>
  <c r="F63" i="6" a="1"/>
  <c r="F63" i="6" s="1"/>
  <c r="F51" i="6" a="1"/>
  <c r="F51" i="6" s="1"/>
  <c r="F36" i="6" a="1"/>
  <c r="F36" i="6" s="1"/>
  <c r="F89" i="6" a="1"/>
  <c r="F89" i="6" s="1"/>
  <c r="F102" i="6" a="1"/>
  <c r="F102" i="6" s="1"/>
  <c r="F90" i="6" a="1"/>
  <c r="F90" i="6" s="1"/>
  <c r="F80" i="6" a="1"/>
  <c r="F80" i="6" s="1"/>
  <c r="F44" i="6" a="1"/>
  <c r="F44" i="6" s="1"/>
  <c r="F65" i="6" a="1"/>
  <c r="F65" i="6" s="1"/>
  <c r="F48" i="6" a="1"/>
  <c r="F48" i="6" s="1"/>
  <c r="F37" i="6" a="1"/>
  <c r="F37" i="6" s="1"/>
  <c r="F113" i="6" a="1"/>
  <c r="F113" i="6" s="1"/>
  <c r="F73" i="6" a="1"/>
  <c r="F73" i="6" s="1"/>
  <c r="F68" i="6" a="1"/>
  <c r="F68" i="6" s="1"/>
  <c r="F50" i="6" a="1"/>
  <c r="F50" i="6" s="1"/>
  <c r="F52" i="6" a="1"/>
  <c r="F52" i="6" s="1"/>
  <c r="F112" i="6" a="1"/>
  <c r="F112" i="6" s="1"/>
  <c r="F100" i="6" a="1"/>
  <c r="F100" i="6" s="1"/>
  <c r="F88" i="6" a="1"/>
  <c r="F88" i="6" s="1"/>
  <c r="F268" i="6" a="1"/>
  <c r="F268" i="6" s="1"/>
  <c r="F12" i="6" a="1"/>
  <c r="F269" i="6" a="1"/>
  <c r="F269" i="6" s="1"/>
  <c r="F270" i="6" a="1"/>
  <c r="F270" i="6" s="1"/>
  <c r="F271" i="6" a="1"/>
  <c r="F271" i="6" s="1"/>
  <c r="F272" i="6" a="1"/>
  <c r="F272" i="6" s="1"/>
  <c r="F273" i="6" a="1"/>
  <c r="F273" i="6" s="1"/>
  <c r="F31" i="6" a="1"/>
  <c r="F31" i="6" s="1"/>
  <c r="F148" i="6" a="1"/>
  <c r="F148" i="6" s="1"/>
  <c r="F154" i="6" a="1"/>
  <c r="F154" i="6" s="1"/>
  <c r="F160" i="6" a="1"/>
  <c r="F160" i="6" s="1"/>
  <c r="F166" i="6" a="1"/>
  <c r="F166" i="6" s="1"/>
  <c r="F172" i="6" a="1"/>
  <c r="F172" i="6" s="1"/>
  <c r="F178" i="6" a="1"/>
  <c r="F178" i="6" s="1"/>
  <c r="F184" i="6" a="1"/>
  <c r="F184" i="6" s="1"/>
  <c r="F190" i="6" a="1"/>
  <c r="F190" i="6" s="1"/>
  <c r="F202" i="6" a="1"/>
  <c r="F202" i="6" s="1"/>
  <c r="F214" i="6" a="1"/>
  <c r="F214" i="6" s="1"/>
  <c r="F226" i="6" a="1"/>
  <c r="F226" i="6" s="1"/>
  <c r="F238" i="6" a="1"/>
  <c r="F238" i="6" s="1"/>
  <c r="F250" i="6" a="1"/>
  <c r="F250" i="6" s="1"/>
  <c r="F262" i="6" a="1"/>
  <c r="F262" i="6" s="1"/>
  <c r="F24" i="6" a="1"/>
  <c r="F24" i="6" s="1"/>
  <c r="F191" i="6" a="1"/>
  <c r="F191" i="6" s="1"/>
  <c r="F203" i="6" a="1"/>
  <c r="F203" i="6" s="1"/>
  <c r="F215" i="6" a="1"/>
  <c r="F215" i="6" s="1"/>
  <c r="F227" i="6" a="1"/>
  <c r="F227" i="6" s="1"/>
  <c r="F239" i="6" a="1"/>
  <c r="F239" i="6" s="1"/>
  <c r="F251" i="6" a="1"/>
  <c r="F251" i="6" s="1"/>
  <c r="F263" i="6" a="1"/>
  <c r="F263" i="6" s="1"/>
  <c r="F32" i="6" a="1"/>
  <c r="F32" i="6" s="1"/>
  <c r="F149" i="6" a="1"/>
  <c r="F149" i="6" s="1"/>
  <c r="F155" i="6" a="1"/>
  <c r="F155" i="6" s="1"/>
  <c r="F161" i="6" a="1"/>
  <c r="F161" i="6" s="1"/>
  <c r="F167" i="6" a="1"/>
  <c r="F167" i="6" s="1"/>
  <c r="F173" i="6" a="1"/>
  <c r="F173" i="6" s="1"/>
  <c r="F179" i="6" a="1"/>
  <c r="F179" i="6" s="1"/>
  <c r="F185" i="6" a="1"/>
  <c r="F185" i="6" s="1"/>
  <c r="F192" i="6" a="1"/>
  <c r="F192" i="6" s="1"/>
  <c r="F204" i="6" a="1"/>
  <c r="F204" i="6" s="1"/>
  <c r="F216" i="6" a="1"/>
  <c r="F216" i="6" s="1"/>
  <c r="F228" i="6" a="1"/>
  <c r="F228" i="6" s="1"/>
  <c r="F240" i="6" a="1"/>
  <c r="F240" i="6" s="1"/>
  <c r="F252" i="6" a="1"/>
  <c r="F252" i="6" s="1"/>
  <c r="F264" i="6" a="1"/>
  <c r="F264" i="6" s="1"/>
  <c r="F237" i="6" a="1"/>
  <c r="F237" i="6" s="1"/>
  <c r="F25" i="6" a="1"/>
  <c r="F25" i="6" s="1"/>
  <c r="F140" i="6" a="1"/>
  <c r="F140" i="6" s="1"/>
  <c r="F193" i="6" a="1"/>
  <c r="F193" i="6" s="1"/>
  <c r="F205" i="6" a="1"/>
  <c r="F205" i="6" s="1"/>
  <c r="F217" i="6" a="1"/>
  <c r="F217" i="6" s="1"/>
  <c r="F229" i="6" a="1"/>
  <c r="F229" i="6" s="1"/>
  <c r="F241" i="6" a="1"/>
  <c r="F241" i="6" s="1"/>
  <c r="F253" i="6" a="1"/>
  <c r="F253" i="6" s="1"/>
  <c r="F265" i="6" a="1"/>
  <c r="F265" i="6" s="1"/>
  <c r="F141" i="6" a="1"/>
  <c r="F141" i="6" s="1"/>
  <c r="F150" i="6" a="1"/>
  <c r="F150" i="6" s="1"/>
  <c r="F156" i="6" a="1"/>
  <c r="F156" i="6" s="1"/>
  <c r="F162" i="6" a="1"/>
  <c r="F162" i="6" s="1"/>
  <c r="F168" i="6" a="1"/>
  <c r="F168" i="6" s="1"/>
  <c r="F174" i="6" a="1"/>
  <c r="F174" i="6" s="1"/>
  <c r="F180" i="6" a="1"/>
  <c r="F180" i="6" s="1"/>
  <c r="F186" i="6" a="1"/>
  <c r="F186" i="6" s="1"/>
  <c r="F194" i="6" a="1"/>
  <c r="F194" i="6" s="1"/>
  <c r="F206" i="6" a="1"/>
  <c r="F206" i="6" s="1"/>
  <c r="F218" i="6" a="1"/>
  <c r="F218" i="6" s="1"/>
  <c r="F230" i="6" a="1"/>
  <c r="F230" i="6" s="1"/>
  <c r="F242" i="6" a="1"/>
  <c r="F242" i="6" s="1"/>
  <c r="F254" i="6" a="1"/>
  <c r="F254" i="6" s="1"/>
  <c r="F266" i="6" a="1"/>
  <c r="F266" i="6" s="1"/>
  <c r="F213" i="6" a="1"/>
  <c r="F213" i="6" s="1"/>
  <c r="F20" i="6" a="1"/>
  <c r="F20" i="6" s="1"/>
  <c r="F26" i="6" a="1"/>
  <c r="F26" i="6" s="1"/>
  <c r="F142" i="6" a="1"/>
  <c r="F142" i="6" s="1"/>
  <c r="F195" i="6" a="1"/>
  <c r="F195" i="6" s="1"/>
  <c r="F207" i="6" a="1"/>
  <c r="F207" i="6" s="1"/>
  <c r="F219" i="6" a="1"/>
  <c r="F219" i="6" s="1"/>
  <c r="F231" i="6" a="1"/>
  <c r="F231" i="6" s="1"/>
  <c r="F243" i="6" a="1"/>
  <c r="F243" i="6" s="1"/>
  <c r="F255" i="6" a="1"/>
  <c r="F255" i="6" s="1"/>
  <c r="F267" i="6" a="1"/>
  <c r="F267" i="6" s="1"/>
  <c r="F201" i="6" a="1"/>
  <c r="F201" i="6" s="1"/>
  <c r="F131" i="6" a="1"/>
  <c r="F131" i="6" s="1"/>
  <c r="F143" i="6" a="1"/>
  <c r="F143" i="6" s="1"/>
  <c r="F151" i="6" a="1"/>
  <c r="F151" i="6" s="1"/>
  <c r="F157" i="6" a="1"/>
  <c r="F157" i="6" s="1"/>
  <c r="F163" i="6" a="1"/>
  <c r="F163" i="6" s="1"/>
  <c r="F169" i="6" a="1"/>
  <c r="F169" i="6" s="1"/>
  <c r="F175" i="6" a="1"/>
  <c r="F175" i="6" s="1"/>
  <c r="F181" i="6" a="1"/>
  <c r="F181" i="6" s="1"/>
  <c r="F187" i="6" a="1"/>
  <c r="F187" i="6" s="1"/>
  <c r="F196" i="6" a="1"/>
  <c r="F196" i="6" s="1"/>
  <c r="F208" i="6" a="1"/>
  <c r="F208" i="6" s="1"/>
  <c r="F220" i="6" a="1"/>
  <c r="F220" i="6" s="1"/>
  <c r="F232" i="6" a="1"/>
  <c r="F232" i="6" s="1"/>
  <c r="F244" i="6" a="1"/>
  <c r="F244" i="6" s="1"/>
  <c r="F256" i="6" a="1"/>
  <c r="F256" i="6" s="1"/>
  <c r="F23" i="6" a="1"/>
  <c r="F23" i="6" s="1"/>
  <c r="F261" i="6" a="1"/>
  <c r="F261" i="6" s="1"/>
  <c r="F21" i="6" a="1"/>
  <c r="F21" i="6" s="1"/>
  <c r="F27" i="6" a="1"/>
  <c r="F27" i="6" s="1"/>
  <c r="F132" i="6" a="1"/>
  <c r="F132" i="6" s="1"/>
  <c r="F144" i="6" a="1"/>
  <c r="F144" i="6" s="1"/>
  <c r="F197" i="6" a="1"/>
  <c r="F197" i="6" s="1"/>
  <c r="F209" i="6" a="1"/>
  <c r="F209" i="6" s="1"/>
  <c r="F221" i="6" a="1"/>
  <c r="F221" i="6" s="1"/>
  <c r="F233" i="6" a="1"/>
  <c r="F233" i="6" s="1"/>
  <c r="F245" i="6" a="1"/>
  <c r="F245" i="6" s="1"/>
  <c r="F257" i="6" a="1"/>
  <c r="F257" i="6" s="1"/>
  <c r="F225" i="6" a="1"/>
  <c r="F225" i="6" s="1"/>
  <c r="F133" i="6" a="1"/>
  <c r="F133" i="6" s="1"/>
  <c r="F145" i="6" a="1"/>
  <c r="F145" i="6" s="1"/>
  <c r="F152" i="6" a="1"/>
  <c r="F152" i="6" s="1"/>
  <c r="F158" i="6" a="1"/>
  <c r="F158" i="6" s="1"/>
  <c r="F164" i="6" a="1"/>
  <c r="F164" i="6" s="1"/>
  <c r="F170" i="6" a="1"/>
  <c r="F170" i="6" s="1"/>
  <c r="F176" i="6" a="1"/>
  <c r="F176" i="6" s="1"/>
  <c r="F182" i="6" a="1"/>
  <c r="F182" i="6" s="1"/>
  <c r="F188" i="6" a="1"/>
  <c r="F188" i="6" s="1"/>
  <c r="F198" i="6" a="1"/>
  <c r="F198" i="6" s="1"/>
  <c r="F210" i="6" a="1"/>
  <c r="F210" i="6" s="1"/>
  <c r="F222" i="6" a="1"/>
  <c r="F222" i="6" s="1"/>
  <c r="F234" i="6" a="1"/>
  <c r="F234" i="6" s="1"/>
  <c r="F246" i="6" a="1"/>
  <c r="F246" i="6" s="1"/>
  <c r="F258" i="6" a="1"/>
  <c r="F258" i="6" s="1"/>
  <c r="F249" i="6" a="1"/>
  <c r="F249" i="6" s="1"/>
  <c r="F22" i="6" a="1"/>
  <c r="F22" i="6" s="1"/>
  <c r="F134" i="6" a="1"/>
  <c r="F134" i="6" s="1"/>
  <c r="F146" i="6" a="1"/>
  <c r="F146" i="6" s="1"/>
  <c r="F199" i="6" a="1"/>
  <c r="F199" i="6" s="1"/>
  <c r="F211" i="6" a="1"/>
  <c r="F211" i="6" s="1"/>
  <c r="F223" i="6" a="1"/>
  <c r="F223" i="6" s="1"/>
  <c r="F235" i="6" a="1"/>
  <c r="F235" i="6" s="1"/>
  <c r="F247" i="6" a="1"/>
  <c r="F247" i="6" s="1"/>
  <c r="F259" i="6" a="1"/>
  <c r="F259" i="6" s="1"/>
  <c r="F135" i="6" a="1"/>
  <c r="F135" i="6" s="1"/>
  <c r="F147" i="6" a="1"/>
  <c r="F147" i="6" s="1"/>
  <c r="F153" i="6" a="1"/>
  <c r="F153" i="6" s="1"/>
  <c r="F159" i="6" a="1"/>
  <c r="F159" i="6" s="1"/>
  <c r="F165" i="6" a="1"/>
  <c r="F165" i="6" s="1"/>
  <c r="F171" i="6" a="1"/>
  <c r="F171" i="6" s="1"/>
  <c r="F177" i="6" a="1"/>
  <c r="F177" i="6" s="1"/>
  <c r="F183" i="6" a="1"/>
  <c r="F183" i="6" s="1"/>
  <c r="F189" i="6" a="1"/>
  <c r="F189" i="6" s="1"/>
  <c r="F200" i="6" a="1"/>
  <c r="F200" i="6" s="1"/>
  <c r="F212" i="6" a="1"/>
  <c r="F212" i="6" s="1"/>
  <c r="F224" i="6" a="1"/>
  <c r="F224" i="6" s="1"/>
  <c r="F236" i="6" a="1"/>
  <c r="F236" i="6" s="1"/>
  <c r="F248" i="6" a="1"/>
  <c r="F248" i="6" s="1"/>
  <c r="F260" i="6" a="1"/>
  <c r="F260" i="6" s="1"/>
  <c r="K17" i="16"/>
  <c r="F17" i="16" s="1" a="1"/>
  <c r="F17" i="16" s="1"/>
  <c r="K16" i="16"/>
  <c r="F16" i="16" s="1" a="1"/>
  <c r="F16" i="16" s="1"/>
  <c r="K15" i="16"/>
  <c r="F15" i="16" s="1" a="1"/>
  <c r="F15" i="16" s="1"/>
  <c r="K14" i="16"/>
  <c r="F14" i="16" s="1" a="1"/>
  <c r="F14" i="16" s="1"/>
  <c r="H14" i="15"/>
  <c r="F14" i="15" s="1" a="1"/>
  <c r="F14" i="15" s="1"/>
  <c r="H15" i="15"/>
  <c r="F15" i="15" s="1" a="1"/>
  <c r="F15" i="15" s="1"/>
  <c r="H16" i="15"/>
  <c r="F16" i="15" s="1" a="1"/>
  <c r="F16" i="15" s="1"/>
  <c r="H17" i="15"/>
  <c r="F17" i="15" s="1" a="1"/>
  <c r="F17" i="15" s="1"/>
  <c r="H18" i="15"/>
  <c r="F18" i="15" s="1" a="1"/>
  <c r="F18" i="15" s="1"/>
  <c r="H19" i="15"/>
  <c r="F19" i="15" s="1" a="1"/>
  <c r="F19" i="15" s="1"/>
  <c r="H20" i="15"/>
  <c r="F20" i="15" s="1" a="1"/>
  <c r="F20" i="15" s="1"/>
  <c r="H21" i="15"/>
  <c r="F21" i="15" s="1" a="1"/>
  <c r="F21" i="15" s="1"/>
  <c r="H22" i="15"/>
  <c r="F22" i="15" s="1" a="1"/>
  <c r="F22" i="15" s="1"/>
  <c r="H23" i="15"/>
  <c r="F23" i="15" s="1" a="1"/>
  <c r="F23" i="15" s="1"/>
  <c r="H24" i="15"/>
  <c r="F24" i="15" s="1" a="1"/>
  <c r="F24" i="15" s="1"/>
  <c r="H25" i="15"/>
  <c r="F25" i="15" s="1" a="1"/>
  <c r="F25" i="15" s="1"/>
  <c r="F12" i="6" l="1"/>
  <c r="E14" i="16" a="1"/>
  <c r="E14" i="16" s="1"/>
  <c r="E15" i="16" a="1"/>
  <c r="E15" i="16" s="1"/>
  <c r="E16" i="16" a="1"/>
  <c r="E16" i="16" s="1"/>
  <c r="E17" i="16" a="1"/>
  <c r="E17" i="16" s="1"/>
  <c r="F25" i="11" a="1"/>
  <c r="F25" i="11" s="1"/>
  <c r="F27" i="11" a="1"/>
  <c r="F27" i="11" s="1"/>
  <c r="F29" i="11" a="1"/>
  <c r="F29" i="11" s="1"/>
  <c r="F109" i="11" a="1"/>
  <c r="F109" i="11" s="1"/>
  <c r="F125" i="11" a="1"/>
  <c r="F125" i="11" s="1"/>
  <c r="F173" i="11" a="1"/>
  <c r="F173" i="11" s="1"/>
  <c r="F189" i="11" a="1"/>
  <c r="F189" i="11" s="1"/>
  <c r="F45" i="11" a="1"/>
  <c r="F45" i="11" s="1"/>
  <c r="F61" i="11" a="1"/>
  <c r="F61" i="11" s="1"/>
  <c r="F77" i="11" a="1"/>
  <c r="F77" i="11" s="1"/>
  <c r="F93" i="11" a="1"/>
  <c r="F93" i="11" s="1"/>
  <c r="F141" i="11" a="1"/>
  <c r="F141" i="11" s="1"/>
  <c r="F157" i="11" a="1"/>
  <c r="F157" i="11" s="1"/>
  <c r="F26" i="11" a="1"/>
  <c r="F26" i="11" s="1"/>
  <c r="F30" i="11" a="1"/>
  <c r="F30" i="11" s="1"/>
  <c r="F110" i="11" a="1"/>
  <c r="F110" i="11" s="1"/>
  <c r="F126" i="11" a="1"/>
  <c r="F126" i="11" s="1"/>
  <c r="F174" i="11" a="1"/>
  <c r="F174" i="11" s="1"/>
  <c r="F190" i="11" a="1"/>
  <c r="F190" i="11" s="1"/>
  <c r="F46" i="11" a="1"/>
  <c r="F46" i="11" s="1"/>
  <c r="F62" i="11" a="1"/>
  <c r="F62" i="11" s="1"/>
  <c r="F78" i="11" a="1"/>
  <c r="F78" i="11" s="1"/>
  <c r="F94" i="11" a="1"/>
  <c r="F94" i="11" s="1"/>
  <c r="F142" i="11" a="1"/>
  <c r="F142" i="11" s="1"/>
  <c r="F158" i="11" a="1"/>
  <c r="F158" i="11" s="1"/>
  <c r="F159" i="11" a="1"/>
  <c r="F159" i="11" s="1"/>
  <c r="F144" i="11" a="1"/>
  <c r="F144" i="11" s="1"/>
  <c r="F33" i="11" a="1"/>
  <c r="F33" i="11" s="1"/>
  <c r="F22" i="11" a="1"/>
  <c r="F22" i="11" s="1"/>
  <c r="F34" i="11" a="1"/>
  <c r="F34" i="11" s="1"/>
  <c r="F114" i="11" a="1"/>
  <c r="F114" i="11" s="1"/>
  <c r="F130" i="11" a="1"/>
  <c r="F130" i="11" s="1"/>
  <c r="F178" i="11" a="1"/>
  <c r="F178" i="11" s="1"/>
  <c r="F194" i="11" a="1"/>
  <c r="F194" i="11" s="1"/>
  <c r="F50" i="11" a="1"/>
  <c r="F50" i="11" s="1"/>
  <c r="F66" i="11" a="1"/>
  <c r="F66" i="11" s="1"/>
  <c r="F82" i="11" a="1"/>
  <c r="F82" i="11" s="1"/>
  <c r="F98" i="11" a="1"/>
  <c r="F98" i="11" s="1"/>
  <c r="F146" i="11" a="1"/>
  <c r="F146" i="11" s="1"/>
  <c r="F162" i="11" a="1"/>
  <c r="F162" i="11" s="1"/>
  <c r="F143" i="11" a="1"/>
  <c r="F143" i="11" s="1"/>
  <c r="F24" i="11" a="1"/>
  <c r="F24" i="11" s="1"/>
  <c r="F49" i="11" a="1"/>
  <c r="F49" i="11" s="1"/>
  <c r="F21" i="11" a="1"/>
  <c r="F21" i="11" s="1"/>
  <c r="F35" i="11" a="1"/>
  <c r="F35" i="11" s="1"/>
  <c r="F115" i="11" a="1"/>
  <c r="F115" i="11" s="1"/>
  <c r="F131" i="11" a="1"/>
  <c r="F131" i="11" s="1"/>
  <c r="F179" i="11" a="1"/>
  <c r="F179" i="11" s="1"/>
  <c r="F195" i="11" a="1"/>
  <c r="F195" i="11" s="1"/>
  <c r="F51" i="11" a="1"/>
  <c r="F51" i="11" s="1"/>
  <c r="F67" i="11" a="1"/>
  <c r="F67" i="11" s="1"/>
  <c r="F83" i="11" a="1"/>
  <c r="F83" i="11" s="1"/>
  <c r="F99" i="11" a="1"/>
  <c r="F99" i="11" s="1"/>
  <c r="F147" i="11" a="1"/>
  <c r="F147" i="11" s="1"/>
  <c r="F163" i="11" a="1"/>
  <c r="F163" i="11" s="1"/>
  <c r="F127" i="11" a="1"/>
  <c r="F127" i="11" s="1"/>
  <c r="F128" i="11" a="1"/>
  <c r="F128" i="11" s="1"/>
  <c r="F177" i="11" a="1"/>
  <c r="F177" i="11" s="1"/>
  <c r="F36" i="11" a="1"/>
  <c r="F36" i="11" s="1"/>
  <c r="F132" i="11" a="1"/>
  <c r="F132" i="11" s="1"/>
  <c r="F180" i="11" a="1"/>
  <c r="F180" i="11" s="1"/>
  <c r="F196" i="11" a="1"/>
  <c r="F196" i="11" s="1"/>
  <c r="F52" i="11" a="1"/>
  <c r="F52" i="11" s="1"/>
  <c r="F68" i="11" a="1"/>
  <c r="F68" i="11" s="1"/>
  <c r="F84" i="11" a="1"/>
  <c r="F84" i="11" s="1"/>
  <c r="F100" i="11" a="1"/>
  <c r="F100" i="11" s="1"/>
  <c r="F148" i="11" a="1"/>
  <c r="F148" i="11" s="1"/>
  <c r="F164" i="11" a="1"/>
  <c r="F164" i="11" s="1"/>
  <c r="F79" i="11" a="1"/>
  <c r="F79" i="11" s="1"/>
  <c r="F48" i="11" a="1"/>
  <c r="F48" i="11" s="1"/>
  <c r="F129" i="11" a="1"/>
  <c r="F129" i="11" s="1"/>
  <c r="F161" i="11" a="1"/>
  <c r="F161" i="11" s="1"/>
  <c r="F116" i="11" a="1"/>
  <c r="F116" i="11" s="1"/>
  <c r="F19" i="11" a="1"/>
  <c r="F19" i="11" s="1"/>
  <c r="F37" i="11" a="1"/>
  <c r="F37" i="11" s="1"/>
  <c r="F117" i="11" a="1"/>
  <c r="F117" i="11" s="1"/>
  <c r="F133" i="11" a="1"/>
  <c r="F133" i="11" s="1"/>
  <c r="F181" i="11" a="1"/>
  <c r="F181" i="11" s="1"/>
  <c r="F197" i="11" a="1"/>
  <c r="F197" i="11" s="1"/>
  <c r="F53" i="11" a="1"/>
  <c r="F53" i="11" s="1"/>
  <c r="F69" i="11" a="1"/>
  <c r="F69" i="11" s="1"/>
  <c r="F85" i="11" a="1"/>
  <c r="F85" i="11" s="1"/>
  <c r="F101" i="11" a="1"/>
  <c r="F101" i="11" s="1"/>
  <c r="F149" i="11" a="1"/>
  <c r="F149" i="11" s="1"/>
  <c r="F165" i="11" a="1"/>
  <c r="F165" i="11" s="1"/>
  <c r="F47" i="11" a="1"/>
  <c r="F47" i="11" s="1"/>
  <c r="F160" i="11" a="1"/>
  <c r="F160" i="11" s="1"/>
  <c r="F18" i="11" a="1"/>
  <c r="F18" i="11" s="1"/>
  <c r="F38" i="11" a="1"/>
  <c r="F38" i="11" s="1"/>
  <c r="F118" i="11" a="1"/>
  <c r="F118" i="11" s="1"/>
  <c r="F134" i="11" a="1"/>
  <c r="F134" i="11" s="1"/>
  <c r="F182" i="11" a="1"/>
  <c r="F182" i="11" s="1"/>
  <c r="F198" i="11" a="1"/>
  <c r="F198" i="11" s="1"/>
  <c r="F54" i="11" a="1"/>
  <c r="F54" i="11" s="1"/>
  <c r="F70" i="11" a="1"/>
  <c r="F70" i="11" s="1"/>
  <c r="F86" i="11" a="1"/>
  <c r="F86" i="11" s="1"/>
  <c r="F102" i="11" a="1"/>
  <c r="F102" i="11" s="1"/>
  <c r="F150" i="11" a="1"/>
  <c r="F150" i="11" s="1"/>
  <c r="F166" i="11" a="1"/>
  <c r="F166" i="11" s="1"/>
  <c r="F191" i="11" a="1"/>
  <c r="F191" i="11" s="1"/>
  <c r="F192" i="11" a="1"/>
  <c r="F192" i="11" s="1"/>
  <c r="F113" i="11" a="1"/>
  <c r="F113" i="11" s="1"/>
  <c r="F97" i="11" a="1"/>
  <c r="F97" i="11" s="1"/>
  <c r="F20" i="11" a="1"/>
  <c r="F20" i="11" s="1"/>
  <c r="F17" i="11" a="1"/>
  <c r="F17" i="11" s="1"/>
  <c r="F39" i="11" a="1"/>
  <c r="F39" i="11" s="1"/>
  <c r="F119" i="11" a="1"/>
  <c r="F119" i="11" s="1"/>
  <c r="F135" i="11" a="1"/>
  <c r="F135" i="11" s="1"/>
  <c r="F183" i="11" a="1"/>
  <c r="F183" i="11" s="1"/>
  <c r="F199" i="11" a="1"/>
  <c r="F199" i="11" s="1"/>
  <c r="F55" i="11" a="1"/>
  <c r="F55" i="11" s="1"/>
  <c r="F71" i="11" a="1"/>
  <c r="F71" i="11" s="1"/>
  <c r="F87" i="11" a="1"/>
  <c r="F87" i="11" s="1"/>
  <c r="F103" i="11" a="1"/>
  <c r="F103" i="11" s="1"/>
  <c r="F151" i="11" a="1"/>
  <c r="F151" i="11" s="1"/>
  <c r="F167" i="11" a="1"/>
  <c r="F167" i="11" s="1"/>
  <c r="F175" i="11" a="1"/>
  <c r="F175" i="11" s="1"/>
  <c r="F96" i="11" a="1"/>
  <c r="F96" i="11" s="1"/>
  <c r="F23" i="11" a="1"/>
  <c r="F23" i="11" s="1"/>
  <c r="F16" i="11" a="1"/>
  <c r="F16" i="11" s="1"/>
  <c r="F40" i="11" a="1"/>
  <c r="F40" i="11" s="1"/>
  <c r="F120" i="11" a="1"/>
  <c r="F120" i="11" s="1"/>
  <c r="F136" i="11" a="1"/>
  <c r="F136" i="11" s="1"/>
  <c r="F184" i="11" a="1"/>
  <c r="F184" i="11" s="1"/>
  <c r="F200" i="11" a="1"/>
  <c r="F200" i="11" s="1"/>
  <c r="F56" i="11" a="1"/>
  <c r="F56" i="11" s="1"/>
  <c r="F72" i="11" a="1"/>
  <c r="F72" i="11" s="1"/>
  <c r="F88" i="11" a="1"/>
  <c r="F88" i="11" s="1"/>
  <c r="F104" i="11" a="1"/>
  <c r="F104" i="11" s="1"/>
  <c r="F152" i="11" a="1"/>
  <c r="F152" i="11" s="1"/>
  <c r="F168" i="11" a="1"/>
  <c r="F168" i="11" s="1"/>
  <c r="F31" i="11" a="1"/>
  <c r="F31" i="11" s="1"/>
  <c r="F32" i="11" a="1"/>
  <c r="F32" i="11" s="1"/>
  <c r="F193" i="11" a="1"/>
  <c r="F193" i="11" s="1"/>
  <c r="F15" i="11" a="1"/>
  <c r="F15" i="11" s="1"/>
  <c r="F41" i="11" a="1"/>
  <c r="F41" i="11" s="1"/>
  <c r="F121" i="11" a="1"/>
  <c r="F121" i="11" s="1"/>
  <c r="F137" i="11" a="1"/>
  <c r="F137" i="11" s="1"/>
  <c r="F185" i="11" a="1"/>
  <c r="F185" i="11" s="1"/>
  <c r="F201" i="11" a="1"/>
  <c r="F201" i="11" s="1"/>
  <c r="F57" i="11" a="1"/>
  <c r="F57" i="11" s="1"/>
  <c r="F73" i="11" a="1"/>
  <c r="F73" i="11" s="1"/>
  <c r="F89" i="11" a="1"/>
  <c r="F89" i="11" s="1"/>
  <c r="F105" i="11" a="1"/>
  <c r="F105" i="11" s="1"/>
  <c r="F153" i="11" a="1"/>
  <c r="F153" i="11" s="1"/>
  <c r="F169" i="11" a="1"/>
  <c r="F169" i="11" s="1"/>
  <c r="F111" i="11" a="1"/>
  <c r="F111" i="11" s="1"/>
  <c r="F176" i="11" a="1"/>
  <c r="F176" i="11" s="1"/>
  <c r="F65" i="11" a="1"/>
  <c r="F65" i="11" s="1"/>
  <c r="F14" i="11" a="1"/>
  <c r="F14" i="11" s="1"/>
  <c r="F42" i="11" a="1"/>
  <c r="F42" i="11" s="1"/>
  <c r="F122" i="11" a="1"/>
  <c r="F122" i="11" s="1"/>
  <c r="F138" i="11" a="1"/>
  <c r="F138" i="11" s="1"/>
  <c r="F186" i="11" a="1"/>
  <c r="F186" i="11" s="1"/>
  <c r="F202" i="11" a="1"/>
  <c r="F202" i="11" s="1"/>
  <c r="F58" i="11" a="1"/>
  <c r="F58" i="11" s="1"/>
  <c r="F74" i="11" a="1"/>
  <c r="F74" i="11" s="1"/>
  <c r="F90" i="11" a="1"/>
  <c r="F90" i="11" s="1"/>
  <c r="F106" i="11" a="1"/>
  <c r="F106" i="11" s="1"/>
  <c r="F154" i="11" a="1"/>
  <c r="F154" i="11" s="1"/>
  <c r="F170" i="11" a="1"/>
  <c r="F170" i="11" s="1"/>
  <c r="F63" i="11" a="1"/>
  <c r="F63" i="11" s="1"/>
  <c r="F112" i="11" a="1"/>
  <c r="F112" i="11" s="1"/>
  <c r="F80" i="11" a="1"/>
  <c r="F80" i="11" s="1"/>
  <c r="F145" i="11" a="1"/>
  <c r="F145" i="11" s="1"/>
  <c r="F13" i="11" a="1"/>
  <c r="F13" i="11" s="1"/>
  <c r="F43" i="11" a="1"/>
  <c r="F43" i="11" s="1"/>
  <c r="F123" i="11" a="1"/>
  <c r="F123" i="11" s="1"/>
  <c r="F139" i="11" a="1"/>
  <c r="F139" i="11" s="1"/>
  <c r="F187" i="11" a="1"/>
  <c r="F187" i="11" s="1"/>
  <c r="F203" i="11" a="1"/>
  <c r="F203" i="11" s="1"/>
  <c r="F59" i="11" a="1"/>
  <c r="F59" i="11" s="1"/>
  <c r="F75" i="11" a="1"/>
  <c r="F75" i="11" s="1"/>
  <c r="F91" i="11" a="1"/>
  <c r="F91" i="11" s="1"/>
  <c r="F107" i="11" a="1"/>
  <c r="F107" i="11" s="1"/>
  <c r="F155" i="11" a="1"/>
  <c r="F155" i="11" s="1"/>
  <c r="F171" i="11" a="1"/>
  <c r="F171" i="11" s="1"/>
  <c r="F95" i="11" a="1"/>
  <c r="F95" i="11" s="1"/>
  <c r="F64" i="11" a="1"/>
  <c r="F64" i="11" s="1"/>
  <c r="F81" i="11" a="1"/>
  <c r="F81" i="11" s="1"/>
  <c r="F12" i="11" a="1"/>
  <c r="F12" i="11" s="1"/>
  <c r="F28" i="11" a="1"/>
  <c r="F28" i="11" s="1"/>
  <c r="F108" i="11" a="1"/>
  <c r="F108" i="11" s="1"/>
  <c r="F124" i="11" a="1"/>
  <c r="F124" i="11" s="1"/>
  <c r="F172" i="11" a="1"/>
  <c r="F172" i="11" s="1"/>
  <c r="F188" i="11" a="1"/>
  <c r="F188" i="11" s="1"/>
  <c r="F44" i="11" a="1"/>
  <c r="F44" i="11" s="1"/>
  <c r="F60" i="11" a="1"/>
  <c r="F60" i="11" s="1"/>
  <c r="F76" i="11" a="1"/>
  <c r="F76" i="11" s="1"/>
  <c r="F92" i="11" a="1"/>
  <c r="F92" i="11" s="1"/>
  <c r="F140" i="11" a="1"/>
  <c r="F140" i="11" s="1"/>
  <c r="F156" i="11" a="1"/>
  <c r="F156" i="11" s="1"/>
  <c r="C1194" i="4" l="1"/>
  <c r="C1195" i="4"/>
  <c r="C1196" i="4"/>
  <c r="C1197" i="4"/>
  <c r="C1198" i="4"/>
  <c r="C1199" i="4"/>
  <c r="C1200" i="4"/>
  <c r="C1201"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C56E971-71F4-4525-B5B5-CE433034EE5B}" keepAlive="1" name="Upit – Tablica1" description="Veza s upitom 'Tablica1' u radnoj knjizi." type="5" refreshedVersion="0" background="1">
    <dbPr connection="Provider=Microsoft.Mashup.OleDb.1;Data Source=$Workbook$;Location=Tablica1;Extended Properties=&quot;&quot;" command="SELECT * FROM [Tablica1]"/>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<sst xmlns="http://schemas.openxmlformats.org/spreadsheetml/2006/main" count="138542" uniqueCount="9697">
  <si>
    <t>Potrebno ispuniti imena modula prema shemama</t>
  </si>
  <si>
    <t>DIGITAL INPUT</t>
  </si>
  <si>
    <t>DIGITAL OUTPUT</t>
  </si>
  <si>
    <t>ANALOG INPUT</t>
  </si>
  <si>
    <t>COUNTER</t>
  </si>
  <si>
    <t>RTD</t>
  </si>
  <si>
    <t>AO</t>
  </si>
  <si>
    <t>MODUL NUMBER</t>
  </si>
  <si>
    <t>MODUL NAME</t>
  </si>
  <si>
    <t>SPARE</t>
  </si>
  <si>
    <t>Raspored modula prema distribuiranom modulima</t>
  </si>
  <si>
    <t>CPU</t>
  </si>
  <si>
    <t>Unit distrib. modul</t>
  </si>
  <si>
    <t>BFA distrib.modul</t>
  </si>
  <si>
    <t>SN distrib. modul</t>
  </si>
  <si>
    <t>NE1 distrib. modul</t>
  </si>
  <si>
    <t>Intake distrib.modul</t>
  </si>
  <si>
    <t>Konfiguracija se vrši na način da preko izbornika "STRUCT NAME" izabere željena struktura. U prozoru "STATUS DEFINITION NAME" prikazuju se svi signali koji se nalaze u izabranoj strukturi. U gornjem lijevom kutu nalazi se prozor (zeleni okvir) "ID" koji prikazuje ID signala koji je odabaran u prozoru "STATUS DEFINITION NAME". Nakon što je izabran signal potrebno je upariti ID izabaranog sigmala sa željenim MODULOM i PORTOM. Ovo se vrši na način da se, u tablici, za odgovarajući MODUL i PORT prepiše ID iz prozora "ID" u stupac ID, te je u stupcu "CONFIG" potrebno odabrati opciju "ENABLED" ili "INVERTED". Redak se zeleni ako su podaci dobro unešeni, u suprotnom redak se crveni. Ovaj postupak se ponavlja sve dok se ne ispune svi moduli. Prozor "MODUL NUM" služi za filtriranje tablice prema modulima. Izbor u prozorima se poništava pritiskom na tipku filter X u gornjem desnom kutu svakog prozora. Prijenos podataka u Tia portal može se vršiti na dva načina. Prvi je da se kopiraju stupci "CALC CONFIG" i "CALC ID" u data block "PLC_DI_x" u strukturu "DATA". Drugi način je da se pritisne tipka "Create data for FB_DI_x" koja stvara MAPU "DT-ovi" u mapi gdje se nalazi excel, te u navedonoj mapi stvara mapu "FB_DI_DO_AI_AO" te u njoj stvara source file naziva "FB_DO_x" koji je potrebno generirati u Tia portalu preko External sources.</t>
  </si>
  <si>
    <t>MODUL NUM</t>
  </si>
  <si>
    <t>PORT</t>
  </si>
  <si>
    <t>CONFIG</t>
  </si>
  <si>
    <t xml:space="preserve"> ID</t>
  </si>
  <si>
    <t xml:space="preserve"> STRUCTURE</t>
  </si>
  <si>
    <t>STATUS NAME DEFINITION</t>
  </si>
  <si>
    <t>CALC CONFIG</t>
  </si>
  <si>
    <t>CALC ID</t>
  </si>
  <si>
    <t>Stupac1</t>
  </si>
  <si>
    <t>Stupac2</t>
  </si>
  <si>
    <t>MAX DI STATUS</t>
  </si>
  <si>
    <t>DISABLED</t>
  </si>
  <si>
    <t>INVERTED</t>
  </si>
  <si>
    <t>ENABLED</t>
  </si>
  <si>
    <t>Konfiguracija se vrši na način da preko izbornika "STRUCT NAME" izabere željena struktura. U prozoru "STATUS DEFINITION NAME" prikazuju se svi signali koji se nalaze u izabranoj strukturi. U gornjem lijevom kutu nalazi se prozor (zeleni okvir) "ID" koji prikazuje ID signala koji je odabaran u prozoru "STATUS DEFINITION NAME". Nakon što je izabran signal potrebno je upariti ID izabaranog sigmala sa željenim MODULOM i PORTOM. Ovo se vrši na način da se, u tablici, za odgovarajući MODUL i PORT prepiše ID iz prozora "ID" u stupac ID, te je u stupcu "CONFIG" potrebno odabrati opciju "ENABLED. Redak se zeleni ako su podaci dobro unešeni, u suprotnom redak se crveni. Ovaj postupak se ponavlja sve dok se ne ispune svi moduli. Prozor "MODUL NUM" služi za filtriranje tablice prema modulima. Izbor u prozorima se poništava pritiskom na tipku filter X u gornjem desnom kutu svakog prozora. Prijenos podataka u Tia portal može se vršiti na dva načina. Prvi je da se kopiraju stupci "CALC CONFIG" i "CALC ID" u data block "PLC_DO_x" u strukturu "DATA". Drugi način je da se pritisne tipka "Create data for FB_DO_x" koja stvara MAPU "DT-ovi" u mapi gdje se nalazi excel, te u navedonoj mapi stvara mapu "FB_DI_DO_AI_AO" te u njoj stvara source file naziva "FB_DO_x" koji je potrebno generirati u Tia portalu preko External sources.</t>
  </si>
  <si>
    <t>DO MAX NUM</t>
  </si>
  <si>
    <t>Konfiguracija se vrši na način da preko izbornika "STRUCT NAME" izabere željena struktura. U prozoru "PLC MEAS NAME" prikazuju se sva mjerenja koja se nalaze u izabranoj strukturi. U gornjem lijevom kutu nalazi se prozor (zeleni okvir) "ID" koji prikazuje ID signala koji je odabaran u prozoru "PLC MEAS NAME". Nakon što je izabrano mjerenje potrebno je upariti ID izabaranog mjerenja sa željenim MODULOM i PORTOM. Ovo se vrši na način da se, u tablici, za odgovarajući MODUL i PORT prepiše ID iz prozora "ID" u stupac ID, te je u stupcu "CONFIG" potrebno odabrati opciju "ENABLED". Redak se zeleni ako su podaci dobro unešeni, u suprotnom redak se crveni. Ovaj postupak se ponavlja sve dok se ne ispune svi moduli. Prozor "MODUL NUM" služi za filtriranje tablice prema modulima. Izbor u prozorima se poništava pritiskom na tipku filter X u gornjem desnom kutu svakog prozora. Prijenos podataka u Tia portal može se vršiti na dva načina. Prvi je da se kopiraju stupci "FILTER TIME", "LOW LIMIT", "HIGH LIMIT", "CALC ENABLE", "CALC CONFIG" i "CALC MEAS" u data block "PLC_AI_x" u strukturu "DATA". Drugi način je da se pritisne tipka "Create data for FB_AI_x" koja stvara MAPU "DT-ovi" u mapi gdje se nalazi excel, te u navedonoj mapi stvara mapu "FB_DI_DO_AI_AO" te u njoj stvara source file naziva "FB_DO_x" koji je potrebno generirati u Tia portalu preko External sources.</t>
  </si>
  <si>
    <t>Ako je odabrano "DISABLED" u stupcu "CUSTOM LIMITS" tada limiti iznose low limit 0, a high limit 27648.</t>
  </si>
  <si>
    <t>ID</t>
  </si>
  <si>
    <t>STRUCTURE</t>
  </si>
  <si>
    <t>MEAS NAME</t>
  </si>
  <si>
    <t>FILTER TIME</t>
  </si>
  <si>
    <t>CUSTOM LIMITS</t>
  </si>
  <si>
    <t>LOW LIMIT</t>
  </si>
  <si>
    <t>HIGH LIMIT</t>
  </si>
  <si>
    <t>CALC ENABLE</t>
  </si>
  <si>
    <t>CALC MEAS</t>
  </si>
  <si>
    <t>1.0</t>
  </si>
  <si>
    <t>0.0</t>
  </si>
  <si>
    <t>Konfiguracija se vrši na način da preko izbornika "STRUCT NAME" izabere željena struktura. U prozoru "PLC MEAS NAME" prikazuju se sva mjerenja koja se nalaze u izabranoj strukturi. U gornjem lijevom kutu nalazi se prozor (zeleni okvir) "ID" koji prikazuje ID signala koji je odabaran u prozoru "PLC MEAS NAME". Nakon što je izabrano mjerenje potrebno je upariti ID izabaranog mjerenja sa željenim MODULOM i PORTOM. Ovo se vrši na način da se, u tablici, za odgovarajući MODUL i PORT prepiše ID iz prozora "ID" u stupac ID, te je u stupcu "CONFIG" potrebno odabrati opciju "ENABLED". Redak se zeleni ako su podaci dobro unešeni, u suprotnom redak se crveni. Ovaj postupak se ponavlja sve dok se ne ispune svi moduli. Prozor "MODUL NUM" služi za filtriranje tablice prema modulima. Izbor u prozorima se poništava pritiskom na tipku filter X u gornjem desnom kutu svakog prozora. Prijenos podataka u Tia portal može se vršiti na dva načina. Prvi je da se kopiraju stupci "FILTER TIME", "CALC CONFIG" i "CALC MEAS" u data block "PLC_RTD_x" u strukturu "DATA". Drugi način je da se pritisne tipka "Create data for FB_RTD_x" koja stvara MAPU "DT-ovi" u mapi gdje se nalazi excel, te u navedonoj mapi stvara mapu "FB_DI_DO_AI_AO" te u njoj stvara source file naziva "FB_DO_x" koji je potrebno generirati u Tia portalu preko External sources.</t>
  </si>
  <si>
    <t>MAX_NUM</t>
  </si>
  <si>
    <t>Konfiguracija se vrši na način da preko izbornika "STRUCT NAME" izabere željena struktura. U prozoru "PLC MEAS NAME" prikazuju se sva mjerenja koja se nalaze u izabranoj strukturi. U gornjem lijevom kutu nalazi se prozor (zeleni okvir) "ID" koji prikazuje ID signala koji je odabaran u prozoru "PLC MEAS NAME". Nakon što je izabrano mjerenje potrebno je upariti ID izabaranog mjerenja sa željenim MODULOM. Ovo se vrši na način da se, u tablici, za odgovarajući MODUL prepiše ID iz prozora "ID" u stupac ID, te je u stupcu "CONFIG" potrebno odabrati opciju "ENABLED". Redak se zeleni ako su podaci dobro unešeni, u suprotnom redak se crveni. Ovaj postupak se ponavlja sve dok se ne ispune svi moduli. Izbor u prozorima se poništava pritiskom na tipku filter X u gornjem desnom kutu svakog prozora. Prijenos podataka u Tia portal može se vršiti na dva načina. Prvi je da se kopiraju stupci "FILTER TIME", "CALC CONFIG" i "CALC MEAS" u data block "PLC_COUNTER_x" u strukturu "DATA". Drugi način je da se pritisne tipka "Create data for FB_COUNTER_x" koja stvara MAPU "DT-ovi" u mapi gdje se nalazi excel, te u navedonoj mapi stvara mapu "FB_DI_DO_AI_AO" te u njoj stvara source file naziva "FB_DO_x" koji je potrebno generirati u Tia portalu preko External sources.</t>
  </si>
  <si>
    <t xml:space="preserve"> CONFIG</t>
  </si>
  <si>
    <t>U prozoru "AO SYSTEM NAME" prikazuju se sve analogne kontrole koje se nalaze u izabranoj strukturi. U gornjem lijevom kutu nalazi se prozor (zeleni okvir) "ID" koji prikazuje ID signala koji je odabaran u prozoru "AO SYSTEM NAME". Nakon što je izabrana analogna kontrola potrebno je upariti ID izabaranog analogne kontrole sa željenim MODULOM. Ovo se vrši na način da se, u tablici, za odgovarajući MODUL prepiše ID iz prozora "ID" u stupac ID, te je u stupcu "CONFIG" potrebno odabrati opciju "ENABLED". Redak se zeleni ako su podaci dobro unešeni, u suprotnom redak se crveni. Ovaj postupak se ponavlja sve dok se ne ispune svi moduli. Izbor u prozorima se poništava pritiskom na tipku filter X u gornjem desnom kutu svakog prozora. Prijenos podataka u Tia portal može se vršiti na dva načina. Prvi je da se kopiraju stupci "FILTER TIME", "CALC CONFIG" i "CALC AO" u data block "PLC_AO_x" u strukturu "DATA". Drugi način je da se pritisne tipka "Create data for FB_COUNTER_x" koja stvara MAPU "DT-ovi" u mapi gdje se nalazi excel, te u navedonoj mapi stvara mapu "FB_DI_DO_AI_AO" te u njoj stvara source file naziva "FB_DO_x" koji je potrebno generirati u Tia portalu preko External sources.</t>
  </si>
  <si>
    <t>AO NAME</t>
  </si>
  <si>
    <t>CALC ANA_CTRL</t>
  </si>
  <si>
    <t>DEVICES</t>
  </si>
  <si>
    <t>SENTRON NAME</t>
  </si>
  <si>
    <t>FIRST VALUE ID</t>
  </si>
  <si>
    <t>POWER SCALING FACTOR</t>
  </si>
  <si>
    <t>VOLTAGE SCALE FACTOR</t>
  </si>
  <si>
    <t>CURRENT SCALING FACTOR</t>
  </si>
  <si>
    <t>GENERATOR_MEASUREMENT</t>
  </si>
  <si>
    <t>GENERATOR_PROTECTION</t>
  </si>
  <si>
    <t>GENERATOR_EXCITATION</t>
  </si>
  <si>
    <t>TRANSFORMER_PROTECTION</t>
  </si>
  <si>
    <t>LINE_PROTECTION</t>
  </si>
  <si>
    <t>AUX_SUPPLY</t>
  </si>
  <si>
    <t>STATUS NUMBER</t>
  </si>
  <si>
    <t>PLC STRUCT NAME</t>
  </si>
  <si>
    <t>PLC DEFINITION NAME</t>
  </si>
  <si>
    <t>STATUS SYSTEM ENG</t>
  </si>
  <si>
    <t>STATUS NAME ENG</t>
  </si>
  <si>
    <t>STATUS SYSTEM OTHER</t>
  </si>
  <si>
    <t>STATUS NAME OTHER</t>
  </si>
  <si>
    <t>TRUE</t>
  </si>
  <si>
    <t>MODUL PORT</t>
  </si>
  <si>
    <t>COLOR VAL 0</t>
  </si>
  <si>
    <t>COLOR VAL 1</t>
  </si>
  <si>
    <t>ALM CONFIG</t>
  </si>
  <si>
    <t>ALM INVERT</t>
  </si>
  <si>
    <t>ALM ID</t>
  </si>
  <si>
    <t>SYS NUM</t>
  </si>
  <si>
    <t>SYS PLC SHORT NAME</t>
  </si>
  <si>
    <t>SYS PLC LONG NAME</t>
  </si>
  <si>
    <t>PLC VAR NAME</t>
  </si>
  <si>
    <t>HMI SYSTEM NAME</t>
  </si>
  <si>
    <t>NAME LENGHT</t>
  </si>
  <si>
    <t>Simulator DT</t>
  </si>
  <si>
    <t>CTRL_MAINT</t>
  </si>
  <si>
    <t>Maintance switch active (-S100)</t>
  </si>
  <si>
    <t>WHITE</t>
  </si>
  <si>
    <t>RED</t>
  </si>
  <si>
    <t>CTRL_AND_SYNC</t>
  </si>
  <si>
    <t>Control and synchronization</t>
  </si>
  <si>
    <t>NO COLOR</t>
  </si>
  <si>
    <t>CTRL_LOCAL</t>
  </si>
  <si>
    <t/>
  </si>
  <si>
    <t>Local control active (-S103)</t>
  </si>
  <si>
    <t>GREEN</t>
  </si>
  <si>
    <t>Auxialliary +BFA01 system</t>
  </si>
  <si>
    <t>CTRL_AUTO</t>
  </si>
  <si>
    <t>Auto control active (-S104)</t>
  </si>
  <si>
    <t>GEN_CUBICLE</t>
  </si>
  <si>
    <t>YELLOW</t>
  </si>
  <si>
    <t>CTRL_START</t>
  </si>
  <si>
    <t>Unit 1 control and prot. +1CJA01</t>
  </si>
  <si>
    <t>Start pushbutton pressed (-S210)</t>
  </si>
  <si>
    <t>GEN</t>
  </si>
  <si>
    <t>CTRL_STOP</t>
  </si>
  <si>
    <t>Stop pushbutton pressed (-S211)</t>
  </si>
  <si>
    <t>PROT</t>
  </si>
  <si>
    <t>CTRL_RESET</t>
  </si>
  <si>
    <t>Reset Alarms (-S302)</t>
  </si>
  <si>
    <t>INTAKE</t>
  </si>
  <si>
    <t>BLUE</t>
  </si>
  <si>
    <t>CTRL_ESD_PB</t>
  </si>
  <si>
    <t>ESD pushbutton active (-S301)</t>
  </si>
  <si>
    <t>MIV_AND_BYPASS</t>
  </si>
  <si>
    <t>EXTERNAL_CTRL_ESD_PB</t>
  </si>
  <si>
    <t>External ESD pushbutton active</t>
  </si>
  <si>
    <t>HPU_SYS</t>
  </si>
  <si>
    <t>ESD_RELAY_ACT</t>
  </si>
  <si>
    <t>ESD relay active (-K301)</t>
  </si>
  <si>
    <t>HPU_PUMPS</t>
  </si>
  <si>
    <t>WATCHDOG</t>
  </si>
  <si>
    <t>Watchdog active</t>
  </si>
  <si>
    <t>CWS_AND_LOU_SYS</t>
  </si>
  <si>
    <t>EXTERNAL_SIG_OK</t>
  </si>
  <si>
    <t>External signals MCB ON (-F36)</t>
  </si>
  <si>
    <t>CWS_AND_LOU_PUMPS</t>
  </si>
  <si>
    <t>MCB_ALARM_GROUP</t>
  </si>
  <si>
    <t>TURBINE</t>
  </si>
  <si>
    <t>MCB_TRIP_GROUP</t>
  </si>
  <si>
    <t>TRAFO</t>
  </si>
  <si>
    <t>Synchronization manual</t>
  </si>
  <si>
    <t>DRAIN_AND_DEW</t>
  </si>
  <si>
    <t>SYNC_AUTO</t>
  </si>
  <si>
    <t>Synchronization auto</t>
  </si>
  <si>
    <t>EXC</t>
  </si>
  <si>
    <t>Synchronization start</t>
  </si>
  <si>
    <t>SN_LINE</t>
  </si>
  <si>
    <t>Synchronization stop</t>
  </si>
  <si>
    <t>SN_GEN_AND_MEAS</t>
  </si>
  <si>
    <t>Synchronization device OK</t>
  </si>
  <si>
    <t>SN_AUX</t>
  </si>
  <si>
    <t>GCB switch ON pushbutton</t>
  </si>
  <si>
    <t>GCB switch OFF pushbutton</t>
  </si>
  <si>
    <t>GCB_ON</t>
  </si>
  <si>
    <t>GCB_OFF</t>
  </si>
  <si>
    <t>Remote stop</t>
  </si>
  <si>
    <t>QUICK_SD_OK</t>
  </si>
  <si>
    <t>Quick shutdown relay OK (-K401)</t>
  </si>
  <si>
    <t>REMOTE_RESET</t>
  </si>
  <si>
    <t>Spare 29</t>
  </si>
  <si>
    <t>Spare 30</t>
  </si>
  <si>
    <t>Spare 31</t>
  </si>
  <si>
    <t>AC_MCB_ALARM_GROUP_OK</t>
  </si>
  <si>
    <t>AC MCBs group alarm OK</t>
  </si>
  <si>
    <t>AC_MCB_TRIP_GROUP_OK</t>
  </si>
  <si>
    <t>AC MCBs group trip OK</t>
  </si>
  <si>
    <t>DC_MCB_ALARM_GROUP_OK</t>
  </si>
  <si>
    <t>DC_MCB_TRIP_GROUP_OK</t>
  </si>
  <si>
    <t>MAIN_CB_ON</t>
  </si>
  <si>
    <t>Main CB ON (-Q0)</t>
  </si>
  <si>
    <t>MAIN_CB_OFF</t>
  </si>
  <si>
    <t>Main CB OFF</t>
  </si>
  <si>
    <t>MAIN_CB_MANUAL</t>
  </si>
  <si>
    <t>Main CB manual</t>
  </si>
  <si>
    <t>MAIN_CB_AUTOMATIC</t>
  </si>
  <si>
    <t>Main CB autopmatic</t>
  </si>
  <si>
    <t>MAIN_CB_TRIPPED</t>
  </si>
  <si>
    <t>Main CB tripped</t>
  </si>
  <si>
    <t>DIESEL_CB_ON</t>
  </si>
  <si>
    <t>Diesel CB ON</t>
  </si>
  <si>
    <t>DIESEL_CB_OFF</t>
  </si>
  <si>
    <t>Diesel CB OFF</t>
  </si>
  <si>
    <t>DIESEL_CB_MANUAL</t>
  </si>
  <si>
    <t>OVERSPEED_PROT_MCB_OK</t>
  </si>
  <si>
    <t>Diesel CB tripped</t>
  </si>
  <si>
    <t>VOLTAGE_OK</t>
  </si>
  <si>
    <t>AC voltage OK (-F411, -K411)</t>
  </si>
  <si>
    <t>MAIN_VOLTAGE_OK</t>
  </si>
  <si>
    <t>Voltage before Main CB OK (-F411, -K411)</t>
  </si>
  <si>
    <t>Voltage before Diesel CB OK</t>
  </si>
  <si>
    <t>SURGE_ARRESTOR_OK</t>
  </si>
  <si>
    <t>Surge arrestor OK (-FU1)</t>
  </si>
  <si>
    <t>RECTIFIER_1_OK</t>
  </si>
  <si>
    <t>RECTIFIER_2_OK</t>
  </si>
  <si>
    <t>BATTERY_CONNECTED</t>
  </si>
  <si>
    <t>DC_GCB_CUBICLE_SUPPLY_OK</t>
  </si>
  <si>
    <t>GCB cubicle DC suppy MCB ON (-F11)</t>
  </si>
  <si>
    <t>DC_MV_CUBICLE_SUPPLY_OK</t>
  </si>
  <si>
    <t>MV cubicle DC suppy MCB ON (-F12)</t>
  </si>
  <si>
    <t>AC_MV_SUPPLY_OK</t>
  </si>
  <si>
    <t>Spare 82</t>
  </si>
  <si>
    <t>Surge arrestor OK (-F60, -FU1, -FU2, -FU3)</t>
  </si>
  <si>
    <t>Spare 84</t>
  </si>
  <si>
    <t>Spare 85</t>
  </si>
  <si>
    <t>DC group trip (-F4, -F7, -F11, -F14)</t>
  </si>
  <si>
    <t>Aux transformer supply switch ON (-Q2)</t>
  </si>
  <si>
    <t>Spare 88</t>
  </si>
  <si>
    <t>Spare 91</t>
  </si>
  <si>
    <t>Spare 92</t>
  </si>
  <si>
    <t>Spare 93</t>
  </si>
  <si>
    <t>Spare 94</t>
  </si>
  <si>
    <t>Spare 95</t>
  </si>
  <si>
    <t>Spare</t>
  </si>
  <si>
    <t>Generator Vibration Trip (-VSE002)</t>
  </si>
  <si>
    <t>Line protection trip 2 (-F411)</t>
  </si>
  <si>
    <t>Line protection alarm (-F411)</t>
  </si>
  <si>
    <t>Incoming supply CB ON (-F0)</t>
  </si>
  <si>
    <t>Rectifier OK (-F3)</t>
  </si>
  <si>
    <t>DC alarm group (-F11)</t>
  </si>
  <si>
    <t>PSU (-U101) - ALARM</t>
  </si>
  <si>
    <t>MIV closed</t>
  </si>
  <si>
    <t>MIV open</t>
  </si>
  <si>
    <t>Bypass open</t>
  </si>
  <si>
    <t>Bypass closed</t>
  </si>
  <si>
    <t>Bypass opening contactor ON (-K102)</t>
  </si>
  <si>
    <t>Bypass closing contactor ON (-K101)</t>
  </si>
  <si>
    <t>FILTER_1_ALARM</t>
  </si>
  <si>
    <t>FILTER_1_TRIP</t>
  </si>
  <si>
    <t>FILTER_2_ALARM</t>
  </si>
  <si>
    <t>FILTER_2_TRIP</t>
  </si>
  <si>
    <t>PRESS_ACCU_ESD</t>
  </si>
  <si>
    <t>Accumulator ESD pressure OK (-B002)</t>
  </si>
  <si>
    <t>PRESS_ACCU_START</t>
  </si>
  <si>
    <t>PRESS_ACCU_STOP</t>
  </si>
  <si>
    <t>PRESS_ACCU_START_STOP</t>
  </si>
  <si>
    <t>Accumulator start/stop pump (-B002)</t>
  </si>
  <si>
    <t>PRESS_SYS_OK</t>
  </si>
  <si>
    <t>System pressure OK</t>
  </si>
  <si>
    <t>LVL_TOO_LOW</t>
  </si>
  <si>
    <t>LVL_LOW</t>
  </si>
  <si>
    <t>LVL_HIGH</t>
  </si>
  <si>
    <t>LVL_TOO_HIGH</t>
  </si>
  <si>
    <t>TEMP_HIGH</t>
  </si>
  <si>
    <t>TEMP_TOO_HIGH</t>
  </si>
  <si>
    <t>TEMP_HEATER_START</t>
  </si>
  <si>
    <t>TEMP_HEATER_STOP</t>
  </si>
  <si>
    <t>LEAK_DETECTION</t>
  </si>
  <si>
    <t>HEATER_MCB_ON</t>
  </si>
  <si>
    <t>HEATER_CONT_ON</t>
  </si>
  <si>
    <t>HPU_CONTROL_MCB_ON</t>
  </si>
  <si>
    <t>SPARE_245</t>
  </si>
  <si>
    <t>SPARE_246</t>
  </si>
  <si>
    <t>SPARE_247</t>
  </si>
  <si>
    <t>SPARE_248</t>
  </si>
  <si>
    <t>SPARE_249</t>
  </si>
  <si>
    <t>SPARE_250</t>
  </si>
  <si>
    <t>SPARE_251</t>
  </si>
  <si>
    <t>SPARE_252</t>
  </si>
  <si>
    <t>SPARE_253</t>
  </si>
  <si>
    <t>SPARE_254</t>
  </si>
  <si>
    <t>SPARE_255</t>
  </si>
  <si>
    <t>PUMP_1_THERMAL_PROT</t>
  </si>
  <si>
    <t>PUMP_1_REMOTE_SWITCH</t>
  </si>
  <si>
    <t>PUMP_1_TRIPPED</t>
  </si>
  <si>
    <t>PUMP_1_MCB_ON</t>
  </si>
  <si>
    <t>PUMP_1_CONT_ON</t>
  </si>
  <si>
    <t>PUMP_2_THERMAL_PROT</t>
  </si>
  <si>
    <t>PUMP_2_REMOTE_SWITCH</t>
  </si>
  <si>
    <t>PUMP_2_TRIPPED</t>
  </si>
  <si>
    <t>PUMP_2_ON</t>
  </si>
  <si>
    <t>PUMP_2_CONT_ON</t>
  </si>
  <si>
    <t>PUMP_DC_THERMAL_PROT</t>
  </si>
  <si>
    <t>PUMP_DC_REMOTE_SWITCH</t>
  </si>
  <si>
    <t>PUMP_DC_TRIPPED</t>
  </si>
  <si>
    <t>PUMP_DC_MCB_ON</t>
  </si>
  <si>
    <t>PUMP_DC_CONT_ON</t>
  </si>
  <si>
    <t>SPARE_275</t>
  </si>
  <si>
    <t>SPARE_276</t>
  </si>
  <si>
    <t>SPARE_277</t>
  </si>
  <si>
    <t>SPARE_278</t>
  </si>
  <si>
    <t>SPARE_279</t>
  </si>
  <si>
    <t>SPARE_280</t>
  </si>
  <si>
    <t>SPARE_281</t>
  </si>
  <si>
    <t>SPARE_282</t>
  </si>
  <si>
    <t>SPARE_283</t>
  </si>
  <si>
    <t>SPARE_284</t>
  </si>
  <si>
    <t>SPARE_285</t>
  </si>
  <si>
    <t>SPARE_286</t>
  </si>
  <si>
    <t>SPARE_287</t>
  </si>
  <si>
    <t>SPARE_4</t>
  </si>
  <si>
    <t>SPARE_5</t>
  </si>
  <si>
    <t>SPARE_7</t>
  </si>
  <si>
    <t>SPARE_8</t>
  </si>
  <si>
    <t>SPARE_9</t>
  </si>
  <si>
    <t>SPARE_10</t>
  </si>
  <si>
    <t>SPARE_11</t>
  </si>
  <si>
    <t>SPARE_12</t>
  </si>
  <si>
    <t>SPARE_13</t>
  </si>
  <si>
    <t>SPARE_14</t>
  </si>
  <si>
    <t>SPARE_15</t>
  </si>
  <si>
    <t>SPARE_16</t>
  </si>
  <si>
    <t>SPARE_17</t>
  </si>
  <si>
    <t>SPARE_18</t>
  </si>
  <si>
    <t>SPARE_19</t>
  </si>
  <si>
    <t>SPARE_21</t>
  </si>
  <si>
    <t>SPARE_22</t>
  </si>
  <si>
    <t>SPARE_23</t>
  </si>
  <si>
    <t>SPARE_24</t>
  </si>
  <si>
    <t>SPARE_25</t>
  </si>
  <si>
    <t>SPARE_28</t>
  </si>
  <si>
    <t>SPARE_29</t>
  </si>
  <si>
    <t>SPARE_30</t>
  </si>
  <si>
    <t>SPARE_31</t>
  </si>
  <si>
    <t>SPARE_32</t>
  </si>
  <si>
    <t>Runner vanes drive cont</t>
  </si>
  <si>
    <t>Wicket gate heater cont</t>
  </si>
  <si>
    <t>Overspeed trip (turbine) (-K312)</t>
  </si>
  <si>
    <t>Wicket gate torque-switch "C"</t>
  </si>
  <si>
    <t>Wicket gate torque-switch "O"</t>
  </si>
  <si>
    <t>Wicket gate limit-switch "C"</t>
  </si>
  <si>
    <t>Wicket gate limit-switch "O"</t>
  </si>
  <si>
    <t>SPARE_6</t>
  </si>
  <si>
    <t>Runner vanes torque switch "C"</t>
  </si>
  <si>
    <t>Runner vanes torque switch "O"</t>
  </si>
  <si>
    <t>Runner vanes limit switch "C"</t>
  </si>
  <si>
    <t>Runner vanes limit switch "O"</t>
  </si>
  <si>
    <t>Runner vanes thermoswitch (-1K11)</t>
  </si>
  <si>
    <t>SPARE_373</t>
  </si>
  <si>
    <t>SPARE_374</t>
  </si>
  <si>
    <t>SPARE_375</t>
  </si>
  <si>
    <t>SPARE_376</t>
  </si>
  <si>
    <t>SPARE_377</t>
  </si>
  <si>
    <t>SPARE_378</t>
  </si>
  <si>
    <t>SPARE_379</t>
  </si>
  <si>
    <t>SPARE_380</t>
  </si>
  <si>
    <t>SPARE_381</t>
  </si>
  <si>
    <t>SPARE_382</t>
  </si>
  <si>
    <t>SPARE_383</t>
  </si>
  <si>
    <t>TRAFO_TEMP_ALM</t>
  </si>
  <si>
    <t>Unit trafo 1BAT10 - Temperature alarm (-1K37)</t>
  </si>
  <si>
    <t>TRAFO_TEMP_TRIP</t>
  </si>
  <si>
    <t>Unit trafo 1BAT10 - Temperature trip (-1K38)</t>
  </si>
  <si>
    <t>TRAFO_PRESSURE_ALM</t>
  </si>
  <si>
    <t>Step-up trafo - Pressure alarm (-1K01)</t>
  </si>
  <si>
    <t>TRAFO_PRESSURE_TRIP</t>
  </si>
  <si>
    <t>Unit trafo 1BAT10 - Pressure trip (-1K36)</t>
  </si>
  <si>
    <t>GAS_ALM</t>
  </si>
  <si>
    <t>GAS_TRIP</t>
  </si>
  <si>
    <t>BUCHHOLZ_ALARM</t>
  </si>
  <si>
    <t>Unit trafo - Buchholz alarm</t>
  </si>
  <si>
    <t>BUCHHOLZ_TRIP</t>
  </si>
  <si>
    <t>Unit trafo 1BAT10 - Gas trip (-1K35)</t>
  </si>
  <si>
    <t>Unit trafo - Buchholz trip</t>
  </si>
  <si>
    <t>SPARE_396</t>
  </si>
  <si>
    <t>SPARE_399</t>
  </si>
  <si>
    <t>SPARE_400</t>
  </si>
  <si>
    <t>SPARE_401</t>
  </si>
  <si>
    <t>SPARE_402</t>
  </si>
  <si>
    <t>SPARE_403</t>
  </si>
  <si>
    <t>SPARE_404</t>
  </si>
  <si>
    <t>SPARE_405</t>
  </si>
  <si>
    <t>SPARE_406</t>
  </si>
  <si>
    <t>SPARE_407</t>
  </si>
  <si>
    <t>SPARE_408</t>
  </si>
  <si>
    <t>SPARE_409</t>
  </si>
  <si>
    <t>SPARE_410</t>
  </si>
  <si>
    <t>SPARE_411</t>
  </si>
  <si>
    <t>SPARE_412</t>
  </si>
  <si>
    <t>SS_TRAFO_U_TEMP_OK</t>
  </si>
  <si>
    <t>SS trafo - winding temp U Ok (-TH145)</t>
  </si>
  <si>
    <t>SS_TRAFO_V_TEMP_OK</t>
  </si>
  <si>
    <t>SS trafo - winding temp V Ok (-TH145)</t>
  </si>
  <si>
    <t>SS_TRAFO_W_TEMP_OK</t>
  </si>
  <si>
    <t>SS trafo - winding temp W Ok (-TH145)</t>
  </si>
  <si>
    <t>SPARE_437</t>
  </si>
  <si>
    <t>SPARE_438</t>
  </si>
  <si>
    <t>SPARE_439</t>
  </si>
  <si>
    <t>SPARE_440</t>
  </si>
  <si>
    <t>SPARE_441</t>
  </si>
  <si>
    <t>SPARE_442</t>
  </si>
  <si>
    <t>SPARE_443</t>
  </si>
  <si>
    <t>SPARE_444</t>
  </si>
  <si>
    <t>SPARE_445</t>
  </si>
  <si>
    <t>SPARE_446</t>
  </si>
  <si>
    <t>SPARE_447</t>
  </si>
  <si>
    <t>AVR_CONTACTOR_ON</t>
  </si>
  <si>
    <t>Excitation contactor closed (-K1)</t>
  </si>
  <si>
    <t>VOLTAGE_LOWER</t>
  </si>
  <si>
    <t>VOLTAGE_HIGHER</t>
  </si>
  <si>
    <t>Excitation device trip (-K205)</t>
  </si>
  <si>
    <t>Excitation device alarm (-DECS 250)</t>
  </si>
  <si>
    <t>Excitation diode monitoring trip (DV0 - RLY3)</t>
  </si>
  <si>
    <t>AVR_DO_2</t>
  </si>
  <si>
    <t>AVR relay 1</t>
  </si>
  <si>
    <t>AVR_DO_3</t>
  </si>
  <si>
    <t>AVR relay 2</t>
  </si>
  <si>
    <t>AVR_PS_ON</t>
  </si>
  <si>
    <t>AVR_WATCHDOG_OK</t>
  </si>
  <si>
    <t>Excitation watchdog OK (-K204)</t>
  </si>
  <si>
    <t>AVR_NO_TRIP</t>
  </si>
  <si>
    <t>AVR not tripped (-K112)</t>
  </si>
  <si>
    <t>AVR_START</t>
  </si>
  <si>
    <t xml:space="preserve">Start AVR </t>
  </si>
  <si>
    <t>AVR_LIMITER_ACTIVE</t>
  </si>
  <si>
    <t>Excitation Limiter active (-DECS 250)</t>
  </si>
  <si>
    <t>VT_MCB_OFF</t>
  </si>
  <si>
    <t>Excitation SPARE</t>
  </si>
  <si>
    <t>Excitation AVR active (-DECS 250)</t>
  </si>
  <si>
    <t>Excitation PF ctrl active (-DECS 250)</t>
  </si>
  <si>
    <t>Excitation VAR ctrl active (-DECS 250)</t>
  </si>
  <si>
    <t>Excitation FCR active (-DECS 250)</t>
  </si>
  <si>
    <t>AVR DO 3</t>
  </si>
  <si>
    <t>SPARE_467</t>
  </si>
  <si>
    <t>EXC AREP PS OK (-Q1)</t>
  </si>
  <si>
    <t>SPARE_468</t>
  </si>
  <si>
    <t>SPARE_469</t>
  </si>
  <si>
    <t>SPARE_470</t>
  </si>
  <si>
    <t>SPARE_471</t>
  </si>
  <si>
    <t>SPARE_472</t>
  </si>
  <si>
    <t>SPARE_473</t>
  </si>
  <si>
    <t>SPARE_474</t>
  </si>
  <si>
    <t>SPARE_475</t>
  </si>
  <si>
    <t>SPARE_476</t>
  </si>
  <si>
    <t>SPARE_477</t>
  </si>
  <si>
    <t>SPARE_478</t>
  </si>
  <si>
    <t>SPARE_479</t>
  </si>
  <si>
    <t>DS_ON</t>
  </si>
  <si>
    <t>0AKA01 - Disconnector closed (-Q2)</t>
  </si>
  <si>
    <t>DS_OFF</t>
  </si>
  <si>
    <t>0AKA01 - Disconnector open (-Q2)</t>
  </si>
  <si>
    <t>DS_GND</t>
  </si>
  <si>
    <t>ES_ON</t>
  </si>
  <si>
    <t>0AKA01 - Earthing switch closed (-Q3)</t>
  </si>
  <si>
    <t>ES_OFF</t>
  </si>
  <si>
    <t>0AKA01 - Earthing switch open (-Q3)</t>
  </si>
  <si>
    <t>VOLTAGE_PRESENT</t>
  </si>
  <si>
    <t>0AKA01 - Voltage detection relay closed (-F23)</t>
  </si>
  <si>
    <t>SYNCH_VT_MCB_ON</t>
  </si>
  <si>
    <t>0AKA02 - Voltage trafo MCB closed (-Q11)</t>
  </si>
  <si>
    <t>CB_SPRING_CHARGED</t>
  </si>
  <si>
    <t>0AKA01 - CB spring charged (-Q0)</t>
  </si>
  <si>
    <t>CB_Unlocked</t>
  </si>
  <si>
    <t>CB_LOCAL</t>
  </si>
  <si>
    <t>0AKA01 - Remote control (-S60)</t>
  </si>
  <si>
    <t>CB_ON</t>
  </si>
  <si>
    <t>0AKA01 - Cicruit breaker closed (-Q1)</t>
  </si>
  <si>
    <t>CB_OFF</t>
  </si>
  <si>
    <t>0AKA01 - Cicruit breaker open (-Q1)</t>
  </si>
  <si>
    <t>CB_APU_err</t>
  </si>
  <si>
    <t>MCB_W</t>
  </si>
  <si>
    <t>MCB_T</t>
  </si>
  <si>
    <t>0AKA01 - DC MCB OK group 1 Trip (-F14)</t>
  </si>
  <si>
    <t>+AKA01 - MCB group trip (-F4, -F7, -F14)</t>
  </si>
  <si>
    <t>GAS_PRESSURE_OK</t>
  </si>
  <si>
    <t>0AKA01 - Gas pressure OK (-Q1)</t>
  </si>
  <si>
    <t>+AKA01 - Gas pressure OK (-Q1)</t>
  </si>
  <si>
    <t>LEVER_INSERTED</t>
  </si>
  <si>
    <t>Lever inserted</t>
  </si>
  <si>
    <t>SHUNT_RELEASE_PS_OK</t>
  </si>
  <si>
    <t>0AKA01 - 2nd Shunt relase MCB ON (-F5)</t>
  </si>
  <si>
    <t>+AKA01 - 2nd Shunt relase MCB ON (-F5)</t>
  </si>
  <si>
    <t>FUSE_OK</t>
  </si>
  <si>
    <t>CONTROL_MCB_ON</t>
  </si>
  <si>
    <t>0AKA01 - DC control and signal</t>
  </si>
  <si>
    <t>ALM_GROUP_MCB_ON</t>
  </si>
  <si>
    <t>0AKA01 - AC control and signal</t>
  </si>
  <si>
    <t>CHARGING_MOTOR_MCB_ON</t>
  </si>
  <si>
    <t>0AKA01 - Charging motor MCB closed (-Q5)</t>
  </si>
  <si>
    <t>0AGA02 - Outgoing feeder CB service</t>
  </si>
  <si>
    <t>0AKA01 - MV Heaters on (-Q6)</t>
  </si>
  <si>
    <t>SPARE_511</t>
  </si>
  <si>
    <t>AJA04 - DS closed (-Q2)</t>
  </si>
  <si>
    <t>AJA04 - DS open (-Q2)</t>
  </si>
  <si>
    <t>AJA04 - ES closed (-Q2)</t>
  </si>
  <si>
    <t>AJA04 - ES open (-Q2)</t>
  </si>
  <si>
    <t>0AKA03 - Voltage present (-F23 -&gt; R1,R2)</t>
  </si>
  <si>
    <t>Synch_VT_MCB_OFF</t>
  </si>
  <si>
    <t>AJA04 - Local control (-S60)</t>
  </si>
  <si>
    <t>AJA04 - CB closed (-Q1)</t>
  </si>
  <si>
    <t>AJA04 - CB open (-Q1)</t>
  </si>
  <si>
    <t>MEAS_DS_OFF</t>
  </si>
  <si>
    <t>AC_MCB_ON</t>
  </si>
  <si>
    <t>SPARE_535</t>
  </si>
  <si>
    <t>SPARE_536</t>
  </si>
  <si>
    <t>Control and signal</t>
  </si>
  <si>
    <t>MOTOR_AND_HEATER_MCB_ON</t>
  </si>
  <si>
    <t>Charging motor MCB closed (-Q5)</t>
  </si>
  <si>
    <t>GEN_NEUTRAL_VT_MCB_ON</t>
  </si>
  <si>
    <t>MEAS_MCB_OK</t>
  </si>
  <si>
    <t>0AKA03 - Voltage trafo MCB closed (-Q11)</t>
  </si>
  <si>
    <t>PROT_MCB_OK</t>
  </si>
  <si>
    <t>MEAS_MCB_2_OK</t>
  </si>
  <si>
    <t>S</t>
  </si>
  <si>
    <t>SPARE_559</t>
  </si>
  <si>
    <t>SPARE_569</t>
  </si>
  <si>
    <t>SPARE_570</t>
  </si>
  <si>
    <t>SPARE_571</t>
  </si>
  <si>
    <t>SPARE_572</t>
  </si>
  <si>
    <t>SPARE_573</t>
  </si>
  <si>
    <t>SPARE_574</t>
  </si>
  <si>
    <t>SPARE_575</t>
  </si>
  <si>
    <t>0AKA03 - CB open (-Q1)</t>
  </si>
  <si>
    <t>0AKA03 - CB closed (-Q1)</t>
  </si>
  <si>
    <t>SPRING_CHARGED</t>
  </si>
  <si>
    <t>Step-up transformer outgoing spring charged</t>
  </si>
  <si>
    <t>0AKA03 - ES closed (-Q3)</t>
  </si>
  <si>
    <t>0AKA03 - DS open (-Q2)</t>
  </si>
  <si>
    <t>0AKA03 - DS closed (-Q2)</t>
  </si>
  <si>
    <t>Step-up transformer outgoing control MCB closed</t>
  </si>
  <si>
    <t>Step-up transf</t>
  </si>
  <si>
    <t>CB_CLOSING</t>
  </si>
  <si>
    <t>0AKA03 - CB closing (-S60)</t>
  </si>
  <si>
    <t>0AKA03 - control and signal</t>
  </si>
  <si>
    <t>0AKA03 - Charging motor MCB closed (-Q5)</t>
  </si>
  <si>
    <t>Step-up transformer incoming AC MCB closed</t>
  </si>
  <si>
    <t>VT1_MCB_ON</t>
  </si>
  <si>
    <t>VT2_MCB_ON</t>
  </si>
  <si>
    <t>0AGA01 - VT2 MCB closed</t>
  </si>
  <si>
    <t>VT3_MCB_ON</t>
  </si>
  <si>
    <t>0AGA01 - VT3 MCB closed</t>
  </si>
  <si>
    <t>0AKA03 - ES open (-Q3)</t>
  </si>
  <si>
    <t>0AKA03 - Voltage detection relay closed (-F23)</t>
  </si>
  <si>
    <t>SPARE_596</t>
  </si>
  <si>
    <t>SPARE_597</t>
  </si>
  <si>
    <t>SPARE_598</t>
  </si>
  <si>
    <t>SPARE_599</t>
  </si>
  <si>
    <t>SPARE_600</t>
  </si>
  <si>
    <t>SPARE_601</t>
  </si>
  <si>
    <t>SPARE_602</t>
  </si>
  <si>
    <t>SPARE_603</t>
  </si>
  <si>
    <t>SPARE_604</t>
  </si>
  <si>
    <t>SPARE_605</t>
  </si>
  <si>
    <t>SPARE_606</t>
  </si>
  <si>
    <t>SPARE_607</t>
  </si>
  <si>
    <t xml:space="preserve"> STRUCT NAME</t>
  </si>
  <si>
    <t>STATUS DEFINITION NAME</t>
  </si>
  <si>
    <t>SIMULATOR</t>
  </si>
  <si>
    <t>FRANCIS_DISTRIBUTOR_PS_ON</t>
  </si>
  <si>
    <t>TUR_FRA_KAP_CROSS</t>
  </si>
  <si>
    <t>TUR_PELT_DEFLECT</t>
  </si>
  <si>
    <t>FRANCIS_DISTRIBUTOR_OPEN</t>
  </si>
  <si>
    <t>TUR_PELT_NOZZLE</t>
  </si>
  <si>
    <t>FRANCIS_DISTRIBUTOR_CLOSE</t>
  </si>
  <si>
    <t>TUR_OTHER</t>
  </si>
  <si>
    <t>FRANCIS_DISTRIBUTOR_FULLY_CLOSE</t>
  </si>
  <si>
    <t>SUBSYS</t>
  </si>
  <si>
    <t>KAPLAN_DISTRIBUTOR_PS_ON</t>
  </si>
  <si>
    <t>CTRL_SYNC_EXC</t>
  </si>
  <si>
    <t>KAPLAN_DISTRIBUTOR_ESD</t>
  </si>
  <si>
    <t>WATERWAY_INTAKE</t>
  </si>
  <si>
    <t>KAPLAN_DISTRIBUTOR_OPEN</t>
  </si>
  <si>
    <t>CUBIC_AND_SIGNAL</t>
  </si>
  <si>
    <t>KAPLAN_DISTRIBUTOR_CLOSE</t>
  </si>
  <si>
    <t>SN</t>
  </si>
  <si>
    <t>KAPLAN_DISTRIBUTOR_FULLY_CLOSE</t>
  </si>
  <si>
    <t>KAPLAN_RUNNER_PS_ON</t>
  </si>
  <si>
    <t>KAPLAN_RUNNER_ESD</t>
  </si>
  <si>
    <t>KAPLAN_RUNNER_OPEN</t>
  </si>
  <si>
    <t>KAPLAN_RUNNER_CLOSE</t>
  </si>
  <si>
    <t>KAPLAN_RUNNER_FULLY_CLOSE</t>
  </si>
  <si>
    <t>CROSS_FLOW_VALVE_1_PS_ON</t>
  </si>
  <si>
    <t>CROSS_FLOW_VALVE_1_ESD</t>
  </si>
  <si>
    <t>CROSS_FLOW_VALVE_1_OPEN</t>
  </si>
  <si>
    <t>CROSS_FLOW_VALVE_1_CLOSE</t>
  </si>
  <si>
    <t>CROSS_FLOW_VALVE_1_FULLY_CLOSE</t>
  </si>
  <si>
    <t>CROSS_FLOW_VALVE_2_PS_ON</t>
  </si>
  <si>
    <t>CROSS_FLOW_VALVE_2_ESD</t>
  </si>
  <si>
    <t>CROSS_FLOW_VALVE_2_OPEN</t>
  </si>
  <si>
    <t>CROSS_FLOW_VALVE_2_CLOSE</t>
  </si>
  <si>
    <t>CROSS_FLOW_VALVE_2_FULLY_CLOSE</t>
  </si>
  <si>
    <t>SPARE_26</t>
  </si>
  <si>
    <t>SPARE_27</t>
  </si>
  <si>
    <t>DEF_1_PS_ON</t>
  </si>
  <si>
    <t>DEF_1_ESD</t>
  </si>
  <si>
    <t>DEF_1_OPEN</t>
  </si>
  <si>
    <t>DEF_1_CLOSE</t>
  </si>
  <si>
    <t>DEF_1_FULLY_CLOSE</t>
  </si>
  <si>
    <t>DEF_2_PS_ON</t>
  </si>
  <si>
    <t>DEF_2_ESD</t>
  </si>
  <si>
    <t>DEF_2_OPEN</t>
  </si>
  <si>
    <t>DEF_2_CLOSE</t>
  </si>
  <si>
    <t>DEF_2_FULLY_CLOSE</t>
  </si>
  <si>
    <t>DEF_3_PS_ON</t>
  </si>
  <si>
    <t>DEF_3_ESD</t>
  </si>
  <si>
    <t>DEF_3_OPEN</t>
  </si>
  <si>
    <t>DEF_3_CLOSE</t>
  </si>
  <si>
    <t>DEF_3_FULLY_CLOSE</t>
  </si>
  <si>
    <t>DEF_4_PS_ON</t>
  </si>
  <si>
    <t>DEF_4_ESD</t>
  </si>
  <si>
    <t>DEF_4_OPEN</t>
  </si>
  <si>
    <t>DEF_4_CLOSE</t>
  </si>
  <si>
    <t>DEF_4_FULLY_CLOSE</t>
  </si>
  <si>
    <t>DEF_5_PS_ON</t>
  </si>
  <si>
    <t>DEF_5_ESD</t>
  </si>
  <si>
    <t>DEF_5_OPEN</t>
  </si>
  <si>
    <t>DEF_5_CLOSE</t>
  </si>
  <si>
    <t>DEF_5_FULLY_CLOSE</t>
  </si>
  <si>
    <t>DEF_6_PS_ON</t>
  </si>
  <si>
    <t>DEF_6_ESD</t>
  </si>
  <si>
    <t>DEF_6_OPEN</t>
  </si>
  <si>
    <t>DEF_6_CLOSE</t>
  </si>
  <si>
    <t>DEF_6_FULLY_CLOSE</t>
  </si>
  <si>
    <t>SPARE_62</t>
  </si>
  <si>
    <t>SPARE_63</t>
  </si>
  <si>
    <t>NOZZ_1_PS_ON</t>
  </si>
  <si>
    <t>NOZZ_1_ESD</t>
  </si>
  <si>
    <t>NOZZ_1_OPEN</t>
  </si>
  <si>
    <t>NOZZ_1_CLOSE</t>
  </si>
  <si>
    <t>NOZZ_1_FULLY_CLOSE</t>
  </si>
  <si>
    <t>NOZZ_2_PS_ON</t>
  </si>
  <si>
    <t>NOZZ_2_ESD</t>
  </si>
  <si>
    <t>NOZZ_2_OPEN</t>
  </si>
  <si>
    <t>NOZZ_2_CLOSE</t>
  </si>
  <si>
    <t>NOZZ_2_FULLY_CLOSE</t>
  </si>
  <si>
    <t>NOZZ_3_PS_ON</t>
  </si>
  <si>
    <t>NOZZ_3_ESD</t>
  </si>
  <si>
    <t>NOZZ_3_OPEN</t>
  </si>
  <si>
    <t>NOZZ_3_CLOSE</t>
  </si>
  <si>
    <t>NOZZ_3_FULLY_CLOSE</t>
  </si>
  <si>
    <t>NOZZ_4_PS_ON</t>
  </si>
  <si>
    <t>NOZZ_4_ESD</t>
  </si>
  <si>
    <t>NOZZ_4_OPEN</t>
  </si>
  <si>
    <t>NOZZ_4_CLOSE</t>
  </si>
  <si>
    <t>NOZZ_4_FULLY_CLOSE</t>
  </si>
  <si>
    <t>NOZZ_5_PS_ON</t>
  </si>
  <si>
    <t>NOZZ_5_ESD</t>
  </si>
  <si>
    <t>NOZZ_5_OPEN</t>
  </si>
  <si>
    <t>NOZZ_5_CLOSE</t>
  </si>
  <si>
    <t>NOZZ_5_FULLY_CLOSE</t>
  </si>
  <si>
    <t>NOZZ_6_PS_ON</t>
  </si>
  <si>
    <t>NOZZ_6_ESD</t>
  </si>
  <si>
    <t>NOZZ_6_OPEN</t>
  </si>
  <si>
    <t>NOZZ_6_CLOSE</t>
  </si>
  <si>
    <t>NOZZ_6_FULLY_CLOSE</t>
  </si>
  <si>
    <t>SPARE_94</t>
  </si>
  <si>
    <t>SPARE_95</t>
  </si>
  <si>
    <t>GCB open 2</t>
  </si>
  <si>
    <t>SPARE_101</t>
  </si>
  <si>
    <t>SPARE_102</t>
  </si>
  <si>
    <t>SPARE_103</t>
  </si>
  <si>
    <t>SPARE_104</t>
  </si>
  <si>
    <t>SPARE_105</t>
  </si>
  <si>
    <t>SPARE_106</t>
  </si>
  <si>
    <t>SPARE_107</t>
  </si>
  <si>
    <t>SPARE_108</t>
  </si>
  <si>
    <t>SPARE_109</t>
  </si>
  <si>
    <t>SPARE_110</t>
  </si>
  <si>
    <t>SPARE_111</t>
  </si>
  <si>
    <t>SPARE_112</t>
  </si>
  <si>
    <t>SPARE_113</t>
  </si>
  <si>
    <t>SPARE_114</t>
  </si>
  <si>
    <t>SPARE_115</t>
  </si>
  <si>
    <t>SPARE_116</t>
  </si>
  <si>
    <t>SPARE_117</t>
  </si>
  <si>
    <t>SPARE_118</t>
  </si>
  <si>
    <t>SPARE_119</t>
  </si>
  <si>
    <t>SPARE_120</t>
  </si>
  <si>
    <t>SPARE_121</t>
  </si>
  <si>
    <t>SPARE_122</t>
  </si>
  <si>
    <t>SPARE_123</t>
  </si>
  <si>
    <t>SPARE_124</t>
  </si>
  <si>
    <t>SPARE_125</t>
  </si>
  <si>
    <t>SPARE_126</t>
  </si>
  <si>
    <t>SPARE_127</t>
  </si>
  <si>
    <t>HPU_PUMP_1_ON</t>
  </si>
  <si>
    <t>HPU_PUMP_2_ON</t>
  </si>
  <si>
    <t>HPU_PUMP_3_ON</t>
  </si>
  <si>
    <t>HPU_PUMP_ISOLATION_VALVE_1_ON</t>
  </si>
  <si>
    <t>HPU_PUMP_ISOLATION_VALVE_2_ON</t>
  </si>
  <si>
    <t>HPU_PUMP_ISOLATION_VALVE_3_ON</t>
  </si>
  <si>
    <t>HPU_HEATER_1_ON</t>
  </si>
  <si>
    <t>Ready for auto start</t>
  </si>
  <si>
    <t>Signalization warning</t>
  </si>
  <si>
    <t>HPU_SPARE_3</t>
  </si>
  <si>
    <t>HPU_SPARE_4</t>
  </si>
  <si>
    <t>Signalization ESD</t>
  </si>
  <si>
    <t>HPU_SPARE_5</t>
  </si>
  <si>
    <t>Rectifier 1 MCB OFF</t>
  </si>
  <si>
    <t>LOU_PUMP_1_ON</t>
  </si>
  <si>
    <t>Rectifier 2 MCB OFF</t>
  </si>
  <si>
    <t>LOU_PUMP_2_ON</t>
  </si>
  <si>
    <t>GCB ready for close</t>
  </si>
  <si>
    <t>LOU_FAN_1_ON</t>
  </si>
  <si>
    <t>LOU_FAN_2_ON</t>
  </si>
  <si>
    <t>LOU_HEATER_1_ON</t>
  </si>
  <si>
    <t>CWS_PUMP_1_ON</t>
  </si>
  <si>
    <t>CWS_PUMP_2_ON</t>
  </si>
  <si>
    <t>DRAIN_PUMP_1_ON</t>
  </si>
  <si>
    <t>DRAIN_PUMP_2_ON</t>
  </si>
  <si>
    <t>DWS_PUMP_1_ON</t>
  </si>
  <si>
    <t>DWS_PUMP_2_ON</t>
  </si>
  <si>
    <t>SPARE_154</t>
  </si>
  <si>
    <t>SPARE_155</t>
  </si>
  <si>
    <t>SPARE_156</t>
  </si>
  <si>
    <t>SPARE_157</t>
  </si>
  <si>
    <t>SPARE_158</t>
  </si>
  <si>
    <t>SPARE_159</t>
  </si>
  <si>
    <t>Unit 2 control and prot. +2CJA01</t>
  </si>
  <si>
    <t>CTRL_WARNING</t>
  </si>
  <si>
    <t>CTRL_TRIP</t>
  </si>
  <si>
    <t>CTRL_READY</t>
  </si>
  <si>
    <t>CTRL_WATCHDOG</t>
  </si>
  <si>
    <t>CTRL_QSD_OK</t>
  </si>
  <si>
    <t>QSD OK (-2K03)</t>
  </si>
  <si>
    <t>CTRL_QSD_RESET</t>
  </si>
  <si>
    <t>GEN_PROT_RESET</t>
  </si>
  <si>
    <t>Unit 2 GCB cubicle +2BAC01</t>
  </si>
  <si>
    <t>Generator protection reset</t>
  </si>
  <si>
    <t>EXC_AVR_START</t>
  </si>
  <si>
    <t>EXC_AVR_STOP</t>
  </si>
  <si>
    <t>EXC_AVR_RESET</t>
  </si>
  <si>
    <t>EXC_AVR_HIGHER</t>
  </si>
  <si>
    <t>EXC_AVR_LOWER</t>
  </si>
  <si>
    <t>EXC_AVR_AUTO</t>
  </si>
  <si>
    <t>EXC_AVR_Pre_pos1</t>
  </si>
  <si>
    <t>EXC_AVR_Droop_Oel</t>
  </si>
  <si>
    <t>EXC_AVR_VAR_PF</t>
  </si>
  <si>
    <t>EXC_AVR_V_match</t>
  </si>
  <si>
    <t>EXC_AVR_FCR</t>
  </si>
  <si>
    <t>EXC_AVR_CONT_ON</t>
  </si>
  <si>
    <t>SYNC_ON</t>
  </si>
  <si>
    <t>SYNC_CONT_ON</t>
  </si>
  <si>
    <t>GCB_OFF_1</t>
  </si>
  <si>
    <t>GCB_OFF_2</t>
  </si>
  <si>
    <t>GCB_UV_ON</t>
  </si>
  <si>
    <t>BYPASS_ON</t>
  </si>
  <si>
    <t>BYPASS_OFF</t>
  </si>
  <si>
    <t>BYPASS_HEATER_ON</t>
  </si>
  <si>
    <t>MIV_ON</t>
  </si>
  <si>
    <t>MIV_OFF</t>
  </si>
  <si>
    <t>INTAKE_GATE_1_OFF</t>
  </si>
  <si>
    <t>INTAKE_GATE_1_HEATER_1_ON</t>
  </si>
  <si>
    <t>INTAKE_GATE_1_HEATER_2_ON</t>
  </si>
  <si>
    <t>INTAKE_GATE_2_ON</t>
  </si>
  <si>
    <t>INTAKE_GATE_2_OFF</t>
  </si>
  <si>
    <t>INTAKE_GATE_2_HEATER_1_ON</t>
  </si>
  <si>
    <t>INTAKE_GATE_2_HEATER_2_ON</t>
  </si>
  <si>
    <t>INTAKE_GATE_3_ON</t>
  </si>
  <si>
    <t>INTAKE_GATE_3_OFF</t>
  </si>
  <si>
    <t>INTAKE_GATE_3_HEATER_1_ON</t>
  </si>
  <si>
    <t>INTAKE_GATE_3_HEATER_2_ON</t>
  </si>
  <si>
    <t>SPARE_212</t>
  </si>
  <si>
    <t>SPARE_213</t>
  </si>
  <si>
    <t>SPARE_214</t>
  </si>
  <si>
    <t>SPARE_215</t>
  </si>
  <si>
    <t>SPARE_216</t>
  </si>
  <si>
    <t>SPARE_217</t>
  </si>
  <si>
    <t>SPARE_218</t>
  </si>
  <si>
    <t>SPARE_219</t>
  </si>
  <si>
    <t>SPARE_220</t>
  </si>
  <si>
    <t>SPARE_221</t>
  </si>
  <si>
    <t>SPARE_222</t>
  </si>
  <si>
    <t>GEN_HEATER_ON</t>
  </si>
  <si>
    <t>BFA_MAIN_CB_ON</t>
  </si>
  <si>
    <t>BFA_DIESEL_CB_ON</t>
  </si>
  <si>
    <t>SIGN_READY_FOR_AUTO_START</t>
  </si>
  <si>
    <t>SIGN_WARNING</t>
  </si>
  <si>
    <t>SIGN_FAILURE</t>
  </si>
  <si>
    <t>SIGN_ESD</t>
  </si>
  <si>
    <t>RECTIFIER_1_AC_MCB_OFF</t>
  </si>
  <si>
    <t>RECTIFIER_2_AC_MCB_OFF</t>
  </si>
  <si>
    <t>GCB_READY_TO_CLOSE</t>
  </si>
  <si>
    <t>SIGN_CB_OFF</t>
  </si>
  <si>
    <t>SIGN_CB_ON</t>
  </si>
  <si>
    <t>LOU_PUMP_ON</t>
  </si>
  <si>
    <t>SPARE_240</t>
  </si>
  <si>
    <t>SPARE_241</t>
  </si>
  <si>
    <t>SPARE_242</t>
  </si>
  <si>
    <t>SPARE_243</t>
  </si>
  <si>
    <t>Line feeder CB OFF 2</t>
  </si>
  <si>
    <t>LINE_1_CB_ON</t>
  </si>
  <si>
    <t>LINE_1_CB_OFF_1</t>
  </si>
  <si>
    <t>LINE_1_CB_OFF_2</t>
  </si>
  <si>
    <t>LINE_1_CB_UV</t>
  </si>
  <si>
    <t>LINE_1_DS_ON</t>
  </si>
  <si>
    <t>LINE_1_DS_OFF</t>
  </si>
  <si>
    <t>LINE_1_ES_ON</t>
  </si>
  <si>
    <t>LINE_1_ES_OFF</t>
  </si>
  <si>
    <t>LINE_2_CB_ON</t>
  </si>
  <si>
    <t>LINE_2_CB_OFF_1</t>
  </si>
  <si>
    <t>LINE_2_CB_OFF_2</t>
  </si>
  <si>
    <t>LINE_2_CB_UV</t>
  </si>
  <si>
    <t>LINE_2_DS_ON</t>
  </si>
  <si>
    <t>LINE_2_DS_OFF</t>
  </si>
  <si>
    <t>LINE_2_ES_ON</t>
  </si>
  <si>
    <t>LINE_2_ES_OFF</t>
  </si>
  <si>
    <t>GEN_CB_ON</t>
  </si>
  <si>
    <t>GEN_CB_OFF_1</t>
  </si>
  <si>
    <t>GEN_CB_OFF_2</t>
  </si>
  <si>
    <t>GEN_CB_UV</t>
  </si>
  <si>
    <t>GEN_DS_ON</t>
  </si>
  <si>
    <t>GEN_DS_OFF</t>
  </si>
  <si>
    <t>Trafo feeder disconnector OFF</t>
  </si>
  <si>
    <t>GEN_ES_ON</t>
  </si>
  <si>
    <t>GEN_ES_OFF</t>
  </si>
  <si>
    <t>Wicket gate distortion capture</t>
  </si>
  <si>
    <t>Runner vanes heater MCB ON (-F54)</t>
  </si>
  <si>
    <t>Wicket gate heater MCB ON (-F49)</t>
  </si>
  <si>
    <t>Runner vanes drive CB ON (-F51)</t>
  </si>
  <si>
    <t>Wicket gate drive CB ON (-F47)</t>
  </si>
  <si>
    <t>Wicket gate drive cont</t>
  </si>
  <si>
    <t>Synchronization voltage lower (-F111)</t>
  </si>
  <si>
    <t>Synchronization voltage higher (-F111)</t>
  </si>
  <si>
    <t>PLC SYS NAME</t>
  </si>
  <si>
    <t>PLC MEAS NAME</t>
  </si>
  <si>
    <t>MEAS NAME ENG</t>
  </si>
  <si>
    <t>MEAS NAME OTHER</t>
  </si>
  <si>
    <t>UNIT</t>
  </si>
  <si>
    <t>Logging enable</t>
  </si>
  <si>
    <t>Logging time (s)</t>
  </si>
  <si>
    <t>TYPE</t>
  </si>
  <si>
    <t>Location</t>
  </si>
  <si>
    <t>5</t>
  </si>
  <si>
    <t>Turbine wicket gate position</t>
  </si>
  <si>
    <t>%</t>
  </si>
  <si>
    <t>1 s</t>
  </si>
  <si>
    <t>TURBINE_AND_HPU</t>
  </si>
  <si>
    <t>Turbine and HPU</t>
  </si>
  <si>
    <t>Common</t>
  </si>
  <si>
    <t>2 s</t>
  </si>
  <si>
    <t>GENERATOR_MECHANICAL</t>
  </si>
  <si>
    <t>Generator mehanical</t>
  </si>
  <si>
    <t>-</t>
  </si>
  <si>
    <t>Unit 1</t>
  </si>
  <si>
    <t>Turbine runner position</t>
  </si>
  <si>
    <t>30 s</t>
  </si>
  <si>
    <t>Generator measurement</t>
  </si>
  <si>
    <t>V</t>
  </si>
  <si>
    <t>Unit 2</t>
  </si>
  <si>
    <t>Turbine deflector position</t>
  </si>
  <si>
    <t>Generator protection</t>
  </si>
  <si>
    <t>A</t>
  </si>
  <si>
    <t>5 s</t>
  </si>
  <si>
    <t>Unit 3</t>
  </si>
  <si>
    <t>Turbine nozzle 1 position</t>
  </si>
  <si>
    <t>Generator excitation</t>
  </si>
  <si>
    <t>W</t>
  </si>
  <si>
    <t>10 s</t>
  </si>
  <si>
    <t>Intake</t>
  </si>
  <si>
    <t>Turbine nozzle 2 position</t>
  </si>
  <si>
    <t>Transformer protection</t>
  </si>
  <si>
    <t>Var</t>
  </si>
  <si>
    <t>Turbine nozzle 3 position</t>
  </si>
  <si>
    <t>Line protection</t>
  </si>
  <si>
    <t>VA</t>
  </si>
  <si>
    <t>1 min</t>
  </si>
  <si>
    <t>Turbine nozzle 4 position</t>
  </si>
  <si>
    <t>CONTROL</t>
  </si>
  <si>
    <t>Control</t>
  </si>
  <si>
    <t>kV</t>
  </si>
  <si>
    <t>5 min</t>
  </si>
  <si>
    <t>Turbine nozzle 5 position</t>
  </si>
  <si>
    <t>CWS_AND_LOU</t>
  </si>
  <si>
    <t>Auxuliuary supply</t>
  </si>
  <si>
    <t>kA</t>
  </si>
  <si>
    <t>Turbine nozzle 6 position</t>
  </si>
  <si>
    <t>CWS and LOU</t>
  </si>
  <si>
    <t>kW</t>
  </si>
  <si>
    <t>Cross flow gate 1 position</t>
  </si>
  <si>
    <t>TRAFO_AND_OTHER</t>
  </si>
  <si>
    <t>Transformer and other</t>
  </si>
  <si>
    <t>kVAr</t>
  </si>
  <si>
    <t>Cross flow gate 2 position</t>
  </si>
  <si>
    <t>kVA</t>
  </si>
  <si>
    <t>Turbine bearing temperature</t>
  </si>
  <si>
    <t>°C</t>
  </si>
  <si>
    <t>MW</t>
  </si>
  <si>
    <t>HPU accumulator oil pressure</t>
  </si>
  <si>
    <t>bar</t>
  </si>
  <si>
    <t>MVAr</t>
  </si>
  <si>
    <t>HPU system oil pressure</t>
  </si>
  <si>
    <t>MVA</t>
  </si>
  <si>
    <t>HPU oil tank temperature</t>
  </si>
  <si>
    <t>Hz</t>
  </si>
  <si>
    <t>HPU oil level</t>
  </si>
  <si>
    <t>mm</t>
  </si>
  <si>
    <t>Penstock pressure</t>
  </si>
  <si>
    <t>Turbine pressure 2</t>
  </si>
  <si>
    <t>mm2/s</t>
  </si>
  <si>
    <t>Head water level</t>
  </si>
  <si>
    <t>m</t>
  </si>
  <si>
    <t>rpm</t>
  </si>
  <si>
    <t>Main speed</t>
  </si>
  <si>
    <t>Redudant speed</t>
  </si>
  <si>
    <t>Redudant speed 1</t>
  </si>
  <si>
    <t>DE bearing temperature</t>
  </si>
  <si>
    <t>DE bearing temperature 2</t>
  </si>
  <si>
    <t>DE bearing temperature 3</t>
  </si>
  <si>
    <t>DE bearing temperature 4</t>
  </si>
  <si>
    <t>NDE temperature</t>
  </si>
  <si>
    <t>Inlet outlet temperature 2</t>
  </si>
  <si>
    <t>Inlet outlet temperature 3</t>
  </si>
  <si>
    <t>Inlet outlet temperature 4</t>
  </si>
  <si>
    <t>Vibration 3</t>
  </si>
  <si>
    <t>Spare 46</t>
  </si>
  <si>
    <t>Spare 47</t>
  </si>
  <si>
    <t>Phase current 1</t>
  </si>
  <si>
    <t>Phase current 2</t>
  </si>
  <si>
    <t>Phase current 3</t>
  </si>
  <si>
    <t>Average phase current</t>
  </si>
  <si>
    <t>Line voltage U12</t>
  </si>
  <si>
    <t>Line voltage U13</t>
  </si>
  <si>
    <t>Line voltage U23</t>
  </si>
  <si>
    <t>Average line voltage</t>
  </si>
  <si>
    <t>Phase voltage U1</t>
  </si>
  <si>
    <t>Phase voltage U2</t>
  </si>
  <si>
    <t>Phase voltage U3</t>
  </si>
  <si>
    <t>Frequency</t>
  </si>
  <si>
    <t>Power factor</t>
  </si>
  <si>
    <t>Active power</t>
  </si>
  <si>
    <t>Reactive power</t>
  </si>
  <si>
    <t>Apparent power</t>
  </si>
  <si>
    <t>Active energy import</t>
  </si>
  <si>
    <t>Active energy export</t>
  </si>
  <si>
    <t>Reactive energy import</t>
  </si>
  <si>
    <t>Reactive energy export</t>
  </si>
  <si>
    <t>Spare_68</t>
  </si>
  <si>
    <t>Spare_69</t>
  </si>
  <si>
    <t>Spare_70</t>
  </si>
  <si>
    <t>Spare_71</t>
  </si>
  <si>
    <t>Spare_96</t>
  </si>
  <si>
    <t>Spare_97</t>
  </si>
  <si>
    <t>Spare_98</t>
  </si>
  <si>
    <t>Spare_99</t>
  </si>
  <si>
    <t>Spare_100</t>
  </si>
  <si>
    <t>Spare_101</t>
  </si>
  <si>
    <t>Spare_102</t>
  </si>
  <si>
    <t>Spare_112</t>
  </si>
  <si>
    <t>Spare_113</t>
  </si>
  <si>
    <t>Spare_114</t>
  </si>
  <si>
    <t>Spare_115</t>
  </si>
  <si>
    <t>Spare_116</t>
  </si>
  <si>
    <t>Spare_117</t>
  </si>
  <si>
    <t>Spare_118</t>
  </si>
  <si>
    <t>Spare_119</t>
  </si>
  <si>
    <t>Spare_134</t>
  </si>
  <si>
    <t>Spare_135</t>
  </si>
  <si>
    <t>Spare_136</t>
  </si>
  <si>
    <t>Spare_137</t>
  </si>
  <si>
    <t>Spare_138</t>
  </si>
  <si>
    <t>Spare_139</t>
  </si>
  <si>
    <t>Spare_140</t>
  </si>
  <si>
    <t>Spare_141</t>
  </si>
  <si>
    <t>Spare_142</t>
  </si>
  <si>
    <t>Spare_143</t>
  </si>
  <si>
    <t>MWh</t>
  </si>
  <si>
    <t>MVArh</t>
  </si>
  <si>
    <t>h</t>
  </si>
  <si>
    <t>Spare_192</t>
  </si>
  <si>
    <t>Spare_193</t>
  </si>
  <si>
    <t>Spare_194</t>
  </si>
  <si>
    <t>Spare_195</t>
  </si>
  <si>
    <t>Spare_196</t>
  </si>
  <si>
    <t>Spare_197</t>
  </si>
  <si>
    <t>Spare_198</t>
  </si>
  <si>
    <t>Spare_199</t>
  </si>
  <si>
    <t>Spare_200</t>
  </si>
  <si>
    <t>Spare_201</t>
  </si>
  <si>
    <t>Spare_202</t>
  </si>
  <si>
    <t>Spare_203</t>
  </si>
  <si>
    <t>Spare_204</t>
  </si>
  <si>
    <t>Spare_205</t>
  </si>
  <si>
    <t>Spare_206</t>
  </si>
  <si>
    <t>Spare_207</t>
  </si>
  <si>
    <t>Spare_208</t>
  </si>
  <si>
    <t>Spare_209</t>
  </si>
  <si>
    <t>Spare_210</t>
  </si>
  <si>
    <t>Spare_211</t>
  </si>
  <si>
    <t>Spare_212</t>
  </si>
  <si>
    <t>Spare_213</t>
  </si>
  <si>
    <t>Spare_214</t>
  </si>
  <si>
    <t>Spare_215</t>
  </si>
  <si>
    <t>kWh</t>
  </si>
  <si>
    <t>Spare_241</t>
  </si>
  <si>
    <t>Spare_242</t>
  </si>
  <si>
    <t>Spare_243</t>
  </si>
  <si>
    <t>Spare_244</t>
  </si>
  <si>
    <t>Spare_245</t>
  </si>
  <si>
    <t>Spare_246</t>
  </si>
  <si>
    <t>Spare_247</t>
  </si>
  <si>
    <t>Spare_248</t>
  </si>
  <si>
    <t>Spare_249</t>
  </si>
  <si>
    <t>Spare_250</t>
  </si>
  <si>
    <t>Spare_251</t>
  </si>
  <si>
    <t>Spare_252</t>
  </si>
  <si>
    <t>Spare_253</t>
  </si>
  <si>
    <t>Spare_254</t>
  </si>
  <si>
    <t>Spare_255</t>
  </si>
  <si>
    <t>Spare_256</t>
  </si>
  <si>
    <t>Spare_257</t>
  </si>
  <si>
    <t>Spare_258</t>
  </si>
  <si>
    <t>Spare_259</t>
  </si>
  <si>
    <t>Spare_260</t>
  </si>
  <si>
    <t>Spare_261</t>
  </si>
  <si>
    <t>Spare_262</t>
  </si>
  <si>
    <t>Spare_263</t>
  </si>
  <si>
    <t>Spare_264</t>
  </si>
  <si>
    <t>Spare_265</t>
  </si>
  <si>
    <t>Spare_266</t>
  </si>
  <si>
    <t>Spare_267</t>
  </si>
  <si>
    <t>Spare_268</t>
  </si>
  <si>
    <t>Spare_269</t>
  </si>
  <si>
    <t>Spare_270</t>
  </si>
  <si>
    <t>Spare_271</t>
  </si>
  <si>
    <t>Spare_272</t>
  </si>
  <si>
    <t>Spare_273</t>
  </si>
  <si>
    <t>Spare_274</t>
  </si>
  <si>
    <t>Spare_275</t>
  </si>
  <si>
    <t>Spare_276</t>
  </si>
  <si>
    <t>Spare_277</t>
  </si>
  <si>
    <t>Spare_278</t>
  </si>
  <si>
    <t>Spare_279</t>
  </si>
  <si>
    <t>Spare_280</t>
  </si>
  <si>
    <t>Spare_281</t>
  </si>
  <si>
    <t>Spare_282</t>
  </si>
  <si>
    <t>Spare_283</t>
  </si>
  <si>
    <t>Spare_284</t>
  </si>
  <si>
    <t>Spare_285</t>
  </si>
  <si>
    <t>Spare_286</t>
  </si>
  <si>
    <t>AO SYSTEM NAME</t>
  </si>
  <si>
    <t>AO NUM</t>
  </si>
  <si>
    <t>NAME ENG</t>
  </si>
  <si>
    <t>NAME OTHER</t>
  </si>
  <si>
    <t>LOW</t>
  </si>
  <si>
    <t>high</t>
  </si>
  <si>
    <t>OFFset</t>
  </si>
  <si>
    <t>highlimit</t>
  </si>
  <si>
    <t>FRANCIS_DISTRIBUTOR</t>
  </si>
  <si>
    <t>MECH</t>
  </si>
  <si>
    <t>KAPLAN_DISTRIBUTOR</t>
  </si>
  <si>
    <t>KAPLAN_RUNNER</t>
  </si>
  <si>
    <t>CROSS_FLOW_VALVE_1</t>
  </si>
  <si>
    <t>CROSS_FLOW_VALVE_2</t>
  </si>
  <si>
    <t>PELTON_DEFLECTOR_1</t>
  </si>
  <si>
    <t>PELTON_DEFLECTOR_2</t>
  </si>
  <si>
    <t>PELTON_DEFLECTOR_3</t>
  </si>
  <si>
    <t>PELTON_DEFLECTOR_4</t>
  </si>
  <si>
    <t>PELTON_DEFLECTOR_5</t>
  </si>
  <si>
    <t>PELTON_DEFLECTOR_6</t>
  </si>
  <si>
    <t>PELTON_NOZZLE_1</t>
  </si>
  <si>
    <t>PELTON_NOZZLE_2</t>
  </si>
  <si>
    <t>PELTON_NOZZLE_3</t>
  </si>
  <si>
    <t>PELTON_NOZZLE_4</t>
  </si>
  <si>
    <t>PELTON_NOZZLE_5</t>
  </si>
  <si>
    <t>PELTON_NOZZLE_6</t>
  </si>
  <si>
    <t>EXC_CTRL_1</t>
  </si>
  <si>
    <t>EXC_CTRL_2</t>
  </si>
  <si>
    <t>CWS_VALVE</t>
  </si>
  <si>
    <t>CWS_PUMP_1</t>
  </si>
  <si>
    <t>CWS_PUMP_2</t>
  </si>
  <si>
    <t>CLASS NUMBER</t>
  </si>
  <si>
    <t>CLASS NAME</t>
  </si>
  <si>
    <t>NUM</t>
  </si>
  <si>
    <t>REACT_TO_UNIT</t>
  </si>
  <si>
    <t>No blocking</t>
  </si>
  <si>
    <t>Digital input PS OFF</t>
  </si>
  <si>
    <t>Analog input PS OFF</t>
  </si>
  <si>
    <t>External signals PS OFF</t>
  </si>
  <si>
    <t>1,2</t>
  </si>
  <si>
    <t>Unit distrb. comm erorr</t>
  </si>
  <si>
    <t>1,3</t>
  </si>
  <si>
    <t>BFA distrb. comm erorr</t>
  </si>
  <si>
    <t>2,3</t>
  </si>
  <si>
    <t>MV distrb. comm erorr</t>
  </si>
  <si>
    <t>1,2,3</t>
  </si>
  <si>
    <t>GCB distrb. comm erorr</t>
  </si>
  <si>
    <t>Intake distrb. comm erorr</t>
  </si>
  <si>
    <t>Unit DC MCB trip</t>
  </si>
  <si>
    <t>MV DC MCB trip</t>
  </si>
  <si>
    <t>GCB DC MCB trip</t>
  </si>
  <si>
    <t>File location</t>
  </si>
  <si>
    <t>C:\Users\Branimir.Vrdoljak\Desktop\Program Export</t>
  </si>
  <si>
    <t>Odabir načina bojanja</t>
  </si>
  <si>
    <t>File name</t>
  </si>
  <si>
    <t>PLC alarm texts</t>
  </si>
  <si>
    <t>Bojanje uz uvjet alarm USED</t>
  </si>
  <si>
    <t>PLC STRUCT</t>
  </si>
  <si>
    <t>ALM NUM</t>
  </si>
  <si>
    <t>PLC NAME</t>
  </si>
  <si>
    <t>ALARM SYSTEM ENG</t>
  </si>
  <si>
    <t>ALARM TEXT ENG</t>
  </si>
  <si>
    <t>ALARM SYSTEM OTHER</t>
  </si>
  <si>
    <t>ALARM TEXT OTHER</t>
  </si>
  <si>
    <t>ALM CONTROL</t>
  </si>
  <si>
    <t>SR ALARM</t>
  </si>
  <si>
    <t>ALARM CLASS</t>
  </si>
  <si>
    <t>BLOCKING CLASS 1</t>
  </si>
  <si>
    <t>BLOCKING CLASS 2</t>
  </si>
  <si>
    <t>DELAY</t>
  </si>
  <si>
    <t>TIME base</t>
  </si>
  <si>
    <t>USED</t>
  </si>
  <si>
    <t>Done</t>
  </si>
  <si>
    <t>Bojanje bez uvjeta alarm USED</t>
  </si>
  <si>
    <t>SPARE_0</t>
  </si>
  <si>
    <t>Turbine</t>
  </si>
  <si>
    <t>Disable</t>
  </si>
  <si>
    <t>NOT</t>
  </si>
  <si>
    <t>Alarm</t>
  </si>
  <si>
    <t>MS</t>
  </si>
  <si>
    <t>In progress</t>
  </si>
  <si>
    <t>PELTON_Y1_ERR</t>
  </si>
  <si>
    <t>Turbine +1MEA01</t>
  </si>
  <si>
    <t>Nozzle 1 postion measurement - sensor error</t>
  </si>
  <si>
    <t>YES</t>
  </si>
  <si>
    <t>Normal shutdown</t>
  </si>
  <si>
    <t>Software</t>
  </si>
  <si>
    <t>Pitanje</t>
  </si>
  <si>
    <t>PELTON_Y2_ERR</t>
  </si>
  <si>
    <t>Nozzle 2 postion measurement - sensor error</t>
  </si>
  <si>
    <t>HPU</t>
  </si>
  <si>
    <t>PELTON_Y3_ERR</t>
  </si>
  <si>
    <t>Nozzle 3 postion measurement - sensor error</t>
  </si>
  <si>
    <t>WATERWAY</t>
  </si>
  <si>
    <t>PELTON_Y4_ERR</t>
  </si>
  <si>
    <t>Nozzle 4 postion measurement - sensor error</t>
  </si>
  <si>
    <t>GEN_TEMP_WIND</t>
  </si>
  <si>
    <t>PELTON_Y5_ERR</t>
  </si>
  <si>
    <t>Nozzle 5 postion measurement - sensor error</t>
  </si>
  <si>
    <t>GEN_BEAR_AND_AIR</t>
  </si>
  <si>
    <t>PELTON_Y6_ERR</t>
  </si>
  <si>
    <t>Nozzle 6 postion measurement - sensor error</t>
  </si>
  <si>
    <t>GEN_SPEED_WH_AND_VIB</t>
  </si>
  <si>
    <t>PELTON_YD_1_ERR</t>
  </si>
  <si>
    <t>Deflector position measurement - sensor error</t>
  </si>
  <si>
    <t>GEN_OTHER_ALM</t>
  </si>
  <si>
    <t>PELTON_Y1_POS_ERR</t>
  </si>
  <si>
    <t>Nozzle 1 postion measurement - positioning error</t>
  </si>
  <si>
    <t>MIN</t>
  </si>
  <si>
    <t>UNIT_TRAFO</t>
  </si>
  <si>
    <t>PELTON_Y2_POS_ERR</t>
  </si>
  <si>
    <t>Nozzle 2 postion measurement - positioning error</t>
  </si>
  <si>
    <t>AUX_TRAFO_AND_DIESEL</t>
  </si>
  <si>
    <t>PELTON_Y3_POS_ERR</t>
  </si>
  <si>
    <t>Nozzle 3 postion measurement - positioning error</t>
  </si>
  <si>
    <t>EXC_AND_SYNC</t>
  </si>
  <si>
    <t>PELTON_Y4_POS_ERR</t>
  </si>
  <si>
    <t>Nozzle 4 postion measurement - positioning error</t>
  </si>
  <si>
    <t>PROT_AND_AUTO_MODE</t>
  </si>
  <si>
    <t>PELTON_Y5_POS_ERR</t>
  </si>
  <si>
    <t>Nozzle 5 postion measurement - positioning error</t>
  </si>
  <si>
    <t>CTRL_AND_COMM_1</t>
  </si>
  <si>
    <t>PELTON_Y6_POS_ERR</t>
  </si>
  <si>
    <t>Nozzle 6 postion measurement - positioning error</t>
  </si>
  <si>
    <t>CTRL_AND_COMM_2</t>
  </si>
  <si>
    <t>PELTON_YD_1_POS_ERR</t>
  </si>
  <si>
    <t>Deflector postion  measurement - positioning error</t>
  </si>
  <si>
    <t>GEN_CUB_AND_OTHER</t>
  </si>
  <si>
    <t>FRANCIS_DISTRIBUTOR_ERR</t>
  </si>
  <si>
    <t>Unit 2 Turbine +2MEA01</t>
  </si>
  <si>
    <t>Distributor position - sensor error</t>
  </si>
  <si>
    <t>Enable</t>
  </si>
  <si>
    <t>Quick shutdown</t>
  </si>
  <si>
    <t>AUX_AC_DC_1</t>
  </si>
  <si>
    <t>FRANCIS_DISTRIBUTOR_POS_ERR</t>
  </si>
  <si>
    <t>Distributor position - positioning error</t>
  </si>
  <si>
    <t>AUX_AC_DC_2</t>
  </si>
  <si>
    <t>KAPLAN_DISTRIBUTOR_ERR</t>
  </si>
  <si>
    <t>Unit 1 Turbine +1MEA01</t>
  </si>
  <si>
    <t>Wicket gate position - sensor error</t>
  </si>
  <si>
    <t>Ledeapparat posisjon - sensorfeil</t>
  </si>
  <si>
    <t>ANALOG</t>
  </si>
  <si>
    <t>KAPLAN_DISTRIBUTOR_POS_ERR</t>
  </si>
  <si>
    <t>Wicket gate position - positioning error</t>
  </si>
  <si>
    <t>Ledeapparat posisjon - posisjoneringsfeil</t>
  </si>
  <si>
    <t>KAPLAN_RUNNER_ERR</t>
  </si>
  <si>
    <t>Runner position - sensor error</t>
  </si>
  <si>
    <t>Løper posisjon - sensorfeil</t>
  </si>
  <si>
    <t>SN_AUX_TRAFO_AND_GND</t>
  </si>
  <si>
    <t>KAPLAN_RUNNER_POS_ERR</t>
  </si>
  <si>
    <t>Runner position - positioning error</t>
  </si>
  <si>
    <t>Løper posisjon - posisjoneringsfeil</t>
  </si>
  <si>
    <t>CROSS_FLOW_VALVE_1_ERR</t>
  </si>
  <si>
    <t>Valve 1 position - sensor error</t>
  </si>
  <si>
    <t>CWS</t>
  </si>
  <si>
    <t>CROSS_FLOW_VALVE_2_ERR</t>
  </si>
  <si>
    <t>Valve 2 position - sensor error</t>
  </si>
  <si>
    <t>LOU</t>
  </si>
  <si>
    <t>CROSS_FLOW_VALVE_1_POS_ERR</t>
  </si>
  <si>
    <t>Valve 1 position - positioning error</t>
  </si>
  <si>
    <t>DWS_AND_DRAIN</t>
  </si>
  <si>
    <t>Turbine bearing temperature measurement - error</t>
  </si>
  <si>
    <t>Turbinelager temperatursmåling - feil.</t>
  </si>
  <si>
    <t>TAIL_WATER_LEVEL_ERR</t>
  </si>
  <si>
    <t>Tail water level - sensor error</t>
  </si>
  <si>
    <t>TAIL_WATER_LEVEL_HIGH</t>
  </si>
  <si>
    <t>Tail water level high</t>
  </si>
  <si>
    <t>TAIL_WATER_LEVEL_TOO_HIGH</t>
  </si>
  <si>
    <t>Tail water level too high</t>
  </si>
  <si>
    <t>TURBINE_NOT_CLOSED</t>
  </si>
  <si>
    <t>Turbine not closed</t>
  </si>
  <si>
    <t>Turbinen ikke lukket</t>
  </si>
  <si>
    <t>Turbine bearing temperature high (-111)</t>
  </si>
  <si>
    <t>Turbin lager temperatur høy (-111)</t>
  </si>
  <si>
    <t>GUIDE_VANE_DIST_MONITOR</t>
  </si>
  <si>
    <t>Wicket gate disturbance monitor triggered</t>
  </si>
  <si>
    <t>Ledeapparat forstyrrelsesmonitor utløst</t>
  </si>
  <si>
    <t>DIGITAL</t>
  </si>
  <si>
    <t>Turbine bearing temperature too high (-111)</t>
  </si>
  <si>
    <t>Turbin lager temperatur for høy (-111)</t>
  </si>
  <si>
    <t>PUMP1_CONT_ERR</t>
  </si>
  <si>
    <t>Hydraulic oil pump 1 contactor (-K51) - error</t>
  </si>
  <si>
    <t>PUMP1_CB_OFF</t>
  </si>
  <si>
    <t>Hydraulic oil pump 1 CB (-F51) - OFF</t>
  </si>
  <si>
    <t>PUMP1_MOT_CB_TRIPPED</t>
  </si>
  <si>
    <t>Pump 1 motor circuit breaker (-) tripped</t>
  </si>
  <si>
    <t>PUMP1_SPARE_1</t>
  </si>
  <si>
    <t>PUMP1_SPARE_2</t>
  </si>
  <si>
    <t>PUMP1_SPARE_3</t>
  </si>
  <si>
    <t>PUMP2_CONT_ERR</t>
  </si>
  <si>
    <t>Hydraulic oil pump 2 contactor (-K52) - error</t>
  </si>
  <si>
    <t>PUMP2_CB_OFF</t>
  </si>
  <si>
    <t>Hydraulic oil pump 2 CB (-F52)  - OFF</t>
  </si>
  <si>
    <t>PUMP2_MOT_CB_TRIPPED</t>
  </si>
  <si>
    <t>Pump 2 motor circuit breaker (-) tripped</t>
  </si>
  <si>
    <t>PUMP2_SPARE_1</t>
  </si>
  <si>
    <t>PUMP2_SPARE_2</t>
  </si>
  <si>
    <t>PUMP2_SPARE_3</t>
  </si>
  <si>
    <t>PUMP3_CONT_ERR</t>
  </si>
  <si>
    <t>Pump 3 contactor (-) error</t>
  </si>
  <si>
    <t>PUMP3_CB_OFF</t>
  </si>
  <si>
    <t>Pump 3 circuit breaker (-) off</t>
  </si>
  <si>
    <t>PUMP3_MOT_CB_TRIPPED</t>
  </si>
  <si>
    <t>Pump 3 motor circuit breaker (-) tripped</t>
  </si>
  <si>
    <t>PUMP3_SPARE_1</t>
  </si>
  <si>
    <t>PUMP3_SPARE_2</t>
  </si>
  <si>
    <t>PUMP3_SPARE_3</t>
  </si>
  <si>
    <t>PUMP4_CONT_ERR</t>
  </si>
  <si>
    <t>Pump 4 contactor (-) error</t>
  </si>
  <si>
    <t>PUMP4_CB_OFF</t>
  </si>
  <si>
    <t>Pump 4 circuit breaker (-) off</t>
  </si>
  <si>
    <t>PUMP4_MOT_CB_TRIPPED</t>
  </si>
  <si>
    <t>Pump 4 motor circuit breaker (-) tripped</t>
  </si>
  <si>
    <t>PUMP4_SPARE_1</t>
  </si>
  <si>
    <t>PUMP4_SPARE_2</t>
  </si>
  <si>
    <t>PUMP4_SPARE_3</t>
  </si>
  <si>
    <t>ALL_PUMPS_ERROR</t>
  </si>
  <si>
    <t>All hydraulic pumps error (F51, -F52, -K51, K52)</t>
  </si>
  <si>
    <t>SPARE_57</t>
  </si>
  <si>
    <t>SPARE_58</t>
  </si>
  <si>
    <t>SPARE_59</t>
  </si>
  <si>
    <t>SPARE_60</t>
  </si>
  <si>
    <t>SPARE_61</t>
  </si>
  <si>
    <t>HEATER1_MCB_OFF</t>
  </si>
  <si>
    <t>Start interlock</t>
  </si>
  <si>
    <t>HEATER1_CONT_ERR</t>
  </si>
  <si>
    <t>HEATER2_MCB_OFF</t>
  </si>
  <si>
    <t>Heater 2 miniature circuit breaker (-) off</t>
  </si>
  <si>
    <t>HEATER2_CONT_ERR</t>
  </si>
  <si>
    <t>Heater 2 contactor (-) error</t>
  </si>
  <si>
    <t>ACCU_PRESSURE_ERR</t>
  </si>
  <si>
    <t>ACCU_PRESSURE_LL</t>
  </si>
  <si>
    <t>Emergency shutdown</t>
  </si>
  <si>
    <t>ACCU_PRESSURE_L</t>
  </si>
  <si>
    <t>SYS_PRESSURE_ERR</t>
  </si>
  <si>
    <t>HPU +1MEX01</t>
  </si>
  <si>
    <t>System pressure measurement (-640B4) - sensor error</t>
  </si>
  <si>
    <t>SYS_PRESSURE_LL</t>
  </si>
  <si>
    <t>System pressure measurement (-640B4) - too low</t>
  </si>
  <si>
    <t>SYS_PRESSURE_L</t>
  </si>
  <si>
    <t>System pressure measurement (-640B4) - low</t>
  </si>
  <si>
    <t>SYS_PRESSURE_H</t>
  </si>
  <si>
    <t>System pressure high</t>
  </si>
  <si>
    <t>SYS_PRESSURE_HH</t>
  </si>
  <si>
    <t>System pressure too high</t>
  </si>
  <si>
    <t>LEVEL_ERR</t>
  </si>
  <si>
    <t>Oil level measurement (-640B2) - sensor error</t>
  </si>
  <si>
    <t>LEVEL_L</t>
  </si>
  <si>
    <t>LEVEL_LL</t>
  </si>
  <si>
    <t>LEVEL_H</t>
  </si>
  <si>
    <t>Oil level high</t>
  </si>
  <si>
    <t>LEVEL_HH</t>
  </si>
  <si>
    <t>Oil level too high</t>
  </si>
  <si>
    <t>TEMPERATURE_ERR</t>
  </si>
  <si>
    <t>Oil temperature measurement (-640B1) - sensor error</t>
  </si>
  <si>
    <t>TEMPERATURE_L</t>
  </si>
  <si>
    <t>Oil temperature measurement (-640B1) - low</t>
  </si>
  <si>
    <t>TEMPERATURE_H</t>
  </si>
  <si>
    <t>Oil temperature measurement (-640B1) - high</t>
  </si>
  <si>
    <t>TEMPERATURE_HH</t>
  </si>
  <si>
    <t>FILTER_PRESS_W</t>
  </si>
  <si>
    <t>FILTER_PRESS_T</t>
  </si>
  <si>
    <t>H</t>
  </si>
  <si>
    <t>FILTER_RETURN_W</t>
  </si>
  <si>
    <t>FILTER_RETURN_T</t>
  </si>
  <si>
    <t>QSD_NOT_ACTIV</t>
  </si>
  <si>
    <t>LEAKAGE_DETECT_FLT</t>
  </si>
  <si>
    <t>Filter leakage detected</t>
  </si>
  <si>
    <t>BRAKE_SIG_ERR</t>
  </si>
  <si>
    <t>Brake signalization error</t>
  </si>
  <si>
    <t>BRAKE_ACT_ERR</t>
  </si>
  <si>
    <t>Brake activation error</t>
  </si>
  <si>
    <t>CONTROL_MCB_ERR</t>
  </si>
  <si>
    <t>HPU control MCB (-F59) - ERR</t>
  </si>
  <si>
    <t>ESD valve signalization error</t>
  </si>
  <si>
    <t>NØDSTOPP ventil signaliseringsfeil</t>
  </si>
  <si>
    <t>MIV_LS_ERR</t>
  </si>
  <si>
    <t>Unit 1 Waterway</t>
  </si>
  <si>
    <t>Main inlet valve - signalization error</t>
  </si>
  <si>
    <t>Hovedstengsventil - signaliseringsfeil</t>
  </si>
  <si>
    <t>MIV_OPENING_TOO_LONG</t>
  </si>
  <si>
    <t>Main inlet valve - opening time too long</t>
  </si>
  <si>
    <t>Hovedstengsventil - åpningstid for lang</t>
  </si>
  <si>
    <t>MIV_CLOSING_TOO_LONG</t>
  </si>
  <si>
    <t>Main inlet valve - closing time too long</t>
  </si>
  <si>
    <t>Hovedstengsventil - lukketid for lang</t>
  </si>
  <si>
    <t>Agg. 1 Turbin +1MEA01</t>
  </si>
  <si>
    <t>MIV_SELFCLOSURE</t>
  </si>
  <si>
    <t>Main inlet valve - self-closure</t>
  </si>
  <si>
    <t>Hovedstengsventil - selv-lukkende</t>
  </si>
  <si>
    <t>MIV_OPENING_TOO_SHORT</t>
  </si>
  <si>
    <t>Waterway</t>
  </si>
  <si>
    <t>Main inlet valve opening time too short</t>
  </si>
  <si>
    <t>MIV_CLOSING_TOO_SHORT</t>
  </si>
  <si>
    <t>Main inlet valve closing time too short</t>
  </si>
  <si>
    <t>MIV_SAFETY_PIN</t>
  </si>
  <si>
    <t>Main inlet valve safety pin inserted</t>
  </si>
  <si>
    <t>BYP_LS_ERR</t>
  </si>
  <si>
    <t>Unit 2 Waterway</t>
  </si>
  <si>
    <t>Bypass valve - signalization error</t>
  </si>
  <si>
    <t>BYP_OPENING_TOO_LONG</t>
  </si>
  <si>
    <t>Bypass valve - opening time too long</t>
  </si>
  <si>
    <t>BYP_CLOSING_TOO_LONG</t>
  </si>
  <si>
    <t>Bypass valve - closing time too long</t>
  </si>
  <si>
    <t>BYP_MCB_OFF</t>
  </si>
  <si>
    <t>BYP_CONT_OP_ERR</t>
  </si>
  <si>
    <t>Bypass valve opening contactor (-K101) - error</t>
  </si>
  <si>
    <t>BYP_CONT_CL_ERR</t>
  </si>
  <si>
    <t>Bypass valve closing contactor (-K102) - error</t>
  </si>
  <si>
    <t>Agg. 1 Vannvei</t>
  </si>
  <si>
    <t>BYP_TORQUE_OP</t>
  </si>
  <si>
    <t>BYP_TORQUE_CL</t>
  </si>
  <si>
    <t>Bypass closing torque switch activated</t>
  </si>
  <si>
    <t>BYP_TH_OVERLOAD</t>
  </si>
  <si>
    <t>Bypass thermal overload</t>
  </si>
  <si>
    <t>BYP_HEAT_MCB_OFF</t>
  </si>
  <si>
    <t>Bypass heater miniature circuit breaker (-) off</t>
  </si>
  <si>
    <t>Penstock pressure measurement (-101A) - too low</t>
  </si>
  <si>
    <t>Trykkrør trykkmåling (-101A) - for lav</t>
  </si>
  <si>
    <t>PENSTOCK_ERR</t>
  </si>
  <si>
    <t>Turbine pressure measurement (-102A) - too low</t>
  </si>
  <si>
    <t>Turbin trykkmåling (-102A) - for lav</t>
  </si>
  <si>
    <t>PENSTOCK_PRESSURE_LL</t>
  </si>
  <si>
    <t xml:space="preserve">MIV pump CB (-F51) - OFF </t>
  </si>
  <si>
    <t>MIV pumpe CB (-F51) - AV</t>
  </si>
  <si>
    <t>PENSTOCK_PRESSURE_L</t>
  </si>
  <si>
    <t>MIV pump oil heater MCB (-F59) - OFF</t>
  </si>
  <si>
    <t>MIV pumpe oljefyrings MCB (-F59) - AV</t>
  </si>
  <si>
    <t>TURBINE_ERR</t>
  </si>
  <si>
    <t>MIV pump contactor (-K51) - error</t>
  </si>
  <si>
    <t>MIV pumpe kontaktor (-K51) - feil</t>
  </si>
  <si>
    <t>TURBINE_PRESSURE_LL</t>
  </si>
  <si>
    <t>MIV pump oil pressure (-32B) - too low</t>
  </si>
  <si>
    <t>MIV pumpe olje trykk (-32B) - for lav</t>
  </si>
  <si>
    <t>TURBINE_PRESSURE_L</t>
  </si>
  <si>
    <t>MIV pump oil level (-398A) - low</t>
  </si>
  <si>
    <t>MIV pumpe olje nivå (-398A) - lav</t>
  </si>
  <si>
    <t>DIFF_PRESSURE</t>
  </si>
  <si>
    <t>Penstock/turbine pressure difference too high</t>
  </si>
  <si>
    <t>MIV pump oil level (-398B) - too low</t>
  </si>
  <si>
    <t>MIV pumpe olje nivå (-398B) - for lav</t>
  </si>
  <si>
    <t>BYP_CONT_ERR</t>
  </si>
  <si>
    <t>U winding temperature measurement - sensor error</t>
  </si>
  <si>
    <t>U vikling temperaturmåling - sensorfeil</t>
  </si>
  <si>
    <t>Unit 1 Generator +1MKA10</t>
  </si>
  <si>
    <t>Agg. 1 Generator +1MKA10</t>
  </si>
  <si>
    <t>MIV_MCB_OFF</t>
  </si>
  <si>
    <t>MIV MCB (-F52) - OFF</t>
  </si>
  <si>
    <t>U winding temperature measurement - high</t>
  </si>
  <si>
    <t>U vikling temperaturmåling - høy</t>
  </si>
  <si>
    <t>U winding temperature measurement - too high</t>
  </si>
  <si>
    <t>U vikling temperaturmåling - for høy</t>
  </si>
  <si>
    <t>MIV_HEAT_MCB_OFF</t>
  </si>
  <si>
    <t>V winding temperature measurement - sensor error</t>
  </si>
  <si>
    <t>V vikling temperaturmåling - sensorfeil</t>
  </si>
  <si>
    <t>V winding temperature measurement - high</t>
  </si>
  <si>
    <t>V vikling temperaturmåling - høy</t>
  </si>
  <si>
    <t>V winding temperature measurement - too high</t>
  </si>
  <si>
    <t>V vikling temperaturmåling - for høy</t>
  </si>
  <si>
    <t>W winding temperature measurement - sensor error</t>
  </si>
  <si>
    <t>W vikling temperaturmåling - sensorfeil</t>
  </si>
  <si>
    <t>W winding temperature measurement - high</t>
  </si>
  <si>
    <t>W vikling temperaturmåling - høy</t>
  </si>
  <si>
    <t>U_ERR</t>
  </si>
  <si>
    <t>W winding temperature measurement - too high</t>
  </si>
  <si>
    <t>W vikling temperaturmåling - for høy</t>
  </si>
  <si>
    <t>U_H</t>
  </si>
  <si>
    <t>D bearing temperature measurement - sensor error</t>
  </si>
  <si>
    <t>D lager temperaturmåling - sensorfeil</t>
  </si>
  <si>
    <t>U_HH</t>
  </si>
  <si>
    <t>D bearing temperature measurement - high</t>
  </si>
  <si>
    <t>D lager temperaturmåling - høy</t>
  </si>
  <si>
    <t>V_ERR</t>
  </si>
  <si>
    <t>D bearing temperature measurement - too high</t>
  </si>
  <si>
    <t>D lager temperaturmåling - for høy</t>
  </si>
  <si>
    <t>V_H</t>
  </si>
  <si>
    <t>N bearing temperature measurement - sensor error</t>
  </si>
  <si>
    <t>N lager temperaturmåling - sensorfeil</t>
  </si>
  <si>
    <t>V_HH</t>
  </si>
  <si>
    <t>N bearing temperature measurement - high</t>
  </si>
  <si>
    <t>N lager temperaturmåling - høy</t>
  </si>
  <si>
    <t>W_ERR</t>
  </si>
  <si>
    <t>N bearing temperature measurement - too high</t>
  </si>
  <si>
    <t>N lager temperaturmåling - for høy</t>
  </si>
  <si>
    <t>W_H</t>
  </si>
  <si>
    <t>T bearing temperature measurement sensor error</t>
  </si>
  <si>
    <t>T lager temperaturmåling - sensorfeil</t>
  </si>
  <si>
    <t>W_HH</t>
  </si>
  <si>
    <t>T bearing temperature measurement high</t>
  </si>
  <si>
    <t>T lager temperaturmåling - høy</t>
  </si>
  <si>
    <t>EXC_ERR</t>
  </si>
  <si>
    <t>Generator</t>
  </si>
  <si>
    <t>Excitation winding temperature sensor error</t>
  </si>
  <si>
    <t>T bearing temperature measurement too high</t>
  </si>
  <si>
    <t>T lager temperaturmåling - for høy</t>
  </si>
  <si>
    <t>EXC_H</t>
  </si>
  <si>
    <t>Excitation winding temperature high</t>
  </si>
  <si>
    <t>Air outlet temperature sensor error</t>
  </si>
  <si>
    <t>Feil på temperatursensor for luftutløp</t>
  </si>
  <si>
    <t>EXC_HH</t>
  </si>
  <si>
    <t>Excitation winding temperature too high</t>
  </si>
  <si>
    <t>Air outlet temperature high</t>
  </si>
  <si>
    <t>Høy temperatur på luftutløp</t>
  </si>
  <si>
    <t>STATOR_DE_ERR</t>
  </si>
  <si>
    <t>Stator DE temperature sensor error</t>
  </si>
  <si>
    <t>Air outlet temperature too high</t>
  </si>
  <si>
    <t>Temperaturen på luftutløp for høy</t>
  </si>
  <si>
    <t>STATOR_DE_H</t>
  </si>
  <si>
    <t>Stator DE temperature high</t>
  </si>
  <si>
    <t>N bearing oil level (-F2-2) - too high</t>
  </si>
  <si>
    <t>N lager oljenivå (-F2-2) - for høy</t>
  </si>
  <si>
    <t>STATOR_DE_HH</t>
  </si>
  <si>
    <t>Stator DE temperature too high</t>
  </si>
  <si>
    <t>N bearing oil level (-F2-1) - too low</t>
  </si>
  <si>
    <t>N lager oljenivå (-F2-1) - for lav</t>
  </si>
  <si>
    <t>ROTOR_ERR</t>
  </si>
  <si>
    <t>Rotor temperature sensor error</t>
  </si>
  <si>
    <t>D bearing oil level (-F3-1) - too low</t>
  </si>
  <si>
    <t>D lager oljenivå (-F3-1) - for lav</t>
  </si>
  <si>
    <t>ROTOR_H</t>
  </si>
  <si>
    <t>Rotor temperature high</t>
  </si>
  <si>
    <t>DE bearing working hours - warning</t>
  </si>
  <si>
    <t>DE lager arbeidstimer - advarsel</t>
  </si>
  <si>
    <t>ROTOR_HH</t>
  </si>
  <si>
    <t>Rotor temperature too high</t>
  </si>
  <si>
    <t>DE bearing working hours - trip</t>
  </si>
  <si>
    <t>DE lager arbeidstimer - utkobling</t>
  </si>
  <si>
    <t>SPARE_146</t>
  </si>
  <si>
    <t>NDE bearing working hours - warning</t>
  </si>
  <si>
    <t>NDE lager arbeidstimer - advarsel</t>
  </si>
  <si>
    <t>SPARE_147</t>
  </si>
  <si>
    <t>NDE bearing working hours - trip</t>
  </si>
  <si>
    <t>NDE lager arbeidstimer - utkobling</t>
  </si>
  <si>
    <t>SPARE_148</t>
  </si>
  <si>
    <t>Redundant speed measurement - error</t>
  </si>
  <si>
    <t>Redundant hastighetsmåling - feil</t>
  </si>
  <si>
    <t>SPARE_149</t>
  </si>
  <si>
    <t>Main speed meas. and frequency meas. difference too high</t>
  </si>
  <si>
    <t>Hovedhastighetsmåling og frekvensmåling forskjell for høy</t>
  </si>
  <si>
    <t>Agg. 1 kontroll +1CJA01</t>
  </si>
  <si>
    <t>SPARE_150</t>
  </si>
  <si>
    <t>Generator overspeed alarm (-K311)</t>
  </si>
  <si>
    <t>Generator høyt turtall alarm (-K311)</t>
  </si>
  <si>
    <t>SPARE_151</t>
  </si>
  <si>
    <t>Generator overspeed trip (-K312)</t>
  </si>
  <si>
    <t>Generator høyt turtall trip (-K312)</t>
  </si>
  <si>
    <t>SPARE_152</t>
  </si>
  <si>
    <t>Generator pendulum overspeed trip</t>
  </si>
  <si>
    <t>Generator pendulum høyt turtall trip</t>
  </si>
  <si>
    <t>SPARE_153</t>
  </si>
  <si>
    <t>Generator heater CB (-F57) - OFF</t>
  </si>
  <si>
    <t>Generator varmeapparat CB (-F57) - AV</t>
  </si>
  <si>
    <t>Generator heater contactor (-K57) - error</t>
  </si>
  <si>
    <t>Generator varmeapparat kontaktor (-K57) - feil</t>
  </si>
  <si>
    <t>Generator voltage transformator MCB (-F5) - OFF</t>
  </si>
  <si>
    <t>Generator spenningstransformator MCB (-F5) - AV</t>
  </si>
  <si>
    <t>Oil relief pump 1 MCB (-F52) - OFF</t>
  </si>
  <si>
    <t>Oljeavlastningspumpe 1 MCB (-F52) - AV</t>
  </si>
  <si>
    <t>Oil relief pump 1 contactor (-K52) - error</t>
  </si>
  <si>
    <t>Oljeavlastningspumpe 1 kontaktor (-K52) - feil</t>
  </si>
  <si>
    <t>Oil relief pump 2 MCB (-F53) - OFF</t>
  </si>
  <si>
    <t>Oljeavlastningspumpe 1 MCB (-F53) - AV</t>
  </si>
  <si>
    <t>Oil relief pump 2 contactor (-K53) - error</t>
  </si>
  <si>
    <t>Oljeavlastningspumpe 1 kontaktor (-K53) - feil</t>
  </si>
  <si>
    <t>BEARING_1_ERR</t>
  </si>
  <si>
    <t>Oil relief system oil level (-9.1) - too low</t>
  </si>
  <si>
    <t>Oljeavlastningssystem olje nivå (-9.1) - for lav</t>
  </si>
  <si>
    <t>BEARING_1_H</t>
  </si>
  <si>
    <t>Oil relief system oil pressure (-K103) - too low</t>
  </si>
  <si>
    <t>Oljeavlastningssystem olje trykk (-K103) - for lav</t>
  </si>
  <si>
    <t>BEARING_1_HH</t>
  </si>
  <si>
    <t>Oil relief system oil level signalization (-F9.1) - error</t>
  </si>
  <si>
    <t>Oljeavlastningssystem olje nivå signalisering (-F9.1) - feil</t>
  </si>
  <si>
    <t>BEARING_2_ERR</t>
  </si>
  <si>
    <t>Bearing 2 temperature sensor error</t>
  </si>
  <si>
    <t>T bearing oil temperature measurement - error</t>
  </si>
  <si>
    <t>T-lager oljetemperaturmåling - feil</t>
  </si>
  <si>
    <t>BEARING_2_H</t>
  </si>
  <si>
    <t>Bearing 2 temperature high</t>
  </si>
  <si>
    <t>T bearing oil temperature measurement - high</t>
  </si>
  <si>
    <t>T-lager oljetemperaturmåling - høy</t>
  </si>
  <si>
    <t>BEARING_2_HH</t>
  </si>
  <si>
    <t>Bearing 2 temperature too high</t>
  </si>
  <si>
    <t>T bearing oil temperature measurement - too high</t>
  </si>
  <si>
    <t>T-lager oljetemperaturmåling - for høy</t>
  </si>
  <si>
    <t>BEARING_3_ERR</t>
  </si>
  <si>
    <t>Bearing 3 temperature sensor error</t>
  </si>
  <si>
    <t>N bearing oil temperature measurement - error</t>
  </si>
  <si>
    <t>N-lager oljetemperaturmåling - feil</t>
  </si>
  <si>
    <t>BEARING_3_H</t>
  </si>
  <si>
    <t>Bearing 3 temperature high</t>
  </si>
  <si>
    <t>N bearing oil temperature measurement - high</t>
  </si>
  <si>
    <t>N-lager oljetemperaturmåling - høy</t>
  </si>
  <si>
    <t>BEARING_3_HH</t>
  </si>
  <si>
    <t>Bearing 3 temperature too high</t>
  </si>
  <si>
    <t>N bearing oil temperature measurement - too high</t>
  </si>
  <si>
    <t>N-lager oljetemperaturmåling - for høy</t>
  </si>
  <si>
    <t>BEARING_4_ERR</t>
  </si>
  <si>
    <t>Bearing 4 temperature sensor error</t>
  </si>
  <si>
    <t>Oil temperature (-S1//+K3) - high</t>
  </si>
  <si>
    <t>Oljetemperatur (-S1//+K3) - høy</t>
  </si>
  <si>
    <t>Unit 1 transformer +1BAT10</t>
  </si>
  <si>
    <t>Agg. 1 Transformator +1BAT10</t>
  </si>
  <si>
    <t>BEARING_4_H</t>
  </si>
  <si>
    <t>Bearing 4 temperature high</t>
  </si>
  <si>
    <t>Oil temperature (-S2//+K3) - too high</t>
  </si>
  <si>
    <t>Oljetemperatur (-S2//+K3) - for høy</t>
  </si>
  <si>
    <t>BEARING_4_HH</t>
  </si>
  <si>
    <t>Bearing 4 temperature too high</t>
  </si>
  <si>
    <t>Gas alarm (-S1//+K1)</t>
  </si>
  <si>
    <t>Gassalarm (-S1//+K1)</t>
  </si>
  <si>
    <t>BEARING_5_ERR</t>
  </si>
  <si>
    <t>Pressure trip (-S1//+K4)</t>
  </si>
  <si>
    <t>Trykkbryter (-S1//+K4)</t>
  </si>
  <si>
    <t>BEARING_5_H</t>
  </si>
  <si>
    <t>Control MCB (-F56) - OFF</t>
  </si>
  <si>
    <t>Kontroll MCB (-F56) - AV</t>
  </si>
  <si>
    <t>BEARING_5_HH</t>
  </si>
  <si>
    <t>Gas trip (-S2//+K1)</t>
  </si>
  <si>
    <t>Gasstrip (-S2//+K1)</t>
  </si>
  <si>
    <t>BEARING_6_ERR</t>
  </si>
  <si>
    <t>Oil level (-S2//+K2) - low</t>
  </si>
  <si>
    <t>Oljenivå (-S2//+K2) - lav</t>
  </si>
  <si>
    <t>BEARING_6_H</t>
  </si>
  <si>
    <t>Oil level (-S1//+K2) - high</t>
  </si>
  <si>
    <t>Oljenivå (-S1//+K2) - høy</t>
  </si>
  <si>
    <t>BEARING_6_HH</t>
  </si>
  <si>
    <t>S_MS</t>
  </si>
  <si>
    <t>Water flow monitor (-S1//+K5) - not OK</t>
  </si>
  <si>
    <t>Vannstrømsmåler (-S1//+K5) - ikke OK</t>
  </si>
  <si>
    <t>AIR_INLET_OUTLET_1_ERR</t>
  </si>
  <si>
    <t>Water pressure (-S1//+K6) - too low</t>
  </si>
  <si>
    <t>Vanntrykk (-S1//+K6) - for lavt</t>
  </si>
  <si>
    <t>AIR_INLET_OUTLET_1_H</t>
  </si>
  <si>
    <t xml:space="preserve">Excitation contactor (-Q13, -Q13A) - error </t>
  </si>
  <si>
    <t>Magnetiseringskontaktor (-Q13, -Q13A) - feil</t>
  </si>
  <si>
    <t>AIR_INLET_OUTLET_1_HH</t>
  </si>
  <si>
    <t>Watchdog fault</t>
  </si>
  <si>
    <t>Vakthund feil</t>
  </si>
  <si>
    <t>Unit 1 Exc. device (-DECS-250)</t>
  </si>
  <si>
    <t>Agg. 1 Eksitasjons (-DECS-250)</t>
  </si>
  <si>
    <t>AIR_INLET_OUTLET_2_ERR</t>
  </si>
  <si>
    <t>Air inlet outlet 2 temperature sensor error</t>
  </si>
  <si>
    <t>Voltage not built</t>
  </si>
  <si>
    <t>Spenning ikke bygget</t>
  </si>
  <si>
    <t>AIR_INLET_OUTLET_2_H</t>
  </si>
  <si>
    <t>Air inlet outlet 2 temperature high</t>
  </si>
  <si>
    <t>Alarm from device</t>
  </si>
  <si>
    <t>Alarm fra enheten</t>
  </si>
  <si>
    <t>AIR_INLET_OUTLET_2_HH</t>
  </si>
  <si>
    <t>Air inlet outlet 2 temperature too high</t>
  </si>
  <si>
    <t>Limiter active</t>
  </si>
  <si>
    <t>Begrensning aktiv</t>
  </si>
  <si>
    <t>AIR_INLET_OUTLET_3_ERR</t>
  </si>
  <si>
    <t>Air inlet outlet 3 temperature sensor error</t>
  </si>
  <si>
    <t>Trip from device</t>
  </si>
  <si>
    <t>Utløst fra enheten</t>
  </si>
  <si>
    <t>AIR_INLET_OUTLET_3_H</t>
  </si>
  <si>
    <t>Air inlet outlet 3 temperature high</t>
  </si>
  <si>
    <t>Device fault</t>
  </si>
  <si>
    <t>Enhetsfeil</t>
  </si>
  <si>
    <t>Unit 1 gen. prot. (-7UM85)</t>
  </si>
  <si>
    <t>Agg. 1 Gen.beskyttelse (-7UM85)</t>
  </si>
  <si>
    <t>AIR_INLET_OUTLET_3_HH</t>
  </si>
  <si>
    <t>Air inlet outlet 3 temperature too high</t>
  </si>
  <si>
    <t>AIR_INLET_OUTLET_4_ERR</t>
  </si>
  <si>
    <t>Air inlet outlet 4 temperature sensor error</t>
  </si>
  <si>
    <t>Unit 1 trafo. prot. (-7SX800)</t>
  </si>
  <si>
    <t>Agg. 1 Trafo.beskyttelse (-7SX800)</t>
  </si>
  <si>
    <t>AIR_INLET_OUTLET_4_H</t>
  </si>
  <si>
    <t>Air inlet outlet 4 temperature high</t>
  </si>
  <si>
    <t>Speed measurement error</t>
  </si>
  <si>
    <t>Hastighetsmåling feil</t>
  </si>
  <si>
    <t>Unit 1 Control - Auto mode</t>
  </si>
  <si>
    <t>Agg. 1 Kontroll - Auto-modus</t>
  </si>
  <si>
    <t>Minimal distributor openness</t>
  </si>
  <si>
    <t>Minimal distributøråpning</t>
  </si>
  <si>
    <t>Turbine pressure is not in allowed limits</t>
  </si>
  <si>
    <t>Turbintrykk er utenfor tillatte grenser</t>
  </si>
  <si>
    <t>F1_ERR</t>
  </si>
  <si>
    <t>Generator +1MKA10</t>
  </si>
  <si>
    <t>Vibration DE radial measurement - sensor error</t>
  </si>
  <si>
    <t>Can not start automatically</t>
  </si>
  <si>
    <t>Kan ikke starte automatisk</t>
  </si>
  <si>
    <t>F1_H</t>
  </si>
  <si>
    <t>Vibration DE radial measurement - high</t>
  </si>
  <si>
    <t>Emergency shutdown button pressed (-S301)</t>
  </si>
  <si>
    <t>Nødstoppknapp trykket (-S301)</t>
  </si>
  <si>
    <t>F1_HH</t>
  </si>
  <si>
    <t>Vibration DE radial measurement - too high</t>
  </si>
  <si>
    <t>Emergency shutdown relay tripped (-K301)</t>
  </si>
  <si>
    <t>Nødstopp relé utløst (-K301)</t>
  </si>
  <si>
    <t>F2_ERR</t>
  </si>
  <si>
    <t>Vibration DE axial measurement - sensor error</t>
  </si>
  <si>
    <t>Generator circuit breaker - signalization error</t>
  </si>
  <si>
    <t>Generatorbryter - signalfeil</t>
  </si>
  <si>
    <t xml:space="preserve">Transformer feeder 1 +AKA01 </t>
  </si>
  <si>
    <t>Trafo tilførselsledn. 1 +AKA01</t>
  </si>
  <si>
    <t>F2_H</t>
  </si>
  <si>
    <t>Vibration DE axial measurement - high</t>
  </si>
  <si>
    <t>Generator circuit breaker - opening coil failure</t>
  </si>
  <si>
    <t>Generator kretsbryter - åpne spolefeil</t>
  </si>
  <si>
    <t>F2_HH</t>
  </si>
  <si>
    <t>Vibration DE axial measurement - too high</t>
  </si>
  <si>
    <t>Generator circuit breaker - self opening</t>
  </si>
  <si>
    <t>Generatorbryter - selvåpning</t>
  </si>
  <si>
    <t>F3_ERR</t>
  </si>
  <si>
    <t>Vibration 3 sensor error</t>
  </si>
  <si>
    <t>Digital inputs power supply MCB (-F31) - OFF</t>
  </si>
  <si>
    <t>Digitale innganger strømforsyning MCB (-F31) - AV</t>
  </si>
  <si>
    <t>F3_H</t>
  </si>
  <si>
    <t>Vibration 3 high</t>
  </si>
  <si>
    <t>External signals power supply MCB (-F36) - OFF</t>
  </si>
  <si>
    <t>Eksterne signaler strømforsyning MCB (-F36) - AV</t>
  </si>
  <si>
    <t>F3_HH</t>
  </si>
  <si>
    <t>Vibration 3 too high</t>
  </si>
  <si>
    <t>Analog inputs power supply MCB (-F33) - OFF</t>
  </si>
  <si>
    <t>Analoge innganger strømforsyning MCB (-F33) - AV</t>
  </si>
  <si>
    <t>F4_ERR</t>
  </si>
  <si>
    <t>Vibration NDE radial measurement - sensor error</t>
  </si>
  <si>
    <t>Maintenance mode activated (-S100)</t>
  </si>
  <si>
    <t>Vedlikeholdsmodus aktivert (-S100)</t>
  </si>
  <si>
    <t>F4_H</t>
  </si>
  <si>
    <t>Vibration NDE radial measurement - high</t>
  </si>
  <si>
    <t xml:space="preserve">24VDC MCBs group (-F34, -F38, -F39, -F40, -F41, -F42) - trip </t>
  </si>
  <si>
    <t>24VDC MCBs gruppe (-F34, -F38, -F39, -F40, -F41, -F42) - utløst</t>
  </si>
  <si>
    <t>F4_HH</t>
  </si>
  <si>
    <t>Vibration NDE radial measurement - too high</t>
  </si>
  <si>
    <t>Quick shutdown relay tripped (-K401)</t>
  </si>
  <si>
    <t>Hurtig nedstengningsrelé utløst (-K401)</t>
  </si>
  <si>
    <t>SPARE_204</t>
  </si>
  <si>
    <t>Digital outputs power supply MCB (-F32) - OFF</t>
  </si>
  <si>
    <t>Digitale utganger strømforsyning (-F32) - AV</t>
  </si>
  <si>
    <t>SPARE_205</t>
  </si>
  <si>
    <t>ESD trip from Common +0CJA01</t>
  </si>
  <si>
    <t>NØDSTOPP utløst fra Felles+0CJA01</t>
  </si>
  <si>
    <t>SPARE_206</t>
  </si>
  <si>
    <t>QSD trip from Common +0CJA01</t>
  </si>
  <si>
    <t>HURTIGSTOPPutløst fra Felles +0CJA01</t>
  </si>
  <si>
    <t>SPARE_207</t>
  </si>
  <si>
    <t>Start interlock from Common +0CJA01</t>
  </si>
  <si>
    <t>Start forrigling fra Felles +0CJA01</t>
  </si>
  <si>
    <t>WH_DE_1_W</t>
  </si>
  <si>
    <t>NSD trip from Common +0CJA01</t>
  </si>
  <si>
    <t>STOPP utløst fra Felles +0CJA01</t>
  </si>
  <si>
    <t>WH_DE_1_T</t>
  </si>
  <si>
    <t>Unit distributed module communication error</t>
  </si>
  <si>
    <t>Enhetsfordelt modul kommunikasjonsfeil</t>
  </si>
  <si>
    <t>Unit 1 Communication</t>
  </si>
  <si>
    <t>Agg. 1 Kommunikasjon</t>
  </si>
  <si>
    <t>WH_DE_2_W</t>
  </si>
  <si>
    <t>Working hours DE 2 warning</t>
  </si>
  <si>
    <t>Common communication error</t>
  </si>
  <si>
    <t>Felles kommunikasjonsfeil</t>
  </si>
  <si>
    <t>WH_DE_2_T</t>
  </si>
  <si>
    <t>Working hours DE 2 trip</t>
  </si>
  <si>
    <t>Generator measurement device SENTRON comm. error</t>
  </si>
  <si>
    <t>Generator måleapparat SENTRON kommunikasjonsfeil</t>
  </si>
  <si>
    <t>WH_NDE_1_W</t>
  </si>
  <si>
    <t>Generator protection device 7UM85 - communication error</t>
  </si>
  <si>
    <t>Generator beskyttelsesenhet 7UM85 - kommunikasjonsfeil</t>
  </si>
  <si>
    <t>WH_NDE_1_T</t>
  </si>
  <si>
    <t>Trafo. protection device 7SX800 - communication error</t>
  </si>
  <si>
    <t>Trafo beskyttelsesenhet 7SX800 - kommunikasjonsfeil</t>
  </si>
  <si>
    <t>WH_NDE_2_W</t>
  </si>
  <si>
    <t>Working hours NDE 2 warning</t>
  </si>
  <si>
    <t>BFA cubicle communication error</t>
  </si>
  <si>
    <t>BFA kabinett kommunikasjonsfeil</t>
  </si>
  <si>
    <t>WH_NDE_2_T</t>
  </si>
  <si>
    <t>Working hours NDE 2 trip</t>
  </si>
  <si>
    <t>Generator circuit breaker cubicle communication error</t>
  </si>
  <si>
    <t>Generator jordfeilbryter skap kommunikasjonsfeil</t>
  </si>
  <si>
    <t>SPEED_MAIN_ERR</t>
  </si>
  <si>
    <t>Middle voltage cubicle communication error</t>
  </si>
  <si>
    <t>Mellomspenningskabinett kommunikasjonsfeil</t>
  </si>
  <si>
    <t>SPEED_RED_ERR</t>
  </si>
  <si>
    <t>Excitation device communication error</t>
  </si>
  <si>
    <t>Magnetisering kommunikasjonsfeil</t>
  </si>
  <si>
    <t>SPEED_DIFF_N1_N2</t>
  </si>
  <si>
    <t>Main and redundant speed measurement difference too high</t>
  </si>
  <si>
    <t>220VDC MCBs group (-F130, -F131, -F132, -F133, -F134) - trip</t>
  </si>
  <si>
    <t>220VDC MCBs gruppe (-F130, -F131, -F132, -F133, -F134) - utløst</t>
  </si>
  <si>
    <t>SPEED_DIFF_N1_F</t>
  </si>
  <si>
    <t>Active power measurement fault</t>
  </si>
  <si>
    <t>Aktiv effekt målefeil</t>
  </si>
  <si>
    <t>Unit 1 Control</t>
  </si>
  <si>
    <t>Agg. 1 Kontroll</t>
  </si>
  <si>
    <t>SPEED_OVERSPEED1</t>
  </si>
  <si>
    <t>Speed measurement fault</t>
  </si>
  <si>
    <t>SPEED_OVERSPEED2</t>
  </si>
  <si>
    <t>Wicket gate heater MCB (-F58) - OFF</t>
  </si>
  <si>
    <t>Leapparat varmer MCB (-F58) - AV</t>
  </si>
  <si>
    <t>Sequence too long</t>
  </si>
  <si>
    <t>Sekvens for lang</t>
  </si>
  <si>
    <t>Unit 1 Start Sequence</t>
  </si>
  <si>
    <t>Agg. 1 Startsekvens</t>
  </si>
  <si>
    <t>SPARE_223</t>
  </si>
  <si>
    <t>Unit 1 NSD Sequence</t>
  </si>
  <si>
    <t>Agg. 1 STOPP Sekvens</t>
  </si>
  <si>
    <t>HEATER_MCB_OFF</t>
  </si>
  <si>
    <t>Unit 1 QSD Sequence</t>
  </si>
  <si>
    <t>Agg. 1 HURTIGSTOPP Sekvens</t>
  </si>
  <si>
    <t>HEATER_CONT_ERR</t>
  </si>
  <si>
    <t>Unit 1 ESD Sequence</t>
  </si>
  <si>
    <t>Agg. NØDSTOPP Sekvens</t>
  </si>
  <si>
    <t>DE_LEVEL_ERR</t>
  </si>
  <si>
    <t>DE oil level sensor error</t>
  </si>
  <si>
    <t>Step too long</t>
  </si>
  <si>
    <t>Steg for lang</t>
  </si>
  <si>
    <t>DE_LEVEL_HH</t>
  </si>
  <si>
    <t>DE oil level too high</t>
  </si>
  <si>
    <t>DE_LEVEL_LL</t>
  </si>
  <si>
    <t>DE oil level too low</t>
  </si>
  <si>
    <t>NDE_LEVEL_ERR</t>
  </si>
  <si>
    <t>NDE oil level sensor error</t>
  </si>
  <si>
    <t>Agg. 1 NØDSTOPP Sekvens</t>
  </si>
  <si>
    <t>NDE_LEVEL_HH</t>
  </si>
  <si>
    <t>NDE oil level too high</t>
  </si>
  <si>
    <t>Grid VT MCB (-F3, -F2) - OFF</t>
  </si>
  <si>
    <t>Nettspenning VT MCB (-F3, -F2) - AV</t>
  </si>
  <si>
    <t>NDE_LEVEL_LL</t>
  </si>
  <si>
    <t>NDE oil level too low</t>
  </si>
  <si>
    <t>Generator circuit breaker spring not charged</t>
  </si>
  <si>
    <t>Generator jordfeilbryter fjær ikke ladet</t>
  </si>
  <si>
    <t>LEAKAGE_SENSOR_FAULT</t>
  </si>
  <si>
    <t>Leakage sensor fault</t>
  </si>
  <si>
    <t>Generator neutral voltage measurement MCB (-F1) - OFF</t>
  </si>
  <si>
    <t>Generator nøytral spenningsmåling MCB (-F1) - AV</t>
  </si>
  <si>
    <t>MEASUREMENT_GEN_GRID_NOK</t>
  </si>
  <si>
    <t>Multimeter (SENTRON) power supply MCB (-F44) - OFF</t>
  </si>
  <si>
    <t>Multimeter (SENTRON) strømforsyning MCB (-F44) - AV</t>
  </si>
  <si>
    <t>SCVP_ALARM</t>
  </si>
  <si>
    <t>Flow temperature high</t>
  </si>
  <si>
    <t>Strømtemperatur høy</t>
  </si>
  <si>
    <t>Unit 1 Cooling water system</t>
  </si>
  <si>
    <t>Agg. 1 Kjølevannsystem</t>
  </si>
  <si>
    <t>SCVP_TRIP</t>
  </si>
  <si>
    <t>Flow temperature too high</t>
  </si>
  <si>
    <t>Strømtemperatur for høy</t>
  </si>
  <si>
    <t>Filter power supply MCB (-F55) - OFF</t>
  </si>
  <si>
    <t>Filter strømforsyning MCB (-F55) - AV</t>
  </si>
  <si>
    <t>VT_NEUTRAL_MCB_OFF</t>
  </si>
  <si>
    <t>Neutral voltage transformator miniature circuit breaker (-) off</t>
  </si>
  <si>
    <t>Valve power supply MCB (-F151) - OFF</t>
  </si>
  <si>
    <t>Ventil strømforsyning MCB (-F151) - AV</t>
  </si>
  <si>
    <t>MIN_OIL_LEVEL</t>
  </si>
  <si>
    <t>Minimal oil level</t>
  </si>
  <si>
    <t>Water circulation too low (-F11)</t>
  </si>
  <si>
    <t>Vann sirkulasjon for lav (-F11)</t>
  </si>
  <si>
    <t>VIB_ALM</t>
  </si>
  <si>
    <t>Generator +1MKA01</t>
  </si>
  <si>
    <t>Valve open contactor (-K151) - error</t>
  </si>
  <si>
    <t>Ventil åpen kontaktor (-K151) - feil</t>
  </si>
  <si>
    <t>Valve close contactor (-K152) - error</t>
  </si>
  <si>
    <t>Ventil lukke kontaktor (-K152) - feil</t>
  </si>
  <si>
    <t>Valve ON contactor (-K1512) - error</t>
  </si>
  <si>
    <t>Ventil PÅ kontaktor (-K1512) - feil</t>
  </si>
  <si>
    <t>Filter clogged warning</t>
  </si>
  <si>
    <t>Filter tilstoppet advarsel</t>
  </si>
  <si>
    <t>Filter clogged trip</t>
  </si>
  <si>
    <t>Filter tilstoppet utløst</t>
  </si>
  <si>
    <t>Pump 1 motor CB (-F54) - OFF</t>
  </si>
  <si>
    <t>Pumpe 1 motor CB (-F54) - AV</t>
  </si>
  <si>
    <t>Unit 1 Drainage system</t>
  </si>
  <si>
    <t>Agg. 1 Dreneringssystem</t>
  </si>
  <si>
    <t>Pump 1 motor contactor (-K54) - error</t>
  </si>
  <si>
    <t>Pumpe 1 motor kontaktor (-K54) - feil</t>
  </si>
  <si>
    <t>Pump 2 motor CB (-F153) - OFF</t>
  </si>
  <si>
    <t>Pumpe 2 motor CB (-F153) - AV</t>
  </si>
  <si>
    <t>Pump 2 motor contactor (-K153) - error</t>
  </si>
  <si>
    <t>Pumpe 2 motor kontaktor (-K153) - feil</t>
  </si>
  <si>
    <t>Turbine sealing system signalization (-146) - error</t>
  </si>
  <si>
    <t>Turbin tetningssystem signalfeil (-146) - feil</t>
  </si>
  <si>
    <t>Turbine casing water level (-134A) - too high</t>
  </si>
  <si>
    <t>Turbin hus vannivå (-134A) - for høy</t>
  </si>
  <si>
    <t>Current side 1 measurement brake wire detection</t>
  </si>
  <si>
    <t>Strøm måling side 1 bremsetråd deteksjon</t>
  </si>
  <si>
    <t>Unit 1 Gen. prot. relay 7UM85</t>
  </si>
  <si>
    <t xml:space="preserve">Current side 2 measurement brake wire detection </t>
  </si>
  <si>
    <t>Strøm måling side 2 bremsetråd deteksjon</t>
  </si>
  <si>
    <t>Supv. ph.seq.V-Failure</t>
  </si>
  <si>
    <t>Overvåkning fase-sekvensfeil</t>
  </si>
  <si>
    <t>Overvoltage protection  -47</t>
  </si>
  <si>
    <t>Overspenning beskyttelse - 47</t>
  </si>
  <si>
    <t xml:space="preserve">Overcurrent protection - 50/51 OC-3ph-B1 - stage 1 </t>
  </si>
  <si>
    <t>Overstrømsbeskyttelse - 50/51 OC-3ph-B1 - trinn 1</t>
  </si>
  <si>
    <t xml:space="preserve">Overcurrent protection - 50/51 OC-3ph-B1 - stage 2 </t>
  </si>
  <si>
    <t>Overstrømsbeskyttelse - 50/51 OC-3ph-B1 - trinn 2</t>
  </si>
  <si>
    <t>TEMP_WIN_1_ERR</t>
  </si>
  <si>
    <t>Unit trafo</t>
  </si>
  <si>
    <t>Winding 1 temperature sensor error</t>
  </si>
  <si>
    <t xml:space="preserve">50/51 transformer side - stage 1 </t>
  </si>
  <si>
    <t>50/51 transformator side - trinn 1</t>
  </si>
  <si>
    <t>TEMP_WIN_1_H</t>
  </si>
  <si>
    <t>Winding 1 temperature high</t>
  </si>
  <si>
    <t xml:space="preserve">50/51 transformer side - stage 2 </t>
  </si>
  <si>
    <t>50/51 transformator side - trinn 2</t>
  </si>
  <si>
    <t>TEMP_WIN_1_HH</t>
  </si>
  <si>
    <t>Winding 1 temperature too high</t>
  </si>
  <si>
    <t>Thermal overload - 49  Th.overl.-A 1</t>
  </si>
  <si>
    <t>Termisk overbelastning - 49 Th.overbelastning.-A 1</t>
  </si>
  <si>
    <t>TEMP_WIN_2_ERR</t>
  </si>
  <si>
    <t>Winding 2 temperature sensor error</t>
  </si>
  <si>
    <t xml:space="preserve">Undervoltage protection - 27 Undervolt.-3ph 1 - stage 1 </t>
  </si>
  <si>
    <t>Underspenningsbeskyttelse - 27 Underspenning-3ph 1 - trinn 1</t>
  </si>
  <si>
    <t>TEMP_WIN_2_H</t>
  </si>
  <si>
    <t>Winding 2 temperature high</t>
  </si>
  <si>
    <t>Undervoltage protection - 27 Undervolt.-3ph 1 - stage 2</t>
  </si>
  <si>
    <t>Underspenningsbeskyttelse - 27 Underspenning-3ph 1 - trinn 2</t>
  </si>
  <si>
    <t>TEMP_WIN_2_HH</t>
  </si>
  <si>
    <t>Winding 2 temperature too high</t>
  </si>
  <si>
    <t>Overvoltage protection - 59 Overvolt.-3ph 1 - stage 1</t>
  </si>
  <si>
    <t>Overspenningsbeskyttelse - 59 Overspenning-3ph 1 - trinn 1</t>
  </si>
  <si>
    <t>TEMP_WIN_3_ERR</t>
  </si>
  <si>
    <t>Winding 3 temperature sensor error</t>
  </si>
  <si>
    <t>Overvoltage protection - 59 Overvolt.-3ph 1 - stage 2</t>
  </si>
  <si>
    <t>Overspenningsbeskyttelse - 59 Overspenning-3ph 1 - trinn 2</t>
  </si>
  <si>
    <t>TEMP_WIN_3_H</t>
  </si>
  <si>
    <t>Winding 3 temperature high</t>
  </si>
  <si>
    <t>Underfrequency protection - 81 Underfreq.-A 1 - stage 1</t>
  </si>
  <si>
    <t>Underfrekvensbeskyttelse - 81 Underfrekkv.-A 1 - trinn 1</t>
  </si>
  <si>
    <t>TEMP_WIN_3_HH</t>
  </si>
  <si>
    <t>Winding 3 temperature too high</t>
  </si>
  <si>
    <t>Underfrequency protection - 81 Underfreq.-A 1 - stage 2</t>
  </si>
  <si>
    <t>Underfrekvensbeskyttelse - 81 Underfrekkv.-A 1 - trinn 2</t>
  </si>
  <si>
    <t>TEMP_WIN_H_ERR</t>
  </si>
  <si>
    <t>Overfrequency protection - 81 Overfreq.-A 1 - stage 1</t>
  </si>
  <si>
    <t>Overfrekvensbeskyttelse - 81 Overfrekkv.-A 1 - trinn 1</t>
  </si>
  <si>
    <t>TEMP_WIN_H</t>
  </si>
  <si>
    <t xml:space="preserve">Overfrequency protection - 81 Overfreq.-A 1 - stage 2 </t>
  </si>
  <si>
    <t>Overfrekvensbeskyttelse - 81 Overfrekkv.-A 1 - trinn 2</t>
  </si>
  <si>
    <t>TEMP_WIN_HH</t>
  </si>
  <si>
    <t>Reverse power protection - 32R Revers.pow. 1</t>
  </si>
  <si>
    <t>Reverse strøm beskyttelse - 32R Revers.strøm. 1</t>
  </si>
  <si>
    <t>TEMP_OIL_ERR</t>
  </si>
  <si>
    <t>Oil temperature sensor error</t>
  </si>
  <si>
    <t>Unbalance load protection - Thermal stage 1</t>
  </si>
  <si>
    <t>Ubalansert lastbeskyttelse - Termisk trinn 1</t>
  </si>
  <si>
    <t>TEMP_OIL_H</t>
  </si>
  <si>
    <t>Overexcitation protection - stage 1</t>
  </si>
  <si>
    <t>Overmagnetiseringsbeskyttelse - trinn 1</t>
  </si>
  <si>
    <t>TEMP_OIL_HH</t>
  </si>
  <si>
    <t>Overexcitation protection - Thermal stage</t>
  </si>
  <si>
    <t>Overmagnetiseringsbeskyttelse - Termisk</t>
  </si>
  <si>
    <t>TEMP_OIL_ERR_1</t>
  </si>
  <si>
    <t>Underexcitation protection 40 - ch1</t>
  </si>
  <si>
    <t>Undermagnetiseringsbeskyttelse - trinn 1</t>
  </si>
  <si>
    <t>TEMP_OIL_H_1</t>
  </si>
  <si>
    <t>Stator ground fault protection - SGF 90% MP-3ph 1</t>
  </si>
  <si>
    <t>Stator jordfeilbeskyttelse - SGF 90% MP-3ph 1</t>
  </si>
  <si>
    <t>TEMP_OIL_HH_1</t>
  </si>
  <si>
    <t xml:space="preserve">Breaker failure protection - 50BF Ad.CBF 1 </t>
  </si>
  <si>
    <t>Bryterfeilbeskyttelse - 50BF Ad.CBF 1</t>
  </si>
  <si>
    <t>87T Differential prot. stage 1</t>
  </si>
  <si>
    <t>Differensialbeskyttelse - 87G diff. prot. 1 - trinn 1</t>
  </si>
  <si>
    <t>Unit transformator +1BAT01</t>
  </si>
  <si>
    <t>Pressure trip</t>
  </si>
  <si>
    <t xml:space="preserve">87T Differential prot. stage 2 </t>
  </si>
  <si>
    <t>Differensialbeskyttelse - 87G diff. prot. 1 - trinn 2</t>
  </si>
  <si>
    <t>OIL_PRESS_L</t>
  </si>
  <si>
    <t>Oil pressure low</t>
  </si>
  <si>
    <t>51GN SCP 1PH 1</t>
  </si>
  <si>
    <t>OIL_PRESS_LL</t>
  </si>
  <si>
    <t>Oil pressure too low</t>
  </si>
  <si>
    <t>Underexcitation protection 40 - ch3</t>
  </si>
  <si>
    <t>Undermagnetiseringsbeskyttelse 40 - ch3</t>
  </si>
  <si>
    <t>BUCHHOLZ_W</t>
  </si>
  <si>
    <t>Unit transformator +0BAT01</t>
  </si>
  <si>
    <t>spare</t>
  </si>
  <si>
    <t>reserve</t>
  </si>
  <si>
    <t>BUCHHOLZ_T</t>
  </si>
  <si>
    <t>Current measurement brake wire detection</t>
  </si>
  <si>
    <t>Strømmåling bremseledning deteksjon</t>
  </si>
  <si>
    <t>Unit 1 Trafo. prot. relay 7SX800</t>
  </si>
  <si>
    <t xml:space="preserve">Overvolt.-47-V2 1 </t>
  </si>
  <si>
    <t>Overspenning.-47-V2 1</t>
  </si>
  <si>
    <t>Ground overcurrent protection - 50/51 OC-3ph-B1 - stage 1</t>
  </si>
  <si>
    <t>Jordfeil overstrømsbeskyttelse - 50/51 OC-3ph-B1 - trinn 1</t>
  </si>
  <si>
    <t>AUX trafo</t>
  </si>
  <si>
    <t>Ground overcurrent protection - 50/51 OC-3ph-B1 - stage 2</t>
  </si>
  <si>
    <t>Jordfeil overstrømsbeskyttelse - 50/51 OC-3ph-B1 - trinn 2</t>
  </si>
  <si>
    <t>81R Rate of f chg. 1</t>
  </si>
  <si>
    <t>81R Endring av frekvens 1</t>
  </si>
  <si>
    <t xml:space="preserve">Overvoltage protection - 59 Overvolt.-3ph 1 - stage 1 </t>
  </si>
  <si>
    <t>Undervoltage protection - 27 Undervolt.-3ph 1 - stage 1</t>
  </si>
  <si>
    <t xml:space="preserve">Overfrequency protection - 81 Overfreq.-A 1 - stage 1 </t>
  </si>
  <si>
    <t xml:space="preserve">Underfrequency protection - 81 Underfreq.-A 1 - stage 2 </t>
  </si>
  <si>
    <t>OIL_LEVEL_L</t>
  </si>
  <si>
    <t>Oil level low</t>
  </si>
  <si>
    <t xml:space="preserve">59 Overvolt.-V0 1 </t>
  </si>
  <si>
    <t>59 Overspenning-V0 1</t>
  </si>
  <si>
    <t>OIL_LEVEL_LL</t>
  </si>
  <si>
    <t>Oil level too low</t>
  </si>
  <si>
    <t>OIL_TEMPERATURE_H</t>
  </si>
  <si>
    <t>Oil temperature high</t>
  </si>
  <si>
    <t>OIL_TEMPERATURE_HH</t>
  </si>
  <si>
    <t>Oil temperature too high</t>
  </si>
  <si>
    <t>SPARE_303</t>
  </si>
  <si>
    <t>SPARE_304</t>
  </si>
  <si>
    <t>SPARE_305</t>
  </si>
  <si>
    <t>SPARE_306</t>
  </si>
  <si>
    <t>SPARE_307</t>
  </si>
  <si>
    <t>SPARE_308</t>
  </si>
  <si>
    <t>SPARE_309</t>
  </si>
  <si>
    <t>SPARE_310</t>
  </si>
  <si>
    <t>SPARE_311</t>
  </si>
  <si>
    <t>SPARE_312</t>
  </si>
  <si>
    <t>SPARE_313</t>
  </si>
  <si>
    <t>SPARE_314</t>
  </si>
  <si>
    <t>SPARE_315</t>
  </si>
  <si>
    <t>SPARE_316</t>
  </si>
  <si>
    <t>SPARE_317</t>
  </si>
  <si>
    <t>SPARE_318</t>
  </si>
  <si>
    <t>SPARE_319</t>
  </si>
  <si>
    <t>SUPPLY_MCB_OFF</t>
  </si>
  <si>
    <t>Supply miniature circuit breaker (-) off</t>
  </si>
  <si>
    <t>SUPPLY_MCB_TRIPPED</t>
  </si>
  <si>
    <t>Supply miniature circuit breaker (-) tripped</t>
  </si>
  <si>
    <t>CONT_ERR</t>
  </si>
  <si>
    <t>DECS250_WATCHDOG</t>
  </si>
  <si>
    <t>START_VOLT_NOK</t>
  </si>
  <si>
    <t>LS_CTRL_ERR</t>
  </si>
  <si>
    <t>NO_U</t>
  </si>
  <si>
    <t>DECS250_NO_U</t>
  </si>
  <si>
    <t>ALARM</t>
  </si>
  <si>
    <t>LIMITER</t>
  </si>
  <si>
    <t>EXC_VT_MCB_OFF</t>
  </si>
  <si>
    <t>Excitation voltage trasnformator miniature circuit breaker (-) o</t>
  </si>
  <si>
    <t>MKA_EXC_VT_MCB_OFF</t>
  </si>
  <si>
    <t>DIODE_MONITORING_TRIP</t>
  </si>
  <si>
    <t>ALARM_3</t>
  </si>
  <si>
    <t>ALARM_4</t>
  </si>
  <si>
    <t>MIN_Q</t>
  </si>
  <si>
    <t>MAX_Q</t>
  </si>
  <si>
    <t>SYNC_CONT_ERR</t>
  </si>
  <si>
    <t>Synchroscope contactor ERR (-K2)</t>
  </si>
  <si>
    <t>AVR_TRIP</t>
  </si>
  <si>
    <t>SPARE_337</t>
  </si>
  <si>
    <t>SPARE_338</t>
  </si>
  <si>
    <t>SPARE_339</t>
  </si>
  <si>
    <t>SPARE_340</t>
  </si>
  <si>
    <t>SPARE_341</t>
  </si>
  <si>
    <t>SPARE_342</t>
  </si>
  <si>
    <t>SPARE_343</t>
  </si>
  <si>
    <t>SPARE_344</t>
  </si>
  <si>
    <t>SPARE_345</t>
  </si>
  <si>
    <t>SPARE_346</t>
  </si>
  <si>
    <t>SPARE_347</t>
  </si>
  <si>
    <t>SPARE_348</t>
  </si>
  <si>
    <t>SPARE_349</t>
  </si>
  <si>
    <t>SPARE_350</t>
  </si>
  <si>
    <t>SPARE_351</t>
  </si>
  <si>
    <t>PROT_GEN_LIVE</t>
  </si>
  <si>
    <t>PROT_GEN_W</t>
  </si>
  <si>
    <t>Warning</t>
  </si>
  <si>
    <t>PROT_GEN_T1</t>
  </si>
  <si>
    <t>PROT_GEN_T2</t>
  </si>
  <si>
    <t>Trip 2</t>
  </si>
  <si>
    <t>PROT_GEN_EASYGEN_T1</t>
  </si>
  <si>
    <t>Runner vanes drive contactor on (CLOSE) (-K52)</t>
  </si>
  <si>
    <t>PROT_GEN_EASYGEN_T2</t>
  </si>
  <si>
    <t>Easygen trip 2</t>
  </si>
  <si>
    <t>PROT_GEN_EASYGEN_W</t>
  </si>
  <si>
    <t>Easygen warning</t>
  </si>
  <si>
    <t>PROT_GEN_EASYGEN_LIVE</t>
  </si>
  <si>
    <t>Easygen live signal not OK</t>
  </si>
  <si>
    <t>PROT_DIFF_LIVE</t>
  </si>
  <si>
    <t>Differential protection</t>
  </si>
  <si>
    <t>Live signal not OK</t>
  </si>
  <si>
    <t>PROT_DIFF_W</t>
  </si>
  <si>
    <t>PROT_DIFF_T</t>
  </si>
  <si>
    <t xml:space="preserve">Trip </t>
  </si>
  <si>
    <t>LINE_PROT_LIVE</t>
  </si>
  <si>
    <t>LINE_PROT_W</t>
  </si>
  <si>
    <t>Line prot. relay  SEPAM T42</t>
  </si>
  <si>
    <t>LINE_PROT_T1</t>
  </si>
  <si>
    <t>LINE_PROT_T2</t>
  </si>
  <si>
    <t>PROT_SPARE_1_7</t>
  </si>
  <si>
    <t>Protection</t>
  </si>
  <si>
    <t>AUTO_MODE_SPEED_MEASUREMENT_ERR</t>
  </si>
  <si>
    <t>AUTO_MODE_STARTUP_SYNCHONIZATION</t>
  </si>
  <si>
    <t>Auto mode</t>
  </si>
  <si>
    <t>AUTO_MODE_TECHNICAL_MINIMUM</t>
  </si>
  <si>
    <t>AUTO_MODE_MINIMAL_PRESSURE</t>
  </si>
  <si>
    <t>AUTO_MODE_SPEED_DIFF</t>
  </si>
  <si>
    <t>AUTO_MODE_HEAD_WATER_LEVEL_LOW</t>
  </si>
  <si>
    <t>Intake water level low</t>
  </si>
  <si>
    <t>AUTO_MODE_HPP_CANNOT_AUTO_START</t>
  </si>
  <si>
    <t>AUTO_MODE_MIN_OPENING</t>
  </si>
  <si>
    <t>AUTO_MODE_MINIMAL_REACTIVE_POWER</t>
  </si>
  <si>
    <t>AUTO_MODE_START_TO_STARTUP</t>
  </si>
  <si>
    <t>AUTO_MODE_HEAD_WATER_LEVEL_HIGH</t>
  </si>
  <si>
    <t>Head water level high</t>
  </si>
  <si>
    <t>AUTO_MODE_SPARE_1_3</t>
  </si>
  <si>
    <t>AUTO_MODE_SPARE_1_4</t>
  </si>
  <si>
    <t>AUTO_MODE_SPARE_1_5</t>
  </si>
  <si>
    <t>AUTO_MODE_SPARE_1_6</t>
  </si>
  <si>
    <t>AUTO_MODE_SPARE_1_7</t>
  </si>
  <si>
    <t>ESD_PUSHBUTTON</t>
  </si>
  <si>
    <t>ESD_RELAY</t>
  </si>
  <si>
    <t>GCB_SIG_ERR</t>
  </si>
  <si>
    <t>GCB_OFF_FAILURE</t>
  </si>
  <si>
    <t>GCB_SELFOPENING</t>
  </si>
  <si>
    <t>DI_PS_MCB_OFF</t>
  </si>
  <si>
    <t>EXT_IN_PS_OFF</t>
  </si>
  <si>
    <t>ANA_INPUTS_PS_OFF</t>
  </si>
  <si>
    <t>MAINT</t>
  </si>
  <si>
    <t>DC_ALARM_GROUP</t>
  </si>
  <si>
    <t>DC_TRIP_GROUP</t>
  </si>
  <si>
    <t>QSD_RELAY</t>
  </si>
  <si>
    <t>DIG_OUT_PS_OFF</t>
  </si>
  <si>
    <t>TRAFO_SENTRON_COMM_ALARM</t>
  </si>
  <si>
    <t>ESD_FROM_COMMON</t>
  </si>
  <si>
    <t>QSD_FROM_COMMON</t>
  </si>
  <si>
    <t>STI_FROM_COMMON</t>
  </si>
  <si>
    <t>SYNCH_NOT_READY</t>
  </si>
  <si>
    <t>Synchronization device not operating</t>
  </si>
  <si>
    <t>SYNCH_NOT_ACTIVE</t>
  </si>
  <si>
    <t>COMM_UNIT_DISTRIBUTED_MODULE</t>
  </si>
  <si>
    <t>COMM_COMMON</t>
  </si>
  <si>
    <t>COMM_GEN_MEAS_DEVICE</t>
  </si>
  <si>
    <t>COMM_GEN_PROT_DEVICE</t>
  </si>
  <si>
    <t>COMM_INTAKE</t>
  </si>
  <si>
    <t>Intake communication error</t>
  </si>
  <si>
    <t>COMM_LINE_PROT</t>
  </si>
  <si>
    <t>COMM_AUX_MEAS_DEVICE</t>
  </si>
  <si>
    <t>Communication</t>
  </si>
  <si>
    <t>COMM_BFA_CUBICLE</t>
  </si>
  <si>
    <t>COMM_GCB_CUBICLE</t>
  </si>
  <si>
    <t>COMM_SN_CUBICLE</t>
  </si>
  <si>
    <t>WATER_LEVEL_FAULT</t>
  </si>
  <si>
    <t>Water level measurement fault</t>
  </si>
  <si>
    <t>WATER_PRESSURE_MEAS_FAULT</t>
  </si>
  <si>
    <t>Water pressure measurement fault</t>
  </si>
  <si>
    <t>ACTIVE_POWER_MEAS_FAULT</t>
  </si>
  <si>
    <t>SPEED_MEASUREMENT_FAULT</t>
  </si>
  <si>
    <t>START_SEQUENCE_SEQ_TOO_LONG</t>
  </si>
  <si>
    <t>NSD_SEQUENCE_SEQ_TOO_LONG</t>
  </si>
  <si>
    <t>QSD_SEQUENCE_SEQ_TOO_LONG</t>
  </si>
  <si>
    <t>ESD_SEQUENCE_SEQ_TOO_LONG</t>
  </si>
  <si>
    <t>START_SEQUENCE_STEP_TOO_LONG</t>
  </si>
  <si>
    <t>NSD_SEQUENCE_STEP_TOO_LONG</t>
  </si>
  <si>
    <t>QSD_SEQUENCE_STEP_TOO_LONG</t>
  </si>
  <si>
    <t>ESD_SEQUENCE_STEP_TOO_LONG</t>
  </si>
  <si>
    <t>SPARE_20</t>
  </si>
  <si>
    <t>AC_MCBS_W</t>
  </si>
  <si>
    <t>Auxiliary power supply</t>
  </si>
  <si>
    <t>AC miniature circuit breaker group warning</t>
  </si>
  <si>
    <t>AC_MCBS_T</t>
  </si>
  <si>
    <t>AC miniature circuit breaker group trip</t>
  </si>
  <si>
    <t>AC_NAPON</t>
  </si>
  <si>
    <t>Auxilliary AC supply cubicle +BF</t>
  </si>
  <si>
    <t>AC voltage not present</t>
  </si>
  <si>
    <t>AC_NAPON_MCB_OFF</t>
  </si>
  <si>
    <t>AC voltage miniature circuit breaker (-) off</t>
  </si>
  <si>
    <t>AC_DG_MCB_OFF</t>
  </si>
  <si>
    <t>AC diesel generator circuit breaker (-) off</t>
  </si>
  <si>
    <t>AC_INTAKE_CUBICLE_SUPPLY_OFF</t>
  </si>
  <si>
    <t>Intake cubicle +LPY01 AC supply circuit breaker (-F70) - OFF</t>
  </si>
  <si>
    <t>AC_CONTROL_CUBICLE_SUPPLY_OFF</t>
  </si>
  <si>
    <t>Unic cubicle CJA01</t>
  </si>
  <si>
    <t>External load MCB OFF (F55, F56, F57)</t>
  </si>
  <si>
    <t>AC_SERVICE_MCB_OFF</t>
  </si>
  <si>
    <t>Service cubicle AC supply circuit breaker (-) off</t>
  </si>
  <si>
    <t>SURGE_ARR_FAULT</t>
  </si>
  <si>
    <t>Surge arrester (-FU1) - blown</t>
  </si>
  <si>
    <t>MAIN_CB_TRIP</t>
  </si>
  <si>
    <t>SPARE_457</t>
  </si>
  <si>
    <t>"6_3_MV_CONTROL_MCB_FAULT"</t>
  </si>
  <si>
    <t>SPARE_458</t>
  </si>
  <si>
    <t>"38_5_MV_CONTROL_MCB_FAULT"</t>
  </si>
  <si>
    <t>SPARE_459</t>
  </si>
  <si>
    <t>OVERSPEED_PROT_MCB_OFF</t>
  </si>
  <si>
    <t>SPARE_460</t>
  </si>
  <si>
    <t>DC_MCBS_W</t>
  </si>
  <si>
    <t>DC_MCBS_T</t>
  </si>
  <si>
    <t>MV_DC_CONTROL_MCB_OFF</t>
  </si>
  <si>
    <t>Middle voltage DC control miniature circuit breaker (-) off</t>
  </si>
  <si>
    <t>EXT_PS_MCB_OFF</t>
  </si>
  <si>
    <t>External power supply miniature circuit breaker (-) off</t>
  </si>
  <si>
    <t>RECTIFIER1_MCB_OFF</t>
  </si>
  <si>
    <t>Rectifier 1 miniature circuit breaker (-) off</t>
  </si>
  <si>
    <t>RECTIFIER2_MCB_OFF</t>
  </si>
  <si>
    <t>Rectifier 2 miniature circuit breaker (-) off</t>
  </si>
  <si>
    <t>RECTIFIER3_MCB_OFF</t>
  </si>
  <si>
    <t>Rectifier 3 miniature circuit breaker (-) off</t>
  </si>
  <si>
    <t>RECTIFIER1_FAULT_1</t>
  </si>
  <si>
    <t>RECTIFIER2_FAULT_1</t>
  </si>
  <si>
    <t>RECTIFIER3_FAULT_1</t>
  </si>
  <si>
    <t>Rectifier 3 fault</t>
  </si>
  <si>
    <t>BATTERY_DISCONNECTED</t>
  </si>
  <si>
    <t>BATTERY_MCB_OFF</t>
  </si>
  <si>
    <t>Battery miniature circuit breaker (-) off</t>
  </si>
  <si>
    <t>Digital inputs power supply miniature circuit breaker (-) off</t>
  </si>
  <si>
    <t>DC_GCB_CUBBICLE_SUPPLY_OFF</t>
  </si>
  <si>
    <t>GCB cubicle +BAC01 DC supply circuit breaker (-F10) - OFF</t>
  </si>
  <si>
    <t>DC_MV_CUBICLE_SUPPLY_OFF</t>
  </si>
  <si>
    <t>Medium voltage cubicle DC supply circuit breaker (-F12) - OFF</t>
  </si>
  <si>
    <t>DC_CONTROL_CUBICLE_SUPPLY_OFF</t>
  </si>
  <si>
    <t>Control cubicle +1CJA01 DC supply circuit breaker (-F10) - OFF</t>
  </si>
  <si>
    <t>AC_MV_CUBICLE_SUPPLY_OFF</t>
  </si>
  <si>
    <t>COMMON_DC_SUPPLY_OFF</t>
  </si>
  <si>
    <t>Auxiliary supply cubicle +BFA01</t>
  </si>
  <si>
    <t>Common DC power supply MCB OFF (-F0)</t>
  </si>
  <si>
    <t>MAIN_CB_SIG_ERR</t>
  </si>
  <si>
    <t>Main circuit breaker (-) signalization error</t>
  </si>
  <si>
    <t>Main circuit breaker (-) in manual mode</t>
  </si>
  <si>
    <t>MAIN_CB_MAN_AUTO_SIG_ERR</t>
  </si>
  <si>
    <t>Main circuit breaker (-) manual/auto mode signalization error</t>
  </si>
  <si>
    <t>Diesel generator circuit breaker (-) ON</t>
  </si>
  <si>
    <t>DIESEL_CB_SIG_ERR</t>
  </si>
  <si>
    <t>Diesel generator circuit breaker (-) signalization error</t>
  </si>
  <si>
    <t>Diesel generator circuit breaker (-) in manual mode</t>
  </si>
  <si>
    <t>DIESEL_CB_MAN_AUTO_SIG_ERR</t>
  </si>
  <si>
    <t>Diesel generator circuit breaker (-) manual/auto mode signalizat</t>
  </si>
  <si>
    <t>Main circuit breaker (-) tripped</t>
  </si>
  <si>
    <t>POWERHOUSE_DISTRIB_MCB_OFF</t>
  </si>
  <si>
    <t>SPARE_490</t>
  </si>
  <si>
    <t>Runner vanes drive contactor on (CLOSE) error (-K52)</t>
  </si>
  <si>
    <t>Wicket gate drive CB OFF (-F47)</t>
  </si>
  <si>
    <t>WICKET_GATE_DRIVE_CONT_OFF</t>
  </si>
  <si>
    <t>WICKET_GATE_DRIVE_CONT_ON</t>
  </si>
  <si>
    <t>WICKET_GATE_TORQUE_SWITCH_C</t>
  </si>
  <si>
    <t>WICKET_GATE_TORQUE_SWITCH_O</t>
  </si>
  <si>
    <t>RUNNER_VANES_TORQUE_SWITCH_C</t>
  </si>
  <si>
    <t>RUNNER_VANES_TORQUE_SWITCH_O</t>
  </si>
  <si>
    <t>RUNNER_VANES_THERMOSWITCH</t>
  </si>
  <si>
    <t>LINE_1_DS_ERR</t>
  </si>
  <si>
    <t>Line feeder +AKA01</t>
  </si>
  <si>
    <t>Disconnector (-Q1) - signalization error</t>
  </si>
  <si>
    <t>MV - Line feeder</t>
  </si>
  <si>
    <t>Disconnector (-) grounded</t>
  </si>
  <si>
    <t>LINE_1_ES_ERR</t>
  </si>
  <si>
    <t>Earthing switch (-Q1) - signalization error</t>
  </si>
  <si>
    <t>Earthing switch (-) OFF</t>
  </si>
  <si>
    <t>LINE_1_ES_GND</t>
  </si>
  <si>
    <t>LINE_1_NO_VOLTAGE</t>
  </si>
  <si>
    <t>No voltage on power line</t>
  </si>
  <si>
    <t xml:space="preserve">Synchronization voltage transformator miniature circuit breaker </t>
  </si>
  <si>
    <t>LINE_1_CB_SPRING</t>
  </si>
  <si>
    <t>LINE_1_CB_UNLOCKED</t>
  </si>
  <si>
    <t>LINE_1_CB_LOCAL</t>
  </si>
  <si>
    <t>LINE_1_CB_ERR</t>
  </si>
  <si>
    <t>AKA01 - Circuit breaker (-Q0) - signalization error</t>
  </si>
  <si>
    <t>LINE_1_CB_OFF</t>
  </si>
  <si>
    <t>LINE_1_CB_APU_ERR</t>
  </si>
  <si>
    <t>LINE_1_MCB_W</t>
  </si>
  <si>
    <t>Miniature circuit breaker group warning</t>
  </si>
  <si>
    <t>LINE_1_MCB_T</t>
  </si>
  <si>
    <t>MCBs group (-F4, -F7, -F14) - trip</t>
  </si>
  <si>
    <t>LINE_1_CB_TEST</t>
  </si>
  <si>
    <t>SPARE_497</t>
  </si>
  <si>
    <t>LINE_1_CB_SERVICE</t>
  </si>
  <si>
    <t>SPARE_498</t>
  </si>
  <si>
    <t>STEP_UP_TRAFO_INCOMING_AC_MCB_OFF</t>
  </si>
  <si>
    <t>SPARE_499</t>
  </si>
  <si>
    <t>STEP_UP_TRAFO_INCOMING_VT1_MCB_OFF</t>
  </si>
  <si>
    <t>SPARE_500</t>
  </si>
  <si>
    <t>STEP_UP_TRAFO_INCOMING_VT2_MCB_OFF</t>
  </si>
  <si>
    <t>SPARE_501</t>
  </si>
  <si>
    <t>STEP_UP_TRAFO_INCOMING_VT3_MCB_OFF</t>
  </si>
  <si>
    <t>SPARE_502</t>
  </si>
  <si>
    <t>_2ND_SHUNT_RELASE_MCB_OFF</t>
  </si>
  <si>
    <t>2ND shunt release MCB (-F5) - OFF</t>
  </si>
  <si>
    <t>LINE_1_CHARGING_MOTOR_MCB_OFF</t>
  </si>
  <si>
    <t>GAS_ERROR</t>
  </si>
  <si>
    <t>Gas pressure - error</t>
  </si>
  <si>
    <t>LINE_1_MCBS_TRIP</t>
  </si>
  <si>
    <t>Miniature circuit breaker group trip</t>
  </si>
  <si>
    <t>Transformer feeder +AJA04</t>
  </si>
  <si>
    <t>MV - Transformer feeder</t>
  </si>
  <si>
    <t>SN_GEN_CB_UNLOCKED</t>
  </si>
  <si>
    <t>Circuit breaker (-S60) local control</t>
  </si>
  <si>
    <t>Circuit breaker (-Q1) signalization error</t>
  </si>
  <si>
    <t>Circuit breaker (-Q1) OFF</t>
  </si>
  <si>
    <t>SN_GEN_CB_TRUCK</t>
  </si>
  <si>
    <t>MV - Measuring bay</t>
  </si>
  <si>
    <t>Measureing bay +AKA02</t>
  </si>
  <si>
    <t>2ND shunt release miniature circuit breaker (-) OFF</t>
  </si>
  <si>
    <t>Transformer feeder +AKA03</t>
  </si>
  <si>
    <t>Fuse (-Q1) - blown</t>
  </si>
  <si>
    <t>SPARE_539</t>
  </si>
  <si>
    <t>SPARE_540</t>
  </si>
  <si>
    <t>SPARE_541</t>
  </si>
  <si>
    <t>SN_AUX_TRAFO_DS_ERR</t>
  </si>
  <si>
    <t>MV - Auxiliary transformator</t>
  </si>
  <si>
    <t>Disconnector (-) signalization error</t>
  </si>
  <si>
    <t>Disconnector (-) OFF</t>
  </si>
  <si>
    <t>SN_AUX_TRAFO_SWITCH_ERR</t>
  </si>
  <si>
    <t>Earthing switch (-) signalization error</t>
  </si>
  <si>
    <t>SN_AUX_TRAFO_SWITCH_OPEN</t>
  </si>
  <si>
    <t>SN_AUX_TRAFO_SWITCH_GND</t>
  </si>
  <si>
    <t>SN_AUX_TRAFO_FUSE_BLOWN</t>
  </si>
  <si>
    <t>Fuse blown</t>
  </si>
  <si>
    <t>SN_AUX_TRAFO_AUX_SUPPLY_MCB</t>
  </si>
  <si>
    <t>Auxiliary supply miniature circuit breaker (-) off</t>
  </si>
  <si>
    <t>SN_AUX_TRAFO_HEATER_MCB_TRIP</t>
  </si>
  <si>
    <t>Transformator heater miniature circuit breaker (-) trip</t>
  </si>
  <si>
    <t>SN_AUX_TRAFO_AC_MCB_OFF</t>
  </si>
  <si>
    <t>SN_GND_DS_ERR</t>
  </si>
  <si>
    <t>MV - Grounding</t>
  </si>
  <si>
    <t>SN_GND_DS_OFF</t>
  </si>
  <si>
    <t>SN_GND_DS_GND</t>
  </si>
  <si>
    <t>SN_GND_SWITCH_ERR</t>
  </si>
  <si>
    <t>SN_GND_SWITCH_OPEN</t>
  </si>
  <si>
    <t>SN_GND_SWITCH_GND</t>
  </si>
  <si>
    <t>SN_GND_FUSE_BLOWN</t>
  </si>
  <si>
    <t>SN_GND_AUX_SUPPLY_MCB</t>
  </si>
  <si>
    <t>SN_GND_HEATER_MCB_TRIP</t>
  </si>
  <si>
    <t>Intake +LPY01</t>
  </si>
  <si>
    <t>Incoming supply circuit breaker (-Q1) - OFF</t>
  </si>
  <si>
    <t>AC MCB group warning</t>
  </si>
  <si>
    <t>RECTIFIER1_FAULT</t>
  </si>
  <si>
    <t>Rectifier (-F3) - fault</t>
  </si>
  <si>
    <t>RECTIFIER2_FAULT</t>
  </si>
  <si>
    <t>Rectifier 2 fault</t>
  </si>
  <si>
    <t>DAM_DR_MCB_OFF</t>
  </si>
  <si>
    <t>DAM_DR_CONT_ERR</t>
  </si>
  <si>
    <t>PUMP_MOT_CB_TRIPPED</t>
  </si>
  <si>
    <t>Pump motor circuit breaker (-) tripped</t>
  </si>
  <si>
    <t>PUMP_CONT_ERR</t>
  </si>
  <si>
    <t>Pump contactor (-) error</t>
  </si>
  <si>
    <t>Emergency shutdown relay active</t>
  </si>
  <si>
    <t>Battery disconnected</t>
  </si>
  <si>
    <t>DC MCB group (-F31. -F40) - alarm</t>
  </si>
  <si>
    <t>DC miniature circuit breaker group trip</t>
  </si>
  <si>
    <t>DAM_DR_TORQUE_OP</t>
  </si>
  <si>
    <t>DAM_DR_TORQUE_CL</t>
  </si>
  <si>
    <t>WATER_LEVEL_MEAS_1_ERR</t>
  </si>
  <si>
    <t>WATER_LEVEL_MEAS_2_ERR</t>
  </si>
  <si>
    <t>WATER_LEVEL_LOW</t>
  </si>
  <si>
    <t>Water level measurement - low</t>
  </si>
  <si>
    <t>WATER_LEVEL_TOO_LOW</t>
  </si>
  <si>
    <t>Water level measurement - too low</t>
  </si>
  <si>
    <t>PSU (-U101) - BATTERY MODE</t>
  </si>
  <si>
    <t>Cooling water system</t>
  </si>
  <si>
    <t>PUMP_MOT_CB_ON</t>
  </si>
  <si>
    <t>Pump motor circuit breaker (-) OFF</t>
  </si>
  <si>
    <t>PUMP_CONT_ON</t>
  </si>
  <si>
    <t>PRESS_OK</t>
  </si>
  <si>
    <t>Pressure outside limits</t>
  </si>
  <si>
    <t>PUMP_FAULT</t>
  </si>
  <si>
    <t>Pump fault</t>
  </si>
  <si>
    <t>FLOW_TEMP_ERR</t>
  </si>
  <si>
    <t>Flow temperature sensor error</t>
  </si>
  <si>
    <t>FLOW_TEMP_H</t>
  </si>
  <si>
    <t>FLOW_TEMP_HH</t>
  </si>
  <si>
    <t>BFLOW_GEN_WIN_TEMP_ERR</t>
  </si>
  <si>
    <t>BFLOW_GEN_WIN_TEMP_H</t>
  </si>
  <si>
    <t>BFLOW_GEN_WIN_TEMP_HH</t>
  </si>
  <si>
    <t>BACKFLOW_DE_TEMP_ERR</t>
  </si>
  <si>
    <t>BACKFLOW_DE_TEMP_H</t>
  </si>
  <si>
    <t>BACKFLOW_DE_TEMP_HH</t>
  </si>
  <si>
    <t>DC_PUMP_INRUSH_CONT_ERR</t>
  </si>
  <si>
    <t>FILTER_CLOGGED_W</t>
  </si>
  <si>
    <t>FILTER_CLOGGED_T</t>
  </si>
  <si>
    <t>Lubrication</t>
  </si>
  <si>
    <t>SPARE_0_0</t>
  </si>
  <si>
    <t>TANK_OIL_TEMP_ERR</t>
  </si>
  <si>
    <t>TANK_OIL_TEMP_H</t>
  </si>
  <si>
    <t>TANK_OIL_TEMP_HH</t>
  </si>
  <si>
    <t>COLD_OIL_TEMP_ERR</t>
  </si>
  <si>
    <t>COLD_OIL_TEMP_H</t>
  </si>
  <si>
    <t>COLD_OIL_TEMP_HH</t>
  </si>
  <si>
    <t>HOT_OIL_TEMP_ERR</t>
  </si>
  <si>
    <t>HOT_OIL_TEMP_H</t>
  </si>
  <si>
    <t>HOT_OIL_TEMP_HH</t>
  </si>
  <si>
    <t>HOT_WATER_TEMP_ERR</t>
  </si>
  <si>
    <t>HOT_WATER_TEMP_H</t>
  </si>
  <si>
    <t>HOT_WATER_TEMP_HH</t>
  </si>
  <si>
    <t>COLD_WATER_TEMP_ERR</t>
  </si>
  <si>
    <t>COLD_WATER_TEMP_H</t>
  </si>
  <si>
    <t>COLD_WATER_TEMP_HH</t>
  </si>
  <si>
    <t>SPARE_0_5</t>
  </si>
  <si>
    <t>SPARE_0_6</t>
  </si>
  <si>
    <t>SPARE_0_7</t>
  </si>
  <si>
    <t>SPARE_1_0</t>
  </si>
  <si>
    <t>SPARE_1_1</t>
  </si>
  <si>
    <t>SPARE_1_2</t>
  </si>
  <si>
    <t>SPARE_1_3</t>
  </si>
  <si>
    <t>SPARE_1_4</t>
  </si>
  <si>
    <t>SPARE_1_5</t>
  </si>
  <si>
    <t>SPARE_1_6</t>
  </si>
  <si>
    <t>SPARE_1_7</t>
  </si>
  <si>
    <t>DWS_SPARE_1_3</t>
  </si>
  <si>
    <t>DWS_SPARE_1_4</t>
  </si>
  <si>
    <t>DWS_SPARE_1_5</t>
  </si>
  <si>
    <t>DWS_SPARE_1_6</t>
  </si>
  <si>
    <t>DWS_SPARE_1_7</t>
  </si>
  <si>
    <t>DRAIN_LEVEL_ERR</t>
  </si>
  <si>
    <t>DRAIN_LEVEL_H</t>
  </si>
  <si>
    <t>DRAIN_LEVEL_HH</t>
  </si>
  <si>
    <t>DRAIN_PUMP1_MOT_CB_TRIPPED</t>
  </si>
  <si>
    <t>DRAIN_PUMP1_MOT_CB_ON</t>
  </si>
  <si>
    <t>DRAIN_PUMP1_CONT_ON</t>
  </si>
  <si>
    <t>DRAIN_PUMP2_MOT_CB_TRIPPED</t>
  </si>
  <si>
    <t>DRAIN_PUMP2_MOT_CB_ON</t>
  </si>
  <si>
    <t>DRAIN_PUMP2_CONT_ON</t>
  </si>
  <si>
    <t>DRAIN_SPARE_1_1</t>
  </si>
  <si>
    <t>DRAIN_SPARE_1_2</t>
  </si>
  <si>
    <t>DRAIN_SPARE_1_3</t>
  </si>
  <si>
    <t>DRAIN_SPARE_1_4</t>
  </si>
  <si>
    <t>DRAIN_SPARE_1_5</t>
  </si>
  <si>
    <t>DRAIN_SPARE_1_6</t>
  </si>
  <si>
    <t>DRAIN_SPARE_1_7</t>
  </si>
  <si>
    <t>SPARE_748</t>
  </si>
  <si>
    <t>SPARE_749</t>
  </si>
  <si>
    <t>SPARE_750</t>
  </si>
  <si>
    <t>SPARE_751</t>
  </si>
  <si>
    <t>SPARE_752</t>
  </si>
  <si>
    <t>SPARE_753</t>
  </si>
  <si>
    <t>SPARE_754</t>
  </si>
  <si>
    <t>SPARE_755</t>
  </si>
  <si>
    <t>SPARE_756</t>
  </si>
  <si>
    <t>SPARE_757</t>
  </si>
  <si>
    <t>SPARE_758</t>
  </si>
  <si>
    <t>SPARE_759</t>
  </si>
  <si>
    <t>SPARE_760</t>
  </si>
  <si>
    <t>SPARE_761</t>
  </si>
  <si>
    <t>SPARE_762</t>
  </si>
  <si>
    <t>SPARE_763</t>
  </si>
  <si>
    <t>SPARE_764</t>
  </si>
  <si>
    <t>SPARE_765</t>
  </si>
  <si>
    <t>SPARE_766</t>
  </si>
  <si>
    <t>SPARE_767</t>
  </si>
  <si>
    <t>LINE_2_DS_GND</t>
  </si>
  <si>
    <t>LINE_2_ES_ERR</t>
  </si>
  <si>
    <t>LINE_2_ES_GND</t>
  </si>
  <si>
    <t>LINE_2_NO_VOLTAGE</t>
  </si>
  <si>
    <t>LINE_2_SYNCH_VT_MCB_OFF</t>
  </si>
  <si>
    <t>LINE_2_CB_SPRING</t>
  </si>
  <si>
    <t>LINE_2_CB_UNLOCKED</t>
  </si>
  <si>
    <t>LINE_2_CB_LOCAL</t>
  </si>
  <si>
    <t>LINE_2_CB_ERR</t>
  </si>
  <si>
    <t>LINE_2_CB_OFF</t>
  </si>
  <si>
    <t>LINE_2_CB_APU_ERR</t>
  </si>
  <si>
    <t>LINE_2_MCB_W</t>
  </si>
  <si>
    <t>LINE_2_MCB_T</t>
  </si>
  <si>
    <t>LINE_2_CNTRL_MCB_OFF</t>
  </si>
  <si>
    <t>LINE_2_MCBS_ALARM</t>
  </si>
  <si>
    <t>LINE_2_MCBS_TRIP</t>
  </si>
  <si>
    <t>SPARE_819</t>
  </si>
  <si>
    <t>SPARE_820</t>
  </si>
  <si>
    <t>SPARE_821</t>
  </si>
  <si>
    <t>SPARE_822</t>
  </si>
  <si>
    <t>SPARE_823</t>
  </si>
  <si>
    <t>SPARE_824</t>
  </si>
  <si>
    <t>SPARE_825</t>
  </si>
  <si>
    <t>SPARE_826</t>
  </si>
  <si>
    <t>SPARE_827</t>
  </si>
  <si>
    <t>SPARE_828</t>
  </si>
  <si>
    <t>SPARE_829</t>
  </si>
  <si>
    <t>SPARE_830</t>
  </si>
  <si>
    <t>SPARE_831</t>
  </si>
  <si>
    <t>SPARE_800</t>
  </si>
  <si>
    <t>SPARE_801</t>
  </si>
  <si>
    <t>SPARE_802</t>
  </si>
  <si>
    <t>SPARE_803</t>
  </si>
  <si>
    <t>SPARE_804</t>
  </si>
  <si>
    <t>SPARE_805</t>
  </si>
  <si>
    <t>SPARE_806</t>
  </si>
  <si>
    <t>SPARE_807</t>
  </si>
  <si>
    <t>SPARE_808</t>
  </si>
  <si>
    <t>SPARE_809</t>
  </si>
  <si>
    <t>SPARE_810</t>
  </si>
  <si>
    <t>SPARE_811</t>
  </si>
  <si>
    <t>SPARE_812</t>
  </si>
  <si>
    <t>SPARE_813</t>
  </si>
  <si>
    <t>SPARE_814</t>
  </si>
  <si>
    <t>SPARE_815</t>
  </si>
  <si>
    <t>SPARE_816</t>
  </si>
  <si>
    <t>SPARE_817</t>
  </si>
  <si>
    <t>SPARE_818</t>
  </si>
  <si>
    <t>SPARE_864</t>
  </si>
  <si>
    <t>SPARE_865</t>
  </si>
  <si>
    <t>SPARE_866</t>
  </si>
  <si>
    <t>SPARE_867</t>
  </si>
  <si>
    <t>SPARE_868</t>
  </si>
  <si>
    <t>SPARE_869</t>
  </si>
  <si>
    <t>SPARE_870</t>
  </si>
  <si>
    <t>SPARE_871</t>
  </si>
  <si>
    <t>SPARE_872</t>
  </si>
  <si>
    <t>SPARE_873</t>
  </si>
  <si>
    <t>SPARE_874</t>
  </si>
  <si>
    <t>SPARE_875</t>
  </si>
  <si>
    <t>SPARE_876</t>
  </si>
  <si>
    <t>SPARE_877</t>
  </si>
  <si>
    <t>SPARE_878</t>
  </si>
  <si>
    <t>SPARE_879</t>
  </si>
  <si>
    <t>SPARE_880</t>
  </si>
  <si>
    <t>SPARE_881</t>
  </si>
  <si>
    <t>SPARE_882</t>
  </si>
  <si>
    <t>SPARE_883</t>
  </si>
  <si>
    <t>SPARE_884</t>
  </si>
  <si>
    <t>SPARE_885</t>
  </si>
  <si>
    <t>SPARE_886</t>
  </si>
  <si>
    <t>SPARE_887</t>
  </si>
  <si>
    <t>SPARE_888</t>
  </si>
  <si>
    <t>SPARE_889</t>
  </si>
  <si>
    <t>SPARE_890</t>
  </si>
  <si>
    <t>SPARE_891</t>
  </si>
  <si>
    <t>SPARE_892</t>
  </si>
  <si>
    <t>SPARE_893</t>
  </si>
  <si>
    <t>SPARE_894</t>
  </si>
  <si>
    <t>SPARE_895</t>
  </si>
  <si>
    <t>SPARE_896</t>
  </si>
  <si>
    <t>SPARE_897</t>
  </si>
  <si>
    <t>SPARE_898</t>
  </si>
  <si>
    <t>SPARE_899</t>
  </si>
  <si>
    <t>SPARE_900</t>
  </si>
  <si>
    <t>SPARE_901</t>
  </si>
  <si>
    <t>SPARE_902</t>
  </si>
  <si>
    <t>SPARE_903</t>
  </si>
  <si>
    <t>SPARE_904</t>
  </si>
  <si>
    <t>SPARE_905</t>
  </si>
  <si>
    <t>SPARE_906</t>
  </si>
  <si>
    <t>SPARE_907</t>
  </si>
  <si>
    <t>SPARE_908</t>
  </si>
  <si>
    <t>SPARE_909</t>
  </si>
  <si>
    <t>SPARE_910</t>
  </si>
  <si>
    <t>SPARE_911</t>
  </si>
  <si>
    <t>SPARE_912</t>
  </si>
  <si>
    <t>SPARE_913</t>
  </si>
  <si>
    <t>SPARE_914</t>
  </si>
  <si>
    <t>SPARE_915</t>
  </si>
  <si>
    <t>SPARE_916</t>
  </si>
  <si>
    <t>SPARE_917</t>
  </si>
  <si>
    <t>SPARE_918</t>
  </si>
  <si>
    <t>SPARE_919</t>
  </si>
  <si>
    <t>SPARE_920</t>
  </si>
  <si>
    <t>SPARE_921</t>
  </si>
  <si>
    <t>SPARE_922</t>
  </si>
  <si>
    <t>SPARE_923</t>
  </si>
  <si>
    <t>SPARE_924</t>
  </si>
  <si>
    <t>SPARE_925</t>
  </si>
  <si>
    <t>SPARE_926</t>
  </si>
  <si>
    <t>SPARE_927</t>
  </si>
  <si>
    <t>Edi</t>
  </si>
  <si>
    <t>500ms</t>
  </si>
  <si>
    <t>KLASE ALAMA</t>
  </si>
  <si>
    <t>Stupac3</t>
  </si>
  <si>
    <t>Alarm activation</t>
  </si>
  <si>
    <t>ALM</t>
  </si>
  <si>
    <t>STI</t>
  </si>
  <si>
    <t>NSD</t>
  </si>
  <si>
    <t>QSD</t>
  </si>
  <si>
    <t>ESD</t>
  </si>
  <si>
    <t>VERSION : 0.1</t>
  </si>
  <si>
    <t>IN USE</t>
  </si>
  <si>
    <t>PAR NUM</t>
  </si>
  <si>
    <t>PARAMETER STRUCT</t>
  </si>
  <si>
    <t>PARAMETER PLC NAME</t>
  </si>
  <si>
    <t>PARAMETER NAME ENG</t>
  </si>
  <si>
    <t>PARAMETAR NAME OTHER</t>
  </si>
  <si>
    <t>PAR TYPE</t>
  </si>
  <si>
    <t>I_VAL</t>
  </si>
  <si>
    <t>T_VAL</t>
  </si>
  <si>
    <t>R_VAL</t>
  </si>
  <si>
    <t>MIN VAL</t>
  </si>
  <si>
    <t>MAX VAL</t>
  </si>
  <si>
    <t>Ordinator</t>
  </si>
  <si>
    <t>SPARE_00</t>
  </si>
  <si>
    <t>REAL</t>
  </si>
  <si>
    <t>T#0MS</t>
  </si>
  <si>
    <t xml:space="preserve"> NOM_VAL_AND_CTRL</t>
  </si>
  <si>
    <t>NOM_VAL_AND_CTRL</t>
  </si>
  <si>
    <t>ACTIVE_POWER</t>
  </si>
  <si>
    <t>3000.0</t>
  </si>
  <si>
    <t xml:space="preserve"> CTRL_2</t>
  </si>
  <si>
    <t>CTRL_2</t>
  </si>
  <si>
    <t>POSITIVE_REACTIVE_POWER</t>
  </si>
  <si>
    <t>1000.0</t>
  </si>
  <si>
    <t xml:space="preserve"> DEVICES</t>
  </si>
  <si>
    <t>INT</t>
  </si>
  <si>
    <t>NEGATIVE_REACTIVE_POWER</t>
  </si>
  <si>
    <t xml:space="preserve"> SUBSYSTEM_MEAS_1</t>
  </si>
  <si>
    <t>SUBSYSTEM_MEAS_1</t>
  </si>
  <si>
    <t>TIME</t>
  </si>
  <si>
    <t>APPARENT_POWER</t>
  </si>
  <si>
    <t xml:space="preserve"> SUBSYSTEM_MEAS_2</t>
  </si>
  <si>
    <t>SUBSYSTEM_MEAS_2</t>
  </si>
  <si>
    <t>POSITIVE_POWER_FACTOR</t>
  </si>
  <si>
    <t>0.82</t>
  </si>
  <si>
    <t xml:space="preserve"> SUBSYSTEM_MEAS_3</t>
  </si>
  <si>
    <t>SUBSYSTEM_MEAS_3</t>
  </si>
  <si>
    <t>NEGATIVE_POWER_FACTOR</t>
  </si>
  <si>
    <t>SUBSYSTEM_MEAS_4</t>
  </si>
  <si>
    <t>FREQUENCY</t>
  </si>
  <si>
    <t>50.0</t>
  </si>
  <si>
    <t xml:space="preserve"> SUB_SYSTEM_CTRL</t>
  </si>
  <si>
    <t>SUB_SYSTEM_CTRL</t>
  </si>
  <si>
    <t>GENERATOR_VOLTAGE</t>
  </si>
  <si>
    <t xml:space="preserve"> SUB_SYSTEM_CTRL_2</t>
  </si>
  <si>
    <t>SUB_SYSTEM_CTRL_2</t>
  </si>
  <si>
    <t>GENERATOR_CURRENT</t>
  </si>
  <si>
    <t xml:space="preserve"> GEN_MEAS</t>
  </si>
  <si>
    <t>GEN_MEAS</t>
  </si>
  <si>
    <t>GRID_VOLTAGE</t>
  </si>
  <si>
    <t xml:space="preserve"> GEN_MEAS_2</t>
  </si>
  <si>
    <t>GEN_MEAS_2</t>
  </si>
  <si>
    <t>GRID_CURRENT</t>
  </si>
  <si>
    <t xml:space="preserve"> GEN_SPEED</t>
  </si>
  <si>
    <t>GEN_SPEED</t>
  </si>
  <si>
    <t>GENERATOR_SPEED</t>
  </si>
  <si>
    <t>300.0</t>
  </si>
  <si>
    <t xml:space="preserve"> GEN_WH_VIB</t>
  </si>
  <si>
    <t>GEN_WH_VIB</t>
  </si>
  <si>
    <t>TURBINE_SPEED</t>
  </si>
  <si>
    <t xml:space="preserve"> GEN_EXC</t>
  </si>
  <si>
    <t>GEN_EXC</t>
  </si>
  <si>
    <t>LOW_LIMIT_EQUAL_0</t>
  </si>
  <si>
    <t xml:space="preserve"> TUR_POS_MEAS_1</t>
  </si>
  <si>
    <t>TUR_POS_MEAS_1</t>
  </si>
  <si>
    <t xml:space="preserve"> TUR_POS_MEAS_2</t>
  </si>
  <si>
    <t>TUR_POS_MEAS_2</t>
  </si>
  <si>
    <t>CTRL_STANDSTILL_SPEED_OK_TIME_DELAY</t>
  </si>
  <si>
    <t>T#15S</t>
  </si>
  <si>
    <t xml:space="preserve"> TURBINE_1</t>
  </si>
  <si>
    <t>TURBINE_1</t>
  </si>
  <si>
    <t>CTRL_STANDSTILL_MIV_CLOSED_TIME_DELAY</t>
  </si>
  <si>
    <t>T#30M</t>
  </si>
  <si>
    <t xml:space="preserve"> TURBINE_2</t>
  </si>
  <si>
    <t>TURBINE_2</t>
  </si>
  <si>
    <t>CTRL_h_MAX_ALLOWED_DIFFERENCE</t>
  </si>
  <si>
    <t>0.2</t>
  </si>
  <si>
    <t xml:space="preserve"> TURBINE_3</t>
  </si>
  <si>
    <t>TURBINE_3</t>
  </si>
  <si>
    <t>CTRL_n_MAX_ALLOWED_DIFFERENCE</t>
  </si>
  <si>
    <t>100.0</t>
  </si>
  <si>
    <t xml:space="preserve"> PID_WATER_LEVEL</t>
  </si>
  <si>
    <t>PID_WATER_LEVEL</t>
  </si>
  <si>
    <t>CTRL_pt_MAX_ALLOWED_DIFFERENCE</t>
  </si>
  <si>
    <t xml:space="preserve"> PID_WATER_PRESSURE</t>
  </si>
  <si>
    <t>PID_WATER_PRESSURE</t>
  </si>
  <si>
    <t xml:space="preserve"> PID_ACTIVE_POWER</t>
  </si>
  <si>
    <t>PID_ACTIVE_POWER</t>
  </si>
  <si>
    <t>WATER_LEVEL_REGULATION_INCREMENT</t>
  </si>
  <si>
    <t>0.1</t>
  </si>
  <si>
    <t xml:space="preserve"> PID_SPEED</t>
  </si>
  <si>
    <t>PID_SPEED</t>
  </si>
  <si>
    <t>WATER_PRESSURE_REGULATION_INCREMENT</t>
  </si>
  <si>
    <t>0.5</t>
  </si>
  <si>
    <t xml:space="preserve"> PID_FRANCIS_DISTRIBUTOR</t>
  </si>
  <si>
    <t>PID_FRANCIS_DISTRIBUTOR</t>
  </si>
  <si>
    <t>ACTIVE_POWER_REGULATION_INCREMENT</t>
  </si>
  <si>
    <t xml:space="preserve"> PID_KAPLAN_DISTRIBUTOR</t>
  </si>
  <si>
    <t>PID_KAPLAN_DISTRIBUTOR</t>
  </si>
  <si>
    <t>POSITION_REGULATION_INCREMENT</t>
  </si>
  <si>
    <t xml:space="preserve"> PID_KAPLAN_RUNNER</t>
  </si>
  <si>
    <t>PID_KAPLAN_RUNNER</t>
  </si>
  <si>
    <t>SPEED_REGULATION_INCREMENT</t>
  </si>
  <si>
    <t xml:space="preserve"> PID_CROSS_FLOW_VALVE_1</t>
  </si>
  <si>
    <t>PID_CROSS_FLOW_VALVE_1</t>
  </si>
  <si>
    <t xml:space="preserve"> PID_CROSS_FLOW_VALVE_2</t>
  </si>
  <si>
    <t>PID_CROSS_FLOW_VALVE_2</t>
  </si>
  <si>
    <t>h_NUM_MEAS</t>
  </si>
  <si>
    <t xml:space="preserve"> PID_PELTON_NOZZLE_1</t>
  </si>
  <si>
    <t>PID_PELTON_NOZZLE_1</t>
  </si>
  <si>
    <t>pt_NUM_MEAS</t>
  </si>
  <si>
    <t xml:space="preserve"> PID_PELTON_NOZZLE_2</t>
  </si>
  <si>
    <t>PID_PELTON_NOZZLE_2</t>
  </si>
  <si>
    <t>n_NUM_MEAS</t>
  </si>
  <si>
    <t xml:space="preserve"> PID_PELTON_NOZZLE_3</t>
  </si>
  <si>
    <t>PID_PELTON_NOZZLE_3</t>
  </si>
  <si>
    <t xml:space="preserve"> PID_PELTON_NOZZLE_4</t>
  </si>
  <si>
    <t>PID_PELTON_NOZZLE_4</t>
  </si>
  <si>
    <t>CTRL_I_MEAS_VAL_LOW</t>
  </si>
  <si>
    <t xml:space="preserve"> PID_PELTON_NOZZLE_5</t>
  </si>
  <si>
    <t>PID_PELTON_NOZZLE_5</t>
  </si>
  <si>
    <t>CTRL_I_MEAS_VAL_HIGH</t>
  </si>
  <si>
    <t xml:space="preserve"> PID_PELTON_NOZZLE_6</t>
  </si>
  <si>
    <t>PID_PELTON_NOZZLE_6</t>
  </si>
  <si>
    <t>CTRL_PF_MEAS_VAL_LOW</t>
  </si>
  <si>
    <t xml:space="preserve"> PID_PELTON_DEFLECTOR_1</t>
  </si>
  <si>
    <t>PID_PELTON_DEFLECTOR_1</t>
  </si>
  <si>
    <t>CTRL_PF_MEAS_VAL_HIGH</t>
  </si>
  <si>
    <t>CTRL_f_MEAS_VAL_LOW</t>
  </si>
  <si>
    <t>CTRL_f_MEAS_VAL_HIGH</t>
  </si>
  <si>
    <t>INTAKE_WATER_LEVEL_VAL_LOW</t>
  </si>
  <si>
    <t>-4.0</t>
  </si>
  <si>
    <t>INTAKE_WATER_LEVEL_VAL_HIGH</t>
  </si>
  <si>
    <t>INTAKE_WATER_LEVEL_LL</t>
  </si>
  <si>
    <t>-2.3</t>
  </si>
  <si>
    <t>INTAKE_WATER_LEVEL_L</t>
  </si>
  <si>
    <t>-2.12</t>
  </si>
  <si>
    <t>TURBINE_PRESSURE_VAL_LOW</t>
  </si>
  <si>
    <t>TURBINE_PRESSURE_VAL_HIGH</t>
  </si>
  <si>
    <t>5.0</t>
  </si>
  <si>
    <t>10.0</t>
  </si>
  <si>
    <t>TURBINE_PRESSURE_H</t>
  </si>
  <si>
    <t>SPEED_VAL_LOW</t>
  </si>
  <si>
    <t>SPEED_VAL_HIGH</t>
  </si>
  <si>
    <t>1500.0</t>
  </si>
  <si>
    <t>2000.0</t>
  </si>
  <si>
    <t>AUTO_RESTART_ENABLED</t>
  </si>
  <si>
    <t>MIN_WATER_LEVEL_FOR_AUTO_RESTART</t>
  </si>
  <si>
    <t>LOCAL_CTRL_SW_EXSIST</t>
  </si>
  <si>
    <t>AUTO_CTRL_SW_EXSIST</t>
  </si>
  <si>
    <t>GEN_SENTRON_CURRENT_SCAL_FACTOR</t>
  </si>
  <si>
    <t>GEN_SENTRON_VOLT_SCAL_FACTOR</t>
  </si>
  <si>
    <t>GEN_SENTRON_POWER_SCAL_FACTOR</t>
  </si>
  <si>
    <t>GEN_SENTRON_FREQ_SCAL_FACTOR</t>
  </si>
  <si>
    <t>GEN_SENTRON_POWER_FACTOR_SCAL_FACTOR</t>
  </si>
  <si>
    <t>AUX_SENTRON_CURRENT_SCAL_FACTOR</t>
  </si>
  <si>
    <t>AUX_SENTRON_VOLT_SCAL_FACTOR</t>
  </si>
  <si>
    <t>AUX_SENTRON_POWER_SCAL_FACTOR</t>
  </si>
  <si>
    <t>AUX_SENTRON_FREQ_SCAL_FACTOR</t>
  </si>
  <si>
    <t>AUX_SENTRON_POWER_FACTOR_SCAL_FACTOR</t>
  </si>
  <si>
    <t>AUX_SENTRON_ENERGY_SCAL_FACTOR</t>
  </si>
  <si>
    <t>GEN_PROT_CURRENT_SCAL_FACTOR</t>
  </si>
  <si>
    <t>GEN_PROT_VOLT_SCAL_FACTOR</t>
  </si>
  <si>
    <t>GEN_PROT_POWER_SCAL_FACTOR</t>
  </si>
  <si>
    <t>GEN_PROT_FREQ_SCAL_FACTOR</t>
  </si>
  <si>
    <t>GEN_PROT_POWER_FACTOR_SCAL_FACTOR</t>
  </si>
  <si>
    <t>LINE_PROT_CURRENT_SCAL_FACTOR</t>
  </si>
  <si>
    <t>LINE_PROT_VOLT_SCAL_FACTOR</t>
  </si>
  <si>
    <t>LINE_PROT_POWER_SCAL_FACTOR</t>
  </si>
  <si>
    <t>LINE_PROT_FREQ_SCAL_FACTOR</t>
  </si>
  <si>
    <t>LINE_PROT_POWER_FACTOR_SCAL_FACTOR</t>
  </si>
  <si>
    <t>LINE_PROT_ENERGY_SCAL_FACTOR</t>
  </si>
  <si>
    <t>EXC_CURRENT_SCAL_FACTOR</t>
  </si>
  <si>
    <t>EXC_VOLT_SCAL_FACTOR</t>
  </si>
  <si>
    <t>EXC_POWER_SCAL_FACTOR</t>
  </si>
  <si>
    <t>EXC_FREQ_SCAL_FACTOR</t>
  </si>
  <si>
    <t>EXC_POWER_FACTOR_SCAL_FACTOR</t>
  </si>
  <si>
    <t>TRAFO_CURR_SCAL_FACTOR</t>
  </si>
  <si>
    <t>TRAFO_VOLT_SCAL_FACTOR</t>
  </si>
  <si>
    <t>TRAFO_POWER_SCAL_FACTOR</t>
  </si>
  <si>
    <t>TRAFO_FREQ_SCAL_FACTOR</t>
  </si>
  <si>
    <t>TRAFO_ENERGY_SCAL_FACTOR</t>
  </si>
  <si>
    <t>HPU_ACCU_PRESS_VAL_LOW</t>
  </si>
  <si>
    <t>HPU_ACCU_PRESS_VAL_HIGH</t>
  </si>
  <si>
    <t>400.0</t>
  </si>
  <si>
    <t>HPU_ACU_PRESS_SCAL_FACTOR</t>
  </si>
  <si>
    <t>HPU_ACCU_PRESS_OFFSET</t>
  </si>
  <si>
    <t>HPU_ACCU_PRESS_LL</t>
  </si>
  <si>
    <t>HPU_ACCU_PRESS_L</t>
  </si>
  <si>
    <t>HPU_ACCU_PRESS_H</t>
  </si>
  <si>
    <t>HPU_SYS_PRESS_VAL_LOW</t>
  </si>
  <si>
    <t>HPU_SYS_PRESS_VAL_HIGH</t>
  </si>
  <si>
    <t>250.0</t>
  </si>
  <si>
    <t>HPU_SYS_PRESS_SCAL_FACTOR</t>
  </si>
  <si>
    <t>HPU_SYS_PRESS_OFFSET</t>
  </si>
  <si>
    <t>HPU_SYS_PRESS_LL</t>
  </si>
  <si>
    <t>70.0</t>
  </si>
  <si>
    <t>HPU_SYS_PRESS_L</t>
  </si>
  <si>
    <t>72.0</t>
  </si>
  <si>
    <t>HPU_SYS_PRESS_H</t>
  </si>
  <si>
    <t>HPU_OIL_LEVEL_VAL_LOW</t>
  </si>
  <si>
    <t>HPU_OIL_LEVEL_VAL_HIGH</t>
  </si>
  <si>
    <t>370.0</t>
  </si>
  <si>
    <t>HPU_OIL_LEVEL_SCAL_FACTOR</t>
  </si>
  <si>
    <t>HPU_OIL_LEVEL_OFFSET</t>
  </si>
  <si>
    <t>HPU_OIL_LEVEL_LL</t>
  </si>
  <si>
    <t>150.0</t>
  </si>
  <si>
    <t>HPU_OIL_LEVEL_L</t>
  </si>
  <si>
    <t>170.0</t>
  </si>
  <si>
    <t>HPU_OIL_LEVEL_H</t>
  </si>
  <si>
    <t>HPU_OIL_LEVEL_HH</t>
  </si>
  <si>
    <t>HPU_OIL_TEMP_VAL_LOW</t>
  </si>
  <si>
    <t>-40.0</t>
  </si>
  <si>
    <t>HPU_OIL_TEMP_VAL_HIGH</t>
  </si>
  <si>
    <t>HPU_OIL_TEMP_SCAL_FACTOR</t>
  </si>
  <si>
    <t>HPU_OIL_TEMP_OFFSET</t>
  </si>
  <si>
    <t>HPU_OIL_TEMP_L</t>
  </si>
  <si>
    <t>HPU_OIL_TEMP_H</t>
  </si>
  <si>
    <t>60.0</t>
  </si>
  <si>
    <t>HPU_OIL_TEMP_HH</t>
  </si>
  <si>
    <t>PARAM_29</t>
  </si>
  <si>
    <t>PARAM_30</t>
  </si>
  <si>
    <t>PARAM_31</t>
  </si>
  <si>
    <t>PENSTOCK_PRESS_VAL_LOW</t>
  </si>
  <si>
    <t>PENSTOCK_PRESS_VAL_HIGH</t>
  </si>
  <si>
    <t>25.0</t>
  </si>
  <si>
    <t>PENSTOCK_PRESS_SCAL_FACTOR</t>
  </si>
  <si>
    <t>PENSTOCK_PRESS_OFFSET</t>
  </si>
  <si>
    <t>TURBINE_PRESS_VAL_LOW</t>
  </si>
  <si>
    <t>TURBINE_PRESS_VAL_HIGH</t>
  </si>
  <si>
    <t>TURBINE_PRESS_SCAL_FACTOR</t>
  </si>
  <si>
    <t>TURBINE_PRESS_OFFSET</t>
  </si>
  <si>
    <t>DRAFT_TUBE_PRESS_VAL_LOW</t>
  </si>
  <si>
    <t>DRAFT_TUBE_PRESS_VAL_HIGH</t>
  </si>
  <si>
    <t>DRAFT_TUBE_PRESS_SCAL_FACTOR</t>
  </si>
  <si>
    <t>DRAFT_TUBE_PRESS_OFFSET</t>
  </si>
  <si>
    <t>DRAFT_TUBE_PRESSURE_H</t>
  </si>
  <si>
    <t>DRAFT_TUBE_PRESSURE_HH</t>
  </si>
  <si>
    <t>INTAKE_WATER_LEVEL_1_VAL_LOW</t>
  </si>
  <si>
    <t>INTAKE_WATER_LEVEL_1_VAL_HIGH</t>
  </si>
  <si>
    <t>INTAKE_WATER_LEVEL_1_SCAL_FACTOR</t>
  </si>
  <si>
    <t>INTAKE_WATER_LEVEL_1_OFFSET</t>
  </si>
  <si>
    <t>INTAKE_WATER_LEVEL_2_VAL_LOW</t>
  </si>
  <si>
    <t>INTAKE_WATER_LEVEL_2_VAL_HIGH</t>
  </si>
  <si>
    <t>INTAKE_WATER_LEVEL_2_SCAL_FACTOR</t>
  </si>
  <si>
    <t>INTAKE_WATER_LEVEL_2_OFFSET</t>
  </si>
  <si>
    <t>TAIL_WATER_LEVEL_VAL_LOW</t>
  </si>
  <si>
    <t>TAIL_WATER_LEVEL_VAL_HIGH</t>
  </si>
  <si>
    <t>TAIL_WATER_LEVEL_SCAL_FACTOR</t>
  </si>
  <si>
    <t>TAIL_WATER_LEVEL_OFFSET</t>
  </si>
  <si>
    <t>TAIL_WATER_LEVEL_H</t>
  </si>
  <si>
    <t>PARAM_28</t>
  </si>
  <si>
    <t>PARAM_32</t>
  </si>
  <si>
    <t>120.0</t>
  </si>
  <si>
    <t>95.0</t>
  </si>
  <si>
    <t>EXPORT_ACTIVE_ENERGY</t>
  </si>
  <si>
    <t>EXPORT_REACTIVE_ENERGY</t>
  </si>
  <si>
    <t>IMPORT_ACTIVE_ENERGY</t>
  </si>
  <si>
    <t>IMPORT_REACTIVE_ENERGY</t>
  </si>
  <si>
    <t>PARAM_11</t>
  </si>
  <si>
    <t>PARAM_12</t>
  </si>
  <si>
    <t>PARAM_13</t>
  </si>
  <si>
    <t>PARAM_14</t>
  </si>
  <si>
    <t>PARAM_15</t>
  </si>
  <si>
    <t>PARAM_16</t>
  </si>
  <si>
    <t>PARAM_17</t>
  </si>
  <si>
    <t>PARAM_18</t>
  </si>
  <si>
    <t>PARAM_19</t>
  </si>
  <si>
    <t>PARAM_20</t>
  </si>
  <si>
    <t>PARAM_21</t>
  </si>
  <si>
    <t>PARAM_22</t>
  </si>
  <si>
    <t>PARAM_23</t>
  </si>
  <si>
    <t>PARAM_24</t>
  </si>
  <si>
    <t>PARAM_25</t>
  </si>
  <si>
    <t>PARAM_26</t>
  </si>
  <si>
    <t>PARAM_27</t>
  </si>
  <si>
    <t>PARAM_1</t>
  </si>
  <si>
    <t>PARAM_2</t>
  </si>
  <si>
    <t>PARAM_3</t>
  </si>
  <si>
    <t>PARAM_4</t>
  </si>
  <si>
    <t>PARAM_5</t>
  </si>
  <si>
    <t>PARAM_6</t>
  </si>
  <si>
    <t>PARAM_7</t>
  </si>
  <si>
    <t>PARAM_8</t>
  </si>
  <si>
    <t>PARAM_9</t>
  </si>
  <si>
    <t>PARAM_10</t>
  </si>
  <si>
    <t>HPU_AC_PUMP_CTRL_REG_HIGH_LIMIT</t>
  </si>
  <si>
    <t>800.0</t>
  </si>
  <si>
    <t>HPU_AC_PUMP_CTRL_REG_AREA</t>
  </si>
  <si>
    <t>20.0</t>
  </si>
  <si>
    <t>HPU_HEATER_CONTROL_REG_HIGH_LIMIT</t>
  </si>
  <si>
    <t>HPU_HEATER_CONTROL_REG_AREA</t>
  </si>
  <si>
    <t>WATERWAY_MIN_PRESSURE_TO_OPEN_MIV</t>
  </si>
  <si>
    <t>WATERWAY_MIN_PRESS_DIFF_FOR_OPEN_MIV</t>
  </si>
  <si>
    <t>WATERWAY_NUM_OF_PRESSURE_MEAS</t>
  </si>
  <si>
    <t>PARAM_39</t>
  </si>
  <si>
    <t>PARAM_40</t>
  </si>
  <si>
    <t>PARAM_41</t>
  </si>
  <si>
    <t>PARAM_42</t>
  </si>
  <si>
    <t>PARAM_43</t>
  </si>
  <si>
    <t>PARAM_44</t>
  </si>
  <si>
    <t>PARAM_45</t>
  </si>
  <si>
    <t>PARAM_46</t>
  </si>
  <si>
    <t>PARAM_47</t>
  </si>
  <si>
    <t>PARAM_48</t>
  </si>
  <si>
    <t>PARAM_49</t>
  </si>
  <si>
    <t>PARAM_50</t>
  </si>
  <si>
    <t>PARAM_51</t>
  </si>
  <si>
    <t>PARAM_52</t>
  </si>
  <si>
    <t>PARAM_53</t>
  </si>
  <si>
    <t>PARAM_54</t>
  </si>
  <si>
    <t>PARAM_55</t>
  </si>
  <si>
    <t>PARAM_56</t>
  </si>
  <si>
    <t>PARAM_57</t>
  </si>
  <si>
    <t>PARAM_58</t>
  </si>
  <si>
    <t>PARAM_59</t>
  </si>
  <si>
    <t>PARAM_60</t>
  </si>
  <si>
    <t>PARAM_61</t>
  </si>
  <si>
    <t>PARAM_62</t>
  </si>
  <si>
    <t>PARAM_63</t>
  </si>
  <si>
    <t>PARAM_0</t>
  </si>
  <si>
    <t>WIND_TEMP_VAL_LOW</t>
  </si>
  <si>
    <t>WIND_TEMP_VAL_HIGH</t>
  </si>
  <si>
    <t>WIND_TEMP_SCAL_FACTOR</t>
  </si>
  <si>
    <t>WIND_TEMP_OFFSET</t>
  </si>
  <si>
    <t>WIND_TEMP_H</t>
  </si>
  <si>
    <t>WIND_TEMP_HH</t>
  </si>
  <si>
    <t>110.0</t>
  </si>
  <si>
    <t>DE_TEMP_VAL_LOW</t>
  </si>
  <si>
    <t>DE_TEMP_VAL_HIGH</t>
  </si>
  <si>
    <t>DE_TEMP_SCAL_FACTOR</t>
  </si>
  <si>
    <t>DE_TEMP_OFFSET</t>
  </si>
  <si>
    <t>DE_TEMP_H</t>
  </si>
  <si>
    <t>DE_TEMP_HH</t>
  </si>
  <si>
    <t>80.0</t>
  </si>
  <si>
    <t>NDE_TEMP_VAL_LOW</t>
  </si>
  <si>
    <t>NDE_TEMP_VAL_HIGH</t>
  </si>
  <si>
    <t>NDE_TEMP_SCAL_FACTOR</t>
  </si>
  <si>
    <t>NDE_TEMP_OFFSET</t>
  </si>
  <si>
    <t>NDE_TEMP_H</t>
  </si>
  <si>
    <t>NDE_TEMP_HH</t>
  </si>
  <si>
    <t>AIR_INLET_TEMP_VAL_LOW</t>
  </si>
  <si>
    <t>AIR_INLET_TEMP_VAL_HIGH</t>
  </si>
  <si>
    <t>AIR_INLET_TEMP_SCAL_FACTOR</t>
  </si>
  <si>
    <t>AIR_INLET_TEMP_OFFSET</t>
  </si>
  <si>
    <t>AIR_INLET_TEMP_H</t>
  </si>
  <si>
    <t>AIR_INLET_TEMP_HH</t>
  </si>
  <si>
    <t>AIR_OUTLET_TEMP_VAL_LOW</t>
  </si>
  <si>
    <t>AIR_OUTLET_TEMP_VAL_HIGH</t>
  </si>
  <si>
    <t>AIR_OUTLET_TEMP_SCAL_FACTOR</t>
  </si>
  <si>
    <t>AIR_OUTLET_TEMP_OFFSET</t>
  </si>
  <si>
    <t>AIR_OUTLET_TEMP_H</t>
  </si>
  <si>
    <t>AIR_OUTLET_TEMP_HH</t>
  </si>
  <si>
    <t>PARAM_94</t>
  </si>
  <si>
    <t>PARAM_95</t>
  </si>
  <si>
    <t>STANDSTILL</t>
  </si>
  <si>
    <t>BRAKE</t>
  </si>
  <si>
    <t>T#40S</t>
  </si>
  <si>
    <t>15.0</t>
  </si>
  <si>
    <t>EXCITATION</t>
  </si>
  <si>
    <t>SYNC</t>
  </si>
  <si>
    <t>98.0</t>
  </si>
  <si>
    <t>OVERSPEED_1</t>
  </si>
  <si>
    <t>OVERSPEED_2</t>
  </si>
  <si>
    <t>STANDSTILL_HYST</t>
  </si>
  <si>
    <t>2.0</t>
  </si>
  <si>
    <t>BRAKE_HYST</t>
  </si>
  <si>
    <t>EXCITATION_HYST</t>
  </si>
  <si>
    <t>SYNC_HYST</t>
  </si>
  <si>
    <t>OVERSPEED_1_HYST</t>
  </si>
  <si>
    <t>OVERSPEED_2_HYST</t>
  </si>
  <si>
    <t>PARAM_108</t>
  </si>
  <si>
    <t>PARAM_109</t>
  </si>
  <si>
    <t>PARAM_110</t>
  </si>
  <si>
    <t>PARAM_111</t>
  </si>
  <si>
    <t>MAIN_SPEED_VAL_LOW</t>
  </si>
  <si>
    <t>MAIN_SPEED_VAL_HIGH</t>
  </si>
  <si>
    <t>600.0</t>
  </si>
  <si>
    <t>MAIN_SPEED_SCAL_FACTOR</t>
  </si>
  <si>
    <t>MAIN_SPEED_OFFSET</t>
  </si>
  <si>
    <t>RED_SPEED_VAL_LOW</t>
  </si>
  <si>
    <t>RED_SPEED_VAL_HIGH</t>
  </si>
  <si>
    <t>RED_SPEED_SCAL_FACTOR</t>
  </si>
  <si>
    <t>RED_SPEED_OFFSET</t>
  </si>
  <si>
    <t>PARAM_120</t>
  </si>
  <si>
    <t>PARAM_121</t>
  </si>
  <si>
    <t>PARAM_122</t>
  </si>
  <si>
    <t>PARAM_123</t>
  </si>
  <si>
    <t>PARAM_124</t>
  </si>
  <si>
    <t>PARAM_125</t>
  </si>
  <si>
    <t>PARAM_126</t>
  </si>
  <si>
    <t>PARAM_127</t>
  </si>
  <si>
    <t>WH_DE_ALARM</t>
  </si>
  <si>
    <t>WH_DE_TRIP</t>
  </si>
  <si>
    <t>WH_NDE_ALARM</t>
  </si>
  <si>
    <t>WH_NDE_TRIP</t>
  </si>
  <si>
    <t>VIB_VAL_LOW</t>
  </si>
  <si>
    <t>VIB_VAL_HIGH</t>
  </si>
  <si>
    <t>VIB_SCAL_FACTOR</t>
  </si>
  <si>
    <t>VIB_OFFSET</t>
  </si>
  <si>
    <t>VIB_H</t>
  </si>
  <si>
    <t>VIB_HH</t>
  </si>
  <si>
    <t>4.0</t>
  </si>
  <si>
    <t>PARAM_138</t>
  </si>
  <si>
    <t>PARAM_139</t>
  </si>
  <si>
    <t>PARAM_140</t>
  </si>
  <si>
    <t>PARAM_141</t>
  </si>
  <si>
    <t>PARAM_142</t>
  </si>
  <si>
    <t>PARAM_143</t>
  </si>
  <si>
    <t>PARAM_144</t>
  </si>
  <si>
    <t>PARAM_145</t>
  </si>
  <si>
    <t>PARAM_146</t>
  </si>
  <si>
    <t>PARAM_147</t>
  </si>
  <si>
    <t>PARAM_148</t>
  </si>
  <si>
    <t>PARAM_149</t>
  </si>
  <si>
    <t>PARAM_150</t>
  </si>
  <si>
    <t>PARAM_151</t>
  </si>
  <si>
    <t>PARAM_152</t>
  </si>
  <si>
    <t>PARAM_153</t>
  </si>
  <si>
    <t>PARAM_154</t>
  </si>
  <si>
    <t>PARAM_155</t>
  </si>
  <si>
    <t>PARAM_156</t>
  </si>
  <si>
    <t>PARAM_157</t>
  </si>
  <si>
    <t>PARAM_158</t>
  </si>
  <si>
    <t>PARAM_159</t>
  </si>
  <si>
    <t>GENERAL_START_EXC_REG</t>
  </si>
  <si>
    <t>GENERAL_U_REG_ENABLED</t>
  </si>
  <si>
    <t>GENERAL_CONVERT_PF_OR_Q</t>
  </si>
  <si>
    <t>GENERAL_V_MATCH_ENABLED</t>
  </si>
  <si>
    <t>GENERAL_VOLT_OK</t>
  </si>
  <si>
    <t>0.8</t>
  </si>
  <si>
    <t>GENERAL_RAMP_TIME</t>
  </si>
  <si>
    <t>s</t>
  </si>
  <si>
    <t>GRID_REG_START_Q_REF</t>
  </si>
  <si>
    <t>kVar</t>
  </si>
  <si>
    <t>GRID_REG_START_PF_REF</t>
  </si>
  <si>
    <t>GRID_REG_START_U_REF</t>
  </si>
  <si>
    <t>GRID_REG_MIN_Q_REF</t>
  </si>
  <si>
    <t>GRID_REG_MIN_PF_REF</t>
  </si>
  <si>
    <t>GRID_REG_MIN_U_REF</t>
  </si>
  <si>
    <t>GRID_REG_MAX_Q_REF</t>
  </si>
  <si>
    <t>GRID_REG_MAX_PF_REF</t>
  </si>
  <si>
    <t>GRID_REG_MAX_U_REF</t>
  </si>
  <si>
    <t>730.0</t>
  </si>
  <si>
    <t>ANA_CTRL_FIXED_LOW_LIMIT</t>
  </si>
  <si>
    <t>ANA_CTRL_FIXED_HIGH_LIMIT</t>
  </si>
  <si>
    <t>27648.0</t>
  </si>
  <si>
    <t>ANA_CTRL_FIXED_SCAL_FACTOR</t>
  </si>
  <si>
    <t>ANA_CTRL_FIXED_OFFSET</t>
  </si>
  <si>
    <t>FRANCIS_DISTRIBUTOR_VAL_1</t>
  </si>
  <si>
    <t>FRANCIS_DISTRIBUTOR_VAL_2</t>
  </si>
  <si>
    <t>FRANCIS_DISTRIBUTOR_OFFSET</t>
  </si>
  <si>
    <t>FRANCIS_DISTRIBUTOR_SCAL_FACTOR</t>
  </si>
  <si>
    <t>KAPLAN_DISTRIBUTOR_VAL_1</t>
  </si>
  <si>
    <t>KAPLAN_DISTRIBUTOR_VAL_2</t>
  </si>
  <si>
    <t>KAPLAN_DISTRIBUTOR_OFFSET</t>
  </si>
  <si>
    <t>KAPLAN_DISTRIBUTOR_SCAL_FACTOR</t>
  </si>
  <si>
    <t>KAPLAN_RUNNER_VAL_1</t>
  </si>
  <si>
    <t>KAPLAN_RUNNER_VAL_2</t>
  </si>
  <si>
    <t>KAPLAN_RUNNER_OFFSET</t>
  </si>
  <si>
    <t>KAPLAN_RUNNER_SCAL_FACTOR</t>
  </si>
  <si>
    <t>CROSS_FLOW_VALVE_1_VAL_1</t>
  </si>
  <si>
    <t>CROSS_FLOW_VALVE_1_VAL_2</t>
  </si>
  <si>
    <t>CROSS_FLOW_VALVE_1_OFFSET</t>
  </si>
  <si>
    <t>CROSS_FLOW_VALVE_1_SCAL_FACTOR</t>
  </si>
  <si>
    <t>CROSS_FLOW_VALVE_2_VAL_1</t>
  </si>
  <si>
    <t>CROSS_FLOW_VALVE_2_VAL_2</t>
  </si>
  <si>
    <t>CROSS_FLOW_VALVE_2_OFFSET</t>
  </si>
  <si>
    <t>CROSS_FLOW_VALVE_2_SCAL_FACTOR</t>
  </si>
  <si>
    <t>PELTON_NOZZLE_1_VAL_1</t>
  </si>
  <si>
    <t>PELTON_NOZZLE_1_VAL_2</t>
  </si>
  <si>
    <t>106.1129</t>
  </si>
  <si>
    <t>PELTON_NOZZLE_1_OFFSET</t>
  </si>
  <si>
    <t>PELTON_NOZZLE_1_SCAL_FACTOR</t>
  </si>
  <si>
    <t>PELTON_NOZZLE_2_VAL_1</t>
  </si>
  <si>
    <t>PELTON_NOZZLE_2_VAL_2</t>
  </si>
  <si>
    <t>107.533</t>
  </si>
  <si>
    <t>PELTON_NOZZLE_2_OFFSET</t>
  </si>
  <si>
    <t>PELTON_NOZZLE_2_SCAL_FACTOR</t>
  </si>
  <si>
    <t>PELTON_NOZZLE_3_VAL_1</t>
  </si>
  <si>
    <t>PELTON_NOZZLE_3_VAL_2</t>
  </si>
  <si>
    <t>105.4859</t>
  </si>
  <si>
    <t>PELTON_NOZZLE_3_OFFSET</t>
  </si>
  <si>
    <t>PELTON_NOZZLE_3_SCAL_FACTOR</t>
  </si>
  <si>
    <t>PELTON_NOZZLE_4_VAL_1</t>
  </si>
  <si>
    <t>PELTON_NOZZLE_4_VAL_2</t>
  </si>
  <si>
    <t>107.3668</t>
  </si>
  <si>
    <t>PELTON_NOZZLE_4_OFFSET</t>
  </si>
  <si>
    <t>PELTON_NOZZLE_4_SCAL_FACTOR</t>
  </si>
  <si>
    <t>PELTON_NOZZLE_5_VAL_1</t>
  </si>
  <si>
    <t>PELTON_NOZZLE_5_VAL_2</t>
  </si>
  <si>
    <t>106.583</t>
  </si>
  <si>
    <t>PELTON_NOZZLE_5_OFFSET</t>
  </si>
  <si>
    <t>PELTON_NOZZLE_5_SCAL_FACTOR</t>
  </si>
  <si>
    <t>PELTON_NOZZLE_6_VAL_1</t>
  </si>
  <si>
    <t>PELTON_NOZZLE_6_VAL_2</t>
  </si>
  <si>
    <t>107.3667</t>
  </si>
  <si>
    <t>PELTON_NOZZLE_6_OFFSET</t>
  </si>
  <si>
    <t>PELTON_NOZZLE_6_SCAL_FACTOR</t>
  </si>
  <si>
    <t>PELTON_DEFLECTOR_1_VAL_1</t>
  </si>
  <si>
    <t>PELTON_DEFLECTOR_1_VAL_2</t>
  </si>
  <si>
    <t>PELTON_DEFLECTOR_1_OFFSET</t>
  </si>
  <si>
    <t>PELTON_DEFLECTOR_1_SCAL_FACTOR</t>
  </si>
  <si>
    <t>PELTON_DEFLECTOR_2_VAL_1</t>
  </si>
  <si>
    <t>PELTON_DEFLECTOR_2_VAL_2</t>
  </si>
  <si>
    <t>PELTON_DEFLECTOR_2_OFFSET</t>
  </si>
  <si>
    <t>PELTON_DEFLECTOR_2_SCAL_FACTOR</t>
  </si>
  <si>
    <t>PELTON_DEFLECTOR_3_VAL_1</t>
  </si>
  <si>
    <t>PELTON_DEFLECTOR_3_VAL_2</t>
  </si>
  <si>
    <t>PELTON_DEFLECTOR_3_OFFSET</t>
  </si>
  <si>
    <t>PELTON_DEFLECTOR_3_SCAL_FACTOR</t>
  </si>
  <si>
    <t>PARAM_216</t>
  </si>
  <si>
    <t>PARAM_217</t>
  </si>
  <si>
    <t>PARAM_218</t>
  </si>
  <si>
    <t>PARAM_219</t>
  </si>
  <si>
    <t>PARAM_220</t>
  </si>
  <si>
    <t>PARAM_221</t>
  </si>
  <si>
    <t>PARAM_222</t>
  </si>
  <si>
    <t>PARAM_223</t>
  </si>
  <si>
    <t>GENERAL_VALVE_NUMBER</t>
  </si>
  <si>
    <t>GENERAL_DEFLECTOR_NUM</t>
  </si>
  <si>
    <t>GENERAL_PELTON_SYNC_VALVE</t>
  </si>
  <si>
    <t>GENERAL_VALVE_CLOSED</t>
  </si>
  <si>
    <t>T#20S</t>
  </si>
  <si>
    <t>GENERAL_VALVE_OPEN</t>
  </si>
  <si>
    <t>99.5</t>
  </si>
  <si>
    <t>GENERAL_SPARE_6</t>
  </si>
  <si>
    <t>GENERAL_SPARE_7</t>
  </si>
  <si>
    <t>CTRL_SPEED_UP_FIRST_POINT_FIRST_VALVE_POSITION</t>
  </si>
  <si>
    <t>7.0</t>
  </si>
  <si>
    <t>CTRL_SPEED_UP_FIRST_POINT_SECOND_VALVE_POSITION</t>
  </si>
  <si>
    <t>CTRL_SPEED_UP_FIRST_POINT_LIMIT_SPEED</t>
  </si>
  <si>
    <t>CTRL_SPEED_UP_SECOND_POINT_FIRST_VALVE_POSITION</t>
  </si>
  <si>
    <t>CTRL_SPEED_UP_SECOND_POINT_SECOND_VALVE_POSITION</t>
  </si>
  <si>
    <t>CTRL_SPEED_UP_SECOND_POINT_LIMIT_SPEED</t>
  </si>
  <si>
    <t>CTRL_SPEED_UP_THIRD_POINT_FIRST_VALVE_POSITION</t>
  </si>
  <si>
    <t>CTRL_SPEED_UP_THIRD_POINT_SECOND_VALVE_POSITION</t>
  </si>
  <si>
    <t>T#30S</t>
  </si>
  <si>
    <t>CTRL_SPEED_UP_LIMIT_SPEED_FOR_START_SPEED_REG</t>
  </si>
  <si>
    <t>CTRL_SPEED_NO_LOAD_FOLLOW_GRID_FREQUENCY</t>
  </si>
  <si>
    <t>CTRL_SPEED_NO_LOAD_INCREMENT_FOR_SPEED_REF</t>
  </si>
  <si>
    <t>CTRL_MIN_POWER_FIRST_VALVE</t>
  </si>
  <si>
    <t>CTRL_MIN_POWER_SECOND_VALVE</t>
  </si>
  <si>
    <t>CTRL_GRID_STARTING_REG</t>
  </si>
  <si>
    <t>CTRL_SHUTDOWN_FIRST_VALVE_NSD_RAMP_TIME</t>
  </si>
  <si>
    <t>CTRL_SHUTDOWN_FIRST_VALVE_QSD_RAMP_TIME</t>
  </si>
  <si>
    <t>CTRL_SHUTDOWN_FIRST_VALVE_ESD_RAMP_TIME</t>
  </si>
  <si>
    <t>CTRL_SHUTDOWN_SECOND_VALVE_NSD_RAMP_TIME</t>
  </si>
  <si>
    <t>CTRL_SHUTDOWN_SECOND_VALVE_QSD_RAMP_TIME</t>
  </si>
  <si>
    <t>CTRL_SHUTDOWN_SECOND_VALVE_ESD_RAMP_TIME</t>
  </si>
  <si>
    <t>VALVE_1_RAMP_TIME</t>
  </si>
  <si>
    <t>VALVE_2_RAMP_TIME</t>
  </si>
  <si>
    <t>AUTO_ALARMS_SPEED_DETECTION_LIMIT</t>
  </si>
  <si>
    <t>AUTO_ALARMS_MINIMAL_POSITION_ON_GRID</t>
  </si>
  <si>
    <t>AUTO_ALARMS_MINIMAL_WATER_LEVEL</t>
  </si>
  <si>
    <t>-2.0</t>
  </si>
  <si>
    <t>AUTO_ALARMS_MAXIMAL_WATER_LEVEL</t>
  </si>
  <si>
    <t>VALVE_ANA_CTRL_VAL_LOW</t>
  </si>
  <si>
    <t>-100.0</t>
  </si>
  <si>
    <t>VALVE_ANA_CTRL_VAL_HIGH</t>
  </si>
  <si>
    <t>VALVE_ANA_CTRL_OFFSET</t>
  </si>
  <si>
    <t>VALVE_ANA_CTRL_SCAL_FACTOR</t>
  </si>
  <si>
    <t>DEFLECTOR_ANA_CTRL_VAL_LOW</t>
  </si>
  <si>
    <t>DEFLECTOR_ANA_CTRL_VAL_HIGH</t>
  </si>
  <si>
    <t>DEFLECTOR_ANA_CTRL_OFFSET</t>
  </si>
  <si>
    <t>DEFLECTOR_ANA_CTRL_SCAL_FACTOR</t>
  </si>
  <si>
    <t>KAPLAN_SECOND_VALVE_SPEED_LIMIT_ID</t>
  </si>
  <si>
    <t>KAPLAN_BEHAVIOR_DURING_SHUTDOWN</t>
  </si>
  <si>
    <t>KAPLAN_LEADING_VALVE</t>
  </si>
  <si>
    <t>CROSS_FLOW_DEAD_BAND</t>
  </si>
  <si>
    <t>PELTON_SELECTION_LOGARITAM_RAMPING_TIME</t>
  </si>
  <si>
    <t>PELTON_SELECTION_GENERAL_Q_HYST</t>
  </si>
  <si>
    <t>m3/s</t>
  </si>
  <si>
    <t>PELTON_SELECTION_GENERAL_Q_MAX</t>
  </si>
  <si>
    <t>0.75</t>
  </si>
  <si>
    <t>PELTON_SELECTION_NOZZLE_2_DEACTIVATION_POINT</t>
  </si>
  <si>
    <t>32.0</t>
  </si>
  <si>
    <t>PELTON_SELECTION_NOZZLE_2_ACTIVATION_POINT</t>
  </si>
  <si>
    <t>90.0</t>
  </si>
  <si>
    <t>PELTON_SELECTION_NOZZLE_2_HYSTERESIS</t>
  </si>
  <si>
    <t>PELTON_SELECTION_NOZZLE_3_DEACTIVATION_POINT</t>
  </si>
  <si>
    <t>39.0</t>
  </si>
  <si>
    <t>PELTON_SELECTION_NOZZLE_3_ACTIVATION_POINT</t>
  </si>
  <si>
    <t>68.0</t>
  </si>
  <si>
    <t>PELTON_SELECTION_NOZZLE_3_HYSTERESIS</t>
  </si>
  <si>
    <t>PELTON_SELECTION_NOZZLE_4_DEACTIVATION_POINT</t>
  </si>
  <si>
    <t>41.0</t>
  </si>
  <si>
    <t>PELTON_SELECTION_NOZZLE_4_ACTIVATION_POINT</t>
  </si>
  <si>
    <t>PELTON_SELECTION_NOZZLE_4_HYSTERESIS</t>
  </si>
  <si>
    <t>PELTON_SELECTION_NOZZLE_5_DEACTIVATION_POINT</t>
  </si>
  <si>
    <t>42.0</t>
  </si>
  <si>
    <t>PELTON_SELECTION_NOZZLE_5_ACTIVATION_POINT</t>
  </si>
  <si>
    <t>57.0</t>
  </si>
  <si>
    <t>PELTON_SELECTION_NOZZLE_5_HYSTERESIS</t>
  </si>
  <si>
    <t>PELTON_SELECTION_NOZZLE_6_DEACTIVATION_POINT</t>
  </si>
  <si>
    <t>PELTON_SELECTION_NOZZLE_6_ACTIVATION_POINT</t>
  </si>
  <si>
    <t>54.0</t>
  </si>
  <si>
    <t>PELTON_SELECTION_NOZZLE_6_HYSTERESIS</t>
  </si>
  <si>
    <t>BEARING_TEMP_VAL_LOW</t>
  </si>
  <si>
    <t>BEARING_TEMP_VAL_HIGH</t>
  </si>
  <si>
    <t>BEARING_TEMP_OFFSET</t>
  </si>
  <si>
    <t>BEARING_TEMP_SCAL_FACTOR</t>
  </si>
  <si>
    <t>BEARING_TEMP_H</t>
  </si>
  <si>
    <t>40.0</t>
  </si>
  <si>
    <t>BEARING_TEMP_HH</t>
  </si>
  <si>
    <t>T#10M</t>
  </si>
  <si>
    <t>30.0</t>
  </si>
  <si>
    <t>INPUT_RAMP_MIN_VAL</t>
  </si>
  <si>
    <t>INPUT_RAMP_MAX_VAL</t>
  </si>
  <si>
    <t>INPUT_RAMP_FALLING_TIME</t>
  </si>
  <si>
    <t>INPUT_RAMP_RISING_TIME</t>
  </si>
  <si>
    <t>OUTPUT_RAMP_FALLING_TIME</t>
  </si>
  <si>
    <t>OUTPUT_RAMP_RISING_TIME</t>
  </si>
  <si>
    <t>MAN_ON</t>
  </si>
  <si>
    <t>P_SEL</t>
  </si>
  <si>
    <t>I_SEL</t>
  </si>
  <si>
    <t>INT_HOLD</t>
  </si>
  <si>
    <t>D_SEL</t>
  </si>
  <si>
    <t>NUM_OF_CYCLES</t>
  </si>
  <si>
    <t>GAIN</t>
  </si>
  <si>
    <t>TI</t>
  </si>
  <si>
    <t>TD</t>
  </si>
  <si>
    <t>T#4S</t>
  </si>
  <si>
    <t>TM_LAG</t>
  </si>
  <si>
    <t>T#2S</t>
  </si>
  <si>
    <t>DEAD_W</t>
  </si>
  <si>
    <t>LMN_HLM</t>
  </si>
  <si>
    <t>LMN_LLM</t>
  </si>
  <si>
    <t>REF_MIN_VAL</t>
  </si>
  <si>
    <t>REF_MAX_VAL</t>
  </si>
  <si>
    <t>LMN_FAC</t>
  </si>
  <si>
    <t>LMN_OFFSET</t>
  </si>
  <si>
    <t>DISV</t>
  </si>
  <si>
    <t>MAN</t>
  </si>
  <si>
    <t>REFERENCE_CORRECTION</t>
  </si>
  <si>
    <t>OUT_CTRL_MODE</t>
  </si>
  <si>
    <t>T#10S</t>
  </si>
  <si>
    <t>0.25</t>
  </si>
  <si>
    <t>0.3</t>
  </si>
  <si>
    <t>T#50S</t>
  </si>
  <si>
    <t>T#1M</t>
  </si>
  <si>
    <t>T#2M</t>
  </si>
  <si>
    <t>450.0</t>
  </si>
  <si>
    <t>14.0</t>
  </si>
  <si>
    <t>T#17S</t>
  </si>
  <si>
    <t>13.0</t>
  </si>
  <si>
    <t>12.5</t>
  </si>
  <si>
    <t>T#1S_605MS</t>
  </si>
  <si>
    <t>T#6M</t>
  </si>
  <si>
    <t>T#12S_500MS</t>
  </si>
  <si>
    <t>T#1S_500MS</t>
  </si>
  <si>
    <t>T#500MS</t>
  </si>
  <si>
    <t>CTRL STATUS ID</t>
  </si>
  <si>
    <t>CTRL STATUS DEVINITION NAME</t>
  </si>
  <si>
    <t>STATUS NAME</t>
  </si>
  <si>
    <t>"FALSE"</t>
  </si>
  <si>
    <t>Maintance switch active</t>
  </si>
  <si>
    <t>"TRUE"</t>
  </si>
  <si>
    <t>Local control active</t>
  </si>
  <si>
    <t>HPP_STARTED</t>
  </si>
  <si>
    <t>Auto control active</t>
  </si>
  <si>
    <t>HPP_STOPPED</t>
  </si>
  <si>
    <t>Start pushbutton pressed</t>
  </si>
  <si>
    <t>NO_SHUTDOWN_ACTIVE</t>
  </si>
  <si>
    <t>Stop pushbutton pressed</t>
  </si>
  <si>
    <t>NO_START_INTERLOCK_ACTIVE</t>
  </si>
  <si>
    <t>Reset Alarms</t>
  </si>
  <si>
    <t>ESD pushbutton active</t>
  </si>
  <si>
    <t>HPU_ON</t>
  </si>
  <si>
    <t>HPU_READY</t>
  </si>
  <si>
    <t>LOU_ON</t>
  </si>
  <si>
    <t>LOU_READY</t>
  </si>
  <si>
    <t>ESD relay active</t>
  </si>
  <si>
    <t>CWS_ON</t>
  </si>
  <si>
    <t>CWS_READY</t>
  </si>
  <si>
    <t>BYPASS_OPEN</t>
  </si>
  <si>
    <t>External signals MCB ON (-F00)</t>
  </si>
  <si>
    <t>BYPASS_CLOSED</t>
  </si>
  <si>
    <t>MCBs group alarm OK</t>
  </si>
  <si>
    <t>MIV_OPEN</t>
  </si>
  <si>
    <t>MCBs group trip OK</t>
  </si>
  <si>
    <t>MIV_CLOSED</t>
  </si>
  <si>
    <t>TURBINE_ON</t>
  </si>
  <si>
    <t>TURBINE_CLOSED</t>
  </si>
  <si>
    <t>TURBINE_READY</t>
  </si>
  <si>
    <t>EXC_ON</t>
  </si>
  <si>
    <t>EXC_READY</t>
  </si>
  <si>
    <t>SYNC_READY</t>
  </si>
  <si>
    <t>TURBINE_ON_MIN_POWER</t>
  </si>
  <si>
    <t>Synchronization active</t>
  </si>
  <si>
    <t>REGULATION_ON</t>
  </si>
  <si>
    <t>Synchronization speed down</t>
  </si>
  <si>
    <t>TURBINE_PRESSURE_OK</t>
  </si>
  <si>
    <t>Synchronization speed up</t>
  </si>
  <si>
    <t>SEQ CMD ID</t>
  </si>
  <si>
    <t>SEQ CMD DEVINITION NAME</t>
  </si>
  <si>
    <t>HPP</t>
  </si>
  <si>
    <t>BYPASS</t>
  </si>
  <si>
    <t>MIV</t>
  </si>
  <si>
    <t>REGULATION</t>
  </si>
  <si>
    <t>UV_COIL</t>
  </si>
  <si>
    <t>GCB open</t>
  </si>
  <si>
    <t>GCB closed</t>
  </si>
  <si>
    <t>Overspeed Trip</t>
  </si>
  <si>
    <t>DC alarm group</t>
  </si>
  <si>
    <t>DC trip group</t>
  </si>
  <si>
    <t>Quick shutdown relay OK</t>
  </si>
  <si>
    <t>PLC structure</t>
  </si>
  <si>
    <t>ALARM NAME</t>
  </si>
  <si>
    <t>ALARM DESCRIPTION</t>
  </si>
  <si>
    <t>ALM DESC OTHER LANG</t>
  </si>
  <si>
    <t>Alarm is triggered when the current signal exceeds the nominal limits, which are 4mA and 20mA. Possible causes for this anomaly include issues such as improper cable termination at the measuring point, damage to the sensor or wire break.</t>
  </si>
  <si>
    <t>Alarm utløses når den nåværende signalet overskrider de nominelle grensene, som er 4mA og 20mA. Mulige årsaker til denne anomalien inkluderer problemer som feilaktig kabelterminering på målepunktet, skade på sensoren eller ledningsbrudd.</t>
  </si>
  <si>
    <t xml:space="preserve">Alarm is triggered when the absolute difference between the measured position and the reference value is higher than the limit. </t>
  </si>
  <si>
    <t>Alarm utløses når den absolutte forskjellen mellom den målte posisjonen og referanseverdien er høyere enn grensen.</t>
  </si>
  <si>
    <t>Alarm is triggered if the turbine is not closed, while the Unit is in the state that dictates that the turbine should be closed.</t>
  </si>
  <si>
    <t>Alarm utløses hvis turbinen ikke er lukket, mens enheten er i den tilstanden som dikterer at turbinen skal være lukket.</t>
  </si>
  <si>
    <t>Alarm is triggered when the measurement surpasses the high-value threshold set in the system parameters, or digital signal is indicating that the measured value has high value.</t>
  </si>
  <si>
    <t>Alarm utløses når målingen overskrider høyverdigrensen satt i systemparametrene, eller det digitale signalet indikerer at den målte verdien har høy verdi.</t>
  </si>
  <si>
    <t>Alarm is triggered if the wicket gate disturbance sensor declares that one or more wicket gates have disturbed position.</t>
  </si>
  <si>
    <t>Alarm utløses hvis forstyrringsensoren på vingehjulet erklærer at en eller flere vingehjul har forstyrret posisjonen.</t>
  </si>
  <si>
    <t>Alarm is triggered when the measurement surpasses a threshold set to be excessively high in the system parameters, or digital signal is indicating that the measured value has very high value.</t>
  </si>
  <si>
    <t>Alarm utløses når målingen overskrider en terskel som er satt til å være for høy i systemparametrene, eller det digitale signalet indikerer at den målte verdien har veldig høy verdi.</t>
  </si>
  <si>
    <t>Alarm is triggered when both the 'ON' and 'OFF' indications are either both inactive or both active.</t>
  </si>
  <si>
    <t>Alarm utløses når både 'PÅ' og 'AV' indikasjonene er enten begge inaktive eller begge aktive.</t>
  </si>
  <si>
    <t>Alarm is triggered when both limit switches are activated or deactivated simultaneously.</t>
  </si>
  <si>
    <t>Alarm utløses når begge grensesvitsjene er aktivert eller deaktivert samtidig.</t>
  </si>
  <si>
    <t>Alarm is triggered when the valve open command is activated, and the valve fails to open within the time specified in the system parameters</t>
  </si>
  <si>
    <t>Alarm utløses når ventilen åpne-kommandoen aktiveres, og ventilen ikke åpnes innen den tiden som er spesifisert i systemparametrene.</t>
  </si>
  <si>
    <t>Alarm is triggered when the valve close command is activated, and the valve fails to close within the time specified in the system parameters</t>
  </si>
  <si>
    <t>Alarm utløses når ventilen lukk kommandoen aktiveres, og ventilen ikke lukkes innen den tiden som er spesifisert i systemparametrene.</t>
  </si>
  <si>
    <t>Alarm is triggered when the valve, which is initially in the open state, begins to close, despite the absence of a command to close.</t>
  </si>
  <si>
    <t>Alarm utløses når ventilen, som opprinnelig er i åpen tilstand, begynner å lukke, til tross for at det ikke er noen kommando for å lukke.</t>
  </si>
  <si>
    <t>Alarm is triggered when the measurement falls below a threshold that is set to be excessively low in the system parameters, or digital signal is indicating that the measured value has very low value.</t>
  </si>
  <si>
    <t>Alarm utløses når målingen faller under en terskel som er satt til å være unormalt lav i systemparametrene, eller det digitale signalet indikerer at den målte verdien har veldig lav verdi.</t>
  </si>
  <si>
    <t>Alarm is triggered when CB is off. This could be due to intentional handling, wire break or a malfunction of auxiliary contacts.</t>
  </si>
  <si>
    <t>Alarm utløses når CB er av. Dette kan skyldes intenjonell håndtering, ledningsbrudd eller en feil på hjelpekontaktene.</t>
  </si>
  <si>
    <t>Alarm is triggered when MCB is off. This could be due to intentional handling, wire break or a malfunction of auxiliary contacts.</t>
  </si>
  <si>
    <t>Alarm utløses når MCB er av. Dette kan skyldes intenjonell håndtering, ledningsbrudd eller en feil på hjelpekontaktene.</t>
  </si>
  <si>
    <t>Alarm is triggered when the contactor activation command is activated, and the contactor does not carry out the requested operation within the time limit set in system parameters. Conversely, an alarm is also triggered when the contactor activation command is not activated, and the contactor is on. This could be due to intentional handling, wire break or a malfunction of the contactor or auxiliary contacts.</t>
  </si>
  <si>
    <t>Alarm utløses når kontaktoraktiveringskommandoen aktiveres, og kontaktoren ikke utfører den forespurte operasjonen innen tidsgrensen satt i systemparametrene. På den annen side utløses også en alarm når kontaktoraktiveringskommandoen ikke aktiveres, og kontaktoren er på. Dette kan skyldes intenjonell håndtering, ledningsbrudd eller en feil på kontaktoren eller hjelpekontaktene.</t>
  </si>
  <si>
    <t>Alarm is triggered when the measurement surpasses the low-value threshold set in the system parameters, or digital signal is indicating that the measured value has low value.</t>
  </si>
  <si>
    <t>Alarm utløses når målingen overskrider lavverdigrensen satt i systemparametrene, eller det digitale signalet indikerer at den målte verdien er lav.</t>
  </si>
  <si>
    <t>Alarm is triggered when the sensor signal exceeds the nominal limits. Possible causes for this anomaly include issues such as improper cable termination at the measuring point, damage to the sensor or wire break.</t>
  </si>
  <si>
    <t>Alarm utløses når sensorsignalet overskrider de nominelle grensene. Mulige årsaker til denne anomalien inkluderer problemer som feilaktig kabelterminering på målepunktet, skade på sensoren eller ledningsbrudd.</t>
  </si>
  <si>
    <t>Alarm is triggered when the measurement surpasses the high-value threshold set in the system parameters.</t>
  </si>
  <si>
    <t>Alarm is triggered when the measurement surpasses a threshold set to be excessively high in the system parameters.</t>
  </si>
  <si>
    <t>Alarm is triggered when circuit breaker is off. This could be due to intentional handling, wire break or a malfunction of auxiliary contacts.</t>
  </si>
  <si>
    <t>Alarm is triggered when circuit breaker is tripped. This could be due to protection activation, wire break or a malfunction of auxiliary contacts.</t>
  </si>
  <si>
    <t>Alarm is triggered when the bearing lubrication operating hours surpass the alarm value set in the system parameters.</t>
  </si>
  <si>
    <t>Alarm utløses når driftstimene for smøring av lager overskrider alarmverdien satt i systemparametrene.</t>
  </si>
  <si>
    <t>Alarm is triggered when the bearing lubrication operating hours surpass the trip value set in the system parameters.</t>
  </si>
  <si>
    <t>Alarm utløses når driftstimene for smøring av lager overskrider utkoblingsverdien satt i systemparametrene.</t>
  </si>
  <si>
    <t>Alarm is triggered when the current signal exceeds the nominal limits. Possible causes for this anomaly include issues such as improper cable termination at the measuring point or damage to the sensor.</t>
  </si>
  <si>
    <t>Alarm utløses når den nåværende signalet overskrider de nominelle grensene. Mulige årsaker til denne anomalien inkluderer problemer som feilaktig kabelterminering på målepunktet eller skade på sensoren.</t>
  </si>
  <si>
    <t>Alarm is triggered when the difference between the speed measurement and the frequency measurement exceeds the limit set in the system parameters.</t>
  </si>
  <si>
    <t>Alarm utløses når forskjellen mellom hastighetsmålingen og frekvensmålingen overskrider grensen satt i systemparametrene.</t>
  </si>
  <si>
    <t>Alarm is triggered when the pendulum system detects that the generator is rotating in dangerouslsy high speed.</t>
  </si>
  <si>
    <t>Alarm utløses når pendelsystemet oppdager at generatoren roterer med farlig høy hastighet.</t>
  </si>
  <si>
    <t>Alarm is triggered when all pumps are in an error state.</t>
  </si>
  <si>
    <t>Alarm is triggerd when transformer gas indicator is indicating an alarm state.</t>
  </si>
  <si>
    <t>Alarm utløses når transformatorgassindikatoren indikerer en alarmtilstand.</t>
  </si>
  <si>
    <t>Alarm is triggerd when transformer pressure indicator is indicating a trip state.</t>
  </si>
  <si>
    <t>Alarm utløses når transformatortrykkindikatoren indikerer en utkoblingstilstand.</t>
  </si>
  <si>
    <t>Alarm is triggerd when transformer gas indicator is indicating a trip state.</t>
  </si>
  <si>
    <t>Alarm utløses når transformatorgassindikatoren indikerer en utkoblingstilstand.</t>
  </si>
  <si>
    <t>Alarm is triggerd when transformer oil level indicator is indicating a trip state.</t>
  </si>
  <si>
    <t>Alarm utløses når transformatoroljenivåindikatoren indikerer en utkoblingstilstand.</t>
  </si>
  <si>
    <t>Alarm is triggerd when transformer water flow indicator is indicating a trip state.</t>
  </si>
  <si>
    <t>Alarm utløses når transformatorvannstrømsindikatoren indikerer en utkoblingstilstand.</t>
  </si>
  <si>
    <t>Alarm is triggered when the measurement falls below a threshold that is set to be excessively low in the system parameters.</t>
  </si>
  <si>
    <t>Alarm is triggerd when transformer water pressure indicator is indicating a trip state.</t>
  </si>
  <si>
    <t>Alarm utløses når transformatorvanntrykksindikatoren indikerer en utkoblingstilstand.</t>
  </si>
  <si>
    <t>Alarm is triggered when the measurement falls below the low-value threshold set in the system parameters.</t>
  </si>
  <si>
    <t>Alarm is triggered when the live contact of the protection device is not active, indicating a potential fault status.</t>
  </si>
  <si>
    <t>Alarm utløses når den live kontakten på beskyttelsesenheten ikke er aktiv, noe som indikerer en potensiell feiltilstand.</t>
  </si>
  <si>
    <t>Alarm is triggered when the START/STOP command is activated for the excitation device, and it fails to perform the requested operation within the time limit specified in the system parameters.</t>
  </si>
  <si>
    <t>Alarm utløses når START/STOPP-kommandoen aktiveres for eksitasjonsenheten, og den ikke utfører den forespurte operasjonen innen tidsgrensen spesifisert i systemparametrene.</t>
  </si>
  <si>
    <t>Alarm is triggered when excitation device alarm is active.</t>
  </si>
  <si>
    <t>Alarm utløses når eksitasjonsenhetens alarm er aktiv.</t>
  </si>
  <si>
    <t>Alarm is triggered when excitation device limiter is active.</t>
  </si>
  <si>
    <t>Alarm utløses når eksitasjonsenhetens limiter er aktiv.</t>
  </si>
  <si>
    <t>Alarm is triggered when excitation device trip is active.</t>
  </si>
  <si>
    <t>Alarm utløses når eksitasjonsenhetens utkobling er aktiv.</t>
  </si>
  <si>
    <t>Alarm is triggered when protection device trip 1 is active.</t>
  </si>
  <si>
    <t>Alarm utløses når beskyttelsesenhetens utkobling 1 er aktiv.</t>
  </si>
  <si>
    <t>Alarm is triggered when all speed measuremens are in a state of fault, or when difference between multiple speed measuremens is too high.</t>
  </si>
  <si>
    <t>Alarm utløses når alle hastighetsmålinger er i feiltilstand, eller når forskjellen mellom flere hastighetsmålinger er for høy.</t>
  </si>
  <si>
    <t>Alarm is triggered when the current signal exceeds the nominal limits. Possible causes for this anomaly include issues such as improper cable termination at the measuring point, damage to the sensor or wire break.</t>
  </si>
  <si>
    <t>Alarm is triggered when turbine openness is below certain threshold. It prevents generator from working in motor mode.</t>
  </si>
  <si>
    <t>Alarm utløses når turbinenes åpning er under en viss terskel. Dette forhindrer at generatoren fungerer i motormodus.</t>
  </si>
  <si>
    <t>Alarm is triggered when turbine pressure is below certain threshold. It triggers auto restart function of the Unit.</t>
  </si>
  <si>
    <t>Alarm utløses når turbine trykket er under en viss terskel. Dette utløser auto-restart funksjonen for enheten.</t>
  </si>
  <si>
    <t>Alarm is triggered when auto restart function is started, but could not start the Unit.</t>
  </si>
  <si>
    <t>Alarm utløses når auto-restart funksjonen er startet, men enheten kunne ikke startes.</t>
  </si>
  <si>
    <t>Alarm is triggered when emergency shutdown pushbutton is pressed.</t>
  </si>
  <si>
    <t>Alarm utløses når nødavstengingsknappen trykkes.</t>
  </si>
  <si>
    <t>Alarm is triggered when the duration of filter clogging exceeds the alarm time limit set in the system parameters.</t>
  </si>
  <si>
    <t>Alarm is triggered when emergency shutdown is active.</t>
  </si>
  <si>
    <t>Alarm utløses når nødavstengning er aktiv.</t>
  </si>
  <si>
    <t>Alarm is triggered when the duration of filter clogging exceeds the trip time limit set in the system parameters.</t>
  </si>
  <si>
    <t>Alarm is triggered when both the 'open' and 'closed' indications are either both inactive or both active.</t>
  </si>
  <si>
    <t>Alarm utløses når både 'åpen' og 'lukket' indikasjonene er enten begge inaktive eller begge aktive.</t>
  </si>
  <si>
    <t>Alarm is triggered when the GCB fails to open despite receiving the open command.</t>
  </si>
  <si>
    <t>Alarm utløses når GCB ikke klarer å åpne til tross for å ha mottatt åpen kommando.</t>
  </si>
  <si>
    <t>Alarm is triggered when the GCB, initially in the closed state, is set to the open state without the presence of a command to open</t>
  </si>
  <si>
    <t>Alarm utløses når GCB, opprinnelig i lukket tilstand, settes til åpen tilstand uten at en åpen kommando er gitt.</t>
  </si>
  <si>
    <t>Alarm is triggered when the valve activation command is activated, and the valve does not carry out the requested operation within the time limit set in system parameters. Conversely, an alarm is also triggered when the valve activation command is not activated, and the valve is on. This could be due to intentional handling, wire break or a malfunction of the valve or auxiliary contacts.</t>
  </si>
  <si>
    <t>Alarm is triggered when leakage is detected.</t>
  </si>
  <si>
    <t>Alarm is triggered when both limit switches are activated simultaneously.</t>
  </si>
  <si>
    <t>Alarm is triggered when when maintenance mode is active.</t>
  </si>
  <si>
    <t>Alarm utløses når vedlikeholdsmodus er aktiv.</t>
  </si>
  <si>
    <t>Alarm is triggered when at least one MCBs in the group is off. This could be due to intentional handling, wire breakage, or a malfunction of auxiliary contacts.</t>
  </si>
  <si>
    <t>Alarm utløses når minst én MCB i gruppen er av. Dette kan skyldes intenjonell håndtering, ledningsbrudd eller en feil på hjelpekontakter</t>
  </si>
  <si>
    <t>Alarm is triggered when quick shutdown is active.</t>
  </si>
  <si>
    <t>Alarm utløses når Hurtigstopp er aktiv.</t>
  </si>
  <si>
    <t>Alarm is triggered when Emergency shutdown trip is sent from Common. It triggers Emergency shutdown sequence of the Unit.</t>
  </si>
  <si>
    <t>Alarm utløses når Nødstopps trip er sendt fra Felles. Det utløser nødstopps sekvens for enheten</t>
  </si>
  <si>
    <t>Alarm is triggered when Quick shutdown trip is sent from Common. It triggers Quick shutdown sequence of the Unit.</t>
  </si>
  <si>
    <t>Alarm utløses når Hurtigstopp trip er sendt fra Felles. Det utløser hurtigstopp sekvens for enheten.</t>
  </si>
  <si>
    <t>Alarm is triggered when Start interlock is sent from Common. It triggers Start interlock alarm in the Unit.</t>
  </si>
  <si>
    <t>Alarm utløses når Start forrigling er sendt fra Felles. Det utløser Start forrigling alarm i enheten.</t>
  </si>
  <si>
    <t>Alarm is triggered when Normal shutdown trip is sent from Common. It triggers Normal shutdown sequence of the Unit.</t>
  </si>
  <si>
    <t>Alarm utløses når Stopp trip er sendt fra Felles. Det utløser stopp sekvens for enheten.</t>
  </si>
  <si>
    <t>Alarm is triggered when a communication error occurs with the device. This can happen due to issues with cable termination or damage to the communication module on the device.</t>
  </si>
  <si>
    <t>Alarm utløses når en kommunikasjonsfeil oppstår med enheten. Dette kan skje på grunn av problemer med kabeltilkobling eller skade på kommunikasjonsmodulen på enheten.</t>
  </si>
  <si>
    <t>Alarm is triggered when the safety PIN for the MIV is inserted.</t>
  </si>
  <si>
    <t>Alarm is triggered when motor torque switch is activated.</t>
  </si>
  <si>
    <t>Alarm is triggered when there is no information available for measurement.</t>
  </si>
  <si>
    <t>Alarm utløses når det ikke er tilgjengelig informasjon for måling.</t>
  </si>
  <si>
    <t>Alarm is triggered when motor thermal overload switch is activated.</t>
  </si>
  <si>
    <t>Alarm is triggered when there is no information available for measurement or when the absolute difference between measurements surpasses the limit set in system parameters. In the case of a single sensor, the fault is attributed to sensor error. If there are two sensors, the fault may result from errors in both sensors or measurements exceeding the specified limit. In the case of three sensors, the fault could be due to errors in two sensors or all three measurements exceeding the limit.</t>
  </si>
  <si>
    <t>Alarm utløses når det ikke er tilgjengelig informasjon for måling eller når den absolutte forskjellen mellom målingene overskrider grensen satt i systemparametrene. I tilfelle av én sensor, tilskrives feilen sensorerfeil. Hvis det er to sensorer, kan feilen skyldes feil i begge sensorene eller målinger som overskrider den angitte grensen. I tilfelle av tre sensorer kan feilen skyldes feil i to sensorer eller at alle tre målingene overskrider grensen.</t>
  </si>
  <si>
    <t>Alarm is triggered when the current signal exceeds the nominal limits, which are 4mA and 20mA. Possible causes for this anomaly include issues such as improper cable termination at the measuring point or damage to the sensor.</t>
  </si>
  <si>
    <t>Alarm is triggered when the sequence duration surpasses the duration set in the system parameters.</t>
  </si>
  <si>
    <t>Alarm utløses når sekvensens varighet overskrider den varigheten som er satt i systemparametrene.</t>
  </si>
  <si>
    <t>Alarm is triggered when the sequence step duration surpasses the duration set in the sequence parameters.</t>
  </si>
  <si>
    <t>Alarm utløses når sekvensstegets varighet overskrider varigheten satt i sekvensparametrene.</t>
  </si>
  <si>
    <t>Alarm is triggered when the MIV (Main Inlet Valve) is open, and the difference between penstock pressure and turbine pressure exceeds the limit set in the system parameters.</t>
  </si>
  <si>
    <t>Alarm is triggered when the generator circuit breaker spring is not charged within time set in the parameters.</t>
  </si>
  <si>
    <t>Alarm utløses når generatorens kretsbryterfjær ikke er ladet innenfor den tiden som er satt i parametrene.</t>
  </si>
  <si>
    <t>dwad</t>
  </si>
  <si>
    <t>dwadw</t>
  </si>
  <si>
    <t>Alarm utløses når varigheten av filtertilstopping overskrider alarmtidsgrensen satt i systemparametrene.</t>
  </si>
  <si>
    <t>Alarm utløses når varigheten av filtertilstopping overskrider tripptidsgrensen satt i systemparametrene.</t>
  </si>
  <si>
    <t>Detects a break in the measurement wiring on the current side 1.</t>
  </si>
  <si>
    <t>Oppdager et brudd i målekablene på strøm side 1.</t>
  </si>
  <si>
    <t>Detects a break in the measurement wiring on the current side 2.</t>
  </si>
  <si>
    <t>Oppdager et brudd i målekablene på strøm side 2.</t>
  </si>
  <si>
    <t>Monitors incorrect phase sequence.</t>
  </si>
  <si>
    <t>Overvåker feil fasefølge.</t>
  </si>
  <si>
    <t>Detects and protects against phase voltage imbalance or overvoltage.</t>
  </si>
  <si>
    <t>Oppdager og beskytter mot fasebalansefeil eller overspenning.</t>
  </si>
  <si>
    <t>Protects against against short circuits with a time delay.</t>
  </si>
  <si>
    <t>Beskytter mot kortslutninger med tidsforsinkelse.</t>
  </si>
  <si>
    <t>Instantaneous short-circuit protection, triggered by high fault currents.</t>
  </si>
  <si>
    <t>Øyeblikkelig kortslutningsbeskyttelse, utløst av høye feilstrømmer.</t>
  </si>
  <si>
    <t>Protects against fault overcurrent on the transformer side in the first stage.</t>
  </si>
  <si>
    <t>Beskytter mot feil overstrøm på transformatorsiden i første trinn.</t>
  </si>
  <si>
    <t>Protects against fault overcurrent on the transformer side in the second stage.</t>
  </si>
  <si>
    <t>Beskytter mot feil overstrøm på transformatorsiden i andre trinn.</t>
  </si>
  <si>
    <t>Protects the equipment against thermal overloads.</t>
  </si>
  <si>
    <t>Beskytter utstyret mot termisk overbelastning.</t>
  </si>
  <si>
    <t>Detects and protects against undervoltage in the first stage.</t>
  </si>
  <si>
    <t>Oppdager og beskytter mot undervoltasje i første trinn.</t>
  </si>
  <si>
    <t>Detects and protects against undervoltage in the second stage.</t>
  </si>
  <si>
    <t>Oppdager og beskytter mot undervoltasje i andre trinn.</t>
  </si>
  <si>
    <t>Detects and protects against overvoltage condition in the first stage.</t>
  </si>
  <si>
    <t>Oppdager og beskytter mot overspenning i første trinn.</t>
  </si>
  <si>
    <t>Detects and protects against overvoltage condition in the second stage.</t>
  </si>
  <si>
    <t>Oppdager og beskytter mot overspenning i andre trinn.</t>
  </si>
  <si>
    <t>Detects and protects against system underfrequency in the first stage.</t>
  </si>
  <si>
    <t>Oppdager og beskytter mot systemunderfrekvens i første trinn.</t>
  </si>
  <si>
    <t>Detects and protects against system underfrequency in the second stage.</t>
  </si>
  <si>
    <t>Oppdager og beskytter mot systemunderfrekvens i andre trinn.</t>
  </si>
  <si>
    <t>Detects and protects against system overfrequency in the first stage.</t>
  </si>
  <si>
    <t>Oppdager og beskytter mot systemoverfrekvens i første trinn.</t>
  </si>
  <si>
    <t>Detects and protects against system overfrequency in the second stage.</t>
  </si>
  <si>
    <t>Oppdager og beskytter mot systemoverfrekvens i andre trinn.</t>
  </si>
  <si>
    <t>Detects reverse power flow to prevent generator motoring.</t>
  </si>
  <si>
    <t>Oppdager revers strømflyt for å forhindre generatorens motordrift.</t>
  </si>
  <si>
    <t>Protects against thermal effects of load imbalance in the first stage.</t>
  </si>
  <si>
    <t>Beskytter mot termiske effekter av lastubalanse i første trinn.</t>
  </si>
  <si>
    <t>Detects and protects against excessive excitation levels in the first stage.</t>
  </si>
  <si>
    <t>Oppdager og beskytter mot overdreven eksitasjonsnivå i første trinn.</t>
  </si>
  <si>
    <t>Protects against thermal damage due to excessive excitation.</t>
  </si>
  <si>
    <t>Beskytter mot termisk skade på grunn av overdreven eksitasjon.</t>
  </si>
  <si>
    <t>Detects and protects against underexcitation conditions based on characteristic 1.</t>
  </si>
  <si>
    <t>Oppdager og beskytter mot undereksitasjonsforhold basert på karakteristikk 1.</t>
  </si>
  <si>
    <t>Protects the generator stator against ground faults covering 90% of the winding.</t>
  </si>
  <si>
    <t>Beskytter generatorstatoren mot jordfeil som dekker 90 % av viklingen.</t>
  </si>
  <si>
    <t>Detects circuit breaker failure.</t>
  </si>
  <si>
    <t>Oppdager feil i strømbryteren.</t>
  </si>
  <si>
    <t>Detects internal faults in generator and transformer using differential protection in the first stage.</t>
  </si>
  <si>
    <t>Oppdager interne feil i generator og transformator ved hjelp av differensialbeskyttelse i første trinn.</t>
  </si>
  <si>
    <t>Detects internal faults in generator and transformer using differential protection in the second stage.</t>
  </si>
  <si>
    <t>Oppdager interne feil i generator og transformator ved hjelp av differensialbeskyttelse i andre trinn.</t>
  </si>
  <si>
    <t>Detects shaft currents via special shaft-current transformer.</t>
  </si>
  <si>
    <t>Oppdager akselstrømmer via spesialiserte akselstrømtransformatorer.</t>
  </si>
  <si>
    <t>Detects and protects against underexcitation conditions based on characteristic 3.</t>
  </si>
  <si>
    <t>Oppdager og beskytter mot undereksitasjonsforhold basert på karakteristikk 3.</t>
  </si>
  <si>
    <t>Alarm is triggered when the device sends an alarm state via communication.</t>
  </si>
  <si>
    <t>Alarm utløses når enheten sender en alarmtilstand via kommunikasjon.</t>
  </si>
  <si>
    <t>Detects interruptions or faults in the current measurement wiring.</t>
  </si>
  <si>
    <t>Oppdager avbrudd eller feil i målesystemet for strøm.</t>
  </si>
  <si>
    <t>Monitors the phase sequence and detects incorrect phase rotation.</t>
  </si>
  <si>
    <t>Overvåker fasefølge og oppdager feil fasekrets.</t>
  </si>
  <si>
    <t>Protects against ground faults with a time delay, activated by lower fault currents.</t>
  </si>
  <si>
    <t>Beskytter mot jordfeil med en tidsforsinkelse, aktivert av lavere feilstrømmer.</t>
  </si>
  <si>
    <t>Instantaneous protection against ground faults triggered by high fault currents.</t>
  </si>
  <si>
    <t>Øyeblikkelig beskyttelse mot jordfeil utløst av høye feilstrømmer.</t>
  </si>
  <si>
    <t>Detects rapid frequency changes and provides protection against sudden grid disturbances.</t>
  </si>
  <si>
    <t>Oppdager raske frekvensendringer og gir beskyttelse mot plutselige nettdisturbans.</t>
  </si>
  <si>
    <t>Detects and protects against an overvoltage condition in one or more phases in the first stage.</t>
  </si>
  <si>
    <t>Oppdager og beskytter mot en overspenningstilstand i en eller flere faser i første trinn.</t>
  </si>
  <si>
    <t>Detects and protects against an overvoltage condition in one or more phases in the second stage.</t>
  </si>
  <si>
    <t>Oppdager og beskytter mot en overspenningstilstand i en eller flere faser i andre trinn.</t>
  </si>
  <si>
    <t>Detects and protects against a drop in voltage in one or more phases in the first stage.</t>
  </si>
  <si>
    <t>Oppdager og beskytter mot et spenningsfall i en eller flere faser i første trinn.</t>
  </si>
  <si>
    <t>Detects and protects against a drop in voltage in one or more phases in the second stage.</t>
  </si>
  <si>
    <t>Oppdager og beskytter mot et spenningsfall i en eller flere faser i andre trinn.</t>
  </si>
  <si>
    <t>Detects and protects against an increase in system frequency in the first stage.</t>
  </si>
  <si>
    <t>Oppdager og beskytter mot en økning i systemfrekvensen i første trinn.</t>
  </si>
  <si>
    <t>Detects and protects against an increase in system frequency in the second stage.</t>
  </si>
  <si>
    <t>Oppdager og beskytter mot en økning i systemfrekvensen i andre trinn.</t>
  </si>
  <si>
    <t>Detects and protects against a decrease in system frequency in the first stage.</t>
  </si>
  <si>
    <t>Oppdager og beskytter mot en reduksjon i systemfrekvensen i første trinn.</t>
  </si>
  <si>
    <t>Detects and protects against a decrease in system frequency in the second stage.</t>
  </si>
  <si>
    <t>Oppdager og beskytter mot en reduksjon i systemfrekvensen i andre trinn.</t>
  </si>
  <si>
    <t>Detects and protects against zero-sequence overvoltage, indicating potential ground faults or unbalanced system conditions.</t>
  </si>
  <si>
    <t>Oppdager og beskytter mot nullsekvens overspenning, som indikerer potensielle jordfeil eller ubalanserte systemforhold.</t>
  </si>
  <si>
    <t>Alarm is triggered when the difference between the main speed measurement and the redundant speed measurement exceeds the limit set in the system parameters.</t>
  </si>
  <si>
    <t>Alarm is triggered when oil level is low.</t>
  </si>
  <si>
    <t xml:space="preserve">Alarm is triggered when all pumps in Oil relief system fail. </t>
  </si>
  <si>
    <t>Alarmen utløses når alle pumper i oljereliefsystemet svikter.</t>
  </si>
  <si>
    <t>The alarm is triggered if the pump fails to build sufficient pressure to ensure the proper functioning of the system.</t>
  </si>
  <si>
    <t>Alarmen utløses dersom pumpen ikke klarer å bygge opp tilstrekkelig trykk for å sikre korrekt funksjon av systemet.</t>
  </si>
  <si>
    <t>Alarm is triggerd when transformer pressure is low.</t>
  </si>
  <si>
    <t>Alarm is triggerd when transformer pressure is too low.</t>
  </si>
  <si>
    <t>Alarm is triggerd when Buchholz alarm on transformer is active.</t>
  </si>
  <si>
    <t>Alarm is triggerd when Buchholz trip on transformer is active.</t>
  </si>
  <si>
    <t>Alarm is triggered when system detects if transformator oil pump is not runing when the conditions for running are fulfilled.</t>
  </si>
  <si>
    <t>Alarmen aktiveres hvis transformatorens oljepumpe ikke går når driftsbetingelsene er oppfylt.</t>
  </si>
  <si>
    <t>Alarm is triggered when MCB is tripped. This could be due to protection activation, wire break or a malfunction of auxiliary contacts.</t>
  </si>
  <si>
    <t>Alarm is triggered when the excitation device is started, and the voltage fails to reach the required level within the specified time frame set in the system parameters.</t>
  </si>
  <si>
    <t>Alarm is triggered when protection device warning is active.</t>
  </si>
  <si>
    <t>Alarm is triggered when protection device trip 2 is active.</t>
  </si>
  <si>
    <t>Alarm is triggered when protection device trip is active.</t>
  </si>
  <si>
    <t>Alarm is triggered when intake water level is below certain threshold. It triggers auto restart function of the Unit.</t>
  </si>
  <si>
    <t>Alarm is triggered when intake water level is above certain threshold. It triggers auto restart function of the Unit.</t>
  </si>
  <si>
    <t>Alarm is triggered when the synchronization device is not operating.</t>
  </si>
  <si>
    <t>Alarm is triggered when there is no information available for measurement or when the absolute difference between measurements surpasses the limit set in system parameters. In the case of a single sensor, the fault is attributed to sensor error. If there are two sensors, the fault may result from errors in both sensors or measurements exceeding the specified limit.</t>
  </si>
  <si>
    <t>Alarm is triggered when GCB is tripped.</t>
  </si>
  <si>
    <t>Alarm is triggered when GCB is not ready to close. Posible causes are spring not charged, undervoltage coil is not activated or trip is active.</t>
  </si>
  <si>
    <t>Alarm is triggered when GCB is not ready to close. Possible causes are spring not charged, undervoltage coil is not activated, or trip is active.</t>
  </si>
  <si>
    <t>Alarm is triggered when AC voltage is not present.</t>
  </si>
  <si>
    <t>Alarm is triggered when the surge arrestor is blown.</t>
  </si>
  <si>
    <t>Alarm is triggered when the rectifier is in state of fault.</t>
  </si>
  <si>
    <t>Alarm is triggered when battery is disconnected.</t>
  </si>
  <si>
    <t>Alarm is triggered when Main AC CB is in manual mode.</t>
  </si>
  <si>
    <t>Alarm is triggered when Diesel AC CB is in manual mode.</t>
  </si>
  <si>
    <t>Alarm is triggered when disconnector is OFF.</t>
  </si>
  <si>
    <t>Alarm is triggered when disconnector is grounded.</t>
  </si>
  <si>
    <t>Alarm is triggered when earthing switch is grounded.</t>
  </si>
  <si>
    <t>Alarm is triggered when no voltage on power line.</t>
  </si>
  <si>
    <t>Alarm is triggered when CB spring is not charged.</t>
  </si>
  <si>
    <t>Alarm is triggered when CB control is in local mode.</t>
  </si>
  <si>
    <t>Alarm is triggered when pressure in outside of set limits.</t>
  </si>
  <si>
    <t>The alarm is triggered when both the open and close signals are activated simultaneously</t>
  </si>
  <si>
    <t>Alarmen utløses når både åpne- og lukkesignaler aktiveres samtidig.</t>
  </si>
  <si>
    <t>The alarm is triggered when the both circulation low and circulation ok signals are activated simultaneously</t>
  </si>
  <si>
    <t>Alarmen utløses når både sirkulasjon lav- og sirkulasjon OK-signaler aktiveres samtidig.</t>
  </si>
  <si>
    <t xml:space="preserve">Alarm is triggered when all pumps in Turbine drainage system fail. </t>
  </si>
  <si>
    <t>Alarmen utløses når alle pumper i turbinens dreneringssystem svikter.</t>
  </si>
  <si>
    <t>PARAMETER NAME</t>
  </si>
  <si>
    <t>PARAMETER DESCRIPTION</t>
  </si>
  <si>
    <t>OTHER language NAME</t>
  </si>
  <si>
    <t>OTHER language DESCRIPTION</t>
  </si>
  <si>
    <t>Pitanje/In progress</t>
  </si>
  <si>
    <t>Specified value of a parameter under normal operating conditions.</t>
  </si>
  <si>
    <t>Spesifisert verdi for en parameter under normale driftsforhold.</t>
  </si>
  <si>
    <t>Generator active power nominal value</t>
  </si>
  <si>
    <t>Generator aktiv effekt nominell verdi</t>
  </si>
  <si>
    <t>Not done</t>
  </si>
  <si>
    <t>Specified high limit value of a parameter under normal operating conditions.</t>
  </si>
  <si>
    <t>Spesifisert høy grenseverdi for en parameter under normale driftsforhold.</t>
  </si>
  <si>
    <t>Generator reactive power nominal value - high limit</t>
  </si>
  <si>
    <t>Generator reaktiv effekt nominell verdi - høy grense</t>
  </si>
  <si>
    <t>Specified low limit value of a parameter under normal operating conditions.</t>
  </si>
  <si>
    <t>Spesifisert lav grenseverdi for en parameter under normale driftsforhold.</t>
  </si>
  <si>
    <t>Generator reactive power nominal value - low limit</t>
  </si>
  <si>
    <t>Generator reaktiv effekt nominell verdi - lav grense</t>
  </si>
  <si>
    <t>Generator apparent power nominal value</t>
  </si>
  <si>
    <t>Generator tilsynelatende effekt nominell verdi</t>
  </si>
  <si>
    <t>Generator power factor nominal value - high limit</t>
  </si>
  <si>
    <t>Generator effektfaktor nominell verdi - høy grense</t>
  </si>
  <si>
    <t>Generator power factor nominal value - low limit</t>
  </si>
  <si>
    <t>Generator effektfaktor nominell verdi - lav grense</t>
  </si>
  <si>
    <t>Generator frequency nominal value</t>
  </si>
  <si>
    <t>Generator frekvens nominell verdi</t>
  </si>
  <si>
    <t>Generator voltage nominal value</t>
  </si>
  <si>
    <t>Generator spenning nominell verdi</t>
  </si>
  <si>
    <t>Generator current nominal value</t>
  </si>
  <si>
    <t>Generator strøm nominell verdi</t>
  </si>
  <si>
    <t>Grid voltage nominal value</t>
  </si>
  <si>
    <t>Nettspenning nominell verdi</t>
  </si>
  <si>
    <t>Grid current nominal value</t>
  </si>
  <si>
    <t>Nettstrøm nominell verdi</t>
  </si>
  <si>
    <t>Generator speed nominal value</t>
  </si>
  <si>
    <t>Generator turtall nominell verdi</t>
  </si>
  <si>
    <t>Low limit of measurement value is 0.</t>
  </si>
  <si>
    <t>Lav grense for måleverdien er 0.</t>
  </si>
  <si>
    <t>Low limit of measurement value is 0</t>
  </si>
  <si>
    <t>Lav grense for måleverdi er 0</t>
  </si>
  <si>
    <t>Turbine speed nominal value</t>
  </si>
  <si>
    <t>Time that needs to pass from turbine stop to declare standstill.</t>
  </si>
  <si>
    <t>Tiden som må gå fra turbinstopp til standstill.</t>
  </si>
  <si>
    <t>Turbine standstill time delay</t>
  </si>
  <si>
    <t>Turbin stille tidsforsinkelse</t>
  </si>
  <si>
    <t>In case of speed sensor error, time that needs to pass from closing MIV to declare standstill of the turbine.</t>
  </si>
  <si>
    <t>Ved feil på hastighetssensor, tiden som må gå fra lukking av MIV til å erklære turbinen i standstill.</t>
  </si>
  <si>
    <t>Turbine standstill MIV closed time delay</t>
  </si>
  <si>
    <t>Turbin stille MIV lukket tidsforsinkelse</t>
  </si>
  <si>
    <t>Adjustment value added to the setpoint of regulation by clicking increment/decrement buttons on SCADA/HMI.</t>
  </si>
  <si>
    <t>Justeringsverdi lagt til setpunktet for reguleringen ved å klikke på øk-/reduser-knapper på SCADA/HMI.</t>
  </si>
  <si>
    <t>Water level regulation increment</t>
  </si>
  <si>
    <t>Vannivå reguleringsøkning</t>
  </si>
  <si>
    <t>Water pressure regulation increment</t>
  </si>
  <si>
    <t>Vanntrykk reguleringsøkning</t>
  </si>
  <si>
    <t>Active power regulation increment</t>
  </si>
  <si>
    <t>Aktiv effekt reguleringsøkning</t>
  </si>
  <si>
    <t>Water level max allowed difference</t>
  </si>
  <si>
    <t>Max allowed difference in measurement between sensors that measure water level.</t>
  </si>
  <si>
    <t>Position regulation increment</t>
  </si>
  <si>
    <t>Posisjonsreguleringsøkning</t>
  </si>
  <si>
    <t>Speed measurement max allowed difference</t>
  </si>
  <si>
    <t>Max allowed difference in measurement between sensors that measure speed.</t>
  </si>
  <si>
    <t>Number that declares how many different water level measurements are present in the system.</t>
  </si>
  <si>
    <t>Antall som erklærer hvor mange forskjellige vannstandsmålinger som er til stede i systemet.</t>
  </si>
  <si>
    <t>Number of water level measurements</t>
  </si>
  <si>
    <t>Antall vannivåmålinger</t>
  </si>
  <si>
    <t>Number of water pressure measurements</t>
  </si>
  <si>
    <t>Antall vanntrykksmålinger.</t>
  </si>
  <si>
    <t>Antall vanntrykkmålinger</t>
  </si>
  <si>
    <t>Number of speed measurements</t>
  </si>
  <si>
    <t>Antall hastighetsmålinger</t>
  </si>
  <si>
    <t>Antall turtallmålinger</t>
  </si>
  <si>
    <t>Parameter used to declare lowest value of measurement range.</t>
  </si>
  <si>
    <t>Parameter brukt til å erklære laveste verdi av måleområdet.</t>
  </si>
  <si>
    <t>Turbine pressure measurement range low value</t>
  </si>
  <si>
    <t>Turbine trykkmåling lav verdi</t>
  </si>
  <si>
    <t>Parameter used to declare highest value of measurement range.</t>
  </si>
  <si>
    <t>Parameter brukt til å erklære høyeste verdi av måleområdet.</t>
  </si>
  <si>
    <t>Turbine pressure measurement range high value</t>
  </si>
  <si>
    <t>Turbine trykkmåling høy verdi</t>
  </si>
  <si>
    <t>Function that starts shutdown of the Unit if the measurements that it is monitoring are approaching dangerously low/high values. After shutting down, monitoring of the measurements continues, and when measurements values get back to normal values, it initiates start of the Unit.</t>
  </si>
  <si>
    <t>Funksjon som starter nedstengning av enheten hvis målingene som overvåkes nærmer seg farlig lave/høye verdier. Etter nedstengning fortsetter overvåkingen av målingene, og når måleverdiene kommer tilbake til normale verdier, initieres oppstart av enheten.</t>
  </si>
  <si>
    <t>Auto restart enabled</t>
  </si>
  <si>
    <t>Automatisk omstart aktivert</t>
  </si>
  <si>
    <t xml:space="preserve">Value that declares minimal water level at which Auto Restart is initiated. </t>
  </si>
  <si>
    <t>Verdi som erklærer minimal vannstand hvor Automatisk Omstart startes.</t>
  </si>
  <si>
    <t>Minimal water level for auto restart</t>
  </si>
  <si>
    <t>Minimal vannivå for automatisk omstart</t>
  </si>
  <si>
    <t>Speed regulation increment</t>
  </si>
  <si>
    <t>Adjustment made to the control output in response to the error signal.</t>
  </si>
  <si>
    <t>Parameter that declares if local control switch exists on control cubicle door. In case switch does not exist, local/remote control is set through HMI/SCADA.</t>
  </si>
  <si>
    <t>Parameter som erklærer om lokal kontrollbryter finnes på kontrollskapdør. Hvis bryteren ikke finnes, settes lokal/remote kontroll via HMI/SCADA.</t>
  </si>
  <si>
    <t>Local control switch exists</t>
  </si>
  <si>
    <t>Lokal kontrollbryter eksisterer</t>
  </si>
  <si>
    <t>Parameter that declares if automatic control switch exists on control cubicle door. In case switch does not exist, automatic/manual control is set through HMI/SCADA.</t>
  </si>
  <si>
    <t>Parameter som erklærer om automatisk kontrollbryter finnes på kontrollskapdør. Hvis bryteren ikke finnes, settes automatisk/manuell kontroll via HMI/SCADA.</t>
  </si>
  <si>
    <t>Automatic control switch exists</t>
  </si>
  <si>
    <t>Automatisk kontrollbryter eksisterer</t>
  </si>
  <si>
    <t>Minimal power at which GCB will switch off on shutdown</t>
  </si>
  <si>
    <t>Minimal effekt som GENERATORBRYTER vil koble fra ved nedstengning.</t>
  </si>
  <si>
    <t>Generator minimal power</t>
  </si>
  <si>
    <t>Generator minimal effekt</t>
  </si>
  <si>
    <t>Constant multiplier used to relate the value or reading obtained from a measurement instrument to the actual physical quantity being measured.</t>
  </si>
  <si>
    <t>Konstant multiplikator brukt til å relater verdien eller avlesningen som er oppnådd fra et måleinstrument til den faktiske fysiske størrelsen som blir målt.</t>
  </si>
  <si>
    <t xml:space="preserve"> Generator meas. device current meas scaling factor.</t>
  </si>
  <si>
    <t>Generator måleapparat strøm målingsskalafaktor</t>
  </si>
  <si>
    <t xml:space="preserve"> Generator meas. device voltage meas. scaling factor.</t>
  </si>
  <si>
    <t>Generator måleapparat spennings målingsskalafaktor</t>
  </si>
  <si>
    <t xml:space="preserve"> Generator meas. device power meas. scaling factor.</t>
  </si>
  <si>
    <t>Generator måleapparat effekt målingsskalafaktor</t>
  </si>
  <si>
    <t>Current measurement range low value</t>
  </si>
  <si>
    <t xml:space="preserve"> Generator meas. device frequency meas. scaling factor.</t>
  </si>
  <si>
    <t>Generator måleapparat frekvens målingsskalafaktor</t>
  </si>
  <si>
    <t>Current measurement range high value</t>
  </si>
  <si>
    <t xml:space="preserve"> Generator meas. device power factor meas. scaling fac.</t>
  </si>
  <si>
    <t>Generator måleapparat effektfaktor målingsskalafaktor</t>
  </si>
  <si>
    <t>Power factor measurement range low value</t>
  </si>
  <si>
    <t>Generator protection current meas. scaling factor</t>
  </si>
  <si>
    <t>Generator beskyttelse strøm målingsskalafaktor</t>
  </si>
  <si>
    <t>Power factor measurement range high value</t>
  </si>
  <si>
    <t>Generator protection voltage meas. scaling factor</t>
  </si>
  <si>
    <t>Generator beskyttelse spennings målingsskalafaktor</t>
  </si>
  <si>
    <t>Frequency measurement range low value</t>
  </si>
  <si>
    <t>Generator protection power meas. scaling factor</t>
  </si>
  <si>
    <t>Generator beskyttelse effekt målingsskalafaktor</t>
  </si>
  <si>
    <t>Frequency measurement range high value</t>
  </si>
  <si>
    <t>Generator protection frequency meas. scaling factor</t>
  </si>
  <si>
    <t>Generator beskyttelse frekvens målingsskalafaktor</t>
  </si>
  <si>
    <t>Intake water level measurement range low value</t>
  </si>
  <si>
    <t>Generator protection power factor meas. scaling factor</t>
  </si>
  <si>
    <t>Generator beskyttelse effektfaktor målingsskalafaktor</t>
  </si>
  <si>
    <t>Intake water level measurement range high value</t>
  </si>
  <si>
    <t>Line protection current measurement scaling factor</t>
  </si>
  <si>
    <t>Linjebeskyttelse strøm målingsskalafaktor</t>
  </si>
  <si>
    <t>Intake water level too low value</t>
  </si>
  <si>
    <t>Value indicating the limit below which the measurement value is not in allowed range. Triggers an alarm.</t>
  </si>
  <si>
    <t>Line protection voltage measurement scaling factor</t>
  </si>
  <si>
    <t>Linjebeskyttelse spennings målingsskalafaktor</t>
  </si>
  <si>
    <t>Intake water level low value</t>
  </si>
  <si>
    <t>Value indicating the limit below which the measurement value is at the lower end of allowed range. Triggers an alarm.</t>
  </si>
  <si>
    <t>Line protection power measurement scaling factor</t>
  </si>
  <si>
    <t>Linjebeskyttelse effekt målingsskalafaktor</t>
  </si>
  <si>
    <t>Line protection frequency measurement scaling factor</t>
  </si>
  <si>
    <t>Linjebeskyttelse frekvens målingsskalafaktor</t>
  </si>
  <si>
    <t>Line protection power factor measurement scaling factor</t>
  </si>
  <si>
    <t>Linjebeskyttelse effektfaktor målingsskalafaktor</t>
  </si>
  <si>
    <t>Turbine pressure too low value</t>
  </si>
  <si>
    <t>Turbintrykk for lav verdi.</t>
  </si>
  <si>
    <t>Verdi som angir grensen under hvilken måleverdien ikke er innenfor tillatt område. Utløser en alarm.</t>
  </si>
  <si>
    <t>Line protection energy measurement scaling factor</t>
  </si>
  <si>
    <t>Linjebeskyttelse energimåling målingsskalafaktor</t>
  </si>
  <si>
    <t>Turbine pressure low value</t>
  </si>
  <si>
    <t>Turbintrykk lav verdi.</t>
  </si>
  <si>
    <t>Verdi som angir grensen under hvilken måleverdien er i den nedre enden av tillatt område. Utløser en alarm.</t>
  </si>
  <si>
    <t>Excitation current measurement scaling factor</t>
  </si>
  <si>
    <t>Magnetiserings strøm målingsskalafaktor</t>
  </si>
  <si>
    <t>Turbine pressure high value</t>
  </si>
  <si>
    <t>Value indicating the limit above which the measurement value is at the higher end of allowed range. Triggers an alarm.</t>
  </si>
  <si>
    <t>Excitation voltage measurement scaling factor</t>
  </si>
  <si>
    <t>Magnetiserings spennings målingsskalafaktor</t>
  </si>
  <si>
    <t>Speed measurement range low value</t>
  </si>
  <si>
    <t>Excitation power measurement scaling factor</t>
  </si>
  <si>
    <t>Magnetiserings effekt målingsskalafaktor</t>
  </si>
  <si>
    <t>Speed measurement range high value</t>
  </si>
  <si>
    <t>Excitation frequency measurement scaling factor</t>
  </si>
  <si>
    <t>Magnetiserings frekvens målingsskalafaktor</t>
  </si>
  <si>
    <t>Excitation power factor measurement scaling factor</t>
  </si>
  <si>
    <t>Magnetiserings effektfaktor målingsskalafaktor</t>
  </si>
  <si>
    <t>Excitation field current  scaling factor</t>
  </si>
  <si>
    <t>Magnetiserings feltstrøm skalafaktor</t>
  </si>
  <si>
    <t>Trafo temperature measurement range low value</t>
  </si>
  <si>
    <t>Transformator temperatur måling lav verdi</t>
  </si>
  <si>
    <t>Trafo temperature measurement range high value</t>
  </si>
  <si>
    <t>Transformator temperatur måling høy verdi</t>
  </si>
  <si>
    <t>Trafo temperature measurement scaling factor</t>
  </si>
  <si>
    <t>Transformator temperatur målingsskalafaktor</t>
  </si>
  <si>
    <t>Constant value added to or subtracted from a measurement or reading to shift it to the desired reference point or baseline.</t>
  </si>
  <si>
    <t>Konstant verdi lagt til eller trukket fra en måling eller avlesning for å flytte den til ønsket referansepunkt eller baseline.</t>
  </si>
  <si>
    <t>Trafo temperature measurement offset</t>
  </si>
  <si>
    <t>Transformator temperatur måling offset</t>
  </si>
  <si>
    <t>Verdi som indikerer grensen over hvilken måleverdien er på den høyere enden av den tillatte rekkevidden. Utløser en alarm.</t>
  </si>
  <si>
    <t>Trafo temperature high value</t>
  </si>
  <si>
    <t>Transformator temperatur høy verdi</t>
  </si>
  <si>
    <t>Value indicating the limit above which the measurement value is not in allowed range. Triggers an alarm.</t>
  </si>
  <si>
    <t>Verdi som indikerer grensen over hvilken måleverdien ikke er innenfor den tillatte rekkevidden. Utløser en alarm.</t>
  </si>
  <si>
    <t>Trafo temperature too high value</t>
  </si>
  <si>
    <t>Transformator temperatur for høy verdi</t>
  </si>
  <si>
    <t>Parameter that declares unit of the energy counter.</t>
  </si>
  <si>
    <t>Parameter som erklærer enheten til energimåleren.</t>
  </si>
  <si>
    <t>Export active energy factory unit</t>
  </si>
  <si>
    <t>Eksport aktiv energienhet</t>
  </si>
  <si>
    <t>Export reactive energy factory unit</t>
  </si>
  <si>
    <t>Eksport reaktiv energienhet</t>
  </si>
  <si>
    <t>Import active energy factory unit</t>
  </si>
  <si>
    <t>Import aktiv energienhet</t>
  </si>
  <si>
    <t>Minimal pressure in waterway to allow the MIV to open.</t>
  </si>
  <si>
    <t>Minimal trykk i vannveien for å tillate at MIV åpnes.</t>
  </si>
  <si>
    <t>Minimal waterway pressure for MIV opening</t>
  </si>
  <si>
    <t>Minimal vannveistrykk for MIV åpning</t>
  </si>
  <si>
    <t>Maximal pressure difference between waterway and turbine to allow the MIV to open.</t>
  </si>
  <si>
    <t>Maksimal trykkforskjell mellom vannvei og turbin for å tillate at MIV åpnes.</t>
  </si>
  <si>
    <t>Maximal pressure differential for MIV opening</t>
  </si>
  <si>
    <t>Maksimalt trykkdifferensial for MIV åpning</t>
  </si>
  <si>
    <t>Winding temperature measurement range low value</t>
  </si>
  <si>
    <t>Vindingstemperatur måling lav verdi</t>
  </si>
  <si>
    <t>Winding temperature measurement range high value</t>
  </si>
  <si>
    <t>Vindingstemperatur måling høy verdi</t>
  </si>
  <si>
    <t>Winding temperature scaling factor</t>
  </si>
  <si>
    <t>Vindingstemperatur skalafaktor</t>
  </si>
  <si>
    <t>Winding temperature scaling offset</t>
  </si>
  <si>
    <t>Vindingstemperatur skalafaktor offset</t>
  </si>
  <si>
    <t>Winding temperature high value</t>
  </si>
  <si>
    <t>Vindingstemperatur høy verdi</t>
  </si>
  <si>
    <t>Winding temperature too high value</t>
  </si>
  <si>
    <t>Vindingstemperatur for høy verdi</t>
  </si>
  <si>
    <t>Drive-endian temperature measurement range low value</t>
  </si>
  <si>
    <t>Drivende ende temperatur måling lav verdi</t>
  </si>
  <si>
    <t>Auxiliary meas. device current meas. scaling factor.</t>
  </si>
  <si>
    <t>Drive-endian temperature measurement range high value</t>
  </si>
  <si>
    <t>Drivende ende temperatur måling høy verdi</t>
  </si>
  <si>
    <t>Auxiliary meas. device voltage meas. scaling factor.</t>
  </si>
  <si>
    <t>Drive-endian temperature scaling factor</t>
  </si>
  <si>
    <t>Drivende ende temperatur skalafaktor</t>
  </si>
  <si>
    <t>Auxiliary meas. device power meas. scaling factor.</t>
  </si>
  <si>
    <t>Drive-endian temperature scaling offset</t>
  </si>
  <si>
    <t>Drivende ende temperatur skalafaktor offset</t>
  </si>
  <si>
    <t>Auxiliary meas. device frequency meas. scaling factor.</t>
  </si>
  <si>
    <t>Drive-endian temperature high value</t>
  </si>
  <si>
    <t>Drivende ende temperatur høy verdi</t>
  </si>
  <si>
    <t>Auxiliary meas. device power factor meas. scaling fact.</t>
  </si>
  <si>
    <t>Drive-endian temperature too high value</t>
  </si>
  <si>
    <t>Drivende ende temperatur for høy verdi</t>
  </si>
  <si>
    <t>Auxiliary meas. device energy meas. scaling factor.</t>
  </si>
  <si>
    <t>Not drive-endian temperature meas. range low value</t>
  </si>
  <si>
    <t>Ikke drivende ende temperatur måling lav verdi</t>
  </si>
  <si>
    <t>Not drive-endian temperature meas. range high value</t>
  </si>
  <si>
    <t>Ikke drivende ende temperatur måling høy verdi</t>
  </si>
  <si>
    <t>Not drive-endian temperature scaling factor</t>
  </si>
  <si>
    <t>Ikke drivende ende temperatur skalafaktor</t>
  </si>
  <si>
    <t>Not drive-endian temperature scaling offset</t>
  </si>
  <si>
    <t>Ikke drivende ende temperatur skalafaktor offset</t>
  </si>
  <si>
    <t>Not drive-endian temperature high value</t>
  </si>
  <si>
    <t>Ikke drivende ende temperatur høy verdi</t>
  </si>
  <si>
    <t>Not drive-endian temperature too high value</t>
  </si>
  <si>
    <t>Ikke drivende ende temperatur for høy verdi</t>
  </si>
  <si>
    <t>Air outlet temperature measurement range low value</t>
  </si>
  <si>
    <t>Luftutløp temperatur måleområde lav verdi</t>
  </si>
  <si>
    <t>Air outlet temperature measurement range high value</t>
  </si>
  <si>
    <t>Luftutløp temperatur måleområde høy verdi</t>
  </si>
  <si>
    <t>Air outlet temperature scaling factor</t>
  </si>
  <si>
    <t>Luftutløp temperatur skalafaktor</t>
  </si>
  <si>
    <t>Air outlet temperature scaling offset</t>
  </si>
  <si>
    <t>Luftutløp temperatur skalafaktor offset</t>
  </si>
  <si>
    <t>Air outlet temperature high value</t>
  </si>
  <si>
    <t>Luftutløp temperatur høy verdi</t>
  </si>
  <si>
    <t>Air outlet temperature too high value</t>
  </si>
  <si>
    <t>Luftutløp temperatur for høy verdi</t>
  </si>
  <si>
    <t>Generator bearing temp. meas. range low value</t>
  </si>
  <si>
    <t>Generatorlager temperatur måling område lav verdi</t>
  </si>
  <si>
    <t>Generator bearing temp. meas. range high value</t>
  </si>
  <si>
    <t>Generatorlager temperatur måling område høy verdi</t>
  </si>
  <si>
    <t>Generator bearing temp. meas. scaling factor</t>
  </si>
  <si>
    <t>Generatorlager temperatur måling skalafaktor</t>
  </si>
  <si>
    <t>Generator bearing temp. meas. offset</t>
  </si>
  <si>
    <t>Generatorlager temperatur måling offset</t>
  </si>
  <si>
    <t>Generator N bearing temp. high value</t>
  </si>
  <si>
    <t>Generator N lager temperatur høy verdi</t>
  </si>
  <si>
    <t>Generator N bearing temp. too high value</t>
  </si>
  <si>
    <t>Generator N lager temperatur for høy verdi</t>
  </si>
  <si>
    <t>Generator T bearing temp. high value</t>
  </si>
  <si>
    <t>Generator T lager temperatur høy verdi</t>
  </si>
  <si>
    <t>Generator T bearing temp. too high value</t>
  </si>
  <si>
    <t>Generator T lager temperatur for høy verdi</t>
  </si>
  <si>
    <t>A value that indicates the speed limit below which it consideres that the turbine is in standstill.</t>
  </si>
  <si>
    <t>En verdi som indikerer hastighetsgrensen under hvilken det anses at turbinen er i stillstand.</t>
  </si>
  <si>
    <t>Standstill speed relay</t>
  </si>
  <si>
    <t>Stille hastighetsrelé</t>
  </si>
  <si>
    <t>A value that indicates the speed limit below which it considers that the turbine is braking.</t>
  </si>
  <si>
    <t>En verdi som indikerer hastighetsgrensen under hvilken det anses at turbinen bremser.</t>
  </si>
  <si>
    <t>Brake speed relay</t>
  </si>
  <si>
    <t>Bremsehastighetsrelé</t>
  </si>
  <si>
    <t>HPU accumulator pressure measurement range low value</t>
  </si>
  <si>
    <t>A value that indicates the speed limit above which it considers that the excication is ready to be turned on.</t>
  </si>
  <si>
    <t>En verdi som indikerer hastighetsgrensen over hvilken det anses at magnetiseringen er klar til å slå på.</t>
  </si>
  <si>
    <t>Excitation speed relay</t>
  </si>
  <si>
    <t>Magnetisering hastighetsrelé</t>
  </si>
  <si>
    <t>HPU accumulator pressure measurement range high value</t>
  </si>
  <si>
    <t>A value that indicates the speed limit above which it considers that the synchronization is ready to be performed.</t>
  </si>
  <si>
    <t>En verdi som indikerer hastighetsgrensen over hvilken det anses at synkroniseringen er klar til å utføres.</t>
  </si>
  <si>
    <t>Synchronization speed relay</t>
  </si>
  <si>
    <t>Synkroniseringshastighetsrelé</t>
  </si>
  <si>
    <t>HPU accumulator pressure scaling factor</t>
  </si>
  <si>
    <t>A value that indicates the speed limit above which it considers that the turbine speed is in overspeed 1.</t>
  </si>
  <si>
    <t>En verdi som indikerer hastighetsgrensen over hvilken det anses at turbinen er i høyt turtall 1</t>
  </si>
  <si>
    <t>Overspeed 1 speed relay</t>
  </si>
  <si>
    <t>Høyt turtall 1 hastighetsrelé</t>
  </si>
  <si>
    <t>HPU accumulator pressure scaling offset</t>
  </si>
  <si>
    <t>A value that indicates the speed limit above which it considers that the turbine speed is in overspeed 2.</t>
  </si>
  <si>
    <t>En verdi som indikerer hastighetsgrensen over hvilken det anses at turbinen er i høyt turtall 2.</t>
  </si>
  <si>
    <t>Overspeed 2 speed relay</t>
  </si>
  <si>
    <t>Høyt turtall 2 hastighetsrelé</t>
  </si>
  <si>
    <t>HPU accumulator pressure too low value</t>
  </si>
  <si>
    <t>A value that indicates speed limit above "standstill speed relay" value which it considers that the turbine is not longer in standstill.</t>
  </si>
  <si>
    <t>En verdi som indikerer hastighetsgrensen over "stillestans hastighetsrelé"-verdien, som det anses at turbinen ikke lenger er i stillstand.</t>
  </si>
  <si>
    <t>Standstill hysteresis</t>
  </si>
  <si>
    <t>Stille hysterese</t>
  </si>
  <si>
    <t>HPU accumulator pressure low value</t>
  </si>
  <si>
    <t>A value that indicates speed limit above "brake speed relay" value which it considers that the turbine is not longer braking.</t>
  </si>
  <si>
    <t>En verdi som indikerer hastighetsgrensen over "bremsehastighetsrelé"-verdien, som det anses at turbinen ikke lenger bremser.</t>
  </si>
  <si>
    <t>Brake hysteresis</t>
  </si>
  <si>
    <t>Bremsehysterese</t>
  </si>
  <si>
    <t>HPU accumulator pressure high value</t>
  </si>
  <si>
    <t>A value that indicates speed limit below "excitation speed relay" value which it considers that the excitation is not longer ready to be turned on.</t>
  </si>
  <si>
    <t>En verdi som indikerer hastighetsgrensen under "magnetiseringshastighetsrelé"-verdien, som det anses at magnetiseringen ikke lenger er klar til å slå på.</t>
  </si>
  <si>
    <t>Excitation hysteresis</t>
  </si>
  <si>
    <t>Magnetiseringshysterese</t>
  </si>
  <si>
    <t>HPU system pressure measurement range low value</t>
  </si>
  <si>
    <t>A value that indicates speed limit below "synchronization speed relay" value which it considers that the synchronization is not ready to be performed.</t>
  </si>
  <si>
    <t>En verdi som indikerer hastighetsgrensen under "synkroniseringshastighetsrelé"-verdien, som det anses at synkroniseringen ikke lenger er klar til å utføres.</t>
  </si>
  <si>
    <t>Synchronization hysteresis</t>
  </si>
  <si>
    <t>Synkroniseringshysterese</t>
  </si>
  <si>
    <t>HPU system pressure measurement range high value</t>
  </si>
  <si>
    <t>A value that indicates speed limit below "overspeed 1 speed relay" value which it considers that the turbine is not longer in overspeed 1.</t>
  </si>
  <si>
    <t>En verdi som indikerer hastighetsgrensen under "høyt turtall 1 hastighetsrelé"-verdien, som det anses at turbinen ikke lenger er i høyt turtall 1.</t>
  </si>
  <si>
    <t>Overspeed 1 hysteresis</t>
  </si>
  <si>
    <t>Høyt turtall 1 hysterese</t>
  </si>
  <si>
    <t>HPU system pressure scaling factor</t>
  </si>
  <si>
    <t>A value that indicates speed limit below "overspeed 2 speed relay" value which it considers that the turbine is not longer in overspeed 2.</t>
  </si>
  <si>
    <t>En verdi som indikerer hastighetsgrensen under "høyt turtall 2 hastighetsrelé"-verdien, som det anses at turbinen ikke lenger er i høyt turtall 2.</t>
  </si>
  <si>
    <t>Overspeed 2 hysteresis</t>
  </si>
  <si>
    <t>Høyt turtall 2 hysterese</t>
  </si>
  <si>
    <t>HPU system pressure scaling offset</t>
  </si>
  <si>
    <t>Main speed measurement range low value</t>
  </si>
  <si>
    <t>Hovedhastighetsmåling område lav verdi</t>
  </si>
  <si>
    <t>HPU system pressure too low value</t>
  </si>
  <si>
    <t>Main speed measurement range high value</t>
  </si>
  <si>
    <t>Hovedhastighetsmåling område høy verdi</t>
  </si>
  <si>
    <t>HPU system pressure low value</t>
  </si>
  <si>
    <t>Main speed scaling factor</t>
  </si>
  <si>
    <t>Hovedhastighets måleskala faktor</t>
  </si>
  <si>
    <t>HPU system pressure high value</t>
  </si>
  <si>
    <t>Main speed scaling offset</t>
  </si>
  <si>
    <t>Hovedhastighets måleskala offset</t>
  </si>
  <si>
    <t>HPU oil level measurement range low value</t>
  </si>
  <si>
    <t>Redundant speed measurement range low value</t>
  </si>
  <si>
    <t>Redundant hastighetsmåling område lav verdi</t>
  </si>
  <si>
    <t>HPU oil level measurement range high value</t>
  </si>
  <si>
    <t>Redundant speed measurement range high value</t>
  </si>
  <si>
    <t>Redundant hastighetsmåling område høy verdi</t>
  </si>
  <si>
    <t>HPU oil level scaling factor</t>
  </si>
  <si>
    <t>Redundant speed scaling factor</t>
  </si>
  <si>
    <t>Redundant hastighets måleskala faktor</t>
  </si>
  <si>
    <t>HPU oil level scaling offset</t>
  </si>
  <si>
    <t>Redundant speed scaling offset</t>
  </si>
  <si>
    <t>Redundant hastighets måleskala offset</t>
  </si>
  <si>
    <t>HPU oil level too low value</t>
  </si>
  <si>
    <t>Value that indicates woking hours at which alarm is issued.</t>
  </si>
  <si>
    <t>Verdi som indikerer arbeidstimer hvor alarmen utløses.</t>
  </si>
  <si>
    <t>Working hours DE bearing oil alarm</t>
  </si>
  <si>
    <t>Arbeidstimer DE lagers oljealarm</t>
  </si>
  <si>
    <t>HPU oil level low value</t>
  </si>
  <si>
    <t>Value that indicates woking hours at which trip is issued.</t>
  </si>
  <si>
    <t>Verdi som indikerer arbeidstimer hvor trip utløses.</t>
  </si>
  <si>
    <t>Working hours DE bearing oil trip</t>
  </si>
  <si>
    <t>Arbeidstimer DE lagers oljeutkobling</t>
  </si>
  <si>
    <t>HPU oil level high value</t>
  </si>
  <si>
    <t>Working hours NDE bearing oil alarm</t>
  </si>
  <si>
    <t>Arbeidstimer NDE lagers oljealarm</t>
  </si>
  <si>
    <t>HPU oil level too high value</t>
  </si>
  <si>
    <t>Working hours NDE bearing oil trip</t>
  </si>
  <si>
    <t>Arbeidstimer NDE lagers oljeutkobling</t>
  </si>
  <si>
    <t>HPU oil temperature measurement range low value</t>
  </si>
  <si>
    <t>1 - Reactive power, 2 - Power factor, 3 - Voltage</t>
  </si>
  <si>
    <t>1 - Reaktiv effekt, 2 - Effektfaktor, 3 - Spenning</t>
  </si>
  <si>
    <t>Starting excitation regulation</t>
  </si>
  <si>
    <t>Start magnetiseringsregulering</t>
  </si>
  <si>
    <t>HPU oil temperature measurement range high value</t>
  </si>
  <si>
    <t>0 - Voltage regulation disabled, 1 - Voltage regulation enabled</t>
  </si>
  <si>
    <t>0 - Spenningsregulering deaktivert, 1 - Spenningsregulering aktivert</t>
  </si>
  <si>
    <t>Voltage regulation enabled</t>
  </si>
  <si>
    <t>Spenningsregulering aktivert</t>
  </si>
  <si>
    <t>HPU oil temperature scaling factor</t>
  </si>
  <si>
    <t>0 - No conversion, 1 - Convert Power factor to reactive power, 2 - Convert Reactive power to Power factor</t>
  </si>
  <si>
    <t>0 - Ingen konvertering, 1 - Konverter effektfaktor til reaktiv effekt, 2 - Konverter reaktiv effekt til effektfaktor</t>
  </si>
  <si>
    <t>Convert PF or Q</t>
  </si>
  <si>
    <t>Konverter PF eller Q</t>
  </si>
  <si>
    <t>HPU oil temperature scaling offset</t>
  </si>
  <si>
    <t>0 - Synchronizator, 1 - PLC</t>
  </si>
  <si>
    <t>0 - Synkronisator, 1 - PLS</t>
  </si>
  <si>
    <t>Source of voltage matching</t>
  </si>
  <si>
    <t>Kilde for spenningsmatching</t>
  </si>
  <si>
    <t>HPU oil temperature low value</t>
  </si>
  <si>
    <t>Minimal voltage percent of nominal generator voltage to check excitation function due to start command.</t>
  </si>
  <si>
    <t>Minimal prosentvis verdi av nominell generator spenning for å sjekke magnetiseringsfunksjonen ved oppstart kommando.</t>
  </si>
  <si>
    <t>Voltage OK</t>
  </si>
  <si>
    <t>Spenning OK</t>
  </si>
  <si>
    <t>HPU oil temperature high value</t>
  </si>
  <si>
    <t>Limit for slew rate of the output value in second in range absolute value.</t>
  </si>
  <si>
    <t>Grense for slew rate av utgangsverdien i sekunder i området absolutt verdi.</t>
  </si>
  <si>
    <t>Excitation setpoint ramp time</t>
  </si>
  <si>
    <t>Magnetiseringsinnstillings rampetid</t>
  </si>
  <si>
    <t>HPU oil temperature too high value</t>
  </si>
  <si>
    <t>Start Reactive power reference after synchronization.</t>
  </si>
  <si>
    <t>Start reaktiv effekt referanse etter synkronisering.</t>
  </si>
  <si>
    <t>Starting Q setpoint</t>
  </si>
  <si>
    <t>Start Q innstilling</t>
  </si>
  <si>
    <t>Start Power factor reference after synchronization.</t>
  </si>
  <si>
    <t>Start effektfaktor referanse etter synkronisering.</t>
  </si>
  <si>
    <t>Starting PF setpoint</t>
  </si>
  <si>
    <t>Start PF innstilling</t>
  </si>
  <si>
    <t>Start Voltage reference after synchronization.</t>
  </si>
  <si>
    <t>Start spenning referanse etter synkronisering.</t>
  </si>
  <si>
    <t>Starting U setpoint</t>
  </si>
  <si>
    <t>Start U innstilling</t>
  </si>
  <si>
    <t>Minimal Reactive power reference on grid.</t>
  </si>
  <si>
    <t>Minimal reaktiv effekt referanse på nettet.</t>
  </si>
  <si>
    <t>Minimal Q setpoint</t>
  </si>
  <si>
    <t>Minimal Q innstilling</t>
  </si>
  <si>
    <t>Penstock pressure measurement range low value</t>
  </si>
  <si>
    <t>Minimal Power factor reference on grid.</t>
  </si>
  <si>
    <t>Minimal effektfaktor referanse på nettet.</t>
  </si>
  <si>
    <t>Minimal PF setpoint</t>
  </si>
  <si>
    <t>Minimal PF innstilling</t>
  </si>
  <si>
    <t>Penstock pressure measurement range high value</t>
  </si>
  <si>
    <t>Minimal Voltage reference on grid.</t>
  </si>
  <si>
    <t>Minimal Spenning referanse på nettet.</t>
  </si>
  <si>
    <t>Minimal U setpoint</t>
  </si>
  <si>
    <t>Minimal U innstilling</t>
  </si>
  <si>
    <t>Penstock pressure scaling factor</t>
  </si>
  <si>
    <t>Maximal Reactive power reference on grid.</t>
  </si>
  <si>
    <t>Maksimal Reaktiv effekt referanse på nettet.</t>
  </si>
  <si>
    <t>Maximal Q setpoint</t>
  </si>
  <si>
    <t>Maksimal Q innstilling</t>
  </si>
  <si>
    <t>Penstock pressure scaling offset</t>
  </si>
  <si>
    <t>Maximal Power factor reference on grid.</t>
  </si>
  <si>
    <t>Maksimal Effektfaktor referanse på nettet.</t>
  </si>
  <si>
    <t>Maximal PF setpoint</t>
  </si>
  <si>
    <t>Maksimal PF innstilling</t>
  </si>
  <si>
    <t>Maximal Voltage reference on grid.</t>
  </si>
  <si>
    <t>Maksimal Spenning referanse på nettet.</t>
  </si>
  <si>
    <t>Maximal U sepoint</t>
  </si>
  <si>
    <t>Maksimal U innstilling</t>
  </si>
  <si>
    <t>Low limit of the analog control for the excitation.</t>
  </si>
  <si>
    <t>Lav grense for den analoge kontrollen for magnetisering.</t>
  </si>
  <si>
    <t>Analog control fixed low limit</t>
  </si>
  <si>
    <t>Analog kontroll fast lavgrense</t>
  </si>
  <si>
    <t>Turbine pressure scaling factor</t>
  </si>
  <si>
    <t>High limit of the analog control for the excitation.</t>
  </si>
  <si>
    <t>Høy grense for den analoge kontrollen for magnetisering.</t>
  </si>
  <si>
    <t>Analog control fixed high limit</t>
  </si>
  <si>
    <t>Analog kontroll fast høygrense</t>
  </si>
  <si>
    <t>Turbine pressure scaling offset</t>
  </si>
  <si>
    <t>Scaling factor for the analog control for the excitation.</t>
  </si>
  <si>
    <t>Skalafaktor for den analoge kontrollen for magnetisering.</t>
  </si>
  <si>
    <t>Analog control fixed scaling factor</t>
  </si>
  <si>
    <t>Analog kontroll fast skalafaktor</t>
  </si>
  <si>
    <t>Draft tube pressure measurement range low value</t>
  </si>
  <si>
    <t>Offset for the analog control for the excitation.</t>
  </si>
  <si>
    <t>Offset for den analoge kontrollen for magnetisering.</t>
  </si>
  <si>
    <t>Analog control fixed offset</t>
  </si>
  <si>
    <t>Analog kontroll fast offset</t>
  </si>
  <si>
    <t>Draft tube pressure measurement range high value</t>
  </si>
  <si>
    <t>Parameter used to declare "lowest" position value of kaplan turbine distributor.</t>
  </si>
  <si>
    <t>Parameter som brukes til å erklære "laveste" posisjonsverdi for Kaplan-turbine distributør.</t>
  </si>
  <si>
    <t>Kaplan turbine distributor closed position value</t>
  </si>
  <si>
    <t>Kaplan turbin distributør lukket posisjonsverdi</t>
  </si>
  <si>
    <t>Draft tube pressure scaling factor</t>
  </si>
  <si>
    <t>Parameter used to declare "highest" position value of kaplan turbine distributor.</t>
  </si>
  <si>
    <t>Parameter som brukes til å erklære "høyeste" posisjonsverdi for Kaplan-turbine distributør.</t>
  </si>
  <si>
    <t>Kaplan turbine distributor open position value</t>
  </si>
  <si>
    <t>Kaplan turbin distributør åpen posisjonsverdi</t>
  </si>
  <si>
    <t>Draft tube pressure scaling offset</t>
  </si>
  <si>
    <t>Constant value added to or subtracted from a measurement of kaplan distributor position to shift it to the desired reference point.</t>
  </si>
  <si>
    <t>Konstant verdi lagt til eller trukket fra en måling av Kaplan-distributørposisjon for å justere den til ønsket referansepunkt.</t>
  </si>
  <si>
    <t>Kaplan turbine distributor position offset</t>
  </si>
  <si>
    <t>Kaplan turbin distributør posisjonsoffset</t>
  </si>
  <si>
    <t>Draft tube pressure high value</t>
  </si>
  <si>
    <t>Kaplan turbine distributor position scaling factor</t>
  </si>
  <si>
    <t>Kaplan turbin distributør posisjons skalafaktor</t>
  </si>
  <si>
    <t>Draft tube pressure too high value</t>
  </si>
  <si>
    <t>Parameter used to declare position 1 value of kaplan runner.</t>
  </si>
  <si>
    <t>Parameter som brukes til å erklære posisjon 1-verdi for Kaplan-løperen.</t>
  </si>
  <si>
    <t>Kaplan turbine runner position value 1</t>
  </si>
  <si>
    <t>Kaplan turbin løpehjul posisjonsverdi 1</t>
  </si>
  <si>
    <t>Intake water level 1 measurement range low value</t>
  </si>
  <si>
    <t>Parameter used to declare position 2 value of kaplan runner.</t>
  </si>
  <si>
    <t>Parameter som brukes til å erklære posisjon 2-verdi for Kaplan-løperen.</t>
  </si>
  <si>
    <t>Kaplan turbine runner position value 2</t>
  </si>
  <si>
    <t>Kaplan turbin løpehjul posisjonsverdi 2</t>
  </si>
  <si>
    <t>Intake water level 1 measurement range high value</t>
  </si>
  <si>
    <t>Constant value added to or subtracted from a measurement of kaplan runner position to shift it to the desired reference point.</t>
  </si>
  <si>
    <t>Konstant verdi lagt til eller trukket fra en måling av Kaplan-løperposisjon for å justere den til ønsket referansepunkt.</t>
  </si>
  <si>
    <t>Kaplan turbine runner position offset</t>
  </si>
  <si>
    <t>Kaplan turbin løpehjul posisjonsoffset</t>
  </si>
  <si>
    <t>Intake water level 1 scaling factor</t>
  </si>
  <si>
    <t>Kaplan turbine runner position scaling factor</t>
  </si>
  <si>
    <t>Kaplan turbin løpehjul posisjons skalafaktor</t>
  </si>
  <si>
    <t>Intake water level 1 scaling offset</t>
  </si>
  <si>
    <t>Number of valves in turbine.</t>
  </si>
  <si>
    <t>Antall ventiler i turbin.</t>
  </si>
  <si>
    <t>Number of valves in turbine</t>
  </si>
  <si>
    <t>Antall ventiler i turbin</t>
  </si>
  <si>
    <t>Intake water level 2 measurement range low value</t>
  </si>
  <si>
    <t>Value that declares the position in which valve is considered to be closed. Applies to all valves.</t>
  </si>
  <si>
    <t>Verdi som erklærer posisjonen der ventilen anses å være lukket. Gjelder for alle ventiler.</t>
  </si>
  <si>
    <t>Valve closed position</t>
  </si>
  <si>
    <t>Ventil lukket posisjon</t>
  </si>
  <si>
    <t>Intake water level 2 measurement range high value</t>
  </si>
  <si>
    <t>Value that declares the position in which valve is considered to be open. Applies to all valves</t>
  </si>
  <si>
    <t>Verdi som erklærer posisjonen der ventilen anses å være åpen. Gjelder for alle ventiler.</t>
  </si>
  <si>
    <t>Valve open position</t>
  </si>
  <si>
    <t>Ventil åpen posisjon</t>
  </si>
  <si>
    <t>Intake water level 2 scaling factor</t>
  </si>
  <si>
    <t>Position of first valve in speed up.</t>
  </si>
  <si>
    <t>Posjon på første ventil i oppstart.</t>
  </si>
  <si>
    <t>Speed up first point first valve position</t>
  </si>
  <si>
    <t>Øk hastighet første punkt første ventilposisjon</t>
  </si>
  <si>
    <t>Intake water level 2 scaling offset</t>
  </si>
  <si>
    <t>Position of second valve in speed up.</t>
  </si>
  <si>
    <t>Posjon på andre ventil i oppstart.</t>
  </si>
  <si>
    <t>Speed up first point second valve position</t>
  </si>
  <si>
    <t>Øk hastighet første punkt andre ventilposisjon</t>
  </si>
  <si>
    <t>Tail water level measurement range low value</t>
  </si>
  <si>
    <t>Value that declares speed in which "speed up" transitions to the next point.</t>
  </si>
  <si>
    <t>Verdi som erklærer hastigheten der "oppstart" går over til neste punkt.</t>
  </si>
  <si>
    <t>Speed up first point speed limit</t>
  </si>
  <si>
    <t>Øk hastighet første punkt hastighetsgrense</t>
  </si>
  <si>
    <t>Tail water level measurement range high value</t>
  </si>
  <si>
    <t>Speed up second point first valve position</t>
  </si>
  <si>
    <t>Øk hastighet andre punkt første ventilposisjon</t>
  </si>
  <si>
    <t>Tail water level scaling factor</t>
  </si>
  <si>
    <t>Speed up second point second valve position</t>
  </si>
  <si>
    <t>Øk hastighet andre punkt andre ventilposisjon</t>
  </si>
  <si>
    <t>Tail water level scaling offset</t>
  </si>
  <si>
    <t>Speed up second point speed limit</t>
  </si>
  <si>
    <t>Øk hastighet andre punkt hastighetsgrense</t>
  </si>
  <si>
    <t>Tail water level high value</t>
  </si>
  <si>
    <t>Speed up third point first valve position</t>
  </si>
  <si>
    <t>Øk hastighet tredje punkt første ventilposisjon</t>
  </si>
  <si>
    <t>Speed up third point second valve position</t>
  </si>
  <si>
    <t>Øk hastighet tredje punkt andre ventilposisjon</t>
  </si>
  <si>
    <t>Speed up third point speed limit</t>
  </si>
  <si>
    <t>Øk hastighet tredje punkt hastighetsgrense</t>
  </si>
  <si>
    <t>0 - Synchronizer giving up/down signals, 1 - Speed reference following grid frequency</t>
  </si>
  <si>
    <t>0 - Synkronisator gir opp/ned signaler, 1 - Hastighetsreferanse følger nettfrekvensen</t>
  </si>
  <si>
    <t>Sync follow grid frequency</t>
  </si>
  <si>
    <t>Synkronisering følger nettfrekvens</t>
  </si>
  <si>
    <t>Value that declares the increment of speed reference due to synchronizer command.</t>
  </si>
  <si>
    <t>Verdi som erklærer hastighetsreferansens økning på grunn av synkronisatorens kommando.</t>
  </si>
  <si>
    <t>Increment for speed reference</t>
  </si>
  <si>
    <t>Økning for hastighetsreferanse</t>
  </si>
  <si>
    <t>Value that declares the reference of the deflector valve at minimum power before switching on the regulation.</t>
  </si>
  <si>
    <t>Verdi som erklærer referansen til deflektorventilen ved minimums effekt før regulering aktiveres.</t>
  </si>
  <si>
    <t>Minimal power deflector reference</t>
  </si>
  <si>
    <t>Minimal effekt deflektor referanse</t>
  </si>
  <si>
    <t>Value that declares the reference of the synchronization nozzle at minimum power before switching on the regulation.</t>
  </si>
  <si>
    <t>Verdi som erklærer referansen til synkroniseringsdysen ved minimums effekt før regulering aktiveres.</t>
  </si>
  <si>
    <t>Minimal power synchronization nozzle reference</t>
  </si>
  <si>
    <t>Minimal effekt synkronisering dyse referanse</t>
  </si>
  <si>
    <t xml:space="preserve">1 - Water level, 3 - Active power, 4 - Position </t>
  </si>
  <si>
    <t>1 - Vannstand, 3 - Aktiv effekt, 4 - Posisjon</t>
  </si>
  <si>
    <t>Type of starting regulation on grid</t>
  </si>
  <si>
    <t>Type oppstart regulering på nettet</t>
  </si>
  <si>
    <t>Value that declares ramp time of first valve in case of normal shutdown.</t>
  </si>
  <si>
    <t>Verdi som erklærer rampetiden til første ventil ved normal stopp.</t>
  </si>
  <si>
    <t xml:space="preserve">NSD first valve ramp time </t>
  </si>
  <si>
    <t>Stopp første ventil rampetid</t>
  </si>
  <si>
    <t>Value that declares ramp time of first valve in case of quick shutdown.</t>
  </si>
  <si>
    <t>Verdi som erklærer rampetiden til første ventil ved hurtigstopp.</t>
  </si>
  <si>
    <t xml:space="preserve">QSD first valve ramp time </t>
  </si>
  <si>
    <t>Hurtigstopp første ventil rampetid</t>
  </si>
  <si>
    <t>Value that declares ramp time of first valve in case of emergency shutdown.</t>
  </si>
  <si>
    <t>Verdi som erklærer rampetiden til første ventil ved nødstopp.</t>
  </si>
  <si>
    <t xml:space="preserve">ESD first valve ramp time </t>
  </si>
  <si>
    <t>Nødstopp første ventil rampetid</t>
  </si>
  <si>
    <t>Value that declares ramp time of second valve in case of normal shutdown.</t>
  </si>
  <si>
    <t>Verdi som erklærer rampetiden til andre ventil ved normal stopp.</t>
  </si>
  <si>
    <t xml:space="preserve">NSD second valve ramp time </t>
  </si>
  <si>
    <t>Stopp andre ventil rampetid</t>
  </si>
  <si>
    <t>Export active energy factor&amp;unit</t>
  </si>
  <si>
    <t>Value that declares ramp time of second valve in case of quick shutdown.</t>
  </si>
  <si>
    <t>Verdi som erklærer rampetiden til andre ventil ved hurtigstopp.</t>
  </si>
  <si>
    <t xml:space="preserve">QSD second valve ramp time </t>
  </si>
  <si>
    <t>Hurtigstopp andre ventil rampetid</t>
  </si>
  <si>
    <t>Export reactive energy factor&amp;unit</t>
  </si>
  <si>
    <t>Value that declares ramp time of second valve in case of emergency shutdown.</t>
  </si>
  <si>
    <t>Verdi som erklærer rampetiden til andre ventil ved nødstopp.</t>
  </si>
  <si>
    <t xml:space="preserve">ESD second valve ramp time </t>
  </si>
  <si>
    <t>Nødstopp andre ventil rampetid</t>
  </si>
  <si>
    <t>Import active energy factor&amp;unit</t>
  </si>
  <si>
    <t>A value that declares the speed below which a turbine fault is considered if this speed is not reached within the given time.</t>
  </si>
  <si>
    <t>Verdi som erklærer hastigheten under hvilken en turbinfeil anses hvis denne hastigheten ikke er nådd innen gitt tid.</t>
  </si>
  <si>
    <t>Auto alarms speed detection limit</t>
  </si>
  <si>
    <t>Auto alarmer hastighetsdeteksjonsgrense</t>
  </si>
  <si>
    <t>Value that declares minimal openness of valves while power plant is connected to the grid.</t>
  </si>
  <si>
    <t>Verdi som erklærer minimal åpenhet av ventiler mens kraftverket er tilkoblet nettet.</t>
  </si>
  <si>
    <t>Auto alarms minimal valve position on grid</t>
  </si>
  <si>
    <t>Auto alarmer minimal ventilposisjon på nett</t>
  </si>
  <si>
    <t>Value that declares minimal water level below which shutdown is activated. Power plant restarts automatically when water level rises above given limit.</t>
  </si>
  <si>
    <t>Verdi som erklærer minimal vannstand under hvilken stopp aktiveres. Kraftverket starter automatisk på nytt når vannstanden stiger over gitt grense.</t>
  </si>
  <si>
    <t>Auto alarms minimal water level</t>
  </si>
  <si>
    <t>Auto alarmer minimal vannstand</t>
  </si>
  <si>
    <t xml:space="preserve">Value that declares maximal water level at which Auto Restart is initiated. </t>
  </si>
  <si>
    <t>Verdi som erklærer maksimal vannstand ved hvilken automatisk omstart initieres.</t>
  </si>
  <si>
    <t>Auto alarms maximal water level</t>
  </si>
  <si>
    <t>Auto alarmer maksimal vannstand</t>
  </si>
  <si>
    <t>Turbine bearing temp. meas. range low value</t>
  </si>
  <si>
    <t>Turbintakle temperatur måleområde lav verdi</t>
  </si>
  <si>
    <t>Turbine bearing temp. meas. range high value</t>
  </si>
  <si>
    <t>Turbintakle temperatur måleområde høy verdi</t>
  </si>
  <si>
    <t>Turbine bearing temp. scaling factor</t>
  </si>
  <si>
    <t>Turbintakle temperatur skalafaktor</t>
  </si>
  <si>
    <t>Turbine bearing temp. scaling offset</t>
  </si>
  <si>
    <t>Turbintakle temperatur skalaforskyvning</t>
  </si>
  <si>
    <t>Turbine bearing temp. high value</t>
  </si>
  <si>
    <t>Turbintakle temperatur høy verdi</t>
  </si>
  <si>
    <t>Turbine bearing temp. too high value</t>
  </si>
  <si>
    <t>Turbintakle temperatur for høy verdi</t>
  </si>
  <si>
    <t>Maximal openness of the turbine during limiter active</t>
  </si>
  <si>
    <t>Maksimal åpenhet av turbinen når begrenseren er aktiv.</t>
  </si>
  <si>
    <t>Turbine openness limiter value</t>
  </si>
  <si>
    <t>Turbinåpningsbegrensningsverdi</t>
  </si>
  <si>
    <t>Maximal openness of the turbine during limiter not active</t>
  </si>
  <si>
    <t>Maksimal åpenhet av turbinen når begrenseren ikke er aktiv.</t>
  </si>
  <si>
    <t>Turbine openness no limiter value</t>
  </si>
  <si>
    <t>Turbinåpning uten begrensning</t>
  </si>
  <si>
    <t>Time needed for limiter to stop working after conditions for no limit are met</t>
  </si>
  <si>
    <t>Tid nødvendig for at begrenseren skal slutte å fungere etter at betingelsene for ingen grense er oppfylt.</t>
  </si>
  <si>
    <t>Timer for limiter exit</t>
  </si>
  <si>
    <t>Timer for begrensningsutgang</t>
  </si>
  <si>
    <t>HPU pump regulation high limit value</t>
  </si>
  <si>
    <t>Upper (high) limit for regulation.</t>
  </si>
  <si>
    <t>HPU pump regulation area value</t>
  </si>
  <si>
    <t>Area (from upper limit to lower limit) of regulation.</t>
  </si>
  <si>
    <t>HPU heater regulation high limit value</t>
  </si>
  <si>
    <t>HPU heater regulation area value</t>
  </si>
  <si>
    <t>Number of waterway pressure measurements</t>
  </si>
  <si>
    <t>Number of different waterway pressure measurements.</t>
  </si>
  <si>
    <t>Air inlet temperature measurement range low value</t>
  </si>
  <si>
    <t>Air inlet temperature measurement range high value</t>
  </si>
  <si>
    <t>Air inlet temperature scaling factor</t>
  </si>
  <si>
    <t>Air inlet temperature scaling offset</t>
  </si>
  <si>
    <t>Air inlet temperature high value</t>
  </si>
  <si>
    <t>Air inlet temperature too high value</t>
  </si>
  <si>
    <t>Vibration measurement range low value</t>
  </si>
  <si>
    <t>Vibration measurement range high value</t>
  </si>
  <si>
    <t>Vibration scaling factor</t>
  </si>
  <si>
    <t>Vibration scaling offset</t>
  </si>
  <si>
    <t>Vibration high value</t>
  </si>
  <si>
    <t>Vibration too high value</t>
  </si>
  <si>
    <t>Francis turbine distributor closed position value</t>
  </si>
  <si>
    <t>Parameter used to declare "lowest" position value of francis turbine distributor.</t>
  </si>
  <si>
    <t>Francis turbine distributor open position value</t>
  </si>
  <si>
    <t>Parameter used to declare "highest" position value of francis turbine distributor.</t>
  </si>
  <si>
    <t>Francis turbine distributor position offset</t>
  </si>
  <si>
    <t>Constant value added to or subtracted from a measurement of francis distributor position to shift it to the desired reference point.</t>
  </si>
  <si>
    <t>Francis turbine distributor position scaling factor</t>
  </si>
  <si>
    <t>Cross flow turbine valve 1 closed position value</t>
  </si>
  <si>
    <t>Parameter used to declare "lowest" position value of cross flow turbine valve 1.</t>
  </si>
  <si>
    <t>Cross flow turbine valve 1 open position value</t>
  </si>
  <si>
    <t>Parameter used to declare "highest" position value of cross flow turbine valve 1.</t>
  </si>
  <si>
    <t>Cross flow turbine valve 1 position offset</t>
  </si>
  <si>
    <t>Constant value added to or subtracted from a measurement of cross flow turbine valve 1 position to shift it to the desired reference point.</t>
  </si>
  <si>
    <t>Cross flow turbine valve 1 position scaling factor</t>
  </si>
  <si>
    <t>Cross flow turbine valve 2 closed position value</t>
  </si>
  <si>
    <t>Parameter used to declare "lowest" position value of cross flow turbine valve 2.</t>
  </si>
  <si>
    <t>Cross flow turbine valve 2 open position value</t>
  </si>
  <si>
    <t>Parameter used to declare "highest" position value of cross flow turbine valve 2.</t>
  </si>
  <si>
    <t>Cross flow turbine valve 2 position offset</t>
  </si>
  <si>
    <t>Constant value added to or subtracted from a measurement of cross flow turbine valve 2 position to shift it to the desired reference point.</t>
  </si>
  <si>
    <t>Cross flow turbine valve 2 position scaling factor</t>
  </si>
  <si>
    <t>Pelton turbine nozzle 1 closed position value</t>
  </si>
  <si>
    <t>Parameter used to declare "lowest" position value of pelton turbine nozzle 1.</t>
  </si>
  <si>
    <t>Pelton turbine nozzle 1 open position value</t>
  </si>
  <si>
    <t>Parameter used to declare "highest" position value of pelton turbine nozzle 1.</t>
  </si>
  <si>
    <t>Pelton turbine nozzle 1 position offset</t>
  </si>
  <si>
    <t>Constant value added to or subtracted from a measurement of pelton turbine nozzle 1 position to shift it to the desired reference point.</t>
  </si>
  <si>
    <t>Pelton turbine nozzle 1 position scaling factor</t>
  </si>
  <si>
    <t>Pelton turbine nozzle 2 closed position value</t>
  </si>
  <si>
    <t>Parameter used to declare "lowest" position value of pelton turbine nozzle 2.</t>
  </si>
  <si>
    <t>Pelton turbine nozzle 2 open position value</t>
  </si>
  <si>
    <t>Parameter used to declare "highest" position value of pelton turbine nozzle 2.</t>
  </si>
  <si>
    <t>Pelton turbine nozzle 2 position offset</t>
  </si>
  <si>
    <t>Constant value added to or subtracted from a measurement of pelton turbine nozzle 2 position to shift it to the desired reference point.</t>
  </si>
  <si>
    <t>Pelton turbine nozzle 2 position scaling factor</t>
  </si>
  <si>
    <t>Pelton turbine nozzle 3 closed position value</t>
  </si>
  <si>
    <t>Parameter used to declare "lowest" position value of pelton turbine nozzle 3.</t>
  </si>
  <si>
    <t>Pelton turbine nozzle 3 open position value</t>
  </si>
  <si>
    <t>Parameter used to declare "highest" position value of pelton turbine nozzle 3.</t>
  </si>
  <si>
    <t>Pelton turbine nozzle 3 position offset</t>
  </si>
  <si>
    <t>Constant value added to or subtracted from a measurement of pelton turbine nozzle 3 position to shift it to the desired reference point.</t>
  </si>
  <si>
    <t>Pelton turbine nozzle 3 position scaling factor</t>
  </si>
  <si>
    <t>Pelton turbine nozzle 4 closed position value</t>
  </si>
  <si>
    <t>Parameter used to declare "lowest" position value of pelton turbine nozzle 4.</t>
  </si>
  <si>
    <t>Pelton turbine nozzle 4 open position value</t>
  </si>
  <si>
    <t>Parameter used to declare "highest" position value of pelton turbine nozzle 4.</t>
  </si>
  <si>
    <t>Pelton turbine nozzle 4 position offset</t>
  </si>
  <si>
    <t>Constant value added to or subtracted from a measurement of pelton turbine nozzle 4 position to shift it to the desired reference point.</t>
  </si>
  <si>
    <t>Pelton turbine nozzle 4 position scaling factor</t>
  </si>
  <si>
    <t>Pelton turbine nozzle 5 closed position value</t>
  </si>
  <si>
    <t>Parameter used to declare "lowest" position value of pelton turbine nozzle 5.</t>
  </si>
  <si>
    <t>Pelton turbine nozzle 5 open position value</t>
  </si>
  <si>
    <t>Parameter used to declare "highest" position value of pelton turbine nozzle 5.</t>
  </si>
  <si>
    <t>Pelton turbine nozzle 5 position offset</t>
  </si>
  <si>
    <t>Constant value added to or subtracted from a measurement of pelton turbine nozzle 5 position to shift it to the desired reference point.</t>
  </si>
  <si>
    <t>Pelton turbine nozzle 5 position scaling factor</t>
  </si>
  <si>
    <t>Pelton turbine nozzle 6 closed position value</t>
  </si>
  <si>
    <t>Parameter used to declare "lowest" position value of pelton turbine nozzle 6.</t>
  </si>
  <si>
    <t>Pelton turbine nozzle 6 open position value</t>
  </si>
  <si>
    <t>Parameter used to declare "highest" position value of pelton turbine nozzle 6.</t>
  </si>
  <si>
    <t>Pelton turbine nozzle 6 position offset</t>
  </si>
  <si>
    <t>Constant value added to or subtracted from a measurement of pelton turbine nozzle 6 position to shift it to the desired reference point.</t>
  </si>
  <si>
    <t>Pelton turbine nozzle 6 position scaling factor</t>
  </si>
  <si>
    <t>Pelton turbine deflector 1 closed position value</t>
  </si>
  <si>
    <t>Parameter used to declare "lowest" position value of pelton turbine deflector 1.</t>
  </si>
  <si>
    <t>Pelton turbine deflector 1 open position value</t>
  </si>
  <si>
    <t>Parameter used to declare "highest" position value of pelton turbine deflector 1.</t>
  </si>
  <si>
    <t>Pelton turbine deflector 1 position offset</t>
  </si>
  <si>
    <t>Constant value added to or subtracted from a measurement of pelton turbine deflector 1 position to shift it to the desired reference point.</t>
  </si>
  <si>
    <t>Pelton turbine deflector 1 position scaling factor</t>
  </si>
  <si>
    <t>Pelton turbine deflector 2 closed position value</t>
  </si>
  <si>
    <t>Parameter used to declare "lowest" position value of pelton turbine deflector 2.</t>
  </si>
  <si>
    <t>Pelton turbine deflector 2 open position value</t>
  </si>
  <si>
    <t>Parameter used to declare "highest" position value of pelton turbine deflector 2.</t>
  </si>
  <si>
    <t>Pelton turbine deflector 2 position offset</t>
  </si>
  <si>
    <t>Constant value added to or subtracted from a measurement of pelton turbine deflector 2 position to shift it to the desired reference point.</t>
  </si>
  <si>
    <t>Pelton turbine deflector 2 position scaling factor</t>
  </si>
  <si>
    <t>Pelton turbine deflector 3 closed position value</t>
  </si>
  <si>
    <t>Parameter used to declare "lowest" position value of pelton turbine deflector 3.</t>
  </si>
  <si>
    <t>Pelton turbine deflector 3 open position value</t>
  </si>
  <si>
    <t>Parameter used to declare "highest" position value of pelton turbine deflector 3.</t>
  </si>
  <si>
    <t>Pelton turbine deflector 3 position offset</t>
  </si>
  <si>
    <t>Constant value added to or subtracted from a measurement of pelton turbine deflector 3 position to shift it to the desired reference point.</t>
  </si>
  <si>
    <t>Pelton turbine deflector 3 position scaling factor</t>
  </si>
  <si>
    <t>Number of deflectors in turbine</t>
  </si>
  <si>
    <t>Number of deflectors in turbine.</t>
  </si>
  <si>
    <t>Pelton synchronization valve</t>
  </si>
  <si>
    <t>Synchronization valve in pelton turbine. The number refers to a specific valve.</t>
  </si>
  <si>
    <t>Valve analog control value low</t>
  </si>
  <si>
    <t>Low value for analog output for the control of the proportional valve of the Turbine</t>
  </si>
  <si>
    <t>Ventilens analoge styreverdi lav</t>
  </si>
  <si>
    <t>Lav verdi for analog utgang for styring av proporsjonalventilen til turbinen.</t>
  </si>
  <si>
    <t>Valve analog control value high</t>
  </si>
  <si>
    <t>High value for analog output for the control of the proportional valve of the Turbine</t>
  </si>
  <si>
    <t>Ventilens analoge styreverdi høy</t>
  </si>
  <si>
    <t>Høy verdi for analog utgang for styring av proporsjonalventilen til turbinen.</t>
  </si>
  <si>
    <t>Valve analog control offset</t>
  </si>
  <si>
    <t>Offset for analog output for the control of the proportional valve of the Turbine</t>
  </si>
  <si>
    <t>Ventilens analoge styreforskyvning</t>
  </si>
  <si>
    <t>Offset for analog utgang for styring av proporsjonalventilen til turbinen.</t>
  </si>
  <si>
    <t>Valve analog control scaling factor</t>
  </si>
  <si>
    <t>Scaling factor for analog output for the control of the proportional valve of the Turbine</t>
  </si>
  <si>
    <t>Ventilens analoge styringsskaleringsfaktor</t>
  </si>
  <si>
    <t>Skaleringsfaktor for analog utgang for styring av proporsjonalventilen til turbinen.</t>
  </si>
  <si>
    <t>Deflector analog control low value</t>
  </si>
  <si>
    <t>Parameter used to declare lowest value of analog control signal range.</t>
  </si>
  <si>
    <t>Deflector analog control high value</t>
  </si>
  <si>
    <t>Parameter used to declare highest value of analog control signal range.</t>
  </si>
  <si>
    <t>Deflector analog control offset</t>
  </si>
  <si>
    <t>Constant value added to or subtracted from control signal to shift it to the desired reference point.</t>
  </si>
  <si>
    <t>Deflector analog control scaling factor</t>
  </si>
  <si>
    <t>Constant multiplier used to scale or transform the magnitude of the control signal to achieve the desired system response.</t>
  </si>
  <si>
    <t>Kaplan runner shutdown speed limit</t>
  </si>
  <si>
    <t>Parameter that defines the runner's speed limit after the circuit breaker opens.</t>
  </si>
  <si>
    <t>Kaplan løpehjul – hastighetsgrense ved nedstenging</t>
  </si>
  <si>
    <t>Parameter som angir hastighetsgrense for løpehjulet etter at bryteren åpnes.</t>
  </si>
  <si>
    <t xml:space="preserve">Kaplan runner shutdown behavior </t>
  </si>
  <si>
    <t>0 - Stay on last position, 1 - Go to 0%, 2 - Go to 100%</t>
  </si>
  <si>
    <t>Kaplan løpehjul – oppførsel ved nedstenging</t>
  </si>
  <si>
    <t>Angir oppførselen til løpehjulet etter nedstenging: 0 – Behold siste posisjon, 1 – Gå til 0 %, 2 – Gå til 100 %</t>
  </si>
  <si>
    <t>Kaplan leading valve</t>
  </si>
  <si>
    <t xml:space="preserve">Parameter that defines leading valve in kaplan turbine operation. 0 - Distributor, 1 - Runner. </t>
  </si>
  <si>
    <t>Kaplan – ledende ventil</t>
  </si>
  <si>
    <t>Parameter som angir hvilken ventil som leder i Kaplan-turbinens drift: 0 – Fordeler leder, 1 – Løpehjul leder</t>
  </si>
  <si>
    <t>0 – Fordeler leder, 1 – Løpehjul leder</t>
  </si>
  <si>
    <t>Pelton algorithm ramping time</t>
  </si>
  <si>
    <t>Pelton Q histeresys</t>
  </si>
  <si>
    <t>Pelton Q maximal</t>
  </si>
  <si>
    <t>Nozzle 2 deactivation point</t>
  </si>
  <si>
    <t>Value that declares a position of nozzle 1 at which nozzle 2 is deactivated.</t>
  </si>
  <si>
    <t>Nozzle 2 activation point</t>
  </si>
  <si>
    <t>Value that declares a position of nozzle 1 at which nozzle 2 is activated.</t>
  </si>
  <si>
    <t>Nozzle 2 deactivation hysteresis</t>
  </si>
  <si>
    <t>Value that is added to "Nozzle 2 deactivation point" to guard system from unexpected activations/deactivations of certain nozzles.</t>
  </si>
  <si>
    <t>Nozzle 3 deactivation point</t>
  </si>
  <si>
    <t>Value that declares a position of nozzle 2 at which nozzle 3 is deactivated.</t>
  </si>
  <si>
    <t>Nozzle 3 activation point</t>
  </si>
  <si>
    <t>Value that declares a position of nozzle 2 at which nozzle 3 is activated.</t>
  </si>
  <si>
    <t>Nozzle 3 deactivation hysteresis</t>
  </si>
  <si>
    <t>Value that is added to "Nozzle 3 deactivation point" to guard system from unexpected activations/deactivations of certain nozzles.</t>
  </si>
  <si>
    <t>Nozzle 4 deactivation point</t>
  </si>
  <si>
    <t>Value that declares a position of nozzle 3 at which nozzle 4 is deactivated.</t>
  </si>
  <si>
    <t>Nozzle 4 activation point</t>
  </si>
  <si>
    <t>Value that declares a position of nozzle 3 at which nozzle 4 is activated.</t>
  </si>
  <si>
    <t>Nozzle 4 deactivation hysteresis</t>
  </si>
  <si>
    <t>Value that is added to "Nozzle 4 deactivation point" to guard system from unexpected activations/deactivations of certain nozzles.</t>
  </si>
  <si>
    <t>Nozzle 5 deactivation point</t>
  </si>
  <si>
    <t>Value that declares a position of nozzle 4 at which nozzle 5 is deactivated.</t>
  </si>
  <si>
    <t>Nozzle 5 activation point</t>
  </si>
  <si>
    <t>Value that declares a position of nozzle 4 at which nozzle 5 is activated.</t>
  </si>
  <si>
    <t>Nozzle 5 deactivation hysteresis</t>
  </si>
  <si>
    <t>Value that is added to "Nozzle 5 deactivation point" to guard system from unexpected activations/deactivations of certain nozzles.</t>
  </si>
  <si>
    <t>Nozzle 6 deactivation point</t>
  </si>
  <si>
    <t>Value that declares a position of nozzle 5 at which nozzle 6 is deactivated.</t>
  </si>
  <si>
    <t>Nozzle 6 activation point</t>
  </si>
  <si>
    <t>Value that declares a position of nozzle 5 at which nozzle 6 is activated.</t>
  </si>
  <si>
    <t>Nozzle 6 deactivation hysteresis</t>
  </si>
  <si>
    <t>Value that is added to "Nozzle 6 deactivation point" to guard system from unexpected activations/deactivations of certain nozzles.</t>
  </si>
  <si>
    <t>Water level PID input ramp minimal value</t>
  </si>
  <si>
    <t>Low limit of output value.</t>
  </si>
  <si>
    <t>Lav grense for utgangsverdi.</t>
  </si>
  <si>
    <t>Water level PID input ramp maximal value</t>
  </si>
  <si>
    <t>High limit of output value.</t>
  </si>
  <si>
    <t>Høy grense for utgangsverdi.</t>
  </si>
  <si>
    <t>Water level PID input ramp falling time</t>
  </si>
  <si>
    <t>Limit for slew rate of the output value in second in positive range with falling absolute value.</t>
  </si>
  <si>
    <t>Grense for hastighet på endring av utgangsverdi i sekunder i positivt område med fallende absolutt verdi.</t>
  </si>
  <si>
    <t>Water level PID input ramp rising time</t>
  </si>
  <si>
    <t>Limit for slew rate of the output value in second in positive range with rising absolute value.</t>
  </si>
  <si>
    <t>Grense for hastighet på endring av utgangsverdi i sekunder i positivt område med stigende absolutt verdi.</t>
  </si>
  <si>
    <t>Water level PID output ramp falling time</t>
  </si>
  <si>
    <t>Water level PID output ramp rising time</t>
  </si>
  <si>
    <t>Water level PID enable manual mode</t>
  </si>
  <si>
    <t>If the input "Enable manual mode" is set then the control loop is interrupted. A manual value  is set as the manipulated value.</t>
  </si>
  <si>
    <t>Hvis inndata "Aktiver manuell modus" er satt, blir kontrollsløyfen avbrutt. En manuell verdi settes som den manipulerte verdien.</t>
  </si>
  <si>
    <t>Water level PID enable P-action</t>
  </si>
  <si>
    <t>The PID actions can be switched on and off individually in the PID algorithm. P-action is on when the "Enable P-action" input is set.</t>
  </si>
  <si>
    <t>PID-virkningene kan slås av og på individuelt i PID-algoritmen. P-virkning er på når inndata "Aktiver P-virkning" er satt.</t>
  </si>
  <si>
    <t>Water level PID I-action on</t>
  </si>
  <si>
    <t>The PID actions can be switched on and off individually in the PID algorithm. I action is on when the input "I-action on" is set.</t>
  </si>
  <si>
    <t>PID-virkningene kan slås av og på individuelt i PID-algoritmen. I-virkning er på når inndata "I-virkning på" er satt.</t>
  </si>
  <si>
    <t>Water level PID I-action hold</t>
  </si>
  <si>
    <t>The output of the integral action can be frozen. For this the input "I-action hold" must be set.</t>
  </si>
  <si>
    <t>Utgangen til integrert virkning kan fryses. For dette må inndata "I-virkning hold" settes.</t>
  </si>
  <si>
    <t>Water level PID enable D-action</t>
  </si>
  <si>
    <t>The PID actions can be switched on and off individually in the PID algorithm. D-action is on when the _x000B_input "Enable D-action" is set.</t>
  </si>
  <si>
    <t>PID-virkningene kan slås av og på individuelt i PID-algoritmen. D-virkning er på når inndata "Aktiver D-virkning" er satt.</t>
  </si>
  <si>
    <t>Water level PID number of cycles</t>
  </si>
  <si>
    <t>The "number of cycles" in PID parameters refers to number of times the PID function is called in PLC. The time duration of one function is predetermined so that it is possible to calculate the total duration of the call.</t>
  </si>
  <si>
    <t>"Antall sykluser" i PID-parametere refererer til antall ganger PID-funksjonen kalles i PLC. Tidsvarigheten av én funksjon er forhåndsbestemt slik at det er mulig å beregne total varighet av kallet.</t>
  </si>
  <si>
    <t>Water level PID proportional gain</t>
  </si>
  <si>
    <t>The "Proportional gain" input specifies controller amplification.</t>
  </si>
  <si>
    <t>Inndata "Proporsjonal forsterkning" spesifiserer regulatorforsterkningen.</t>
  </si>
  <si>
    <t>Water level PID integration time</t>
  </si>
  <si>
    <t>The "Integration time" input determines the time _x000B_response of the integral action.</t>
  </si>
  <si>
    <t>Inndata "Integrasjonstid" bestemmer tidsresponsen til integrert virkning.</t>
  </si>
  <si>
    <t>Water level PID derivative action time</t>
  </si>
  <si>
    <t>The "Derivative action time" input determines the time response of the derivative action.</t>
  </si>
  <si>
    <t>Inndata "Derivasjonsvirkningstid" bestemmer tidsresponsen til derivasjonsvirkningen.</t>
  </si>
  <si>
    <t>Water level PID time lag of the D-action</t>
  </si>
  <si>
    <t>Time lag of the D-action, the algorithm of the D-action contains a delay for which parameters can be assigned at the input "Time lag of the D-action".</t>
  </si>
  <si>
    <t>Tidsforsinkelse for D-virkning, algoritmen for D-virkning inneholder en forsinkelse for hvilke parametere kan tildeles ved inndata "Tidsforsinkelse for D-virkning".</t>
  </si>
  <si>
    <t>Water level PID dead band width</t>
  </si>
  <si>
    <t>A dead band is applied to the system deviation. The "Dead band width" input determines the size of the dead band.</t>
  </si>
  <si>
    <t>Et dødbånd brukes på systemavviket. Inndata "Dødbåndsbredde" bestemmer størrelsen på dødbåndet.</t>
  </si>
  <si>
    <t>Water level PID high limit of manipulated value</t>
  </si>
  <si>
    <t>The manipulated value is always restricted to a high limit and low limit. The "High limit of manipulated value" input specifies the high limit.</t>
  </si>
  <si>
    <t>Den manipulerte verdien er alltid begrenset til en høy grense og en lav grense. Inndata "Høy grense for manipulert verdi" spesifiserer den høye grensen.</t>
  </si>
  <si>
    <t>Water level PID low limit of manipulated value</t>
  </si>
  <si>
    <t>The manipulated value is always restricted to a high limit and low limit. The "Low limit of manipulated value" input specifies the low limit.</t>
  </si>
  <si>
    <t>Den manipulerte verdien er alltid begrenset til en høy grense og en lav grense. Inndata "Lav grense for manipulert verdi" spesifiserer den lave grensen.</t>
  </si>
  <si>
    <t>Water level PID process value factor</t>
  </si>
  <si>
    <t>The "Process value factor" input is multiplied by the process value. The input is used to scale the process value range.</t>
  </si>
  <si>
    <t>Inndata "Prosessverdifaktor" multipliseres med prosessverdien. Inndata brukes for å skalere området for prosessverdien.</t>
  </si>
  <si>
    <t>Water level PID process value offset</t>
  </si>
  <si>
    <t>The input "Process value offset" is added to the process value. The input is used to scale the process value range.</t>
  </si>
  <si>
    <t>Inndata "Prosessverdi offset" legges til prosessverdien. Inndata brukes for å skalere området for prosessverdien.</t>
  </si>
  <si>
    <t>Water level PID manipulated value factor</t>
  </si>
  <si>
    <t>The "Manipulated value factor" input is multiplied with the manipulated value. The input is used to scale the manipulated value range.</t>
  </si>
  <si>
    <t>Inndata "Manipulert verdifaktor" multipliseres med den manipulerte verdien. Inndata brukes for å skalere området for den manipulerte verdien.</t>
  </si>
  <si>
    <t>Water level PID manipulated value offset</t>
  </si>
  <si>
    <t>The input "Manipulated value offset" is added to the process value. The input is used to scale the manipulated value range.</t>
  </si>
  <si>
    <t>Inndata "Manipulert verdi offset" legges til prosessverdien. Inndata brukes for å skalere området for den manipulerte verdien.</t>
  </si>
  <si>
    <t>Water level PID disturbance variable</t>
  </si>
  <si>
    <t>For feedforward control, the disturbance variable is interconnected to the "Disturbance variable" input.</t>
  </si>
  <si>
    <t>For foroverkoblingskontroll er forstyrrelsesvariabelen koblet til inndata "Forstyrrelsesvariabel".</t>
  </si>
  <si>
    <t>Water level PID manual value</t>
  </si>
  <si>
    <t>The "Manual value" input is used to set a _x000B_manual value using the operator interface _x000B_functions.</t>
  </si>
  <si>
    <t>Inndata "Manuell verdi" brukes for å sette en manuell verdi ved hjelp av operatørgrensesnittets funksjoner.</t>
  </si>
  <si>
    <t>Water level PID reference correction</t>
  </si>
  <si>
    <t>The "Reference correction" value dynamically modifies the desired setpoint or target value based on external conditions or feedback, allowing the PID controller to adapt and maintain precise control in varying situations.</t>
  </si>
  <si>
    <t>Verdien "Referansekorrigering" modifiserer dynamisk ønsket settpunkt eller målverdi basert på eksterne forhold eller tilbakemeldinger, slik at PID-regulatoren kan tilpasse seg og opprettholde presis kontroll i varierende situasjoner.</t>
  </si>
  <si>
    <t>Water level PID output mode</t>
  </si>
  <si>
    <t>Value that declares if PID output is analog or digital signal.</t>
  </si>
  <si>
    <t>Verdi som angir om PID-utgangen er et analogt eller digitalt signal.</t>
  </si>
  <si>
    <t>Water pressure PID input ramp minimal value</t>
  </si>
  <si>
    <t>Water pressure PID input ramp maximal value</t>
  </si>
  <si>
    <t>Water pressure PID input ramp falling time</t>
  </si>
  <si>
    <t>Water pressure PID input ramp rising time</t>
  </si>
  <si>
    <t>Water pressure PID output ramp falling time</t>
  </si>
  <si>
    <t>Water pressure PID output ramp rising time</t>
  </si>
  <si>
    <t>Water pressure PID enable manual mode</t>
  </si>
  <si>
    <t>Water pressure PID dead band width</t>
  </si>
  <si>
    <t>Water pressure PID high limit of manipulated value</t>
  </si>
  <si>
    <t>Water pressure PID low limit of manipulated value</t>
  </si>
  <si>
    <t>Water pressure PID process value factor</t>
  </si>
  <si>
    <t>Water pressure PID process value offset</t>
  </si>
  <si>
    <t>Water pressure PID manipulated value factor</t>
  </si>
  <si>
    <t>Water pressure PID manipulated value offset</t>
  </si>
  <si>
    <t>Water pressure PID disturbance variable</t>
  </si>
  <si>
    <t>Water pressure PID manual value</t>
  </si>
  <si>
    <t>Water pressure PID reference correction</t>
  </si>
  <si>
    <t>Active power PID input ramp minimal value</t>
  </si>
  <si>
    <t>Active power PID input ramp maximal value</t>
  </si>
  <si>
    <t>Active power PID input ramp falling time</t>
  </si>
  <si>
    <t>Active power PID input ramp rising time</t>
  </si>
  <si>
    <t>Active power PID output ramp falling time</t>
  </si>
  <si>
    <t>Active power PID output ramp rising time</t>
  </si>
  <si>
    <t>Active power PID enable manual mode</t>
  </si>
  <si>
    <t>Active power PID enable P-action</t>
  </si>
  <si>
    <t>Active power PID I-action on</t>
  </si>
  <si>
    <t>Active power PID I-action hold</t>
  </si>
  <si>
    <t>Active power PID enable D-action</t>
  </si>
  <si>
    <t>The PID actions can be switched on and off individually in the PID algorithm. D-action is on when the  input "Enable D-action" is set.</t>
  </si>
  <si>
    <t>Active power PID number of cycles</t>
  </si>
  <si>
    <t>Active power PID proportional gain</t>
  </si>
  <si>
    <t>Active power PID integration time</t>
  </si>
  <si>
    <t>Active power PID derivative action time</t>
  </si>
  <si>
    <t>Active power PID time lag of the D-action</t>
  </si>
  <si>
    <t>Active power PID dead band width</t>
  </si>
  <si>
    <t>Active power PID high limit of manipulated value</t>
  </si>
  <si>
    <t>Active power PID low limit of manipulated value</t>
  </si>
  <si>
    <t>Active power PID process value factor</t>
  </si>
  <si>
    <t>Active power PID process value offset</t>
  </si>
  <si>
    <t>Active power PID manipulated value factor</t>
  </si>
  <si>
    <t>Active power PID manipulated value offset</t>
  </si>
  <si>
    <t>Active power PID disturbance variable</t>
  </si>
  <si>
    <t>Active power PID manual value</t>
  </si>
  <si>
    <t>The "Manual value" input is used to set a  manual value using the operator interface  functions.</t>
  </si>
  <si>
    <t>Active power PID reference correction</t>
  </si>
  <si>
    <t>Speed PID input ramp minimal value</t>
  </si>
  <si>
    <t>Speed PID input ramp maximal value</t>
  </si>
  <si>
    <t>Speed PID input ramp falling time</t>
  </si>
  <si>
    <t>Speed PID input ramp rising time</t>
  </si>
  <si>
    <t>Speed PID output ramp falling time</t>
  </si>
  <si>
    <t>Speed PID output ramp rising time</t>
  </si>
  <si>
    <t>Speed PID enable manual mode</t>
  </si>
  <si>
    <t>Speed PID enable P-action</t>
  </si>
  <si>
    <t>Speed PID I-action on</t>
  </si>
  <si>
    <t>Speed PID I-action hold</t>
  </si>
  <si>
    <t>Speed PID enable D-action</t>
  </si>
  <si>
    <t>Speed PID number of cycles</t>
  </si>
  <si>
    <t>Speed PID proportional gain</t>
  </si>
  <si>
    <t>Speed PID integration time</t>
  </si>
  <si>
    <t>Speed PID derivative action time</t>
  </si>
  <si>
    <t>Speed PID time lag of the D-action</t>
  </si>
  <si>
    <t>Speed PID dead band width</t>
  </si>
  <si>
    <t>Speed PID high limit of manipulated value</t>
  </si>
  <si>
    <t>Speed PID low limit of manipulated value</t>
  </si>
  <si>
    <t>Speed PID process value factor</t>
  </si>
  <si>
    <t>Speed PID process value offset</t>
  </si>
  <si>
    <t>Speed PID manipulated value factor</t>
  </si>
  <si>
    <t>Speed PID manipulated value offset</t>
  </si>
  <si>
    <t>Speed PID disturbance variable</t>
  </si>
  <si>
    <t>Speed PID manual value</t>
  </si>
  <si>
    <t>Speed PID reference correction</t>
  </si>
  <si>
    <t>Francis distributor PID input ramp minimal value</t>
  </si>
  <si>
    <t>Francis distributor PID input ramp maximal value</t>
  </si>
  <si>
    <t>Francis distributor PID input ramp falling time</t>
  </si>
  <si>
    <t>Francis distributor PID input ramp rising time</t>
  </si>
  <si>
    <t>Francis distributor PID output ramp falling time</t>
  </si>
  <si>
    <t>Francis distributor PID output ramp rising time</t>
  </si>
  <si>
    <t>Francis distributor PID enable manual mode</t>
  </si>
  <si>
    <t>Francis distributor PID enable p-action</t>
  </si>
  <si>
    <t>Francis distributor PID i-action on</t>
  </si>
  <si>
    <t>Francis distributor PID i-action hold</t>
  </si>
  <si>
    <t>Francis distributor PID enable d-action</t>
  </si>
  <si>
    <t>Francis distributor PID number of cycles</t>
  </si>
  <si>
    <t>Francis distributor PID proportional gain</t>
  </si>
  <si>
    <t>Francis distributor PID integration time</t>
  </si>
  <si>
    <t>Francis distributor PID derivative action time</t>
  </si>
  <si>
    <t>Francis distributor PID time lag of the D-action</t>
  </si>
  <si>
    <t>Francis distributor PID dead band width</t>
  </si>
  <si>
    <t>Francis distributor PID high limit of manipulated value</t>
  </si>
  <si>
    <t>Francis distributor PID low limit of manipulated value</t>
  </si>
  <si>
    <t>Francis distributor PID process value factor</t>
  </si>
  <si>
    <t>Francis distributor PID process value offset</t>
  </si>
  <si>
    <t>Francis distributor PID manipulated value factor</t>
  </si>
  <si>
    <t>Francis distributor PID manipulated value offset</t>
  </si>
  <si>
    <t>Francis distributor PID disturbance variable</t>
  </si>
  <si>
    <t>Francis distributor PID manual value</t>
  </si>
  <si>
    <t>Francis distributor PID reference correction</t>
  </si>
  <si>
    <t>Kaplan distributor PID input ramp minimal value</t>
  </si>
  <si>
    <t>Kaplan distributor PID input ramp maximal value</t>
  </si>
  <si>
    <t>Kaplan distributor PID input ramp falling time</t>
  </si>
  <si>
    <t>Kaplan distributor PID input ramp rising time</t>
  </si>
  <si>
    <t>Kaplan distributor PID output ramp falling time</t>
  </si>
  <si>
    <t>Kaplan distributor PID output ramp rising time</t>
  </si>
  <si>
    <t>Kaplan distributor PID enable manual mode</t>
  </si>
  <si>
    <t>Kaplan distributor PID enable p-action</t>
  </si>
  <si>
    <t>Kaplan distributor PID i-action on</t>
  </si>
  <si>
    <t>Kaplan distributor PID i-action hold</t>
  </si>
  <si>
    <t>Kaplan distributor PID enable d-action</t>
  </si>
  <si>
    <t>Kaplan distributor PID number of cycles</t>
  </si>
  <si>
    <t>Kaplan distributor PID proportional gain</t>
  </si>
  <si>
    <t>Kaplan distributor PID integration time</t>
  </si>
  <si>
    <t>Kaplan distributor PID derivative action time</t>
  </si>
  <si>
    <t>Kaplan distributor PID time lag of the D-action</t>
  </si>
  <si>
    <t>Kaplan distributor PID dead band width</t>
  </si>
  <si>
    <t>Kaplan distributor PID high limit of manipulated value</t>
  </si>
  <si>
    <t>Kaplan distributor PID low limit of manipulated value</t>
  </si>
  <si>
    <t>Kaplan distributor PID process value factor</t>
  </si>
  <si>
    <t>Kaplan distributor PID process value offset</t>
  </si>
  <si>
    <t>Kaplan distributor PID manipulated value factor</t>
  </si>
  <si>
    <t>Kaplan distributor PID manipulated value offset</t>
  </si>
  <si>
    <t>Kaplan distributor PID disturbance variable</t>
  </si>
  <si>
    <t>Kaplan distributor PID manual value</t>
  </si>
  <si>
    <t>Kaplan distributor PID reference correction</t>
  </si>
  <si>
    <t>Kaplan runner PID input ramp minimal value</t>
  </si>
  <si>
    <t>Kaplan runner PID input ramp maximal value</t>
  </si>
  <si>
    <t>Kaplan runner PID input ramp falling time</t>
  </si>
  <si>
    <t>Kaplan runner PID input ramp rising time</t>
  </si>
  <si>
    <t>Kaplan runner PID output ramp falling time</t>
  </si>
  <si>
    <t>Kaplan runner PID output ramp rising time</t>
  </si>
  <si>
    <t>Kaplan runner PID enable manual mode</t>
  </si>
  <si>
    <t>Kaplan runner PID enable p-action</t>
  </si>
  <si>
    <t>Kaplan runner PID i-action on</t>
  </si>
  <si>
    <t>Kaplan runner PID i-action hold</t>
  </si>
  <si>
    <t>Kaplan runner PID enable d-action</t>
  </si>
  <si>
    <t>Kaplan runner PID number of cycles</t>
  </si>
  <si>
    <t>Kaplan runner PID proportional gain</t>
  </si>
  <si>
    <t>Kaplan runner PID integration time</t>
  </si>
  <si>
    <t>Kaplan runner PID derivative action time</t>
  </si>
  <si>
    <t>Kaplan runner PID time lag of the D-action</t>
  </si>
  <si>
    <t>Kaplan runner PID dead band width</t>
  </si>
  <si>
    <t>Kaplan runner PID high limit of manipulated value</t>
  </si>
  <si>
    <t>Kaplan runner PID low limit of manipulated value</t>
  </si>
  <si>
    <t>Kaplan runner PID process value factor</t>
  </si>
  <si>
    <t>Kaplan runner PID process value offset</t>
  </si>
  <si>
    <t>Kaplan runner PID manipulated value factor</t>
  </si>
  <si>
    <t>Kaplan runner PID manipulated value offset</t>
  </si>
  <si>
    <t>Kaplan runner PID disturbance variable</t>
  </si>
  <si>
    <t>Kaplan runner PID manual value</t>
  </si>
  <si>
    <t>Kaplan runner PID reference correction</t>
  </si>
  <si>
    <t>Cross-flow valve 1 PID input ramp minimal value</t>
  </si>
  <si>
    <t>Cross-flow valve 1 PID input ramp maximal value</t>
  </si>
  <si>
    <t>Cross-flow valve 1 PID input ramp falling time</t>
  </si>
  <si>
    <t>Cross-flow valve 1 PID input ramp rising time</t>
  </si>
  <si>
    <t>Cross-flow valve 1 PID output ramp falling time</t>
  </si>
  <si>
    <t>Cross-flow valve 1 PID output ramp rising time</t>
  </si>
  <si>
    <t>Cross-flow valve 1 PID enable manual mode</t>
  </si>
  <si>
    <t>Cross-flow valve 1 PID enable p-action</t>
  </si>
  <si>
    <t>Cross-flow valve 1 PID i-action on</t>
  </si>
  <si>
    <t>Cross-flow valve 1 PID i-action hold</t>
  </si>
  <si>
    <t>Cross-flow valve 1 PID enable d-action</t>
  </si>
  <si>
    <t>Cross-flow valve 1 PID number of cycles</t>
  </si>
  <si>
    <t>Cross-flow valve 1 PID proportional gain</t>
  </si>
  <si>
    <t>Cross-flow valve 1 PID integration time</t>
  </si>
  <si>
    <t>Cross-flow valve 1 PID derivative action time</t>
  </si>
  <si>
    <t>Cross-flow valve 1 PID time lag of the D-action</t>
  </si>
  <si>
    <t>Cross-flow valve 1 PID dead band width</t>
  </si>
  <si>
    <t>Cross-flow valve 1 PID high limit of manipulated value</t>
  </si>
  <si>
    <t>Cross-flow valve 1 PID low limit of manipulated value</t>
  </si>
  <si>
    <t>Cross-flow valve 1 PID process value factor</t>
  </si>
  <si>
    <t>Cross-flow valve 1 PID process value offset</t>
  </si>
  <si>
    <t>Cross-flow valve 1 PID manipulated value factor</t>
  </si>
  <si>
    <t>Cross-flow valve 1 PID manipulated value offset</t>
  </si>
  <si>
    <t>Cross-flow valve 1 PID disturbance variable</t>
  </si>
  <si>
    <t>Cross-flow valve 1 PID manual value</t>
  </si>
  <si>
    <t>Cross-flow valve 1 PID reference correction</t>
  </si>
  <si>
    <t>Cross-flow valve 2 PID input ramp minimal value</t>
  </si>
  <si>
    <t>Cross-flow valve 2 PID input ramp maximal value</t>
  </si>
  <si>
    <t>Cross-flow valve 2 PID input ramp falling time</t>
  </si>
  <si>
    <t>Cross-flow valve 2 PID input ramp rising time</t>
  </si>
  <si>
    <t>Cross-flow valve 2 PID output ramp falling time</t>
  </si>
  <si>
    <t>Cross-flow valve 2 PID output ramp rising time</t>
  </si>
  <si>
    <t>Cross-flow valve 2 PID enable manual mode</t>
  </si>
  <si>
    <t>Cross-flow valve 2 PID enable p-action</t>
  </si>
  <si>
    <t>Cross-flow valve 2 PID i-action on</t>
  </si>
  <si>
    <t>Cross-flow valve 2 PID i-action hold</t>
  </si>
  <si>
    <t>Cross-flow valve 2 PID enable d-action</t>
  </si>
  <si>
    <t>Cross-flow valve 2 PID number of cycles</t>
  </si>
  <si>
    <t>Cross-flow valve 2 PID proportional gain</t>
  </si>
  <si>
    <t>Cross-flow valve 2 PID integration time</t>
  </si>
  <si>
    <t>Cross-flow valve 2 PID derivative action time</t>
  </si>
  <si>
    <t>Cross-flow valve 2 PID time lag of the D-action</t>
  </si>
  <si>
    <t>Cross-flow valve 2 PID dead band width</t>
  </si>
  <si>
    <t>Cross-flow valve 2 PID high limit of manipulated value</t>
  </si>
  <si>
    <t>Cross-flow valve 2 PID low limit of manipulated value</t>
  </si>
  <si>
    <t>Cross-flow valve 2 PID process value factor</t>
  </si>
  <si>
    <t>Cross-flow valve 2 PID process value offset</t>
  </si>
  <si>
    <t>Cross-flow valve 2 PID manipulated value factor</t>
  </si>
  <si>
    <t>Cross-flow valve 2 PID manipulated value offset</t>
  </si>
  <si>
    <t>Cross-flow valve 2 PID disturbance variable</t>
  </si>
  <si>
    <t>Cross-flow valve 2 PID manual value</t>
  </si>
  <si>
    <t>Cross-flow valve 2 PID reference correction</t>
  </si>
  <si>
    <t>Pelton nozzle 1 PID input ramp minimal value</t>
  </si>
  <si>
    <t>Pelton nozzle 1 PID input ramp maximal value</t>
  </si>
  <si>
    <t>Pelton nozzle 1 PID input ramp falling time</t>
  </si>
  <si>
    <t>Pelton nozzle 1 PID input ramp rising time</t>
  </si>
  <si>
    <t>Pelton nozzle 1 PID output ramp falling time</t>
  </si>
  <si>
    <t>Pelton nozzle 1 PID output ramp rising time</t>
  </si>
  <si>
    <t>Pelton nozzle 1 PID enable manual mode</t>
  </si>
  <si>
    <t>Pelton nozzle 1 PID enable P-action</t>
  </si>
  <si>
    <t>Pelton nozzle 1 PID I-action on</t>
  </si>
  <si>
    <t>Pelton nozzle 1 PID I-action hold</t>
  </si>
  <si>
    <t>Pelton nozzle 1 PID enable D-action</t>
  </si>
  <si>
    <t>Pelton nozzle 1 PID number of cycles</t>
  </si>
  <si>
    <t>Pelton nozzle 1 PID proportional gain</t>
  </si>
  <si>
    <t>Pelton nozzle 1 PID integration time</t>
  </si>
  <si>
    <t>Pelton nozzle 1 PID derivative action time</t>
  </si>
  <si>
    <t>Pelton nozzle 1 PID time lag of the D-action</t>
  </si>
  <si>
    <t>Pelton nozzle 1 PID dead band width</t>
  </si>
  <si>
    <t>Pelton nozzle 1 PID high limit of manipulated value</t>
  </si>
  <si>
    <t>Pelton nozzle 1 PID low limit of manipulated value</t>
  </si>
  <si>
    <t>Pelton nozzle 1 PID process value factor</t>
  </si>
  <si>
    <t>Pelton nozzle 1 PID process value offset</t>
  </si>
  <si>
    <t>Pelton nozzle 1 PID manipulated value factor</t>
  </si>
  <si>
    <t>Pelton nozzle 1 PID manipulated value offset</t>
  </si>
  <si>
    <t>Pelton nozzle 1 PID disturbance variable</t>
  </si>
  <si>
    <t>Pelton nozzle 1 PID manual value</t>
  </si>
  <si>
    <t>Pelton nozzle 1 PID reference correction</t>
  </si>
  <si>
    <t>Pelton nozzle 2 PID input ramp minimal value</t>
  </si>
  <si>
    <t>Pelton nozzle 2 PID input ramp maximal value</t>
  </si>
  <si>
    <t>Pelton nozzle 2 PID input ramp falling time</t>
  </si>
  <si>
    <t>Pelton nozzle 2 PID input ramp rising time</t>
  </si>
  <si>
    <t>Pelton nozzle 2 PID output ramp falling time</t>
  </si>
  <si>
    <t>Pelton nozzle 2 PID output ramp rising time</t>
  </si>
  <si>
    <t>Pelton nozzle 2 PID enable manual mode</t>
  </si>
  <si>
    <t>Pelton nozzle 2 PID enable P-action</t>
  </si>
  <si>
    <t>Pelton nozzle 2 PID I-action on</t>
  </si>
  <si>
    <t>Pelton nozzle 2 PID I-action hold</t>
  </si>
  <si>
    <t>Pelton nozzle 2 PID enable D-action</t>
  </si>
  <si>
    <t>Pelton nozzle 2 PID number of cycles</t>
  </si>
  <si>
    <t>Pelton nozzle 2 PID proportional gain</t>
  </si>
  <si>
    <t>Pelton nozzle 2 PID integration time</t>
  </si>
  <si>
    <t>Pelton nozzle 2 PID derivative action time</t>
  </si>
  <si>
    <t>Pelton nozzle 2 PID time lag of the D-action</t>
  </si>
  <si>
    <t>Pelton nozzle 2 PID dead band width</t>
  </si>
  <si>
    <t>Pelton nozzle 2 PID high limit of manipulated value</t>
  </si>
  <si>
    <t>Pelton nozzle 2 PID low limit of manipulated value</t>
  </si>
  <si>
    <t>Pelton nozzle 2 PID process value factor</t>
  </si>
  <si>
    <t>Pelton nozzle 2 PID process value offset</t>
  </si>
  <si>
    <t>Pelton nozzle 2 PID manipulated value factor</t>
  </si>
  <si>
    <t>Pelton nozzle 2 PID manipulated value offset</t>
  </si>
  <si>
    <t>Pelton nozzle 2 PID disturbance variable</t>
  </si>
  <si>
    <t>Pelton nozzle 2 PID manual value</t>
  </si>
  <si>
    <t>Pelton nozzle 2 PID reference correction</t>
  </si>
  <si>
    <t>Pelton nozzle 3 PID input ramp minimal value</t>
  </si>
  <si>
    <t>Pelton nozzle 3 PID input ramp maximal value</t>
  </si>
  <si>
    <t>Pelton nozzle 3 PID input ramp falling time</t>
  </si>
  <si>
    <t>Pelton nozzle 3 PID input ramp rising time</t>
  </si>
  <si>
    <t>Pelton nozzle 3 PID output ramp falling time</t>
  </si>
  <si>
    <t>Pelton nozzle 3 PID output ramp rising time</t>
  </si>
  <si>
    <t>Pelton nozzle 3 PID enable manual mode</t>
  </si>
  <si>
    <t>Pelton nozzle 3 PID enable P-action</t>
  </si>
  <si>
    <t>Pelton nozzle 3 PID I-action on</t>
  </si>
  <si>
    <t>Pelton nozzle 3 PID I-action hold</t>
  </si>
  <si>
    <t>Pelton nozzle 3 PID enable D-action</t>
  </si>
  <si>
    <t>Pelton nozzle 3 PID number of cycles</t>
  </si>
  <si>
    <t>Pelton nozzle 3 PID proportional gain</t>
  </si>
  <si>
    <t>Pelton nozzle 3 PID integration time</t>
  </si>
  <si>
    <t>Pelton nozzle 3 PID derivative action time</t>
  </si>
  <si>
    <t>Pelton nozzle 3 PID time lag of the D-action</t>
  </si>
  <si>
    <t>Pelton nozzle 3 PID dead band width</t>
  </si>
  <si>
    <t>Pelton nozzle 3 PID high limit of manipulated value</t>
  </si>
  <si>
    <t>Pelton nozzle 3 PID low limit of manipulated value</t>
  </si>
  <si>
    <t>Pelton nozzle 3 PID process value factor</t>
  </si>
  <si>
    <t>Pelton nozzle 3 PID process value offset</t>
  </si>
  <si>
    <t>Pelton nozzle 3 PID manipulated value factor</t>
  </si>
  <si>
    <t>Pelton nozzle 3 PID manipulated value offset</t>
  </si>
  <si>
    <t>Pelton nozzle 3 PID disturbance variable</t>
  </si>
  <si>
    <t>Pelton nozzle 3 PID manual value</t>
  </si>
  <si>
    <t>Pelton nozzle 3 PID reference correction</t>
  </si>
  <si>
    <t>Pelton nozzle 4 PID input ramp minimal value</t>
  </si>
  <si>
    <t>Pelton nozzle 4 PID input ramp maximal value</t>
  </si>
  <si>
    <t>Pelton nozzle 4 PID input ramp falling time</t>
  </si>
  <si>
    <t>Pelton nozzle 4 PID input ramp rising time</t>
  </si>
  <si>
    <t>Pelton nozzle 4 PID output ramp falling time</t>
  </si>
  <si>
    <t>Pelton nozzle 4 PID output ramp rising time</t>
  </si>
  <si>
    <t>Pelton nozzle 4 PID enable manual mode</t>
  </si>
  <si>
    <t>Pelton nozzle 4 PID enable P-action</t>
  </si>
  <si>
    <t>Pelton nozzle 4 PID I-action on</t>
  </si>
  <si>
    <t>Pelton nozzle 4 PID I-action hold</t>
  </si>
  <si>
    <t>Pelton nozzle 4 PID enable D-action</t>
  </si>
  <si>
    <t>Pelton nozzle 4 PID number of cycles</t>
  </si>
  <si>
    <t>Pelton nozzle 4 PID proportional gain</t>
  </si>
  <si>
    <t>Pelton nozzle 4 PID integration time</t>
  </si>
  <si>
    <t>Pelton nozzle 4 PID derivative action time</t>
  </si>
  <si>
    <t>Pelton nozzle 4 PID time lag of the D-action</t>
  </si>
  <si>
    <t>Pelton nozzle 4 PID dead band width</t>
  </si>
  <si>
    <t>Pelton nozzle 4 PID high limit of manipulated value</t>
  </si>
  <si>
    <t>Pelton nozzle 4 PID low limit of manipulated value</t>
  </si>
  <si>
    <t>Pelton nozzle 4 PID process value factor</t>
  </si>
  <si>
    <t>Pelton nozzle 4 PID process value offset</t>
  </si>
  <si>
    <t>Pelton nozzle 4 PID manipulated value factor</t>
  </si>
  <si>
    <t>Pelton nozzle 4 PID manipulated value offset</t>
  </si>
  <si>
    <t>Pelton nozzle 4 PID disturbance variable</t>
  </si>
  <si>
    <t>Pelton nozzle 4 PID manual value</t>
  </si>
  <si>
    <t>Pelton nozzle 4 PID reference correction</t>
  </si>
  <si>
    <t>Pelton nozzle 5 PID input ramp minimal value</t>
  </si>
  <si>
    <t>Pelton nozzle 5 PID input ramp maximal value</t>
  </si>
  <si>
    <t>Pelton nozzle 5 PID input ramp falling time</t>
  </si>
  <si>
    <t>Pelton nozzle 5 PID input ramp rising time</t>
  </si>
  <si>
    <t>Pelton nozzle 5 PID output ramp falling time</t>
  </si>
  <si>
    <t>Pelton nozzle 5 PID output ramp rising time</t>
  </si>
  <si>
    <t>Pelton nozzle 5 PID enable manual mode</t>
  </si>
  <si>
    <t>Pelton nozzle 5 PID enable P-action</t>
  </si>
  <si>
    <t>Pelton nozzle 5 PID I-action on</t>
  </si>
  <si>
    <t>Pelton nozzle 5 PID I-action hold</t>
  </si>
  <si>
    <t>Pelton nozzle 5 PID enable D-action</t>
  </si>
  <si>
    <t>Pelton nozzle 5 PID number of cycles</t>
  </si>
  <si>
    <t>Pelton nozzle 5 PID proportional gain</t>
  </si>
  <si>
    <t>Pelton nozzle 5 PID integration time</t>
  </si>
  <si>
    <t>Pelton nozzle 5 PID derivative action time</t>
  </si>
  <si>
    <t>Pelton nozzle 5 PID time lag of the D-action</t>
  </si>
  <si>
    <t>Pelton nozzle 5 PID dead band width</t>
  </si>
  <si>
    <t>Pelton nozzle 5 PID high limit of manipulated value</t>
  </si>
  <si>
    <t>Pelton nozzle 5 PID low limit of manipulated value</t>
  </si>
  <si>
    <t>Pelton nozzle 5 PID process value factor</t>
  </si>
  <si>
    <t>Pelton nozzle 5 PID process value offset</t>
  </si>
  <si>
    <t>Pelton nozzle 5 PID manipulated value factor</t>
  </si>
  <si>
    <t>Pelton nozzle 5 PID manipulated value offset</t>
  </si>
  <si>
    <t>Pelton nozzle 5 PID disturbance variable</t>
  </si>
  <si>
    <t>Pelton nozzle 5 PID manual value</t>
  </si>
  <si>
    <t>Pelton nozzle 5 PID reference correction</t>
  </si>
  <si>
    <t>Pelton nozzle 6 PID input ramp minimal value</t>
  </si>
  <si>
    <t>Pelton nozzle 6 PID input ramp maximal value</t>
  </si>
  <si>
    <t>Pelton nozzle 6 PID input ramp falling time</t>
  </si>
  <si>
    <t>Pelton nozzle 6 PID input ramp rising time</t>
  </si>
  <si>
    <t>Pelton nozzle 6 PID output ramp falling time</t>
  </si>
  <si>
    <t>Pelton nozzle 6 PID output ramp rising time</t>
  </si>
  <si>
    <t>Pelton nozzle 6 PID enable manual mode</t>
  </si>
  <si>
    <t>Pelton nozzle 6 PID enable P-action</t>
  </si>
  <si>
    <t>Pelton nozzle 6 PID I-action on</t>
  </si>
  <si>
    <t>Pelton nozzle 6 PID I-action hold</t>
  </si>
  <si>
    <t>Pelton nozzle 6 PID enable D-action</t>
  </si>
  <si>
    <t>Pelton nozzle 6 PID number of cycles</t>
  </si>
  <si>
    <t>Pelton nozzle 6 PID proportional gain</t>
  </si>
  <si>
    <t>Pelton nozzle 6 PID integration time</t>
  </si>
  <si>
    <t>Pelton nozzle 6 PID derivative action time</t>
  </si>
  <si>
    <t>Pelton nozzle 6 PID time lag of the D-action</t>
  </si>
  <si>
    <t>Pelton nozzle 6 PID dead band width</t>
  </si>
  <si>
    <t>Pelton nozzle 6 PID high limit of manipulated value</t>
  </si>
  <si>
    <t>Pelton nozzle 6 PID low limit of manipulated value</t>
  </si>
  <si>
    <t>Pelton nozzle 6 PID process value factor</t>
  </si>
  <si>
    <t>Pelton nozzle 6 PID process value offset</t>
  </si>
  <si>
    <t>Pelton nozzle 6 PID manipulated value factor</t>
  </si>
  <si>
    <t>Pelton nozzle 6 PID manipulated value offset</t>
  </si>
  <si>
    <t>Pelton nozzle 6 PID disturbance variable</t>
  </si>
  <si>
    <t>Pelton nozzle 6 PID manual value</t>
  </si>
  <si>
    <t>Pelton nozzle 6 PID reference correction</t>
  </si>
  <si>
    <t>Pelton deflector 1 PID input ramp minimal value</t>
  </si>
  <si>
    <t>Pelton deflector 1 PID input ramp maximal value</t>
  </si>
  <si>
    <t>Pelton deflector 1 PID input ramp falling time</t>
  </si>
  <si>
    <t>Pelton deflector 1 PID input ramp rising time</t>
  </si>
  <si>
    <t>Pelton deflector 1 PID output ramp falling time</t>
  </si>
  <si>
    <t>Pelton deflector 1 PID output ramp rising time</t>
  </si>
  <si>
    <t>Pelton deflector 1 PID enable manual mode</t>
  </si>
  <si>
    <t>Pelton deflector 1 PID enable P-action</t>
  </si>
  <si>
    <t>Pelton deflector 1 PID I-action on</t>
  </si>
  <si>
    <t>Pelton deflector 1 PID I-action hold</t>
  </si>
  <si>
    <t>Pelton deflector 1 PID enable D-action</t>
  </si>
  <si>
    <t>Pelton deflector 1 PID number of cycles</t>
  </si>
  <si>
    <t>Pelton deflector 1 PID proportional gain</t>
  </si>
  <si>
    <t>Pelton deflector 1 PID integration time</t>
  </si>
  <si>
    <t>Pelton deflector 1 PID derivative action time</t>
  </si>
  <si>
    <t>Pelton deflector 1 PID time lag of the D-action</t>
  </si>
  <si>
    <t>Pelton deflector 1 PID dead band width</t>
  </si>
  <si>
    <t>Pelton deflector 1 PID high limit of manipulated value</t>
  </si>
  <si>
    <t>Pelton deflector 1 PID low limit of manipulated value</t>
  </si>
  <si>
    <t>Pelton deflector 1 PID process value factor</t>
  </si>
  <si>
    <t>Pelton deflector 1 PID process value offset</t>
  </si>
  <si>
    <t>Pelton deflector 1 PID manipulated value factor</t>
  </si>
  <si>
    <t>Pelton deflector 1 PID manipulated value offset</t>
  </si>
  <si>
    <t>Pelton deflector 1 PID disturbance variable</t>
  </si>
  <si>
    <t>Pelton deflector 1 PID manual value</t>
  </si>
  <si>
    <t>Pelton deflector 1 PID reference correction</t>
  </si>
  <si>
    <t>VAL</t>
  </si>
  <si>
    <t>FILE LOCATION</t>
  </si>
  <si>
    <t>GROUP_ID</t>
  </si>
  <si>
    <t>FILE NAME</t>
  </si>
  <si>
    <t>DI</t>
  </si>
  <si>
    <t>ID_1</t>
  </si>
  <si>
    <t>ID_2</t>
  </si>
  <si>
    <t>VAL_0</t>
  </si>
  <si>
    <t>VAL_1</t>
  </si>
  <si>
    <t>CONFIGURED</t>
  </si>
  <si>
    <t>INVERT</t>
  </si>
  <si>
    <t>DO</t>
  </si>
  <si>
    <t>SPARE'</t>
  </si>
  <si>
    <t>C:\Users\Branimir.Vrdoljak\Desktop\New folder (17)</t>
  </si>
  <si>
    <t>16#FFFF_FFFF</t>
  </si>
  <si>
    <t>MEAS</t>
  </si>
  <si>
    <t>GROUP_INPUT_ID</t>
  </si>
  <si>
    <t>INPUT_ID_1</t>
  </si>
  <si>
    <t>INPUT_ID_2</t>
  </si>
  <si>
    <t>PAR_OFFSET_ID</t>
  </si>
  <si>
    <t>PAR_SCAL_FACTOR_ID</t>
  </si>
  <si>
    <t>S_UNIT</t>
  </si>
  <si>
    <t>ALM_ID</t>
  </si>
  <si>
    <t>ENB</t>
  </si>
  <si>
    <t>SR_ALM</t>
  </si>
  <si>
    <t>TEMP</t>
  </si>
  <si>
    <t>BLOCK_CLASS_1</t>
  </si>
  <si>
    <t>BLOCK_CLASS_2</t>
  </si>
  <si>
    <t>PRIORITY_CLASS</t>
  </si>
  <si>
    <t>M</t>
  </si>
  <si>
    <t>TRACE_TYPE</t>
  </si>
  <si>
    <t>TRACE_DIG_ID</t>
  </si>
  <si>
    <t>TRACE_MEAS_ID</t>
  </si>
  <si>
    <t>T#5S</t>
  </si>
  <si>
    <t>T#5M</t>
  </si>
  <si>
    <t>T#3S</t>
  </si>
  <si>
    <t>T#3M</t>
  </si>
  <si>
    <t>T#2H</t>
  </si>
  <si>
    <t>T#50MS</t>
  </si>
  <si>
    <t>T#1S</t>
  </si>
  <si>
    <t>T#15M</t>
  </si>
  <si>
    <t>ANA_CTRL_ID</t>
  </si>
  <si>
    <t>°%</t>
  </si>
  <si>
    <t>ANA_CTRL</t>
  </si>
  <si>
    <t>PQW</t>
  </si>
  <si>
    <t>PAR_VAL_LOW</t>
  </si>
  <si>
    <t>PAR_VAL_HIGH</t>
  </si>
  <si>
    <t>PAR</t>
  </si>
  <si>
    <t>"TYPE"</t>
  </si>
  <si>
    <t>LOW_LIMIT</t>
  </si>
  <si>
    <t>H_LIMIT</t>
  </si>
  <si>
    <t>SYNC_CONT_CLOSED</t>
  </si>
  <si>
    <t>TRIP_FROM_COMMON</t>
  </si>
  <si>
    <t>UNIT_1_DC_CUBICLE_SUPPLY_OK</t>
  </si>
  <si>
    <t>UNIT_2_DC_CUBICLE_SUPPLY_OK</t>
  </si>
  <si>
    <t>VENTILATION_OK</t>
  </si>
  <si>
    <t>UNIT_1_AC_CUBICLE_SUPPLY_OK</t>
  </si>
  <si>
    <t>UNIT_2_AC_CUBICLE_SUPPLY_OK</t>
  </si>
  <si>
    <t>COMMON_AC_CUBICLE_SUPPLY_OK</t>
  </si>
  <si>
    <t>GCB_U1_DC_CUBICLE_SUPPLY_OK</t>
  </si>
  <si>
    <t>GCB_U2_DC_CUBICLE_SUPPLY_OK</t>
  </si>
  <si>
    <t>MV_DC_CUBICLE_SUPPLY_OK</t>
  </si>
  <si>
    <t>LAMP_TEST</t>
  </si>
  <si>
    <t>GEN_PROT_TRIP_1</t>
  </si>
  <si>
    <t>GEN_PROT_TRIP_2</t>
  </si>
  <si>
    <t>GEN_PROT_ALARM</t>
  </si>
  <si>
    <t>GEN_PROT_LIVE</t>
  </si>
  <si>
    <t>SPARE_132</t>
  </si>
  <si>
    <t>SPARE_133</t>
  </si>
  <si>
    <t>TRAFO_PROT_TRIP_1</t>
  </si>
  <si>
    <t>TRAFO_PROT_TRIP_2</t>
  </si>
  <si>
    <t>TRAFO_PROT_ALARM</t>
  </si>
  <si>
    <t>TRAFO_PROT_LIVE</t>
  </si>
  <si>
    <t>SPARE_138</t>
  </si>
  <si>
    <t>SPARE_139</t>
  </si>
  <si>
    <t>LINE_PROT_TRIP_1</t>
  </si>
  <si>
    <t>LINE_PROT_TRIP_2</t>
  </si>
  <si>
    <t>LINE_PROT_ALARM</t>
  </si>
  <si>
    <t>INCOMING_CB_ON</t>
  </si>
  <si>
    <t>RECTIFIER_OK</t>
  </si>
  <si>
    <t>DC_MCB_GROUP_ALARM</t>
  </si>
  <si>
    <t>AC_MCB_GROUP_ALARM</t>
  </si>
  <si>
    <t>PSU_RECTIFIER_ALARM</t>
  </si>
  <si>
    <t>PSU_RECTIFIER_BAT_MODE</t>
  </si>
  <si>
    <t>PSU_RECTIFIER_CHARGE_MODE</t>
  </si>
  <si>
    <t>SPARE_168</t>
  </si>
  <si>
    <t>SPARE_169</t>
  </si>
  <si>
    <t>SPARE_170</t>
  </si>
  <si>
    <t>SPARE_171</t>
  </si>
  <si>
    <t>SPARE_172</t>
  </si>
  <si>
    <t>SPARE_173</t>
  </si>
  <si>
    <t>SPARE_174</t>
  </si>
  <si>
    <t>SPARE_175</t>
  </si>
  <si>
    <t>SPARE_176</t>
  </si>
  <si>
    <t>SPARE_177</t>
  </si>
  <si>
    <t>SPARE_178</t>
  </si>
  <si>
    <t>SPARE_179</t>
  </si>
  <si>
    <t>SPARE_180</t>
  </si>
  <si>
    <t>SPARE_181</t>
  </si>
  <si>
    <t>SPARE_182</t>
  </si>
  <si>
    <t>SPARE_183</t>
  </si>
  <si>
    <t>SPARE_184</t>
  </si>
  <si>
    <t>SPARE_185</t>
  </si>
  <si>
    <t>SPARE_186</t>
  </si>
  <si>
    <t>SPARE_187</t>
  </si>
  <si>
    <t>SPARE_188</t>
  </si>
  <si>
    <t>SPARE_189</t>
  </si>
  <si>
    <t>SPARE_190</t>
  </si>
  <si>
    <t>SPARE_191</t>
  </si>
  <si>
    <t>MIV_INTERMEDIATE</t>
  </si>
  <si>
    <t>MIV_FILLING_POSITION</t>
  </si>
  <si>
    <t>MIV_MCB_ON</t>
  </si>
  <si>
    <t>MIV_CONT_ON</t>
  </si>
  <si>
    <t>MIV_HEATER_MCB_OK</t>
  </si>
  <si>
    <t>SPARE_200</t>
  </si>
  <si>
    <t>BYPASS_MCB_ON</t>
  </si>
  <si>
    <t>BYPASS_MCB_TRIP</t>
  </si>
  <si>
    <t>BYPASS_CONT_ON</t>
  </si>
  <si>
    <t>BYPASS_CONT_OPEN_ON</t>
  </si>
  <si>
    <t>BYPASS_CONT_CLOSE_ON</t>
  </si>
  <si>
    <t>BYPASS_TORQUE_OPEN_OK</t>
  </si>
  <si>
    <t>BYPASS_TORQUE_CLOSE_OK</t>
  </si>
  <si>
    <t>BYPASS_THERMAL_OVERLOAD</t>
  </si>
  <si>
    <t>BYPASS_HEATER_MCB_OK</t>
  </si>
  <si>
    <t>MCB_Trip</t>
  </si>
  <si>
    <t>CWS_PRESS_OK</t>
  </si>
  <si>
    <t>CWS_FLOW_1</t>
  </si>
  <si>
    <t>CWS_FLOW_2</t>
  </si>
  <si>
    <t>CWS_FLOW_3</t>
  </si>
  <si>
    <t>CWS_FLOW_4</t>
  </si>
  <si>
    <t>LOU_LVL_HIGH</t>
  </si>
  <si>
    <t>LOU_LVL_TOO_HIGH</t>
  </si>
  <si>
    <t>LOU_TEMP_HIGH</t>
  </si>
  <si>
    <t>LOU_TEMP_TOO_HIGH</t>
  </si>
  <si>
    <t>LOU_TEMP_HEATER_START</t>
  </si>
  <si>
    <t>LOU_TEMP_HEATER_STOP</t>
  </si>
  <si>
    <t>LOU_FLOW_1_OK</t>
  </si>
  <si>
    <t>LOU_FLOW_2_OK</t>
  </si>
  <si>
    <t>LOU_FLOW_3_OK</t>
  </si>
  <si>
    <t>LOU_FLOW_4_OK</t>
  </si>
  <si>
    <t>LOU_HEATER_MCB_ON</t>
  </si>
  <si>
    <t>LOU_HEATER_CONT_ON</t>
  </si>
  <si>
    <t>CWS_PUMP_1_THERMAL_PROT</t>
  </si>
  <si>
    <t>CWS_PUMP_1_REMOTE_SWITCH</t>
  </si>
  <si>
    <t>CWS_PUMP_1_TRIPPED</t>
  </si>
  <si>
    <t>CWS_PUMP_1_CONT_ON</t>
  </si>
  <si>
    <t>CWS_PUMP_2_THERMAL_PROT</t>
  </si>
  <si>
    <t>CWS_PUMP_2_REMOTE_SWITCH</t>
  </si>
  <si>
    <t>CWS_PUMP_2_TRIPPED</t>
  </si>
  <si>
    <t>CWS_PUMP_2_CONT_ON</t>
  </si>
  <si>
    <t>LOU_PUMP_1_TRIPPED</t>
  </si>
  <si>
    <t>LOU_PUMP_1_CONT_ON</t>
  </si>
  <si>
    <t>LOU_PUMP_2_THERMAL_PROT</t>
  </si>
  <si>
    <t>LOU_PUMP_2_REMOTE_SWITCH</t>
  </si>
  <si>
    <t>LOU_PUMP_2_TRIPPED</t>
  </si>
  <si>
    <t>LOU_PUMP_2_CONT_ON</t>
  </si>
  <si>
    <t>LOU_PUMP_DC_THERMAL_PROT</t>
  </si>
  <si>
    <t>LOU_PUMP_DC_REMOTE_SWITCH</t>
  </si>
  <si>
    <t>LOU_PUMP_DC_TRIPPED</t>
  </si>
  <si>
    <t>LOU_PUMP_DC_ON</t>
  </si>
  <si>
    <t>LOU_PUMP_DC_CONT_ON</t>
  </si>
  <si>
    <t>LOU_PUMP_LIFT_THERMAL_PROT</t>
  </si>
  <si>
    <t>LOU_PUMP_LIFT_REMOTE_SWITCH</t>
  </si>
  <si>
    <t>LOU_PUMP_LIFT_TRIPPED</t>
  </si>
  <si>
    <t>LOU_PUMP_LIFT_ON</t>
  </si>
  <si>
    <t>LOU_PUMP_LIFT_CONT_ON</t>
  </si>
  <si>
    <t>WICKET_GATE_DISTORSION</t>
  </si>
  <si>
    <t>SPRING_LINK_MONITORING</t>
  </si>
  <si>
    <t>AVR_ALARM</t>
  </si>
  <si>
    <t>AVR_SPARE</t>
  </si>
  <si>
    <t>AVR_VOLTAGE_CTRL_ACTIVE</t>
  </si>
  <si>
    <t>AVR_PF_ACTIVE</t>
  </si>
  <si>
    <t>AVR_VAR_ACTIVE</t>
  </si>
  <si>
    <t>CBSPRING_CHARGING</t>
  </si>
  <si>
    <t>TRUCK_DRAWN_IN_SD_CONTACT</t>
  </si>
  <si>
    <t>TRUCK_DRAWN_OUT_SD_CONTACT</t>
  </si>
  <si>
    <t>TRUCK_DRAWN_IN_SE_CONTACT</t>
  </si>
  <si>
    <t>TRUCK_DRAWN_OUT_SE_CONTACT</t>
  </si>
  <si>
    <t>MV_HEATER_ON</t>
  </si>
  <si>
    <t>AC_SIGN_MCB_ON</t>
  </si>
  <si>
    <t>DC_SIGN_MCB_ON</t>
  </si>
  <si>
    <t>MV_PROTECTION_MCB_ON</t>
  </si>
  <si>
    <t>UNIT_1_BREAKER_FALIURE</t>
  </si>
  <si>
    <t>UNIT_2_BREAKER_FALIURE</t>
  </si>
  <si>
    <t>FRANCIS_DISTRIBUTOR_ESD</t>
  </si>
  <si>
    <t>SYSTEM ENG</t>
  </si>
  <si>
    <t>DI_SYSTEM_STRING_NAMES_ENG</t>
  </si>
  <si>
    <t>NAMES ENG</t>
  </si>
  <si>
    <t>DI_STRING_NAMES_ENG</t>
  </si>
  <si>
    <t>SYSTEM OTHER</t>
  </si>
  <si>
    <t>DI_SYSTEM_STRING_NAMES_GER</t>
  </si>
  <si>
    <t>NAMES OTHER</t>
  </si>
  <si>
    <t>DI_STRING_NAMES_GER</t>
  </si>
  <si>
    <t>ALM_STRING_SYSTEMS_ENG_LANGUAGE</t>
  </si>
  <si>
    <t>ALM_STRING_NAMES_ENG_LANGUGE</t>
  </si>
  <si>
    <t>ALM_STRING_SYSTEMS_GER_LANGUAGE</t>
  </si>
  <si>
    <t>ALM_STRING_NAMES_GER_LANGUGE</t>
  </si>
  <si>
    <t>Common and prot. cubice +0CJA01</t>
  </si>
  <si>
    <t>HPU +1MEX10</t>
  </si>
  <si>
    <t>GCB cubicle +BAC01</t>
  </si>
  <si>
    <t>Transformer feeder 1 +AKA01</t>
  </si>
  <si>
    <t>Transformer connection +0BAC01</t>
  </si>
  <si>
    <t>Turbine +1MEA10</t>
  </si>
  <si>
    <t>Control and prot. cubice +0CJA01</t>
  </si>
  <si>
    <t>Step up trafo +BAT01</t>
  </si>
  <si>
    <t>Excitation +MKA10</t>
  </si>
  <si>
    <t>MV +ALA01</t>
  </si>
  <si>
    <t>MV +AJA02</t>
  </si>
  <si>
    <t>MV +ALA02</t>
  </si>
  <si>
    <t>MV +AJA01</t>
  </si>
  <si>
    <t>MV +ALA03</t>
  </si>
  <si>
    <t>MCBs group alarm (-F37)</t>
  </si>
  <si>
    <t>Unit 1 GCB cubicle DC suppy MCB ON (-F13)</t>
  </si>
  <si>
    <t>Unit 1 GCB cubicle DC suppy MCB ON (-F14)</t>
  </si>
  <si>
    <t>MV cubicle DC suppy MCB ON (-F15)</t>
  </si>
  <si>
    <t>MV cubicle AC suppy MCB ON (-F82)</t>
  </si>
  <si>
    <t>Mains voltage measurement OK (-51, -F52)</t>
  </si>
  <si>
    <t>BFA supply switch ON (-Q2)</t>
  </si>
  <si>
    <t>Bypass supply MCB ON (-F58)</t>
  </si>
  <si>
    <t>HPU heater MCB ON (-F57)</t>
  </si>
  <si>
    <t>HPU heater contactor ON (-K57)</t>
  </si>
  <si>
    <t>Wicket gate distorsion</t>
  </si>
  <si>
    <t>Tempearture alarm</t>
  </si>
  <si>
    <t>Temperature trip</t>
  </si>
  <si>
    <t>Pressure alarm</t>
  </si>
  <si>
    <t>Winding temp U OK</t>
  </si>
  <si>
    <t>Winding temp V OK</t>
  </si>
  <si>
    <t>Winding temp W OK</t>
  </si>
  <si>
    <t>Trip</t>
  </si>
  <si>
    <t>AVR NO TRIP (-K112)</t>
  </si>
  <si>
    <t>Start</t>
  </si>
  <si>
    <t>Disconnector switch ON (-Q1)</t>
  </si>
  <si>
    <t>Disconnector switch OFF (-Q1)</t>
  </si>
  <si>
    <t>DC voltage OK</t>
  </si>
  <si>
    <t>Local control</t>
  </si>
  <si>
    <t>CB spring charging (-Q0)</t>
  </si>
  <si>
    <t>Heaters MCB OK (-Q6)</t>
  </si>
  <si>
    <t>DC control and signlization MCB OK (-Q4)</t>
  </si>
  <si>
    <t>MV protection device MCB OK (-F14)</t>
  </si>
  <si>
    <t>Unit 1 GCB breaker faliure</t>
  </si>
  <si>
    <t>Unit 2 GCB breaker faliure</t>
  </si>
  <si>
    <t>DC voltage not OK</t>
  </si>
  <si>
    <t>VT measurement OK (-S11)</t>
  </si>
  <si>
    <t>DC volatge OK</t>
  </si>
  <si>
    <t>DO_SYSTEM_STRING_NAMES_ENG</t>
  </si>
  <si>
    <t>DO_STRING_NAMES_ENG</t>
  </si>
  <si>
    <t>DO_SYSTEM_STRING_NAMES_GER</t>
  </si>
  <si>
    <t>DO_STRING_NAMES_GER</t>
  </si>
  <si>
    <t>Deflector power supply ON</t>
  </si>
  <si>
    <t>Deflector ESD valve ON</t>
  </si>
  <si>
    <t>Nozzle 1 open</t>
  </si>
  <si>
    <t>Nozzle 1 close</t>
  </si>
  <si>
    <t>Nozzle 2 open</t>
  </si>
  <si>
    <t>Nozzle 2 close</t>
  </si>
  <si>
    <t>Nozzle 3 open</t>
  </si>
  <si>
    <t>Nozzle 3 close</t>
  </si>
  <si>
    <t>Nozzle 4 open</t>
  </si>
  <si>
    <t>Nozzle 4 close</t>
  </si>
  <si>
    <t>Nozzle 5 open</t>
  </si>
  <si>
    <t>Nozzle 5 close</t>
  </si>
  <si>
    <t>Nozzle 6 open</t>
  </si>
  <si>
    <t>Nozzle 6 close</t>
  </si>
  <si>
    <t>HPU heater ON (-2K24)</t>
  </si>
  <si>
    <t>Signalization trip</t>
  </si>
  <si>
    <t>Signalization ready</t>
  </si>
  <si>
    <t>Watchdog</t>
  </si>
  <si>
    <t>QSD Reset (-2K04)</t>
  </si>
  <si>
    <t>Excitation stop</t>
  </si>
  <si>
    <t>Excitation Preposition</t>
  </si>
  <si>
    <t>Excitation Droop Oel</t>
  </si>
  <si>
    <t>Excitation AVR_VAR_PF</t>
  </si>
  <si>
    <t>Excitation AVR/V_match</t>
  </si>
  <si>
    <t>Excitation contactor ON (-2K15)</t>
  </si>
  <si>
    <t>Automatic synchronization ON (-2K03)</t>
  </si>
  <si>
    <t>GCB ON</t>
  </si>
  <si>
    <t>GCB undervoltage ON (-2K02)</t>
  </si>
  <si>
    <t>Bypass ON (-2K31)</t>
  </si>
  <si>
    <t>Bypass OFF (-2K28)</t>
  </si>
  <si>
    <t>Signalization faliure</t>
  </si>
  <si>
    <t>DS ON command (-2K05)</t>
  </si>
  <si>
    <t>DS OFF command (-2K04)</t>
  </si>
  <si>
    <t>MEAS_STRING_NAMES_ENG</t>
  </si>
  <si>
    <t>MEAS_STRING_NAMES_GER</t>
  </si>
  <si>
    <t>Styring â€“ Aktiv effekt</t>
  </si>
  <si>
    <t>Styring â€“ Reaktiv effekt</t>
  </si>
  <si>
    <t>Styring â€“ Tilsynelatende effekt</t>
  </si>
  <si>
    <t>Styring â€“ Linjespenning</t>
  </si>
  <si>
    <t>Styring â€“ FasestrÃ¸m</t>
  </si>
  <si>
    <t>Styring â€“ Effektfaktor</t>
  </si>
  <si>
    <t>Styring â€“ Nettfrekvens</t>
  </si>
  <si>
    <t>Styring â€“ Vannstand</t>
  </si>
  <si>
    <t>Hjelpeforsyning - Gjennomsnittlig strÃ¸m</t>
  </si>
  <si>
    <t>Hjelpeforsyning - Gjennomsnittlig linjespenning</t>
  </si>
  <si>
    <t>Hjelpeforsyning - Frekvens</t>
  </si>
  <si>
    <t>Hjelpeforsyning - Effektfaktor</t>
  </si>
  <si>
    <t>Hjelpeforsyning - Reaktiv effekt</t>
  </si>
  <si>
    <t>Hjelpeforsyning - Aktiv energiproduksjon</t>
  </si>
  <si>
    <t>PAR_STRING_NAMES_ENG_LANGUGE</t>
  </si>
  <si>
    <t>PAR_STRING_NAMES_OTH_LANG</t>
  </si>
  <si>
    <t xml:space="preserve"> 'Pelton nozzle 4 PID I-action on</t>
  </si>
  <si>
    <t xml:space="preserve"> 'Pelton nozzle 4 PID I-action hold</t>
  </si>
  <si>
    <t xml:space="preserve"> 'Pelton nozzle 4 PID enable D-action</t>
  </si>
  <si>
    <t xml:space="preserve"> 'Pelton nozzle 4 PID number of cycles</t>
  </si>
  <si>
    <t xml:space="preserve"> 'Pelton nozzle 4 PID proportional gain</t>
  </si>
  <si>
    <t xml:space="preserve"> 'Pelton nozzle 4 PID integration time</t>
  </si>
  <si>
    <t xml:space="preserve"> 'Pelton nozzle 4 PID derivative action time</t>
  </si>
  <si>
    <t xml:space="preserve"> 'Pelton nozzle 4 PID time lag of the D-action</t>
  </si>
  <si>
    <t xml:space="preserve"> 'Pelton nozzle 4 PID dead band width</t>
  </si>
  <si>
    <t xml:space="preserve"> 'Pelton nozzle 4 PID high limit of manipulated value</t>
  </si>
  <si>
    <t xml:space="preserve"> 'Pelton nozzle 4 PID low limit of manipulated value</t>
  </si>
  <si>
    <t xml:space="preserve"> 'Pelton nozzle 4 PID process value factor</t>
  </si>
  <si>
    <t xml:space="preserve"> 'Pelton nozzle 4 PID process value offset</t>
  </si>
  <si>
    <t xml:space="preserve"> 'Pelton nozzle 4 PID manipulated value factor</t>
  </si>
  <si>
    <t xml:space="preserve"> 'Pelton nozzle 4 PID manipulated value offset</t>
  </si>
  <si>
    <t xml:space="preserve"> 'Pelton nozzle 4 PID disturbance variable</t>
  </si>
  <si>
    <t xml:space="preserve"> 'Pelton nozzle 4 PID manual value</t>
  </si>
  <si>
    <t xml:space="preserve"> 'Pelton nozzle 4 PID reference correction</t>
  </si>
  <si>
    <t xml:space="preserve"> 'Water level PID output mode</t>
  </si>
  <si>
    <t xml:space="preserve"> '</t>
  </si>
  <si>
    <t xml:space="preserve"> 'Pelton nozzle 5 PID input ramp minimal value</t>
  </si>
  <si>
    <t xml:space="preserve"> 'Pelton nozzle 5 PID input ramp maximal value</t>
  </si>
  <si>
    <t xml:space="preserve"> 'Pelton nozzle 5 PID input ramp falling time</t>
  </si>
  <si>
    <t xml:space="preserve"> 'Pelton nozzle 5 PID input ramp rising time</t>
  </si>
  <si>
    <t xml:space="preserve"> 'Pelton nozzle 5 PID output ramp falling time</t>
  </si>
  <si>
    <t xml:space="preserve"> 'Pelton nozzle 5 PID output ramp rising time</t>
  </si>
  <si>
    <t xml:space="preserve"> 'Pelton nozzle 5 PID enable manual mode</t>
  </si>
  <si>
    <t xml:space="preserve"> 'Pelton nozzle 5 PID enable P-action</t>
  </si>
  <si>
    <t xml:space="preserve"> 'Pelton nozzle 5 PID I-action on</t>
  </si>
  <si>
    <t xml:space="preserve"> 'Pelton nozzle 5 PID I-action hold</t>
  </si>
  <si>
    <t xml:space="preserve"> 'Pelton nozzle 5 PID enable D-action</t>
  </si>
  <si>
    <t xml:space="preserve"> 'Pelton nozzle 5 PID number of cycles</t>
  </si>
  <si>
    <t xml:space="preserve"> 'Pelton nozzle 5 PID proportional gain</t>
  </si>
  <si>
    <t xml:space="preserve"> 'Pelton nozzle 5 PID integration time</t>
  </si>
  <si>
    <t xml:space="preserve"> 'Pelton nozzle 5 PID derivative action time</t>
  </si>
  <si>
    <t xml:space="preserve"> 'Pelton nozzle 5 PID time lag of the D-action</t>
  </si>
  <si>
    <t xml:space="preserve"> 'Pelton nozzle 5 PID dead band width</t>
  </si>
  <si>
    <t xml:space="preserve"> 'Pelton nozzle 5 PID high limit of manipulated value</t>
  </si>
  <si>
    <t xml:space="preserve"> 'Pelton nozzle 5 PID low limit of manipulated value</t>
  </si>
  <si>
    <t xml:space="preserve"> 'Pelton nozzle 5 PID process value factor</t>
  </si>
  <si>
    <t xml:space="preserve"> 'Pelton nozzle 5 PID process value offset</t>
  </si>
  <si>
    <t xml:space="preserve"> 'Pelton nozzle 5 PID manipulated value factor</t>
  </si>
  <si>
    <t xml:space="preserve"> 'Pelton nozzle 5 PID manipulated value offset</t>
  </si>
  <si>
    <t xml:space="preserve"> 'Pelton nozzle 5 PID disturbance variable</t>
  </si>
  <si>
    <t xml:space="preserve"> 'Pelton nozzle 5 PID manual value</t>
  </si>
  <si>
    <t xml:space="preserve"> 'Pelton nozzle 5 PID reference correction</t>
  </si>
  <si>
    <t xml:space="preserve"> 'Pelton nozzle 6 PID input ramp minimal value</t>
  </si>
  <si>
    <t xml:space="preserve"> 'Pelton nozzle 6 PID input ramp maximal value</t>
  </si>
  <si>
    <t xml:space="preserve"> 'Pelton nozzle 6 PID input ramp falling time</t>
  </si>
  <si>
    <t xml:space="preserve"> 'Pelton nozzle 6 PID input ramp rising time</t>
  </si>
  <si>
    <t xml:space="preserve"> 'Pelton nozzle 6 PID output ramp falling time</t>
  </si>
  <si>
    <t xml:space="preserve"> 'Pelton nozzle 6 PID output ramp rising time</t>
  </si>
  <si>
    <t xml:space="preserve"> 'Pelton nozzle 6 PID enable manual mode</t>
  </si>
  <si>
    <t xml:space="preserve"> 'Pelton nozzle 6 PID enable P-action</t>
  </si>
  <si>
    <t xml:space="preserve"> 'Pelton nozzle 6 PID I-action on</t>
  </si>
  <si>
    <t xml:space="preserve"> 'Pelton nozzle 6 PID I-action hold</t>
  </si>
  <si>
    <t xml:space="preserve"> 'Pelton nozzle 6 PID enable D-action</t>
  </si>
  <si>
    <t xml:space="preserve"> 'Pelton nozzle 6 PID number of cycles</t>
  </si>
  <si>
    <t xml:space="preserve"> 'Pelton nozzle 6 PID proportional gain</t>
  </si>
  <si>
    <t xml:space="preserve"> 'Pelton nozzle 6 PID integration time</t>
  </si>
  <si>
    <t xml:space="preserve"> 'Pelton nozzle 6 PID derivative action time</t>
  </si>
  <si>
    <t xml:space="preserve"> 'Pelton nozzle 6 PID time lag of the D-action</t>
  </si>
  <si>
    <t xml:space="preserve"> 'Pelton nozzle 6 PID dead band width</t>
  </si>
  <si>
    <t xml:space="preserve"> 'Pelton nozzle 6 PID high limit of manipulated value</t>
  </si>
  <si>
    <t xml:space="preserve"> 'Pelton nozzle 6 PID low limit of manipulated value</t>
  </si>
  <si>
    <t xml:space="preserve"> 'Pelton nozzle 6 PID process value factor</t>
  </si>
  <si>
    <t xml:space="preserve"> 'Pelton nozzle 6 PID process value offset</t>
  </si>
  <si>
    <t xml:space="preserve"> 'Pelton nozzle 6 PID manipulated value factor</t>
  </si>
  <si>
    <t xml:space="preserve"> 'Pelton nozzle 6 PID manipulated value offset</t>
  </si>
  <si>
    <t xml:space="preserve"> 'Pelton nozzle 6 PID disturbance variable</t>
  </si>
  <si>
    <t xml:space="preserve"> 'Pelton nozzle 6 PID manual value</t>
  </si>
  <si>
    <t xml:space="preserve"> 'Pelton nozzle 6 PID reference correction</t>
  </si>
  <si>
    <t xml:space="preserve"> 'Pelton deflector 1 PID input ramp minimal value</t>
  </si>
  <si>
    <t xml:space="preserve"> 'Pelton deflector 1 PID input ramp maximal value</t>
  </si>
  <si>
    <t xml:space="preserve"> 'Pelton deflector 1 PID input ramp falling time</t>
  </si>
  <si>
    <t xml:space="preserve"> 'Pelton deflector 1 PID input ramp rising time</t>
  </si>
  <si>
    <t xml:space="preserve"> 'Pelton deflector 1 PID output ramp falling time</t>
  </si>
  <si>
    <t xml:space="preserve"> 'Pelton deflector 1 PID output ramp rising time</t>
  </si>
  <si>
    <t xml:space="preserve"> 'Pelton deflector 1 PID enable manual mode</t>
  </si>
  <si>
    <t xml:space="preserve"> 'Pelton deflector 1 PID enable P-action</t>
  </si>
  <si>
    <t xml:space="preserve"> 'Pelton deflector 1 PID I-action on</t>
  </si>
  <si>
    <t xml:space="preserve"> 'Pelton deflector 1 PID I-action hold</t>
  </si>
  <si>
    <t xml:space="preserve"> 'Pelton deflector 1 PID enable D-action</t>
  </si>
  <si>
    <t xml:space="preserve"> 'Pelton deflector 1 PID number of cycles</t>
  </si>
  <si>
    <t xml:space="preserve"> 'Pelton deflector 1 PID proportional gain</t>
  </si>
  <si>
    <t xml:space="preserve"> 'Pelton deflector 1 PID integration time</t>
  </si>
  <si>
    <t xml:space="preserve"> 'Pelton deflector 1 PID derivative action time</t>
  </si>
  <si>
    <t xml:space="preserve"> 'Pelton deflector 1 PID time lag of the D-action</t>
  </si>
  <si>
    <t xml:space="preserve"> 'Pelton deflector 1 PID dead band width</t>
  </si>
  <si>
    <t xml:space="preserve"> 'Pelton deflector 1 PID high limit of manipulated value</t>
  </si>
  <si>
    <t xml:space="preserve"> 'Pelton deflector 1 PID low limit of manipulated value</t>
  </si>
  <si>
    <t xml:space="preserve"> 'Pelton deflector 1 PID process value factor</t>
  </si>
  <si>
    <t xml:space="preserve"> 'Pelton deflector 1 PID process value offset</t>
  </si>
  <si>
    <t xml:space="preserve"> 'Pelton deflector 1 PID manipulated value factor</t>
  </si>
  <si>
    <t xml:space="preserve"> 'Pelton deflector 1 PID manipulated value offset</t>
  </si>
  <si>
    <t xml:space="preserve"> 'Pelton deflector 1 PID disturbance variable</t>
  </si>
  <si>
    <t xml:space="preserve"> 'Pelton deflector 1 PID manual value</t>
  </si>
  <si>
    <t xml:space="preserve"> 'Pelton deflector 1 PID reference correction</t>
  </si>
  <si>
    <t>NettstrÃ¸m nominell verdi</t>
  </si>
  <si>
    <t>Lav grense for mÃ¥leverdi er 0</t>
  </si>
  <si>
    <t>VannivÃ¥ reguleringsÃ¸kning</t>
  </si>
  <si>
    <t>Aktiv effekt reguleringsÃ¸kning</t>
  </si>
  <si>
    <t>Antall vannivÃ¥mÃ¥linger</t>
  </si>
  <si>
    <t>Digitale innganger strÃ¸mforsyning MCB (-F31) - AV</t>
  </si>
  <si>
    <t>Common control cubice +0CJA01</t>
  </si>
  <si>
    <t>Rectifier cabinet 0BVD01</t>
  </si>
  <si>
    <t>Distribution board 220VDC 0BVD01</t>
  </si>
  <si>
    <t>Drainage system 1GQB10</t>
  </si>
  <si>
    <t>MV +AKA02</t>
  </si>
  <si>
    <t>MV +AKA01</t>
  </si>
  <si>
    <t xml:space="preserve">Sicam power supply OK (-F39) </t>
  </si>
  <si>
    <t>DC 220 V power supply OK (-F130)</t>
  </si>
  <si>
    <t>External ESD pushbutton 1 active (-S301)</t>
  </si>
  <si>
    <t>External ESD pushbutton 2 active (-S301)</t>
  </si>
  <si>
    <t>External ESD pushbutton 3 active (-S301)</t>
  </si>
  <si>
    <t>Fire alarm control room</t>
  </si>
  <si>
    <t>Fire alarm transformer room</t>
  </si>
  <si>
    <t>GCB closed (-Q1)</t>
  </si>
  <si>
    <t>GCB open (-Q1)</t>
  </si>
  <si>
    <t>Overspeed Trip (-K311)</t>
  </si>
  <si>
    <t>Remote start</t>
  </si>
  <si>
    <t>DC MCBs group alarm OK (-F31, -F422, -F39)</t>
  </si>
  <si>
    <t>DC MCBs group trip OK (-F38)</t>
  </si>
  <si>
    <t>Unit 1 cubicle DC suppy MCB ON (-F13)</t>
  </si>
  <si>
    <t>Unit 2 cubicle DC suppy MCB ON (-F14)</t>
  </si>
  <si>
    <t>AC/DC rectifier 1 OK (-F10, -U101)</t>
  </si>
  <si>
    <t>AC/DC rectifier 2 OK (-F11, -U102)</t>
  </si>
  <si>
    <t>AC/DC rectifier 3 OK</t>
  </si>
  <si>
    <t>Battery connected (-FB, -F40, -K201)</t>
  </si>
  <si>
    <t>Unit 1 cubicle AC suppy MCB ON (-F91)</t>
  </si>
  <si>
    <t>Unit 2 cubicle AC suppy MCB ON (-F92)</t>
  </si>
  <si>
    <t>Common cubicle AC suppy MCB ON (-F93)</t>
  </si>
  <si>
    <t>External signals MCB ON (-F32)</t>
  </si>
  <si>
    <t>Distribution board 220VDC AC supply MCB (F94) ON</t>
  </si>
  <si>
    <t>Intake cubicle AC suppy MCB (-F67) ON</t>
  </si>
  <si>
    <t>Variator power supply MCB (-F68) ON</t>
  </si>
  <si>
    <t>Ventilation power supply MCB (-F69) ON</t>
  </si>
  <si>
    <t>Insulation monitor MCB (-F410) ON</t>
  </si>
  <si>
    <t>Insulation monitor alarm (-F410.1)</t>
  </si>
  <si>
    <t>AVR operating input MCB (-F62) ON</t>
  </si>
  <si>
    <t>Powerhouse distribution panel MCB (-F63) ON</t>
  </si>
  <si>
    <t>220VDC battery disconnector ON (-F0)</t>
  </si>
  <si>
    <t>24VDC battery disconnector ON (-F0)</t>
  </si>
  <si>
    <t>Ventilation ready</t>
  </si>
  <si>
    <t>Rectifier faliure (-KP1)</t>
  </si>
  <si>
    <t>AC input faliure (-KP2)</t>
  </si>
  <si>
    <t>DC output faliure (-KP3)</t>
  </si>
  <si>
    <t>Control supply fail (-FCP)</t>
  </si>
  <si>
    <t>Control voltage fail (-FDC)</t>
  </si>
  <si>
    <t>Main supply fail (-F0)</t>
  </si>
  <si>
    <t>Service supply fail(-FS)</t>
  </si>
  <si>
    <t>Module suppy fail (-FM1, -FM2, - FM3)</t>
  </si>
  <si>
    <t>Main CB (-Q0) ON</t>
  </si>
  <si>
    <t>Unit 1 power supply (-F1) ON</t>
  </si>
  <si>
    <t>Unit 2 power supply (-F2) ON</t>
  </si>
  <si>
    <t>Common power supply 1 (-F3) ON</t>
  </si>
  <si>
    <t>Common power supply 2 (-F4) ON</t>
  </si>
  <si>
    <t>Unit 1 CWS valve motor MCB (-F5) ON</t>
  </si>
  <si>
    <t>Unit 1 MV CB motor MCB (-F6) ON</t>
  </si>
  <si>
    <t>Signal system supply 1 MCB (-F7) ON</t>
  </si>
  <si>
    <t>Signal system supply 2 MCB (-F8) ON</t>
  </si>
  <si>
    <t>Unit 1 DWS motor supply MCB (-F9)</t>
  </si>
  <si>
    <t>Rectifier 1 24VDC MCB (-F10)</t>
  </si>
  <si>
    <t>Rectifier 2 24VDC MCB (-F11)</t>
  </si>
  <si>
    <t>Service voltage supply faiure (-FS)</t>
  </si>
  <si>
    <t>Generator protection trip (-F511)</t>
  </si>
  <si>
    <t>Generator protection live (-F511)</t>
  </si>
  <si>
    <t>Line protection trip</t>
  </si>
  <si>
    <t>Line protection live (-F411)</t>
  </si>
  <si>
    <t>Line filter trip (-227H)</t>
  </si>
  <si>
    <t>Return filter trip (-227I)</t>
  </si>
  <si>
    <t>Oil level too low (-227G)</t>
  </si>
  <si>
    <t>Oil level low (-227E)</t>
  </si>
  <si>
    <t>Oil temperature high (-258)</t>
  </si>
  <si>
    <t>Oil pressure high (-255E.2)</t>
  </si>
  <si>
    <t>Oil pressure low (-255E.1)</t>
  </si>
  <si>
    <t>Oil pressure normal (-255F.2)</t>
  </si>
  <si>
    <t>Oil pressure too low (-255F.1)</t>
  </si>
  <si>
    <t>HPU Pump 1 MCB ON (-F51)</t>
  </si>
  <si>
    <t>HPU Pump 1 contactor ON (-K51)</t>
  </si>
  <si>
    <t>HPU Pump 2 MCB ON (-F52)</t>
  </si>
  <si>
    <t>HPU Pump 2 contactor ON (-K52)</t>
  </si>
  <si>
    <t>Roko Smoljic</t>
  </si>
  <si>
    <t>Oil press Pump 1 SW high (-252.2)</t>
  </si>
  <si>
    <t>Oil press Pump 1 SW low (-252.1)</t>
  </si>
  <si>
    <t>Oil press Pump 2 SW high (-253.2)</t>
  </si>
  <si>
    <t>Oil press Pump 2 SW low (-253.1)</t>
  </si>
  <si>
    <t>Drainage pump 1 Minicass trip (-K100)</t>
  </si>
  <si>
    <t>Drainage pump 1 Minicass MCB (-F32) ON</t>
  </si>
  <si>
    <t>Drainage pump 1  - control switch ON</t>
  </si>
  <si>
    <t>Drainage pump 1  - control switch OFF</t>
  </si>
  <si>
    <t>Drainage pump 1  - control switch auto mode</t>
  </si>
  <si>
    <t>Drainage pump 1  - control switch reserve mode</t>
  </si>
  <si>
    <t>Drainage Pump 1 MCB ON (-F53)</t>
  </si>
  <si>
    <t>Drainage Pump 1 contactor ON (-K53)</t>
  </si>
  <si>
    <t>Drainage pump 2 Minicass trip (-K101)</t>
  </si>
  <si>
    <t>Drainage pump 2 Minicass MCB (-F33) ON</t>
  </si>
  <si>
    <t>Drainage pump 2  - control switch ON</t>
  </si>
  <si>
    <t>Drainage pump 2  - control switch OFF</t>
  </si>
  <si>
    <t>Drainage pump 2  - control switch auto mode</t>
  </si>
  <si>
    <t>Drainage pump 2  - control switch reserve mode</t>
  </si>
  <si>
    <t>Drainage Pump 2 MCB ON (-F54)</t>
  </si>
  <si>
    <t>Drainage Pump 2 contactor ON (-K54)</t>
  </si>
  <si>
    <t>Pump 1 sensor - auto mode start pump</t>
  </si>
  <si>
    <t>Pump 1 sensor - reserve mode start pump</t>
  </si>
  <si>
    <t>Pump 1 sensor - stop pump</t>
  </si>
  <si>
    <t>Pump 2 sensor - auto mode start pump</t>
  </si>
  <si>
    <t>Pump 2 sensor - reserve mode start pump</t>
  </si>
  <si>
    <t>Water level too high</t>
  </si>
  <si>
    <t>Excitation contactor ON (-K1)</t>
  </si>
  <si>
    <t>Synchronization voltage lower (-F511)</t>
  </si>
  <si>
    <t>Synchronization voltage higher (-F511)</t>
  </si>
  <si>
    <t>Excitation device relay 1</t>
  </si>
  <si>
    <t>Excitation device relay 2</t>
  </si>
  <si>
    <t>Disconnector switch ON (-Q2)</t>
  </si>
  <si>
    <t>Disconnector switch OFF (-Q2)</t>
  </si>
  <si>
    <t>Felles kontrollkabinett +R0</t>
  </si>
  <si>
    <t>Oljetrykksanlegg +1MEX10</t>
  </si>
  <si>
    <t>Hjelpeforsyningskabinett +VA1</t>
  </si>
  <si>
    <t>Rettbryter skap +L1</t>
  </si>
  <si>
    <t>Fordelingstavle 220VDC +L2</t>
  </si>
  <si>
    <t>MS +0AKA02</t>
  </si>
  <si>
    <t>MS +0AKA01</t>
  </si>
  <si>
    <t xml:space="preserve"> Kontrollrom for brannalarm</t>
  </si>
  <si>
    <t>Distributor QSD 1 (-2K26)</t>
  </si>
  <si>
    <t>Distributor QSD 1 (-2K27)</t>
  </si>
  <si>
    <t>HPU pump 1 ON (-2K01)</t>
  </si>
  <si>
    <t>HPU pump 2 ON (-2K02)</t>
  </si>
  <si>
    <t>Drainage pump 1 ON (-2K03)</t>
  </si>
  <si>
    <t>Drainage pump 2 ON (-2K04)</t>
  </si>
  <si>
    <t>Drainage pump 1 Minicass reset (-2K05)</t>
  </si>
  <si>
    <t>Drainage pump 2 Minicass reset (-2K06)</t>
  </si>
  <si>
    <t>Unit 1 ESD OK (-2K01)</t>
  </si>
  <si>
    <t>Excitation start</t>
  </si>
  <si>
    <t>Excitation reset</t>
  </si>
  <si>
    <t>Excitation AVR higher (-2K11)</t>
  </si>
  <si>
    <t>Excitation AVR lower (-2K21)</t>
  </si>
  <si>
    <t>Excitation auto</t>
  </si>
  <si>
    <t>Excitation FCR</t>
  </si>
  <si>
    <t>GCB status for excitation device (-2K14)</t>
  </si>
  <si>
    <t>EXC_SPARE_3</t>
  </si>
  <si>
    <t>Synchronization ON</t>
  </si>
  <si>
    <t>Synchronization contactor ON (-2K04)</t>
  </si>
  <si>
    <t>GCB open 1 (-2K01)</t>
  </si>
  <si>
    <t>MIV ON (-2K25)</t>
  </si>
  <si>
    <t>Generator heater ON (-2K21)</t>
  </si>
  <si>
    <t>Horn normal operation</t>
  </si>
  <si>
    <t>Disconnector close command (-2K04)</t>
  </si>
  <si>
    <t>Earthing switch open command (-2K05)</t>
  </si>
  <si>
    <t>OLJETRYKKSANLEGG pumpe 1 PÃ… (-2K01)</t>
  </si>
  <si>
    <t>OLJETRYKKSANLEGG pumpe 2 PÃ… (-2K02)</t>
  </si>
  <si>
    <t>Dreneringspumpe 1 Minicass tilbakestill (-2K05)</t>
  </si>
  <si>
    <t>Dreneringspumpe 2 Minicass tilbakestill (-2K06)</t>
  </si>
  <si>
    <t>Aggregat 1 ESD OK (-2K01)</t>
  </si>
  <si>
    <t>Tilbakestill (-2K03)</t>
  </si>
  <si>
    <t>Aggregat 2 NÃ˜DSTOPP OK (-2K02)</t>
  </si>
  <si>
    <t>Klar for automatisk start</t>
  </si>
  <si>
    <t>Signaliseringsvarsling</t>
  </si>
  <si>
    <t>Signaliseringsfeil</t>
  </si>
  <si>
    <t>Signaliserings NÃ˜DSTOPP</t>
  </si>
  <si>
    <t>Horn PÃ…</t>
  </si>
  <si>
    <t>Horn varsling</t>
  </si>
  <si>
    <t>Horn feil</t>
  </si>
  <si>
    <t>Horn normal drift</t>
  </si>
  <si>
    <t>Bryter lukking kommando (-2K04)</t>
  </si>
  <si>
    <t>Jordingsbryter Ã¥pningskommando (-2K05)</t>
  </si>
  <si>
    <t>Turbine distributor position</t>
  </si>
  <si>
    <t>Turbine pressure 1</t>
  </si>
  <si>
    <t>River water level measurement</t>
  </si>
  <si>
    <t>Tail water level measurement</t>
  </si>
  <si>
    <t>Spare 23</t>
  </si>
  <si>
    <t>Winding U</t>
  </si>
  <si>
    <t>Winding V</t>
  </si>
  <si>
    <t>Winding W</t>
  </si>
  <si>
    <t>NDE temperature 2</t>
  </si>
  <si>
    <t>Inlet outlet temperature 1</t>
  </si>
  <si>
    <t>Vibration DE radial</t>
  </si>
  <si>
    <t>Vibration DE axial</t>
  </si>
  <si>
    <t>Vibration NDE</t>
  </si>
  <si>
    <t>Spare 44</t>
  </si>
  <si>
    <t>Spare 45</t>
  </si>
  <si>
    <t>Generator prot. -  Side 1 - Phase current 1</t>
  </si>
  <si>
    <t>Generator prot. - Side 1 - Phase current 2</t>
  </si>
  <si>
    <t>Generator prot. - Side 1 - Phase current 3</t>
  </si>
  <si>
    <t>Generator prot. - Side 1 - Neutral current</t>
  </si>
  <si>
    <t>Generator prot. - Side 2 - Phase current 1</t>
  </si>
  <si>
    <t>Generator prot. - Side 2 - Phase current 2</t>
  </si>
  <si>
    <t>Generator prot. - Side 2 - Phase current 3</t>
  </si>
  <si>
    <t>Generator prot. - Side 2 - Neutral current</t>
  </si>
  <si>
    <t>Generator prot. - Line voltage U12</t>
  </si>
  <si>
    <t>Generator prot. - Line voltage U23</t>
  </si>
  <si>
    <t>Generator prot. - Line voltage U31</t>
  </si>
  <si>
    <t>Generator prot. - Phase voltage U1</t>
  </si>
  <si>
    <t>Generator prot. - Phase voltage U2</t>
  </si>
  <si>
    <t>Generator prot. - Phase voltage U3</t>
  </si>
  <si>
    <t>Generator prot. - Neutral voltage</t>
  </si>
  <si>
    <t>Generator prot. - Generator frequency</t>
  </si>
  <si>
    <t>Generator prot. - Power factor</t>
  </si>
  <si>
    <t>Generator prot. - Active power</t>
  </si>
  <si>
    <t>Generator prot. - Reactive power</t>
  </si>
  <si>
    <t>Generator prot. - Apparent power</t>
  </si>
  <si>
    <t>Generator prot. - Grid frequency</t>
  </si>
  <si>
    <t>Generator prot. - Spare_93</t>
  </si>
  <si>
    <t>Generator prot. - Spare_94</t>
  </si>
  <si>
    <t>Generator prot. - Spare_95</t>
  </si>
  <si>
    <t>Spare_103</t>
  </si>
  <si>
    <t>Spare_104</t>
  </si>
  <si>
    <t>Spare_105</t>
  </si>
  <si>
    <t>Spare_106</t>
  </si>
  <si>
    <t>Spare_107</t>
  </si>
  <si>
    <t>Spare_108</t>
  </si>
  <si>
    <t>Spare_109</t>
  </si>
  <si>
    <t>Spare_110</t>
  </si>
  <si>
    <t>Spare_111</t>
  </si>
  <si>
    <t>Calculated - Phase current I1</t>
  </si>
  <si>
    <t>Line prot. - Phase current I2</t>
  </si>
  <si>
    <t>Line prot. - Phase current I3</t>
  </si>
  <si>
    <t>Line prot. - Average current</t>
  </si>
  <si>
    <t>Calculated - Line voltage U12</t>
  </si>
  <si>
    <t>Line prot. - Line voltage U23</t>
  </si>
  <si>
    <t>Line prot. - Line voltage U31</t>
  </si>
  <si>
    <t>Line prot. - Average line voltag</t>
  </si>
  <si>
    <t>Line prot. - Phase voltage U1</t>
  </si>
  <si>
    <t>Line prot. - Phase voltage U2</t>
  </si>
  <si>
    <t>Line prot. - Phase voltage U3</t>
  </si>
  <si>
    <t>Calculated - Frequency</t>
  </si>
  <si>
    <t>Calculated - Power factor</t>
  </si>
  <si>
    <t>Calculated - Active power</t>
  </si>
  <si>
    <t>Calculated - Reactive power</t>
  </si>
  <si>
    <t>Calculated - Apparent power</t>
  </si>
  <si>
    <t>Line prot. - Delta voltage</t>
  </si>
  <si>
    <t>Line prot. - Spare_161</t>
  </si>
  <si>
    <t>Line prot. - Spare_162</t>
  </si>
  <si>
    <t>Line prot. - Spare_163</t>
  </si>
  <si>
    <t>Calculated - Active energy prod</t>
  </si>
  <si>
    <t>Calculated - Active energy consu</t>
  </si>
  <si>
    <t>Calculated  - React. energy prod</t>
  </si>
  <si>
    <t>Calculated  - React. energy cons</t>
  </si>
  <si>
    <t>Control - Active power</t>
  </si>
  <si>
    <t>Control - Reactive power</t>
  </si>
  <si>
    <t>Control - Apparent power</t>
  </si>
  <si>
    <t>Control - Line voltage</t>
  </si>
  <si>
    <t>Control - Phase current</t>
  </si>
  <si>
    <t>Control â€“ Power factor</t>
  </si>
  <si>
    <t>Control - Generator frequency</t>
  </si>
  <si>
    <t>Control - Grid frequency</t>
  </si>
  <si>
    <t>Control - Water level</t>
  </si>
  <si>
    <t>Control - Turbine pressure</t>
  </si>
  <si>
    <t>Control - Generator speed</t>
  </si>
  <si>
    <t>Control - Spare_179</t>
  </si>
  <si>
    <t>Control - Spare_180</t>
  </si>
  <si>
    <t>Control - Spare_181</t>
  </si>
  <si>
    <t>Control - Spare_182</t>
  </si>
  <si>
    <t>Control - Spare_183</t>
  </si>
  <si>
    <t>Control - Spare_184</t>
  </si>
  <si>
    <t>Control - Spare_185</t>
  </si>
  <si>
    <t>Control - Spare_186</t>
  </si>
  <si>
    <t>Control - Spare_187</t>
  </si>
  <si>
    <t>Control - Spare_188</t>
  </si>
  <si>
    <t>Control - Spare_189</t>
  </si>
  <si>
    <t>Control - Spare_190</t>
  </si>
  <si>
    <t>Control - Spare_191</t>
  </si>
  <si>
    <t>Auxiliary supply - Phase current 1</t>
  </si>
  <si>
    <t>Auxiliary supply - Phase current 2</t>
  </si>
  <si>
    <t>Auxiliary supply - Phase current 3</t>
  </si>
  <si>
    <t>Auxiliary supply - Average current</t>
  </si>
  <si>
    <t>Auxiliary supply - Line voltage U12</t>
  </si>
  <si>
    <t>Auxiliary supply - Line voltage U21</t>
  </si>
  <si>
    <t>Auxiliary supply - Line voltage U31</t>
  </si>
  <si>
    <t>Auxiliary supply - Average line voltage</t>
  </si>
  <si>
    <t>Auxiliary supply - Phase voltage U1</t>
  </si>
  <si>
    <t>Auxiliary supply - Phase voltage U2</t>
  </si>
  <si>
    <t>Auxiliary supply - Phase voltage U3</t>
  </si>
  <si>
    <t>Auxiliary supply - Frequency</t>
  </si>
  <si>
    <t>Auxiliary supply - Power factor</t>
  </si>
  <si>
    <t>Auxiliary supply - Active power</t>
  </si>
  <si>
    <t>Auxiliary supply - Reactive power</t>
  </si>
  <si>
    <t>Auxiliary supply - Apparent power</t>
  </si>
  <si>
    <t>Auxiliary supply - Active energy production</t>
  </si>
  <si>
    <t>Auxiliary supply - Active energy consuption</t>
  </si>
  <si>
    <t>Auxiliary supply - Rective energy production</t>
  </si>
  <si>
    <t>Auxiliary supply - Rective energy consuption</t>
  </si>
  <si>
    <t>Auxiliary supply - Spare_236</t>
  </si>
  <si>
    <t>Auxiliary supply - Spare_237</t>
  </si>
  <si>
    <t>Auxiliary supply - Spare_238</t>
  </si>
  <si>
    <t>Auxiliary supply - Spare_239</t>
  </si>
  <si>
    <t>Spare_240</t>
  </si>
  <si>
    <t>Oljetrykk i HPU-akumulator</t>
  </si>
  <si>
    <t>InntaksnivÃ¥ for vann</t>
  </si>
  <si>
    <t>ElvenivÃ¥mÃ¥ling</t>
  </si>
  <si>
    <t>MÃ¥ling av ettervannstand</t>
  </si>
  <si>
    <t>Beregnet â€“ FasestrÃ¸m I1</t>
  </si>
  <si>
    <t>Beregnet â€“ Linjespenning U12</t>
  </si>
  <si>
    <t>Beregnet â€“ Frekvens</t>
  </si>
  <si>
    <t>Beregnet â€“ Effektfakto</t>
  </si>
  <si>
    <t>Beregnet â€“ Aktiv effekt</t>
  </si>
  <si>
    <t>Beregnet â€“ Reaktiv effekt</t>
  </si>
  <si>
    <t>Beregnet â€“ Tilsynelatende effekt</t>
  </si>
  <si>
    <t>Beregnet â€“ Aktiv energi prod</t>
  </si>
  <si>
    <t>Beregnet â€“ Aktiv energi forbrukt</t>
  </si>
  <si>
    <t>Beregnet â€“ Reaktiv energi prod</t>
  </si>
  <si>
    <t>Beregnet â€“ Reakt energi forbrukt</t>
  </si>
  <si>
    <t>Hjelpeforsyning - FasetstrÃ¸m 1</t>
  </si>
  <si>
    <t>Hjelpeforsyning - FasetstrÃ¸m 2</t>
  </si>
  <si>
    <t>Hjelpeforsyning - FasetstrÃ¸m 3</t>
  </si>
  <si>
    <t>Hjelpeforsyning - Linjespenning U12</t>
  </si>
  <si>
    <t>Hjelpeforsyning - Linjespenning U21</t>
  </si>
  <si>
    <t>Hjelpeforsyning - Linjespenning U31</t>
  </si>
  <si>
    <t>Hjelpeforsyning - Fasetspenning U1</t>
  </si>
  <si>
    <t>Hjelpeforsyning - Fasetspenning U2</t>
  </si>
  <si>
    <t>Hjelpeforsyning - Fasetspenning U3</t>
  </si>
  <si>
    <t>Hjelpeforsyning - Aktiv effekt</t>
  </si>
  <si>
    <t>Hjelpeforsyning - Apparant effekt</t>
  </si>
  <si>
    <t>Hjelpeforsyning - Aktiv energiforbruk</t>
  </si>
  <si>
    <t>Hjelpeforsyning - Reaktiv energiproduksjon</t>
  </si>
  <si>
    <t>Hjelpeforsyning - Reaktiv energiforbruk</t>
  </si>
  <si>
    <t>Reserve</t>
  </si>
  <si>
    <t>HPP active power nominal value</t>
  </si>
  <si>
    <t>HPP reactive power nominal value - high limit</t>
  </si>
  <si>
    <t>HPP reactive power nominal value - low limit</t>
  </si>
  <si>
    <t>HPP apparent power nominal value</t>
  </si>
  <si>
    <t>HPP power factor nominal value - high limit</t>
  </si>
  <si>
    <t>HPP power factor nominal value - low limit</t>
  </si>
  <si>
    <t>HPP frequency nominal value</t>
  </si>
  <si>
    <t>HPP voltage nominal value</t>
  </si>
  <si>
    <t>HPP current nominal value</t>
  </si>
  <si>
    <t>Power scheduling locking hour</t>
  </si>
  <si>
    <t>Unit 1 nominal power</t>
  </si>
  <si>
    <t>Unit 2 nominal power</t>
  </si>
  <si>
    <t>Unit 3 nominal power</t>
  </si>
  <si>
    <t>Intake water level scaling factor</t>
  </si>
  <si>
    <t>Intake water level offset</t>
  </si>
  <si>
    <t>River water level measurement range low value</t>
  </si>
  <si>
    <t>River water level measurement range high value</t>
  </si>
  <si>
    <t>River water level scaling factor</t>
  </si>
  <si>
    <t>River water level scaling offset</t>
  </si>
  <si>
    <t>Tail water level too high value</t>
  </si>
  <si>
    <t>Export active energy unit</t>
  </si>
  <si>
    <t>Export reactive energy unit</t>
  </si>
  <si>
    <t>Import active energy unit</t>
  </si>
  <si>
    <t>Start regulation on grid</t>
  </si>
  <si>
    <t>Start number of units</t>
  </si>
  <si>
    <t>Unit ramp up time</t>
  </si>
  <si>
    <t>Unit ramp down time</t>
  </si>
  <si>
    <t>Start unit value</t>
  </si>
  <si>
    <t>Stop unit value</t>
  </si>
  <si>
    <t>Start unit delay</t>
  </si>
  <si>
    <t>Stop unit delay</t>
  </si>
  <si>
    <t>X</t>
  </si>
  <si>
    <t>Nominell aktiv effekt for kraftverket</t>
  </si>
  <si>
    <t>"Nominell reaktiv effekt for kraftverket â€“ Ã¸vre grense</t>
  </si>
  <si>
    <t>Nominell reaktiv effekt for kraftverket â€“ nedre grense</t>
  </si>
  <si>
    <t>Nominell tilsynelatende effekt for kraftverket</t>
  </si>
  <si>
    <t>Nominell effektfaktor for kraftverket â€“ Ã¸vre grense</t>
  </si>
  <si>
    <t>Nominell effektfaktor for kraftverket â€“ nedre grense</t>
  </si>
  <si>
    <t>Nominell frekvens for kraftverket</t>
  </si>
  <si>
    <t>Nominell spenning for kraftverket</t>
  </si>
  <si>
    <t>Nominell strÃ¸m for kraftverket</t>
  </si>
  <si>
    <t>Inntak vannivÃ¥mÃ¥ling rekkevidde lav verdi</t>
  </si>
  <si>
    <t>Inntak vannivÃ¥mÃ¥ling rekkevidde hÃ¸y verdi</t>
  </si>
  <si>
    <t>For lav verdi for inntaksvannstand</t>
  </si>
  <si>
    <t>Lav verdi for inntaksvannstand</t>
  </si>
  <si>
    <t>Tid for lÃ¥sing av effektplan</t>
  </si>
  <si>
    <t>Aggregat 1 nominell effekt</t>
  </si>
  <si>
    <t>Aggregat 2 nominell effekt</t>
  </si>
  <si>
    <t>Aggregat 3 nominell effekt</t>
  </si>
  <si>
    <t>Hjelpenhet â€“ skaleringsfaktor for strÃ¸mmÃ¥ling</t>
  </si>
  <si>
    <t>Hjelpenhet â€“ skaleringsfaktor for spenningsmÃ¥ling</t>
  </si>
  <si>
    <t>Hjelpenhet â€“ skaleringsfaktor for effektmÃ¥ling</t>
  </si>
  <si>
    <t>Hjelpenhet â€“ skaleringsfaktor for frekvensmÃ¥ling</t>
  </si>
  <si>
    <t>Hjelpenhet â€“ skaleringsfaktor for effektfaktormÃ¥ling</t>
  </si>
  <si>
    <t>Hjelpenhet â€“ skaleringsfaktor for energimÃ¥ling</t>
  </si>
  <si>
    <t>Skaleringsfaktor for energimÃ¥ling i linjebeskyttelse</t>
  </si>
  <si>
    <t>OLJETRYKKSANLEGG akkumulator trykk mÃ¥leomrÃ¥de lav verdi</t>
  </si>
  <si>
    <t>OLJETRYKKSANLEGG akkumulator trykk mÃ¥leomrÃ¥de hÃ¸y verdi</t>
  </si>
  <si>
    <t>OLJETRYKKSANLEGG akkumulator trykk skalering faktor</t>
  </si>
  <si>
    <t>OLJETRYKKSANLEGG akkumulator trykk skalering offset</t>
  </si>
  <si>
    <t>OLJETRYKKSANLEGG akkumulator trykk for lav verdi</t>
  </si>
  <si>
    <t>OLJETRYKKSANLEGG akkumulator trykk lav verdi</t>
  </si>
  <si>
    <t>Skaleringsfaktor for inntaksvannstand</t>
  </si>
  <si>
    <t>Forskyvning for inntaksvannstand</t>
  </si>
  <si>
    <t>ElvenivÃ¥mÃ¥ling rekkevidde lav verdi</t>
  </si>
  <si>
    <t>ElvenivÃ¥mÃ¥ling rekkevidde hÃ¸y verdi</t>
  </si>
  <si>
    <t>ElvenivÃ¥ skalering faktor</t>
  </si>
  <si>
    <t>ElvenivÃ¥ skalering offset</t>
  </si>
  <si>
    <t>Vannstand mÃ¥leomrÃ¥de lav verdi</t>
  </si>
  <si>
    <t>Vannstand mÃ¥leomrÃ¥de hÃ¸y verdi</t>
  </si>
  <si>
    <t>Vannstand skalafaktor</t>
  </si>
  <si>
    <t>Vannstand skalaforskyvning</t>
  </si>
  <si>
    <t>Vannstand hÃ¸y verdi</t>
  </si>
  <si>
    <t>Vannstand for hÃ¸y verdi</t>
  </si>
  <si>
    <t>Startregulering pÃ¥ nett</t>
  </si>
  <si>
    <t>Startantall for aggregater</t>
  </si>
  <si>
    <t>Tidsrampe for oppstart av aggregat</t>
  </si>
  <si>
    <t>Tidsrampe for nedstenging av aggregat</t>
  </si>
  <si>
    <t>Startverdi for aggregat</t>
  </si>
  <si>
    <t>Stoppverdi for aggregat</t>
  </si>
  <si>
    <t>Forsinkelse ved oppstart av aggregat</t>
  </si>
  <si>
    <t>Forsinkelse ved stopp av aggregat</t>
  </si>
  <si>
    <t>OLJETRYKKSANLEGG pumpe regulator hÃ¸y grenseverdi</t>
  </si>
  <si>
    <t>OLJETRYKKSANLEGG pumpe regulator omrÃ¥deverdi</t>
  </si>
  <si>
    <t>Unit 1 Turbine +1MEA10</t>
  </si>
  <si>
    <t>Auxiliary supply cubicle +0BFA01</t>
  </si>
  <si>
    <t>Unit 2 Generator +2MKA10</t>
  </si>
  <si>
    <t>Unit 2 Exc. device (-DECS-250)</t>
  </si>
  <si>
    <t>Unit 2 Gen. prot. relay (-7UM85)</t>
  </si>
  <si>
    <t>Unit 2 Control - Auto mode</t>
  </si>
  <si>
    <t>Common control and prot. +0CJA01</t>
  </si>
  <si>
    <t>Unit 2 Communication</t>
  </si>
  <si>
    <t>Common control +0CJA01 Comm.</t>
  </si>
  <si>
    <t>Unit 2 Control</t>
  </si>
  <si>
    <t>Unit 2 Start Sequence</t>
  </si>
  <si>
    <t>Unit 2 NSD Sequence</t>
  </si>
  <si>
    <t>Unit 2 QSD Sequence</t>
  </si>
  <si>
    <t>Unit 2 ESD Sequence</t>
  </si>
  <si>
    <t>220VDC Rectifier cubicle +0BDV01</t>
  </si>
  <si>
    <t>220VDC Distrib. cubicle +0BVD02</t>
  </si>
  <si>
    <t>Transformer feeder 2 +AKA02</t>
  </si>
  <si>
    <t>Unit 2 Gen. prot. relay 7UM85</t>
  </si>
  <si>
    <t>Generator prot. relay EASGEN</t>
  </si>
  <si>
    <t>Trafo. prot. relay SEPAM T42</t>
  </si>
  <si>
    <t>Valve 2 position - positioning error</t>
  </si>
  <si>
    <t>Spring link monitoring</t>
  </si>
  <si>
    <t>Guide vane distorsion</t>
  </si>
  <si>
    <t>Heater 1 miniature circuit breaker (-F57) off</t>
  </si>
  <si>
    <t>HPU heater contactor (-K57) - ERR</t>
  </si>
  <si>
    <t xml:space="preserve">Accumulator pressure measurement (-) - sensor error </t>
  </si>
  <si>
    <t xml:space="preserve">Accumulator pressure too low (-255F.1) </t>
  </si>
  <si>
    <t>Accumulator pressure measurement (-) - low</t>
  </si>
  <si>
    <t>Oil level measurement too low (-227G)</t>
  </si>
  <si>
    <t xml:space="preserve">Oil temperature measurement too high (-258) </t>
  </si>
  <si>
    <t>Pressure filter clogging warning (-227H)</t>
  </si>
  <si>
    <t>Pressure filter - clogging tripg (-227H)</t>
  </si>
  <si>
    <t>Return filter clogging warningg (-227I)</t>
  </si>
  <si>
    <t>Return filter clogging tripg (-227I)</t>
  </si>
  <si>
    <t>Accumulator pressure too high (-255E.2)</t>
  </si>
  <si>
    <t>Bypass valve MCB (-F40) - OFF</t>
  </si>
  <si>
    <t>Bypass opening closing torque switch activated</t>
  </si>
  <si>
    <t>Penstock pressure measurement (-Turck) - sensor error</t>
  </si>
  <si>
    <t>Penstock pressure measurement (-Turck) - too low</t>
  </si>
  <si>
    <t>Penstock pressure measurement (-Turck) - low</t>
  </si>
  <si>
    <t>Turbine pressure measurement (-Turck)  - sensor error</t>
  </si>
  <si>
    <t>Turbine pressure measurement (-Turck) - too low</t>
  </si>
  <si>
    <t>Turbine pressure measurement (-Turck) - low</t>
  </si>
  <si>
    <t>MIV contactor (-K52, -K53) - ERR</t>
  </si>
  <si>
    <t>MIV heater MCB (-F58) - OFF</t>
  </si>
  <si>
    <t>MIV Torque switch - opening</t>
  </si>
  <si>
    <t>MIV Torque switch - closing</t>
  </si>
  <si>
    <t>MIV Thermoswitch overload</t>
  </si>
  <si>
    <t>U winding temperature measurement - sensor errror</t>
  </si>
  <si>
    <t>V winding temperature measurement - sensor errror</t>
  </si>
  <si>
    <t>W winding temperature measurement - sensor errror</t>
  </si>
  <si>
    <t>DE bearing temperature measurement - sensor error</t>
  </si>
  <si>
    <t>DE bearing temperature measurement - high</t>
  </si>
  <si>
    <t>DE bearing temperature measurement - too high</t>
  </si>
  <si>
    <t>NDE bearing temperature measurement - sensor error</t>
  </si>
  <si>
    <t>NDE bearing temperature measurement - high</t>
  </si>
  <si>
    <t>NDE bearing temperature measurement - too high</t>
  </si>
  <si>
    <t>Bearing 6 temperature sensor error</t>
  </si>
  <si>
    <t>Bearing 6 temperature high</t>
  </si>
  <si>
    <t>Bearing 6 temperature too high</t>
  </si>
  <si>
    <t>Air inlet outlet 1 temperature sensor error</t>
  </si>
  <si>
    <t>Air inlet outlet 1 temperature high</t>
  </si>
  <si>
    <t>Air inlet outlet 1 temperature too high</t>
  </si>
  <si>
    <t>Air inlet outlet 4 temperature too high</t>
  </si>
  <si>
    <t>Main speed sensor error</t>
  </si>
  <si>
    <t>Redundant speed measurement - sensor error</t>
  </si>
  <si>
    <t>Main speed mea. and frequency measurement difference too high</t>
  </si>
  <si>
    <t>Overspeed alarm</t>
  </si>
  <si>
    <t>Generator overspeed trip (-K311)</t>
  </si>
  <si>
    <t>Generator heater CB (-F56) - OFF</t>
  </si>
  <si>
    <t>Generator heater contactor (-K56) - error</t>
  </si>
  <si>
    <t>Voltage transformator miniature circuit breaker (-) off</t>
  </si>
  <si>
    <t>Greasing pump activation error (-SG24)</t>
  </si>
  <si>
    <t>SPARE_244</t>
  </si>
  <si>
    <t>Oil temperature - high</t>
  </si>
  <si>
    <t>Oil temperature - too high</t>
  </si>
  <si>
    <t>GAS_NOK</t>
  </si>
  <si>
    <t>PRESS_REL_VALVE_FAULT</t>
  </si>
  <si>
    <t>WARNING</t>
  </si>
  <si>
    <t>TRIP</t>
  </si>
  <si>
    <t>OLTC_POSITION</t>
  </si>
  <si>
    <t>OLTC_P_TRIP1</t>
  </si>
  <si>
    <t>OLTC_P_TRIP2</t>
  </si>
  <si>
    <t>OLTC_OIL_LEVEL_LL</t>
  </si>
  <si>
    <t>OLTC_OIL_LEVEL_HH</t>
  </si>
  <si>
    <t>Excitation contactor error (-K1)</t>
  </si>
  <si>
    <t>Excitation device watchdog NOK</t>
  </si>
  <si>
    <t>Excitation device - Voltage not bulit</t>
  </si>
  <si>
    <t>DECS250_ALARM</t>
  </si>
  <si>
    <t>Excitation device alarm</t>
  </si>
  <si>
    <t>Excitation device trip</t>
  </si>
  <si>
    <t>Generator protection TRIP</t>
  </si>
  <si>
    <t>Minimal nozzle openness</t>
  </si>
  <si>
    <t>External signals power supply (-F36) - OFF</t>
  </si>
  <si>
    <t>Analog inputs power supply miniature circuit breaker (-) off</t>
  </si>
  <si>
    <t xml:space="preserve">24VDC MCBs group (-F37) - alarm </t>
  </si>
  <si>
    <t xml:space="preserve">24VDC MCBs group (-F34, -F38) - trip </t>
  </si>
  <si>
    <t>Quick shutdown relay tripped</t>
  </si>
  <si>
    <t>Digital outputs power supply (-F32) - OFF</t>
  </si>
  <si>
    <t>Line measurement device SENTRON PAC3200 - communiction error</t>
  </si>
  <si>
    <t>ESD from common</t>
  </si>
  <si>
    <t>qsd FROM COMMON</t>
  </si>
  <si>
    <t>STI FROM COMMON</t>
  </si>
  <si>
    <t>Generator measurement device communication error</t>
  </si>
  <si>
    <t>Line protection device SEPAM T42 - communication error</t>
  </si>
  <si>
    <t>Auxiliary meas. device Sentron PAC3220 - communication error</t>
  </si>
  <si>
    <t>0BFA01 cubicle communication error</t>
  </si>
  <si>
    <t>MV cubicle communication error</t>
  </si>
  <si>
    <t>Unit 1 +1CJA01 Communication error</t>
  </si>
  <si>
    <t>Unit 2 +2CJA01 Communication error</t>
  </si>
  <si>
    <t>STI alarm from Intake +0LPY01</t>
  </si>
  <si>
    <t>NSD alarm from Intake +0LPY01</t>
  </si>
  <si>
    <t>QSD alarm from Intake +0LPY01</t>
  </si>
  <si>
    <t>ESD alarm from Intake +0LPY01</t>
  </si>
  <si>
    <t>SICAM device power supply (-F39) - OFF</t>
  </si>
  <si>
    <t>220VDC MCBs group (-F130) - trip</t>
  </si>
  <si>
    <t>Aggregat 2 Emergency shutdown button pressed</t>
  </si>
  <si>
    <t>HPU Emergency shutdown button pressed</t>
  </si>
  <si>
    <t>Aggregat 1 Emergency shutdown button pressed</t>
  </si>
  <si>
    <t>Fire alarm from Control room</t>
  </si>
  <si>
    <t>Fire alarm from Transformer room</t>
  </si>
  <si>
    <t>Unit 1 stop from Remote station</t>
  </si>
  <si>
    <t>Unit 2 stop from Remote station</t>
  </si>
  <si>
    <t>Unit 1 block operation from Remote station</t>
  </si>
  <si>
    <t>Unit 2 block operation from Remote station</t>
  </si>
  <si>
    <t>Rectifier failure (-KP1)</t>
  </si>
  <si>
    <t>Module suppy faul (-FM1, -FM2, - FM3)</t>
  </si>
  <si>
    <t>Main CB (-Q0) - ON</t>
  </si>
  <si>
    <t>Unit 1 power supply (-F1) - OFF</t>
  </si>
  <si>
    <t>Unit 2 power supply (-F2) - OFF</t>
  </si>
  <si>
    <t>Common power supply 1 (-F3) - OFF</t>
  </si>
  <si>
    <t>Common power supply 2 (-F4) - OFF</t>
  </si>
  <si>
    <t>Unit 1 CWS valve motor MCB (-F5) - OFF</t>
  </si>
  <si>
    <t>Unit 1 MV CB motor MCB (-F6) - OFF</t>
  </si>
  <si>
    <t>Signal system supply 1 MCB (-F7) - OFF</t>
  </si>
  <si>
    <t>Signal system supply 2 MCB (-F8) - OFF</t>
  </si>
  <si>
    <t>Unit 1 DWS motor supply MCB (-F9) - OFF</t>
  </si>
  <si>
    <t>Rectifier 1 24VDC MCB (-F10) - OFF</t>
  </si>
  <si>
    <t>Rectifier 2 24VDC MCB (-F11) - OFF</t>
  </si>
  <si>
    <t>AC voltage not present (-F411, -K411)</t>
  </si>
  <si>
    <t>Surge arrester (-FU1) - fault</t>
  </si>
  <si>
    <t>24VDC MCBs group (-F31, -F422, -F39) - alarm</t>
  </si>
  <si>
    <t>24VDC MCBs group (-F38) - trip</t>
  </si>
  <si>
    <t>24VDC Rectifier 1 (-F10, U101) - fault</t>
  </si>
  <si>
    <t>24VDC Rectifier 2 (-F11, U102) - fault</t>
  </si>
  <si>
    <t>24VDC Battery (-FB, -F40, -K201) - disconnected</t>
  </si>
  <si>
    <t>MV cubicle DC supply circuit breaker (-F10) - OFF</t>
  </si>
  <si>
    <t>220VDC Battery switch disconnector (-F0) - OFF</t>
  </si>
  <si>
    <t>Incoming main supply CB (-Q0) - OFF</t>
  </si>
  <si>
    <t>Ventilation system not ready</t>
  </si>
  <si>
    <t>Unit 1 control cubicle +1CJA01 DC power suppply MCB (-F13) - OFF</t>
  </si>
  <si>
    <t>Unit 2 control cubicle +2CJA01 DC power suppply MCB (-F14) - OFF</t>
  </si>
  <si>
    <t>Unit 1 control cubicle +1CJA01 AC power suppply MCB (-F91) - OFF</t>
  </si>
  <si>
    <t>Unit 2 control cubicle +2CJA01 AC power suppply MCB (-F92) - OFF</t>
  </si>
  <si>
    <t>Common control cub. +0CJA01 AC power suppply MCB (-F93) - OFF</t>
  </si>
  <si>
    <t>Unit 1 GCB cubicle (+1BAC01) DC power suppply MCB (-F13) - OFF</t>
  </si>
  <si>
    <t>Unit 2 GCB cubicle (+2BAC01) DC power suppply MCB (-F14) - OFF</t>
  </si>
  <si>
    <t>MV cubicle (+AJA02) DC power suppply MCB (-F15) - OFF</t>
  </si>
  <si>
    <t>MV cubicle (+AJA02) DC power suppply MCB (-F14) - OFF</t>
  </si>
  <si>
    <t>220VDC rectifier cub. +0BDV01 AC power supply MCB (-F94) - OFF</t>
  </si>
  <si>
    <t>Hatch house power supply MCB (-F67) - OFF</t>
  </si>
  <si>
    <t>Variator power supply MCB (-F68) - OFF</t>
  </si>
  <si>
    <t>Ventilation power supply MCB (-F69) - OFF</t>
  </si>
  <si>
    <t>Insulation monitor power supply MCB (-F410) - OFF</t>
  </si>
  <si>
    <t>Metering cubicle +0CFA01 power supply MCB (-F62) - OFF</t>
  </si>
  <si>
    <t>Powerhouse distribution panel power supply MCB (-F63) - OFF</t>
  </si>
  <si>
    <t>24VDC battery switch disconnector (-F0) - OFF</t>
  </si>
  <si>
    <t>Disconnector (-Q2) - signalization error</t>
  </si>
  <si>
    <t>Disconnector (-Q2) - OFF</t>
  </si>
  <si>
    <t>Earthing switch (-Q3) - signalization error</t>
  </si>
  <si>
    <t>Earthing switch (-Q3) - grounded</t>
  </si>
  <si>
    <t>Circuit breaker (-Q1) spring not charged</t>
  </si>
  <si>
    <t>Heater MCB (-Q6) OFF</t>
  </si>
  <si>
    <t>Line protection device MCB (-F14) OFF</t>
  </si>
  <si>
    <t>Unit 1 GCB - breaker faliure</t>
  </si>
  <si>
    <t>Unit 2 GCB - breaker faliure</t>
  </si>
  <si>
    <t>Earthing switch (-Q8) signalization error</t>
  </si>
  <si>
    <t>Earthing switch (-Q8) grounded</t>
  </si>
  <si>
    <t>Disconnector (-Q1) signalization error</t>
  </si>
  <si>
    <t>Water measurement sensor - error</t>
  </si>
  <si>
    <t>River water level measurement error</t>
  </si>
  <si>
    <t>BACKFLOW_NDE_TEMP_ERR</t>
  </si>
  <si>
    <t>BACKFLOW_NDE_TEMP_H</t>
  </si>
  <si>
    <t>BACKFLOW_NDE_TEMP_HH</t>
  </si>
  <si>
    <t>Q_DE_ERR</t>
  </si>
  <si>
    <t>Q_DE_LL</t>
  </si>
  <si>
    <t>Q_NDE_ERR</t>
  </si>
  <si>
    <t>Q_NDE_LL</t>
  </si>
  <si>
    <t>Q_WIN_ERR</t>
  </si>
  <si>
    <t>Q_WIN_LL</t>
  </si>
  <si>
    <t>DC_PUMP_MOT_CB_OFF</t>
  </si>
  <si>
    <t>Drainage pump 1 Minicass MCB (-F32) OFF</t>
  </si>
  <si>
    <t>Drainage pump 1  - control switch ON (-K102)</t>
  </si>
  <si>
    <t>Drainage pump 1  - control switch OFF(-K103)</t>
  </si>
  <si>
    <t>Drainage Pump 1 MCB (-K53) OFF</t>
  </si>
  <si>
    <t>Drainage pump 1 Minicass MCB (-F33) OFF</t>
  </si>
  <si>
    <t>Drainage pump 2  - control switch ON (-K106)</t>
  </si>
  <si>
    <t>Drainage pump 2  - control switch OFF (-K107)</t>
  </si>
  <si>
    <t>Drainage Pump 2 MCB (-F54) OFF</t>
  </si>
  <si>
    <t>Drainage system water level too high</t>
  </si>
  <si>
    <t>Drainage Pump 2 MCB ON (-K111)</t>
  </si>
  <si>
    <t>Pump 1 contactor - error</t>
  </si>
  <si>
    <t>Pump 2 contactor - error</t>
  </si>
  <si>
    <t>Reverse power protetion stage 1</t>
  </si>
  <si>
    <t>Reverse power protetion stage 2</t>
  </si>
  <si>
    <t>Overload protetion stage 1</t>
  </si>
  <si>
    <t>Overload protetion stage 2</t>
  </si>
  <si>
    <t>Unbalance protection stage 1</t>
  </si>
  <si>
    <t>Unbalance protection stage 2</t>
  </si>
  <si>
    <t>Voltage asymmetry</t>
  </si>
  <si>
    <t>Ground fault protection stage 1</t>
  </si>
  <si>
    <t>Ground fault protection stage 2</t>
  </si>
  <si>
    <t>Inverse phase rotation</t>
  </si>
  <si>
    <t>Overexcited protection stage 1</t>
  </si>
  <si>
    <t>Overexcited protection stage 2</t>
  </si>
  <si>
    <t>Underexcited protection stage 1</t>
  </si>
  <si>
    <t>Underexcited protection stage 2</t>
  </si>
  <si>
    <t>Breaker faliure protection</t>
  </si>
  <si>
    <t>Phase sequence protection</t>
  </si>
  <si>
    <t>Agg. 1 Turbin +1MEA10</t>
  </si>
  <si>
    <t>Felles kontroll +R0 Comm.</t>
  </si>
  <si>
    <t>Vannstand i halen - sensorfeil</t>
  </si>
  <si>
    <t>HÃ¸y vannstand i halen</t>
  </si>
  <si>
    <t>Vannstanden i halen er for hÃ¸y</t>
  </si>
  <si>
    <t>Hydraulikkoljepumpe 1 kontaktor (-K51) - feil</t>
  </si>
  <si>
    <t>Hydraulikkoljepumpe 1 CB (-F51) - AV</t>
  </si>
  <si>
    <t>Hydraulikkoljepumpe 2 kontaktor (-K52) - feil</t>
  </si>
  <si>
    <t>Hydraulikkoljepumpe 2 CB (-F52) - AV</t>
  </si>
  <si>
    <t>Feil pÃ¥ alle hydrauliske pumper (F51, -F52, -K51, K52)</t>
  </si>
  <si>
    <t>MÃ¥ling av akkumulatortrykk (-) - sensorfeil</t>
  </si>
  <si>
    <t>Akkumulatortrykket er for lavt (-255F.1)</t>
  </si>
  <si>
    <t>MÃ¥ling av akkumulatortrykk (-) - lav</t>
  </si>
  <si>
    <t>Lavt oljenivÃ¥ (-227E)</t>
  </si>
  <si>
    <t>OljenivÃ¥mÃ¥ling for lav (-227G)</t>
  </si>
  <si>
    <t>OljetemperaturmÃ¥ling for hÃ¸y (-258)</t>
  </si>
  <si>
    <t>Advarsel om tilstopping av trykkfilter (-227H)</t>
  </si>
  <si>
    <t>Trykkfilter - tilstopping (-227H)</t>
  </si>
  <si>
    <t>Advarsel om tilstopping av returfilteret (-227I)</t>
  </si>
  <si>
    <t>Returfilter tilstopping tripg (-227I)</t>
  </si>
  <si>
    <t>Akkumulatortrykk for hÃ¸yt (-255E.2)</t>
  </si>
  <si>
    <t>NÃ¸davstengningsknapp trykket (-S301)</t>
  </si>
  <si>
    <t>NÃ¸davstengningsrelÃ© utlÃ¸st (-K301)</t>
  </si>
  <si>
    <t>Eksterne signaler strÃ¸mforsyning (-F36) - AV</t>
  </si>
  <si>
    <t>24VDC MCB-gruppe (-F37) - alarm</t>
  </si>
  <si>
    <t>24VDC MCB-gruppe (-F34, -F38) - tur</t>
  </si>
  <si>
    <t>StrÃ¸mforsyning med digitale utganger (-F32) - AV</t>
  </si>
  <si>
    <t>HjelpeAggregat Sentron PAC3220 - kommunikasjonsfeil</t>
  </si>
  <si>
    <t>0BFA01 kommunikasjonsfeil i avlukke</t>
  </si>
  <si>
    <t>Kommunikasjonsfeil i mellomspenningsbÃ¥s</t>
  </si>
  <si>
    <t>Aggregat 1 +1CJA01 Kommunikasjonsfeil</t>
  </si>
  <si>
    <t>Aggregat 2 +2CJA01 Kommunikasjonsfeil</t>
  </si>
  <si>
    <t>STI-alarm fra inntak +0LPY01</t>
  </si>
  <si>
    <t>NSD-alarm fra inntak +0LPY01</t>
  </si>
  <si>
    <t>QSD-alarm fra inntak +0LPY01</t>
  </si>
  <si>
    <t>ESD-alarm fra inntak +0LPY01</t>
  </si>
  <si>
    <t>SICAM-Aggregatens strÃ¸mforsyning (-F39) - AV</t>
  </si>
  <si>
    <t>220VDC MCB-gruppe (-F130) - tur</t>
  </si>
  <si>
    <t>Aggregat 2 NÃ¸davstengningsknapp trykket</t>
  </si>
  <si>
    <t>HPU-nÃ¸davstengningsknapp trykket</t>
  </si>
  <si>
    <t>Aggregat 1 NÃ¸davstengningsknapp trykket</t>
  </si>
  <si>
    <t>Brannalarm fra kontrollrommet</t>
  </si>
  <si>
    <t>Brannalarm fra transformatorrommet</t>
  </si>
  <si>
    <t>Stans av Aggregat 1 fra fjernstasjon</t>
  </si>
  <si>
    <t>Stans av Aggregat 2 fra fjernstasjon</t>
  </si>
  <si>
    <t>Blokkering av Aggregat 1 fra fjernstasjon</t>
  </si>
  <si>
    <t>Blokkering av Aggregat 2 fra fjernstasjon</t>
  </si>
  <si>
    <t>Feil pÃ¥ likeretter (-KP1)</t>
  </si>
  <si>
    <t>AC-inngang faliure (-KP2)</t>
  </si>
  <si>
    <t>DC-utgang faliure (-KP3)</t>
  </si>
  <si>
    <t>Feil pÃ¥ kontrollforsyningen (-FCP)</t>
  </si>
  <si>
    <t>Feil i hovedforsyningen (-F0)</t>
  </si>
  <si>
    <t>Mislykket tjenesteforsyning (-FS)</t>
  </si>
  <si>
    <t>ModulstÃ¸tte (-FM1, -FM2, - FM3)</t>
  </si>
  <si>
    <t>Hoved-CB (-Q0) - PÃ…</t>
  </si>
  <si>
    <t>Aggregat 1 strÃ¸mforsyning (-F1) - AV</t>
  </si>
  <si>
    <t>Aggregat 2 strÃ¸mforsyning (-F2) - AV</t>
  </si>
  <si>
    <t>Vanlig strÃ¸mforsyning 1 (-F3) - AV</t>
  </si>
  <si>
    <t>Felles strÃ¸mforsyning 2 (-F4) - AV</t>
  </si>
  <si>
    <t>Aggregat 1 CWS ventilmotor MCB (-F5) - AV</t>
  </si>
  <si>
    <t>Aggregat 1 MV CB-motor MCB (-F6) - AV</t>
  </si>
  <si>
    <t>Signalsystemforsyning 1 MCB (-F7) - AV</t>
  </si>
  <si>
    <t>Signalsystemforsyning 2 MCB (-F8) - AV</t>
  </si>
  <si>
    <t>Aggregat 1 DWS motorforsyning MCB (-F9) - AV</t>
  </si>
  <si>
    <t>Likeretter 1 24VDC MCB (-F10) - AV</t>
  </si>
  <si>
    <t>Likeretter 2 24VDC MCB (-F11) - AV</t>
  </si>
  <si>
    <t>Service voltage forsynings faiure (-FS)</t>
  </si>
  <si>
    <t>AC voltage ikke tilstede (-F411, -K411)</t>
  </si>
  <si>
    <t>Overspenningsavleder (-FU1) - feil</t>
  </si>
  <si>
    <t>24VDC MCB-gruppe (-F31, -F422, -F39) - alarm</t>
  </si>
  <si>
    <t>24VDC MCB-gruppe (-F38) - tur</t>
  </si>
  <si>
    <t>24VDC likeretter 1 (-F10, U101) - feil</t>
  </si>
  <si>
    <t>24VDC likeretter 2 (-F11, U102) - feil</t>
  </si>
  <si>
    <t>24VDC batteri (-FB, -F40, -K201) - frakoblet</t>
  </si>
  <si>
    <t>Felles DC-forsyning MCB AV (-F0)</t>
  </si>
  <si>
    <t>220VDC Batteribryter frakobling (-F0) - AV</t>
  </si>
  <si>
    <t>Innkommende hovedforsyning CB (-Q0) - AV</t>
  </si>
  <si>
    <t>Ventilasjonssystemet er ikke klart</t>
  </si>
  <si>
    <t>Aggr. 1 kontrollskap +1CJA01 DC strÃ¸mforsyning MCB (-F13) - AV</t>
  </si>
  <si>
    <t>Aggr. 2 kontrollskap +2CJA01 DC strÃ¸mforsyning MCB (-F14) - AV</t>
  </si>
  <si>
    <t>Aggr. 1 kontrollskap +1CJA01 AC strÃ¸mforsyning MCB (-F91) - AV</t>
  </si>
  <si>
    <t>Aggr. 2 kontrollskap +2CJA01 AC strÃ¸mforsyning MCB (-F92) - AV</t>
  </si>
  <si>
    <t>Vanlig kontrollunge. +0CJA01 AC-strÃ¸mforsyning MCB (-F93) - AV</t>
  </si>
  <si>
    <t>220VDC rettbryter skap +0BDV01 AC strÃ¸mforsyning MCB (-F94) - AV</t>
  </si>
  <si>
    <t>Lukehus strÃ¸mforsyning MCB (-F67) - AV</t>
  </si>
  <si>
    <t>Variator strÃ¸mforsyning MCB (-F68) - AV</t>
  </si>
  <si>
    <t>VentilasjonsstrÃ¸mforsyning MCB (-F69) - AV</t>
  </si>
  <si>
    <t>Isolasjonsmonitor strÃ¸mforsyning MCB (-F410) - AV</t>
  </si>
  <si>
    <t>Alarm for isolasjonsmonitor (-F410.1)</t>
  </si>
  <si>
    <t>Doseringskabinett +0CFA01 strÃ¸mforsyning MCB (-F62) - AV</t>
  </si>
  <si>
    <t>Powerhouse distribusjonspanel strÃ¸mforsyning MCB (-F63) - AV</t>
  </si>
  <si>
    <t>24VDC batteribryter frakobling (-F0) - AV</t>
  </si>
  <si>
    <t>Frakobling (-Q1) - signaliseringsfeil</t>
  </si>
  <si>
    <t>Frakobling (-Q1) - AV</t>
  </si>
  <si>
    <t>Jordingsbryter (-Q1) - signaliseringsfeil</t>
  </si>
  <si>
    <t>Jordingsbryter (-Q1) - jordet</t>
  </si>
  <si>
    <t>Frakobling (-Q2) - signaliseringsfeil</t>
  </si>
  <si>
    <t>Frakobling (-Q2) - AV</t>
  </si>
  <si>
    <t>Jordingsbryter (-Q3) - signaliseringsfeil</t>
  </si>
  <si>
    <t>Jordingsbryter (-Q3) - jordet</t>
  </si>
  <si>
    <t>VannmÃ¥lingssensor â€“ feil</t>
  </si>
  <si>
    <t>Feil ved mÃ¥ling av vannstand i elver</t>
  </si>
  <si>
    <t>Dreneringspumpe 1 Minicass trip (-K100)</t>
  </si>
  <si>
    <t>Dreneringspumpe 1 Minicass MCB (-F32) AV</t>
  </si>
  <si>
    <t>Dreneringspumpe 1 - kontrollbryter PÃ… (-K102)</t>
  </si>
  <si>
    <t>Dreneringspumpe 1 - kontrollbryter AV (-K103)</t>
  </si>
  <si>
    <t>Dreneringspumpe 1 MCB (-K53) AV</t>
  </si>
  <si>
    <t>Dreneringspumpe 2 Minicass utlÃ¸ser (-K101)</t>
  </si>
  <si>
    <t>Dreneringspumpe 1 Minicass MCB (-F33) AV</t>
  </si>
  <si>
    <t>Dreneringspumpe 2 - kontrollbryter PÃ… (-K106)</t>
  </si>
  <si>
    <t>Dreneringspumpe 2 - kontrollbryter AV (-K107)</t>
  </si>
  <si>
    <t>Dreneringspumpe 2 MCB (-F54) AV</t>
  </si>
  <si>
    <t>Vannstanden i avlÃ¸pssystemet er for hÃ¸y</t>
  </si>
  <si>
    <t>Pumpe 1 kontaktor â€“ feil</t>
  </si>
  <si>
    <t>Pumpe 2 kontaktor â€“ feil</t>
  </si>
  <si>
    <t>SICAM_POWER_SUPPLY_OK</t>
  </si>
  <si>
    <t>MCB_220_TRIP_GROUP</t>
  </si>
  <si>
    <t>CTRL_ESD_PB_2</t>
  </si>
  <si>
    <t>CTRL_ESD_PB_3</t>
  </si>
  <si>
    <t>CTRL_ESD_PB_4</t>
  </si>
  <si>
    <t>REMOTE_START</t>
  </si>
  <si>
    <t>REMOTE_STOP</t>
  </si>
  <si>
    <t>DIESEL_VOLTAGE_OK</t>
  </si>
  <si>
    <t>RECTIFIER_3_OK</t>
  </si>
  <si>
    <t>COMMON_DC_CUBICLE_SUPPLY_OK</t>
  </si>
  <si>
    <t>AUX_SUPPLY_2</t>
  </si>
  <si>
    <t>RECTIFIER_220V_AC_SUPPLY_OK</t>
  </si>
  <si>
    <t>INTAKE_AC_CUBICLE_SUPPY_OK</t>
  </si>
  <si>
    <t>VARIATOR_POWER_SUPPLY_OK</t>
  </si>
  <si>
    <t>VENZILATION_POWER_SUPPLY_OK</t>
  </si>
  <si>
    <t>INSUATION_MONITOR_MCB_OK</t>
  </si>
  <si>
    <t>INSULATION_MONITOR_ALARM</t>
  </si>
  <si>
    <t>AVR_POWER_INPUT_MCB_OK</t>
  </si>
  <si>
    <t>POWER_HOUSE_DISTRIB_MCB_OK</t>
  </si>
  <si>
    <t>EXTERNAL_SIGNALS_PS_ON</t>
  </si>
  <si>
    <t>_220VDC_BAT_DS_ON</t>
  </si>
  <si>
    <t>_24VDC_BAT_DS_ON</t>
  </si>
  <si>
    <t>SPARE_79</t>
  </si>
  <si>
    <t>SPARE_80</t>
  </si>
  <si>
    <t>SPARE_81</t>
  </si>
  <si>
    <t>SPARE_82</t>
  </si>
  <si>
    <t>SPARE_83</t>
  </si>
  <si>
    <t>SPARE_84</t>
  </si>
  <si>
    <t>SPARE_85</t>
  </si>
  <si>
    <t>SPARE_86</t>
  </si>
  <si>
    <t>SPARE_87</t>
  </si>
  <si>
    <t>SPARE_88</t>
  </si>
  <si>
    <t>SPARE_89</t>
  </si>
  <si>
    <t>SPARE_90</t>
  </si>
  <si>
    <t>SPARE_91</t>
  </si>
  <si>
    <t>SPARE_92</t>
  </si>
  <si>
    <t>SPARE_93</t>
  </si>
  <si>
    <t>DC_CUBICLE</t>
  </si>
  <si>
    <t>RECTIFER_FALIURE</t>
  </si>
  <si>
    <t>AC_INPUT_FALIURE</t>
  </si>
  <si>
    <t>DC_OUTPUT_FALIURE</t>
  </si>
  <si>
    <t>CONTROL_SUPPLY_FALIURE</t>
  </si>
  <si>
    <t>CONTROL_VOLTAGE_FAILURE</t>
  </si>
  <si>
    <t>MAIN_SUPPLY_FALIURE</t>
  </si>
  <si>
    <t>SERVICE_SUPPLY_FALIURE</t>
  </si>
  <si>
    <t>MODULE_SUPPLY_FAIURE</t>
  </si>
  <si>
    <t>UNIT_1_POWER_SUPPLY_OK</t>
  </si>
  <si>
    <t>UNIT_2_POWER_SUPPLY_OK</t>
  </si>
  <si>
    <t>CMMON_POWER_SUPPLY_1_OK</t>
  </si>
  <si>
    <t>CMMON_POWER_SUPPLY_2_OK</t>
  </si>
  <si>
    <t>CWS_VAVE_MONITOR_SUPPLY_OK</t>
  </si>
  <si>
    <t>MV_CB_MOTOR_SUPPLY_OK</t>
  </si>
  <si>
    <t>SIGNAL_SYSTEM_SUPPLY_1_OK</t>
  </si>
  <si>
    <t>SIGNAL_SYSTEM_SUPPLY_2_OK</t>
  </si>
  <si>
    <t>TURBINE_CASING_DWS_MOTOR_SUPPLY_OK</t>
  </si>
  <si>
    <t>RECTIFIER_1_24_DC_SUPPLY_OK</t>
  </si>
  <si>
    <t>RECTIFIER_2_24_DC_SUPPLY_OK</t>
  </si>
  <si>
    <t>SERVICE_VOLTAGE_FALIURE</t>
  </si>
  <si>
    <t>BYPASS_FAULT</t>
  </si>
  <si>
    <t>MIV_TORQUE_CLOSED</t>
  </si>
  <si>
    <t>MIV_TORQUE_OPEN</t>
  </si>
  <si>
    <t>MIV_THERMOSWITCH</t>
  </si>
  <si>
    <t>PRESS_HIGH</t>
  </si>
  <si>
    <t>PRESS_LOW</t>
  </si>
  <si>
    <t>PRESS_NORMAL</t>
  </si>
  <si>
    <t>PRESS_TOO_LOW</t>
  </si>
  <si>
    <t>PUMP_1_PRESS_SW_HIGH</t>
  </si>
  <si>
    <t>PUMP_1_PRESS_SW_LOW</t>
  </si>
  <si>
    <t>PUMP_2_PRESS_SW_HIGH</t>
  </si>
  <si>
    <t>PUMP_2_PRESS_SW_LOW</t>
  </si>
  <si>
    <t>SPARE_293</t>
  </si>
  <si>
    <t>SPARE_294</t>
  </si>
  <si>
    <t>SPARE_295</t>
  </si>
  <si>
    <t>SPARE_296</t>
  </si>
  <si>
    <t>SPARE_297</t>
  </si>
  <si>
    <t>LOU_FILTER_1_ALARM</t>
  </si>
  <si>
    <t>LOU_FILTER_1_TRIP</t>
  </si>
  <si>
    <t>LOU_FILTER_2_ALARM</t>
  </si>
  <si>
    <t>LOU_FILTER_2_TRIP</t>
  </si>
  <si>
    <t>LOU_LVL_TOO_LOW_OK</t>
  </si>
  <si>
    <t>LOU_LVL_LOW</t>
  </si>
  <si>
    <t>LOU_PUMP_1_THERMAL_PROT</t>
  </si>
  <si>
    <t>LOU_PUMP_1_REMOTE_SWITCH</t>
  </si>
  <si>
    <t>RUNNER_VANES_HEATER_MCB_ON</t>
  </si>
  <si>
    <t>RUNNER_VANES_DRIVE_CONT_OFF</t>
  </si>
  <si>
    <t>RUNNER_VANES_DRIVE_CONT_ON</t>
  </si>
  <si>
    <t>WICKET_GATE_HEATER_MCB_ON</t>
  </si>
  <si>
    <t>RUNNER_VANES_DRIVE_CB_ON</t>
  </si>
  <si>
    <t>WICKET_GATE_DRIVE_CB_ON</t>
  </si>
  <si>
    <t>WICKET_GATE_HEATER_CONT_ON</t>
  </si>
  <si>
    <t>OVERSPEED_PROT_TRIP_TURB</t>
  </si>
  <si>
    <t>WICKET_GATE_LIMIT_SWITCH_C</t>
  </si>
  <si>
    <t>WICKET_GATE_LIMIT_SWITCH_O</t>
  </si>
  <si>
    <t>RUNNER_VANES_LIMIT_SWITCH_C</t>
  </si>
  <si>
    <t>RUNNER_VANES_LIMIT_SWITCH_O</t>
  </si>
  <si>
    <t>SPARE_392</t>
  </si>
  <si>
    <t>SPARE_393</t>
  </si>
  <si>
    <t>SPARE_394</t>
  </si>
  <si>
    <t>SPARE_395</t>
  </si>
  <si>
    <t>SPARE_397</t>
  </si>
  <si>
    <t>SPARE_398</t>
  </si>
  <si>
    <t>PUMP_1_THERMAL_LEAKAGE_PROT</t>
  </si>
  <si>
    <t>PUMP_1_THERMAL_LEAKAGE_MCB_ON</t>
  </si>
  <si>
    <t>PUMP_1_ON_MODE</t>
  </si>
  <si>
    <t>PUMP_1_OFF_MODE</t>
  </si>
  <si>
    <t>PUMP_1_AUTO_MODE</t>
  </si>
  <si>
    <t>PUMP_1_RESERVE_MODE</t>
  </si>
  <si>
    <t>PUMP_2_THERMAL_LEAKAGE_PROT</t>
  </si>
  <si>
    <t>PUMP_2_THERMAL_LEAKAGE_MCB_ON</t>
  </si>
  <si>
    <t>PUMP_2_ON_MODE</t>
  </si>
  <si>
    <t>PUMP_2_OFF_MODE</t>
  </si>
  <si>
    <t>PUMP_2_AUTO_MODE</t>
  </si>
  <si>
    <t>PUMP_2_RESERVE_MODE</t>
  </si>
  <si>
    <t>PUMP_2_MCB_ON</t>
  </si>
  <si>
    <t>SENSOR_PUMP_1_AUTO_MODE_START</t>
  </si>
  <si>
    <t>SENSOR_PUMP_1_RESERVE_MODE_START</t>
  </si>
  <si>
    <t>SENSOR_PUMP_1_STOP</t>
  </si>
  <si>
    <t>SENSOR_PUMP_1_SPARE_1</t>
  </si>
  <si>
    <t>SENSOR_PUMP_1_SPARE_2</t>
  </si>
  <si>
    <t>SENSOR_PUMP_2_AUTO_MODE_START</t>
  </si>
  <si>
    <t>SENSOR_PUMP_2_RESERVE_MODE_START</t>
  </si>
  <si>
    <t>SENSOR_PUMP_2_STOP</t>
  </si>
  <si>
    <t>SENSOR_PUMP_2_SPARE_1</t>
  </si>
  <si>
    <t>SENSOR_PUMP_2_SPARE_2</t>
  </si>
  <si>
    <t>WATER_LEVEL_TOO_HIGH</t>
  </si>
  <si>
    <t>AVR_FCR_ACTIVE</t>
  </si>
  <si>
    <t>SPARE_466</t>
  </si>
  <si>
    <t>SN_TRAFO</t>
  </si>
  <si>
    <t>WICKET_GATE_HEATER_ON</t>
  </si>
  <si>
    <t>SPARE_97</t>
  </si>
  <si>
    <t>SPARE_98</t>
  </si>
  <si>
    <t>SPARE_99</t>
  </si>
  <si>
    <t>SPARE_100</t>
  </si>
  <si>
    <t>HPU_SPARE_1</t>
  </si>
  <si>
    <t>HPU_SPARE_2</t>
  </si>
  <si>
    <t>LOU_SPARE_1</t>
  </si>
  <si>
    <t>LOU_SPARE_2</t>
  </si>
  <si>
    <t>LOU_SPARE_3</t>
  </si>
  <si>
    <t>ESD_UNIT_1_OK</t>
  </si>
  <si>
    <t>ESD_UNIT_2_OK</t>
  </si>
  <si>
    <t>EXC_PAR</t>
  </si>
  <si>
    <t>INTAKE_GATE_1_ON</t>
  </si>
  <si>
    <t>SPARE_208</t>
  </si>
  <si>
    <t>SPARE_209</t>
  </si>
  <si>
    <t>SPARE_210</t>
  </si>
  <si>
    <t>SPARE_211</t>
  </si>
  <si>
    <t>16#7FC0_0000</t>
  </si>
  <si>
    <t>KVAr</t>
  </si>
  <si>
    <t>CROSS_FLOW_VALVE_2_POS_ERR</t>
  </si>
  <si>
    <t>ACCU_PRESS_HH</t>
  </si>
  <si>
    <t>MIV_CONT_ERR</t>
  </si>
  <si>
    <t>MIV_TORQUE_OP</t>
  </si>
  <si>
    <t>MIV_TORQUE_CL</t>
  </si>
  <si>
    <t>MIV_TH_OVERLOAD</t>
  </si>
  <si>
    <t>AIR_INLET_OUTLET_4_HH</t>
  </si>
  <si>
    <t>GREASING_PUMP_CONT_ERR</t>
  </si>
  <si>
    <t>PRESSURE_NOK</t>
  </si>
  <si>
    <t>COMM_UNIT1</t>
  </si>
  <si>
    <t>COMM_UNIT2</t>
  </si>
  <si>
    <t>STI_ALM_FROM_INTAKE</t>
  </si>
  <si>
    <t>NSD_ALM_FROM_INTAKE</t>
  </si>
  <si>
    <t>QSD_ALM_FROM_INTAKE</t>
  </si>
  <si>
    <t>ESD_ALM_FROM_INTAKE</t>
  </si>
  <si>
    <t>SICAM_POWER_SUPPLY_OFF</t>
  </si>
  <si>
    <t>T#25M</t>
  </si>
  <si>
    <t>SICAM_ESD_U1</t>
  </si>
  <si>
    <t>SICAM_ESD_U2</t>
  </si>
  <si>
    <t>SICAM_BLOCK_U1</t>
  </si>
  <si>
    <t>SICAM_BLOCK_U2</t>
  </si>
  <si>
    <t>AUX_DC</t>
  </si>
  <si>
    <t>UNIT_1_POWER_SUPPLY_OFF</t>
  </si>
  <si>
    <t>UNIT_2_POWER_SUPPLY_OFF</t>
  </si>
  <si>
    <t>CMMON_POWER_SUPPLY_1_OFF</t>
  </si>
  <si>
    <t>CMMON_POWER_SUPPLY_2_OFF</t>
  </si>
  <si>
    <t>CWS_VAVE_MONITOR_SUPPLY_OFF</t>
  </si>
  <si>
    <t>MV_CB_MOTOR_SUPPLY_OFF</t>
  </si>
  <si>
    <t>SIGNAL_SYSTEM_SUPPLY_1_OFF</t>
  </si>
  <si>
    <t>SIGNAL_SYSTEM_SUPPLY_2_OFF</t>
  </si>
  <si>
    <t>TURBINE_CASING_DWS_MOTOR_SUPPLY_OFF</t>
  </si>
  <si>
    <t>RECTIFIER_1_24_DC_SUPPLY_OFF</t>
  </si>
  <si>
    <t>RECTIFIER_2_24_DC_SUPPLY_OFF</t>
  </si>
  <si>
    <t>_220VDC_BAT_DS_OFF</t>
  </si>
  <si>
    <t>VENTILATION_NOK</t>
  </si>
  <si>
    <t>UNIT_1_DC_SUPPLY_MCB_OFF</t>
  </si>
  <si>
    <t>UNIT_2_DC_SUPPLY_MCB_OFF</t>
  </si>
  <si>
    <t>UNIT_3_DC_SUPPLY_MCB_OFF</t>
  </si>
  <si>
    <t>UNIT_1_AC_SUPPLY_MCB_OFF</t>
  </si>
  <si>
    <t>UNIT_2_AC_SUPPLY_MCB_OFF</t>
  </si>
  <si>
    <t>UNIT_3_AC_SUPPLY_MCB_OFF</t>
  </si>
  <si>
    <t>COMMON_AC_SUPPLY_MCB_OFF</t>
  </si>
  <si>
    <t>UNIT_1_GCB_CUBICLE_DC_SUPPLY</t>
  </si>
  <si>
    <t>UNIT_2_GCB_CUBICLE_DC_SUPPLY</t>
  </si>
  <si>
    <t>UNIT_3_GCB_CUBICLE_DC_SUPPLY</t>
  </si>
  <si>
    <t>MV_DC_SUPPLY_MCB_OFF</t>
  </si>
  <si>
    <t>RECTIFIER_220V_AC_SUPPLY_OFF</t>
  </si>
  <si>
    <t>INTAKE_AC_CUBICLE_SUPPY_OFF</t>
  </si>
  <si>
    <t>VARIATOR_POWER_SUPPLY_OFF</t>
  </si>
  <si>
    <t>VENZILATION_POWER_SUPPLY_OFF</t>
  </si>
  <si>
    <t>INSUATION_MONITOR_MCB_OFF</t>
  </si>
  <si>
    <t>AVR_POWER_INPUT_MCB_OFF</t>
  </si>
  <si>
    <t>POWER_HOUSE_DISTRIB_MCB_OFF</t>
  </si>
  <si>
    <t>EXTERNAL_SIGNALS_PS_OFF</t>
  </si>
  <si>
    <t>_24VDC_BAT_DS_OFF</t>
  </si>
  <si>
    <t>T#5S_50MS</t>
  </si>
  <si>
    <t>DS_ERR</t>
  </si>
  <si>
    <t>ES_ERR</t>
  </si>
  <si>
    <t>ES_GND</t>
  </si>
  <si>
    <t>NO_VOLTAGE</t>
  </si>
  <si>
    <t>SYNCH_VT_MCB_OFF</t>
  </si>
  <si>
    <t>CB_SPRING</t>
  </si>
  <si>
    <t>CB_UNLOCKED</t>
  </si>
  <si>
    <t>CB_ERR</t>
  </si>
  <si>
    <t>CB_TRUCK</t>
  </si>
  <si>
    <t>MV_HEATER_OFF</t>
  </si>
  <si>
    <t>AC_SIGN_MCB_OFF</t>
  </si>
  <si>
    <t>DC_SIGN_MCB_OFF</t>
  </si>
  <si>
    <t>CHARGING_MOTOR_MCB_OFF</t>
  </si>
  <si>
    <t>MV_PROTECTION_MCB_OFF</t>
  </si>
  <si>
    <t>MEAS_AC_MCB_OFF</t>
  </si>
  <si>
    <t>MEAS_FUSE_BLOWN</t>
  </si>
  <si>
    <t>MEAS_ES_ERR</t>
  </si>
  <si>
    <t>MEAS_ES_GND</t>
  </si>
  <si>
    <t>PUMP_1_THERMAL_LEAKAGE_MCB_OFF</t>
  </si>
  <si>
    <t>PUMP_1_MCB_OFF</t>
  </si>
  <si>
    <t>PUMP_2_THERMAL_LEAKAGE_MCB_OFF</t>
  </si>
  <si>
    <t>PUMP_2_MCB_OFF</t>
  </si>
  <si>
    <t>POWER_SCHEDUL_ENB_TOMM_EDIT</t>
  </si>
  <si>
    <t>U1_NOM_POWER</t>
  </si>
  <si>
    <t>U2_NOM_POWER</t>
  </si>
  <si>
    <t>U3_NOM_POWER</t>
  </si>
  <si>
    <t>TAIL_WATER_LEVEL_HH</t>
  </si>
  <si>
    <t xml:space="preserve"> COMMON_CONTROL</t>
  </si>
  <si>
    <t>START_REG_ON_NETWORK</t>
  </si>
  <si>
    <t>T#9M</t>
  </si>
  <si>
    <t>RUN_MODE</t>
  </si>
  <si>
    <t>START_MODE</t>
  </si>
  <si>
    <t>RAMP_UP_TIME</t>
  </si>
  <si>
    <t>RAMP_DOWN_TIME</t>
  </si>
  <si>
    <t>START_UNIT_VAL</t>
  </si>
  <si>
    <t>STOP_UNIT_VAL</t>
  </si>
  <si>
    <t>START_UNIT_DELAY</t>
  </si>
  <si>
    <t>STOP_UNIT_DELAY</t>
  </si>
  <si>
    <t>6200.0</t>
  </si>
  <si>
    <t>3500.0</t>
  </si>
  <si>
    <t>-3500.0</t>
  </si>
  <si>
    <t>7000.0</t>
  </si>
  <si>
    <t>12.0</t>
  </si>
  <si>
    <t>1859.0</t>
  </si>
  <si>
    <t>750.0</t>
  </si>
  <si>
    <t>5700.0</t>
  </si>
  <si>
    <t>690.0</t>
  </si>
  <si>
    <t>105.0</t>
  </si>
  <si>
    <t>107.0</t>
  </si>
  <si>
    <t>69.69</t>
  </si>
  <si>
    <t>89.69</t>
  </si>
  <si>
    <t>0.43</t>
  </si>
  <si>
    <t>48.23</t>
  </si>
  <si>
    <t>-3.2</t>
  </si>
  <si>
    <t>0.65</t>
  </si>
  <si>
    <t>3600.0</t>
  </si>
  <si>
    <t>130.0</t>
  </si>
  <si>
    <t>7800.0</t>
  </si>
  <si>
    <t>8000.0</t>
  </si>
  <si>
    <t>0.95</t>
  </si>
  <si>
    <t>-20.0</t>
  </si>
  <si>
    <t>0.9</t>
  </si>
  <si>
    <t>380.0</t>
  </si>
  <si>
    <t>0.98</t>
  </si>
  <si>
    <t>180.0</t>
  </si>
  <si>
    <t>71.0</t>
  </si>
  <si>
    <t>0.12</t>
  </si>
  <si>
    <t>C:\Users\Mazda\Desktop\Program\Bustrica 1\Export_Common</t>
  </si>
  <si>
    <t>Diesel unit +XKA01</t>
  </si>
  <si>
    <t>Unit 1 (+1CJA01)</t>
  </si>
  <si>
    <t>Unit 2 (+2CJA01)</t>
  </si>
  <si>
    <t>Unit 3 (+3CJA01)</t>
  </si>
  <si>
    <t>Station service trafo feeder</t>
  </si>
  <si>
    <t>Generator feeder 3</t>
  </si>
  <si>
    <t>Station service trafo +0BFT01</t>
  </si>
  <si>
    <t>Generator feeder 2</t>
  </si>
  <si>
    <t>Line feeder - B2 Prenjas</t>
  </si>
  <si>
    <t>Generator feeder 1</t>
  </si>
  <si>
    <t>Spare feeder</t>
  </si>
  <si>
    <t>MCBs group trip (-F34, -F38)</t>
  </si>
  <si>
    <t>Synchronization active (-K1)</t>
  </si>
  <si>
    <t>Synchronization speed down (-F511)</t>
  </si>
  <si>
    <t>Synchronization speed up (-F511)</t>
  </si>
  <si>
    <t>External signals power supply MCB ON (-F36)</t>
  </si>
  <si>
    <t>Diesel ready to start (-1K06)</t>
  </si>
  <si>
    <t>Diesel started (-1K07)</t>
  </si>
  <si>
    <t>Diesel alarm (-1K08)</t>
  </si>
  <si>
    <t>PLC Watchdog</t>
  </si>
  <si>
    <t>Protection relay trip (-P3U30)</t>
  </si>
  <si>
    <t>Protection relay spare (-P3U30)</t>
  </si>
  <si>
    <t>CB Truck drawn out SD contact (-Q1)</t>
  </si>
  <si>
    <t>CB Truck drawn in SD contact (-Q1)</t>
  </si>
  <si>
    <t>CB Truck drawn in SE contact (-Q1)</t>
  </si>
  <si>
    <t>CB Truck drawn out SE contact (-Q1)</t>
  </si>
  <si>
    <t>Earthing switch open (-Q3)</t>
  </si>
  <si>
    <t>Earthing switch closed (-Q2)</t>
  </si>
  <si>
    <t>CB Spring charged (-Q1)</t>
  </si>
  <si>
    <t>DC control and signalization MCB ON (-Q3)</t>
  </si>
  <si>
    <t>DC control MCB ON (-Q4)</t>
  </si>
  <si>
    <t>Charging motor MCB ON (-Q6)</t>
  </si>
  <si>
    <t>AC control and signalization MCB ON (-Q8)</t>
  </si>
  <si>
    <t>Main voltage meas MCB ON (-Q10)</t>
  </si>
  <si>
    <t>Generator voltage meas MCB ON (-Q11)</t>
  </si>
  <si>
    <t>Voltage present (-R1)</t>
  </si>
  <si>
    <t>Earthing switch open (-Q2)</t>
  </si>
  <si>
    <t>CB spring charged (-Q1)</t>
  </si>
  <si>
    <t>CB closed (-Q1)</t>
  </si>
  <si>
    <t>CB open (-Q1)</t>
  </si>
  <si>
    <t>AC control and signlization MCB ON (-Q8)</t>
  </si>
  <si>
    <t>Voltage present</t>
  </si>
  <si>
    <t>Voltage meas MCB ON (-Q10)</t>
  </si>
  <si>
    <t>Vo voltage meas MCB ON (-Q11)</t>
  </si>
  <si>
    <t>Billing meter voltage meas MCB ON (-Q12)</t>
  </si>
  <si>
    <t>Voltage present -(-R1)</t>
  </si>
  <si>
    <t>Local control (-S3)</t>
  </si>
  <si>
    <t>Reset (-2K02)</t>
  </si>
  <si>
    <t>Unit 3 ESD OK (-2K04)</t>
  </si>
  <si>
    <t>Unit 2 ESD OK (-2K03)</t>
  </si>
  <si>
    <t>PLC watchdog to Unit 1</t>
  </si>
  <si>
    <t>PLC watchdog to Unit 2</t>
  </si>
  <si>
    <t>PLC watchdog to Unit 3</t>
  </si>
  <si>
    <t>CB close command (-Q1)</t>
  </si>
  <si>
    <t>CB open command (-Q1)</t>
  </si>
  <si>
    <t>Protection relay reset (-P3U30)</t>
  </si>
  <si>
    <t>Line feeder B2 Prenjas +0AHA01</t>
  </si>
  <si>
    <t>SS trafo feeder +0AHA02</t>
  </si>
  <si>
    <t>Diesel unit alarm (-K7)</t>
  </si>
  <si>
    <t>CB Truck drawn out SD (-Q1) - OFF</t>
  </si>
  <si>
    <t>CB Truck drawn out SE (-Q1) - OFF</t>
  </si>
  <si>
    <t>Earthing switch (-Q2) - grounded</t>
  </si>
  <si>
    <t>Voltage detector (-R1) - OFF</t>
  </si>
  <si>
    <t>Voltage measurement MCB (-Q10) - OFF</t>
  </si>
  <si>
    <t>Circuit breaker (-Q1) spring - not charged</t>
  </si>
  <si>
    <t>Circuit breaker (-Q0) - OFF</t>
  </si>
  <si>
    <t>DC control MCB (-Q4) - OFF</t>
  </si>
  <si>
    <t>Charging motor MCB (-Q6) - OFF</t>
  </si>
  <si>
    <t>Vo voltage meas MCB (-Q11) - OFF</t>
  </si>
  <si>
    <t>DC control and signalization MCB (-Q3) - OFF</t>
  </si>
  <si>
    <t>Voltage measurement for billing meter MCB (-Q12) - OFF</t>
  </si>
  <si>
    <t>AC control and signalization (-Q8) MCB - OFF</t>
  </si>
  <si>
    <t>AC control and signalization (-Q8) OFF</t>
  </si>
  <si>
    <t>DC control and signalization (-Q3) OFF</t>
  </si>
  <si>
    <t>Spring charge MCB (-Q6) OFF</t>
  </si>
  <si>
    <t>Circuit breaker (-Q1) - OFF</t>
  </si>
  <si>
    <t>DC control and signalization (-Q3) - OFF</t>
  </si>
  <si>
    <t>AC control and signalization MCB (-Q8) OFF</t>
  </si>
  <si>
    <t>AC control and signalization MCB (-Q8) - OFF</t>
  </si>
  <si>
    <t>PLC_WATCHDOG_UNIT_1</t>
  </si>
  <si>
    <t>PLC_WATCHDOG_UNIT_2</t>
  </si>
  <si>
    <t>PLC_WATCHDOG_UNIT_3</t>
  </si>
  <si>
    <t>"DIESEL_READY_TO START"</t>
  </si>
  <si>
    <t>DIESEL_STARTED</t>
  </si>
  <si>
    <t>DIESEL_ALARM</t>
  </si>
  <si>
    <t>GEN_3_CB_TRUCK_DRAWN_OUT_SD</t>
  </si>
  <si>
    <t>GEN_3_CB_TRUCK_DRAWN_IN_SD</t>
  </si>
  <si>
    <t>GEN_3_CB_TRUCK_DRAWN_IN_SE</t>
  </si>
  <si>
    <t>GEN_3_CB_TRUCK_DRAWN_OUT_SE</t>
  </si>
  <si>
    <t>GEN_3_ES_OFF</t>
  </si>
  <si>
    <t>GEN_3_ES_ON</t>
  </si>
  <si>
    <t>GEN_3_SPRING_CHARGED</t>
  </si>
  <si>
    <t>GEN_3_DC_CTRL_AND_SIGN_MCB_ON</t>
  </si>
  <si>
    <t>GEN_3_DC_CTRL_MCB_ON</t>
  </si>
  <si>
    <t>GEN_3_CHARGING_MOTOR_MCB_ON</t>
  </si>
  <si>
    <t>GEN_3_AC_CTRL_AND_SIGN_MCB_ON</t>
  </si>
  <si>
    <t>GEN_3_MAIN_VT_MEAS_MCB_ON</t>
  </si>
  <si>
    <t>GEN_3_GEN_VT_MEAS_MCB_ON</t>
  </si>
  <si>
    <t>GEN_3_VOLTAGE_PRESENT</t>
  </si>
  <si>
    <t>DC_CTRL_MCB_ON</t>
  </si>
  <si>
    <t>CB_TRUCK_DRAWN_OUT_SD</t>
  </si>
  <si>
    <t>CB_TRUCK_DRAWN_IN_SD</t>
  </si>
  <si>
    <t>CB_TRUCK_DRAWN_IN_SE</t>
  </si>
  <si>
    <t>CB_TRUCK_DRAWN_OUT_SE</t>
  </si>
  <si>
    <t>DC_CTRL_AND_SIGN</t>
  </si>
  <si>
    <t>VT_MEAS_MCB_ON</t>
  </si>
  <si>
    <t>Vo_VT_MEAS_MCB_ON</t>
  </si>
  <si>
    <t>VT_MEAS_BILLING_METER</t>
  </si>
  <si>
    <t>PROT_RELAY_TRIP</t>
  </si>
  <si>
    <t>PROT_RELAY_SPARE</t>
  </si>
  <si>
    <t>SN_GEN</t>
  </si>
  <si>
    <t>GEN_1_CB_TRUCK_DRAWN_OUT_SD</t>
  </si>
  <si>
    <t>GEN_1_CB_TRUCK_DRAWN_IN_SD</t>
  </si>
  <si>
    <t>GEN_1_CB_TRUCK_DRAWN_IN_SE</t>
  </si>
  <si>
    <t>GEN_1_CB_TRUCK_DRAWN_OUT_SE</t>
  </si>
  <si>
    <t>GEN_1_ES_OFF</t>
  </si>
  <si>
    <t>GEN_1_ES_ON</t>
  </si>
  <si>
    <t>GEN_1_SPRING_CHARGED</t>
  </si>
  <si>
    <t>GEN_1_DC_CTRL_AND_SIGN_MCB_ON</t>
  </si>
  <si>
    <t>GEN_1_DC_CTRL_MCB_ON</t>
  </si>
  <si>
    <t>GEN_1_CHARGING_MOTOR_MCB_ON</t>
  </si>
  <si>
    <t>GEN_1_AC_CTRL_AND_SIGN_MCB_ON</t>
  </si>
  <si>
    <t>GEN_1_MAIN_VT_MEAS_MCB_ON</t>
  </si>
  <si>
    <t>GEN_1_GEN_VT_MEAS_MCB_ON</t>
  </si>
  <si>
    <t>GEN_1_VOLTAGE_PRESENT</t>
  </si>
  <si>
    <t>GEN_2_CB_TRUCK_DRAWN_OUT_SD</t>
  </si>
  <si>
    <t>GEN_2_CB_TRUCK_DRAWN_IN_SD</t>
  </si>
  <si>
    <t>GEN_2_CB_TRUCK_DRAWN_IN_SE</t>
  </si>
  <si>
    <t>GEN_2_CB_TRUCK_DRAWN_OUT_SE</t>
  </si>
  <si>
    <t>GEN_2_ES_OFF</t>
  </si>
  <si>
    <t>GEN_2_ES_ON</t>
  </si>
  <si>
    <t>GEN_2_SPRING_CHARGED</t>
  </si>
  <si>
    <t>GEN_2_DC_CTRL_AND_SIGN_MCB_ON</t>
  </si>
  <si>
    <t>GEN_2_DC_CTRL_MCB_ON</t>
  </si>
  <si>
    <t>GEN_2_CHARGING_MOTOR_MCB_ON</t>
  </si>
  <si>
    <t>GEN_2_AC_CTRL_AND_SIGN_MCB_ON</t>
  </si>
  <si>
    <t>GEN_2_MAIN_VT_MEAS_MCB_ON</t>
  </si>
  <si>
    <t>GEN_2_GEN_VT_MEAS_MCB_ON</t>
  </si>
  <si>
    <t>GEN_2_VOLTAGE_PRESENT</t>
  </si>
  <si>
    <t>SPARE_FEEDER</t>
  </si>
  <si>
    <t>DC_CTRL_AND_SIGN_MCB_ON</t>
  </si>
  <si>
    <t>PROT_TRIP</t>
  </si>
  <si>
    <t>PROT_SPARE</t>
  </si>
  <si>
    <t>ESD_UNIT_3_OK</t>
  </si>
  <si>
    <t>WATCHDOG_TO_UNIT_1</t>
  </si>
  <si>
    <t>WATCHDOG_TO_UNIT_2</t>
  </si>
  <si>
    <t>WATCHDOG_TO_UNIT_3</t>
  </si>
  <si>
    <t>LINE_1_PROT_RESET</t>
  </si>
  <si>
    <t>LINE_2_PROT_RESET</t>
  </si>
  <si>
    <t>SPARE_FEEDER_PROT_RESET</t>
  </si>
  <si>
    <t>SPARE_FEEDER_CB_OFF</t>
  </si>
  <si>
    <t>SPARE_FEEDER_CB_ON</t>
  </si>
  <si>
    <t>UNIT_1_PLC_WATCHDOG_ALM</t>
  </si>
  <si>
    <t>UNIT_2_PLC_WATCHDOG_ALM</t>
  </si>
  <si>
    <t>UNIT_3_PLC_WATCHDOG_ALM</t>
  </si>
  <si>
    <t>NSD_FROM_INTAKE</t>
  </si>
  <si>
    <t>QSD_FROM_INTAKE</t>
  </si>
  <si>
    <t>ESD_FROM_INTAKE</t>
  </si>
  <si>
    <t>LINE_1_DS_OFF_1</t>
  </si>
  <si>
    <t>LINE_1_DS_OFF_2</t>
  </si>
  <si>
    <t>LINE_1_VT_MCB_OFF</t>
  </si>
  <si>
    <t>LINE_1_DC_CNTRL_MCB_OFF</t>
  </si>
  <si>
    <t>MV_PROT_RELAY_TRIP</t>
  </si>
  <si>
    <t>LINE_1_Vo_VT_MEAS_MCB_OFF</t>
  </si>
  <si>
    <t>DC_CTRL_AND_SIGN_MCB_OFF</t>
  </si>
  <si>
    <t>BILLINIG_METER_VT_MEAS_MCB_OFF</t>
  </si>
  <si>
    <t>AC_CTRL_AND_SIGN_MCB_OFF</t>
  </si>
  <si>
    <t>SN_AUX_TRAFO_DS_OFF_1</t>
  </si>
  <si>
    <t>SN_AUX_TRAFO_DS_OFF_2</t>
  </si>
  <si>
    <t>SN_AUX_TRAFO_DC_CTRL_AND_SIGN_MCB_OFF</t>
  </si>
  <si>
    <t>SN_AUX_DC_CTRL_AND_SIGN_MCB_OFF</t>
  </si>
  <si>
    <t>SN_AUX_CHARGING_MOTOR_MCB_OFF</t>
  </si>
  <si>
    <t>SN_AUX_LOCAL_CONTROL</t>
  </si>
  <si>
    <t>SN_AUX_PROT_RELAY_TRIP</t>
  </si>
  <si>
    <t>SN_AUX_DC_CTRL_MCB_OFF</t>
  </si>
  <si>
    <t>SN_SPARE_FEEDER</t>
  </si>
  <si>
    <t>SPARE_FEEDER_CB_OPEN</t>
  </si>
  <si>
    <t>SPARE_FEEDER_TRUCK_OUT_1</t>
  </si>
  <si>
    <t>SPARE_FEEDER_TRUCK_OUT_2</t>
  </si>
  <si>
    <t>SPARE_FEEDER_ES_CLOSED</t>
  </si>
  <si>
    <t>SPARE_FEEDER_DC_CTRL_AND_SIGN_MCB_OFF</t>
  </si>
  <si>
    <t>SPARE_FEEDER_DC_CTRL_MCB_OFF</t>
  </si>
  <si>
    <t>SPARE_FEEDER_CHARG_MOTOR_MCB_OFF</t>
  </si>
  <si>
    <t>SPARE_FEEDER_AC_CTRL_MCB_OFF</t>
  </si>
  <si>
    <t>SPARE_FEEDER_VT_MEAS_MCB_OFF</t>
  </si>
  <si>
    <t>SPARE_FEEDER_LOCAL_CTRL</t>
  </si>
  <si>
    <t>SPARE_FEEDER_MV_PROTECTION_TRIP</t>
  </si>
  <si>
    <t>SPARE_FEEDER_SPRING_DISCHARGED</t>
  </si>
  <si>
    <t>SN_GENERATOR_FEEDER</t>
  </si>
  <si>
    <t>GEN_1_CB_TRUCK_OUT_1</t>
  </si>
  <si>
    <t>GEN_1_CB_TRUCK_OUT_2</t>
  </si>
  <si>
    <t>GEN_1_ES_CLOSED</t>
  </si>
  <si>
    <t>GEN_1_DC_CTRL_AND_SIGN_MCB_OFF</t>
  </si>
  <si>
    <t>GEN_1_DC_CTRL_MCB_OFF</t>
  </si>
  <si>
    <t>GEN_1_CHARGING_MOTOR_MCB_OFF</t>
  </si>
  <si>
    <t>GEN_1_AC_CTRL_AND_SIGN_MCB_OFF</t>
  </si>
  <si>
    <t>GEN_1_MAIN_VT_MEAS_MCB_OFF</t>
  </si>
  <si>
    <t>GEN_1_GEN_VOLT_MEAS_MCB_OFF</t>
  </si>
  <si>
    <t>GEN_1_VOLTAGE_DETECTOR_OFF</t>
  </si>
  <si>
    <t>GEN_2_CB_TRUCK_OUT_1</t>
  </si>
  <si>
    <t>GEN_2_CB_TRUCK_OUT_2</t>
  </si>
  <si>
    <t>GEN_2_ES_CLOSED</t>
  </si>
  <si>
    <t>GEN_2_DC_CTRL_AND_SIGN_MCB_OFF</t>
  </si>
  <si>
    <t>GEN_2_DC_CTRL_MCB_OFF</t>
  </si>
  <si>
    <t>GEN_2_CHARGING_MOTOR_MCB_OFF</t>
  </si>
  <si>
    <t>GEN_2_AC_CTRL_AND_SIGN_MCB_OFF</t>
  </si>
  <si>
    <t>GEN_2_MAIN_VT_MEAS_MCB_OFF</t>
  </si>
  <si>
    <t>GEN_2_GEN_VOLT_MEAS_MCB_OFF</t>
  </si>
  <si>
    <t>GEN_2_VOLTAGE_DETECTOR_OFF</t>
  </si>
  <si>
    <t>GEN_3_CB_TRUCK_OUT_1</t>
  </si>
  <si>
    <t>GEN_3_CB_TRUCK_OUT_2</t>
  </si>
  <si>
    <t>GEN_3_ES_CLOSED</t>
  </si>
  <si>
    <t>GEN_3_DC_CTRL_AND_SIGN_MCB_OFF</t>
  </si>
  <si>
    <t>GEN_3_DC_CTRL_MCB_OFF</t>
  </si>
  <si>
    <t>GEN_3_CHARGING_MOTOR_MCB_OFF</t>
  </si>
  <si>
    <t>GEN_3_AC_CTRL_AND_SIGN_MCB_OFF</t>
  </si>
  <si>
    <t>GEN_3_MAIN_VT_MEAS_MCB_OFF</t>
  </si>
  <si>
    <t>GEN_3_GEN_VOLT_MEAS_MCB_OFF</t>
  </si>
  <si>
    <t>GEN_3_VOLTAGE_DETECTOR_OFF</t>
  </si>
  <si>
    <t>GEN_1_SPRING_DISCHARGED</t>
  </si>
  <si>
    <t>GEN_2_SPRING_DISCHARGED</t>
  </si>
  <si>
    <t>SN_GENERATOR_FEEDER_2</t>
  </si>
  <si>
    <t>GEN_3_SPRING_DISCHARGED</t>
  </si>
  <si>
    <t>A111</t>
  </si>
  <si>
    <t>A112</t>
  </si>
  <si>
    <t>A113</t>
  </si>
  <si>
    <t>A114</t>
  </si>
  <si>
    <t>A115</t>
  </si>
  <si>
    <t>A116</t>
  </si>
  <si>
    <t>A117</t>
  </si>
  <si>
    <t>A131</t>
  </si>
  <si>
    <t>A132</t>
  </si>
  <si>
    <t>A151</t>
  </si>
  <si>
    <t>Line feeder - B2 Prenjas +0AHA01</t>
  </si>
  <si>
    <t>SIGNAL NAME</t>
  </si>
  <si>
    <t>STRUCT NAME</t>
  </si>
  <si>
    <t>SYNC_MANUAL</t>
  </si>
  <si>
    <t>SYNC_START</t>
  </si>
  <si>
    <t>SYNC_STOP</t>
  </si>
  <si>
    <t>SYNC_DEVICE_OK</t>
  </si>
  <si>
    <t>SYNC_ACTIVE</t>
  </si>
  <si>
    <t>SYNC_SPEED_DOWN</t>
  </si>
  <si>
    <t>SYNC_SPEED_UP</t>
  </si>
  <si>
    <t>SYNC_GCB_SWITCH_ON</t>
  </si>
  <si>
    <t>SYNC_GCB_SWITCH_OFF</t>
  </si>
  <si>
    <t>OVERSPEED_TRIP</t>
  </si>
  <si>
    <t>OVERSPEED_TRIP_2</t>
  </si>
  <si>
    <t>MULTIMETER_PS_OK</t>
  </si>
  <si>
    <t>MCB_220V_DC_GROUP_TRIP</t>
  </si>
  <si>
    <t>SURGE_ARRESTOR_FUSE_SWITCH_ON</t>
  </si>
  <si>
    <t>GRID_FUSE_SWITCH_ON</t>
  </si>
  <si>
    <t>GEN_FUSE_SWITCH_ON</t>
  </si>
  <si>
    <t>GRID_MCB_ON</t>
  </si>
  <si>
    <t>GEN_MCB_ON</t>
  </si>
  <si>
    <t>AUX_CB_ON</t>
  </si>
  <si>
    <t>AUX_CB_OFF</t>
  </si>
  <si>
    <t>AUX_CB_TRIPPED</t>
  </si>
  <si>
    <t>GCB_TRIPPED</t>
  </si>
  <si>
    <t>GCB_READY_FOR_CLOSE</t>
  </si>
  <si>
    <t>GCB_SPRING_CHARGED</t>
  </si>
  <si>
    <t>GEN_VOLTAGE_OK</t>
  </si>
  <si>
    <t>GCB_CONTROL_MCB_OK</t>
  </si>
  <si>
    <t>GEN_PROT_DEVICE_MCB_OK</t>
  </si>
  <si>
    <t>DIGITAL_INPUTS_PS_OK</t>
  </si>
  <si>
    <t>DIGITAL_OUTPUTS_PS_OK</t>
  </si>
  <si>
    <t>COMM_SWITCH_MCB_OK</t>
  </si>
  <si>
    <t>SURGE_ARRESTOR_OK_1</t>
  </si>
  <si>
    <t>DC_DC_CONVERTOR_OK</t>
  </si>
  <si>
    <t>DC_GROUP_ALARM</t>
  </si>
  <si>
    <t>DC_GROUP_TRIP</t>
  </si>
  <si>
    <t>BFA_SUPPLY_CB_ON</t>
  </si>
  <si>
    <t>BFA_SUPPLY_CB_TRIP</t>
  </si>
  <si>
    <t>MAINS_MEAS_MCB_OK</t>
  </si>
  <si>
    <t>BFA_SUPPLY_OK</t>
  </si>
  <si>
    <t>PROTECTION_UNIT_TRIPP_AL</t>
  </si>
  <si>
    <t>PROTECTION_UNIT_TRIPP_AS</t>
  </si>
  <si>
    <t>Spare_93</t>
  </si>
  <si>
    <t>Spare_94</t>
  </si>
  <si>
    <t>VT_MEAS_MCB_OK</t>
  </si>
  <si>
    <t>VT_GRID_MEAS_MCB_OK</t>
  </si>
  <si>
    <t>THRUST_BEARING_TEMP_HIGH</t>
  </si>
  <si>
    <t>HEATER_MCB_OK</t>
  </si>
  <si>
    <t>NDE_RADIAL_BEARING_TEMP_TOO_HIGH</t>
  </si>
  <si>
    <t>NDE_RADIAL_BEARING_LEVEL_HIGH</t>
  </si>
  <si>
    <t>NDE_RADIAL_BEARING_LEVEL_LOW</t>
  </si>
  <si>
    <t>DE_RADIAL_BEARING_TEMP_HIGH</t>
  </si>
  <si>
    <t>DE_RADIAL_BEARING_TEMP_TOO_HIGH</t>
  </si>
  <si>
    <t>DE_RADIAL_BEARING_LEVEL_LOW</t>
  </si>
  <si>
    <t>BRAKE_READY_FOR_OPERATION</t>
  </si>
  <si>
    <t>BRAKE_READY_FOR_OPERATION_1</t>
  </si>
  <si>
    <t>BRAKE_ENGAGED</t>
  </si>
  <si>
    <t>VIBRATION_DE_AXIAL</t>
  </si>
  <si>
    <t>AIR_TEMP_HIGH</t>
  </si>
  <si>
    <t>AIR_TEMP_TOO_HIGH</t>
  </si>
  <si>
    <t>OIL_FLOW_MONITOR_OK</t>
  </si>
  <si>
    <t>OIL_RELIEF_PUMP_1_CB_CLOSED</t>
  </si>
  <si>
    <t>OIL_RELIEF_PUMP_1_CONTACTOR_ON</t>
  </si>
  <si>
    <t>OIL_RELIEF_PUMP_2_CB_CLOSED</t>
  </si>
  <si>
    <t>OIL_RELIEF_PUMP_2_CONTACTOR_ON</t>
  </si>
  <si>
    <t>OIL_RELIEF_OIL_LEVEL_NORMAL</t>
  </si>
  <si>
    <t>OIL_RELIEF_OIL_LEVEL_MIN</t>
  </si>
  <si>
    <t>OIL_RELIEF_PRESSURE_OK</t>
  </si>
  <si>
    <t>NEUTRAL_GROUNDING_VOLT_MEAS_FAULT</t>
  </si>
  <si>
    <t>THRUST_BEARING_TEMP_TOO_HIGH</t>
  </si>
  <si>
    <t>NDE_RADIAL_BEARING_TEMP_HIGH</t>
  </si>
  <si>
    <t>BRAKE_WORN</t>
  </si>
  <si>
    <t>VIBRATION_NDE_RADIAL</t>
  </si>
  <si>
    <t>SPARE_144</t>
  </si>
  <si>
    <t>SPARE_145</t>
  </si>
  <si>
    <t>BYPASS_HEATER_CONT_ON</t>
  </si>
  <si>
    <t>MIV_ESD_CLOSED</t>
  </si>
  <si>
    <t>MIV_PUMP_CB_CLOSED</t>
  </si>
  <si>
    <t>MIV_PUMP_CONTACTOR_ON</t>
  </si>
  <si>
    <t>MIV_HEATER_MCB_OK_1</t>
  </si>
  <si>
    <t>MIV_CONTROL_START_PUMP</t>
  </si>
  <si>
    <t>MIV_CONTROL_STOP_PUMP</t>
  </si>
  <si>
    <t>MIV_PRESSURE_TOO_LOW</t>
  </si>
  <si>
    <t>MIV_OIL_LEVEL_LOW</t>
  </si>
  <si>
    <t>PRESSURE_BEFORE_MIV_OK</t>
  </si>
  <si>
    <t>PRESSURE_AFTER_MIV_OK</t>
  </si>
  <si>
    <t>MIV_OIL_LEVEL_TOO_LOW</t>
  </si>
  <si>
    <t>HPU_ESD_PB</t>
  </si>
  <si>
    <t>HPU_BRAKE_PRESS_ON</t>
  </si>
  <si>
    <t>SPARE_271</t>
  </si>
  <si>
    <t>SPARE_272</t>
  </si>
  <si>
    <t>SPARE_273</t>
  </si>
  <si>
    <t>SPARE_274</t>
  </si>
  <si>
    <t>CWS_FILTER_CB_ON</t>
  </si>
  <si>
    <t>CWS_VENTIL_MCB_ON</t>
  </si>
  <si>
    <t>CWS_VENTIL_CONT_OPEN_ON</t>
  </si>
  <si>
    <t>CWS_VENTIL_CONT_CLOSE_ON</t>
  </si>
  <si>
    <t>CWS_EXC_CONT_ON</t>
  </si>
  <si>
    <t>CWS_VALVE_OPEN</t>
  </si>
  <si>
    <t>CWS_VALVE_CLOSED</t>
  </si>
  <si>
    <t>CWS_FILTER_CLOGGED</t>
  </si>
  <si>
    <t>CWS_FILTER_PUMP_ON</t>
  </si>
  <si>
    <t>CWS_TEMP_HIGH</t>
  </si>
  <si>
    <t>CWS_TEMP_TOO_HIGH</t>
  </si>
  <si>
    <t>LOU_FILTER_ALARM</t>
  </si>
  <si>
    <t>WATER_CIRCULATION_OK</t>
  </si>
  <si>
    <t>WATER_CIRCULATION_LOW</t>
  </si>
  <si>
    <t>LOU_PUMP_1_MCB_ON</t>
  </si>
  <si>
    <t>DISTRIBUTOR_PS_MCB_ON</t>
  </si>
  <si>
    <t>DISTRIBUTOR_CLOSED</t>
  </si>
  <si>
    <t>DISTRIBUTOR_OPENING</t>
  </si>
  <si>
    <t>DISTRIBUTOR_OPEN</t>
  </si>
  <si>
    <t>ESD_VAVE_OPERATING_POSITION</t>
  </si>
  <si>
    <t>ESD_VALVE_STOP_POSITION</t>
  </si>
  <si>
    <t>BEARING_TEPERATURE_HIGH</t>
  </si>
  <si>
    <t>BEARING_TEPERATURE_TOO_HIGH</t>
  </si>
  <si>
    <t>PENDULUM_OK</t>
  </si>
  <si>
    <t>PENDULUM_TRIP</t>
  </si>
  <si>
    <t>SPARE_364</t>
  </si>
  <si>
    <t>SPARE_365</t>
  </si>
  <si>
    <t>SPARE_366</t>
  </si>
  <si>
    <t>SPARE_367</t>
  </si>
  <si>
    <t>SPARE_368</t>
  </si>
  <si>
    <t>SPARE_369</t>
  </si>
  <si>
    <t>SPARE_370</t>
  </si>
  <si>
    <t>SPARE_371</t>
  </si>
  <si>
    <t>SPARE_372</t>
  </si>
  <si>
    <t>OIL_LEVEL_LOW</t>
  </si>
  <si>
    <t>OIL_LEVEL_HIGH</t>
  </si>
  <si>
    <t>WATER_FLOW_MONITOR_OK</t>
  </si>
  <si>
    <t>WATER_PRESSURE_TRIP</t>
  </si>
  <si>
    <t>OIL_PUMP_RUNNING</t>
  </si>
  <si>
    <t>TRAFO_1_PS_ON</t>
  </si>
  <si>
    <t>DWS_PUMP_1_CB_CLOSED</t>
  </si>
  <si>
    <t>DWS_PUMP_1_CONTACTOR_ON</t>
  </si>
  <si>
    <t>DWS_PUMP_2_CB_CLOSED</t>
  </si>
  <si>
    <t>DWS_PUMP_2_CONTACTOR_ON</t>
  </si>
  <si>
    <t>STOP_PUMPS</t>
  </si>
  <si>
    <t>LEVEL_TOO_HIGH</t>
  </si>
  <si>
    <t>START_PUMP_1</t>
  </si>
  <si>
    <t>START_PUMP_2</t>
  </si>
  <si>
    <t>SEALING_OFF</t>
  </si>
  <si>
    <t>SEALING_ON</t>
  </si>
  <si>
    <t>SPARE_426</t>
  </si>
  <si>
    <t>SPARE_427</t>
  </si>
  <si>
    <t>SPARE_428</t>
  </si>
  <si>
    <t>SPARE_429</t>
  </si>
  <si>
    <t>SPARE_430</t>
  </si>
  <si>
    <t>SPARE_431</t>
  </si>
  <si>
    <t>SPARE_432</t>
  </si>
  <si>
    <t>SPARE_433</t>
  </si>
  <si>
    <t>SPARE_434</t>
  </si>
  <si>
    <t>SPARE_435</t>
  </si>
  <si>
    <t>SPARE_436</t>
  </si>
  <si>
    <t>AVR_U_ACTIVE</t>
  </si>
  <si>
    <t>AVR_MANUAL</t>
  </si>
  <si>
    <t>AVR_PSS_ACTIVE</t>
  </si>
  <si>
    <t>_2ND_SHUNT_RELASE_PS_OK</t>
  </si>
  <si>
    <t>MEAS_ES_ON</t>
  </si>
  <si>
    <t>MEAS_DS_ON</t>
  </si>
  <si>
    <t>SPARE_543</t>
  </si>
  <si>
    <t>A133</t>
  </si>
  <si>
    <t>A152</t>
  </si>
  <si>
    <t>A153</t>
  </si>
  <si>
    <t>A181</t>
  </si>
  <si>
    <t>A154</t>
  </si>
  <si>
    <t>A155</t>
  </si>
  <si>
    <t>A171</t>
  </si>
  <si>
    <t>Unit 1 control cubice +1CJA01</t>
  </si>
  <si>
    <t>Synchronization voltage lower (-S251)</t>
  </si>
  <si>
    <t>Synchronization speed down (-S252)</t>
  </si>
  <si>
    <t>Synchronization speed up (-S252)</t>
  </si>
  <si>
    <t>WATCHDOG_FROM_COMMON</t>
  </si>
  <si>
    <t>CB_REMOTE</t>
  </si>
  <si>
    <t>Synchronization voltage higher (-S251)</t>
  </si>
  <si>
    <t>Generator heater MCB ON (-F57)</t>
  </si>
  <si>
    <t>Generator heater contactor ON (-K57)</t>
  </si>
  <si>
    <t>HPU heater MCB ON (-F58)</t>
  </si>
  <si>
    <t>HPU heater contactor ON (-K58)</t>
  </si>
  <si>
    <t>LOU pump MCB ON (-F54)</t>
  </si>
  <si>
    <t>LOU pump contactor ON (-K54)</t>
  </si>
  <si>
    <t>LOU heater MCB ON (-F55)</t>
  </si>
  <si>
    <t>Bypass supply MCB ON (-F40, -F53)</t>
  </si>
  <si>
    <t>Bypass opening contactor ON (-K101)</t>
  </si>
  <si>
    <t>Bypass closing contactor ON (-K102)</t>
  </si>
  <si>
    <t>Bypass heater MCB ON (-F56)</t>
  </si>
  <si>
    <t>Bypass heater contactor ON (-K56)</t>
  </si>
  <si>
    <t>AVR watchdog active (-K204)</t>
  </si>
  <si>
    <t>AVR trip (-K205)</t>
  </si>
  <si>
    <t>AVR start (-F141)</t>
  </si>
  <si>
    <t>AVR limiter alarm (-F141)</t>
  </si>
  <si>
    <t>AVR manual (-F141)</t>
  </si>
  <si>
    <t>AVR voltage regulation active (-F141)</t>
  </si>
  <si>
    <t>AVR PSS active (-F141)</t>
  </si>
  <si>
    <t>Synchroscope contactor closed (-K2)</t>
  </si>
  <si>
    <t>AVR PF regulation active (-F141)</t>
  </si>
  <si>
    <t>AVR reactive power regulation active (-F141)</t>
  </si>
  <si>
    <t>AVR alarm (-F141)</t>
  </si>
  <si>
    <t>Generator protection live (-F111)</t>
  </si>
  <si>
    <t>MV +H01</t>
  </si>
  <si>
    <t>Line protection trip (-PR)</t>
  </si>
  <si>
    <t>Line protection live (-PR)</t>
  </si>
  <si>
    <t>GCB open (-Q0)</t>
  </si>
  <si>
    <t>GCB closed (-Q0)</t>
  </si>
  <si>
    <t>Local control (-SLR)</t>
  </si>
  <si>
    <t>Remote control (-SLR)</t>
  </si>
  <si>
    <t>Synchronization manual (-K105)</t>
  </si>
  <si>
    <t>Synchronization auto (-K106)</t>
  </si>
  <si>
    <t>Synchronization start (-S130)</t>
  </si>
  <si>
    <t>Synchronization stop (-S131)</t>
  </si>
  <si>
    <t>MIV +1MEB10</t>
  </si>
  <si>
    <t>Unit trafo - Temperature trip</t>
  </si>
  <si>
    <t>Unit trafo - Pressure trip</t>
  </si>
  <si>
    <t>Unit trafo - Temperature alarm</t>
  </si>
  <si>
    <t>Unit trafo - Oil level alarm</t>
  </si>
  <si>
    <t>Wicket gate distortion</t>
  </si>
  <si>
    <t>Bypass opening torque switch</t>
  </si>
  <si>
    <t>Bypass closing torque switch</t>
  </si>
  <si>
    <t>Bypass thermal switch</t>
  </si>
  <si>
    <t>CB Spring charged (-Q0)</t>
  </si>
  <si>
    <t>GEN +1MKA10</t>
  </si>
  <si>
    <t>Generator brake ON</t>
  </si>
  <si>
    <t>Generator brake worn</t>
  </si>
  <si>
    <t>Accumulator ESD pressure OK</t>
  </si>
  <si>
    <t>Filter clogged</t>
  </si>
  <si>
    <t>Brake pressure switch</t>
  </si>
  <si>
    <t>Generator vibration DE axial</t>
  </si>
  <si>
    <t>Generator vibration NDE radial</t>
  </si>
  <si>
    <t>Common PLC Watchdog OK</t>
  </si>
  <si>
    <t>LOU +1MKV10</t>
  </si>
  <si>
    <t>DC supply MCB ON (-F36)</t>
  </si>
  <si>
    <t>Lubrication flow DE1 OK</t>
  </si>
  <si>
    <t>Lubrication flow DE2 OK</t>
  </si>
  <si>
    <t>Lubrication flow DE3 OK</t>
  </si>
  <si>
    <t>Lubrication flow NDE1 OK</t>
  </si>
  <si>
    <t>ESD pushbutton pressed (-S301)</t>
  </si>
  <si>
    <t>ESD pushbutton pressed</t>
  </si>
  <si>
    <t>ESD relay ON (-K301)</t>
  </si>
  <si>
    <t>Quick shutdown relay ON (-K401)</t>
  </si>
  <si>
    <t>Generator voltage meas MCB ON</t>
  </si>
  <si>
    <t>Generator AREP power supply ON</t>
  </si>
  <si>
    <t>Number of configured inputs</t>
  </si>
  <si>
    <t>Common ESD to Unit 1 trip OK</t>
  </si>
  <si>
    <t>Lubrication oil level low OK</t>
  </si>
  <si>
    <t>Lubrication oil level high OK</t>
  </si>
  <si>
    <t>Lubrication oil filter clogged OK</t>
  </si>
  <si>
    <t>REACT TO UNIT</t>
  </si>
  <si>
    <t>SOURCE TYPE</t>
  </si>
  <si>
    <t>SOURCE DIG ID</t>
  </si>
  <si>
    <t>SOURCE ANA ID</t>
  </si>
  <si>
    <t>CTRL_ESD_OK</t>
  </si>
  <si>
    <t>EXC_AVR_Pre_pos2</t>
  </si>
  <si>
    <t>EXC_AVR_PSS_GROUP_2</t>
  </si>
  <si>
    <t>EXC_AVR_PSS</t>
  </si>
  <si>
    <t>GEN_BRAKE_ON</t>
  </si>
  <si>
    <t>FRANCIS_DISTRIBUTOR_ESD_1</t>
  </si>
  <si>
    <t>FRANCIS_DISTRIBUTOR_ESD_2</t>
  </si>
  <si>
    <t>BYPASS_CLOSE</t>
  </si>
  <si>
    <t>AI</t>
  </si>
  <si>
    <t>Lubrication flow DE1</t>
  </si>
  <si>
    <t>Lubrication flow NDE1</t>
  </si>
  <si>
    <t>Lubrication flow DE3</t>
  </si>
  <si>
    <t>Lubrication flow DE2</t>
  </si>
  <si>
    <t>A156</t>
  </si>
  <si>
    <t>Lubrication oil temperature</t>
  </si>
  <si>
    <t>DE bearing temperature 1</t>
  </si>
  <si>
    <t>DE oil temperature</t>
  </si>
  <si>
    <t>NDE oil temperature</t>
  </si>
  <si>
    <t>NDE bearing temperature</t>
  </si>
  <si>
    <t>HW_ID_s</t>
  </si>
  <si>
    <t>C:\Users\Mazda\Desktop\New folder (13)</t>
  </si>
  <si>
    <t>CUSTOM_LIMITS_ENABLE</t>
  </si>
  <si>
    <t>CUSTOM_LOW_LIMIT</t>
  </si>
  <si>
    <t>CUSTOM_HIGH_LIMIT</t>
  </si>
  <si>
    <t>FILTER_TIME</t>
  </si>
  <si>
    <t>"COUNTER"</t>
  </si>
  <si>
    <t>0</t>
  </si>
  <si>
    <t>3</t>
  </si>
  <si>
    <t>4</t>
  </si>
  <si>
    <t>6</t>
  </si>
  <si>
    <t>607</t>
  </si>
  <si>
    <t>214</t>
  </si>
  <si>
    <t>215</t>
  </si>
  <si>
    <t>116</t>
  </si>
  <si>
    <t>117</t>
  </si>
  <si>
    <t>118</t>
  </si>
  <si>
    <t>119</t>
  </si>
  <si>
    <t>416</t>
  </si>
  <si>
    <t>417</t>
  </si>
  <si>
    <t>293</t>
  </si>
  <si>
    <t>398</t>
  </si>
  <si>
    <t>99</t>
  </si>
  <si>
    <t>100</t>
  </si>
  <si>
    <t>354</t>
  </si>
  <si>
    <t>216</t>
  </si>
  <si>
    <t>12</t>
  </si>
  <si>
    <t>8</t>
  </si>
  <si>
    <t>28</t>
  </si>
  <si>
    <t>25</t>
  </si>
  <si>
    <t>26</t>
  </si>
  <si>
    <t>52</t>
  </si>
  <si>
    <t>294</t>
  </si>
  <si>
    <t>295</t>
  </si>
  <si>
    <t>296</t>
  </si>
  <si>
    <t>297</t>
  </si>
  <si>
    <t>418</t>
  </si>
  <si>
    <t>419</t>
  </si>
  <si>
    <t>128</t>
  </si>
  <si>
    <t>131</t>
  </si>
  <si>
    <t>450</t>
  </si>
  <si>
    <t>449</t>
  </si>
  <si>
    <t>19</t>
  </si>
  <si>
    <t>20</t>
  </si>
  <si>
    <t>140</t>
  </si>
  <si>
    <t>143</t>
  </si>
  <si>
    <t>63</t>
  </si>
  <si>
    <t>194</t>
  </si>
  <si>
    <t>192</t>
  </si>
  <si>
    <t>217</t>
  </si>
  <si>
    <t>218</t>
  </si>
  <si>
    <t>219</t>
  </si>
  <si>
    <t>220</t>
  </si>
  <si>
    <t>298</t>
  </si>
  <si>
    <t>299</t>
  </si>
  <si>
    <t>300</t>
  </si>
  <si>
    <t>301</t>
  </si>
  <si>
    <t>420</t>
  </si>
  <si>
    <t>421</t>
  </si>
  <si>
    <t>422</t>
  </si>
  <si>
    <t>423</t>
  </si>
  <si>
    <t>424</t>
  </si>
  <si>
    <t>425</t>
  </si>
  <si>
    <t>357</t>
  </si>
  <si>
    <t>355</t>
  </si>
  <si>
    <t>221</t>
  </si>
  <si>
    <t>222</t>
  </si>
  <si>
    <t>359</t>
  </si>
  <si>
    <t>358</t>
  </si>
  <si>
    <t>360</t>
  </si>
  <si>
    <t>361</t>
  </si>
  <si>
    <t>363</t>
  </si>
  <si>
    <t>223</t>
  </si>
  <si>
    <t>465</t>
  </si>
  <si>
    <t>463</t>
  </si>
  <si>
    <t>75</t>
  </si>
  <si>
    <t>460</t>
  </si>
  <si>
    <t>452</t>
  </si>
  <si>
    <t>466</t>
  </si>
  <si>
    <t>23</t>
  </si>
  <si>
    <t>24</t>
  </si>
  <si>
    <t>464</t>
  </si>
  <si>
    <t>395</t>
  </si>
  <si>
    <t>384</t>
  </si>
  <si>
    <t>387</t>
  </si>
  <si>
    <t>394</t>
  </si>
  <si>
    <t>457</t>
  </si>
  <si>
    <t>451</t>
  </si>
  <si>
    <t>385</t>
  </si>
  <si>
    <t>388</t>
  </si>
  <si>
    <t>389</t>
  </si>
  <si>
    <t>393</t>
  </si>
  <si>
    <t>392</t>
  </si>
  <si>
    <t>120</t>
  </si>
  <si>
    <t>121</t>
  </si>
  <si>
    <t>122</t>
  </si>
  <si>
    <t>302</t>
  </si>
  <si>
    <t>303</t>
  </si>
  <si>
    <t>108</t>
  </si>
  <si>
    <t>98</t>
  </si>
  <si>
    <t>124</t>
  </si>
  <si>
    <t>125</t>
  </si>
  <si>
    <t>101</t>
  </si>
  <si>
    <t>102</t>
  </si>
  <si>
    <t>103</t>
  </si>
  <si>
    <t>104</t>
  </si>
  <si>
    <t>105</t>
  </si>
  <si>
    <t>106</t>
  </si>
  <si>
    <t>330</t>
  </si>
  <si>
    <t>331</t>
  </si>
  <si>
    <t>212</t>
  </si>
  <si>
    <t>31</t>
  </si>
  <si>
    <t>96</t>
  </si>
  <si>
    <t>123</t>
  </si>
  <si>
    <t>448</t>
  </si>
  <si>
    <t>68</t>
  </si>
  <si>
    <t>352</t>
  </si>
  <si>
    <t>397</t>
  </si>
  <si>
    <t>10</t>
  </si>
  <si>
    <t>2</t>
  </si>
  <si>
    <t>1</t>
  </si>
  <si>
    <t>160</t>
  </si>
  <si>
    <t>161</t>
  </si>
  <si>
    <t>166</t>
  </si>
  <si>
    <t>167</t>
  </si>
  <si>
    <t>182</t>
  </si>
  <si>
    <t>135</t>
  </si>
  <si>
    <t>136</t>
  </si>
  <si>
    <t>152</t>
  </si>
  <si>
    <t>224</t>
  </si>
  <si>
    <t>146</t>
  </si>
  <si>
    <t>147</t>
  </si>
  <si>
    <t>153</t>
  </si>
  <si>
    <t>280</t>
  </si>
  <si>
    <t>145</t>
  </si>
  <si>
    <t>170</t>
  </si>
  <si>
    <t>173</t>
  </si>
  <si>
    <t>174</t>
  </si>
  <si>
    <t>175</t>
  </si>
  <si>
    <t>183</t>
  </si>
  <si>
    <t>184</t>
  </si>
  <si>
    <t>181</t>
  </si>
  <si>
    <t>176</t>
  </si>
  <si>
    <t>287</t>
  </si>
  <si>
    <t>97</t>
  </si>
  <si>
    <t>195</t>
  </si>
  <si>
    <t>196</t>
  </si>
  <si>
    <t>7</t>
  </si>
  <si>
    <t>157</t>
  </si>
  <si>
    <t>158</t>
  </si>
  <si>
    <t>159</t>
  </si>
  <si>
    <t>189</t>
  </si>
  <si>
    <t>197</t>
  </si>
  <si>
    <t>233</t>
  </si>
  <si>
    <t>186</t>
  </si>
  <si>
    <t>185</t>
  </si>
  <si>
    <t>169</t>
  </si>
  <si>
    <t>228</t>
  </si>
  <si>
    <t>229</t>
  </si>
  <si>
    <t>227</t>
  </si>
  <si>
    <t>230</t>
  </si>
  <si>
    <t>829</t>
  </si>
  <si>
    <t>4719</t>
  </si>
  <si>
    <t>-4140</t>
  </si>
  <si>
    <t>-4142</t>
  </si>
  <si>
    <t>-4141</t>
  </si>
  <si>
    <t>-4139</t>
  </si>
  <si>
    <t>3083</t>
  </si>
  <si>
    <t>27907</t>
  </si>
  <si>
    <t>19914</t>
  </si>
  <si>
    <t>19962</t>
  </si>
  <si>
    <t>19864</t>
  </si>
  <si>
    <t>19890</t>
  </si>
  <si>
    <t>19901</t>
  </si>
  <si>
    <t>19882</t>
  </si>
  <si>
    <t>19952</t>
  </si>
  <si>
    <t>27006</t>
  </si>
  <si>
    <t>34</t>
  </si>
  <si>
    <t>35</t>
  </si>
  <si>
    <t>44</t>
  </si>
  <si>
    <t>45</t>
  </si>
  <si>
    <t>30</t>
  </si>
  <si>
    <t>27</t>
  </si>
  <si>
    <t>29</t>
  </si>
  <si>
    <t>36</t>
  </si>
  <si>
    <t>240</t>
  </si>
  <si>
    <t>1092</t>
  </si>
  <si>
    <t>16668</t>
  </si>
  <si>
    <t>9</t>
  </si>
  <si>
    <t>17</t>
  </si>
  <si>
    <t>Abc</t>
  </si>
  <si>
    <t>Bruno2</t>
  </si>
  <si>
    <t>Bruno3</t>
  </si>
  <si>
    <t>Bruno4</t>
  </si>
  <si>
    <t xml:space="preserve"> 'Pelton deflector 1 PID high limit</t>
  </si>
  <si>
    <t xml:space="preserve"> 'Pelton deflector 1 PID low limit</t>
  </si>
  <si>
    <t>Generator +MKA10</t>
  </si>
  <si>
    <t>Turbine +1MEA10a</t>
  </si>
  <si>
    <t>Â°C</t>
  </si>
  <si>
    <t>FORWARD DATA MAPPING TO DB DI, DB DO, DB AO</t>
  </si>
  <si>
    <t>CREATE FB MAPPING FOR PLC</t>
  </si>
  <si>
    <t>{ S7_Optimized_Access := 'FALSE' }</t>
  </si>
  <si>
    <t>NON_RETAIN</t>
  </si>
  <si>
    <t>BEGIN</t>
  </si>
  <si>
    <t xml:space="preserve">   NUM[0] := '';</t>
  </si>
  <si>
    <t xml:space="preserve">   NUM[37] := '';</t>
  </si>
  <si>
    <t xml:space="preserve">   NUM[40] := '';</t>
  </si>
  <si>
    <t xml:space="preserve">   NUM[41] := '';</t>
  </si>
  <si>
    <t xml:space="preserve">   NUM[42] := '';</t>
  </si>
  <si>
    <t xml:space="preserve">   NUM[45] := '';</t>
  </si>
  <si>
    <t xml:space="preserve">   NUM[47] := '';</t>
  </si>
  <si>
    <t xml:space="preserve">   NUM[48] := '';</t>
  </si>
  <si>
    <t xml:space="preserve">   NUM[52] := '';</t>
  </si>
  <si>
    <t xml:space="preserve">   NUM[60] := '';</t>
  </si>
  <si>
    <t xml:space="preserve">   NUM[82] := '';</t>
  </si>
  <si>
    <t xml:space="preserve">   NUM[91] := '';</t>
  </si>
  <si>
    <t xml:space="preserve">   NUM[92] := '';</t>
  </si>
  <si>
    <t xml:space="preserve">   NUM[93] := '';</t>
  </si>
  <si>
    <t xml:space="preserve">   NUM[95] := '';</t>
  </si>
  <si>
    <t xml:space="preserve">   NUM[117] := '';</t>
  </si>
  <si>
    <t xml:space="preserve">   NUM[118] := '';</t>
  </si>
  <si>
    <t xml:space="preserve">   NUM[119] := '';</t>
  </si>
  <si>
    <t xml:space="preserve">   NUM[120] := '';</t>
  </si>
  <si>
    <t xml:space="preserve">   NUM[121] := '';</t>
  </si>
  <si>
    <t xml:space="preserve">   NUM[122] := '';</t>
  </si>
  <si>
    <t xml:space="preserve">   NUM[123] := '';</t>
  </si>
  <si>
    <t xml:space="preserve">   NUM[124] := '';</t>
  </si>
  <si>
    <t xml:space="preserve">   NUM[125] := '';</t>
  </si>
  <si>
    <t xml:space="preserve">   NUM[129] := '';</t>
  </si>
  <si>
    <t xml:space="preserve">   NUM[130] := '';</t>
  </si>
  <si>
    <t xml:space="preserve">   NUM[132] := '';</t>
  </si>
  <si>
    <t xml:space="preserve">   NUM[133] := '';</t>
  </si>
  <si>
    <t xml:space="preserve">   NUM[136] := '';</t>
  </si>
  <si>
    <t xml:space="preserve">   NUM[137] := '';</t>
  </si>
  <si>
    <t xml:space="preserve">   NUM[138] := '';</t>
  </si>
  <si>
    <t xml:space="preserve">   NUM[139] := '';</t>
  </si>
  <si>
    <t xml:space="preserve">   NUM[141] := '';</t>
  </si>
  <si>
    <t xml:space="preserve">   NUM[142] := '';</t>
  </si>
  <si>
    <t xml:space="preserve">   NUM[1] := '';</t>
  </si>
  <si>
    <t xml:space="preserve">   NUM[2] := '';</t>
  </si>
  <si>
    <t xml:space="preserve">   NUM[3] := '';</t>
  </si>
  <si>
    <t xml:space="preserve">   NUM[4] := '';</t>
  </si>
  <si>
    <t xml:space="preserve">   NUM[5] := '';</t>
  </si>
  <si>
    <t xml:space="preserve">   NUM[6] := '';</t>
  </si>
  <si>
    <t xml:space="preserve">   NUM[7] := '';</t>
  </si>
  <si>
    <t xml:space="preserve">   NUM[8] := '';</t>
  </si>
  <si>
    <t xml:space="preserve">   NUM[9] := '';</t>
  </si>
  <si>
    <t xml:space="preserve">   NUM[10] := '';</t>
  </si>
  <si>
    <t xml:space="preserve">   NUM[11] := '';</t>
  </si>
  <si>
    <t xml:space="preserve">   NUM[12] := '';</t>
  </si>
  <si>
    <t xml:space="preserve">   NUM[14] := '';</t>
  </si>
  <si>
    <t xml:space="preserve">   NUM[15] := '';</t>
  </si>
  <si>
    <t xml:space="preserve">   NUM[16] := '';</t>
  </si>
  <si>
    <t xml:space="preserve">   NUM[17] := '';</t>
  </si>
  <si>
    <t xml:space="preserve">   NUM[18] := '';</t>
  </si>
  <si>
    <t xml:space="preserve">   NUM[19] := '';</t>
  </si>
  <si>
    <t xml:space="preserve">   NUM[23] := '';</t>
  </si>
  <si>
    <t xml:space="preserve">   NUM[24] := '';</t>
  </si>
  <si>
    <t xml:space="preserve">   NUM[28] := '';</t>
  </si>
  <si>
    <t xml:space="preserve">   NUM[29] := '';</t>
  </si>
  <si>
    <t xml:space="preserve">   NUM[30] := '';</t>
  </si>
  <si>
    <t xml:space="preserve">   NUM[31] := '';</t>
  </si>
  <si>
    <t xml:space="preserve">   NUM[34] := '';</t>
  </si>
  <si>
    <t xml:space="preserve">   NUM[35] := '';</t>
  </si>
  <si>
    <t xml:space="preserve">   NUM[36] := '';</t>
  </si>
  <si>
    <t xml:space="preserve">   NUM[43] := '';</t>
  </si>
  <si>
    <t xml:space="preserve">   NUM[44] := '';</t>
  </si>
  <si>
    <t xml:space="preserve">   NUM[46] := '';</t>
  </si>
  <si>
    <t xml:space="preserve">   NUM[49] := '';</t>
  </si>
  <si>
    <t xml:space="preserve">   NUM[50] := '';</t>
  </si>
  <si>
    <t xml:space="preserve">   NUM[51] := '';</t>
  </si>
  <si>
    <t xml:space="preserve">   NUM[53] := '';</t>
  </si>
  <si>
    <t xml:space="preserve">   NUM[54] := '';</t>
  </si>
  <si>
    <t xml:space="preserve">   NUM[55] := '';</t>
  </si>
  <si>
    <t xml:space="preserve">   NUM[57] := '';</t>
  </si>
  <si>
    <t xml:space="preserve">   NUM[58] := '';</t>
  </si>
  <si>
    <t xml:space="preserve">   NUM[59] := '';</t>
  </si>
  <si>
    <t xml:space="preserve">   NUM[61] := '';</t>
  </si>
  <si>
    <t xml:space="preserve">   NUM[62] := '';</t>
  </si>
  <si>
    <t xml:space="preserve">   NUM[63] := '';</t>
  </si>
  <si>
    <t xml:space="preserve">   NUM[64] := '';</t>
  </si>
  <si>
    <t xml:space="preserve">   NUM[65] := '';</t>
  </si>
  <si>
    <t xml:space="preserve">   NUM[66] := '';</t>
  </si>
  <si>
    <t xml:space="preserve">   NUM[67] := '';</t>
  </si>
  <si>
    <t xml:space="preserve">   NUM[71] := '';</t>
  </si>
  <si>
    <t xml:space="preserve">   NUM[72] := '';</t>
  </si>
  <si>
    <t xml:space="preserve">   NUM[73] := '';</t>
  </si>
  <si>
    <t xml:space="preserve">   NUM[74] := '';</t>
  </si>
  <si>
    <t xml:space="preserve">   NUM[75] := '';</t>
  </si>
  <si>
    <t xml:space="preserve">   NUM[76] := '';</t>
  </si>
  <si>
    <t xml:space="preserve">   NUM[79] := '';</t>
  </si>
  <si>
    <t xml:space="preserve">   NUM[80] := '';</t>
  </si>
  <si>
    <t xml:space="preserve">   NUM[81] := '';</t>
  </si>
  <si>
    <t xml:space="preserve">   NUM[83] := '';</t>
  </si>
  <si>
    <t xml:space="preserve">   NUM[89] := '';</t>
  </si>
  <si>
    <t xml:space="preserve">   NUM[90] := '';</t>
  </si>
  <si>
    <t xml:space="preserve">   NUM[96] := '';</t>
  </si>
  <si>
    <t xml:space="preserve">   NUM[97] := '';</t>
  </si>
  <si>
    <t xml:space="preserve">   NUM[98] := '';</t>
  </si>
  <si>
    <t xml:space="preserve">   NUM[99] := '';</t>
  </si>
  <si>
    <t xml:space="preserve">   NUM[100] := '';</t>
  </si>
  <si>
    <t xml:space="preserve">   NUM[101] := '';</t>
  </si>
  <si>
    <t xml:space="preserve">   NUM[102] := '';</t>
  </si>
  <si>
    <t xml:space="preserve">   NUM[103] := '';</t>
  </si>
  <si>
    <t xml:space="preserve">   NUM[104] := '';</t>
  </si>
  <si>
    <t xml:space="preserve">   NUM[105] := '';</t>
  </si>
  <si>
    <t xml:space="preserve">   NUM[106] := '';</t>
  </si>
  <si>
    <t xml:space="preserve">   NUM[107] := '';</t>
  </si>
  <si>
    <t xml:space="preserve">   NUM[108] := '';</t>
  </si>
  <si>
    <t xml:space="preserve">   NUM[109] := '';</t>
  </si>
  <si>
    <t xml:space="preserve">   NUM[110] := '';</t>
  </si>
  <si>
    <t xml:space="preserve">   NUM[111] := '';</t>
  </si>
  <si>
    <t xml:space="preserve">   NUM[112] := '';</t>
  </si>
  <si>
    <t xml:space="preserve">   NUM[113] := '';</t>
  </si>
  <si>
    <t xml:space="preserve">   NUM[114] := '';</t>
  </si>
  <si>
    <t xml:space="preserve">   NUM[115] := '';</t>
  </si>
  <si>
    <t xml:space="preserve">   NUM[116] := '';</t>
  </si>
  <si>
    <t xml:space="preserve">   NUM[126] := '';</t>
  </si>
  <si>
    <t xml:space="preserve">   NUM[127] := '';</t>
  </si>
  <si>
    <t xml:space="preserve">   NUM[128] := '';</t>
  </si>
  <si>
    <t xml:space="preserve">   NUM[131] := '';</t>
  </si>
  <si>
    <t xml:space="preserve">   NUM[134] := '';</t>
  </si>
  <si>
    <t xml:space="preserve">   NUM[135] := '';</t>
  </si>
  <si>
    <t xml:space="preserve">   NUM[140] := '';</t>
  </si>
  <si>
    <t xml:space="preserve">   NUM[143] := '';</t>
  </si>
  <si>
    <t xml:space="preserve">   NUM[145] := '';</t>
  </si>
  <si>
    <t xml:space="preserve">   NUM[146] := '';</t>
  </si>
  <si>
    <t xml:space="preserve">   NUM[147] := '';</t>
  </si>
  <si>
    <t xml:space="preserve">   NUM[149] := '';</t>
  </si>
  <si>
    <t xml:space="preserve">   NUM[150] := '';</t>
  </si>
  <si>
    <t xml:space="preserve">   NUM[151] := '';</t>
  </si>
  <si>
    <t xml:space="preserve">   NUM[152] := '';</t>
  </si>
  <si>
    <t xml:space="preserve">   NUM[153] := '';</t>
  </si>
  <si>
    <t xml:space="preserve">   NUM[154] := '';</t>
  </si>
  <si>
    <t xml:space="preserve">   NUM[21] := '';</t>
  </si>
  <si>
    <t xml:space="preserve">   NUM[22] := '';</t>
  </si>
  <si>
    <t xml:space="preserve">   NUM[158] := '';</t>
  </si>
  <si>
    <t xml:space="preserve">   NUM[159] := '';</t>
  </si>
  <si>
    <t xml:space="preserve">   NUM[160] := '';</t>
  </si>
  <si>
    <t xml:space="preserve">   NUM[161] := '';</t>
  </si>
  <si>
    <t xml:space="preserve">   NUM[162] := '';</t>
  </si>
  <si>
    <t xml:space="preserve">   NUM[163] := '';</t>
  </si>
  <si>
    <t xml:space="preserve">   NUM[164] := '';</t>
  </si>
  <si>
    <t xml:space="preserve">   NUM[165] := '';</t>
  </si>
  <si>
    <t xml:space="preserve">   NUM[166] := '';</t>
  </si>
  <si>
    <t xml:space="preserve">   NUM[167] := '';</t>
  </si>
  <si>
    <t xml:space="preserve">   NUM[168] := '';</t>
  </si>
  <si>
    <t xml:space="preserve">   NUM[169] := '';</t>
  </si>
  <si>
    <t xml:space="preserve">   NUM[170] := '';</t>
  </si>
  <si>
    <t xml:space="preserve">   NUM[171] := '';</t>
  </si>
  <si>
    <t xml:space="preserve">   NUM[172] := '';</t>
  </si>
  <si>
    <t xml:space="preserve">   NUM[173] := '';</t>
  </si>
  <si>
    <t xml:space="preserve">   NUM[174] := '';</t>
  </si>
  <si>
    <t xml:space="preserve">   NUM[175] := '';</t>
  </si>
  <si>
    <t xml:space="preserve">   NUM[176] := '';</t>
  </si>
  <si>
    <t xml:space="preserve">   NUM[177] := '';</t>
  </si>
  <si>
    <t xml:space="preserve">   NUM[178] := '';</t>
  </si>
  <si>
    <t xml:space="preserve">   NUM[179] := '';</t>
  </si>
  <si>
    <t xml:space="preserve">   NUM[180] := '';</t>
  </si>
  <si>
    <t xml:space="preserve">   NUM[181] := '';</t>
  </si>
  <si>
    <t xml:space="preserve">   NUM[182] := '';</t>
  </si>
  <si>
    <t xml:space="preserve">   NUM[183] := '';</t>
  </si>
  <si>
    <t xml:space="preserve">   NUM[184] := '';</t>
  </si>
  <si>
    <t xml:space="preserve">   NUM[185] := '';</t>
  </si>
  <si>
    <t xml:space="preserve">   NUM[186] := '';</t>
  </si>
  <si>
    <t xml:space="preserve">   NUM[187] := '';</t>
  </si>
  <si>
    <t xml:space="preserve">   NUM[188] := '';</t>
  </si>
  <si>
    <t xml:space="preserve">   NUM[189] := '';</t>
  </si>
  <si>
    <t xml:space="preserve">   NUM[190] := '';</t>
  </si>
  <si>
    <t xml:space="preserve">   NUM[191] := '';</t>
  </si>
  <si>
    <t xml:space="preserve">   NUM[193] := '';</t>
  </si>
  <si>
    <t xml:space="preserve">   NUM[195] := '';</t>
  </si>
  <si>
    <t xml:space="preserve">   NUM[196] := '';</t>
  </si>
  <si>
    <t xml:space="preserve">   NUM[197] := '';</t>
  </si>
  <si>
    <t xml:space="preserve">   NUM[198] := '';</t>
  </si>
  <si>
    <t xml:space="preserve">   NUM[199] := '';</t>
  </si>
  <si>
    <t xml:space="preserve">   NUM[204] := '';</t>
  </si>
  <si>
    <t xml:space="preserve">   NUM[205] := '';</t>
  </si>
  <si>
    <t xml:space="preserve">   NUM[212] := '';</t>
  </si>
  <si>
    <t xml:space="preserve">   NUM[213] := '';</t>
  </si>
  <si>
    <t xml:space="preserve">   NUM[214] := '';</t>
  </si>
  <si>
    <t xml:space="preserve">   NUM[215] := '';</t>
  </si>
  <si>
    <t xml:space="preserve">   NUM[216] := '';</t>
  </si>
  <si>
    <t xml:space="preserve">   NUM[217] := '';</t>
  </si>
  <si>
    <t xml:space="preserve">   NUM[218] := '';</t>
  </si>
  <si>
    <t xml:space="preserve">   NUM[219] := '';</t>
  </si>
  <si>
    <t xml:space="preserve">   NUM[220] := '';</t>
  </si>
  <si>
    <t xml:space="preserve">   NUM[221] := '';</t>
  </si>
  <si>
    <t xml:space="preserve">   NUM[222] := '';</t>
  </si>
  <si>
    <t xml:space="preserve">   NUM[223] := '';</t>
  </si>
  <si>
    <t xml:space="preserve">   NUM[226] := '';</t>
  </si>
  <si>
    <t xml:space="preserve">   NUM[229] := '';</t>
  </si>
  <si>
    <t xml:space="preserve">   NUM[230] := '';</t>
  </si>
  <si>
    <t xml:space="preserve">   NUM[231] := '';</t>
  </si>
  <si>
    <t xml:space="preserve">   NUM[232] := '';</t>
  </si>
  <si>
    <t xml:space="preserve">   NUM[235] := '';</t>
  </si>
  <si>
    <t xml:space="preserve">   NUM[236] := '';</t>
  </si>
  <si>
    <t xml:space="preserve">   NUM[238] := '';</t>
  </si>
  <si>
    <t xml:space="preserve">   NUM[239] := '';</t>
  </si>
  <si>
    <t xml:space="preserve">   NUM[240] := '';</t>
  </si>
  <si>
    <t xml:space="preserve">   NUM[241] := '';</t>
  </si>
  <si>
    <t xml:space="preserve">   NUM[244] := '';</t>
  </si>
  <si>
    <t xml:space="preserve">   NUM[249] := '';</t>
  </si>
  <si>
    <t xml:space="preserve">   NUM[250] := '';</t>
  </si>
  <si>
    <t xml:space="preserve">   NUM[251] := '';</t>
  </si>
  <si>
    <t xml:space="preserve">   NUM[252] := '';</t>
  </si>
  <si>
    <t xml:space="preserve">   NUM[253] := '';</t>
  </si>
  <si>
    <t xml:space="preserve">   NUM[254] := '';</t>
  </si>
  <si>
    <t xml:space="preserve">   NUM[255] := '';</t>
  </si>
  <si>
    <t xml:space="preserve">   NUM[256] := '';</t>
  </si>
  <si>
    <t xml:space="preserve">   NUM[257] := '';</t>
  </si>
  <si>
    <t xml:space="preserve">   NUM[258] := '';</t>
  </si>
  <si>
    <t xml:space="preserve">   NUM[261] := '';</t>
  </si>
  <si>
    <t xml:space="preserve">   NUM[262] := '';</t>
  </si>
  <si>
    <t xml:space="preserve">   NUM[263] := '';</t>
  </si>
  <si>
    <t xml:space="preserve">   NUM[266] := '';</t>
  </si>
  <si>
    <t xml:space="preserve">   NUM[267] := '';</t>
  </si>
  <si>
    <t xml:space="preserve">   NUM[268] := '';</t>
  </si>
  <si>
    <t xml:space="preserve">   NUM[269] := '';</t>
  </si>
  <si>
    <t xml:space="preserve">   NUM[270] := '';</t>
  </si>
  <si>
    <t xml:space="preserve">   NUM[275] := '';</t>
  </si>
  <si>
    <t xml:space="preserve">   NUM[276] := '';</t>
  </si>
  <si>
    <t xml:space="preserve">   NUM[277] := '';</t>
  </si>
  <si>
    <t xml:space="preserve">   NUM[278] := '';</t>
  </si>
  <si>
    <t xml:space="preserve">   NUM[279] := '';</t>
  </si>
  <si>
    <t xml:space="preserve">   NUM[280] := '';</t>
  </si>
  <si>
    <t xml:space="preserve">   NUM[281] := '';</t>
  </si>
  <si>
    <t xml:space="preserve">   NUM[282] := '';</t>
  </si>
  <si>
    <t xml:space="preserve">   NUM[283] := '';</t>
  </si>
  <si>
    <t xml:space="preserve">   NUM[284] := '';</t>
  </si>
  <si>
    <t xml:space="preserve">   NUM[285] := '';</t>
  </si>
  <si>
    <t xml:space="preserve">   NUM[286] := '';</t>
  </si>
  <si>
    <t xml:space="preserve">   NUM[287] := '';</t>
  </si>
  <si>
    <t xml:space="preserve">   NUM[288] := '';</t>
  </si>
  <si>
    <t xml:space="preserve">   NUM[289] := '';</t>
  </si>
  <si>
    <t xml:space="preserve">   NUM[290] := '';</t>
  </si>
  <si>
    <t xml:space="preserve">   NUM[291] := '';</t>
  </si>
  <si>
    <t xml:space="preserve">   NUM[292] := '';</t>
  </si>
  <si>
    <t xml:space="preserve">   NUM[293] := '';</t>
  </si>
  <si>
    <t xml:space="preserve">   NUM[294] := '';</t>
  </si>
  <si>
    <t xml:space="preserve">   NUM[295] := '';</t>
  </si>
  <si>
    <t xml:space="preserve">   NUM[296] := '';</t>
  </si>
  <si>
    <t xml:space="preserve">   NUM[297] := '';</t>
  </si>
  <si>
    <t xml:space="preserve">   NUM[298] := '';</t>
  </si>
  <si>
    <t xml:space="preserve">   NUM[299] := '';</t>
  </si>
  <si>
    <t xml:space="preserve">   NUM[300] := '';</t>
  </si>
  <si>
    <t xml:space="preserve">   NUM[301] := '';</t>
  </si>
  <si>
    <t xml:space="preserve">   NUM[302] := '';</t>
  </si>
  <si>
    <t xml:space="preserve">   NUM[303] := '';</t>
  </si>
  <si>
    <t xml:space="preserve">   NUM[305] := '';</t>
  </si>
  <si>
    <t xml:space="preserve">   NUM[306] := '';</t>
  </si>
  <si>
    <t xml:space="preserve">   NUM[307] := '';</t>
  </si>
  <si>
    <t xml:space="preserve">   NUM[308] := '';</t>
  </si>
  <si>
    <t xml:space="preserve">   NUM[309] := '';</t>
  </si>
  <si>
    <t xml:space="preserve">   NUM[315] := '';</t>
  </si>
  <si>
    <t xml:space="preserve">   NUM[318] := '';</t>
  </si>
  <si>
    <t xml:space="preserve">   NUM[319] := '';</t>
  </si>
  <si>
    <t xml:space="preserve">   NUM[320] := '';</t>
  </si>
  <si>
    <t xml:space="preserve">   NUM[321] := '';</t>
  </si>
  <si>
    <t xml:space="preserve">   NUM[322] := '';</t>
  </si>
  <si>
    <t xml:space="preserve">   NUM[323] := '';</t>
  </si>
  <si>
    <t xml:space="preserve">   NUM[324] := '';</t>
  </si>
  <si>
    <t xml:space="preserve">   NUM[325] := '';</t>
  </si>
  <si>
    <t xml:space="preserve">   NUM[326] := '';</t>
  </si>
  <si>
    <t xml:space="preserve">   NUM[327] := '';</t>
  </si>
  <si>
    <t xml:space="preserve">   NUM[328] := '';</t>
  </si>
  <si>
    <t xml:space="preserve">   NUM[329] := '';</t>
  </si>
  <si>
    <t xml:space="preserve">   NUM[330] := '';</t>
  </si>
  <si>
    <t xml:space="preserve">   NUM[331] := '';</t>
  </si>
  <si>
    <t xml:space="preserve">   NUM[332] := '';</t>
  </si>
  <si>
    <t xml:space="preserve">   NUM[335] := '';</t>
  </si>
  <si>
    <t xml:space="preserve">   NUM[336] := '';</t>
  </si>
  <si>
    <t xml:space="preserve">   NUM[337] := '';</t>
  </si>
  <si>
    <t xml:space="preserve">   NUM[338] := '';</t>
  </si>
  <si>
    <t xml:space="preserve">   NUM[339] := '';</t>
  </si>
  <si>
    <t xml:space="preserve">   NUM[340] := '';</t>
  </si>
  <si>
    <t xml:space="preserve">   NUM[341] := '';</t>
  </si>
  <si>
    <t xml:space="preserve">   NUM[342] := '';</t>
  </si>
  <si>
    <t xml:space="preserve">   NUM[343] := '';</t>
  </si>
  <si>
    <t xml:space="preserve">   NUM[344] := '';</t>
  </si>
  <si>
    <t xml:space="preserve">   NUM[345] := '';</t>
  </si>
  <si>
    <t xml:space="preserve">   NUM[346] := '';</t>
  </si>
  <si>
    <t xml:space="preserve">   NUM[347] := '';</t>
  </si>
  <si>
    <t xml:space="preserve">   NUM[348] := '';</t>
  </si>
  <si>
    <t xml:space="preserve">   NUM[349] := '';</t>
  </si>
  <si>
    <t xml:space="preserve">   NUM[350] := '';</t>
  </si>
  <si>
    <t xml:space="preserve">   NUM[351] := '';</t>
  </si>
  <si>
    <t xml:space="preserve">   NUM[353] := '';</t>
  </si>
  <si>
    <t xml:space="preserve">   NUM[354] := '';</t>
  </si>
  <si>
    <t xml:space="preserve">   NUM[355] := '';</t>
  </si>
  <si>
    <t xml:space="preserve">   NUM[356] := '';</t>
  </si>
  <si>
    <t xml:space="preserve">   NUM[357] := '';</t>
  </si>
  <si>
    <t xml:space="preserve">   NUM[358] := '';</t>
  </si>
  <si>
    <t xml:space="preserve">   NUM[359] := '';</t>
  </si>
  <si>
    <t xml:space="preserve">   NUM[360] := '';</t>
  </si>
  <si>
    <t xml:space="preserve">   NUM[361] := '';</t>
  </si>
  <si>
    <t xml:space="preserve">   NUM[362] := '';</t>
  </si>
  <si>
    <t xml:space="preserve">   NUM[363] := '';</t>
  </si>
  <si>
    <t xml:space="preserve">   NUM[364] := '';</t>
  </si>
  <si>
    <t xml:space="preserve">   NUM[365] := '';</t>
  </si>
  <si>
    <t xml:space="preserve">   NUM[366] := '';</t>
  </si>
  <si>
    <t xml:space="preserve">   NUM[367] := '';</t>
  </si>
  <si>
    <t xml:space="preserve">   NUM[368] := '';</t>
  </si>
  <si>
    <t xml:space="preserve">   NUM[369] := '';</t>
  </si>
  <si>
    <t xml:space="preserve">   NUM[370] := '';</t>
  </si>
  <si>
    <t xml:space="preserve">   NUM[371] := '';</t>
  </si>
  <si>
    <t xml:space="preserve">   NUM[372] := '';</t>
  </si>
  <si>
    <t xml:space="preserve">   NUM[373] := '';</t>
  </si>
  <si>
    <t xml:space="preserve">   NUM[374] := '';</t>
  </si>
  <si>
    <t xml:space="preserve">   NUM[375] := '';</t>
  </si>
  <si>
    <t xml:space="preserve">   NUM[376] := '';</t>
  </si>
  <si>
    <t xml:space="preserve">   NUM[377] := '';</t>
  </si>
  <si>
    <t xml:space="preserve">   NUM[378] := '';</t>
  </si>
  <si>
    <t xml:space="preserve">   NUM[379] := '';</t>
  </si>
  <si>
    <t xml:space="preserve">   NUM[380] := '';</t>
  </si>
  <si>
    <t xml:space="preserve">   NUM[381] := '';</t>
  </si>
  <si>
    <t xml:space="preserve">   NUM[382] := '';</t>
  </si>
  <si>
    <t xml:space="preserve">   NUM[383] := '';</t>
  </si>
  <si>
    <t xml:space="preserve">   NUM[388] := '';</t>
  </si>
  <si>
    <t xml:space="preserve">   NUM[395] := '';</t>
  </si>
  <si>
    <t xml:space="preserve">   NUM[397] := '';</t>
  </si>
  <si>
    <t xml:space="preserve">   NUM[398] := '';</t>
  </si>
  <si>
    <t xml:space="preserve">   NUM[399] := '';</t>
  </si>
  <si>
    <t xml:space="preserve">   NUM[400] := '';</t>
  </si>
  <si>
    <t xml:space="preserve">   NUM[401] := '';</t>
  </si>
  <si>
    <t xml:space="preserve">   NUM[402] := '';</t>
  </si>
  <si>
    <t xml:space="preserve">   NUM[403] := '';</t>
  </si>
  <si>
    <t xml:space="preserve">   NUM[404] := '';</t>
  </si>
  <si>
    <t xml:space="preserve">   NUM[405] := '';</t>
  </si>
  <si>
    <t xml:space="preserve">   NUM[406] := '';</t>
  </si>
  <si>
    <t xml:space="preserve">   NUM[407] := '';</t>
  </si>
  <si>
    <t xml:space="preserve">   NUM[408] := '';</t>
  </si>
  <si>
    <t xml:space="preserve">   NUM[409] := '';</t>
  </si>
  <si>
    <t xml:space="preserve">   NUM[412] := '';</t>
  </si>
  <si>
    <t xml:space="preserve">   NUM[435] := '';</t>
  </si>
  <si>
    <t xml:space="preserve">   NUM[436] := '';</t>
  </si>
  <si>
    <t xml:space="preserve">   NUM[445] := '';</t>
  </si>
  <si>
    <t xml:space="preserve">   NUM[446] := '';</t>
  </si>
  <si>
    <t xml:space="preserve">   NUM[447] := '';</t>
  </si>
  <si>
    <t xml:space="preserve">   NUM[469] := '';</t>
  </si>
  <si>
    <t xml:space="preserve">   NUM[470] := '';</t>
  </si>
  <si>
    <t xml:space="preserve">   NUM[471] := '';</t>
  </si>
  <si>
    <t xml:space="preserve">   NUM[472] := '';</t>
  </si>
  <si>
    <t xml:space="preserve">   NUM[473] := '';</t>
  </si>
  <si>
    <t xml:space="preserve">   NUM[474] := '';</t>
  </si>
  <si>
    <t xml:space="preserve">   NUM[475] := '';</t>
  </si>
  <si>
    <t xml:space="preserve">   NUM[476] := '';</t>
  </si>
  <si>
    <t xml:space="preserve">   NUM[477] := '';</t>
  </si>
  <si>
    <t xml:space="preserve">   NUM[478] := '';</t>
  </si>
  <si>
    <t xml:space="preserve">   NUM[479] := '';</t>
  </si>
  <si>
    <t xml:space="preserve">   NUM[486] := '';</t>
  </si>
  <si>
    <t xml:space="preserve">   NUM[492] := '';</t>
  </si>
  <si>
    <t xml:space="preserve">   NUM[495] := '';</t>
  </si>
  <si>
    <t xml:space="preserve">   NUM[496] := '';</t>
  </si>
  <si>
    <t xml:space="preserve">   NUM[497] := '';</t>
  </si>
  <si>
    <t xml:space="preserve">   NUM[514] := '';</t>
  </si>
  <si>
    <t xml:space="preserve">   NUM[518] := '';</t>
  </si>
  <si>
    <t xml:space="preserve">   NUM[520] := '';</t>
  </si>
  <si>
    <t xml:space="preserve">   NUM[525] := '';</t>
  </si>
  <si>
    <t xml:space="preserve">   NUM[571] := '';</t>
  </si>
  <si>
    <t xml:space="preserve">   NUM[572] := '';</t>
  </si>
  <si>
    <t xml:space="preserve">   NUM[573] := '';</t>
  </si>
  <si>
    <t xml:space="preserve">   NUM[574] := '';</t>
  </si>
  <si>
    <t xml:space="preserve">   NUM[575] := '';</t>
  </si>
  <si>
    <t xml:space="preserve">   NUM[583] := '';</t>
  </si>
  <si>
    <t xml:space="preserve">   NUM[584] := '';</t>
  </si>
  <si>
    <t xml:space="preserve">   NUM[588] := '';</t>
  </si>
  <si>
    <t xml:space="preserve">   NUM[589] := '';</t>
  </si>
  <si>
    <t xml:space="preserve">   NUM[590] := '';</t>
  </si>
  <si>
    <t xml:space="preserve">   NUM[602] := '';</t>
  </si>
  <si>
    <t xml:space="preserve">   NUM[603] := '';</t>
  </si>
  <si>
    <t xml:space="preserve">   NUM[604] := '';</t>
  </si>
  <si>
    <t xml:space="preserve">   NUM[605] := '';</t>
  </si>
  <si>
    <t xml:space="preserve">   NUM[606] := '';</t>
  </si>
  <si>
    <t>END_DATA_BLOCK</t>
  </si>
  <si>
    <t xml:space="preserve">   NUM[13] := '';</t>
  </si>
  <si>
    <t xml:space="preserve">   NUM[20] := '';</t>
  </si>
  <si>
    <t xml:space="preserve">   NUM[144] := '';</t>
  </si>
  <si>
    <t xml:space="preserve">   NUM[148] := '';</t>
  </si>
  <si>
    <t xml:space="preserve">   NUM[155] := '';</t>
  </si>
  <si>
    <t xml:space="preserve">   NUM[156] := '';</t>
  </si>
  <si>
    <t xml:space="preserve">   NUM[157] := '';</t>
  </si>
  <si>
    <t xml:space="preserve">   NUM[192] := '';</t>
  </si>
  <si>
    <t xml:space="preserve">   NUM[194] := '';</t>
  </si>
  <si>
    <t xml:space="preserve">   NUM[200] := '';</t>
  </si>
  <si>
    <t xml:space="preserve">   NUM[201] := '';</t>
  </si>
  <si>
    <t xml:space="preserve">   NUM[202] := '';</t>
  </si>
  <si>
    <t xml:space="preserve">   NUM[203] := '';</t>
  </si>
  <si>
    <t xml:space="preserve">   NUM[206] := '';</t>
  </si>
  <si>
    <t xml:space="preserve">   NUM[207] := '';</t>
  </si>
  <si>
    <t xml:space="preserve">   NUM[208] := '';</t>
  </si>
  <si>
    <t xml:space="preserve">   NUM[209] := '';</t>
  </si>
  <si>
    <t xml:space="preserve">   NUM[210] := '';</t>
  </si>
  <si>
    <t xml:space="preserve">   NUM[211] := '';</t>
  </si>
  <si>
    <t xml:space="preserve">   NUM[224] := '';</t>
  </si>
  <si>
    <t xml:space="preserve">   NUM[225] := '';</t>
  </si>
  <si>
    <t xml:space="preserve">   NUM[227] := '';</t>
  </si>
  <si>
    <t xml:space="preserve">   NUM[228] := '';</t>
  </si>
  <si>
    <t xml:space="preserve">   NUM[233] := '';</t>
  </si>
  <si>
    <t xml:space="preserve">   NUM[234] := '';</t>
  </si>
  <si>
    <t xml:space="preserve">   NUM[237] := '';</t>
  </si>
  <si>
    <t xml:space="preserve">   NUM[242] := '';</t>
  </si>
  <si>
    <t xml:space="preserve">   NUM[243] := '';</t>
  </si>
  <si>
    <t xml:space="preserve">   NUM[245] := '';</t>
  </si>
  <si>
    <t xml:space="preserve">   NUM[246] := '';</t>
  </si>
  <si>
    <t xml:space="preserve">   NUM[247] := '';</t>
  </si>
  <si>
    <t xml:space="preserve">   NUM[248] := '';</t>
  </si>
  <si>
    <t xml:space="preserve">   NUM[259] := '';</t>
  </si>
  <si>
    <t xml:space="preserve">   NUM[260] := '';</t>
  </si>
  <si>
    <t xml:space="preserve">   NUM[264] := '';</t>
  </si>
  <si>
    <t xml:space="preserve">   NUM[265] := '';</t>
  </si>
  <si>
    <t xml:space="preserve">   NUM[271] := '';</t>
  </si>
  <si>
    <t xml:space="preserve">   NUM[272] := '';</t>
  </si>
  <si>
    <t xml:space="preserve">   NUM[273] := '';</t>
  </si>
  <si>
    <t xml:space="preserve">   NUM[274] := '';</t>
  </si>
  <si>
    <t xml:space="preserve">   NUM[304] := '';</t>
  </si>
  <si>
    <t xml:space="preserve">   NUM[310] := '';</t>
  </si>
  <si>
    <t xml:space="preserve">   NUM[311] := '';</t>
  </si>
  <si>
    <t xml:space="preserve">   NUM[312] := '';</t>
  </si>
  <si>
    <t xml:space="preserve">   NUM[313] := '';</t>
  </si>
  <si>
    <t xml:space="preserve">   NUM[314] := '';</t>
  </si>
  <si>
    <t xml:space="preserve">   NUM[316] := '';</t>
  </si>
  <si>
    <t xml:space="preserve">   NUM[317] := '';</t>
  </si>
  <si>
    <t xml:space="preserve">   NUM[333] := '';</t>
  </si>
  <si>
    <t xml:space="preserve">   NUM[334] := '';</t>
  </si>
  <si>
    <t xml:space="preserve">   NUM[352] := '';</t>
  </si>
  <si>
    <t xml:space="preserve">   NUM[386] := '';</t>
  </si>
  <si>
    <t xml:space="preserve">   NUM[387] := '';</t>
  </si>
  <si>
    <t xml:space="preserve">   NUM[391] := '';</t>
  </si>
  <si>
    <t xml:space="preserve">   NUM[416] := '';</t>
  </si>
  <si>
    <t xml:space="preserve">   NUM[417] := '';</t>
  </si>
  <si>
    <t xml:space="preserve">   NUM[418] := '';</t>
  </si>
  <si>
    <t xml:space="preserve">   NUM[419] := '';</t>
  </si>
  <si>
    <t xml:space="preserve">   NUM[431] := '';</t>
  </si>
  <si>
    <t xml:space="preserve">   NUM[432] := '';</t>
  </si>
  <si>
    <t xml:space="preserve">   NUM[433] := '';</t>
  </si>
  <si>
    <t xml:space="preserve">   NUM[434] := '';</t>
  </si>
  <si>
    <t xml:space="preserve">   NUM[437] := '';</t>
  </si>
  <si>
    <t xml:space="preserve">   NUM[438] := '';</t>
  </si>
  <si>
    <t xml:space="preserve">   NUM[439] := '';</t>
  </si>
  <si>
    <t xml:space="preserve">   NUM[480] := '';</t>
  </si>
  <si>
    <t xml:space="preserve">   NUM[481] := '';</t>
  </si>
  <si>
    <t xml:space="preserve">   NUM[483] := '';</t>
  </si>
  <si>
    <t xml:space="preserve">   NUM[484] := '';</t>
  </si>
  <si>
    <t xml:space="preserve">   NUM[485] := '';</t>
  </si>
  <si>
    <t xml:space="preserve">   NUM[487] := '';</t>
  </si>
  <si>
    <t xml:space="preserve">   NUM[489] := '';</t>
  </si>
  <si>
    <t xml:space="preserve">   NUM[490] := '';</t>
  </si>
  <si>
    <t xml:space="preserve">   NUM[491] := '';</t>
  </si>
  <si>
    <t xml:space="preserve">   NUM[498] := '';</t>
  </si>
  <si>
    <t xml:space="preserve">   NUM[499] := '';</t>
  </si>
  <si>
    <t xml:space="preserve">   NUM[502] := '';</t>
  </si>
  <si>
    <t xml:space="preserve">   NUM[504] := '';</t>
  </si>
  <si>
    <t xml:space="preserve">   NUM[505] := '';</t>
  </si>
  <si>
    <t xml:space="preserve">   NUM[506] := '';</t>
  </si>
  <si>
    <t xml:space="preserve">   NUM[507] := '';</t>
  </si>
  <si>
    <t xml:space="preserve">   NUM[508] := '';</t>
  </si>
  <si>
    <t xml:space="preserve">   NUM[509] := '';</t>
  </si>
  <si>
    <t xml:space="preserve">   NUM[513] := '';</t>
  </si>
  <si>
    <t xml:space="preserve">   NUM[515] := '';</t>
  </si>
  <si>
    <t xml:space="preserve">   NUM[516] := '';</t>
  </si>
  <si>
    <t xml:space="preserve">   NUM[517] := '';</t>
  </si>
  <si>
    <t xml:space="preserve">   NUM[519] := '';</t>
  </si>
  <si>
    <t xml:space="preserve">   NUM[522] := '';</t>
  </si>
  <si>
    <t xml:space="preserve">   NUM[528] := '';</t>
  </si>
  <si>
    <t xml:space="preserve">   NUM[530] := '';</t>
  </si>
  <si>
    <t xml:space="preserve">   NUM[531] := '';</t>
  </si>
  <si>
    <t xml:space="preserve">   NUM[532] := '';</t>
  </si>
  <si>
    <t xml:space="preserve">   NUM[533] := '';</t>
  </si>
  <si>
    <t xml:space="preserve">   NUM[546] := '';</t>
  </si>
  <si>
    <t xml:space="preserve">   NUM[548] := '';</t>
  </si>
  <si>
    <t xml:space="preserve">   NUM[550] := '';</t>
  </si>
  <si>
    <t xml:space="preserve">   NUM[551] := '';</t>
  </si>
  <si>
    <t xml:space="preserve">   NUM[552] := '';</t>
  </si>
  <si>
    <t xml:space="preserve">   NUM[553] := '';</t>
  </si>
  <si>
    <t xml:space="preserve">   NUM[554] := '';</t>
  </si>
  <si>
    <t xml:space="preserve">   NUM[555] := '';</t>
  </si>
  <si>
    <t xml:space="preserve">   NUM[556] := '';</t>
  </si>
  <si>
    <t xml:space="preserve">   NUM[557] := '';</t>
  </si>
  <si>
    <t xml:space="preserve">   NUM[558] := '';</t>
  </si>
  <si>
    <t xml:space="preserve">   NUM[559] := '';</t>
  </si>
  <si>
    <t xml:space="preserve">   NUM[560] := '';</t>
  </si>
  <si>
    <t xml:space="preserve">   NUM[561] := '';</t>
  </si>
  <si>
    <t xml:space="preserve">   NUM[562] := '';</t>
  </si>
  <si>
    <t xml:space="preserve">   NUM[563] := '';</t>
  </si>
  <si>
    <t xml:space="preserve">   NUM[564] := '';</t>
  </si>
  <si>
    <t xml:space="preserve">   NUM[565] := '';</t>
  </si>
  <si>
    <t xml:space="preserve">   NUM[566] := '';</t>
  </si>
  <si>
    <t xml:space="preserve">   NUM[567] := '';</t>
  </si>
  <si>
    <t xml:space="preserve">   NUM[568] := '';</t>
  </si>
  <si>
    <t xml:space="preserve">   NUM[569] := '';</t>
  </si>
  <si>
    <t xml:space="preserve">   NUM[570] := '';</t>
  </si>
  <si>
    <t xml:space="preserve">   NUM[578] := '';</t>
  </si>
  <si>
    <t xml:space="preserve">   NUM[580] := '';</t>
  </si>
  <si>
    <t xml:space="preserve">   NUM[582] := '';</t>
  </si>
  <si>
    <t xml:space="preserve">   NUM[585] := '';</t>
  </si>
  <si>
    <t xml:space="preserve">   NUM[586] := '';</t>
  </si>
  <si>
    <t xml:space="preserve">   NUM[587] := '';</t>
  </si>
  <si>
    <t xml:space="preserve">   NUM[591] := '';</t>
  </si>
  <si>
    <t xml:space="preserve">   NUM[592] := '';</t>
  </si>
  <si>
    <t xml:space="preserve">   NUM[593] := '';</t>
  </si>
  <si>
    <t xml:space="preserve">   NUM[594] := '';</t>
  </si>
  <si>
    <t xml:space="preserve">   NUM[595] := '';</t>
  </si>
  <si>
    <t xml:space="preserve">   NUM[596] := '';</t>
  </si>
  <si>
    <t xml:space="preserve">   NUM[597] := '';</t>
  </si>
  <si>
    <t xml:space="preserve">   NUM[598] := '';</t>
  </si>
  <si>
    <t xml:space="preserve">   NUM[599] := '';</t>
  </si>
  <si>
    <t xml:space="preserve">   NUM[600] := '';</t>
  </si>
  <si>
    <t xml:space="preserve">   NUM[601] := '';</t>
  </si>
  <si>
    <t xml:space="preserve">   NUM[607] := '';</t>
  </si>
  <si>
    <t>DATA_BLOCK "ALM_STRING_SYSTEMS_ENG_LANGUAGE"</t>
  </si>
  <si>
    <t>"DT_ALM_STRING_SYSTEM_NAMES"</t>
  </si>
  <si>
    <t xml:space="preserve">   NUM[0] := 'Turbine';</t>
  </si>
  <si>
    <t xml:space="preserve">   NUM[1] := 'Turbine +1MEA01';</t>
  </si>
  <si>
    <t xml:space="preserve">   NUM[2] := 'Turbine +1MEA01';</t>
  </si>
  <si>
    <t xml:space="preserve">   NUM[3] := 'Turbine +1MEA01';</t>
  </si>
  <si>
    <t xml:space="preserve">   NUM[4] := 'Turbine +1MEA01';</t>
  </si>
  <si>
    <t xml:space="preserve">   NUM[5] := 'Turbine +1MEA01';</t>
  </si>
  <si>
    <t xml:space="preserve">   NUM[6] := 'Turbine +1MEA01';</t>
  </si>
  <si>
    <t xml:space="preserve">   NUM[7] := 'Turbine +1MEA01';</t>
  </si>
  <si>
    <t xml:space="preserve">   NUM[8] := 'Turbine +1MEA01';</t>
  </si>
  <si>
    <t xml:space="preserve">   NUM[9] := 'Turbine +1MEA01';</t>
  </si>
  <si>
    <t xml:space="preserve">   NUM[10] := 'Turbine +1MEA01';</t>
  </si>
  <si>
    <t xml:space="preserve">   NUM[11] := 'Turbine +1MEA01';</t>
  </si>
  <si>
    <t xml:space="preserve">   NUM[12] := 'Turbine +1MEA01';</t>
  </si>
  <si>
    <t xml:space="preserve">   NUM[13] := 'Turbine +1MEA01';</t>
  </si>
  <si>
    <t xml:space="preserve">   NUM[14] := 'Turbine +1MEA01';</t>
  </si>
  <si>
    <t xml:space="preserve">   NUM[15] := 'Unit 2 Turbine +2MEA01';</t>
  </si>
  <si>
    <t xml:space="preserve">   NUM[16] := 'Unit 2 Turbine +2MEA01';</t>
  </si>
  <si>
    <t xml:space="preserve">   NUM[17] := 'Turbine';</t>
  </si>
  <si>
    <t xml:space="preserve">   NUM[18] := 'Turbine';</t>
  </si>
  <si>
    <t xml:space="preserve">   NUM[19] := 'Turbine';</t>
  </si>
  <si>
    <t xml:space="preserve">   NUM[20] := 'Turbine';</t>
  </si>
  <si>
    <t xml:space="preserve">   NUM[21] := 'Turbine';</t>
  </si>
  <si>
    <t xml:space="preserve">   NUM[22] := 'Turbine';</t>
  </si>
  <si>
    <t xml:space="preserve">   NUM[23] := 'Turbine';</t>
  </si>
  <si>
    <t xml:space="preserve">   NUM[24] := 'Turbine';</t>
  </si>
  <si>
    <t xml:space="preserve">   NUM[25] := 'Unit 1 Turbine +1MEA10';</t>
  </si>
  <si>
    <t xml:space="preserve">   NUM[26] := 'Unit 1 Turbine +1MEA10';</t>
  </si>
  <si>
    <t xml:space="preserve">   NUM[27] := 'Unit 1 Turbine +1MEA10';</t>
  </si>
  <si>
    <t xml:space="preserve">   NUM[28] := 'Unit 2 Turbine +2MEA01';</t>
  </si>
  <si>
    <t xml:space="preserve">   NUM[29] := 'Turbine';</t>
  </si>
  <si>
    <t xml:space="preserve">   NUM[30] := 'Unit 2 Turbine +2MEA01';</t>
  </si>
  <si>
    <t xml:space="preserve">   NUM[31] := 'Turbine';</t>
  </si>
  <si>
    <t xml:space="preserve">   NUM[32] := 'Auxiliary supply cubicle +0BFA01';</t>
  </si>
  <si>
    <t xml:space="preserve">   NUM[33] := 'Auxiliary supply cubicle +0BFA01';</t>
  </si>
  <si>
    <t xml:space="preserve">   NUM[34] := 'HPU';</t>
  </si>
  <si>
    <t xml:space="preserve">   NUM[35] := 'HPU';</t>
  </si>
  <si>
    <t xml:space="preserve">   NUM[36] := 'HPU';</t>
  </si>
  <si>
    <t xml:space="preserve">   NUM[37] := 'HPU';</t>
  </si>
  <si>
    <t xml:space="preserve">   NUM[38] := 'Auxiliary supply cubicle +0BFA01';</t>
  </si>
  <si>
    <t xml:space="preserve">   NUM[39] := 'Auxiliary supply cubicle +0BFA01';</t>
  </si>
  <si>
    <t xml:space="preserve">   NUM[40] := 'HPU';</t>
  </si>
  <si>
    <t xml:space="preserve">   NUM[41] := 'HPU';</t>
  </si>
  <si>
    <t xml:space="preserve">   NUM[42] := 'HPU';</t>
  </si>
  <si>
    <t xml:space="preserve">   NUM[43] := 'HPU';</t>
  </si>
  <si>
    <t xml:space="preserve">   NUM[44] := 'HPU';</t>
  </si>
  <si>
    <t xml:space="preserve">   NUM[45] := 'HPU';</t>
  </si>
  <si>
    <t xml:space="preserve">   NUM[46] := 'HPU';</t>
  </si>
  <si>
    <t xml:space="preserve">   NUM[47] := 'HPU';</t>
  </si>
  <si>
    <t xml:space="preserve">   NUM[48] := 'HPU';</t>
  </si>
  <si>
    <t xml:space="preserve">   NUM[49] := 'HPU';</t>
  </si>
  <si>
    <t xml:space="preserve">   NUM[50] := 'HPU';</t>
  </si>
  <si>
    <t xml:space="preserve">   NUM[51] := 'HPU';</t>
  </si>
  <si>
    <t xml:space="preserve">   NUM[52] := 'HPU';</t>
  </si>
  <si>
    <t xml:space="preserve">   NUM[53] := 'HPU';</t>
  </si>
  <si>
    <t xml:space="preserve">   NUM[54] := 'HPU';</t>
  </si>
  <si>
    <t xml:space="preserve">   NUM[55] := 'HPU';</t>
  </si>
  <si>
    <t xml:space="preserve">   NUM[56] := 'Auxiliary supply cubicle +0BFA01';</t>
  </si>
  <si>
    <t xml:space="preserve">   NUM[57] := 'HPU';</t>
  </si>
  <si>
    <t xml:space="preserve">   NUM[58] := 'HPU';</t>
  </si>
  <si>
    <t xml:space="preserve">   NUM[59] := 'HPU';</t>
  </si>
  <si>
    <t xml:space="preserve">   NUM[60] := 'HPU';</t>
  </si>
  <si>
    <t xml:space="preserve">   NUM[61] := 'HPU';</t>
  </si>
  <si>
    <t xml:space="preserve">   NUM[62] := 'HPU';</t>
  </si>
  <si>
    <t xml:space="preserve">   NUM[63] := 'HPU';</t>
  </si>
  <si>
    <t xml:space="preserve">   NUM[64] := 'Unit 2 control and prot. +2CJA01';</t>
  </si>
  <si>
    <t xml:space="preserve">   NUM[65] := 'Unit 2 control and prot. +2CJA01';</t>
  </si>
  <si>
    <t xml:space="preserve">   NUM[66] := 'HPU';</t>
  </si>
  <si>
    <t xml:space="preserve">   NUM[67] := 'HPU';</t>
  </si>
  <si>
    <t xml:space="preserve">   NUM[68] := 'HPU +1MEX10';</t>
  </si>
  <si>
    <t xml:space="preserve">   NUM[69] := 'HPU +1MEX10';</t>
  </si>
  <si>
    <t xml:space="preserve">   NUM[70] := 'HPU +1MEX10';</t>
  </si>
  <si>
    <t xml:space="preserve">   NUM[71] := 'HPU +1MEX01';</t>
  </si>
  <si>
    <t xml:space="preserve">   NUM[72] := 'HPU +1MEX01';</t>
  </si>
  <si>
    <t xml:space="preserve">   NUM[73] := 'HPU +1MEX01';</t>
  </si>
  <si>
    <t xml:space="preserve">   NUM[74] := 'HPU';</t>
  </si>
  <si>
    <t xml:space="preserve">   NUM[75] := 'HPU';</t>
  </si>
  <si>
    <t xml:space="preserve">   NUM[76] := 'HPU +1MEX01';</t>
  </si>
  <si>
    <t xml:space="preserve">   NUM[77] := 'HPU +1MEX10';</t>
  </si>
  <si>
    <t xml:space="preserve">   NUM[78] := 'HPU +1MEX10';</t>
  </si>
  <si>
    <t xml:space="preserve">   NUM[79] := 'HPU';</t>
  </si>
  <si>
    <t xml:space="preserve">   NUM[80] := 'HPU';</t>
  </si>
  <si>
    <t xml:space="preserve">   NUM[81] := 'HPU +1MEX01';</t>
  </si>
  <si>
    <t xml:space="preserve">   NUM[82] := 'HPU +1MEX01';</t>
  </si>
  <si>
    <t xml:space="preserve">   NUM[83] := 'HPU +1MEX01';</t>
  </si>
  <si>
    <t xml:space="preserve">   NUM[84] := 'HPU +1MEX10';</t>
  </si>
  <si>
    <t xml:space="preserve">   NUM[85] := 'HPU +1MEX10';</t>
  </si>
  <si>
    <t xml:space="preserve">   NUM[86] := 'HPU +1MEX10';</t>
  </si>
  <si>
    <t xml:space="preserve">   NUM[87] := 'HPU +1MEX10';</t>
  </si>
  <si>
    <t xml:space="preserve">   NUM[88] := 'HPU +1MEX10';</t>
  </si>
  <si>
    <t xml:space="preserve">   NUM[89] := 'HPU';</t>
  </si>
  <si>
    <t xml:space="preserve">   NUM[90] := 'HPU';</t>
  </si>
  <si>
    <t xml:space="preserve">   NUM[91] := 'HPU';</t>
  </si>
  <si>
    <t xml:space="preserve">   NUM[92] := 'HPU';</t>
  </si>
  <si>
    <t xml:space="preserve">   NUM[93] := 'HPU';</t>
  </si>
  <si>
    <t xml:space="preserve">   NUM[94] := 'HPU +1MEX10';</t>
  </si>
  <si>
    <t xml:space="preserve">   NUM[95] := 'HPU';</t>
  </si>
  <si>
    <t xml:space="preserve">   NUM[96] := 'Unit 2 Waterway';</t>
  </si>
  <si>
    <t xml:space="preserve">   NUM[97] := 'Unit 2 Waterway';</t>
  </si>
  <si>
    <t xml:space="preserve">   NUM[98] := 'Unit 2 Waterway';</t>
  </si>
  <si>
    <t xml:space="preserve">   NUM[99] := 'Unit 2 Waterway';</t>
  </si>
  <si>
    <t xml:space="preserve">   NUM[100] := 'Waterway';</t>
  </si>
  <si>
    <t xml:space="preserve">   NUM[101] := 'Waterway';</t>
  </si>
  <si>
    <t xml:space="preserve">   NUM[102] := 'Waterway';</t>
  </si>
  <si>
    <t xml:space="preserve">   NUM[103] := 'Unit 2 Waterway';</t>
  </si>
  <si>
    <t xml:space="preserve">   NUM[104] := 'Unit 2 Waterway';</t>
  </si>
  <si>
    <t xml:space="preserve">   NUM[105] := 'Unit 2 Waterway';</t>
  </si>
  <si>
    <t xml:space="preserve">   NUM[106] := 'Unit 2 control and prot. +2CJA01';</t>
  </si>
  <si>
    <t xml:space="preserve">   NUM[107] := 'Unit 2 control and prot. +2CJA01';</t>
  </si>
  <si>
    <t xml:space="preserve">   NUM[108] := 'Unit 2 control and prot. +2CJA01';</t>
  </si>
  <si>
    <t xml:space="preserve">   NUM[109] := 'Unit 2 Waterway';</t>
  </si>
  <si>
    <t xml:space="preserve">   NUM[110] := 'Waterway';</t>
  </si>
  <si>
    <t xml:space="preserve">   NUM[111] := 'Waterway';</t>
  </si>
  <si>
    <t xml:space="preserve">   NUM[112] := 'Waterway';</t>
  </si>
  <si>
    <t xml:space="preserve">   NUM[113] := 'Unit 2 Waterway';</t>
  </si>
  <si>
    <t xml:space="preserve">   NUM[114] := 'Unit 2 Waterway';</t>
  </si>
  <si>
    <t xml:space="preserve">   NUM[115] := 'Unit 2 Waterway';</t>
  </si>
  <si>
    <t xml:space="preserve">   NUM[116] := 'Unit 2 Waterway';</t>
  </si>
  <si>
    <t xml:space="preserve">   NUM[117] := 'Unit 2 Waterway';</t>
  </si>
  <si>
    <t xml:space="preserve">   NUM[118] := 'Unit 2 Waterway';</t>
  </si>
  <si>
    <t xml:space="preserve">   NUM[119] := 'Waterway';</t>
  </si>
  <si>
    <t xml:space="preserve">   NUM[120] := 'Waterway';</t>
  </si>
  <si>
    <t xml:space="preserve">   NUM[121] := 'Waterway';</t>
  </si>
  <si>
    <t xml:space="preserve">   NUM[122] := 'Waterway';</t>
  </si>
  <si>
    <t xml:space="preserve">   NUM[123] := 'Unit 2 Waterway';</t>
  </si>
  <si>
    <t xml:space="preserve">   NUM[124] := 'Waterway';</t>
  </si>
  <si>
    <t xml:space="preserve">   NUM[125] := 'Waterway';</t>
  </si>
  <si>
    <t xml:space="preserve">   NUM[126] := 'Waterway';</t>
  </si>
  <si>
    <t xml:space="preserve">   NUM[127] := 'Waterway';</t>
  </si>
  <si>
    <t xml:space="preserve">   NUM[128] := 'Unit 2 Generator +2MKA10';</t>
  </si>
  <si>
    <t xml:space="preserve">   NUM[129] := 'Unit 2 Generator +2MKA10';</t>
  </si>
  <si>
    <t xml:space="preserve">   NUM[130] := 'Unit 2 Generator +2MKA10';</t>
  </si>
  <si>
    <t xml:space="preserve">   NUM[131] := 'Unit 2 Generator +2MKA10';</t>
  </si>
  <si>
    <t xml:space="preserve">   NUM[132] := 'Unit 2 Generator +2MKA10';</t>
  </si>
  <si>
    <t xml:space="preserve">   NUM[133] := 'Unit 2 Generator +2MKA10';</t>
  </si>
  <si>
    <t xml:space="preserve">   NUM[134] := 'Unit 2 Generator +2MKA10';</t>
  </si>
  <si>
    <t xml:space="preserve">   NUM[135] := 'Unit 2 Generator +2MKA10';</t>
  </si>
  <si>
    <t xml:space="preserve">   NUM[136] := 'Unit 2 Generator +2MKA10';</t>
  </si>
  <si>
    <t xml:space="preserve">   NUM[137] := 'Generator';</t>
  </si>
  <si>
    <t xml:space="preserve">   NUM[138] := 'Generator';</t>
  </si>
  <si>
    <t xml:space="preserve">   NUM[139] := 'Generator';</t>
  </si>
  <si>
    <t xml:space="preserve">   NUM[140] := 'Generator';</t>
  </si>
  <si>
    <t xml:space="preserve">   NUM[141] := 'Generator';</t>
  </si>
  <si>
    <t xml:space="preserve">   NUM[142] := 'Generator';</t>
  </si>
  <si>
    <t xml:space="preserve">   NUM[143] := 'Generator';</t>
  </si>
  <si>
    <t xml:space="preserve">   NUM[144] := 'Generator';</t>
  </si>
  <si>
    <t xml:space="preserve">   NUM[145] := 'Generator';</t>
  </si>
  <si>
    <t xml:space="preserve">   NUM[146] := 'Generator';</t>
  </si>
  <si>
    <t xml:space="preserve">   NUM[147] := 'Generator';</t>
  </si>
  <si>
    <t xml:space="preserve">   NUM[148] := 'Generator';</t>
  </si>
  <si>
    <t xml:space="preserve">   NUM[149] := 'Generator';</t>
  </si>
  <si>
    <t xml:space="preserve">   NUM[150] := 'Generator';</t>
  </si>
  <si>
    <t xml:space="preserve">   NUM[151] := 'Generator';</t>
  </si>
  <si>
    <t xml:space="preserve">   NUM[152] := 'Generator';</t>
  </si>
  <si>
    <t xml:space="preserve">   NUM[153] := 'Generator';</t>
  </si>
  <si>
    <t xml:space="preserve">   NUM[154] := 'Generator';</t>
  </si>
  <si>
    <t xml:space="preserve">   NUM[155] := 'Generator';</t>
  </si>
  <si>
    <t xml:space="preserve">   NUM[156] := 'Generator';</t>
  </si>
  <si>
    <t xml:space="preserve">   NUM[157] := 'Generator';</t>
  </si>
  <si>
    <t xml:space="preserve">   NUM[158] := 'Generator';</t>
  </si>
  <si>
    <t xml:space="preserve">   NUM[159] := 'Generator';</t>
  </si>
  <si>
    <t xml:space="preserve">   NUM[160] := 'Unit 2 Generator +2MKA10';</t>
  </si>
  <si>
    <t xml:space="preserve">   NUM[161] := 'Unit 2 Generator +2MKA10';</t>
  </si>
  <si>
    <t xml:space="preserve">   NUM[162] := 'Unit 2 Generator +2MKA10';</t>
  </si>
  <si>
    <t xml:space="preserve">   NUM[163] := 'Generator';</t>
  </si>
  <si>
    <t xml:space="preserve">   NUM[164] := 'Generator';</t>
  </si>
  <si>
    <t xml:space="preserve">   NUM[165] := 'Generator';</t>
  </si>
  <si>
    <t xml:space="preserve">   NUM[166] := 'Generator';</t>
  </si>
  <si>
    <t xml:space="preserve">   NUM[167] := 'Generator';</t>
  </si>
  <si>
    <t xml:space="preserve">   NUM[168] := 'Generator';</t>
  </si>
  <si>
    <t xml:space="preserve">   NUM[169] := 'Generator';</t>
  </si>
  <si>
    <t xml:space="preserve">   NUM[170] := 'Generator';</t>
  </si>
  <si>
    <t xml:space="preserve">   NUM[171] := 'Generator';</t>
  </si>
  <si>
    <t xml:space="preserve">   NUM[172] := 'Unit 2 Generator +2MKA10';</t>
  </si>
  <si>
    <t xml:space="preserve">   NUM[173] := 'Unit 2 Generator +2MKA10';</t>
  </si>
  <si>
    <t xml:space="preserve">   NUM[174] := 'Unit 2 Generator +2MKA10';</t>
  </si>
  <si>
    <t xml:space="preserve">   NUM[175] := 'Generator';</t>
  </si>
  <si>
    <t xml:space="preserve">   NUM[176] := 'Generator';</t>
  </si>
  <si>
    <t xml:space="preserve">   NUM[177] := 'Generator';</t>
  </si>
  <si>
    <t xml:space="preserve">   NUM[178] := 'Generator';</t>
  </si>
  <si>
    <t xml:space="preserve">   NUM[179] := 'Unit 2 Generator +2MKA10';</t>
  </si>
  <si>
    <t xml:space="preserve">   NUM[180] := 'Unit 2 Generator +2MKA10';</t>
  </si>
  <si>
    <t xml:space="preserve">   NUM[181] := 'Generator';</t>
  </si>
  <si>
    <t xml:space="preserve">   NUM[182] := 'Generator';</t>
  </si>
  <si>
    <t xml:space="preserve">   NUM[183] := 'Generator';</t>
  </si>
  <si>
    <t xml:space="preserve">   NUM[184] := 'Generator';</t>
  </si>
  <si>
    <t xml:space="preserve">   NUM[185] := 'Generator';</t>
  </si>
  <si>
    <t xml:space="preserve">   NUM[186] := 'Generator';</t>
  </si>
  <si>
    <t xml:space="preserve">   NUM[187] := 'Generator';</t>
  </si>
  <si>
    <t xml:space="preserve">   NUM[188] := 'Generator';</t>
  </si>
  <si>
    <t xml:space="preserve">   NUM[189] := 'Generator';</t>
  </si>
  <si>
    <t xml:space="preserve">   NUM[190] := 'Generator';</t>
  </si>
  <si>
    <t xml:space="preserve">   NUM[191] := 'Generator';</t>
  </si>
  <si>
    <t xml:space="preserve">   NUM[192] := 'Generator +1MKA10';</t>
  </si>
  <si>
    <t xml:space="preserve">   NUM[193] := 'Generator +1MKA10';</t>
  </si>
  <si>
    <t xml:space="preserve">   NUM[194] := 'Generator +1MKA10';</t>
  </si>
  <si>
    <t xml:space="preserve">   NUM[195] := 'Generator +1MKA10';</t>
  </si>
  <si>
    <t xml:space="preserve">   NUM[196] := 'Generator +1MKA10';</t>
  </si>
  <si>
    <t xml:space="preserve">   NUM[197] := 'Generator +1MKA10';</t>
  </si>
  <si>
    <t xml:space="preserve">   NUM[198] := 'Generator';</t>
  </si>
  <si>
    <t xml:space="preserve">   NUM[199] := 'Generator';</t>
  </si>
  <si>
    <t xml:space="preserve">   NUM[200] := 'Generator';</t>
  </si>
  <si>
    <t xml:space="preserve">   NUM[201] := 'Generator +1MKA10';</t>
  </si>
  <si>
    <t xml:space="preserve">   NUM[202] := 'Generator +1MKA10';</t>
  </si>
  <si>
    <t xml:space="preserve">   NUM[203] := 'Generator +1MKA10';</t>
  </si>
  <si>
    <t xml:space="preserve">   NUM[204] := 'Generator';</t>
  </si>
  <si>
    <t xml:space="preserve">   NUM[205] := 'Generator';</t>
  </si>
  <si>
    <t xml:space="preserve">   NUM[206] := 'Generator';</t>
  </si>
  <si>
    <t xml:space="preserve">   NUM[207] := 'Generator';</t>
  </si>
  <si>
    <t xml:space="preserve">   NUM[208] := 'Unit 2 Generator +2MKA10';</t>
  </si>
  <si>
    <t xml:space="preserve">   NUM[209] := 'Unit 2 Generator +2MKA10';</t>
  </si>
  <si>
    <t xml:space="preserve">   NUM[210] := 'Generator';</t>
  </si>
  <si>
    <t xml:space="preserve">   NUM[211] := 'Generator';</t>
  </si>
  <si>
    <t xml:space="preserve">   NUM[212] := 'Unit 2 Generator +2MKA10';</t>
  </si>
  <si>
    <t xml:space="preserve">   NUM[213] := 'Unit 2 Generator +2MKA10';</t>
  </si>
  <si>
    <t xml:space="preserve">   NUM[214] := 'Generator';</t>
  </si>
  <si>
    <t xml:space="preserve">   NUM[215] := 'Generator';</t>
  </si>
  <si>
    <t xml:space="preserve">   NUM[216] := 'Generator';</t>
  </si>
  <si>
    <t xml:space="preserve">   NUM[217] := 'Unit 2 Generator +2MKA10';</t>
  </si>
  <si>
    <t xml:space="preserve">   NUM[218] := 'Generator';</t>
  </si>
  <si>
    <t xml:space="preserve">   NUM[219] := 'Unit 2 control and prot. +2CJA01';</t>
  </si>
  <si>
    <t xml:space="preserve">   NUM[220] := 'Unit 2 control and prot. +2CJA01';</t>
  </si>
  <si>
    <t xml:space="preserve">   NUM[221] := 'Unit 2 control and prot. +2CJA01';</t>
  </si>
  <si>
    <t xml:space="preserve">   NUM[222] := 'Generator';</t>
  </si>
  <si>
    <t xml:space="preserve">   NUM[223] := 'Generator';</t>
  </si>
  <si>
    <t xml:space="preserve">   NUM[224] := 'Unit 2 control and prot. +2CJA01';</t>
  </si>
  <si>
    <t xml:space="preserve">   NUM[225] := 'Unit 2 control and prot. +2CJA01';</t>
  </si>
  <si>
    <t xml:space="preserve">   NUM[226] := 'Generator';</t>
  </si>
  <si>
    <t xml:space="preserve">   NUM[227] := 'Generator';</t>
  </si>
  <si>
    <t xml:space="preserve">   NUM[228] := 'Generator';</t>
  </si>
  <si>
    <t xml:space="preserve">   NUM[229] := 'Generator';</t>
  </si>
  <si>
    <t xml:space="preserve">   NUM[230] := 'Generator';</t>
  </si>
  <si>
    <t xml:space="preserve">   NUM[231] := 'Generator';</t>
  </si>
  <si>
    <t xml:space="preserve">   NUM[232] := 'Generator';</t>
  </si>
  <si>
    <t xml:space="preserve">   NUM[233] := 'Generator';</t>
  </si>
  <si>
    <t xml:space="preserve">   NUM[234] := 'Generator';</t>
  </si>
  <si>
    <t xml:space="preserve">   NUM[235] := 'Generator';</t>
  </si>
  <si>
    <t xml:space="preserve">   NUM[236] := 'Generator';</t>
  </si>
  <si>
    <t xml:space="preserve">   NUM[237] := 'Generator';</t>
  </si>
  <si>
    <t xml:space="preserve">   NUM[238] := 'Generator +1MKA10';</t>
  </si>
  <si>
    <t xml:space="preserve">   NUM[239] := 'Generator +1MKA01';</t>
  </si>
  <si>
    <t xml:space="preserve">   NUM[240] := 'Generator +1MKA01';</t>
  </si>
  <si>
    <t xml:space="preserve">   NUM[241] := 'Unit 2 Generator +2MKA10';</t>
  </si>
  <si>
    <t xml:space="preserve">   NUM[242] := 'Generator';</t>
  </si>
  <si>
    <t xml:space="preserve">   NUM[243] := 'Generator';</t>
  </si>
  <si>
    <t xml:space="preserve">   NUM[244] := 'Generator';</t>
  </si>
  <si>
    <t xml:space="preserve">   NUM[245] := 'Generator';</t>
  </si>
  <si>
    <t xml:space="preserve">   NUM[246] := 'Generator';</t>
  </si>
  <si>
    <t xml:space="preserve">   NUM[247] := 'Generator';</t>
  </si>
  <si>
    <t xml:space="preserve">   NUM[248] := 'Generator';</t>
  </si>
  <si>
    <t xml:space="preserve">   NUM[249] := 'Generator';</t>
  </si>
  <si>
    <t xml:space="preserve">   NUM[250] := 'Generator';</t>
  </si>
  <si>
    <t xml:space="preserve">   NUM[251] := 'Generator';</t>
  </si>
  <si>
    <t xml:space="preserve">   NUM[252] := 'Generator';</t>
  </si>
  <si>
    <t xml:space="preserve">   NUM[253] := 'Generator';</t>
  </si>
  <si>
    <t xml:space="preserve">   NUM[254] := 'Generator';</t>
  </si>
  <si>
    <t xml:space="preserve">   NUM[255] := 'Generator';</t>
  </si>
  <si>
    <t xml:space="preserve">   NUM[256] := 'Unit trafo';</t>
  </si>
  <si>
    <t xml:space="preserve">   NUM[257] := 'Unit trafo';</t>
  </si>
  <si>
    <t xml:space="preserve">   NUM[258] := 'Unit trafo';</t>
  </si>
  <si>
    <t xml:space="preserve">   NUM[259] := 'Unit trafo';</t>
  </si>
  <si>
    <t xml:space="preserve">   NUM[260] := 'Unit trafo';</t>
  </si>
  <si>
    <t xml:space="preserve">   NUM[261] := 'Unit trafo';</t>
  </si>
  <si>
    <t xml:space="preserve">   NUM[262] := 'Unit trafo';</t>
  </si>
  <si>
    <t xml:space="preserve">   NUM[263] := 'Unit trafo';</t>
  </si>
  <si>
    <t xml:space="preserve">   NUM[264] := 'Unit trafo';</t>
  </si>
  <si>
    <t xml:space="preserve">   NUM[265] := 'Unit trafo';</t>
  </si>
  <si>
    <t xml:space="preserve">   NUM[266] := 'Unit trafo';</t>
  </si>
  <si>
    <t xml:space="preserve">   NUM[267] := 'Unit trafo';</t>
  </si>
  <si>
    <t xml:space="preserve">   NUM[268] := 'Unit trafo';</t>
  </si>
  <si>
    <t xml:space="preserve">   NUM[269] := 'Unit transformator +1BAT01';</t>
  </si>
  <si>
    <t xml:space="preserve">   NUM[270] := 'Unit transformator +1BAT01';</t>
  </si>
  <si>
    <t xml:space="preserve">   NUM[271] := 'Unit trafo';</t>
  </si>
  <si>
    <t xml:space="preserve">   NUM[272] := 'Unit trafo';</t>
  </si>
  <si>
    <t xml:space="preserve">   NUM[273] := 'Unit trafo';</t>
  </si>
  <si>
    <t xml:space="preserve">   NUM[274] := 'Unit trafo';</t>
  </si>
  <si>
    <t xml:space="preserve">   NUM[275] := 'Unit transformator +1BAT01';</t>
  </si>
  <si>
    <t xml:space="preserve">   NUM[276] := 'Unit trafo';</t>
  </si>
  <si>
    <t xml:space="preserve">   NUM[277] := 'Unit trafo';</t>
  </si>
  <si>
    <t xml:space="preserve">   NUM[278] := 'Unit transformator +0BAT01';</t>
  </si>
  <si>
    <t xml:space="preserve">   NUM[279] := 'Unit transformator +1BAT01';</t>
  </si>
  <si>
    <t xml:space="preserve">   NUM[280] := 'Unit trafo';</t>
  </si>
  <si>
    <t xml:space="preserve">   NUM[281] := 'Unit trafo';</t>
  </si>
  <si>
    <t xml:space="preserve">   NUM[282] := 'Unit trafo';</t>
  </si>
  <si>
    <t xml:space="preserve">   NUM[283] := 'Unit trafo';</t>
  </si>
  <si>
    <t xml:space="preserve">   NUM[284] := 'Unit trafo';</t>
  </si>
  <si>
    <t xml:space="preserve">   NUM[285] := 'Unit trafo';</t>
  </si>
  <si>
    <t xml:space="preserve">   NUM[286] := 'Unit trafo';</t>
  </si>
  <si>
    <t xml:space="preserve">   NUM[287] := 'Unit trafo';</t>
  </si>
  <si>
    <t xml:space="preserve">   NUM[288] := 'Station service trafo +0BFT01';</t>
  </si>
  <si>
    <t xml:space="preserve">   NUM[289] := 'AUX trafo';</t>
  </si>
  <si>
    <t xml:space="preserve">   NUM[290] := 'AUX trafo';</t>
  </si>
  <si>
    <t xml:space="preserve">   NUM[291] := 'Station service trafo +0BFT01';</t>
  </si>
  <si>
    <t xml:space="preserve">   NUM[292] := 'AUX trafo';</t>
  </si>
  <si>
    <t xml:space="preserve">   NUM[293] := 'AUX trafo';</t>
  </si>
  <si>
    <t xml:space="preserve">   NUM[294] := 'Station service trafo +0BFT01';</t>
  </si>
  <si>
    <t xml:space="preserve">   NUM[295] := 'AUX trafo';</t>
  </si>
  <si>
    <t xml:space="preserve">   NUM[296] := 'AUX trafo';</t>
  </si>
  <si>
    <t xml:space="preserve">   NUM[297] := 'AUX trafo';</t>
  </si>
  <si>
    <t xml:space="preserve">   NUM[298] := 'AUX trafo';</t>
  </si>
  <si>
    <t xml:space="preserve">   NUM[299] := 'AUX trafo';</t>
  </si>
  <si>
    <t xml:space="preserve">   NUM[300] := 'AUX trafo';</t>
  </si>
  <si>
    <t xml:space="preserve">   NUM[301] := 'AUX trafo';</t>
  </si>
  <si>
    <t xml:space="preserve">   NUM[302] := 'Diesel unit +XKA01';</t>
  </si>
  <si>
    <t xml:space="preserve">   NUM[303] := 'AUX_TRAFO_AND_DIESEL';</t>
  </si>
  <si>
    <t xml:space="preserve">   NUM[304] := 'AUX_TRAFO_AND_DIESEL';</t>
  </si>
  <si>
    <t xml:space="preserve">   NUM[305] := 'AUX_TRAFO_AND_DIESEL';</t>
  </si>
  <si>
    <t xml:space="preserve">   NUM[306] := 'AUX_TRAFO_AND_DIESEL';</t>
  </si>
  <si>
    <t xml:space="preserve">   NUM[307] := 'AUX_TRAFO_AND_DIESEL';</t>
  </si>
  <si>
    <t xml:space="preserve">   NUM[308] := 'AUX_TRAFO_AND_DIESEL';</t>
  </si>
  <si>
    <t xml:space="preserve">   NUM[309] := 'AUX_TRAFO_AND_DIESEL';</t>
  </si>
  <si>
    <t xml:space="preserve">   NUM[310] := 'AUX_TRAFO_AND_DIESEL';</t>
  </si>
  <si>
    <t xml:space="preserve">   NUM[311] := 'AUX_TRAFO_AND_DIESEL';</t>
  </si>
  <si>
    <t xml:space="preserve">   NUM[312] := 'AUX_TRAFO_AND_DIESEL';</t>
  </si>
  <si>
    <t xml:space="preserve">   NUM[313] := 'AUX_TRAFO_AND_DIESEL';</t>
  </si>
  <si>
    <t xml:space="preserve">   NUM[314] := 'AUX_TRAFO_AND_DIESEL';</t>
  </si>
  <si>
    <t xml:space="preserve">   NUM[315] := 'AUX_TRAFO_AND_DIESEL';</t>
  </si>
  <si>
    <t xml:space="preserve">   NUM[316] := 'AUX_TRAFO_AND_DIESEL';</t>
  </si>
  <si>
    <t xml:space="preserve">   NUM[317] := 'AUX_TRAFO_AND_DIESEL';</t>
  </si>
  <si>
    <t xml:space="preserve">   NUM[318] := 'AUX_TRAFO_AND_DIESEL';</t>
  </si>
  <si>
    <t xml:space="preserve">   NUM[319] := 'AUX_TRAFO_AND_DIESEL';</t>
  </si>
  <si>
    <t xml:space="preserve">   NUM[320] := 'EXC_AND_SYNC';</t>
  </si>
  <si>
    <t xml:space="preserve">   NUM[321] := 'EXC_AND_SYNC';</t>
  </si>
  <si>
    <t xml:space="preserve">   NUM[322] := 'Unit 2 control and prot. +2CJA01';</t>
  </si>
  <si>
    <t xml:space="preserve">   NUM[323] := 'Unit 2 Exc. device (-DECS-250)';</t>
  </si>
  <si>
    <t xml:space="preserve">   NUM[324] := 'Unit 2 Exc. device (-DECS-250)';</t>
  </si>
  <si>
    <t xml:space="preserve">   NUM[325] := 'EXC_AND_SYNC';</t>
  </si>
  <si>
    <t xml:space="preserve">   NUM[326] := 'EXC_AND_SYNC';</t>
  </si>
  <si>
    <t xml:space="preserve">   NUM[327] := 'Unit 1 Exc. device (-DECS-250)';</t>
  </si>
  <si>
    <t xml:space="preserve">   NUM[328] := 'Unit 2 Exc. device (-DECS-250)';</t>
  </si>
  <si>
    <t xml:space="preserve">   NUM[329] := 'EXC_AND_SYNC';</t>
  </si>
  <si>
    <t xml:space="preserve">   NUM[330] := 'EXC_AND_SYNC';</t>
  </si>
  <si>
    <t xml:space="preserve">   NUM[331] := 'EXC_AND_SYNC';</t>
  </si>
  <si>
    <t xml:space="preserve">   NUM[332] := 'EXC_AND_SYNC';</t>
  </si>
  <si>
    <t xml:space="preserve">   NUM[333] := 'EXC_AND_SYNC';</t>
  </si>
  <si>
    <t xml:space="preserve">   NUM[334] := 'EXC_AND_SYNC';</t>
  </si>
  <si>
    <t xml:space="preserve">   NUM[335] := 'EXC_AND_SYNC';</t>
  </si>
  <si>
    <t xml:space="preserve">   NUM[336] := 'Unit 2 Exc. device (-DECS-250)';</t>
  </si>
  <si>
    <t xml:space="preserve">   NUM[337] := 'EXC_AND_SYNC';</t>
  </si>
  <si>
    <t xml:space="preserve">   NUM[338] := 'EXC_AND_SYNC';</t>
  </si>
  <si>
    <t xml:space="preserve">   NUM[339] := 'EXC_AND_SYNC';</t>
  </si>
  <si>
    <t xml:space="preserve">   NUM[340] := 'EXC_AND_SYNC';</t>
  </si>
  <si>
    <t xml:space="preserve">   NUM[341] := 'EXC_AND_SYNC';</t>
  </si>
  <si>
    <t xml:space="preserve">   NUM[342] := 'EXC_AND_SYNC';</t>
  </si>
  <si>
    <t xml:space="preserve">   NUM[343] := 'EXC_AND_SYNC';</t>
  </si>
  <si>
    <t xml:space="preserve">   NUM[344] := 'EXC_AND_SYNC';</t>
  </si>
  <si>
    <t xml:space="preserve">   NUM[345] := 'EXC_AND_SYNC';</t>
  </si>
  <si>
    <t xml:space="preserve">   NUM[346] := 'EXC_AND_SYNC';</t>
  </si>
  <si>
    <t xml:space="preserve">   NUM[347] := 'EXC_AND_SYNC';</t>
  </si>
  <si>
    <t xml:space="preserve">   NUM[348] := 'EXC_AND_SYNC';</t>
  </si>
  <si>
    <t xml:space="preserve">   NUM[349] := 'EXC_AND_SYNC';</t>
  </si>
  <si>
    <t xml:space="preserve">   NUM[350] := 'EXC_AND_SYNC';</t>
  </si>
  <si>
    <t xml:space="preserve">   NUM[351] := 'EXC_AND_SYNC';</t>
  </si>
  <si>
    <t xml:space="preserve">   NUM[352] := 'Unit 2 Gen. prot. relay (-7UM85)';</t>
  </si>
  <si>
    <t xml:space="preserve">   NUM[353] := 'Generator protection';</t>
  </si>
  <si>
    <t xml:space="preserve">   NUM[354] := 'Unit 2 Gen. prot. relay (-7UM85)';</t>
  </si>
  <si>
    <t xml:space="preserve">   NUM[355] := 'Generator protection';</t>
  </si>
  <si>
    <t xml:space="preserve">   NUM[356] := 'Turbine';</t>
  </si>
  <si>
    <t xml:space="preserve">   NUM[357] := 'Generator protection';</t>
  </si>
  <si>
    <t xml:space="preserve">   NUM[358] := 'Generator protection';</t>
  </si>
  <si>
    <t xml:space="preserve">   NUM[359] := 'Generator protection';</t>
  </si>
  <si>
    <t xml:space="preserve">   NUM[360] := 'Differential protection';</t>
  </si>
  <si>
    <t xml:space="preserve">   NUM[361] := 'Differential protection';</t>
  </si>
  <si>
    <t xml:space="preserve">   NUM[362] := 'Differential protection';</t>
  </si>
  <si>
    <t xml:space="preserve">   NUM[363] := 'Line prot. relay  SEPAM T42';</t>
  </si>
  <si>
    <t xml:space="preserve">   NUM[364] := 'Line prot. relay  SEPAM T42';</t>
  </si>
  <si>
    <t xml:space="preserve">   NUM[365] := 'Line prot. relay  SEPAM T42';</t>
  </si>
  <si>
    <t xml:space="preserve">   NUM[366] := 'Line prot. relay  SEPAM T42';</t>
  </si>
  <si>
    <t xml:space="preserve">   NUM[367] := 'Protection';</t>
  </si>
  <si>
    <t xml:space="preserve">   NUM[368] := 'Unit 2 Control - Auto mode';</t>
  </si>
  <si>
    <t xml:space="preserve">   NUM[369] := 'Auto mode';</t>
  </si>
  <si>
    <t xml:space="preserve">   NUM[370] := 'Unit 2 Control - Auto mode';</t>
  </si>
  <si>
    <t xml:space="preserve">   NUM[371] := 'Unit 2 Control - Auto mode';</t>
  </si>
  <si>
    <t xml:space="preserve">   NUM[372] := 'Auto mode';</t>
  </si>
  <si>
    <t xml:space="preserve">   NUM[373] := 'Unit 2 Control - Auto mode';</t>
  </si>
  <si>
    <t xml:space="preserve">   NUM[374] := 'Unit 2 Control - Auto mode';</t>
  </si>
  <si>
    <t xml:space="preserve">   NUM[375] := 'Auto mode';</t>
  </si>
  <si>
    <t xml:space="preserve">   NUM[376] := 'Auto mode';</t>
  </si>
  <si>
    <t xml:space="preserve">   NUM[377] := 'Auto mode';</t>
  </si>
  <si>
    <t xml:space="preserve">   NUM[378] := 'Unit 2 Control - Auto mode';</t>
  </si>
  <si>
    <t xml:space="preserve">   NUM[379] := 'Auto mode';</t>
  </si>
  <si>
    <t xml:space="preserve">   NUM[380] := 'Auto mode';</t>
  </si>
  <si>
    <t xml:space="preserve">   NUM[381] := 'Auto mode';</t>
  </si>
  <si>
    <t xml:space="preserve">   NUM[382] := 'Auto mode';</t>
  </si>
  <si>
    <t xml:space="preserve">   NUM[383] := 'Auto mode';</t>
  </si>
  <si>
    <t xml:space="preserve">   NUM[384] := 'Common control and prot. +0CJA01';</t>
  </si>
  <si>
    <t xml:space="preserve">   NUM[385] := 'Common control and prot. +0CJA01';</t>
  </si>
  <si>
    <t xml:space="preserve">   NUM[386] := 'Unit 2 GCB cubicle +2BAC01';</t>
  </si>
  <si>
    <t xml:space="preserve">   NUM[387] := 'Unit 2 GCB cubicle +2BAC01';</t>
  </si>
  <si>
    <t xml:space="preserve">   NUM[388] := 'Unit 2 GCB cubicle +2BAC01';</t>
  </si>
  <si>
    <t xml:space="preserve">   NUM[389] := 'Common control and prot. +0CJA01';</t>
  </si>
  <si>
    <t xml:space="preserve">   NUM[390] := 'Common control and prot. +0CJA01';</t>
  </si>
  <si>
    <t xml:space="preserve">   NUM[391] := 'Unit 2 control and prot. +2CJA01';</t>
  </si>
  <si>
    <t xml:space="preserve">   NUM[392] := 'Common control and prot. +0CJA01';</t>
  </si>
  <si>
    <t xml:space="preserve">   NUM[393] := 'Common control and prot. +0CJA01';</t>
  </si>
  <si>
    <t xml:space="preserve">   NUM[394] := 'Common control and prot. +0CJA01';</t>
  </si>
  <si>
    <t xml:space="preserve">   NUM[395] := 'Unit 2 control and prot. +2CJA01';</t>
  </si>
  <si>
    <t xml:space="preserve">   NUM[396] := 'Common control and prot. +0CJA01';</t>
  </si>
  <si>
    <t xml:space="preserve">   NUM[397] := 'Unit 2 Communication';</t>
  </si>
  <si>
    <t xml:space="preserve">   NUM[398] := 'Unit 2 control and prot. +2CJA01';</t>
  </si>
  <si>
    <t xml:space="preserve">   NUM[399] := 'Unit 2 control and prot. +2CJA01';</t>
  </si>
  <si>
    <t xml:space="preserve">   NUM[400] := 'Unit 2 control and prot. +2CJA01';</t>
  </si>
  <si>
    <t xml:space="preserve">   NUM[401] := 'Unit 2 control and prot. +2CJA01';</t>
  </si>
  <si>
    <t xml:space="preserve">   NUM[402] := 'CTRL_AND_COMM_1';</t>
  </si>
  <si>
    <t xml:space="preserve">   NUM[403] := 'CTRL_AND_COMM_1';</t>
  </si>
  <si>
    <t xml:space="preserve">   NUM[404] := 'Unit 2 Communication';</t>
  </si>
  <si>
    <t xml:space="preserve">   NUM[405] := 'Unit 2 Communication';</t>
  </si>
  <si>
    <t xml:space="preserve">   NUM[406] := 'Communication';</t>
  </si>
  <si>
    <t xml:space="preserve">   NUM[407] := 'Unit 2 Communication';</t>
  </si>
  <si>
    <t xml:space="preserve">   NUM[408] := 'Unit 2 Communication';</t>
  </si>
  <si>
    <t xml:space="preserve">   NUM[409] := 'Communication';</t>
  </si>
  <si>
    <t xml:space="preserve">   NUM[410] := 'Common control +0CJA01 Comm.';</t>
  </si>
  <si>
    <t xml:space="preserve">   NUM[411] := 'Common control +0CJA01 Comm.';</t>
  </si>
  <si>
    <t xml:space="preserve">   NUM[412] := 'Unit 2 Communication';</t>
  </si>
  <si>
    <t xml:space="preserve">   NUM[413] := 'Common control +0CJA01 Comm.';</t>
  </si>
  <si>
    <t xml:space="preserve">   NUM[414] := 'Common control +0CJA01 Comm.';</t>
  </si>
  <si>
    <t xml:space="preserve">   NUM[415] := 'Common control +0CJA01 Comm.';</t>
  </si>
  <si>
    <t xml:space="preserve">   NUM[416] := 'Unit 1 Control';</t>
  </si>
  <si>
    <t xml:space="preserve">   NUM[417] := 'CTRL_AND_COMM_2';</t>
  </si>
  <si>
    <t xml:space="preserve">   NUM[418] := 'Unit 2 Control';</t>
  </si>
  <si>
    <t xml:space="preserve">   NUM[419] := 'Unit 2 Control';</t>
  </si>
  <si>
    <t xml:space="preserve">   NUM[420] := 'Common control and prot. +0CJA01';</t>
  </si>
  <si>
    <t xml:space="preserve">   NUM[421] := 'Common control and prot. +0CJA01';</t>
  </si>
  <si>
    <t xml:space="preserve">   NUM[422] := 'Common control and prot. +0CJA01';</t>
  </si>
  <si>
    <t xml:space="preserve">   NUM[423] := 'Common control and prot. +0CJA01';</t>
  </si>
  <si>
    <t xml:space="preserve">   NUM[424] := 'Common control and prot. +0CJA01';</t>
  </si>
  <si>
    <t xml:space="preserve">   NUM[425] := 'Common control and prot. +0CJA01';</t>
  </si>
  <si>
    <t xml:space="preserve">   NUM[426] := 'Common control and prot. +0CJA01';</t>
  </si>
  <si>
    <t xml:space="preserve">   NUM[427] := 'HPU +1MEX10';</t>
  </si>
  <si>
    <t xml:space="preserve">   NUM[428] := 'Common control and prot. +0CJA01';</t>
  </si>
  <si>
    <t xml:space="preserve">   NUM[429] := 'Common control and prot. +0CJA01';</t>
  </si>
  <si>
    <t xml:space="preserve">   NUM[430] := 'Common control and prot. +0CJA01';</t>
  </si>
  <si>
    <t xml:space="preserve">   NUM[431] := 'CTRL_AND_COMM_2';</t>
  </si>
  <si>
    <t xml:space="preserve">   NUM[432] := 'Unit 2 Start Sequence';</t>
  </si>
  <si>
    <t xml:space="preserve">   NUM[433] := 'Unit 2 NSD Sequence';</t>
  </si>
  <si>
    <t xml:space="preserve">   NUM[434] := 'Unit 2 QSD Sequence';</t>
  </si>
  <si>
    <t xml:space="preserve">   NUM[435] := 'Unit 2 ESD Sequence';</t>
  </si>
  <si>
    <t xml:space="preserve">   NUM[436] := 'Unit 2 Start Sequence';</t>
  </si>
  <si>
    <t xml:space="preserve">   NUM[437] := 'Unit 2 NSD Sequence';</t>
  </si>
  <si>
    <t xml:space="preserve">   NUM[438] := 'Unit 2 QSD Sequence';</t>
  </si>
  <si>
    <t xml:space="preserve">   NUM[439] := 'Unit 2 ESD Sequence';</t>
  </si>
  <si>
    <t xml:space="preserve">   NUM[440] := 'Common control and prot. +0CJA01';</t>
  </si>
  <si>
    <t xml:space="preserve">   NUM[441] := 'Common control and prot. +0CJA01';</t>
  </si>
  <si>
    <t xml:space="preserve">   NUM[442] := 'Common control and prot. +0CJA01';</t>
  </si>
  <si>
    <t xml:space="preserve">   NUM[443] := 'Common control and prot. +0CJA01';</t>
  </si>
  <si>
    <t xml:space="preserve">   NUM[444] := 'Common control and prot. +0CJA01';</t>
  </si>
  <si>
    <t xml:space="preserve">   NUM[445] := 'CTRL_AND_COMM_2';</t>
  </si>
  <si>
    <t xml:space="preserve">   NUM[446] := 'CTRL_AND_COMM_2';</t>
  </si>
  <si>
    <t xml:space="preserve">   NUM[447] := 'CTRL_AND_COMM_2';</t>
  </si>
  <si>
    <t xml:space="preserve">   NUM[448] := '220VDC Rectifier cubicle +0BDV01';</t>
  </si>
  <si>
    <t xml:space="preserve">   NUM[449] := '220VDC Rectifier cubicle +0BDV01';</t>
  </si>
  <si>
    <t xml:space="preserve">   NUM[450] := '220VDC Rectifier cubicle +0BDV01';</t>
  </si>
  <si>
    <t xml:space="preserve">   NUM[451] := '220VDC Rectifier cubicle +0BDV01';</t>
  </si>
  <si>
    <t xml:space="preserve">   NUM[452] := '220VDC Rectifier cubicle +0BDV01';</t>
  </si>
  <si>
    <t xml:space="preserve">   NUM[453] := '220VDC Rectifier cubicle +0BDV01';</t>
  </si>
  <si>
    <t xml:space="preserve">   NUM[454] := '220VDC Rectifier cubicle +0BDV01';</t>
  </si>
  <si>
    <t xml:space="preserve">   NUM[455] := '220VDC Rectifier cubicle +0BDV01';</t>
  </si>
  <si>
    <t xml:space="preserve">   NUM[456] := '220VDC Distrib. cubicle +0BVD02';</t>
  </si>
  <si>
    <t xml:space="preserve">   NUM[457] := '220VDC Distrib. cubicle +0BVD02';</t>
  </si>
  <si>
    <t xml:space="preserve">   NUM[458] := '220VDC Distrib. cubicle +0BVD02';</t>
  </si>
  <si>
    <t xml:space="preserve">   NUM[459] := '220VDC Distrib. cubicle +0BVD02';</t>
  </si>
  <si>
    <t xml:space="preserve">   NUM[460] := '220VDC Distrib. cubicle +0BVD02';</t>
  </si>
  <si>
    <t xml:space="preserve">   NUM[461] := '220VDC Distrib. cubicle +0BVD02';</t>
  </si>
  <si>
    <t xml:space="preserve">   NUM[462] := '220VDC Distrib. cubicle +0BVD02';</t>
  </si>
  <si>
    <t xml:space="preserve">   NUM[463] := '220VDC Distrib. cubicle +0BVD02';</t>
  </si>
  <si>
    <t xml:space="preserve">   NUM[464] := '220VDC Distrib. cubicle +0BVD02';</t>
  </si>
  <si>
    <t xml:space="preserve">   NUM[465] := '220VDC Distrib. cubicle +0BVD02';</t>
  </si>
  <si>
    <t xml:space="preserve">   NUM[466] := '220VDC Distrib. cubicle +0BVD02';</t>
  </si>
  <si>
    <t xml:space="preserve">   NUM[467] := '220VDC Distrib. cubicle +0BVD02';</t>
  </si>
  <si>
    <t xml:space="preserve">   NUM[468] := '220VDC Distrib. cubicle +0BVD02';</t>
  </si>
  <si>
    <t xml:space="preserve">   NUM[469] := 'GEN_CUB_AND_OTHER';</t>
  </si>
  <si>
    <t xml:space="preserve">   NUM[470] := 'GEN_CUB_AND_OTHER';</t>
  </si>
  <si>
    <t xml:space="preserve">   NUM[471] := 'GEN_CUB_AND_OTHER';</t>
  </si>
  <si>
    <t xml:space="preserve">   NUM[472] := 'GEN_CUB_AND_OTHER';</t>
  </si>
  <si>
    <t xml:space="preserve">   NUM[473] := 'GEN_CUB_AND_OTHER';</t>
  </si>
  <si>
    <t xml:space="preserve">   NUM[474] := 'GEN_CUB_AND_OTHER';</t>
  </si>
  <si>
    <t xml:space="preserve">   NUM[475] := 'GEN_CUB_AND_OTHER';</t>
  </si>
  <si>
    <t xml:space="preserve">   NUM[476] := 'GEN_CUB_AND_OTHER';</t>
  </si>
  <si>
    <t xml:space="preserve">   NUM[477] := 'GEN_CUB_AND_OTHER';</t>
  </si>
  <si>
    <t xml:space="preserve">   NUM[478] := 'GEN_CUB_AND_OTHER';</t>
  </si>
  <si>
    <t xml:space="preserve">   NUM[479] := 'GEN_CUB_AND_OTHER';</t>
  </si>
  <si>
    <t xml:space="preserve">   NUM[480] := 'Auxiliary power supply';</t>
  </si>
  <si>
    <t xml:space="preserve">   NUM[481] := 'Auxiliary power supply';</t>
  </si>
  <si>
    <t xml:space="preserve">   NUM[482] := 'Auxiliary supply cubicle +0BFA01';</t>
  </si>
  <si>
    <t xml:space="preserve">   NUM[483] := 'Auxiliary power supply';</t>
  </si>
  <si>
    <t xml:space="preserve">   NUM[484] := 'Auxiliary power supply';</t>
  </si>
  <si>
    <t xml:space="preserve">   NUM[485] := 'Auxilliary AC supply cubicle +BF';</t>
  </si>
  <si>
    <t xml:space="preserve">   NUM[486] := 'Unic cubicle CJA01';</t>
  </si>
  <si>
    <t xml:space="preserve">   NUM[487] := 'Auxiliary power supply';</t>
  </si>
  <si>
    <t xml:space="preserve">   NUM[488] := 'Auxiliary supply cubicle +0BFA01';</t>
  </si>
  <si>
    <t xml:space="preserve">   NUM[489] := 'Auxiliary power supply';</t>
  </si>
  <si>
    <t xml:space="preserve">   NUM[490] := 'Auxiliary power supply';</t>
  </si>
  <si>
    <t xml:space="preserve">   NUM[491] := 'Auxiliary power supply';</t>
  </si>
  <si>
    <t xml:space="preserve">   NUM[492] := 'Auxiliary power supply';</t>
  </si>
  <si>
    <t xml:space="preserve">   NUM[493] := 'Auxiliary supply cubicle +0BFA01';</t>
  </si>
  <si>
    <t xml:space="preserve">   NUM[494] := 'Auxiliary supply cubicle +0BFA01';</t>
  </si>
  <si>
    <t xml:space="preserve">   NUM[495] := 'Auxiliary power supply';</t>
  </si>
  <si>
    <t xml:space="preserve">   NUM[496] := 'Auxiliary power supply';</t>
  </si>
  <si>
    <t xml:space="preserve">   NUM[497] := 'Auxiliary power supply';</t>
  </si>
  <si>
    <t xml:space="preserve">   NUM[498] := 'Auxiliary power supply';</t>
  </si>
  <si>
    <t xml:space="preserve">   NUM[499] := 'Auxiliary power supply';</t>
  </si>
  <si>
    <t xml:space="preserve">   NUM[500] := 'Auxiliary supply cubicle +0BFA01';</t>
  </si>
  <si>
    <t xml:space="preserve">   NUM[501] := 'Auxiliary supply cubicle +0BFA01';</t>
  </si>
  <si>
    <t xml:space="preserve">   NUM[502] := 'Auxiliary power supply';</t>
  </si>
  <si>
    <t xml:space="preserve">   NUM[503] := 'Auxiliary supply cubicle +0BFA01';</t>
  </si>
  <si>
    <t xml:space="preserve">   NUM[504] := 'Auxiliary power supply';</t>
  </si>
  <si>
    <t xml:space="preserve">   NUM[505] := 'Auxiliary power supply';</t>
  </si>
  <si>
    <t xml:space="preserve">   NUM[506] := 'Auxilliary AC supply cubicle +BF';</t>
  </si>
  <si>
    <t xml:space="preserve">   NUM[507] := 'Auxilliary AC supply cubicle +BF';</t>
  </si>
  <si>
    <t xml:space="preserve">   NUM[508] := 'Auxilliary AC supply cubicle +BF';</t>
  </si>
  <si>
    <t xml:space="preserve">   NUM[509] := 'Auxiliary power supply';</t>
  </si>
  <si>
    <t xml:space="preserve">   NUM[510] := 'Auxiliary supply cubicle +BFA01';</t>
  </si>
  <si>
    <t xml:space="preserve">   NUM[511] := 'Auxiliary supply cubicle +0BFA01';</t>
  </si>
  <si>
    <t xml:space="preserve">   NUM[512] := 'Auxiliary supply cubicle +0BFA01';</t>
  </si>
  <si>
    <t xml:space="preserve">   NUM[513] := 'Auxiliary power supply';</t>
  </si>
  <si>
    <t xml:space="preserve">   NUM[514] := 'Auxiliary power supply';</t>
  </si>
  <si>
    <t xml:space="preserve">   NUM[515] := 'Auxiliary power supply';</t>
  </si>
  <si>
    <t xml:space="preserve">   NUM[516] := 'Auxiliary power supply';</t>
  </si>
  <si>
    <t xml:space="preserve">   NUM[517] := 'Auxiliary power supply';</t>
  </si>
  <si>
    <t xml:space="preserve">   NUM[518] := 'Auxiliary power supply';</t>
  </si>
  <si>
    <t xml:space="preserve">   NUM[519] := 'Auxiliary power supply';</t>
  </si>
  <si>
    <t xml:space="preserve">   NUM[520] := 'Auxiliary power supply';</t>
  </si>
  <si>
    <t xml:space="preserve">   NUM[521] := 'Common control and prot. +0CJA01';</t>
  </si>
  <si>
    <t xml:space="preserve">   NUM[522] := 'AUX_AC_DC_2';</t>
  </si>
  <si>
    <t xml:space="preserve">   NUM[523] := 'Auxiliary supply cubicle +0BFA01';</t>
  </si>
  <si>
    <t xml:space="preserve">   NUM[524] := 'Auxiliary supply cubicle +0BFA01';</t>
  </si>
  <si>
    <t xml:space="preserve">   NUM[525] := 'Turbine';</t>
  </si>
  <si>
    <t xml:space="preserve">   NUM[526] := 'Auxiliary supply cubicle +0BFA01';</t>
  </si>
  <si>
    <t xml:space="preserve">   NUM[527] := 'Auxiliary supply cubicle +0BFA01';</t>
  </si>
  <si>
    <t xml:space="preserve">   NUM[528] := 'Turbine';</t>
  </si>
  <si>
    <t xml:space="preserve">   NUM[529] := 'Auxiliary supply cubicle +0BFA01';</t>
  </si>
  <si>
    <t xml:space="preserve">   NUM[530] := 'Turbine';</t>
  </si>
  <si>
    <t xml:space="preserve">   NUM[531] := 'Turbine';</t>
  </si>
  <si>
    <t xml:space="preserve">   NUM[532] := 'Turbine';</t>
  </si>
  <si>
    <t xml:space="preserve">   NUM[533] := 'Turbine';</t>
  </si>
  <si>
    <t xml:space="preserve">   NUM[534] := 'Auxiliary supply cubicle +0BFA01';</t>
  </si>
  <si>
    <t xml:space="preserve">   NUM[535] := 'Auxiliary supply cubicle +0BFA01';</t>
  </si>
  <si>
    <t xml:space="preserve">   NUM[536] := 'Auxiliary supply cubicle +0BFA01';</t>
  </si>
  <si>
    <t xml:space="preserve">   NUM[537] := 'Auxiliary supply cubicle +0BFA01';</t>
  </si>
  <si>
    <t xml:space="preserve">   NUM[538] := 'Auxiliary supply cubicle +0BFA01';</t>
  </si>
  <si>
    <t xml:space="preserve">   NUM[539] := 'Auxiliary supply cubicle +0BFA01';</t>
  </si>
  <si>
    <t xml:space="preserve">   NUM[540] := 'Auxiliary supply cubicle +0BFA01';</t>
  </si>
  <si>
    <t xml:space="preserve">   NUM[541] := 'Auxiliary supply cubicle +0BFA01';</t>
  </si>
  <si>
    <t xml:space="preserve">   NUM[542] := 'Auxiliary supply cubicle +0BFA01';</t>
  </si>
  <si>
    <t xml:space="preserve">   NUM[543] := 'Auxiliary supply cubicle +0BFA01';</t>
  </si>
  <si>
    <t xml:space="preserve">   NUM[544] := 'Transformer feeder 1 +AKA01';</t>
  </si>
  <si>
    <t xml:space="preserve">   NUM[545] := 'Line feeder B2 Prenjas +0AHA01';</t>
  </si>
  <si>
    <t xml:space="preserve">   NUM[546] := 'Line feeder B2 Prenjas +0AHA01';</t>
  </si>
  <si>
    <t xml:space="preserve">   NUM[547] := 'Transformer feeder 1 +AKA01';</t>
  </si>
  <si>
    <t xml:space="preserve">   NUM[548] := 'MV - Line feeder';</t>
  </si>
  <si>
    <t xml:space="preserve">   NUM[549] := 'Line feeder B2 Prenjas +0AHA01';</t>
  </si>
  <si>
    <t xml:space="preserve">   NUM[550] := 'Line feeder B2 Prenjas +0AHA01';</t>
  </si>
  <si>
    <t xml:space="preserve">   NUM[551] := 'Line feeder B2 Prenjas +0AHA01';</t>
  </si>
  <si>
    <t xml:space="preserve">   NUM[552] := 'Line feeder B2 Prenjas +0AHA01';</t>
  </si>
  <si>
    <t xml:space="preserve">   NUM[553] := 'MV - Line feeder';</t>
  </si>
  <si>
    <t xml:space="preserve">   NUM[554] := 'Line feeder B2 Prenjas +0AHA01';</t>
  </si>
  <si>
    <t xml:space="preserve">   NUM[555] := 'Line feeder +AKA01';</t>
  </si>
  <si>
    <t xml:space="preserve">   NUM[556] := 'Line feeder B2 Prenjas +0AHA01';</t>
  </si>
  <si>
    <t xml:space="preserve">   NUM[557] := 'MV - Line feeder';</t>
  </si>
  <si>
    <t xml:space="preserve">   NUM[558] := 'MV - Line feeder';</t>
  </si>
  <si>
    <t xml:space="preserve">   NUM[559] := 'Line feeder +AKA01';</t>
  </si>
  <si>
    <t xml:space="preserve">   NUM[560] := 'Line feeder B2 Prenjas +0AHA01';</t>
  </si>
  <si>
    <t xml:space="preserve">   NUM[561] := 'MV - Line feeder';</t>
  </si>
  <si>
    <t xml:space="preserve">   NUM[562] := 'MV - Line feeder';</t>
  </si>
  <si>
    <t xml:space="preserve">   NUM[563] := 'MV - Line feeder';</t>
  </si>
  <si>
    <t xml:space="preserve">   NUM[564] := 'MV - Line feeder';</t>
  </si>
  <si>
    <t xml:space="preserve">   NUM[565] := 'MV - Line feeder';</t>
  </si>
  <si>
    <t xml:space="preserve">   NUM[566] := 'MV - Line feeder';</t>
  </si>
  <si>
    <t xml:space="preserve">   NUM[567] := 'Line feeder +AKA01';</t>
  </si>
  <si>
    <t xml:space="preserve">   NUM[568] := 'Line feeder B2 Prenjas +0AHA01';</t>
  </si>
  <si>
    <t xml:space="preserve">   NUM[569] := 'Line feeder B2 Prenjas +0AHA01';</t>
  </si>
  <si>
    <t xml:space="preserve">   NUM[570] := 'Line feeder B2 Prenjas +0AHA01';</t>
  </si>
  <si>
    <t xml:space="preserve">   NUM[571] := 'Line feeder B2 Prenjas +0AHA01';</t>
  </si>
  <si>
    <t xml:space="preserve">   NUM[572] := 'Line feeder B2 Prenjas +0AHA01';</t>
  </si>
  <si>
    <t xml:space="preserve">   NUM[573] := 'Line feeder +AKA01';</t>
  </si>
  <si>
    <t xml:space="preserve">   NUM[574] := 'Line feeder B2 Prenjas +0AHA01';</t>
  </si>
  <si>
    <t xml:space="preserve">   NUM[575] := 'MV - Line feeder';</t>
  </si>
  <si>
    <t xml:space="preserve">   NUM[576] := 'Transformer feeder 2 +AKA02';</t>
  </si>
  <si>
    <t xml:space="preserve">   NUM[577] := 'Transformer feeder 2 +AKA02';</t>
  </si>
  <si>
    <t xml:space="preserve">   NUM[578] := 'MV - Transformer feeder';</t>
  </si>
  <si>
    <t xml:space="preserve">   NUM[579] := 'Transformer feeder 2 +AKA02';</t>
  </si>
  <si>
    <t xml:space="preserve">   NUM[580] := 'MV - Transformer feeder';</t>
  </si>
  <si>
    <t xml:space="preserve">   NUM[581] := 'Transformer feeder 2 +AKA02';</t>
  </si>
  <si>
    <t xml:space="preserve">   NUM[582] := 'MV - Transformer feeder';</t>
  </si>
  <si>
    <t xml:space="preserve">   NUM[583] := 'MV - Transformer feeder';</t>
  </si>
  <si>
    <t xml:space="preserve">   NUM[584] := 'MV - Transformer feeder';</t>
  </si>
  <si>
    <t xml:space="preserve">   NUM[585] := 'MV - Transformer feeder';</t>
  </si>
  <si>
    <t xml:space="preserve">   NUM[586] := 'Transformer feeder +AJA04';</t>
  </si>
  <si>
    <t xml:space="preserve">   NUM[587] := 'Transformer feeder +AJA04';</t>
  </si>
  <si>
    <t xml:space="preserve">   NUM[588] := 'Transformer feeder +AJA04';</t>
  </si>
  <si>
    <t xml:space="preserve">   NUM[589] := 'MV - Transformer feeder';</t>
  </si>
  <si>
    <t xml:space="preserve">   NUM[590] := 'MV - Transformer feeder';</t>
  </si>
  <si>
    <t xml:space="preserve">   NUM[591] := 'MV - Transformer feeder';</t>
  </si>
  <si>
    <t xml:space="preserve">   NUM[592] := 'MV - Measuring bay';</t>
  </si>
  <si>
    <t xml:space="preserve">   NUM[593] := 'Measureing bay +AKA02';</t>
  </si>
  <si>
    <t xml:space="preserve">   NUM[594] := 'MV - Measuring bay';</t>
  </si>
  <si>
    <t xml:space="preserve">   NUM[595] := 'MV - Measuring bay';</t>
  </si>
  <si>
    <t xml:space="preserve">   NUM[596] := 'MV - Measuring bay';</t>
  </si>
  <si>
    <t xml:space="preserve">   NUM[597] := 'Transformer feeder +AJA04';</t>
  </si>
  <si>
    <t xml:space="preserve">   NUM[598] := 'Transformer feeder +AJA04';</t>
  </si>
  <si>
    <t xml:space="preserve">   NUM[599] := 'MV - Measuring bay';</t>
  </si>
  <si>
    <t xml:space="preserve">   NUM[600] := 'MV - Measuring bay';</t>
  </si>
  <si>
    <t xml:space="preserve">   NUM[601] := 'MV - Transformer feeder';</t>
  </si>
  <si>
    <t xml:space="preserve">   NUM[602] := 'Transformer feeder +AKA03';</t>
  </si>
  <si>
    <t xml:space="preserve">   NUM[603] := 'MV - Measuring bay';</t>
  </si>
  <si>
    <t xml:space="preserve">   NUM[604] := 'MV - Measuring bay';</t>
  </si>
  <si>
    <t xml:space="preserve">   NUM[605] := 'MV - Measuring bay';</t>
  </si>
  <si>
    <t xml:space="preserve">   NUM[606] := 'MV - Measuring bay';</t>
  </si>
  <si>
    <t xml:space="preserve">   NUM[607] := 'MV - Measuring bay';</t>
  </si>
  <si>
    <t xml:space="preserve">   NUM[608] := 'MV - Auxiliary transformator';</t>
  </si>
  <si>
    <t xml:space="preserve">   NUM[609] := 'SS trafo feeder +0AHA02';</t>
  </si>
  <si>
    <t xml:space="preserve">   NUM[610] := 'SS trafo feeder +0AHA02';</t>
  </si>
  <si>
    <t xml:space="preserve">   NUM[611] := 'MV - Auxiliary transformator';</t>
  </si>
  <si>
    <t xml:space="preserve">   NUM[612] := 'SS trafo feeder +0AHA02';</t>
  </si>
  <si>
    <t xml:space="preserve">   NUM[613] := 'MV - Auxiliary transformator';</t>
  </si>
  <si>
    <t xml:space="preserve">   NUM[614] := 'MV - Auxiliary transformator';</t>
  </si>
  <si>
    <t xml:space="preserve">   NUM[615] := 'MV - Auxiliary transformator';</t>
  </si>
  <si>
    <t xml:space="preserve">   NUM[616] := 'MV - Auxiliary transformator';</t>
  </si>
  <si>
    <t xml:space="preserve">   NUM[617] := 'SS trafo feeder +0AHA02';</t>
  </si>
  <si>
    <t xml:space="preserve">   NUM[618] := 'SS trafo feeder +0AHA02';</t>
  </si>
  <si>
    <t xml:space="preserve">   NUM[619] := 'SN_AUX_TRAFO_AND_GND';</t>
  </si>
  <si>
    <t xml:space="preserve">   NUM[620] := 'SS trafo feeder +0AHA02';</t>
  </si>
  <si>
    <t xml:space="preserve">   NUM[621] := 'SS trafo feeder +0AHA02';</t>
  </si>
  <si>
    <t xml:space="preserve">   NUM[622] := 'SS trafo feeder +0AHA02';</t>
  </si>
  <si>
    <t xml:space="preserve">   NUM[623] := 'SN_AUX_TRAFO_AND_GND';</t>
  </si>
  <si>
    <t xml:space="preserve">   NUM[624] := 'MV - Grounding';</t>
  </si>
  <si>
    <t xml:space="preserve">   NUM[625] := 'MV - Grounding';</t>
  </si>
  <si>
    <t xml:space="preserve">   NUM[626] := 'MV - Grounding';</t>
  </si>
  <si>
    <t xml:space="preserve">   NUM[627] := 'MV - Grounding';</t>
  </si>
  <si>
    <t xml:space="preserve">   NUM[628] := 'MV - Grounding';</t>
  </si>
  <si>
    <t xml:space="preserve">   NUM[629] := 'SS trafo feeder +0AHA02';</t>
  </si>
  <si>
    <t xml:space="preserve">   NUM[630] := 'MV - Grounding';</t>
  </si>
  <si>
    <t xml:space="preserve">   NUM[631] := 'MV - Grounding';</t>
  </si>
  <si>
    <t xml:space="preserve">   NUM[632] := 'MV - Grounding';</t>
  </si>
  <si>
    <t xml:space="preserve">   NUM[633] := 'SN_AUX_TRAFO_AND_GND';</t>
  </si>
  <si>
    <t xml:space="preserve">   NUM[634] := 'SN_AUX_TRAFO_AND_GND';</t>
  </si>
  <si>
    <t xml:space="preserve">   NUM[635] := 'SN_AUX_TRAFO_AND_GND';</t>
  </si>
  <si>
    <t xml:space="preserve">   NUM[636] := 'SN_AUX_TRAFO_AND_GND';</t>
  </si>
  <si>
    <t xml:space="preserve">   NUM[637] := 'SN_AUX_TRAFO_AND_GND';</t>
  </si>
  <si>
    <t xml:space="preserve">   NUM[638] := 'SN_AUX_TRAFO_AND_GND';</t>
  </si>
  <si>
    <t xml:space="preserve">   NUM[639] := 'SN_AUX_TRAFO_AND_GND';</t>
  </si>
  <si>
    <t xml:space="preserve">   NUM[640] := 'Intake';</t>
  </si>
  <si>
    <t xml:space="preserve">   NUM[641] := 'Intake +LPY01';</t>
  </si>
  <si>
    <t xml:space="preserve">   NUM[642] := 'Intake +LPY01';</t>
  </si>
  <si>
    <t xml:space="preserve">   NUM[643] := 'Intake';</t>
  </si>
  <si>
    <t xml:space="preserve">   NUM[644] := 'Intake +LPY01';</t>
  </si>
  <si>
    <t xml:space="preserve">   NUM[645] := 'Intake';</t>
  </si>
  <si>
    <t xml:space="preserve">   NUM[646] := 'Intake';</t>
  </si>
  <si>
    <t xml:space="preserve">   NUM[647] := 'Intake';</t>
  </si>
  <si>
    <t xml:space="preserve">   NUM[648] := 'Intake';</t>
  </si>
  <si>
    <t xml:space="preserve">   NUM[649] := 'Intake';</t>
  </si>
  <si>
    <t xml:space="preserve">   NUM[650] := 'Intake';</t>
  </si>
  <si>
    <t xml:space="preserve">   NUM[651] := 'Intake';</t>
  </si>
  <si>
    <t xml:space="preserve">   NUM[652] := 'Intake +LPY01';</t>
  </si>
  <si>
    <t xml:space="preserve">   NUM[653] := 'Intake';</t>
  </si>
  <si>
    <t xml:space="preserve">   NUM[654] := 'Intake';</t>
  </si>
  <si>
    <t xml:space="preserve">   NUM[655] := 'Intake';</t>
  </si>
  <si>
    <t xml:space="preserve">   NUM[656] := 'Intake +LPY01';</t>
  </si>
  <si>
    <t xml:space="preserve">   NUM[657] := 'Common control and prot. +0CJA01';</t>
  </si>
  <si>
    <t xml:space="preserve">   NUM[658] := 'Intake +LPY01';</t>
  </si>
  <si>
    <t xml:space="preserve">   NUM[659] := 'Intake +LPY01';</t>
  </si>
  <si>
    <t xml:space="preserve">   NUM[660] := 'Intake';</t>
  </si>
  <si>
    <t xml:space="preserve">   NUM[661] := 'Intake';</t>
  </si>
  <si>
    <t xml:space="preserve">   NUM[662] := 'Intake';</t>
  </si>
  <si>
    <t xml:space="preserve">   NUM[663] := 'Intake';</t>
  </si>
  <si>
    <t xml:space="preserve">   NUM[664] := 'Intake';</t>
  </si>
  <si>
    <t xml:space="preserve">   NUM[665] := 'Intake';</t>
  </si>
  <si>
    <t xml:space="preserve">   NUM[666] := 'Intake';</t>
  </si>
  <si>
    <t xml:space="preserve">   NUM[667] := 'Intake';</t>
  </si>
  <si>
    <t xml:space="preserve">   NUM[668] := 'Intake';</t>
  </si>
  <si>
    <t xml:space="preserve">   NUM[669] := 'Intake';</t>
  </si>
  <si>
    <t xml:space="preserve">   NUM[670] := 'Intake';</t>
  </si>
  <si>
    <t xml:space="preserve">   NUM[671] := 'Intake';</t>
  </si>
  <si>
    <t xml:space="preserve">   NUM[672] := 'Cooling water system';</t>
  </si>
  <si>
    <t xml:space="preserve">   NUM[673] := 'Cooling water system';</t>
  </si>
  <si>
    <t xml:space="preserve">   NUM[674] := 'Cooling water system';</t>
  </si>
  <si>
    <t xml:space="preserve">   NUM[675] := 'Cooling water system';</t>
  </si>
  <si>
    <t xml:space="preserve">   NUM[676] := 'Cooling water system';</t>
  </si>
  <si>
    <t xml:space="preserve">   NUM[677] := 'Cooling water system';</t>
  </si>
  <si>
    <t xml:space="preserve">   NUM[678] := 'Cooling water system';</t>
  </si>
  <si>
    <t xml:space="preserve">   NUM[679] := 'Cooling water system';</t>
  </si>
  <si>
    <t xml:space="preserve">   NUM[680] := 'Cooling water system';</t>
  </si>
  <si>
    <t xml:space="preserve">   NUM[681] := 'Cooling water system';</t>
  </si>
  <si>
    <t xml:space="preserve">   NUM[682] := 'Cooling water system';</t>
  </si>
  <si>
    <t xml:space="preserve">   NUM[683] := 'Cooling water system';</t>
  </si>
  <si>
    <t xml:space="preserve">   NUM[684] := 'Cooling water system';</t>
  </si>
  <si>
    <t xml:space="preserve">   NUM[685] := 'Cooling water system';</t>
  </si>
  <si>
    <t xml:space="preserve">   NUM[686] := 'Cooling water system';</t>
  </si>
  <si>
    <t xml:space="preserve">   NUM[687] := 'Cooling water system';</t>
  </si>
  <si>
    <t xml:space="preserve">   NUM[688] := 'Cooling water system';</t>
  </si>
  <si>
    <t xml:space="preserve">   NUM[689] := 'Cooling water system';</t>
  </si>
  <si>
    <t xml:space="preserve">   NUM[690] := 'Cooling water system';</t>
  </si>
  <si>
    <t xml:space="preserve">   NUM[691] := 'Cooling water system';</t>
  </si>
  <si>
    <t xml:space="preserve">   NUM[692] := 'Cooling water system';</t>
  </si>
  <si>
    <t xml:space="preserve">   NUM[693] := 'Cooling water system';</t>
  </si>
  <si>
    <t xml:space="preserve">   NUM[694] := 'Cooling water system';</t>
  </si>
  <si>
    <t xml:space="preserve">   NUM[695] := 'Cooling water system';</t>
  </si>
  <si>
    <t xml:space="preserve">   NUM[696] := 'Cooling water system';</t>
  </si>
  <si>
    <t xml:space="preserve">   NUM[697] := 'Cooling water system';</t>
  </si>
  <si>
    <t xml:space="preserve">   NUM[698] := 'Cooling water system';</t>
  </si>
  <si>
    <t xml:space="preserve">   NUM[699] := 'Cooling water system';</t>
  </si>
  <si>
    <t xml:space="preserve">   NUM[700] := 'Cooling water system';</t>
  </si>
  <si>
    <t xml:space="preserve">   NUM[701] := 'Cooling water system';</t>
  </si>
  <si>
    <t xml:space="preserve">   NUM[702] := 'Cooling water system';</t>
  </si>
  <si>
    <t xml:space="preserve">   NUM[703] := 'Cooling water system';</t>
  </si>
  <si>
    <t xml:space="preserve">   NUM[704] := 'Lubrication';</t>
  </si>
  <si>
    <t xml:space="preserve">   NUM[705] := 'Lubrication';</t>
  </si>
  <si>
    <t xml:space="preserve">   NUM[706] := 'Lubrication';</t>
  </si>
  <si>
    <t xml:space="preserve">   NUM[707] := 'Lubrication';</t>
  </si>
  <si>
    <t xml:space="preserve">   NUM[708] := 'Lubrication';</t>
  </si>
  <si>
    <t xml:space="preserve">   NUM[709] := 'Lubrication';</t>
  </si>
  <si>
    <t xml:space="preserve">   NUM[710] := 'Lubrication';</t>
  </si>
  <si>
    <t xml:space="preserve">   NUM[711] := 'Lubrication';</t>
  </si>
  <si>
    <t xml:space="preserve">   NUM[712] := 'Lubrication';</t>
  </si>
  <si>
    <t xml:space="preserve">   NUM[713] := 'Lubrication';</t>
  </si>
  <si>
    <t xml:space="preserve">   NUM[714] := 'Lubrication';</t>
  </si>
  <si>
    <t xml:space="preserve">   NUM[715] := 'Lubrication';</t>
  </si>
  <si>
    <t xml:space="preserve">   NUM[716] := 'Lubrication';</t>
  </si>
  <si>
    <t xml:space="preserve">   NUM[717] := 'Lubrication';</t>
  </si>
  <si>
    <t xml:space="preserve">   NUM[718] := 'Lubrication';</t>
  </si>
  <si>
    <t xml:space="preserve">   NUM[719] := 'Lubrication';</t>
  </si>
  <si>
    <t xml:space="preserve">   NUM[720] := 'Lubrication';</t>
  </si>
  <si>
    <t xml:space="preserve">   NUM[721] := 'Lubrication';</t>
  </si>
  <si>
    <t xml:space="preserve">   NUM[722] := 'Lubrication';</t>
  </si>
  <si>
    <t xml:space="preserve">   NUM[723] := 'Lubrication';</t>
  </si>
  <si>
    <t xml:space="preserve">   NUM[724] := 'Lubrication';</t>
  </si>
  <si>
    <t xml:space="preserve">   NUM[725] := 'Lubrication';</t>
  </si>
  <si>
    <t xml:space="preserve">   NUM[726] := 'Lubrication';</t>
  </si>
  <si>
    <t xml:space="preserve">   NUM[727] := 'Lubrication';</t>
  </si>
  <si>
    <t xml:space="preserve">   NUM[728] := 'Lubrication';</t>
  </si>
  <si>
    <t xml:space="preserve">   NUM[729] := 'Lubrication';</t>
  </si>
  <si>
    <t xml:space="preserve">   NUM[730] := 'Lubrication';</t>
  </si>
  <si>
    <t xml:space="preserve">   NUM[731] := 'Lubrication';</t>
  </si>
  <si>
    <t xml:space="preserve">   NUM[732] := 'Lubrication';</t>
  </si>
  <si>
    <t xml:space="preserve">   NUM[733] := 'Lubrication';</t>
  </si>
  <si>
    <t xml:space="preserve">   NUM[734] := 'Lubrication';</t>
  </si>
  <si>
    <t xml:space="preserve">   NUM[735] := 'Lubrication';</t>
  </si>
  <si>
    <t xml:space="preserve">   NUM[736] := 'Auxiliary supply cubicle +0BFA01';</t>
  </si>
  <si>
    <t xml:space="preserve">   NUM[737] := 'Auxiliary supply cubicle +0BFA01';</t>
  </si>
  <si>
    <t xml:space="preserve">   NUM[738] := 'Auxiliary supply cubicle +0BFA01';</t>
  </si>
  <si>
    <t xml:space="preserve">   NUM[739] := 'Auxiliary supply cubicle +0BFA01';</t>
  </si>
  <si>
    <t xml:space="preserve">   NUM[740] := 'Auxiliary supply cubicle +0BFA01';</t>
  </si>
  <si>
    <t xml:space="preserve">   NUM[741] := 'Auxiliary supply cubicle +0BFA01';</t>
  </si>
  <si>
    <t xml:space="preserve">   NUM[742] := 'Auxiliary supply cubicle +0BFA01';</t>
  </si>
  <si>
    <t xml:space="preserve">   NUM[743] := 'Auxiliary supply cubicle +0BFA01';</t>
  </si>
  <si>
    <t xml:space="preserve">   NUM[744] := 'Auxiliary supply cubicle +0BFA01';</t>
  </si>
  <si>
    <t xml:space="preserve">   NUM[745] := 'Auxiliary supply cubicle +0BFA01';</t>
  </si>
  <si>
    <t xml:space="preserve">   NUM[746] := 'Auxiliary supply cubicle +0BFA01';</t>
  </si>
  <si>
    <t xml:space="preserve">   NUM[747] := 'DWS_AND_DRAIN';</t>
  </si>
  <si>
    <t xml:space="preserve">   NUM[748] := 'DWS_AND_DRAIN';</t>
  </si>
  <si>
    <t xml:space="preserve">   NUM[749] := 'DWS_AND_DRAIN';</t>
  </si>
  <si>
    <t xml:space="preserve">   NUM[750] := 'DWS_AND_DRAIN';</t>
  </si>
  <si>
    <t xml:space="preserve">   NUM[751] := 'DWS_AND_DRAIN';</t>
  </si>
  <si>
    <t xml:space="preserve">   NUM[752] := 'DWS_AND_DRAIN';</t>
  </si>
  <si>
    <t xml:space="preserve">   NUM[753] := 'DWS_AND_DRAIN';</t>
  </si>
  <si>
    <t xml:space="preserve">   NUM[754] := 'DWS_AND_DRAIN';</t>
  </si>
  <si>
    <t xml:space="preserve">   NUM[755] := 'DWS_AND_DRAIN';</t>
  </si>
  <si>
    <t xml:space="preserve">   NUM[756] := 'DWS_AND_DRAIN';</t>
  </si>
  <si>
    <t xml:space="preserve">   NUM[757] := 'Auxiliary supply cubicle +BFA01';</t>
  </si>
  <si>
    <t xml:space="preserve">   NUM[758] := 'DWS_AND_DRAIN';</t>
  </si>
  <si>
    <t xml:space="preserve">   NUM[759] := 'DWS_AND_DRAIN';</t>
  </si>
  <si>
    <t xml:space="preserve">   NUM[760] := 'Auxiliary supply cubicle +0BFA01';</t>
  </si>
  <si>
    <t xml:space="preserve">   NUM[761] := 'DWS_AND_DRAIN';</t>
  </si>
  <si>
    <t xml:space="preserve">   NUM[762] := 'DWS_AND_DRAIN';</t>
  </si>
  <si>
    <t xml:space="preserve">   NUM[763] := 'DWS_AND_DRAIN';</t>
  </si>
  <si>
    <t xml:space="preserve">   NUM[764] := 'DWS_AND_DRAIN';</t>
  </si>
  <si>
    <t xml:space="preserve">   NUM[765] := 'DWS_AND_DRAIN';</t>
  </si>
  <si>
    <t xml:space="preserve">   NUM[766] := 'DWS_AND_DRAIN';</t>
  </si>
  <si>
    <t xml:space="preserve">   NUM[767] := 'DWS_AND_DRAIN';</t>
  </si>
  <si>
    <t xml:space="preserve">   NUM[768] := 'Spare feeder';</t>
  </si>
  <si>
    <t xml:space="preserve">   NUM[769] := 'Spare feeder';</t>
  </si>
  <si>
    <t xml:space="preserve">   NUM[770] := 'Spare feeder';</t>
  </si>
  <si>
    <t xml:space="preserve">   NUM[771] := 'Spare feeder';</t>
  </si>
  <si>
    <t xml:space="preserve">   NUM[772] := 'Spare feeder';</t>
  </si>
  <si>
    <t xml:space="preserve">   NUM[773] := 'Spare feeder';</t>
  </si>
  <si>
    <t xml:space="preserve">   NUM[774] := 'Spare feeder';</t>
  </si>
  <si>
    <t xml:space="preserve">   NUM[775] := 'Spare feeder';</t>
  </si>
  <si>
    <t xml:space="preserve">   NUM[776] := 'Spare feeder';</t>
  </si>
  <si>
    <t xml:space="preserve">   NUM[777] := 'Spare feeder';</t>
  </si>
  <si>
    <t xml:space="preserve">   NUM[778] := 'Spare feeder';</t>
  </si>
  <si>
    <t xml:space="preserve">   NUM[779] := 'Unit 2 Gen. prot. relay 7UM85';</t>
  </si>
  <si>
    <t xml:space="preserve">   NUM[780] := 'Unit 2 Gen. prot. relay 7UM85';</t>
  </si>
  <si>
    <t xml:space="preserve">   NUM[781] := 'Unit 2 Gen. prot. relay 7UM85';</t>
  </si>
  <si>
    <t xml:space="preserve">   NUM[782] := 'Unit 2 Gen. prot. relay 7UM85';</t>
  </si>
  <si>
    <t xml:space="preserve">   NUM[783] := 'Unit 2 Gen. prot. relay 7UM85';</t>
  </si>
  <si>
    <t xml:space="preserve">   NUM[784] := 'Unit 2 Gen. prot. relay 7UM85';</t>
  </si>
  <si>
    <t xml:space="preserve">   NUM[785] := 'Unit 2 Gen. prot. relay 7UM85';</t>
  </si>
  <si>
    <t xml:space="preserve">   NUM[786] := 'Unit 2 Gen. prot. relay 7UM85';</t>
  </si>
  <si>
    <t xml:space="preserve">   NUM[787] := 'Unit 2 Gen. prot. relay 7UM85';</t>
  </si>
  <si>
    <t xml:space="preserve">   NUM[788] := 'Unit 2 Gen. prot. relay 7UM85';</t>
  </si>
  <si>
    <t xml:space="preserve">   NUM[789] := 'Unit 2 Gen. prot. relay 7UM85';</t>
  </si>
  <si>
    <t xml:space="preserve">   NUM[790] := 'Unit 2 Gen. prot. relay 7UM85';</t>
  </si>
  <si>
    <t xml:space="preserve">   NUM[791] := 'Unit 2 Gen. prot. relay 7UM85';</t>
  </si>
  <si>
    <t xml:space="preserve">   NUM[792] := 'Unit 2 Gen. prot. relay 7UM85';</t>
  </si>
  <si>
    <t xml:space="preserve">   NUM[793] := 'Unit 2 Gen. prot. relay 7UM85';</t>
  </si>
  <si>
    <t xml:space="preserve">   NUM[794] := 'Unit 2 Gen. prot. relay 7UM85';</t>
  </si>
  <si>
    <t xml:space="preserve">   NUM[795] := 'Unit 2 Gen. prot. relay 7UM85';</t>
  </si>
  <si>
    <t xml:space="preserve">   NUM[796] := 'Unit 2 Gen. prot. relay 7UM85';</t>
  </si>
  <si>
    <t xml:space="preserve">   NUM[797] := 'Unit 2 Gen. prot. relay 7UM85';</t>
  </si>
  <si>
    <t xml:space="preserve">   NUM[798] := 'Unit 2 Gen. prot. relay 7UM85';</t>
  </si>
  <si>
    <t xml:space="preserve">   NUM[799] := 'Generator prot. relay EASGEN';</t>
  </si>
  <si>
    <t xml:space="preserve">   NUM[800] := 'Trafo. prot. relay SEPAM T42';</t>
  </si>
  <si>
    <t xml:space="preserve">   NUM[801] := 'Trafo. prot. relay SEPAM T42';</t>
  </si>
  <si>
    <t xml:space="preserve">   NUM[802] := 'Trafo. prot. relay SEPAM T42';</t>
  </si>
  <si>
    <t xml:space="preserve">   NUM[803] := 'Trafo. prot. relay SEPAM T42';</t>
  </si>
  <si>
    <t xml:space="preserve">   NUM[804] := 'Trafo. prot. relay SEPAM T42';</t>
  </si>
  <si>
    <t xml:space="preserve">   NUM[805] := 'Trafo. prot. relay SEPAM T42';</t>
  </si>
  <si>
    <t xml:space="preserve">   NUM[806] := 'Trafo. prot. relay SEPAM T42';</t>
  </si>
  <si>
    <t xml:space="preserve">   NUM[807] := 'Trafo. prot. relay SEPAM T42';</t>
  </si>
  <si>
    <t xml:space="preserve">   NUM[808] := 'Trafo. prot. relay SEPAM T42';</t>
  </si>
  <si>
    <t xml:space="preserve">   NUM[809] := 'Trafo. prot. relay SEPAM T42';</t>
  </si>
  <si>
    <t xml:space="preserve">   NUM[810] := 'Trafo. prot. relay SEPAM T42';</t>
  </si>
  <si>
    <t xml:space="preserve">   NUM[811] := 'Trafo. prot. relay SEPAM T42';</t>
  </si>
  <si>
    <t xml:space="preserve">   NUM[812] := 'Trafo. prot. relay SEPAM T42';</t>
  </si>
  <si>
    <t xml:space="preserve">   NUM[813] := 'Trafo. prot. relay SEPAM T42';</t>
  </si>
  <si>
    <t xml:space="preserve">   NUM[814] := 'Trafo. prot. relay SEPAM T42';</t>
  </si>
  <si>
    <t xml:space="preserve">   NUM[815] := 'Trafo. prot. relay SEPAM T42';</t>
  </si>
  <si>
    <t xml:space="preserve">   NUM[816] := 'Trafo. prot. relay SEPAM T42';</t>
  </si>
  <si>
    <t xml:space="preserve">   NUM[817] := 'Trafo. prot. relay SEPAM T42';</t>
  </si>
  <si>
    <t xml:space="preserve">   NUM[818] := 'Trafo. prot. relay SEPAM T42';</t>
  </si>
  <si>
    <t xml:space="preserve">   NUM[819] := 'Trafo. prot. relay SEPAM T42';</t>
  </si>
  <si>
    <t xml:space="preserve">   NUM[820] := 'Trafo. prot. relay SEPAM T42';</t>
  </si>
  <si>
    <t xml:space="preserve">   NUM[821] := 'Trafo. prot. relay SEPAM T42';</t>
  </si>
  <si>
    <t xml:space="preserve">   NUM[822] := 'Trafo. prot. relay SEPAM T42';</t>
  </si>
  <si>
    <t xml:space="preserve">   NUM[823] := 'Trafo. prot. relay SEPAM T42';</t>
  </si>
  <si>
    <t xml:space="preserve">   NUM[824] := 'Trafo. prot. relay SEPAM T42';</t>
  </si>
  <si>
    <t xml:space="preserve">   NUM[825] := 'Trafo. prot. relay SEPAM T42';</t>
  </si>
  <si>
    <t xml:space="preserve">   NUM[826] := 'Trafo. prot. relay SEPAM T42';</t>
  </si>
  <si>
    <t xml:space="preserve">   NUM[827] := 'Trafo. prot. relay SEPAM T42';</t>
  </si>
  <si>
    <t xml:space="preserve">   NUM[828] := 'Trafo. prot. relay SEPAM T42';</t>
  </si>
  <si>
    <t xml:space="preserve">   NUM[829] := 'Trafo. prot. relay SEPAM T42';</t>
  </si>
  <si>
    <t xml:space="preserve">   NUM[830] := 'Trafo. prot. relay SEPAM T42';</t>
  </si>
  <si>
    <t xml:space="preserve">   NUM[831] := 'Trafo. prot. relay SEPAM T42';</t>
  </si>
  <si>
    <t xml:space="preserve">   NUM[832] := 'SPARE_26';</t>
  </si>
  <si>
    <t xml:space="preserve">   NUM[833] := 'SPARE_26';</t>
  </si>
  <si>
    <t xml:space="preserve">   NUM[834] := 'SPARE_26';</t>
  </si>
  <si>
    <t xml:space="preserve">   NUM[835] := 'SPARE_26';</t>
  </si>
  <si>
    <t xml:space="preserve">   NUM[836] := 'SPARE_26';</t>
  </si>
  <si>
    <t xml:space="preserve">   NUM[837] := 'SPARE_26';</t>
  </si>
  <si>
    <t xml:space="preserve">   NUM[838] := 'SPARE_26';</t>
  </si>
  <si>
    <t xml:space="preserve">   NUM[839] := 'SPARE_26';</t>
  </si>
  <si>
    <t xml:space="preserve">   NUM[840] := 'SPARE_26';</t>
  </si>
  <si>
    <t xml:space="preserve">   NUM[841] := 'SPARE_26';</t>
  </si>
  <si>
    <t xml:space="preserve">   NUM[842] := 'SPARE_26';</t>
  </si>
  <si>
    <t xml:space="preserve">   NUM[843] := 'SPARE_26';</t>
  </si>
  <si>
    <t xml:space="preserve">   NUM[844] := 'SPARE_26';</t>
  </si>
  <si>
    <t xml:space="preserve">   NUM[845] := 'SPARE_26';</t>
  </si>
  <si>
    <t xml:space="preserve">   NUM[846] := 'SPARE_26';</t>
  </si>
  <si>
    <t xml:space="preserve">   NUM[847] := 'SPARE_26';</t>
  </si>
  <si>
    <t xml:space="preserve">   NUM[848] := 'SPARE_26';</t>
  </si>
  <si>
    <t xml:space="preserve">   NUM[849] := 'SPARE_26';</t>
  </si>
  <si>
    <t xml:space="preserve">   NUM[850] := 'SPARE_26';</t>
  </si>
  <si>
    <t xml:space="preserve">   NUM[851] := 'SPARE_26';</t>
  </si>
  <si>
    <t xml:space="preserve">   NUM[852] := 'SPARE_26';</t>
  </si>
  <si>
    <t xml:space="preserve">   NUM[853] := 'SPARE_26';</t>
  </si>
  <si>
    <t xml:space="preserve">   NUM[854] := 'SPARE_26';</t>
  </si>
  <si>
    <t xml:space="preserve">   NUM[855] := 'SPARE_26';</t>
  </si>
  <si>
    <t xml:space="preserve">   NUM[856] := 'SPARE_26';</t>
  </si>
  <si>
    <t xml:space="preserve">   NUM[857] := 'SPARE_26';</t>
  </si>
  <si>
    <t xml:space="preserve">   NUM[858] := 'SPARE_26';</t>
  </si>
  <si>
    <t xml:space="preserve">   NUM[859] := 'SPARE_26';</t>
  </si>
  <si>
    <t xml:space="preserve">   NUM[860] := 'SPARE_26';</t>
  </si>
  <si>
    <t xml:space="preserve">   NUM[861] := 'SPARE_26';</t>
  </si>
  <si>
    <t xml:space="preserve">   NUM[862] := 'SPARE_26';</t>
  </si>
  <si>
    <t xml:space="preserve">   NUM[863] := 'SPARE_26';</t>
  </si>
  <si>
    <t xml:space="preserve">   NUM[864] := 'SPARE_27';</t>
  </si>
  <si>
    <t xml:space="preserve">   NUM[865] := 'SPARE_27';</t>
  </si>
  <si>
    <t xml:space="preserve">   NUM[866] := 'SPARE_27';</t>
  </si>
  <si>
    <t xml:space="preserve">   NUM[867] := 'SPARE_27';</t>
  </si>
  <si>
    <t xml:space="preserve">   NUM[868] := 'SPARE_27';</t>
  </si>
  <si>
    <t xml:space="preserve">   NUM[869] := 'SPARE_27';</t>
  </si>
  <si>
    <t xml:space="preserve">   NUM[870] := 'SPARE_27';</t>
  </si>
  <si>
    <t xml:space="preserve">   NUM[871] := 'SPARE_27';</t>
  </si>
  <si>
    <t xml:space="preserve">   NUM[872] := 'SPARE_27';</t>
  </si>
  <si>
    <t xml:space="preserve">   NUM[873] := 'SPARE_27';</t>
  </si>
  <si>
    <t xml:space="preserve">   NUM[874] := 'SPARE_27';</t>
  </si>
  <si>
    <t xml:space="preserve">   NUM[875] := 'SPARE_27';</t>
  </si>
  <si>
    <t xml:space="preserve">   NUM[876] := 'SPARE_27';</t>
  </si>
  <si>
    <t xml:space="preserve">   NUM[877] := 'SPARE_27';</t>
  </si>
  <si>
    <t xml:space="preserve">   NUM[878] := 'SPARE_27';</t>
  </si>
  <si>
    <t xml:space="preserve">   NUM[879] := 'SPARE_27';</t>
  </si>
  <si>
    <t xml:space="preserve">   NUM[880] := 'SPARE_27';</t>
  </si>
  <si>
    <t xml:space="preserve">   NUM[881] := 'SPARE_27';</t>
  </si>
  <si>
    <t xml:space="preserve">   NUM[882] := 'SPARE_27';</t>
  </si>
  <si>
    <t xml:space="preserve">   NUM[883] := 'SPARE_27';</t>
  </si>
  <si>
    <t xml:space="preserve">   NUM[884] := 'SPARE_27';</t>
  </si>
  <si>
    <t xml:space="preserve">   NUM[885] := 'SPARE_27';</t>
  </si>
  <si>
    <t xml:space="preserve">   NUM[886] := 'SPARE_27';</t>
  </si>
  <si>
    <t xml:space="preserve">   NUM[887] := 'SPARE_27';</t>
  </si>
  <si>
    <t xml:space="preserve">   NUM[888] := 'SPARE_27';</t>
  </si>
  <si>
    <t xml:space="preserve">   NUM[889] := 'SPARE_27';</t>
  </si>
  <si>
    <t xml:space="preserve">   NUM[890] := 'SPARE_27';</t>
  </si>
  <si>
    <t xml:space="preserve">   NUM[891] := 'SPARE_27';</t>
  </si>
  <si>
    <t xml:space="preserve">   NUM[892] := 'SPARE_27';</t>
  </si>
  <si>
    <t xml:space="preserve">   NUM[893] := 'SPARE_27';</t>
  </si>
  <si>
    <t xml:space="preserve">   NUM[894] := 'SPARE_27';</t>
  </si>
  <si>
    <t xml:space="preserve">   NUM[895] := 'SPARE_27';</t>
  </si>
  <si>
    <t xml:space="preserve">   NUM[896] := 'SPARE_28';</t>
  </si>
  <si>
    <t xml:space="preserve">   NUM[897] := 'SPARE_28';</t>
  </si>
  <si>
    <t xml:space="preserve">   NUM[898] := 'SPARE_28';</t>
  </si>
  <si>
    <t xml:space="preserve">   NUM[899] := 'SPARE_28';</t>
  </si>
  <si>
    <t xml:space="preserve">   NUM[900] := 'SPARE_28';</t>
  </si>
  <si>
    <t xml:space="preserve">   NUM[901] := 'SPARE_28';</t>
  </si>
  <si>
    <t xml:space="preserve">   NUM[902] := 'SPARE_28';</t>
  </si>
  <si>
    <t xml:space="preserve">   NUM[903] := 'SPARE_28';</t>
  </si>
  <si>
    <t xml:space="preserve">   NUM[904] := 'SPARE_28';</t>
  </si>
  <si>
    <t xml:space="preserve">   NUM[905] := 'SPARE_28';</t>
  </si>
  <si>
    <t xml:space="preserve">   NUM[906] := 'SPARE_28';</t>
  </si>
  <si>
    <t xml:space="preserve">   NUM[907] := 'SPARE_28';</t>
  </si>
  <si>
    <t xml:space="preserve">   NUM[908] := 'SPARE_28';</t>
  </si>
  <si>
    <t xml:space="preserve">   NUM[909] := 'SPARE_28';</t>
  </si>
  <si>
    <t xml:space="preserve">   NUM[910] := 'SPARE_28';</t>
  </si>
  <si>
    <t xml:space="preserve">   NUM[911] := 'SPARE_28';</t>
  </si>
  <si>
    <t xml:space="preserve">   NUM[912] := 'SPARE_28';</t>
  </si>
  <si>
    <t xml:space="preserve">   NUM[913] := 'SPARE_28';</t>
  </si>
  <si>
    <t xml:space="preserve">   NUM[914] := 'SPARE_28';</t>
  </si>
  <si>
    <t xml:space="preserve">   NUM[915] := 'SPARE_28';</t>
  </si>
  <si>
    <t xml:space="preserve">   NUM[916] := 'SPARE_28';</t>
  </si>
  <si>
    <t xml:space="preserve">   NUM[917] := 'SPARE_28';</t>
  </si>
  <si>
    <t xml:space="preserve">   NUM[918] := 'SPARE_28';</t>
  </si>
  <si>
    <t xml:space="preserve">   NUM[919] := 'SPARE_28';</t>
  </si>
  <si>
    <t xml:space="preserve">   NUM[920] := 'SPARE_28';</t>
  </si>
  <si>
    <t xml:space="preserve">   NUM[921] := 'SPARE_28';</t>
  </si>
  <si>
    <t xml:space="preserve">   NUM[922] := 'SPARE_28';</t>
  </si>
  <si>
    <t xml:space="preserve">   NUM[923] := 'SPARE_28';</t>
  </si>
  <si>
    <t xml:space="preserve">   NUM[924] := 'SPARE_28';</t>
  </si>
  <si>
    <t xml:space="preserve">   NUM[925] := 'SPARE_28';</t>
  </si>
  <si>
    <t xml:space="preserve">   NUM[926] := 'SPARE_28';</t>
  </si>
  <si>
    <t xml:space="preserve">   NUM[927] := 'SPARE_28';</t>
  </si>
  <si>
    <t xml:space="preserve">   NUM[928] := 'SPARE_29';</t>
  </si>
  <si>
    <t xml:space="preserve">   NUM[929] := 'SPARE_29';</t>
  </si>
  <si>
    <t xml:space="preserve">   NUM[930] := 'SPARE_29';</t>
  </si>
  <si>
    <t xml:space="preserve">   NUM[931] := 'SPARE_29';</t>
  </si>
  <si>
    <t xml:space="preserve">   NUM[932] := 'SPARE_29';</t>
  </si>
  <si>
    <t xml:space="preserve">   NUM[933] := 'SPARE_29';</t>
  </si>
  <si>
    <t xml:space="preserve">   NUM[934] := 'SPARE_29';</t>
  </si>
  <si>
    <t xml:space="preserve">   NUM[935] := 'SPARE_29';</t>
  </si>
  <si>
    <t xml:space="preserve">   NUM[936] := 'SPARE_29';</t>
  </si>
  <si>
    <t xml:space="preserve">   NUM[937] := 'SPARE_29';</t>
  </si>
  <si>
    <t xml:space="preserve">   NUM[938] := 'SPARE_29';</t>
  </si>
  <si>
    <t xml:space="preserve">   NUM[939] := 'SPARE_29';</t>
  </si>
  <si>
    <t xml:space="preserve">   NUM[940] := 'SPARE_29';</t>
  </si>
  <si>
    <t xml:space="preserve">   NUM[941] := 'SPARE_29';</t>
  </si>
  <si>
    <t xml:space="preserve">   NUM[942] := 'SPARE_29';</t>
  </si>
  <si>
    <t xml:space="preserve">   NUM[943] := 'SPARE_29';</t>
  </si>
  <si>
    <t xml:space="preserve">   NUM[944] := 'SPARE_29';</t>
  </si>
  <si>
    <t xml:space="preserve">   NUM[945] := 'SPARE_29';</t>
  </si>
  <si>
    <t xml:space="preserve">   NUM[946] := 'SPARE_29';</t>
  </si>
  <si>
    <t xml:space="preserve">   NUM[947] := 'SPARE_29';</t>
  </si>
  <si>
    <t xml:space="preserve">   NUM[948] := 'SPARE_29';</t>
  </si>
  <si>
    <t xml:space="preserve">   NUM[949] := 'SPARE_29';</t>
  </si>
  <si>
    <t xml:space="preserve">   NUM[950] := 'SPARE_29';</t>
  </si>
  <si>
    <t xml:space="preserve">   NUM[951] := 'SPARE_29';</t>
  </si>
  <si>
    <t xml:space="preserve">   NUM[952] := 'SPARE_29';</t>
  </si>
  <si>
    <t xml:space="preserve">   NUM[953] := 'SPARE_29';</t>
  </si>
  <si>
    <t xml:space="preserve">   NUM[954] := 'SPARE_29';</t>
  </si>
  <si>
    <t xml:space="preserve">   NUM[955] := 'SPARE_29';</t>
  </si>
  <si>
    <t xml:space="preserve">   NUM[956] := 'SPARE_29';</t>
  </si>
  <si>
    <t xml:space="preserve">   NUM[957] := 'SPARE_29';</t>
  </si>
  <si>
    <t xml:space="preserve">   NUM[958] := 'SPARE_29';</t>
  </si>
  <si>
    <t xml:space="preserve">   NUM[959] := 'SPARE_29';</t>
  </si>
  <si>
    <t xml:space="preserve">   NUM[960] := 'SPARE_30';</t>
  </si>
  <si>
    <t xml:space="preserve">   NUM[961] := 'SPARE_30';</t>
  </si>
  <si>
    <t xml:space="preserve">   NUM[962] := 'SPARE_30';</t>
  </si>
  <si>
    <t xml:space="preserve">   NUM[963] := 'SPARE_30';</t>
  </si>
  <si>
    <t xml:space="preserve">   NUM[964] := 'SPARE_30';</t>
  </si>
  <si>
    <t xml:space="preserve">   NUM[965] := 'SPARE_30';</t>
  </si>
  <si>
    <t xml:space="preserve">   NUM[966] := 'SPARE_30';</t>
  </si>
  <si>
    <t xml:space="preserve">   NUM[967] := 'SPARE_30';</t>
  </si>
  <si>
    <t xml:space="preserve">   NUM[968] := 'SPARE_30';</t>
  </si>
  <si>
    <t xml:space="preserve">   NUM[969] := 'SPARE_30';</t>
  </si>
  <si>
    <t xml:space="preserve">   NUM[970] := 'SPARE_30';</t>
  </si>
  <si>
    <t xml:space="preserve">   NUM[971] := 'SPARE_30';</t>
  </si>
  <si>
    <t xml:space="preserve">   NUM[972] := 'SPARE_30';</t>
  </si>
  <si>
    <t xml:space="preserve">   NUM[973] := 'SPARE_30';</t>
  </si>
  <si>
    <t xml:space="preserve">   NUM[974] := 'SPARE_30';</t>
  </si>
  <si>
    <t xml:space="preserve">   NUM[975] := 'SPARE_30';</t>
  </si>
  <si>
    <t xml:space="preserve">   NUM[976] := 'SPARE_30';</t>
  </si>
  <si>
    <t xml:space="preserve">   NUM[977] := 'SPARE_30';</t>
  </si>
  <si>
    <t xml:space="preserve">   NUM[978] := 'SPARE_30';</t>
  </si>
  <si>
    <t xml:space="preserve">   NUM[979] := 'SPARE_30';</t>
  </si>
  <si>
    <t xml:space="preserve">   NUM[980] := 'SPARE_30';</t>
  </si>
  <si>
    <t xml:space="preserve">   NUM[981] := 'SPARE_30';</t>
  </si>
  <si>
    <t xml:space="preserve">   NUM[982] := 'SPARE_30';</t>
  </si>
  <si>
    <t xml:space="preserve">   NUM[983] := 'SPARE_30';</t>
  </si>
  <si>
    <t xml:space="preserve">   NUM[984] := 'SPARE_30';</t>
  </si>
  <si>
    <t xml:space="preserve">   NUM[985] := 'SPARE_30';</t>
  </si>
  <si>
    <t xml:space="preserve">   NUM[986] := 'SPARE_30';</t>
  </si>
  <si>
    <t xml:space="preserve">   NUM[987] := 'SPARE_30';</t>
  </si>
  <si>
    <t xml:space="preserve">   NUM[988] := 'SPARE_30';</t>
  </si>
  <si>
    <t xml:space="preserve">   NUM[989] := 'SPARE_30';</t>
  </si>
  <si>
    <t xml:space="preserve">   NUM[990] := 'SPARE_30';</t>
  </si>
  <si>
    <t xml:space="preserve">   NUM[991] := 'Edi';</t>
  </si>
  <si>
    <t>DATA_BLOCK "ALM_STRING_NAMES_ENG_LANGUGE"</t>
  </si>
  <si>
    <t>"DT_ALM_STRING_NAMES"</t>
  </si>
  <si>
    <t xml:space="preserve">   NUM[0] := 'SPARE';</t>
  </si>
  <si>
    <t xml:space="preserve">   NUM[1] := 'Nozzle 1 postion measurement - sensor error';</t>
  </si>
  <si>
    <t xml:space="preserve">   NUM[2] := 'Nozzle 2 postion measurement - sensor error';</t>
  </si>
  <si>
    <t xml:space="preserve">   NUM[3] := 'Nozzle 3 postion measurement - sensor error';</t>
  </si>
  <si>
    <t xml:space="preserve">   NUM[4] := 'Nozzle 4 postion measurement - sensor error';</t>
  </si>
  <si>
    <t xml:space="preserve">   NUM[5] := 'Nozzle 5 postion measurement - sensor error';</t>
  </si>
  <si>
    <t xml:space="preserve">   NUM[6] := 'Nozzle 6 postion measurement - sensor error';</t>
  </si>
  <si>
    <t xml:space="preserve">   NUM[7] := 'Deflector position measurement - sensor error';</t>
  </si>
  <si>
    <t xml:space="preserve">   NUM[8] := 'Nozzle 1 postion measurement - positioning error';</t>
  </si>
  <si>
    <t xml:space="preserve">   NUM[9] := 'Nozzle 2 postion measurement - positioning error';</t>
  </si>
  <si>
    <t xml:space="preserve">   NUM[10] := 'Nozzle 3 postion measurement - positioning error';</t>
  </si>
  <si>
    <t xml:space="preserve">   NUM[11] := 'Nozzle 4 postion measurement - positioning error';</t>
  </si>
  <si>
    <t xml:space="preserve">   NUM[12] := 'Nozzle 5 postion measurement - positioning error';</t>
  </si>
  <si>
    <t xml:space="preserve">   NUM[13] := 'Nozzle 6 postion measurement - positioning error';</t>
  </si>
  <si>
    <t xml:space="preserve">   NUM[14] := 'Deflector postion  measurement - positioning error';</t>
  </si>
  <si>
    <t xml:space="preserve">   NUM[15] := 'Distributor position - sensor error';</t>
  </si>
  <si>
    <t xml:space="preserve">   NUM[16] := 'Distributor position - positioning error';</t>
  </si>
  <si>
    <t xml:space="preserve">   NUM[17] := 'Distributor position - sensor error';</t>
  </si>
  <si>
    <t xml:space="preserve">   NUM[18] := 'Distributor position - positioning error';</t>
  </si>
  <si>
    <t xml:space="preserve">   NUM[19] := 'Runner position - sensor error';</t>
  </si>
  <si>
    <t xml:space="preserve">   NUM[20] := 'Runner position - positioning error';</t>
  </si>
  <si>
    <t xml:space="preserve">   NUM[21] := 'Valve 1 position - sensor error';</t>
  </si>
  <si>
    <t xml:space="preserve">   NUM[22] := 'Valve 2 position - sensor error';</t>
  </si>
  <si>
    <t xml:space="preserve">   NUM[23] := 'Valve 1 position - positioning error';</t>
  </si>
  <si>
    <t xml:space="preserve">   NUM[24] := 'Valve 2 position - positioning error';</t>
  </si>
  <si>
    <t xml:space="preserve">   NUM[25] := 'Tail water level - sensor error';</t>
  </si>
  <si>
    <t xml:space="preserve">   NUM[26] := 'Tail water level high';</t>
  </si>
  <si>
    <t xml:space="preserve">   NUM[27] := 'Tail water level too high';</t>
  </si>
  <si>
    <t xml:space="preserve">   NUM[28] := 'Turbine not closed';</t>
  </si>
  <si>
    <t xml:space="preserve">   NUM[29] := 'Spring link monitoring';</t>
  </si>
  <si>
    <t xml:space="preserve">   NUM[30] := 'Guide vane distorsion';</t>
  </si>
  <si>
    <t xml:space="preserve">   NUM[31] := 'SPARE_30';</t>
  </si>
  <si>
    <t xml:space="preserve">   NUM[32] := 'Hydraulic oil pump 1 contactor (-K51) - error';</t>
  </si>
  <si>
    <t xml:space="preserve">   NUM[33] := 'Hydraulic oil pump 1 CB (-F51) - OFF';</t>
  </si>
  <si>
    <t xml:space="preserve">   NUM[34] := 'Pump 1 motor circuit breaker (-) tripped';</t>
  </si>
  <si>
    <t xml:space="preserve">   NUM[35] := 'PUMP1_SPARE_1';</t>
  </si>
  <si>
    <t xml:space="preserve">   NUM[36] := 'PUMP1_SPARE_2';</t>
  </si>
  <si>
    <t xml:space="preserve">   NUM[37] := 'PUMP1_SPARE_3';</t>
  </si>
  <si>
    <t xml:space="preserve">   NUM[38] := 'Hydraulic oil pump 2 contactor (-K52) - error';</t>
  </si>
  <si>
    <t xml:space="preserve">   NUM[39] := 'Hydraulic oil pump 2 CB (-F52)  - OFF';</t>
  </si>
  <si>
    <t xml:space="preserve">   NUM[40] := 'Pump 2 motor circuit breaker (-) tripped';</t>
  </si>
  <si>
    <t xml:space="preserve">   NUM[41] := 'PUMP2_SPARE_1';</t>
  </si>
  <si>
    <t xml:space="preserve">   NUM[42] := 'PUMP2_SPARE_2';</t>
  </si>
  <si>
    <t xml:space="preserve">   NUM[43] := 'PUMP2_SPARE_3';</t>
  </si>
  <si>
    <t xml:space="preserve">   NUM[44] := 'Pump 3 contactor (-) error';</t>
  </si>
  <si>
    <t xml:space="preserve">   NUM[45] := 'Pump 3 circuit breaker (-) off';</t>
  </si>
  <si>
    <t xml:space="preserve">   NUM[46] := 'Pump 3 motor circuit breaker (-) tripped';</t>
  </si>
  <si>
    <t xml:space="preserve">   NUM[47] := 'PUMP3_SPARE_1';</t>
  </si>
  <si>
    <t xml:space="preserve">   NUM[48] := 'PUMP3_SPARE_2';</t>
  </si>
  <si>
    <t xml:space="preserve">   NUM[49] := 'PUMP3_SPARE_3';</t>
  </si>
  <si>
    <t xml:space="preserve">   NUM[50] := 'Pump 4 contactor (-) error';</t>
  </si>
  <si>
    <t xml:space="preserve">   NUM[51] := 'Pump 4 circuit breaker (-) off';</t>
  </si>
  <si>
    <t xml:space="preserve">   NUM[52] := 'Pump 4 motor circuit breaker (-) tripped';</t>
  </si>
  <si>
    <t xml:space="preserve">   NUM[53] := 'PUMP4_SPARE_1';</t>
  </si>
  <si>
    <t xml:space="preserve">   NUM[54] := 'PUMP4_SPARE_2';</t>
  </si>
  <si>
    <t xml:space="preserve">   NUM[55] := 'PUMP4_SPARE_3';</t>
  </si>
  <si>
    <t xml:space="preserve">   NUM[56] := 'All hydraulic pumps error (F51, -F52, -K51, K52)';</t>
  </si>
  <si>
    <t xml:space="preserve">   NUM[57] := 'SPARE_57';</t>
  </si>
  <si>
    <t xml:space="preserve">   NUM[58] := 'SPARE_58';</t>
  </si>
  <si>
    <t xml:space="preserve">   NUM[59] := 'SPARE_59';</t>
  </si>
  <si>
    <t xml:space="preserve">   NUM[60] := 'SPARE_60';</t>
  </si>
  <si>
    <t xml:space="preserve">   NUM[61] := 'SPARE_61';</t>
  </si>
  <si>
    <t xml:space="preserve">   NUM[62] := 'SPARE_62';</t>
  </si>
  <si>
    <t xml:space="preserve">   NUM[63] := 'SPARE_63';</t>
  </si>
  <si>
    <t xml:space="preserve">   NUM[64] := 'Heater 1 miniature circuit breaker (-F57) off';</t>
  </si>
  <si>
    <t xml:space="preserve">   NUM[65] := 'HPU heater contactor (-K57) - ERR';</t>
  </si>
  <si>
    <t xml:space="preserve">   NUM[66] := 'Heater 2 miniature circuit breaker (-) off';</t>
  </si>
  <si>
    <t xml:space="preserve">   NUM[67] := 'Heater 2 contactor (-) error';</t>
  </si>
  <si>
    <t xml:space="preserve">   NUM[68] := 'Accumulator pressure measurement (-) - sensor error ';</t>
  </si>
  <si>
    <t xml:space="preserve">   NUM[69] := 'Accumulator pressure too low (-255F.1) ';</t>
  </si>
  <si>
    <t xml:space="preserve">   NUM[70] := 'Accumulator pressure measurement (-) - low';</t>
  </si>
  <si>
    <t xml:space="preserve">   NUM[71] := 'System pressure measurement (-640B4) - sensor error';</t>
  </si>
  <si>
    <t xml:space="preserve">   NUM[72] := 'System pressure measurement (-640B4) - too low';</t>
  </si>
  <si>
    <t xml:space="preserve">   NUM[73] := 'System pressure measurement (-640B4) - low';</t>
  </si>
  <si>
    <t xml:space="preserve">   NUM[74] := 'System pressure high';</t>
  </si>
  <si>
    <t xml:space="preserve">   NUM[75] := 'System pressure too high';</t>
  </si>
  <si>
    <t xml:space="preserve">   NUM[76] := 'Oil level measurement (-640B2) - sensor error';</t>
  </si>
  <si>
    <t xml:space="preserve">   NUM[77] := 'Oil level low (-227E)';</t>
  </si>
  <si>
    <t xml:space="preserve">   NUM[78] := 'Oil level measurement too low (-227G)';</t>
  </si>
  <si>
    <t xml:space="preserve">   NUM[79] := 'Oil level high';</t>
  </si>
  <si>
    <t xml:space="preserve">   NUM[80] := 'Oil level too high';</t>
  </si>
  <si>
    <t xml:space="preserve">   NUM[81] := 'Oil temperature measurement (-640B1) - sensor error';</t>
  </si>
  <si>
    <t xml:space="preserve">   NUM[82] := 'Oil temperature measurement (-640B1) - low';</t>
  </si>
  <si>
    <t xml:space="preserve">   NUM[83] := 'Oil temperature measurement (-640B1) - high';</t>
  </si>
  <si>
    <t xml:space="preserve">   NUM[84] := 'Oil temperature measurement too high (-258) ';</t>
  </si>
  <si>
    <t xml:space="preserve">   NUM[85] := 'Pressure filter clogging warning (-227H)';</t>
  </si>
  <si>
    <t xml:space="preserve">   NUM[86] := 'Pressure filter - clogging tripg (-227H)';</t>
  </si>
  <si>
    <t xml:space="preserve">   NUM[87] := 'Return filter clogging warningg (-227I)';</t>
  </si>
  <si>
    <t xml:space="preserve">   NUM[88] := 'Return filter clogging tripg (-227I)';</t>
  </si>
  <si>
    <t xml:space="preserve">   NUM[89] := 'QSD_NOT_ACTIV';</t>
  </si>
  <si>
    <t xml:space="preserve">   NUM[90] := 'Filter leakage detected';</t>
  </si>
  <si>
    <t xml:space="preserve">   NUM[91] := 'Brake signalization error';</t>
  </si>
  <si>
    <t xml:space="preserve">   NUM[92] := 'Brake activation error';</t>
  </si>
  <si>
    <t xml:space="preserve">   NUM[93] := 'HPU control MCB (-F59) - ERR';</t>
  </si>
  <si>
    <t xml:space="preserve">   NUM[94] := 'Accumulator pressure too high (-255E.2)';</t>
  </si>
  <si>
    <t xml:space="preserve">   NUM[95] := 'SPARE_95';</t>
  </si>
  <si>
    <t xml:space="preserve">   NUM[96] := 'Main inlet valve - signalization error';</t>
  </si>
  <si>
    <t xml:space="preserve">   NUM[97] := 'Main inlet valve - opening time too long';</t>
  </si>
  <si>
    <t xml:space="preserve">   NUM[98] := 'Main inlet valve - closing time too long';</t>
  </si>
  <si>
    <t xml:space="preserve">   NUM[99] := 'Main inlet valve - self-closure';</t>
  </si>
  <si>
    <t xml:space="preserve">   NUM[100] := 'Main inlet valve opening time too short';</t>
  </si>
  <si>
    <t xml:space="preserve">   NUM[101] := 'Main inlet valve closing time too short';</t>
  </si>
  <si>
    <t xml:space="preserve">   NUM[102] := 'Main inlet valve safety pin inserted';</t>
  </si>
  <si>
    <t xml:space="preserve">   NUM[103] := 'Bypass valve - signalization error';</t>
  </si>
  <si>
    <t xml:space="preserve">   NUM[104] := 'Bypass valve - opening time too long';</t>
  </si>
  <si>
    <t xml:space="preserve">   NUM[105] := 'Bypass valve - closing time too long';</t>
  </si>
  <si>
    <t xml:space="preserve">   NUM[106] := 'Bypass valve MCB (-F40) - OFF';</t>
  </si>
  <si>
    <t xml:space="preserve">   NUM[107] := 'Bypass valve opening contactor (-K101) - error';</t>
  </si>
  <si>
    <t xml:space="preserve">   NUM[108] := 'Bypass valve closing contactor (-K102) - error';</t>
  </si>
  <si>
    <t xml:space="preserve">   NUM[109] := 'Bypass opening closing torque switch activated';</t>
  </si>
  <si>
    <t xml:space="preserve">   NUM[110] := 'Bypass closing torque switch activated';</t>
  </si>
  <si>
    <t xml:space="preserve">   NUM[111] := 'Bypass thermal overload';</t>
  </si>
  <si>
    <t xml:space="preserve">   NUM[112] := 'Bypass heater miniature circuit breaker (-) off';</t>
  </si>
  <si>
    <t xml:space="preserve">   NUM[113] := 'Penstock pressure measurement (-Turck) - sensor error';</t>
  </si>
  <si>
    <t xml:space="preserve">   NUM[114] := 'Penstock pressure measurement (-Turck) - too low';</t>
  </si>
  <si>
    <t xml:space="preserve">   NUM[115] := 'Penstock pressure measurement (-Turck) - low';</t>
  </si>
  <si>
    <t xml:space="preserve">   NUM[116] := 'Turbine pressure measurement (-Turck)  - sensor error';</t>
  </si>
  <si>
    <t xml:space="preserve">   NUM[117] := 'Turbine pressure measurement (-Turck) - too low';</t>
  </si>
  <si>
    <t xml:space="preserve">   NUM[118] := 'Turbine pressure measurement (-Turck) - low';</t>
  </si>
  <si>
    <t xml:space="preserve">   NUM[119] := 'Penstock/turbine pressure difference too high';</t>
  </si>
  <si>
    <t xml:space="preserve">   NUM[120] := 'SPARE_120';</t>
  </si>
  <si>
    <t xml:space="preserve">   NUM[121] := 'MIV MCB (-F52) - OFF';</t>
  </si>
  <si>
    <t xml:space="preserve">   NUM[122] := 'MIV contactor (-K52, -K53) - ERR';</t>
  </si>
  <si>
    <t xml:space="preserve">   NUM[123] := 'MIV heater MCB (-F58) - OFF';</t>
  </si>
  <si>
    <t xml:space="preserve">   NUM[124] := 'MIV Torque switch - opening';</t>
  </si>
  <si>
    <t xml:space="preserve">   NUM[125] := 'MIV Torque switch - closing';</t>
  </si>
  <si>
    <t xml:space="preserve">   NUM[126] := 'MIV Thermoswitch overload';</t>
  </si>
  <si>
    <t xml:space="preserve">   NUM[127] := 'SPARE_127';</t>
  </si>
  <si>
    <t xml:space="preserve">   NUM[128] := 'U winding temperature measurement - sensor errror';</t>
  </si>
  <si>
    <t xml:space="preserve">   NUM[129] := 'U winding temperature measurement - high';</t>
  </si>
  <si>
    <t xml:space="preserve">   NUM[130] := 'U winding temperature measurement - too high';</t>
  </si>
  <si>
    <t xml:space="preserve">   NUM[131] := 'V winding temperature measurement - sensor errror';</t>
  </si>
  <si>
    <t xml:space="preserve">   NUM[132] := 'V winding temperature measurement - high';</t>
  </si>
  <si>
    <t xml:space="preserve">   NUM[133] := 'V winding temperature measurement - too high';</t>
  </si>
  <si>
    <t xml:space="preserve">   NUM[134] := 'W winding temperature measurement - sensor errror';</t>
  </si>
  <si>
    <t xml:space="preserve">   NUM[135] := 'W winding temperature measurement - high';</t>
  </si>
  <si>
    <t xml:space="preserve">   NUM[136] := 'W winding temperature measurement - too high';</t>
  </si>
  <si>
    <t xml:space="preserve">   NUM[137] := 'Excitation winding temperature sensor error';</t>
  </si>
  <si>
    <t xml:space="preserve">   NUM[138] := 'Excitation winding temperature high';</t>
  </si>
  <si>
    <t xml:space="preserve">   NUM[139] := 'Excitation winding temperature too high';</t>
  </si>
  <si>
    <t xml:space="preserve">   NUM[140] := 'Stator DE temperature sensor error';</t>
  </si>
  <si>
    <t xml:space="preserve">   NUM[141] := 'Stator DE temperature high';</t>
  </si>
  <si>
    <t xml:space="preserve">   NUM[142] := 'Stator DE temperature too high';</t>
  </si>
  <si>
    <t xml:space="preserve">   NUM[143] := 'Rotor temperature sensor error';</t>
  </si>
  <si>
    <t xml:space="preserve">   NUM[144] := 'Rotor temperature high';</t>
  </si>
  <si>
    <t xml:space="preserve">   NUM[145] := 'Rotor temperature too high';</t>
  </si>
  <si>
    <t xml:space="preserve">   NUM[146] := 'SPARE_146';</t>
  </si>
  <si>
    <t xml:space="preserve">   NUM[147] := 'SPARE_147';</t>
  </si>
  <si>
    <t xml:space="preserve">   NUM[148] := 'SPARE_148';</t>
  </si>
  <si>
    <t xml:space="preserve">   NUM[149] := 'SPARE_149';</t>
  </si>
  <si>
    <t xml:space="preserve">   NUM[150] := 'SPARE_150';</t>
  </si>
  <si>
    <t xml:space="preserve">   NUM[151] := 'SPARE_151';</t>
  </si>
  <si>
    <t xml:space="preserve">   NUM[152] := 'SPARE_152';</t>
  </si>
  <si>
    <t xml:space="preserve">   NUM[153] := 'SPARE_153';</t>
  </si>
  <si>
    <t xml:space="preserve">   NUM[154] := 'SPARE_154';</t>
  </si>
  <si>
    <t xml:space="preserve">   NUM[155] := 'SPARE_155';</t>
  </si>
  <si>
    <t xml:space="preserve">   NUM[156] := 'SPARE_156';</t>
  </si>
  <si>
    <t xml:space="preserve">   NUM[157] := 'SPARE_157';</t>
  </si>
  <si>
    <t xml:space="preserve">   NUM[158] := 'SPARE_158';</t>
  </si>
  <si>
    <t xml:space="preserve">   NUM[159] := 'SPARE_159';</t>
  </si>
  <si>
    <t xml:space="preserve">   NUM[160] := 'DE bearing temperature measurement - sensor error';</t>
  </si>
  <si>
    <t xml:space="preserve">   NUM[161] := 'DE bearing temperature measurement - high';</t>
  </si>
  <si>
    <t xml:space="preserve">   NUM[162] := 'DE bearing temperature measurement - too high';</t>
  </si>
  <si>
    <t xml:space="preserve">   NUM[163] := 'Bearing 2 temperature sensor error';</t>
  </si>
  <si>
    <t xml:space="preserve">   NUM[164] := 'Bearing 2 temperature high';</t>
  </si>
  <si>
    <t xml:space="preserve">   NUM[165] := 'Bearing 2 temperature too high';</t>
  </si>
  <si>
    <t xml:space="preserve">   NUM[166] := 'Bearing 3 temperature sensor error';</t>
  </si>
  <si>
    <t xml:space="preserve">   NUM[167] := 'Bearing 3 temperature high';</t>
  </si>
  <si>
    <t xml:space="preserve">   NUM[168] := 'Bearing 3 temperature too high';</t>
  </si>
  <si>
    <t xml:space="preserve">   NUM[169] := 'Bearing 4 temperature sensor error';</t>
  </si>
  <si>
    <t xml:space="preserve">   NUM[170] := 'Bearing 4 temperature high';</t>
  </si>
  <si>
    <t xml:space="preserve">   NUM[171] := 'Bearing 4 temperature too high';</t>
  </si>
  <si>
    <t xml:space="preserve">   NUM[172] := 'NDE bearing temperature measurement - sensor error';</t>
  </si>
  <si>
    <t xml:space="preserve">   NUM[173] := 'NDE bearing temperature measurement - high';</t>
  </si>
  <si>
    <t xml:space="preserve">   NUM[174] := 'NDE bearing temperature measurement - too high';</t>
  </si>
  <si>
    <t xml:space="preserve">   NUM[175] := 'Bearing 6 temperature sensor error';</t>
  </si>
  <si>
    <t xml:space="preserve">   NUM[176] := 'Bearing 6 temperature high';</t>
  </si>
  <si>
    <t xml:space="preserve">   NUM[177] := 'Bearing 6 temperature too high';</t>
  </si>
  <si>
    <t xml:space="preserve">   NUM[178] := 'Air inlet outlet 1 temperature sensor error';</t>
  </si>
  <si>
    <t xml:space="preserve">   NUM[179] := 'Air inlet outlet 1 temperature high';</t>
  </si>
  <si>
    <t xml:space="preserve">   NUM[180] := 'Air inlet outlet 1 temperature too high';</t>
  </si>
  <si>
    <t xml:space="preserve">   NUM[181] := 'Air inlet outlet 2 temperature sensor error';</t>
  </si>
  <si>
    <t xml:space="preserve">   NUM[182] := 'Air inlet outlet 2 temperature high';</t>
  </si>
  <si>
    <t xml:space="preserve">   NUM[183] := 'Air inlet outlet 2 temperature too high';</t>
  </si>
  <si>
    <t xml:space="preserve">   NUM[184] := 'Air inlet outlet 3 temperature sensor error';</t>
  </si>
  <si>
    <t xml:space="preserve">   NUM[185] := 'Air inlet outlet 3 temperature high';</t>
  </si>
  <si>
    <t xml:space="preserve">   NUM[186] := 'Air inlet outlet 3 temperature too high';</t>
  </si>
  <si>
    <t xml:space="preserve">   NUM[187] := 'Air inlet outlet 4 temperature sensor error';</t>
  </si>
  <si>
    <t xml:space="preserve">   NUM[188] := 'Air inlet outlet 4 temperature high';</t>
  </si>
  <si>
    <t xml:space="preserve">   NUM[189] := 'Air inlet outlet 4 temperature too high';</t>
  </si>
  <si>
    <t xml:space="preserve">   NUM[190] := 'SPARE_190';</t>
  </si>
  <si>
    <t xml:space="preserve">   NUM[191] := 'SPARE_191';</t>
  </si>
  <si>
    <t xml:space="preserve">   NUM[192] := 'Vibration DE radial measurement - sensor error';</t>
  </si>
  <si>
    <t xml:space="preserve">   NUM[193] := 'Vibration DE radial measurement - high';</t>
  </si>
  <si>
    <t xml:space="preserve">   NUM[194] := 'Vibration DE radial measurement - too high';</t>
  </si>
  <si>
    <t xml:space="preserve">   NUM[195] := 'Vibration DE axial measurement - sensor error';</t>
  </si>
  <si>
    <t xml:space="preserve">   NUM[196] := 'Vibration DE axial measurement - high';</t>
  </si>
  <si>
    <t xml:space="preserve">   NUM[197] := 'Vibration DE axial measurement - too high';</t>
  </si>
  <si>
    <t xml:space="preserve">   NUM[198] := 'Vibration 3 sensor error';</t>
  </si>
  <si>
    <t xml:space="preserve">   NUM[199] := 'Vibration 3 high';</t>
  </si>
  <si>
    <t xml:space="preserve">   NUM[200] := 'Vibration 3 too high';</t>
  </si>
  <si>
    <t xml:space="preserve">   NUM[201] := 'Vibration NDE radial measurement - sensor error';</t>
  </si>
  <si>
    <t xml:space="preserve">   NUM[202] := 'Vibration NDE radial measurement - high';</t>
  </si>
  <si>
    <t xml:space="preserve">   NUM[203] := 'Vibration NDE radial measurement - too high';</t>
  </si>
  <si>
    <t xml:space="preserve">   NUM[204] := 'SPARE_204';</t>
  </si>
  <si>
    <t xml:space="preserve">   NUM[205] := 'SPARE_205';</t>
  </si>
  <si>
    <t xml:space="preserve">   NUM[206] := 'SPARE_206';</t>
  </si>
  <si>
    <t xml:space="preserve">   NUM[207] := 'SPARE_207';</t>
  </si>
  <si>
    <t xml:space="preserve">   NUM[208] := 'DE bearing working hours - warning';</t>
  </si>
  <si>
    <t xml:space="preserve">   NUM[209] := 'DE bearing working hours - trip';</t>
  </si>
  <si>
    <t xml:space="preserve">   NUM[210] := 'Working hours DE 2 warning';</t>
  </si>
  <si>
    <t xml:space="preserve">   NUM[211] := 'Working hours DE 2 trip';</t>
  </si>
  <si>
    <t xml:space="preserve">   NUM[212] := 'NDE bearing working hours - warning';</t>
  </si>
  <si>
    <t xml:space="preserve">   NUM[213] := 'NDE bearing working hours - trip';</t>
  </si>
  <si>
    <t xml:space="preserve">   NUM[214] := 'Working hours NDE 2 warning';</t>
  </si>
  <si>
    <t xml:space="preserve">   NUM[215] := 'Working hours NDE 2 trip';</t>
  </si>
  <si>
    <t xml:space="preserve">   NUM[216] := 'Main speed sensor error';</t>
  </si>
  <si>
    <t xml:space="preserve">   NUM[217] := 'Redundant speed measurement - sensor error';</t>
  </si>
  <si>
    <t xml:space="preserve">   NUM[218] := 'Main and redundant speed measurement difference too high';</t>
  </si>
  <si>
    <t xml:space="preserve">   NUM[219] := 'Main speed mea. and frequency measurement difference too high';</t>
  </si>
  <si>
    <t xml:space="preserve">   NUM[220] := 'Overspeed alarm';</t>
  </si>
  <si>
    <t xml:space="preserve">   NUM[221] := 'Generator overspeed trip (-K311)';</t>
  </si>
  <si>
    <t xml:space="preserve">   NUM[222] := 'SPARE_222';</t>
  </si>
  <si>
    <t xml:space="preserve">   NUM[223] := 'SPARE_223';</t>
  </si>
  <si>
    <t xml:space="preserve">   NUM[224] := 'Generator heater CB (-F56) - OFF';</t>
  </si>
  <si>
    <t xml:space="preserve">   NUM[225] := 'Generator heater contactor (-K56) - error';</t>
  </si>
  <si>
    <t xml:space="preserve">   NUM[226] := 'DE oil level sensor error';</t>
  </si>
  <si>
    <t xml:space="preserve">   NUM[227] := 'DE oil level too high';</t>
  </si>
  <si>
    <t xml:space="preserve">   NUM[228] := 'DE oil level too low';</t>
  </si>
  <si>
    <t xml:space="preserve">   NUM[229] := 'NDE oil level sensor error';</t>
  </si>
  <si>
    <t xml:space="preserve">   NUM[230] := 'NDE oil level too high';</t>
  </si>
  <si>
    <t xml:space="preserve">   NUM[231] := 'NDE oil level too low';</t>
  </si>
  <si>
    <t xml:space="preserve">   NUM[232] := 'Leakage sensor fault';</t>
  </si>
  <si>
    <t xml:space="preserve">   NUM[233] := 'MEASUREMENT_GEN_GRID_NOK';</t>
  </si>
  <si>
    <t xml:space="preserve">   NUM[234] := 'SCVP_ALARM';</t>
  </si>
  <si>
    <t xml:space="preserve">   NUM[235] := 'SCVP_TRIP';</t>
  </si>
  <si>
    <t xml:space="preserve">   NUM[236] := 'Voltage transformator miniature circuit breaker (-) off';</t>
  </si>
  <si>
    <t xml:space="preserve">   NUM[237] := 'Neutral voltage transformator miniature circuit breaker (-) off';</t>
  </si>
  <si>
    <t xml:space="preserve">   NUM[238] := 'Minimal oil level';</t>
  </si>
  <si>
    <t xml:space="preserve">   NUM[239] := 'Generator Vibration Trip (-VSE002)';</t>
  </si>
  <si>
    <t xml:space="preserve">   NUM[240] := 'Greasing pump activation error (-SG24)';</t>
  </si>
  <si>
    <t xml:space="preserve">   NUM[241] := 'SPARE_241';</t>
  </si>
  <si>
    <t xml:space="preserve">   NUM[242] := 'SPARE_242';</t>
  </si>
  <si>
    <t xml:space="preserve">   NUM[243] := 'SPARE_243';</t>
  </si>
  <si>
    <t xml:space="preserve">   NUM[244] := 'SPARE_244';</t>
  </si>
  <si>
    <t xml:space="preserve">   NUM[245] := 'SPARE_245';</t>
  </si>
  <si>
    <t xml:space="preserve">   NUM[246] := 'SPARE_246';</t>
  </si>
  <si>
    <t xml:space="preserve">   NUM[247] := 'SPARE_247';</t>
  </si>
  <si>
    <t xml:space="preserve">   NUM[248] := 'SPARE_248';</t>
  </si>
  <si>
    <t xml:space="preserve">   NUM[249] := 'SPARE_249';</t>
  </si>
  <si>
    <t xml:space="preserve">   NUM[250] := 'SPARE_250';</t>
  </si>
  <si>
    <t xml:space="preserve">   NUM[251] := 'SPARE_251';</t>
  </si>
  <si>
    <t xml:space="preserve">   NUM[252] := 'SPARE_252';</t>
  </si>
  <si>
    <t xml:space="preserve">   NUM[253] := 'SPARE_253';</t>
  </si>
  <si>
    <t xml:space="preserve">   NUM[254] := 'SPARE_254';</t>
  </si>
  <si>
    <t xml:space="preserve">   NUM[255] := 'SPARE_255';</t>
  </si>
  <si>
    <t xml:space="preserve">   NUM[256] := 'Winding 1 temperature sensor error';</t>
  </si>
  <si>
    <t xml:space="preserve">   NUM[257] := 'Winding 1 temperature high';</t>
  </si>
  <si>
    <t xml:space="preserve">   NUM[258] := 'Winding 1 temperature too high';</t>
  </si>
  <si>
    <t xml:space="preserve">   NUM[259] := 'Winding 2 temperature sensor error';</t>
  </si>
  <si>
    <t xml:space="preserve">   NUM[260] := 'Winding 2 temperature high';</t>
  </si>
  <si>
    <t xml:space="preserve">   NUM[261] := 'Winding 2 temperature too high';</t>
  </si>
  <si>
    <t xml:space="preserve">   NUM[262] := 'Winding 3 temperature sensor error';</t>
  </si>
  <si>
    <t xml:space="preserve">   NUM[263] := 'Winding 3 temperature high';</t>
  </si>
  <si>
    <t xml:space="preserve">   NUM[264] := 'Winding 3 temperature too high';</t>
  </si>
  <si>
    <t xml:space="preserve">   NUM[265] := 'TEMP_WIN_H_ERR';</t>
  </si>
  <si>
    <t xml:space="preserve">   NUM[266] := 'TEMP_WIN_H';</t>
  </si>
  <si>
    <t xml:space="preserve">   NUM[267] := 'TEMP_WIN_HH';</t>
  </si>
  <si>
    <t xml:space="preserve">   NUM[268] := 'Oil temperature sensor error';</t>
  </si>
  <si>
    <t xml:space="preserve">   NUM[269] := 'Oil temperature - high';</t>
  </si>
  <si>
    <t xml:space="preserve">   NUM[270] := 'Oil temperature - too high';</t>
  </si>
  <si>
    <t xml:space="preserve">   NUM[271] := 'TEMP_OIL_ERR_1';</t>
  </si>
  <si>
    <t xml:space="preserve">   NUM[272] := 'TEMP_OIL_H_1';</t>
  </si>
  <si>
    <t xml:space="preserve">   NUM[273] := 'TEMP_OIL_HH_1';</t>
  </si>
  <si>
    <t xml:space="preserve">   NUM[274] := 'GAS_NOK';</t>
  </si>
  <si>
    <t xml:space="preserve">   NUM[275] := 'Pressure trip';</t>
  </si>
  <si>
    <t xml:space="preserve">   NUM[276] := 'Oil pressure low';</t>
  </si>
  <si>
    <t xml:space="preserve">   NUM[277] := 'Oil pressure too low';</t>
  </si>
  <si>
    <t xml:space="preserve">   NUM[278] := 'Pressure alarm';</t>
  </si>
  <si>
    <t xml:space="preserve">   NUM[279] := 'Pressure trip';</t>
  </si>
  <si>
    <t xml:space="preserve">   NUM[280] := 'PRESS_REL_VALVE_FAULT';</t>
  </si>
  <si>
    <t xml:space="preserve">   NUM[281] := 'WARNING';</t>
  </si>
  <si>
    <t xml:space="preserve">   NUM[282] := 'TRIP';</t>
  </si>
  <si>
    <t xml:space="preserve">   NUM[283] := 'OLTC_POSITION';</t>
  </si>
  <si>
    <t xml:space="preserve">   NUM[284] := 'OLTC_P_TRIP1';</t>
  </si>
  <si>
    <t xml:space="preserve">   NUM[285] := 'OLTC_P_TRIP2';</t>
  </si>
  <si>
    <t xml:space="preserve">   NUM[286] := 'OLTC_OIL_LEVEL_LL';</t>
  </si>
  <si>
    <t xml:space="preserve">   NUM[287] := 'OLTC_OIL_LEVEL_HH';</t>
  </si>
  <si>
    <t xml:space="preserve">   NUM[288] := 'Winding 1 temperature high';</t>
  </si>
  <si>
    <t xml:space="preserve">   NUM[289] := 'Winding 1 temperature high';</t>
  </si>
  <si>
    <t xml:space="preserve">   NUM[290] := 'Winding 1 temperature too high';</t>
  </si>
  <si>
    <t xml:space="preserve">   NUM[291] := 'Winding 2 temperature high';</t>
  </si>
  <si>
    <t xml:space="preserve">   NUM[292] := 'Winding 2 temperature high';</t>
  </si>
  <si>
    <t xml:space="preserve">   NUM[293] := 'Winding 2 temperature too high';</t>
  </si>
  <si>
    <t xml:space="preserve">   NUM[294] := 'Winding 3 temperature high';</t>
  </si>
  <si>
    <t xml:space="preserve">   NUM[295] := 'Winding 3 temperature high';</t>
  </si>
  <si>
    <t xml:space="preserve">   NUM[296] := 'Winding 3 temperature too high';</t>
  </si>
  <si>
    <t xml:space="preserve">   NUM[297] := 'Oil pressure low';</t>
  </si>
  <si>
    <t xml:space="preserve">   NUM[298] := 'Oil level low';</t>
  </si>
  <si>
    <t xml:space="preserve">   NUM[299] := 'Oil level too low';</t>
  </si>
  <si>
    <t xml:space="preserve">   NUM[300] := 'Oil temperature high';</t>
  </si>
  <si>
    <t xml:space="preserve">   NUM[301] := 'Oil temperature too high';</t>
  </si>
  <si>
    <t xml:space="preserve">   NUM[302] := 'Diesel unit alarm (-K7)';</t>
  </si>
  <si>
    <t xml:space="preserve">   NUM[303] := 'SPARE_303';</t>
  </si>
  <si>
    <t xml:space="preserve">   NUM[304] := 'SPARE_304';</t>
  </si>
  <si>
    <t xml:space="preserve">   NUM[305] := 'SPARE_305';</t>
  </si>
  <si>
    <t xml:space="preserve">   NUM[306] := 'SPARE_306';</t>
  </si>
  <si>
    <t xml:space="preserve">   NUM[307] := 'SPARE_307';</t>
  </si>
  <si>
    <t xml:space="preserve">   NUM[308] := 'SPARE_308';</t>
  </si>
  <si>
    <t xml:space="preserve">   NUM[309] := 'SPARE_309';</t>
  </si>
  <si>
    <t xml:space="preserve">   NUM[310] := 'SPARE_310';</t>
  </si>
  <si>
    <t xml:space="preserve">   NUM[311] := 'SPARE_311';</t>
  </si>
  <si>
    <t xml:space="preserve">   NUM[312] := 'SPARE_312';</t>
  </si>
  <si>
    <t xml:space="preserve">   NUM[313] := 'SPARE_313';</t>
  </si>
  <si>
    <t xml:space="preserve">   NUM[314] := 'SPARE_314';</t>
  </si>
  <si>
    <t xml:space="preserve">   NUM[315] := 'SPARE_315';</t>
  </si>
  <si>
    <t xml:space="preserve">   NUM[316] := 'SPARE_316';</t>
  </si>
  <si>
    <t xml:space="preserve">   NUM[317] := 'SPARE_317';</t>
  </si>
  <si>
    <t xml:space="preserve">   NUM[318] := 'SPARE_318';</t>
  </si>
  <si>
    <t xml:space="preserve">   NUM[319] := 'SPARE_319';</t>
  </si>
  <si>
    <t xml:space="preserve">   NUM[320] := 'Supply miniature circuit breaker (-) off';</t>
  </si>
  <si>
    <t xml:space="preserve">   NUM[321] := 'Supply miniature circuit breaker (-) tripped';</t>
  </si>
  <si>
    <t xml:space="preserve">   NUM[322] := 'Excitation contactor error (-K1)';</t>
  </si>
  <si>
    <t xml:space="preserve">   NUM[323] := 'Excitation device watchdog NOK';</t>
  </si>
  <si>
    <t xml:space="preserve">   NUM[324] := 'Excitation device - Voltage not bulit';</t>
  </si>
  <si>
    <t xml:space="preserve">   NUM[325] := 'LS_CTRL_ERR';</t>
  </si>
  <si>
    <t xml:space="preserve">   NUM[326] := 'DECS250_NO_U';</t>
  </si>
  <si>
    <t xml:space="preserve">   NUM[327] := 'DECS250_ALARM';</t>
  </si>
  <si>
    <t xml:space="preserve">   NUM[328] := 'Excitation device alarm';</t>
  </si>
  <si>
    <t xml:space="preserve">   NUM[329] := 'Excitation voltage trasnformator miniature circuit breaker (-) o';</t>
  </si>
  <si>
    <t xml:space="preserve">   NUM[330] := 'MKA_EXC_VT_MCB_OFF';</t>
  </si>
  <si>
    <t xml:space="preserve">   NUM[331] := 'ALARM_3';</t>
  </si>
  <si>
    <t xml:space="preserve">   NUM[332] := 'ALARM_4';</t>
  </si>
  <si>
    <t xml:space="preserve">   NUM[333] := 'MIN_Q';</t>
  </si>
  <si>
    <t xml:space="preserve">   NUM[334] := 'MAX_Q';</t>
  </si>
  <si>
    <t xml:space="preserve">   NUM[335] := 'Synchroscope contactor ERR (-K2)';</t>
  </si>
  <si>
    <t xml:space="preserve">   NUM[336] := 'Excitation device trip';</t>
  </si>
  <si>
    <t xml:space="preserve">   NUM[337] := 'SPARE_337';</t>
  </si>
  <si>
    <t xml:space="preserve">   NUM[338] := 'SPARE_338';</t>
  </si>
  <si>
    <t xml:space="preserve">   NUM[339] := 'SPARE_339';</t>
  </si>
  <si>
    <t xml:space="preserve">   NUM[340] := 'SPARE_340';</t>
  </si>
  <si>
    <t xml:space="preserve">   NUM[341] := 'SPARE_341';</t>
  </si>
  <si>
    <t xml:space="preserve">   NUM[342] := 'SPARE_342';</t>
  </si>
  <si>
    <t xml:space="preserve">   NUM[343] := 'SPARE_343';</t>
  </si>
  <si>
    <t xml:space="preserve">   NUM[344] := 'SPARE_344';</t>
  </si>
  <si>
    <t xml:space="preserve">   NUM[345] := 'SPARE_345';</t>
  </si>
  <si>
    <t xml:space="preserve">   NUM[346] := 'SPARE_346';</t>
  </si>
  <si>
    <t xml:space="preserve">   NUM[347] := 'SPARE_347';</t>
  </si>
  <si>
    <t xml:space="preserve">   NUM[348] := 'SPARE_348';</t>
  </si>
  <si>
    <t xml:space="preserve">   NUM[349] := 'SPARE_349';</t>
  </si>
  <si>
    <t xml:space="preserve">   NUM[350] := 'SPARE_350';</t>
  </si>
  <si>
    <t xml:space="preserve">   NUM[351] := 'SPARE_351';</t>
  </si>
  <si>
    <t xml:space="preserve">   NUM[352] := 'Device fault';</t>
  </si>
  <si>
    <t xml:space="preserve">   NUM[353] := 'Warning';</t>
  </si>
  <si>
    <t xml:space="preserve">   NUM[354] := 'Generator protection TRIP';</t>
  </si>
  <si>
    <t xml:space="preserve">   NUM[355] := 'Trip 2';</t>
  </si>
  <si>
    <t xml:space="preserve">   NUM[356] := 'Runner vanes drive contactor on (CLOSE) (-K52)';</t>
  </si>
  <si>
    <t xml:space="preserve">   NUM[357] := 'Easygen trip 2';</t>
  </si>
  <si>
    <t xml:space="preserve">   NUM[358] := 'Easygen warning';</t>
  </si>
  <si>
    <t xml:space="preserve">   NUM[359] := 'Easygen live signal not OK';</t>
  </si>
  <si>
    <t xml:space="preserve">   NUM[360] := 'Live signal not OK';</t>
  </si>
  <si>
    <t xml:space="preserve">   NUM[361] := 'Warning';</t>
  </si>
  <si>
    <t xml:space="preserve">   NUM[362] := 'Trip ';</t>
  </si>
  <si>
    <t xml:space="preserve">   NUM[363] := 'Device fault';</t>
  </si>
  <si>
    <t xml:space="preserve">   NUM[364] := 'Alarm';</t>
  </si>
  <si>
    <t xml:space="preserve">   NUM[365] := 'Trip';</t>
  </si>
  <si>
    <t xml:space="preserve">   NUM[366] := 'Trip 2';</t>
  </si>
  <si>
    <t xml:space="preserve">   NUM[367] := 'PROT_SPARE_1_7';</t>
  </si>
  <si>
    <t xml:space="preserve">   NUM[368] := 'Speed measurement error';</t>
  </si>
  <si>
    <t xml:space="preserve">   NUM[369] := 'AUTO_MODE_STARTUP_SYNCHONIZATION';</t>
  </si>
  <si>
    <t xml:space="preserve">   NUM[370] := 'Minimal nozzle openness';</t>
  </si>
  <si>
    <t xml:space="preserve">   NUM[371] := 'Turbine pressure is not in allowed limits';</t>
  </si>
  <si>
    <t xml:space="preserve">   NUM[372] := 'AUTO_MODE_SPEED_DIFF';</t>
  </si>
  <si>
    <t xml:space="preserve">   NUM[373] := 'Intake water level low';</t>
  </si>
  <si>
    <t xml:space="preserve">   NUM[374] := 'Can not start automatically';</t>
  </si>
  <si>
    <t xml:space="preserve">   NUM[375] := 'AUTO_MODE_MIN_OPENING';</t>
  </si>
  <si>
    <t xml:space="preserve">   NUM[376] := 'AUTO_MODE_MINIMAL_REACTIVE_POWER';</t>
  </si>
  <si>
    <t xml:space="preserve">   NUM[377] := 'AUTO_MODE_START_TO_STARTUP';</t>
  </si>
  <si>
    <t xml:space="preserve">   NUM[378] := 'Head water level high';</t>
  </si>
  <si>
    <t xml:space="preserve">   NUM[379] := 'AUTO_MODE_SPARE_1_3';</t>
  </si>
  <si>
    <t xml:space="preserve">   NUM[380] := 'AUTO_MODE_SPARE_1_4';</t>
  </si>
  <si>
    <t xml:space="preserve">   NUM[381] := 'AUTO_MODE_SPARE_1_5';</t>
  </si>
  <si>
    <t xml:space="preserve">   NUM[382] := 'AUTO_MODE_SPARE_1_6';</t>
  </si>
  <si>
    <t xml:space="preserve">   NUM[383] := 'AUTO_MODE_SPARE_1_7';</t>
  </si>
  <si>
    <t xml:space="preserve">   NUM[384] := 'Emergency shutdown button pressed (-S301)';</t>
  </si>
  <si>
    <t xml:space="preserve">   NUM[385] := 'Emergency shutdown relay tripped (-K301)';</t>
  </si>
  <si>
    <t xml:space="preserve">   NUM[386] := 'Generator circuit breaker - signalization error';</t>
  </si>
  <si>
    <t xml:space="preserve">   NUM[387] := 'Generator circuit breaker - opening coil failure';</t>
  </si>
  <si>
    <t xml:space="preserve">   NUM[388] := 'Generator circuit breaker - self opening';</t>
  </si>
  <si>
    <t xml:space="preserve">   NUM[389] := 'Digital inputs power supply MCB (-F31) - OFF';</t>
  </si>
  <si>
    <t xml:space="preserve">   NUM[390] := 'External signals power supply (-F36) - OFF';</t>
  </si>
  <si>
    <t xml:space="preserve">   NUM[391] := 'Analog inputs power supply miniature circuit breaker (-) off';</t>
  </si>
  <si>
    <t xml:space="preserve">   NUM[392] := 'Maintenance mode activated (-S100)';</t>
  </si>
  <si>
    <t xml:space="preserve">   NUM[393] := '24VDC MCBs group (-F37) - alarm ';</t>
  </si>
  <si>
    <t xml:space="preserve">   NUM[394] := '24VDC MCBs group (-F34, -F38) - trip ';</t>
  </si>
  <si>
    <t xml:space="preserve">   NUM[395] := 'Quick shutdown relay tripped';</t>
  </si>
  <si>
    <t xml:space="preserve">   NUM[396] := 'Digital outputs power supply (-F32) - OFF';</t>
  </si>
  <si>
    <t xml:space="preserve">   NUM[397] := 'Line measurement device SENTRON PAC3200 - communiction error';</t>
  </si>
  <si>
    <t xml:space="preserve">   NUM[398] := 'ESD from common';</t>
  </si>
  <si>
    <t xml:space="preserve">   NUM[399] := 'qsd FROM COMMON';</t>
  </si>
  <si>
    <t xml:space="preserve">   NUM[400] := 'STI FROM COMMON';</t>
  </si>
  <si>
    <t xml:space="preserve">   NUM[401] := 'SPARE_403';</t>
  </si>
  <si>
    <t xml:space="preserve">   NUM[402] := 'Synchronization device not operating';</t>
  </si>
  <si>
    <t xml:space="preserve">   NUM[403] := 'SYNCH_NOT_ACTIVE';</t>
  </si>
  <si>
    <t xml:space="preserve">   NUM[404] := 'Unit distributed module communication error';</t>
  </si>
  <si>
    <t xml:space="preserve">   NUM[405] := 'COMM_COMMON';</t>
  </si>
  <si>
    <t xml:space="preserve">   NUM[406] := 'Generator measurement device communication error';</t>
  </si>
  <si>
    <t xml:space="preserve">   NUM[407] := 'Generator protection device 7UM85 - communication error';</t>
  </si>
  <si>
    <t xml:space="preserve">   NUM[408] := 'Intake communication error';</t>
  </si>
  <si>
    <t xml:space="preserve">   NUM[409] := 'Line protection device SEPAM T42 - communication error';</t>
  </si>
  <si>
    <t xml:space="preserve">   NUM[410] := 'Auxiliary meas. device Sentron PAC3220 - communication error';</t>
  </si>
  <si>
    <t xml:space="preserve">   NUM[411] := '0BFA01 cubicle communication error';</t>
  </si>
  <si>
    <t xml:space="preserve">   NUM[412] := 'Generator circuit breaker cubicle communication error';</t>
  </si>
  <si>
    <t xml:space="preserve">   NUM[413] := 'MV cubicle communication error';</t>
  </si>
  <si>
    <t xml:space="preserve">   NUM[414] := 'Unit 1 +1CJA01 Communication error';</t>
  </si>
  <si>
    <t xml:space="preserve">   NUM[415] := 'Unit 2 +2CJA01 Communication error';</t>
  </si>
  <si>
    <t xml:space="preserve">   NUM[416] := 'Water level measurement fault';</t>
  </si>
  <si>
    <t xml:space="preserve">   NUM[417] := 'Water pressure measurement fault';</t>
  </si>
  <si>
    <t xml:space="preserve">   NUM[418] := 'Active power measurement fault';</t>
  </si>
  <si>
    <t xml:space="preserve">   NUM[419] := 'Speed measurement fault';</t>
  </si>
  <si>
    <t xml:space="preserve">   NUM[420] := 'STI alarm from Intake +0LPY01';</t>
  </si>
  <si>
    <t xml:space="preserve">   NUM[421] := 'NSD alarm from Intake +0LPY01';</t>
  </si>
  <si>
    <t xml:space="preserve">   NUM[422] := 'QSD alarm from Intake +0LPY01';</t>
  </si>
  <si>
    <t xml:space="preserve">   NUM[423] := 'ESD alarm from Intake +0LPY01';</t>
  </si>
  <si>
    <t xml:space="preserve">   NUM[424] := 'SICAM device power supply (-F39) - OFF';</t>
  </si>
  <si>
    <t xml:space="preserve">   NUM[425] := '220VDC MCBs group (-F130) - trip';</t>
  </si>
  <si>
    <t xml:space="preserve">   NUM[426] := 'Aggregat 2 Emergency shutdown button pressed';</t>
  </si>
  <si>
    <t xml:space="preserve">   NUM[427] := 'HPU Emergency shutdown button pressed';</t>
  </si>
  <si>
    <t xml:space="preserve">   NUM[428] := 'Aggregat 1 Emergency shutdown button pressed';</t>
  </si>
  <si>
    <t xml:space="preserve">   NUM[429] := 'Fire alarm from Control room';</t>
  </si>
  <si>
    <t xml:space="preserve">   NUM[430] := 'Fire alarm from Transformer room';</t>
  </si>
  <si>
    <t xml:space="preserve">   NUM[431] := 'SPARE_15';</t>
  </si>
  <si>
    <t xml:space="preserve">   NUM[432] := 'Sequence too long';</t>
  </si>
  <si>
    <t xml:space="preserve">   NUM[433] := 'Sequence too long';</t>
  </si>
  <si>
    <t xml:space="preserve">   NUM[434] := 'Sequence too long';</t>
  </si>
  <si>
    <t xml:space="preserve">   NUM[435] := 'Sequence too long';</t>
  </si>
  <si>
    <t xml:space="preserve">   NUM[436] := 'Step too long';</t>
  </si>
  <si>
    <t xml:space="preserve">   NUM[437] := 'Step too long';</t>
  </si>
  <si>
    <t xml:space="preserve">   NUM[438] := 'Step too long';</t>
  </si>
  <si>
    <t xml:space="preserve">   NUM[439] := 'Step too long';</t>
  </si>
  <si>
    <t xml:space="preserve">   NUM[440] := 'Unit 1 stop from Remote station';</t>
  </si>
  <si>
    <t xml:space="preserve">   NUM[441] := 'Unit 2 stop from Remote station';</t>
  </si>
  <si>
    <t xml:space="preserve">   NUM[442] := 'Unit 1 block operation from Remote station';</t>
  </si>
  <si>
    <t xml:space="preserve">   NUM[443] := 'Unit 2 block operation from Remote station';</t>
  </si>
  <si>
    <t xml:space="preserve">   NUM[444] := 'Fire alarm control room';</t>
  </si>
  <si>
    <t xml:space="preserve">   NUM[445] := 'SPARE_21';</t>
  </si>
  <si>
    <t xml:space="preserve">   NUM[446] := 'SPARE_22';</t>
  </si>
  <si>
    <t xml:space="preserve">   NUM[447] := 'SPARE_23';</t>
  </si>
  <si>
    <t xml:space="preserve">   NUM[448] := 'Rectifier failure (-KP1)';</t>
  </si>
  <si>
    <t xml:space="preserve">   NUM[449] := 'AC input faliure (-KP2)';</t>
  </si>
  <si>
    <t xml:space="preserve">   NUM[450] := 'DC output faliure (-KP3)';</t>
  </si>
  <si>
    <t xml:space="preserve">   NUM[451] := 'Control supply fail (-FCP)';</t>
  </si>
  <si>
    <t xml:space="preserve">   NUM[452] := 'DC output faliure (-KP3)';</t>
  </si>
  <si>
    <t xml:space="preserve">   NUM[453] := 'Main supply fail (-F0)';</t>
  </si>
  <si>
    <t xml:space="preserve">   NUM[454] := 'Service supply fail(-FS)';</t>
  </si>
  <si>
    <t xml:space="preserve">   NUM[455] := 'Module suppy faul (-FM1, -FM2, - FM3)';</t>
  </si>
  <si>
    <t xml:space="preserve">   NUM[456] := 'Main CB (-Q0) - ON';</t>
  </si>
  <si>
    <t xml:space="preserve">   NUM[457] := 'Unit 1 power supply (-F1) - OFF';</t>
  </si>
  <si>
    <t xml:space="preserve">   NUM[458] := 'Unit 2 power supply (-F2) - OFF';</t>
  </si>
  <si>
    <t xml:space="preserve">   NUM[459] := 'Common power supply 1 (-F3) - OFF';</t>
  </si>
  <si>
    <t xml:space="preserve">   NUM[460] := 'Common power supply 2 (-F4) - OFF';</t>
  </si>
  <si>
    <t xml:space="preserve">   NUM[461] := 'Unit 1 CWS valve motor MCB (-F5) - OFF';</t>
  </si>
  <si>
    <t xml:space="preserve">   NUM[462] := 'Unit 1 MV CB motor MCB (-F6) - OFF';</t>
  </si>
  <si>
    <t xml:space="preserve">   NUM[463] := 'Signal system supply 1 MCB (-F7) - OFF';</t>
  </si>
  <si>
    <t xml:space="preserve">   NUM[464] := 'Signal system supply 2 MCB (-F8) - OFF';</t>
  </si>
  <si>
    <t xml:space="preserve">   NUM[465] := 'Unit 1 DWS motor supply MCB (-F9) - OFF';</t>
  </si>
  <si>
    <t xml:space="preserve">   NUM[466] := 'Rectifier 1 24VDC MCB (-F10) - OFF';</t>
  </si>
  <si>
    <t xml:space="preserve">   NUM[467] := 'Rectifier 2 24VDC MCB (-F11) - OFF';</t>
  </si>
  <si>
    <t xml:space="preserve">   NUM[468] := 'Service voltage supply faiure (-FS)';</t>
  </si>
  <si>
    <t xml:space="preserve">   NUM[469] := 'SPARE_437';</t>
  </si>
  <si>
    <t xml:space="preserve">   NUM[470] := 'SPARE_438';</t>
  </si>
  <si>
    <t xml:space="preserve">   NUM[471] := 'SPARE_439';</t>
  </si>
  <si>
    <t xml:space="preserve">   NUM[472] := 'SPARE_440';</t>
  </si>
  <si>
    <t xml:space="preserve">   NUM[473] := 'SPARE_441';</t>
  </si>
  <si>
    <t xml:space="preserve">   NUM[474] := 'SPARE_442';</t>
  </si>
  <si>
    <t xml:space="preserve">   NUM[475] := 'SPARE_443';</t>
  </si>
  <si>
    <t xml:space="preserve">   NUM[476] := 'SPARE_444';</t>
  </si>
  <si>
    <t xml:space="preserve">   NUM[477] := 'SPARE_445';</t>
  </si>
  <si>
    <t xml:space="preserve">   NUM[478] := 'SPARE_446';</t>
  </si>
  <si>
    <t xml:space="preserve">   NUM[479] := 'SPARE_447';</t>
  </si>
  <si>
    <t xml:space="preserve">   NUM[480] := 'AC miniature circuit breaker group warning';</t>
  </si>
  <si>
    <t xml:space="preserve">   NUM[481] := 'AC miniature circuit breaker group trip';</t>
  </si>
  <si>
    <t xml:space="preserve">   NUM[482] := 'AC voltage not present (-F411, -K411)';</t>
  </si>
  <si>
    <t xml:space="preserve">   NUM[483] := 'AC voltage miniature circuit breaker (-) off';</t>
  </si>
  <si>
    <t xml:space="preserve">   NUM[484] := 'AC diesel generator circuit breaker (-) off';</t>
  </si>
  <si>
    <t xml:space="preserve">   NUM[485] := 'Intake cubicle +LPY01 AC supply circuit breaker (-F70) - OFF';</t>
  </si>
  <si>
    <t xml:space="preserve">   NUM[486] := 'External load MCB OFF (F55, F56, F57)';</t>
  </si>
  <si>
    <t xml:space="preserve">   NUM[487] := 'Service cubicle AC supply circuit breaker (-) off';</t>
  </si>
  <si>
    <t xml:space="preserve">   NUM[488] := 'Surge arrester (-FU1) - fault';</t>
  </si>
  <si>
    <t xml:space="preserve">   NUM[489] := 'SPARE_457';</t>
  </si>
  <si>
    <t xml:space="preserve">   NUM[490] := 'SPARE_458';</t>
  </si>
  <si>
    <t xml:space="preserve">   NUM[491] := 'SPARE_459';</t>
  </si>
  <si>
    <t xml:space="preserve">   NUM[492] := 'SPARE_460';</t>
  </si>
  <si>
    <t xml:space="preserve">   NUM[493] := '24VDC MCBs group (-F31, -F422, -F39) - alarm';</t>
  </si>
  <si>
    <t xml:space="preserve">   NUM[494] := '24VDC MCBs group (-F38) - trip';</t>
  </si>
  <si>
    <t xml:space="preserve">   NUM[495] := 'Middle voltage DC control miniature circuit breaker (-) off';</t>
  </si>
  <si>
    <t xml:space="preserve">   NUM[496] := 'External power supply miniature circuit breaker (-) off';</t>
  </si>
  <si>
    <t xml:space="preserve">   NUM[497] := 'Rectifier 1 miniature circuit breaker (-) off';</t>
  </si>
  <si>
    <t xml:space="preserve">   NUM[498] := 'Rectifier 2 miniature circuit breaker (-) off';</t>
  </si>
  <si>
    <t xml:space="preserve">   NUM[499] := 'Rectifier 3 miniature circuit breaker (-) off';</t>
  </si>
  <si>
    <t xml:space="preserve">   NUM[500] := '24VDC Rectifier 1 (-F10, U101) - fault';</t>
  </si>
  <si>
    <t xml:space="preserve">   NUM[501] := '24VDC Rectifier 2 (-F11, U102) - fault';</t>
  </si>
  <si>
    <t xml:space="preserve">   NUM[502] := 'Rectifier 3 fault';</t>
  </si>
  <si>
    <t xml:space="preserve">   NUM[503] := '24VDC Battery (-FB, -F40, -K201) - disconnected';</t>
  </si>
  <si>
    <t xml:space="preserve">   NUM[504] := 'Battery miniature circuit breaker (-) off';</t>
  </si>
  <si>
    <t xml:space="preserve">   NUM[505] := 'Digital inputs power supply miniature circuit breaker (-) off';</t>
  </si>
  <si>
    <t xml:space="preserve">   NUM[506] := 'GCB cubicle +BAC01 DC supply circuit breaker (-F10) - OFF';</t>
  </si>
  <si>
    <t xml:space="preserve">   NUM[507] := 'Medium voltage cubicle DC supply circuit breaker (-F12) - OFF';</t>
  </si>
  <si>
    <t xml:space="preserve">   NUM[508] := 'Control cubicle +1CJA01 DC supply circuit breaker (-F10) - OFF';</t>
  </si>
  <si>
    <t xml:space="preserve">   NUM[509] := 'MV cubicle DC supply circuit breaker (-F10) - OFF';</t>
  </si>
  <si>
    <t xml:space="preserve">   NUM[510] := 'Common DC power supply MCB OFF (-F0)';</t>
  </si>
  <si>
    <t xml:space="preserve">   NUM[511] := '220VDC Battery switch disconnector (-F0) - OFF';</t>
  </si>
  <si>
    <t xml:space="preserve">   NUM[512] := 'Incoming main supply CB (-Q0) - OFF';</t>
  </si>
  <si>
    <t xml:space="preserve">   NUM[513] := 'Main circuit breaker (-) signalization error';</t>
  </si>
  <si>
    <t xml:space="preserve">   NUM[514] := 'Main circuit breaker (-) in manual mode';</t>
  </si>
  <si>
    <t xml:space="preserve">   NUM[515] := 'Main circuit breaker (-) manual/auto mode signalization error';</t>
  </si>
  <si>
    <t xml:space="preserve">   NUM[516] := 'Diesel generator circuit breaker (-) ON';</t>
  </si>
  <si>
    <t xml:space="preserve">   NUM[517] := 'Diesel generator circuit breaker (-) signalization error';</t>
  </si>
  <si>
    <t xml:space="preserve">   NUM[518] := 'Diesel generator circuit breaker (-) in manual mode';</t>
  </si>
  <si>
    <t xml:space="preserve">   NUM[519] := 'Diesel generator circuit breaker (-) manual/auto mode signalizat';</t>
  </si>
  <si>
    <t xml:space="preserve">   NUM[520] := 'Main circuit breaker (-) tripped';</t>
  </si>
  <si>
    <t xml:space="preserve">   NUM[521] := 'Ventilation system not ready';</t>
  </si>
  <si>
    <t xml:space="preserve">   NUM[522] := 'SPARE_490';</t>
  </si>
  <si>
    <t xml:space="preserve">   NUM[523] := 'Unit 1 control cubicle +1CJA01 DC power suppply MCB (-F13) - OFF';</t>
  </si>
  <si>
    <t xml:space="preserve">   NUM[524] := 'Unit 2 control cubicle +2CJA01 DC power suppply MCB (-F14) - OFF';</t>
  </si>
  <si>
    <t xml:space="preserve">   NUM[525] := 'Runner vanes drive contactor on (CLOSE) error (-K52)';</t>
  </si>
  <si>
    <t xml:space="preserve">   NUM[526] := 'Unit 1 control cubicle +1CJA01 AC power suppply MCB (-F91) - OFF';</t>
  </si>
  <si>
    <t xml:space="preserve">   NUM[527] := 'Unit 2 control cubicle +2CJA01 AC power suppply MCB (-F92) - OFF';</t>
  </si>
  <si>
    <t xml:space="preserve">   NUM[528] := 'Wicket gate drive CB OFF (-F47)';</t>
  </si>
  <si>
    <t xml:space="preserve">   NUM[529] := 'Common control cub. +0CJA01 AC power suppply MCB (-F93) - OFF';</t>
  </si>
  <si>
    <t xml:space="preserve">   NUM[530] := 'Unit 1 GCB cubicle (+1BAC01) DC power suppply MCB (-F13) - OFF';</t>
  </si>
  <si>
    <t xml:space="preserve">   NUM[531] := 'Unit 2 GCB cubicle (+2BAC01) DC power suppply MCB (-F14) - OFF';</t>
  </si>
  <si>
    <t xml:space="preserve">   NUM[532] := 'MV cubicle (+AJA02) DC power suppply MCB (-F15) - OFF';</t>
  </si>
  <si>
    <t xml:space="preserve">   NUM[533] := 'MV cubicle (+AJA02) DC power suppply MCB (-F14) - OFF';</t>
  </si>
  <si>
    <t xml:space="preserve">   NUM[534] := '220VDC rectifier cub. +0BDV01 AC power supply MCB (-F94) - OFF';</t>
  </si>
  <si>
    <t xml:space="preserve">   NUM[535] := 'Hatch house power supply MCB (-F67) - OFF';</t>
  </si>
  <si>
    <t xml:space="preserve">   NUM[536] := 'Variator power supply MCB (-F68) - OFF';</t>
  </si>
  <si>
    <t xml:space="preserve">   NUM[537] := 'Ventilation power supply MCB (-F69) - OFF';</t>
  </si>
  <si>
    <t xml:space="preserve">   NUM[538] := 'Insulation monitor power supply MCB (-F410) - OFF';</t>
  </si>
  <si>
    <t xml:space="preserve">   NUM[539] := 'Insulation monitor alarm (-F410.1)';</t>
  </si>
  <si>
    <t xml:space="preserve">   NUM[540] := 'Metering cubicle +0CFA01 power supply MCB (-F62) - OFF';</t>
  </si>
  <si>
    <t xml:space="preserve">   NUM[541] := 'Powerhouse distribution panel power supply MCB (-F63) - OFF';</t>
  </si>
  <si>
    <t xml:space="preserve">   NUM[542] := 'External signals power supply (-F36) - OFF';</t>
  </si>
  <si>
    <t xml:space="preserve">   NUM[543] := '24VDC battery switch disconnector (-F0) - OFF';</t>
  </si>
  <si>
    <t xml:space="preserve">   NUM[544] := 'Disconnector (-Q1) - signalization error';</t>
  </si>
  <si>
    <t xml:space="preserve">   NUM[545] := 'CB Truck drawn out SD (-Q1) - OFF';</t>
  </si>
  <si>
    <t xml:space="preserve">   NUM[546] := 'CB Truck drawn out SE (-Q1) - OFF';</t>
  </si>
  <si>
    <t xml:space="preserve">   NUM[547] := 'Earthing switch (-Q1) - signalization error';</t>
  </si>
  <si>
    <t xml:space="preserve">   NUM[548] := 'Earthing switch (-) OFF';</t>
  </si>
  <si>
    <t xml:space="preserve">   NUM[549] := 'Earthing switch (-Q2) - grounded';</t>
  </si>
  <si>
    <t xml:space="preserve">   NUM[550] := 'Voltage detector (-R1) - OFF';</t>
  </si>
  <si>
    <t xml:space="preserve">   NUM[551] := 'Voltage measurement MCB (-Q10) - OFF';</t>
  </si>
  <si>
    <t xml:space="preserve">   NUM[552] := 'Circuit breaker (-Q1) spring - not charged';</t>
  </si>
  <si>
    <t xml:space="preserve">   NUM[553] := 'LINE_1_CB_UNLOCKED';</t>
  </si>
  <si>
    <t xml:space="preserve">   NUM[554] := 'Local control';</t>
  </si>
  <si>
    <t xml:space="preserve">   NUM[555] := 'AKA01 - Circuit breaker (-Q0) - signalization error';</t>
  </si>
  <si>
    <t xml:space="preserve">   NUM[556] := 'Circuit breaker (-Q0) - OFF';</t>
  </si>
  <si>
    <t xml:space="preserve">   NUM[557] := 'LINE_1_CB_APU_ERR';</t>
  </si>
  <si>
    <t xml:space="preserve">   NUM[558] := 'Miniature circuit breaker group warning';</t>
  </si>
  <si>
    <t xml:space="preserve">   NUM[559] := 'MCBs group (-F4, -F7, -F14) - trip';</t>
  </si>
  <si>
    <t xml:space="preserve">   NUM[560] := 'DC control MCB (-Q4) - OFF';</t>
  </si>
  <si>
    <t xml:space="preserve">   NUM[561] := 'SPARE_497';</t>
  </si>
  <si>
    <t xml:space="preserve">   NUM[562] := 'SPARE_498';</t>
  </si>
  <si>
    <t xml:space="preserve">   NUM[563] := 'SPARE_499';</t>
  </si>
  <si>
    <t xml:space="preserve">   NUM[564] := 'SPARE_500';</t>
  </si>
  <si>
    <t xml:space="preserve">   NUM[565] := 'SPARE_501';</t>
  </si>
  <si>
    <t xml:space="preserve">   NUM[566] := 'SPARE_502';</t>
  </si>
  <si>
    <t xml:space="preserve">   NUM[567] := '2ND shunt release MCB (-F5) - OFF';</t>
  </si>
  <si>
    <t xml:space="preserve">   NUM[568] := 'Protection relay trip (-P3U30)';</t>
  </si>
  <si>
    <t xml:space="preserve">   NUM[569] := 'Charging motor MCB (-Q6) - OFF';</t>
  </si>
  <si>
    <t xml:space="preserve">   NUM[570] := 'Vo voltage meas MCB (-Q11) - OFF';</t>
  </si>
  <si>
    <t xml:space="preserve">   NUM[571] := 'DC control and signalization MCB (-Q3) - OFF';</t>
  </si>
  <si>
    <t xml:space="preserve">   NUM[572] := 'Voltage measurement for billing meter MCB (-Q12) - OFF';</t>
  </si>
  <si>
    <t xml:space="preserve">   NUM[573] := 'Gas pressure - error';</t>
  </si>
  <si>
    <t xml:space="preserve">   NUM[574] := 'AC control and signalization (-Q8) MCB - OFF';</t>
  </si>
  <si>
    <t xml:space="preserve">   NUM[575] := 'Miniature circuit breaker group trip';</t>
  </si>
  <si>
    <t xml:space="preserve">   NUM[576] := 'Disconnector (-Q2) - signalization error';</t>
  </si>
  <si>
    <t xml:space="preserve">   NUM[577] := 'Disconnector (-Q2) - OFF';</t>
  </si>
  <si>
    <t xml:space="preserve">   NUM[578] := 'Disconnector (-) grounded';</t>
  </si>
  <si>
    <t xml:space="preserve">   NUM[579] := 'Earthing switch (-Q3) - signalization error';</t>
  </si>
  <si>
    <t xml:space="preserve">   NUM[580] := 'Earthing switch (-) OFF';</t>
  </si>
  <si>
    <t xml:space="preserve">   NUM[581] := 'Earthing switch (-Q3) - grounded';</t>
  </si>
  <si>
    <t xml:space="preserve">   NUM[582] := 'No voltage on power line';</t>
  </si>
  <si>
    <t xml:space="preserve">   NUM[583] := 'Synchronization voltage transformator miniature circuit breaker ';</t>
  </si>
  <si>
    <t xml:space="preserve">   NUM[584] := 'Circuit breaker (-Q1) spring not charged';</t>
  </si>
  <si>
    <t xml:space="preserve">   NUM[585] := 'SN_GEN_CB_UNLOCKED';</t>
  </si>
  <si>
    <t xml:space="preserve">   NUM[586] := 'Circuit breaker (-S60) local control';</t>
  </si>
  <si>
    <t xml:space="preserve">   NUM[587] := 'Circuit breaker (-Q1) signalization error';</t>
  </si>
  <si>
    <t xml:space="preserve">   NUM[588] := 'Circuit breaker (-Q1) OFF';</t>
  </si>
  <si>
    <t xml:space="preserve">   NUM[589] := 'SN_GEN_CB_TRUCK';</t>
  </si>
  <si>
    <t xml:space="preserve">   NUM[590] := 'Miniature circuit breaker group warning';</t>
  </si>
  <si>
    <t xml:space="preserve">   NUM[591] := 'Miniature circuit breaker group trip';</t>
  </si>
  <si>
    <t xml:space="preserve">   NUM[592] := 'Heater MCB (-Q6) OFF';</t>
  </si>
  <si>
    <t xml:space="preserve">   NUM[593] := 'AC control and signalization (-Q8) OFF';</t>
  </si>
  <si>
    <t xml:space="preserve">   NUM[594] := 'DC control and signalization (-Q3) OFF';</t>
  </si>
  <si>
    <t xml:space="preserve">   NUM[595] := 'Spring charge MCB (-Q6) OFF';</t>
  </si>
  <si>
    <t xml:space="preserve">   NUM[596] := 'Line protection device MCB (-F14) OFF';</t>
  </si>
  <si>
    <t xml:space="preserve">   NUM[597] := 'Unit 1 GCB - breaker faliure';</t>
  </si>
  <si>
    <t xml:space="preserve">   NUM[598] := 'Unit 2 GCB - breaker faliure';</t>
  </si>
  <si>
    <t xml:space="preserve">   NUM[599] := 'DC voltage not OK';</t>
  </si>
  <si>
    <t xml:space="preserve">   NUM[600] := 'Local control';</t>
  </si>
  <si>
    <t xml:space="preserve">   NUM[601] := '2ND shunt release miniature circuit breaker (-) OFF';</t>
  </si>
  <si>
    <t xml:space="preserve">   NUM[602] := 'Fuse (-Q1) - blown';</t>
  </si>
  <si>
    <t xml:space="preserve">   NUM[603] := 'SPARE_539';</t>
  </si>
  <si>
    <t xml:space="preserve">   NUM[604] := 'SPARE_540';</t>
  </si>
  <si>
    <t xml:space="preserve">   NUM[605] := 'SPARE_541';</t>
  </si>
  <si>
    <t xml:space="preserve">   NUM[606] := 'Earthing switch (-Q8) signalization error';</t>
  </si>
  <si>
    <t xml:space="preserve">   NUM[607] := 'Earthing switch (-Q8) grounded';</t>
  </si>
  <si>
    <t xml:space="preserve">   NUM[608] := 'Disconnector (-Q1) signalization error';</t>
  </si>
  <si>
    <t xml:space="preserve">   NUM[609] := 'CB Truck drawn out SD (-Q1) - OFF';</t>
  </si>
  <si>
    <t xml:space="preserve">   NUM[610] := 'CB Truck drawn out SE (-Q1) - OFF';</t>
  </si>
  <si>
    <t xml:space="preserve">   NUM[611] := 'Earthing switch (-Q8) signalization error';</t>
  </si>
  <si>
    <t xml:space="preserve">   NUM[612] := 'Circuit breaker (-Q1) - OFF';</t>
  </si>
  <si>
    <t xml:space="preserve">   NUM[613] := 'Earthing switch (-Q8) grounded';</t>
  </si>
  <si>
    <t xml:space="preserve">   NUM[614] := 'Fuse blown';</t>
  </si>
  <si>
    <t xml:space="preserve">   NUM[615] := 'Auxiliary supply miniature circuit breaker (-) off';</t>
  </si>
  <si>
    <t xml:space="preserve">   NUM[616] := 'Transformator heater miniature circuit breaker (-) trip';</t>
  </si>
  <si>
    <t xml:space="preserve">   NUM[617] := 'DC control and signalization (-Q3) - OFF';</t>
  </si>
  <si>
    <t xml:space="preserve">   NUM[618] := 'AC control and signalization MCB (-Q8) OFF';</t>
  </si>
  <si>
    <t xml:space="preserve">   NUM[619] := 'Local control';</t>
  </si>
  <si>
    <t xml:space="preserve">   NUM[620] := 'Charging motor MCB (-Q6) - OFF';</t>
  </si>
  <si>
    <t xml:space="preserve">   NUM[621] := 'Local control (-S3)';</t>
  </si>
  <si>
    <t xml:space="preserve">   NUM[622] := 'Protection relay trip (-P3U30)';</t>
  </si>
  <si>
    <t xml:space="preserve">   NUM[623] := 'SPARE_559';</t>
  </si>
  <si>
    <t xml:space="preserve">   NUM[624] := 'Disconnector (-) signalization error';</t>
  </si>
  <si>
    <t xml:space="preserve">   NUM[625] := 'Disconnector (-) OFF';</t>
  </si>
  <si>
    <t xml:space="preserve">   NUM[626] := 'Disconnector (-) grounded';</t>
  </si>
  <si>
    <t xml:space="preserve">   NUM[627] := 'Earthing switch (-) signalization error';</t>
  </si>
  <si>
    <t xml:space="preserve">   NUM[628] := 'Earthing switch (-) OFF';</t>
  </si>
  <si>
    <t xml:space="preserve">   NUM[629] := 'Earthing switch (-Q2) - grounded';</t>
  </si>
  <si>
    <t xml:space="preserve">   NUM[630] := 'Fuse blown';</t>
  </si>
  <si>
    <t xml:space="preserve">   NUM[631] := 'Auxiliary supply miniature circuit breaker (-) off';</t>
  </si>
  <si>
    <t xml:space="preserve">   NUM[632] := 'Transformator heater miniature circuit breaker (-) trip';</t>
  </si>
  <si>
    <t xml:space="preserve">   NUM[633] := 'SPARE_569';</t>
  </si>
  <si>
    <t xml:space="preserve">   NUM[634] := 'SPARE_570';</t>
  </si>
  <si>
    <t xml:space="preserve">   NUM[635] := 'SPARE_571';</t>
  </si>
  <si>
    <t xml:space="preserve">   NUM[636] := 'SPARE_572';</t>
  </si>
  <si>
    <t xml:space="preserve">   NUM[637] := 'SPARE_573';</t>
  </si>
  <si>
    <t xml:space="preserve">   NUM[638] := 'SPARE_574';</t>
  </si>
  <si>
    <t xml:space="preserve">   NUM[639] := 'SPARE_575';</t>
  </si>
  <si>
    <t xml:space="preserve">   NUM[640] := 'AC voltage not present';</t>
  </si>
  <si>
    <t xml:space="preserve">   NUM[641] := 'Surge arrester (-FU1) - blown';</t>
  </si>
  <si>
    <t xml:space="preserve">   NUM[642] := 'Incoming supply circuit breaker (-Q1) - OFF';</t>
  </si>
  <si>
    <t xml:space="preserve">   NUM[643] := 'AC MCB group warning';</t>
  </si>
  <si>
    <t xml:space="preserve">   NUM[644] := 'Rectifier (-F3) - fault';</t>
  </si>
  <si>
    <t xml:space="preserve">   NUM[645] := 'Rectifier 2 fault';</t>
  </si>
  <si>
    <t xml:space="preserve">   NUM[646] := 'DAM_DR_MCB_OFF';</t>
  </si>
  <si>
    <t xml:space="preserve">   NUM[647] := 'DAM_DR_CONT_ERR';</t>
  </si>
  <si>
    <t xml:space="preserve">   NUM[648] := 'Pump motor circuit breaker (-) tripped';</t>
  </si>
  <si>
    <t xml:space="preserve">   NUM[649] := 'Pump contactor (-) error';</t>
  </si>
  <si>
    <t xml:space="preserve">   NUM[650] := 'Emergency shutdown relay active';</t>
  </si>
  <si>
    <t xml:space="preserve">   NUM[651] := 'Battery disconnected';</t>
  </si>
  <si>
    <t xml:space="preserve">   NUM[652] := 'DC MCB group (-F31. -F40) - alarm';</t>
  </si>
  <si>
    <t xml:space="preserve">   NUM[653] := 'DC miniature circuit breaker group trip';</t>
  </si>
  <si>
    <t xml:space="preserve">   NUM[654] := 'DAM_DR_TORQUE_OP';</t>
  </si>
  <si>
    <t xml:space="preserve">   NUM[655] := 'DAM_DR_TORQUE_CL';</t>
  </si>
  <si>
    <t xml:space="preserve">   NUM[656] := 'Water measurement sensor - error';</t>
  </si>
  <si>
    <t xml:space="preserve">   NUM[657] := 'River water level measurement error';</t>
  </si>
  <si>
    <t xml:space="preserve">   NUM[658] := 'Water level measurement - low';</t>
  </si>
  <si>
    <t xml:space="preserve">   NUM[659] := 'Water level measurement - too low';</t>
  </si>
  <si>
    <t xml:space="preserve">   NUM[660] := 'PSU (-U101) - ALARM';</t>
  </si>
  <si>
    <t xml:space="preserve">   NUM[661] := 'PSU (-U101) - BATTERY MODE';</t>
  </si>
  <si>
    <t xml:space="preserve">   NUM[662] := 'SPARE_598';</t>
  </si>
  <si>
    <t xml:space="preserve">   NUM[663] := 'SPARE_599';</t>
  </si>
  <si>
    <t xml:space="preserve">   NUM[664] := 'SPARE_600';</t>
  </si>
  <si>
    <t xml:space="preserve">   NUM[665] := 'SPARE_601';</t>
  </si>
  <si>
    <t xml:space="preserve">   NUM[666] := 'SPARE_602';</t>
  </si>
  <si>
    <t xml:space="preserve">   NUM[667] := 'SPARE_603';</t>
  </si>
  <si>
    <t xml:space="preserve">   NUM[668] := 'SPARE_604';</t>
  </si>
  <si>
    <t xml:space="preserve">   NUM[669] := 'SPARE_605';</t>
  </si>
  <si>
    <t xml:space="preserve">   NUM[670] := 'SPARE_606';</t>
  </si>
  <si>
    <t xml:space="preserve">   NUM[671] := 'SPARE_607';</t>
  </si>
  <si>
    <t xml:space="preserve">   NUM[672] := 'Pump motor circuit breaker (-) tripped';</t>
  </si>
  <si>
    <t xml:space="preserve">   NUM[673] := 'Pump motor circuit breaker (-) OFF';</t>
  </si>
  <si>
    <t xml:space="preserve">   NUM[674] := 'Pump contactor (-) error';</t>
  </si>
  <si>
    <t xml:space="preserve">   NUM[675] := 'Pressure outside limits';</t>
  </si>
  <si>
    <t xml:space="preserve">   NUM[676] := 'Pump fault';</t>
  </si>
  <si>
    <t xml:space="preserve">   NUM[677] := 'Flow temperature sensor error';</t>
  </si>
  <si>
    <t xml:space="preserve">   NUM[678] := 'Flow temperature high';</t>
  </si>
  <si>
    <t xml:space="preserve">   NUM[679] := 'Flow temperature too high';</t>
  </si>
  <si>
    <t xml:space="preserve">   NUM[680] := 'BFLOW_GEN_WIN_TEMP_ERR';</t>
  </si>
  <si>
    <t xml:space="preserve">   NUM[681] := 'BFLOW_GEN_WIN_TEMP_H';</t>
  </si>
  <si>
    <t xml:space="preserve">   NUM[682] := 'BFLOW_GEN_WIN_TEMP_HH';</t>
  </si>
  <si>
    <t xml:space="preserve">   NUM[683] := 'BACKFLOW_DE_TEMP_ERR';</t>
  </si>
  <si>
    <t xml:space="preserve">   NUM[684] := 'BACKFLOW_DE_TEMP_H';</t>
  </si>
  <si>
    <t xml:space="preserve">   NUM[685] := 'BACKFLOW_DE_TEMP_HH';</t>
  </si>
  <si>
    <t xml:space="preserve">   NUM[686] := 'BACKFLOW_NDE_TEMP_ERR';</t>
  </si>
  <si>
    <t xml:space="preserve">   NUM[687] := 'BACKFLOW_NDE_TEMP_H';</t>
  </si>
  <si>
    <t xml:space="preserve">   NUM[688] := 'BACKFLOW_NDE_TEMP_HH';</t>
  </si>
  <si>
    <t xml:space="preserve">   NUM[689] := 'Q_DE_ERR';</t>
  </si>
  <si>
    <t xml:space="preserve">   NUM[690] := 'Q_DE_LL';</t>
  </si>
  <si>
    <t xml:space="preserve">   NUM[691] := 'Q_NDE_ERR';</t>
  </si>
  <si>
    <t xml:space="preserve">   NUM[692] := 'Q_NDE_LL';</t>
  </si>
  <si>
    <t xml:space="preserve">   NUM[693] := 'Q_WIN_ERR';</t>
  </si>
  <si>
    <t xml:space="preserve">   NUM[694] := 'Q_WIN_LL';</t>
  </si>
  <si>
    <t xml:space="preserve">   NUM[695] := 'DC_PUMP_MOT_CB_OFF';</t>
  </si>
  <si>
    <t xml:space="preserve">   NUM[696] := 'DC_PUMP_INRUSH_CONT_ERR';</t>
  </si>
  <si>
    <t xml:space="preserve">   NUM[697] := 'LEVEL_ERR';</t>
  </si>
  <si>
    <t xml:space="preserve">   NUM[698] := 'LEVEL_L';</t>
  </si>
  <si>
    <t xml:space="preserve">   NUM[699] := 'LEVEL_LL';</t>
  </si>
  <si>
    <t xml:space="preserve">   NUM[700] := 'FILTER_CLOGGED_W';</t>
  </si>
  <si>
    <t xml:space="preserve">   NUM[701] := 'FILTER_CLOGGED_T';</t>
  </si>
  <si>
    <t xml:space="preserve">   NUM[702] := 'HEATER1_CONT_ERR';</t>
  </si>
  <si>
    <t xml:space="preserve">   NUM[703] := 'HEATER1_MCB_OFF';</t>
  </si>
  <si>
    <t xml:space="preserve">   NUM[704] := 'PUMP_MOT_CB_TRIPPED';</t>
  </si>
  <si>
    <t xml:space="preserve">   NUM[705] := 'PUMP_MOT_CB_ON';</t>
  </si>
  <si>
    <t xml:space="preserve">   NUM[706] := 'PUMP_CONT_ON';</t>
  </si>
  <si>
    <t xml:space="preserve">   NUM[707] := 'PRESS_OK';</t>
  </si>
  <si>
    <t xml:space="preserve">   NUM[708] := 'PUMP_FAULT';</t>
  </si>
  <si>
    <t xml:space="preserve">   NUM[709] := 'SPARE_0_0';</t>
  </si>
  <si>
    <t xml:space="preserve">   NUM[710] := 'TANK_OIL_TEMP_ERR';</t>
  </si>
  <si>
    <t xml:space="preserve">   NUM[711] := 'TANK_OIL_TEMP_H';</t>
  </si>
  <si>
    <t xml:space="preserve">   NUM[712] := 'TANK_OIL_TEMP_HH';</t>
  </si>
  <si>
    <t xml:space="preserve">   NUM[713] := 'COLD_OIL_TEMP_ERR';</t>
  </si>
  <si>
    <t xml:space="preserve">   NUM[714] := 'COLD_OIL_TEMP_H';</t>
  </si>
  <si>
    <t xml:space="preserve">   NUM[715] := 'COLD_OIL_TEMP_HH';</t>
  </si>
  <si>
    <t xml:space="preserve">   NUM[716] := 'HOT_OIL_TEMP_ERR';</t>
  </si>
  <si>
    <t xml:space="preserve">   NUM[717] := 'HOT_OIL_TEMP_H';</t>
  </si>
  <si>
    <t xml:space="preserve">   NUM[718] := 'HOT_OIL_TEMP_HH';</t>
  </si>
  <si>
    <t xml:space="preserve">   NUM[719] := 'HOT_WATER_TEMP_ERR';</t>
  </si>
  <si>
    <t xml:space="preserve">   NUM[720] := 'HOT_WATER_TEMP_H';</t>
  </si>
  <si>
    <t xml:space="preserve">   NUM[721] := 'HOT_WATER_TEMP_HH';</t>
  </si>
  <si>
    <t xml:space="preserve">   NUM[722] := 'COLD_WATER_TEMP_ERR';</t>
  </si>
  <si>
    <t xml:space="preserve">   NUM[723] := 'COLD_WATER_TEMP_H';</t>
  </si>
  <si>
    <t xml:space="preserve">   NUM[724] := 'COLD_WATER_TEMP_HH';</t>
  </si>
  <si>
    <t xml:space="preserve">   NUM[725] := 'SPARE_0_5';</t>
  </si>
  <si>
    <t xml:space="preserve">   NUM[726] := 'SPARE_0_6';</t>
  </si>
  <si>
    <t xml:space="preserve">   NUM[727] := 'SPARE_0_7';</t>
  </si>
  <si>
    <t xml:space="preserve">   NUM[728] := 'SPARE_1_0';</t>
  </si>
  <si>
    <t xml:space="preserve">   NUM[729] := 'SPARE_1_1';</t>
  </si>
  <si>
    <t xml:space="preserve">   NUM[730] := 'SPARE_1_2';</t>
  </si>
  <si>
    <t xml:space="preserve">   NUM[731] := 'SPARE_1_3';</t>
  </si>
  <si>
    <t xml:space="preserve">   NUM[732] := 'SPARE_1_4';</t>
  </si>
  <si>
    <t xml:space="preserve">   NUM[733] := 'SPARE_1_5';</t>
  </si>
  <si>
    <t xml:space="preserve">   NUM[734] := 'SPARE_1_6';</t>
  </si>
  <si>
    <t xml:space="preserve">   NUM[735] := 'SPARE_1_7';</t>
  </si>
  <si>
    <t xml:space="preserve">   NUM[736] := 'Drainage pump 1 Minicass trip (-K100)';</t>
  </si>
  <si>
    <t xml:space="preserve">   NUM[737] := 'Drainage pump 1 Minicass MCB (-F32) OFF';</t>
  </si>
  <si>
    <t xml:space="preserve">   NUM[738] := 'Drainage pump 1  - control switch ON (-K102)';</t>
  </si>
  <si>
    <t xml:space="preserve">   NUM[739] := 'Drainage pump 1  - control switch OFF(-K103)';</t>
  </si>
  <si>
    <t xml:space="preserve">   NUM[740] := 'Drainage Pump 1 MCB (-K53) OFF';</t>
  </si>
  <si>
    <t xml:space="preserve">   NUM[741] := 'Drainage pump 2 Minicass trip (-K101)';</t>
  </si>
  <si>
    <t xml:space="preserve">   NUM[742] := 'Drainage pump 1 Minicass MCB (-F33) OFF';</t>
  </si>
  <si>
    <t xml:space="preserve">   NUM[743] := 'Drainage pump 2  - control switch ON (-K106)';</t>
  </si>
  <si>
    <t xml:space="preserve">   NUM[744] := 'Drainage pump 2  - control switch OFF (-K107)';</t>
  </si>
  <si>
    <t xml:space="preserve">   NUM[745] := 'Drainage Pump 2 MCB (-F54) OFF';</t>
  </si>
  <si>
    <t xml:space="preserve">   NUM[746] := 'Drainage system water level too high';</t>
  </si>
  <si>
    <t xml:space="preserve">   NUM[747] := 'Drainage pump 1  - control switch OFF';</t>
  </si>
  <si>
    <t xml:space="preserve">   NUM[748] := 'Drainage pump 1  - control switch auto mode';</t>
  </si>
  <si>
    <t xml:space="preserve">   NUM[749] := 'Drainage pump 1  - control switch reserve mode';</t>
  </si>
  <si>
    <t xml:space="preserve">   NUM[750] := 'Drainage Pump 2 MCB ON (-K111)';</t>
  </si>
  <si>
    <t xml:space="preserve">   NUM[751] := 'Drainage Pump 2 contactor ON (-K54)';</t>
  </si>
  <si>
    <t xml:space="preserve">   NUM[752] := 'Pump 1 sensor - auto mode start pump';</t>
  </si>
  <si>
    <t xml:space="preserve">   NUM[753] := 'Pump 1 sensor - reserve mode start pump';</t>
  </si>
  <si>
    <t xml:space="preserve">   NUM[754] := 'Pump 1 sensor - stop pump';</t>
  </si>
  <si>
    <t xml:space="preserve">   NUM[755] := 'Pump 2 sensor - auto mode start pump';</t>
  </si>
  <si>
    <t xml:space="preserve">   NUM[756] := 'Pump 2 sensor - reserve mode start pump';</t>
  </si>
  <si>
    <t xml:space="preserve">   NUM[757] := 'Pump 1 contactor - error';</t>
  </si>
  <si>
    <t xml:space="preserve">   NUM[758] := 'Water level too high';</t>
  </si>
  <si>
    <t xml:space="preserve">   NUM[759] := 'DRAIN_PUMP2_MOT_CB_ON';</t>
  </si>
  <si>
    <t xml:space="preserve">   NUM[760] := 'Pump 2 contactor - error';</t>
  </si>
  <si>
    <t xml:space="preserve">   NUM[761] := 'DRAIN_SPARE_1_1';</t>
  </si>
  <si>
    <t xml:space="preserve">   NUM[762] := 'DRAIN_SPARE_1_2';</t>
  </si>
  <si>
    <t xml:space="preserve">   NUM[763] := 'DRAIN_SPARE_1_3';</t>
  </si>
  <si>
    <t xml:space="preserve">   NUM[764] := 'DRAIN_SPARE_1_4';</t>
  </si>
  <si>
    <t xml:space="preserve">   NUM[765] := 'DRAIN_SPARE_1_5';</t>
  </si>
  <si>
    <t xml:space="preserve">   NUM[766] := 'DRAIN_SPARE_1_6';</t>
  </si>
  <si>
    <t xml:space="preserve">   NUM[767] := 'DRAIN_SPARE_1_7';</t>
  </si>
  <si>
    <t xml:space="preserve">   NUM[768] := 'Circuit breaker (-Q1) - OFF';</t>
  </si>
  <si>
    <t xml:space="preserve">   NUM[769] := 'CB Truck drawn out SD (-Q1) - OFF';</t>
  </si>
  <si>
    <t xml:space="preserve">   NUM[770] := 'CB Truck drawn out SE (-Q1) - OFF';</t>
  </si>
  <si>
    <t xml:space="preserve">   NUM[771] := 'Earthing switch (-Q2) - grounded';</t>
  </si>
  <si>
    <t xml:space="preserve">   NUM[772] := 'DC control and signalization (-Q3) - OFF';</t>
  </si>
  <si>
    <t xml:space="preserve">   NUM[773] := 'DC control MCB (-Q4) - OFF';</t>
  </si>
  <si>
    <t xml:space="preserve">   NUM[774] := 'Charging motor MCB (-Q6) - OFF';</t>
  </si>
  <si>
    <t xml:space="preserve">   NUM[775] := 'AC control and signalization MCB (-Q8) - OFF';</t>
  </si>
  <si>
    <t xml:space="preserve">   NUM[776] := 'Voltage measurement MCB (-Q10) - OFF';</t>
  </si>
  <si>
    <t xml:space="preserve">   NUM[777] := 'Local control (-S3)';</t>
  </si>
  <si>
    <t xml:space="preserve">   NUM[778] := 'Protection relay trip (-P3U30)';</t>
  </si>
  <si>
    <t xml:space="preserve">   NUM[779] := 'Reverse power protetion stage 1';</t>
  </si>
  <si>
    <t xml:space="preserve">   NUM[780] := 'Reverse power protetion stage 2';</t>
  </si>
  <si>
    <t xml:space="preserve">   NUM[781] := 'Overload protetion stage 1';</t>
  </si>
  <si>
    <t xml:space="preserve">   NUM[782] := 'Overload protetion stage 2';</t>
  </si>
  <si>
    <t xml:space="preserve">   NUM[783] := 'Unbalance protection stage 1';</t>
  </si>
  <si>
    <t xml:space="preserve">   NUM[784] := 'Unbalance protection stage 2';</t>
  </si>
  <si>
    <t xml:space="preserve">   NUM[785] := 'Voltage asymmetry';</t>
  </si>
  <si>
    <t xml:space="preserve">   NUM[786] := 'Ground fault protection stage 1';</t>
  </si>
  <si>
    <t xml:space="preserve">   NUM[787] := 'Ground fault protection stage 2';</t>
  </si>
  <si>
    <t xml:space="preserve">   NUM[788] := 'Inverse phase rotation';</t>
  </si>
  <si>
    <t xml:space="preserve">   NUM[789] := 'Overexcited protection stage 1';</t>
  </si>
  <si>
    <t xml:space="preserve">   NUM[790] := 'Overexcited protection stage 2';</t>
  </si>
  <si>
    <t xml:space="preserve">   NUM[791] := 'Underexcited protection stage 1';</t>
  </si>
  <si>
    <t xml:space="preserve">   NUM[792] := 'Underexcited protection stage 2';</t>
  </si>
  <si>
    <t xml:space="preserve">   NUM[793] := 'Breaker faliure protection';</t>
  </si>
  <si>
    <t xml:space="preserve">   NUM[794] := 'Spare';</t>
  </si>
  <si>
    <t xml:space="preserve">   NUM[795] := 'Spare';</t>
  </si>
  <si>
    <t xml:space="preserve">   NUM[796] := 'Spare';</t>
  </si>
  <si>
    <t xml:space="preserve">   NUM[797] := 'Spare';</t>
  </si>
  <si>
    <t xml:space="preserve">   NUM[798] := 'Spare';</t>
  </si>
  <si>
    <t xml:space="preserve">   NUM[799] := 'Spare';</t>
  </si>
  <si>
    <t xml:space="preserve">   NUM[800] := 'Current measurement brake wire detection';</t>
  </si>
  <si>
    <t xml:space="preserve">   NUM[801] := 'Phase sequence protection';</t>
  </si>
  <si>
    <t xml:space="preserve">   NUM[991] := 'SPARE_927';</t>
  </si>
  <si>
    <t>DATA_BLOCK "ALM_STRING_SYSTEMS_GER_LANGUAGE"</t>
  </si>
  <si>
    <t xml:space="preserve">   NUM[25] := 'Agg. 1 Turbin +1MEA10';</t>
  </si>
  <si>
    <t xml:space="preserve">   NUM[26] := 'Agg. 1 Turbin +1MEA10';</t>
  </si>
  <si>
    <t xml:space="preserve">   NUM[27] := 'Agg. 1 Turbin +1MEA10';</t>
  </si>
  <si>
    <t xml:space="preserve">   NUM[32] := 'Hjelpeforsyningskabinett +VA1';</t>
  </si>
  <si>
    <t xml:space="preserve">   NUM[33] := 'Hjelpeforsyningskabinett +VA1';</t>
  </si>
  <si>
    <t xml:space="preserve">   NUM[38] := 'Hjelpeforsyningskabinett +VA1';</t>
  </si>
  <si>
    <t xml:space="preserve">   NUM[39] := 'Hjelpeforsyningskabinett +VA1';</t>
  </si>
  <si>
    <t xml:space="preserve">   NUM[56] := 'Hjelpeforsyningskabinett +VA1';</t>
  </si>
  <si>
    <t xml:space="preserve">   NUM[68] := 'Oljetrykksanlegg +1MEX10';</t>
  </si>
  <si>
    <t xml:space="preserve">   NUM[69] := 'Oljetrykksanlegg +1MEX10';</t>
  </si>
  <si>
    <t xml:space="preserve">   NUM[70] := 'Oljetrykksanlegg +1MEX10';</t>
  </si>
  <si>
    <t xml:space="preserve">   NUM[77] := 'Oljetrykksanlegg +1MEX10';</t>
  </si>
  <si>
    <t xml:space="preserve">   NUM[78] := 'Oljetrykksanlegg +1MEX10';</t>
  </si>
  <si>
    <t xml:space="preserve">   NUM[84] := 'Oljetrykksanlegg +1MEX10';</t>
  </si>
  <si>
    <t xml:space="preserve">   NUM[85] := 'Oljetrykksanlegg +1MEX10';</t>
  </si>
  <si>
    <t xml:space="preserve">   NUM[86] := 'Oljetrykksanlegg +1MEX10';</t>
  </si>
  <si>
    <t xml:space="preserve">   NUM[87] := 'Oljetrykksanlegg +1MEX10';</t>
  </si>
  <si>
    <t xml:space="preserve">   NUM[88] := 'Oljetrykksanlegg +1MEX10';</t>
  </si>
  <si>
    <t xml:space="preserve">   NUM[94] := 'Oljetrykksanlegg +1MEX10';</t>
  </si>
  <si>
    <t xml:space="preserve">   NUM[384] := 'Felles kontrollkabinett +R0';</t>
  </si>
  <si>
    <t xml:space="preserve">   NUM[385] := 'Felles kontrollkabinett +R0';</t>
  </si>
  <si>
    <t xml:space="preserve">   NUM[389] := 'Felles kontrollkabinett +R0';</t>
  </si>
  <si>
    <t xml:space="preserve">   NUM[390] := 'Felles kontrollkabinett +R0';</t>
  </si>
  <si>
    <t xml:space="preserve">   NUM[392] := 'Felles kontrollkabinett +R0';</t>
  </si>
  <si>
    <t xml:space="preserve">   NUM[393] := 'Felles kontrollkabinett +R0';</t>
  </si>
  <si>
    <t xml:space="preserve">   NUM[394] := 'Felles kontrollkabinett +R0';</t>
  </si>
  <si>
    <t xml:space="preserve">   NUM[396] := 'Felles kontrollkabinett +R0';</t>
  </si>
  <si>
    <t xml:space="preserve">   NUM[410] := 'Felles kontroll +R0 Comm.';</t>
  </si>
  <si>
    <t xml:space="preserve">   NUM[411] := 'Felles kontroll +R0 Comm.';</t>
  </si>
  <si>
    <t xml:space="preserve">   NUM[413] := 'Felles kontroll +R0 Comm.';</t>
  </si>
  <si>
    <t xml:space="preserve">   NUM[414] := 'Felles kontroll +R0 Comm.';</t>
  </si>
  <si>
    <t xml:space="preserve">   NUM[415] := 'Felles kontroll +R0 Comm.';</t>
  </si>
  <si>
    <t xml:space="preserve">   NUM[420] := 'Felles kontrollkabinett +R0';</t>
  </si>
  <si>
    <t xml:space="preserve">   NUM[421] := 'Felles kontrollkabinett +R0';</t>
  </si>
  <si>
    <t xml:space="preserve">   NUM[422] := 'Felles kontrollkabinett +R0';</t>
  </si>
  <si>
    <t xml:space="preserve">   NUM[423] := 'Felles kontrollkabinett +R0';</t>
  </si>
  <si>
    <t xml:space="preserve">   NUM[424] := 'Felles kontrollkabinett +R0';</t>
  </si>
  <si>
    <t xml:space="preserve">   NUM[425] := 'Felles kontrollkabinett +R0';</t>
  </si>
  <si>
    <t xml:space="preserve">   NUM[426] := 'Felles kontrollkabinett +R0';</t>
  </si>
  <si>
    <t xml:space="preserve">   NUM[427] := 'Oljetrykksanlegg +1MEX10';</t>
  </si>
  <si>
    <t xml:space="preserve">   NUM[428] := 'Felles kontrollkabinett +R0';</t>
  </si>
  <si>
    <t xml:space="preserve">   NUM[429] := 'Felles kontrollkabinett +R0';</t>
  </si>
  <si>
    <t xml:space="preserve">   NUM[430] := 'Felles kontrollkabinett +R0';</t>
  </si>
  <si>
    <t xml:space="preserve">   NUM[440] := 'Felles kontrollkabinett +R0';</t>
  </si>
  <si>
    <t xml:space="preserve">   NUM[441] := 'Felles kontrollkabinett +R0';</t>
  </si>
  <si>
    <t xml:space="preserve">   NUM[442] := 'Felles kontrollkabinett +R0';</t>
  </si>
  <si>
    <t xml:space="preserve">   NUM[443] := 'Felles kontrollkabinett +R0';</t>
  </si>
  <si>
    <t xml:space="preserve">   NUM[444] := 'Felles kontrollkabinett +R0';</t>
  </si>
  <si>
    <t xml:space="preserve">   NUM[448] := 'Rettbryter skap +L1';</t>
  </si>
  <si>
    <t xml:space="preserve">   NUM[449] := 'Rettbryter skap +L1';</t>
  </si>
  <si>
    <t xml:space="preserve">   NUM[450] := 'Rettbryter skap +L1';</t>
  </si>
  <si>
    <t xml:space="preserve">   NUM[451] := 'Rettbryter skap +L1';</t>
  </si>
  <si>
    <t xml:space="preserve">   NUM[452] := 'Rettbryter skap +L1';</t>
  </si>
  <si>
    <t xml:space="preserve">   NUM[453] := 'Rettbryter skap +L1';</t>
  </si>
  <si>
    <t xml:space="preserve">   NUM[454] := 'Rettbryter skap +L1';</t>
  </si>
  <si>
    <t xml:space="preserve">   NUM[455] := 'Rettbryter skap +L1';</t>
  </si>
  <si>
    <t xml:space="preserve">   NUM[456] := 'Fordelingstavle 220VDC +L2';</t>
  </si>
  <si>
    <t xml:space="preserve">   NUM[457] := 'Fordelingstavle 220VDC +L2';</t>
  </si>
  <si>
    <t xml:space="preserve">   NUM[458] := 'Fordelingstavle 220VDC +L2';</t>
  </si>
  <si>
    <t xml:space="preserve">   NUM[459] := 'Fordelingstavle 220VDC +L2';</t>
  </si>
  <si>
    <t xml:space="preserve">   NUM[460] := 'Fordelingstavle 220VDC +L2';</t>
  </si>
  <si>
    <t xml:space="preserve">   NUM[461] := 'Fordelingstavle 220VDC +L2';</t>
  </si>
  <si>
    <t xml:space="preserve">   NUM[462] := 'Fordelingstavle 220VDC +L2';</t>
  </si>
  <si>
    <t xml:space="preserve">   NUM[463] := 'Fordelingstavle 220VDC +L2';</t>
  </si>
  <si>
    <t xml:space="preserve">   NUM[464] := 'Fordelingstavle 220VDC +L2';</t>
  </si>
  <si>
    <t xml:space="preserve">   NUM[465] := 'Fordelingstavle 220VDC +L2';</t>
  </si>
  <si>
    <t xml:space="preserve">   NUM[466] := 'Fordelingstavle 220VDC +L2';</t>
  </si>
  <si>
    <t xml:space="preserve">   NUM[467] := 'Fordelingstavle 220VDC +L2';</t>
  </si>
  <si>
    <t xml:space="preserve">   NUM[468] := 'Fordelingstavle 220VDC +L2';</t>
  </si>
  <si>
    <t xml:space="preserve">   NUM[482] := 'Hjelpeforsyningskabinett +VA1';</t>
  </si>
  <si>
    <t xml:space="preserve">   NUM[488] := 'Hjelpeforsyningskabinett +VA1';</t>
  </si>
  <si>
    <t xml:space="preserve">   NUM[493] := 'Hjelpeforsyningskabinett +VA1';</t>
  </si>
  <si>
    <t xml:space="preserve">   NUM[494] := 'Hjelpeforsyningskabinett +VA1';</t>
  </si>
  <si>
    <t xml:space="preserve">   NUM[500] := 'Hjelpeforsyningskabinett +VA1';</t>
  </si>
  <si>
    <t xml:space="preserve">   NUM[501] := 'Hjelpeforsyningskabinett +VA1';</t>
  </si>
  <si>
    <t xml:space="preserve">   NUM[503] := 'Hjelpeforsyningskabinett +VA1';</t>
  </si>
  <si>
    <t xml:space="preserve">   NUM[510] := 'Hjelpeforsyningskabinett +VA1';</t>
  </si>
  <si>
    <t xml:space="preserve">   NUM[511] := 'Hjelpeforsyningskabinett +VA1';</t>
  </si>
  <si>
    <t xml:space="preserve">   NUM[512] := 'Hjelpeforsyningskabinett +VA1';</t>
  </si>
  <si>
    <t xml:space="preserve">   NUM[521] := 'Felles kontrollkabinett +R0';</t>
  </si>
  <si>
    <t xml:space="preserve">   NUM[523] := 'Hjelpeforsyningskabinett +VA1';</t>
  </si>
  <si>
    <t xml:space="preserve">   NUM[524] := 'Hjelpeforsyningskabinett +VA1';</t>
  </si>
  <si>
    <t xml:space="preserve">   NUM[526] := 'Hjelpeforsyningskabinett +VA1';</t>
  </si>
  <si>
    <t xml:space="preserve">   NUM[527] := 'Hjelpeforsyningskabinett +VA1';</t>
  </si>
  <si>
    <t xml:space="preserve">   NUM[529] := 'Hjelpeforsyningskabinett +VA1';</t>
  </si>
  <si>
    <t xml:space="preserve">   NUM[534] := 'Hjelpeforsyningskabinett +VA1';</t>
  </si>
  <si>
    <t xml:space="preserve">   NUM[535] := 'Hjelpeforsyningskabinett +VA1';</t>
  </si>
  <si>
    <t xml:space="preserve">   NUM[536] := 'Hjelpeforsyningskabinett +VA1';</t>
  </si>
  <si>
    <t xml:space="preserve">   NUM[537] := 'Hjelpeforsyningskabinett +VA1';</t>
  </si>
  <si>
    <t xml:space="preserve">   NUM[538] := 'Hjelpeforsyningskabinett +VA1';</t>
  </si>
  <si>
    <t xml:space="preserve">   NUM[539] := 'Hjelpeforsyningskabinett +VA1';</t>
  </si>
  <si>
    <t xml:space="preserve">   NUM[540] := 'Hjelpeforsyningskabinett +VA1';</t>
  </si>
  <si>
    <t xml:space="preserve">   NUM[541] := 'Hjelpeforsyningskabinett +VA1';</t>
  </si>
  <si>
    <t xml:space="preserve">   NUM[542] := 'Hjelpeforsyningskabinett +VA1';</t>
  </si>
  <si>
    <t xml:space="preserve">   NUM[543] := 'Hjelpeforsyningskabinett +VA1';</t>
  </si>
  <si>
    <t xml:space="preserve">   NUM[544] := 'MS +0AKA01';</t>
  </si>
  <si>
    <t xml:space="preserve">   NUM[545] := 'MS +0AKA01';</t>
  </si>
  <si>
    <t xml:space="preserve">   NUM[547] := 'MS +0AKA01';</t>
  </si>
  <si>
    <t xml:space="preserve">   NUM[549] := 'MS +0AKA01';</t>
  </si>
  <si>
    <t xml:space="preserve">   NUM[576] := 'MS +0AKA02';</t>
  </si>
  <si>
    <t xml:space="preserve">   NUM[577] := 'MS +0AKA02';</t>
  </si>
  <si>
    <t xml:space="preserve">   NUM[579] := 'MS +0AKA02';</t>
  </si>
  <si>
    <t xml:space="preserve">   NUM[581] := 'MS +0AKA02';</t>
  </si>
  <si>
    <t xml:space="preserve">   NUM[608] := '';</t>
  </si>
  <si>
    <t xml:space="preserve">   NUM[609] := '';</t>
  </si>
  <si>
    <t xml:space="preserve">   NUM[610] := '';</t>
  </si>
  <si>
    <t xml:space="preserve">   NUM[611] := '';</t>
  </si>
  <si>
    <t xml:space="preserve">   NUM[612] := '';</t>
  </si>
  <si>
    <t xml:space="preserve">   NUM[613] := '';</t>
  </si>
  <si>
    <t xml:space="preserve">   NUM[614] := '';</t>
  </si>
  <si>
    <t xml:space="preserve">   NUM[615] := '';</t>
  </si>
  <si>
    <t xml:space="preserve">   NUM[616] := '';</t>
  </si>
  <si>
    <t xml:space="preserve">   NUM[617] := '';</t>
  </si>
  <si>
    <t xml:space="preserve">   NUM[618] := '';</t>
  </si>
  <si>
    <t xml:space="preserve">   NUM[619] := '';</t>
  </si>
  <si>
    <t xml:space="preserve">   NUM[620] := '';</t>
  </si>
  <si>
    <t xml:space="preserve">   NUM[621] := '';</t>
  </si>
  <si>
    <t xml:space="preserve">   NUM[622] := '';</t>
  </si>
  <si>
    <t xml:space="preserve">   NUM[623] := '';</t>
  </si>
  <si>
    <t xml:space="preserve">   NUM[624] := '';</t>
  </si>
  <si>
    <t xml:space="preserve">   NUM[625] := '';</t>
  </si>
  <si>
    <t xml:space="preserve">   NUM[626] := '';</t>
  </si>
  <si>
    <t xml:space="preserve">   NUM[627] := '';</t>
  </si>
  <si>
    <t xml:space="preserve">   NUM[628] := '';</t>
  </si>
  <si>
    <t xml:space="preserve">   NUM[629] := '';</t>
  </si>
  <si>
    <t xml:space="preserve">   NUM[630] := '';</t>
  </si>
  <si>
    <t xml:space="preserve">   NUM[631] := '';</t>
  </si>
  <si>
    <t xml:space="preserve">   NUM[632] := '';</t>
  </si>
  <si>
    <t xml:space="preserve">   NUM[633] := '';</t>
  </si>
  <si>
    <t xml:space="preserve">   NUM[634] := '';</t>
  </si>
  <si>
    <t xml:space="preserve">   NUM[635] := '';</t>
  </si>
  <si>
    <t xml:space="preserve">   NUM[636] := '';</t>
  </si>
  <si>
    <t xml:space="preserve">   NUM[637] := '';</t>
  </si>
  <si>
    <t xml:space="preserve">   NUM[638] := '';</t>
  </si>
  <si>
    <t xml:space="preserve">   NUM[639] := '';</t>
  </si>
  <si>
    <t xml:space="preserve">   NUM[640] := '';</t>
  </si>
  <si>
    <t xml:space="preserve">   NUM[641] := '';</t>
  </si>
  <si>
    <t xml:space="preserve">   NUM[642] := '';</t>
  </si>
  <si>
    <t xml:space="preserve">   NUM[643] := '';</t>
  </si>
  <si>
    <t xml:space="preserve">   NUM[644] := '';</t>
  </si>
  <si>
    <t xml:space="preserve">   NUM[645] := '';</t>
  </si>
  <si>
    <t xml:space="preserve">   NUM[646] := '';</t>
  </si>
  <si>
    <t xml:space="preserve">   NUM[647] := '';</t>
  </si>
  <si>
    <t xml:space="preserve">   NUM[648] := '';</t>
  </si>
  <si>
    <t xml:space="preserve">   NUM[649] := '';</t>
  </si>
  <si>
    <t xml:space="preserve">   NUM[650] := '';</t>
  </si>
  <si>
    <t xml:space="preserve">   NUM[651] := '';</t>
  </si>
  <si>
    <t xml:space="preserve">   NUM[652] := '';</t>
  </si>
  <si>
    <t xml:space="preserve">   NUM[653] := '';</t>
  </si>
  <si>
    <t xml:space="preserve">   NUM[654] := '';</t>
  </si>
  <si>
    <t xml:space="preserve">   NUM[655] := '';</t>
  </si>
  <si>
    <t xml:space="preserve">   NUM[656] := 'Felles kontrollkabinett +R0';</t>
  </si>
  <si>
    <t xml:space="preserve">   NUM[657] := 'Felles kontrollkabinett +R0';</t>
  </si>
  <si>
    <t xml:space="preserve">   NUM[658] := '';</t>
  </si>
  <si>
    <t xml:space="preserve">   NUM[659] := '';</t>
  </si>
  <si>
    <t xml:space="preserve">   NUM[660] := '';</t>
  </si>
  <si>
    <t xml:space="preserve">   NUM[661] := '';</t>
  </si>
  <si>
    <t xml:space="preserve">   NUM[662] := '';</t>
  </si>
  <si>
    <t xml:space="preserve">   NUM[663] := '';</t>
  </si>
  <si>
    <t xml:space="preserve">   NUM[664] := '';</t>
  </si>
  <si>
    <t xml:space="preserve">   NUM[665] := '';</t>
  </si>
  <si>
    <t xml:space="preserve">   NUM[666] := '';</t>
  </si>
  <si>
    <t xml:space="preserve">   NUM[667] := '';</t>
  </si>
  <si>
    <t xml:space="preserve">   NUM[668] := '';</t>
  </si>
  <si>
    <t xml:space="preserve">   NUM[669] := '';</t>
  </si>
  <si>
    <t xml:space="preserve">   NUM[670] := '';</t>
  </si>
  <si>
    <t xml:space="preserve">   NUM[671] := '';</t>
  </si>
  <si>
    <t xml:space="preserve">   NUM[672] := '';</t>
  </si>
  <si>
    <t xml:space="preserve">   NUM[673] := '';</t>
  </si>
  <si>
    <t xml:space="preserve">   NUM[674] := '';</t>
  </si>
  <si>
    <t xml:space="preserve">   NUM[675] := '';</t>
  </si>
  <si>
    <t xml:space="preserve">   NUM[676] := '';</t>
  </si>
  <si>
    <t xml:space="preserve">   NUM[677] := '';</t>
  </si>
  <si>
    <t xml:space="preserve">   NUM[678] := '';</t>
  </si>
  <si>
    <t xml:space="preserve">   NUM[679] := '';</t>
  </si>
  <si>
    <t xml:space="preserve">   NUM[680] := '';</t>
  </si>
  <si>
    <t xml:space="preserve">   NUM[681] := '';</t>
  </si>
  <si>
    <t xml:space="preserve">   NUM[682] := '';</t>
  </si>
  <si>
    <t xml:space="preserve">   NUM[683] := '';</t>
  </si>
  <si>
    <t xml:space="preserve">   NUM[684] := '';</t>
  </si>
  <si>
    <t xml:space="preserve">   NUM[685] := '';</t>
  </si>
  <si>
    <t xml:space="preserve">   NUM[686] := '';</t>
  </si>
  <si>
    <t xml:space="preserve">   NUM[687] := '';</t>
  </si>
  <si>
    <t xml:space="preserve">   NUM[688] := '';</t>
  </si>
  <si>
    <t xml:space="preserve">   NUM[689] := '';</t>
  </si>
  <si>
    <t xml:space="preserve">   NUM[690] := '';</t>
  </si>
  <si>
    <t xml:space="preserve">   NUM[691] := '';</t>
  </si>
  <si>
    <t xml:space="preserve">   NUM[692] := '';</t>
  </si>
  <si>
    <t xml:space="preserve">   NUM[693] := '';</t>
  </si>
  <si>
    <t xml:space="preserve">   NUM[694] := '';</t>
  </si>
  <si>
    <t xml:space="preserve">   NUM[695] := '';</t>
  </si>
  <si>
    <t xml:space="preserve">   NUM[696] := '';</t>
  </si>
  <si>
    <t xml:space="preserve">   NUM[697] := '';</t>
  </si>
  <si>
    <t xml:space="preserve">   NUM[698] := '';</t>
  </si>
  <si>
    <t xml:space="preserve">   NUM[699] := '';</t>
  </si>
  <si>
    <t xml:space="preserve">   NUM[700] := '';</t>
  </si>
  <si>
    <t xml:space="preserve">   NUM[701] := '';</t>
  </si>
  <si>
    <t xml:space="preserve">   NUM[702] := '';</t>
  </si>
  <si>
    <t xml:space="preserve">   NUM[703] := '';</t>
  </si>
  <si>
    <t xml:space="preserve">   NUM[704] := '';</t>
  </si>
  <si>
    <t xml:space="preserve">   NUM[705] := '';</t>
  </si>
  <si>
    <t xml:space="preserve">   NUM[706] := '';</t>
  </si>
  <si>
    <t xml:space="preserve">   NUM[707] := '';</t>
  </si>
  <si>
    <t xml:space="preserve">   NUM[708] := '';</t>
  </si>
  <si>
    <t xml:space="preserve">   NUM[709] := '';</t>
  </si>
  <si>
    <t xml:space="preserve">   NUM[710] := '';</t>
  </si>
  <si>
    <t xml:space="preserve">   NUM[711] := '';</t>
  </si>
  <si>
    <t xml:space="preserve">   NUM[712] := '';</t>
  </si>
  <si>
    <t xml:space="preserve">   NUM[713] := '';</t>
  </si>
  <si>
    <t xml:space="preserve">   NUM[714] := '';</t>
  </si>
  <si>
    <t xml:space="preserve">   NUM[715] := '';</t>
  </si>
  <si>
    <t xml:space="preserve">   NUM[716] := '';</t>
  </si>
  <si>
    <t xml:space="preserve">   NUM[717] := '';</t>
  </si>
  <si>
    <t xml:space="preserve">   NUM[718] := '';</t>
  </si>
  <si>
    <t xml:space="preserve">   NUM[719] := '';</t>
  </si>
  <si>
    <t xml:space="preserve">   NUM[720] := '';</t>
  </si>
  <si>
    <t xml:space="preserve">   NUM[721] := '';</t>
  </si>
  <si>
    <t xml:space="preserve">   NUM[722] := '';</t>
  </si>
  <si>
    <t xml:space="preserve">   NUM[723] := '';</t>
  </si>
  <si>
    <t xml:space="preserve">   NUM[724] := '';</t>
  </si>
  <si>
    <t xml:space="preserve">   NUM[725] := '';</t>
  </si>
  <si>
    <t xml:space="preserve">   NUM[726] := '';</t>
  </si>
  <si>
    <t xml:space="preserve">   NUM[727] := '';</t>
  </si>
  <si>
    <t xml:space="preserve">   NUM[728] := '';</t>
  </si>
  <si>
    <t xml:space="preserve">   NUM[729] := '';</t>
  </si>
  <si>
    <t xml:space="preserve">   NUM[730] := '';</t>
  </si>
  <si>
    <t xml:space="preserve">   NUM[731] := '';</t>
  </si>
  <si>
    <t xml:space="preserve">   NUM[732] := '';</t>
  </si>
  <si>
    <t xml:space="preserve">   NUM[733] := '';</t>
  </si>
  <si>
    <t xml:space="preserve">   NUM[734] := '';</t>
  </si>
  <si>
    <t xml:space="preserve">   NUM[735] := '';</t>
  </si>
  <si>
    <t xml:space="preserve">   NUM[736] := 'Hjelpeforsyningskabinett +VA1';</t>
  </si>
  <si>
    <t xml:space="preserve">   NUM[737] := 'Hjelpeforsyningskabinett +VA1';</t>
  </si>
  <si>
    <t xml:space="preserve">   NUM[738] := 'Hjelpeforsyningskabinett +VA1';</t>
  </si>
  <si>
    <t xml:space="preserve">   NUM[739] := 'Hjelpeforsyningskabinett +VA1';</t>
  </si>
  <si>
    <t xml:space="preserve">   NUM[740] := 'Hjelpeforsyningskabinett +VA1';</t>
  </si>
  <si>
    <t xml:space="preserve">   NUM[741] := 'Hjelpeforsyningskabinett +VA1';</t>
  </si>
  <si>
    <t xml:space="preserve">   NUM[742] := 'Hjelpeforsyningskabinett +VA1';</t>
  </si>
  <si>
    <t xml:space="preserve">   NUM[743] := 'Hjelpeforsyningskabinett +VA1';</t>
  </si>
  <si>
    <t xml:space="preserve">   NUM[744] := 'Hjelpeforsyningskabinett +VA1';</t>
  </si>
  <si>
    <t xml:space="preserve">   NUM[745] := 'Hjelpeforsyningskabinett +VA1';</t>
  </si>
  <si>
    <t xml:space="preserve">   NUM[746] := 'Hjelpeforsyningskabinett +VA1';</t>
  </si>
  <si>
    <t xml:space="preserve">   NUM[747] := '';</t>
  </si>
  <si>
    <t xml:space="preserve">   NUM[748] := '';</t>
  </si>
  <si>
    <t xml:space="preserve">   NUM[749] := '';</t>
  </si>
  <si>
    <t xml:space="preserve">   NUM[750] := '';</t>
  </si>
  <si>
    <t xml:space="preserve">   NUM[751] := '';</t>
  </si>
  <si>
    <t xml:space="preserve">   NUM[752] := '';</t>
  </si>
  <si>
    <t xml:space="preserve">   NUM[753] := '';</t>
  </si>
  <si>
    <t xml:space="preserve">   NUM[754] := '';</t>
  </si>
  <si>
    <t xml:space="preserve">   NUM[755] := '';</t>
  </si>
  <si>
    <t xml:space="preserve">   NUM[756] := '';</t>
  </si>
  <si>
    <t xml:space="preserve">   NUM[757] := 'Hjelpeforsyningskabinett +VA1';</t>
  </si>
  <si>
    <t xml:space="preserve">   NUM[758] := '';</t>
  </si>
  <si>
    <t xml:space="preserve">   NUM[759] := '';</t>
  </si>
  <si>
    <t xml:space="preserve">   NUM[760] := 'Hjelpeforsyningskabinett +VA1';</t>
  </si>
  <si>
    <t xml:space="preserve">   NUM[761] := '';</t>
  </si>
  <si>
    <t xml:space="preserve">   NUM[762] := '';</t>
  </si>
  <si>
    <t xml:space="preserve">   NUM[763] := '';</t>
  </si>
  <si>
    <t xml:space="preserve">   NUM[764] := '';</t>
  </si>
  <si>
    <t xml:space="preserve">   NUM[765] := '';</t>
  </si>
  <si>
    <t xml:space="preserve">   NUM[766] := '';</t>
  </si>
  <si>
    <t xml:space="preserve">   NUM[767] := '';</t>
  </si>
  <si>
    <t xml:space="preserve">   NUM[768] := '';</t>
  </si>
  <si>
    <t xml:space="preserve">   NUM[769] := '';</t>
  </si>
  <si>
    <t xml:space="preserve">   NUM[770] := '';</t>
  </si>
  <si>
    <t xml:space="preserve">   NUM[771] := '';</t>
  </si>
  <si>
    <t xml:space="preserve">   NUM[772] := '';</t>
  </si>
  <si>
    <t xml:space="preserve">   NUM[773] := '';</t>
  </si>
  <si>
    <t xml:space="preserve">   NUM[774] := '';</t>
  </si>
  <si>
    <t xml:space="preserve">   NUM[775] := '';</t>
  </si>
  <si>
    <t xml:space="preserve">   NUM[776] := '';</t>
  </si>
  <si>
    <t xml:space="preserve">   NUM[777] := '';</t>
  </si>
  <si>
    <t xml:space="preserve">   NUM[778] := '';</t>
  </si>
  <si>
    <t xml:space="preserve">   NUM[779] := '';</t>
  </si>
  <si>
    <t xml:space="preserve">   NUM[780] := '';</t>
  </si>
  <si>
    <t xml:space="preserve">   NUM[781] := '';</t>
  </si>
  <si>
    <t xml:space="preserve">   NUM[782] := '';</t>
  </si>
  <si>
    <t xml:space="preserve">   NUM[783] := '';</t>
  </si>
  <si>
    <t xml:space="preserve">   NUM[784] := '';</t>
  </si>
  <si>
    <t xml:space="preserve">   NUM[785] := '';</t>
  </si>
  <si>
    <t xml:space="preserve">   NUM[786] := '';</t>
  </si>
  <si>
    <t xml:space="preserve">   NUM[787] := '';</t>
  </si>
  <si>
    <t xml:space="preserve">   NUM[788] := '';</t>
  </si>
  <si>
    <t xml:space="preserve">   NUM[789] := '';</t>
  </si>
  <si>
    <t xml:space="preserve">   NUM[790] := '';</t>
  </si>
  <si>
    <t xml:space="preserve">   NUM[791] := '';</t>
  </si>
  <si>
    <t xml:space="preserve">   NUM[792] := '';</t>
  </si>
  <si>
    <t xml:space="preserve">   NUM[793] := '';</t>
  </si>
  <si>
    <t xml:space="preserve">   NUM[794] := '';</t>
  </si>
  <si>
    <t xml:space="preserve">   NUM[795] := '';</t>
  </si>
  <si>
    <t xml:space="preserve">   NUM[796] := '';</t>
  </si>
  <si>
    <t xml:space="preserve">   NUM[797] := '';</t>
  </si>
  <si>
    <t xml:space="preserve">   NUM[798] := '';</t>
  </si>
  <si>
    <t xml:space="preserve">   NUM[799] := '';</t>
  </si>
  <si>
    <t xml:space="preserve">   NUM[800] := '';</t>
  </si>
  <si>
    <t xml:space="preserve">   NUM[801] := '';</t>
  </si>
  <si>
    <t xml:space="preserve">   NUM[802] := '';</t>
  </si>
  <si>
    <t xml:space="preserve">   NUM[803] := '';</t>
  </si>
  <si>
    <t xml:space="preserve">   NUM[804] := '';</t>
  </si>
  <si>
    <t xml:space="preserve">   NUM[805] := '';</t>
  </si>
  <si>
    <t xml:space="preserve">   NUM[806] := '';</t>
  </si>
  <si>
    <t xml:space="preserve">   NUM[807] := '';</t>
  </si>
  <si>
    <t xml:space="preserve">   NUM[808] := '';</t>
  </si>
  <si>
    <t xml:space="preserve">   NUM[809] := '';</t>
  </si>
  <si>
    <t xml:space="preserve">   NUM[810] := '';</t>
  </si>
  <si>
    <t xml:space="preserve">   NUM[811] := '';</t>
  </si>
  <si>
    <t xml:space="preserve">   NUM[812] := '';</t>
  </si>
  <si>
    <t xml:space="preserve">   NUM[813] := '';</t>
  </si>
  <si>
    <t xml:space="preserve">   NUM[814] := '';</t>
  </si>
  <si>
    <t xml:space="preserve">   NUM[815] := '';</t>
  </si>
  <si>
    <t xml:space="preserve">   NUM[816] := '';</t>
  </si>
  <si>
    <t xml:space="preserve">   NUM[817] := '';</t>
  </si>
  <si>
    <t xml:space="preserve">   NUM[818] := '';</t>
  </si>
  <si>
    <t xml:space="preserve">   NUM[819] := '';</t>
  </si>
  <si>
    <t xml:space="preserve">   NUM[820] := '';</t>
  </si>
  <si>
    <t xml:space="preserve">   NUM[821] := '';</t>
  </si>
  <si>
    <t xml:space="preserve">   NUM[822] := '';</t>
  </si>
  <si>
    <t xml:space="preserve">   NUM[823] := '';</t>
  </si>
  <si>
    <t xml:space="preserve">   NUM[824] := '';</t>
  </si>
  <si>
    <t xml:space="preserve">   NUM[825] := '';</t>
  </si>
  <si>
    <t xml:space="preserve">   NUM[826] := '';</t>
  </si>
  <si>
    <t xml:space="preserve">   NUM[827] := '';</t>
  </si>
  <si>
    <t xml:space="preserve">   NUM[828] := '';</t>
  </si>
  <si>
    <t xml:space="preserve">   NUM[829] := '';</t>
  </si>
  <si>
    <t xml:space="preserve">   NUM[830] := '';</t>
  </si>
  <si>
    <t xml:space="preserve">   NUM[831] := '';</t>
  </si>
  <si>
    <t xml:space="preserve">   NUM[832] := '';</t>
  </si>
  <si>
    <t xml:space="preserve">   NUM[833] := '';</t>
  </si>
  <si>
    <t xml:space="preserve">   NUM[834] := '';</t>
  </si>
  <si>
    <t xml:space="preserve">   NUM[835] := '';</t>
  </si>
  <si>
    <t xml:space="preserve">   NUM[836] := '';</t>
  </si>
  <si>
    <t xml:space="preserve">   NUM[837] := '';</t>
  </si>
  <si>
    <t xml:space="preserve">   NUM[838] := '';</t>
  </si>
  <si>
    <t xml:space="preserve">   NUM[839] := '';</t>
  </si>
  <si>
    <t xml:space="preserve">   NUM[840] := '';</t>
  </si>
  <si>
    <t xml:space="preserve">   NUM[841] := '';</t>
  </si>
  <si>
    <t xml:space="preserve">   NUM[842] := '';</t>
  </si>
  <si>
    <t xml:space="preserve">   NUM[843] := '';</t>
  </si>
  <si>
    <t xml:space="preserve">   NUM[844] := '';</t>
  </si>
  <si>
    <t xml:space="preserve">   NUM[845] := '';</t>
  </si>
  <si>
    <t xml:space="preserve">   NUM[846] := '';</t>
  </si>
  <si>
    <t xml:space="preserve">   NUM[847] := '';</t>
  </si>
  <si>
    <t xml:space="preserve">   NUM[848] := '';</t>
  </si>
  <si>
    <t xml:space="preserve">   NUM[849] := '';</t>
  </si>
  <si>
    <t xml:space="preserve">   NUM[850] := '';</t>
  </si>
  <si>
    <t xml:space="preserve">   NUM[851] := '';</t>
  </si>
  <si>
    <t xml:space="preserve">   NUM[852] := '';</t>
  </si>
  <si>
    <t xml:space="preserve">   NUM[853] := '';</t>
  </si>
  <si>
    <t xml:space="preserve">   NUM[854] := '';</t>
  </si>
  <si>
    <t xml:space="preserve">   NUM[855] := '';</t>
  </si>
  <si>
    <t xml:space="preserve">   NUM[856] := '';</t>
  </si>
  <si>
    <t xml:space="preserve">   NUM[857] := '';</t>
  </si>
  <si>
    <t xml:space="preserve">   NUM[858] := '';</t>
  </si>
  <si>
    <t xml:space="preserve">   NUM[859] := '';</t>
  </si>
  <si>
    <t xml:space="preserve">   NUM[860] := '';</t>
  </si>
  <si>
    <t xml:space="preserve">   NUM[861] := '';</t>
  </si>
  <si>
    <t xml:space="preserve">   NUM[862] := '';</t>
  </si>
  <si>
    <t xml:space="preserve">   NUM[863] := '';</t>
  </si>
  <si>
    <t xml:space="preserve">   NUM[864] := '';</t>
  </si>
  <si>
    <t xml:space="preserve">   NUM[865] := '';</t>
  </si>
  <si>
    <t xml:space="preserve">   NUM[866] := '';</t>
  </si>
  <si>
    <t xml:space="preserve">   NUM[867] := '';</t>
  </si>
  <si>
    <t xml:space="preserve">   NUM[868] := '';</t>
  </si>
  <si>
    <t xml:space="preserve">   NUM[869] := '';</t>
  </si>
  <si>
    <t xml:space="preserve">   NUM[870] := '';</t>
  </si>
  <si>
    <t xml:space="preserve">   NUM[871] := '';</t>
  </si>
  <si>
    <t xml:space="preserve">   NUM[872] := '';</t>
  </si>
  <si>
    <t xml:space="preserve">   NUM[873] := '';</t>
  </si>
  <si>
    <t xml:space="preserve">   NUM[874] := '';</t>
  </si>
  <si>
    <t xml:space="preserve">   NUM[875] := '';</t>
  </si>
  <si>
    <t xml:space="preserve">   NUM[876] := '';</t>
  </si>
  <si>
    <t xml:space="preserve">   NUM[877] := '';</t>
  </si>
  <si>
    <t xml:space="preserve">   NUM[878] := '';</t>
  </si>
  <si>
    <t xml:space="preserve">   NUM[879] := '';</t>
  </si>
  <si>
    <t xml:space="preserve">   NUM[880] := '';</t>
  </si>
  <si>
    <t xml:space="preserve">   NUM[881] := '';</t>
  </si>
  <si>
    <t xml:space="preserve">   NUM[882] := '';</t>
  </si>
  <si>
    <t xml:space="preserve">   NUM[883] := '';</t>
  </si>
  <si>
    <t xml:space="preserve">   NUM[884] := '';</t>
  </si>
  <si>
    <t xml:space="preserve">   NUM[885] := '';</t>
  </si>
  <si>
    <t xml:space="preserve">   NUM[886] := '';</t>
  </si>
  <si>
    <t xml:space="preserve">   NUM[887] := '';</t>
  </si>
  <si>
    <t xml:space="preserve">   NUM[888] := '';</t>
  </si>
  <si>
    <t xml:space="preserve">   NUM[889] := '';</t>
  </si>
  <si>
    <t xml:space="preserve">   NUM[890] := '';</t>
  </si>
  <si>
    <t xml:space="preserve">   NUM[891] := '';</t>
  </si>
  <si>
    <t xml:space="preserve">   NUM[892] := '';</t>
  </si>
  <si>
    <t xml:space="preserve">   NUM[893] := '';</t>
  </si>
  <si>
    <t xml:space="preserve">   NUM[894] := '';</t>
  </si>
  <si>
    <t xml:space="preserve">   NUM[895] := '';</t>
  </si>
  <si>
    <t xml:space="preserve">   NUM[896] := '';</t>
  </si>
  <si>
    <t xml:space="preserve">   NUM[897] := '';</t>
  </si>
  <si>
    <t xml:space="preserve">   NUM[898] := '';</t>
  </si>
  <si>
    <t xml:space="preserve">   NUM[899] := '';</t>
  </si>
  <si>
    <t xml:space="preserve">   NUM[900] := '';</t>
  </si>
  <si>
    <t xml:space="preserve">   NUM[901] := '';</t>
  </si>
  <si>
    <t xml:space="preserve">   NUM[902] := '';</t>
  </si>
  <si>
    <t xml:space="preserve">   NUM[903] := '';</t>
  </si>
  <si>
    <t xml:space="preserve">   NUM[904] := '';</t>
  </si>
  <si>
    <t xml:space="preserve">   NUM[905] := '';</t>
  </si>
  <si>
    <t xml:space="preserve">   NUM[906] := '';</t>
  </si>
  <si>
    <t xml:space="preserve">   NUM[907] := '';</t>
  </si>
  <si>
    <t xml:space="preserve">   NUM[908] := '';</t>
  </si>
  <si>
    <t xml:space="preserve">   NUM[909] := '';</t>
  </si>
  <si>
    <t xml:space="preserve">   NUM[910] := '';</t>
  </si>
  <si>
    <t xml:space="preserve">   NUM[911] := '';</t>
  </si>
  <si>
    <t xml:space="preserve">   NUM[912] := '';</t>
  </si>
  <si>
    <t xml:space="preserve">   NUM[913] := '';</t>
  </si>
  <si>
    <t xml:space="preserve">   NUM[914] := '';</t>
  </si>
  <si>
    <t xml:space="preserve">   NUM[915] := '';</t>
  </si>
  <si>
    <t xml:space="preserve">   NUM[916] := '';</t>
  </si>
  <si>
    <t xml:space="preserve">   NUM[917] := '';</t>
  </si>
  <si>
    <t xml:space="preserve">   NUM[918] := '';</t>
  </si>
  <si>
    <t xml:space="preserve">   NUM[919] := '';</t>
  </si>
  <si>
    <t xml:space="preserve">   NUM[920] := '';</t>
  </si>
  <si>
    <t xml:space="preserve">   NUM[921] := '';</t>
  </si>
  <si>
    <t xml:space="preserve">   NUM[922] := '';</t>
  </si>
  <si>
    <t xml:space="preserve">   NUM[923] := '';</t>
  </si>
  <si>
    <t xml:space="preserve">   NUM[924] := '';</t>
  </si>
  <si>
    <t xml:space="preserve">   NUM[925] := '';</t>
  </si>
  <si>
    <t xml:space="preserve">   NUM[926] := '';</t>
  </si>
  <si>
    <t xml:space="preserve">   NUM[927] := '';</t>
  </si>
  <si>
    <t xml:space="preserve">   NUM[928] := '';</t>
  </si>
  <si>
    <t xml:space="preserve">   NUM[929] := '';</t>
  </si>
  <si>
    <t xml:space="preserve">   NUM[930] := '';</t>
  </si>
  <si>
    <t xml:space="preserve">   NUM[931] := '';</t>
  </si>
  <si>
    <t xml:space="preserve">   NUM[932] := '';</t>
  </si>
  <si>
    <t xml:space="preserve">   NUM[933] := '';</t>
  </si>
  <si>
    <t xml:space="preserve">   NUM[934] := '';</t>
  </si>
  <si>
    <t xml:space="preserve">   NUM[935] := '';</t>
  </si>
  <si>
    <t xml:space="preserve">   NUM[936] := '';</t>
  </si>
  <si>
    <t xml:space="preserve">   NUM[937] := '';</t>
  </si>
  <si>
    <t xml:space="preserve">   NUM[938] := '';</t>
  </si>
  <si>
    <t xml:space="preserve">   NUM[939] := '';</t>
  </si>
  <si>
    <t xml:space="preserve">   NUM[940] := '';</t>
  </si>
  <si>
    <t xml:space="preserve">   NUM[941] := '';</t>
  </si>
  <si>
    <t xml:space="preserve">   NUM[942] := '';</t>
  </si>
  <si>
    <t xml:space="preserve">   NUM[943] := '';</t>
  </si>
  <si>
    <t xml:space="preserve">   NUM[944] := '';</t>
  </si>
  <si>
    <t xml:space="preserve">   NUM[945] := '';</t>
  </si>
  <si>
    <t xml:space="preserve">   NUM[946] := '';</t>
  </si>
  <si>
    <t xml:space="preserve">   NUM[947] := '';</t>
  </si>
  <si>
    <t xml:space="preserve">   NUM[948] := '';</t>
  </si>
  <si>
    <t xml:space="preserve">   NUM[949] := '';</t>
  </si>
  <si>
    <t xml:space="preserve">   NUM[950] := '';</t>
  </si>
  <si>
    <t xml:space="preserve">   NUM[951] := '';</t>
  </si>
  <si>
    <t xml:space="preserve">   NUM[952] := '';</t>
  </si>
  <si>
    <t xml:space="preserve">   NUM[953] := '';</t>
  </si>
  <si>
    <t xml:space="preserve">   NUM[954] := '';</t>
  </si>
  <si>
    <t xml:space="preserve">   NUM[955] := '';</t>
  </si>
  <si>
    <t xml:space="preserve">   NUM[956] := '';</t>
  </si>
  <si>
    <t xml:space="preserve">   NUM[957] := '';</t>
  </si>
  <si>
    <t xml:space="preserve">   NUM[958] := '';</t>
  </si>
  <si>
    <t xml:space="preserve">   NUM[959] := '';</t>
  </si>
  <si>
    <t xml:space="preserve">   NUM[960] := '';</t>
  </si>
  <si>
    <t xml:space="preserve">   NUM[961] := '';</t>
  </si>
  <si>
    <t xml:space="preserve">   NUM[962] := '';</t>
  </si>
  <si>
    <t xml:space="preserve">   NUM[963] := '';</t>
  </si>
  <si>
    <t xml:space="preserve">   NUM[964] := '';</t>
  </si>
  <si>
    <t xml:space="preserve">   NUM[965] := '';</t>
  </si>
  <si>
    <t xml:space="preserve">   NUM[966] := '';</t>
  </si>
  <si>
    <t xml:space="preserve">   NUM[967] := '';</t>
  </si>
  <si>
    <t xml:space="preserve">   NUM[968] := '';</t>
  </si>
  <si>
    <t xml:space="preserve">   NUM[969] := '';</t>
  </si>
  <si>
    <t xml:space="preserve">   NUM[970] := '';</t>
  </si>
  <si>
    <t xml:space="preserve">   NUM[971] := '';</t>
  </si>
  <si>
    <t xml:space="preserve">   NUM[972] := '';</t>
  </si>
  <si>
    <t xml:space="preserve">   NUM[973] := '';</t>
  </si>
  <si>
    <t xml:space="preserve">   NUM[974] := '';</t>
  </si>
  <si>
    <t xml:space="preserve">   NUM[975] := '';</t>
  </si>
  <si>
    <t xml:space="preserve">   NUM[976] := '';</t>
  </si>
  <si>
    <t xml:space="preserve">   NUM[977] := '';</t>
  </si>
  <si>
    <t xml:space="preserve">   NUM[978] := '';</t>
  </si>
  <si>
    <t xml:space="preserve">   NUM[979] := '';</t>
  </si>
  <si>
    <t xml:space="preserve">   NUM[980] := '';</t>
  </si>
  <si>
    <t xml:space="preserve">   NUM[981] := '';</t>
  </si>
  <si>
    <t xml:space="preserve">   NUM[982] := '';</t>
  </si>
  <si>
    <t xml:space="preserve">   NUM[983] := '';</t>
  </si>
  <si>
    <t xml:space="preserve">   NUM[984] := '';</t>
  </si>
  <si>
    <t xml:space="preserve">   NUM[985] := '';</t>
  </si>
  <si>
    <t xml:space="preserve">   NUM[986] := '';</t>
  </si>
  <si>
    <t xml:space="preserve">   NUM[987] := '';</t>
  </si>
  <si>
    <t xml:space="preserve">   NUM[988] := '';</t>
  </si>
  <si>
    <t xml:space="preserve">   NUM[989] := '';</t>
  </si>
  <si>
    <t xml:space="preserve">   NUM[990] := '';</t>
  </si>
  <si>
    <t xml:space="preserve">   NUM[991] := '';</t>
  </si>
  <si>
    <t>DATA_BLOCK "ALM_STRING_NAMES_GER_LANGUGE"</t>
  </si>
  <si>
    <t xml:space="preserve">   NUM[25] := 'Vannstand i halen - sensorfeil';</t>
  </si>
  <si>
    <t xml:space="preserve">   NUM[26] := 'HÃ¸y vannstand i halen';</t>
  </si>
  <si>
    <t xml:space="preserve">   NUM[27] := 'Vannstanden i halen er for hÃ¸y';</t>
  </si>
  <si>
    <t xml:space="preserve">   NUM[32] := 'Hydraulikkoljepumpe 1 kontaktor (-K51) - feil';</t>
  </si>
  <si>
    <t xml:space="preserve">   NUM[33] := 'Hydraulikkoljepumpe 1 CB (-F51) - AV';</t>
  </si>
  <si>
    <t xml:space="preserve">   NUM[38] := 'Hydraulikkoljepumpe 2 kontaktor (-K52) - feil';</t>
  </si>
  <si>
    <t xml:space="preserve">   NUM[39] := 'Hydraulikkoljepumpe 2 CB (-F52) - AV';</t>
  </si>
  <si>
    <t xml:space="preserve">   NUM[56] := 'Feil pÃ¥ alle hydrauliske pumper (F51, -F52, -K51, K52)';</t>
  </si>
  <si>
    <t xml:space="preserve">   NUM[68] := 'MÃ¥ling av akkumulatortrykk (-) - sensorfeil';</t>
  </si>
  <si>
    <t xml:space="preserve">   NUM[69] := 'Akkumulatortrykket er for lavt (-255F.1)';</t>
  </si>
  <si>
    <t xml:space="preserve">   NUM[70] := 'MÃ¥ling av akkumulatortrykk (-) - lav';</t>
  </si>
  <si>
    <t xml:space="preserve">   NUM[77] := 'Lavt oljenivÃ¥ (-227E)';</t>
  </si>
  <si>
    <t xml:space="preserve">   NUM[78] := 'OljenivÃ¥mÃ¥ling for lav (-227G)';</t>
  </si>
  <si>
    <t xml:space="preserve">   NUM[84] := 'OljetemperaturmÃ¥ling for hÃ¸y (-258)';</t>
  </si>
  <si>
    <t xml:space="preserve">   NUM[85] := 'Advarsel om tilstopping av trykkfilter (-227H)';</t>
  </si>
  <si>
    <t xml:space="preserve">   NUM[86] := 'Trykkfilter - tilstopping (-227H)';</t>
  </si>
  <si>
    <t xml:space="preserve">   NUM[87] := 'Advarsel om tilstopping av returfilteret (-227I)';</t>
  </si>
  <si>
    <t xml:space="preserve">   NUM[88] := 'Returfilter tilstopping tripg (-227I)';</t>
  </si>
  <si>
    <t xml:space="preserve">   NUM[94] := 'Akkumulatortrykk for hÃ¸yt (-255E.2)';</t>
  </si>
  <si>
    <t xml:space="preserve">   NUM[384] := 'NÃ¸davstengningsknapp trykket (-S301)';</t>
  </si>
  <si>
    <t xml:space="preserve">   NUM[385] := 'NÃ¸davstengningsrelÃ© utlÃ¸st (-K301)';</t>
  </si>
  <si>
    <t xml:space="preserve">   NUM[389] := 'Digitale innganger strÃ¸mforsyning MCB (-F31) - AV';</t>
  </si>
  <si>
    <t xml:space="preserve">   NUM[390] := 'Eksterne signaler strÃ¸mforsyning (-F36) - AV';</t>
  </si>
  <si>
    <t xml:space="preserve">   NUM[392] := 'Vedlikeholdsmodus aktivert (-S100)';</t>
  </si>
  <si>
    <t xml:space="preserve">   NUM[393] := '24VDC MCB-gruppe (-F37) - alarm';</t>
  </si>
  <si>
    <t xml:space="preserve">   NUM[394] := '24VDC MCB-gruppe (-F34, -F38) - tur';</t>
  </si>
  <si>
    <t xml:space="preserve">   NUM[396] := 'StrÃ¸mforsyning med digitale utganger (-F32) - AV';</t>
  </si>
  <si>
    <t xml:space="preserve">   NUM[410] := 'HjelpeAggregat Sentron PAC3220 - kommunikasjonsfeil';</t>
  </si>
  <si>
    <t xml:space="preserve">   NUM[411] := '0BFA01 kommunikasjonsfeil i avlukke';</t>
  </si>
  <si>
    <t xml:space="preserve">   NUM[413] := 'Kommunikasjonsfeil i mellomspenningsbÃ¥s';</t>
  </si>
  <si>
    <t xml:space="preserve">   NUM[414] := 'Aggregat 1 +1CJA01 Kommunikasjonsfeil';</t>
  </si>
  <si>
    <t xml:space="preserve">   NUM[415] := 'Aggregat 2 +2CJA01 Kommunikasjonsfeil';</t>
  </si>
  <si>
    <t xml:space="preserve">   NUM[420] := 'STI-alarm fra inntak +0LPY01';</t>
  </si>
  <si>
    <t xml:space="preserve">   NUM[421] := 'NSD-alarm fra inntak +0LPY01';</t>
  </si>
  <si>
    <t xml:space="preserve">   NUM[422] := 'QSD-alarm fra inntak +0LPY01';</t>
  </si>
  <si>
    <t xml:space="preserve">   NUM[423] := 'ESD-alarm fra inntak +0LPY01';</t>
  </si>
  <si>
    <t xml:space="preserve">   NUM[424] := 'SICAM-Aggregatens strÃ¸mforsyning (-F39) - AV';</t>
  </si>
  <si>
    <t xml:space="preserve">   NUM[425] := '220VDC MCB-gruppe (-F130) - tur';</t>
  </si>
  <si>
    <t xml:space="preserve">   NUM[426] := 'Aggregat 2 NÃ¸davstengningsknapp trykket';</t>
  </si>
  <si>
    <t xml:space="preserve">   NUM[427] := 'HPU-nÃ¸davstengningsknapp trykket';</t>
  </si>
  <si>
    <t xml:space="preserve">   NUM[428] := 'Aggregat 1 NÃ¸davstengningsknapp trykket';</t>
  </si>
  <si>
    <t xml:space="preserve">   NUM[429] := 'Brannalarm fra kontrollrommet';</t>
  </si>
  <si>
    <t xml:space="preserve">   NUM[430] := 'Brannalarm fra transformatorrommet';</t>
  </si>
  <si>
    <t xml:space="preserve">   NUM[440] := 'Stans av Aggregat 1 fra fjernstasjon';</t>
  </si>
  <si>
    <t xml:space="preserve">   NUM[441] := 'Stans av Aggregat 2 fra fjernstasjon';</t>
  </si>
  <si>
    <t xml:space="preserve">   NUM[442] := 'Blokkering av Aggregat 1 fra fjernstasjon';</t>
  </si>
  <si>
    <t xml:space="preserve">   NUM[443] := 'Blokkering av Aggregat 2 fra fjernstasjon';</t>
  </si>
  <si>
    <t xml:space="preserve">   NUM[444] := ' Kontrollrom for brannalarm';</t>
  </si>
  <si>
    <t xml:space="preserve">   NUM[448] := 'Feil pÃ¥ likeretter (-KP1)';</t>
  </si>
  <si>
    <t xml:space="preserve">   NUM[449] := 'AC-inngang faliure (-KP2)';</t>
  </si>
  <si>
    <t xml:space="preserve">   NUM[450] := 'DC-utgang faliure (-KP3)';</t>
  </si>
  <si>
    <t xml:space="preserve">   NUM[451] := 'Feil pÃ¥ kontrollforsyningen (-FCP)';</t>
  </si>
  <si>
    <t xml:space="preserve">   NUM[452] := 'DC-utgang faliure (-KP3)';</t>
  </si>
  <si>
    <t xml:space="preserve">   NUM[453] := 'Feil i hovedforsyningen (-F0)';</t>
  </si>
  <si>
    <t xml:space="preserve">   NUM[454] := 'Mislykket tjenesteforsyning (-FS)';</t>
  </si>
  <si>
    <t xml:space="preserve">   NUM[455] := 'ModulstÃ¸tte (-FM1, -FM2, - FM3)';</t>
  </si>
  <si>
    <t xml:space="preserve">   NUM[456] := 'Hoved-CB (-Q0) - PÃ…';</t>
  </si>
  <si>
    <t xml:space="preserve">   NUM[457] := 'Aggregat 1 strÃ¸mforsyning (-F1) - AV';</t>
  </si>
  <si>
    <t xml:space="preserve">   NUM[458] := 'Aggregat 2 strÃ¸mforsyning (-F2) - AV';</t>
  </si>
  <si>
    <t xml:space="preserve">   NUM[459] := 'Vanlig strÃ¸mforsyning 1 (-F3) - AV';</t>
  </si>
  <si>
    <t xml:space="preserve">   NUM[460] := 'Felles strÃ¸mforsyning 2 (-F4) - AV';</t>
  </si>
  <si>
    <t xml:space="preserve">   NUM[461] := 'Aggregat 1 CWS ventilmotor MCB (-F5) - AV';</t>
  </si>
  <si>
    <t xml:space="preserve">   NUM[462] := 'Aggregat 1 MV CB-motor MCB (-F6) - AV';</t>
  </si>
  <si>
    <t xml:space="preserve">   NUM[463] := 'Signalsystemforsyning 1 MCB (-F7) - AV';</t>
  </si>
  <si>
    <t xml:space="preserve">   NUM[464] := 'Signalsystemforsyning 2 MCB (-F8) - AV';</t>
  </si>
  <si>
    <t xml:space="preserve">   NUM[465] := 'Aggregat 1 DWS motorforsyning MCB (-F9) - AV';</t>
  </si>
  <si>
    <t xml:space="preserve">   NUM[466] := 'Likeretter 1 24VDC MCB (-F10) - AV';</t>
  </si>
  <si>
    <t xml:space="preserve">   NUM[467] := 'Likeretter 2 24VDC MCB (-F11) - AV';</t>
  </si>
  <si>
    <t xml:space="preserve">   NUM[468] := 'Service voltage forsynings faiure (-FS)';</t>
  </si>
  <si>
    <t xml:space="preserve">   NUM[482] := 'AC voltage ikke tilstede (-F411, -K411)';</t>
  </si>
  <si>
    <t xml:space="preserve">   NUM[488] := 'Overspenningsavleder (-FU1) - feil';</t>
  </si>
  <si>
    <t xml:space="preserve">   NUM[493] := '24VDC MCB-gruppe (-F31, -F422, -F39) - alarm';</t>
  </si>
  <si>
    <t xml:space="preserve">   NUM[494] := '24VDC MCB-gruppe (-F38) - tur';</t>
  </si>
  <si>
    <t xml:space="preserve">   NUM[500] := '24VDC likeretter 1 (-F10, U101) - feil';</t>
  </si>
  <si>
    <t xml:space="preserve">   NUM[501] := '24VDC likeretter 2 (-F11, U102) - feil';</t>
  </si>
  <si>
    <t xml:space="preserve">   NUM[503] := '24VDC batteri (-FB, -F40, -K201) - frakoblet';</t>
  </si>
  <si>
    <t xml:space="preserve">   NUM[510] := 'Felles DC-forsyning MCB AV (-F0)';</t>
  </si>
  <si>
    <t xml:space="preserve">   NUM[511] := '220VDC Batteribryter frakobling (-F0) - AV';</t>
  </si>
  <si>
    <t xml:space="preserve">   NUM[512] := 'Innkommende hovedforsyning CB (-Q0) - AV';</t>
  </si>
  <si>
    <t xml:space="preserve">   NUM[521] := 'Ventilasjonssystemet er ikke klart';</t>
  </si>
  <si>
    <t xml:space="preserve">   NUM[523] := 'Aggr. 1 kontrollskap +1CJA01 DC strÃ¸mforsyning MCB (-F13) - AV';</t>
  </si>
  <si>
    <t xml:space="preserve">   NUM[524] := 'Aggr. 2 kontrollskap +2CJA01 DC strÃ¸mforsyning MCB (-F14) - AV';</t>
  </si>
  <si>
    <t xml:space="preserve">   NUM[526] := 'Aggr. 1 kontrollskap +1CJA01 AC strÃ¸mforsyning MCB (-F91) - AV';</t>
  </si>
  <si>
    <t xml:space="preserve">   NUM[527] := 'Aggr. 2 kontrollskap +2CJA01 AC strÃ¸mforsyning MCB (-F92) - AV';</t>
  </si>
  <si>
    <t xml:space="preserve">   NUM[529] := 'Vanlig kontrollunge. +0CJA01 AC-strÃ¸mforsyning MCB (-F93) - AV';</t>
  </si>
  <si>
    <t xml:space="preserve"> s</t>
  </si>
  <si>
    <t>DEVICE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</si>
</sst>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sz val="11"/>
      <name val="Calibri"/>
      <family val="2"/>
      <scheme val="minor"/>
    </font>
    <font>
      <sz val="8"/>
      <name val="Calibri"/>
      <family val="2"/>
      <scheme val="minor"/>
    </font>
    <font>
      <sz val="11"/>
      <color theme="1"/>
      <name val="Calibri"/>
      <family val="2"/>
      <scheme val="minor"/>
    </font>
    <font>
      <sz val="11"/>
      <color rgb="FF9C5700"/>
      <name val="Calibri"/>
      <family val="2"/>
      <scheme val="minor"/>
    </font>
    <font>
      <sz val="11"/>
      <color theme="0"/>
      <name val="Calibri"/>
      <family val="2"/>
      <scheme val="minor"/>
    </font>
    <font>
      <sz val="10"/>
      <color theme="1"/>
      <name val="Calibri"/>
      <family val="2"/>
      <scheme val="minor"/>
    </font>
    <font>
      <sz val="16"/>
      <color theme="0"/>
      <name val="Calibri"/>
      <family val="2"/>
      <scheme val="minor"/>
    </font>
    <font>
      <b/>
      <sz val="9"/>
      <color theme="1"/>
      <name val="Calibri"/>
      <family val="2"/>
      <charset val="238"/>
      <scheme val="minor"/>
    </font>
    <font>
      <sz val="9"/>
      <color theme="1"/>
      <name val="Calibri"/>
      <family val="2"/>
      <scheme val="minor"/>
    </font>
    <font>
      <b/>
      <sz val="11"/>
      <color theme="1"/>
      <name val="Calibri"/>
      <family val="2"/>
      <charset val="238"/>
      <scheme val="minor"/>
    </font>
    <font>
      <sz val="11"/>
      <color rgb="FF000000"/>
      <name val="Calibri"/>
      <family val="2"/>
      <scheme val="minor"/>
    </font>
    <font>
      <sz val="11"/>
      <color theme="1"/>
      <name val="Calibri"/>
      <family val="2"/>
      <charset val="238"/>
      <scheme val="minor"/>
    </font>
    <font>
      <sz val="11"/>
      <color rgb="FF9C0006"/>
      <name val="Calibri"/>
      <family val="2"/>
      <charset val="238"/>
      <scheme val="minor"/>
    </font>
    <font>
      <sz val="11"/>
      <color rgb="FF000000"/>
      <name val="Calibri"/>
      <family val="2"/>
    </font>
    <font>
      <sz val="11"/>
      <color rgb="FF006100"/>
      <name val="Calibri"/>
      <family val="2"/>
      <charset val="238"/>
      <scheme val="minor"/>
    </font>
  </fonts>
  <fills count="11">
    <fill>
      <patternFill patternType="none"/>
    </fill>
    <fill>
      <patternFill patternType="gray125"/>
    </fill>
    <fill>
      <patternFill patternType="solid">
        <fgColor theme="4" tint="0.79998168889431442"/>
        <bgColor indexed="65"/>
      </patternFill>
    </fill>
    <fill>
      <patternFill patternType="solid">
        <fgColor rgb="FFFFEB9C"/>
      </patternFill>
    </fill>
    <fill>
      <patternFill patternType="solid">
        <fgColor rgb="FF00B0F0"/>
        <bgColor indexed="64"/>
      </patternFill>
    </fill>
    <fill>
      <patternFill patternType="solid">
        <fgColor theme="4" tint="-0.249977111117893"/>
        <bgColor indexed="64"/>
      </patternFill>
    </fill>
    <fill>
      <patternFill patternType="solid">
        <fgColor rgb="FF0070C0"/>
        <bgColor indexed="64"/>
      </patternFill>
    </fill>
    <fill>
      <patternFill patternType="solid">
        <fgColor theme="0"/>
        <bgColor indexed="64"/>
      </patternFill>
    </fill>
    <fill>
      <patternFill patternType="solid">
        <fgColor theme="4" tint="0.79998168889431442"/>
        <bgColor theme="4" tint="0.79998168889431442"/>
      </patternFill>
    </fill>
    <fill>
      <patternFill patternType="solid">
        <fgColor rgb="FFFFC7CE"/>
      </patternFill>
    </fill>
    <fill>
      <patternFill patternType="solid">
        <fgColor rgb="FFC6EFCE"/>
      </patternFill>
    </fill>
  </fills>
  <borders count="15">
    <border>
      <left/>
      <right/>
      <top/>
      <bottom/>
      <diagonal/>
    </border>
    <border>
      <left/>
      <right/>
      <top/>
      <bottom style="medium">
        <color indexed="64"/>
      </bottom>
      <diagonal/>
    </border>
    <border>
      <left/>
      <right/>
      <top/>
      <bottom style="thin">
        <color indexed="64"/>
      </bottom>
      <diagonal/>
    </border>
    <border>
      <left/>
      <right/>
      <top style="thin">
        <color indexed="64"/>
      </top>
      <bottom/>
      <diagonal/>
    </border>
    <border>
      <left/>
      <right/>
      <top style="thin">
        <color theme="4" tint="0.39997558519241921"/>
      </top>
      <bottom style="thin">
        <color theme="4" tint="0.39997558519241921"/>
      </bottom>
      <diagonal/>
    </border>
    <border>
      <left style="thin">
        <color indexed="64"/>
      </left>
      <right/>
      <top style="thin">
        <color theme="4" tint="0.39997558519241921"/>
      </top>
      <bottom style="thin">
        <color theme="4" tint="0.39997558519241921"/>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5">
    <xf numFmtId="0" fontId="0" fillId="0" borderId="0"/>
    <xf numFmtId="0" fontId="3" fillId="2" borderId="0" applyNumberFormat="0" applyBorder="0" applyAlignment="0" applyProtection="0"/>
    <xf numFmtId="0" fontId="4" fillId="3" borderId="0" applyNumberFormat="0" applyBorder="0" applyAlignment="0" applyProtection="0"/>
    <xf numFmtId="0" fontId="13" fillId="9" borderId="0" applyNumberFormat="0" applyBorder="0" applyAlignment="0" applyProtection="0"/>
    <xf numFmtId="0" fontId="15" fillId="10" borderId="0" applyNumberFormat="0" applyBorder="0" applyAlignment="0" applyProtection="0"/>
  </cellStyleXfs>
  <cellXfs count="111">
    <xf numFmtId="0" fontId="0" fillId="0" borderId="0" xfId="0"/>
    <xf numFmtId="0" fontId="0" fillId="0" borderId="0" xfId="0" applyAlignment="1">
      <alignment horizontal="center" vertical="center"/>
    </xf>
    <xf numFmtId="0" fontId="1" fillId="0" borderId="0" xfId="0" applyFont="1"/>
    <xf numFmtId="0" fontId="0" fillId="0" borderId="0" xfId="0" applyAlignment="1">
      <alignment horizontal="left" vertical="top"/>
    </xf>
    <xf numFmtId="0" fontId="0" fillId="0" borderId="0" xfId="0" applyAlignment="1">
      <alignment horizontal="center"/>
    </xf>
    <xf numFmtId="0" fontId="0" fillId="0" borderId="1" xfId="0" applyBorder="1" applyAlignment="1">
      <alignment horizontal="center" vertical="center"/>
    </xf>
    <xf numFmtId="0" fontId="0" fillId="0" borderId="2" xfId="0" applyBorder="1"/>
    <xf numFmtId="0" fontId="0" fillId="0" borderId="2" xfId="0" applyBorder="1" applyAlignment="1">
      <alignment horizontal="center" vertical="center"/>
    </xf>
    <xf numFmtId="0" fontId="0" fillId="0" borderId="2" xfId="0" applyBorder="1" applyAlignment="1">
      <alignment horizontal="center"/>
    </xf>
    <xf numFmtId="1" fontId="0" fillId="0" borderId="0" xfId="0" applyNumberFormat="1"/>
    <xf numFmtId="49" fontId="0" fillId="0" borderId="0" xfId="0" applyNumberFormat="1"/>
    <xf numFmtId="0" fontId="0" fillId="0" borderId="0" xfId="0" applyAlignment="1">
      <alignment horizontal="left"/>
    </xf>
    <xf numFmtId="0" fontId="0" fillId="0" borderId="2" xfId="0" applyBorder="1" applyAlignment="1">
      <alignment horizontal="left"/>
    </xf>
    <xf numFmtId="0" fontId="0" fillId="0" borderId="0" xfId="0" applyAlignment="1">
      <alignment horizontal="left" vertical="center"/>
    </xf>
    <xf numFmtId="0" fontId="0" fillId="0" borderId="3" xfId="0" applyBorder="1" applyAlignment="1">
      <alignment horizontal="left" vertical="center"/>
    </xf>
    <xf numFmtId="0" fontId="0" fillId="0" borderId="2" xfId="0" applyBorder="1" applyAlignment="1">
      <alignment horizontal="left" vertical="top"/>
    </xf>
    <xf numFmtId="0" fontId="3" fillId="2" borderId="2" xfId="1" applyBorder="1"/>
    <xf numFmtId="0" fontId="3" fillId="2" borderId="0" xfId="1"/>
    <xf numFmtId="0" fontId="1" fillId="0" borderId="0" xfId="0" applyFont="1" applyAlignment="1">
      <alignment horizontal="center" vertical="center"/>
    </xf>
    <xf numFmtId="0" fontId="0" fillId="0" borderId="0" xfId="0" quotePrefix="1"/>
    <xf numFmtId="0" fontId="5" fillId="5" borderId="0" xfId="0" applyFont="1" applyFill="1" applyAlignment="1">
      <alignment vertical="center" wrapText="1"/>
    </xf>
    <xf numFmtId="0" fontId="5" fillId="0" borderId="0" xfId="0" applyFont="1" applyAlignment="1">
      <alignment vertical="center" wrapText="1"/>
    </xf>
    <xf numFmtId="0" fontId="6" fillId="0" borderId="0" xfId="0" applyFont="1"/>
    <xf numFmtId="0" fontId="6" fillId="0" borderId="0" xfId="0" applyFont="1" applyAlignment="1">
      <alignment horizontal="center" vertical="center"/>
    </xf>
    <xf numFmtId="0" fontId="6" fillId="0" borderId="0" xfId="0" applyFont="1" applyAlignment="1">
      <alignment horizontal="left" vertical="center"/>
    </xf>
    <xf numFmtId="49" fontId="6" fillId="0" borderId="0" xfId="0" applyNumberFormat="1" applyFont="1" applyAlignment="1">
      <alignment horizontal="center" vertical="center"/>
    </xf>
    <xf numFmtId="0" fontId="8" fillId="0" borderId="0" xfId="0" applyFont="1" applyAlignment="1">
      <alignment horizontal="center" vertical="center"/>
    </xf>
    <xf numFmtId="0" fontId="0" fillId="7" borderId="0" xfId="0" applyFill="1"/>
    <xf numFmtId="0" fontId="5" fillId="7" borderId="0" xfId="0" applyFont="1" applyFill="1"/>
    <xf numFmtId="0" fontId="0" fillId="7" borderId="0" xfId="0" applyFill="1" applyAlignment="1">
      <alignment horizontal="center"/>
    </xf>
    <xf numFmtId="0" fontId="0" fillId="7" borderId="0" xfId="0" applyFill="1" applyAlignment="1">
      <alignment horizontal="center" vertical="center"/>
    </xf>
    <xf numFmtId="49" fontId="6" fillId="0" borderId="0" xfId="0" applyNumberFormat="1" applyFont="1"/>
    <xf numFmtId="0" fontId="9" fillId="0" borderId="0" xfId="0" applyFont="1"/>
    <xf numFmtId="0" fontId="0" fillId="0" borderId="1" xfId="0" applyBorder="1" applyAlignment="1">
      <alignment horizontal="left" vertical="top"/>
    </xf>
    <xf numFmtId="0" fontId="0" fillId="0" borderId="0" xfId="0" applyAlignment="1">
      <alignment horizontal="left" vertical="center" wrapText="1"/>
    </xf>
    <xf numFmtId="0" fontId="0" fillId="0" borderId="0" xfId="0" applyAlignment="1">
      <alignment wrapText="1"/>
    </xf>
    <xf numFmtId="0" fontId="0" fillId="0" borderId="0" xfId="0" applyAlignment="1">
      <alignment horizontal="center" vertical="center" wrapText="1"/>
    </xf>
    <xf numFmtId="49" fontId="0" fillId="0" borderId="0" xfId="0" quotePrefix="1" applyNumberFormat="1"/>
    <xf numFmtId="0" fontId="10" fillId="0" borderId="0" xfId="0" applyFont="1"/>
    <xf numFmtId="0" fontId="0" fillId="8" borderId="4" xfId="0" applyFill="1" applyBorder="1"/>
    <xf numFmtId="0" fontId="0" fillId="0" borderId="4" xfId="0" applyBorder="1"/>
    <xf numFmtId="0" fontId="11" fillId="0" borderId="0" xfId="0" applyFont="1"/>
    <xf numFmtId="0" fontId="3" fillId="2" borderId="0" xfId="1" applyAlignment="1">
      <alignment horizontal="left" vertical="center" wrapText="1"/>
    </xf>
    <xf numFmtId="0" fontId="3" fillId="2" borderId="4" xfId="1" applyBorder="1"/>
    <xf numFmtId="0" fontId="12" fillId="2" borderId="4" xfId="1" applyFont="1" applyBorder="1"/>
    <xf numFmtId="0" fontId="3" fillId="2" borderId="5" xfId="1" applyBorder="1"/>
    <xf numFmtId="49" fontId="0" fillId="0" borderId="1" xfId="0" applyNumberFormat="1" applyBorder="1"/>
    <xf numFmtId="0" fontId="13" fillId="9" borderId="0" xfId="3" applyAlignment="1">
      <alignment horizontal="left" vertical="top"/>
    </xf>
    <xf numFmtId="0" fontId="13" fillId="9" borderId="0" xfId="3"/>
    <xf numFmtId="0" fontId="13" fillId="9" borderId="0" xfId="3" applyBorder="1" applyAlignment="1">
      <alignment horizontal="left" vertical="top"/>
    </xf>
    <xf numFmtId="49" fontId="0" fillId="0" borderId="0" xfId="0" quotePrefix="1" applyNumberFormat="1" applyAlignment="1">
      <alignment horizontal="center" vertical="center"/>
    </xf>
    <xf numFmtId="0" fontId="1" fillId="0" borderId="0" xfId="0" applyFont="1" applyAlignment="1">
      <alignment horizontal="left" vertical="top"/>
    </xf>
    <xf numFmtId="0" fontId="0" fillId="0" borderId="1" xfId="0" applyBorder="1"/>
    <xf numFmtId="0" fontId="13" fillId="9" borderId="1" xfId="3" applyBorder="1"/>
    <xf numFmtId="0" fontId="6" fillId="0" borderId="6" xfId="0" applyFont="1" applyBorder="1" applyAlignment="1">
      <alignment vertical="center"/>
    </xf>
    <xf numFmtId="0" fontId="6" fillId="0" borderId="7" xfId="0" applyFont="1" applyBorder="1" applyAlignment="1">
      <alignment horizontal="center" vertical="center"/>
    </xf>
    <xf numFmtId="0" fontId="6" fillId="0" borderId="7" xfId="0" applyFont="1" applyBorder="1" applyAlignment="1">
      <alignment vertical="center"/>
    </xf>
    <xf numFmtId="0" fontId="6" fillId="0" borderId="0" xfId="0" applyFont="1" applyAlignment="1">
      <alignment vertical="center"/>
    </xf>
    <xf numFmtId="0" fontId="6" fillId="0" borderId="0" xfId="0" applyFont="1" applyAlignment="1">
      <alignment horizontal="center" vertical="center" wrapText="1"/>
    </xf>
    <xf numFmtId="0" fontId="6" fillId="0" borderId="0" xfId="0" applyFont="1" applyAlignment="1">
      <alignment horizontal="left" vertical="center" wrapText="1"/>
    </xf>
    <xf numFmtId="0" fontId="8" fillId="0" borderId="0" xfId="0" applyFont="1" applyAlignment="1">
      <alignment horizontal="center" vertical="center" wrapText="1"/>
    </xf>
    <xf numFmtId="0" fontId="15" fillId="10" borderId="8" xfId="4" applyBorder="1"/>
    <xf numFmtId="0" fontId="15" fillId="10" borderId="9" xfId="4" applyBorder="1" applyAlignment="1">
      <alignment vertical="center"/>
    </xf>
    <xf numFmtId="0" fontId="15" fillId="10" borderId="10" xfId="4" applyBorder="1" applyAlignment="1">
      <alignment vertical="center"/>
    </xf>
    <xf numFmtId="0" fontId="15" fillId="10" borderId="0" xfId="4" applyBorder="1" applyAlignment="1">
      <alignment vertical="center"/>
    </xf>
    <xf numFmtId="0" fontId="15" fillId="10" borderId="12" xfId="4" applyBorder="1" applyAlignment="1">
      <alignment vertical="center"/>
    </xf>
    <xf numFmtId="0" fontId="15" fillId="10" borderId="0" xfId="4" applyBorder="1"/>
    <xf numFmtId="0" fontId="15" fillId="10" borderId="13" xfId="4" applyBorder="1" applyAlignment="1">
      <alignment vertical="center"/>
    </xf>
    <xf numFmtId="0" fontId="15" fillId="10" borderId="1" xfId="4" applyBorder="1" applyAlignment="1">
      <alignment vertical="center"/>
    </xf>
    <xf numFmtId="0" fontId="15" fillId="10" borderId="14" xfId="4" applyBorder="1" applyAlignment="1">
      <alignment vertical="center"/>
    </xf>
    <xf numFmtId="0" fontId="4" fillId="3" borderId="8" xfId="2" applyBorder="1" applyAlignment="1">
      <alignment vertical="center"/>
    </xf>
    <xf numFmtId="0" fontId="4" fillId="3" borderId="9" xfId="2" applyBorder="1" applyAlignment="1">
      <alignment vertical="center"/>
    </xf>
    <xf numFmtId="0" fontId="4" fillId="3" borderId="10" xfId="2" applyBorder="1" applyAlignment="1">
      <alignment vertical="center"/>
    </xf>
    <xf numFmtId="0" fontId="15" fillId="10" borderId="8" xfId="4" applyBorder="1" applyAlignment="1">
      <alignment vertical="center"/>
    </xf>
    <xf numFmtId="0" fontId="4" fillId="3" borderId="0" xfId="2" applyBorder="1"/>
    <xf numFmtId="0" fontId="4" fillId="3" borderId="12" xfId="2" applyBorder="1"/>
    <xf numFmtId="0" fontId="4" fillId="3" borderId="13" xfId="2" applyBorder="1"/>
    <xf numFmtId="0" fontId="4" fillId="3" borderId="1" xfId="2" applyBorder="1"/>
    <xf numFmtId="0" fontId="4" fillId="3" borderId="14" xfId="2" applyBorder="1"/>
    <xf numFmtId="0" fontId="4" fillId="3" borderId="8" xfId="2" applyBorder="1"/>
    <xf numFmtId="0" fontId="4" fillId="3" borderId="9" xfId="2" applyBorder="1"/>
    <xf numFmtId="0" fontId="4" fillId="3" borderId="10" xfId="2" applyBorder="1"/>
    <xf numFmtId="0" fontId="4" fillId="3" borderId="11" xfId="2" applyBorder="1"/>
    <xf numFmtId="0" fontId="4" fillId="3" borderId="0" xfId="2" applyAlignment="1">
      <alignment vertical="center"/>
    </xf>
    <xf numFmtId="0" fontId="7" fillId="6" borderId="0" xfId="0" applyFont="1" applyFill="1" applyAlignment="1">
      <alignment horizontal="center" vertical="center"/>
    </xf>
    <xf numFmtId="0" fontId="6" fillId="4" borderId="0" xfId="0" applyFont="1" applyFill="1" applyAlignment="1">
      <alignment horizontal="center"/>
    </xf>
    <xf numFmtId="0" fontId="6" fillId="0" borderId="0" xfId="0" applyFont="1" applyAlignment="1">
      <alignment horizontal="center"/>
    </xf>
    <xf numFmtId="0" fontId="0" fillId="4" borderId="0" xfId="0" applyFill="1" applyAlignment="1">
      <alignment horizontal="center"/>
    </xf>
    <xf numFmtId="0" fontId="0" fillId="0" borderId="0" xfId="0" applyAlignment="1">
      <alignment horizontal="left" vertical="center"/>
    </xf>
    <xf numFmtId="0" fontId="4" fillId="3" borderId="8" xfId="2" applyBorder="1" applyAlignment="1">
      <alignment horizontal="center"/>
    </xf>
    <xf numFmtId="0" fontId="4" fillId="3" borderId="9" xfId="2" applyBorder="1" applyAlignment="1">
      <alignment horizontal="center"/>
    </xf>
    <xf numFmtId="0" fontId="4" fillId="3" borderId="10" xfId="2" applyBorder="1" applyAlignment="1">
      <alignment horizontal="center"/>
    </xf>
    <xf numFmtId="0" fontId="4" fillId="3" borderId="11" xfId="2" applyBorder="1" applyAlignment="1">
      <alignment horizontal="center"/>
    </xf>
    <xf numFmtId="0" fontId="4" fillId="3" borderId="0" xfId="2" applyBorder="1" applyAlignment="1">
      <alignment horizontal="center"/>
    </xf>
    <xf numFmtId="0" fontId="4" fillId="3" borderId="12" xfId="2" applyBorder="1" applyAlignment="1">
      <alignment horizontal="center"/>
    </xf>
    <xf numFmtId="0" fontId="4" fillId="3" borderId="13" xfId="2" applyBorder="1" applyAlignment="1">
      <alignment horizontal="center"/>
    </xf>
    <xf numFmtId="0" fontId="4" fillId="3" borderId="1" xfId="2" applyBorder="1" applyAlignment="1">
      <alignment horizontal="center"/>
    </xf>
    <xf numFmtId="0" fontId="4" fillId="3" borderId="14" xfId="2" applyBorder="1" applyAlignment="1">
      <alignment horizontal="center"/>
    </xf>
    <xf numFmtId="0" fontId="15" fillId="10" borderId="8" xfId="4" applyBorder="1" applyAlignment="1">
      <alignment horizontal="center" vertical="center"/>
    </xf>
    <xf numFmtId="0" fontId="15" fillId="10" borderId="9" xfId="4" applyBorder="1" applyAlignment="1">
      <alignment horizontal="center" vertical="center"/>
    </xf>
    <xf numFmtId="0" fontId="15" fillId="10" borderId="10" xfId="4" applyBorder="1" applyAlignment="1">
      <alignment horizontal="center" vertical="center"/>
    </xf>
    <xf numFmtId="0" fontId="15" fillId="10" borderId="11" xfId="4" applyBorder="1" applyAlignment="1">
      <alignment horizontal="center" vertical="center"/>
    </xf>
    <xf numFmtId="0" fontId="15" fillId="10" borderId="0" xfId="4" applyBorder="1" applyAlignment="1">
      <alignment horizontal="center" vertical="center"/>
    </xf>
    <xf numFmtId="0" fontId="15" fillId="10" borderId="12" xfId="4" applyBorder="1" applyAlignment="1">
      <alignment horizontal="center" vertical="center"/>
    </xf>
    <xf numFmtId="0" fontId="15" fillId="10" borderId="13" xfId="4" applyBorder="1" applyAlignment="1">
      <alignment horizontal="center" vertical="center"/>
    </xf>
    <xf numFmtId="0" fontId="15" fillId="10" borderId="1" xfId="4" applyBorder="1" applyAlignment="1">
      <alignment horizontal="center" vertical="center"/>
    </xf>
    <xf numFmtId="0" fontId="15" fillId="10" borderId="14" xfId="4" applyBorder="1" applyAlignment="1">
      <alignment horizontal="center" vertical="center"/>
    </xf>
    <xf numFmtId="0" fontId="0" fillId="0" borderId="0" xfId="0"/>
    <xf numFmtId="0" fontId="5" fillId="5" borderId="0" xfId="0" applyFont="1" applyFill="1" applyAlignment="1">
      <alignment horizontal="center" vertical="center" wrapText="1"/>
    </xf>
    <xf numFmtId="0" fontId="4" fillId="3" borderId="0" xfId="2" applyAlignment="1">
      <alignment horizontal="center" vertical="center"/>
    </xf>
    <xf numFmtId="0" fontId="0" fillId="0" borderId="0" xfId="0" applyAlignment="1">
      <alignment horizontal="center"/>
    </xf>
  </cellXfs>
  <cellStyles count="5">
    <cellStyle name="20% - Accent1" xfId="1" builtinId="30"/>
    <cellStyle name="Bad" xfId="3" builtinId="27"/>
    <cellStyle name="Good" xfId="4" builtinId="26"/>
    <cellStyle name="Neutral" xfId="2" builtinId="28"/>
    <cellStyle name="Normal" xfId="0" builtinId="0"/>
  </cellStyles>
  <dxfs count="572">
    <dxf>
      <numFmt numFmtId="0" formatCode="General"/>
      <alignment horizontal="center" vertical="center" textRotation="0" wrapText="1" indent="0" justifyLastLine="0" shrinkToFit="0" readingOrder="0"/>
    </dxf>
    <dxf>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left" vertical="center" textRotation="0" wrapText="1" indent="0" justifyLastLine="0" shrinkToFit="0" readingOrder="0"/>
    </dxf>
    <dxf>
      <alignment horizontal="left" vertical="center" textRotation="0" wrapText="1" indent="0" justifyLastLine="0" shrinkToFit="0" readingOrder="0"/>
    </dxf>
    <dxf>
      <numFmt numFmtId="0" formatCode="General"/>
      <alignment horizontal="left" vertical="center" textRotation="0" wrapText="1" indent="0" justifyLastLine="0" shrinkToFit="0" readingOrder="0"/>
    </dxf>
    <dxf>
      <numFmt numFmtId="0" formatCode="General"/>
      <alignment horizontal="left" vertical="center" textRotation="0" wrapText="1" indent="0" justifyLastLine="0" shrinkToFit="0" readingOrder="0"/>
    </dxf>
    <dxf>
      <numFmt numFmtId="0" formatCode="General"/>
      <alignment horizontal="left" vertical="center" textRotation="0" wrapText="1" indent="0" justifyLastLine="0" shrinkToFit="0" readingOrder="0"/>
    </dxf>
    <dxf>
      <numFmt numFmtId="0" formatCode="General"/>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ill>
        <patternFill>
          <bgColor rgb="FFFFFF00"/>
        </patternFill>
      </fill>
    </dxf>
    <dxf>
      <fill>
        <patternFill>
          <bgColor rgb="FFFF0000"/>
        </patternFill>
      </fill>
    </dxf>
    <dxf>
      <fill>
        <patternFill>
          <bgColor rgb="FF00B050"/>
        </patternFill>
      </fill>
    </dxf>
    <dxf>
      <numFmt numFmtId="0" formatCode="General"/>
      <alignment horizontal="center" vertical="center" textRotation="0" wrapText="0" indent="0" justifyLastLine="0" shrinkToFit="0" readingOrder="0"/>
    </dxf>
    <dxf>
      <numFmt numFmtId="0" formatCode="General"/>
      <alignment horizontal="left" vertical="center" textRotation="0" wrapText="0" indent="0" justifyLastLine="0" shrinkToFit="0" readingOrder="0"/>
    </dxf>
    <dxf>
      <alignment horizontal="left" vertical="center" textRotation="0" wrapText="0" indent="0" justifyLastLine="0" shrinkToFit="0" readingOrder="0"/>
    </dxf>
    <dxf>
      <numFmt numFmtId="0" formatCode="General"/>
      <alignment horizontal="left" vertical="center" textRotation="0" wrapText="1"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dxf>
    <dxf>
      <numFmt numFmtId="30" formatCode="@"/>
    </dxf>
    <dxf>
      <numFmt numFmtId="0" formatCode="General"/>
    </dxf>
    <dxf>
      <fill>
        <patternFill>
          <bgColor rgb="FF00B050"/>
        </patternFill>
      </fill>
    </dxf>
    <dxf>
      <fill>
        <patternFill>
          <bgColor rgb="FFFFFF00"/>
        </patternFill>
      </fill>
    </dxf>
    <dxf>
      <fill>
        <patternFill>
          <bgColor rgb="FFFFFF00"/>
        </patternFill>
      </fill>
    </dxf>
    <dxf>
      <fill>
        <patternFill>
          <bgColor rgb="FFFFFF00"/>
        </patternFill>
      </fill>
    </dxf>
    <dxf>
      <numFmt numFmtId="0" formatCode="General"/>
      <alignment horizontal="center"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rgb="FF7F7F7F"/>
        </top>
      </border>
    </dxf>
    <dxf>
      <fill>
        <patternFill>
          <bgColor rgb="FFB9FFD9"/>
        </patternFill>
      </fill>
    </dxf>
    <dxf>
      <fill>
        <patternFill>
          <bgColor rgb="FF5DD5FF"/>
        </patternFill>
      </fill>
    </dxf>
    <dxf>
      <fill>
        <patternFill>
          <bgColor rgb="FFFFFF99"/>
        </patternFill>
      </fill>
    </dxf>
    <dxf>
      <fill>
        <patternFill>
          <bgColor rgb="FFFFC000"/>
        </patternFill>
      </fill>
    </dxf>
    <dxf>
      <fill>
        <patternFill>
          <bgColor rgb="FFFF7C8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bottom style="thin">
          <color indexed="64"/>
        </bottom>
      </border>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thin">
          <color indexed="64"/>
        </bottom>
      </border>
    </dxf>
    <dxf>
      <alignment horizontal="left" vertical="center" textRotation="0" wrapText="0" indent="0" justifyLastLine="0" shrinkToFit="0" readingOrder="0"/>
    </dxf>
    <dxf>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numFmt numFmtId="0" formatCode="General"/>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bgColor rgb="FFB9FFD9"/>
        </patternFill>
      </fill>
    </dxf>
    <dxf>
      <fill>
        <patternFill>
          <bgColor rgb="FF5DD5FF"/>
        </patternFill>
      </fill>
    </dxf>
    <dxf>
      <fill>
        <patternFill>
          <bgColor rgb="FFFFFF99"/>
        </patternFill>
      </fill>
    </dxf>
    <dxf>
      <fill>
        <patternFill>
          <bgColor rgb="FFFFC000"/>
        </patternFill>
      </fill>
    </dxf>
    <dxf>
      <fill>
        <patternFill>
          <bgColor rgb="FFFF7C80"/>
        </patternFill>
      </fill>
    </dxf>
    <dxf>
      <fill>
        <patternFill>
          <bgColor rgb="FFB9FFD9"/>
        </patternFill>
      </fill>
    </dxf>
    <dxf>
      <fill>
        <patternFill>
          <bgColor rgb="FF5DD5FF"/>
        </patternFill>
      </fill>
    </dxf>
    <dxf>
      <fill>
        <patternFill>
          <bgColor rgb="FFFFFF99"/>
        </patternFill>
      </fill>
    </dxf>
    <dxf>
      <fill>
        <patternFill>
          <bgColor rgb="FFFFC000"/>
        </patternFill>
      </fill>
    </dxf>
    <dxf>
      <fill>
        <patternFill>
          <bgColor rgb="FFFF7C80"/>
        </patternFill>
      </fill>
    </dxf>
    <dxf>
      <fill>
        <patternFill>
          <bgColor rgb="FFB9FFD9"/>
        </patternFill>
      </fill>
    </dxf>
    <dxf>
      <fill>
        <patternFill>
          <bgColor rgb="FF5DD5FF"/>
        </patternFill>
      </fill>
    </dxf>
    <dxf>
      <fill>
        <patternFill>
          <bgColor rgb="FFFFFF99"/>
        </patternFill>
      </fill>
    </dxf>
    <dxf>
      <fill>
        <patternFill>
          <bgColor rgb="FFFFC000"/>
        </patternFill>
      </fill>
    </dxf>
    <dxf>
      <fill>
        <patternFill>
          <bgColor rgb="FFFF7C80"/>
        </patternFill>
      </fill>
    </dxf>
    <dxf>
      <fill>
        <patternFill>
          <bgColor rgb="FFB9FFD9"/>
        </patternFill>
      </fill>
    </dxf>
    <dxf>
      <fill>
        <patternFill>
          <bgColor rgb="FF5DD5FF"/>
        </patternFill>
      </fill>
    </dxf>
    <dxf>
      <fill>
        <patternFill>
          <bgColor rgb="FFFFFF99"/>
        </patternFill>
      </fill>
    </dxf>
    <dxf>
      <fill>
        <patternFill>
          <bgColor rgb="FFFFC000"/>
        </patternFill>
      </fill>
    </dxf>
    <dxf>
      <fill>
        <patternFill>
          <bgColor rgb="FFFF7C80"/>
        </patternFill>
      </fill>
    </dxf>
    <dxf>
      <fill>
        <patternFill>
          <bgColor rgb="FFB9FFD9"/>
        </patternFill>
      </fill>
    </dxf>
    <dxf>
      <fill>
        <patternFill>
          <bgColor rgb="FF5DD5FF"/>
        </patternFill>
      </fill>
    </dxf>
    <dxf>
      <fill>
        <patternFill>
          <bgColor rgb="FFFFFF99"/>
        </patternFill>
      </fill>
    </dxf>
    <dxf>
      <fill>
        <patternFill>
          <bgColor rgb="FFFFC000"/>
        </patternFill>
      </fill>
    </dxf>
    <dxf>
      <fill>
        <patternFill>
          <bgColor rgb="FFFF7C8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fill>
        <patternFill patternType="none">
          <fgColor indexed="64"/>
          <bgColor auto="1"/>
        </patternFill>
      </fill>
      <alignment horizontal="left" vertical="top"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dxf>
    <dxf>
      <fill>
        <patternFill>
          <bgColor rgb="FFB9FFD9"/>
        </patternFill>
      </fill>
    </dxf>
    <dxf>
      <fill>
        <patternFill>
          <bgColor rgb="FF5DD5FF"/>
        </patternFill>
      </fill>
    </dxf>
    <dxf>
      <fill>
        <patternFill>
          <bgColor rgb="FFFFFF99"/>
        </patternFill>
      </fill>
    </dxf>
    <dxf>
      <fill>
        <patternFill>
          <bgColor rgb="FFFFC000"/>
        </patternFill>
      </fill>
    </dxf>
    <dxf>
      <fill>
        <patternFill>
          <bgColor rgb="FFFF7C80"/>
        </patternFill>
      </fill>
    </dxf>
    <dxf>
      <fill>
        <patternFill>
          <bgColor rgb="FFB9FFD9"/>
        </patternFill>
      </fill>
    </dxf>
    <dxf>
      <fill>
        <patternFill>
          <bgColor rgb="FF5DD5FF"/>
        </patternFill>
      </fill>
    </dxf>
    <dxf>
      <fill>
        <patternFill>
          <bgColor rgb="FFFFFF99"/>
        </patternFill>
      </fill>
    </dxf>
    <dxf>
      <fill>
        <patternFill>
          <bgColor rgb="FFFFC000"/>
        </patternFill>
      </fill>
    </dxf>
    <dxf>
      <fill>
        <patternFill>
          <bgColor rgb="FFFF7C80"/>
        </patternFill>
      </fill>
    </dxf>
    <dxf>
      <fill>
        <patternFill>
          <bgColor rgb="FFB9FFD9"/>
        </patternFill>
      </fill>
    </dxf>
    <dxf>
      <fill>
        <patternFill>
          <bgColor rgb="FF5DD5FF"/>
        </patternFill>
      </fill>
    </dxf>
    <dxf>
      <fill>
        <patternFill>
          <bgColor rgb="FFFFFF99"/>
        </patternFill>
      </fill>
    </dxf>
    <dxf>
      <fill>
        <patternFill>
          <bgColor rgb="FFFFC000"/>
        </patternFill>
      </fill>
    </dxf>
    <dxf>
      <fill>
        <patternFill>
          <bgColor rgb="FFFF7C80"/>
        </patternFill>
      </fill>
    </dxf>
    <dxf>
      <fill>
        <patternFill>
          <bgColor rgb="FFB9FFD9"/>
        </patternFill>
      </fill>
    </dxf>
    <dxf>
      <fill>
        <patternFill>
          <bgColor rgb="FF5DD5FF"/>
        </patternFill>
      </fill>
    </dxf>
    <dxf>
      <fill>
        <patternFill>
          <bgColor rgb="FFFFFF99"/>
        </patternFill>
      </fill>
    </dxf>
    <dxf>
      <fill>
        <patternFill>
          <bgColor rgb="FFFFC000"/>
        </patternFill>
      </fill>
    </dxf>
    <dxf>
      <fill>
        <patternFill>
          <bgColor rgb="FFFF7C80"/>
        </patternFill>
      </fill>
    </dxf>
    <dxf>
      <fill>
        <patternFill>
          <bgColor rgb="FFB9FFD9"/>
        </patternFill>
      </fill>
    </dxf>
    <dxf>
      <fill>
        <patternFill>
          <bgColor rgb="FF5DD5FF"/>
        </patternFill>
      </fill>
    </dxf>
    <dxf>
      <fill>
        <patternFill>
          <bgColor rgb="FFFFFF99"/>
        </patternFill>
      </fill>
    </dxf>
    <dxf>
      <fill>
        <patternFill>
          <bgColor rgb="FFFFC000"/>
        </patternFill>
      </fill>
    </dxf>
    <dxf>
      <fill>
        <patternFill>
          <bgColor rgb="FFFF7C80"/>
        </patternFill>
      </fill>
    </dxf>
    <dxf>
      <fill>
        <patternFill>
          <bgColor rgb="FFB9FFD9"/>
        </patternFill>
      </fill>
    </dxf>
    <dxf>
      <fill>
        <patternFill>
          <bgColor rgb="FF5DD5FF"/>
        </patternFill>
      </fill>
    </dxf>
    <dxf>
      <fill>
        <patternFill>
          <bgColor rgb="FFFFFF99"/>
        </patternFill>
      </fill>
    </dxf>
    <dxf>
      <fill>
        <patternFill>
          <bgColor rgb="FFFFC000"/>
        </patternFill>
      </fill>
    </dxf>
    <dxf>
      <fill>
        <patternFill>
          <bgColor rgb="FFFF7C80"/>
        </patternFill>
      </fill>
    </dxf>
    <dxf>
      <fill>
        <patternFill>
          <bgColor rgb="FFB9FFD9"/>
        </patternFill>
      </fill>
    </dxf>
    <dxf>
      <fill>
        <patternFill>
          <bgColor rgb="FF5DD5FF"/>
        </patternFill>
      </fill>
    </dxf>
    <dxf>
      <fill>
        <patternFill>
          <bgColor rgb="FFFFFF99"/>
        </patternFill>
      </fill>
    </dxf>
    <dxf>
      <fill>
        <patternFill>
          <bgColor rgb="FFFFC000"/>
        </patternFill>
      </fill>
    </dxf>
    <dxf>
      <fill>
        <patternFill>
          <bgColor rgb="FFFF7C80"/>
        </patternFill>
      </fill>
    </dxf>
    <dxf>
      <fill>
        <patternFill>
          <bgColor rgb="FFB9FFD9"/>
        </patternFill>
      </fill>
    </dxf>
    <dxf>
      <fill>
        <patternFill>
          <bgColor rgb="FF5DD5FF"/>
        </patternFill>
      </fill>
    </dxf>
    <dxf>
      <fill>
        <patternFill>
          <bgColor rgb="FFFFFF99"/>
        </patternFill>
      </fill>
    </dxf>
    <dxf>
      <fill>
        <patternFill>
          <bgColor rgb="FFFFC000"/>
        </patternFill>
      </fill>
    </dxf>
    <dxf>
      <fill>
        <patternFill>
          <bgColor rgb="FFFF7C80"/>
        </patternFill>
      </fill>
    </dxf>
    <dxf>
      <fill>
        <patternFill>
          <bgColor rgb="FFB9FFD9"/>
        </patternFill>
      </fill>
    </dxf>
    <dxf>
      <fill>
        <patternFill>
          <bgColor rgb="FF5DD5FF"/>
        </patternFill>
      </fill>
    </dxf>
    <dxf>
      <fill>
        <patternFill>
          <bgColor rgb="FFFFFF99"/>
        </patternFill>
      </fill>
    </dxf>
    <dxf>
      <fill>
        <patternFill>
          <bgColor rgb="FFFFC000"/>
        </patternFill>
      </fill>
    </dxf>
    <dxf>
      <fill>
        <patternFill>
          <bgColor rgb="FFFF7C80"/>
        </patternFill>
      </fill>
    </dxf>
    <dxf>
      <fill>
        <patternFill>
          <bgColor rgb="FFB9FFD9"/>
        </patternFill>
      </fill>
    </dxf>
    <dxf>
      <fill>
        <patternFill>
          <bgColor rgb="FF5DD5FF"/>
        </patternFill>
      </fill>
    </dxf>
    <dxf>
      <fill>
        <patternFill>
          <bgColor rgb="FFFFFF99"/>
        </patternFill>
      </fill>
    </dxf>
    <dxf>
      <fill>
        <patternFill>
          <bgColor rgb="FFFFC000"/>
        </patternFill>
      </fill>
    </dxf>
    <dxf>
      <fill>
        <patternFill>
          <bgColor rgb="FFFF7C80"/>
        </patternFill>
      </fill>
    </dxf>
    <dxf>
      <fill>
        <patternFill>
          <bgColor rgb="FFB9FFD9"/>
        </patternFill>
      </fill>
    </dxf>
    <dxf>
      <fill>
        <patternFill>
          <bgColor rgb="FF5DD5FF"/>
        </patternFill>
      </fill>
    </dxf>
    <dxf>
      <fill>
        <patternFill>
          <bgColor rgb="FFFFFF99"/>
        </patternFill>
      </fill>
    </dxf>
    <dxf>
      <fill>
        <patternFill>
          <bgColor rgb="FFFFC000"/>
        </patternFill>
      </fill>
    </dxf>
    <dxf>
      <fill>
        <patternFill>
          <bgColor rgb="FFFF7C80"/>
        </patternFill>
      </fill>
    </dxf>
    <dxf>
      <fill>
        <patternFill>
          <bgColor rgb="FFB9FFD9"/>
        </patternFill>
      </fill>
    </dxf>
    <dxf>
      <fill>
        <patternFill>
          <bgColor rgb="FF5DD5FF"/>
        </patternFill>
      </fill>
    </dxf>
    <dxf>
      <fill>
        <patternFill>
          <bgColor rgb="FFFFFF99"/>
        </patternFill>
      </fill>
    </dxf>
    <dxf>
      <fill>
        <patternFill>
          <bgColor rgb="FFFFC000"/>
        </patternFill>
      </fill>
    </dxf>
    <dxf>
      <fill>
        <patternFill>
          <bgColor rgb="FFFF7C80"/>
        </patternFill>
      </fill>
    </dxf>
    <dxf>
      <fill>
        <patternFill>
          <bgColor rgb="FFB9FFD9"/>
        </patternFill>
      </fill>
    </dxf>
    <dxf>
      <fill>
        <patternFill>
          <bgColor rgb="FF5DD5FF"/>
        </patternFill>
      </fill>
    </dxf>
    <dxf>
      <fill>
        <patternFill>
          <bgColor rgb="FFFFFF99"/>
        </patternFill>
      </fill>
    </dxf>
    <dxf>
      <fill>
        <patternFill>
          <bgColor rgb="FFFFC000"/>
        </patternFill>
      </fill>
    </dxf>
    <dxf>
      <fill>
        <patternFill>
          <bgColor rgb="FFFF7C80"/>
        </patternFill>
      </fill>
    </dxf>
    <dxf>
      <fill>
        <patternFill>
          <bgColor rgb="FFB9FFD9"/>
        </patternFill>
      </fill>
    </dxf>
    <dxf>
      <fill>
        <patternFill>
          <bgColor rgb="FF5DD5FF"/>
        </patternFill>
      </fill>
    </dxf>
    <dxf>
      <fill>
        <patternFill>
          <bgColor rgb="FFFFFF99"/>
        </patternFill>
      </fill>
    </dxf>
    <dxf>
      <fill>
        <patternFill>
          <bgColor rgb="FFFFC000"/>
        </patternFill>
      </fill>
    </dxf>
    <dxf>
      <fill>
        <patternFill>
          <bgColor rgb="FFFF7C80"/>
        </patternFill>
      </fill>
    </dxf>
    <dxf>
      <fill>
        <patternFill>
          <bgColor rgb="FFB9FFD9"/>
        </patternFill>
      </fill>
    </dxf>
    <dxf>
      <fill>
        <patternFill>
          <bgColor rgb="FF5DD5FF"/>
        </patternFill>
      </fill>
    </dxf>
    <dxf>
      <fill>
        <patternFill>
          <bgColor rgb="FFFFFF99"/>
        </patternFill>
      </fill>
    </dxf>
    <dxf>
      <fill>
        <patternFill>
          <bgColor rgb="FFFFC000"/>
        </patternFill>
      </fill>
    </dxf>
    <dxf>
      <fill>
        <patternFill>
          <bgColor rgb="FFFF7C80"/>
        </patternFill>
      </fill>
    </dxf>
    <dxf>
      <fill>
        <patternFill>
          <bgColor rgb="FFB9FFD9"/>
        </patternFill>
      </fill>
    </dxf>
    <dxf>
      <fill>
        <patternFill>
          <bgColor rgb="FF5DD5FF"/>
        </patternFill>
      </fill>
    </dxf>
    <dxf>
      <fill>
        <patternFill>
          <bgColor rgb="FFFFFF99"/>
        </patternFill>
      </fill>
    </dxf>
    <dxf>
      <fill>
        <patternFill>
          <bgColor rgb="FFFFC000"/>
        </patternFill>
      </fill>
    </dxf>
    <dxf>
      <fill>
        <patternFill>
          <bgColor rgb="FFFF7C80"/>
        </patternFill>
      </fill>
    </dxf>
    <dxf>
      <fill>
        <patternFill>
          <bgColor rgb="FFB9FFD9"/>
        </patternFill>
      </fill>
    </dxf>
    <dxf>
      <fill>
        <patternFill>
          <bgColor rgb="FF5DD5FF"/>
        </patternFill>
      </fill>
    </dxf>
    <dxf>
      <fill>
        <patternFill>
          <bgColor rgb="FFFFFF99"/>
        </patternFill>
      </fill>
    </dxf>
    <dxf>
      <fill>
        <patternFill>
          <bgColor rgb="FFFFC000"/>
        </patternFill>
      </fill>
    </dxf>
    <dxf>
      <fill>
        <patternFill>
          <bgColor rgb="FFFF7C80"/>
        </patternFill>
      </fill>
    </dxf>
    <dxf>
      <fill>
        <patternFill>
          <bgColor rgb="FFB9FFD9"/>
        </patternFill>
      </fill>
    </dxf>
    <dxf>
      <fill>
        <patternFill>
          <bgColor rgb="FF5DD5FF"/>
        </patternFill>
      </fill>
    </dxf>
    <dxf>
      <fill>
        <patternFill>
          <bgColor rgb="FFFFFF99"/>
        </patternFill>
      </fill>
    </dxf>
    <dxf>
      <fill>
        <patternFill>
          <bgColor rgb="FFFFC000"/>
        </patternFill>
      </fill>
    </dxf>
    <dxf>
      <fill>
        <patternFill>
          <bgColor rgb="FFFF7C80"/>
        </patternFill>
      </fill>
    </dxf>
    <dxf>
      <fill>
        <patternFill>
          <bgColor rgb="FFB9FFD9"/>
        </patternFill>
      </fill>
    </dxf>
    <dxf>
      <fill>
        <patternFill>
          <bgColor rgb="FF5DD5FF"/>
        </patternFill>
      </fill>
    </dxf>
    <dxf>
      <fill>
        <patternFill>
          <bgColor rgb="FFFFFF99"/>
        </patternFill>
      </fill>
    </dxf>
    <dxf>
      <fill>
        <patternFill>
          <bgColor rgb="FFFFC000"/>
        </patternFill>
      </fill>
    </dxf>
    <dxf>
      <fill>
        <patternFill>
          <bgColor rgb="FFFF7C80"/>
        </patternFill>
      </fill>
    </dxf>
    <dxf>
      <fill>
        <patternFill>
          <bgColor rgb="FFB9FFD9"/>
        </patternFill>
      </fill>
    </dxf>
    <dxf>
      <fill>
        <patternFill>
          <bgColor rgb="FF5DD5FF"/>
        </patternFill>
      </fill>
    </dxf>
    <dxf>
      <fill>
        <patternFill>
          <bgColor rgb="FFFFFF99"/>
        </patternFill>
      </fill>
    </dxf>
    <dxf>
      <fill>
        <patternFill>
          <bgColor rgb="FFFFC000"/>
        </patternFill>
      </fill>
    </dxf>
    <dxf>
      <fill>
        <patternFill>
          <bgColor rgb="FFFF7C80"/>
        </patternFill>
      </fill>
    </dxf>
    <dxf>
      <fill>
        <patternFill>
          <bgColor rgb="FFB9FFD9"/>
        </patternFill>
      </fill>
    </dxf>
    <dxf>
      <fill>
        <patternFill>
          <bgColor rgb="FF5DD5FF"/>
        </patternFill>
      </fill>
    </dxf>
    <dxf>
      <fill>
        <patternFill>
          <bgColor rgb="FFFFFF99"/>
        </patternFill>
      </fill>
    </dxf>
    <dxf>
      <fill>
        <patternFill>
          <bgColor rgb="FFFFC000"/>
        </patternFill>
      </fill>
    </dxf>
    <dxf>
      <fill>
        <patternFill>
          <bgColor rgb="FFFF7C80"/>
        </patternFill>
      </fill>
    </dxf>
    <dxf>
      <fill>
        <patternFill>
          <bgColor rgb="FFB9FFD9"/>
        </patternFill>
      </fill>
    </dxf>
    <dxf>
      <fill>
        <patternFill>
          <bgColor rgb="FF5DD5FF"/>
        </patternFill>
      </fill>
    </dxf>
    <dxf>
      <fill>
        <patternFill>
          <bgColor rgb="FFFFFF99"/>
        </patternFill>
      </fill>
    </dxf>
    <dxf>
      <fill>
        <patternFill>
          <bgColor rgb="FFFFC000"/>
        </patternFill>
      </fill>
    </dxf>
    <dxf>
      <fill>
        <patternFill>
          <bgColor rgb="FFFF7C80"/>
        </patternFill>
      </fill>
    </dxf>
    <dxf>
      <fill>
        <patternFill>
          <bgColor rgb="FFB9FFD9"/>
        </patternFill>
      </fill>
    </dxf>
    <dxf>
      <fill>
        <patternFill>
          <bgColor rgb="FF5DD5FF"/>
        </patternFill>
      </fill>
    </dxf>
    <dxf>
      <fill>
        <patternFill>
          <bgColor rgb="FFFFFF99"/>
        </patternFill>
      </fill>
    </dxf>
    <dxf>
      <fill>
        <patternFill>
          <bgColor rgb="FFFFC000"/>
        </patternFill>
      </fill>
    </dxf>
    <dxf>
      <fill>
        <patternFill>
          <bgColor rgb="FFFF7C80"/>
        </patternFill>
      </fill>
    </dxf>
    <dxf>
      <fill>
        <patternFill>
          <bgColor rgb="FFB9FFD9"/>
        </patternFill>
      </fill>
    </dxf>
    <dxf>
      <fill>
        <patternFill>
          <bgColor rgb="FF5DD5FF"/>
        </patternFill>
      </fill>
    </dxf>
    <dxf>
      <fill>
        <patternFill>
          <bgColor rgb="FFFFFF99"/>
        </patternFill>
      </fill>
    </dxf>
    <dxf>
      <fill>
        <patternFill>
          <bgColor rgb="FFFFC000"/>
        </patternFill>
      </fill>
    </dxf>
    <dxf>
      <fill>
        <patternFill>
          <bgColor rgb="FFFF7C80"/>
        </patternFill>
      </fill>
    </dxf>
    <dxf>
      <fill>
        <patternFill>
          <bgColor rgb="FFB9FFD9"/>
        </patternFill>
      </fill>
    </dxf>
    <dxf>
      <fill>
        <patternFill>
          <bgColor rgb="FF5DD5FF"/>
        </patternFill>
      </fill>
    </dxf>
    <dxf>
      <fill>
        <patternFill>
          <bgColor rgb="FFFFFF99"/>
        </patternFill>
      </fill>
    </dxf>
    <dxf>
      <fill>
        <patternFill>
          <bgColor rgb="FFFFC000"/>
        </patternFill>
      </fill>
    </dxf>
    <dxf>
      <fill>
        <patternFill>
          <bgColor rgb="FFFF7C80"/>
        </patternFill>
      </fill>
    </dxf>
    <dxf>
      <fill>
        <patternFill>
          <bgColor rgb="FFB9FFD9"/>
        </patternFill>
      </fill>
    </dxf>
    <dxf>
      <fill>
        <patternFill>
          <bgColor rgb="FF5DD5FF"/>
        </patternFill>
      </fill>
    </dxf>
    <dxf>
      <fill>
        <patternFill>
          <bgColor rgb="FFFFFF99"/>
        </patternFill>
      </fill>
    </dxf>
    <dxf>
      <fill>
        <patternFill>
          <bgColor rgb="FFFFC000"/>
        </patternFill>
      </fill>
    </dxf>
    <dxf>
      <fill>
        <patternFill>
          <bgColor rgb="FFFF7C80"/>
        </patternFill>
      </fill>
    </dxf>
    <dxf>
      <fill>
        <patternFill>
          <bgColor rgb="FFB9FFD9"/>
        </patternFill>
      </fill>
    </dxf>
    <dxf>
      <fill>
        <patternFill>
          <bgColor rgb="FF5DD5FF"/>
        </patternFill>
      </fill>
    </dxf>
    <dxf>
      <fill>
        <patternFill>
          <bgColor rgb="FFFFFF99"/>
        </patternFill>
      </fill>
    </dxf>
    <dxf>
      <fill>
        <patternFill>
          <bgColor rgb="FFFFC000"/>
        </patternFill>
      </fill>
    </dxf>
    <dxf>
      <fill>
        <patternFill>
          <bgColor rgb="FFFF7C80"/>
        </patternFill>
      </fill>
    </dxf>
    <dxf>
      <fill>
        <patternFill>
          <bgColor rgb="FFB9FFD9"/>
        </patternFill>
      </fill>
    </dxf>
    <dxf>
      <fill>
        <patternFill>
          <bgColor rgb="FF5DD5FF"/>
        </patternFill>
      </fill>
    </dxf>
    <dxf>
      <fill>
        <patternFill>
          <bgColor rgb="FFFFFF99"/>
        </patternFill>
      </fill>
    </dxf>
    <dxf>
      <fill>
        <patternFill>
          <bgColor rgb="FFFFC000"/>
        </patternFill>
      </fill>
    </dxf>
    <dxf>
      <fill>
        <patternFill>
          <bgColor rgb="FFFF7C80"/>
        </patternFill>
      </fill>
    </dxf>
    <dxf>
      <fill>
        <patternFill>
          <bgColor rgb="FFB9FFD9"/>
        </patternFill>
      </fill>
    </dxf>
    <dxf>
      <fill>
        <patternFill>
          <bgColor rgb="FF5DD5FF"/>
        </patternFill>
      </fill>
    </dxf>
    <dxf>
      <fill>
        <patternFill>
          <bgColor rgb="FFFFFF99"/>
        </patternFill>
      </fill>
    </dxf>
    <dxf>
      <fill>
        <patternFill>
          <bgColor rgb="FFFFC000"/>
        </patternFill>
      </fill>
    </dxf>
    <dxf>
      <fill>
        <patternFill>
          <bgColor rgb="FFFF7C80"/>
        </patternFill>
      </fill>
    </dxf>
    <dxf>
      <fill>
        <patternFill>
          <bgColor rgb="FFB9FFD9"/>
        </patternFill>
      </fill>
    </dxf>
    <dxf>
      <fill>
        <patternFill>
          <bgColor rgb="FF5DD5FF"/>
        </patternFill>
      </fill>
    </dxf>
    <dxf>
      <fill>
        <patternFill>
          <bgColor rgb="FFFFFF99"/>
        </patternFill>
      </fill>
    </dxf>
    <dxf>
      <fill>
        <patternFill>
          <bgColor rgb="FFFFC000"/>
        </patternFill>
      </fill>
    </dxf>
    <dxf>
      <fill>
        <patternFill>
          <bgColor rgb="FFFF7C80"/>
        </patternFill>
      </fill>
    </dxf>
    <dxf>
      <fill>
        <patternFill>
          <bgColor rgb="FFB9FFD9"/>
        </patternFill>
      </fill>
    </dxf>
    <dxf>
      <fill>
        <patternFill>
          <bgColor rgb="FF5DD5FF"/>
        </patternFill>
      </fill>
    </dxf>
    <dxf>
      <fill>
        <patternFill>
          <bgColor rgb="FFFFFF99"/>
        </patternFill>
      </fill>
    </dxf>
    <dxf>
      <fill>
        <patternFill>
          <bgColor rgb="FFFFC000"/>
        </patternFill>
      </fill>
    </dxf>
    <dxf>
      <fill>
        <patternFill>
          <bgColor rgb="FFFF7C80"/>
        </patternFill>
      </fill>
    </dxf>
    <dxf>
      <fill>
        <patternFill>
          <bgColor rgb="FFB9FFD9"/>
        </patternFill>
      </fill>
    </dxf>
    <dxf>
      <fill>
        <patternFill>
          <bgColor rgb="FF5DD5FF"/>
        </patternFill>
      </fill>
    </dxf>
    <dxf>
      <fill>
        <patternFill>
          <bgColor rgb="FFFFFF99"/>
        </patternFill>
      </fill>
    </dxf>
    <dxf>
      <fill>
        <patternFill>
          <bgColor rgb="FFFFC000"/>
        </patternFill>
      </fill>
    </dxf>
    <dxf>
      <fill>
        <patternFill>
          <bgColor rgb="FFFF7C80"/>
        </patternFill>
      </fill>
    </dxf>
    <dxf>
      <fill>
        <patternFill>
          <bgColor rgb="FFB9FFD9"/>
        </patternFill>
      </fill>
    </dxf>
    <dxf>
      <fill>
        <patternFill>
          <bgColor rgb="FF5DD5FF"/>
        </patternFill>
      </fill>
    </dxf>
    <dxf>
      <fill>
        <patternFill>
          <bgColor rgb="FFFFFF99"/>
        </patternFill>
      </fill>
    </dxf>
    <dxf>
      <fill>
        <patternFill>
          <bgColor rgb="FFFFC000"/>
        </patternFill>
      </fill>
    </dxf>
    <dxf>
      <fill>
        <patternFill>
          <bgColor rgb="FFFF7C80"/>
        </patternFill>
      </fill>
    </dxf>
    <dxf>
      <fill>
        <patternFill>
          <bgColor rgb="FFB9FFD9"/>
        </patternFill>
      </fill>
    </dxf>
    <dxf>
      <fill>
        <patternFill>
          <bgColor rgb="FF5DD5FF"/>
        </patternFill>
      </fill>
    </dxf>
    <dxf>
      <fill>
        <patternFill>
          <bgColor rgb="FFFFFF99"/>
        </patternFill>
      </fill>
    </dxf>
    <dxf>
      <fill>
        <patternFill>
          <bgColor rgb="FFFFC000"/>
        </patternFill>
      </fill>
    </dxf>
    <dxf>
      <fill>
        <patternFill>
          <bgColor rgb="FFFF7C80"/>
        </patternFill>
      </fill>
    </dxf>
    <dxf>
      <fill>
        <patternFill>
          <bgColor rgb="FFB9FFD9"/>
        </patternFill>
      </fill>
    </dxf>
    <dxf>
      <fill>
        <patternFill>
          <bgColor rgb="FF5DD5FF"/>
        </patternFill>
      </fill>
    </dxf>
    <dxf>
      <fill>
        <patternFill>
          <bgColor rgb="FFFFFF99"/>
        </patternFill>
      </fill>
    </dxf>
    <dxf>
      <fill>
        <patternFill>
          <bgColor rgb="FFFFC000"/>
        </patternFill>
      </fill>
    </dxf>
    <dxf>
      <fill>
        <patternFill>
          <bgColor rgb="FFFF7C80"/>
        </patternFill>
      </fill>
    </dxf>
    <dxf>
      <fill>
        <patternFill>
          <bgColor rgb="FFB9FFD9"/>
        </patternFill>
      </fill>
    </dxf>
    <dxf>
      <fill>
        <patternFill>
          <bgColor rgb="FF5DD5FF"/>
        </patternFill>
      </fill>
    </dxf>
    <dxf>
      <fill>
        <patternFill>
          <bgColor rgb="FFFFFF99"/>
        </patternFill>
      </fill>
    </dxf>
    <dxf>
      <fill>
        <patternFill>
          <bgColor rgb="FFFFC000"/>
        </patternFill>
      </fill>
    </dxf>
    <dxf>
      <fill>
        <patternFill>
          <bgColor rgb="FFFF7C80"/>
        </patternFill>
      </fill>
    </dxf>
    <dxf>
      <fill>
        <patternFill>
          <bgColor rgb="FFB9FFD9"/>
        </patternFill>
      </fill>
    </dxf>
    <dxf>
      <fill>
        <patternFill>
          <bgColor rgb="FF5DD5FF"/>
        </patternFill>
      </fill>
    </dxf>
    <dxf>
      <fill>
        <patternFill>
          <bgColor rgb="FFFFFF99"/>
        </patternFill>
      </fill>
    </dxf>
    <dxf>
      <fill>
        <patternFill>
          <bgColor rgb="FFFFC000"/>
        </patternFill>
      </fill>
    </dxf>
    <dxf>
      <fill>
        <patternFill>
          <bgColor rgb="FFFF7C80"/>
        </patternFill>
      </fill>
    </dxf>
    <dxf>
      <fill>
        <patternFill>
          <bgColor rgb="FFB9FFD9"/>
        </patternFill>
      </fill>
    </dxf>
    <dxf>
      <fill>
        <patternFill>
          <bgColor rgb="FF5DD5FF"/>
        </patternFill>
      </fill>
    </dxf>
    <dxf>
      <fill>
        <patternFill>
          <bgColor rgb="FFFFFF99"/>
        </patternFill>
      </fill>
    </dxf>
    <dxf>
      <fill>
        <patternFill>
          <bgColor rgb="FFFFC000"/>
        </patternFill>
      </fill>
    </dxf>
    <dxf>
      <fill>
        <patternFill>
          <bgColor rgb="FFFF7C80"/>
        </patternFill>
      </fill>
    </dxf>
    <dxf>
      <fill>
        <patternFill>
          <bgColor rgb="FFB9FFD9"/>
        </patternFill>
      </fill>
    </dxf>
    <dxf>
      <fill>
        <patternFill>
          <bgColor rgb="FF5DD5FF"/>
        </patternFill>
      </fill>
    </dxf>
    <dxf>
      <fill>
        <patternFill>
          <bgColor rgb="FFFFFF99"/>
        </patternFill>
      </fill>
    </dxf>
    <dxf>
      <fill>
        <patternFill>
          <bgColor rgb="FFFFC000"/>
        </patternFill>
      </fill>
    </dxf>
    <dxf>
      <fill>
        <patternFill>
          <bgColor rgb="FFFF7C80"/>
        </patternFill>
      </fill>
    </dxf>
    <dxf>
      <fill>
        <patternFill>
          <bgColor rgb="FFB9FFD9"/>
        </patternFill>
      </fill>
    </dxf>
    <dxf>
      <fill>
        <patternFill>
          <bgColor rgb="FF5DD5FF"/>
        </patternFill>
      </fill>
    </dxf>
    <dxf>
      <fill>
        <patternFill>
          <bgColor rgb="FFFFFF99"/>
        </patternFill>
      </fill>
    </dxf>
    <dxf>
      <fill>
        <patternFill>
          <bgColor rgb="FFFFC000"/>
        </patternFill>
      </fill>
    </dxf>
    <dxf>
      <fill>
        <patternFill>
          <bgColor rgb="FFFF7C80"/>
        </patternFill>
      </fill>
    </dxf>
    <dxf>
      <fill>
        <patternFill>
          <bgColor rgb="FFB9FFD9"/>
        </patternFill>
      </fill>
    </dxf>
    <dxf>
      <fill>
        <patternFill>
          <bgColor rgb="FF5DD5FF"/>
        </patternFill>
      </fill>
    </dxf>
    <dxf>
      <fill>
        <patternFill>
          <bgColor rgb="FFFFFF99"/>
        </patternFill>
      </fill>
    </dxf>
    <dxf>
      <fill>
        <patternFill>
          <bgColor rgb="FFFFC000"/>
        </patternFill>
      </fill>
    </dxf>
    <dxf>
      <fill>
        <patternFill>
          <bgColor rgb="FFFF7C80"/>
        </patternFill>
      </fill>
    </dxf>
    <dxf>
      <fill>
        <patternFill>
          <bgColor rgb="FFB9FFD9"/>
        </patternFill>
      </fill>
    </dxf>
    <dxf>
      <fill>
        <patternFill>
          <bgColor rgb="FF5DD5FF"/>
        </patternFill>
      </fill>
    </dxf>
    <dxf>
      <fill>
        <patternFill>
          <bgColor rgb="FFFFFF99"/>
        </patternFill>
      </fill>
    </dxf>
    <dxf>
      <fill>
        <patternFill>
          <bgColor rgb="FFFFC000"/>
        </patternFill>
      </fill>
    </dxf>
    <dxf>
      <fill>
        <patternFill>
          <bgColor rgb="FFFF7C80"/>
        </patternFill>
      </fill>
    </dxf>
    <dxf>
      <fill>
        <patternFill>
          <bgColor rgb="FFB9FFD9"/>
        </patternFill>
      </fill>
    </dxf>
    <dxf>
      <fill>
        <patternFill>
          <bgColor rgb="FF5DD5FF"/>
        </patternFill>
      </fill>
    </dxf>
    <dxf>
      <fill>
        <patternFill>
          <bgColor rgb="FFFFFF99"/>
        </patternFill>
      </fill>
    </dxf>
    <dxf>
      <fill>
        <patternFill>
          <bgColor rgb="FFFFC000"/>
        </patternFill>
      </fill>
    </dxf>
    <dxf>
      <fill>
        <patternFill>
          <bgColor rgb="FFFF7C80"/>
        </patternFill>
      </fill>
    </dxf>
    <dxf>
      <fill>
        <patternFill>
          <bgColor rgb="FFB9FFD9"/>
        </patternFill>
      </fill>
    </dxf>
    <dxf>
      <fill>
        <patternFill>
          <bgColor rgb="FF5DD5FF"/>
        </patternFill>
      </fill>
    </dxf>
    <dxf>
      <fill>
        <patternFill>
          <bgColor rgb="FFFFFF99"/>
        </patternFill>
      </fill>
    </dxf>
    <dxf>
      <fill>
        <patternFill>
          <bgColor rgb="FFFFC000"/>
        </patternFill>
      </fill>
    </dxf>
    <dxf>
      <fill>
        <patternFill>
          <bgColor rgb="FFFF7C80"/>
        </patternFill>
      </fill>
    </dxf>
    <dxf>
      <fill>
        <patternFill>
          <bgColor rgb="FFB9FFD9"/>
        </patternFill>
      </fill>
    </dxf>
    <dxf>
      <fill>
        <patternFill>
          <bgColor rgb="FF5DD5FF"/>
        </patternFill>
      </fill>
    </dxf>
    <dxf>
      <fill>
        <patternFill>
          <bgColor rgb="FFFFFF99"/>
        </patternFill>
      </fill>
    </dxf>
    <dxf>
      <fill>
        <patternFill>
          <bgColor rgb="FFFFC000"/>
        </patternFill>
      </fill>
    </dxf>
    <dxf>
      <fill>
        <patternFill>
          <bgColor rgb="FFFF7C80"/>
        </patternFill>
      </fill>
    </dxf>
    <dxf>
      <fill>
        <patternFill>
          <bgColor rgb="FFB9FFD9"/>
        </patternFill>
      </fill>
    </dxf>
    <dxf>
      <fill>
        <patternFill>
          <bgColor rgb="FF5DD5FF"/>
        </patternFill>
      </fill>
    </dxf>
    <dxf>
      <fill>
        <patternFill>
          <bgColor rgb="FFFFFF99"/>
        </patternFill>
      </fill>
    </dxf>
    <dxf>
      <fill>
        <patternFill>
          <bgColor rgb="FFFFC000"/>
        </patternFill>
      </fill>
    </dxf>
    <dxf>
      <fill>
        <patternFill>
          <bgColor rgb="FFFF7C80"/>
        </patternFill>
      </fill>
    </dxf>
    <dxf>
      <fill>
        <patternFill>
          <bgColor rgb="FFB9FFD9"/>
        </patternFill>
      </fill>
    </dxf>
    <dxf>
      <fill>
        <patternFill>
          <bgColor rgb="FF5DD5FF"/>
        </patternFill>
      </fill>
    </dxf>
    <dxf>
      <fill>
        <patternFill>
          <bgColor rgb="FFFFFF99"/>
        </patternFill>
      </fill>
    </dxf>
    <dxf>
      <fill>
        <patternFill>
          <bgColor rgb="FFFFC000"/>
        </patternFill>
      </fill>
    </dxf>
    <dxf>
      <fill>
        <patternFill>
          <bgColor rgb="FFFF7C80"/>
        </patternFill>
      </fill>
    </dxf>
    <dxf>
      <fill>
        <patternFill>
          <bgColor theme="0"/>
        </patternFill>
      </fill>
    </dxf>
    <dxf>
      <fill>
        <patternFill>
          <bgColor rgb="FFFFFF00"/>
        </patternFill>
      </fill>
    </dxf>
    <dxf>
      <fill>
        <patternFill>
          <bgColor rgb="FFFF0000"/>
        </patternFill>
      </fill>
    </dxf>
    <dxf>
      <fill>
        <patternFill>
          <bgColor rgb="FF00B050"/>
        </patternFill>
      </fill>
    </dxf>
    <dxf>
      <fill>
        <patternFill>
          <bgColor rgb="FF00B0F0"/>
        </patternFill>
      </fill>
    </dxf>
    <dxf>
      <fill>
        <patternFill patternType="solid">
          <bgColor theme="0"/>
        </patternFill>
      </fill>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92D050"/>
        </patternFill>
      </fill>
    </dxf>
    <dxf>
      <font>
        <strike val="0"/>
        <outline val="0"/>
        <shadow val="0"/>
        <u val="none"/>
        <vertAlign val="baseline"/>
        <sz val="9"/>
        <color theme="1"/>
        <name val="Calibri"/>
        <family val="2"/>
        <scheme val="minor"/>
      </font>
      <numFmt numFmtId="0" formatCode="General"/>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numFmt numFmtId="0" formatCode="General"/>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ill>
        <patternFill>
          <bgColor rgb="FF00B050"/>
        </patternFill>
      </fill>
    </dxf>
    <dxf>
      <font>
        <strike val="0"/>
        <outline val="0"/>
        <shadow val="0"/>
        <u val="none"/>
        <vertAlign val="baseline"/>
        <sz val="10"/>
        <color theme="1"/>
        <name val="Calibri"/>
        <family val="2"/>
        <scheme val="minor"/>
      </font>
      <numFmt numFmtId="0" formatCode="General"/>
    </dxf>
    <dxf>
      <font>
        <b val="0"/>
        <i val="0"/>
        <strike val="0"/>
        <condense val="0"/>
        <extend val="0"/>
        <outline val="0"/>
        <shadow val="0"/>
        <u val="none"/>
        <vertAlign val="baseline"/>
        <sz val="10"/>
        <color theme="1"/>
        <name val="Calibri"/>
        <family val="2"/>
        <scheme val="minor"/>
      </font>
      <numFmt numFmtId="0" formatCode="General"/>
    </dxf>
    <dxf>
      <font>
        <b val="0"/>
        <i val="0"/>
        <strike val="0"/>
        <condense val="0"/>
        <extend val="0"/>
        <outline val="0"/>
        <shadow val="0"/>
        <u val="none"/>
        <vertAlign val="baseline"/>
        <sz val="10"/>
        <color theme="1"/>
        <name val="Calibri"/>
        <family val="2"/>
        <scheme val="minor"/>
      </font>
      <numFmt numFmtId="0" formatCode="General"/>
    </dxf>
    <dxf>
      <font>
        <b val="0"/>
        <i val="0"/>
        <strike val="0"/>
        <condense val="0"/>
        <extend val="0"/>
        <outline val="0"/>
        <shadow val="0"/>
        <u val="none"/>
        <vertAlign val="baseline"/>
        <sz val="10"/>
        <color theme="1"/>
        <name val="Calibri"/>
        <family val="2"/>
        <scheme val="minor"/>
      </font>
      <numFmt numFmtId="0" formatCode="General"/>
    </dxf>
    <dxf>
      <font>
        <b val="0"/>
        <i val="0"/>
        <strike val="0"/>
        <condense val="0"/>
        <extend val="0"/>
        <outline val="0"/>
        <shadow val="0"/>
        <u val="none"/>
        <vertAlign val="baseline"/>
        <sz val="10"/>
        <color theme="1"/>
        <name val="Calibri"/>
        <family val="2"/>
        <scheme val="minor"/>
      </font>
      <numFmt numFmtId="30" formatCode="@"/>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dxf>
    <dxf>
      <fill>
        <patternFill>
          <bgColor rgb="FF00B050"/>
        </patternFill>
      </fill>
    </dxf>
    <dxf>
      <fill>
        <patternFill>
          <bgColor rgb="FFFF0000"/>
        </patternFill>
      </fill>
    </dxf>
    <dxf>
      <fill>
        <patternFill>
          <bgColor rgb="FFFF0000"/>
        </patternFill>
      </fill>
    </dxf>
    <dxf>
      <fill>
        <patternFill>
          <bgColor rgb="FFFF000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dxf>
    <dxf>
      <font>
        <strike val="0"/>
        <outline val="0"/>
        <shadow val="0"/>
        <u val="none"/>
        <vertAlign val="baseline"/>
        <sz val="10"/>
        <color theme="1"/>
        <name val="Calibri"/>
        <family val="2"/>
        <scheme val="minor"/>
      </font>
      <numFmt numFmtId="0" formatCode="General"/>
      <alignment horizontal="center" vertical="center" textRotation="0" wrapText="0" indent="0" justifyLastLine="0" shrinkToFit="0" readingOrder="0"/>
    </dxf>
    <dxf>
      <font>
        <strike val="0"/>
        <outline val="0"/>
        <shadow val="0"/>
        <u val="none"/>
        <vertAlign val="baseline"/>
        <sz val="10"/>
        <color theme="1"/>
        <name val="Calibri"/>
        <family val="2"/>
        <scheme val="minor"/>
      </font>
      <numFmt numFmtId="0" formatCode="General"/>
      <alignment horizontal="center" vertical="center" textRotation="0" wrapText="0" indent="0" justifyLastLine="0" shrinkToFit="0" readingOrder="0"/>
    </dxf>
    <dxf>
      <font>
        <strike val="0"/>
        <outline val="0"/>
        <shadow val="0"/>
        <u val="none"/>
        <vertAlign val="baseline"/>
        <sz val="10"/>
        <color theme="1"/>
        <name val="Calibri"/>
        <family val="2"/>
        <scheme val="minor"/>
      </font>
      <alignment horizontal="center" vertical="center" textRotation="0" wrapText="0" indent="0" justifyLastLine="0" shrinkToFit="0" readingOrder="0"/>
    </dxf>
    <dxf>
      <font>
        <strike val="0"/>
        <outline val="0"/>
        <shadow val="0"/>
        <u val="none"/>
        <vertAlign val="baseline"/>
        <sz val="10"/>
        <color theme="1"/>
        <name val="Calibri"/>
        <family val="2"/>
        <scheme val="minor"/>
      </font>
      <alignment horizontal="center" vertical="center" textRotation="0" wrapText="0" indent="0" justifyLastLine="0" shrinkToFit="0" readingOrder="0"/>
    </dxf>
    <dxf>
      <font>
        <strike val="0"/>
        <outline val="0"/>
        <shadow val="0"/>
        <u val="none"/>
        <vertAlign val="baseline"/>
        <sz val="10"/>
        <color theme="1"/>
        <name val="Calibri"/>
        <family val="2"/>
        <scheme val="minor"/>
      </font>
      <alignment horizontal="center" vertical="center" textRotation="0" wrapText="0" indent="0" justifyLastLine="0" shrinkToFit="0" readingOrder="0"/>
    </dxf>
    <dxf>
      <font>
        <strike val="0"/>
        <outline val="0"/>
        <shadow val="0"/>
        <u val="none"/>
        <vertAlign val="baseline"/>
        <sz val="10"/>
        <color theme="1"/>
        <name val="Calibri"/>
        <family val="2"/>
        <scheme val="minor"/>
      </font>
      <numFmt numFmtId="0" formatCode="General"/>
      <alignment horizontal="center" vertical="center" textRotation="0" wrapText="0" indent="0" justifyLastLine="0" shrinkToFit="0" readingOrder="0"/>
    </dxf>
    <dxf>
      <font>
        <strike val="0"/>
        <outline val="0"/>
        <shadow val="0"/>
        <u val="none"/>
        <vertAlign val="baseline"/>
        <sz val="10"/>
        <color theme="1"/>
        <name val="Calibri"/>
        <family val="2"/>
        <scheme val="minor"/>
      </font>
      <alignment horizontal="center" vertical="center" textRotation="0" wrapText="0" indent="0" justifyLastLine="0" shrinkToFit="0" readingOrder="0"/>
    </dxf>
    <dxf>
      <font>
        <strike val="0"/>
        <outline val="0"/>
        <shadow val="0"/>
        <u val="none"/>
        <vertAlign val="baseline"/>
        <sz val="10"/>
        <color theme="1"/>
        <name val="Calibri"/>
        <family val="2"/>
        <scheme val="minor"/>
      </font>
      <alignment horizontal="center" vertical="center" textRotation="0" wrapText="0" indent="0" justifyLastLine="0" shrinkToFit="0" readingOrder="0"/>
    </dxf>
    <dxf>
      <font>
        <strike val="0"/>
        <outline val="0"/>
        <shadow val="0"/>
        <u val="none"/>
        <vertAlign val="baseline"/>
        <sz val="10"/>
        <color theme="1"/>
        <name val="Calibri"/>
        <family val="2"/>
        <scheme val="minor"/>
      </font>
      <alignment horizontal="center" vertical="center" textRotation="0" wrapText="1" indent="0" justifyLastLine="0" shrinkToFit="0" readingOrder="0"/>
    </dxf>
    <dxf>
      <fill>
        <patternFill>
          <bgColor rgb="FF00B050"/>
        </patternFill>
      </fill>
    </dxf>
    <dxf>
      <fill>
        <patternFill>
          <fgColor indexed="64"/>
          <bgColor theme="0"/>
        </patternFill>
      </fill>
    </dxf>
    <dxf>
      <fill>
        <patternFill>
          <fgColor indexed="64"/>
          <bgColor theme="0"/>
        </patternFill>
      </fill>
    </dxf>
    <dxf>
      <fill>
        <patternFill>
          <fgColor indexed="64"/>
          <bgColor theme="0"/>
        </patternFill>
      </fill>
    </dxf>
    <dxf>
      <fill>
        <patternFill>
          <fgColor indexed="64"/>
          <bgColor theme="0"/>
        </patternFill>
      </fill>
    </dxf>
    <dxf>
      <font>
        <strike val="0"/>
        <outline val="0"/>
        <shadow val="0"/>
        <u val="none"/>
        <vertAlign val="baseline"/>
        <sz val="10"/>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0" formatCode="General"/>
      <alignment horizontal="center" vertical="center" textRotation="0" wrapText="0" indent="0" justifyLastLine="0" shrinkToFit="0" readingOrder="0"/>
    </dxf>
    <dxf>
      <font>
        <strike val="0"/>
        <outline val="0"/>
        <shadow val="0"/>
        <u val="none"/>
        <vertAlign val="baseline"/>
        <sz val="10"/>
        <color theme="1"/>
        <name val="Calibri"/>
        <family val="2"/>
        <scheme val="minor"/>
      </font>
      <alignment horizontal="center" vertical="center" textRotation="0" wrapText="0" indent="0" justifyLastLine="0" shrinkToFit="0" readingOrder="0"/>
    </dxf>
    <dxf>
      <font>
        <strike val="0"/>
        <outline val="0"/>
        <shadow val="0"/>
        <u val="none"/>
        <vertAlign val="baseline"/>
        <sz val="10"/>
        <color theme="1"/>
        <name val="Calibri"/>
        <family val="2"/>
        <scheme val="minor"/>
      </font>
      <alignment horizontal="center" vertical="center" textRotation="0" wrapText="0" indent="0" justifyLastLine="0" shrinkToFit="0" readingOrder="0"/>
    </dxf>
    <dxf>
      <font>
        <strike val="0"/>
        <outline val="0"/>
        <shadow val="0"/>
        <u val="none"/>
        <vertAlign val="baseline"/>
        <sz val="10"/>
        <color theme="1"/>
        <name val="Calibri"/>
        <family val="2"/>
        <scheme val="minor"/>
      </font>
      <alignment horizontal="center" vertical="center" textRotation="0" wrapText="0" indent="0" justifyLastLine="0" shrinkToFit="0" readingOrder="0"/>
    </dxf>
    <dxf>
      <font>
        <strike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dxf>
    <dxf>
      <font>
        <strike val="0"/>
        <outline val="0"/>
        <shadow val="0"/>
        <u val="none"/>
        <vertAlign val="baseline"/>
        <sz val="10"/>
        <color theme="1"/>
        <name val="Calibri"/>
        <family val="2"/>
        <scheme val="minor"/>
      </font>
      <numFmt numFmtId="0" formatCode="General"/>
      <alignment horizontal="left" vertical="center" textRotation="0" wrapText="0" indent="0" justifyLastLine="0" shrinkToFit="0" readingOrder="0"/>
    </dxf>
    <dxf>
      <font>
        <strike val="0"/>
        <outline val="0"/>
        <shadow val="0"/>
        <u val="none"/>
        <vertAlign val="baseline"/>
        <sz val="10"/>
        <color theme="1"/>
        <name val="Calibri"/>
        <family val="2"/>
        <scheme val="minor"/>
      </font>
      <numFmt numFmtId="0" formatCode="General"/>
      <alignment horizontal="left" vertical="center" textRotation="0" wrapText="0" indent="0" justifyLastLine="0" shrinkToFit="0" readingOrder="0"/>
    </dxf>
    <dxf>
      <font>
        <strike val="0"/>
        <outline val="0"/>
        <shadow val="0"/>
        <u val="none"/>
        <vertAlign val="baseline"/>
        <sz val="10"/>
        <color theme="1"/>
        <name val="Calibri"/>
        <family val="2"/>
        <scheme val="minor"/>
      </font>
      <alignment horizontal="center" vertical="center" textRotation="0" wrapText="0" indent="0" justifyLastLine="0" shrinkToFit="0" readingOrder="0"/>
    </dxf>
    <dxf>
      <font>
        <strike val="0"/>
        <outline val="0"/>
        <shadow val="0"/>
        <u val="none"/>
        <vertAlign val="baseline"/>
        <sz val="10"/>
        <color theme="1"/>
        <name val="Calibri"/>
        <family val="2"/>
        <scheme val="minor"/>
      </font>
      <alignment horizontal="center" vertical="center" textRotation="0" wrapText="0" indent="0" justifyLastLine="0" shrinkToFit="0" readingOrder="0"/>
    </dxf>
    <dxf>
      <font>
        <strike val="0"/>
        <outline val="0"/>
        <shadow val="0"/>
        <u val="none"/>
        <vertAlign val="baseline"/>
        <sz val="10"/>
        <color theme="1"/>
        <name val="Calibri"/>
        <family val="2"/>
        <scheme val="minor"/>
      </font>
      <alignment horizontal="center" vertical="center" textRotation="0" wrapText="0" indent="0" justifyLastLine="0" shrinkToFit="0" readingOrder="0"/>
    </dxf>
    <dxf>
      <font>
        <strike val="0"/>
        <outline val="0"/>
        <shadow val="0"/>
        <u val="none"/>
        <vertAlign val="baseline"/>
        <sz val="10"/>
        <color theme="1"/>
        <name val="Calibri"/>
        <family val="2"/>
        <scheme val="minor"/>
      </font>
      <alignment horizontal="center" vertical="center" textRotation="0" wrapText="0" indent="0" justifyLastLine="0" shrinkToFit="0" readingOrder="0"/>
    </dxf>
    <dxf>
      <font>
        <strike val="0"/>
        <outline val="0"/>
        <shadow val="0"/>
        <u val="none"/>
        <vertAlign val="baseline"/>
        <sz val="10"/>
        <color theme="1"/>
        <name val="Calibri"/>
        <family val="2"/>
        <scheme val="minor"/>
      </font>
      <numFmt numFmtId="0" formatCode="General"/>
      <alignment horizontal="center" vertical="center" textRotation="0" wrapText="0" indent="0" justifyLastLine="0" shrinkToFit="0" readingOrder="0"/>
    </dxf>
    <dxf>
      <font>
        <strike val="0"/>
        <outline val="0"/>
        <shadow val="0"/>
        <u val="none"/>
        <vertAlign val="baseline"/>
        <sz val="10"/>
        <color theme="1"/>
        <name val="Calibri"/>
        <family val="2"/>
        <scheme val="minor"/>
      </font>
      <alignment horizontal="center" vertical="center" textRotation="0" wrapText="0" indent="0" justifyLastLine="0" shrinkToFit="0" readingOrder="0"/>
    </dxf>
    <dxf>
      <font>
        <b/>
        <strike val="0"/>
        <outline val="0"/>
        <shadow val="0"/>
        <u val="none"/>
        <vertAlign val="baseline"/>
        <sz val="9"/>
        <color theme="1"/>
        <name val="Calibri"/>
        <family val="2"/>
        <charset val="238"/>
        <scheme val="minor"/>
      </font>
      <alignment horizontal="center" vertical="center" textRotation="0" wrapText="0" indent="0" justifyLastLine="0" shrinkToFit="0" readingOrder="0"/>
    </dxf>
    <dxf>
      <fill>
        <patternFill>
          <bgColor rgb="FF00B05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strike val="0"/>
        <outline val="0"/>
        <shadow val="0"/>
        <u val="none"/>
        <vertAlign val="baseline"/>
        <sz val="10"/>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strike val="0"/>
        <outline val="0"/>
        <shadow val="0"/>
        <u val="none"/>
        <vertAlign val="baseline"/>
        <sz val="10"/>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strike val="0"/>
        <outline val="0"/>
        <shadow val="0"/>
        <u val="none"/>
        <vertAlign val="baseline"/>
        <sz val="10"/>
        <color theme="1"/>
        <name val="Calibri"/>
        <family val="2"/>
        <scheme val="minor"/>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strike val="0"/>
        <outline val="0"/>
        <shadow val="0"/>
        <u val="none"/>
        <vertAlign val="baseline"/>
        <sz val="10"/>
        <color theme="1"/>
        <name val="Calibri"/>
        <family val="2"/>
        <scheme val="minor"/>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strike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strike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strike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strike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strike val="0"/>
        <outline val="0"/>
        <shadow val="0"/>
        <u val="none"/>
        <vertAlign val="baseline"/>
        <sz val="10"/>
        <color theme="1"/>
        <name val="Calibri"/>
        <family val="2"/>
        <scheme val="minor"/>
      </font>
      <alignment horizontal="center" vertical="center" textRotation="0" wrapText="0" indent="0" justifyLastLine="0" shrinkToFit="0" readingOrder="0"/>
    </dxf>
    <dxf>
      <font>
        <strike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alignment horizontal="center" vertical="center" textRotation="0" wrapText="0" indent="0" justifyLastLine="0" shrinkToFit="0" readingOrder="0"/>
    </dxf>
    <dxf>
      <font>
        <strike val="0"/>
        <outline val="0"/>
        <shadow val="0"/>
        <u val="none"/>
        <vertAlign val="baseline"/>
        <sz val="10"/>
        <color theme="1"/>
        <name val="Calibri"/>
        <family val="2"/>
        <scheme val="minor"/>
      </font>
      <alignment horizontal="center" vertical="center" textRotation="0" wrapText="1" indent="0" justifyLastLine="0" shrinkToFit="0" readingOrder="0"/>
    </dxf>
    <dxf>
      <fill>
        <patternFill>
          <bgColor rgb="FF00B050"/>
        </patternFill>
      </fill>
    </dxf>
    <dxf>
      <fill>
        <patternFill>
          <fgColor indexed="64"/>
          <bgColor theme="0"/>
        </patternFill>
      </fill>
    </dxf>
    <dxf>
      <fill>
        <patternFill>
          <fgColor indexed="64"/>
          <bgColor theme="0"/>
        </patternFill>
      </fill>
    </dxf>
    <dxf>
      <fill>
        <patternFill>
          <fgColor indexed="64"/>
          <bgColor theme="0"/>
        </patternFill>
      </fill>
    </dxf>
    <dxf>
      <fill>
        <patternFill>
          <fgColor indexed="64"/>
          <bgColor theme="0"/>
        </patternFill>
      </fill>
    </dxf>
    <dxf>
      <font>
        <b val="0"/>
        <i val="0"/>
        <strike val="0"/>
        <condense val="0"/>
        <extend val="0"/>
        <outline val="0"/>
        <shadow val="0"/>
        <u val="none"/>
        <vertAlign val="baseline"/>
        <sz val="10"/>
        <color theme="1"/>
        <name val="Calibri"/>
        <family val="2"/>
        <scheme val="minor"/>
      </font>
      <alignment horizontal="general"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Calibri"/>
        <family val="2"/>
        <scheme val="minor"/>
      </font>
      <numFmt numFmtId="0" formatCode="General"/>
      <alignment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0" formatCode="Genera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0" formatCode="General"/>
      <alignmen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general"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Calibri"/>
        <family val="2"/>
        <scheme val="minor"/>
      </font>
      <numFmt numFmtId="0" formatCode="General"/>
      <alignment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alignment horizontal="general"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Calibri"/>
        <family val="2"/>
        <scheme val="minor"/>
      </font>
      <numFmt numFmtId="0" formatCode="General"/>
      <alignment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alignment horizontal="general"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Calibri"/>
        <family val="2"/>
        <scheme val="minor"/>
      </font>
      <alignmen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alignment horizontal="general"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Calibri"/>
        <family val="2"/>
        <scheme val="minor"/>
      </font>
      <alignmen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alignment horizontal="general" vertical="center" textRotation="0" wrapText="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theme="1"/>
        <name val="Calibri"/>
        <family val="2"/>
        <scheme val="minor"/>
      </font>
      <numFmt numFmtId="0" formatCode="General"/>
      <alignment vertical="center" textRotation="0" wrapText="0"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strike val="0"/>
        <outline val="0"/>
        <shadow val="0"/>
        <u val="none"/>
        <vertAlign val="baseline"/>
        <sz val="10"/>
        <color theme="1"/>
        <name val="Calibri"/>
        <family val="2"/>
        <scheme val="minor"/>
      </font>
      <alignment horizontal="center" vertical="center" textRotation="0" wrapText="0" indent="0" justifyLastLine="0" shrinkToFit="0" readingOrder="0"/>
    </dxf>
    <dxf>
      <border outline="0">
        <top style="double">
          <color rgb="FF3F3F3F"/>
        </top>
        <bottom style="thin">
          <color indexed="64"/>
        </bottom>
      </border>
    </dxf>
    <dxf>
      <font>
        <b val="0"/>
        <i val="0"/>
        <strike val="0"/>
        <condense val="0"/>
        <extend val="0"/>
        <outline val="0"/>
        <shadow val="0"/>
        <u val="none"/>
        <vertAlign val="baseline"/>
        <sz val="10"/>
        <color theme="1"/>
        <name val="Calibri"/>
        <family val="2"/>
        <scheme val="minor"/>
      </font>
      <alignment vertical="center" textRotation="0" wrapText="0" indent="0" justifyLastLine="0" shrinkToFit="0" readingOrder="0"/>
    </dxf>
    <dxf>
      <font>
        <strike val="0"/>
        <outline val="0"/>
        <shadow val="0"/>
        <u val="none"/>
        <vertAlign val="baseline"/>
        <sz val="10"/>
        <color theme="1"/>
        <name val="Calibri"/>
        <family val="2"/>
        <scheme val="minor"/>
      </font>
      <alignment horizontal="center" vertical="center" textRotation="0" wrapText="1" indent="0" justifyLastLine="0" shrinkToFit="0" readingOrder="0"/>
    </dxf>
    <dxf>
      <fill>
        <patternFill>
          <bgColor rgb="FF00B0F0"/>
        </patternFill>
      </fill>
    </dxf>
    <dxf>
      <fill>
        <patternFill>
          <bgColor rgb="FF00B050"/>
        </patternFill>
      </fill>
    </dxf>
    <dxf>
      <font>
        <strike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dxf>
  </dxfs>
  <tableStyles count="0" defaultTableStyle="TableStyleMedium2" defaultPivotStyle="PivotStyleLight16"/>
  <colors>
    <mruColors>
      <color rgb="FFB9FFD9"/>
      <color rgb="FFFF7C80"/>
      <color rgb="FF4472C4"/>
      <color rgb="FF5DD5FF"/>
      <color rgb="FF4BFF9C"/>
      <color rgb="FFFFFF99"/>
      <color rgb="FFFF5050"/>
      <color rgb="FF0D0D0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2.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7/relationships/slicerCache" Target="slicerCaches/slicerCache5.xml"/><Relationship Id="rId47" Type="http://schemas.microsoft.com/office/2007/relationships/slicerCache" Target="slicerCaches/slicerCache10.xml"/><Relationship Id="rId50" Type="http://schemas.microsoft.com/office/2007/relationships/slicerCache" Target="slicerCaches/slicerCache13.xml"/><Relationship Id="rId55" Type="http://schemas.openxmlformats.org/officeDocument/2006/relationships/styles" Target="styles.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microsoft.com/office/2007/relationships/slicerCache" Target="slicerCaches/slicerCache3.xml"/><Relationship Id="rId45" Type="http://schemas.microsoft.com/office/2007/relationships/slicerCache" Target="slicerCaches/slicerCache8.xml"/><Relationship Id="rId53" Type="http://schemas.openxmlformats.org/officeDocument/2006/relationships/theme" Target="theme/theme1.xml"/><Relationship Id="rId58" Type="http://schemas.microsoft.com/office/2017/06/relationships/rdRichValue" Target="richData/rdrichvalue.xml"/><Relationship Id="rId5" Type="http://schemas.openxmlformats.org/officeDocument/2006/relationships/worksheet" Target="worksheets/sheet5.xml"/><Relationship Id="rId61" Type="http://schemas.openxmlformats.org/officeDocument/2006/relationships/calcChain" Target="calcChain.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7/relationships/slicerCache" Target="slicerCaches/slicerCache6.xml"/><Relationship Id="rId48" Type="http://schemas.microsoft.com/office/2007/relationships/slicerCache" Target="slicerCaches/slicerCache11.xml"/><Relationship Id="rId56" Type="http://schemas.openxmlformats.org/officeDocument/2006/relationships/sharedStrings" Target="sharedStrings.xml"/><Relationship Id="rId8" Type="http://schemas.openxmlformats.org/officeDocument/2006/relationships/worksheet" Target="worksheets/sheet8.xml"/><Relationship Id="rId51" Type="http://schemas.microsoft.com/office/2007/relationships/slicerCache" Target="slicerCaches/slicerCache14.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microsoft.com/office/2007/relationships/slicerCache" Target="slicerCaches/slicerCache1.xml"/><Relationship Id="rId46" Type="http://schemas.microsoft.com/office/2007/relationships/slicerCache" Target="slicerCaches/slicerCache9.xml"/><Relationship Id="rId59" Type="http://schemas.microsoft.com/office/2017/06/relationships/rdRichValueStructure" Target="richData/rdrichvaluestructure.xml"/><Relationship Id="rId20" Type="http://schemas.openxmlformats.org/officeDocument/2006/relationships/worksheet" Target="worksheets/sheet20.xml"/><Relationship Id="rId41" Type="http://schemas.microsoft.com/office/2007/relationships/slicerCache" Target="slicerCaches/slicerCache4.xml"/><Relationship Id="rId54" Type="http://schemas.openxmlformats.org/officeDocument/2006/relationships/connections" Target="connections.xml"/><Relationship Id="rId62"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7/relationships/slicerCache" Target="slicerCaches/slicerCache12.xml"/><Relationship Id="rId57" Type="http://schemas.openxmlformats.org/officeDocument/2006/relationships/sheetMetadata" Target="metadata.xml"/><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07/relationships/slicerCache" Target="slicerCaches/slicerCache7.xml"/><Relationship Id="rId52" Type="http://schemas.microsoft.com/office/2007/relationships/slicerCache" Target="slicerCaches/slicerCache15.xml"/><Relationship Id="rId60"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10.emf"/><Relationship Id="rId1" Type="http://schemas.openxmlformats.org/officeDocument/2006/relationships/image" Target="../media/image11.emf"/><Relationship Id="rId4" Type="http://schemas.openxmlformats.org/officeDocument/2006/relationships/image" Target="../media/image12.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 Id="rId4" Type="http://schemas.openxmlformats.org/officeDocument/2006/relationships/image" Target="../media/image1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9.emf"/><Relationship Id="rId1" Type="http://schemas.openxmlformats.org/officeDocument/2006/relationships/image" Target="../media/image20.emf"/><Relationship Id="rId4" Type="http://schemas.openxmlformats.org/officeDocument/2006/relationships/image" Target="../media/image21.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23.emf"/><Relationship Id="rId1" Type="http://schemas.openxmlformats.org/officeDocument/2006/relationships/image" Target="../media/image22.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25.emf"/><Relationship Id="rId1" Type="http://schemas.openxmlformats.org/officeDocument/2006/relationships/image" Target="../media/image24.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27.emf"/><Relationship Id="rId1" Type="http://schemas.openxmlformats.org/officeDocument/2006/relationships/image" Target="../media/image26.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29.emf"/><Relationship Id="rId1" Type="http://schemas.openxmlformats.org/officeDocument/2006/relationships/image" Target="../media/image28.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31.emf"/><Relationship Id="rId1" Type="http://schemas.openxmlformats.org/officeDocument/2006/relationships/image" Target="../media/image30.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33.emf"/><Relationship Id="rId1" Type="http://schemas.openxmlformats.org/officeDocument/2006/relationships/image" Target="../media/image32.emf"/></Relationships>
</file>

<file path=xl/drawings/_rels/vmlDrawing19.vml.rels><?xml version="1.0" encoding="UTF-8" standalone="yes"?>
<Relationships xmlns="http://schemas.openxmlformats.org/package/2006/relationships"><Relationship Id="rId2" Type="http://schemas.openxmlformats.org/officeDocument/2006/relationships/image" Target="../media/image35.emf"/><Relationship Id="rId1" Type="http://schemas.openxmlformats.org/officeDocument/2006/relationships/image" Target="../media/image34.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37.emf"/><Relationship Id="rId1" Type="http://schemas.openxmlformats.org/officeDocument/2006/relationships/image" Target="../media/image36.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38.emf"/><Relationship Id="rId2" Type="http://schemas.openxmlformats.org/officeDocument/2006/relationships/image" Target="../media/image39.emf"/><Relationship Id="rId1" Type="http://schemas.openxmlformats.org/officeDocument/2006/relationships/image" Target="../media/image40.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41.emf"/><Relationship Id="rId2" Type="http://schemas.openxmlformats.org/officeDocument/2006/relationships/image" Target="../media/image42.emf"/><Relationship Id="rId1" Type="http://schemas.openxmlformats.org/officeDocument/2006/relationships/image" Target="../media/image43.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44.emf"/><Relationship Id="rId2" Type="http://schemas.openxmlformats.org/officeDocument/2006/relationships/image" Target="../media/image45.emf"/><Relationship Id="rId1" Type="http://schemas.openxmlformats.org/officeDocument/2006/relationships/image" Target="../media/image46.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47.emf"/><Relationship Id="rId2" Type="http://schemas.openxmlformats.org/officeDocument/2006/relationships/image" Target="../media/image48.emf"/><Relationship Id="rId1" Type="http://schemas.openxmlformats.org/officeDocument/2006/relationships/image" Target="../media/image49.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50.emf"/><Relationship Id="rId2" Type="http://schemas.openxmlformats.org/officeDocument/2006/relationships/image" Target="../media/image51.emf"/><Relationship Id="rId1" Type="http://schemas.openxmlformats.org/officeDocument/2006/relationships/image" Target="../media/image52.emf"/></Relationships>
</file>

<file path=xl/drawings/_rels/vmlDrawing26.vml.rels><?xml version="1.0" encoding="UTF-8" standalone="yes"?>
<Relationships xmlns="http://schemas.openxmlformats.org/package/2006/relationships"><Relationship Id="rId3" Type="http://schemas.openxmlformats.org/officeDocument/2006/relationships/image" Target="../media/image53.emf"/><Relationship Id="rId2" Type="http://schemas.openxmlformats.org/officeDocument/2006/relationships/image" Target="../media/image54.emf"/><Relationship Id="rId1" Type="http://schemas.openxmlformats.org/officeDocument/2006/relationships/image" Target="../media/image5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590550</xdr:colOff>
          <xdr:row>6</xdr:row>
          <xdr:rowOff>95250</xdr:rowOff>
        </xdr:from>
        <xdr:to>
          <xdr:col>15</xdr:col>
          <xdr:colOff>209550</xdr:colOff>
          <xdr:row>8</xdr:row>
          <xdr:rowOff>152400</xdr:rowOff>
        </xdr:to>
        <xdr:sp macro="" textlink="">
          <xdr:nvSpPr>
            <xdr:cNvPr id="129025" name="btnGeneralDbGetConfig" hidden="1">
              <a:extLst>
                <a:ext uri="{63B3BB69-23CF-44E3-9099-C40C66FF867C}">
                  <a14:compatExt spid="_x0000_s129025"/>
                </a:ext>
                <a:ext uri="{FF2B5EF4-FFF2-40B4-BE49-F238E27FC236}">
                  <a16:creationId xmlns:a16="http://schemas.microsoft.com/office/drawing/2014/main" id="{00000000-0008-0000-0000-000001F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DB GET DATA FROM CONFIGURATION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600075</xdr:colOff>
          <xdr:row>11</xdr:row>
          <xdr:rowOff>85725</xdr:rowOff>
        </xdr:from>
        <xdr:to>
          <xdr:col>15</xdr:col>
          <xdr:colOff>219075</xdr:colOff>
          <xdr:row>13</xdr:row>
          <xdr:rowOff>133350</xdr:rowOff>
        </xdr:to>
        <xdr:sp macro="" textlink="">
          <xdr:nvSpPr>
            <xdr:cNvPr id="129026" name="btnGeneralCreateFbConfig" hidden="1">
              <a:extLst>
                <a:ext uri="{63B3BB69-23CF-44E3-9099-C40C66FF867C}">
                  <a14:compatExt spid="_x0000_s129026"/>
                </a:ext>
                <a:ext uri="{FF2B5EF4-FFF2-40B4-BE49-F238E27FC236}">
                  <a16:creationId xmlns:a16="http://schemas.microsoft.com/office/drawing/2014/main" id="{00000000-0008-0000-0000-000002F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FB DATA FROM CONFIGURATION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16</xdr:row>
          <xdr:rowOff>85725</xdr:rowOff>
        </xdr:from>
        <xdr:to>
          <xdr:col>15</xdr:col>
          <xdr:colOff>228600</xdr:colOff>
          <xdr:row>18</xdr:row>
          <xdr:rowOff>133350</xdr:rowOff>
        </xdr:to>
        <xdr:sp macro="" textlink="">
          <xdr:nvSpPr>
            <xdr:cNvPr id="129027" name="btnGeneralPlcToConfig" hidden="1">
              <a:extLst>
                <a:ext uri="{63B3BB69-23CF-44E3-9099-C40C66FF867C}">
                  <a14:compatExt spid="_x0000_s129027"/>
                </a:ext>
                <a:ext uri="{FF2B5EF4-FFF2-40B4-BE49-F238E27FC236}">
                  <a16:creationId xmlns:a16="http://schemas.microsoft.com/office/drawing/2014/main" id="{00000000-0008-0000-0000-000003F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GET DATA FROM PLC TO CONFIGURATION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561975</xdr:colOff>
          <xdr:row>21</xdr:row>
          <xdr:rowOff>85725</xdr:rowOff>
        </xdr:from>
        <xdr:to>
          <xdr:col>15</xdr:col>
          <xdr:colOff>180975</xdr:colOff>
          <xdr:row>23</xdr:row>
          <xdr:rowOff>142875</xdr:rowOff>
        </xdr:to>
        <xdr:sp macro="" textlink="">
          <xdr:nvSpPr>
            <xdr:cNvPr id="129028" name="btnGeneralDbBatchActions" hidden="1">
              <a:extLst>
                <a:ext uri="{63B3BB69-23CF-44E3-9099-C40C66FF867C}">
                  <a14:compatExt spid="_x0000_s129028"/>
                </a:ext>
                <a:ext uri="{FF2B5EF4-FFF2-40B4-BE49-F238E27FC236}">
                  <a16:creationId xmlns:a16="http://schemas.microsoft.com/office/drawing/2014/main" id="{00000000-0008-0000-0000-000004F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DB SETTINGS AND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581025</xdr:colOff>
          <xdr:row>26</xdr:row>
          <xdr:rowOff>47625</xdr:rowOff>
        </xdr:from>
        <xdr:to>
          <xdr:col>15</xdr:col>
          <xdr:colOff>200025</xdr:colOff>
          <xdr:row>28</xdr:row>
          <xdr:rowOff>95250</xdr:rowOff>
        </xdr:to>
        <xdr:sp macro="" textlink="">
          <xdr:nvSpPr>
            <xdr:cNvPr id="129031" name="btnGeneralRBatchActions" hidden="1">
              <a:extLst>
                <a:ext uri="{63B3BB69-23CF-44E3-9099-C40C66FF867C}">
                  <a14:compatExt spid="_x0000_s129031"/>
                </a:ext>
                <a:ext uri="{FF2B5EF4-FFF2-40B4-BE49-F238E27FC236}">
                  <a16:creationId xmlns:a16="http://schemas.microsoft.com/office/drawing/2014/main" id="{00000000-0008-0000-0000-000007F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READ DATA BLOCK SETTINGS AND NAMES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16104</xdr:colOff>
      <xdr:row>6</xdr:row>
      <xdr:rowOff>6911</xdr:rowOff>
    </xdr:from>
    <xdr:to>
      <xdr:col>3</xdr:col>
      <xdr:colOff>155568</xdr:colOff>
      <xdr:row>9</xdr:row>
      <xdr:rowOff>75528</xdr:rowOff>
    </xdr:to>
    <mc:AlternateContent xmlns:mc="http://schemas.openxmlformats.org/markup-compatibility/2006" xmlns:sle15="http://schemas.microsoft.com/office/drawing/2012/slicer">
      <mc:Choice Requires="sle15">
        <xdr:graphicFrame macro="">
          <xdr:nvGraphicFramePr>
            <xdr:cNvPr id="5" name="STATUS ID">
              <a:extLst>
                <a:ext uri="{FF2B5EF4-FFF2-40B4-BE49-F238E27FC236}">
                  <a16:creationId xmlns:a16="http://schemas.microsoft.com/office/drawing/2014/main" id="{00000000-0008-0000-0100-000005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STATUS ID"/>
            </a:graphicData>
          </a:graphic>
        </xdr:graphicFrame>
      </mc:Choice>
      <mc:Fallback xmlns="">
        <xdr:sp macro="" textlink="">
          <xdr:nvSpPr>
            <xdr:cNvPr id="0" name=""/>
            <xdr:cNvSpPr>
              <a:spLocks noTextEdit="1"/>
            </xdr:cNvSpPr>
          </xdr:nvSpPr>
          <xdr:spPr>
            <a:xfrm>
              <a:off x="16104" y="1153086"/>
              <a:ext cx="1551432" cy="636942"/>
            </a:xfrm>
            <a:prstGeom prst="rect">
              <a:avLst/>
            </a:prstGeom>
            <a:solidFill>
              <a:prstClr val="white"/>
            </a:solidFill>
            <a:ln w="1">
              <a:solidFill>
                <a:prstClr val="green"/>
              </a:solidFill>
            </a:ln>
          </xdr:spPr>
          <xdr:txBody>
            <a:bodyPr vertOverflow="clip" horzOverflow="clip"/>
            <a:lstStyle/>
            <a:p>
              <a:r>
                <a:rPr lang="en-US" sz="1100"/>
                <a:t>Ovaj oblik predstavlja rezač tablice. Rezači tablica nisu podržani u ovoj verziji programa Excel.
Ako je oblik izmijenjen u starijoj verziji programa Excel ili ako je radna knjiga spremljena u programu Excel 2007 ili starijem, rezač nije moguće koristiti.</a:t>
              </a:r>
            </a:p>
          </xdr:txBody>
        </xdr:sp>
      </mc:Fallback>
    </mc:AlternateContent>
    <xdr:clientData/>
  </xdr:twoCellAnchor>
  <xdr:twoCellAnchor editAs="absolute">
    <xdr:from>
      <xdr:col>14</xdr:col>
      <xdr:colOff>9654</xdr:colOff>
      <xdr:row>9</xdr:row>
      <xdr:rowOff>131505</xdr:rowOff>
    </xdr:from>
    <xdr:to>
      <xdr:col>21</xdr:col>
      <xdr:colOff>152400</xdr:colOff>
      <xdr:row>34</xdr:row>
      <xdr:rowOff>60324</xdr:rowOff>
    </xdr:to>
    <mc:AlternateContent xmlns:mc="http://schemas.openxmlformats.org/markup-compatibility/2006" xmlns:sle15="http://schemas.microsoft.com/office/drawing/2012/slicer">
      <mc:Choice Requires="sle15">
        <xdr:graphicFrame macro="">
          <xdr:nvGraphicFramePr>
            <xdr:cNvPr id="6" name="STATUS DEFINITION NAME">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0/slicer">
              <sle:slicer xmlns:sle="http://schemas.microsoft.com/office/drawing/2010/slicer" name="STATUS DEFINITION NAME"/>
            </a:graphicData>
          </a:graphic>
        </xdr:graphicFrame>
      </mc:Choice>
      <mc:Fallback xmlns="">
        <xdr:sp macro="" textlink="">
          <xdr:nvSpPr>
            <xdr:cNvPr id="0" name=""/>
            <xdr:cNvSpPr>
              <a:spLocks noTextEdit="1"/>
            </xdr:cNvSpPr>
          </xdr:nvSpPr>
          <xdr:spPr>
            <a:xfrm>
              <a:off x="13060265" y="1846005"/>
              <a:ext cx="4399060" cy="495801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11</xdr:col>
      <xdr:colOff>104717</xdr:colOff>
      <xdr:row>9</xdr:row>
      <xdr:rowOff>149784</xdr:rowOff>
    </xdr:from>
    <xdr:to>
      <xdr:col>13</xdr:col>
      <xdr:colOff>533400</xdr:colOff>
      <xdr:row>40</xdr:row>
      <xdr:rowOff>93477</xdr:rowOff>
    </xdr:to>
    <mc:AlternateContent xmlns:mc="http://schemas.openxmlformats.org/markup-compatibility/2006" xmlns:sle15="http://schemas.microsoft.com/office/drawing/2012/slicer">
      <mc:Choice Requires="sle15">
        <xdr:graphicFrame macro="">
          <xdr:nvGraphicFramePr>
            <xdr:cNvPr id="7" name="Struct name">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0/slicer">
              <sle:slicer xmlns:sle="http://schemas.microsoft.com/office/drawing/2010/slicer" name="Struct name"/>
            </a:graphicData>
          </a:graphic>
        </xdr:graphicFrame>
      </mc:Choice>
      <mc:Fallback xmlns="">
        <xdr:sp macro="" textlink="">
          <xdr:nvSpPr>
            <xdr:cNvPr id="0" name=""/>
            <xdr:cNvSpPr>
              <a:spLocks noTextEdit="1"/>
            </xdr:cNvSpPr>
          </xdr:nvSpPr>
          <xdr:spPr>
            <a:xfrm>
              <a:off x="11315642" y="1864284"/>
              <a:ext cx="1647883" cy="611589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3</xdr:col>
      <xdr:colOff>147815</xdr:colOff>
      <xdr:row>5</xdr:row>
      <xdr:rowOff>28575</xdr:rowOff>
    </xdr:from>
    <xdr:to>
      <xdr:col>10</xdr:col>
      <xdr:colOff>2549748</xdr:colOff>
      <xdr:row>9</xdr:row>
      <xdr:rowOff>123825</xdr:rowOff>
    </xdr:to>
    <mc:AlternateContent xmlns:mc="http://schemas.openxmlformats.org/markup-compatibility/2006" xmlns:sle15="http://schemas.microsoft.com/office/drawing/2012/slicer">
      <mc:Choice Requires="sle15">
        <xdr:graphicFrame macro="">
          <xdr:nvGraphicFramePr>
            <xdr:cNvPr id="2" name="PLC MODUL">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PLC MODUL"/>
            </a:graphicData>
          </a:graphic>
        </xdr:graphicFrame>
      </mc:Choice>
      <mc:Fallback xmlns="">
        <xdr:sp macro="" textlink="">
          <xdr:nvSpPr>
            <xdr:cNvPr id="0" name=""/>
            <xdr:cNvSpPr>
              <a:spLocks noTextEdit="1"/>
            </xdr:cNvSpPr>
          </xdr:nvSpPr>
          <xdr:spPr>
            <a:xfrm>
              <a:off x="1562958" y="981075"/>
              <a:ext cx="9692640" cy="8572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12</xdr:col>
          <xdr:colOff>428625</xdr:colOff>
          <xdr:row>5</xdr:row>
          <xdr:rowOff>85725</xdr:rowOff>
        </xdr:from>
        <xdr:to>
          <xdr:col>16</xdr:col>
          <xdr:colOff>0</xdr:colOff>
          <xdr:row>8</xdr:row>
          <xdr:rowOff>152400</xdr:rowOff>
        </xdr:to>
        <xdr:sp macro="" textlink="">
          <xdr:nvSpPr>
            <xdr:cNvPr id="1027" name="Create_Data_for_FB_DI_x"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0</xdr:col>
      <xdr:colOff>44922</xdr:colOff>
      <xdr:row>6</xdr:row>
      <xdr:rowOff>50411</xdr:rowOff>
    </xdr:from>
    <xdr:to>
      <xdr:col>3</xdr:col>
      <xdr:colOff>188396</xdr:colOff>
      <xdr:row>9</xdr:row>
      <xdr:rowOff>126128</xdr:rowOff>
    </xdr:to>
    <mc:AlternateContent xmlns:mc="http://schemas.openxmlformats.org/markup-compatibility/2006" xmlns:sle15="http://schemas.microsoft.com/office/drawing/2012/slicer">
      <mc:Choice Requires="sle15">
        <xdr:graphicFrame macro="">
          <xdr:nvGraphicFramePr>
            <xdr:cNvPr id="4" name="DO ID">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0/slicer">
              <sle:slicer xmlns:sle="http://schemas.microsoft.com/office/drawing/2010/slicer" name="DO ID"/>
            </a:graphicData>
          </a:graphic>
        </xdr:graphicFrame>
      </mc:Choice>
      <mc:Fallback xmlns="">
        <xdr:sp macro="" textlink="">
          <xdr:nvSpPr>
            <xdr:cNvPr id="0" name=""/>
            <xdr:cNvSpPr>
              <a:spLocks noTextEdit="1"/>
            </xdr:cNvSpPr>
          </xdr:nvSpPr>
          <xdr:spPr>
            <a:xfrm>
              <a:off x="44922" y="1182628"/>
              <a:ext cx="1554252" cy="641825"/>
            </a:xfrm>
            <a:prstGeom prst="rect">
              <a:avLst/>
            </a:prstGeom>
            <a:solidFill>
              <a:prstClr val="white"/>
            </a:solidFill>
            <a:ln w="1">
              <a:solidFill>
                <a:prstClr val="green"/>
              </a:solidFill>
            </a:ln>
          </xdr:spPr>
          <xdr:txBody>
            <a:bodyPr vertOverflow="clip" horzOverflow="clip"/>
            <a:lstStyle/>
            <a:p>
              <a:r>
                <a:rPr lang="en-US" sz="1100"/>
                <a:t>Ovaj oblik predstavlja rezač tablice. Rezači tablica nisu podržani u ovoj verziji programa Excel.
Ako je oblik izmijenjen u starijoj verziji programa Excel ili ako je radna knjiga spremljena u programu Excel 2007 ili starijem, rezač nije moguće koristiti.</a:t>
              </a:r>
            </a:p>
          </xdr:txBody>
        </xdr:sp>
      </mc:Fallback>
    </mc:AlternateContent>
    <xdr:clientData/>
  </xdr:twoCellAnchor>
  <xdr:twoCellAnchor editAs="absolute">
    <xdr:from>
      <xdr:col>11</xdr:col>
      <xdr:colOff>49763</xdr:colOff>
      <xdr:row>9</xdr:row>
      <xdr:rowOff>117410</xdr:rowOff>
    </xdr:from>
    <xdr:to>
      <xdr:col>14</xdr:col>
      <xdr:colOff>20952</xdr:colOff>
      <xdr:row>27</xdr:row>
      <xdr:rowOff>120030</xdr:rowOff>
    </xdr:to>
    <mc:AlternateContent xmlns:mc="http://schemas.openxmlformats.org/markup-compatibility/2006" xmlns:sle15="http://schemas.microsoft.com/office/drawing/2012/slicer">
      <mc:Choice Requires="sle15">
        <xdr:graphicFrame macro="">
          <xdr:nvGraphicFramePr>
            <xdr:cNvPr id="5" name="DO STRUCT NAME">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microsoft.com/office/drawing/2010/slicer">
              <sle:slicer xmlns:sle="http://schemas.microsoft.com/office/drawing/2010/slicer" name="DO STRUCT NAME"/>
            </a:graphicData>
          </a:graphic>
        </xdr:graphicFrame>
      </mc:Choice>
      <mc:Fallback xmlns="">
        <xdr:sp macro="" textlink="">
          <xdr:nvSpPr>
            <xdr:cNvPr id="0" name=""/>
            <xdr:cNvSpPr>
              <a:spLocks noTextEdit="1"/>
            </xdr:cNvSpPr>
          </xdr:nvSpPr>
          <xdr:spPr>
            <a:xfrm>
              <a:off x="11165438" y="1831910"/>
              <a:ext cx="1799989" cy="356497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14</xdr:col>
      <xdr:colOff>94245</xdr:colOff>
      <xdr:row>9</xdr:row>
      <xdr:rowOff>134566</xdr:rowOff>
    </xdr:from>
    <xdr:to>
      <xdr:col>21</xdr:col>
      <xdr:colOff>496018</xdr:colOff>
      <xdr:row>34</xdr:row>
      <xdr:rowOff>105463</xdr:rowOff>
    </xdr:to>
    <mc:AlternateContent xmlns:mc="http://schemas.openxmlformats.org/markup-compatibility/2006" xmlns:sle15="http://schemas.microsoft.com/office/drawing/2012/slicer">
      <mc:Choice Requires="sle15">
        <xdr:graphicFrame macro="">
          <xdr:nvGraphicFramePr>
            <xdr:cNvPr id="6" name="STATUS DEFINITION NAME 1">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microsoft.com/office/drawing/2010/slicer">
              <sle:slicer xmlns:sle="http://schemas.microsoft.com/office/drawing/2010/slicer" name="STATUS DEFINITION NAME 1"/>
            </a:graphicData>
          </a:graphic>
        </xdr:graphicFrame>
      </mc:Choice>
      <mc:Fallback xmlns="">
        <xdr:sp macro="" textlink="">
          <xdr:nvSpPr>
            <xdr:cNvPr id="0" name=""/>
            <xdr:cNvSpPr>
              <a:spLocks noTextEdit="1"/>
            </xdr:cNvSpPr>
          </xdr:nvSpPr>
          <xdr:spPr>
            <a:xfrm>
              <a:off x="13038720" y="1849066"/>
              <a:ext cx="4668973" cy="486674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3</xdr:col>
      <xdr:colOff>298013</xdr:colOff>
      <xdr:row>6</xdr:row>
      <xdr:rowOff>36924</xdr:rowOff>
    </xdr:from>
    <xdr:to>
      <xdr:col>11</xdr:col>
      <xdr:colOff>292662</xdr:colOff>
      <xdr:row>9</xdr:row>
      <xdr:rowOff>112165</xdr:rowOff>
    </xdr:to>
    <mc:AlternateContent xmlns:mc="http://schemas.openxmlformats.org/markup-compatibility/2006" xmlns:sle15="http://schemas.microsoft.com/office/drawing/2012/slicer">
      <mc:Choice Requires="sle15">
        <xdr:graphicFrame macro="">
          <xdr:nvGraphicFramePr>
            <xdr:cNvPr id="3" name="MODUL">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MODUL"/>
            </a:graphicData>
          </a:graphic>
        </xdr:graphicFrame>
      </mc:Choice>
      <mc:Fallback xmlns="">
        <xdr:sp macro="" textlink="">
          <xdr:nvSpPr>
            <xdr:cNvPr id="0" name=""/>
            <xdr:cNvSpPr>
              <a:spLocks noTextEdit="1"/>
            </xdr:cNvSpPr>
          </xdr:nvSpPr>
          <xdr:spPr>
            <a:xfrm>
              <a:off x="1708791" y="1169141"/>
              <a:ext cx="9695413" cy="641349"/>
            </a:xfrm>
            <a:prstGeom prst="rect">
              <a:avLst/>
            </a:prstGeom>
            <a:solidFill>
              <a:prstClr val="white"/>
            </a:solidFill>
            <a:ln w="1">
              <a:solidFill>
                <a:prstClr val="green"/>
              </a:solidFill>
            </a:ln>
          </xdr:spPr>
          <xdr:txBody>
            <a:bodyPr vertOverflow="clip" horzOverflow="clip"/>
            <a:lstStyle/>
            <a:p>
              <a:r>
                <a:rPr lang="en-US" sz="1100"/>
                <a:t>Ovaj oblik predstavlja rezač tablice. Rezači tablica nisu podržani u ovoj verziji programa Excel.
Ako je oblik izmijenjen u starijoj verziji programa Excel ili ako je radna knjiga spremljena u programu Excel 2007 ili starijem, rezač nije moguće koristiti.</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13</xdr:col>
          <xdr:colOff>200025</xdr:colOff>
          <xdr:row>5</xdr:row>
          <xdr:rowOff>114300</xdr:rowOff>
        </xdr:from>
        <xdr:to>
          <xdr:col>16</xdr:col>
          <xdr:colOff>209550</xdr:colOff>
          <xdr:row>8</xdr:row>
          <xdr:rowOff>171450</xdr:rowOff>
        </xdr:to>
        <xdr:sp macro="" textlink="">
          <xdr:nvSpPr>
            <xdr:cNvPr id="2050" name="Create_Data_for_FB_DO_x"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0</xdr:col>
      <xdr:colOff>12373</xdr:colOff>
      <xdr:row>8</xdr:row>
      <xdr:rowOff>27215</xdr:rowOff>
    </xdr:from>
    <xdr:to>
      <xdr:col>3</xdr:col>
      <xdr:colOff>37128</xdr:colOff>
      <xdr:row>11</xdr:row>
      <xdr:rowOff>79208</xdr:rowOff>
    </xdr:to>
    <mc:AlternateContent xmlns:mc="http://schemas.openxmlformats.org/markup-compatibility/2006" xmlns:sle15="http://schemas.microsoft.com/office/drawing/2012/slicer">
      <mc:Choice Requires="sle15">
        <xdr:graphicFrame macro="">
          <xdr:nvGraphicFramePr>
            <xdr:cNvPr id="4" name="MEAS NUM">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0/slicer">
              <sle:slicer xmlns:sle="http://schemas.microsoft.com/office/drawing/2010/slicer" name="MEAS NUM"/>
            </a:graphicData>
          </a:graphic>
        </xdr:graphicFrame>
      </mc:Choice>
      <mc:Fallback xmlns="">
        <xdr:sp macro="" textlink="">
          <xdr:nvSpPr>
            <xdr:cNvPr id="0" name=""/>
            <xdr:cNvSpPr>
              <a:spLocks noTextEdit="1"/>
            </xdr:cNvSpPr>
          </xdr:nvSpPr>
          <xdr:spPr>
            <a:xfrm>
              <a:off x="12373" y="1582317"/>
              <a:ext cx="1511821" cy="635156"/>
            </a:xfrm>
            <a:prstGeom prst="rect">
              <a:avLst/>
            </a:prstGeom>
            <a:solidFill>
              <a:prstClr val="white"/>
            </a:solidFill>
            <a:ln w="1">
              <a:solidFill>
                <a:prstClr val="green"/>
              </a:solidFill>
            </a:ln>
          </xdr:spPr>
          <xdr:txBody>
            <a:bodyPr vertOverflow="clip" horzOverflow="clip"/>
            <a:lstStyle/>
            <a:p>
              <a:r>
                <a:rPr lang="en-US" sz="1100"/>
                <a:t>Ovaj oblik predstavlja rezač tablice. Rezači tablica nisu podržani u ovoj verziji programa Excel.
Ako je oblik izmijenjen u starijoj verziji programa Excel ili ako je radna knjiga spremljena u programu Excel 2007 ili starijem, rezač nije moguće koristiti.</a:t>
              </a:r>
            </a:p>
          </xdr:txBody>
        </xdr:sp>
      </mc:Fallback>
    </mc:AlternateContent>
    <xdr:clientData/>
  </xdr:twoCellAnchor>
  <xdr:twoCellAnchor editAs="absolute">
    <xdr:from>
      <xdr:col>16</xdr:col>
      <xdr:colOff>106290</xdr:colOff>
      <xdr:row>11</xdr:row>
      <xdr:rowOff>155588</xdr:rowOff>
    </xdr:from>
    <xdr:to>
      <xdr:col>23</xdr:col>
      <xdr:colOff>126352</xdr:colOff>
      <xdr:row>31</xdr:row>
      <xdr:rowOff>57928</xdr:rowOff>
    </xdr:to>
    <mc:AlternateContent xmlns:mc="http://schemas.openxmlformats.org/markup-compatibility/2006" xmlns:sle15="http://schemas.microsoft.com/office/drawing/2012/slicer">
      <mc:Choice Requires="sle15">
        <xdr:graphicFrame macro="">
          <xdr:nvGraphicFramePr>
            <xdr:cNvPr id="2" name="PLC MEAS NAME 2">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PLC MEAS NAME 2"/>
            </a:graphicData>
          </a:graphic>
        </xdr:graphicFrame>
      </mc:Choice>
      <mc:Fallback xmlns="">
        <xdr:sp macro="" textlink="">
          <xdr:nvSpPr>
            <xdr:cNvPr id="0" name=""/>
            <xdr:cNvSpPr>
              <a:spLocks noTextEdit="1"/>
            </xdr:cNvSpPr>
          </xdr:nvSpPr>
          <xdr:spPr>
            <a:xfrm>
              <a:off x="12897004" y="2293853"/>
              <a:ext cx="5190777" cy="389700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6</xdr:col>
          <xdr:colOff>1352550</xdr:colOff>
          <xdr:row>7</xdr:row>
          <xdr:rowOff>171450</xdr:rowOff>
        </xdr:from>
        <xdr:to>
          <xdr:col>8</xdr:col>
          <xdr:colOff>714375</xdr:colOff>
          <xdr:row>11</xdr:row>
          <xdr:rowOff>57150</xdr:rowOff>
        </xdr:to>
        <xdr:sp macro="" textlink="">
          <xdr:nvSpPr>
            <xdr:cNvPr id="4100" name="Create_Data_for_FB_AI_x"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3</xdr:col>
      <xdr:colOff>141902</xdr:colOff>
      <xdr:row>8</xdr:row>
      <xdr:rowOff>19050</xdr:rowOff>
    </xdr:from>
    <xdr:to>
      <xdr:col>6</xdr:col>
      <xdr:colOff>914594</xdr:colOff>
      <xdr:row>11</xdr:row>
      <xdr:rowOff>85725</xdr:rowOff>
    </xdr:to>
    <mc:AlternateContent xmlns:mc="http://schemas.openxmlformats.org/markup-compatibility/2006" xmlns:sle15="http://schemas.microsoft.com/office/drawing/2012/slicer">
      <mc:Choice Requires="sle15">
        <xdr:graphicFrame macro="">
          <xdr:nvGraphicFramePr>
            <xdr:cNvPr id="5" name="MODUL NUM">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microsoft.com/office/drawing/2010/slicer">
              <sle:slicer xmlns:sle="http://schemas.microsoft.com/office/drawing/2010/slicer" name="MODUL NUM"/>
            </a:graphicData>
          </a:graphic>
        </xdr:graphicFrame>
      </mc:Choice>
      <mc:Fallback xmlns="">
        <xdr:sp macro="" textlink="">
          <xdr:nvSpPr>
            <xdr:cNvPr id="0" name=""/>
            <xdr:cNvSpPr>
              <a:spLocks noTextEdit="1"/>
            </xdr:cNvSpPr>
          </xdr:nvSpPr>
          <xdr:spPr>
            <a:xfrm>
              <a:off x="1628968" y="1574152"/>
              <a:ext cx="3455243" cy="649838"/>
            </a:xfrm>
            <a:prstGeom prst="rect">
              <a:avLst/>
            </a:prstGeom>
            <a:solidFill>
              <a:prstClr val="white"/>
            </a:solidFill>
            <a:ln w="1">
              <a:solidFill>
                <a:prstClr val="green"/>
              </a:solidFill>
            </a:ln>
          </xdr:spPr>
          <xdr:txBody>
            <a:bodyPr vertOverflow="clip" horzOverflow="clip"/>
            <a:lstStyle/>
            <a:p>
              <a:r>
                <a:rPr lang="en-US" sz="1100"/>
                <a:t>Ovaj oblik predstavlja rezač tablice. Rezači tablica nisu podržani u ovoj verziji programa Excel.
Ako je oblik izmijenjen u starijoj verziji programa Excel ili ako je radna knjiga spremljena u programu Excel 2007 ili starijem, rezač nije moguće koristiti.</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87755</xdr:colOff>
      <xdr:row>7</xdr:row>
      <xdr:rowOff>56062</xdr:rowOff>
    </xdr:from>
    <xdr:to>
      <xdr:col>3</xdr:col>
      <xdr:colOff>185397</xdr:colOff>
      <xdr:row>10</xdr:row>
      <xdr:rowOff>101782</xdr:rowOff>
    </xdr:to>
    <mc:AlternateContent xmlns:mc="http://schemas.openxmlformats.org/markup-compatibility/2006" xmlns:sle15="http://schemas.microsoft.com/office/drawing/2012/slicer">
      <mc:Choice Requires="sle15">
        <xdr:graphicFrame macro="">
          <xdr:nvGraphicFramePr>
            <xdr:cNvPr id="7" name="MEAS NUM 1">
              <a:extLst>
                <a:ext uri="{FF2B5EF4-FFF2-40B4-BE49-F238E27FC236}">
                  <a16:creationId xmlns:a16="http://schemas.microsoft.com/office/drawing/2014/main" id="{00000000-0008-0000-0400-000007000000}"/>
                </a:ext>
              </a:extLst>
            </xdr:cNvPr>
            <xdr:cNvGraphicFramePr/>
          </xdr:nvGraphicFramePr>
          <xdr:xfrm>
            <a:off x="0" y="0"/>
            <a:ext cx="0" cy="0"/>
          </xdr:xfrm>
          <a:graphic>
            <a:graphicData uri="http://schemas.microsoft.com/office/drawing/2010/slicer">
              <sle:slicer xmlns:sle="http://schemas.microsoft.com/office/drawing/2010/slicer" name="MEAS NUM 1"/>
            </a:graphicData>
          </a:graphic>
        </xdr:graphicFrame>
      </mc:Choice>
      <mc:Fallback xmlns="">
        <xdr:sp macro="" textlink="">
          <xdr:nvSpPr>
            <xdr:cNvPr id="0" name=""/>
            <xdr:cNvSpPr>
              <a:spLocks noTextEdit="1"/>
            </xdr:cNvSpPr>
          </xdr:nvSpPr>
          <xdr:spPr>
            <a:xfrm>
              <a:off x="87755" y="1389562"/>
              <a:ext cx="1726417" cy="617220"/>
            </a:xfrm>
            <a:prstGeom prst="rect">
              <a:avLst/>
            </a:prstGeom>
            <a:solidFill>
              <a:prstClr val="white"/>
            </a:solidFill>
            <a:ln w="1">
              <a:solidFill>
                <a:prstClr val="green"/>
              </a:solidFill>
            </a:ln>
          </xdr:spPr>
          <xdr:txBody>
            <a:bodyPr vertOverflow="clip" horzOverflow="clip"/>
            <a:lstStyle/>
            <a:p>
              <a:r>
                <a:rPr lang="en-US" sz="1100"/>
                <a:t>Ovaj oblik predstavlja rezač tablice. Rezači tablica nisu podržani u ovoj verziji programa Excel.
Ako je oblik izmijenjen u starijoj verziji programa Excel ili ako je radna knjiga spremljena u programu Excel 2007 ili starijem, rezač nije moguće koristiti.</a:t>
              </a:r>
            </a:p>
          </xdr:txBody>
        </xdr:sp>
      </mc:Fallback>
    </mc:AlternateContent>
    <xdr:clientData/>
  </xdr:twoCellAnchor>
  <xdr:twoCellAnchor editAs="absolute">
    <xdr:from>
      <xdr:col>15</xdr:col>
      <xdr:colOff>467403</xdr:colOff>
      <xdr:row>11</xdr:row>
      <xdr:rowOff>98923</xdr:rowOff>
    </xdr:from>
    <xdr:to>
      <xdr:col>24</xdr:col>
      <xdr:colOff>152400</xdr:colOff>
      <xdr:row>29</xdr:row>
      <xdr:rowOff>123825</xdr:rowOff>
    </xdr:to>
    <mc:AlternateContent xmlns:mc="http://schemas.openxmlformats.org/markup-compatibility/2006" xmlns:sle15="http://schemas.microsoft.com/office/drawing/2012/slicer">
      <mc:Choice Requires="sle15">
        <xdr:graphicFrame macro="">
          <xdr:nvGraphicFramePr>
            <xdr:cNvPr id="3" name="PLC MEAS NAME 1">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PLC MEAS NAME 1"/>
            </a:graphicData>
          </a:graphic>
        </xdr:graphicFrame>
      </mc:Choice>
      <mc:Fallback xmlns="">
        <xdr:sp macro="" textlink="">
          <xdr:nvSpPr>
            <xdr:cNvPr id="0" name=""/>
            <xdr:cNvSpPr>
              <a:spLocks noTextEdit="1"/>
            </xdr:cNvSpPr>
          </xdr:nvSpPr>
          <xdr:spPr>
            <a:xfrm>
              <a:off x="12164103" y="2194423"/>
              <a:ext cx="5076147" cy="358725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3</xdr:col>
          <xdr:colOff>600075</xdr:colOff>
          <xdr:row>7</xdr:row>
          <xdr:rowOff>47625</xdr:rowOff>
        </xdr:from>
        <xdr:to>
          <xdr:col>5</xdr:col>
          <xdr:colOff>1343025</xdr:colOff>
          <xdr:row>10</xdr:row>
          <xdr:rowOff>85725</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5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absolute">
    <xdr:from>
      <xdr:col>0</xdr:col>
      <xdr:colOff>54963</xdr:colOff>
      <xdr:row>7</xdr:row>
      <xdr:rowOff>181042</xdr:rowOff>
    </xdr:from>
    <xdr:to>
      <xdr:col>2</xdr:col>
      <xdr:colOff>287451</xdr:colOff>
      <xdr:row>11</xdr:row>
      <xdr:rowOff>55738</xdr:rowOff>
    </xdr:to>
    <mc:AlternateContent xmlns:mc="http://schemas.openxmlformats.org/markup-compatibility/2006" xmlns:sle15="http://schemas.microsoft.com/office/drawing/2012/slicer">
      <mc:Choice Requires="sle15">
        <xdr:graphicFrame macro="">
          <xdr:nvGraphicFramePr>
            <xdr:cNvPr id="8" name="MEAS NUM 2">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microsoft.com/office/drawing/2010/slicer">
              <sle:slicer xmlns:sle="http://schemas.microsoft.com/office/drawing/2010/slicer" name="MEAS NUM 2"/>
            </a:graphicData>
          </a:graphic>
        </xdr:graphicFrame>
      </mc:Choice>
      <mc:Fallback xmlns="">
        <xdr:sp macro="" textlink="">
          <xdr:nvSpPr>
            <xdr:cNvPr id="0" name=""/>
            <xdr:cNvSpPr>
              <a:spLocks noTextEdit="1"/>
            </xdr:cNvSpPr>
          </xdr:nvSpPr>
          <xdr:spPr>
            <a:xfrm>
              <a:off x="54963" y="1514542"/>
              <a:ext cx="1899363" cy="636696"/>
            </a:xfrm>
            <a:prstGeom prst="rect">
              <a:avLst/>
            </a:prstGeom>
            <a:solidFill>
              <a:prstClr val="white"/>
            </a:solidFill>
            <a:ln w="1">
              <a:solidFill>
                <a:prstClr val="green"/>
              </a:solidFill>
            </a:ln>
          </xdr:spPr>
          <xdr:txBody>
            <a:bodyPr vertOverflow="clip" horzOverflow="clip"/>
            <a:lstStyle/>
            <a:p>
              <a:r>
                <a:rPr lang="en-US" sz="1100"/>
                <a:t>Ovaj oblik predstavlja rezač tablice. Rezači tablica nisu podržani u ovoj verziji programa Excel.
Ako je oblik izmijenjen u starijoj verziji programa Excel ili ako je radna knjiga spremljena u programu Excel 2007 ili starijem, rezač nije moguće koristiti.</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2</xdr:col>
          <xdr:colOff>647700</xdr:colOff>
          <xdr:row>8</xdr:row>
          <xdr:rowOff>0</xdr:rowOff>
        </xdr:from>
        <xdr:to>
          <xdr:col>5</xdr:col>
          <xdr:colOff>19050</xdr:colOff>
          <xdr:row>11</xdr:row>
          <xdr:rowOff>19050</xdr:rowOff>
        </xdr:to>
        <xdr:sp macro="" textlink="">
          <xdr:nvSpPr>
            <xdr:cNvPr id="5123" name="Create_Data_for_FB_COUNTER_x" hidden="1">
              <a:extLst>
                <a:ext uri="{63B3BB69-23CF-44E3-9099-C40C66FF867C}">
                  <a14:compatExt spid="_x0000_s5123"/>
                </a:ext>
                <a:ext uri="{FF2B5EF4-FFF2-40B4-BE49-F238E27FC236}">
                  <a16:creationId xmlns:a16="http://schemas.microsoft.com/office/drawing/2014/main" id="{00000000-0008-0000-06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447062</xdr:colOff>
      <xdr:row>10</xdr:row>
      <xdr:rowOff>114982</xdr:rowOff>
    </xdr:from>
    <xdr:to>
      <xdr:col>23</xdr:col>
      <xdr:colOff>131379</xdr:colOff>
      <xdr:row>29</xdr:row>
      <xdr:rowOff>33068</xdr:rowOff>
    </xdr:to>
    <mc:AlternateContent xmlns:mc="http://schemas.openxmlformats.org/markup-compatibility/2006" xmlns:sle15="http://schemas.microsoft.com/office/drawing/2012/slicer">
      <mc:Choice Requires="sle15">
        <xdr:graphicFrame macro="">
          <xdr:nvGraphicFramePr>
            <xdr:cNvPr id="4" name="PLC MEAS NAME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PLC MEAS NAME 3"/>
            </a:graphicData>
          </a:graphic>
        </xdr:graphicFrame>
      </mc:Choice>
      <mc:Fallback xmlns="">
        <xdr:sp macro="" textlink="">
          <xdr:nvSpPr>
            <xdr:cNvPr id="0" name=""/>
            <xdr:cNvSpPr>
              <a:spLocks noTextEdit="1"/>
            </xdr:cNvSpPr>
          </xdr:nvSpPr>
          <xdr:spPr>
            <a:xfrm>
              <a:off x="11635127" y="2019982"/>
              <a:ext cx="5065942" cy="3651886"/>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185397</xdr:colOff>
      <xdr:row>7</xdr:row>
      <xdr:rowOff>158116</xdr:rowOff>
    </xdr:from>
    <xdr:to>
      <xdr:col>1</xdr:col>
      <xdr:colOff>880721</xdr:colOff>
      <xdr:row>11</xdr:row>
      <xdr:rowOff>44361</xdr:rowOff>
    </xdr:to>
    <mc:AlternateContent xmlns:mc="http://schemas.openxmlformats.org/markup-compatibility/2006" xmlns:sle15="http://schemas.microsoft.com/office/drawing/2012/slicer">
      <mc:Choice Requires="sle15">
        <xdr:graphicFrame macro="">
          <xdr:nvGraphicFramePr>
            <xdr:cNvPr id="8" name="AO NUM">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microsoft.com/office/drawing/2010/slicer">
              <sle:slicer xmlns:sle="http://schemas.microsoft.com/office/drawing/2010/slicer" name="AO NUM"/>
            </a:graphicData>
          </a:graphic>
        </xdr:graphicFrame>
      </mc:Choice>
      <mc:Fallback xmlns="">
        <xdr:sp macro="" textlink="">
          <xdr:nvSpPr>
            <xdr:cNvPr id="0" name=""/>
            <xdr:cNvSpPr>
              <a:spLocks noTextEdit="1"/>
            </xdr:cNvSpPr>
          </xdr:nvSpPr>
          <xdr:spPr>
            <a:xfrm>
              <a:off x="185397" y="1491616"/>
              <a:ext cx="1724024" cy="648245"/>
            </a:xfrm>
            <a:prstGeom prst="rect">
              <a:avLst/>
            </a:prstGeom>
            <a:solidFill>
              <a:prstClr val="white"/>
            </a:solidFill>
            <a:ln w="1">
              <a:solidFill>
                <a:prstClr val="green"/>
              </a:solidFill>
            </a:ln>
          </xdr:spPr>
          <xdr:txBody>
            <a:bodyPr vertOverflow="clip" horzOverflow="clip"/>
            <a:lstStyle/>
            <a:p>
              <a:r>
                <a:rPr lang="en-US" sz="1100"/>
                <a:t>Ovaj oblik predstavlja rezač tablice. Rezači tablica nisu podržani u ovoj verziji programa Excel.
Ako je oblik izmijenjen u starijoj verziji programa Excel ili ako je radna knjiga spremljena u programu Excel 2007 ili starijem, rezač nije moguće koristiti.</a:t>
              </a:r>
            </a:p>
          </xdr:txBody>
        </xdr:sp>
      </mc:Fallback>
    </mc:AlternateContent>
    <xdr:clientData/>
  </xdr:twoCellAnchor>
  <xdr:twoCellAnchor editAs="absolute">
    <xdr:from>
      <xdr:col>12</xdr:col>
      <xdr:colOff>575376</xdr:colOff>
      <xdr:row>7</xdr:row>
      <xdr:rowOff>10341</xdr:rowOff>
    </xdr:from>
    <xdr:to>
      <xdr:col>21</xdr:col>
      <xdr:colOff>293505</xdr:colOff>
      <xdr:row>33</xdr:row>
      <xdr:rowOff>77560</xdr:rowOff>
    </xdr:to>
    <mc:AlternateContent xmlns:mc="http://schemas.openxmlformats.org/markup-compatibility/2006" xmlns:sle15="http://schemas.microsoft.com/office/drawing/2012/slicer">
      <mc:Choice Requires="sle15">
        <xdr:graphicFrame macro="">
          <xdr:nvGraphicFramePr>
            <xdr:cNvPr id="9" name="AO NAME">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microsoft.com/office/drawing/2010/slicer">
              <sle:slicer xmlns:sle="http://schemas.microsoft.com/office/drawing/2010/slicer" name="AO NAME"/>
            </a:graphicData>
          </a:graphic>
        </xdr:graphicFrame>
      </mc:Choice>
      <mc:Fallback xmlns="">
        <xdr:sp macro="" textlink="">
          <xdr:nvSpPr>
            <xdr:cNvPr id="0" name=""/>
            <xdr:cNvSpPr>
              <a:spLocks noTextEdit="1"/>
            </xdr:cNvSpPr>
          </xdr:nvSpPr>
          <xdr:spPr>
            <a:xfrm>
              <a:off x="10233726" y="1343841"/>
              <a:ext cx="5204529" cy="502021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3</xdr:col>
          <xdr:colOff>95250</xdr:colOff>
          <xdr:row>7</xdr:row>
          <xdr:rowOff>152400</xdr:rowOff>
        </xdr:from>
        <xdr:to>
          <xdr:col>5</xdr:col>
          <xdr:colOff>866775</xdr:colOff>
          <xdr:row>11</xdr:row>
          <xdr:rowOff>0</xdr:rowOff>
        </xdr:to>
        <xdr:sp macro="" textlink="">
          <xdr:nvSpPr>
            <xdr:cNvPr id="6146" name="Create_Data_for_FB_AO_x" hidden="1">
              <a:extLst>
                <a:ext uri="{63B3BB69-23CF-44E3-9099-C40C66FF867C}">
                  <a14:compatExt spid="_x0000_s6146"/>
                </a:ext>
                <a:ext uri="{FF2B5EF4-FFF2-40B4-BE49-F238E27FC236}">
                  <a16:creationId xmlns:a16="http://schemas.microsoft.com/office/drawing/2014/main" id="{00000000-0008-0000-07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104</xdr:col>
          <xdr:colOff>323850</xdr:colOff>
          <xdr:row>10</xdr:row>
          <xdr:rowOff>123825</xdr:rowOff>
        </xdr:from>
        <xdr:to>
          <xdr:col>107</xdr:col>
          <xdr:colOff>152400</xdr:colOff>
          <xdr:row>13</xdr:row>
          <xdr:rowOff>28575</xdr:rowOff>
        </xdr:to>
        <xdr:sp macro="" textlink="">
          <xdr:nvSpPr>
            <xdr:cNvPr id="108545" name="CommandButton1" hidden="1">
              <a:extLst>
                <a:ext uri="{63B3BB69-23CF-44E3-9099-C40C66FF867C}">
                  <a14:compatExt spid="_x0000_s108545"/>
                </a:ext>
                <a:ext uri="{FF2B5EF4-FFF2-40B4-BE49-F238E27FC236}">
                  <a16:creationId xmlns:a16="http://schemas.microsoft.com/office/drawing/2014/main" id="{00000000-0008-0000-0900-000001A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104</xdr:col>
          <xdr:colOff>276225</xdr:colOff>
          <xdr:row>6</xdr:row>
          <xdr:rowOff>152400</xdr:rowOff>
        </xdr:from>
        <xdr:to>
          <xdr:col>107</xdr:col>
          <xdr:colOff>104775</xdr:colOff>
          <xdr:row>9</xdr:row>
          <xdr:rowOff>104775</xdr:rowOff>
        </xdr:to>
        <xdr:sp macro="" textlink="">
          <xdr:nvSpPr>
            <xdr:cNvPr id="108546" name="CommandButton2" hidden="1">
              <a:extLst>
                <a:ext uri="{63B3BB69-23CF-44E3-9099-C40C66FF867C}">
                  <a14:compatExt spid="_x0000_s108546"/>
                </a:ext>
                <a:ext uri="{FF2B5EF4-FFF2-40B4-BE49-F238E27FC236}">
                  <a16:creationId xmlns:a16="http://schemas.microsoft.com/office/drawing/2014/main" id="{00000000-0008-0000-0900-000002A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371475</xdr:colOff>
          <xdr:row>1</xdr:row>
          <xdr:rowOff>38100</xdr:rowOff>
        </xdr:from>
        <xdr:to>
          <xdr:col>12</xdr:col>
          <xdr:colOff>238125</xdr:colOff>
          <xdr:row>3</xdr:row>
          <xdr:rowOff>133350</xdr:rowOff>
        </xdr:to>
        <xdr:sp macro="" textlink="">
          <xdr:nvSpPr>
            <xdr:cNvPr id="108547" name="btnPlcToConfigActions" hidden="1">
              <a:extLst>
                <a:ext uri="{63B3BB69-23CF-44E3-9099-C40C66FF867C}">
                  <a14:compatExt spid="_x0000_s108547"/>
                </a:ext>
                <a:ext uri="{FF2B5EF4-FFF2-40B4-BE49-F238E27FC236}">
                  <a16:creationId xmlns:a16="http://schemas.microsoft.com/office/drawing/2014/main" id="{00000000-0008-0000-0900-000003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Actions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50</xdr:col>
          <xdr:colOff>47625</xdr:colOff>
          <xdr:row>8</xdr:row>
          <xdr:rowOff>152400</xdr:rowOff>
        </xdr:from>
        <xdr:to>
          <xdr:col>53</xdr:col>
          <xdr:colOff>523875</xdr:colOff>
          <xdr:row>11</xdr:row>
          <xdr:rowOff>0</xdr:rowOff>
        </xdr:to>
        <xdr:sp macro="" textlink="">
          <xdr:nvSpPr>
            <xdr:cNvPr id="7169" name="CommandButton1" hidden="1">
              <a:extLst>
                <a:ext uri="{63B3BB69-23CF-44E3-9099-C40C66FF867C}">
                  <a14:compatExt spid="_x0000_s7169"/>
                </a:ext>
                <a:ext uri="{FF2B5EF4-FFF2-40B4-BE49-F238E27FC236}">
                  <a16:creationId xmlns:a16="http://schemas.microsoft.com/office/drawing/2014/main" id="{00000000-0008-0000-0C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276225</xdr:colOff>
          <xdr:row>8</xdr:row>
          <xdr:rowOff>152400</xdr:rowOff>
        </xdr:from>
        <xdr:to>
          <xdr:col>54</xdr:col>
          <xdr:colOff>76200</xdr:colOff>
          <xdr:row>11</xdr:row>
          <xdr:rowOff>9525</xdr:rowOff>
        </xdr:to>
        <xdr:sp macro="" textlink="">
          <xdr:nvSpPr>
            <xdr:cNvPr id="7170" name="Create_DT_DB_DI" hidden="1">
              <a:extLst>
                <a:ext uri="{63B3BB69-23CF-44E3-9099-C40C66FF867C}">
                  <a14:compatExt spid="_x0000_s7170"/>
                </a:ext>
                <a:ext uri="{FF2B5EF4-FFF2-40B4-BE49-F238E27FC236}">
                  <a16:creationId xmlns:a16="http://schemas.microsoft.com/office/drawing/2014/main" id="{00000000-0008-0000-0C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504825</xdr:colOff>
          <xdr:row>8</xdr:row>
          <xdr:rowOff>123825</xdr:rowOff>
        </xdr:from>
        <xdr:to>
          <xdr:col>54</xdr:col>
          <xdr:colOff>276225</xdr:colOff>
          <xdr:row>11</xdr:row>
          <xdr:rowOff>19050</xdr:rowOff>
        </xdr:to>
        <xdr:sp macro="" textlink="">
          <xdr:nvSpPr>
            <xdr:cNvPr id="7171" name="CommandButton2" hidden="1">
              <a:extLst>
                <a:ext uri="{63B3BB69-23CF-44E3-9099-C40C66FF867C}">
                  <a14:compatExt spid="_x0000_s7171"/>
                </a:ext>
                <a:ext uri="{FF2B5EF4-FFF2-40B4-BE49-F238E27FC236}">
                  <a16:creationId xmlns:a16="http://schemas.microsoft.com/office/drawing/2014/main" id="{00000000-0008-0000-0C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114300</xdr:colOff>
          <xdr:row>8</xdr:row>
          <xdr:rowOff>95250</xdr:rowOff>
        </xdr:from>
        <xdr:to>
          <xdr:col>57</xdr:col>
          <xdr:colOff>28575</xdr:colOff>
          <xdr:row>11</xdr:row>
          <xdr:rowOff>9525</xdr:rowOff>
        </xdr:to>
        <xdr:sp macro="" textlink="">
          <xdr:nvSpPr>
            <xdr:cNvPr id="7172" name="CommandButton3" hidden="1">
              <a:extLst>
                <a:ext uri="{63B3BB69-23CF-44E3-9099-C40C66FF867C}">
                  <a14:compatExt spid="_x0000_s7172"/>
                </a:ext>
                <a:ext uri="{FF2B5EF4-FFF2-40B4-BE49-F238E27FC236}">
                  <a16:creationId xmlns:a16="http://schemas.microsoft.com/office/drawing/2014/main" id="{00000000-0008-0000-0C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8</xdr:row>
          <xdr:rowOff>95250</xdr:rowOff>
        </xdr:from>
        <xdr:to>
          <xdr:col>2</xdr:col>
          <xdr:colOff>228600</xdr:colOff>
          <xdr:row>11</xdr:row>
          <xdr:rowOff>9525</xdr:rowOff>
        </xdr:to>
        <xdr:sp macro="" textlink="">
          <xdr:nvSpPr>
            <xdr:cNvPr id="7173" name="btnDbDiActions" hidden="1">
              <a:extLst>
                <a:ext uri="{63B3BB69-23CF-44E3-9099-C40C66FF867C}">
                  <a14:compatExt spid="_x0000_s7173"/>
                </a:ext>
                <a:ext uri="{FF2B5EF4-FFF2-40B4-BE49-F238E27FC236}">
                  <a16:creationId xmlns:a16="http://schemas.microsoft.com/office/drawing/2014/main" id="{00000000-0008-0000-0C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Actions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50</xdr:col>
          <xdr:colOff>190500</xdr:colOff>
          <xdr:row>0</xdr:row>
          <xdr:rowOff>85725</xdr:rowOff>
        </xdr:from>
        <xdr:to>
          <xdr:col>54</xdr:col>
          <xdr:colOff>19050</xdr:colOff>
          <xdr:row>3</xdr:row>
          <xdr:rowOff>38100</xdr:rowOff>
        </xdr:to>
        <xdr:sp macro="" textlink="">
          <xdr:nvSpPr>
            <xdr:cNvPr id="12289" name="CommandButton1" hidden="1">
              <a:extLst>
                <a:ext uri="{63B3BB69-23CF-44E3-9099-C40C66FF867C}">
                  <a14:compatExt spid="_x0000_s12289"/>
                </a:ext>
                <a:ext uri="{FF2B5EF4-FFF2-40B4-BE49-F238E27FC236}">
                  <a16:creationId xmlns:a16="http://schemas.microsoft.com/office/drawing/2014/main" id="{00000000-0008-0000-0D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419100</xdr:colOff>
          <xdr:row>0</xdr:row>
          <xdr:rowOff>114300</xdr:rowOff>
        </xdr:from>
        <xdr:to>
          <xdr:col>54</xdr:col>
          <xdr:colOff>257175</xdr:colOff>
          <xdr:row>3</xdr:row>
          <xdr:rowOff>76200</xdr:rowOff>
        </xdr:to>
        <xdr:sp macro="" textlink="">
          <xdr:nvSpPr>
            <xdr:cNvPr id="12290" name="Create_DT_DB_DO" hidden="1">
              <a:extLst>
                <a:ext uri="{63B3BB69-23CF-44E3-9099-C40C66FF867C}">
                  <a14:compatExt spid="_x0000_s12290"/>
                </a:ext>
                <a:ext uri="{FF2B5EF4-FFF2-40B4-BE49-F238E27FC236}">
                  <a16:creationId xmlns:a16="http://schemas.microsoft.com/office/drawing/2014/main" id="{00000000-0008-0000-0D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47625</xdr:colOff>
          <xdr:row>0</xdr:row>
          <xdr:rowOff>104775</xdr:rowOff>
        </xdr:from>
        <xdr:to>
          <xdr:col>55</xdr:col>
          <xdr:colOff>333375</xdr:colOff>
          <xdr:row>3</xdr:row>
          <xdr:rowOff>47625</xdr:rowOff>
        </xdr:to>
        <xdr:sp macro="" textlink="">
          <xdr:nvSpPr>
            <xdr:cNvPr id="12292" name="CommandButton2" hidden="1">
              <a:extLst>
                <a:ext uri="{63B3BB69-23CF-44E3-9099-C40C66FF867C}">
                  <a14:compatExt spid="_x0000_s12292"/>
                </a:ext>
                <a:ext uri="{FF2B5EF4-FFF2-40B4-BE49-F238E27FC236}">
                  <a16:creationId xmlns:a16="http://schemas.microsoft.com/office/drawing/2014/main" id="{00000000-0008-0000-0D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276225</xdr:colOff>
          <xdr:row>0</xdr:row>
          <xdr:rowOff>142875</xdr:rowOff>
        </xdr:from>
        <xdr:to>
          <xdr:col>57</xdr:col>
          <xdr:colOff>590550</xdr:colOff>
          <xdr:row>2</xdr:row>
          <xdr:rowOff>171450</xdr:rowOff>
        </xdr:to>
        <xdr:sp macro="" textlink="">
          <xdr:nvSpPr>
            <xdr:cNvPr id="12293" name="CommandButton3" hidden="1">
              <a:extLst>
                <a:ext uri="{63B3BB69-23CF-44E3-9099-C40C66FF867C}">
                  <a14:compatExt spid="_x0000_s12293"/>
                </a:ext>
                <a:ext uri="{FF2B5EF4-FFF2-40B4-BE49-F238E27FC236}">
                  <a16:creationId xmlns:a16="http://schemas.microsoft.com/office/drawing/2014/main" id="{00000000-0008-0000-0D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85725</xdr:rowOff>
        </xdr:from>
        <xdr:to>
          <xdr:col>2</xdr:col>
          <xdr:colOff>952500</xdr:colOff>
          <xdr:row>3</xdr:row>
          <xdr:rowOff>38100</xdr:rowOff>
        </xdr:to>
        <xdr:sp macro="" textlink="">
          <xdr:nvSpPr>
            <xdr:cNvPr id="12294" name="btnDbDoActions" hidden="1">
              <a:extLst>
                <a:ext uri="{63B3BB69-23CF-44E3-9099-C40C66FF867C}">
                  <a14:compatExt spid="_x0000_s12294"/>
                </a:ext>
                <a:ext uri="{FF2B5EF4-FFF2-40B4-BE49-F238E27FC236}">
                  <a16:creationId xmlns:a16="http://schemas.microsoft.com/office/drawing/2014/main" id="{00000000-0008-0000-0D00-000006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Actions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371475</xdr:colOff>
          <xdr:row>0</xdr:row>
          <xdr:rowOff>171450</xdr:rowOff>
        </xdr:from>
        <xdr:to>
          <xdr:col>2</xdr:col>
          <xdr:colOff>47625</xdr:colOff>
          <xdr:row>3</xdr:row>
          <xdr:rowOff>47625</xdr:rowOff>
        </xdr:to>
        <xdr:sp macro="" textlink="">
          <xdr:nvSpPr>
            <xdr:cNvPr id="87041" name="CommandButton1" hidden="1">
              <a:extLst>
                <a:ext uri="{63B3BB69-23CF-44E3-9099-C40C66FF867C}">
                  <a14:compatExt spid="_x0000_s87041"/>
                </a:ext>
                <a:ext uri="{FF2B5EF4-FFF2-40B4-BE49-F238E27FC236}">
                  <a16:creationId xmlns:a16="http://schemas.microsoft.com/office/drawing/2014/main" id="{00000000-0008-0000-0E00-0000015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50</xdr:col>
          <xdr:colOff>276225</xdr:colOff>
          <xdr:row>0</xdr:row>
          <xdr:rowOff>133350</xdr:rowOff>
        </xdr:from>
        <xdr:to>
          <xdr:col>53</xdr:col>
          <xdr:colOff>228600</xdr:colOff>
          <xdr:row>3</xdr:row>
          <xdr:rowOff>95250</xdr:rowOff>
        </xdr:to>
        <xdr:sp macro="" textlink="">
          <xdr:nvSpPr>
            <xdr:cNvPr id="13317" name="CommandButton1" hidden="1">
              <a:extLst>
                <a:ext uri="{63B3BB69-23CF-44E3-9099-C40C66FF867C}">
                  <a14:compatExt spid="_x0000_s13317"/>
                </a:ext>
                <a:ext uri="{FF2B5EF4-FFF2-40B4-BE49-F238E27FC236}">
                  <a16:creationId xmlns:a16="http://schemas.microsoft.com/office/drawing/2014/main" id="{00000000-0008-0000-0F00-00000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504825</xdr:colOff>
          <xdr:row>0</xdr:row>
          <xdr:rowOff>114300</xdr:rowOff>
        </xdr:from>
        <xdr:to>
          <xdr:col>53</xdr:col>
          <xdr:colOff>285750</xdr:colOff>
          <xdr:row>3</xdr:row>
          <xdr:rowOff>57150</xdr:rowOff>
        </xdr:to>
        <xdr:sp macro="" textlink="">
          <xdr:nvSpPr>
            <xdr:cNvPr id="13319" name="CRETAE_DB_MEAS" hidden="1">
              <a:extLst>
                <a:ext uri="{63B3BB69-23CF-44E3-9099-C40C66FF867C}">
                  <a14:compatExt spid="_x0000_s13319"/>
                </a:ext>
                <a:ext uri="{FF2B5EF4-FFF2-40B4-BE49-F238E27FC236}">
                  <a16:creationId xmlns:a16="http://schemas.microsoft.com/office/drawing/2014/main" id="{00000000-0008-0000-0F00-000007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123825</xdr:colOff>
          <xdr:row>0</xdr:row>
          <xdr:rowOff>95250</xdr:rowOff>
        </xdr:from>
        <xdr:to>
          <xdr:col>54</xdr:col>
          <xdr:colOff>266700</xdr:colOff>
          <xdr:row>3</xdr:row>
          <xdr:rowOff>66675</xdr:rowOff>
        </xdr:to>
        <xdr:sp macro="" textlink="">
          <xdr:nvSpPr>
            <xdr:cNvPr id="13320" name="CommandButton2" hidden="1">
              <a:extLst>
                <a:ext uri="{63B3BB69-23CF-44E3-9099-C40C66FF867C}">
                  <a14:compatExt spid="_x0000_s13320"/>
                </a:ext>
                <a:ext uri="{FF2B5EF4-FFF2-40B4-BE49-F238E27FC236}">
                  <a16:creationId xmlns:a16="http://schemas.microsoft.com/office/drawing/2014/main" id="{00000000-0008-0000-0F00-000008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352425</xdr:colOff>
          <xdr:row>0</xdr:row>
          <xdr:rowOff>104775</xdr:rowOff>
        </xdr:from>
        <xdr:to>
          <xdr:col>58</xdr:col>
          <xdr:colOff>428625</xdr:colOff>
          <xdr:row>3</xdr:row>
          <xdr:rowOff>76200</xdr:rowOff>
        </xdr:to>
        <xdr:sp macro="" textlink="">
          <xdr:nvSpPr>
            <xdr:cNvPr id="13321" name="CommandButton3" hidden="1">
              <a:extLst>
                <a:ext uri="{63B3BB69-23CF-44E3-9099-C40C66FF867C}">
                  <a14:compatExt spid="_x0000_s13321"/>
                </a:ext>
                <a:ext uri="{FF2B5EF4-FFF2-40B4-BE49-F238E27FC236}">
                  <a16:creationId xmlns:a16="http://schemas.microsoft.com/office/drawing/2014/main" id="{00000000-0008-0000-0F00-000009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161925</xdr:colOff>
          <xdr:row>0</xdr:row>
          <xdr:rowOff>123825</xdr:rowOff>
        </xdr:from>
        <xdr:to>
          <xdr:col>1</xdr:col>
          <xdr:colOff>419100</xdr:colOff>
          <xdr:row>3</xdr:row>
          <xdr:rowOff>85725</xdr:rowOff>
        </xdr:to>
        <xdr:sp macro="" textlink="">
          <xdr:nvSpPr>
            <xdr:cNvPr id="13322" name="btnDbMeasActions" hidden="1">
              <a:extLst>
                <a:ext uri="{63B3BB69-23CF-44E3-9099-C40C66FF867C}">
                  <a14:compatExt spid="_x0000_s13322"/>
                </a:ext>
                <a:ext uri="{FF2B5EF4-FFF2-40B4-BE49-F238E27FC236}">
                  <a16:creationId xmlns:a16="http://schemas.microsoft.com/office/drawing/2014/main" id="{00000000-0008-0000-0F00-00000A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Actions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50</xdr:col>
          <xdr:colOff>257175</xdr:colOff>
          <xdr:row>0</xdr:row>
          <xdr:rowOff>66675</xdr:rowOff>
        </xdr:from>
        <xdr:to>
          <xdr:col>53</xdr:col>
          <xdr:colOff>38100</xdr:colOff>
          <xdr:row>3</xdr:row>
          <xdr:rowOff>85725</xdr:rowOff>
        </xdr:to>
        <xdr:sp macro="" textlink="">
          <xdr:nvSpPr>
            <xdr:cNvPr id="17417" name="Create_ALM_DB" hidden="1">
              <a:extLst>
                <a:ext uri="{63B3BB69-23CF-44E3-9099-C40C66FF867C}">
                  <a14:compatExt spid="_x0000_s17417"/>
                </a:ext>
                <a:ext uri="{FF2B5EF4-FFF2-40B4-BE49-F238E27FC236}">
                  <a16:creationId xmlns:a16="http://schemas.microsoft.com/office/drawing/2014/main" id="{00000000-0008-0000-1100-000009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485775</xdr:colOff>
          <xdr:row>0</xdr:row>
          <xdr:rowOff>114300</xdr:rowOff>
        </xdr:from>
        <xdr:to>
          <xdr:col>55</xdr:col>
          <xdr:colOff>571500</xdr:colOff>
          <xdr:row>3</xdr:row>
          <xdr:rowOff>66675</xdr:rowOff>
        </xdr:to>
        <xdr:sp macro="" textlink="">
          <xdr:nvSpPr>
            <xdr:cNvPr id="17423" name="CommandButton2" hidden="1">
              <a:extLst>
                <a:ext uri="{63B3BB69-23CF-44E3-9099-C40C66FF867C}">
                  <a14:compatExt spid="_x0000_s17423"/>
                </a:ext>
                <a:ext uri="{FF2B5EF4-FFF2-40B4-BE49-F238E27FC236}">
                  <a16:creationId xmlns:a16="http://schemas.microsoft.com/office/drawing/2014/main" id="{00000000-0008-0000-1100-00000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95250</xdr:colOff>
          <xdr:row>0</xdr:row>
          <xdr:rowOff>57150</xdr:rowOff>
        </xdr:from>
        <xdr:to>
          <xdr:col>1</xdr:col>
          <xdr:colOff>504825</xdr:colOff>
          <xdr:row>3</xdr:row>
          <xdr:rowOff>76200</xdr:rowOff>
        </xdr:to>
        <xdr:sp macro="" textlink="">
          <xdr:nvSpPr>
            <xdr:cNvPr id="17424" name="btnDbAlmActions" hidden="1">
              <a:extLst>
                <a:ext uri="{63B3BB69-23CF-44E3-9099-C40C66FF867C}">
                  <a14:compatExt spid="_x0000_s17424"/>
                </a:ext>
                <a:ext uri="{FF2B5EF4-FFF2-40B4-BE49-F238E27FC236}">
                  <a16:creationId xmlns:a16="http://schemas.microsoft.com/office/drawing/2014/main" id="{00000000-0008-0000-1100-000010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Actions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50</xdr:col>
          <xdr:colOff>295275</xdr:colOff>
          <xdr:row>0</xdr:row>
          <xdr:rowOff>76200</xdr:rowOff>
        </xdr:from>
        <xdr:to>
          <xdr:col>53</xdr:col>
          <xdr:colOff>76200</xdr:colOff>
          <xdr:row>3</xdr:row>
          <xdr:rowOff>95250</xdr:rowOff>
        </xdr:to>
        <xdr:sp macro="" textlink="">
          <xdr:nvSpPr>
            <xdr:cNvPr id="89091" name="CommandButton1" hidden="1">
              <a:extLst>
                <a:ext uri="{63B3BB69-23CF-44E3-9099-C40C66FF867C}">
                  <a14:compatExt spid="_x0000_s89091"/>
                </a:ext>
                <a:ext uri="{FF2B5EF4-FFF2-40B4-BE49-F238E27FC236}">
                  <a16:creationId xmlns:a16="http://schemas.microsoft.com/office/drawing/2014/main" id="{00000000-0008-0000-1300-000003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523875</xdr:colOff>
          <xdr:row>0</xdr:row>
          <xdr:rowOff>123825</xdr:rowOff>
        </xdr:from>
        <xdr:to>
          <xdr:col>56</xdr:col>
          <xdr:colOff>400050</xdr:colOff>
          <xdr:row>2</xdr:row>
          <xdr:rowOff>171450</xdr:rowOff>
        </xdr:to>
        <xdr:sp macro="" textlink="">
          <xdr:nvSpPr>
            <xdr:cNvPr id="89092" name="CommandButton2" hidden="1">
              <a:extLst>
                <a:ext uri="{63B3BB69-23CF-44E3-9099-C40C66FF867C}">
                  <a14:compatExt spid="_x0000_s89092"/>
                </a:ext>
                <a:ext uri="{FF2B5EF4-FFF2-40B4-BE49-F238E27FC236}">
                  <a16:creationId xmlns:a16="http://schemas.microsoft.com/office/drawing/2014/main" id="{00000000-0008-0000-1300-000004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133350</xdr:colOff>
          <xdr:row>0</xdr:row>
          <xdr:rowOff>76200</xdr:rowOff>
        </xdr:from>
        <xdr:to>
          <xdr:col>2</xdr:col>
          <xdr:colOff>95250</xdr:colOff>
          <xdr:row>3</xdr:row>
          <xdr:rowOff>85725</xdr:rowOff>
        </xdr:to>
        <xdr:sp macro="" textlink="">
          <xdr:nvSpPr>
            <xdr:cNvPr id="89093" name="btnDbParActions" hidden="1">
              <a:extLst>
                <a:ext uri="{63B3BB69-23CF-44E3-9099-C40C66FF867C}">
                  <a14:compatExt spid="_x0000_s89093"/>
                </a:ext>
                <a:ext uri="{FF2B5EF4-FFF2-40B4-BE49-F238E27FC236}">
                  <a16:creationId xmlns:a16="http://schemas.microsoft.com/office/drawing/2014/main" id="{00000000-0008-0000-1300-0000055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Actions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absolute">
    <xdr:from>
      <xdr:col>6</xdr:col>
      <xdr:colOff>165287</xdr:colOff>
      <xdr:row>13</xdr:row>
      <xdr:rowOff>0</xdr:rowOff>
    </xdr:from>
    <xdr:to>
      <xdr:col>7</xdr:col>
      <xdr:colOff>895910</xdr:colOff>
      <xdr:row>26</xdr:row>
      <xdr:rowOff>47625</xdr:rowOff>
    </xdr:to>
    <mc:AlternateContent xmlns:mc="http://schemas.openxmlformats.org/markup-compatibility/2006" xmlns:sle15="http://schemas.microsoft.com/office/drawing/2012/slicer">
      <mc:Choice Requires="sle15">
        <xdr:graphicFrame macro="">
          <xdr:nvGraphicFramePr>
            <xdr:cNvPr id="4" name="SEQ CMD ID">
              <a:extLst>
                <a:ext uri="{FF2B5EF4-FFF2-40B4-BE49-F238E27FC236}">
                  <a16:creationId xmlns:a16="http://schemas.microsoft.com/office/drawing/2014/main" id="{00000000-0008-0000-1200-000004000000}"/>
                </a:ext>
              </a:extLst>
            </xdr:cNvPr>
            <xdr:cNvGraphicFramePr/>
          </xdr:nvGraphicFramePr>
          <xdr:xfrm>
            <a:off x="0" y="0"/>
            <a:ext cx="0" cy="0"/>
          </xdr:xfrm>
          <a:graphic>
            <a:graphicData uri="http://schemas.microsoft.com/office/drawing/2010/slicer">
              <sle:slicer xmlns:sle="http://schemas.microsoft.com/office/drawing/2010/slicer" name="SEQ CMD ID"/>
            </a:graphicData>
          </a:graphic>
        </xdr:graphicFrame>
      </mc:Choice>
      <mc:Fallback xmlns="">
        <xdr:sp macro="" textlink="">
          <xdr:nvSpPr>
            <xdr:cNvPr id="0" name=""/>
            <xdr:cNvSpPr>
              <a:spLocks noTextEdit="1"/>
            </xdr:cNvSpPr>
          </xdr:nvSpPr>
          <xdr:spPr>
            <a:xfrm>
              <a:off x="9499451" y="2505635"/>
              <a:ext cx="1824654" cy="2555166"/>
            </a:xfrm>
            <a:prstGeom prst="rect">
              <a:avLst/>
            </a:prstGeom>
            <a:solidFill>
              <a:prstClr val="white"/>
            </a:solidFill>
            <a:ln w="1">
              <a:solidFill>
                <a:prstClr val="green"/>
              </a:solidFill>
            </a:ln>
          </xdr:spPr>
          <xdr:txBody>
            <a:bodyPr vertOverflow="clip" horzOverflow="clip"/>
            <a:lstStyle/>
            <a:p>
              <a:r>
                <a:rPr lang="en-US" sz="1100"/>
                <a:t>Ovaj oblik predstavlja rezač tablice. Rezači tablica nisu podržani u ovoj verziji programa Excel.
Ako je oblik izmijenjen u starijoj verziji programa Excel ili ako je radna knjiga spremljena u programu Excel 2007 ili starijem, rezač nije moguće koristiti.</a:t>
              </a:r>
            </a:p>
          </xdr:txBody>
        </xdr:sp>
      </mc:Fallback>
    </mc:AlternateContent>
    <xdr:clientData/>
  </xdr:twoCellAnchor>
  <xdr:twoCellAnchor editAs="absolute">
    <xdr:from>
      <xdr:col>7</xdr:col>
      <xdr:colOff>1560419</xdr:colOff>
      <xdr:row>10</xdr:row>
      <xdr:rowOff>16809</xdr:rowOff>
    </xdr:from>
    <xdr:to>
      <xdr:col>8</xdr:col>
      <xdr:colOff>1652308</xdr:colOff>
      <xdr:row>23</xdr:row>
      <xdr:rowOff>64434</xdr:rowOff>
    </xdr:to>
    <mc:AlternateContent xmlns:mc="http://schemas.openxmlformats.org/markup-compatibility/2006" xmlns:sle15="http://schemas.microsoft.com/office/drawing/2012/slicer">
      <mc:Choice Requires="sle15">
        <xdr:graphicFrame macro="">
          <xdr:nvGraphicFramePr>
            <xdr:cNvPr id="5" name="SEQ CMD DEVINITION NAME">
              <a:extLst>
                <a:ext uri="{FF2B5EF4-FFF2-40B4-BE49-F238E27FC236}">
                  <a16:creationId xmlns:a16="http://schemas.microsoft.com/office/drawing/2014/main" id="{00000000-0008-0000-1200-000005000000}"/>
                </a:ext>
              </a:extLst>
            </xdr:cNvPr>
            <xdr:cNvGraphicFramePr/>
          </xdr:nvGraphicFramePr>
          <xdr:xfrm>
            <a:off x="0" y="0"/>
            <a:ext cx="0" cy="0"/>
          </xdr:xfrm>
          <a:graphic>
            <a:graphicData uri="http://schemas.microsoft.com/office/drawing/2010/slicer">
              <sle:slicer xmlns:sle="http://schemas.microsoft.com/office/drawing/2010/slicer" name="SEQ CMD DEVINITION NAME"/>
            </a:graphicData>
          </a:graphic>
        </xdr:graphicFrame>
      </mc:Choice>
      <mc:Fallback xmlns="">
        <xdr:sp macro="" textlink="">
          <xdr:nvSpPr>
            <xdr:cNvPr id="0" name=""/>
            <xdr:cNvSpPr>
              <a:spLocks noTextEdit="1"/>
            </xdr:cNvSpPr>
          </xdr:nvSpPr>
          <xdr:spPr>
            <a:xfrm>
              <a:off x="11988277" y="1944221"/>
              <a:ext cx="1833619" cy="2555165"/>
            </a:xfrm>
            <a:prstGeom prst="rect">
              <a:avLst/>
            </a:prstGeom>
            <a:solidFill>
              <a:prstClr val="white"/>
            </a:solidFill>
            <a:ln w="1">
              <a:solidFill>
                <a:prstClr val="green"/>
              </a:solidFill>
            </a:ln>
          </xdr:spPr>
          <xdr:txBody>
            <a:bodyPr vertOverflow="clip" horzOverflow="clip"/>
            <a:lstStyle/>
            <a:p>
              <a:r>
                <a:rPr lang="en-US" sz="1100"/>
                <a:t>Ovaj oblik predstavlja rezač tablice. Rezači tablica nisu podržani u ovoj verziji programa Excel.
Ako je oblik izmijenjen u starijoj verziji programa Excel ili ako je radna knjiga spremljena u programu Excel 2007 ili starijem, rezač nije moguće koristiti.</a:t>
              </a:r>
            </a:p>
          </xdr:txBody>
        </xdr:sp>
      </mc:Fallback>
    </mc:AlternateContent>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50</xdr:col>
          <xdr:colOff>352425</xdr:colOff>
          <xdr:row>5</xdr:row>
          <xdr:rowOff>104775</xdr:rowOff>
        </xdr:from>
        <xdr:to>
          <xdr:col>54</xdr:col>
          <xdr:colOff>190500</xdr:colOff>
          <xdr:row>7</xdr:row>
          <xdr:rowOff>161925</xdr:rowOff>
        </xdr:to>
        <xdr:sp macro="" textlink="">
          <xdr:nvSpPr>
            <xdr:cNvPr id="96257" name="CommandButton1" hidden="1">
              <a:extLst>
                <a:ext uri="{63B3BB69-23CF-44E3-9099-C40C66FF867C}">
                  <a14:compatExt spid="_x0000_s96257"/>
                </a:ext>
                <a:ext uri="{FF2B5EF4-FFF2-40B4-BE49-F238E27FC236}">
                  <a16:creationId xmlns:a16="http://schemas.microsoft.com/office/drawing/2014/main" id="{00000000-0008-0000-1800-000001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581025</xdr:colOff>
          <xdr:row>8</xdr:row>
          <xdr:rowOff>57150</xdr:rowOff>
        </xdr:from>
        <xdr:to>
          <xdr:col>55</xdr:col>
          <xdr:colOff>228600</xdr:colOff>
          <xdr:row>11</xdr:row>
          <xdr:rowOff>47625</xdr:rowOff>
        </xdr:to>
        <xdr:sp macro="" textlink="">
          <xdr:nvSpPr>
            <xdr:cNvPr id="96258" name="CommandButton3" hidden="1">
              <a:extLst>
                <a:ext uri="{63B3BB69-23CF-44E3-9099-C40C66FF867C}">
                  <a14:compatExt spid="_x0000_s96258"/>
                </a:ext>
                <a:ext uri="{FF2B5EF4-FFF2-40B4-BE49-F238E27FC236}">
                  <a16:creationId xmlns:a16="http://schemas.microsoft.com/office/drawing/2014/main" id="{00000000-0008-0000-1800-000002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1619250</xdr:colOff>
          <xdr:row>5</xdr:row>
          <xdr:rowOff>171450</xdr:rowOff>
        </xdr:from>
        <xdr:to>
          <xdr:col>7</xdr:col>
          <xdr:colOff>600075</xdr:colOff>
          <xdr:row>8</xdr:row>
          <xdr:rowOff>38100</xdr:rowOff>
        </xdr:to>
        <xdr:sp macro="" textlink="">
          <xdr:nvSpPr>
            <xdr:cNvPr id="96259" name="btnRDiNActions" hidden="1">
              <a:extLst>
                <a:ext uri="{63B3BB69-23CF-44E3-9099-C40C66FF867C}">
                  <a14:compatExt spid="_x0000_s96259"/>
                </a:ext>
                <a:ext uri="{FF2B5EF4-FFF2-40B4-BE49-F238E27FC236}">
                  <a16:creationId xmlns:a16="http://schemas.microsoft.com/office/drawing/2014/main" id="{00000000-0008-0000-1800-0000037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Actions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50</xdr:col>
          <xdr:colOff>152400</xdr:colOff>
          <xdr:row>5</xdr:row>
          <xdr:rowOff>104775</xdr:rowOff>
        </xdr:from>
        <xdr:to>
          <xdr:col>53</xdr:col>
          <xdr:colOff>581025</xdr:colOff>
          <xdr:row>7</xdr:row>
          <xdr:rowOff>161925</xdr:rowOff>
        </xdr:to>
        <xdr:sp macro="" textlink="">
          <xdr:nvSpPr>
            <xdr:cNvPr id="97281" name="CommandButton1" hidden="1">
              <a:extLst>
                <a:ext uri="{63B3BB69-23CF-44E3-9099-C40C66FF867C}">
                  <a14:compatExt spid="_x0000_s97281"/>
                </a:ext>
                <a:ext uri="{FF2B5EF4-FFF2-40B4-BE49-F238E27FC236}">
                  <a16:creationId xmlns:a16="http://schemas.microsoft.com/office/drawing/2014/main" id="{00000000-0008-0000-1900-0000017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381000</xdr:colOff>
          <xdr:row>8</xdr:row>
          <xdr:rowOff>57150</xdr:rowOff>
        </xdr:from>
        <xdr:to>
          <xdr:col>55</xdr:col>
          <xdr:colOff>9525</xdr:colOff>
          <xdr:row>11</xdr:row>
          <xdr:rowOff>47625</xdr:rowOff>
        </xdr:to>
        <xdr:sp macro="" textlink="">
          <xdr:nvSpPr>
            <xdr:cNvPr id="97282" name="CommandButton3" hidden="1">
              <a:extLst>
                <a:ext uri="{63B3BB69-23CF-44E3-9099-C40C66FF867C}">
                  <a14:compatExt spid="_x0000_s97282"/>
                </a:ext>
                <a:ext uri="{FF2B5EF4-FFF2-40B4-BE49-F238E27FC236}">
                  <a16:creationId xmlns:a16="http://schemas.microsoft.com/office/drawing/2014/main" id="{00000000-0008-0000-1900-0000027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933450</xdr:colOff>
          <xdr:row>5</xdr:row>
          <xdr:rowOff>114300</xdr:rowOff>
        </xdr:from>
        <xdr:to>
          <xdr:col>6</xdr:col>
          <xdr:colOff>3200400</xdr:colOff>
          <xdr:row>7</xdr:row>
          <xdr:rowOff>171450</xdr:rowOff>
        </xdr:to>
        <xdr:sp macro="" textlink="">
          <xdr:nvSpPr>
            <xdr:cNvPr id="97283" name="btnRDoNActions" hidden="1">
              <a:extLst>
                <a:ext uri="{63B3BB69-23CF-44E3-9099-C40C66FF867C}">
                  <a14:compatExt spid="_x0000_s97283"/>
                </a:ext>
                <a:ext uri="{FF2B5EF4-FFF2-40B4-BE49-F238E27FC236}">
                  <a16:creationId xmlns:a16="http://schemas.microsoft.com/office/drawing/2014/main" id="{00000000-0008-0000-1900-0000037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Actions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50</xdr:col>
          <xdr:colOff>152400</xdr:colOff>
          <xdr:row>5</xdr:row>
          <xdr:rowOff>104775</xdr:rowOff>
        </xdr:from>
        <xdr:to>
          <xdr:col>53</xdr:col>
          <xdr:colOff>581025</xdr:colOff>
          <xdr:row>7</xdr:row>
          <xdr:rowOff>161925</xdr:rowOff>
        </xdr:to>
        <xdr:sp macro="" textlink="">
          <xdr:nvSpPr>
            <xdr:cNvPr id="98305" name="CommandButton1" hidden="1">
              <a:extLst>
                <a:ext uri="{63B3BB69-23CF-44E3-9099-C40C66FF867C}">
                  <a14:compatExt spid="_x0000_s98305"/>
                </a:ext>
                <a:ext uri="{FF2B5EF4-FFF2-40B4-BE49-F238E27FC236}">
                  <a16:creationId xmlns:a16="http://schemas.microsoft.com/office/drawing/2014/main" id="{00000000-0008-0000-1A00-0000018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381000</xdr:colOff>
          <xdr:row>8</xdr:row>
          <xdr:rowOff>57150</xdr:rowOff>
        </xdr:from>
        <xdr:to>
          <xdr:col>55</xdr:col>
          <xdr:colOff>9525</xdr:colOff>
          <xdr:row>11</xdr:row>
          <xdr:rowOff>47625</xdr:rowOff>
        </xdr:to>
        <xdr:sp macro="" textlink="">
          <xdr:nvSpPr>
            <xdr:cNvPr id="98306" name="CommandButton3" hidden="1">
              <a:extLst>
                <a:ext uri="{63B3BB69-23CF-44E3-9099-C40C66FF867C}">
                  <a14:compatExt spid="_x0000_s98306"/>
                </a:ext>
                <a:ext uri="{FF2B5EF4-FFF2-40B4-BE49-F238E27FC236}">
                  <a16:creationId xmlns:a16="http://schemas.microsoft.com/office/drawing/2014/main" id="{00000000-0008-0000-1A00-0000028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19050</xdr:colOff>
          <xdr:row>5</xdr:row>
          <xdr:rowOff>95250</xdr:rowOff>
        </xdr:from>
        <xdr:to>
          <xdr:col>6</xdr:col>
          <xdr:colOff>685800</xdr:colOff>
          <xdr:row>7</xdr:row>
          <xdr:rowOff>152400</xdr:rowOff>
        </xdr:to>
        <xdr:sp macro="" textlink="">
          <xdr:nvSpPr>
            <xdr:cNvPr id="98307" name="btnRMeasNActions" hidden="1">
              <a:extLst>
                <a:ext uri="{63B3BB69-23CF-44E3-9099-C40C66FF867C}">
                  <a14:compatExt spid="_x0000_s98307"/>
                </a:ext>
                <a:ext uri="{FF2B5EF4-FFF2-40B4-BE49-F238E27FC236}">
                  <a16:creationId xmlns:a16="http://schemas.microsoft.com/office/drawing/2014/main" id="{00000000-0008-0000-1A00-0000038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Actions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50</xdr:col>
          <xdr:colOff>152400</xdr:colOff>
          <xdr:row>5</xdr:row>
          <xdr:rowOff>104775</xdr:rowOff>
        </xdr:from>
        <xdr:to>
          <xdr:col>53</xdr:col>
          <xdr:colOff>581025</xdr:colOff>
          <xdr:row>7</xdr:row>
          <xdr:rowOff>161925</xdr:rowOff>
        </xdr:to>
        <xdr:sp macro="" textlink="">
          <xdr:nvSpPr>
            <xdr:cNvPr id="99329" name="CommandButton1" hidden="1">
              <a:extLst>
                <a:ext uri="{63B3BB69-23CF-44E3-9099-C40C66FF867C}">
                  <a14:compatExt spid="_x0000_s99329"/>
                </a:ext>
                <a:ext uri="{FF2B5EF4-FFF2-40B4-BE49-F238E27FC236}">
                  <a16:creationId xmlns:a16="http://schemas.microsoft.com/office/drawing/2014/main" id="{00000000-0008-0000-1B00-0000018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381000</xdr:colOff>
          <xdr:row>8</xdr:row>
          <xdr:rowOff>57150</xdr:rowOff>
        </xdr:from>
        <xdr:to>
          <xdr:col>55</xdr:col>
          <xdr:colOff>9525</xdr:colOff>
          <xdr:row>11</xdr:row>
          <xdr:rowOff>47625</xdr:rowOff>
        </xdr:to>
        <xdr:sp macro="" textlink="">
          <xdr:nvSpPr>
            <xdr:cNvPr id="99330" name="CommandButton3" hidden="1">
              <a:extLst>
                <a:ext uri="{63B3BB69-23CF-44E3-9099-C40C66FF867C}">
                  <a14:compatExt spid="_x0000_s99330"/>
                </a:ext>
                <a:ext uri="{FF2B5EF4-FFF2-40B4-BE49-F238E27FC236}">
                  <a16:creationId xmlns:a16="http://schemas.microsoft.com/office/drawing/2014/main" id="{00000000-0008-0000-1B00-0000028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19050</xdr:colOff>
          <xdr:row>5</xdr:row>
          <xdr:rowOff>95250</xdr:rowOff>
        </xdr:from>
        <xdr:to>
          <xdr:col>6</xdr:col>
          <xdr:colOff>685800</xdr:colOff>
          <xdr:row>7</xdr:row>
          <xdr:rowOff>152400</xdr:rowOff>
        </xdr:to>
        <xdr:sp macro="" textlink="">
          <xdr:nvSpPr>
            <xdr:cNvPr id="99331" name="btnRAoNActions" hidden="1">
              <a:extLst>
                <a:ext uri="{63B3BB69-23CF-44E3-9099-C40C66FF867C}">
                  <a14:compatExt spid="_x0000_s99331"/>
                </a:ext>
                <a:ext uri="{FF2B5EF4-FFF2-40B4-BE49-F238E27FC236}">
                  <a16:creationId xmlns:a16="http://schemas.microsoft.com/office/drawing/2014/main" id="{00000000-0008-0000-1B00-0000038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Actions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50</xdr:col>
          <xdr:colOff>152400</xdr:colOff>
          <xdr:row>5</xdr:row>
          <xdr:rowOff>104775</xdr:rowOff>
        </xdr:from>
        <xdr:to>
          <xdr:col>53</xdr:col>
          <xdr:colOff>581025</xdr:colOff>
          <xdr:row>7</xdr:row>
          <xdr:rowOff>161925</xdr:rowOff>
        </xdr:to>
        <xdr:sp macro="" textlink="">
          <xdr:nvSpPr>
            <xdr:cNvPr id="100353" name="CommandButton1" hidden="1">
              <a:extLst>
                <a:ext uri="{63B3BB69-23CF-44E3-9099-C40C66FF867C}">
                  <a14:compatExt spid="_x0000_s100353"/>
                </a:ext>
                <a:ext uri="{FF2B5EF4-FFF2-40B4-BE49-F238E27FC236}">
                  <a16:creationId xmlns:a16="http://schemas.microsoft.com/office/drawing/2014/main" id="{00000000-0008-0000-1C00-0000018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381000</xdr:colOff>
          <xdr:row>8</xdr:row>
          <xdr:rowOff>57150</xdr:rowOff>
        </xdr:from>
        <xdr:to>
          <xdr:col>55</xdr:col>
          <xdr:colOff>9525</xdr:colOff>
          <xdr:row>11</xdr:row>
          <xdr:rowOff>47625</xdr:rowOff>
        </xdr:to>
        <xdr:sp macro="" textlink="">
          <xdr:nvSpPr>
            <xdr:cNvPr id="100354" name="CommandButton3" hidden="1">
              <a:extLst>
                <a:ext uri="{63B3BB69-23CF-44E3-9099-C40C66FF867C}">
                  <a14:compatExt spid="_x0000_s100354"/>
                </a:ext>
                <a:ext uri="{FF2B5EF4-FFF2-40B4-BE49-F238E27FC236}">
                  <a16:creationId xmlns:a16="http://schemas.microsoft.com/office/drawing/2014/main" id="{00000000-0008-0000-1C00-0000028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504825</xdr:colOff>
          <xdr:row>3</xdr:row>
          <xdr:rowOff>133350</xdr:rowOff>
        </xdr:from>
        <xdr:to>
          <xdr:col>6</xdr:col>
          <xdr:colOff>2771775</xdr:colOff>
          <xdr:row>6</xdr:row>
          <xdr:rowOff>0</xdr:rowOff>
        </xdr:to>
        <xdr:sp macro="" textlink="">
          <xdr:nvSpPr>
            <xdr:cNvPr id="100355" name="btnRParNActions" hidden="1">
              <a:extLst>
                <a:ext uri="{63B3BB69-23CF-44E3-9099-C40C66FF867C}">
                  <a14:compatExt spid="_x0000_s100355"/>
                </a:ext>
                <a:ext uri="{FF2B5EF4-FFF2-40B4-BE49-F238E27FC236}">
                  <a16:creationId xmlns:a16="http://schemas.microsoft.com/office/drawing/2014/main" id="{00000000-0008-0000-1C00-0000038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Actions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50</xdr:col>
          <xdr:colOff>152400</xdr:colOff>
          <xdr:row>5</xdr:row>
          <xdr:rowOff>104775</xdr:rowOff>
        </xdr:from>
        <xdr:to>
          <xdr:col>53</xdr:col>
          <xdr:colOff>581025</xdr:colOff>
          <xdr:row>7</xdr:row>
          <xdr:rowOff>161925</xdr:rowOff>
        </xdr:to>
        <xdr:sp macro="" textlink="">
          <xdr:nvSpPr>
            <xdr:cNvPr id="101377" name="CommandButton1" hidden="1">
              <a:extLst>
                <a:ext uri="{63B3BB69-23CF-44E3-9099-C40C66FF867C}">
                  <a14:compatExt spid="_x0000_s101377"/>
                </a:ext>
                <a:ext uri="{FF2B5EF4-FFF2-40B4-BE49-F238E27FC236}">
                  <a16:creationId xmlns:a16="http://schemas.microsoft.com/office/drawing/2014/main" id="{00000000-0008-0000-1D00-000001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381000</xdr:colOff>
          <xdr:row>8</xdr:row>
          <xdr:rowOff>57150</xdr:rowOff>
        </xdr:from>
        <xdr:to>
          <xdr:col>55</xdr:col>
          <xdr:colOff>9525</xdr:colOff>
          <xdr:row>11</xdr:row>
          <xdr:rowOff>47625</xdr:rowOff>
        </xdr:to>
        <xdr:sp macro="" textlink="">
          <xdr:nvSpPr>
            <xdr:cNvPr id="101378" name="CommandButton3" hidden="1">
              <a:extLst>
                <a:ext uri="{63B3BB69-23CF-44E3-9099-C40C66FF867C}">
                  <a14:compatExt spid="_x0000_s101378"/>
                </a:ext>
                <a:ext uri="{FF2B5EF4-FFF2-40B4-BE49-F238E27FC236}">
                  <a16:creationId xmlns:a16="http://schemas.microsoft.com/office/drawing/2014/main" id="{00000000-0008-0000-1D00-000002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1200150</xdr:colOff>
          <xdr:row>5</xdr:row>
          <xdr:rowOff>123825</xdr:rowOff>
        </xdr:from>
        <xdr:to>
          <xdr:col>7</xdr:col>
          <xdr:colOff>171450</xdr:colOff>
          <xdr:row>7</xdr:row>
          <xdr:rowOff>180975</xdr:rowOff>
        </xdr:to>
        <xdr:sp macro="" textlink="">
          <xdr:nvSpPr>
            <xdr:cNvPr id="101379" name="btnRAlmActions" hidden="1">
              <a:extLst>
                <a:ext uri="{63B3BB69-23CF-44E3-9099-C40C66FF867C}">
                  <a14:compatExt spid="_x0000_s101379"/>
                </a:ext>
                <a:ext uri="{FF2B5EF4-FFF2-40B4-BE49-F238E27FC236}">
                  <a16:creationId xmlns:a16="http://schemas.microsoft.com/office/drawing/2014/main" id="{00000000-0008-0000-1D00-0000038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Actions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91</xdr:col>
          <xdr:colOff>361950</xdr:colOff>
          <xdr:row>14</xdr:row>
          <xdr:rowOff>95250</xdr:rowOff>
        </xdr:from>
        <xdr:to>
          <xdr:col>96</xdr:col>
          <xdr:colOff>28575</xdr:colOff>
          <xdr:row>17</xdr:row>
          <xdr:rowOff>85725</xdr:rowOff>
        </xdr:to>
        <xdr:sp macro="" textlink="">
          <xdr:nvSpPr>
            <xdr:cNvPr id="33794" name="CommandButton1" hidden="1">
              <a:extLst>
                <a:ext uri="{63B3BB69-23CF-44E3-9099-C40C66FF867C}">
                  <a14:compatExt spid="_x0000_s33794"/>
                </a:ext>
                <a:ext uri="{FF2B5EF4-FFF2-40B4-BE49-F238E27FC236}">
                  <a16:creationId xmlns:a16="http://schemas.microsoft.com/office/drawing/2014/main" id="{00000000-0008-0000-1E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91</xdr:col>
          <xdr:colOff>257175</xdr:colOff>
          <xdr:row>3</xdr:row>
          <xdr:rowOff>114300</xdr:rowOff>
        </xdr:from>
        <xdr:to>
          <xdr:col>95</xdr:col>
          <xdr:colOff>514350</xdr:colOff>
          <xdr:row>5</xdr:row>
          <xdr:rowOff>171450</xdr:rowOff>
        </xdr:to>
        <xdr:sp macro="" textlink="">
          <xdr:nvSpPr>
            <xdr:cNvPr id="33795" name="CommandButton2" hidden="1">
              <a:extLst>
                <a:ext uri="{63B3BB69-23CF-44E3-9099-C40C66FF867C}">
                  <a14:compatExt spid="_x0000_s33795"/>
                </a:ext>
                <a:ext uri="{FF2B5EF4-FFF2-40B4-BE49-F238E27FC236}">
                  <a16:creationId xmlns:a16="http://schemas.microsoft.com/office/drawing/2014/main" id="{00000000-0008-0000-1E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91</xdr:col>
          <xdr:colOff>485775</xdr:colOff>
          <xdr:row>7</xdr:row>
          <xdr:rowOff>152400</xdr:rowOff>
        </xdr:from>
        <xdr:to>
          <xdr:col>96</xdr:col>
          <xdr:colOff>114300</xdr:colOff>
          <xdr:row>10</xdr:row>
          <xdr:rowOff>142875</xdr:rowOff>
        </xdr:to>
        <xdr:sp macro="" textlink="">
          <xdr:nvSpPr>
            <xdr:cNvPr id="33796" name="CommandButton3" hidden="1">
              <a:extLst>
                <a:ext uri="{63B3BB69-23CF-44E3-9099-C40C66FF867C}">
                  <a14:compatExt spid="_x0000_s33796"/>
                </a:ext>
                <a:ext uri="{FF2B5EF4-FFF2-40B4-BE49-F238E27FC236}">
                  <a16:creationId xmlns:a16="http://schemas.microsoft.com/office/drawing/2014/main" id="{00000000-0008-0000-1E00-00000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26</xdr:col>
          <xdr:colOff>333375</xdr:colOff>
          <xdr:row>3</xdr:row>
          <xdr:rowOff>114300</xdr:rowOff>
        </xdr:from>
        <xdr:to>
          <xdr:col>28</xdr:col>
          <xdr:colOff>1162050</xdr:colOff>
          <xdr:row>5</xdr:row>
          <xdr:rowOff>161925</xdr:rowOff>
        </xdr:to>
        <xdr:sp macro="" textlink="">
          <xdr:nvSpPr>
            <xdr:cNvPr id="33797" name="btnRDBDIActions" hidden="1">
              <a:extLst>
                <a:ext uri="{63B3BB69-23CF-44E3-9099-C40C66FF867C}">
                  <a14:compatExt spid="_x0000_s33797"/>
                </a:ext>
                <a:ext uri="{FF2B5EF4-FFF2-40B4-BE49-F238E27FC236}">
                  <a16:creationId xmlns:a16="http://schemas.microsoft.com/office/drawing/2014/main" id="{00000000-0008-0000-1E00-000005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Actions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110</xdr:col>
          <xdr:colOff>304800</xdr:colOff>
          <xdr:row>7</xdr:row>
          <xdr:rowOff>123825</xdr:rowOff>
        </xdr:from>
        <xdr:to>
          <xdr:col>114</xdr:col>
          <xdr:colOff>561975</xdr:colOff>
          <xdr:row>9</xdr:row>
          <xdr:rowOff>180975</xdr:rowOff>
        </xdr:to>
        <xdr:sp macro="" textlink="">
          <xdr:nvSpPr>
            <xdr:cNvPr id="39937" name="CommandButton1" hidden="1">
              <a:extLst>
                <a:ext uri="{63B3BB69-23CF-44E3-9099-C40C66FF867C}">
                  <a14:compatExt spid="_x0000_s39937"/>
                </a:ext>
                <a:ext uri="{FF2B5EF4-FFF2-40B4-BE49-F238E27FC236}">
                  <a16:creationId xmlns:a16="http://schemas.microsoft.com/office/drawing/2014/main" id="{00000000-0008-0000-1F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110</xdr:col>
          <xdr:colOff>276225</xdr:colOff>
          <xdr:row>11</xdr:row>
          <xdr:rowOff>104775</xdr:rowOff>
        </xdr:from>
        <xdr:to>
          <xdr:col>114</xdr:col>
          <xdr:colOff>552450</xdr:colOff>
          <xdr:row>14</xdr:row>
          <xdr:rowOff>95250</xdr:rowOff>
        </xdr:to>
        <xdr:sp macro="" textlink="">
          <xdr:nvSpPr>
            <xdr:cNvPr id="39938" name="CommandButton2" hidden="1">
              <a:extLst>
                <a:ext uri="{63B3BB69-23CF-44E3-9099-C40C66FF867C}">
                  <a14:compatExt spid="_x0000_s39938"/>
                </a:ext>
                <a:ext uri="{FF2B5EF4-FFF2-40B4-BE49-F238E27FC236}">
                  <a16:creationId xmlns:a16="http://schemas.microsoft.com/office/drawing/2014/main" id="{00000000-0008-0000-1F00-000002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110</xdr:col>
          <xdr:colOff>295275</xdr:colOff>
          <xdr:row>14</xdr:row>
          <xdr:rowOff>152400</xdr:rowOff>
        </xdr:from>
        <xdr:to>
          <xdr:col>114</xdr:col>
          <xdr:colOff>533400</xdr:colOff>
          <xdr:row>17</xdr:row>
          <xdr:rowOff>142875</xdr:rowOff>
        </xdr:to>
        <xdr:sp macro="" textlink="">
          <xdr:nvSpPr>
            <xdr:cNvPr id="39939" name="CommandButton3" hidden="1">
              <a:extLst>
                <a:ext uri="{63B3BB69-23CF-44E3-9099-C40C66FF867C}">
                  <a14:compatExt spid="_x0000_s39939"/>
                </a:ext>
                <a:ext uri="{FF2B5EF4-FFF2-40B4-BE49-F238E27FC236}">
                  <a16:creationId xmlns:a16="http://schemas.microsoft.com/office/drawing/2014/main" id="{00000000-0008-0000-1F00-000003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26</xdr:col>
          <xdr:colOff>419100</xdr:colOff>
          <xdr:row>3</xdr:row>
          <xdr:rowOff>19050</xdr:rowOff>
        </xdr:from>
        <xdr:to>
          <xdr:col>31</xdr:col>
          <xdr:colOff>66675</xdr:colOff>
          <xdr:row>5</xdr:row>
          <xdr:rowOff>66675</xdr:rowOff>
        </xdr:to>
        <xdr:sp macro="" textlink="">
          <xdr:nvSpPr>
            <xdr:cNvPr id="39940" name="btnRDBDOActions" hidden="1">
              <a:extLst>
                <a:ext uri="{63B3BB69-23CF-44E3-9099-C40C66FF867C}">
                  <a14:compatExt spid="_x0000_s39940"/>
                </a:ext>
                <a:ext uri="{FF2B5EF4-FFF2-40B4-BE49-F238E27FC236}">
                  <a16:creationId xmlns:a16="http://schemas.microsoft.com/office/drawing/2014/main" id="{00000000-0008-0000-1F00-0000049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Actions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98</xdr:col>
          <xdr:colOff>381000</xdr:colOff>
          <xdr:row>6</xdr:row>
          <xdr:rowOff>38100</xdr:rowOff>
        </xdr:from>
        <xdr:to>
          <xdr:col>101</xdr:col>
          <xdr:colOff>247650</xdr:colOff>
          <xdr:row>8</xdr:row>
          <xdr:rowOff>95250</xdr:rowOff>
        </xdr:to>
        <xdr:sp macro="" textlink="">
          <xdr:nvSpPr>
            <xdr:cNvPr id="51201" name="CommandButton1" hidden="1">
              <a:extLst>
                <a:ext uri="{63B3BB69-23CF-44E3-9099-C40C66FF867C}">
                  <a14:compatExt spid="_x0000_s51201"/>
                </a:ext>
                <a:ext uri="{FF2B5EF4-FFF2-40B4-BE49-F238E27FC236}">
                  <a16:creationId xmlns:a16="http://schemas.microsoft.com/office/drawing/2014/main" id="{00000000-0008-0000-20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98</xdr:col>
          <xdr:colOff>47625</xdr:colOff>
          <xdr:row>11</xdr:row>
          <xdr:rowOff>161925</xdr:rowOff>
        </xdr:from>
        <xdr:to>
          <xdr:col>101</xdr:col>
          <xdr:colOff>542925</xdr:colOff>
          <xdr:row>14</xdr:row>
          <xdr:rowOff>152400</xdr:rowOff>
        </xdr:to>
        <xdr:sp macro="" textlink="">
          <xdr:nvSpPr>
            <xdr:cNvPr id="51202" name="CommandButton2" hidden="1">
              <a:extLst>
                <a:ext uri="{63B3BB69-23CF-44E3-9099-C40C66FF867C}">
                  <a14:compatExt spid="_x0000_s51202"/>
                </a:ext>
                <a:ext uri="{FF2B5EF4-FFF2-40B4-BE49-F238E27FC236}">
                  <a16:creationId xmlns:a16="http://schemas.microsoft.com/office/drawing/2014/main" id="{00000000-0008-0000-20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98</xdr:col>
          <xdr:colOff>38100</xdr:colOff>
          <xdr:row>15</xdr:row>
          <xdr:rowOff>47625</xdr:rowOff>
        </xdr:from>
        <xdr:to>
          <xdr:col>101</xdr:col>
          <xdr:colOff>552450</xdr:colOff>
          <xdr:row>18</xdr:row>
          <xdr:rowOff>38100</xdr:rowOff>
        </xdr:to>
        <xdr:sp macro="" textlink="">
          <xdr:nvSpPr>
            <xdr:cNvPr id="51203" name="CommandButton3" hidden="1">
              <a:extLst>
                <a:ext uri="{63B3BB69-23CF-44E3-9099-C40C66FF867C}">
                  <a14:compatExt spid="_x0000_s51203"/>
                </a:ext>
                <a:ext uri="{FF2B5EF4-FFF2-40B4-BE49-F238E27FC236}">
                  <a16:creationId xmlns:a16="http://schemas.microsoft.com/office/drawing/2014/main" id="{00000000-0008-0000-20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342900</xdr:colOff>
          <xdr:row>1</xdr:row>
          <xdr:rowOff>152400</xdr:rowOff>
        </xdr:from>
        <xdr:to>
          <xdr:col>7</xdr:col>
          <xdr:colOff>209550</xdr:colOff>
          <xdr:row>4</xdr:row>
          <xdr:rowOff>9525</xdr:rowOff>
        </xdr:to>
        <xdr:sp macro="" textlink="">
          <xdr:nvSpPr>
            <xdr:cNvPr id="51204" name="btnRDBMEASActions" hidden="1">
              <a:extLst>
                <a:ext uri="{63B3BB69-23CF-44E3-9099-C40C66FF867C}">
                  <a14:compatExt spid="_x0000_s51204"/>
                </a:ext>
                <a:ext uri="{FF2B5EF4-FFF2-40B4-BE49-F238E27FC236}">
                  <a16:creationId xmlns:a16="http://schemas.microsoft.com/office/drawing/2014/main" id="{00000000-0008-0000-2000-000004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Actions</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98</xdr:col>
          <xdr:colOff>238125</xdr:colOff>
          <xdr:row>7</xdr:row>
          <xdr:rowOff>171450</xdr:rowOff>
        </xdr:from>
        <xdr:to>
          <xdr:col>102</xdr:col>
          <xdr:colOff>495300</xdr:colOff>
          <xdr:row>10</xdr:row>
          <xdr:rowOff>38100</xdr:rowOff>
        </xdr:to>
        <xdr:sp macro="" textlink="">
          <xdr:nvSpPr>
            <xdr:cNvPr id="43009" name="CommandButton1" hidden="1">
              <a:extLst>
                <a:ext uri="{63B3BB69-23CF-44E3-9099-C40C66FF867C}">
                  <a14:compatExt spid="_x0000_s43009"/>
                </a:ext>
                <a:ext uri="{FF2B5EF4-FFF2-40B4-BE49-F238E27FC236}">
                  <a16:creationId xmlns:a16="http://schemas.microsoft.com/office/drawing/2014/main" id="{00000000-0008-0000-21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98</xdr:col>
          <xdr:colOff>247650</xdr:colOff>
          <xdr:row>11</xdr:row>
          <xdr:rowOff>95250</xdr:rowOff>
        </xdr:from>
        <xdr:to>
          <xdr:col>102</xdr:col>
          <xdr:colOff>523875</xdr:colOff>
          <xdr:row>14</xdr:row>
          <xdr:rowOff>85725</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21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98</xdr:col>
          <xdr:colOff>247650</xdr:colOff>
          <xdr:row>14</xdr:row>
          <xdr:rowOff>123825</xdr:rowOff>
        </xdr:from>
        <xdr:to>
          <xdr:col>102</xdr:col>
          <xdr:colOff>485775</xdr:colOff>
          <xdr:row>17</xdr:row>
          <xdr:rowOff>114300</xdr:rowOff>
        </xdr:to>
        <xdr:sp macro="" textlink="">
          <xdr:nvSpPr>
            <xdr:cNvPr id="43011" name="CommandButton3" hidden="1">
              <a:extLst>
                <a:ext uri="{63B3BB69-23CF-44E3-9099-C40C66FF867C}">
                  <a14:compatExt spid="_x0000_s43011"/>
                </a:ext>
                <a:ext uri="{FF2B5EF4-FFF2-40B4-BE49-F238E27FC236}">
                  <a16:creationId xmlns:a16="http://schemas.microsoft.com/office/drawing/2014/main" id="{00000000-0008-0000-2100-000003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26</xdr:col>
          <xdr:colOff>2171700</xdr:colOff>
          <xdr:row>3</xdr:row>
          <xdr:rowOff>171450</xdr:rowOff>
        </xdr:from>
        <xdr:to>
          <xdr:col>31</xdr:col>
          <xdr:colOff>104775</xdr:colOff>
          <xdr:row>6</xdr:row>
          <xdr:rowOff>38100</xdr:rowOff>
        </xdr:to>
        <xdr:sp macro="" textlink="">
          <xdr:nvSpPr>
            <xdr:cNvPr id="43012" name="btnRDBALMActions" hidden="1">
              <a:extLst>
                <a:ext uri="{63B3BB69-23CF-44E3-9099-C40C66FF867C}">
                  <a14:compatExt spid="_x0000_s43012"/>
                </a:ext>
                <a:ext uri="{FF2B5EF4-FFF2-40B4-BE49-F238E27FC236}">
                  <a16:creationId xmlns:a16="http://schemas.microsoft.com/office/drawing/2014/main" id="{00000000-0008-0000-2100-000004A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Actions</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98</xdr:col>
          <xdr:colOff>9525</xdr:colOff>
          <xdr:row>6</xdr:row>
          <xdr:rowOff>95250</xdr:rowOff>
        </xdr:from>
        <xdr:to>
          <xdr:col>100</xdr:col>
          <xdr:colOff>485775</xdr:colOff>
          <xdr:row>8</xdr:row>
          <xdr:rowOff>152400</xdr:rowOff>
        </xdr:to>
        <xdr:sp macro="" textlink="">
          <xdr:nvSpPr>
            <xdr:cNvPr id="93185" name="CommandButton1" hidden="1">
              <a:extLst>
                <a:ext uri="{63B3BB69-23CF-44E3-9099-C40C66FF867C}">
                  <a14:compatExt spid="_x0000_s93185"/>
                </a:ext>
                <a:ext uri="{FF2B5EF4-FFF2-40B4-BE49-F238E27FC236}">
                  <a16:creationId xmlns:a16="http://schemas.microsoft.com/office/drawing/2014/main" id="{00000000-0008-0000-2200-0000016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97</xdr:col>
          <xdr:colOff>428625</xdr:colOff>
          <xdr:row>9</xdr:row>
          <xdr:rowOff>123825</xdr:rowOff>
        </xdr:from>
        <xdr:to>
          <xdr:col>101</xdr:col>
          <xdr:colOff>314325</xdr:colOff>
          <xdr:row>12</xdr:row>
          <xdr:rowOff>114300</xdr:rowOff>
        </xdr:to>
        <xdr:sp macro="" textlink="">
          <xdr:nvSpPr>
            <xdr:cNvPr id="93186" name="CommandButton2" hidden="1">
              <a:extLst>
                <a:ext uri="{63B3BB69-23CF-44E3-9099-C40C66FF867C}">
                  <a14:compatExt spid="_x0000_s93186"/>
                </a:ext>
                <a:ext uri="{FF2B5EF4-FFF2-40B4-BE49-F238E27FC236}">
                  <a16:creationId xmlns:a16="http://schemas.microsoft.com/office/drawing/2014/main" id="{00000000-0008-0000-2200-0000026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97</xdr:col>
          <xdr:colOff>419100</xdr:colOff>
          <xdr:row>13</xdr:row>
          <xdr:rowOff>9525</xdr:rowOff>
        </xdr:from>
        <xdr:to>
          <xdr:col>101</xdr:col>
          <xdr:colOff>323850</xdr:colOff>
          <xdr:row>16</xdr:row>
          <xdr:rowOff>0</xdr:rowOff>
        </xdr:to>
        <xdr:sp macro="" textlink="">
          <xdr:nvSpPr>
            <xdr:cNvPr id="93187" name="CommandButton3" hidden="1">
              <a:extLst>
                <a:ext uri="{63B3BB69-23CF-44E3-9099-C40C66FF867C}">
                  <a14:compatExt spid="_x0000_s93187"/>
                </a:ext>
                <a:ext uri="{FF2B5EF4-FFF2-40B4-BE49-F238E27FC236}">
                  <a16:creationId xmlns:a16="http://schemas.microsoft.com/office/drawing/2014/main" id="{00000000-0008-0000-2200-0000036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342900</xdr:colOff>
          <xdr:row>1</xdr:row>
          <xdr:rowOff>9525</xdr:rowOff>
        </xdr:from>
        <xdr:to>
          <xdr:col>7</xdr:col>
          <xdr:colOff>209550</xdr:colOff>
          <xdr:row>3</xdr:row>
          <xdr:rowOff>57150</xdr:rowOff>
        </xdr:to>
        <xdr:sp macro="" textlink="">
          <xdr:nvSpPr>
            <xdr:cNvPr id="93188" name="btnRDBAOActions" hidden="1">
              <a:extLst>
                <a:ext uri="{63B3BB69-23CF-44E3-9099-C40C66FF867C}">
                  <a14:compatExt spid="_x0000_s93188"/>
                </a:ext>
                <a:ext uri="{FF2B5EF4-FFF2-40B4-BE49-F238E27FC236}">
                  <a16:creationId xmlns:a16="http://schemas.microsoft.com/office/drawing/2014/main" id="{00000000-0008-0000-2200-0000046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Actions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104</xdr:col>
          <xdr:colOff>514350</xdr:colOff>
          <xdr:row>17</xdr:row>
          <xdr:rowOff>95250</xdr:rowOff>
        </xdr:from>
        <xdr:to>
          <xdr:col>109</xdr:col>
          <xdr:colOff>171450</xdr:colOff>
          <xdr:row>20</xdr:row>
          <xdr:rowOff>85725</xdr:rowOff>
        </xdr:to>
        <xdr:sp macro="" textlink="">
          <xdr:nvSpPr>
            <xdr:cNvPr id="53249" name="CommandButton1" hidden="1">
              <a:extLst>
                <a:ext uri="{63B3BB69-23CF-44E3-9099-C40C66FF867C}">
                  <a14:compatExt spid="_x0000_s53249"/>
                </a:ext>
                <a:ext uri="{FF2B5EF4-FFF2-40B4-BE49-F238E27FC236}">
                  <a16:creationId xmlns:a16="http://schemas.microsoft.com/office/drawing/2014/main" id="{00000000-0008-0000-2300-000001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104</xdr:col>
          <xdr:colOff>533400</xdr:colOff>
          <xdr:row>21</xdr:row>
          <xdr:rowOff>57150</xdr:rowOff>
        </xdr:from>
        <xdr:to>
          <xdr:col>109</xdr:col>
          <xdr:colOff>161925</xdr:colOff>
          <xdr:row>24</xdr:row>
          <xdr:rowOff>47625</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23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104</xdr:col>
          <xdr:colOff>438150</xdr:colOff>
          <xdr:row>13</xdr:row>
          <xdr:rowOff>95250</xdr:rowOff>
        </xdr:from>
        <xdr:to>
          <xdr:col>109</xdr:col>
          <xdr:colOff>76200</xdr:colOff>
          <xdr:row>15</xdr:row>
          <xdr:rowOff>152400</xdr:rowOff>
        </xdr:to>
        <xdr:sp macro="" textlink="">
          <xdr:nvSpPr>
            <xdr:cNvPr id="53251" name="CommandButton3" hidden="1">
              <a:extLst>
                <a:ext uri="{63B3BB69-23CF-44E3-9099-C40C66FF867C}">
                  <a14:compatExt spid="_x0000_s53251"/>
                </a:ext>
                <a:ext uri="{FF2B5EF4-FFF2-40B4-BE49-F238E27FC236}">
                  <a16:creationId xmlns:a16="http://schemas.microsoft.com/office/drawing/2014/main" id="{00000000-0008-0000-2300-000003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581025</xdr:colOff>
          <xdr:row>3</xdr:row>
          <xdr:rowOff>123825</xdr:rowOff>
        </xdr:from>
        <xdr:to>
          <xdr:col>24</xdr:col>
          <xdr:colOff>228600</xdr:colOff>
          <xdr:row>5</xdr:row>
          <xdr:rowOff>171450</xdr:rowOff>
        </xdr:to>
        <xdr:sp macro="" textlink="">
          <xdr:nvSpPr>
            <xdr:cNvPr id="53252" name="btnRDBPARActions" hidden="1">
              <a:extLst>
                <a:ext uri="{63B3BB69-23CF-44E3-9099-C40C66FF867C}">
                  <a14:compatExt spid="_x0000_s53252"/>
                </a:ext>
                <a:ext uri="{FF2B5EF4-FFF2-40B4-BE49-F238E27FC236}">
                  <a16:creationId xmlns:a16="http://schemas.microsoft.com/office/drawing/2014/main" id="{00000000-0008-0000-2300-000004D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Actions</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991</v>
    <v>5</v>
  </rv>
</rvData>
</file>

<file path=xl/richData/rdrichvaluestructure.xml><?xml version="1.0" encoding="utf-8"?>
<rvStructures xmlns="http://schemas.microsoft.com/office/spreadsheetml/2017/richdata" count="1">
  <s t="_error">
    <k n="colOffset" t="i"/>
    <k n="errorType" t="i"/>
    <k n="rwOffset" t="i"/>
    <k n="sub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Rezač_STATUS_ID" xr10:uid="{8712EDE2-AB60-4C23-84AF-DF08593F5F78}" sourceName="ID">
  <extLst>
    <x:ext xmlns:x15="http://schemas.microsoft.com/office/spreadsheetml/2010/11/main" uri="{2F2917AC-EB37-4324-AD4E-5DD8C200BD13}">
      <x15:tableSlicerCache tableId="2" column="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Rezač_STATUS_DEFINITION_NAME" xr10:uid="{DB350563-C9EF-4CD0-B449-D4978938E8DD}" sourceName="PLC DEFINITION NAME">
  <extLst>
    <x:ext xmlns:x15="http://schemas.microsoft.com/office/spreadsheetml/2010/11/main" uri="{2F2917AC-EB37-4324-AD4E-5DD8C200BD13}">
      <x15:tableSlicerCache tableId="2" column="5"/>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Rezač_Struct_name" xr10:uid="{0E73E88D-C470-4129-BBEC-435D889468E8}" sourceName="PLC STRUCT NAME">
  <extLst>
    <x:ext xmlns:x15="http://schemas.microsoft.com/office/spreadsheetml/2010/11/main" uri="{2F2917AC-EB37-4324-AD4E-5DD8C200BD13}">
      <x15:tableSlicerCache tableId="2" column="3"/>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Rezač_MEAS_NUM" xr10:uid="{9267561E-832A-4CBA-B9EB-0DFFFF2CE2EB}" sourceName="ID">
  <extLst>
    <x:ext xmlns:x15="http://schemas.microsoft.com/office/spreadsheetml/2010/11/main" uri="{2F2917AC-EB37-4324-AD4E-5DD8C200BD13}">
      <x15:tableSlicerCache tableId="4" column="4"/>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Rezač_DO_ID" xr10:uid="{C4D0299E-AB6F-45CD-9322-0A834EE23C77}" sourceName="ID">
  <extLst>
    <x:ext xmlns:x15="http://schemas.microsoft.com/office/spreadsheetml/2010/11/main" uri="{2F2917AC-EB37-4324-AD4E-5DD8C200BD13}">
      <x15:tableSlicerCache tableId="8" column="4"/>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Rezač_DO_STRUCT_NAME" xr10:uid="{FF9F02BE-4FD8-44C6-999F-1768945A9747}" sourceName=" STRUCT NAME">
  <extLst>
    <x:ext xmlns:x15="http://schemas.microsoft.com/office/spreadsheetml/2010/11/main" uri="{2F2917AC-EB37-4324-AD4E-5DD8C200BD13}">
      <x15:tableSlicerCache tableId="8" column="5"/>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Rezač_STATUS_DEFINITION_NAME1" xr10:uid="{E61546BF-20C6-47EA-8D25-F31403DD6264}" sourceName="STATUS DEFINITION NAME">
  <extLst>
    <x:ext xmlns:x15="http://schemas.microsoft.com/office/spreadsheetml/2010/11/main" uri="{2F2917AC-EB37-4324-AD4E-5DD8C200BD13}">
      <x15:tableSlicerCache tableId="8" column="7"/>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Rezač_AO_NUM" xr10:uid="{F9C36B52-2550-4080-975F-5FA5A9EFCC8D}" sourceName="AO NUM">
  <extLst>
    <x:ext xmlns:x15="http://schemas.microsoft.com/office/spreadsheetml/2010/11/main" uri="{2F2917AC-EB37-4324-AD4E-5DD8C200BD13}">
      <x15:tableSlicerCache tableId="12" column="5"/>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Rezač_AO_NAME" xr10:uid="{25A3B467-1459-47E8-9966-A03AD2BD4406}" sourceName="AO SYSTEM NAME">
  <extLst>
    <x:ext xmlns:x15="http://schemas.microsoft.com/office/spreadsheetml/2010/11/main" uri="{2F2917AC-EB37-4324-AD4E-5DD8C200BD13}">
      <x15:tableSlicerCache tableId="12" column="4"/>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Rezač_PLC_MODUL" xr10:uid="{22C3665C-2D84-4BF4-ACC3-A38949DC58BD}" sourceName="MODUL NUM">
  <extLst>
    <x:ext xmlns:x15="http://schemas.microsoft.com/office/spreadsheetml/2010/11/main" uri="{2F2917AC-EB37-4324-AD4E-5DD8C200BD13}">
      <x15:tableSlicerCache tableId="3" column="13"/>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Rezač_MODUL" xr10:uid="{17FE71B0-5334-47EA-A2E6-F9EBD54305A2}" sourceName="MODUL NUM">
  <extLst>
    <x:ext xmlns:x15="http://schemas.microsoft.com/office/spreadsheetml/2010/11/main" uri="{2F2917AC-EB37-4324-AD4E-5DD8C200BD13}">
      <x15:tableSlicerCache tableId="9" column="10"/>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Rezač_PLC_MEAS_NAME" xr10:uid="{FF3F1D7E-777F-4F6D-94D5-57890F9026B2}" sourceName="PLC MEAS NAME">
  <extLst>
    <x:ext xmlns:x15="http://schemas.microsoft.com/office/spreadsheetml/2010/11/main" uri="{2F2917AC-EB37-4324-AD4E-5DD8C200BD13}">
      <x15:tableSlicerCache tableId="4" column="1"/>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Rezač_SEQ_CMD_ID" xr10:uid="{37EDFA87-A6DD-4F31-9118-114749F20537}" sourceName="SEQ CMD ID">
  <extLst>
    <x:ext xmlns:x15="http://schemas.microsoft.com/office/spreadsheetml/2010/11/main" uri="{2F2917AC-EB37-4324-AD4E-5DD8C200BD13}">
      <x15:tableSlicerCache tableId="46" column="4"/>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Rezač_SEQ_CMD_DEVINITION_NAME" xr10:uid="{93534B3C-1BBC-4857-9277-9804811ABE2D}" sourceName="SEQ CMD DEVINITION NAME">
  <extLst>
    <x:ext xmlns:x15="http://schemas.microsoft.com/office/spreadsheetml/2010/11/main" uri="{2F2917AC-EB37-4324-AD4E-5DD8C200BD13}">
      <x15:tableSlicerCache tableId="46" column="7"/>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Rezač_MODUL_NUM" xr10:uid="{42D5BAEA-0BF3-4531-B94F-433CFA59E0D8}" sourceName="MODUL NUM">
  <extLst>
    <x:ext xmlns:x15="http://schemas.microsoft.com/office/spreadsheetml/2010/11/main" uri="{2F2917AC-EB37-4324-AD4E-5DD8C200BD13}">
      <x15:tableSlicerCache tableId="6" column="9"/>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US ID" xr10:uid="{0798179F-44C7-46A5-AB69-96CE02C950F5}" cache="Rezač_STATUS_ID" caption="ID" style="SlicerStyleDark6" rowHeight="241300"/>
  <slicer name="STATUS DEFINITION NAME" xr10:uid="{271D9140-9C20-4A1F-9F6A-A96891FE3590}" cache="Rezač_STATUS_DEFINITION_NAME" caption="PLC DEFINITION NAME" columnCount="2" rowHeight="241300"/>
  <slicer name="Struct name" xr10:uid="{2F4D720C-F11A-4BEA-87D5-8E44D84461A3}" cache="Rezač_Struct_name" caption="PLC STRUCT NAME" rowHeight="241300"/>
  <slicer name="PLC MODUL" xr10:uid="{8CD8CF27-553E-4F9A-B207-9F6B33E80DBE}" cache="Rezač_PLC_MODUL" caption="MODUL NUM" columnCount="16" style="SlicerStyleDark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O ID" xr10:uid="{2D6AD001-D17E-4E6A-9F32-999DCD4244EA}" cache="Rezač_DO_ID" caption="ID" style="SlicerStyleDark6" rowHeight="241300"/>
  <slicer name="DO STRUCT NAME" xr10:uid="{F67E0D87-DF41-4496-949E-42D43631C241}" cache="Rezač_DO_STRUCT_NAME" caption=" STRUCT NAME" rowHeight="241300"/>
  <slicer name="STATUS DEFINITION NAME 1" xr10:uid="{83994FBB-1D89-4CC6-9C1D-25B44C863CAC}" cache="Rezač_STATUS_DEFINITION_NAME1" caption="STATUS DEFINITION NAME" columnCount="2" rowHeight="241300"/>
  <slicer name="MODUL" xr10:uid="{0770E949-78B9-412B-95B4-43214F049134}" cache="Rezač_MODUL" caption="MODUL NUM" columnCount="16" style="SlicerStyleDark1"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EAS NUM" xr10:uid="{954029CE-F2B7-4FC5-8AEB-8E83979EF4CB}" cache="Rezač_MEAS_NUM" caption="ID" style="SlicerStyleDark6" rowHeight="241300"/>
  <slicer name="PLC MEAS NAME 2" xr10:uid="{69492C0C-674D-4B5E-9A5B-E0073A359B11}" cache="Rezač_PLC_MEAS_NAME" caption="PLC MEAS NAME" columnCount="2" rowHeight="241300"/>
  <slicer name="MODUL NUM" xr10:uid="{DFEA7D3E-B10F-4A35-BAC3-44D29FAFE002}" cache="Rezač_MODUL_NUM" caption="MODUL NUM" columnCount="6" style="SlicerStyleDark1"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EAS NUM 1" xr10:uid="{1370BADC-C1F0-460B-97D8-FBB96CEAE54A}" cache="Rezač_MEAS_NUM" caption="ID" style="SlicerStyleDark6" rowHeight="241300"/>
  <slicer name="PLC MEAS NAME 1" xr10:uid="{E3E5E961-8D10-4900-B4DA-52C7A67FF62D}" cache="Rezač_PLC_MEAS_NAME" caption="PLC MEAS NAME" columnCount="2"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EAS NUM 2" xr10:uid="{61DF5ADD-2B28-4179-B7B5-5EAFDA92A63F}" cache="Rezač_MEAS_NUM" caption="ID" style="SlicerStyleDark6" rowHeight="241300"/>
  <slicer name="PLC MEAS NAME 3" xr10:uid="{71DEA911-61AF-4FE5-8D08-D856B21FAABE}" cache="Rezač_PLC_MEAS_NAME" caption="PLC MEAS NAME" columnCount="2" rowHeight="24130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O NUM" xr10:uid="{C130662A-EA7F-4DB7-9413-3C738D160A83}" cache="Rezač_AO_NUM" caption="AO NUM" style="SlicerStyleDark6" rowHeight="241300"/>
  <slicer name="AO NAME" xr10:uid="{7A5B2DBF-533B-492E-BC76-06719C1C3455}" cache="Rezač_AO_NAME" caption="AO SYSTEM NAME" columnCount="2" rowHeight="24130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Q CMD ID" xr10:uid="{83196360-C739-42B8-AF49-B5CA83F592B2}" cache="Rezač_SEQ_CMD_ID" caption="SEQ CMD ID" rowHeight="241300"/>
  <slicer name="SEQ CMD DEVINITION NAME" xr10:uid="{B2D33F5D-6F57-4682-A017-4E3728D9DBCE}" cache="Rezač_SEQ_CMD_DEVINITION_NAME" caption="SEQ CMD DEVINITION NAME" columnCount="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739DD587-8DE2-4257-8BDA-0B8B2833829F}" name="DI_MODUL_NAMES" displayName="DI_MODUL_NAMES" ref="A6:B22" totalsRowShown="0" headerRowDxfId="571" dataDxfId="570">
  <autoFilter ref="A6:B22" xr:uid="{739DD587-8DE2-4257-8BDA-0B8B2833829F}">
    <filterColumn colId="0" hiddenButton="1"/>
    <filterColumn colId="1" hiddenButton="1"/>
  </autoFilter>
  <tableColumns count="2">
    <tableColumn id="1" xr3:uid="{F4CE91D4-FCB9-48AB-A6B2-B538F829303D}" name="MODUL NUMBER" dataDxfId="569"/>
    <tableColumn id="2" xr3:uid="{9BDC4E83-AD27-4AB1-BCD0-862447F878D3}" name="MODUL NAME" dataDxfId="56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26176BA5-D891-47FA-94C5-4D16C36F0055}" name="DO_MODUL_NAMES" displayName="DO_MODUL_NAMES" ref="D6:E22" totalsRowShown="0" headerRowDxfId="567" dataDxfId="566">
  <autoFilter ref="D6:E22" xr:uid="{26176BA5-D891-47FA-94C5-4D16C36F0055}">
    <filterColumn colId="0" hiddenButton="1"/>
    <filterColumn colId="1" hiddenButton="1"/>
  </autoFilter>
  <tableColumns count="2">
    <tableColumn id="1" xr3:uid="{D26B367A-4126-4686-91A3-F833C2D52BFE}" name="MODUL NUMBER" dataDxfId="565"/>
    <tableColumn id="2" xr3:uid="{1F99E392-0EE8-4CCE-8E33-A7BF3C31AB6F}" name="MODUL NAME" dataDxfId="56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6FC6A75C-4714-409A-A950-F6115BC0E6C1}" name="AI_MODUL_NAMES" displayName="AI_MODUL_NAMES" ref="G6:H12" totalsRowShown="0" headerRowDxfId="563" dataDxfId="562">
  <autoFilter ref="G6:H12" xr:uid="{6FC6A75C-4714-409A-A950-F6115BC0E6C1}">
    <filterColumn colId="0" hiddenButton="1"/>
    <filterColumn colId="1" hiddenButton="1"/>
  </autoFilter>
  <tableColumns count="2">
    <tableColumn id="1" xr3:uid="{938CA8CB-D1C1-4AFC-AE26-EEB155C7C868}" name="MODUL NUMBER" dataDxfId="561"/>
    <tableColumn id="2" xr3:uid="{83E16E05-E3EF-49AE-91E0-3DBB6CD9FF82}" name="MODUL NAME" dataDxfId="56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78BBD78F-87E9-4F1A-A529-2B7D64400E6F}" name="COUNTER_MODUL_NAMES" displayName="COUNTER_MODUL_NAMES" ref="J6:K12" totalsRowShown="0" headerRowDxfId="559" dataDxfId="558">
  <autoFilter ref="J6:K12" xr:uid="{78BBD78F-87E9-4F1A-A529-2B7D64400E6F}">
    <filterColumn colId="0" hiddenButton="1"/>
    <filterColumn colId="1" hiddenButton="1"/>
  </autoFilter>
  <tableColumns count="2">
    <tableColumn id="1" xr3:uid="{5F0B6B7D-A523-473E-A23E-78FD597753F2}" name="MODUL NUMBER" dataDxfId="557"/>
    <tableColumn id="2" xr3:uid="{BFEB41A9-B6DC-41C4-BC87-24395C6FB406}" name="MODUL NAME" dataDxfId="55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9EB8820A-7DEB-4307-9EED-A59CB7796A18}" name="RTD_MODUL_NAMES" displayName="RTD_MODUL_NAMES" ref="M6:N12" totalsRowShown="0" headerRowDxfId="555" dataDxfId="554">
  <autoFilter ref="M6:N12" xr:uid="{9EB8820A-7DEB-4307-9EED-A59CB7796A18}">
    <filterColumn colId="0" hiddenButton="1"/>
    <filterColumn colId="1" hiddenButton="1"/>
  </autoFilter>
  <tableColumns count="2">
    <tableColumn id="1" xr3:uid="{B612E88F-7CBC-4C91-A24D-3E6930C47ECE}" name="MODUL NUMBER" dataDxfId="553"/>
    <tableColumn id="2" xr3:uid="{0EC74C7D-1BC9-47A1-BD40-BA8C26183E83}" name="MODUL NAME" dataDxfId="55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95368015-0B21-42B8-81F9-2894E1E98438}" name="AO_MODUL_NAMES" displayName="AO_MODUL_NAMES" ref="P6:Q9" totalsRowShown="0" headerRowDxfId="551" dataDxfId="550">
  <autoFilter ref="P6:Q9" xr:uid="{95368015-0B21-42B8-81F9-2894E1E98438}">
    <filterColumn colId="0" hiddenButton="1"/>
    <filterColumn colId="1" hiddenButton="1"/>
  </autoFilter>
  <tableColumns count="2">
    <tableColumn id="1" xr3:uid="{C5D362FF-48AB-472A-AF48-11316387880F}" name="MODUL NUMBER" dataDxfId="549"/>
    <tableColumn id="2" xr3:uid="{E6E4831B-BF9E-4163-A62E-FF92A316E3EA}" name="MODUL NAME" dataDxfId="54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198E280-FF2D-4910-8A07-711F4F285A73}" name="CONFIG_DI" displayName="CONFIG_DI" ref="A11:K273" headerRowDxfId="545" dataDxfId="544" tableBorderDxfId="543">
  <autoFilter ref="A11:K273" xr:uid="{4198E280-FF2D-4910-8A07-711F4F285A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3" xr3:uid="{5829E853-A2A9-46C6-A407-D2D1C54E8E89}" name="MODUL NUM" totalsRowLabel="Total" dataDxfId="542" totalsRowDxfId="541"/>
    <tableColumn id="10" xr3:uid="{EB841650-1C73-48AC-A83F-42021258DA06}" name="MODUL NAME" dataDxfId="540" totalsRowDxfId="539">
      <calculatedColumnFormula array="1">INDEX(DI_MODUL_NAMES[],CONFIG_DI[[#This Row],[MODUL NUM]]+1,2)</calculatedColumnFormula>
    </tableColumn>
    <tableColumn id="2" xr3:uid="{A9C7F38E-797A-48BF-8DFB-D57B88BC88C7}" name="PORT" dataDxfId="538" totalsRowDxfId="537"/>
    <tableColumn id="3" xr3:uid="{B85B2E91-4147-481F-B971-D6FC2371E115}" name="CONFIG" dataDxfId="536" totalsRowDxfId="535"/>
    <tableColumn id="4" xr3:uid="{C3E73668-5AC8-448A-8009-0EDC47E85AD8}" name=" ID" dataDxfId="534" totalsRowDxfId="533"/>
    <tableColumn id="5" xr3:uid="{A76CCCD3-F525-4EEF-84B9-DBD37EEB109C}" name=" STRUCTURE" dataDxfId="532" totalsRowDxfId="531">
      <calculatedColumnFormula array="1">INDEX(DB_DI[],E12+1,3)</calculatedColumnFormula>
    </tableColumn>
    <tableColumn id="6" xr3:uid="{C794BC35-AE7C-45BD-9FD6-664077A8CC3A}" name="STATUS NAME DEFINITION" dataDxfId="530" totalsRowDxfId="529">
      <calculatedColumnFormula array="1">INDEX(DB_DI[],E12+1,4)</calculatedColumnFormula>
    </tableColumn>
    <tableColumn id="1" xr3:uid="{BE32F59C-14BA-4EF4-9455-BCC0310101F9}" name="CALC CONFIG" dataDxfId="528" totalsRowDxfId="527">
      <calculatedColumnFormula>IF(CONFIG_DI[[#This Row],[CONFIG]]=$AB$14,2,IF(CONFIG_DI[[#This Row],[CONFIG]]=$AB$13,1,0))</calculatedColumnFormula>
    </tableColumn>
    <tableColumn id="12" xr3:uid="{8C3D0ACF-55B9-4857-9DB2-EA0266697479}" name="CALC ID" dataDxfId="526" totalsRowDxfId="525">
      <calculatedColumnFormula>IF(OR(D12=$AB$13,D12=$AB$14),E12,$AC$12)</calculatedColumnFormula>
    </tableColumn>
    <tableColumn id="11" xr3:uid="{66B0B84C-00C9-4BFC-AB9B-3012E8C406C5}" name="STRUCT NAME" dataDxfId="524" totalsRowDxfId="523">
      <calculatedColumnFormula array="1">INDEX(DB_DI[],E12+1,5)</calculatedColumnFormula>
    </tableColumn>
    <tableColumn id="8" xr3:uid="{570B5AEF-3D61-45A5-B905-D48262D5A5D3}" name="SIGNAL NAME" dataDxfId="522" totalsRowDxfId="521">
      <calculatedColumnFormula array="1">INDEX(DB_DI[],E12+1,6)</calculatedColumnFormula>
    </tableColumn>
  </tableColumns>
  <tableStyleInfo name="TableStyleLight8" showFirstColumn="0" showLastColumn="0" showRowStripes="1" showColumnStripes="1"/>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79730AA9-36CB-47A5-8DD6-520ED7E68D53}" name="DI_CONFIG_DATA" displayName="DI_CONFIG_DATA" ref="AA11:AB14" totalsRowShown="0" headerRowDxfId="520" dataDxfId="519">
  <autoFilter ref="AA11:AB14" xr:uid="{79730AA9-36CB-47A5-8DD6-520ED7E68D53}"/>
  <tableColumns count="2">
    <tableColumn id="1" xr3:uid="{9044095A-A04A-4CA0-91EE-D1D87F402077}" name="Stupac1" dataDxfId="518"/>
    <tableColumn id="2" xr3:uid="{4C59E807-288E-4FAB-B669-15D5188E6C6A}" name="Stupac2" dataDxfId="51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302E34B-D92E-4992-8C6C-A59F109CC9DB}" name="CONFIG_DO" displayName="CONFIG_DO" ref="A11:K272" headerRowDxfId="515" dataDxfId="514" totalsRowDxfId="513">
  <autoFilter ref="A11:K272" xr:uid="{4302E34B-D92E-4992-8C6C-A59F109CC9DB}">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0" xr3:uid="{640DBF38-EF47-412C-B94A-11114FC5B0A6}" name="MODUL NUM" totalsRowLabel="Zbroj" dataDxfId="512" totalsRowDxfId="511"/>
    <tableColumn id="9" xr3:uid="{179681D4-2D3B-4A08-A490-F94689EB9BAA}" name="MODUL NAME" dataDxfId="510" totalsRowDxfId="509"/>
    <tableColumn id="2" xr3:uid="{95BAE7E0-D7C7-4112-99F3-89927C2A30FF}" name="PORT" dataDxfId="508" totalsRowDxfId="507"/>
    <tableColumn id="3" xr3:uid="{0644F41A-2C0D-4910-B6E6-9F0A3A869046}" name="CONFIG" dataDxfId="506" totalsRowDxfId="505"/>
    <tableColumn id="4" xr3:uid="{C9871099-576D-4166-A32A-C736E677FBA5}" name=" ID" dataDxfId="504" totalsRowDxfId="503"/>
    <tableColumn id="5" xr3:uid="{6548B6E9-3C4E-4262-AE00-E52A4D14C317}" name=" STRUCTURE" dataDxfId="502" totalsRowDxfId="501">
      <calculatedColumnFormula array="1">INDEX(DB_DO[],I12+1,3)</calculatedColumnFormula>
    </tableColumn>
    <tableColumn id="6" xr3:uid="{8E475F38-EA42-4111-ABA4-D940F090901A}" name="STATUS NAME DEFINITION" dataDxfId="500" totalsRowDxfId="499">
      <calculatedColumnFormula array="1">INDEX(DB_DO[],I12+1,4)</calculatedColumnFormula>
    </tableColumn>
    <tableColumn id="1" xr3:uid="{65BDEBC6-6859-49BC-9D53-E3CC31893476}" name="CALC CONFIG" dataDxfId="498" totalsRowDxfId="497">
      <calculatedColumnFormula>IF(CONFIG_DO[[#This Row],[CONFIG]]=$AB$13,1,0)</calculatedColumnFormula>
    </tableColumn>
    <tableColumn id="8" xr3:uid="{CE7F70B7-8533-463A-869D-881C9CD4D832}" name="CALC ID" totalsRowFunction="sum" dataDxfId="496" totalsRowDxfId="495">
      <calculatedColumnFormula>IF(D12=$AB$13,E12,$AC$12)</calculatedColumnFormula>
    </tableColumn>
    <tableColumn id="12" xr3:uid="{AEC920AD-AF3B-4EA6-90D0-D6F2DDA9F1BD}" name="STRUCT NAME" dataDxfId="494" totalsRowDxfId="493">
      <calculatedColumnFormula array="1">INDEX(DB_DO[],I12+1,5)</calculatedColumnFormula>
    </tableColumn>
    <tableColumn id="13" xr3:uid="{3A58E58F-ABC3-436F-B02D-5F6F0C9EFF6B}" name="SIGNAL NAME" dataDxfId="492" totalsRowDxfId="491">
      <calculatedColumnFormula array="1">INDEX(DB_DO[],I12+1,6)</calculatedColumnFormula>
    </tableColumn>
  </tableColumns>
  <tableStyleInfo name="TableStyleLight8" showFirstColumn="0" showLastColumn="0" showRowStripes="1" showColumnStripes="1"/>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2D55545B-CAF0-4F85-AEB1-3FF2DE5114BF}" name="DO_CONFIG_DATA" displayName="DO_CONFIG_DATA" ref="AA11:AB13" totalsRowShown="0">
  <autoFilter ref="AA11:AB13" xr:uid="{2D55545B-CAF0-4F85-AEB1-3FF2DE5114BF}"/>
  <tableColumns count="2">
    <tableColumn id="2" xr3:uid="{42A5B023-2624-4DF1-AC7C-9BDAD229FF07}" name="Stupac2"/>
    <tableColumn id="1" xr3:uid="{263B0D78-2F5E-4BE8-B556-4BFA0664421D}" name="Stupac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C1E886F-D4AC-432E-9556-F11DFDFB5494}" name="CONFIG_AI" displayName="CONFIG_AI" ref="A13:P69" totalsRowShown="0" headerRowDxfId="486" dataDxfId="485">
  <autoFilter ref="A13:P69" xr:uid="{5C1E886F-D4AC-432E-9556-F11DFDFB549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9" xr3:uid="{EF4786E8-E745-4A01-A600-D834A78F348E}" name="MODUL NUM" dataDxfId="484"/>
    <tableColumn id="8" xr3:uid="{26E8B3DB-4203-467F-BB8D-A09A32E5D47E}" name="MODUL NAME" dataDxfId="483"/>
    <tableColumn id="2" xr3:uid="{4EA6C2A8-40FB-4961-9C78-2EAE76309856}" name="PORT" dataDxfId="482"/>
    <tableColumn id="3" xr3:uid="{D227F8E4-E65A-4E2A-8E8B-5583CB6A0698}" name="CONFIG" dataDxfId="481"/>
    <tableColumn id="4" xr3:uid="{60295619-CCC7-493F-BCFD-8F5B4B46FEC8}" name="ID" dataDxfId="480"/>
    <tableColumn id="5" xr3:uid="{8F39B767-8784-4A15-AD90-AF1C4BB1F4D1}" name="STRUCTURE" dataDxfId="479">
      <calculatedColumnFormula array="1">INDEX(DB_MEAS[],E14+1,1)</calculatedColumnFormula>
    </tableColumn>
    <tableColumn id="6" xr3:uid="{5D12EF86-2F85-4397-84BC-F973B7F07611}" name="MEAS NAME" dataDxfId="478">
      <calculatedColumnFormula array="1">INDEX(DB_MEAS[],E14+1,3)</calculatedColumnFormula>
    </tableColumn>
    <tableColumn id="13" xr3:uid="{584B0953-0623-405D-AA80-996067FE7372}" name="FILTER TIME" dataDxfId="477"/>
    <tableColumn id="12" xr3:uid="{9B4B3E4C-4075-4C27-95E0-A0CFD93EB15B}" name="CUSTOM LIMITS" dataDxfId="476"/>
    <tableColumn id="11" xr3:uid="{0CDF9025-18CD-4D47-B42E-8E866A7DA59A}" name="LOW LIMIT" dataDxfId="475"/>
    <tableColumn id="10" xr3:uid="{E32ED5D5-EF28-49BD-B66A-AD7C4BA53AE9}" name="HIGH LIMIT" dataDxfId="474"/>
    <tableColumn id="7" xr3:uid="{44D913A1-CAE1-465F-8F4D-B2F221D683F3}" name="CALC ENABLE" dataDxfId="473">
      <calculatedColumnFormula>IF(CONFIG_AI[[#This Row],[CUSTOM LIMITS]]=$AG$15,1,0)</calculatedColumnFormula>
    </tableColumn>
    <tableColumn id="1" xr3:uid="{46C686D5-07B3-4B44-AD85-AAD5E6904987}" name="CALC CONFIG" dataDxfId="472">
      <calculatedColumnFormula>IF(CONFIG_AI[[#This Row],[CONFIG]]=$AG$15,1,0)</calculatedColumnFormula>
    </tableColumn>
    <tableColumn id="16" xr3:uid="{E2F20FF1-55FA-4E13-84E7-7DD127B40D03}" name="CALC MEAS" dataDxfId="471">
      <calculatedColumnFormula>IF(B14=$AG$15,C14,287)</calculatedColumnFormula>
    </tableColumn>
    <tableColumn id="17" xr3:uid="{05C1044B-4958-4993-974B-3D4CD80CD8B7}" name="SIGNAL NAME" dataDxfId="470">
      <calculatedColumnFormula array="1">INDEX(DB_MEAS[],E14+1,4)</calculatedColumnFormula>
    </tableColumn>
    <tableColumn id="24" xr3:uid="{6223779D-FB56-4CA2-A092-57FA82F4CC9E}" name="UNIT" dataDxfId="469">
      <calculatedColumnFormula array="1">INDEX(DB_MEAS[],E14+1,6)</calculatedColumnFormula>
    </tableColumn>
  </tableColumns>
  <tableStyleInfo name="TableStyleLight8"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9A849E25-C6C1-4DC3-A7DE-CE23965A2422}" name="AI_CONFIG_DATA" displayName="AI_CONFIG_DATA" ref="AF13:AG15" totalsRowShown="0" headerRowDxfId="468" dataDxfId="467">
  <autoFilter ref="AF13:AG15" xr:uid="{9A849E25-C6C1-4DC3-A7DE-CE23965A2422}"/>
  <tableColumns count="2">
    <tableColumn id="2" xr3:uid="{E9875D18-44A3-4A69-95A0-DC10E9179BE6}" name="Stupac2" dataDxfId="466"/>
    <tableColumn id="1" xr3:uid="{0459DA45-940E-4F9D-A1FB-E3E5F5B0DBE2}" name="Stupac1" dataDxfId="465"/>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4B4CC6F-CE81-4983-912C-A56532FD2091}" name="CONFIG_RTD" displayName="CONFIG_RTD" ref="A13:P61" totalsRowShown="0" headerRowDxfId="463" dataDxfId="462">
  <autoFilter ref="A13:P61" xr:uid="{5C1E886F-D4AC-432E-9556-F11DFDFB549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8" xr3:uid="{AD57170C-67A5-4C78-888C-8AF52BFBF355}" name="MODUL NUM" dataDxfId="461"/>
    <tableColumn id="1" xr3:uid="{B7274CA6-B9C6-47DC-BA4C-C01456E6F1F9}" name="MODUL NAME" dataDxfId="460">
      <calculatedColumnFormula array="1">INDEX(RTD_MODUL_NAMES[],1+CONFIG_RTD[[#This Row],[MODUL NUM]],2)</calculatedColumnFormula>
    </tableColumn>
    <tableColumn id="2" xr3:uid="{84336E17-1A79-485C-B569-0A3BB1019CA7}" name="PORT" dataDxfId="459"/>
    <tableColumn id="3" xr3:uid="{1151FE47-E14F-445C-BBD0-DF662E9E8CB8}" name="CONFIG" dataDxfId="458"/>
    <tableColumn id="4" xr3:uid="{63DE8E2F-16A0-4D72-8BE9-8A22B3E51453}" name="ID" dataDxfId="457"/>
    <tableColumn id="5" xr3:uid="{71273AD7-4255-475B-8E00-9A96C495F44C}" name="STRUCTURE" dataDxfId="456">
      <calculatedColumnFormula array="1">INDEX(DB_MEAS[],E14+1,1)</calculatedColumnFormula>
    </tableColumn>
    <tableColumn id="6" xr3:uid="{842C6D02-2651-4E0A-BAC6-B984156E941F}" name="MEAS NAME" dataDxfId="455">
      <calculatedColumnFormula array="1">INDEX(DB_MEAS[],E14+1,3)</calculatedColumnFormula>
    </tableColumn>
    <tableColumn id="7" xr3:uid="{CADA1A77-0213-4F11-8CBF-726A969D830B}" name="FILTER TIME" dataDxfId="454"/>
    <tableColumn id="13" xr3:uid="{53E3F9FB-EB51-4A9B-984D-76F02D0B4962}" name="CUSTOM LIMITS" dataDxfId="453"/>
    <tableColumn id="12" xr3:uid="{54370C1D-70D2-4C7B-9D51-BCEF063D893E}" name="LOW LIMIT" dataDxfId="452"/>
    <tableColumn id="11" xr3:uid="{F0E2CB1C-C88A-4BEE-86DC-727276C2C3D0}" name="HIGH LIMIT" dataDxfId="451"/>
    <tableColumn id="14" xr3:uid="{3702FDB0-8BC4-415C-A541-5A5552EF3953}" name="CALC ENABLE" dataDxfId="450">
      <calculatedColumnFormula>IF(CONFIG_RTD[[#This Row],[CUSTOM LIMITS]]=$AI$15,1,0)</calculatedColumnFormula>
    </tableColumn>
    <tableColumn id="9" xr3:uid="{E56EA31D-4F4A-4565-96F6-219ED1993CD7}" name="CALC CONFIG" dataDxfId="449">
      <calculatedColumnFormula>IF(CONFIG_RTD[[#This Row],[CONFIG]]=$AI$15,1,0)</calculatedColumnFormula>
    </tableColumn>
    <tableColumn id="16" xr3:uid="{376C0850-CD37-44B5-B8AA-4FA15007288D}" name="CALC MEAS" dataDxfId="448">
      <calculatedColumnFormula>IF(D14=$AI$15,E14,287)</calculatedColumnFormula>
    </tableColumn>
    <tableColumn id="15" xr3:uid="{AE943F28-545B-4EE7-BEA9-7334EC5C619D}" name="SIGNAL NAME" dataDxfId="447">
      <calculatedColumnFormula array="1">INDEX(DB_MEAS[],E14+1,4)</calculatedColumnFormula>
    </tableColumn>
    <tableColumn id="24" xr3:uid="{195569A6-960D-4036-B16D-6E4647875CEF}" name="UNIT" dataDxfId="446">
      <calculatedColumnFormula array="1">INDEX(DB_MEAS[],E14+1,6)</calculatedColumnFormula>
    </tableColumn>
  </tableColumns>
  <tableStyleInfo name="TableStyleMedium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E901687-5C9A-49C6-836C-3DE1A8C24104}" name="RTD_CONFIG_DATA" displayName="RTD_CONFIG_DATA" ref="AH13:AI15" totalsRowShown="0" headerRowDxfId="445" dataDxfId="444">
  <autoFilter ref="AH13:AI15" xr:uid="{DE901687-5C9A-49C6-836C-3DE1A8C24104}"/>
  <tableColumns count="2">
    <tableColumn id="1" xr3:uid="{893BC6BD-CF81-408F-8EFB-111EED8A3722}" name="Stupac1" dataDxfId="443"/>
    <tableColumn id="2" xr3:uid="{7C1D6398-1E74-4FD8-B6A5-4967CAF718BC}" name="Stupac2" dataDxfId="442"/>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46A370D-A850-4B6E-9A9E-AEEF5D8724F4}" name="CONFIG_COUNTER" displayName="CONFIG_COUNTER" ref="A13:K17" totalsRowShown="0" headerRowDxfId="437" dataDxfId="436">
  <autoFilter ref="A13:K17" xr:uid="{5C1E886F-D4AC-432E-9556-F11DFDFB549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8" xr3:uid="{509DC67D-9028-4EF5-AC0B-CEEC4C0FC3A1}" name="MODUL NUM" dataDxfId="435"/>
    <tableColumn id="1" xr3:uid="{165F0223-A7CD-41B5-80D7-D9C79D4FB5AC}" name="MODUL NAME" dataDxfId="434">
      <calculatedColumnFormula array="1">INDEX(COUNTER_MODUL_NAMES[],1+CONFIG_COUNTER[[#This Row],[MODUL NUM]],2)</calculatedColumnFormula>
    </tableColumn>
    <tableColumn id="3" xr3:uid="{114F3200-83E4-43F2-A513-748C4B4AA9D5}" name=" CONFIG" dataDxfId="433"/>
    <tableColumn id="4" xr3:uid="{A71AC0B7-6D71-423A-91B0-B69AE0138842}" name="ID" dataDxfId="432"/>
    <tableColumn id="5" xr3:uid="{872C4569-6485-4301-942E-8FCF46680887}" name="STRUCTURE" dataDxfId="431">
      <calculatedColumnFormula array="1">INDEX(DB_MEAS[],K14+1,1)</calculatedColumnFormula>
    </tableColumn>
    <tableColumn id="6" xr3:uid="{3EDAEAF4-1847-413F-AFBA-A24236B25CD0}" name="MEAS NAME" dataDxfId="430">
      <calculatedColumnFormula array="1">INDEX(DB_MEAS[],K14+1,3)</calculatedColumnFormula>
    </tableColumn>
    <tableColumn id="7" xr3:uid="{7026719E-B219-4294-B414-4F16F09ADEB5}" name="FILTER TIME" dataDxfId="429"/>
    <tableColumn id="2" xr3:uid="{23148BF2-7CD7-4EBD-845C-3E44632E57C5}" name="CALC CONFIG" dataDxfId="428">
      <calculatedColumnFormula>IF(CONFIG_COUNTER[[#This Row],[ CONFIG]]=$AD$15,1,0)</calculatedColumnFormula>
    </tableColumn>
    <tableColumn id="10" xr3:uid="{E0F06FA3-F8B4-4CBB-AB53-A92738AAD835}" name="CALC MEAS" dataDxfId="427">
      <calculatedColumnFormula>IF(C14=$AD$15,D14,287)</calculatedColumnFormula>
    </tableColumn>
    <tableColumn id="9" xr3:uid="{B19A267E-F7C1-484F-941D-B2A31C9C4A0A}" name="SIGNAL NAME" dataDxfId="426">
      <calculatedColumnFormula array="1">INDEX(DB_MEAS[],D14+1,4)</calculatedColumnFormula>
    </tableColumn>
    <tableColumn id="24" xr3:uid="{1CA51AD6-A03C-4307-BFAF-8171942DEBA7}" name="UNIT" dataDxfId="425">
      <calculatedColumnFormula>IF(C14=$AD$15,D14,287)</calculatedColumnFormula>
    </tableColumn>
  </tableColumns>
  <tableStyleInfo name="TableStyleMedium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CEDF0062-60AE-40E3-8875-31A552DC3EF5}" name="COUNTER_CONFIG_DATA" displayName="COUNTER_CONFIG_DATA" ref="AC13:AD15" totalsRowShown="0">
  <autoFilter ref="AC13:AD15" xr:uid="{CEDF0062-60AE-40E3-8875-31A552DC3EF5}"/>
  <tableColumns count="2">
    <tableColumn id="1" xr3:uid="{F5E8CB5A-07BE-4C9C-BFE0-303D3316C95A}" name="Stupac1"/>
    <tableColumn id="2" xr3:uid="{9CA3E867-D7AC-468E-BEC7-DC48E8D40EA5}" name="Stupac2"/>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2702B9E-F856-4E89-B831-A9AC012BEF8C}" name="CONFIG_AO" displayName="CONFIG_AO" ref="A13:H25" totalsRowShown="0" headerRowDxfId="423" dataDxfId="422">
  <autoFilter ref="A13:H25" xr:uid="{5C1E886F-D4AC-432E-9556-F11DFDFB5494}">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8" xr3:uid="{3CC5275F-A42F-4CEE-8546-F19CA0B14BFB}" name="MODUL NUM" dataDxfId="421"/>
    <tableColumn id="6" xr3:uid="{458E46A0-0D91-4A46-8E96-62193E45A5D2}" name="MODUL NAME" dataDxfId="420">
      <calculatedColumnFormula array="1">INDEX(AO_MODUL_NAMES[],1+CONFIG_AO[[#This Row],[MODUL NUM]],2)</calculatedColumnFormula>
    </tableColumn>
    <tableColumn id="2" xr3:uid="{360E13C4-2AF7-490D-B105-3E76B1C6E9D9}" name="PORT" dataDxfId="419"/>
    <tableColumn id="3" xr3:uid="{755EC1FB-4678-4637-936E-040E418F0069}" name=" CONFIG" dataDxfId="418"/>
    <tableColumn id="4" xr3:uid="{369320F9-AA20-449E-B81D-84137D757014}" name="ID" dataDxfId="417"/>
    <tableColumn id="5" xr3:uid="{7F5B87FD-B28A-417E-820B-349DD12824D2}" name="AO NAME" dataDxfId="416">
      <calculatedColumnFormula array="1">INDEX(DB_AO[],H14+1,1)</calculatedColumnFormula>
    </tableColumn>
    <tableColumn id="1" xr3:uid="{47FD17EE-573B-4E94-A33E-AA7A4436E0D7}" name="CALC CONFIG" dataDxfId="415">
      <calculatedColumnFormula>IF(CONFIG_AO[[#This Row],[ CONFIG]]=$AB$15,1,0)</calculatedColumnFormula>
    </tableColumn>
    <tableColumn id="24" xr3:uid="{53D35992-A957-48A5-824B-4CDC21146BFF}" name="CALC ANA_CTRL" dataDxfId="414">
      <calculatedColumnFormula>IF(D14=AA$15,E14,$AB$14)</calculatedColumnFormula>
    </tableColumn>
  </tableColumns>
  <tableStyleInfo name="TableStyleMedium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1B0FFADB-E5D4-464F-85C5-FF094DA69409}" name="AO_CONFIG_DATA" displayName="AO_CONFIG_DATA" ref="Z13:AA15" totalsRowShown="0">
  <autoFilter ref="Z13:AA15" xr:uid="{1B0FFADB-E5D4-464F-85C5-FF094DA69409}"/>
  <tableColumns count="2">
    <tableColumn id="1" xr3:uid="{C8E691F7-14A7-4FA3-8CBB-C13C739AC7F2}" name="Stupac1"/>
    <tableColumn id="2" xr3:uid="{466CEEFD-A1BF-4DC8-81BD-4069E47AA045}" name="Stupac2"/>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C1E8EBA2-60A5-4BEF-9ADE-795806212712}" name="SENTRON" displayName="SENTRON" ref="A2:F9" totalsRowShown="0">
  <autoFilter ref="A2:F9" xr:uid="{C1E8EBA2-60A5-4BEF-9ADE-795806212712}"/>
  <tableColumns count="6">
    <tableColumn id="6" xr3:uid="{24D5CAE8-66CC-4B9E-913B-5C656266C350}" name="CONFIG"/>
    <tableColumn id="1" xr3:uid="{8C57C9A3-ABE3-44EE-AFEB-5C975D022C80}" name="SENTRON NAME"/>
    <tableColumn id="2" xr3:uid="{AB6A856F-2B50-4372-8915-94F28961F879}" name="FIRST VALUE ID"/>
    <tableColumn id="3" xr3:uid="{729121E5-74CC-4F76-9A91-2667FD1C7B57}" name="POWER SCALING FACTOR"/>
    <tableColumn id="4" xr3:uid="{89DD7A64-0823-4C05-B3A9-2AD3657D7277}" name="VOLTAGE SCALE FACTOR"/>
    <tableColumn id="5" xr3:uid="{5A9D0EBE-0C11-4313-9558-1B798E75936D}" name="CURRENT SCALING FACTOR"/>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E560542-8B6F-4AF6-A077-5697CED11146}" name="DB_DI" displayName="DB_DI" ref="A13:R621" totalsRowShown="0" headerRowDxfId="167" dataDxfId="166">
  <autoFilter ref="A13:R621" xr:uid="{B67D7BAF-9BBB-4F02-9FB7-53768725DFE0}"/>
  <sortState xmlns:xlrd2="http://schemas.microsoft.com/office/spreadsheetml/2017/richdata2" ref="A14:R621">
    <sortCondition ref="A13:A621"/>
  </sortState>
  <tableColumns count="18">
    <tableColumn id="2" xr3:uid="{CC5235F0-6072-47B5-B78F-5CE6EE6DA02A}" name="ID" dataDxfId="165"/>
    <tableColumn id="1" xr3:uid="{48AEA722-D633-46A0-BA96-06EFB16F25EC}" name="STATUS NUMBER" dataDxfId="164"/>
    <tableColumn id="3" xr3:uid="{B00069EE-D9DE-4672-AC54-B4A468E8B773}" name="PLC STRUCT NAME" dataDxfId="163"/>
    <tableColumn id="5" xr3:uid="{89C45C21-AAD8-415A-B5DC-8DF601ED498C}" name="PLC DEFINITION NAME" dataDxfId="162"/>
    <tableColumn id="20" xr3:uid="{4B3FE629-DEAD-4468-AB6B-2603B302C621}" name="STATUS SYSTEM ENG" dataDxfId="161"/>
    <tableColumn id="22" xr3:uid="{915A820B-C5CC-41B9-800E-33D9F02F6B61}" name="STATUS NAME ENG" dataDxfId="160"/>
    <tableColumn id="21" xr3:uid="{1865065F-98AC-4A28-971E-373F172D5FC1}" name="STATUS SYSTEM OTHER" dataDxfId="159"/>
    <tableColumn id="6" xr3:uid="{639E8290-BBAE-4CED-BB58-3AA0053A9471}" name="STATUS NAME OTHER" dataDxfId="158"/>
    <tableColumn id="8" xr3:uid="{C1608676-B41F-4ECA-80E9-A863B5BF0B07}" name="TRUE" dataDxfId="157"/>
    <tableColumn id="9" xr3:uid="{B497B8A2-BB41-4590-A6B3-BA3BDAFB9169}" name="MODUL NAME" dataDxfId="156"/>
    <tableColumn id="10" xr3:uid="{BF7E82D3-709E-4587-A190-14424FA67316}" name="MODUL PORT" dataDxfId="155"/>
    <tableColumn id="12" xr3:uid="{FEEFA634-5CAB-49AC-B18D-EB17BB944F43}" name="COLOR VAL 0" dataDxfId="154"/>
    <tableColumn id="13" xr3:uid="{C4805C9E-48CD-4690-BFD5-39AC40EBB06D}" name="COLOR VAL 1" dataDxfId="153"/>
    <tableColumn id="14" xr3:uid="{D3427284-CA24-4510-AC8A-4CDC8DB32CE0}" name="ALM CONFIG" dataDxfId="152"/>
    <tableColumn id="15" xr3:uid="{891DD87F-5504-4FB8-8FB9-B7308A8B6280}" name="ALM INVERT" dataDxfId="151"/>
    <tableColumn id="16" xr3:uid="{92F9C1FD-0252-4B98-B23C-3CAEA183627F}" name="ALM ID" dataDxfId="150"/>
    <tableColumn id="17" xr3:uid="{34D98587-AA2F-4DBC-BFA1-B46876FCB12C}" name="Stupac1" dataDxfId="149">
      <calculatedColumnFormula array="1">IF(DB_DI[[#This Row],[ALM CONFIG]]=$AH$15,INDEX(DB_ALM[],DB_DI[[#This Row],[ALM ID]]+1,7),"")</calculatedColumnFormula>
    </tableColumn>
    <tableColumn id="18" xr3:uid="{82FCE1F8-3D2F-4881-8F1E-D412412252F5}" name="Stupac2" dataDxfId="148">
      <calculatedColumnFormula array="1">IF(DB_DI[[#This Row],[ALM CONFIG]]=$AH$15,INDEX(DB_ALM[],DB_DI[[#This Row],[ALM ID]]+1,8),"")</calculatedColumnFormula>
    </tableColumn>
  </tableColumns>
  <tableStyleInfo name="TableStyleDark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8DFD9B1-C974-48E5-AB2A-D03B4DA46695}" name="DB_DI_SYS_NAMES" displayName="DB_DI_SYS_NAMES" ref="W13:AC32" totalsRowShown="0" headerRowDxfId="147" dataDxfId="146">
  <autoFilter ref="W13:AC32" xr:uid="{C8DFD9B1-C974-48E5-AB2A-D03B4DA46695}"/>
  <tableColumns count="7">
    <tableColumn id="1" xr3:uid="{809BE0A9-4060-4222-8E39-5FBDDDE53CB3}" name="SYS NUM" dataDxfId="145"/>
    <tableColumn id="2" xr3:uid="{5EA7AB65-3B0D-4351-99CA-59E98304F4F6}" name="SYS PLC SHORT NAME" dataDxfId="144"/>
    <tableColumn id="3" xr3:uid="{DC385259-8721-4C56-AC5E-2B21AC63B9FD}" name="SYS PLC LONG NAME" dataDxfId="143">
      <calculatedColumnFormula>CONCATENATE("DT_DIGITAL_INPUT_",X14)</calculatedColumnFormula>
    </tableColumn>
    <tableColumn id="6" xr3:uid="{E4BF494F-75E6-412B-900C-0F9E070592B4}" name="PLC VAR NAME" dataDxfId="142"/>
    <tableColumn id="4" xr3:uid="{3B290FCF-9B9E-4597-86CA-43323DED530B}" name="HMI SYSTEM NAME" dataDxfId="141"/>
    <tableColumn id="5" xr3:uid="{78FDAD93-2E9A-4C31-85F2-C6A7E68D8DAE}" name="NAME LENGHT" dataDxfId="140">
      <calculatedColumnFormula>LEN(DB_DI_SYS_NAMES[[#This Row],[HMI SYSTEM NAME]])</calculatedColumnFormula>
    </tableColumn>
    <tableColumn id="7" xr3:uid="{76BBBE33-FCE0-4E1F-87DC-C4145127872A}" name="Simulator DT" dataDxfId="139">
      <calculatedColumnFormula>CONCATENATE("DT_SIMULATOR_DIGITAL_OUTPUT_",DB_DI_SYS_NAMES[[#This Row],[SYS PLC SHORT NAME]])</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EF134E1F-20D4-4EDF-B2EB-92ED841094BF}" name="DB_DI_COLOR" displayName="DB_DI_COLOR" ref="AE13:AF19" totalsRowShown="0" headerRowDxfId="138" dataDxfId="137">
  <autoFilter ref="AE13:AF19" xr:uid="{EF134E1F-20D4-4EDF-B2EB-92ED841094BF}"/>
  <tableColumns count="2">
    <tableColumn id="1" xr3:uid="{A9D201E6-27F5-48CF-9FCE-A78A63B6AB38}" name="SYS NUM" dataDxfId="136"/>
    <tableColumn id="2" xr3:uid="{0EB9D785-F6C4-4178-BB1A-54055FB783FF}" name="SYS PLC SHORT NAME" dataDxfId="135"/>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137AD873-0B83-4F64-8627-C696B5D05204}" name="DB_DI_COLOR89" displayName="DB_DI_COLOR89" ref="AH13:AH15" totalsRowShown="0" headerRowDxfId="134" dataDxfId="133">
  <autoFilter ref="AH13:AH15" xr:uid="{137AD873-0B83-4F64-8627-C696B5D05204}"/>
  <tableColumns count="1">
    <tableColumn id="1" xr3:uid="{D968870D-4F7F-4B33-BD73-4248E78292F3}" name="SYS NUM" dataDxfId="132"/>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D8A6C40-8F6B-4775-8C0E-C6E162E7AB79}" name="DB_DO" displayName="DB_DO" ref="A5:K613" totalsRowShown="0">
  <autoFilter ref="A5:K613" xr:uid="{4D8A6C40-8F6B-4775-8C0E-C6E162E7AB79}"/>
  <sortState xmlns:xlrd2="http://schemas.microsoft.com/office/spreadsheetml/2017/richdata2" ref="A6:K613">
    <sortCondition ref="A5:A613"/>
  </sortState>
  <tableColumns count="11">
    <tableColumn id="4" xr3:uid="{97DC3FE7-D8E2-4679-9D97-FC2A022FA9F3}" name="ID"/>
    <tableColumn id="3" xr3:uid="{48CC57BB-9B68-4A33-963E-181FF16B9F77}" name="STATUS NUMBER"/>
    <tableColumn id="5" xr3:uid="{E8BE0195-E5A6-48A8-8FB5-9D06DB1ABCD8}" name=" STRUCT NAME"/>
    <tableColumn id="7" xr3:uid="{3FF8D10F-9BC7-4B26-B548-2C67668E3CFD}" name="STATUS DEFINITION NAME"/>
    <tableColumn id="15" xr3:uid="{ECC7FAC5-0CBC-43BE-A2DD-8648BC2674B1}" name="STATUS SYSTEM ENG"/>
    <tableColumn id="14" xr3:uid="{07767289-7703-4C56-89F6-61A2DBCE767C}" name="STATUS NAME ENG"/>
    <tableColumn id="13" xr3:uid="{352A2647-120E-4648-AE8A-ED192ED101D2}" name="STATUS SYSTEM OTHER"/>
    <tableColumn id="8" xr3:uid="{C31441D1-6B55-4987-BD5E-6F651F2F74F1}" name="STATUS NAME OTHER"/>
    <tableColumn id="10" xr3:uid="{63B3B7EF-32A2-4CFA-B728-67C04191B2BA}" name="TRUE"/>
    <tableColumn id="1" xr3:uid="{B909142A-5676-49F9-8642-A24D3B8F2E2F}" name="MODUL NAME"/>
    <tableColumn id="2" xr3:uid="{63E63DED-4DE3-4507-8B33-CB3C12DA111B}" name="MODUL PORT"/>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073F194-C99F-4BD3-9CE7-54DCF8708DB5}" name="DB_DO_SYS_NAMES" displayName="DB_DO_SYS_NAMES" ref="S5:Y14" totalsRowShown="0" headerRowDxfId="106" dataDxfId="105">
  <autoFilter ref="S5:Y14" xr:uid="{F073F194-C99F-4BD3-9CE7-54DCF8708DB5}"/>
  <tableColumns count="7">
    <tableColumn id="1" xr3:uid="{73D3C06E-F38B-4408-9615-F641A2E2A2C0}" name="SYS NUM" dataDxfId="104"/>
    <tableColumn id="2" xr3:uid="{80C26F15-D0D3-47A9-A936-183D9934C961}" name="SYS PLC SHORT NAME" dataDxfId="103"/>
    <tableColumn id="3" xr3:uid="{849B9875-9021-4C15-93E0-219213ECEE42}" name="SYS PLC LONG NAME" dataDxfId="102">
      <calculatedColumnFormula>CONCATENATE("DT_DIGITAL_OUTPUT_",T6)</calculatedColumnFormula>
    </tableColumn>
    <tableColumn id="6" xr3:uid="{623468BC-7A9B-4192-9A45-5E0269CB8D20}" name="PLC VAR NAME" dataDxfId="101"/>
    <tableColumn id="4" xr3:uid="{30DC8014-8220-4184-9D89-F3A446BE71DB}" name="HMI SYSTEM NAME" dataDxfId="100"/>
    <tableColumn id="5" xr3:uid="{363D7B8D-C903-4B88-B230-4D9DE83931AF}" name="NAME LENGHT" dataDxfId="99">
      <calculatedColumnFormula>LEN(DB_DO_SYS_NAMES[[#This Row],[HMI SYSTEM NAME]])</calculatedColumnFormula>
    </tableColumn>
    <tableColumn id="7" xr3:uid="{45775F17-654F-4999-A47A-A354FD6C9C75}" name="SIMULATOR" dataDxfId="98">
      <calculatedColumnFormula>CONCATENATE("DT_SIMULATOR_DIGITAL_INPUTS_",T6)</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4C4991B-73DE-455D-9448-C6ADF49A24C2}" name="DB_AO" displayName="DB_AO" ref="A5:L37" totalsRowShown="0">
  <autoFilter ref="A5:L37" xr:uid="{84C4991B-73DE-455D-9448-C6ADF49A24C2}"/>
  <tableColumns count="12">
    <tableColumn id="4" xr3:uid="{5A8F7BCF-8EA5-4ED5-9FC2-3781BE2AC507}" name="AO SYSTEM NAME"/>
    <tableColumn id="5" xr3:uid="{150384FA-1305-4247-83E2-10B1610EC00C}" name="AO NUM" dataDxfId="97"/>
    <tableColumn id="13" xr3:uid="{AC38160A-9B4E-4777-90B7-C28C3D24148E}" name="NAME ENG" dataDxfId="96"/>
    <tableColumn id="1" xr3:uid="{AA2A1A7C-6C3E-4923-86EB-19EA3003726C}" name="NAME OTHER"/>
    <tableColumn id="2" xr3:uid="{57FE91DF-D610-470D-AEF4-A0CF3801EF7F}" name="UNIT"/>
    <tableColumn id="3" xr3:uid="{04AA8DDF-D79F-4880-8080-A5658959CC7B}" name="TRUE"/>
    <tableColumn id="7" xr3:uid="{17D36489-9441-47E2-8670-93AC63743881}" name="MODUL NAME"/>
    <tableColumn id="8" xr3:uid="{B21E94D0-FF7C-4DE4-9370-102A4B0ACCC3}" name="MODUL PORT"/>
    <tableColumn id="9" xr3:uid="{C7378420-7A28-49AE-AC31-94049345DFAF}" name="LOW"/>
    <tableColumn id="10" xr3:uid="{E4C9AE79-907E-42C0-BCA6-BA417D534285}" name="high"/>
    <tableColumn id="11" xr3:uid="{CAD05345-7DA1-4C8A-8EF8-0A48226A2B49}" name="OFFset"/>
    <tableColumn id="12" xr3:uid="{5B0C88F7-81A5-4066-8261-A6F19D5FF0F2}" name="highlimit"/>
  </tableColumns>
  <tableStyleInfo name="TableStyleLight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64117C9A-6809-4BEE-A9F8-EDF5D6B87AFD}" name="DB_AO_SYS_NAMES" displayName="DB_AO_SYS_NAMES" ref="O5:S6" totalsRowShown="0" headerRowDxfId="95" dataDxfId="94">
  <autoFilter ref="O5:S6" xr:uid="{64117C9A-6809-4BEE-A9F8-EDF5D6B87AFD}"/>
  <tableColumns count="5">
    <tableColumn id="1" xr3:uid="{F925AF41-5857-42B5-982B-939712D76BFC}" name="SYS NUM" dataDxfId="93"/>
    <tableColumn id="2" xr3:uid="{0FFACBC7-7141-486D-93C1-D8158AD0A860}" name="SYS PLC SHORT NAME" dataDxfId="92"/>
    <tableColumn id="3" xr3:uid="{B9BAD10B-BF28-4B61-BFE1-F6D8741C3C78}" name="SYS PLC LONG NAME" dataDxfId="91">
      <calculatedColumnFormula>CONCATENATE("DT_ANA_CTRL_",P6)</calculatedColumnFormula>
    </tableColumn>
    <tableColumn id="6" xr3:uid="{C835CCB3-2D59-4C11-BA26-B66B7C62C2F1}" name="PLC VAR NAME" dataDxfId="90"/>
    <tableColumn id="4" xr3:uid="{B162483B-979D-4806-BDE1-37F72BA77C64}" name="HMI SYSTEM NAME" dataDxfId="89"/>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49FAB49-B51E-409F-AA3E-F53974F61CDA}" name="DB_MEAS" displayName="DB_MEAS" ref="A5:L293" totalsRowShown="0" dataDxfId="87" headerRowBorderDxfId="88">
  <autoFilter ref="A5:L293" xr:uid="{F49FAB49-B51E-409F-AA3E-F53974F61CDA}"/>
  <sortState xmlns:xlrd2="http://schemas.microsoft.com/office/spreadsheetml/2017/richdata2" ref="A6:L293">
    <sortCondition ref="B5:B293"/>
  </sortState>
  <tableColumns count="12">
    <tableColumn id="2" xr3:uid="{057DF4F5-7533-46F4-9F37-D5A86B652093}" name="PLC SYS NAME" dataDxfId="86"/>
    <tableColumn id="4" xr3:uid="{7D6A95C1-4CAB-47C3-AE10-0941C1DD0766}" name="ID" dataDxfId="85"/>
    <tableColumn id="1" xr3:uid="{BE1A68E6-434F-4D82-AD8B-4F82A7A57501}" name="PLC MEAS NAME" dataDxfId="84"/>
    <tableColumn id="14" xr3:uid="{6F78344E-FDB8-4169-9AE8-FEC0C0DCA974}" name="MEAS NAME ENG" dataDxfId="83"/>
    <tableColumn id="6" xr3:uid="{1A991C0D-F540-456D-9F8E-5E5748A6AD83}" name="MEAS NAME OTHER" dataDxfId="82"/>
    <tableColumn id="8" xr3:uid="{0C2322F3-A841-45DE-B389-8A7BD3DD1C6F}" name="UNIT" dataDxfId="81"/>
    <tableColumn id="5" xr3:uid="{289BC002-3A92-428F-82AC-6331E59380B6}" name="Logging enable" dataDxfId="80"/>
    <tableColumn id="9" xr3:uid="{73BF96E5-5846-47CF-805B-7771FA5601DD}" name="Logging time (s)" dataDxfId="79"/>
    <tableColumn id="7" xr3:uid="{73B0795F-6E47-4F8C-AE27-6957C8771510}" name="TRUE" dataDxfId="78"/>
    <tableColumn id="10" xr3:uid="{70489719-A68B-4A08-8B0B-BDC8B80E101B}" name="TYPE" dataDxfId="77"/>
    <tableColumn id="11" xr3:uid="{B7FF7EB8-39AE-4C1E-A08C-4902DC514CAE}" name="MODUL NAME" dataDxfId="76"/>
    <tableColumn id="12" xr3:uid="{CCF8B0ED-7558-44E5-8526-1AE89BD57B41}" name="MODUL PORT" dataDxfId="75"/>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CA6F07C-4596-4FCC-B39D-6A949B632331}" name="DB_MEAS_SYS_NAMES" displayName="DB_MEAS_SYS_NAMES" ref="T5:Z17" totalsRowShown="0" headerRowDxfId="74" dataDxfId="73">
  <autoFilter ref="T5:Z17" xr:uid="{6CA6F07C-4596-4FCC-B39D-6A949B632331}"/>
  <tableColumns count="7">
    <tableColumn id="1" xr3:uid="{6D95817F-C781-497C-B30F-F3746E6E16E2}" name="SYS NUM" dataDxfId="72"/>
    <tableColumn id="2" xr3:uid="{ACC3459E-51E3-4049-8375-1BF4A4218935}" name="SYS PLC SHORT NAME" dataDxfId="71"/>
    <tableColumn id="3" xr3:uid="{C8AC1C6D-86C7-4B00-99C7-55066084E35F}" name="SYS PLC LONG NAME" dataDxfId="70">
      <calculatedColumnFormula>CONCATENATE("DT_MEASUREMENT_SYSTEM_",U6)</calculatedColumnFormula>
    </tableColumn>
    <tableColumn id="6" xr3:uid="{65D7EE8B-9820-46E7-BF71-8D6FC520137D}" name="PLC VAR NAME" dataDxfId="69"/>
    <tableColumn id="4" xr3:uid="{F34BA4A5-3708-4820-B74F-430BBCD1AAF8}" name="HMI SYSTEM NAME" dataDxfId="68"/>
    <tableColumn id="5" xr3:uid="{823F156C-56FB-4CF7-A4E5-9CAF69B4DB8A}" name="NAME LENGHT" dataDxfId="67">
      <calculatedColumnFormula>LEN(DB_MEAS_SYS_NAMES[[#This Row],[HMI SYSTEM NAME]])</calculatedColumnFormula>
    </tableColumn>
    <tableColumn id="7" xr3:uid="{E58D9586-C23A-425A-B4B4-57E778CA5408}" name="5" dataDxfId="66">
      <calculatedColumnFormula>CONCATENATE("DT_SIMULATOR_ANA_CTRL_",DB_MEAS_SYS_NAMES[[#This Row],[SYS PLC SHORT NAME]])</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E867E57-4326-4EB7-A801-A568D39A6B8C}" name="Vremena_logiranja" displayName="Vremena_logiranja" ref="AI5:AI13" totalsRowShown="0" headerRowBorderDxfId="65">
  <autoFilter ref="AI5:AI13" xr:uid="{8E867E57-4326-4EB7-A801-A568D39A6B8C}"/>
  <tableColumns count="1">
    <tableColumn id="1" xr3:uid="{294C5269-135B-4ACF-B705-B820ED48DDD5}" name="Stupac1"/>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6DF18B3-FD50-40E3-A428-88228A0574B9}" name="ALM_BLOCKING_CLASS" displayName="ALM_BLOCKING_CLASS" ref="A1:B16" totalsRowShown="0" headerRowDxfId="64" dataDxfId="63">
  <autoFilter ref="A1:B16" xr:uid="{A6DF18B3-FD50-40E3-A428-88228A0574B9}"/>
  <tableColumns count="2">
    <tableColumn id="1" xr3:uid="{604C1710-5CCB-4924-8664-E7029EC4C93E}" name="CLASS NUMBER" dataDxfId="62"/>
    <tableColumn id="2" xr3:uid="{3BAB971E-F4AE-4C0C-A9D4-2B8081411571}" name="CLASS NAME" dataDxfId="61"/>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09329FC-5CEE-4725-8DFC-3D1E32D18EE4}" name="REACT_TO_UNIT" displayName="REACT_TO_UNIT" ref="D1:E8" totalsRowShown="0" headerRowDxfId="60" dataDxfId="59">
  <autoFilter ref="D1:E8" xr:uid="{709329FC-5CEE-4725-8DFC-3D1E32D18EE4}"/>
  <tableColumns count="2">
    <tableColumn id="1" xr3:uid="{01B45ECF-8B88-4653-8C9B-0F3274BD0B75}" name="NUM" dataDxfId="58"/>
    <tableColumn id="2" xr3:uid="{BC1318A5-9423-4C0E-8EDA-C8CC58EF484C}" name="REACT_TO_UNIT" dataDxfId="57"/>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5B31312-0BF9-4A4E-B677-83E1C3A62FD0}" name="DB_ALM" displayName="DB_ALM" ref="A5:T997" tableBorderDxfId="51">
  <autoFilter ref="A5:T997" xr:uid="{95B31312-0BF9-4A4E-B677-83E1C3A62FD0}"/>
  <tableColumns count="20">
    <tableColumn id="1" xr3:uid="{C15F5333-299A-4518-9E62-561E08F0839F}" name="PLC STRUCT" totalsRowLabel="Zbroj"/>
    <tableColumn id="2" xr3:uid="{216236BD-8A54-401C-86EB-5B5BF9CFE013}" name="ALM NUM"/>
    <tableColumn id="3" xr3:uid="{2BDC601E-DAB0-4BE1-ACAC-AE25DD4D1D53}" name="PLC NAME"/>
    <tableColumn id="14" xr3:uid="{CAD19B6D-F070-41DB-A522-A09DEEF20D96}" name="ALARM SYSTEM ENG"/>
    <tableColumn id="16" xr3:uid="{B7A234F3-9CE3-41C0-A008-C3D4D46288AC}" name="ALARM TEXT ENG"/>
    <tableColumn id="15" xr3:uid="{66AC645F-2CB5-4908-8167-F08D405F5FC0}" name="ALARM SYSTEM OTHER"/>
    <tableColumn id="4" xr3:uid="{2C29D37A-57FA-40E1-AAB5-23390AC0B2ED}" name="ALARM TEXT OTHER"/>
    <tableColumn id="5" xr3:uid="{6018067E-20DD-417B-9789-74233C476B8A}" name="ALM CONTROL"/>
    <tableColumn id="11" xr3:uid="{782C34C5-87D9-48C5-BD28-948889C0302F}" name="SR ALARM"/>
    <tableColumn id="6" xr3:uid="{2298E111-1B47-4764-AF55-76EBD3F8F6CB}" name="ALARM CLASS"/>
    <tableColumn id="10" xr3:uid="{0E32BE49-1342-478B-99EF-6086F2BA1368}" name="REACT TO UNIT"/>
    <tableColumn id="12" xr3:uid="{F5106B73-0D25-4F21-897D-727712A143C3}" name="SPARE"/>
    <tableColumn id="7" xr3:uid="{1B869A80-58C4-461A-B7B4-0C82CBDE224D}" name="BLOCKING CLASS 1"/>
    <tableColumn id="19" xr3:uid="{87811529-7C2C-48D5-9795-22D5C22C38B0}" name="BLOCKING CLASS 2"/>
    <tableColumn id="8" xr3:uid="{A476702E-3916-46CD-AFDC-344E71383372}" name="DELAY" dataDxfId="50"/>
    <tableColumn id="9" xr3:uid="{3FA4FA86-EAB5-45FA-B9A4-16EEE487C6E3}" name="TIME base" totalsRowFunction="count" dataDxfId="49"/>
    <tableColumn id="13" xr3:uid="{40F2477C-19FF-49C5-AFE1-39D837E01F22}" name="SOURCE TYPE" dataDxfId="48"/>
    <tableColumn id="18" xr3:uid="{85F20DEC-F270-4168-ABFA-FDCD38ACB9B5}" name="SOURCE DIG ID" dataDxfId="47"/>
    <tableColumn id="20" xr3:uid="{49C5C04A-E4F6-414F-8AC4-437A2D2EF319}" name="SOURCE ANA ID" dataDxfId="46"/>
    <tableColumn id="17" xr3:uid="{7261B9E3-B7E7-448E-8FBA-749D951B3048}" name="USED"/>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118D10A9-B4C1-4D49-8294-A0E460A2465F}" name="DB_ALM_SYS_NAMES" displayName="DB_ALM_SYS_NAMES" ref="AE5:AJ36" totalsRowShown="0" headerRowDxfId="45" dataDxfId="44">
  <autoFilter ref="AE5:AJ36" xr:uid="{118D10A9-B4C1-4D49-8294-A0E460A2465F}"/>
  <tableColumns count="6">
    <tableColumn id="1" xr3:uid="{EA73E248-E4FC-4EA2-864F-02AB0A52FF19}" name="SYS NUM" dataDxfId="43"/>
    <tableColumn id="2" xr3:uid="{94E2A353-9320-42CC-9B74-2EA6A770415C}" name="SYS PLC SHORT NAME" dataDxfId="42"/>
    <tableColumn id="3" xr3:uid="{DB0280B1-A071-4EFD-8C90-92F0CAB7D18F}" name="SYS PLC LONG NAME" dataDxfId="41">
      <calculatedColumnFormula>CONCATENATE("DT_ALM_SYSTEM_",AF6)</calculatedColumnFormula>
    </tableColumn>
    <tableColumn id="6" xr3:uid="{FE928B4D-EAF2-4E9A-BC0B-8784860F7AD0}" name="PLC VAR NAME" dataDxfId="40"/>
    <tableColumn id="4" xr3:uid="{79C87035-1AED-4C45-9D39-883974CD9DFA}" name="HMI SYSTEM NAME" dataDxfId="39"/>
    <tableColumn id="5" xr3:uid="{B6C8BA91-188B-47DC-9EE9-33AB92B6BACA}" name="NAME LENGHT" dataDxfId="38">
      <calculatedColumnFormula>LEN(DB_ALM_SYS_NAMES[[#This Row],[HMI SYSTEM NAME]])</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F8C1130-8E0C-4DF1-9C27-DEF77FCC6467}" name="ALM_CLASS" displayName="ALM_CLASS" ref="A2:C7" totalsRowShown="0">
  <autoFilter ref="A2:C7" xr:uid="{4F8C1130-8E0C-4DF1-9C27-DEF77FCC6467}"/>
  <tableColumns count="3">
    <tableColumn id="1" xr3:uid="{2BE40EA4-834E-4AC9-8312-4166E279D2EB}" name="Stupac1"/>
    <tableColumn id="2" xr3:uid="{DC5D1298-1320-4978-8C6B-53A19C8D9FEF}" name="Stupac2"/>
    <tableColumn id="3" xr3:uid="{19BFD3BE-C6E8-4B4E-B927-0B5ED640DB17}" name="Stupac3"/>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73E4468-D20B-4957-95F1-54E07D8186D2}" name="DB_PAR" displayName="DB_PAR" ref="A5:N1125" totalsRowShown="0">
  <autoFilter ref="A5:N1125" xr:uid="{973E4468-D20B-4957-95F1-54E07D8186D2}"/>
  <tableColumns count="14">
    <tableColumn id="1" xr3:uid="{D275AB4A-68D4-4D51-B366-8110E3D4B04C}" name="IN USE"/>
    <tableColumn id="2" xr3:uid="{AB0EC69B-5F3C-4042-B86A-DEE3A937E9CA}" name="PAR NUM"/>
    <tableColumn id="3" xr3:uid="{617C47AE-1CD3-4148-95C4-74785BC22755}" name="PARAMETER STRUCT" dataDxfId="33">
      <calculatedColumnFormula array="1">INDEX(DB_PAR_SYS_NAMES[],BG6,2)</calculatedColumnFormula>
    </tableColumn>
    <tableColumn id="14" xr3:uid="{296B4FB6-EAFE-4319-B079-ADCCDE8EA955}" name="PARAMETER PLC NAME"/>
    <tableColumn id="13" xr3:uid="{46C328CE-4FD0-4E83-A470-FD7BF17ECCA2}" name="PARAMETER NAME ENG"/>
    <tableColumn id="4" xr3:uid="{2FBE1B45-C335-490B-B006-7C938DDAA03A}" name="PARAMETAR NAME OTHER"/>
    <tableColumn id="5" xr3:uid="{FC371E92-A74E-4F27-BA1E-480DB746FB67}" name="PAR TYPE"/>
    <tableColumn id="7" xr3:uid="{EDB9EB9F-6213-4FE6-8386-A84AE3D51C99}" name="I_VAL"/>
    <tableColumn id="9" xr3:uid="{6BC90E5B-0F43-4757-98E4-9B43C3152CDB}" name="T_VAL"/>
    <tableColumn id="10" xr3:uid="{02174F76-0BC7-4582-93C8-2AE16ED18145}" name="R_VAL" dataDxfId="32"/>
    <tableColumn id="11" xr3:uid="{E8EDB56B-4532-47DE-AA2E-CE61EAB24BEA}" name="UNIT"/>
    <tableColumn id="6" xr3:uid="{0C7BEC3A-EFF2-41B8-8EAA-F045DA0C9FF9}" name="MIN VAL"/>
    <tableColumn id="8" xr3:uid="{D5AE208E-9B91-43B7-85A8-0B74BA13AFF5}" name="MAX VAL"/>
    <tableColumn id="12" xr3:uid="{B2AD6785-9372-4C1E-88F7-81B62EDEA2A6}" name="Ordinator" dataDxfId="31">
      <calculatedColumnFormula>IF(DB_PAR[[#This Row],[PAR TYPE]]=$AA$7,DB_PAR[[#This Row],[R_VAL]],IF(DB_PAR[[#This Row],[PAR TYPE]]=$AA$8,DB_PAR[[#This Row],[I_VAL]],DB_PAR[[#This Row],[T_VAL]]))</calculatedColumnFormula>
    </tableColumn>
  </tableColumns>
  <tableStyleInfo name="TableStyleMedium9"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6" xr:uid="{8D9578CD-5336-468A-BE2C-060677C2C119}" name="DB_PAR_SYS_NAMES" displayName="DB_PAR_SYS_NAMES" ref="P5:T40" totalsRowShown="0" headerRowDxfId="30" dataDxfId="29">
  <autoFilter ref="P5:T40" xr:uid="{8D9578CD-5336-468A-BE2C-060677C2C119}"/>
  <tableColumns count="5">
    <tableColumn id="1" xr3:uid="{F88B7AE0-F970-47B3-BD46-AB604128CBAB}" name="SYS NUM" dataDxfId="28"/>
    <tableColumn id="2" xr3:uid="{CA285E96-B7EA-45C1-9F05-5CC52850765A}" name="SYS PLC SHORT NAME" dataDxfId="27"/>
    <tableColumn id="3" xr3:uid="{8C44EBA8-17EA-4C03-AC44-F6DDA2171DDF}" name="SYS PLC LONG NAME" dataDxfId="26">
      <calculatedColumnFormula>CONCATENATE("DT_PAR_",Q6)</calculatedColumnFormula>
    </tableColumn>
    <tableColumn id="6" xr3:uid="{DB360C80-593A-4A2E-8329-85C02DB1644F}" name="PLC VAR NAME" dataDxfId="25"/>
    <tableColumn id="4" xr3:uid="{E5988F5E-93C8-48C7-9D9E-574BF2483A42}" name="HMI SYSTEM NAME" dataDxfId="24"/>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9B610399-42A8-44A6-8591-DCC65DACB35C}" name="DB_PAR_TYPES" displayName="DB_PAR_TYPES" ref="Z6:AA9" totalsRowShown="0">
  <autoFilter ref="Z6:AA9" xr:uid="{9B610399-42A8-44A6-8591-DCC65DACB35C}"/>
  <tableColumns count="2">
    <tableColumn id="1" xr3:uid="{3B8DD0C5-ECBD-49FF-A95C-A91E73A1E2DC}" name="Stupac1"/>
    <tableColumn id="2" xr3:uid="{85E49EFD-2382-4F23-A977-988B6475C1F2}" name="Stupac2"/>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932F782-80AE-4465-B871-730FA772D335}" name="SEQ_CMD" displayName="SEQ_CMD" ref="A1:E33" totalsRowShown="0">
  <autoFilter ref="A1:E33" xr:uid="{F932F782-80AE-4465-B871-730FA772D335}"/>
  <sortState xmlns:xlrd2="http://schemas.microsoft.com/office/spreadsheetml/2017/richdata2" ref="A2:H289">
    <sortCondition ref="A1:A289"/>
  </sortState>
  <tableColumns count="5">
    <tableColumn id="4" xr3:uid="{F6CAFEB3-D0F9-4C2A-A2E4-0710B7B925C5}" name="SEQ CMD ID"/>
    <tableColumn id="7" xr3:uid="{DD612296-B0A8-490A-B697-070B9182D9A0}" name="SEQ CMD DEVINITION NAME"/>
    <tableColumn id="8" xr3:uid="{6FB12A80-02D1-49DD-B222-4FBFE48B6180}" name="STATUS NAME"/>
    <tableColumn id="1" xr3:uid="{446A54DE-0785-491D-8609-A9C8A7F095B5}" name="Stupac1"/>
    <tableColumn id="9" xr3:uid="{79C0E761-F211-4C5E-85E6-CC871B107CB1}" name="NAME LENGHT"/>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2133808-6FB3-4946-8400-97DC547C6877}" name="CTRL_STS" displayName="CTRL_STS" ref="A1:E33" totalsRowShown="0">
  <autoFilter ref="A1:E33" xr:uid="{4D8A6C40-8F6B-4775-8C0E-C6E162E7AB79}"/>
  <sortState xmlns:xlrd2="http://schemas.microsoft.com/office/spreadsheetml/2017/richdata2" ref="A2:H289">
    <sortCondition ref="A1:A289"/>
  </sortState>
  <tableColumns count="5">
    <tableColumn id="4" xr3:uid="{A0A4DB6B-E29C-40B0-8865-332FC582A353}" name="CTRL STATUS ID"/>
    <tableColumn id="7" xr3:uid="{9AC11EDE-1049-4497-BCC4-7C6998BF4362}" name="CTRL STATUS DEVINITION NAME"/>
    <tableColumn id="8" xr3:uid="{EDE43BBD-E2E0-4891-8F39-856A18635714}" name="STATUS NAME"/>
    <tableColumn id="1" xr3:uid="{E1A1E492-85E5-4F37-B96D-3D44165AF206}" name="Stupac1"/>
    <tableColumn id="9" xr3:uid="{2AB15814-DB16-4F18-9C92-D6AAC0D5B686}" name="NAME LENGHT"/>
  </tableColumns>
  <tableStyleInfo name="TableStyleMedium6"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04D499CF-3F33-48BD-88DB-FBE287A4E987}" name="Tablica98" displayName="Tablica98" ref="A1:H993" totalsRowShown="0" dataDxfId="23">
  <autoFilter ref="A1:H993" xr:uid="{04D499CF-3F33-48BD-88DB-FBE287A4E987}">
    <filterColumn colId="1">
      <filters>
        <filter val="TRUE"/>
      </filters>
    </filterColumn>
  </autoFilter>
  <tableColumns count="8">
    <tableColumn id="1" xr3:uid="{92AE1204-91D6-4FAA-A80C-B775276AA6B2}" name="NUM" dataDxfId="22"/>
    <tableColumn id="5" xr3:uid="{DE58E5E9-9194-4E8F-AAD1-A6FF5C866E57}" name="USED" dataDxfId="21">
      <calculatedColumnFormula array="1">INDEX(DB_ALM[],A2+1,20)</calculatedColumnFormula>
    </tableColumn>
    <tableColumn id="2" xr3:uid="{DE182BF8-31FA-41F6-8300-A794624D64A1}" name="PLC structure" dataDxfId="20">
      <calculatedColumnFormula array="1">INDEX(DB_ALM[],A2+1,1)</calculatedColumnFormula>
    </tableColumn>
    <tableColumn id="3" xr3:uid="{95B9D6CA-1B4F-4C1A-869B-76D2AB1CEBF4}" name="PLC NAME" dataDxfId="19">
      <calculatedColumnFormula array="1">INDEX(DB_ALM[],A2+1,3)</calculatedColumnFormula>
    </tableColumn>
    <tableColumn id="7" xr3:uid="{E17A8B1A-6609-421C-A4A3-46FD0EAC8D07}" name="ALARM NAME" dataDxfId="18">
      <calculatedColumnFormula array="1">INDEX(DB_ALM[],A2+1,5)</calculatedColumnFormula>
    </tableColumn>
    <tableColumn id="4" xr3:uid="{035783B7-8971-448A-B8C3-76043A924172}" name="ALARM DESCRIPTION" dataDxfId="17"/>
    <tableColumn id="6" xr3:uid="{D1046D6B-1000-4EFF-A09F-203E2745AC62}" name="Stupac1" dataDxfId="16">
      <calculatedColumnFormula array="1">INDEX(DB_ALM[],A2+1,13)</calculatedColumnFormula>
    </tableColumn>
    <tableColumn id="8" xr3:uid="{F0E86D66-EB27-4FAF-A1E5-44605F7799A7}" name="ALM DESC OTHER LANG" dataDxfId="15">
      <calculatedColumnFormula>VLOOKUP(F2,$K$1:$L$193,2,FALSE)</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9" xr:uid="{9FF63DEA-596A-4EB8-AFEC-E2AD87A2C5EC}" name="Tablica98100" displayName="Tablica98100" ref="A1:K1121" totalsRowShown="0" dataDxfId="11">
  <autoFilter ref="A1:K1121" xr:uid="{04D499CF-3F33-48BD-88DB-FBE287A4E987}">
    <filterColumn colId="1">
      <filters>
        <filter val="TRUE"/>
      </filters>
    </filterColumn>
  </autoFilter>
  <tableColumns count="11">
    <tableColumn id="1" xr3:uid="{4BF05BE6-DF0F-4A5F-9985-EC822B4F3AEC}" name="NUM" dataDxfId="10"/>
    <tableColumn id="5" xr3:uid="{DB87BB13-686B-4890-8548-F4A0E7293A57}" name="USED" dataDxfId="9">
      <calculatedColumnFormula array="1">INDEX(DB_PAR[],A2+1,1)</calculatedColumnFormula>
    </tableColumn>
    <tableColumn id="2" xr3:uid="{FB0158CB-756D-426D-B136-6D84676D3776}" name="PLC structure" dataDxfId="8">
      <calculatedColumnFormula array="1">INDEX(DB_PAR[],A2+1,3)</calculatedColumnFormula>
    </tableColumn>
    <tableColumn id="3" xr3:uid="{A74016F0-740A-47F2-90F6-9B9ADC461AC3}" name="PLC NAME" dataDxfId="7">
      <calculatedColumnFormula array="1">INDEX(DB_PAR[],A2+1,4)</calculatedColumnFormula>
    </tableColumn>
    <tableColumn id="7" xr3:uid="{A3130A2A-2CBF-45D2-8691-9DF6E797FB0E}" name="PARAMETER NAME" dataDxfId="6"/>
    <tableColumn id="4" xr3:uid="{430DC624-B499-4B15-8761-C980CDC3C331}" name="PARAMETER DESCRIPTION" dataDxfId="5"/>
    <tableColumn id="6" xr3:uid="{336DC028-F4B8-431C-8D03-2529E9952FA1}" name="Stupac1" dataDxfId="4">
      <calculatedColumnFormula array="1">IF(INDEX(DB_PAR[],A2+1,5) = "REAL",INDEX(DB_PAR[],A2+1,8),IF(INDEX(DB_PAR[],A2+1,5) = "INT",INDEX(DB_PAR[],A2+1,6),INDEX(DB_PAR[],A2+1,7)))</calculatedColumnFormula>
    </tableColumn>
    <tableColumn id="9" xr3:uid="{DA371FA0-D237-4E6C-B6F0-9B1936F31EA7}" name="Stupac2" dataDxfId="3">
      <calculatedColumnFormula array="1">INDEX(DB_PAR[],A2+1,9)</calculatedColumnFormula>
    </tableColumn>
    <tableColumn id="8" xr3:uid="{59AC5D33-CF33-4272-8925-ED7191F7D88A}" name="Stupac3" dataDxfId="2"/>
    <tableColumn id="10" xr3:uid="{2479E77F-ADA2-4C1A-91A3-C82B17E5DFC2}" name="OTHER language NAME" dataDxfId="1"/>
    <tableColumn id="11" xr3:uid="{894B823A-CF14-428B-9928-EC36CF1F98CE}" name="OTHER language DESCRIPTION" dataDxfId="0">
      <calculatedColumnFormula>VLOOKUP(F2,$M$1:$N$170,2,FALSE)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vmlDrawing" Target="../drawings/vmlDrawing2.vml"/><Relationship Id="rId7" Type="http://schemas.openxmlformats.org/officeDocument/2006/relationships/table" Target="../tables/table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7.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8" Type="http://schemas.microsoft.com/office/2007/relationships/slicer" Target="../slicers/slicer2.xml"/><Relationship Id="rId3" Type="http://schemas.openxmlformats.org/officeDocument/2006/relationships/vmlDrawing" Target="../drawings/vmlDrawing3.vml"/><Relationship Id="rId7" Type="http://schemas.openxmlformats.org/officeDocument/2006/relationships/table" Target="../tables/table10.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9.xml"/><Relationship Id="rId5" Type="http://schemas.openxmlformats.org/officeDocument/2006/relationships/image" Target="../media/image2.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8" Type="http://schemas.microsoft.com/office/2007/relationships/slicer" Target="../slicers/slicer3.xml"/><Relationship Id="rId3" Type="http://schemas.openxmlformats.org/officeDocument/2006/relationships/vmlDrawing" Target="../drawings/vmlDrawing4.vml"/><Relationship Id="rId7" Type="http://schemas.openxmlformats.org/officeDocument/2006/relationships/table" Target="../tables/table12.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11.xml"/><Relationship Id="rId5" Type="http://schemas.openxmlformats.org/officeDocument/2006/relationships/image" Target="../media/image3.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4.xml"/><Relationship Id="rId7" Type="http://schemas.microsoft.com/office/2007/relationships/slicer" Target="../slicers/slicer4.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image" Target="../media/image4.emf"/></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5.xml"/><Relationship Id="rId7" Type="http://schemas.microsoft.com/office/2007/relationships/slicer" Target="../slicers/slicer5.xml"/><Relationship Id="rId2" Type="http://schemas.openxmlformats.org/officeDocument/2006/relationships/vmlDrawing" Target="../drawings/vmlDrawing6.vml"/><Relationship Id="rId1" Type="http://schemas.openxmlformats.org/officeDocument/2006/relationships/drawing" Target="../drawings/drawing6.xml"/><Relationship Id="rId6" Type="http://schemas.openxmlformats.org/officeDocument/2006/relationships/table" Target="../tables/table16.xml"/><Relationship Id="rId5" Type="http://schemas.openxmlformats.org/officeDocument/2006/relationships/table" Target="../tables/table15.xml"/><Relationship Id="rId4" Type="http://schemas.openxmlformats.org/officeDocument/2006/relationships/image" Target="../media/image5.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6.xml"/><Relationship Id="rId7" Type="http://schemas.microsoft.com/office/2007/relationships/slicer" Target="../slicers/slicer6.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table" Target="../tables/table18.xml"/><Relationship Id="rId5" Type="http://schemas.openxmlformats.org/officeDocument/2006/relationships/table" Target="../tables/table17.xml"/><Relationship Id="rId4" Type="http://schemas.openxmlformats.org/officeDocument/2006/relationships/image" Target="../media/image6.emf"/></Relationships>
</file>

<file path=xl/worksheets/_rels/sheet9.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7.xml"/><Relationship Id="rId7" Type="http://schemas.openxmlformats.org/officeDocument/2006/relationships/ctrlProp" Target="../ctrlProps/ctrlProp6.xml"/><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image" Target="../media/image8.emf"/><Relationship Id="rId5" Type="http://schemas.openxmlformats.org/officeDocument/2006/relationships/control" Target="../activeX/activeX8.xml"/><Relationship Id="rId4" Type="http://schemas.openxmlformats.org/officeDocument/2006/relationships/image" Target="../media/image7.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11.xml"/><Relationship Id="rId13" Type="http://schemas.openxmlformats.org/officeDocument/2006/relationships/table" Target="../tables/table20.xml"/><Relationship Id="rId3" Type="http://schemas.openxmlformats.org/officeDocument/2006/relationships/vmlDrawing" Target="../drawings/vmlDrawing9.vml"/><Relationship Id="rId7" Type="http://schemas.openxmlformats.org/officeDocument/2006/relationships/image" Target="../media/image10.emf"/><Relationship Id="rId12" Type="http://schemas.openxmlformats.org/officeDocument/2006/relationships/ctrlProp" Target="../ctrlProps/ctrlProp7.xml"/><Relationship Id="rId2" Type="http://schemas.openxmlformats.org/officeDocument/2006/relationships/drawing" Target="../drawings/drawing9.xml"/><Relationship Id="rId16" Type="http://schemas.openxmlformats.org/officeDocument/2006/relationships/table" Target="../tables/table23.xml"/><Relationship Id="rId1" Type="http://schemas.openxmlformats.org/officeDocument/2006/relationships/printerSettings" Target="../printerSettings/printerSettings6.bin"/><Relationship Id="rId6" Type="http://schemas.openxmlformats.org/officeDocument/2006/relationships/control" Target="../activeX/activeX10.xml"/><Relationship Id="rId11" Type="http://schemas.openxmlformats.org/officeDocument/2006/relationships/image" Target="../media/image12.emf"/><Relationship Id="rId5" Type="http://schemas.openxmlformats.org/officeDocument/2006/relationships/image" Target="../media/image9.emf"/><Relationship Id="rId15" Type="http://schemas.openxmlformats.org/officeDocument/2006/relationships/table" Target="../tables/table22.xml"/><Relationship Id="rId10" Type="http://schemas.openxmlformats.org/officeDocument/2006/relationships/control" Target="../activeX/activeX12.xml"/><Relationship Id="rId4" Type="http://schemas.openxmlformats.org/officeDocument/2006/relationships/control" Target="../activeX/activeX9.xml"/><Relationship Id="rId9" Type="http://schemas.openxmlformats.org/officeDocument/2006/relationships/image" Target="../media/image11.emf"/><Relationship Id="rId14" Type="http://schemas.openxmlformats.org/officeDocument/2006/relationships/table" Target="../tables/table21.xml"/></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table" Target="../tables/table24.xml"/><Relationship Id="rId3" Type="http://schemas.openxmlformats.org/officeDocument/2006/relationships/vmlDrawing" Target="../drawings/vmlDrawing10.vml"/><Relationship Id="rId7" Type="http://schemas.openxmlformats.org/officeDocument/2006/relationships/image" Target="../media/image14.emf"/><Relationship Id="rId12" Type="http://schemas.openxmlformats.org/officeDocument/2006/relationships/ctrlProp" Target="../ctrlProps/ctrlProp8.xml"/><Relationship Id="rId2" Type="http://schemas.openxmlformats.org/officeDocument/2006/relationships/drawing" Target="../drawings/drawing10.xml"/><Relationship Id="rId1" Type="http://schemas.openxmlformats.org/officeDocument/2006/relationships/printerSettings" Target="../printerSettings/printerSettings7.bin"/><Relationship Id="rId6" Type="http://schemas.openxmlformats.org/officeDocument/2006/relationships/control" Target="../activeX/activeX14.xml"/><Relationship Id="rId11" Type="http://schemas.openxmlformats.org/officeDocument/2006/relationships/image" Target="../media/image16.emf"/><Relationship Id="rId5" Type="http://schemas.openxmlformats.org/officeDocument/2006/relationships/image" Target="../media/image13.emf"/><Relationship Id="rId10" Type="http://schemas.openxmlformats.org/officeDocument/2006/relationships/control" Target="../activeX/activeX16.xml"/><Relationship Id="rId4" Type="http://schemas.openxmlformats.org/officeDocument/2006/relationships/control" Target="../activeX/activeX13.xml"/><Relationship Id="rId9" Type="http://schemas.openxmlformats.org/officeDocument/2006/relationships/image" Target="../media/image15.emf"/><Relationship Id="rId14" Type="http://schemas.openxmlformats.org/officeDocument/2006/relationships/table" Target="../tables/table25.xml"/></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table" Target="../tables/table27.xml"/><Relationship Id="rId5" Type="http://schemas.openxmlformats.org/officeDocument/2006/relationships/table" Target="../tables/table26.xml"/><Relationship Id="rId4" Type="http://schemas.openxmlformats.org/officeDocument/2006/relationships/image" Target="../media/image17.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20.xml"/><Relationship Id="rId13" Type="http://schemas.openxmlformats.org/officeDocument/2006/relationships/table" Target="../tables/table28.xml"/><Relationship Id="rId3" Type="http://schemas.openxmlformats.org/officeDocument/2006/relationships/vmlDrawing" Target="../drawings/vmlDrawing12.vml"/><Relationship Id="rId7" Type="http://schemas.openxmlformats.org/officeDocument/2006/relationships/image" Target="../media/image19.emf"/><Relationship Id="rId12" Type="http://schemas.openxmlformats.org/officeDocument/2006/relationships/ctrlProp" Target="../ctrlProps/ctrlProp9.xml"/><Relationship Id="rId2" Type="http://schemas.openxmlformats.org/officeDocument/2006/relationships/drawing" Target="../drawings/drawing12.xml"/><Relationship Id="rId1" Type="http://schemas.openxmlformats.org/officeDocument/2006/relationships/printerSettings" Target="../printerSettings/printerSettings8.bin"/><Relationship Id="rId6" Type="http://schemas.openxmlformats.org/officeDocument/2006/relationships/control" Target="../activeX/activeX19.xml"/><Relationship Id="rId11" Type="http://schemas.openxmlformats.org/officeDocument/2006/relationships/image" Target="../media/image21.emf"/><Relationship Id="rId5" Type="http://schemas.openxmlformats.org/officeDocument/2006/relationships/image" Target="../media/image18.emf"/><Relationship Id="rId15" Type="http://schemas.openxmlformats.org/officeDocument/2006/relationships/table" Target="../tables/table30.xml"/><Relationship Id="rId10" Type="http://schemas.openxmlformats.org/officeDocument/2006/relationships/control" Target="../activeX/activeX21.xml"/><Relationship Id="rId4" Type="http://schemas.openxmlformats.org/officeDocument/2006/relationships/control" Target="../activeX/activeX18.xml"/><Relationship Id="rId9" Type="http://schemas.openxmlformats.org/officeDocument/2006/relationships/image" Target="../media/image20.emf"/><Relationship Id="rId14" Type="http://schemas.openxmlformats.org/officeDocument/2006/relationships/table" Target="../tables/table29.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table" Target="../tables/table31.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13.vml"/><Relationship Id="rId7" Type="http://schemas.openxmlformats.org/officeDocument/2006/relationships/image" Target="../media/image23.emf"/><Relationship Id="rId2" Type="http://schemas.openxmlformats.org/officeDocument/2006/relationships/drawing" Target="../drawings/drawing13.xml"/><Relationship Id="rId1" Type="http://schemas.openxmlformats.org/officeDocument/2006/relationships/printerSettings" Target="../printerSettings/printerSettings9.bin"/><Relationship Id="rId6" Type="http://schemas.openxmlformats.org/officeDocument/2006/relationships/control" Target="../activeX/activeX23.xml"/><Relationship Id="rId5" Type="http://schemas.openxmlformats.org/officeDocument/2006/relationships/image" Target="../media/image22.emf"/><Relationship Id="rId10" Type="http://schemas.openxmlformats.org/officeDocument/2006/relationships/table" Target="../tables/table34.xml"/><Relationship Id="rId4" Type="http://schemas.openxmlformats.org/officeDocument/2006/relationships/control" Target="../activeX/activeX22.xml"/><Relationship Id="rId9" Type="http://schemas.openxmlformats.org/officeDocument/2006/relationships/table" Target="../tables/table3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35.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14.vml"/><Relationship Id="rId7" Type="http://schemas.openxmlformats.org/officeDocument/2006/relationships/image" Target="../media/image25.emf"/><Relationship Id="rId2" Type="http://schemas.openxmlformats.org/officeDocument/2006/relationships/drawing" Target="../drawings/drawing14.xml"/><Relationship Id="rId1" Type="http://schemas.openxmlformats.org/officeDocument/2006/relationships/printerSettings" Target="../printerSettings/printerSettings10.bin"/><Relationship Id="rId6" Type="http://schemas.openxmlformats.org/officeDocument/2006/relationships/control" Target="../activeX/activeX25.xml"/><Relationship Id="rId11" Type="http://schemas.openxmlformats.org/officeDocument/2006/relationships/table" Target="../tables/table38.xml"/><Relationship Id="rId5" Type="http://schemas.openxmlformats.org/officeDocument/2006/relationships/image" Target="../media/image24.emf"/><Relationship Id="rId10" Type="http://schemas.openxmlformats.org/officeDocument/2006/relationships/table" Target="../tables/table37.xml"/><Relationship Id="rId4" Type="http://schemas.openxmlformats.org/officeDocument/2006/relationships/control" Target="../activeX/activeX24.xml"/><Relationship Id="rId9" Type="http://schemas.openxmlformats.org/officeDocument/2006/relationships/table" Target="../tables/table36.xml"/></Relationships>
</file>

<file path=xl/worksheets/_rels/sheet21.xml.rels><?xml version="1.0" encoding="UTF-8" standalone="yes"?>
<Relationships xmlns="http://schemas.openxmlformats.org/package/2006/relationships"><Relationship Id="rId3" Type="http://schemas.openxmlformats.org/officeDocument/2006/relationships/table" Target="../tables/table39.xml"/><Relationship Id="rId2" Type="http://schemas.openxmlformats.org/officeDocument/2006/relationships/drawing" Target="../drawings/drawing15.xml"/><Relationship Id="rId1" Type="http://schemas.openxmlformats.org/officeDocument/2006/relationships/printerSettings" Target="../printerSettings/printerSettings11.bin"/><Relationship Id="rId4" Type="http://schemas.microsoft.com/office/2007/relationships/slicer" Target="../slicers/slicer7.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14.bin"/></Relationships>
</file>

<file path=xl/worksheets/_rels/sheet25.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ctrlProp" Target="../ctrlProps/ctrlProp12.xml"/><Relationship Id="rId2" Type="http://schemas.openxmlformats.org/officeDocument/2006/relationships/vmlDrawing" Target="../drawings/vmlDrawing15.vml"/><Relationship Id="rId1" Type="http://schemas.openxmlformats.org/officeDocument/2006/relationships/drawing" Target="../drawings/drawing16.xml"/><Relationship Id="rId6" Type="http://schemas.openxmlformats.org/officeDocument/2006/relationships/image" Target="../media/image27.emf"/><Relationship Id="rId5" Type="http://schemas.openxmlformats.org/officeDocument/2006/relationships/control" Target="../activeX/activeX27.xml"/><Relationship Id="rId4" Type="http://schemas.openxmlformats.org/officeDocument/2006/relationships/image" Target="../media/image26.emf"/></Relationships>
</file>

<file path=xl/worksheets/_rels/sheet26.xml.rels><?xml version="1.0" encoding="UTF-8" standalone="yes"?>
<Relationships xmlns="http://schemas.openxmlformats.org/package/2006/relationships"><Relationship Id="rId3" Type="http://schemas.openxmlformats.org/officeDocument/2006/relationships/control" Target="../activeX/activeX28.xml"/><Relationship Id="rId7" Type="http://schemas.openxmlformats.org/officeDocument/2006/relationships/ctrlProp" Target="../ctrlProps/ctrlProp13.xml"/><Relationship Id="rId2" Type="http://schemas.openxmlformats.org/officeDocument/2006/relationships/vmlDrawing" Target="../drawings/vmlDrawing16.vml"/><Relationship Id="rId1" Type="http://schemas.openxmlformats.org/officeDocument/2006/relationships/drawing" Target="../drawings/drawing17.xml"/><Relationship Id="rId6" Type="http://schemas.openxmlformats.org/officeDocument/2006/relationships/image" Target="../media/image29.emf"/><Relationship Id="rId5" Type="http://schemas.openxmlformats.org/officeDocument/2006/relationships/control" Target="../activeX/activeX29.xml"/><Relationship Id="rId4" Type="http://schemas.openxmlformats.org/officeDocument/2006/relationships/image" Target="../media/image28.emf"/></Relationships>
</file>

<file path=xl/worksheets/_rels/sheet27.xml.rels><?xml version="1.0" encoding="UTF-8" standalone="yes"?>
<Relationships xmlns="http://schemas.openxmlformats.org/package/2006/relationships"><Relationship Id="rId3" Type="http://schemas.openxmlformats.org/officeDocument/2006/relationships/control" Target="../activeX/activeX30.xml"/><Relationship Id="rId7" Type="http://schemas.openxmlformats.org/officeDocument/2006/relationships/ctrlProp" Target="../ctrlProps/ctrlProp14.xml"/><Relationship Id="rId2" Type="http://schemas.openxmlformats.org/officeDocument/2006/relationships/vmlDrawing" Target="../drawings/vmlDrawing17.vml"/><Relationship Id="rId1" Type="http://schemas.openxmlformats.org/officeDocument/2006/relationships/drawing" Target="../drawings/drawing18.xml"/><Relationship Id="rId6" Type="http://schemas.openxmlformats.org/officeDocument/2006/relationships/image" Target="../media/image31.emf"/><Relationship Id="rId5" Type="http://schemas.openxmlformats.org/officeDocument/2006/relationships/control" Target="../activeX/activeX31.xml"/><Relationship Id="rId4" Type="http://schemas.openxmlformats.org/officeDocument/2006/relationships/image" Target="../media/image30.emf"/></Relationships>
</file>

<file path=xl/worksheets/_rels/sheet28.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ctrlProp" Target="../ctrlProps/ctrlProp15.xml"/><Relationship Id="rId2" Type="http://schemas.openxmlformats.org/officeDocument/2006/relationships/vmlDrawing" Target="../drawings/vmlDrawing18.vml"/><Relationship Id="rId1" Type="http://schemas.openxmlformats.org/officeDocument/2006/relationships/drawing" Target="../drawings/drawing19.xml"/><Relationship Id="rId6" Type="http://schemas.openxmlformats.org/officeDocument/2006/relationships/image" Target="../media/image33.emf"/><Relationship Id="rId5" Type="http://schemas.openxmlformats.org/officeDocument/2006/relationships/control" Target="../activeX/activeX33.xml"/><Relationship Id="rId4" Type="http://schemas.openxmlformats.org/officeDocument/2006/relationships/image" Target="../media/image32.emf"/></Relationships>
</file>

<file path=xl/worksheets/_rels/sheet29.xml.rels><?xml version="1.0" encoding="UTF-8" standalone="yes"?>
<Relationships xmlns="http://schemas.openxmlformats.org/package/2006/relationships"><Relationship Id="rId3" Type="http://schemas.openxmlformats.org/officeDocument/2006/relationships/control" Target="../activeX/activeX34.xml"/><Relationship Id="rId7" Type="http://schemas.openxmlformats.org/officeDocument/2006/relationships/ctrlProp" Target="../ctrlProps/ctrlProp16.xml"/><Relationship Id="rId2" Type="http://schemas.openxmlformats.org/officeDocument/2006/relationships/vmlDrawing" Target="../drawings/vmlDrawing19.vml"/><Relationship Id="rId1" Type="http://schemas.openxmlformats.org/officeDocument/2006/relationships/drawing" Target="../drawings/drawing20.xml"/><Relationship Id="rId6" Type="http://schemas.openxmlformats.org/officeDocument/2006/relationships/image" Target="../media/image35.emf"/><Relationship Id="rId5" Type="http://schemas.openxmlformats.org/officeDocument/2006/relationships/control" Target="../activeX/activeX35.xml"/><Relationship Id="rId4" Type="http://schemas.openxmlformats.org/officeDocument/2006/relationships/image" Target="../media/image34.emf"/></Relationships>
</file>

<file path=xl/worksheets/_rels/sheet30.xml.rels><?xml version="1.0" encoding="UTF-8" standalone="yes"?>
<Relationships xmlns="http://schemas.openxmlformats.org/package/2006/relationships"><Relationship Id="rId3" Type="http://schemas.openxmlformats.org/officeDocument/2006/relationships/control" Target="../activeX/activeX36.xml"/><Relationship Id="rId7" Type="http://schemas.openxmlformats.org/officeDocument/2006/relationships/ctrlProp" Target="../ctrlProps/ctrlProp17.xml"/><Relationship Id="rId2" Type="http://schemas.openxmlformats.org/officeDocument/2006/relationships/vmlDrawing" Target="../drawings/vmlDrawing20.vml"/><Relationship Id="rId1" Type="http://schemas.openxmlformats.org/officeDocument/2006/relationships/drawing" Target="../drawings/drawing21.xml"/><Relationship Id="rId6" Type="http://schemas.openxmlformats.org/officeDocument/2006/relationships/image" Target="../media/image37.emf"/><Relationship Id="rId5" Type="http://schemas.openxmlformats.org/officeDocument/2006/relationships/control" Target="../activeX/activeX37.xml"/><Relationship Id="rId4" Type="http://schemas.openxmlformats.org/officeDocument/2006/relationships/image" Target="../media/image36.emf"/></Relationships>
</file>

<file path=xl/worksheets/_rels/sheet31.xml.rels><?xml version="1.0" encoding="UTF-8" standalone="yes"?>
<Relationships xmlns="http://schemas.openxmlformats.org/package/2006/relationships"><Relationship Id="rId8" Type="http://schemas.openxmlformats.org/officeDocument/2006/relationships/image" Target="../media/image40.emf"/><Relationship Id="rId3" Type="http://schemas.openxmlformats.org/officeDocument/2006/relationships/control" Target="../activeX/activeX38.xml"/><Relationship Id="rId7" Type="http://schemas.openxmlformats.org/officeDocument/2006/relationships/control" Target="../activeX/activeX40.xml"/><Relationship Id="rId2" Type="http://schemas.openxmlformats.org/officeDocument/2006/relationships/vmlDrawing" Target="../drawings/vmlDrawing21.vml"/><Relationship Id="rId1" Type="http://schemas.openxmlformats.org/officeDocument/2006/relationships/drawing" Target="../drawings/drawing22.xml"/><Relationship Id="rId6" Type="http://schemas.openxmlformats.org/officeDocument/2006/relationships/image" Target="../media/image39.emf"/><Relationship Id="rId5" Type="http://schemas.openxmlformats.org/officeDocument/2006/relationships/control" Target="../activeX/activeX39.xml"/><Relationship Id="rId4" Type="http://schemas.openxmlformats.org/officeDocument/2006/relationships/image" Target="../media/image38.emf"/><Relationship Id="rId9" Type="http://schemas.openxmlformats.org/officeDocument/2006/relationships/ctrlProp" Target="../ctrlProps/ctrlProp18.xml"/></Relationships>
</file>

<file path=xl/worksheets/_rels/sheet32.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control" Target="../activeX/activeX41.xml"/><Relationship Id="rId7" Type="http://schemas.openxmlformats.org/officeDocument/2006/relationships/control" Target="../activeX/activeX43.xml"/><Relationship Id="rId2" Type="http://schemas.openxmlformats.org/officeDocument/2006/relationships/vmlDrawing" Target="../drawings/vmlDrawing22.vml"/><Relationship Id="rId1" Type="http://schemas.openxmlformats.org/officeDocument/2006/relationships/drawing" Target="../drawings/drawing23.xml"/><Relationship Id="rId6" Type="http://schemas.openxmlformats.org/officeDocument/2006/relationships/image" Target="../media/image42.emf"/><Relationship Id="rId5" Type="http://schemas.openxmlformats.org/officeDocument/2006/relationships/control" Target="../activeX/activeX42.xml"/><Relationship Id="rId4" Type="http://schemas.openxmlformats.org/officeDocument/2006/relationships/image" Target="../media/image41.emf"/><Relationship Id="rId9" Type="http://schemas.openxmlformats.org/officeDocument/2006/relationships/ctrlProp" Target="../ctrlProps/ctrlProp19.xml"/></Relationships>
</file>

<file path=xl/worksheets/_rels/sheet33.xml.rels><?xml version="1.0" encoding="UTF-8" standalone="yes"?>
<Relationships xmlns="http://schemas.openxmlformats.org/package/2006/relationships"><Relationship Id="rId8" Type="http://schemas.openxmlformats.org/officeDocument/2006/relationships/image" Target="../media/image46.emf"/><Relationship Id="rId3" Type="http://schemas.openxmlformats.org/officeDocument/2006/relationships/control" Target="../activeX/activeX44.xml"/><Relationship Id="rId7" Type="http://schemas.openxmlformats.org/officeDocument/2006/relationships/control" Target="../activeX/activeX46.xml"/><Relationship Id="rId2" Type="http://schemas.openxmlformats.org/officeDocument/2006/relationships/vmlDrawing" Target="../drawings/vmlDrawing23.vml"/><Relationship Id="rId1" Type="http://schemas.openxmlformats.org/officeDocument/2006/relationships/drawing" Target="../drawings/drawing24.xml"/><Relationship Id="rId6" Type="http://schemas.openxmlformats.org/officeDocument/2006/relationships/image" Target="../media/image45.emf"/><Relationship Id="rId5" Type="http://schemas.openxmlformats.org/officeDocument/2006/relationships/control" Target="../activeX/activeX45.xml"/><Relationship Id="rId4" Type="http://schemas.openxmlformats.org/officeDocument/2006/relationships/image" Target="../media/image44.emf"/><Relationship Id="rId9" Type="http://schemas.openxmlformats.org/officeDocument/2006/relationships/ctrlProp" Target="../ctrlProps/ctrlProp20.xml"/></Relationships>
</file>

<file path=xl/worksheets/_rels/sheet34.xml.rels><?xml version="1.0" encoding="UTF-8" standalone="yes"?>
<Relationships xmlns="http://schemas.openxmlformats.org/package/2006/relationships"><Relationship Id="rId8" Type="http://schemas.openxmlformats.org/officeDocument/2006/relationships/image" Target="../media/image49.emf"/><Relationship Id="rId3" Type="http://schemas.openxmlformats.org/officeDocument/2006/relationships/control" Target="../activeX/activeX47.xml"/><Relationship Id="rId7" Type="http://schemas.openxmlformats.org/officeDocument/2006/relationships/control" Target="../activeX/activeX49.xml"/><Relationship Id="rId2" Type="http://schemas.openxmlformats.org/officeDocument/2006/relationships/vmlDrawing" Target="../drawings/vmlDrawing24.vml"/><Relationship Id="rId1" Type="http://schemas.openxmlformats.org/officeDocument/2006/relationships/drawing" Target="../drawings/drawing25.xml"/><Relationship Id="rId6" Type="http://schemas.openxmlformats.org/officeDocument/2006/relationships/image" Target="../media/image48.emf"/><Relationship Id="rId5" Type="http://schemas.openxmlformats.org/officeDocument/2006/relationships/control" Target="../activeX/activeX48.xml"/><Relationship Id="rId4" Type="http://schemas.openxmlformats.org/officeDocument/2006/relationships/image" Target="../media/image47.emf"/><Relationship Id="rId9" Type="http://schemas.openxmlformats.org/officeDocument/2006/relationships/ctrlProp" Target="../ctrlProps/ctrlProp21.xml"/></Relationships>
</file>

<file path=xl/worksheets/_rels/sheet35.xml.rels><?xml version="1.0" encoding="UTF-8" standalone="yes"?>
<Relationships xmlns="http://schemas.openxmlformats.org/package/2006/relationships"><Relationship Id="rId8" Type="http://schemas.openxmlformats.org/officeDocument/2006/relationships/image" Target="../media/image52.emf"/><Relationship Id="rId3" Type="http://schemas.openxmlformats.org/officeDocument/2006/relationships/control" Target="../activeX/activeX50.xml"/><Relationship Id="rId7" Type="http://schemas.openxmlformats.org/officeDocument/2006/relationships/control" Target="../activeX/activeX52.xml"/><Relationship Id="rId2" Type="http://schemas.openxmlformats.org/officeDocument/2006/relationships/vmlDrawing" Target="../drawings/vmlDrawing25.vml"/><Relationship Id="rId1" Type="http://schemas.openxmlformats.org/officeDocument/2006/relationships/drawing" Target="../drawings/drawing26.xml"/><Relationship Id="rId6" Type="http://schemas.openxmlformats.org/officeDocument/2006/relationships/image" Target="../media/image51.emf"/><Relationship Id="rId5" Type="http://schemas.openxmlformats.org/officeDocument/2006/relationships/control" Target="../activeX/activeX51.xml"/><Relationship Id="rId4" Type="http://schemas.openxmlformats.org/officeDocument/2006/relationships/image" Target="../media/image50.emf"/><Relationship Id="rId9" Type="http://schemas.openxmlformats.org/officeDocument/2006/relationships/ctrlProp" Target="../ctrlProps/ctrlProp22.xml"/></Relationships>
</file>

<file path=xl/worksheets/_rels/sheet36.xml.rels><?xml version="1.0" encoding="UTF-8" standalone="yes"?>
<Relationships xmlns="http://schemas.openxmlformats.org/package/2006/relationships"><Relationship Id="rId8" Type="http://schemas.openxmlformats.org/officeDocument/2006/relationships/image" Target="../media/image55.emf"/><Relationship Id="rId3" Type="http://schemas.openxmlformats.org/officeDocument/2006/relationships/control" Target="../activeX/activeX53.xml"/><Relationship Id="rId7" Type="http://schemas.openxmlformats.org/officeDocument/2006/relationships/control" Target="../activeX/activeX55.xml"/><Relationship Id="rId2" Type="http://schemas.openxmlformats.org/officeDocument/2006/relationships/vmlDrawing" Target="../drawings/vmlDrawing26.vml"/><Relationship Id="rId1" Type="http://schemas.openxmlformats.org/officeDocument/2006/relationships/drawing" Target="../drawings/drawing27.xml"/><Relationship Id="rId6" Type="http://schemas.openxmlformats.org/officeDocument/2006/relationships/image" Target="../media/image54.emf"/><Relationship Id="rId5" Type="http://schemas.openxmlformats.org/officeDocument/2006/relationships/control" Target="../activeX/activeX54.xml"/><Relationship Id="rId4" Type="http://schemas.openxmlformats.org/officeDocument/2006/relationships/image" Target="../media/image53.emf"/><Relationship Id="rId9" Type="http://schemas.openxmlformats.org/officeDocument/2006/relationships/ctrlProp" Target="../ctrlProps/ctrlProp2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FE95E-5BEC-4CFC-A6BD-A94C55C458AE}">
  <sheetPr codeName="Sheet1">
    <tabColor rgb="FFB9FFD9"/>
  </sheetPr>
  <dimension ref="A5:AC30"/>
  <sheetViews>
    <sheetView zoomScale="85" zoomScaleNormal="85" workbookViewId="0">
      <selection activeCell="AD8" sqref="AD8"/>
    </sheetView>
  </sheetViews>
  <sheetFormatPr defaultRowHeight="15" x14ac:dyDescent="0.25"/>
  <cols>
    <col min="5" max="5" width="15.7109375" customWidth="1"/>
  </cols>
  <sheetData>
    <row r="5" spans="1:29" ht="15.75" thickBot="1" x14ac:dyDescent="0.3"/>
    <row r="6" spans="1:29" ht="15.75" thickBot="1" x14ac:dyDescent="0.3">
      <c r="A6" s="61"/>
      <c r="B6" s="62"/>
      <c r="C6" s="62"/>
      <c r="D6" s="62"/>
      <c r="E6" s="62"/>
      <c r="F6" s="62"/>
      <c r="G6" s="62"/>
      <c r="H6" s="62"/>
      <c r="I6" s="62"/>
      <c r="J6" s="62"/>
      <c r="K6" s="62"/>
      <c r="L6" s="62"/>
      <c r="M6" s="62"/>
      <c r="N6" s="62"/>
      <c r="O6" s="62"/>
      <c r="P6" s="62"/>
      <c r="Q6" s="62"/>
      <c r="R6" s="62"/>
      <c r="S6" s="62"/>
      <c r="T6" s="62"/>
      <c r="U6" s="62"/>
      <c r="V6" s="62"/>
      <c r="W6" s="62"/>
      <c r="X6" s="62"/>
      <c r="Y6" s="62"/>
      <c r="Z6" s="62"/>
      <c r="AA6" s="62"/>
      <c r="AB6" s="62"/>
      <c r="AC6" s="63"/>
    </row>
    <row r="7" spans="1:29" x14ac:dyDescent="0.25">
      <c r="A7" s="98" t="s">
        <v>6811</v>
      </c>
      <c r="B7" s="99"/>
      <c r="C7" s="99"/>
      <c r="D7" s="99"/>
      <c r="E7" s="99"/>
      <c r="F7" s="99"/>
      <c r="G7" s="99"/>
      <c r="H7" s="99"/>
      <c r="I7" s="100"/>
      <c r="J7" s="64"/>
      <c r="K7" s="64"/>
      <c r="L7" s="64"/>
      <c r="M7" s="64"/>
      <c r="N7" s="64"/>
      <c r="O7" s="64"/>
      <c r="P7" s="64"/>
      <c r="Q7" s="64"/>
      <c r="R7" s="64"/>
      <c r="S7" s="64"/>
      <c r="T7" s="64"/>
      <c r="U7" s="64"/>
      <c r="V7" s="64"/>
      <c r="W7" s="64"/>
      <c r="X7" s="64"/>
      <c r="Y7" s="64"/>
      <c r="Z7" s="64"/>
      <c r="AA7" s="64"/>
      <c r="AB7" s="64"/>
      <c r="AC7" s="65"/>
    </row>
    <row r="8" spans="1:29" x14ac:dyDescent="0.25">
      <c r="A8" s="101"/>
      <c r="B8" s="102"/>
      <c r="C8" s="102"/>
      <c r="D8" s="102"/>
      <c r="E8" s="102"/>
      <c r="F8" s="102"/>
      <c r="G8" s="102"/>
      <c r="H8" s="102"/>
      <c r="I8" s="103"/>
      <c r="J8" s="64"/>
      <c r="K8" s="64"/>
      <c r="L8" s="64"/>
      <c r="M8" s="64"/>
      <c r="N8" s="64"/>
      <c r="O8" s="64"/>
      <c r="P8" s="64"/>
      <c r="Q8" s="66"/>
      <c r="R8" s="66"/>
      <c r="S8" s="66"/>
      <c r="T8" s="66"/>
      <c r="U8" s="66"/>
      <c r="V8" s="66"/>
      <c r="W8" s="66"/>
      <c r="X8" s="66"/>
      <c r="Y8" s="66"/>
      <c r="Z8" s="64"/>
      <c r="AA8" s="64"/>
      <c r="AB8" s="64"/>
      <c r="AC8" s="65"/>
    </row>
    <row r="9" spans="1:29" ht="15.75" thickBot="1" x14ac:dyDescent="0.3">
      <c r="A9" s="104"/>
      <c r="B9" s="105"/>
      <c r="C9" s="105"/>
      <c r="D9" s="105"/>
      <c r="E9" s="105"/>
      <c r="F9" s="105"/>
      <c r="G9" s="105"/>
      <c r="H9" s="105"/>
      <c r="I9" s="106"/>
      <c r="J9" s="64"/>
      <c r="K9" s="64"/>
      <c r="L9" s="64"/>
      <c r="M9" s="64"/>
      <c r="N9" s="64"/>
      <c r="O9" s="64"/>
      <c r="P9" s="64"/>
      <c r="Q9" s="64"/>
      <c r="R9" s="64"/>
      <c r="S9" s="64"/>
      <c r="T9" s="64"/>
      <c r="U9" s="64"/>
      <c r="V9" s="64"/>
      <c r="W9" s="64"/>
      <c r="X9" s="64"/>
      <c r="Y9" s="64"/>
      <c r="Z9" s="64"/>
      <c r="AA9" s="64"/>
      <c r="AB9" s="64"/>
      <c r="AC9" s="65"/>
    </row>
    <row r="10" spans="1:29" ht="15.75" thickBot="1" x14ac:dyDescent="0.3">
      <c r="A10" s="67"/>
      <c r="B10" s="68"/>
      <c r="C10" s="68"/>
      <c r="D10" s="68"/>
      <c r="E10" s="68"/>
      <c r="F10" s="68"/>
      <c r="G10" s="68"/>
      <c r="H10" s="68"/>
      <c r="I10" s="68"/>
      <c r="J10" s="68"/>
      <c r="K10" s="68"/>
      <c r="L10" s="68"/>
      <c r="M10" s="68"/>
      <c r="N10" s="68"/>
      <c r="O10" s="68"/>
      <c r="P10" s="68"/>
      <c r="Q10" s="68"/>
      <c r="R10" s="68"/>
      <c r="S10" s="68"/>
      <c r="T10" s="68"/>
      <c r="U10" s="68"/>
      <c r="V10" s="68"/>
      <c r="W10" s="68"/>
      <c r="X10" s="68"/>
      <c r="Y10" s="68"/>
      <c r="Z10" s="68"/>
      <c r="AA10" s="68"/>
      <c r="AB10" s="68"/>
      <c r="AC10" s="69"/>
    </row>
    <row r="11" spans="1:29" ht="15.75" thickBot="1" x14ac:dyDescent="0.3">
      <c r="A11" s="73"/>
      <c r="B11" s="62"/>
      <c r="C11" s="62"/>
      <c r="D11" s="62"/>
      <c r="E11" s="62"/>
      <c r="F11" s="62"/>
      <c r="G11" s="62"/>
      <c r="H11" s="62"/>
      <c r="I11" s="62"/>
      <c r="J11" s="62"/>
      <c r="K11" s="62"/>
      <c r="L11" s="62"/>
      <c r="M11" s="62"/>
      <c r="N11" s="62"/>
      <c r="O11" s="62"/>
      <c r="P11" s="62"/>
      <c r="Q11" s="62"/>
      <c r="R11" s="62"/>
      <c r="S11" s="62"/>
      <c r="T11" s="62"/>
      <c r="U11" s="62"/>
      <c r="V11" s="62"/>
      <c r="W11" s="62"/>
      <c r="X11" s="62"/>
      <c r="Y11" s="62"/>
      <c r="Z11" s="62"/>
      <c r="AA11" s="62"/>
      <c r="AB11" s="62"/>
      <c r="AC11" s="63"/>
    </row>
    <row r="12" spans="1:29" x14ac:dyDescent="0.25">
      <c r="A12" s="98" t="s">
        <v>6812</v>
      </c>
      <c r="B12" s="99"/>
      <c r="C12" s="99"/>
      <c r="D12" s="99"/>
      <c r="E12" s="99"/>
      <c r="F12" s="99"/>
      <c r="G12" s="99"/>
      <c r="H12" s="99"/>
      <c r="I12" s="100"/>
      <c r="J12" s="64"/>
      <c r="K12" s="64"/>
      <c r="L12" s="64"/>
      <c r="M12" s="64"/>
      <c r="N12" s="64"/>
      <c r="O12" s="64"/>
      <c r="P12" s="64"/>
      <c r="Q12" s="64"/>
      <c r="R12" s="64"/>
      <c r="S12" s="64"/>
      <c r="T12" s="64"/>
      <c r="U12" s="64"/>
      <c r="V12" s="64"/>
      <c r="W12" s="64"/>
      <c r="X12" s="64"/>
      <c r="Y12" s="64"/>
      <c r="Z12" s="64"/>
      <c r="AA12" s="64"/>
      <c r="AB12" s="64"/>
      <c r="AC12" s="65"/>
    </row>
    <row r="13" spans="1:29" x14ac:dyDescent="0.25">
      <c r="A13" s="101"/>
      <c r="B13" s="102"/>
      <c r="C13" s="102"/>
      <c r="D13" s="102"/>
      <c r="E13" s="102"/>
      <c r="F13" s="102"/>
      <c r="G13" s="102"/>
      <c r="H13" s="102"/>
      <c r="I13" s="103"/>
      <c r="J13" s="64"/>
      <c r="K13" s="64"/>
      <c r="L13" s="64"/>
      <c r="M13" s="64"/>
      <c r="N13" s="64"/>
      <c r="O13" s="64"/>
      <c r="P13" s="64"/>
      <c r="Q13" s="64"/>
      <c r="R13" s="64"/>
      <c r="S13" s="64"/>
      <c r="T13" s="64"/>
      <c r="U13" s="64"/>
      <c r="V13" s="64"/>
      <c r="W13" s="64"/>
      <c r="X13" s="64"/>
      <c r="Y13" s="64"/>
      <c r="Z13" s="64"/>
      <c r="AA13" s="64"/>
      <c r="AB13" s="64"/>
      <c r="AC13" s="65"/>
    </row>
    <row r="14" spans="1:29" ht="15.75" thickBot="1" x14ac:dyDescent="0.3">
      <c r="A14" s="104"/>
      <c r="B14" s="105"/>
      <c r="C14" s="105"/>
      <c r="D14" s="105"/>
      <c r="E14" s="105"/>
      <c r="F14" s="105"/>
      <c r="G14" s="105"/>
      <c r="H14" s="105"/>
      <c r="I14" s="106"/>
      <c r="J14" s="64"/>
      <c r="K14" s="64"/>
      <c r="L14" s="64"/>
      <c r="M14" s="64"/>
      <c r="N14" s="64"/>
      <c r="O14" s="64"/>
      <c r="P14" s="64"/>
      <c r="Q14" s="64"/>
      <c r="R14" s="64"/>
      <c r="S14" s="64"/>
      <c r="T14" s="64"/>
      <c r="U14" s="64"/>
      <c r="V14" s="64"/>
      <c r="W14" s="64"/>
      <c r="X14" s="64"/>
      <c r="Y14" s="64"/>
      <c r="Z14" s="64"/>
      <c r="AA14" s="64"/>
      <c r="AB14" s="64"/>
      <c r="AC14" s="65"/>
    </row>
    <row r="15" spans="1:29" ht="15.75" thickBot="1" x14ac:dyDescent="0.3">
      <c r="A15" s="67"/>
      <c r="B15" s="68"/>
      <c r="C15" s="68"/>
      <c r="D15" s="68"/>
      <c r="E15" s="68"/>
      <c r="F15" s="68"/>
      <c r="G15" s="68"/>
      <c r="H15" s="68"/>
      <c r="I15" s="68"/>
      <c r="J15" s="68"/>
      <c r="K15" s="68"/>
      <c r="L15" s="68"/>
      <c r="M15" s="68"/>
      <c r="N15" s="68"/>
      <c r="O15" s="68"/>
      <c r="P15" s="68"/>
      <c r="Q15" s="68"/>
      <c r="R15" s="68"/>
      <c r="S15" s="68"/>
      <c r="T15" s="68"/>
      <c r="U15" s="68"/>
      <c r="V15" s="68"/>
      <c r="W15" s="68"/>
      <c r="X15" s="68"/>
      <c r="Y15" s="68"/>
      <c r="Z15" s="68"/>
      <c r="AA15" s="68"/>
      <c r="AB15" s="68"/>
      <c r="AC15" s="69"/>
    </row>
    <row r="16" spans="1:29" ht="15.75" thickBot="1" x14ac:dyDescent="0.3">
      <c r="A16" s="73"/>
      <c r="B16" s="62"/>
      <c r="C16" s="62"/>
      <c r="D16" s="62"/>
      <c r="E16" s="62"/>
      <c r="F16" s="62"/>
      <c r="G16" s="62"/>
      <c r="H16" s="62"/>
      <c r="I16" s="62"/>
      <c r="J16" s="62"/>
      <c r="K16" s="62"/>
      <c r="L16" s="62"/>
      <c r="M16" s="62"/>
      <c r="N16" s="62"/>
      <c r="O16" s="62"/>
      <c r="P16" s="62"/>
      <c r="Q16" s="62"/>
      <c r="R16" s="62"/>
      <c r="S16" s="62"/>
      <c r="T16" s="62"/>
      <c r="U16" s="62"/>
      <c r="V16" s="62"/>
      <c r="W16" s="62"/>
      <c r="X16" s="62"/>
      <c r="Y16" s="62"/>
      <c r="Z16" s="62"/>
      <c r="AA16" s="62"/>
      <c r="AB16" s="62"/>
      <c r="AC16" s="63"/>
    </row>
    <row r="17" spans="1:29" x14ac:dyDescent="0.25">
      <c r="A17" s="98"/>
      <c r="B17" s="99"/>
      <c r="C17" s="99"/>
      <c r="D17" s="99"/>
      <c r="E17" s="99"/>
      <c r="F17" s="99"/>
      <c r="G17" s="99"/>
      <c r="H17" s="99"/>
      <c r="I17" s="100"/>
      <c r="J17" s="64"/>
      <c r="K17" s="64"/>
      <c r="L17" s="64"/>
      <c r="M17" s="64"/>
      <c r="N17" s="64"/>
      <c r="O17" s="64"/>
      <c r="P17" s="64"/>
      <c r="Q17" s="64"/>
      <c r="R17" s="64"/>
      <c r="S17" s="64"/>
      <c r="T17" s="64"/>
      <c r="U17" s="64"/>
      <c r="V17" s="64"/>
      <c r="W17" s="64"/>
      <c r="X17" s="64"/>
      <c r="Y17" s="64"/>
      <c r="Z17" s="64"/>
      <c r="AA17" s="64"/>
      <c r="AB17" s="64"/>
      <c r="AC17" s="65"/>
    </row>
    <row r="18" spans="1:29" x14ac:dyDescent="0.25">
      <c r="A18" s="101"/>
      <c r="B18" s="102"/>
      <c r="C18" s="102"/>
      <c r="D18" s="102"/>
      <c r="E18" s="102"/>
      <c r="F18" s="102"/>
      <c r="G18" s="102"/>
      <c r="H18" s="102"/>
      <c r="I18" s="103"/>
      <c r="J18" s="64"/>
      <c r="K18" s="64"/>
      <c r="L18" s="64"/>
      <c r="M18" s="64"/>
      <c r="N18" s="64"/>
      <c r="O18" s="64"/>
      <c r="P18" s="64"/>
      <c r="Q18" s="107" t="s">
        <v>6613</v>
      </c>
      <c r="R18" s="107"/>
      <c r="S18" s="107"/>
      <c r="T18" s="107"/>
      <c r="U18" s="107"/>
      <c r="V18" s="107"/>
      <c r="W18" s="107"/>
      <c r="X18" s="107"/>
      <c r="Y18" s="107"/>
      <c r="Z18" s="64"/>
      <c r="AA18" s="64"/>
      <c r="AB18" s="64"/>
      <c r="AC18" s="65"/>
    </row>
    <row r="19" spans="1:29" ht="15.75" thickBot="1" x14ac:dyDescent="0.3">
      <c r="A19" s="104"/>
      <c r="B19" s="105"/>
      <c r="C19" s="105"/>
      <c r="D19" s="105"/>
      <c r="E19" s="105"/>
      <c r="F19" s="105"/>
      <c r="G19" s="105"/>
      <c r="H19" s="105"/>
      <c r="I19" s="106"/>
      <c r="J19" s="64"/>
      <c r="K19" s="64"/>
      <c r="L19" s="64"/>
      <c r="M19" s="64"/>
      <c r="N19" s="64"/>
      <c r="O19" s="64"/>
      <c r="P19" s="64"/>
      <c r="Q19" s="64"/>
      <c r="R19" s="64"/>
      <c r="S19" s="64"/>
      <c r="T19" s="64"/>
      <c r="U19" s="64"/>
      <c r="V19" s="64"/>
      <c r="W19" s="64"/>
      <c r="X19" s="64"/>
      <c r="Y19" s="64"/>
      <c r="Z19" s="64"/>
      <c r="AA19" s="64"/>
      <c r="AB19" s="64"/>
      <c r="AC19" s="65"/>
    </row>
    <row r="20" spans="1:29" ht="15.75" thickBot="1" x14ac:dyDescent="0.3">
      <c r="A20" s="67"/>
      <c r="B20" s="68"/>
      <c r="C20" s="68"/>
      <c r="D20" s="68"/>
      <c r="E20" s="68"/>
      <c r="F20" s="68"/>
      <c r="G20" s="68"/>
      <c r="H20" s="68"/>
      <c r="I20" s="68"/>
      <c r="J20" s="68"/>
      <c r="K20" s="68"/>
      <c r="L20" s="68"/>
      <c r="M20" s="68"/>
      <c r="N20" s="68"/>
      <c r="O20" s="68"/>
      <c r="P20" s="68"/>
      <c r="Q20" s="68"/>
      <c r="R20" s="68"/>
      <c r="S20" s="68"/>
      <c r="T20" s="68"/>
      <c r="U20" s="68"/>
      <c r="V20" s="68"/>
      <c r="W20" s="68"/>
      <c r="X20" s="68"/>
      <c r="Y20" s="68"/>
      <c r="Z20" s="68"/>
      <c r="AA20" s="68"/>
      <c r="AB20" s="68"/>
      <c r="AC20" s="69"/>
    </row>
    <row r="21" spans="1:29" ht="15.75" thickBot="1" x14ac:dyDescent="0.3">
      <c r="A21" s="70"/>
      <c r="B21" s="71"/>
      <c r="C21" s="71"/>
      <c r="D21" s="71"/>
      <c r="E21" s="71"/>
      <c r="F21" s="71"/>
      <c r="G21" s="71"/>
      <c r="H21" s="71"/>
      <c r="I21" s="71"/>
      <c r="J21" s="71"/>
      <c r="K21" s="71"/>
      <c r="L21" s="71"/>
      <c r="M21" s="71"/>
      <c r="N21" s="71"/>
      <c r="O21" s="71"/>
      <c r="P21" s="71"/>
      <c r="Q21" s="71"/>
      <c r="R21" s="71"/>
      <c r="S21" s="71"/>
      <c r="T21" s="71"/>
      <c r="U21" s="71"/>
      <c r="V21" s="71"/>
      <c r="W21" s="71"/>
      <c r="X21" s="71"/>
      <c r="Y21" s="71"/>
      <c r="Z21" s="71"/>
      <c r="AA21" s="71"/>
      <c r="AB21" s="71"/>
      <c r="AC21" s="72"/>
    </row>
    <row r="22" spans="1:29" x14ac:dyDescent="0.25">
      <c r="A22" s="89"/>
      <c r="B22" s="90"/>
      <c r="C22" s="90"/>
      <c r="D22" s="90"/>
      <c r="E22" s="90"/>
      <c r="F22" s="90"/>
      <c r="G22" s="90"/>
      <c r="H22" s="90"/>
      <c r="I22" s="91"/>
      <c r="J22" s="74"/>
      <c r="K22" s="74"/>
      <c r="L22" s="74"/>
      <c r="M22" s="74"/>
      <c r="N22" s="74"/>
      <c r="O22" s="74"/>
      <c r="P22" s="74"/>
      <c r="Q22" s="74"/>
      <c r="R22" s="74"/>
      <c r="S22" s="74"/>
      <c r="T22" s="74"/>
      <c r="U22" s="74"/>
      <c r="V22" s="74"/>
      <c r="W22" s="74"/>
      <c r="X22" s="74"/>
      <c r="Y22" s="74"/>
      <c r="Z22" s="74"/>
      <c r="AA22" s="74"/>
      <c r="AB22" s="74"/>
      <c r="AC22" s="75"/>
    </row>
    <row r="23" spans="1:29" x14ac:dyDescent="0.25">
      <c r="A23" s="92"/>
      <c r="B23" s="93"/>
      <c r="C23" s="93"/>
      <c r="D23" s="93"/>
      <c r="E23" s="93"/>
      <c r="F23" s="93"/>
      <c r="G23" s="93"/>
      <c r="H23" s="93"/>
      <c r="I23" s="94"/>
      <c r="J23" s="74"/>
      <c r="K23" s="74"/>
      <c r="L23" s="74"/>
      <c r="M23" s="74"/>
      <c r="N23" s="74"/>
      <c r="O23" s="74"/>
      <c r="P23" s="74"/>
      <c r="Q23" s="83"/>
      <c r="R23" s="83"/>
      <c r="S23" s="83"/>
      <c r="T23" s="83"/>
      <c r="U23" s="83"/>
      <c r="V23" s="83"/>
      <c r="W23" s="83"/>
      <c r="X23" s="83"/>
      <c r="Y23" s="83"/>
      <c r="Z23" s="74"/>
      <c r="AA23" s="74"/>
      <c r="AB23" s="74"/>
      <c r="AC23" s="75"/>
    </row>
    <row r="24" spans="1:29" ht="15.75" thickBot="1" x14ac:dyDescent="0.3">
      <c r="A24" s="95"/>
      <c r="B24" s="96"/>
      <c r="C24" s="96"/>
      <c r="D24" s="96"/>
      <c r="E24" s="96"/>
      <c r="F24" s="96"/>
      <c r="G24" s="96"/>
      <c r="H24" s="96"/>
      <c r="I24" s="97"/>
      <c r="J24" s="74"/>
      <c r="K24" s="74"/>
      <c r="L24" s="74"/>
      <c r="M24" s="74"/>
      <c r="N24" s="74"/>
      <c r="O24" s="74"/>
      <c r="P24" s="74"/>
      <c r="Q24" s="74"/>
      <c r="R24" s="74"/>
      <c r="S24" s="74"/>
      <c r="T24" s="74"/>
      <c r="U24" s="74"/>
      <c r="V24" s="74"/>
      <c r="W24" s="74"/>
      <c r="X24" s="74"/>
      <c r="Y24" s="74"/>
      <c r="Z24" s="74"/>
      <c r="AA24" s="74"/>
      <c r="AB24" s="74"/>
      <c r="AC24" s="75"/>
    </row>
    <row r="25" spans="1:29" ht="15.75" thickBot="1" x14ac:dyDescent="0.3">
      <c r="A25" s="76"/>
      <c r="B25" s="77"/>
      <c r="C25" s="77"/>
      <c r="D25" s="77"/>
      <c r="E25" s="77"/>
      <c r="F25" s="77"/>
      <c r="G25" s="77"/>
      <c r="H25" s="77"/>
      <c r="I25" s="77"/>
      <c r="J25" s="77"/>
      <c r="K25" s="77"/>
      <c r="L25" s="77"/>
      <c r="M25" s="77"/>
      <c r="N25" s="77"/>
      <c r="O25" s="77"/>
      <c r="P25" s="77"/>
      <c r="Q25" s="77"/>
      <c r="R25" s="77"/>
      <c r="S25" s="77"/>
      <c r="T25" s="77"/>
      <c r="U25" s="77"/>
      <c r="V25" s="77"/>
      <c r="W25" s="77"/>
      <c r="X25" s="77"/>
      <c r="Y25" s="77"/>
      <c r="Z25" s="77"/>
      <c r="AA25" s="77"/>
      <c r="AB25" s="77"/>
      <c r="AC25" s="78"/>
    </row>
    <row r="26" spans="1:29" ht="15.75" thickBot="1" x14ac:dyDescent="0.3">
      <c r="A26" s="79"/>
      <c r="B26" s="80"/>
      <c r="C26" s="80"/>
      <c r="D26" s="80"/>
      <c r="E26" s="80"/>
      <c r="F26" s="80"/>
      <c r="G26" s="80"/>
      <c r="H26" s="80"/>
      <c r="I26" s="80"/>
      <c r="J26" s="80"/>
      <c r="K26" s="80"/>
      <c r="L26" s="80"/>
      <c r="M26" s="80"/>
      <c r="N26" s="80"/>
      <c r="O26" s="80"/>
      <c r="P26" s="80"/>
      <c r="Q26" s="80"/>
      <c r="R26" s="80"/>
      <c r="S26" s="80"/>
      <c r="T26" s="80"/>
      <c r="U26" s="80"/>
      <c r="V26" s="80"/>
      <c r="W26" s="80"/>
      <c r="X26" s="80"/>
      <c r="Y26" s="80"/>
      <c r="Z26" s="80"/>
      <c r="AA26" s="80"/>
      <c r="AB26" s="80"/>
      <c r="AC26" s="81"/>
    </row>
    <row r="27" spans="1:29" x14ac:dyDescent="0.25">
      <c r="A27" s="79"/>
      <c r="B27" s="80"/>
      <c r="C27" s="80"/>
      <c r="D27" s="80"/>
      <c r="E27" s="80"/>
      <c r="F27" s="80"/>
      <c r="G27" s="80"/>
      <c r="H27" s="80"/>
      <c r="I27" s="81"/>
      <c r="J27" s="74"/>
      <c r="K27" s="74"/>
      <c r="L27" s="74"/>
      <c r="M27" s="74"/>
      <c r="N27" s="74"/>
      <c r="O27" s="74"/>
      <c r="P27" s="74"/>
      <c r="Q27" s="74"/>
      <c r="R27" s="74"/>
      <c r="S27" s="74"/>
      <c r="T27" s="74"/>
      <c r="U27" s="74"/>
      <c r="V27" s="74"/>
      <c r="W27" s="74"/>
      <c r="X27" s="74"/>
      <c r="Y27" s="74"/>
      <c r="Z27" s="74"/>
      <c r="AA27" s="74"/>
      <c r="AB27" s="74"/>
      <c r="AC27" s="75"/>
    </row>
    <row r="28" spans="1:29" x14ac:dyDescent="0.25">
      <c r="A28" s="82"/>
      <c r="B28" s="74"/>
      <c r="C28" s="74"/>
      <c r="D28" s="74"/>
      <c r="E28" s="74"/>
      <c r="F28" s="74"/>
      <c r="G28" s="74"/>
      <c r="H28" s="74"/>
      <c r="I28" s="75"/>
      <c r="J28" s="74"/>
      <c r="K28" s="74"/>
      <c r="L28" s="74"/>
      <c r="M28" s="74"/>
      <c r="N28" s="74"/>
      <c r="O28" s="74"/>
      <c r="P28" s="74"/>
      <c r="Q28" s="88" t="s">
        <v>6613</v>
      </c>
      <c r="R28" s="88"/>
      <c r="S28" s="88"/>
      <c r="T28" s="88"/>
      <c r="U28" s="88"/>
      <c r="V28" s="88"/>
      <c r="W28" s="88"/>
      <c r="X28" s="88"/>
      <c r="Y28" s="88"/>
      <c r="Z28" s="74"/>
      <c r="AA28" s="74"/>
      <c r="AB28" s="74"/>
      <c r="AC28" s="75"/>
    </row>
    <row r="29" spans="1:29" ht="15.75" thickBot="1" x14ac:dyDescent="0.3">
      <c r="A29" s="76"/>
      <c r="B29" s="77"/>
      <c r="C29" s="77"/>
      <c r="D29" s="77"/>
      <c r="E29" s="77"/>
      <c r="F29" s="77"/>
      <c r="G29" s="77"/>
      <c r="H29" s="77"/>
      <c r="I29" s="78"/>
      <c r="J29" s="74"/>
      <c r="K29" s="74"/>
      <c r="L29" s="74"/>
      <c r="M29" s="74"/>
      <c r="N29" s="74"/>
      <c r="O29" s="74"/>
      <c r="P29" s="74"/>
      <c r="Q29" s="74"/>
      <c r="R29" s="74"/>
      <c r="S29" s="74"/>
      <c r="T29" s="74"/>
      <c r="U29" s="74"/>
      <c r="V29" s="74"/>
      <c r="W29" s="74"/>
      <c r="X29" s="74"/>
      <c r="Y29" s="74"/>
      <c r="Z29" s="74"/>
      <c r="AA29" s="74"/>
      <c r="AB29" s="74"/>
      <c r="AC29" s="75"/>
    </row>
    <row r="30" spans="1:29" ht="15.75" thickBot="1" x14ac:dyDescent="0.3">
      <c r="A30" s="76"/>
      <c r="B30" s="77"/>
      <c r="C30" s="77"/>
      <c r="D30" s="77"/>
      <c r="E30" s="77"/>
      <c r="F30" s="77"/>
      <c r="G30" s="77"/>
      <c r="H30" s="77"/>
      <c r="I30" s="77"/>
      <c r="J30" s="77"/>
      <c r="K30" s="77"/>
      <c r="L30" s="77"/>
      <c r="M30" s="77"/>
      <c r="N30" s="77"/>
      <c r="O30" s="77"/>
      <c r="P30" s="77"/>
      <c r="Q30" s="77"/>
      <c r="R30" s="77"/>
      <c r="S30" s="77"/>
      <c r="T30" s="77"/>
      <c r="U30" s="77"/>
      <c r="V30" s="77"/>
      <c r="W30" s="77"/>
      <c r="X30" s="77"/>
      <c r="Y30" s="77"/>
      <c r="Z30" s="77"/>
      <c r="AA30" s="77"/>
      <c r="AB30" s="77"/>
      <c r="AC30" s="78"/>
    </row>
  </sheetData>
  <mergeCells count="6">
    <mergeCell ref="Q28:Y28"/>
    <mergeCell ref="A22:I24"/>
    <mergeCell ref="A7:I9"/>
    <mergeCell ref="Q18:Y18"/>
    <mergeCell ref="A12:I14"/>
    <mergeCell ref="A17:I1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9025" r:id="rId3" name="btnGeneralDbGetConfig">
              <controlPr defaultSize="0" print="0" autoFill="0" autoPict="0" macro="RunDbGetDataFromConfiguration">
                <anchor moveWithCells="1" sizeWithCells="1">
                  <from>
                    <xdr:col>9</xdr:col>
                    <xdr:colOff>590550</xdr:colOff>
                    <xdr:row>6</xdr:row>
                    <xdr:rowOff>95250</xdr:rowOff>
                  </from>
                  <to>
                    <xdr:col>15</xdr:col>
                    <xdr:colOff>209550</xdr:colOff>
                    <xdr:row>8</xdr:row>
                    <xdr:rowOff>152400</xdr:rowOff>
                  </to>
                </anchor>
              </controlPr>
            </control>
          </mc:Choice>
        </mc:AlternateContent>
        <mc:AlternateContent xmlns:mc="http://schemas.openxmlformats.org/markup-compatibility/2006">
          <mc:Choice Requires="x14">
            <control shapeId="129026" r:id="rId4" name="btnGeneralCreateFbConfig">
              <controlPr defaultSize="0" print="0" autoFill="0" autoPict="0" macro="RunCreateFbDataFromConfiguration">
                <anchor moveWithCells="1" sizeWithCells="1">
                  <from>
                    <xdr:col>9</xdr:col>
                    <xdr:colOff>600075</xdr:colOff>
                    <xdr:row>11</xdr:row>
                    <xdr:rowOff>85725</xdr:rowOff>
                  </from>
                  <to>
                    <xdr:col>15</xdr:col>
                    <xdr:colOff>219075</xdr:colOff>
                    <xdr:row>13</xdr:row>
                    <xdr:rowOff>133350</xdr:rowOff>
                  </to>
                </anchor>
              </controlPr>
            </control>
          </mc:Choice>
        </mc:AlternateContent>
        <mc:AlternateContent xmlns:mc="http://schemas.openxmlformats.org/markup-compatibility/2006">
          <mc:Choice Requires="x14">
            <control shapeId="129027" r:id="rId5" name="btnGeneralPlcToConfig">
              <controlPr defaultSize="0" print="0" autoFill="0" autoPict="0" macro="RunPlcToConfigAll">
                <anchor moveWithCells="1" sizeWithCells="1">
                  <from>
                    <xdr:col>10</xdr:col>
                    <xdr:colOff>0</xdr:colOff>
                    <xdr:row>16</xdr:row>
                    <xdr:rowOff>85725</xdr:rowOff>
                  </from>
                  <to>
                    <xdr:col>15</xdr:col>
                    <xdr:colOff>228600</xdr:colOff>
                    <xdr:row>18</xdr:row>
                    <xdr:rowOff>133350</xdr:rowOff>
                  </to>
                </anchor>
              </controlPr>
            </control>
          </mc:Choice>
        </mc:AlternateContent>
        <mc:AlternateContent xmlns:mc="http://schemas.openxmlformats.org/markup-compatibility/2006">
          <mc:Choice Requires="x14">
            <control shapeId="129028" r:id="rId6" name="btnGeneralDbBatchActions">
              <controlPr defaultSize="0" print="0" autoFill="0" autoPict="0" macro="ShowGeneralDbBatchDialog">
                <anchor moveWithCells="1" sizeWithCells="1">
                  <from>
                    <xdr:col>9</xdr:col>
                    <xdr:colOff>561975</xdr:colOff>
                    <xdr:row>21</xdr:row>
                    <xdr:rowOff>85725</xdr:rowOff>
                  </from>
                  <to>
                    <xdr:col>15</xdr:col>
                    <xdr:colOff>180975</xdr:colOff>
                    <xdr:row>23</xdr:row>
                    <xdr:rowOff>142875</xdr:rowOff>
                  </to>
                </anchor>
              </controlPr>
            </control>
          </mc:Choice>
        </mc:AlternateContent>
        <mc:AlternateContent xmlns:mc="http://schemas.openxmlformats.org/markup-compatibility/2006">
          <mc:Choice Requires="x14">
            <control shapeId="129031" r:id="rId7" name="btnGeneralRBatchActions">
              <controlPr defaultSize="0" print="0" autoFill="0" autoPict="0" macro="ShowGeneralRBatchDialog">
                <anchor moveWithCells="1" sizeWithCells="1">
                  <from>
                    <xdr:col>9</xdr:col>
                    <xdr:colOff>581025</xdr:colOff>
                    <xdr:row>26</xdr:row>
                    <xdr:rowOff>47625</xdr:rowOff>
                  </from>
                  <to>
                    <xdr:col>15</xdr:col>
                    <xdr:colOff>200025</xdr:colOff>
                    <xdr:row>28</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A7F9E-777E-462D-ACD6-3A8C59CEE1BA}">
  <sheetPr codeName="List38">
    <tabColor rgb="FF0070C0"/>
  </sheetPr>
  <dimension ref="A2:Q23"/>
  <sheetViews>
    <sheetView workbookViewId="0">
      <selection activeCell="D31" sqref="D31"/>
    </sheetView>
  </sheetViews>
  <sheetFormatPr defaultRowHeight="15" x14ac:dyDescent="0.25"/>
  <cols>
    <col min="1" max="1" width="16.140625" customWidth="1"/>
    <col min="2" max="2" width="13.5703125" customWidth="1"/>
    <col min="4" max="4" width="15" customWidth="1"/>
    <col min="5" max="5" width="13.140625" customWidth="1"/>
    <col min="7" max="7" width="14.5703125" customWidth="1"/>
    <col min="8" max="8" width="13" customWidth="1"/>
    <col min="9" max="9" width="16.7109375" customWidth="1"/>
    <col min="10" max="10" width="14.7109375" customWidth="1"/>
    <col min="11" max="11" width="12.7109375" customWidth="1"/>
    <col min="13" max="13" width="14.7109375" customWidth="1"/>
    <col min="14" max="14" width="13.5703125" customWidth="1"/>
    <col min="16" max="16" width="15.42578125" customWidth="1"/>
    <col min="17" max="17" width="13.28515625" customWidth="1"/>
  </cols>
  <sheetData>
    <row r="2" spans="1:17" x14ac:dyDescent="0.25">
      <c r="A2" s="84" t="s">
        <v>0</v>
      </c>
      <c r="B2" s="84"/>
      <c r="C2" s="84"/>
      <c r="D2" s="84"/>
      <c r="E2" s="84"/>
      <c r="F2" s="84"/>
      <c r="G2" s="84"/>
      <c r="H2" s="84"/>
      <c r="I2" s="84"/>
      <c r="J2" s="84"/>
      <c r="K2" s="84"/>
      <c r="L2" s="84"/>
      <c r="M2" s="84"/>
      <c r="N2" s="84"/>
      <c r="O2" s="84"/>
      <c r="P2" s="84"/>
      <c r="Q2" s="84"/>
    </row>
    <row r="3" spans="1:17" x14ac:dyDescent="0.25">
      <c r="A3" s="84"/>
      <c r="B3" s="84"/>
      <c r="C3" s="84"/>
      <c r="D3" s="84"/>
      <c r="E3" s="84"/>
      <c r="F3" s="84"/>
      <c r="G3" s="84"/>
      <c r="H3" s="84"/>
      <c r="I3" s="84"/>
      <c r="J3" s="84"/>
      <c r="K3" s="84"/>
      <c r="L3" s="84"/>
      <c r="M3" s="84"/>
      <c r="N3" s="84"/>
      <c r="O3" s="84"/>
      <c r="P3" s="84"/>
      <c r="Q3" s="84"/>
    </row>
    <row r="5" spans="1:17" x14ac:dyDescent="0.25">
      <c r="A5" s="85" t="s">
        <v>1</v>
      </c>
      <c r="B5" s="85"/>
      <c r="C5" s="22"/>
      <c r="D5" s="85" t="s">
        <v>2</v>
      </c>
      <c r="E5" s="85"/>
      <c r="F5" s="22"/>
      <c r="G5" s="85" t="s">
        <v>3</v>
      </c>
      <c r="H5" s="85"/>
      <c r="I5" s="22"/>
      <c r="J5" s="85" t="s">
        <v>4</v>
      </c>
      <c r="K5" s="85"/>
      <c r="L5" s="22"/>
      <c r="M5" s="85" t="s">
        <v>5</v>
      </c>
      <c r="N5" s="85"/>
      <c r="O5" s="22"/>
      <c r="P5" s="85" t="s">
        <v>6</v>
      </c>
      <c r="Q5" s="85"/>
    </row>
    <row r="6" spans="1:17" x14ac:dyDescent="0.25">
      <c r="A6" s="22" t="s">
        <v>7</v>
      </c>
      <c r="B6" s="22" t="s">
        <v>8</v>
      </c>
      <c r="C6" s="22"/>
      <c r="D6" s="22" t="s">
        <v>7</v>
      </c>
      <c r="E6" s="22" t="s">
        <v>8</v>
      </c>
      <c r="F6" s="22"/>
      <c r="G6" s="22" t="s">
        <v>7</v>
      </c>
      <c r="H6" s="22" t="s">
        <v>8</v>
      </c>
      <c r="I6" s="22"/>
      <c r="J6" s="22" t="s">
        <v>7</v>
      </c>
      <c r="K6" s="22" t="s">
        <v>8</v>
      </c>
      <c r="L6" s="22"/>
      <c r="M6" s="22" t="s">
        <v>7</v>
      </c>
      <c r="N6" s="22" t="s">
        <v>8</v>
      </c>
      <c r="O6" s="22"/>
      <c r="P6" s="22" t="s">
        <v>7</v>
      </c>
      <c r="Q6" s="22" t="s">
        <v>8</v>
      </c>
    </row>
    <row r="7" spans="1:17" x14ac:dyDescent="0.25">
      <c r="A7" s="22">
        <v>0</v>
      </c>
      <c r="B7" s="22" t="s">
        <v>6332</v>
      </c>
      <c r="C7" s="22"/>
      <c r="D7" s="22">
        <v>0</v>
      </c>
      <c r="E7" s="22" t="s">
        <v>6339</v>
      </c>
      <c r="F7" s="22"/>
      <c r="G7" s="22">
        <v>0</v>
      </c>
      <c r="H7" s="22" t="s">
        <v>6341</v>
      </c>
      <c r="I7" s="22"/>
      <c r="J7" s="22">
        <v>0</v>
      </c>
      <c r="K7" s="22" t="s">
        <v>6507</v>
      </c>
      <c r="L7" s="22"/>
      <c r="M7" s="22">
        <v>0</v>
      </c>
      <c r="N7" s="22" t="s">
        <v>6508</v>
      </c>
      <c r="O7" s="22"/>
      <c r="P7" s="22">
        <v>0</v>
      </c>
      <c r="Q7" s="22" t="s">
        <v>6510</v>
      </c>
    </row>
    <row r="8" spans="1:17" x14ac:dyDescent="0.25">
      <c r="A8" s="22">
        <v>1</v>
      </c>
      <c r="B8" s="22" t="s">
        <v>6333</v>
      </c>
      <c r="C8" s="22"/>
      <c r="D8" s="22">
        <v>1</v>
      </c>
      <c r="E8" s="22" t="s">
        <v>6340</v>
      </c>
      <c r="F8" s="22"/>
      <c r="G8" s="22">
        <v>1</v>
      </c>
      <c r="H8" s="22" t="s">
        <v>6505</v>
      </c>
      <c r="I8" s="22"/>
      <c r="J8" s="22">
        <v>1</v>
      </c>
      <c r="K8" s="22" t="s">
        <v>9</v>
      </c>
      <c r="L8" s="22"/>
      <c r="M8" s="22">
        <v>1</v>
      </c>
      <c r="N8" s="22" t="s">
        <v>6509</v>
      </c>
      <c r="O8" s="22"/>
      <c r="P8" s="22">
        <v>1</v>
      </c>
      <c r="Q8" s="22" t="s">
        <v>9</v>
      </c>
    </row>
    <row r="9" spans="1:17" x14ac:dyDescent="0.25">
      <c r="A9" s="22">
        <v>2</v>
      </c>
      <c r="B9" s="22" t="s">
        <v>6334</v>
      </c>
      <c r="C9" s="22"/>
      <c r="D9" s="22">
        <v>2</v>
      </c>
      <c r="E9" s="22" t="s">
        <v>6504</v>
      </c>
      <c r="F9" s="22"/>
      <c r="G9" s="22">
        <v>2</v>
      </c>
      <c r="H9" s="22" t="s">
        <v>6506</v>
      </c>
      <c r="I9" s="22"/>
      <c r="J9" s="22">
        <v>2</v>
      </c>
      <c r="K9" s="22" t="s">
        <v>9</v>
      </c>
      <c r="L9" s="22"/>
      <c r="M9" s="22">
        <v>2</v>
      </c>
      <c r="N9" s="22" t="s">
        <v>6606</v>
      </c>
      <c r="O9" s="22"/>
      <c r="P9" s="22">
        <v>2</v>
      </c>
      <c r="Q9" s="22" t="s">
        <v>9</v>
      </c>
    </row>
    <row r="10" spans="1:17" x14ac:dyDescent="0.25">
      <c r="A10" s="22">
        <v>3</v>
      </c>
      <c r="B10" s="22" t="s">
        <v>6335</v>
      </c>
      <c r="C10" s="22"/>
      <c r="D10" s="22">
        <v>3</v>
      </c>
      <c r="E10" s="22" t="s">
        <v>9</v>
      </c>
      <c r="F10" s="22"/>
      <c r="G10" s="22">
        <v>3</v>
      </c>
      <c r="H10" s="22" t="s">
        <v>9</v>
      </c>
      <c r="I10" s="22"/>
      <c r="J10" s="22">
        <v>3</v>
      </c>
      <c r="K10" s="22" t="s">
        <v>9</v>
      </c>
      <c r="L10" s="22"/>
      <c r="M10" s="22">
        <v>3</v>
      </c>
      <c r="N10" s="22" t="s">
        <v>9</v>
      </c>
      <c r="O10" s="22"/>
      <c r="P10" s="22"/>
      <c r="Q10" s="22"/>
    </row>
    <row r="11" spans="1:17" x14ac:dyDescent="0.25">
      <c r="A11" s="22">
        <v>4</v>
      </c>
      <c r="B11" s="22" t="s">
        <v>6336</v>
      </c>
      <c r="C11" s="22"/>
      <c r="D11" s="22">
        <v>4</v>
      </c>
      <c r="E11" s="22" t="s">
        <v>9</v>
      </c>
      <c r="F11" s="22"/>
      <c r="G11" s="22">
        <v>4</v>
      </c>
      <c r="H11" s="22" t="s">
        <v>9</v>
      </c>
      <c r="I11" s="22"/>
      <c r="J11" s="22">
        <v>4</v>
      </c>
      <c r="K11" s="22" t="s">
        <v>9</v>
      </c>
      <c r="L11" s="22"/>
      <c r="M11" s="22">
        <v>4</v>
      </c>
      <c r="N11" s="22" t="s">
        <v>9</v>
      </c>
      <c r="O11" s="22"/>
      <c r="P11" s="22"/>
      <c r="Q11" s="22"/>
    </row>
    <row r="12" spans="1:17" x14ac:dyDescent="0.25">
      <c r="A12" s="22">
        <v>5</v>
      </c>
      <c r="B12" s="22" t="s">
        <v>6337</v>
      </c>
      <c r="C12" s="22"/>
      <c r="D12" s="22">
        <v>5</v>
      </c>
      <c r="E12" s="22" t="s">
        <v>9</v>
      </c>
      <c r="F12" s="22"/>
      <c r="G12" s="22">
        <v>5</v>
      </c>
      <c r="H12" s="22" t="s">
        <v>9</v>
      </c>
      <c r="I12" s="22"/>
      <c r="J12" s="22">
        <v>5</v>
      </c>
      <c r="K12" s="22" t="s">
        <v>9</v>
      </c>
      <c r="L12" s="22"/>
      <c r="M12" s="22">
        <v>5</v>
      </c>
      <c r="N12" s="22" t="s">
        <v>9</v>
      </c>
      <c r="O12" s="22"/>
      <c r="P12" s="22"/>
      <c r="Q12" s="22"/>
    </row>
    <row r="13" spans="1:17" x14ac:dyDescent="0.25">
      <c r="A13" s="22">
        <v>6</v>
      </c>
      <c r="B13" s="22" t="s">
        <v>6338</v>
      </c>
      <c r="C13" s="22"/>
      <c r="D13" s="22">
        <v>6</v>
      </c>
      <c r="E13" s="22" t="s">
        <v>9</v>
      </c>
      <c r="F13" s="22"/>
      <c r="G13" s="22"/>
      <c r="H13" s="22"/>
      <c r="I13" s="22"/>
      <c r="J13" s="22"/>
      <c r="K13" s="22"/>
      <c r="L13" s="22"/>
      <c r="M13" s="22"/>
      <c r="N13" s="22"/>
      <c r="O13" s="22"/>
      <c r="P13" s="22"/>
      <c r="Q13" s="22"/>
    </row>
    <row r="14" spans="1:17" x14ac:dyDescent="0.25">
      <c r="A14" s="22">
        <v>7</v>
      </c>
      <c r="B14" s="22" t="s">
        <v>9</v>
      </c>
      <c r="C14" s="22"/>
      <c r="D14" s="22">
        <v>7</v>
      </c>
      <c r="E14" s="22" t="s">
        <v>9</v>
      </c>
      <c r="F14" s="22"/>
      <c r="G14" s="22"/>
      <c r="H14" s="22"/>
      <c r="I14" s="22"/>
      <c r="J14" s="22"/>
      <c r="K14" s="22"/>
      <c r="L14" s="22"/>
      <c r="M14" s="22"/>
      <c r="N14" s="22"/>
      <c r="O14" s="22"/>
      <c r="P14" s="22"/>
      <c r="Q14" s="22"/>
    </row>
    <row r="15" spans="1:17" x14ac:dyDescent="0.25">
      <c r="A15" s="22">
        <v>8</v>
      </c>
      <c r="B15" s="22" t="s">
        <v>9</v>
      </c>
      <c r="C15" s="22"/>
      <c r="D15" s="22">
        <v>8</v>
      </c>
      <c r="E15" s="22" t="s">
        <v>9</v>
      </c>
      <c r="F15" s="22"/>
      <c r="G15" s="22"/>
      <c r="H15" s="22"/>
      <c r="I15" s="22"/>
      <c r="J15" s="22"/>
      <c r="K15" s="22"/>
      <c r="L15" s="22"/>
      <c r="M15" s="22"/>
      <c r="N15" s="22"/>
      <c r="O15" s="22"/>
      <c r="P15" s="22"/>
      <c r="Q15" s="22"/>
    </row>
    <row r="16" spans="1:17" x14ac:dyDescent="0.25">
      <c r="A16" s="22">
        <v>9</v>
      </c>
      <c r="B16" s="22" t="s">
        <v>9</v>
      </c>
      <c r="C16" s="22"/>
      <c r="D16" s="22">
        <v>9</v>
      </c>
      <c r="E16" s="22" t="s">
        <v>9</v>
      </c>
      <c r="F16" s="22"/>
      <c r="G16" s="22"/>
      <c r="H16" s="22"/>
      <c r="I16" s="22"/>
      <c r="J16" s="87" t="s">
        <v>10</v>
      </c>
      <c r="K16" s="87"/>
      <c r="L16" s="87"/>
      <c r="M16" s="87"/>
      <c r="N16" s="22"/>
      <c r="O16" s="22"/>
      <c r="P16" s="22"/>
      <c r="Q16" s="22"/>
    </row>
    <row r="17" spans="1:17" x14ac:dyDescent="0.25">
      <c r="A17" s="22">
        <v>10</v>
      </c>
      <c r="B17" s="22" t="s">
        <v>9</v>
      </c>
      <c r="C17" s="22"/>
      <c r="D17" s="22">
        <v>10</v>
      </c>
      <c r="E17" s="22" t="s">
        <v>9</v>
      </c>
      <c r="F17" s="22"/>
      <c r="G17" s="22"/>
      <c r="H17" s="22"/>
      <c r="I17" s="22">
        <v>0</v>
      </c>
      <c r="J17" s="86" t="s">
        <v>11</v>
      </c>
      <c r="K17" s="86"/>
      <c r="L17" s="86"/>
      <c r="M17" s="86"/>
      <c r="N17" s="22"/>
      <c r="O17" s="22"/>
      <c r="P17" s="22"/>
      <c r="Q17" s="22"/>
    </row>
    <row r="18" spans="1:17" x14ac:dyDescent="0.25">
      <c r="A18" s="22">
        <v>11</v>
      </c>
      <c r="B18" s="22" t="s">
        <v>9</v>
      </c>
      <c r="C18" s="22"/>
      <c r="D18" s="22">
        <v>11</v>
      </c>
      <c r="E18" s="22" t="s">
        <v>9</v>
      </c>
      <c r="F18" s="22"/>
      <c r="G18" s="22"/>
      <c r="H18" s="22"/>
      <c r="I18" s="22">
        <v>1</v>
      </c>
      <c r="J18" s="86" t="s">
        <v>12</v>
      </c>
      <c r="K18" s="86"/>
      <c r="L18" s="86"/>
      <c r="M18" s="86"/>
      <c r="N18" s="22"/>
      <c r="O18" s="22"/>
      <c r="P18" s="22"/>
      <c r="Q18" s="22"/>
    </row>
    <row r="19" spans="1:17" x14ac:dyDescent="0.25">
      <c r="A19" s="22">
        <v>12</v>
      </c>
      <c r="B19" s="22" t="s">
        <v>9</v>
      </c>
      <c r="C19" s="22"/>
      <c r="D19" s="22">
        <v>12</v>
      </c>
      <c r="E19" s="22" t="s">
        <v>9</v>
      </c>
      <c r="F19" s="22"/>
      <c r="G19" s="22"/>
      <c r="H19" s="22"/>
      <c r="I19" s="22">
        <v>2</v>
      </c>
      <c r="J19" s="86" t="s">
        <v>13</v>
      </c>
      <c r="K19" s="86"/>
      <c r="L19" s="86"/>
      <c r="M19" s="86"/>
      <c r="N19" s="22"/>
      <c r="O19" s="22"/>
      <c r="P19" s="22"/>
      <c r="Q19" s="22"/>
    </row>
    <row r="20" spans="1:17" x14ac:dyDescent="0.25">
      <c r="A20" s="22">
        <v>13</v>
      </c>
      <c r="B20" s="22" t="s">
        <v>9</v>
      </c>
      <c r="C20" s="22"/>
      <c r="D20" s="22">
        <v>13</v>
      </c>
      <c r="E20" s="22" t="s">
        <v>9</v>
      </c>
      <c r="F20" s="22"/>
      <c r="G20" s="22"/>
      <c r="H20" s="22"/>
      <c r="I20" s="22">
        <v>3</v>
      </c>
      <c r="J20" s="86" t="s">
        <v>14</v>
      </c>
      <c r="K20" s="86"/>
      <c r="L20" s="86"/>
      <c r="M20" s="86"/>
      <c r="N20" s="22"/>
      <c r="O20" s="22"/>
      <c r="P20" s="22"/>
      <c r="Q20" s="22"/>
    </row>
    <row r="21" spans="1:17" x14ac:dyDescent="0.25">
      <c r="A21" s="22">
        <v>14</v>
      </c>
      <c r="B21" s="22" t="s">
        <v>9</v>
      </c>
      <c r="C21" s="22"/>
      <c r="D21" s="22">
        <v>14</v>
      </c>
      <c r="E21" s="22" t="s">
        <v>9</v>
      </c>
      <c r="F21" s="22"/>
      <c r="G21" s="22"/>
      <c r="H21" s="22"/>
      <c r="I21" s="22">
        <v>4</v>
      </c>
      <c r="J21" s="86" t="s">
        <v>15</v>
      </c>
      <c r="K21" s="86"/>
      <c r="L21" s="86"/>
      <c r="M21" s="86"/>
      <c r="N21" s="22"/>
      <c r="O21" s="22"/>
      <c r="P21" s="22"/>
      <c r="Q21" s="22"/>
    </row>
    <row r="22" spans="1:17" x14ac:dyDescent="0.25">
      <c r="A22" s="22">
        <v>15</v>
      </c>
      <c r="B22" s="22" t="s">
        <v>9</v>
      </c>
      <c r="C22" s="22"/>
      <c r="D22" s="22">
        <v>15</v>
      </c>
      <c r="E22" s="22" t="s">
        <v>9</v>
      </c>
      <c r="F22" s="22"/>
      <c r="G22" s="22"/>
      <c r="H22" s="22"/>
      <c r="I22" s="22">
        <v>5</v>
      </c>
      <c r="J22" s="86" t="s">
        <v>16</v>
      </c>
      <c r="K22" s="86"/>
      <c r="L22" s="86"/>
      <c r="M22" s="86"/>
      <c r="N22" s="22"/>
      <c r="O22" s="22"/>
      <c r="P22" s="22"/>
      <c r="Q22" s="22"/>
    </row>
    <row r="23" spans="1:17" x14ac:dyDescent="0.25">
      <c r="H23" s="22"/>
      <c r="I23" s="22">
        <v>6</v>
      </c>
    </row>
  </sheetData>
  <mergeCells count="14">
    <mergeCell ref="J21:M21"/>
    <mergeCell ref="J22:M22"/>
    <mergeCell ref="J16:M16"/>
    <mergeCell ref="J17:M17"/>
    <mergeCell ref="J18:M18"/>
    <mergeCell ref="J19:M19"/>
    <mergeCell ref="J20:M20"/>
    <mergeCell ref="A2:Q3"/>
    <mergeCell ref="A5:B5"/>
    <mergeCell ref="D5:E5"/>
    <mergeCell ref="G5:H5"/>
    <mergeCell ref="J5:K5"/>
    <mergeCell ref="M5:N5"/>
    <mergeCell ref="P5:Q5"/>
  </mergeCells>
  <phoneticPr fontId="2" type="noConversion"/>
  <pageMargins left="0.7" right="0.7" top="0.75" bottom="0.75" header="0.3" footer="0.3"/>
  <pageSetup paperSize="9" orientation="portrait" r:id="rId1"/>
  <tableParts count="6">
    <tablePart r:id="rId2"/>
    <tablePart r:id="rId3"/>
    <tablePart r:id="rId4"/>
    <tablePart r:id="rId5"/>
    <tablePart r:id="rId6"/>
    <tablePart r:id="rId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C1ADBE-98CF-4010-9AE0-17B75949B655}">
  <sheetPr codeName="List4">
    <tabColor rgb="FFFFFF00"/>
  </sheetPr>
  <dimension ref="A1:AT410"/>
  <sheetViews>
    <sheetView zoomScale="85" zoomScaleNormal="85" workbookViewId="0">
      <selection activeCell="B12" sqref="B12"/>
    </sheetView>
  </sheetViews>
  <sheetFormatPr defaultColWidth="9.140625" defaultRowHeight="15" x14ac:dyDescent="0.25"/>
  <cols>
    <col min="1" max="1" width="8.42578125" style="4" customWidth="1"/>
    <col min="2" max="2" width="7.28515625" bestFit="1" customWidth="1"/>
    <col min="3" max="3" width="5.28515625" bestFit="1" customWidth="1"/>
    <col min="4" max="4" width="9.140625" bestFit="1" customWidth="1"/>
    <col min="5" max="5" width="4.7109375" style="1" customWidth="1"/>
    <col min="6" max="6" width="20.5703125" bestFit="1" customWidth="1"/>
    <col min="7" max="7" width="28.5703125" bestFit="1" customWidth="1"/>
    <col min="8" max="8" width="7.28515625" bestFit="1" customWidth="1"/>
    <col min="9" max="9" width="7.140625" bestFit="1" customWidth="1"/>
    <col min="10" max="10" width="31.28515625" bestFit="1" customWidth="1"/>
    <col min="11" max="11" width="38.28515625" customWidth="1"/>
    <col min="12" max="22" width="9.140625" style="27" customWidth="1"/>
    <col min="23" max="23" width="9.7109375" style="27" customWidth="1"/>
    <col min="24" max="24" width="14.28515625" style="27" customWidth="1"/>
    <col min="25" max="26" width="9.140625" style="27"/>
    <col min="27" max="27" width="9.7109375" style="27" customWidth="1"/>
    <col min="28" max="28" width="11.140625" style="27" customWidth="1"/>
    <col min="29" max="29" width="14.42578125" style="27" customWidth="1"/>
    <col min="30" max="30" width="16.42578125" style="27" customWidth="1"/>
    <col min="31" max="31" width="9.140625" style="27"/>
    <col min="32" max="32" width="17.42578125" style="27" customWidth="1"/>
    <col min="33" max="16384" width="9.140625" style="27"/>
  </cols>
  <sheetData>
    <row r="1" spans="1:29" x14ac:dyDescent="0.25">
      <c r="A1" s="108" t="s">
        <v>17</v>
      </c>
      <c r="B1" s="108"/>
      <c r="C1" s="108"/>
      <c r="D1" s="108"/>
      <c r="E1" s="108"/>
      <c r="F1" s="108"/>
      <c r="G1" s="108"/>
      <c r="H1" s="108"/>
      <c r="I1" s="108"/>
      <c r="J1" s="108"/>
      <c r="K1" s="108"/>
      <c r="L1" s="108"/>
      <c r="M1" s="108"/>
      <c r="N1" s="108"/>
      <c r="O1" s="108"/>
      <c r="P1" s="108"/>
      <c r="Q1" s="108"/>
      <c r="R1" s="108"/>
      <c r="S1" s="108"/>
      <c r="T1" s="108"/>
      <c r="U1" s="108"/>
      <c r="V1" s="108"/>
      <c r="W1" s="108"/>
    </row>
    <row r="2" spans="1:29" x14ac:dyDescent="0.25">
      <c r="A2" s="108"/>
      <c r="B2" s="108"/>
      <c r="C2" s="108"/>
      <c r="D2" s="108"/>
      <c r="E2" s="108"/>
      <c r="F2" s="108"/>
      <c r="G2" s="108"/>
      <c r="H2" s="108"/>
      <c r="I2" s="108"/>
      <c r="J2" s="108"/>
      <c r="K2" s="108"/>
      <c r="L2" s="108"/>
      <c r="M2" s="108"/>
      <c r="N2" s="108"/>
      <c r="O2" s="108"/>
      <c r="P2" s="108"/>
      <c r="Q2" s="108"/>
      <c r="R2" s="108"/>
      <c r="S2" s="108"/>
      <c r="T2" s="108"/>
      <c r="U2" s="108"/>
      <c r="V2" s="108"/>
      <c r="W2" s="108"/>
    </row>
    <row r="3" spans="1:29" x14ac:dyDescent="0.25">
      <c r="A3" s="108"/>
      <c r="B3" s="108"/>
      <c r="C3" s="108"/>
      <c r="D3" s="108"/>
      <c r="E3" s="108"/>
      <c r="F3" s="108"/>
      <c r="G3" s="108"/>
      <c r="H3" s="108"/>
      <c r="I3" s="108"/>
      <c r="J3" s="108"/>
      <c r="K3" s="108"/>
      <c r="L3" s="108"/>
      <c r="M3" s="108"/>
      <c r="N3" s="108"/>
      <c r="O3" s="108"/>
      <c r="P3" s="108"/>
      <c r="Q3" s="108"/>
      <c r="R3" s="108"/>
      <c r="S3" s="108"/>
      <c r="T3" s="108"/>
      <c r="U3" s="108"/>
      <c r="V3" s="108"/>
      <c r="W3" s="108"/>
    </row>
    <row r="4" spans="1:29" x14ac:dyDescent="0.25">
      <c r="A4" s="108"/>
      <c r="B4" s="108"/>
      <c r="C4" s="108"/>
      <c r="D4" s="108"/>
      <c r="E4" s="108"/>
      <c r="F4" s="108"/>
      <c r="G4" s="108"/>
      <c r="H4" s="108"/>
      <c r="I4" s="108"/>
      <c r="J4" s="108"/>
      <c r="K4" s="108"/>
      <c r="L4" s="108"/>
      <c r="M4" s="108"/>
      <c r="N4" s="108"/>
      <c r="O4" s="108"/>
      <c r="P4" s="108"/>
      <c r="Q4" s="108"/>
      <c r="R4" s="108"/>
      <c r="S4" s="108"/>
      <c r="T4" s="108"/>
      <c r="U4" s="108"/>
      <c r="V4" s="108"/>
      <c r="W4" s="108"/>
    </row>
    <row r="5" spans="1:29" x14ac:dyDescent="0.25">
      <c r="A5" s="108"/>
      <c r="B5" s="108"/>
      <c r="C5" s="108"/>
      <c r="D5" s="108"/>
      <c r="E5" s="108"/>
      <c r="F5" s="108"/>
      <c r="G5" s="108"/>
      <c r="H5" s="108"/>
      <c r="I5" s="108"/>
      <c r="J5" s="108"/>
      <c r="K5" s="108"/>
      <c r="L5" s="108"/>
      <c r="M5" s="108"/>
      <c r="N5" s="108"/>
      <c r="O5" s="108"/>
      <c r="P5" s="108"/>
      <c r="Q5" s="108"/>
      <c r="R5" s="108"/>
      <c r="S5" s="108"/>
      <c r="T5" s="108"/>
      <c r="U5" s="108"/>
      <c r="V5" s="108"/>
      <c r="W5" s="108"/>
    </row>
    <row r="6" spans="1:29" x14ac:dyDescent="0.25">
      <c r="A6" s="29"/>
      <c r="B6" s="27"/>
      <c r="C6" s="27"/>
      <c r="D6" s="27"/>
      <c r="E6" s="30"/>
      <c r="F6" s="27"/>
      <c r="G6" s="27"/>
      <c r="H6" s="27"/>
      <c r="I6" s="27"/>
      <c r="J6" s="27"/>
      <c r="K6" s="27"/>
    </row>
    <row r="7" spans="1:29" x14ac:dyDescent="0.25">
      <c r="A7" s="29"/>
      <c r="B7" s="27"/>
      <c r="C7" s="27"/>
      <c r="D7" s="27"/>
      <c r="E7" s="30"/>
      <c r="F7" s="27"/>
      <c r="G7" s="27"/>
      <c r="H7" s="27"/>
      <c r="I7" s="27"/>
      <c r="J7" s="27"/>
      <c r="K7" s="27"/>
      <c r="T7" s="27" t="s">
        <v>6584</v>
      </c>
    </row>
    <row r="8" spans="1:29" x14ac:dyDescent="0.25">
      <c r="A8" s="29"/>
      <c r="B8" s="27"/>
      <c r="C8" s="27"/>
      <c r="D8" s="27"/>
      <c r="E8" s="30"/>
      <c r="F8" s="27"/>
      <c r="G8" s="27"/>
      <c r="H8" s="27"/>
      <c r="I8" s="27"/>
      <c r="J8" s="27"/>
      <c r="K8" s="27"/>
      <c r="T8" s="27">
        <f>SUM(AT12:AT267)</f>
        <v>0</v>
      </c>
    </row>
    <row r="9" spans="1:29" x14ac:dyDescent="0.25">
      <c r="A9" s="29"/>
      <c r="B9" s="27"/>
      <c r="C9" s="27"/>
      <c r="D9" s="27"/>
      <c r="E9" s="30"/>
      <c r="F9" s="27"/>
      <c r="G9" s="27"/>
      <c r="H9" s="27"/>
      <c r="I9" s="27"/>
      <c r="J9" s="27"/>
      <c r="K9" s="27"/>
    </row>
    <row r="10" spans="1:29" x14ac:dyDescent="0.25">
      <c r="A10" s="29"/>
      <c r="B10" s="27"/>
      <c r="C10" s="27"/>
      <c r="D10" s="27"/>
      <c r="E10" s="30"/>
      <c r="F10" s="27"/>
      <c r="G10" s="27"/>
      <c r="H10" s="27"/>
      <c r="I10" s="27"/>
      <c r="J10" s="27"/>
      <c r="K10" s="27"/>
    </row>
    <row r="11" spans="1:29" ht="36" customHeight="1" x14ac:dyDescent="0.25">
      <c r="A11" s="58" t="s">
        <v>18</v>
      </c>
      <c r="B11" s="58" t="s">
        <v>8</v>
      </c>
      <c r="C11" s="58" t="s">
        <v>19</v>
      </c>
      <c r="D11" s="58" t="s">
        <v>20</v>
      </c>
      <c r="E11" s="58" t="s">
        <v>21</v>
      </c>
      <c r="F11" s="58" t="s">
        <v>22</v>
      </c>
      <c r="G11" s="58" t="s">
        <v>23</v>
      </c>
      <c r="H11" s="58" t="s">
        <v>24</v>
      </c>
      <c r="I11" s="58" t="s">
        <v>25</v>
      </c>
      <c r="J11" s="58" t="s">
        <v>6344</v>
      </c>
      <c r="K11" s="58" t="s">
        <v>6343</v>
      </c>
      <c r="AA11" s="27" t="s">
        <v>26</v>
      </c>
      <c r="AB11" s="27" t="s">
        <v>27</v>
      </c>
      <c r="AC11" s="27" t="s">
        <v>28</v>
      </c>
    </row>
    <row r="12" spans="1:29" x14ac:dyDescent="0.25">
      <c r="A12" s="23">
        <v>0</v>
      </c>
      <c r="B12" s="23" t="str" cm="1">
        <f t="array" ref="B12">INDEX(DI_MODUL_NAMES[],CONFIG_DI[[#This Row],[MODUL NUM]]+1,2)</f>
        <v>A111</v>
      </c>
      <c r="C12" s="23">
        <v>0</v>
      </c>
      <c r="D12" s="23" t="s">
        <v>30</v>
      </c>
      <c r="E12" s="23">
        <v>0</v>
      </c>
      <c r="F12" s="23" t="str" cm="1">
        <f t="array" ref="F12">INDEX(DB_DI[],E12+1,3)</f>
        <v>CTRL_AND_SYNC</v>
      </c>
      <c r="G12" s="23" t="str" cm="1">
        <f t="array" ref="G12">INDEX(DB_DI[],E12+1,4)</f>
        <v>CTRL_MAINT</v>
      </c>
      <c r="H12" s="23">
        <f>IF(CONFIG_DI[[#This Row],[CONFIG]]=$AB$14,2,IF(CONFIG_DI[[#This Row],[CONFIG]]=$AB$13,1,0))</f>
        <v>2</v>
      </c>
      <c r="I12" s="23">
        <f t="shared" ref="I12:I75" si="0">IF(OR(D12=$AB$13,D12=$AB$14),E12,$AC$12)</f>
        <v>0</v>
      </c>
      <c r="J12" s="23" cm="1">
        <f t="array" ref="J12">INDEX(DB_DI[],E12+1,5)</f>
        <v>0</v>
      </c>
      <c r="K12" s="23" t="str" cm="1">
        <f t="array" ref="K12">INDEX(DB_DI[],E12+1,6)</f>
        <v>Bruno2</v>
      </c>
      <c r="AA12" s="27">
        <v>0</v>
      </c>
      <c r="AB12" s="27" t="s">
        <v>29</v>
      </c>
      <c r="AC12" s="27">
        <v>607</v>
      </c>
    </row>
    <row r="13" spans="1:29" x14ac:dyDescent="0.25">
      <c r="A13" s="23">
        <v>0</v>
      </c>
      <c r="B13" s="23" t="str" cm="1">
        <f t="array" ref="B13">INDEX(DI_MODUL_NAMES[],CONFIG_DI[[#This Row],[MODUL NUM]]+1,2)</f>
        <v>A111</v>
      </c>
      <c r="C13" s="23">
        <v>1</v>
      </c>
      <c r="D13" s="23" t="s">
        <v>31</v>
      </c>
      <c r="E13" s="23">
        <v>3</v>
      </c>
      <c r="F13" s="23" t="str" cm="1">
        <f t="array" ref="F13">INDEX(DB_DI[],E13+1,3)</f>
        <v>CTRL_AND_SYNC</v>
      </c>
      <c r="G13" s="23" t="str" cm="1">
        <f t="array" ref="G13">INDEX(DB_DI[],E13+1,4)</f>
        <v>CTRL_START</v>
      </c>
      <c r="H13" s="23">
        <f>IF(CONFIG_DI[[#This Row],[CONFIG]]=$AB$14,2,IF(CONFIG_DI[[#This Row],[CONFIG]]=$AB$13,1,0))</f>
        <v>1</v>
      </c>
      <c r="I13" s="23">
        <f t="shared" si="0"/>
        <v>3</v>
      </c>
      <c r="J13" s="23" t="str" cm="1">
        <f t="array" ref="J13">INDEX(DB_DI[],E13+1,5)</f>
        <v>Unit 1 control cubice +1CJA01</v>
      </c>
      <c r="K13" s="23" t="str" cm="1">
        <f t="array" ref="K13">INDEX(DB_DI[],E13+1,6)</f>
        <v>Start pushbutton pressed (-S210)</v>
      </c>
      <c r="AA13" s="27">
        <v>1</v>
      </c>
      <c r="AB13" s="27" t="s">
        <v>31</v>
      </c>
    </row>
    <row r="14" spans="1:29" x14ac:dyDescent="0.25">
      <c r="A14" s="23">
        <v>0</v>
      </c>
      <c r="B14" s="23" t="str" cm="1">
        <f t="array" ref="B14">INDEX(DI_MODUL_NAMES[],CONFIG_DI[[#This Row],[MODUL NUM]]+1,2)</f>
        <v>A111</v>
      </c>
      <c r="C14" s="23">
        <v>2</v>
      </c>
      <c r="D14" s="23" t="s">
        <v>30</v>
      </c>
      <c r="E14" s="23">
        <v>4</v>
      </c>
      <c r="F14" s="23" t="str" cm="1">
        <f t="array" ref="F14">INDEX(DB_DI[],E14+1,3)</f>
        <v>CTRL_AND_SYNC</v>
      </c>
      <c r="G14" s="23" t="str" cm="1">
        <f t="array" ref="G14">INDEX(DB_DI[],E14+1,4)</f>
        <v>CTRL_STOP</v>
      </c>
      <c r="H14" s="23">
        <f>IF(CONFIG_DI[[#This Row],[CONFIG]]=$AB$14,2,IF(CONFIG_DI[[#This Row],[CONFIG]]=$AB$13,1,0))</f>
        <v>2</v>
      </c>
      <c r="I14" s="23">
        <f t="shared" si="0"/>
        <v>4</v>
      </c>
      <c r="J14" s="23" t="str" cm="1">
        <f t="array" ref="J14">INDEX(DB_DI[],E14+1,5)</f>
        <v>Unit 1 control cubice +1CJA01</v>
      </c>
      <c r="K14" s="23" t="str" cm="1">
        <f t="array" ref="K14">INDEX(DB_DI[],E14+1,6)</f>
        <v>Stop pushbutton pressed (-S211)</v>
      </c>
      <c r="AA14" s="27">
        <v>2</v>
      </c>
      <c r="AB14" s="27" t="s">
        <v>30</v>
      </c>
    </row>
    <row r="15" spans="1:29" x14ac:dyDescent="0.25">
      <c r="A15" s="23">
        <v>0</v>
      </c>
      <c r="B15" s="23" t="str" cm="1">
        <f t="array" ref="B15">INDEX(DI_MODUL_NAMES[],CONFIG_DI[[#This Row],[MODUL NUM]]+1,2)</f>
        <v>A111</v>
      </c>
      <c r="C15" s="23">
        <v>3</v>
      </c>
      <c r="D15" s="23" t="s">
        <v>31</v>
      </c>
      <c r="E15" s="23">
        <v>5</v>
      </c>
      <c r="F15" s="23" t="str" cm="1">
        <f t="array" ref="F15">INDEX(DB_DI[],E15+1,3)</f>
        <v>CTRL_AND_SYNC</v>
      </c>
      <c r="G15" s="23" t="str" cm="1">
        <f t="array" ref="G15">INDEX(DB_DI[],E15+1,4)</f>
        <v>CTRL_RESET</v>
      </c>
      <c r="H15" s="23">
        <f>IF(CONFIG_DI[[#This Row],[CONFIG]]=$AB$14,2,IF(CONFIG_DI[[#This Row],[CONFIG]]=$AB$13,1,0))</f>
        <v>1</v>
      </c>
      <c r="I15" s="23">
        <f t="shared" si="0"/>
        <v>5</v>
      </c>
      <c r="J15" s="23" t="str" cm="1">
        <f t="array" ref="J15">INDEX(DB_DI[],E15+1,5)</f>
        <v>Unit 1 control cubice +1CJA01</v>
      </c>
      <c r="K15" s="23" t="str" cm="1">
        <f t="array" ref="K15">INDEX(DB_DI[],E15+1,6)</f>
        <v>Reset Alarms (-S302)</v>
      </c>
    </row>
    <row r="16" spans="1:29" x14ac:dyDescent="0.25">
      <c r="A16" s="23">
        <v>0</v>
      </c>
      <c r="B16" s="23" t="str" cm="1">
        <f t="array" ref="B16">INDEX(DI_MODUL_NAMES[],CONFIG_DI[[#This Row],[MODUL NUM]]+1,2)</f>
        <v>A111</v>
      </c>
      <c r="C16" s="23">
        <v>4</v>
      </c>
      <c r="D16" s="23" t="s">
        <v>30</v>
      </c>
      <c r="E16" s="23">
        <v>6</v>
      </c>
      <c r="F16" s="23" t="str" cm="1">
        <f t="array" ref="F16">INDEX(DB_DI[],E16+1,3)</f>
        <v>CTRL_AND_SYNC</v>
      </c>
      <c r="G16" s="23" t="str" cm="1">
        <f t="array" ref="G16">INDEX(DB_DI[],E16+1,4)</f>
        <v>CTRL_ESD_PB</v>
      </c>
      <c r="H16" s="23">
        <f>IF(CONFIG_DI[[#This Row],[CONFIG]]=$AB$14,2,IF(CONFIG_DI[[#This Row],[CONFIG]]=$AB$13,1,0))</f>
        <v>2</v>
      </c>
      <c r="I16" s="23">
        <f t="shared" si="0"/>
        <v>6</v>
      </c>
      <c r="J16" s="23" t="str" cm="1">
        <f t="array" ref="J16">INDEX(DB_DI[],E16+1,5)</f>
        <v>Unit 1 control cubice +1CJA01</v>
      </c>
      <c r="K16" s="23" t="str" cm="1">
        <f t="array" ref="K16">INDEX(DB_DI[],E16+1,6)</f>
        <v>ESD pushbutton pressed (-S301)</v>
      </c>
    </row>
    <row r="17" spans="1:11" x14ac:dyDescent="0.25">
      <c r="A17" s="23">
        <v>0</v>
      </c>
      <c r="B17" s="23" t="str" cm="1">
        <f t="array" ref="B17">INDEX(DI_MODUL_NAMES[],CONFIG_DI[[#This Row],[MODUL NUM]]+1,2)</f>
        <v>A111</v>
      </c>
      <c r="C17" s="23">
        <v>5</v>
      </c>
      <c r="D17" s="23" t="s">
        <v>29</v>
      </c>
      <c r="E17" s="23">
        <v>607</v>
      </c>
      <c r="F17" s="23" t="str" cm="1">
        <f t="array" ref="F17">INDEX(DB_DI[],E17+1,3)</f>
        <v>SPARE</v>
      </c>
      <c r="G17" s="23" t="str" cm="1">
        <f t="array" ref="G17">INDEX(DB_DI[],E17+1,4)</f>
        <v>SPARE_607</v>
      </c>
      <c r="H17" s="23">
        <f>IF(CONFIG_DI[[#This Row],[CONFIG]]=$AB$14,2,IF(CONFIG_DI[[#This Row],[CONFIG]]=$AB$13,1,0))</f>
        <v>0</v>
      </c>
      <c r="I17" s="23">
        <f t="shared" si="0"/>
        <v>607</v>
      </c>
      <c r="J17" s="23" t="str" cm="1">
        <f t="array" ref="J17">INDEX(DB_DI[],E17+1,5)</f>
        <v>MV +ALA03</v>
      </c>
      <c r="K17" s="23" t="str" cm="1">
        <f t="array" ref="K17">INDEX(DB_DI[],E17+1,6)</f>
        <v>SPARE</v>
      </c>
    </row>
    <row r="18" spans="1:11" x14ac:dyDescent="0.25">
      <c r="A18" s="23">
        <v>0</v>
      </c>
      <c r="B18" s="23" t="str" cm="1">
        <f t="array" ref="B18">INDEX(DI_MODUL_NAMES[],CONFIG_DI[[#This Row],[MODUL NUM]]+1,2)</f>
        <v>A111</v>
      </c>
      <c r="C18" s="23">
        <v>6</v>
      </c>
      <c r="D18" s="23" t="s">
        <v>29</v>
      </c>
      <c r="E18" s="23">
        <v>607</v>
      </c>
      <c r="F18" s="23" t="str" cm="1">
        <f t="array" ref="F18">INDEX(DB_DI[],E18+1,3)</f>
        <v>SPARE</v>
      </c>
      <c r="G18" s="23" t="str" cm="1">
        <f t="array" ref="G18">INDEX(DB_DI[],E18+1,4)</f>
        <v>SPARE_607</v>
      </c>
      <c r="H18" s="23">
        <f>IF(CONFIG_DI[[#This Row],[CONFIG]]=$AB$14,2,IF(CONFIG_DI[[#This Row],[CONFIG]]=$AB$13,1,0))</f>
        <v>0</v>
      </c>
      <c r="I18" s="23">
        <f t="shared" si="0"/>
        <v>607</v>
      </c>
      <c r="J18" s="23" t="str" cm="1">
        <f t="array" ref="J18">INDEX(DB_DI[],E18+1,5)</f>
        <v>MV +ALA03</v>
      </c>
      <c r="K18" s="23" t="str" cm="1">
        <f t="array" ref="K18">INDEX(DB_DI[],E18+1,6)</f>
        <v>SPARE</v>
      </c>
    </row>
    <row r="19" spans="1:11" x14ac:dyDescent="0.25">
      <c r="A19" s="23">
        <v>0</v>
      </c>
      <c r="B19" s="23" t="str" cm="1">
        <f t="array" ref="B19">INDEX(DI_MODUL_NAMES[],CONFIG_DI[[#This Row],[MODUL NUM]]+1,2)</f>
        <v>A111</v>
      </c>
      <c r="C19" s="23">
        <v>7</v>
      </c>
      <c r="D19" s="23" t="s">
        <v>29</v>
      </c>
      <c r="E19" s="23">
        <v>607</v>
      </c>
      <c r="F19" s="23" t="str" cm="1">
        <f t="array" ref="F19">INDEX(DB_DI[],E19+1,3)</f>
        <v>SPARE</v>
      </c>
      <c r="G19" s="23" t="str" cm="1">
        <f t="array" ref="G19">INDEX(DB_DI[],E19+1,4)</f>
        <v>SPARE_607</v>
      </c>
      <c r="H19" s="23">
        <f>IF(CONFIG_DI[[#This Row],[CONFIG]]=$AB$14,2,IF(CONFIG_DI[[#This Row],[CONFIG]]=$AB$13,1,0))</f>
        <v>0</v>
      </c>
      <c r="I19" s="23">
        <f t="shared" si="0"/>
        <v>607</v>
      </c>
      <c r="J19" s="23" t="str" cm="1">
        <f t="array" ref="J19">INDEX(DB_DI[],E19+1,5)</f>
        <v>MV +ALA03</v>
      </c>
      <c r="K19" s="23" t="str" cm="1">
        <f t="array" ref="K19">INDEX(DB_DI[],E19+1,6)</f>
        <v>SPARE</v>
      </c>
    </row>
    <row r="20" spans="1:11" x14ac:dyDescent="0.25">
      <c r="A20" s="23">
        <v>0</v>
      </c>
      <c r="B20" s="23" t="str" cm="1">
        <f t="array" ref="B20">INDEX(DI_MODUL_NAMES[],CONFIG_DI[[#This Row],[MODUL NUM]]+1,2)</f>
        <v>A111</v>
      </c>
      <c r="C20" s="23">
        <v>8</v>
      </c>
      <c r="D20" s="23" t="s">
        <v>31</v>
      </c>
      <c r="E20" s="23">
        <v>214</v>
      </c>
      <c r="F20" s="23" t="str" cm="1">
        <f t="array" ref="F20">INDEX(DB_DI[],E20+1,3)</f>
        <v>MIV_AND_BYPASS</v>
      </c>
      <c r="G20" s="23" t="str" cm="1">
        <f t="array" ref="G20">INDEX(DB_DI[],E20+1,4)</f>
        <v>MIV_PUMP_CB_CLOSED</v>
      </c>
      <c r="H20" s="23">
        <f>IF(CONFIG_DI[[#This Row],[CONFIG]]=$AB$14,2,IF(CONFIG_DI[[#This Row],[CONFIG]]=$AB$13,1,0))</f>
        <v>1</v>
      </c>
      <c r="I20" s="23">
        <f t="shared" si="0"/>
        <v>214</v>
      </c>
      <c r="J20" s="23" cm="1">
        <f t="array" ref="J20">INDEX(DB_DI[],E20+1,5)</f>
        <v>0</v>
      </c>
      <c r="K20" s="23" cm="1">
        <f t="array" ref="K20">INDEX(DB_DI[],E20+1,6)</f>
        <v>0</v>
      </c>
    </row>
    <row r="21" spans="1:11" x14ac:dyDescent="0.25">
      <c r="A21" s="23">
        <v>0</v>
      </c>
      <c r="B21" s="23" t="str" cm="1">
        <f t="array" ref="B21">INDEX(DI_MODUL_NAMES[],CONFIG_DI[[#This Row],[MODUL NUM]]+1,2)</f>
        <v>A111</v>
      </c>
      <c r="C21" s="23">
        <v>9</v>
      </c>
      <c r="D21" s="23" t="s">
        <v>31</v>
      </c>
      <c r="E21" s="23">
        <v>215</v>
      </c>
      <c r="F21" s="23" t="str" cm="1">
        <f t="array" ref="F21">INDEX(DB_DI[],E21+1,3)</f>
        <v>MIV_AND_BYPASS</v>
      </c>
      <c r="G21" s="23" t="str" cm="1">
        <f t="array" ref="G21">INDEX(DB_DI[],E21+1,4)</f>
        <v>MIV_PUMP_CONTACTOR_ON</v>
      </c>
      <c r="H21" s="23">
        <f>IF(CONFIG_DI[[#This Row],[CONFIG]]=$AB$14,2,IF(CONFIG_DI[[#This Row],[CONFIG]]=$AB$13,1,0))</f>
        <v>1</v>
      </c>
      <c r="I21" s="23">
        <f t="shared" si="0"/>
        <v>215</v>
      </c>
      <c r="J21" s="23" cm="1">
        <f t="array" ref="J21">INDEX(DB_DI[],E21+1,5)</f>
        <v>0</v>
      </c>
      <c r="K21" s="23" cm="1">
        <f t="array" ref="K21">INDEX(DB_DI[],E21+1,6)</f>
        <v>0</v>
      </c>
    </row>
    <row r="22" spans="1:11" x14ac:dyDescent="0.25">
      <c r="A22" s="23">
        <v>0</v>
      </c>
      <c r="B22" s="23" t="str" cm="1">
        <f t="array" ref="B22">INDEX(DI_MODUL_NAMES[],CONFIG_DI[[#This Row],[MODUL NUM]]+1,2)</f>
        <v>A111</v>
      </c>
      <c r="C22" s="23">
        <v>10</v>
      </c>
      <c r="D22" s="23" t="s">
        <v>31</v>
      </c>
      <c r="E22" s="23">
        <v>116</v>
      </c>
      <c r="F22" s="23" t="str" cm="1">
        <f t="array" ref="F22">INDEX(DB_DI[],E22+1,3)</f>
        <v>GEN</v>
      </c>
      <c r="G22" s="23" t="str" cm="1">
        <f t="array" ref="G22">INDEX(DB_DI[],E22+1,4)</f>
        <v>OIL_RELIEF_PUMP_1_CB_CLOSED</v>
      </c>
      <c r="H22" s="23">
        <f>IF(CONFIG_DI[[#This Row],[CONFIG]]=$AB$14,2,IF(CONFIG_DI[[#This Row],[CONFIG]]=$AB$13,1,0))</f>
        <v>1</v>
      </c>
      <c r="I22" s="23">
        <f t="shared" si="0"/>
        <v>116</v>
      </c>
      <c r="J22" s="23" t="str" cm="1">
        <f t="array" ref="J22">INDEX(DB_DI[],E22+1,5)</f>
        <v>Distribution board 220VDC 0BVD01</v>
      </c>
      <c r="K22" s="23" t="str" cm="1">
        <f t="array" ref="K22">INDEX(DB_DI[],E22+1,6)</f>
        <v>Service voltage supply faiure (-FS)</v>
      </c>
    </row>
    <row r="23" spans="1:11" x14ac:dyDescent="0.25">
      <c r="A23" s="23">
        <v>0</v>
      </c>
      <c r="B23" s="23" t="str" cm="1">
        <f t="array" ref="B23">INDEX(DI_MODUL_NAMES[],CONFIG_DI[[#This Row],[MODUL NUM]]+1,2)</f>
        <v>A111</v>
      </c>
      <c r="C23" s="23">
        <v>11</v>
      </c>
      <c r="D23" s="23" t="s">
        <v>31</v>
      </c>
      <c r="E23" s="23">
        <v>117</v>
      </c>
      <c r="F23" s="23" t="str" cm="1">
        <f t="array" ref="F23">INDEX(DB_DI[],E23+1,3)</f>
        <v>GEN</v>
      </c>
      <c r="G23" s="23" t="str" cm="1">
        <f t="array" ref="G23">INDEX(DB_DI[],E23+1,4)</f>
        <v>OIL_RELIEF_PUMP_1_CONTACTOR_ON</v>
      </c>
      <c r="H23" s="23">
        <f>IF(CONFIG_DI[[#This Row],[CONFIG]]=$AB$14,2,IF(CONFIG_DI[[#This Row],[CONFIG]]=$AB$13,1,0))</f>
        <v>1</v>
      </c>
      <c r="I23" s="23">
        <f t="shared" si="0"/>
        <v>117</v>
      </c>
      <c r="J23" s="23" cm="1">
        <f t="array" ref="J23">INDEX(DB_DI[],E23+1,5)</f>
        <v>0</v>
      </c>
      <c r="K23" s="23" cm="1">
        <f t="array" ref="K23">INDEX(DB_DI[],E23+1,6)</f>
        <v>0</v>
      </c>
    </row>
    <row r="24" spans="1:11" x14ac:dyDescent="0.25">
      <c r="A24" s="23">
        <v>0</v>
      </c>
      <c r="B24" s="23" t="str" cm="1">
        <f t="array" ref="B24">INDEX(DI_MODUL_NAMES[],CONFIG_DI[[#This Row],[MODUL NUM]]+1,2)</f>
        <v>A111</v>
      </c>
      <c r="C24" s="23">
        <v>12</v>
      </c>
      <c r="D24" s="23" t="s">
        <v>31</v>
      </c>
      <c r="E24" s="23">
        <v>118</v>
      </c>
      <c r="F24" s="23" t="str" cm="1">
        <f t="array" ref="F24">INDEX(DB_DI[],E24+1,3)</f>
        <v>GEN</v>
      </c>
      <c r="G24" s="23" t="str" cm="1">
        <f t="array" ref="G24">INDEX(DB_DI[],E24+1,4)</f>
        <v>OIL_RELIEF_PUMP_2_CB_CLOSED</v>
      </c>
      <c r="H24" s="23">
        <f>IF(CONFIG_DI[[#This Row],[CONFIG]]=$AB$14,2,IF(CONFIG_DI[[#This Row],[CONFIG]]=$AB$13,1,0))</f>
        <v>1</v>
      </c>
      <c r="I24" s="23">
        <f t="shared" si="0"/>
        <v>118</v>
      </c>
      <c r="J24" s="23" cm="1">
        <f t="array" ref="J24">INDEX(DB_DI[],E24+1,5)</f>
        <v>0</v>
      </c>
      <c r="K24" s="23" cm="1">
        <f t="array" ref="K24">INDEX(DB_DI[],E24+1,6)</f>
        <v>0</v>
      </c>
    </row>
    <row r="25" spans="1:11" x14ac:dyDescent="0.25">
      <c r="A25" s="23">
        <v>0</v>
      </c>
      <c r="B25" s="23" t="str" cm="1">
        <f t="array" ref="B25">INDEX(DI_MODUL_NAMES[],CONFIG_DI[[#This Row],[MODUL NUM]]+1,2)</f>
        <v>A111</v>
      </c>
      <c r="C25" s="23">
        <v>13</v>
      </c>
      <c r="D25" s="23" t="s">
        <v>31</v>
      </c>
      <c r="E25" s="23">
        <v>119</v>
      </c>
      <c r="F25" s="23" t="str" cm="1">
        <f t="array" ref="F25">INDEX(DB_DI[],E25+1,3)</f>
        <v>GEN</v>
      </c>
      <c r="G25" s="23" t="str" cm="1">
        <f t="array" ref="G25">INDEX(DB_DI[],E25+1,4)</f>
        <v>OIL_RELIEF_PUMP_2_CONTACTOR_ON</v>
      </c>
      <c r="H25" s="23">
        <f>IF(CONFIG_DI[[#This Row],[CONFIG]]=$AB$14,2,IF(CONFIG_DI[[#This Row],[CONFIG]]=$AB$13,1,0))</f>
        <v>1</v>
      </c>
      <c r="I25" s="23">
        <f t="shared" si="0"/>
        <v>119</v>
      </c>
      <c r="J25" s="23" cm="1">
        <f t="array" ref="J25">INDEX(DB_DI[],E25+1,5)</f>
        <v>0</v>
      </c>
      <c r="K25" s="23" cm="1">
        <f t="array" ref="K25">INDEX(DB_DI[],E25+1,6)</f>
        <v>0</v>
      </c>
    </row>
    <row r="26" spans="1:11" x14ac:dyDescent="0.25">
      <c r="A26" s="23">
        <v>0</v>
      </c>
      <c r="B26" s="23" t="str" cm="1">
        <f t="array" ref="B26">INDEX(DI_MODUL_NAMES[],CONFIG_DI[[#This Row],[MODUL NUM]]+1,2)</f>
        <v>A111</v>
      </c>
      <c r="C26" s="23">
        <v>14</v>
      </c>
      <c r="D26" s="23" t="s">
        <v>31</v>
      </c>
      <c r="E26" s="23">
        <v>416</v>
      </c>
      <c r="F26" s="23" t="str" cm="1">
        <f t="array" ref="F26">INDEX(DB_DI[],E26+1,3)</f>
        <v>DRAIN_AND_DEW</v>
      </c>
      <c r="G26" s="23" t="str" cm="1">
        <f t="array" ref="G26">INDEX(DB_DI[],E26+1,4)</f>
        <v>DWS_PUMP_1_CB_CLOSED</v>
      </c>
      <c r="H26" s="23">
        <f>IF(CONFIG_DI[[#This Row],[CONFIG]]=$AB$14,2,IF(CONFIG_DI[[#This Row],[CONFIG]]=$AB$13,1,0))</f>
        <v>1</v>
      </c>
      <c r="I26" s="23">
        <f t="shared" si="0"/>
        <v>416</v>
      </c>
      <c r="J26" s="23" t="str" cm="1">
        <f t="array" ref="J26">INDEX(DB_DI[],E26+1,5)</f>
        <v>Auxiliary supply cubicle +BFA01</v>
      </c>
      <c r="K26" s="23" t="str" cm="1">
        <f t="array" ref="K26">INDEX(DB_DI[],E26+1,6)</f>
        <v>Drainage pump 1 Minicass trip (-K100)</v>
      </c>
    </row>
    <row r="27" spans="1:11" x14ac:dyDescent="0.25">
      <c r="A27" s="23">
        <v>0</v>
      </c>
      <c r="B27" s="23" t="str" cm="1">
        <f t="array" ref="B27">INDEX(DI_MODUL_NAMES[],CONFIG_DI[[#This Row],[MODUL NUM]]+1,2)</f>
        <v>A111</v>
      </c>
      <c r="C27" s="23">
        <v>15</v>
      </c>
      <c r="D27" s="23" t="s">
        <v>31</v>
      </c>
      <c r="E27" s="23">
        <v>417</v>
      </c>
      <c r="F27" s="23" t="str" cm="1">
        <f t="array" ref="F27">INDEX(DB_DI[],E27+1,3)</f>
        <v>DRAIN_AND_DEW</v>
      </c>
      <c r="G27" s="23" t="str" cm="1">
        <f t="array" ref="G27">INDEX(DB_DI[],E27+1,4)</f>
        <v>DWS_PUMP_1_CONTACTOR_ON</v>
      </c>
      <c r="H27" s="23">
        <f>IF(CONFIG_DI[[#This Row],[CONFIG]]=$AB$14,2,IF(CONFIG_DI[[#This Row],[CONFIG]]=$AB$13,1,0))</f>
        <v>1</v>
      </c>
      <c r="I27" s="23">
        <f t="shared" si="0"/>
        <v>417</v>
      </c>
      <c r="J27" s="23" t="str" cm="1">
        <f t="array" ref="J27">INDEX(DB_DI[],E27+1,5)</f>
        <v>Auxiliary supply cubicle +BFA01</v>
      </c>
      <c r="K27" s="23" t="str" cm="1">
        <f t="array" ref="K27">INDEX(DB_DI[],E27+1,6)</f>
        <v>Drainage pump 1 Minicass MCB (-F32) ON</v>
      </c>
    </row>
    <row r="28" spans="1:11" x14ac:dyDescent="0.25">
      <c r="A28" s="23">
        <v>1</v>
      </c>
      <c r="B28" s="23" t="str" cm="1">
        <f t="array" ref="B28">INDEX(DI_MODUL_NAMES[],CONFIG_DI[[#This Row],[MODUL NUM]]+1,2)</f>
        <v>A112</v>
      </c>
      <c r="C28" s="23">
        <v>0</v>
      </c>
      <c r="D28" s="23" t="s">
        <v>31</v>
      </c>
      <c r="E28" s="23">
        <v>293</v>
      </c>
      <c r="F28" s="23" t="str" cm="1">
        <f t="array" ref="F28">INDEX(DB_DI[],E28+1,3)</f>
        <v>CWS_AND_LOU_SYS</v>
      </c>
      <c r="G28" s="23" t="str" cm="1">
        <f t="array" ref="G28">INDEX(DB_DI[],E28+1,4)</f>
        <v>CWS_FILTER_CB_ON</v>
      </c>
      <c r="H28" s="23">
        <f>IF(CONFIG_DI[[#This Row],[CONFIG]]=$AB$14,2,IF(CONFIG_DI[[#This Row],[CONFIG]]=$AB$13,1,0))</f>
        <v>1</v>
      </c>
      <c r="I28" s="23">
        <f t="shared" si="0"/>
        <v>293</v>
      </c>
      <c r="J28" s="23" cm="1">
        <f t="array" ref="J28">INDEX(DB_DI[],E28+1,5)</f>
        <v>0</v>
      </c>
      <c r="K28" s="23" cm="1">
        <f t="array" ref="K28">INDEX(DB_DI[],E28+1,6)</f>
        <v>0</v>
      </c>
    </row>
    <row r="29" spans="1:11" x14ac:dyDescent="0.25">
      <c r="A29" s="23">
        <v>1</v>
      </c>
      <c r="B29" s="23" t="str" cm="1">
        <f t="array" ref="B29">INDEX(DI_MODUL_NAMES[],CONFIG_DI[[#This Row],[MODUL NUM]]+1,2)</f>
        <v>A112</v>
      </c>
      <c r="C29" s="23">
        <v>1</v>
      </c>
      <c r="D29" s="23" t="s">
        <v>31</v>
      </c>
      <c r="E29" s="23">
        <v>398</v>
      </c>
      <c r="F29" s="23" t="str" cm="1">
        <f t="array" ref="F29">INDEX(DB_DI[],E29+1,3)</f>
        <v>TRAFO</v>
      </c>
      <c r="G29" s="23" t="str" cm="1">
        <f t="array" ref="G29">INDEX(DB_DI[],E29+1,4)</f>
        <v>TRAFO_1_PS_ON</v>
      </c>
      <c r="H29" s="23">
        <f>IF(CONFIG_DI[[#This Row],[CONFIG]]=$AB$14,2,IF(CONFIG_DI[[#This Row],[CONFIG]]=$AB$13,1,0))</f>
        <v>1</v>
      </c>
      <c r="I29" s="23">
        <f t="shared" si="0"/>
        <v>398</v>
      </c>
      <c r="J29" s="23" cm="1">
        <f t="array" ref="J29">INDEX(DB_DI[],E29+1,5)</f>
        <v>0</v>
      </c>
      <c r="K29" s="23" cm="1">
        <f t="array" ref="K29">INDEX(DB_DI[],E29+1,6)</f>
        <v>0</v>
      </c>
    </row>
    <row r="30" spans="1:11" x14ac:dyDescent="0.25">
      <c r="A30" s="23">
        <v>1</v>
      </c>
      <c r="B30" s="23" t="str" cm="1">
        <f t="array" ref="B30">INDEX(DI_MODUL_NAMES[],CONFIG_DI[[#This Row],[MODUL NUM]]+1,2)</f>
        <v>A112</v>
      </c>
      <c r="C30" s="23">
        <v>2</v>
      </c>
      <c r="D30" s="23" t="s">
        <v>31</v>
      </c>
      <c r="E30" s="23">
        <v>99</v>
      </c>
      <c r="F30" s="23" t="str" cm="1">
        <f t="array" ref="F30">INDEX(DB_DI[],E30+1,3)</f>
        <v>GEN</v>
      </c>
      <c r="G30" s="23" t="str" cm="1">
        <f t="array" ref="G30">INDEX(DB_DI[],E30+1,4)</f>
        <v>HEATER_MCB_OK</v>
      </c>
      <c r="H30" s="23">
        <f>IF(CONFIG_DI[[#This Row],[CONFIG]]=$AB$14,2,IF(CONFIG_DI[[#This Row],[CONFIG]]=$AB$13,1,0))</f>
        <v>1</v>
      </c>
      <c r="I30" s="23">
        <f t="shared" si="0"/>
        <v>99</v>
      </c>
      <c r="J30" s="23" t="str" cm="1">
        <f t="array" ref="J30">INDEX(DB_DI[],E30+1,5)</f>
        <v>Unit 1 control cubice +1CJA01</v>
      </c>
      <c r="K30" s="23" t="str" cm="1">
        <f t="array" ref="K30">INDEX(DB_DI[],E30+1,6)</f>
        <v>Generator heater MCB ON (-F57)</v>
      </c>
    </row>
    <row r="31" spans="1:11" x14ac:dyDescent="0.25">
      <c r="A31" s="23">
        <v>1</v>
      </c>
      <c r="B31" s="23" t="str" cm="1">
        <f t="array" ref="B31">INDEX(DI_MODUL_NAMES[],CONFIG_DI[[#This Row],[MODUL NUM]]+1,2)</f>
        <v>A112</v>
      </c>
      <c r="C31" s="23">
        <v>3</v>
      </c>
      <c r="D31" s="23" t="s">
        <v>31</v>
      </c>
      <c r="E31" s="23">
        <v>100</v>
      </c>
      <c r="F31" s="23" t="str" cm="1">
        <f t="array" ref="F31">INDEX(DB_DI[],E31+1,3)</f>
        <v>GEN</v>
      </c>
      <c r="G31" s="23" t="str" cm="1">
        <f t="array" ref="G31">INDEX(DB_DI[],E31+1,4)</f>
        <v>HEATER_CONT_ON</v>
      </c>
      <c r="H31" s="23">
        <f>IF(CONFIG_DI[[#This Row],[CONFIG]]=$AB$14,2,IF(CONFIG_DI[[#This Row],[CONFIG]]=$AB$13,1,0))</f>
        <v>1</v>
      </c>
      <c r="I31" s="23">
        <f t="shared" si="0"/>
        <v>100</v>
      </c>
      <c r="J31" s="23" t="str" cm="1">
        <f t="array" ref="J31">INDEX(DB_DI[],E31+1,5)</f>
        <v>Unit 1 control cubice +1CJA01</v>
      </c>
      <c r="K31" s="23" t="str" cm="1">
        <f t="array" ref="K31">INDEX(DB_DI[],E31+1,6)</f>
        <v>Generator heater contactor ON (-K57)</v>
      </c>
    </row>
    <row r="32" spans="1:11" x14ac:dyDescent="0.25">
      <c r="A32" s="23">
        <v>1</v>
      </c>
      <c r="B32" s="23" t="str" cm="1">
        <f t="array" ref="B32">INDEX(DI_MODUL_NAMES[],CONFIG_DI[[#This Row],[MODUL NUM]]+1,2)</f>
        <v>A112</v>
      </c>
      <c r="C32" s="23">
        <v>4</v>
      </c>
      <c r="D32" s="23" t="s">
        <v>31</v>
      </c>
      <c r="E32" s="23">
        <v>354</v>
      </c>
      <c r="F32" s="23" t="str" cm="1">
        <f t="array" ref="F32">INDEX(DB_DI[],E32+1,3)</f>
        <v>TURBINE</v>
      </c>
      <c r="G32" s="23" t="str" cm="1">
        <f t="array" ref="G32">INDEX(DB_DI[],E32+1,4)</f>
        <v>DISTRIBUTOR_PS_MCB_ON</v>
      </c>
      <c r="H32" s="23">
        <f>IF(CONFIG_DI[[#This Row],[CONFIG]]=$AB$14,2,IF(CONFIG_DI[[#This Row],[CONFIG]]=$AB$13,1,0))</f>
        <v>1</v>
      </c>
      <c r="I32" s="23">
        <f t="shared" si="0"/>
        <v>354</v>
      </c>
      <c r="J32" s="23" cm="1">
        <f t="array" ref="J32">INDEX(DB_DI[],E32+1,5)</f>
        <v>0</v>
      </c>
      <c r="K32" s="23" cm="1">
        <f t="array" ref="K32">INDEX(DB_DI[],E32+1,6)</f>
        <v>0</v>
      </c>
    </row>
    <row r="33" spans="1:11" x14ac:dyDescent="0.25">
      <c r="A33" s="23">
        <v>1</v>
      </c>
      <c r="B33" s="23" t="str" cm="1">
        <f t="array" ref="B33">INDEX(DI_MODUL_NAMES[],CONFIG_DI[[#This Row],[MODUL NUM]]+1,2)</f>
        <v>A112</v>
      </c>
      <c r="C33" s="23">
        <v>5</v>
      </c>
      <c r="D33" s="23" t="s">
        <v>31</v>
      </c>
      <c r="E33" s="23">
        <v>216</v>
      </c>
      <c r="F33" s="23" t="str" cm="1">
        <f t="array" ref="F33">INDEX(DB_DI[],E33+1,3)</f>
        <v>MIV_AND_BYPASS</v>
      </c>
      <c r="G33" s="23" t="str" cm="1">
        <f t="array" ref="G33">INDEX(DB_DI[],E33+1,4)</f>
        <v>MIV_HEATER_MCB_OK_1</v>
      </c>
      <c r="H33" s="23">
        <f>IF(CONFIG_DI[[#This Row],[CONFIG]]=$AB$14,2,IF(CONFIG_DI[[#This Row],[CONFIG]]=$AB$13,1,0))</f>
        <v>1</v>
      </c>
      <c r="I33" s="23">
        <f t="shared" si="0"/>
        <v>216</v>
      </c>
      <c r="J33" s="23" cm="1">
        <f t="array" ref="J33">INDEX(DB_DI[],E33+1,5)</f>
        <v>0</v>
      </c>
      <c r="K33" s="23" cm="1">
        <f t="array" ref="K33">INDEX(DB_DI[],E33+1,6)</f>
        <v>0</v>
      </c>
    </row>
    <row r="34" spans="1:11" x14ac:dyDescent="0.25">
      <c r="A34" s="23">
        <v>1</v>
      </c>
      <c r="B34" s="23" t="str" cm="1">
        <f t="array" ref="B34">INDEX(DI_MODUL_NAMES[],CONFIG_DI[[#This Row],[MODUL NUM]]+1,2)</f>
        <v>A112</v>
      </c>
      <c r="C34" s="23">
        <v>6</v>
      </c>
      <c r="D34" s="23" t="s">
        <v>29</v>
      </c>
      <c r="E34" s="23">
        <v>607</v>
      </c>
      <c r="F34" s="23" t="str" cm="1">
        <f t="array" ref="F34">INDEX(DB_DI[],E34+1,3)</f>
        <v>SPARE</v>
      </c>
      <c r="G34" s="23" t="str" cm="1">
        <f t="array" ref="G34">INDEX(DB_DI[],E34+1,4)</f>
        <v>SPARE_607</v>
      </c>
      <c r="H34" s="23">
        <f>IF(CONFIG_DI[[#This Row],[CONFIG]]=$AB$14,2,IF(CONFIG_DI[[#This Row],[CONFIG]]=$AB$13,1,0))</f>
        <v>0</v>
      </c>
      <c r="I34" s="23">
        <f t="shared" si="0"/>
        <v>607</v>
      </c>
      <c r="J34" s="23" t="str" cm="1">
        <f t="array" ref="J34">INDEX(DB_DI[],E34+1,5)</f>
        <v>MV +ALA03</v>
      </c>
      <c r="K34" s="23" t="str" cm="1">
        <f t="array" ref="K34">INDEX(DB_DI[],E34+1,6)</f>
        <v>SPARE</v>
      </c>
    </row>
    <row r="35" spans="1:11" x14ac:dyDescent="0.25">
      <c r="A35" s="23">
        <v>1</v>
      </c>
      <c r="B35" s="23" t="str" cm="1">
        <f t="array" ref="B35">INDEX(DI_MODUL_NAMES[],CONFIG_DI[[#This Row],[MODUL NUM]]+1,2)</f>
        <v>A112</v>
      </c>
      <c r="C35" s="23">
        <v>7</v>
      </c>
      <c r="D35" s="23" t="s">
        <v>29</v>
      </c>
      <c r="E35" s="23">
        <v>607</v>
      </c>
      <c r="F35" s="23" t="str" cm="1">
        <f t="array" ref="F35">INDEX(DB_DI[],E35+1,3)</f>
        <v>SPARE</v>
      </c>
      <c r="G35" s="23" t="str" cm="1">
        <f t="array" ref="G35">INDEX(DB_DI[],E35+1,4)</f>
        <v>SPARE_607</v>
      </c>
      <c r="H35" s="23">
        <f>IF(CONFIG_DI[[#This Row],[CONFIG]]=$AB$14,2,IF(CONFIG_DI[[#This Row],[CONFIG]]=$AB$13,1,0))</f>
        <v>0</v>
      </c>
      <c r="I35" s="23">
        <f t="shared" si="0"/>
        <v>607</v>
      </c>
      <c r="J35" s="23" t="str" cm="1">
        <f t="array" ref="J35">INDEX(DB_DI[],E35+1,5)</f>
        <v>MV +ALA03</v>
      </c>
      <c r="K35" s="23" t="str" cm="1">
        <f t="array" ref="K35">INDEX(DB_DI[],E35+1,6)</f>
        <v>SPARE</v>
      </c>
    </row>
    <row r="36" spans="1:11" x14ac:dyDescent="0.25">
      <c r="A36" s="23">
        <v>1</v>
      </c>
      <c r="B36" s="23" t="str" cm="1">
        <f t="array" ref="B36">INDEX(DI_MODUL_NAMES[],CONFIG_DI[[#This Row],[MODUL NUM]]+1,2)</f>
        <v>A112</v>
      </c>
      <c r="C36" s="23">
        <v>8</v>
      </c>
      <c r="D36" s="23" t="s">
        <v>31</v>
      </c>
      <c r="E36" s="23">
        <v>12</v>
      </c>
      <c r="F36" s="23" t="str" cm="1">
        <f t="array" ref="F36">INDEX(DB_DI[],E36+1,3)</f>
        <v>CTRL_AND_SYNC</v>
      </c>
      <c r="G36" s="23" t="str" cm="1">
        <f t="array" ref="G36">INDEX(DB_DI[],E36+1,4)</f>
        <v>MCB_TRIP_GROUP</v>
      </c>
      <c r="H36" s="23">
        <f>IF(CONFIG_DI[[#This Row],[CONFIG]]=$AB$14,2,IF(CONFIG_DI[[#This Row],[CONFIG]]=$AB$13,1,0))</f>
        <v>1</v>
      </c>
      <c r="I36" s="23">
        <f t="shared" si="0"/>
        <v>12</v>
      </c>
      <c r="J36" s="23" t="str" cm="1">
        <f t="array" ref="J36">INDEX(DB_DI[],E36+1,5)</f>
        <v>Unit 1 control cubice +1CJA01</v>
      </c>
      <c r="K36" s="23" t="str" cm="1">
        <f t="array" ref="K36">INDEX(DB_DI[],E36+1,6)</f>
        <v>Synchronization speed down (-S252)</v>
      </c>
    </row>
    <row r="37" spans="1:11" x14ac:dyDescent="0.25">
      <c r="A37" s="23">
        <v>1</v>
      </c>
      <c r="B37" s="23" t="str" cm="1">
        <f t="array" ref="B37">INDEX(DI_MODUL_NAMES[],CONFIG_DI[[#This Row],[MODUL NUM]]+1,2)</f>
        <v>A112</v>
      </c>
      <c r="C37" s="23">
        <v>9</v>
      </c>
      <c r="D37" s="23" t="s">
        <v>31</v>
      </c>
      <c r="E37" s="23">
        <v>8</v>
      </c>
      <c r="F37" s="23" t="str" cm="1">
        <f t="array" ref="F37">INDEX(DB_DI[],E37+1,3)</f>
        <v>CTRL_AND_SYNC</v>
      </c>
      <c r="G37" s="23" t="str" cm="1">
        <f t="array" ref="G37">INDEX(DB_DI[],E37+1,4)</f>
        <v>ESD_RELAY_ACT</v>
      </c>
      <c r="H37" s="23">
        <f>IF(CONFIG_DI[[#This Row],[CONFIG]]=$AB$14,2,IF(CONFIG_DI[[#This Row],[CONFIG]]=$AB$13,1,0))</f>
        <v>1</v>
      </c>
      <c r="I37" s="23">
        <f t="shared" si="0"/>
        <v>8</v>
      </c>
      <c r="J37" s="23" t="str" cm="1">
        <f t="array" ref="J37">INDEX(DB_DI[],E37+1,5)</f>
        <v>Unit 1 control cubice +1CJA01</v>
      </c>
      <c r="K37" s="23" t="str" cm="1">
        <f t="array" ref="K37">INDEX(DB_DI[],E37+1,6)</f>
        <v>ESD relay ON (-K301)</v>
      </c>
    </row>
    <row r="38" spans="1:11" x14ac:dyDescent="0.25">
      <c r="A38" s="23">
        <v>1</v>
      </c>
      <c r="B38" s="23" t="str" cm="1">
        <f t="array" ref="B38">INDEX(DI_MODUL_NAMES[],CONFIG_DI[[#This Row],[MODUL NUM]]+1,2)</f>
        <v>A112</v>
      </c>
      <c r="C38" s="23">
        <v>10</v>
      </c>
      <c r="D38" s="23" t="s">
        <v>31</v>
      </c>
      <c r="E38" s="23">
        <v>28</v>
      </c>
      <c r="F38" s="23" t="str" cm="1">
        <f t="array" ref="F38">INDEX(DB_DI[],E38+1,3)</f>
        <v>CTRL_AND_SYNC</v>
      </c>
      <c r="G38" s="23" t="str" cm="1">
        <f t="array" ref="G38">INDEX(DB_DI[],E38+1,4)</f>
        <v>QUICK_SD_OK</v>
      </c>
      <c r="H38" s="23">
        <f>IF(CONFIG_DI[[#This Row],[CONFIG]]=$AB$14,2,IF(CONFIG_DI[[#This Row],[CONFIG]]=$AB$13,1,0))</f>
        <v>1</v>
      </c>
      <c r="I38" s="23">
        <f t="shared" si="0"/>
        <v>28</v>
      </c>
      <c r="J38" s="23" t="str" cm="1">
        <f t="array" ref="J38">INDEX(DB_DI[],E38+1,5)</f>
        <v>Unit 1 control cubice +1CJA01</v>
      </c>
      <c r="K38" s="23" t="str" cm="1">
        <f t="array" ref="K38">INDEX(DB_DI[],E38+1,6)</f>
        <v>Quick shutdown relay ON (-K401)</v>
      </c>
    </row>
    <row r="39" spans="1:11" x14ac:dyDescent="0.25">
      <c r="A39" s="23">
        <v>1</v>
      </c>
      <c r="B39" s="23" t="str" cm="1">
        <f t="array" ref="B39">INDEX(DI_MODUL_NAMES[],CONFIG_DI[[#This Row],[MODUL NUM]]+1,2)</f>
        <v>A112</v>
      </c>
      <c r="C39" s="23">
        <v>11</v>
      </c>
      <c r="D39" s="23" t="s">
        <v>31</v>
      </c>
      <c r="E39" s="23">
        <v>25</v>
      </c>
      <c r="F39" s="23" t="str" cm="1">
        <f t="array" ref="F39">INDEX(DB_DI[],E39+1,3)</f>
        <v>CTRL_AND_SYNC</v>
      </c>
      <c r="G39" s="23" t="str" cm="1">
        <f t="array" ref="G39">INDEX(DB_DI[],E39+1,4)</f>
        <v>OVERSPEED_TRIP</v>
      </c>
      <c r="H39" s="23">
        <f>IF(CONFIG_DI[[#This Row],[CONFIG]]=$AB$14,2,IF(CONFIG_DI[[#This Row],[CONFIG]]=$AB$13,1,0))</f>
        <v>1</v>
      </c>
      <c r="I39" s="23">
        <f t="shared" si="0"/>
        <v>25</v>
      </c>
      <c r="J39" s="23" t="str" cm="1">
        <f t="array" ref="J39">INDEX(DB_DI[],E39+1,5)</f>
        <v>Unit 1 control cubice +1CJA01</v>
      </c>
      <c r="K39" s="23" t="str" cm="1">
        <f t="array" ref="K39">INDEX(DB_DI[],E39+1,6)</f>
        <v>Overspeed Trip (-K311)</v>
      </c>
    </row>
    <row r="40" spans="1:11" x14ac:dyDescent="0.25">
      <c r="A40" s="23">
        <v>1</v>
      </c>
      <c r="B40" s="23" t="str" cm="1">
        <f t="array" ref="B40">INDEX(DI_MODUL_NAMES[],CONFIG_DI[[#This Row],[MODUL NUM]]+1,2)</f>
        <v>A112</v>
      </c>
      <c r="C40" s="23">
        <v>12</v>
      </c>
      <c r="D40" s="23" t="s">
        <v>31</v>
      </c>
      <c r="E40" s="23">
        <v>26</v>
      </c>
      <c r="F40" s="23" t="str" cm="1">
        <f t="array" ref="F40">INDEX(DB_DI[],E40+1,3)</f>
        <v>CTRL_AND_SYNC</v>
      </c>
      <c r="G40" s="23" t="str" cm="1">
        <f t="array" ref="G40">INDEX(DB_DI[],E40+1,4)</f>
        <v>OVERSPEED_TRIP_2</v>
      </c>
      <c r="H40" s="23">
        <f>IF(CONFIG_DI[[#This Row],[CONFIG]]=$AB$14,2,IF(CONFIG_DI[[#This Row],[CONFIG]]=$AB$13,1,0))</f>
        <v>1</v>
      </c>
      <c r="I40" s="23">
        <f t="shared" si="0"/>
        <v>26</v>
      </c>
      <c r="J40" s="23" cm="1">
        <f t="array" ref="J40">INDEX(DB_DI[],E40+1,5)</f>
        <v>0</v>
      </c>
      <c r="K40" s="23" t="str" cm="1">
        <f t="array" ref="K40">INDEX(DB_DI[],E40+1,6)</f>
        <v>Remote start</v>
      </c>
    </row>
    <row r="41" spans="1:11" x14ac:dyDescent="0.25">
      <c r="A41" s="23">
        <v>1</v>
      </c>
      <c r="B41" s="23" t="str" cm="1">
        <f t="array" ref="B41">INDEX(DI_MODUL_NAMES[],CONFIG_DI[[#This Row],[MODUL NUM]]+1,2)</f>
        <v>A112</v>
      </c>
      <c r="C41" s="23">
        <v>13</v>
      </c>
      <c r="D41" s="23" t="s">
        <v>31</v>
      </c>
      <c r="E41" s="23">
        <v>52</v>
      </c>
      <c r="F41" s="23" t="str" cm="1">
        <f t="array" ref="F41">INDEX(DB_DI[],E41+1,3)</f>
        <v>AUX_SUPPLY</v>
      </c>
      <c r="G41" s="23" t="str" cm="1">
        <f t="array" ref="G41">INDEX(DB_DI[],E41+1,4)</f>
        <v>MULTIMETER_PS_OK</v>
      </c>
      <c r="H41" s="23">
        <f>IF(CONFIG_DI[[#This Row],[CONFIG]]=$AB$14,2,IF(CONFIG_DI[[#This Row],[CONFIG]]=$AB$13,1,0))</f>
        <v>1</v>
      </c>
      <c r="I41" s="23">
        <f t="shared" si="0"/>
        <v>52</v>
      </c>
      <c r="J41" s="23" cm="1">
        <f t="array" ref="J41">INDEX(DB_DI[],E41+1,5)</f>
        <v>0</v>
      </c>
      <c r="K41" s="23" t="str" cm="1">
        <f t="array" ref="K41">INDEX(DB_DI[],E41+1,6)</f>
        <v>AC/DC rectifier 3 OK</v>
      </c>
    </row>
    <row r="42" spans="1:11" x14ac:dyDescent="0.25">
      <c r="A42" s="23">
        <v>1</v>
      </c>
      <c r="B42" s="23" t="str" cm="1">
        <f t="array" ref="B42">INDEX(DI_MODUL_NAMES[],CONFIG_DI[[#This Row],[MODUL NUM]]+1,2)</f>
        <v>A112</v>
      </c>
      <c r="C42" s="23">
        <v>14</v>
      </c>
      <c r="D42" s="23" t="s">
        <v>31</v>
      </c>
      <c r="E42" s="23">
        <v>294</v>
      </c>
      <c r="F42" s="23" t="str" cm="1">
        <f t="array" ref="F42">INDEX(DB_DI[],E42+1,3)</f>
        <v>CWS_AND_LOU_SYS</v>
      </c>
      <c r="G42" s="23" t="str" cm="1">
        <f t="array" ref="G42">INDEX(DB_DI[],E42+1,4)</f>
        <v>CWS_VENTIL_MCB_ON</v>
      </c>
      <c r="H42" s="23">
        <f>IF(CONFIG_DI[[#This Row],[CONFIG]]=$AB$14,2,IF(CONFIG_DI[[#This Row],[CONFIG]]=$AB$13,1,0))</f>
        <v>1</v>
      </c>
      <c r="I42" s="23">
        <f t="shared" si="0"/>
        <v>294</v>
      </c>
      <c r="J42" s="23" cm="1">
        <f t="array" ref="J42">INDEX(DB_DI[],E42+1,5)</f>
        <v>0</v>
      </c>
      <c r="K42" s="23" cm="1">
        <f t="array" ref="K42">INDEX(DB_DI[],E42+1,6)</f>
        <v>0</v>
      </c>
    </row>
    <row r="43" spans="1:11" x14ac:dyDescent="0.25">
      <c r="A43" s="23">
        <v>1</v>
      </c>
      <c r="B43" s="23" t="str" cm="1">
        <f t="array" ref="B43">INDEX(DI_MODUL_NAMES[],CONFIG_DI[[#This Row],[MODUL NUM]]+1,2)</f>
        <v>A112</v>
      </c>
      <c r="C43" s="23">
        <v>15</v>
      </c>
      <c r="D43" s="23" t="s">
        <v>31</v>
      </c>
      <c r="E43" s="23">
        <v>295</v>
      </c>
      <c r="F43" s="23" t="str" cm="1">
        <f t="array" ref="F43">INDEX(DB_DI[],E43+1,3)</f>
        <v>CWS_AND_LOU_SYS</v>
      </c>
      <c r="G43" s="23" t="str" cm="1">
        <f t="array" ref="G43">INDEX(DB_DI[],E43+1,4)</f>
        <v>CWS_VENTIL_CONT_OPEN_ON</v>
      </c>
      <c r="H43" s="23">
        <f>IF(CONFIG_DI[[#This Row],[CONFIG]]=$AB$14,2,IF(CONFIG_DI[[#This Row],[CONFIG]]=$AB$13,1,0))</f>
        <v>1</v>
      </c>
      <c r="I43" s="23">
        <f t="shared" si="0"/>
        <v>295</v>
      </c>
      <c r="J43" s="23" cm="1">
        <f t="array" ref="J43">INDEX(DB_DI[],E43+1,5)</f>
        <v>0</v>
      </c>
      <c r="K43" s="23" cm="1">
        <f t="array" ref="K43">INDEX(DB_DI[],E43+1,6)</f>
        <v>0</v>
      </c>
    </row>
    <row r="44" spans="1:11" x14ac:dyDescent="0.25">
      <c r="A44" s="23">
        <v>2</v>
      </c>
      <c r="B44" s="23" t="str" cm="1">
        <f t="array" ref="B44">INDEX(DI_MODUL_NAMES[],CONFIG_DI[[#This Row],[MODUL NUM]]+1,2)</f>
        <v>A113</v>
      </c>
      <c r="C44" s="23">
        <v>0</v>
      </c>
      <c r="D44" s="23" t="s">
        <v>31</v>
      </c>
      <c r="E44" s="23">
        <v>296</v>
      </c>
      <c r="F44" s="23" t="str" cm="1">
        <f t="array" ref="F44">INDEX(DB_DI[],E44+1,3)</f>
        <v>CWS_AND_LOU_SYS</v>
      </c>
      <c r="G44" s="23" t="str" cm="1">
        <f t="array" ref="G44">INDEX(DB_DI[],E44+1,4)</f>
        <v>CWS_VENTIL_CONT_CLOSE_ON</v>
      </c>
      <c r="H44" s="23">
        <f>IF(CONFIG_DI[[#This Row],[CONFIG]]=$AB$14,2,IF(CONFIG_DI[[#This Row],[CONFIG]]=$AB$13,1,0))</f>
        <v>1</v>
      </c>
      <c r="I44" s="23">
        <f t="shared" si="0"/>
        <v>296</v>
      </c>
      <c r="J44" s="23" cm="1">
        <f t="array" ref="J44">INDEX(DB_DI[],E44+1,5)</f>
        <v>0</v>
      </c>
      <c r="K44" s="23" cm="1">
        <f t="array" ref="K44">INDEX(DB_DI[],E44+1,6)</f>
        <v>0</v>
      </c>
    </row>
    <row r="45" spans="1:11" x14ac:dyDescent="0.25">
      <c r="A45" s="23">
        <v>2</v>
      </c>
      <c r="B45" s="23" t="str" cm="1">
        <f t="array" ref="B45">INDEX(DI_MODUL_NAMES[],CONFIG_DI[[#This Row],[MODUL NUM]]+1,2)</f>
        <v>A113</v>
      </c>
      <c r="C45" s="23">
        <v>1</v>
      </c>
      <c r="D45" s="23" t="s">
        <v>31</v>
      </c>
      <c r="E45" s="23">
        <v>297</v>
      </c>
      <c r="F45" s="23" t="str" cm="1">
        <f t="array" ref="F45">INDEX(DB_DI[],E45+1,3)</f>
        <v>CWS_AND_LOU_SYS</v>
      </c>
      <c r="G45" s="23" t="str" cm="1">
        <f t="array" ref="G45">INDEX(DB_DI[],E45+1,4)</f>
        <v>CWS_EXC_CONT_ON</v>
      </c>
      <c r="H45" s="23">
        <f>IF(CONFIG_DI[[#This Row],[CONFIG]]=$AB$14,2,IF(CONFIG_DI[[#This Row],[CONFIG]]=$AB$13,1,0))</f>
        <v>1</v>
      </c>
      <c r="I45" s="23">
        <f t="shared" si="0"/>
        <v>297</v>
      </c>
      <c r="J45" s="23" cm="1">
        <f t="array" ref="J45">INDEX(DB_DI[],E45+1,5)</f>
        <v>0</v>
      </c>
      <c r="K45" s="23" cm="1">
        <f t="array" ref="K45">INDEX(DB_DI[],E45+1,6)</f>
        <v>0</v>
      </c>
    </row>
    <row r="46" spans="1:11" x14ac:dyDescent="0.25">
      <c r="A46" s="23">
        <v>2</v>
      </c>
      <c r="B46" s="23" t="str" cm="1">
        <f t="array" ref="B46">INDEX(DI_MODUL_NAMES[],CONFIG_DI[[#This Row],[MODUL NUM]]+1,2)</f>
        <v>A113</v>
      </c>
      <c r="C46" s="23">
        <v>2</v>
      </c>
      <c r="D46" s="23" t="s">
        <v>31</v>
      </c>
      <c r="E46" s="23">
        <v>418</v>
      </c>
      <c r="F46" s="23" t="str" cm="1">
        <f t="array" ref="F46">INDEX(DB_DI[],E46+1,3)</f>
        <v>DRAIN_AND_DEW</v>
      </c>
      <c r="G46" s="23" t="str" cm="1">
        <f t="array" ref="G46">INDEX(DB_DI[],E46+1,4)</f>
        <v>DWS_PUMP_2_CB_CLOSED</v>
      </c>
      <c r="H46" s="23">
        <f>IF(CONFIG_DI[[#This Row],[CONFIG]]=$AB$14,2,IF(CONFIG_DI[[#This Row],[CONFIG]]=$AB$13,1,0))</f>
        <v>1</v>
      </c>
      <c r="I46" s="23">
        <f t="shared" si="0"/>
        <v>418</v>
      </c>
      <c r="J46" s="23" t="str" cm="1">
        <f t="array" ref="J46">INDEX(DB_DI[],E46+1,5)</f>
        <v>Auxiliary supply cubicle +BFA01</v>
      </c>
      <c r="K46" s="23" t="str" cm="1">
        <f t="array" ref="K46">INDEX(DB_DI[],E46+1,6)</f>
        <v>Drainage pump 1  - control switch ON</v>
      </c>
    </row>
    <row r="47" spans="1:11" x14ac:dyDescent="0.25">
      <c r="A47" s="23">
        <v>2</v>
      </c>
      <c r="B47" s="23" t="str" cm="1">
        <f t="array" ref="B47">INDEX(DI_MODUL_NAMES[],CONFIG_DI[[#This Row],[MODUL NUM]]+1,2)</f>
        <v>A113</v>
      </c>
      <c r="C47" s="23">
        <v>3</v>
      </c>
      <c r="D47" s="23" t="s">
        <v>31</v>
      </c>
      <c r="E47" s="23">
        <v>419</v>
      </c>
      <c r="F47" s="23" t="str" cm="1">
        <f t="array" ref="F47">INDEX(DB_DI[],E47+1,3)</f>
        <v>DRAIN_AND_DEW</v>
      </c>
      <c r="G47" s="23" t="str" cm="1">
        <f t="array" ref="G47">INDEX(DB_DI[],E47+1,4)</f>
        <v>DWS_PUMP_2_CONTACTOR_ON</v>
      </c>
      <c r="H47" s="23">
        <f>IF(CONFIG_DI[[#This Row],[CONFIG]]=$AB$14,2,IF(CONFIG_DI[[#This Row],[CONFIG]]=$AB$13,1,0))</f>
        <v>1</v>
      </c>
      <c r="I47" s="23">
        <f t="shared" si="0"/>
        <v>419</v>
      </c>
      <c r="J47" s="23" t="str" cm="1">
        <f t="array" ref="J47">INDEX(DB_DI[],E47+1,5)</f>
        <v>Auxiliary supply cubicle +BFA01</v>
      </c>
      <c r="K47" s="23" t="str" cm="1">
        <f t="array" ref="K47">INDEX(DB_DI[],E47+1,6)</f>
        <v>Drainage pump 1  - control switch OFF</v>
      </c>
    </row>
    <row r="48" spans="1:11" x14ac:dyDescent="0.25">
      <c r="A48" s="23">
        <v>2</v>
      </c>
      <c r="B48" s="23" t="str" cm="1">
        <f t="array" ref="B48">INDEX(DI_MODUL_NAMES[],CONFIG_DI[[#This Row],[MODUL NUM]]+1,2)</f>
        <v>A113</v>
      </c>
      <c r="C48" s="23">
        <v>4</v>
      </c>
      <c r="D48" s="23" t="s">
        <v>31</v>
      </c>
      <c r="E48" s="23">
        <v>128</v>
      </c>
      <c r="F48" s="23" t="str" cm="1">
        <f t="array" ref="F48">INDEX(DB_DI[],E48+1,3)</f>
        <v>PROT</v>
      </c>
      <c r="G48" s="23" t="str" cm="1">
        <f t="array" ref="G48">INDEX(DB_DI[],E48+1,4)</f>
        <v>GEN_PROT_TRIP_1</v>
      </c>
      <c r="H48" s="23">
        <f>IF(CONFIG_DI[[#This Row],[CONFIG]]=$AB$14,2,IF(CONFIG_DI[[#This Row],[CONFIG]]=$AB$13,1,0))</f>
        <v>1</v>
      </c>
      <c r="I48" s="23">
        <f t="shared" si="0"/>
        <v>128</v>
      </c>
      <c r="J48" s="23" t="str" cm="1">
        <f t="array" ref="J48">INDEX(DB_DI[],E48+1,5)</f>
        <v>GCB cubicle +BAC01</v>
      </c>
      <c r="K48" s="23" t="str" cm="1">
        <f t="array" ref="K48">INDEX(DB_DI[],E48+1,6)</f>
        <v>Generator protection trip (-F511)</v>
      </c>
    </row>
    <row r="49" spans="1:11" x14ac:dyDescent="0.25">
      <c r="A49" s="23">
        <v>2</v>
      </c>
      <c r="B49" s="23" t="str" cm="1">
        <f t="array" ref="B49">INDEX(DI_MODUL_NAMES[],CONFIG_DI[[#This Row],[MODUL NUM]]+1,2)</f>
        <v>A113</v>
      </c>
      <c r="C49" s="23">
        <v>5</v>
      </c>
      <c r="D49" s="23" t="s">
        <v>31</v>
      </c>
      <c r="E49" s="23">
        <v>131</v>
      </c>
      <c r="F49" s="23" t="str" cm="1">
        <f t="array" ref="F49">INDEX(DB_DI[],E49+1,3)</f>
        <v>PROT</v>
      </c>
      <c r="G49" s="23" t="str" cm="1">
        <f t="array" ref="G49">INDEX(DB_DI[],E49+1,4)</f>
        <v>GEN_PROT_LIVE</v>
      </c>
      <c r="H49" s="23">
        <f>IF(CONFIG_DI[[#This Row],[CONFIG]]=$AB$14,2,IF(CONFIG_DI[[#This Row],[CONFIG]]=$AB$13,1,0))</f>
        <v>1</v>
      </c>
      <c r="I49" s="23">
        <f t="shared" si="0"/>
        <v>131</v>
      </c>
      <c r="J49" s="23" t="str" cm="1">
        <f t="array" ref="J49">INDEX(DB_DI[],E49+1,5)</f>
        <v>Unit 1 control cubice +1CJA01</v>
      </c>
      <c r="K49" s="23" t="str" cm="1">
        <f t="array" ref="K49">INDEX(DB_DI[],E49+1,6)</f>
        <v>Generator protection live (-F111)</v>
      </c>
    </row>
    <row r="50" spans="1:11" x14ac:dyDescent="0.25">
      <c r="A50" s="23">
        <v>2</v>
      </c>
      <c r="B50" s="23" t="str" cm="1">
        <f t="array" ref="B50">INDEX(DI_MODUL_NAMES[],CONFIG_DI[[#This Row],[MODUL NUM]]+1,2)</f>
        <v>A113</v>
      </c>
      <c r="C50" s="23">
        <v>6</v>
      </c>
      <c r="D50" s="23" t="s">
        <v>31</v>
      </c>
      <c r="E50" s="23">
        <v>450</v>
      </c>
      <c r="F50" s="23" t="str" cm="1">
        <f t="array" ref="F50">INDEX(DB_DI[],E50+1,3)</f>
        <v>EXC</v>
      </c>
      <c r="G50" s="23" t="str" cm="1">
        <f t="array" ref="G50">INDEX(DB_DI[],E50+1,4)</f>
        <v>VOLTAGE_HIGHER</v>
      </c>
      <c r="H50" s="23">
        <f>IF(CONFIG_DI[[#This Row],[CONFIG]]=$AB$14,2,IF(CONFIG_DI[[#This Row],[CONFIG]]=$AB$13,1,0))</f>
        <v>1</v>
      </c>
      <c r="I50" s="23">
        <f t="shared" si="0"/>
        <v>450</v>
      </c>
      <c r="J50" s="23" t="str" cm="1">
        <f t="array" ref="J50">INDEX(DB_DI[],E50+1,5)</f>
        <v>Unit 1 control cubice +1CJA01</v>
      </c>
      <c r="K50" s="23" t="str" cm="1">
        <f t="array" ref="K50">INDEX(DB_DI[],E50+1,6)</f>
        <v>Synchronization voltage higher (-S251)</v>
      </c>
    </row>
    <row r="51" spans="1:11" x14ac:dyDescent="0.25">
      <c r="A51" s="23">
        <v>2</v>
      </c>
      <c r="B51" s="23" t="str" cm="1">
        <f t="array" ref="B51">INDEX(DI_MODUL_NAMES[],CONFIG_DI[[#This Row],[MODUL NUM]]+1,2)</f>
        <v>A113</v>
      </c>
      <c r="C51" s="23">
        <v>7</v>
      </c>
      <c r="D51" s="23" t="s">
        <v>31</v>
      </c>
      <c r="E51" s="23">
        <v>449</v>
      </c>
      <c r="F51" s="23" t="str" cm="1">
        <f t="array" ref="F51">INDEX(DB_DI[],E51+1,3)</f>
        <v>EXC</v>
      </c>
      <c r="G51" s="23" t="str" cm="1">
        <f t="array" ref="G51">INDEX(DB_DI[],E51+1,4)</f>
        <v>VOLTAGE_LOWER</v>
      </c>
      <c r="H51" s="23">
        <f>IF(CONFIG_DI[[#This Row],[CONFIG]]=$AB$14,2,IF(CONFIG_DI[[#This Row],[CONFIG]]=$AB$13,1,0))</f>
        <v>1</v>
      </c>
      <c r="I51" s="23">
        <f t="shared" si="0"/>
        <v>449</v>
      </c>
      <c r="J51" s="23" t="str" cm="1">
        <f t="array" ref="J51">INDEX(DB_DI[],E51+1,5)</f>
        <v>Unit 1 control cubice +1CJA01</v>
      </c>
      <c r="K51" s="23" t="str" cm="1">
        <f t="array" ref="K51">INDEX(DB_DI[],E51+1,6)</f>
        <v>Synchronization voltage lower (-S251)</v>
      </c>
    </row>
    <row r="52" spans="1:11" x14ac:dyDescent="0.25">
      <c r="A52" s="23">
        <v>2</v>
      </c>
      <c r="B52" s="23" t="str" cm="1">
        <f t="array" ref="B52">INDEX(DI_MODUL_NAMES[],CONFIG_DI[[#This Row],[MODUL NUM]]+1,2)</f>
        <v>A113</v>
      </c>
      <c r="C52" s="23">
        <v>8</v>
      </c>
      <c r="D52" s="23" t="s">
        <v>31</v>
      </c>
      <c r="E52" s="23">
        <v>19</v>
      </c>
      <c r="F52" s="23" t="str" cm="1">
        <f t="array" ref="F52">INDEX(DB_DI[],E52+1,3)</f>
        <v>CTRL_AND_SYNC</v>
      </c>
      <c r="G52" s="23" t="str" cm="1">
        <f t="array" ref="G52">INDEX(DB_DI[],E52+1,4)</f>
        <v>SYNC_SPEED_DOWN</v>
      </c>
      <c r="H52" s="23">
        <f>IF(CONFIG_DI[[#This Row],[CONFIG]]=$AB$14,2,IF(CONFIG_DI[[#This Row],[CONFIG]]=$AB$13,1,0))</f>
        <v>1</v>
      </c>
      <c r="I52" s="23">
        <f t="shared" si="0"/>
        <v>19</v>
      </c>
      <c r="J52" s="23" t="str" cm="1">
        <f t="array" ref="J52">INDEX(DB_DI[],E52+1,5)</f>
        <v>Unit 1 control cubice +1CJA01</v>
      </c>
      <c r="K52" s="23" t="str" cm="1">
        <f t="array" ref="K52">INDEX(DB_DI[],E52+1,6)</f>
        <v>Synchronization speed down (-S252)</v>
      </c>
    </row>
    <row r="53" spans="1:11" x14ac:dyDescent="0.25">
      <c r="A53" s="23">
        <v>2</v>
      </c>
      <c r="B53" s="23" t="str" cm="1">
        <f t="array" ref="B53">INDEX(DI_MODUL_NAMES[],CONFIG_DI[[#This Row],[MODUL NUM]]+1,2)</f>
        <v>A113</v>
      </c>
      <c r="C53" s="23">
        <v>9</v>
      </c>
      <c r="D53" s="23" t="s">
        <v>31</v>
      </c>
      <c r="E53" s="23">
        <v>20</v>
      </c>
      <c r="F53" s="23" t="str" cm="1">
        <f t="array" ref="F53">INDEX(DB_DI[],E53+1,3)</f>
        <v>CTRL_AND_SYNC</v>
      </c>
      <c r="G53" s="23" t="str" cm="1">
        <f t="array" ref="G53">INDEX(DB_DI[],E53+1,4)</f>
        <v>SYNC_SPEED_UP</v>
      </c>
      <c r="H53" s="23">
        <f>IF(CONFIG_DI[[#This Row],[CONFIG]]=$AB$14,2,IF(CONFIG_DI[[#This Row],[CONFIG]]=$AB$13,1,0))</f>
        <v>1</v>
      </c>
      <c r="I53" s="23">
        <f t="shared" si="0"/>
        <v>20</v>
      </c>
      <c r="J53" s="23" t="str" cm="1">
        <f t="array" ref="J53">INDEX(DB_DI[],E53+1,5)</f>
        <v>Unit 1 control cubice +1CJA01</v>
      </c>
      <c r="K53" s="23" t="str" cm="1">
        <f t="array" ref="K53">INDEX(DB_DI[],E53+1,6)</f>
        <v>Synchronization speed up (-S252)</v>
      </c>
    </row>
    <row r="54" spans="1:11" x14ac:dyDescent="0.25">
      <c r="A54" s="23">
        <v>2</v>
      </c>
      <c r="B54" s="23" t="str" cm="1">
        <f t="array" ref="B54">INDEX(DI_MODUL_NAMES[],CONFIG_DI[[#This Row],[MODUL NUM]]+1,2)</f>
        <v>A113</v>
      </c>
      <c r="C54" s="23">
        <v>10</v>
      </c>
      <c r="D54" s="23" t="s">
        <v>31</v>
      </c>
      <c r="E54" s="23">
        <v>140</v>
      </c>
      <c r="F54" s="23" t="str" cm="1">
        <f t="array" ref="F54">INDEX(DB_DI[],E54+1,3)</f>
        <v>PROT</v>
      </c>
      <c r="G54" s="23" t="str" cm="1">
        <f t="array" ref="G54">INDEX(DB_DI[],E54+1,4)</f>
        <v>LINE_PROT_TRIP_1</v>
      </c>
      <c r="H54" s="23">
        <f>IF(CONFIG_DI[[#This Row],[CONFIG]]=$AB$14,2,IF(CONFIG_DI[[#This Row],[CONFIG]]=$AB$13,1,0))</f>
        <v>1</v>
      </c>
      <c r="I54" s="23">
        <f t="shared" si="0"/>
        <v>140</v>
      </c>
      <c r="J54" s="23" t="str" cm="1">
        <f t="array" ref="J54">INDEX(DB_DI[],E54+1,5)</f>
        <v>MV +H01</v>
      </c>
      <c r="K54" s="23" t="str" cm="1">
        <f t="array" ref="K54">INDEX(DB_DI[],E54+1,6)</f>
        <v>Line protection trip (-PR)</v>
      </c>
    </row>
    <row r="55" spans="1:11" x14ac:dyDescent="0.25">
      <c r="A55" s="23">
        <v>2</v>
      </c>
      <c r="B55" s="23" t="str" cm="1">
        <f t="array" ref="B55">INDEX(DI_MODUL_NAMES[],CONFIG_DI[[#This Row],[MODUL NUM]]+1,2)</f>
        <v>A113</v>
      </c>
      <c r="C55" s="23">
        <v>11</v>
      </c>
      <c r="D55" s="23" t="s">
        <v>31</v>
      </c>
      <c r="E55" s="23">
        <v>143</v>
      </c>
      <c r="F55" s="23" t="str" cm="1">
        <f t="array" ref="F55">INDEX(DB_DI[],E55+1,3)</f>
        <v>PROT</v>
      </c>
      <c r="G55" s="23" t="str" cm="1">
        <f t="array" ref="G55">INDEX(DB_DI[],E55+1,4)</f>
        <v>LINE_PROT_LIVE</v>
      </c>
      <c r="H55" s="23">
        <f>IF(CONFIG_DI[[#This Row],[CONFIG]]=$AB$14,2,IF(CONFIG_DI[[#This Row],[CONFIG]]=$AB$13,1,0))</f>
        <v>1</v>
      </c>
      <c r="I55" s="23">
        <f t="shared" si="0"/>
        <v>143</v>
      </c>
      <c r="J55" s="23" t="str" cm="1">
        <f t="array" ref="J55">INDEX(DB_DI[],E55+1,5)</f>
        <v>MV +H01</v>
      </c>
      <c r="K55" s="23" t="str" cm="1">
        <f t="array" ref="K55">INDEX(DB_DI[],E55+1,6)</f>
        <v>Line protection live (-PR)</v>
      </c>
    </row>
    <row r="56" spans="1:11" x14ac:dyDescent="0.25">
      <c r="A56" s="23">
        <v>2</v>
      </c>
      <c r="B56" s="23" t="str" cm="1">
        <f t="array" ref="B56">INDEX(DI_MODUL_NAMES[],CONFIG_DI[[#This Row],[MODUL NUM]]+1,2)</f>
        <v>A113</v>
      </c>
      <c r="C56" s="23">
        <v>12</v>
      </c>
      <c r="D56" s="23" t="s">
        <v>31</v>
      </c>
      <c r="E56" s="23">
        <v>63</v>
      </c>
      <c r="F56" s="23" t="str" cm="1">
        <f t="array" ref="F56">INDEX(DB_DI[],E56+1,3)</f>
        <v>AUX_SUPPLY</v>
      </c>
      <c r="G56" s="23" t="str" cm="1">
        <f t="array" ref="G56">INDEX(DB_DI[],E56+1,4)</f>
        <v>MCB_220V_DC_GROUP_TRIP</v>
      </c>
      <c r="H56" s="23">
        <f>IF(CONFIG_DI[[#This Row],[CONFIG]]=$AB$14,2,IF(CONFIG_DI[[#This Row],[CONFIG]]=$AB$13,1,0))</f>
        <v>1</v>
      </c>
      <c r="I56" s="23">
        <f t="shared" si="0"/>
        <v>63</v>
      </c>
      <c r="J56" s="23" t="str" cm="1">
        <f t="array" ref="J56">INDEX(DB_DI[],E56+1,5)</f>
        <v>Auxiliary supply cubicle +BFA01</v>
      </c>
      <c r="K56" s="23" t="str" cm="1">
        <f t="array" ref="K56">INDEX(DB_DI[],E56+1,6)</f>
        <v>External signals MCB ON (-F32)</v>
      </c>
    </row>
    <row r="57" spans="1:11" x14ac:dyDescent="0.25">
      <c r="A57" s="23">
        <v>2</v>
      </c>
      <c r="B57" s="23" t="str" cm="1">
        <f t="array" ref="B57">INDEX(DI_MODUL_NAMES[],CONFIG_DI[[#This Row],[MODUL NUM]]+1,2)</f>
        <v>A113</v>
      </c>
      <c r="C57" s="23">
        <v>13</v>
      </c>
      <c r="D57" s="23" t="s">
        <v>29</v>
      </c>
      <c r="E57" s="23">
        <v>607</v>
      </c>
      <c r="F57" s="23" t="str" cm="1">
        <f t="array" ref="F57">INDEX(DB_DI[],E57+1,3)</f>
        <v>SPARE</v>
      </c>
      <c r="G57" s="23" t="str" cm="1">
        <f t="array" ref="G57">INDEX(DB_DI[],E57+1,4)</f>
        <v>SPARE_607</v>
      </c>
      <c r="H57" s="23">
        <f>IF(CONFIG_DI[[#This Row],[CONFIG]]=$AB$14,2,IF(CONFIG_DI[[#This Row],[CONFIG]]=$AB$13,1,0))</f>
        <v>0</v>
      </c>
      <c r="I57" s="23">
        <f t="shared" si="0"/>
        <v>607</v>
      </c>
      <c r="J57" s="23" t="str" cm="1">
        <f t="array" ref="J57">INDEX(DB_DI[],E57+1,5)</f>
        <v>MV +ALA03</v>
      </c>
      <c r="K57" s="23" t="str" cm="1">
        <f t="array" ref="K57">INDEX(DB_DI[],E57+1,6)</f>
        <v>SPARE</v>
      </c>
    </row>
    <row r="58" spans="1:11" x14ac:dyDescent="0.25">
      <c r="A58" s="23">
        <v>2</v>
      </c>
      <c r="B58" s="23" t="str" cm="1">
        <f t="array" ref="B58">INDEX(DI_MODUL_NAMES[],CONFIG_DI[[#This Row],[MODUL NUM]]+1,2)</f>
        <v>A113</v>
      </c>
      <c r="C58" s="23">
        <v>14</v>
      </c>
      <c r="D58" s="23" t="s">
        <v>29</v>
      </c>
      <c r="E58" s="23">
        <v>607</v>
      </c>
      <c r="F58" s="23" t="str" cm="1">
        <f t="array" ref="F58">INDEX(DB_DI[],E58+1,3)</f>
        <v>SPARE</v>
      </c>
      <c r="G58" s="23" t="str" cm="1">
        <f t="array" ref="G58">INDEX(DB_DI[],E58+1,4)</f>
        <v>SPARE_607</v>
      </c>
      <c r="H58" s="23">
        <f>IF(CONFIG_DI[[#This Row],[CONFIG]]=$AB$14,2,IF(CONFIG_DI[[#This Row],[CONFIG]]=$AB$13,1,0))</f>
        <v>0</v>
      </c>
      <c r="I58" s="23">
        <f t="shared" si="0"/>
        <v>607</v>
      </c>
      <c r="J58" s="23" t="str" cm="1">
        <f t="array" ref="J58">INDEX(DB_DI[],E58+1,5)</f>
        <v>MV +ALA03</v>
      </c>
      <c r="K58" s="23" t="str" cm="1">
        <f t="array" ref="K58">INDEX(DB_DI[],E58+1,6)</f>
        <v>SPARE</v>
      </c>
    </row>
    <row r="59" spans="1:11" x14ac:dyDescent="0.25">
      <c r="A59" s="23">
        <v>2</v>
      </c>
      <c r="B59" s="23" t="str" cm="1">
        <f t="array" ref="B59">INDEX(DI_MODUL_NAMES[],CONFIG_DI[[#This Row],[MODUL NUM]]+1,2)</f>
        <v>A113</v>
      </c>
      <c r="C59" s="23">
        <v>15</v>
      </c>
      <c r="D59" s="23" t="s">
        <v>29</v>
      </c>
      <c r="E59" s="23">
        <v>607</v>
      </c>
      <c r="F59" s="23" t="str" cm="1">
        <f t="array" ref="F59">INDEX(DB_DI[],E59+1,3)</f>
        <v>SPARE</v>
      </c>
      <c r="G59" s="23" t="str" cm="1">
        <f t="array" ref="G59">INDEX(DB_DI[],E59+1,4)</f>
        <v>SPARE_607</v>
      </c>
      <c r="H59" s="23">
        <f>IF(CONFIG_DI[[#This Row],[CONFIG]]=$AB$14,2,IF(CONFIG_DI[[#This Row],[CONFIG]]=$AB$13,1,0))</f>
        <v>0</v>
      </c>
      <c r="I59" s="23">
        <f t="shared" si="0"/>
        <v>607</v>
      </c>
      <c r="J59" s="23" t="str" cm="1">
        <f t="array" ref="J59">INDEX(DB_DI[],E59+1,5)</f>
        <v>MV +ALA03</v>
      </c>
      <c r="K59" s="23" t="str" cm="1">
        <f t="array" ref="K59">INDEX(DB_DI[],E59+1,6)</f>
        <v>SPARE</v>
      </c>
    </row>
    <row r="60" spans="1:11" x14ac:dyDescent="0.25">
      <c r="A60" s="23">
        <v>3</v>
      </c>
      <c r="B60" s="23" t="str" cm="1">
        <f t="array" ref="B60">INDEX(DI_MODUL_NAMES[],CONFIG_DI[[#This Row],[MODUL NUM]]+1,2)</f>
        <v>A114</v>
      </c>
      <c r="C60" s="23">
        <v>0</v>
      </c>
      <c r="D60" s="23" t="s">
        <v>29</v>
      </c>
      <c r="E60" s="23">
        <v>607</v>
      </c>
      <c r="F60" s="23" t="str" cm="1">
        <f t="array" ref="F60">INDEX(DB_DI[],E60+1,3)</f>
        <v>SPARE</v>
      </c>
      <c r="G60" s="23" t="str" cm="1">
        <f t="array" ref="G60">INDEX(DB_DI[],E60+1,4)</f>
        <v>SPARE_607</v>
      </c>
      <c r="H60" s="23">
        <f>IF(CONFIG_DI[[#This Row],[CONFIG]]=$AB$14,2,IF(CONFIG_DI[[#This Row],[CONFIG]]=$AB$13,1,0))</f>
        <v>0</v>
      </c>
      <c r="I60" s="23">
        <f t="shared" si="0"/>
        <v>607</v>
      </c>
      <c r="J60" s="23" t="str" cm="1">
        <f t="array" ref="J60">INDEX(DB_DI[],E60+1,5)</f>
        <v>MV +ALA03</v>
      </c>
      <c r="K60" s="23" t="str" cm="1">
        <f t="array" ref="K60">INDEX(DB_DI[],E60+1,6)</f>
        <v>SPARE</v>
      </c>
    </row>
    <row r="61" spans="1:11" x14ac:dyDescent="0.25">
      <c r="A61" s="23">
        <v>3</v>
      </c>
      <c r="B61" s="23" t="str" cm="1">
        <f t="array" ref="B61">INDEX(DI_MODUL_NAMES[],CONFIG_DI[[#This Row],[MODUL NUM]]+1,2)</f>
        <v>A114</v>
      </c>
      <c r="C61" s="23">
        <v>1</v>
      </c>
      <c r="D61" s="23" t="s">
        <v>29</v>
      </c>
      <c r="E61" s="23">
        <v>607</v>
      </c>
      <c r="F61" s="23" t="str" cm="1">
        <f t="array" ref="F61">INDEX(DB_DI[],E61+1,3)</f>
        <v>SPARE</v>
      </c>
      <c r="G61" s="23" t="str" cm="1">
        <f t="array" ref="G61">INDEX(DB_DI[],E61+1,4)</f>
        <v>SPARE_607</v>
      </c>
      <c r="H61" s="23">
        <f>IF(CONFIG_DI[[#This Row],[CONFIG]]=$AB$14,2,IF(CONFIG_DI[[#This Row],[CONFIG]]=$AB$13,1,0))</f>
        <v>0</v>
      </c>
      <c r="I61" s="23">
        <f t="shared" si="0"/>
        <v>607</v>
      </c>
      <c r="J61" s="23" t="str" cm="1">
        <f t="array" ref="J61">INDEX(DB_DI[],E61+1,5)</f>
        <v>MV +ALA03</v>
      </c>
      <c r="K61" s="23" t="str" cm="1">
        <f t="array" ref="K61">INDEX(DB_DI[],E61+1,6)</f>
        <v>SPARE</v>
      </c>
    </row>
    <row r="62" spans="1:11" x14ac:dyDescent="0.25">
      <c r="A62" s="23">
        <v>3</v>
      </c>
      <c r="B62" s="23" t="str" cm="1">
        <f t="array" ref="B62">INDEX(DI_MODUL_NAMES[],CONFIG_DI[[#This Row],[MODUL NUM]]+1,2)</f>
        <v>A114</v>
      </c>
      <c r="C62" s="23">
        <v>2</v>
      </c>
      <c r="D62" s="23" t="s">
        <v>29</v>
      </c>
      <c r="E62" s="23">
        <v>607</v>
      </c>
      <c r="F62" s="23" t="str" cm="1">
        <f t="array" ref="F62">INDEX(DB_DI[],E62+1,3)</f>
        <v>SPARE</v>
      </c>
      <c r="G62" s="23" t="str" cm="1">
        <f t="array" ref="G62">INDEX(DB_DI[],E62+1,4)</f>
        <v>SPARE_607</v>
      </c>
      <c r="H62" s="23">
        <f>IF(CONFIG_DI[[#This Row],[CONFIG]]=$AB$14,2,IF(CONFIG_DI[[#This Row],[CONFIG]]=$AB$13,1,0))</f>
        <v>0</v>
      </c>
      <c r="I62" s="23">
        <f t="shared" si="0"/>
        <v>607</v>
      </c>
      <c r="J62" s="23" t="str" cm="1">
        <f t="array" ref="J62">INDEX(DB_DI[],E62+1,5)</f>
        <v>MV +ALA03</v>
      </c>
      <c r="K62" s="23" t="str" cm="1">
        <f t="array" ref="K62">INDEX(DB_DI[],E62+1,6)</f>
        <v>SPARE</v>
      </c>
    </row>
    <row r="63" spans="1:11" x14ac:dyDescent="0.25">
      <c r="A63" s="23">
        <v>3</v>
      </c>
      <c r="B63" s="23" t="str" cm="1">
        <f t="array" ref="B63">INDEX(DI_MODUL_NAMES[],CONFIG_DI[[#This Row],[MODUL NUM]]+1,2)</f>
        <v>A114</v>
      </c>
      <c r="C63" s="23">
        <v>3</v>
      </c>
      <c r="D63" s="23" t="s">
        <v>29</v>
      </c>
      <c r="E63" s="23">
        <v>607</v>
      </c>
      <c r="F63" s="23" t="str" cm="1">
        <f t="array" ref="F63">INDEX(DB_DI[],E63+1,3)</f>
        <v>SPARE</v>
      </c>
      <c r="G63" s="23" t="str" cm="1">
        <f t="array" ref="G63">INDEX(DB_DI[],E63+1,4)</f>
        <v>SPARE_607</v>
      </c>
      <c r="H63" s="23">
        <f>IF(CONFIG_DI[[#This Row],[CONFIG]]=$AB$14,2,IF(CONFIG_DI[[#This Row],[CONFIG]]=$AB$13,1,0))</f>
        <v>0</v>
      </c>
      <c r="I63" s="23">
        <f t="shared" si="0"/>
        <v>607</v>
      </c>
      <c r="J63" s="23" t="str" cm="1">
        <f t="array" ref="J63">INDEX(DB_DI[],E63+1,5)</f>
        <v>MV +ALA03</v>
      </c>
      <c r="K63" s="23" t="str" cm="1">
        <f t="array" ref="K63">INDEX(DB_DI[],E63+1,6)</f>
        <v>SPARE</v>
      </c>
    </row>
    <row r="64" spans="1:11" x14ac:dyDescent="0.25">
      <c r="A64" s="23">
        <v>3</v>
      </c>
      <c r="B64" s="23" t="str" cm="1">
        <f t="array" ref="B64">INDEX(DI_MODUL_NAMES[],CONFIG_DI[[#This Row],[MODUL NUM]]+1,2)</f>
        <v>A114</v>
      </c>
      <c r="C64" s="23">
        <v>4</v>
      </c>
      <c r="D64" s="23" t="s">
        <v>29</v>
      </c>
      <c r="E64" s="23">
        <v>607</v>
      </c>
      <c r="F64" s="23" t="str" cm="1">
        <f t="array" ref="F64">INDEX(DB_DI[],E64+1,3)</f>
        <v>SPARE</v>
      </c>
      <c r="G64" s="23" t="str" cm="1">
        <f t="array" ref="G64">INDEX(DB_DI[],E64+1,4)</f>
        <v>SPARE_607</v>
      </c>
      <c r="H64" s="23">
        <f>IF(CONFIG_DI[[#This Row],[CONFIG]]=$AB$14,2,IF(CONFIG_DI[[#This Row],[CONFIG]]=$AB$13,1,0))</f>
        <v>0</v>
      </c>
      <c r="I64" s="23">
        <f t="shared" si="0"/>
        <v>607</v>
      </c>
      <c r="J64" s="23" t="str" cm="1">
        <f t="array" ref="J64">INDEX(DB_DI[],E64+1,5)</f>
        <v>MV +ALA03</v>
      </c>
      <c r="K64" s="23" t="str" cm="1">
        <f t="array" ref="K64">INDEX(DB_DI[],E64+1,6)</f>
        <v>SPARE</v>
      </c>
    </row>
    <row r="65" spans="1:11" x14ac:dyDescent="0.25">
      <c r="A65" s="23">
        <v>3</v>
      </c>
      <c r="B65" s="23" t="str" cm="1">
        <f t="array" ref="B65">INDEX(DI_MODUL_NAMES[],CONFIG_DI[[#This Row],[MODUL NUM]]+1,2)</f>
        <v>A114</v>
      </c>
      <c r="C65" s="23">
        <v>5</v>
      </c>
      <c r="D65" s="23" t="s">
        <v>29</v>
      </c>
      <c r="E65" s="23">
        <v>607</v>
      </c>
      <c r="F65" s="23" t="str" cm="1">
        <f t="array" ref="F65">INDEX(DB_DI[],E65+1,3)</f>
        <v>SPARE</v>
      </c>
      <c r="G65" s="23" t="str" cm="1">
        <f t="array" ref="G65">INDEX(DB_DI[],E65+1,4)</f>
        <v>SPARE_607</v>
      </c>
      <c r="H65" s="23">
        <f>IF(CONFIG_DI[[#This Row],[CONFIG]]=$AB$14,2,IF(CONFIG_DI[[#This Row],[CONFIG]]=$AB$13,1,0))</f>
        <v>0</v>
      </c>
      <c r="I65" s="23">
        <f t="shared" si="0"/>
        <v>607</v>
      </c>
      <c r="J65" s="23" t="str" cm="1">
        <f t="array" ref="J65">INDEX(DB_DI[],E65+1,5)</f>
        <v>MV +ALA03</v>
      </c>
      <c r="K65" s="23" t="str" cm="1">
        <f t="array" ref="K65">INDEX(DB_DI[],E65+1,6)</f>
        <v>SPARE</v>
      </c>
    </row>
    <row r="66" spans="1:11" x14ac:dyDescent="0.25">
      <c r="A66" s="23">
        <v>3</v>
      </c>
      <c r="B66" s="23" t="str" cm="1">
        <f t="array" ref="B66">INDEX(DI_MODUL_NAMES[],CONFIG_DI[[#This Row],[MODUL NUM]]+1,2)</f>
        <v>A114</v>
      </c>
      <c r="C66" s="23">
        <v>6</v>
      </c>
      <c r="D66" s="23" t="s">
        <v>29</v>
      </c>
      <c r="E66" s="23">
        <v>607</v>
      </c>
      <c r="F66" s="23" t="str" cm="1">
        <f t="array" ref="F66">INDEX(DB_DI[],E66+1,3)</f>
        <v>SPARE</v>
      </c>
      <c r="G66" s="23" t="str" cm="1">
        <f t="array" ref="G66">INDEX(DB_DI[],E66+1,4)</f>
        <v>SPARE_607</v>
      </c>
      <c r="H66" s="23">
        <f>IF(CONFIG_DI[[#This Row],[CONFIG]]=$AB$14,2,IF(CONFIG_DI[[#This Row],[CONFIG]]=$AB$13,1,0))</f>
        <v>0</v>
      </c>
      <c r="I66" s="23">
        <f t="shared" si="0"/>
        <v>607</v>
      </c>
      <c r="J66" s="23" t="str" cm="1">
        <f t="array" ref="J66">INDEX(DB_DI[],E66+1,5)</f>
        <v>MV +ALA03</v>
      </c>
      <c r="K66" s="23" t="str" cm="1">
        <f t="array" ref="K66">INDEX(DB_DI[],E66+1,6)</f>
        <v>SPARE</v>
      </c>
    </row>
    <row r="67" spans="1:11" x14ac:dyDescent="0.25">
      <c r="A67" s="23">
        <v>3</v>
      </c>
      <c r="B67" s="23" t="str" cm="1">
        <f t="array" ref="B67">INDEX(DI_MODUL_NAMES[],CONFIG_DI[[#This Row],[MODUL NUM]]+1,2)</f>
        <v>A114</v>
      </c>
      <c r="C67" s="23">
        <v>7</v>
      </c>
      <c r="D67" s="23" t="s">
        <v>29</v>
      </c>
      <c r="E67" s="23">
        <v>607</v>
      </c>
      <c r="F67" s="23" t="str" cm="1">
        <f t="array" ref="F67">INDEX(DB_DI[],E67+1,3)</f>
        <v>SPARE</v>
      </c>
      <c r="G67" s="23" t="str" cm="1">
        <f t="array" ref="G67">INDEX(DB_DI[],E67+1,4)</f>
        <v>SPARE_607</v>
      </c>
      <c r="H67" s="23">
        <f>IF(CONFIG_DI[[#This Row],[CONFIG]]=$AB$14,2,IF(CONFIG_DI[[#This Row],[CONFIG]]=$AB$13,1,0))</f>
        <v>0</v>
      </c>
      <c r="I67" s="23">
        <f t="shared" si="0"/>
        <v>607</v>
      </c>
      <c r="J67" s="23" t="str" cm="1">
        <f t="array" ref="J67">INDEX(DB_DI[],E67+1,5)</f>
        <v>MV +ALA03</v>
      </c>
      <c r="K67" s="23" t="str" cm="1">
        <f t="array" ref="K67">INDEX(DB_DI[],E67+1,6)</f>
        <v>SPARE</v>
      </c>
    </row>
    <row r="68" spans="1:11" x14ac:dyDescent="0.25">
      <c r="A68" s="23">
        <v>3</v>
      </c>
      <c r="B68" s="23" t="str" cm="1">
        <f t="array" ref="B68">INDEX(DI_MODUL_NAMES[],CONFIG_DI[[#This Row],[MODUL NUM]]+1,2)</f>
        <v>A114</v>
      </c>
      <c r="C68" s="23">
        <v>8</v>
      </c>
      <c r="D68" s="23" t="s">
        <v>31</v>
      </c>
      <c r="E68" s="23">
        <v>194</v>
      </c>
      <c r="F68" s="23" t="str" cm="1">
        <f t="array" ref="F68">INDEX(DB_DI[],E68+1,3)</f>
        <v>MIV_AND_BYPASS</v>
      </c>
      <c r="G68" s="23" t="str" cm="1">
        <f t="array" ref="G68">INDEX(DB_DI[],E68+1,4)</f>
        <v>MIV_OPEN</v>
      </c>
      <c r="H68" s="23">
        <f>IF(CONFIG_DI[[#This Row],[CONFIG]]=$AB$14,2,IF(CONFIG_DI[[#This Row],[CONFIG]]=$AB$13,1,0))</f>
        <v>1</v>
      </c>
      <c r="I68" s="23">
        <f t="shared" si="0"/>
        <v>194</v>
      </c>
      <c r="J68" s="23" t="str" cm="1">
        <f t="array" ref="J68">INDEX(DB_DI[],E68+1,5)</f>
        <v>MIV +1MEB10</v>
      </c>
      <c r="K68" s="23" t="str" cm="1">
        <f t="array" ref="K68">INDEX(DB_DI[],E68+1,6)</f>
        <v>MIV open</v>
      </c>
    </row>
    <row r="69" spans="1:11" x14ac:dyDescent="0.25">
      <c r="A69" s="23">
        <v>3</v>
      </c>
      <c r="B69" s="23" t="str" cm="1">
        <f t="array" ref="B69">INDEX(DI_MODUL_NAMES[],CONFIG_DI[[#This Row],[MODUL NUM]]+1,2)</f>
        <v>A114</v>
      </c>
      <c r="C69" s="23">
        <v>9</v>
      </c>
      <c r="D69" s="23" t="s">
        <v>31</v>
      </c>
      <c r="E69" s="23">
        <v>192</v>
      </c>
      <c r="F69" s="23" t="str" cm="1">
        <f t="array" ref="F69">INDEX(DB_DI[],E69+1,3)</f>
        <v>MIV_AND_BYPASS</v>
      </c>
      <c r="G69" s="23" t="str" cm="1">
        <f t="array" ref="G69">INDEX(DB_DI[],E69+1,4)</f>
        <v>MIV_CLOSED</v>
      </c>
      <c r="H69" s="23">
        <f>IF(CONFIG_DI[[#This Row],[CONFIG]]=$AB$14,2,IF(CONFIG_DI[[#This Row],[CONFIG]]=$AB$13,1,0))</f>
        <v>1</v>
      </c>
      <c r="I69" s="23">
        <f t="shared" si="0"/>
        <v>192</v>
      </c>
      <c r="J69" s="23" t="str" cm="1">
        <f t="array" ref="J69">INDEX(DB_DI[],E69+1,5)</f>
        <v>MIV +1MEB10</v>
      </c>
      <c r="K69" s="23" t="str" cm="1">
        <f t="array" ref="K69">INDEX(DB_DI[],E69+1,6)</f>
        <v>MIV closed</v>
      </c>
    </row>
    <row r="70" spans="1:11" x14ac:dyDescent="0.25">
      <c r="A70" s="23">
        <v>3</v>
      </c>
      <c r="B70" s="23" t="str" cm="1">
        <f t="array" ref="B70">INDEX(DI_MODUL_NAMES[],CONFIG_DI[[#This Row],[MODUL NUM]]+1,2)</f>
        <v>A114</v>
      </c>
      <c r="C70" s="23">
        <v>10</v>
      </c>
      <c r="D70" s="23" t="s">
        <v>31</v>
      </c>
      <c r="E70" s="23">
        <v>217</v>
      </c>
      <c r="F70" s="23" t="str" cm="1">
        <f t="array" ref="F70">INDEX(DB_DI[],E70+1,3)</f>
        <v>MIV_AND_BYPASS</v>
      </c>
      <c r="G70" s="23" t="str" cm="1">
        <f t="array" ref="G70">INDEX(DB_DI[],E70+1,4)</f>
        <v>MIV_CONTROL_START_PUMP</v>
      </c>
      <c r="H70" s="23">
        <f>IF(CONFIG_DI[[#This Row],[CONFIG]]=$AB$14,2,IF(CONFIG_DI[[#This Row],[CONFIG]]=$AB$13,1,0))</f>
        <v>1</v>
      </c>
      <c r="I70" s="23">
        <f t="shared" si="0"/>
        <v>217</v>
      </c>
      <c r="J70" s="23" cm="1">
        <f t="array" ref="J70">INDEX(DB_DI[],E70+1,5)</f>
        <v>0</v>
      </c>
      <c r="K70" s="23" cm="1">
        <f t="array" ref="K70">INDEX(DB_DI[],E70+1,6)</f>
        <v>0</v>
      </c>
    </row>
    <row r="71" spans="1:11" x14ac:dyDescent="0.25">
      <c r="A71" s="23">
        <v>3</v>
      </c>
      <c r="B71" s="23" t="str" cm="1">
        <f t="array" ref="B71">INDEX(DI_MODUL_NAMES[],CONFIG_DI[[#This Row],[MODUL NUM]]+1,2)</f>
        <v>A114</v>
      </c>
      <c r="C71" s="23">
        <v>11</v>
      </c>
      <c r="D71" s="23" t="s">
        <v>31</v>
      </c>
      <c r="E71" s="23">
        <v>218</v>
      </c>
      <c r="F71" s="23" t="str" cm="1">
        <f t="array" ref="F71">INDEX(DB_DI[],E71+1,3)</f>
        <v>MIV_AND_BYPASS</v>
      </c>
      <c r="G71" s="23" t="str" cm="1">
        <f t="array" ref="G71">INDEX(DB_DI[],E71+1,4)</f>
        <v>MIV_CONTROL_STOP_PUMP</v>
      </c>
      <c r="H71" s="23">
        <f>IF(CONFIG_DI[[#This Row],[CONFIG]]=$AB$14,2,IF(CONFIG_DI[[#This Row],[CONFIG]]=$AB$13,1,0))</f>
        <v>1</v>
      </c>
      <c r="I71" s="23">
        <f t="shared" si="0"/>
        <v>218</v>
      </c>
      <c r="J71" s="23" cm="1">
        <f t="array" ref="J71">INDEX(DB_DI[],E71+1,5)</f>
        <v>0</v>
      </c>
      <c r="K71" s="23" cm="1">
        <f t="array" ref="K71">INDEX(DB_DI[],E71+1,6)</f>
        <v>0</v>
      </c>
    </row>
    <row r="72" spans="1:11" x14ac:dyDescent="0.25">
      <c r="A72" s="23">
        <v>3</v>
      </c>
      <c r="B72" s="23" t="str" cm="1">
        <f t="array" ref="B72">INDEX(DI_MODUL_NAMES[],CONFIG_DI[[#This Row],[MODUL NUM]]+1,2)</f>
        <v>A114</v>
      </c>
      <c r="C72" s="23">
        <v>12</v>
      </c>
      <c r="D72" s="23" t="s">
        <v>31</v>
      </c>
      <c r="E72" s="23">
        <v>219</v>
      </c>
      <c r="F72" s="23" t="str" cm="1">
        <f t="array" ref="F72">INDEX(DB_DI[],E72+1,3)</f>
        <v>MIV_AND_BYPASS</v>
      </c>
      <c r="G72" s="23" t="str" cm="1">
        <f t="array" ref="G72">INDEX(DB_DI[],E72+1,4)</f>
        <v>MIV_PRESSURE_TOO_LOW</v>
      </c>
      <c r="H72" s="23">
        <f>IF(CONFIG_DI[[#This Row],[CONFIG]]=$AB$14,2,IF(CONFIG_DI[[#This Row],[CONFIG]]=$AB$13,1,0))</f>
        <v>1</v>
      </c>
      <c r="I72" s="23">
        <f t="shared" si="0"/>
        <v>219</v>
      </c>
      <c r="J72" s="23" cm="1">
        <f t="array" ref="J72">INDEX(DB_DI[],E72+1,5)</f>
        <v>0</v>
      </c>
      <c r="K72" s="23" cm="1">
        <f t="array" ref="K72">INDEX(DB_DI[],E72+1,6)</f>
        <v>0</v>
      </c>
    </row>
    <row r="73" spans="1:11" x14ac:dyDescent="0.25">
      <c r="A73" s="23">
        <v>3</v>
      </c>
      <c r="B73" s="23" t="str" cm="1">
        <f t="array" ref="B73">INDEX(DI_MODUL_NAMES[],CONFIG_DI[[#This Row],[MODUL NUM]]+1,2)</f>
        <v>A114</v>
      </c>
      <c r="C73" s="23">
        <v>13</v>
      </c>
      <c r="D73" s="23" t="s">
        <v>31</v>
      </c>
      <c r="E73" s="23">
        <v>220</v>
      </c>
      <c r="F73" s="23" t="str" cm="1">
        <f t="array" ref="F73">INDEX(DB_DI[],E73+1,3)</f>
        <v>MIV_AND_BYPASS</v>
      </c>
      <c r="G73" s="23" t="str" cm="1">
        <f t="array" ref="G73">INDEX(DB_DI[],E73+1,4)</f>
        <v>MIV_OIL_LEVEL_LOW</v>
      </c>
      <c r="H73" s="23">
        <f>IF(CONFIG_DI[[#This Row],[CONFIG]]=$AB$14,2,IF(CONFIG_DI[[#This Row],[CONFIG]]=$AB$13,1,0))</f>
        <v>1</v>
      </c>
      <c r="I73" s="23">
        <f t="shared" si="0"/>
        <v>220</v>
      </c>
      <c r="J73" s="23" cm="1">
        <f t="array" ref="J73">INDEX(DB_DI[],E73+1,5)</f>
        <v>0</v>
      </c>
      <c r="K73" s="23" cm="1">
        <f t="array" ref="K73">INDEX(DB_DI[],E73+1,6)</f>
        <v>0</v>
      </c>
    </row>
    <row r="74" spans="1:11" x14ac:dyDescent="0.25">
      <c r="A74" s="23">
        <v>3</v>
      </c>
      <c r="B74" s="23" t="str" cm="1">
        <f t="array" ref="B74">INDEX(DI_MODUL_NAMES[],CONFIG_DI[[#This Row],[MODUL NUM]]+1,2)</f>
        <v>A114</v>
      </c>
      <c r="C74" s="23">
        <v>14</v>
      </c>
      <c r="D74" s="23" t="s">
        <v>31</v>
      </c>
      <c r="E74" s="23">
        <v>298</v>
      </c>
      <c r="F74" s="23" t="str" cm="1">
        <f t="array" ref="F74">INDEX(DB_DI[],E74+1,3)</f>
        <v>CWS_AND_LOU_SYS</v>
      </c>
      <c r="G74" s="23" t="str" cm="1">
        <f t="array" ref="G74">INDEX(DB_DI[],E74+1,4)</f>
        <v>CWS_VALVE_OPEN</v>
      </c>
      <c r="H74" s="23">
        <f>IF(CONFIG_DI[[#This Row],[CONFIG]]=$AB$14,2,IF(CONFIG_DI[[#This Row],[CONFIG]]=$AB$13,1,0))</f>
        <v>1</v>
      </c>
      <c r="I74" s="23">
        <f t="shared" si="0"/>
        <v>298</v>
      </c>
      <c r="J74" s="23" cm="1">
        <f t="array" ref="J74">INDEX(DB_DI[],E74+1,5)</f>
        <v>0</v>
      </c>
      <c r="K74" s="23" cm="1">
        <f t="array" ref="K74">INDEX(DB_DI[],E74+1,6)</f>
        <v>0</v>
      </c>
    </row>
    <row r="75" spans="1:11" x14ac:dyDescent="0.25">
      <c r="A75" s="23">
        <v>3</v>
      </c>
      <c r="B75" s="23" t="str" cm="1">
        <f t="array" ref="B75">INDEX(DI_MODUL_NAMES[],CONFIG_DI[[#This Row],[MODUL NUM]]+1,2)</f>
        <v>A114</v>
      </c>
      <c r="C75" s="23">
        <v>15</v>
      </c>
      <c r="D75" s="23" t="s">
        <v>31</v>
      </c>
      <c r="E75" s="23">
        <v>299</v>
      </c>
      <c r="F75" s="23" t="str" cm="1">
        <f t="array" ref="F75">INDEX(DB_DI[],E75+1,3)</f>
        <v>CWS_AND_LOU_SYS</v>
      </c>
      <c r="G75" s="23" t="str" cm="1">
        <f t="array" ref="G75">INDEX(DB_DI[],E75+1,4)</f>
        <v>CWS_VALVE_CLOSED</v>
      </c>
      <c r="H75" s="23">
        <f>IF(CONFIG_DI[[#This Row],[CONFIG]]=$AB$14,2,IF(CONFIG_DI[[#This Row],[CONFIG]]=$AB$13,1,0))</f>
        <v>1</v>
      </c>
      <c r="I75" s="23">
        <f t="shared" si="0"/>
        <v>299</v>
      </c>
      <c r="J75" s="23" cm="1">
        <f t="array" ref="J75">INDEX(DB_DI[],E75+1,5)</f>
        <v>0</v>
      </c>
      <c r="K75" s="23" cm="1">
        <f t="array" ref="K75">INDEX(DB_DI[],E75+1,6)</f>
        <v>0</v>
      </c>
    </row>
    <row r="76" spans="1:11" x14ac:dyDescent="0.25">
      <c r="A76" s="23">
        <v>4</v>
      </c>
      <c r="B76" s="23" t="str" cm="1">
        <f t="array" ref="B76">INDEX(DI_MODUL_NAMES[],CONFIG_DI[[#This Row],[MODUL NUM]]+1,2)</f>
        <v>A115</v>
      </c>
      <c r="C76" s="23">
        <v>0</v>
      </c>
      <c r="D76" s="23" t="s">
        <v>31</v>
      </c>
      <c r="E76" s="23">
        <v>300</v>
      </c>
      <c r="F76" s="23" t="str" cm="1">
        <f t="array" ref="F76">INDEX(DB_DI[],E76+1,3)</f>
        <v>CWS_AND_LOU_SYS</v>
      </c>
      <c r="G76" s="23" t="str" cm="1">
        <f t="array" ref="G76">INDEX(DB_DI[],E76+1,4)</f>
        <v>CWS_FILTER_CLOGGED</v>
      </c>
      <c r="H76" s="23">
        <f>IF(CONFIG_DI[[#This Row],[CONFIG]]=$AB$14,2,IF(CONFIG_DI[[#This Row],[CONFIG]]=$AB$13,1,0))</f>
        <v>1</v>
      </c>
      <c r="I76" s="23">
        <f t="shared" ref="I76:I139" si="1">IF(OR(D76=$AB$13,D76=$AB$14),E76,$AC$12)</f>
        <v>300</v>
      </c>
      <c r="J76" s="23" cm="1">
        <f t="array" ref="J76">INDEX(DB_DI[],E76+1,5)</f>
        <v>0</v>
      </c>
      <c r="K76" s="23" cm="1">
        <f t="array" ref="K76">INDEX(DB_DI[],E76+1,6)</f>
        <v>0</v>
      </c>
    </row>
    <row r="77" spans="1:11" x14ac:dyDescent="0.25">
      <c r="A77" s="23">
        <v>4</v>
      </c>
      <c r="B77" s="23" t="str" cm="1">
        <f t="array" ref="B77">INDEX(DI_MODUL_NAMES[],CONFIG_DI[[#This Row],[MODUL NUM]]+1,2)</f>
        <v>A115</v>
      </c>
      <c r="C77" s="23">
        <v>1</v>
      </c>
      <c r="D77" s="23" t="s">
        <v>31</v>
      </c>
      <c r="E77" s="23">
        <v>301</v>
      </c>
      <c r="F77" s="23" t="str" cm="1">
        <f t="array" ref="F77">INDEX(DB_DI[],E77+1,3)</f>
        <v>CWS_AND_LOU_SYS</v>
      </c>
      <c r="G77" s="23" t="str" cm="1">
        <f t="array" ref="G77">INDEX(DB_DI[],E77+1,4)</f>
        <v>CWS_FILTER_PUMP_ON</v>
      </c>
      <c r="H77" s="23">
        <f>IF(CONFIG_DI[[#This Row],[CONFIG]]=$AB$14,2,IF(CONFIG_DI[[#This Row],[CONFIG]]=$AB$13,1,0))</f>
        <v>1</v>
      </c>
      <c r="I77" s="23">
        <f t="shared" si="1"/>
        <v>301</v>
      </c>
      <c r="J77" s="23" cm="1">
        <f t="array" ref="J77">INDEX(DB_DI[],E77+1,5)</f>
        <v>0</v>
      </c>
      <c r="K77" s="23" cm="1">
        <f t="array" ref="K77">INDEX(DB_DI[],E77+1,6)</f>
        <v>0</v>
      </c>
    </row>
    <row r="78" spans="1:11" x14ac:dyDescent="0.25">
      <c r="A78" s="23">
        <v>4</v>
      </c>
      <c r="B78" s="23" t="str" cm="1">
        <f t="array" ref="B78">INDEX(DI_MODUL_NAMES[],CONFIG_DI[[#This Row],[MODUL NUM]]+1,2)</f>
        <v>A115</v>
      </c>
      <c r="C78" s="23">
        <v>2</v>
      </c>
      <c r="D78" s="23" t="s">
        <v>30</v>
      </c>
      <c r="E78" s="23">
        <v>420</v>
      </c>
      <c r="F78" s="23" t="str" cm="1">
        <f t="array" ref="F78">INDEX(DB_DI[],E78+1,3)</f>
        <v>DRAIN_AND_DEW</v>
      </c>
      <c r="G78" s="23" t="str" cm="1">
        <f t="array" ref="G78">INDEX(DB_DI[],E78+1,4)</f>
        <v>STOP_PUMPS</v>
      </c>
      <c r="H78" s="23">
        <f>IF(CONFIG_DI[[#This Row],[CONFIG]]=$AB$14,2,IF(CONFIG_DI[[#This Row],[CONFIG]]=$AB$13,1,0))</f>
        <v>2</v>
      </c>
      <c r="I78" s="23">
        <f t="shared" si="1"/>
        <v>420</v>
      </c>
      <c r="J78" s="23" t="str" cm="1">
        <f t="array" ref="J78">INDEX(DB_DI[],E78+1,5)</f>
        <v>Auxiliary supply cubicle +BFA01</v>
      </c>
      <c r="K78" s="23" t="str" cm="1">
        <f t="array" ref="K78">INDEX(DB_DI[],E78+1,6)</f>
        <v>Drainage pump 1  - control switch auto mode</v>
      </c>
    </row>
    <row r="79" spans="1:11" x14ac:dyDescent="0.25">
      <c r="A79" s="23">
        <v>4</v>
      </c>
      <c r="B79" s="23" t="str" cm="1">
        <f t="array" ref="B79">INDEX(DI_MODUL_NAMES[],CONFIG_DI[[#This Row],[MODUL NUM]]+1,2)</f>
        <v>A115</v>
      </c>
      <c r="C79" s="23">
        <v>3</v>
      </c>
      <c r="D79" s="23" t="s">
        <v>31</v>
      </c>
      <c r="E79" s="23">
        <v>421</v>
      </c>
      <c r="F79" s="23" t="str" cm="1">
        <f t="array" ref="F79">INDEX(DB_DI[],E79+1,3)</f>
        <v>DRAIN_AND_DEW</v>
      </c>
      <c r="G79" s="23" t="str" cm="1">
        <f t="array" ref="G79">INDEX(DB_DI[],E79+1,4)</f>
        <v>LEVEL_TOO_HIGH</v>
      </c>
      <c r="H79" s="23">
        <f>IF(CONFIG_DI[[#This Row],[CONFIG]]=$AB$14,2,IF(CONFIG_DI[[#This Row],[CONFIG]]=$AB$13,1,0))</f>
        <v>1</v>
      </c>
      <c r="I79" s="23">
        <f t="shared" si="1"/>
        <v>421</v>
      </c>
      <c r="J79" s="23" t="str" cm="1">
        <f t="array" ref="J79">INDEX(DB_DI[],E79+1,5)</f>
        <v>Auxiliary supply cubicle +BFA01</v>
      </c>
      <c r="K79" s="23" t="str" cm="1">
        <f t="array" ref="K79">INDEX(DB_DI[],E79+1,6)</f>
        <v>Drainage pump 1  - control switch reserve mode</v>
      </c>
    </row>
    <row r="80" spans="1:11" x14ac:dyDescent="0.25">
      <c r="A80" s="23">
        <v>4</v>
      </c>
      <c r="B80" s="23" t="str" cm="1">
        <f t="array" ref="B80">INDEX(DI_MODUL_NAMES[],CONFIG_DI[[#This Row],[MODUL NUM]]+1,2)</f>
        <v>A115</v>
      </c>
      <c r="C80" s="23">
        <v>4</v>
      </c>
      <c r="D80" s="23" t="s">
        <v>31</v>
      </c>
      <c r="E80" s="23">
        <v>422</v>
      </c>
      <c r="F80" s="23" t="str" cm="1">
        <f t="array" ref="F80">INDEX(DB_DI[],E80+1,3)</f>
        <v>DRAIN_AND_DEW</v>
      </c>
      <c r="G80" s="23" t="str" cm="1">
        <f t="array" ref="G80">INDEX(DB_DI[],E80+1,4)</f>
        <v>START_PUMP_1</v>
      </c>
      <c r="H80" s="23">
        <f>IF(CONFIG_DI[[#This Row],[CONFIG]]=$AB$14,2,IF(CONFIG_DI[[#This Row],[CONFIG]]=$AB$13,1,0))</f>
        <v>1</v>
      </c>
      <c r="I80" s="23">
        <f t="shared" si="1"/>
        <v>422</v>
      </c>
      <c r="J80" s="23" t="str" cm="1">
        <f t="array" ref="J80">INDEX(DB_DI[],E80+1,5)</f>
        <v>Auxiliary supply cubicle +BFA01</v>
      </c>
      <c r="K80" s="23" t="str" cm="1">
        <f t="array" ref="K80">INDEX(DB_DI[],E80+1,6)</f>
        <v>Drainage Pump 1 MCB ON (-F53)</v>
      </c>
    </row>
    <row r="81" spans="1:11" x14ac:dyDescent="0.25">
      <c r="A81" s="23">
        <v>4</v>
      </c>
      <c r="B81" s="23" t="str" cm="1">
        <f t="array" ref="B81">INDEX(DI_MODUL_NAMES[],CONFIG_DI[[#This Row],[MODUL NUM]]+1,2)</f>
        <v>A115</v>
      </c>
      <c r="C81" s="23">
        <v>5</v>
      </c>
      <c r="D81" s="23" t="s">
        <v>31</v>
      </c>
      <c r="E81" s="23">
        <v>423</v>
      </c>
      <c r="F81" s="23" t="str" cm="1">
        <f t="array" ref="F81">INDEX(DB_DI[],E81+1,3)</f>
        <v>DRAIN_AND_DEW</v>
      </c>
      <c r="G81" s="23" t="str" cm="1">
        <f t="array" ref="G81">INDEX(DB_DI[],E81+1,4)</f>
        <v>START_PUMP_2</v>
      </c>
      <c r="H81" s="23">
        <f>IF(CONFIG_DI[[#This Row],[CONFIG]]=$AB$14,2,IF(CONFIG_DI[[#This Row],[CONFIG]]=$AB$13,1,0))</f>
        <v>1</v>
      </c>
      <c r="I81" s="23">
        <f t="shared" si="1"/>
        <v>423</v>
      </c>
      <c r="J81" s="23" t="str" cm="1">
        <f t="array" ref="J81">INDEX(DB_DI[],E81+1,5)</f>
        <v>Auxiliary supply cubicle +BFA01</v>
      </c>
      <c r="K81" s="23" t="str" cm="1">
        <f t="array" ref="K81">INDEX(DB_DI[],E81+1,6)</f>
        <v>Drainage Pump 1 contactor ON (-K53)</v>
      </c>
    </row>
    <row r="82" spans="1:11" x14ac:dyDescent="0.25">
      <c r="A82" s="23">
        <v>4</v>
      </c>
      <c r="B82" s="23" t="str" cm="1">
        <f t="array" ref="B82">INDEX(DI_MODUL_NAMES[],CONFIG_DI[[#This Row],[MODUL NUM]]+1,2)</f>
        <v>A115</v>
      </c>
      <c r="C82" s="23">
        <v>6</v>
      </c>
      <c r="D82" s="23" t="s">
        <v>31</v>
      </c>
      <c r="E82" s="23">
        <v>424</v>
      </c>
      <c r="F82" s="23" t="str" cm="1">
        <f t="array" ref="F82">INDEX(DB_DI[],E82+1,3)</f>
        <v>DRAIN_AND_DEW</v>
      </c>
      <c r="G82" s="23" t="str" cm="1">
        <f t="array" ref="G82">INDEX(DB_DI[],E82+1,4)</f>
        <v>SEALING_OFF</v>
      </c>
      <c r="H82" s="23">
        <f>IF(CONFIG_DI[[#This Row],[CONFIG]]=$AB$14,2,IF(CONFIG_DI[[#This Row],[CONFIG]]=$AB$13,1,0))</f>
        <v>1</v>
      </c>
      <c r="I82" s="23">
        <f t="shared" si="1"/>
        <v>424</v>
      </c>
      <c r="J82" s="23" t="str" cm="1">
        <f t="array" ref="J82">INDEX(DB_DI[],E82+1,5)</f>
        <v>Auxiliary supply cubicle +BFA01</v>
      </c>
      <c r="K82" s="23" t="str" cm="1">
        <f t="array" ref="K82">INDEX(DB_DI[],E82+1,6)</f>
        <v>Drainage pump 2 Minicass trip (-K101)</v>
      </c>
    </row>
    <row r="83" spans="1:11" x14ac:dyDescent="0.25">
      <c r="A83" s="23">
        <v>4</v>
      </c>
      <c r="B83" s="23" t="str" cm="1">
        <f t="array" ref="B83">INDEX(DI_MODUL_NAMES[],CONFIG_DI[[#This Row],[MODUL NUM]]+1,2)</f>
        <v>A115</v>
      </c>
      <c r="C83" s="23">
        <v>7</v>
      </c>
      <c r="D83" s="23" t="s">
        <v>31</v>
      </c>
      <c r="E83" s="23">
        <v>425</v>
      </c>
      <c r="F83" s="23" t="str" cm="1">
        <f t="array" ref="F83">INDEX(DB_DI[],E83+1,3)</f>
        <v>DRAIN_AND_DEW</v>
      </c>
      <c r="G83" s="23" t="str" cm="1">
        <f t="array" ref="G83">INDEX(DB_DI[],E83+1,4)</f>
        <v>SEALING_ON</v>
      </c>
      <c r="H83" s="23">
        <f>IF(CONFIG_DI[[#This Row],[CONFIG]]=$AB$14,2,IF(CONFIG_DI[[#This Row],[CONFIG]]=$AB$13,1,0))</f>
        <v>1</v>
      </c>
      <c r="I83" s="23">
        <f t="shared" si="1"/>
        <v>425</v>
      </c>
      <c r="J83" s="23" t="str" cm="1">
        <f t="array" ref="J83">INDEX(DB_DI[],E83+1,5)</f>
        <v>Auxiliary supply cubicle +BFA01</v>
      </c>
      <c r="K83" s="23" t="str" cm="1">
        <f t="array" ref="K83">INDEX(DB_DI[],E83+1,6)</f>
        <v>Drainage pump 2 Minicass MCB (-F33) ON</v>
      </c>
    </row>
    <row r="84" spans="1:11" x14ac:dyDescent="0.25">
      <c r="A84" s="23">
        <v>4</v>
      </c>
      <c r="B84" s="23" t="str" cm="1">
        <f t="array" ref="B84">INDEX(DI_MODUL_NAMES[],CONFIG_DI[[#This Row],[MODUL NUM]]+1,2)</f>
        <v>A115</v>
      </c>
      <c r="C84" s="23">
        <v>8</v>
      </c>
      <c r="D84" s="23" t="s">
        <v>31</v>
      </c>
      <c r="E84" s="23">
        <v>357</v>
      </c>
      <c r="F84" s="23" t="str" cm="1">
        <f t="array" ref="F84">INDEX(DB_DI[],E84+1,3)</f>
        <v>TURBINE</v>
      </c>
      <c r="G84" s="23" t="str" cm="1">
        <f t="array" ref="G84">INDEX(DB_DI[],E84+1,4)</f>
        <v>DISTRIBUTOR_OPEN</v>
      </c>
      <c r="H84" s="23">
        <f>IF(CONFIG_DI[[#This Row],[CONFIG]]=$AB$14,2,IF(CONFIG_DI[[#This Row],[CONFIG]]=$AB$13,1,0))</f>
        <v>1</v>
      </c>
      <c r="I84" s="23">
        <f t="shared" si="1"/>
        <v>357</v>
      </c>
      <c r="J84" s="23" cm="1">
        <f t="array" ref="J84">INDEX(DB_DI[],E84+1,5)</f>
        <v>0</v>
      </c>
      <c r="K84" s="23" cm="1">
        <f t="array" ref="K84">INDEX(DB_DI[],E84+1,6)</f>
        <v>0</v>
      </c>
    </row>
    <row r="85" spans="1:11" x14ac:dyDescent="0.25">
      <c r="A85" s="23">
        <v>4</v>
      </c>
      <c r="B85" s="23" t="str" cm="1">
        <f t="array" ref="B85">INDEX(DI_MODUL_NAMES[],CONFIG_DI[[#This Row],[MODUL NUM]]+1,2)</f>
        <v>A115</v>
      </c>
      <c r="C85" s="23">
        <v>9</v>
      </c>
      <c r="D85" s="23" t="s">
        <v>31</v>
      </c>
      <c r="E85" s="23">
        <v>355</v>
      </c>
      <c r="F85" s="23" t="str" cm="1">
        <f t="array" ref="F85">INDEX(DB_DI[],E85+1,3)</f>
        <v>TURBINE</v>
      </c>
      <c r="G85" s="23" t="str" cm="1">
        <f t="array" ref="G85">INDEX(DB_DI[],E85+1,4)</f>
        <v>DISTRIBUTOR_CLOSED</v>
      </c>
      <c r="H85" s="23">
        <f>IF(CONFIG_DI[[#This Row],[CONFIG]]=$AB$14,2,IF(CONFIG_DI[[#This Row],[CONFIG]]=$AB$13,1,0))</f>
        <v>1</v>
      </c>
      <c r="I85" s="23">
        <f t="shared" si="1"/>
        <v>355</v>
      </c>
      <c r="J85" s="23" cm="1">
        <f t="array" ref="J85">INDEX(DB_DI[],E85+1,5)</f>
        <v>0</v>
      </c>
      <c r="K85" s="23" cm="1">
        <f t="array" ref="K85">INDEX(DB_DI[],E85+1,6)</f>
        <v>0</v>
      </c>
    </row>
    <row r="86" spans="1:11" x14ac:dyDescent="0.25">
      <c r="A86" s="23">
        <v>4</v>
      </c>
      <c r="B86" s="23" t="str" cm="1">
        <f t="array" ref="B86">INDEX(DI_MODUL_NAMES[],CONFIG_DI[[#This Row],[MODUL NUM]]+1,2)</f>
        <v>A115</v>
      </c>
      <c r="C86" s="23">
        <v>10</v>
      </c>
      <c r="D86" s="23" t="s">
        <v>31</v>
      </c>
      <c r="E86" s="23">
        <v>221</v>
      </c>
      <c r="F86" s="23" t="str" cm="1">
        <f t="array" ref="F86">INDEX(DB_DI[],E86+1,3)</f>
        <v>MIV_AND_BYPASS</v>
      </c>
      <c r="G86" s="23" t="str" cm="1">
        <f t="array" ref="G86">INDEX(DB_DI[],E86+1,4)</f>
        <v>PRESSURE_BEFORE_MIV_OK</v>
      </c>
      <c r="H86" s="23">
        <f>IF(CONFIG_DI[[#This Row],[CONFIG]]=$AB$14,2,IF(CONFIG_DI[[#This Row],[CONFIG]]=$AB$13,1,0))</f>
        <v>1</v>
      </c>
      <c r="I86" s="23">
        <f t="shared" si="1"/>
        <v>221</v>
      </c>
      <c r="J86" s="23" cm="1">
        <f t="array" ref="J86">INDEX(DB_DI[],E86+1,5)</f>
        <v>0</v>
      </c>
      <c r="K86" s="23" cm="1">
        <f t="array" ref="K86">INDEX(DB_DI[],E86+1,6)</f>
        <v>0</v>
      </c>
    </row>
    <row r="87" spans="1:11" x14ac:dyDescent="0.25">
      <c r="A87" s="23">
        <v>4</v>
      </c>
      <c r="B87" s="23" t="str" cm="1">
        <f t="array" ref="B87">INDEX(DI_MODUL_NAMES[],CONFIG_DI[[#This Row],[MODUL NUM]]+1,2)</f>
        <v>A115</v>
      </c>
      <c r="C87" s="23">
        <v>11</v>
      </c>
      <c r="D87" s="23" t="s">
        <v>31</v>
      </c>
      <c r="E87" s="23">
        <v>222</v>
      </c>
      <c r="F87" s="23" t="str" cm="1">
        <f t="array" ref="F87">INDEX(DB_DI[],E87+1,3)</f>
        <v>MIV_AND_BYPASS</v>
      </c>
      <c r="G87" s="23" t="str" cm="1">
        <f t="array" ref="G87">INDEX(DB_DI[],E87+1,4)</f>
        <v>PRESSURE_AFTER_MIV_OK</v>
      </c>
      <c r="H87" s="23">
        <f>IF(CONFIG_DI[[#This Row],[CONFIG]]=$AB$14,2,IF(CONFIG_DI[[#This Row],[CONFIG]]=$AB$13,1,0))</f>
        <v>1</v>
      </c>
      <c r="I87" s="23">
        <f t="shared" si="1"/>
        <v>222</v>
      </c>
      <c r="J87" s="23" cm="1">
        <f t="array" ref="J87">INDEX(DB_DI[],E87+1,5)</f>
        <v>0</v>
      </c>
      <c r="K87" s="23" cm="1">
        <f t="array" ref="K87">INDEX(DB_DI[],E87+1,6)</f>
        <v>0</v>
      </c>
    </row>
    <row r="88" spans="1:11" x14ac:dyDescent="0.25">
      <c r="A88" s="23">
        <v>4</v>
      </c>
      <c r="B88" s="23" t="str" cm="1">
        <f t="array" ref="B88">INDEX(DI_MODUL_NAMES[],CONFIG_DI[[#This Row],[MODUL NUM]]+1,2)</f>
        <v>A115</v>
      </c>
      <c r="C88" s="23">
        <v>12</v>
      </c>
      <c r="D88" s="23" t="s">
        <v>31</v>
      </c>
      <c r="E88" s="23">
        <v>359</v>
      </c>
      <c r="F88" s="23" t="str" cm="1">
        <f t="array" ref="F88">INDEX(DB_DI[],E88+1,3)</f>
        <v>TURBINE</v>
      </c>
      <c r="G88" s="23" t="str" cm="1">
        <f t="array" ref="G88">INDEX(DB_DI[],E88+1,4)</f>
        <v>ESD_VALVE_STOP_POSITION</v>
      </c>
      <c r="H88" s="23">
        <f>IF(CONFIG_DI[[#This Row],[CONFIG]]=$AB$14,2,IF(CONFIG_DI[[#This Row],[CONFIG]]=$AB$13,1,0))</f>
        <v>1</v>
      </c>
      <c r="I88" s="23">
        <f t="shared" si="1"/>
        <v>359</v>
      </c>
      <c r="J88" s="23" cm="1">
        <f t="array" ref="J88">INDEX(DB_DI[],E88+1,5)</f>
        <v>0</v>
      </c>
      <c r="K88" s="23" cm="1">
        <f t="array" ref="K88">INDEX(DB_DI[],E88+1,6)</f>
        <v>0</v>
      </c>
    </row>
    <row r="89" spans="1:11" x14ac:dyDescent="0.25">
      <c r="A89" s="23">
        <v>4</v>
      </c>
      <c r="B89" s="23" t="str" cm="1">
        <f t="array" ref="B89">INDEX(DI_MODUL_NAMES[],CONFIG_DI[[#This Row],[MODUL NUM]]+1,2)</f>
        <v>A115</v>
      </c>
      <c r="C89" s="23">
        <v>13</v>
      </c>
      <c r="D89" s="23" t="s">
        <v>31</v>
      </c>
      <c r="E89" s="23">
        <v>358</v>
      </c>
      <c r="F89" s="23" t="str" cm="1">
        <f t="array" ref="F89">INDEX(DB_DI[],E89+1,3)</f>
        <v>TURBINE</v>
      </c>
      <c r="G89" s="23" t="str" cm="1">
        <f t="array" ref="G89">INDEX(DB_DI[],E89+1,4)</f>
        <v>ESD_VAVE_OPERATING_POSITION</v>
      </c>
      <c r="H89" s="23">
        <f>IF(CONFIG_DI[[#This Row],[CONFIG]]=$AB$14,2,IF(CONFIG_DI[[#This Row],[CONFIG]]=$AB$13,1,0))</f>
        <v>1</v>
      </c>
      <c r="I89" s="23">
        <f t="shared" si="1"/>
        <v>358</v>
      </c>
      <c r="J89" s="23" cm="1">
        <f t="array" ref="J89">INDEX(DB_DI[],E89+1,5)</f>
        <v>0</v>
      </c>
      <c r="K89" s="23" cm="1">
        <f t="array" ref="K89">INDEX(DB_DI[],E89+1,6)</f>
        <v>0</v>
      </c>
    </row>
    <row r="90" spans="1:11" x14ac:dyDescent="0.25">
      <c r="A90" s="23">
        <v>4</v>
      </c>
      <c r="B90" s="23" t="str" cm="1">
        <f t="array" ref="B90">INDEX(DI_MODUL_NAMES[],CONFIG_DI[[#This Row],[MODUL NUM]]+1,2)</f>
        <v>A115</v>
      </c>
      <c r="C90" s="23">
        <v>14</v>
      </c>
      <c r="D90" s="23" t="s">
        <v>31</v>
      </c>
      <c r="E90" s="23">
        <v>360</v>
      </c>
      <c r="F90" s="23" t="str" cm="1">
        <f t="array" ref="F90">INDEX(DB_DI[],E90+1,3)</f>
        <v>TURBINE</v>
      </c>
      <c r="G90" s="23" t="str" cm="1">
        <f t="array" ref="G90">INDEX(DB_DI[],E90+1,4)</f>
        <v>BEARING_TEPERATURE_HIGH</v>
      </c>
      <c r="H90" s="23">
        <f>IF(CONFIG_DI[[#This Row],[CONFIG]]=$AB$14,2,IF(CONFIG_DI[[#This Row],[CONFIG]]=$AB$13,1,0))</f>
        <v>1</v>
      </c>
      <c r="I90" s="23">
        <f t="shared" si="1"/>
        <v>360</v>
      </c>
      <c r="J90" s="23" cm="1">
        <f t="array" ref="J90">INDEX(DB_DI[],E90+1,5)</f>
        <v>0</v>
      </c>
      <c r="K90" s="23" cm="1">
        <f t="array" ref="K90">INDEX(DB_DI[],E90+1,6)</f>
        <v>0</v>
      </c>
    </row>
    <row r="91" spans="1:11" x14ac:dyDescent="0.25">
      <c r="A91" s="23">
        <v>4</v>
      </c>
      <c r="B91" s="23" t="str" cm="1">
        <f t="array" ref="B91">INDEX(DI_MODUL_NAMES[],CONFIG_DI[[#This Row],[MODUL NUM]]+1,2)</f>
        <v>A115</v>
      </c>
      <c r="C91" s="23">
        <v>15</v>
      </c>
      <c r="D91" s="23" t="s">
        <v>31</v>
      </c>
      <c r="E91" s="23">
        <v>361</v>
      </c>
      <c r="F91" s="23" t="str" cm="1">
        <f t="array" ref="F91">INDEX(DB_DI[],E91+1,3)</f>
        <v>TURBINE</v>
      </c>
      <c r="G91" s="23" t="str" cm="1">
        <f t="array" ref="G91">INDEX(DB_DI[],E91+1,4)</f>
        <v>BEARING_TEPERATURE_TOO_HIGH</v>
      </c>
      <c r="H91" s="23">
        <f>IF(CONFIG_DI[[#This Row],[CONFIG]]=$AB$14,2,IF(CONFIG_DI[[#This Row],[CONFIG]]=$AB$13,1,0))</f>
        <v>1</v>
      </c>
      <c r="I91" s="23">
        <f t="shared" si="1"/>
        <v>361</v>
      </c>
      <c r="J91" s="23" cm="1">
        <f t="array" ref="J91">INDEX(DB_DI[],E91+1,5)</f>
        <v>0</v>
      </c>
      <c r="K91" s="23" cm="1">
        <f t="array" ref="K91">INDEX(DB_DI[],E91+1,6)</f>
        <v>0</v>
      </c>
    </row>
    <row r="92" spans="1:11" x14ac:dyDescent="0.25">
      <c r="A92" s="23">
        <v>5</v>
      </c>
      <c r="B92" s="23" t="str" cm="1">
        <f t="array" ref="B92">INDEX(DI_MODUL_NAMES[],CONFIG_DI[[#This Row],[MODUL NUM]]+1,2)</f>
        <v>A116</v>
      </c>
      <c r="C92" s="23">
        <v>0</v>
      </c>
      <c r="D92" s="23" t="s">
        <v>31</v>
      </c>
      <c r="E92" s="23">
        <v>363</v>
      </c>
      <c r="F92" s="23" t="str" cm="1">
        <f t="array" ref="F92">INDEX(DB_DI[],E92+1,3)</f>
        <v>TURBINE</v>
      </c>
      <c r="G92" s="23" t="str" cm="1">
        <f t="array" ref="G92">INDEX(DB_DI[],E92+1,4)</f>
        <v>PENDULUM_TRIP</v>
      </c>
      <c r="H92" s="23">
        <f>IF(CONFIG_DI[[#This Row],[CONFIG]]=$AB$14,2,IF(CONFIG_DI[[#This Row],[CONFIG]]=$AB$13,1,0))</f>
        <v>1</v>
      </c>
      <c r="I92" s="23">
        <f t="shared" si="1"/>
        <v>363</v>
      </c>
      <c r="J92" s="23" cm="1">
        <f t="array" ref="J92">INDEX(DB_DI[],E92+1,5)</f>
        <v>0</v>
      </c>
      <c r="K92" s="23" cm="1">
        <f t="array" ref="K92">INDEX(DB_DI[],E92+1,6)</f>
        <v>0</v>
      </c>
    </row>
    <row r="93" spans="1:11" x14ac:dyDescent="0.25">
      <c r="A93" s="23">
        <v>5</v>
      </c>
      <c r="B93" s="23" t="str" cm="1">
        <f t="array" ref="B93">INDEX(DI_MODUL_NAMES[],CONFIG_DI[[#This Row],[MODUL NUM]]+1,2)</f>
        <v>A116</v>
      </c>
      <c r="C93" s="23">
        <v>1</v>
      </c>
      <c r="D93" s="23" t="s">
        <v>31</v>
      </c>
      <c r="E93" s="23">
        <v>223</v>
      </c>
      <c r="F93" s="23" t="str" cm="1">
        <f t="array" ref="F93">INDEX(DB_DI[],E93+1,3)</f>
        <v>MIV_AND_BYPASS</v>
      </c>
      <c r="G93" s="23" t="str" cm="1">
        <f t="array" ref="G93">INDEX(DB_DI[],E93+1,4)</f>
        <v>MIV_OIL_LEVEL_TOO_LOW</v>
      </c>
      <c r="H93" s="23">
        <f>IF(CONFIG_DI[[#This Row],[CONFIG]]=$AB$14,2,IF(CONFIG_DI[[#This Row],[CONFIG]]=$AB$13,1,0))</f>
        <v>1</v>
      </c>
      <c r="I93" s="23">
        <f t="shared" si="1"/>
        <v>223</v>
      </c>
      <c r="J93" s="23" cm="1">
        <f t="array" ref="J93">INDEX(DB_DI[],E93+1,5)</f>
        <v>0</v>
      </c>
      <c r="K93" s="23" cm="1">
        <f t="array" ref="K93">INDEX(DB_DI[],E93+1,6)</f>
        <v>0</v>
      </c>
    </row>
    <row r="94" spans="1:11" x14ac:dyDescent="0.25">
      <c r="A94" s="23">
        <v>5</v>
      </c>
      <c r="B94" s="23" t="str" cm="1">
        <f t="array" ref="B94">INDEX(DI_MODUL_NAMES[],CONFIG_DI[[#This Row],[MODUL NUM]]+1,2)</f>
        <v>A116</v>
      </c>
      <c r="C94" s="23">
        <v>2</v>
      </c>
      <c r="D94" s="23" t="s">
        <v>31</v>
      </c>
      <c r="E94" s="23">
        <v>465</v>
      </c>
      <c r="F94" s="23" t="str" cm="1">
        <f t="array" ref="F94">INDEX(DB_DI[],E94+1,3)</f>
        <v>EXC</v>
      </c>
      <c r="G94" s="23" t="str" cm="1">
        <f t="array" ref="G94">INDEX(DB_DI[],E94+1,4)</f>
        <v>AVR_U_ACTIVE</v>
      </c>
      <c r="H94" s="23">
        <f>IF(CONFIG_DI[[#This Row],[CONFIG]]=$AB$14,2,IF(CONFIG_DI[[#This Row],[CONFIG]]=$AB$13,1,0))</f>
        <v>1</v>
      </c>
      <c r="I94" s="23">
        <f t="shared" si="1"/>
        <v>465</v>
      </c>
      <c r="J94" s="23" t="str" cm="1">
        <f t="array" ref="J94">INDEX(DB_DI[],E94+1,5)</f>
        <v>Unit 1 control cubice +1CJA01</v>
      </c>
      <c r="K94" s="23" t="str" cm="1">
        <f t="array" ref="K94">INDEX(DB_DI[],E94+1,6)</f>
        <v>AVR voltage regulation active (-F141)</v>
      </c>
    </row>
    <row r="95" spans="1:11" x14ac:dyDescent="0.25">
      <c r="A95" s="23">
        <v>5</v>
      </c>
      <c r="B95" s="23" t="str" cm="1">
        <f t="array" ref="B95">INDEX(DI_MODUL_NAMES[],CONFIG_DI[[#This Row],[MODUL NUM]]+1,2)</f>
        <v>A116</v>
      </c>
      <c r="C95" s="23">
        <v>3</v>
      </c>
      <c r="D95" s="23" t="s">
        <v>31</v>
      </c>
      <c r="E95" s="23">
        <v>463</v>
      </c>
      <c r="F95" s="23" t="str" cm="1">
        <f t="array" ref="F95">INDEX(DB_DI[],E95+1,3)</f>
        <v>EXC</v>
      </c>
      <c r="G95" s="23" t="str" cm="1">
        <f t="array" ref="G95">INDEX(DB_DI[],E95+1,4)</f>
        <v>AVR_PF_ACTIVE</v>
      </c>
      <c r="H95" s="23">
        <f>IF(CONFIG_DI[[#This Row],[CONFIG]]=$AB$14,2,IF(CONFIG_DI[[#This Row],[CONFIG]]=$AB$13,1,0))</f>
        <v>1</v>
      </c>
      <c r="I95" s="23">
        <f t="shared" si="1"/>
        <v>463</v>
      </c>
      <c r="J95" s="23" t="str" cm="1">
        <f t="array" ref="J95">INDEX(DB_DI[],E95+1,5)</f>
        <v>Unit 1 control cubice +1CJA01</v>
      </c>
      <c r="K95" s="23" t="str" cm="1">
        <f t="array" ref="K95">INDEX(DB_DI[],E95+1,6)</f>
        <v>AVR PF regulation active (-F141)</v>
      </c>
    </row>
    <row r="96" spans="1:11" x14ac:dyDescent="0.25">
      <c r="A96" s="23">
        <v>5</v>
      </c>
      <c r="B96" s="23" t="str" cm="1">
        <f t="array" ref="B96">INDEX(DI_MODUL_NAMES[],CONFIG_DI[[#This Row],[MODUL NUM]]+1,2)</f>
        <v>A116</v>
      </c>
      <c r="C96" s="23">
        <v>4</v>
      </c>
      <c r="D96" s="23" t="s">
        <v>31</v>
      </c>
      <c r="E96" s="23">
        <v>75</v>
      </c>
      <c r="F96" s="23" t="str" cm="1">
        <f t="array" ref="F96">INDEX(DB_DI[],E96+1,3)</f>
        <v>GEN_CUBICLE</v>
      </c>
      <c r="G96" s="23" t="str" cm="1">
        <f t="array" ref="G96">INDEX(DB_DI[],E96+1,4)</f>
        <v>GCB_SPRING_CHARGED</v>
      </c>
      <c r="H96" s="23">
        <f>IF(CONFIG_DI[[#This Row],[CONFIG]]=$AB$14,2,IF(CONFIG_DI[[#This Row],[CONFIG]]=$AB$13,1,0))</f>
        <v>1</v>
      </c>
      <c r="I96" s="23">
        <f t="shared" si="1"/>
        <v>75</v>
      </c>
      <c r="J96" s="23" t="str" cm="1">
        <f t="array" ref="J96">INDEX(DB_DI[],E96+1,5)</f>
        <v>Control and prot. cubice +0CJA01</v>
      </c>
      <c r="K96" s="23" t="str" cm="1">
        <f t="array" ref="K96">INDEX(DB_DI[],E96+1,6)</f>
        <v>Ventilation ready</v>
      </c>
    </row>
    <row r="97" spans="1:11" x14ac:dyDescent="0.25">
      <c r="A97" s="23">
        <v>5</v>
      </c>
      <c r="B97" s="23" t="str" cm="1">
        <f t="array" ref="B97">INDEX(DI_MODUL_NAMES[],CONFIG_DI[[#This Row],[MODUL NUM]]+1,2)</f>
        <v>A116</v>
      </c>
      <c r="C97" s="23">
        <v>5</v>
      </c>
      <c r="D97" s="23" t="s">
        <v>31</v>
      </c>
      <c r="E97" s="23">
        <v>460</v>
      </c>
      <c r="F97" s="23" t="str" cm="1">
        <f t="array" ref="F97">INDEX(DB_DI[],E97+1,3)</f>
        <v>EXC</v>
      </c>
      <c r="G97" s="23" t="str" cm="1">
        <f t="array" ref="G97">INDEX(DB_DI[],E97+1,4)</f>
        <v>AVR_LIMITER_ACTIVE</v>
      </c>
      <c r="H97" s="23">
        <f>IF(CONFIG_DI[[#This Row],[CONFIG]]=$AB$14,2,IF(CONFIG_DI[[#This Row],[CONFIG]]=$AB$13,1,0))</f>
        <v>1</v>
      </c>
      <c r="I97" s="23">
        <f t="shared" si="1"/>
        <v>460</v>
      </c>
      <c r="J97" s="23" t="str" cm="1">
        <f t="array" ref="J97">INDEX(DB_DI[],E97+1,5)</f>
        <v>Unit 1 control cubice +1CJA01</v>
      </c>
      <c r="K97" s="23" t="str" cm="1">
        <f t="array" ref="K97">INDEX(DB_DI[],E97+1,6)</f>
        <v>AVR limiter alarm (-F141)</v>
      </c>
    </row>
    <row r="98" spans="1:11" x14ac:dyDescent="0.25">
      <c r="A98" s="23">
        <v>5</v>
      </c>
      <c r="B98" s="23" t="str" cm="1">
        <f t="array" ref="B98">INDEX(DI_MODUL_NAMES[],CONFIG_DI[[#This Row],[MODUL NUM]]+1,2)</f>
        <v>A116</v>
      </c>
      <c r="C98" s="23">
        <v>6</v>
      </c>
      <c r="D98" s="23" t="s">
        <v>31</v>
      </c>
      <c r="E98" s="23">
        <v>452</v>
      </c>
      <c r="F98" s="23" t="str" cm="1">
        <f t="array" ref="F98">INDEX(DB_DI[],E98+1,3)</f>
        <v>EXC</v>
      </c>
      <c r="G98" s="23" t="str" cm="1">
        <f t="array" ref="G98">INDEX(DB_DI[],E98+1,4)</f>
        <v>AVR_ALARM</v>
      </c>
      <c r="H98" s="23">
        <f>IF(CONFIG_DI[[#This Row],[CONFIG]]=$AB$14,2,IF(CONFIG_DI[[#This Row],[CONFIG]]=$AB$13,1,0))</f>
        <v>1</v>
      </c>
      <c r="I98" s="23">
        <f t="shared" si="1"/>
        <v>452</v>
      </c>
      <c r="J98" s="23" t="str" cm="1">
        <f t="array" ref="J98">INDEX(DB_DI[],E98+1,5)</f>
        <v>Unit 1 control cubice +1CJA01</v>
      </c>
      <c r="K98" s="23" t="str" cm="1">
        <f t="array" ref="K98">INDEX(DB_DI[],E98+1,6)</f>
        <v>AVR alarm (-F141)</v>
      </c>
    </row>
    <row r="99" spans="1:11" x14ac:dyDescent="0.25">
      <c r="A99" s="23">
        <v>5</v>
      </c>
      <c r="B99" s="23" t="str" cm="1">
        <f t="array" ref="B99">INDEX(DI_MODUL_NAMES[],CONFIG_DI[[#This Row],[MODUL NUM]]+1,2)</f>
        <v>A116</v>
      </c>
      <c r="C99" s="23">
        <v>7</v>
      </c>
      <c r="D99" s="23" t="s">
        <v>31</v>
      </c>
      <c r="E99" s="23">
        <v>466</v>
      </c>
      <c r="F99" s="23" t="str" cm="1">
        <f t="array" ref="F99">INDEX(DB_DI[],E99+1,3)</f>
        <v>EXC</v>
      </c>
      <c r="G99" s="23" t="str" cm="1">
        <f t="array" ref="G99">INDEX(DB_DI[],E99+1,4)</f>
        <v>AVR_MANUAL</v>
      </c>
      <c r="H99" s="23">
        <f>IF(CONFIG_DI[[#This Row],[CONFIG]]=$AB$14,2,IF(CONFIG_DI[[#This Row],[CONFIG]]=$AB$13,1,0))</f>
        <v>1</v>
      </c>
      <c r="I99" s="23">
        <f t="shared" si="1"/>
        <v>466</v>
      </c>
      <c r="J99" s="23" t="str" cm="1">
        <f t="array" ref="J99">INDEX(DB_DI[],E99+1,5)</f>
        <v>Unit 1 control cubice +1CJA01</v>
      </c>
      <c r="K99" s="23" t="str" cm="1">
        <f t="array" ref="K99">INDEX(DB_DI[],E99+1,6)</f>
        <v>AVR manual (-F141)</v>
      </c>
    </row>
    <row r="100" spans="1:11" x14ac:dyDescent="0.25">
      <c r="A100" s="23">
        <v>5</v>
      </c>
      <c r="B100" s="23" t="str" cm="1">
        <f t="array" ref="B100">INDEX(DI_MODUL_NAMES[],CONFIG_DI[[#This Row],[MODUL NUM]]+1,2)</f>
        <v>A116</v>
      </c>
      <c r="C100" s="23">
        <v>8</v>
      </c>
      <c r="D100" s="23" t="s">
        <v>31</v>
      </c>
      <c r="E100" s="23">
        <v>23</v>
      </c>
      <c r="F100" s="23" t="str" cm="1">
        <f t="array" ref="F100">INDEX(DB_DI[],E100+1,3)</f>
        <v>CTRL_AND_SYNC</v>
      </c>
      <c r="G100" s="23" t="str" cm="1">
        <f t="array" ref="G100">INDEX(DB_DI[],E100+1,4)</f>
        <v>GCB_ON</v>
      </c>
      <c r="H100" s="23">
        <f>IF(CONFIG_DI[[#This Row],[CONFIG]]=$AB$14,2,IF(CONFIG_DI[[#This Row],[CONFIG]]=$AB$13,1,0))</f>
        <v>1</v>
      </c>
      <c r="I100" s="23">
        <f t="shared" si="1"/>
        <v>23</v>
      </c>
      <c r="J100" s="23" t="str" cm="1">
        <f t="array" ref="J100">INDEX(DB_DI[],E100+1,5)</f>
        <v>MV +H01</v>
      </c>
      <c r="K100" s="23" t="str" cm="1">
        <f t="array" ref="K100">INDEX(DB_DI[],E100+1,6)</f>
        <v>GCB closed (-Q0)</v>
      </c>
    </row>
    <row r="101" spans="1:11" x14ac:dyDescent="0.25">
      <c r="A101" s="23">
        <v>5</v>
      </c>
      <c r="B101" s="23" t="str" cm="1">
        <f t="array" ref="B101">INDEX(DI_MODUL_NAMES[],CONFIG_DI[[#This Row],[MODUL NUM]]+1,2)</f>
        <v>A116</v>
      </c>
      <c r="C101" s="23">
        <v>9</v>
      </c>
      <c r="D101" s="23" t="s">
        <v>31</v>
      </c>
      <c r="E101" s="23">
        <v>24</v>
      </c>
      <c r="F101" s="23" t="str" cm="1">
        <f t="array" ref="F101">INDEX(DB_DI[],E101+1,3)</f>
        <v>CTRL_AND_SYNC</v>
      </c>
      <c r="G101" s="23" t="str" cm="1">
        <f t="array" ref="G101">INDEX(DB_DI[],E101+1,4)</f>
        <v>GCB_OFF</v>
      </c>
      <c r="H101" s="23">
        <f>IF(CONFIG_DI[[#This Row],[CONFIG]]=$AB$14,2,IF(CONFIG_DI[[#This Row],[CONFIG]]=$AB$13,1,0))</f>
        <v>1</v>
      </c>
      <c r="I101" s="23">
        <f t="shared" si="1"/>
        <v>24</v>
      </c>
      <c r="J101" s="23" t="str" cm="1">
        <f t="array" ref="J101">INDEX(DB_DI[],E101+1,5)</f>
        <v>MV +H01</v>
      </c>
      <c r="K101" s="23" t="str" cm="1">
        <f t="array" ref="K101">INDEX(DB_DI[],E101+1,6)</f>
        <v>GCB open (-Q0)</v>
      </c>
    </row>
    <row r="102" spans="1:11" x14ac:dyDescent="0.25">
      <c r="A102" s="23">
        <v>5</v>
      </c>
      <c r="B102" s="23" t="str" cm="1">
        <f t="array" ref="B102">INDEX(DI_MODUL_NAMES[],CONFIG_DI[[#This Row],[MODUL NUM]]+1,2)</f>
        <v>A116</v>
      </c>
      <c r="C102" s="23">
        <v>10</v>
      </c>
      <c r="D102" s="23" t="s">
        <v>31</v>
      </c>
      <c r="E102" s="23">
        <v>464</v>
      </c>
      <c r="F102" s="23" t="str" cm="1">
        <f t="array" ref="F102">INDEX(DB_DI[],E102+1,3)</f>
        <v>EXC</v>
      </c>
      <c r="G102" s="23" t="str" cm="1">
        <f t="array" ref="G102">INDEX(DB_DI[],E102+1,4)</f>
        <v>AVR_VAR_ACTIVE</v>
      </c>
      <c r="H102" s="23">
        <f>IF(CONFIG_DI[[#This Row],[CONFIG]]=$AB$14,2,IF(CONFIG_DI[[#This Row],[CONFIG]]=$AB$13,1,0))</f>
        <v>1</v>
      </c>
      <c r="I102" s="23">
        <f t="shared" si="1"/>
        <v>464</v>
      </c>
      <c r="J102" s="23" t="str" cm="1">
        <f t="array" ref="J102">INDEX(DB_DI[],E102+1,5)</f>
        <v>Unit 1 control cubice +1CJA01</v>
      </c>
      <c r="K102" s="23" t="str" cm="1">
        <f t="array" ref="K102">INDEX(DB_DI[],E102+1,6)</f>
        <v>AVR reactive power regulation active (-F141)</v>
      </c>
    </row>
    <row r="103" spans="1:11" x14ac:dyDescent="0.25">
      <c r="A103" s="23">
        <v>5</v>
      </c>
      <c r="B103" s="23" t="str" cm="1">
        <f t="array" ref="B103">INDEX(DI_MODUL_NAMES[],CONFIG_DI[[#This Row],[MODUL NUM]]+1,2)</f>
        <v>A116</v>
      </c>
      <c r="C103" s="23">
        <v>11</v>
      </c>
      <c r="D103" s="23" t="s">
        <v>31</v>
      </c>
      <c r="E103" s="23">
        <v>395</v>
      </c>
      <c r="F103" s="23" t="str" cm="1">
        <f t="array" ref="F103">INDEX(DB_DI[],E103+1,3)</f>
        <v>TRAFO</v>
      </c>
      <c r="G103" s="23" t="str" cm="1">
        <f t="array" ref="G103">INDEX(DB_DI[],E103+1,4)</f>
        <v>WATER_PRESSURE_TRIP</v>
      </c>
      <c r="H103" s="23">
        <f>IF(CONFIG_DI[[#This Row],[CONFIG]]=$AB$14,2,IF(CONFIG_DI[[#This Row],[CONFIG]]=$AB$13,1,0))</f>
        <v>1</v>
      </c>
      <c r="I103" s="23">
        <f t="shared" si="1"/>
        <v>395</v>
      </c>
      <c r="J103" s="23" cm="1">
        <f t="array" ref="J103">INDEX(DB_DI[],E103+1,5)</f>
        <v>0</v>
      </c>
      <c r="K103" s="23" cm="1">
        <f t="array" ref="K103">INDEX(DB_DI[],E103+1,6)</f>
        <v>0</v>
      </c>
    </row>
    <row r="104" spans="1:11" x14ac:dyDescent="0.25">
      <c r="A104" s="23">
        <v>5</v>
      </c>
      <c r="B104" s="23" t="str" cm="1">
        <f t="array" ref="B104">INDEX(DI_MODUL_NAMES[],CONFIG_DI[[#This Row],[MODUL NUM]]+1,2)</f>
        <v>A116</v>
      </c>
      <c r="C104" s="23">
        <v>12</v>
      </c>
      <c r="D104" s="23" t="s">
        <v>31</v>
      </c>
      <c r="E104" s="23">
        <v>384</v>
      </c>
      <c r="F104" s="23" t="str" cm="1">
        <f t="array" ref="F104">INDEX(DB_DI[],E104+1,3)</f>
        <v>TRAFO</v>
      </c>
      <c r="G104" s="23" t="str" cm="1">
        <f t="array" ref="G104">INDEX(DB_DI[],E104+1,4)</f>
        <v>TRAFO_TEMP_ALM</v>
      </c>
      <c r="H104" s="23">
        <f>IF(CONFIG_DI[[#This Row],[CONFIG]]=$AB$14,2,IF(CONFIG_DI[[#This Row],[CONFIG]]=$AB$13,1,0))</f>
        <v>1</v>
      </c>
      <c r="I104" s="23">
        <f t="shared" si="1"/>
        <v>384</v>
      </c>
      <c r="J104" s="23" t="str" cm="1">
        <f t="array" ref="J104">INDEX(DB_DI[],E104+1,5)</f>
        <v>MV +H01</v>
      </c>
      <c r="K104" s="23" t="str" cm="1">
        <f t="array" ref="K104">INDEX(DB_DI[],E104+1,6)</f>
        <v>Unit trafo - Temperature alarm</v>
      </c>
    </row>
    <row r="105" spans="1:11" x14ac:dyDescent="0.25">
      <c r="A105" s="23">
        <v>5</v>
      </c>
      <c r="B105" s="23" t="str" cm="1">
        <f t="array" ref="B105">INDEX(DI_MODUL_NAMES[],CONFIG_DI[[#This Row],[MODUL NUM]]+1,2)</f>
        <v>A116</v>
      </c>
      <c r="C105" s="23">
        <v>13</v>
      </c>
      <c r="D105" s="23" t="s">
        <v>31</v>
      </c>
      <c r="E105" s="23">
        <v>387</v>
      </c>
      <c r="F105" s="23" t="str" cm="1">
        <f t="array" ref="F105">INDEX(DB_DI[],E105+1,3)</f>
        <v>TRAFO</v>
      </c>
      <c r="G105" s="23" t="str" cm="1">
        <f t="array" ref="G105">INDEX(DB_DI[],E105+1,4)</f>
        <v>TRAFO_PRESSURE_TRIP</v>
      </c>
      <c r="H105" s="23">
        <f>IF(CONFIG_DI[[#This Row],[CONFIG]]=$AB$14,2,IF(CONFIG_DI[[#This Row],[CONFIG]]=$AB$13,1,0))</f>
        <v>1</v>
      </c>
      <c r="I105" s="23">
        <f t="shared" si="1"/>
        <v>387</v>
      </c>
      <c r="J105" s="23" t="str" cm="1">
        <f t="array" ref="J105">INDEX(DB_DI[],E105+1,5)</f>
        <v>MV +H01</v>
      </c>
      <c r="K105" s="23" t="str" cm="1">
        <f t="array" ref="K105">INDEX(DB_DI[],E105+1,6)</f>
        <v>Unit trafo - Pressure trip</v>
      </c>
    </row>
    <row r="106" spans="1:11" x14ac:dyDescent="0.25">
      <c r="A106" s="23">
        <v>5</v>
      </c>
      <c r="B106" s="23" t="str" cm="1">
        <f t="array" ref="B106">INDEX(DI_MODUL_NAMES[],CONFIG_DI[[#This Row],[MODUL NUM]]+1,2)</f>
        <v>A116</v>
      </c>
      <c r="C106" s="23">
        <v>14</v>
      </c>
      <c r="D106" s="23" t="s">
        <v>31</v>
      </c>
      <c r="E106" s="23">
        <v>394</v>
      </c>
      <c r="F106" s="23" t="str" cm="1">
        <f t="array" ref="F106">INDEX(DB_DI[],E106+1,3)</f>
        <v>TRAFO</v>
      </c>
      <c r="G106" s="23" t="str" cm="1">
        <f t="array" ref="G106">INDEX(DB_DI[],E106+1,4)</f>
        <v>WATER_FLOW_MONITOR_OK</v>
      </c>
      <c r="H106" s="23">
        <f>IF(CONFIG_DI[[#This Row],[CONFIG]]=$AB$14,2,IF(CONFIG_DI[[#This Row],[CONFIG]]=$AB$13,1,0))</f>
        <v>1</v>
      </c>
      <c r="I106" s="23">
        <f t="shared" si="1"/>
        <v>394</v>
      </c>
      <c r="J106" s="23" cm="1">
        <f t="array" ref="J106">INDEX(DB_DI[],E106+1,5)</f>
        <v>0</v>
      </c>
      <c r="K106" s="23" cm="1">
        <f t="array" ref="K106">INDEX(DB_DI[],E106+1,6)</f>
        <v>0</v>
      </c>
    </row>
    <row r="107" spans="1:11" x14ac:dyDescent="0.25">
      <c r="A107" s="23">
        <v>5</v>
      </c>
      <c r="B107" s="23" t="str" cm="1">
        <f t="array" ref="B107">INDEX(DI_MODUL_NAMES[],CONFIG_DI[[#This Row],[MODUL NUM]]+1,2)</f>
        <v>A116</v>
      </c>
      <c r="C107" s="23">
        <v>15</v>
      </c>
      <c r="D107" s="23" t="s">
        <v>31</v>
      </c>
      <c r="E107" s="23">
        <v>457</v>
      </c>
      <c r="F107" s="23" t="str" cm="1">
        <f t="array" ref="F107">INDEX(DB_DI[],E107+1,3)</f>
        <v>EXC</v>
      </c>
      <c r="G107" s="23" t="str" cm="1">
        <f t="array" ref="G107">INDEX(DB_DI[],E107+1,4)</f>
        <v>AVR_WATCHDOG_OK</v>
      </c>
      <c r="H107" s="23">
        <f>IF(CONFIG_DI[[#This Row],[CONFIG]]=$AB$14,2,IF(CONFIG_DI[[#This Row],[CONFIG]]=$AB$13,1,0))</f>
        <v>1</v>
      </c>
      <c r="I107" s="23">
        <f t="shared" si="1"/>
        <v>457</v>
      </c>
      <c r="J107" s="23" t="str" cm="1">
        <f t="array" ref="J107">INDEX(DB_DI[],E107+1,5)</f>
        <v>Unit 1 control cubice +1CJA01</v>
      </c>
      <c r="K107" s="23" t="str" cm="1">
        <f t="array" ref="K107">INDEX(DB_DI[],E107+1,6)</f>
        <v>AVR watchdog active (-K204)</v>
      </c>
    </row>
    <row r="108" spans="1:11" x14ac:dyDescent="0.25">
      <c r="A108" s="23">
        <v>6</v>
      </c>
      <c r="B108" s="23" t="str" cm="1">
        <f t="array" ref="B108">INDEX(DI_MODUL_NAMES[],CONFIG_DI[[#This Row],[MODUL NUM]]+1,2)</f>
        <v>A117</v>
      </c>
      <c r="C108" s="23">
        <v>0</v>
      </c>
      <c r="D108" s="23" t="s">
        <v>31</v>
      </c>
      <c r="E108" s="23">
        <v>451</v>
      </c>
      <c r="F108" s="23" t="str" cm="1">
        <f t="array" ref="F108">INDEX(DB_DI[],E108+1,3)</f>
        <v>EXC</v>
      </c>
      <c r="G108" s="23" t="str" cm="1">
        <f t="array" ref="G108">INDEX(DB_DI[],E108+1,4)</f>
        <v>AVR_TRIP</v>
      </c>
      <c r="H108" s="23">
        <f>IF(CONFIG_DI[[#This Row],[CONFIG]]=$AB$14,2,IF(CONFIG_DI[[#This Row],[CONFIG]]=$AB$13,1,0))</f>
        <v>1</v>
      </c>
      <c r="I108" s="23">
        <f t="shared" si="1"/>
        <v>451</v>
      </c>
      <c r="J108" s="23" t="str" cm="1">
        <f t="array" ref="J108">INDEX(DB_DI[],E108+1,5)</f>
        <v>Unit 1 control cubice +1CJA01</v>
      </c>
      <c r="K108" s="23" t="str" cm="1">
        <f t="array" ref="K108">INDEX(DB_DI[],E108+1,6)</f>
        <v>AVR trip (-K205)</v>
      </c>
    </row>
    <row r="109" spans="1:11" x14ac:dyDescent="0.25">
      <c r="A109" s="23">
        <v>6</v>
      </c>
      <c r="B109" s="23" t="str" cm="1">
        <f t="array" ref="B109">INDEX(DI_MODUL_NAMES[],CONFIG_DI[[#This Row],[MODUL NUM]]+1,2)</f>
        <v>A117</v>
      </c>
      <c r="C109" s="23">
        <v>1</v>
      </c>
      <c r="D109" s="23" t="s">
        <v>31</v>
      </c>
      <c r="E109" s="23">
        <v>385</v>
      </c>
      <c r="F109" s="23" t="str" cm="1">
        <f t="array" ref="F109">INDEX(DB_DI[],E109+1,3)</f>
        <v>TRAFO</v>
      </c>
      <c r="G109" s="23" t="str" cm="1">
        <f t="array" ref="G109">INDEX(DB_DI[],E109+1,4)</f>
        <v>TRAFO_TEMP_TRIP</v>
      </c>
      <c r="H109" s="23">
        <f>IF(CONFIG_DI[[#This Row],[CONFIG]]=$AB$14,2,IF(CONFIG_DI[[#This Row],[CONFIG]]=$AB$13,1,0))</f>
        <v>1</v>
      </c>
      <c r="I109" s="23">
        <f t="shared" si="1"/>
        <v>385</v>
      </c>
      <c r="J109" s="23" t="str" cm="1">
        <f t="array" ref="J109">INDEX(DB_DI[],E109+1,5)</f>
        <v>MV +H01</v>
      </c>
      <c r="K109" s="23" t="str" cm="1">
        <f t="array" ref="K109">INDEX(DB_DI[],E109+1,6)</f>
        <v>Unit trafo - Temperature trip</v>
      </c>
    </row>
    <row r="110" spans="1:11" x14ac:dyDescent="0.25">
      <c r="A110" s="23">
        <v>6</v>
      </c>
      <c r="B110" s="23" t="str" cm="1">
        <f t="array" ref="B110">INDEX(DI_MODUL_NAMES[],CONFIG_DI[[#This Row],[MODUL NUM]]+1,2)</f>
        <v>A117</v>
      </c>
      <c r="C110" s="23">
        <v>2</v>
      </c>
      <c r="D110" s="23" t="s">
        <v>31</v>
      </c>
      <c r="E110" s="23">
        <v>388</v>
      </c>
      <c r="F110" s="23" t="str" cm="1">
        <f t="array" ref="F110">INDEX(DB_DI[],E110+1,3)</f>
        <v>TRAFO</v>
      </c>
      <c r="G110" s="23" t="str" cm="1">
        <f t="array" ref="G110">INDEX(DB_DI[],E110+1,4)</f>
        <v>GAS_ALM</v>
      </c>
      <c r="H110" s="23">
        <f>IF(CONFIG_DI[[#This Row],[CONFIG]]=$AB$14,2,IF(CONFIG_DI[[#This Row],[CONFIG]]=$AB$13,1,0))</f>
        <v>1</v>
      </c>
      <c r="I110" s="23">
        <f t="shared" si="1"/>
        <v>388</v>
      </c>
      <c r="J110" s="23" cm="1">
        <f t="array" ref="J110">INDEX(DB_DI[],E110+1,5)</f>
        <v>0</v>
      </c>
      <c r="K110" s="23" cm="1">
        <f t="array" ref="K110">INDEX(DB_DI[],E110+1,6)</f>
        <v>0</v>
      </c>
    </row>
    <row r="111" spans="1:11" x14ac:dyDescent="0.25">
      <c r="A111" s="23">
        <v>6</v>
      </c>
      <c r="B111" s="23" t="str" cm="1">
        <f t="array" ref="B111">INDEX(DI_MODUL_NAMES[],CONFIG_DI[[#This Row],[MODUL NUM]]+1,2)</f>
        <v>A117</v>
      </c>
      <c r="C111" s="23">
        <v>3</v>
      </c>
      <c r="D111" s="23" t="s">
        <v>31</v>
      </c>
      <c r="E111" s="23">
        <v>389</v>
      </c>
      <c r="F111" s="23" t="str" cm="1">
        <f t="array" ref="F111">INDEX(DB_DI[],E111+1,3)</f>
        <v>TRAFO</v>
      </c>
      <c r="G111" s="23" t="str" cm="1">
        <f t="array" ref="G111">INDEX(DB_DI[],E111+1,4)</f>
        <v>GAS_TRIP</v>
      </c>
      <c r="H111" s="23">
        <f>IF(CONFIG_DI[[#This Row],[CONFIG]]=$AB$14,2,IF(CONFIG_DI[[#This Row],[CONFIG]]=$AB$13,1,0))</f>
        <v>1</v>
      </c>
      <c r="I111" s="23">
        <f t="shared" si="1"/>
        <v>389</v>
      </c>
      <c r="J111" s="23" cm="1">
        <f t="array" ref="J111">INDEX(DB_DI[],E111+1,5)</f>
        <v>0</v>
      </c>
      <c r="K111" s="23" cm="1">
        <f t="array" ref="K111">INDEX(DB_DI[],E111+1,6)</f>
        <v>0</v>
      </c>
    </row>
    <row r="112" spans="1:11" x14ac:dyDescent="0.25">
      <c r="A112" s="23">
        <v>6</v>
      </c>
      <c r="B112" s="23" t="str" cm="1">
        <f t="array" ref="B112">INDEX(DI_MODUL_NAMES[],CONFIG_DI[[#This Row],[MODUL NUM]]+1,2)</f>
        <v>A117</v>
      </c>
      <c r="C112" s="23">
        <v>4</v>
      </c>
      <c r="D112" s="23" t="s">
        <v>31</v>
      </c>
      <c r="E112" s="23">
        <v>393</v>
      </c>
      <c r="F112" s="23" t="str" cm="1">
        <f t="array" ref="F112">INDEX(DB_DI[],E112+1,3)</f>
        <v>TRAFO</v>
      </c>
      <c r="G112" s="23" t="str" cm="1">
        <f t="array" ref="G112">INDEX(DB_DI[],E112+1,4)</f>
        <v>OIL_LEVEL_HIGH</v>
      </c>
      <c r="H112" s="23">
        <f>IF(CONFIG_DI[[#This Row],[CONFIG]]=$AB$14,2,IF(CONFIG_DI[[#This Row],[CONFIG]]=$AB$13,1,0))</f>
        <v>1</v>
      </c>
      <c r="I112" s="23">
        <f t="shared" si="1"/>
        <v>393</v>
      </c>
      <c r="J112" s="23" cm="1">
        <f t="array" ref="J112">INDEX(DB_DI[],E112+1,5)</f>
        <v>0</v>
      </c>
      <c r="K112" s="23" cm="1">
        <f t="array" ref="K112">INDEX(DB_DI[],E112+1,6)</f>
        <v>0</v>
      </c>
    </row>
    <row r="113" spans="1:11" x14ac:dyDescent="0.25">
      <c r="A113" s="23">
        <v>6</v>
      </c>
      <c r="B113" s="23" t="str" cm="1">
        <f t="array" ref="B113">INDEX(DI_MODUL_NAMES[],CONFIG_DI[[#This Row],[MODUL NUM]]+1,2)</f>
        <v>A117</v>
      </c>
      <c r="C113" s="23">
        <v>5</v>
      </c>
      <c r="D113" s="23" t="s">
        <v>31</v>
      </c>
      <c r="E113" s="23">
        <v>392</v>
      </c>
      <c r="F113" s="23" t="str" cm="1">
        <f t="array" ref="F113">INDEX(DB_DI[],E113+1,3)</f>
        <v>TRAFO</v>
      </c>
      <c r="G113" s="23" t="str" cm="1">
        <f t="array" ref="G113">INDEX(DB_DI[],E113+1,4)</f>
        <v>OIL_LEVEL_LOW</v>
      </c>
      <c r="H113" s="23">
        <f>IF(CONFIG_DI[[#This Row],[CONFIG]]=$AB$14,2,IF(CONFIG_DI[[#This Row],[CONFIG]]=$AB$13,1,0))</f>
        <v>1</v>
      </c>
      <c r="I113" s="23">
        <f t="shared" si="1"/>
        <v>392</v>
      </c>
      <c r="J113" s="23" t="str" cm="1">
        <f t="array" ref="J113">INDEX(DB_DI[],E113+1,5)</f>
        <v>MV +H01</v>
      </c>
      <c r="K113" s="23" t="str" cm="1">
        <f t="array" ref="K113">INDEX(DB_DI[],E113+1,6)</f>
        <v>Unit trafo - Oil level alarm</v>
      </c>
    </row>
    <row r="114" spans="1:11" x14ac:dyDescent="0.25">
      <c r="A114" s="23">
        <v>6</v>
      </c>
      <c r="B114" s="23" t="str" cm="1">
        <f t="array" ref="B114">INDEX(DI_MODUL_NAMES[],CONFIG_DI[[#This Row],[MODUL NUM]]+1,2)</f>
        <v>A117</v>
      </c>
      <c r="C114" s="23">
        <v>6</v>
      </c>
      <c r="D114" s="23" t="s">
        <v>31</v>
      </c>
      <c r="E114" s="23">
        <v>120</v>
      </c>
      <c r="F114" s="23" t="str" cm="1">
        <f t="array" ref="F114">INDEX(DB_DI[],E114+1,3)</f>
        <v>GEN</v>
      </c>
      <c r="G114" s="23" t="str" cm="1">
        <f t="array" ref="G114">INDEX(DB_DI[],E114+1,4)</f>
        <v>OIL_RELIEF_OIL_LEVEL_NORMAL</v>
      </c>
      <c r="H114" s="23">
        <f>IF(CONFIG_DI[[#This Row],[CONFIG]]=$AB$14,2,IF(CONFIG_DI[[#This Row],[CONFIG]]=$AB$13,1,0))</f>
        <v>1</v>
      </c>
      <c r="I114" s="23">
        <f t="shared" si="1"/>
        <v>120</v>
      </c>
      <c r="J114" s="23" cm="1">
        <f t="array" ref="J114">INDEX(DB_DI[],E114+1,5)</f>
        <v>0</v>
      </c>
      <c r="K114" s="23" cm="1">
        <f t="array" ref="K114">INDEX(DB_DI[],E114+1,6)</f>
        <v>0</v>
      </c>
    </row>
    <row r="115" spans="1:11" x14ac:dyDescent="0.25">
      <c r="A115" s="23">
        <v>6</v>
      </c>
      <c r="B115" s="23" t="str" cm="1">
        <f t="array" ref="B115">INDEX(DI_MODUL_NAMES[],CONFIG_DI[[#This Row],[MODUL NUM]]+1,2)</f>
        <v>A117</v>
      </c>
      <c r="C115" s="23">
        <v>7</v>
      </c>
      <c r="D115" s="23" t="s">
        <v>31</v>
      </c>
      <c r="E115" s="23">
        <v>121</v>
      </c>
      <c r="F115" s="23" t="str" cm="1">
        <f t="array" ref="F115">INDEX(DB_DI[],E115+1,3)</f>
        <v>GEN</v>
      </c>
      <c r="G115" s="23" t="str" cm="1">
        <f t="array" ref="G115">INDEX(DB_DI[],E115+1,4)</f>
        <v>OIL_RELIEF_OIL_LEVEL_MIN</v>
      </c>
      <c r="H115" s="23">
        <f>IF(CONFIG_DI[[#This Row],[CONFIG]]=$AB$14,2,IF(CONFIG_DI[[#This Row],[CONFIG]]=$AB$13,1,0))</f>
        <v>1</v>
      </c>
      <c r="I115" s="23">
        <f t="shared" si="1"/>
        <v>121</v>
      </c>
      <c r="J115" s="23" cm="1">
        <f t="array" ref="J115">INDEX(DB_DI[],E115+1,5)</f>
        <v>0</v>
      </c>
      <c r="K115" s="23" cm="1">
        <f t="array" ref="K115">INDEX(DB_DI[],E115+1,6)</f>
        <v>0</v>
      </c>
    </row>
    <row r="116" spans="1:11" x14ac:dyDescent="0.25">
      <c r="A116" s="23">
        <v>6</v>
      </c>
      <c r="B116" s="23" t="str" cm="1">
        <f t="array" ref="B116">INDEX(DI_MODUL_NAMES[],CONFIG_DI[[#This Row],[MODUL NUM]]+1,2)</f>
        <v>A117</v>
      </c>
      <c r="C116" s="23">
        <v>8</v>
      </c>
      <c r="D116" s="23" t="s">
        <v>31</v>
      </c>
      <c r="E116" s="23">
        <v>122</v>
      </c>
      <c r="F116" s="23" t="str" cm="1">
        <f t="array" ref="F116">INDEX(DB_DI[],E116+1,3)</f>
        <v>GEN</v>
      </c>
      <c r="G116" s="23" t="str" cm="1">
        <f t="array" ref="G116">INDEX(DB_DI[],E116+1,4)</f>
        <v>OIL_RELIEF_PRESSURE_OK</v>
      </c>
      <c r="H116" s="23">
        <f>IF(CONFIG_DI[[#This Row],[CONFIG]]=$AB$14,2,IF(CONFIG_DI[[#This Row],[CONFIG]]=$AB$13,1,0))</f>
        <v>1</v>
      </c>
      <c r="I116" s="23">
        <f t="shared" si="1"/>
        <v>122</v>
      </c>
      <c r="J116" s="23" cm="1">
        <f t="array" ref="J116">INDEX(DB_DI[],E116+1,5)</f>
        <v>0</v>
      </c>
      <c r="K116" s="23" cm="1">
        <f t="array" ref="K116">INDEX(DB_DI[],E116+1,6)</f>
        <v>0</v>
      </c>
    </row>
    <row r="117" spans="1:11" x14ac:dyDescent="0.25">
      <c r="A117" s="23">
        <v>6</v>
      </c>
      <c r="B117" s="23" t="str" cm="1">
        <f t="array" ref="B117">INDEX(DI_MODUL_NAMES[],CONFIG_DI[[#This Row],[MODUL NUM]]+1,2)</f>
        <v>A117</v>
      </c>
      <c r="C117" s="23">
        <v>9</v>
      </c>
      <c r="D117" s="23" t="s">
        <v>31</v>
      </c>
      <c r="E117" s="23">
        <v>302</v>
      </c>
      <c r="F117" s="23" t="str" cm="1">
        <f t="array" ref="F117">INDEX(DB_DI[],E117+1,3)</f>
        <v>CWS_AND_LOU_SYS</v>
      </c>
      <c r="G117" s="23" t="str" cm="1">
        <f t="array" ref="G117">INDEX(DB_DI[],E117+1,4)</f>
        <v>CWS_TEMP_HIGH</v>
      </c>
      <c r="H117" s="23">
        <f>IF(CONFIG_DI[[#This Row],[CONFIG]]=$AB$14,2,IF(CONFIG_DI[[#This Row],[CONFIG]]=$AB$13,1,0))</f>
        <v>1</v>
      </c>
      <c r="I117" s="23">
        <f t="shared" si="1"/>
        <v>302</v>
      </c>
      <c r="J117" s="23" cm="1">
        <f t="array" ref="J117">INDEX(DB_DI[],E117+1,5)</f>
        <v>0</v>
      </c>
      <c r="K117" s="23" cm="1">
        <f t="array" ref="K117">INDEX(DB_DI[],E117+1,6)</f>
        <v>0</v>
      </c>
    </row>
    <row r="118" spans="1:11" x14ac:dyDescent="0.25">
      <c r="A118" s="23">
        <v>6</v>
      </c>
      <c r="B118" s="23" t="str" cm="1">
        <f t="array" ref="B118">INDEX(DI_MODUL_NAMES[],CONFIG_DI[[#This Row],[MODUL NUM]]+1,2)</f>
        <v>A117</v>
      </c>
      <c r="C118" s="23">
        <v>10</v>
      </c>
      <c r="D118" s="23" t="s">
        <v>31</v>
      </c>
      <c r="E118" s="23">
        <v>303</v>
      </c>
      <c r="F118" s="23" t="str" cm="1">
        <f t="array" ref="F118">INDEX(DB_DI[],E118+1,3)</f>
        <v>CWS_AND_LOU_SYS</v>
      </c>
      <c r="G118" s="23" t="str" cm="1">
        <f t="array" ref="G118">INDEX(DB_DI[],E118+1,4)</f>
        <v>CWS_TEMP_TOO_HIGH</v>
      </c>
      <c r="H118" s="23">
        <f>IF(CONFIG_DI[[#This Row],[CONFIG]]=$AB$14,2,IF(CONFIG_DI[[#This Row],[CONFIG]]=$AB$13,1,0))</f>
        <v>1</v>
      </c>
      <c r="I118" s="23">
        <f t="shared" si="1"/>
        <v>303</v>
      </c>
      <c r="J118" s="23" cm="1">
        <f t="array" ref="J118">INDEX(DB_DI[],E118+1,5)</f>
        <v>0</v>
      </c>
      <c r="K118" s="23" cm="1">
        <f t="array" ref="K118">INDEX(DB_DI[],E118+1,6)</f>
        <v>0</v>
      </c>
    </row>
    <row r="119" spans="1:11" x14ac:dyDescent="0.25">
      <c r="A119" s="23">
        <v>6</v>
      </c>
      <c r="B119" s="23" t="str" cm="1">
        <f t="array" ref="B119">INDEX(DI_MODUL_NAMES[],CONFIG_DI[[#This Row],[MODUL NUM]]+1,2)</f>
        <v>A117</v>
      </c>
      <c r="C119" s="23">
        <v>11</v>
      </c>
      <c r="D119" s="23" t="s">
        <v>31</v>
      </c>
      <c r="E119" s="23">
        <v>108</v>
      </c>
      <c r="F119" s="23" t="str" cm="1">
        <f t="array" ref="F119">INDEX(DB_DI[],E119+1,3)</f>
        <v>GEN</v>
      </c>
      <c r="G119" s="23" t="str" cm="1">
        <f t="array" ref="G119">INDEX(DB_DI[],E119+1,4)</f>
        <v>BRAKE_READY_FOR_OPERATION_1</v>
      </c>
      <c r="H119" s="23">
        <f>IF(CONFIG_DI[[#This Row],[CONFIG]]=$AB$14,2,IF(CONFIG_DI[[#This Row],[CONFIG]]=$AB$13,1,0))</f>
        <v>1</v>
      </c>
      <c r="I119" s="23">
        <f t="shared" si="1"/>
        <v>108</v>
      </c>
      <c r="J119" s="23" t="str" cm="1">
        <f t="array" ref="J119">INDEX(DB_DI[],E119+1,5)</f>
        <v>Distribution board 220VDC 0BVD01</v>
      </c>
      <c r="K119" s="23" t="str" cm="1">
        <f t="array" ref="K119">INDEX(DB_DI[],E119+1,6)</f>
        <v>Common power supply 2 (-F4) ON</v>
      </c>
    </row>
    <row r="120" spans="1:11" x14ac:dyDescent="0.25">
      <c r="A120" s="23">
        <v>6</v>
      </c>
      <c r="B120" s="23" t="str" cm="1">
        <f t="array" ref="B120">INDEX(DI_MODUL_NAMES[],CONFIG_DI[[#This Row],[MODUL NUM]]+1,2)</f>
        <v>A117</v>
      </c>
      <c r="C120" s="23">
        <v>12</v>
      </c>
      <c r="D120" s="23" t="s">
        <v>31</v>
      </c>
      <c r="E120" s="23">
        <v>98</v>
      </c>
      <c r="F120" s="23" t="str" cm="1">
        <f t="array" ref="F120">INDEX(DB_DI[],E120+1,3)</f>
        <v>GEN</v>
      </c>
      <c r="G120" s="23" t="str" cm="1">
        <f t="array" ref="G120">INDEX(DB_DI[],E120+1,4)</f>
        <v>THRUST_BEARING_TEMP_HIGH</v>
      </c>
      <c r="H120" s="23">
        <f>IF(CONFIG_DI[[#This Row],[CONFIG]]=$AB$14,2,IF(CONFIG_DI[[#This Row],[CONFIG]]=$AB$13,1,0))</f>
        <v>1</v>
      </c>
      <c r="I120" s="23">
        <f t="shared" si="1"/>
        <v>98</v>
      </c>
      <c r="J120" s="23" t="str" cm="1">
        <f t="array" ref="J120">INDEX(DB_DI[],E120+1,5)</f>
        <v>Rectifier cabinet 0BVD01</v>
      </c>
      <c r="K120" s="23" t="str" cm="1">
        <f t="array" ref="K120">INDEX(DB_DI[],E120+1,6)</f>
        <v>DC output faliure (-KP3)</v>
      </c>
    </row>
    <row r="121" spans="1:11" x14ac:dyDescent="0.25">
      <c r="A121" s="23">
        <v>6</v>
      </c>
      <c r="B121" s="23" t="str" cm="1">
        <f t="array" ref="B121">INDEX(DI_MODUL_NAMES[],CONFIG_DI[[#This Row],[MODUL NUM]]+1,2)</f>
        <v>A117</v>
      </c>
      <c r="C121" s="23">
        <v>13</v>
      </c>
      <c r="D121" s="23" t="s">
        <v>31</v>
      </c>
      <c r="E121" s="23">
        <v>124</v>
      </c>
      <c r="F121" s="23" t="str" cm="1">
        <f t="array" ref="F121">INDEX(DB_DI[],E121+1,3)</f>
        <v>GEN</v>
      </c>
      <c r="G121" s="23" t="str" cm="1">
        <f t="array" ref="G121">INDEX(DB_DI[],E121+1,4)</f>
        <v>THRUST_BEARING_TEMP_TOO_HIGH</v>
      </c>
      <c r="H121" s="23">
        <f>IF(CONFIG_DI[[#This Row],[CONFIG]]=$AB$14,2,IF(CONFIG_DI[[#This Row],[CONFIG]]=$AB$13,1,0))</f>
        <v>1</v>
      </c>
      <c r="I121" s="23">
        <f t="shared" si="1"/>
        <v>124</v>
      </c>
      <c r="J121" s="23" cm="1">
        <f t="array" ref="J121">INDEX(DB_DI[],E121+1,5)</f>
        <v>0</v>
      </c>
      <c r="K121" s="23" cm="1">
        <f t="array" ref="K121">INDEX(DB_DI[],E121+1,6)</f>
        <v>0</v>
      </c>
    </row>
    <row r="122" spans="1:11" x14ac:dyDescent="0.25">
      <c r="A122" s="23">
        <v>6</v>
      </c>
      <c r="B122" s="23" t="str" cm="1">
        <f t="array" ref="B122">INDEX(DI_MODUL_NAMES[],CONFIG_DI[[#This Row],[MODUL NUM]]+1,2)</f>
        <v>A117</v>
      </c>
      <c r="C122" s="23">
        <v>14</v>
      </c>
      <c r="D122" s="23" t="s">
        <v>31</v>
      </c>
      <c r="E122" s="23">
        <v>125</v>
      </c>
      <c r="F122" s="23" t="str" cm="1">
        <f t="array" ref="F122">INDEX(DB_DI[],E122+1,3)</f>
        <v>GEN</v>
      </c>
      <c r="G122" s="23" t="str" cm="1">
        <f t="array" ref="G122">INDEX(DB_DI[],E122+1,4)</f>
        <v>NDE_RADIAL_BEARING_TEMP_HIGH</v>
      </c>
      <c r="H122" s="23">
        <f>IF(CONFIG_DI[[#This Row],[CONFIG]]=$AB$14,2,IF(CONFIG_DI[[#This Row],[CONFIG]]=$AB$13,1,0))</f>
        <v>1</v>
      </c>
      <c r="I122" s="23">
        <f t="shared" si="1"/>
        <v>125</v>
      </c>
      <c r="J122" s="23" cm="1">
        <f t="array" ref="J122">INDEX(DB_DI[],E122+1,5)</f>
        <v>0</v>
      </c>
      <c r="K122" s="23" cm="1">
        <f t="array" ref="K122">INDEX(DB_DI[],E122+1,6)</f>
        <v>0</v>
      </c>
    </row>
    <row r="123" spans="1:11" x14ac:dyDescent="0.25">
      <c r="A123" s="23">
        <v>6</v>
      </c>
      <c r="B123" s="23" t="str" cm="1">
        <f t="array" ref="B123">INDEX(DI_MODUL_NAMES[],CONFIG_DI[[#This Row],[MODUL NUM]]+1,2)</f>
        <v>A117</v>
      </c>
      <c r="C123" s="23">
        <v>15</v>
      </c>
      <c r="D123" s="23" t="s">
        <v>31</v>
      </c>
      <c r="E123" s="23">
        <v>101</v>
      </c>
      <c r="F123" s="23" t="str" cm="1">
        <f t="array" ref="F123">INDEX(DB_DI[],E123+1,3)</f>
        <v>GEN</v>
      </c>
      <c r="G123" s="23" t="str" cm="1">
        <f t="array" ref="G123">INDEX(DB_DI[],E123+1,4)</f>
        <v>NDE_RADIAL_BEARING_TEMP_TOO_HIGH</v>
      </c>
      <c r="H123" s="23">
        <f>IF(CONFIG_DI[[#This Row],[CONFIG]]=$AB$14,2,IF(CONFIG_DI[[#This Row],[CONFIG]]=$AB$13,1,0))</f>
        <v>1</v>
      </c>
      <c r="I123" s="23">
        <f t="shared" si="1"/>
        <v>101</v>
      </c>
      <c r="J123" s="23" t="str" cm="1">
        <f t="array" ref="J123">INDEX(DB_DI[],E123+1,5)</f>
        <v>Rectifier cabinet 0BVD01</v>
      </c>
      <c r="K123" s="23" t="str" cm="1">
        <f t="array" ref="K123">INDEX(DB_DI[],E123+1,6)</f>
        <v>Main supply fail (-F0)</v>
      </c>
    </row>
    <row r="124" spans="1:11" x14ac:dyDescent="0.25">
      <c r="A124" s="23">
        <v>7</v>
      </c>
      <c r="B124" s="23" t="str" cm="1">
        <f t="array" ref="B124">INDEX(DI_MODUL_NAMES[],CONFIG_DI[[#This Row],[MODUL NUM]]+1,2)</f>
        <v>SPARE</v>
      </c>
      <c r="C124" s="23">
        <v>0</v>
      </c>
      <c r="D124" s="23" t="s">
        <v>31</v>
      </c>
      <c r="E124" s="23">
        <v>102</v>
      </c>
      <c r="F124" s="23" t="str" cm="1">
        <f t="array" ref="F124">INDEX(DB_DI[],E124+1,3)</f>
        <v>GEN</v>
      </c>
      <c r="G124" s="23" t="str" cm="1">
        <f t="array" ref="G124">INDEX(DB_DI[],E124+1,4)</f>
        <v>NDE_RADIAL_BEARING_LEVEL_HIGH</v>
      </c>
      <c r="H124" s="23">
        <f>IF(CONFIG_DI[[#This Row],[CONFIG]]=$AB$14,2,IF(CONFIG_DI[[#This Row],[CONFIG]]=$AB$13,1,0))</f>
        <v>1</v>
      </c>
      <c r="I124" s="23">
        <f t="shared" si="1"/>
        <v>102</v>
      </c>
      <c r="J124" s="23" t="str" cm="1">
        <f t="array" ref="J124">INDEX(DB_DI[],E124+1,5)</f>
        <v>Rectifier cabinet 0BVD01</v>
      </c>
      <c r="K124" s="23" t="str" cm="1">
        <f t="array" ref="K124">INDEX(DB_DI[],E124+1,6)</f>
        <v>Service supply fail(-FS)</v>
      </c>
    </row>
    <row r="125" spans="1:11" x14ac:dyDescent="0.25">
      <c r="A125" s="23">
        <v>7</v>
      </c>
      <c r="B125" s="23" t="str" cm="1">
        <f t="array" ref="B125">INDEX(DI_MODUL_NAMES[],CONFIG_DI[[#This Row],[MODUL NUM]]+1,2)</f>
        <v>SPARE</v>
      </c>
      <c r="C125" s="23">
        <v>1</v>
      </c>
      <c r="D125" s="23" t="s">
        <v>31</v>
      </c>
      <c r="E125" s="23">
        <v>103</v>
      </c>
      <c r="F125" s="23" t="str" cm="1">
        <f t="array" ref="F125">INDEX(DB_DI[],E125+1,3)</f>
        <v>GEN</v>
      </c>
      <c r="G125" s="23" t="str" cm="1">
        <f t="array" ref="G125">INDEX(DB_DI[],E125+1,4)</f>
        <v>NDE_RADIAL_BEARING_LEVEL_LOW</v>
      </c>
      <c r="H125" s="23">
        <f>IF(CONFIG_DI[[#This Row],[CONFIG]]=$AB$14,2,IF(CONFIG_DI[[#This Row],[CONFIG]]=$AB$13,1,0))</f>
        <v>1</v>
      </c>
      <c r="I125" s="23">
        <f t="shared" si="1"/>
        <v>103</v>
      </c>
      <c r="J125" s="23" t="str" cm="1">
        <f t="array" ref="J125">INDEX(DB_DI[],E125+1,5)</f>
        <v>Rectifier cabinet 0BVD01</v>
      </c>
      <c r="K125" s="23" t="str" cm="1">
        <f t="array" ref="K125">INDEX(DB_DI[],E125+1,6)</f>
        <v>Module suppy fail (-FM1, -FM2, - FM3)</v>
      </c>
    </row>
    <row r="126" spans="1:11" x14ac:dyDescent="0.25">
      <c r="A126" s="23">
        <v>7</v>
      </c>
      <c r="B126" s="23" t="str" cm="1">
        <f t="array" ref="B126">INDEX(DI_MODUL_NAMES[],CONFIG_DI[[#This Row],[MODUL NUM]]+1,2)</f>
        <v>SPARE</v>
      </c>
      <c r="C126" s="23">
        <v>2</v>
      </c>
      <c r="D126" s="23" t="s">
        <v>31</v>
      </c>
      <c r="E126" s="23">
        <v>104</v>
      </c>
      <c r="F126" s="23" t="str" cm="1">
        <f t="array" ref="F126">INDEX(DB_DI[],E126+1,3)</f>
        <v>GEN</v>
      </c>
      <c r="G126" s="23" t="str" cm="1">
        <f t="array" ref="G126">INDEX(DB_DI[],E126+1,4)</f>
        <v>DE_RADIAL_BEARING_TEMP_HIGH</v>
      </c>
      <c r="H126" s="23">
        <f>IF(CONFIG_DI[[#This Row],[CONFIG]]=$AB$14,2,IF(CONFIG_DI[[#This Row],[CONFIG]]=$AB$13,1,0))</f>
        <v>1</v>
      </c>
      <c r="I126" s="23">
        <f t="shared" si="1"/>
        <v>104</v>
      </c>
      <c r="J126" s="23" t="str" cm="1">
        <f t="array" ref="J126">INDEX(DB_DI[],E126+1,5)</f>
        <v>Distribution board 220VDC 0BVD01</v>
      </c>
      <c r="K126" s="23" t="str" cm="1">
        <f t="array" ref="K126">INDEX(DB_DI[],E126+1,6)</f>
        <v>Main CB (-Q0) ON</v>
      </c>
    </row>
    <row r="127" spans="1:11" x14ac:dyDescent="0.25">
      <c r="A127" s="23">
        <v>7</v>
      </c>
      <c r="B127" s="23" t="str" cm="1">
        <f t="array" ref="B127">INDEX(DI_MODUL_NAMES[],CONFIG_DI[[#This Row],[MODUL NUM]]+1,2)</f>
        <v>SPARE</v>
      </c>
      <c r="C127" s="23">
        <v>3</v>
      </c>
      <c r="D127" s="23" t="s">
        <v>31</v>
      </c>
      <c r="E127" s="23">
        <v>105</v>
      </c>
      <c r="F127" s="23" t="str" cm="1">
        <f t="array" ref="F127">INDEX(DB_DI[],E127+1,3)</f>
        <v>GEN</v>
      </c>
      <c r="G127" s="23" t="str" cm="1">
        <f t="array" ref="G127">INDEX(DB_DI[],E127+1,4)</f>
        <v>DE_RADIAL_BEARING_TEMP_TOO_HIGH</v>
      </c>
      <c r="H127" s="23">
        <f>IF(CONFIG_DI[[#This Row],[CONFIG]]=$AB$14,2,IF(CONFIG_DI[[#This Row],[CONFIG]]=$AB$13,1,0))</f>
        <v>1</v>
      </c>
      <c r="I127" s="23">
        <f t="shared" si="1"/>
        <v>105</v>
      </c>
      <c r="J127" s="23" t="str" cm="1">
        <f t="array" ref="J127">INDEX(DB_DI[],E127+1,5)</f>
        <v>Distribution board 220VDC 0BVD01</v>
      </c>
      <c r="K127" s="23" t="str" cm="1">
        <f t="array" ref="K127">INDEX(DB_DI[],E127+1,6)</f>
        <v>Unit 1 power supply (-F1) ON</v>
      </c>
    </row>
    <row r="128" spans="1:11" x14ac:dyDescent="0.25">
      <c r="A128" s="23">
        <v>7</v>
      </c>
      <c r="B128" s="23" t="str" cm="1">
        <f t="array" ref="B128">INDEX(DI_MODUL_NAMES[],CONFIG_DI[[#This Row],[MODUL NUM]]+1,2)</f>
        <v>SPARE</v>
      </c>
      <c r="C128" s="23">
        <v>4</v>
      </c>
      <c r="D128" s="23" t="s">
        <v>31</v>
      </c>
      <c r="E128" s="23">
        <v>106</v>
      </c>
      <c r="F128" s="23" t="str" cm="1">
        <f t="array" ref="F128">INDEX(DB_DI[],E128+1,3)</f>
        <v>GEN</v>
      </c>
      <c r="G128" s="23" t="str" cm="1">
        <f t="array" ref="G128">INDEX(DB_DI[],E128+1,4)</f>
        <v>DE_RADIAL_BEARING_LEVEL_LOW</v>
      </c>
      <c r="H128" s="23">
        <f>IF(CONFIG_DI[[#This Row],[CONFIG]]=$AB$14,2,IF(CONFIG_DI[[#This Row],[CONFIG]]=$AB$13,1,0))</f>
        <v>1</v>
      </c>
      <c r="I128" s="23">
        <f t="shared" si="1"/>
        <v>106</v>
      </c>
      <c r="J128" s="23" t="str" cm="1">
        <f t="array" ref="J128">INDEX(DB_DI[],E128+1,5)</f>
        <v>Distribution board 220VDC 0BVD01</v>
      </c>
      <c r="K128" s="23" t="str" cm="1">
        <f t="array" ref="K128">INDEX(DB_DI[],E128+1,6)</f>
        <v>Unit 2 power supply (-F2) ON</v>
      </c>
    </row>
    <row r="129" spans="1:11" x14ac:dyDescent="0.25">
      <c r="A129" s="23">
        <v>7</v>
      </c>
      <c r="B129" s="23" t="str" cm="1">
        <f t="array" ref="B129">INDEX(DI_MODUL_NAMES[],CONFIG_DI[[#This Row],[MODUL NUM]]+1,2)</f>
        <v>SPARE</v>
      </c>
      <c r="C129" s="23">
        <v>5</v>
      </c>
      <c r="D129" s="23" t="s">
        <v>31</v>
      </c>
      <c r="E129" s="23">
        <v>330</v>
      </c>
      <c r="F129" s="23" t="str" cm="1">
        <f t="array" ref="F129">INDEX(DB_DI[],E129+1,3)</f>
        <v>CWS_AND_LOU_PUMPS</v>
      </c>
      <c r="G129" s="23" t="str" cm="1">
        <f t="array" ref="G129">INDEX(DB_DI[],E129+1,4)</f>
        <v>WATER_CIRCULATION_OK</v>
      </c>
      <c r="H129" s="23">
        <f>IF(CONFIG_DI[[#This Row],[CONFIG]]=$AB$14,2,IF(CONFIG_DI[[#This Row],[CONFIG]]=$AB$13,1,0))</f>
        <v>1</v>
      </c>
      <c r="I129" s="23">
        <f t="shared" si="1"/>
        <v>330</v>
      </c>
      <c r="J129" s="23" cm="1">
        <f t="array" ref="J129">INDEX(DB_DI[],E129+1,5)</f>
        <v>0</v>
      </c>
      <c r="K129" s="23" cm="1">
        <f t="array" ref="K129">INDEX(DB_DI[],E129+1,6)</f>
        <v>0</v>
      </c>
    </row>
    <row r="130" spans="1:11" x14ac:dyDescent="0.25">
      <c r="A130" s="23">
        <v>7</v>
      </c>
      <c r="B130" s="23" t="str" cm="1">
        <f t="array" ref="B130">INDEX(DI_MODUL_NAMES[],CONFIG_DI[[#This Row],[MODUL NUM]]+1,2)</f>
        <v>SPARE</v>
      </c>
      <c r="C130" s="23">
        <v>6</v>
      </c>
      <c r="D130" s="23" t="s">
        <v>31</v>
      </c>
      <c r="E130" s="23">
        <v>331</v>
      </c>
      <c r="F130" s="23" t="str" cm="1">
        <f t="array" ref="F130">INDEX(DB_DI[],E130+1,3)</f>
        <v>CWS_AND_LOU_PUMPS</v>
      </c>
      <c r="G130" s="23" t="str" cm="1">
        <f t="array" ref="G130">INDEX(DB_DI[],E130+1,4)</f>
        <v>WATER_CIRCULATION_LOW</v>
      </c>
      <c r="H130" s="23">
        <f>IF(CONFIG_DI[[#This Row],[CONFIG]]=$AB$14,2,IF(CONFIG_DI[[#This Row],[CONFIG]]=$AB$13,1,0))</f>
        <v>1</v>
      </c>
      <c r="I130" s="23">
        <f t="shared" si="1"/>
        <v>331</v>
      </c>
      <c r="J130" s="23" cm="1">
        <f t="array" ref="J130">INDEX(DB_DI[],E130+1,5)</f>
        <v>0</v>
      </c>
      <c r="K130" s="23" cm="1">
        <f t="array" ref="K130">INDEX(DB_DI[],E130+1,6)</f>
        <v>0</v>
      </c>
    </row>
    <row r="131" spans="1:11" x14ac:dyDescent="0.25">
      <c r="A131" s="23">
        <v>7</v>
      </c>
      <c r="B131" s="23" t="str" cm="1">
        <f t="array" ref="B131">INDEX(DI_MODUL_NAMES[],CONFIG_DI[[#This Row],[MODUL NUM]]+1,2)</f>
        <v>SPARE</v>
      </c>
      <c r="C131" s="23">
        <v>7</v>
      </c>
      <c r="D131" s="23" t="s">
        <v>31</v>
      </c>
      <c r="E131" s="23">
        <v>212</v>
      </c>
      <c r="F131" s="23" t="str" cm="1">
        <f t="array" ref="F131">INDEX(DB_DI[],E131+1,3)</f>
        <v>MIV_AND_BYPASS</v>
      </c>
      <c r="G131" s="23" t="str" cm="1">
        <f t="array" ref="G131">INDEX(DB_DI[],E131+1,4)</f>
        <v>MIV_ESD_CLOSED</v>
      </c>
      <c r="H131" s="23">
        <f>IF(CONFIG_DI[[#This Row],[CONFIG]]=$AB$14,2,IF(CONFIG_DI[[#This Row],[CONFIG]]=$AB$13,1,0))</f>
        <v>1</v>
      </c>
      <c r="I131" s="23">
        <f t="shared" si="1"/>
        <v>212</v>
      </c>
      <c r="J131" s="23" cm="1">
        <f t="array" ref="J131">INDEX(DB_DI[],E131+1,5)</f>
        <v>0</v>
      </c>
      <c r="K131" s="23" cm="1">
        <f t="array" ref="K131">INDEX(DB_DI[],E131+1,6)</f>
        <v>0</v>
      </c>
    </row>
    <row r="132" spans="1:11" x14ac:dyDescent="0.25">
      <c r="A132" s="23">
        <v>7</v>
      </c>
      <c r="B132" s="23" t="str" cm="1">
        <f t="array" ref="B132">INDEX(DI_MODUL_NAMES[],CONFIG_DI[[#This Row],[MODUL NUM]]+1,2)</f>
        <v>SPARE</v>
      </c>
      <c r="C132" s="23">
        <v>8</v>
      </c>
      <c r="D132" s="23" t="s">
        <v>31</v>
      </c>
      <c r="E132" s="23">
        <v>31</v>
      </c>
      <c r="F132" s="23" t="str" cm="1">
        <f t="array" ref="F132">INDEX(DB_DI[],E132+1,3)</f>
        <v>CTRL_AND_SYNC</v>
      </c>
      <c r="G132" s="23" t="str" cm="1">
        <f t="array" ref="G132">INDEX(DB_DI[],E132+1,4)</f>
        <v>TRIP_FROM_COMMON</v>
      </c>
      <c r="H132" s="23">
        <f>IF(CONFIG_DI[[#This Row],[CONFIG]]=$AB$14,2,IF(CONFIG_DI[[#This Row],[CONFIG]]=$AB$13,1,0))</f>
        <v>1</v>
      </c>
      <c r="I132" s="23">
        <f t="shared" si="1"/>
        <v>31</v>
      </c>
      <c r="J132" s="23" t="str" cm="1">
        <f t="array" ref="J132">INDEX(DB_DI[],E132+1,5)</f>
        <v>Common control cubice +0CJA01</v>
      </c>
      <c r="K132" s="23" t="str" cm="1">
        <f t="array" ref="K132">INDEX(DB_DI[],E132+1,6)</f>
        <v>Common ESD to Unit 1 trip OK</v>
      </c>
    </row>
    <row r="133" spans="1:11" x14ac:dyDescent="0.25">
      <c r="A133" s="23">
        <v>7</v>
      </c>
      <c r="B133" s="23" t="str" cm="1">
        <f t="array" ref="B133">INDEX(DI_MODUL_NAMES[],CONFIG_DI[[#This Row],[MODUL NUM]]+1,2)</f>
        <v>SPARE</v>
      </c>
      <c r="C133" s="23">
        <v>9</v>
      </c>
      <c r="D133" s="23" t="s">
        <v>31</v>
      </c>
      <c r="E133" s="23">
        <v>96</v>
      </c>
      <c r="F133" s="23" t="str" cm="1">
        <f t="array" ref="F133">INDEX(DB_DI[],E133+1,3)</f>
        <v>GEN</v>
      </c>
      <c r="G133" s="23" t="str" cm="1">
        <f t="array" ref="G133">INDEX(DB_DI[],E133+1,4)</f>
        <v>VT_MEAS_MCB_OK</v>
      </c>
      <c r="H133" s="23">
        <f>IF(CONFIG_DI[[#This Row],[CONFIG]]=$AB$14,2,IF(CONFIG_DI[[#This Row],[CONFIG]]=$AB$13,1,0))</f>
        <v>1</v>
      </c>
      <c r="I133" s="23">
        <f t="shared" si="1"/>
        <v>96</v>
      </c>
      <c r="J133" s="23" t="str" cm="1">
        <f t="array" ref="J133">INDEX(DB_DI[],E133+1,5)</f>
        <v>GEN +1MKA10</v>
      </c>
      <c r="K133" s="23" t="str" cm="1">
        <f t="array" ref="K133">INDEX(DB_DI[],E133+1,6)</f>
        <v>Generator voltage meas MCB ON</v>
      </c>
    </row>
    <row r="134" spans="1:11" x14ac:dyDescent="0.25">
      <c r="A134" s="23">
        <v>7</v>
      </c>
      <c r="B134" s="23" t="str" cm="1">
        <f t="array" ref="B134">INDEX(DI_MODUL_NAMES[],CONFIG_DI[[#This Row],[MODUL NUM]]+1,2)</f>
        <v>SPARE</v>
      </c>
      <c r="C134" s="23">
        <v>10</v>
      </c>
      <c r="D134" s="23" t="s">
        <v>31</v>
      </c>
      <c r="E134" s="23">
        <v>123</v>
      </c>
      <c r="F134" s="23" t="str" cm="1">
        <f t="array" ref="F134">INDEX(DB_DI[],E134+1,3)</f>
        <v>GEN</v>
      </c>
      <c r="G134" s="23" t="str" cm="1">
        <f t="array" ref="G134">INDEX(DB_DI[],E134+1,4)</f>
        <v>NEUTRAL_GROUNDING_VOLT_MEAS_FAULT</v>
      </c>
      <c r="H134" s="23">
        <f>IF(CONFIG_DI[[#This Row],[CONFIG]]=$AB$14,2,IF(CONFIG_DI[[#This Row],[CONFIG]]=$AB$13,1,0))</f>
        <v>1</v>
      </c>
      <c r="I134" s="23">
        <f t="shared" si="1"/>
        <v>123</v>
      </c>
      <c r="J134" s="23" cm="1">
        <f t="array" ref="J134">INDEX(DB_DI[],E134+1,5)</f>
        <v>0</v>
      </c>
      <c r="K134" s="23" cm="1">
        <f t="array" ref="K134">INDEX(DB_DI[],E134+1,6)</f>
        <v>0</v>
      </c>
    </row>
    <row r="135" spans="1:11" x14ac:dyDescent="0.25">
      <c r="A135" s="23">
        <v>7</v>
      </c>
      <c r="B135" s="23" t="str" cm="1">
        <f t="array" ref="B135">INDEX(DI_MODUL_NAMES[],CONFIG_DI[[#This Row],[MODUL NUM]]+1,2)</f>
        <v>SPARE</v>
      </c>
      <c r="C135" s="23">
        <v>11</v>
      </c>
      <c r="D135" s="23" t="s">
        <v>31</v>
      </c>
      <c r="E135" s="23">
        <v>448</v>
      </c>
      <c r="F135" s="23" t="str" cm="1">
        <f t="array" ref="F135">INDEX(DB_DI[],E135+1,3)</f>
        <v>EXC</v>
      </c>
      <c r="G135" s="23" t="str" cm="1">
        <f t="array" ref="G135">INDEX(DB_DI[],E135+1,4)</f>
        <v>AVR_CONTACTOR_ON</v>
      </c>
      <c r="H135" s="23">
        <f>IF(CONFIG_DI[[#This Row],[CONFIG]]=$AB$14,2,IF(CONFIG_DI[[#This Row],[CONFIG]]=$AB$13,1,0))</f>
        <v>1</v>
      </c>
      <c r="I135" s="23">
        <f t="shared" si="1"/>
        <v>448</v>
      </c>
      <c r="J135" s="23" t="str" cm="1">
        <f t="array" ref="J135">INDEX(DB_DI[],E135+1,5)</f>
        <v>Unit 1 control cubice +1CJA01</v>
      </c>
      <c r="K135" s="23" t="str" cm="1">
        <f t="array" ref="K135">INDEX(DB_DI[],E135+1,6)</f>
        <v>Excitation contactor ON (-K1)</v>
      </c>
    </row>
    <row r="136" spans="1:11" x14ac:dyDescent="0.25">
      <c r="A136" s="23">
        <v>7</v>
      </c>
      <c r="B136" s="23" t="str" cm="1">
        <f t="array" ref="B136">INDEX(DI_MODUL_NAMES[],CONFIG_DI[[#This Row],[MODUL NUM]]+1,2)</f>
        <v>SPARE</v>
      </c>
      <c r="C136" s="23">
        <v>12</v>
      </c>
      <c r="D136" s="23" t="s">
        <v>31</v>
      </c>
      <c r="E136" s="23">
        <v>68</v>
      </c>
      <c r="F136" s="23" t="str" cm="1">
        <f t="array" ref="F136">INDEX(DB_DI[],E136+1,3)</f>
        <v>GEN_CUBICLE</v>
      </c>
      <c r="G136" s="23" t="str" cm="1">
        <f t="array" ref="G136">INDEX(DB_DI[],E136+1,4)</f>
        <v>GRID_MCB_ON</v>
      </c>
      <c r="H136" s="23">
        <f>IF(CONFIG_DI[[#This Row],[CONFIG]]=$AB$14,2,IF(CONFIG_DI[[#This Row],[CONFIG]]=$AB$13,1,0))</f>
        <v>1</v>
      </c>
      <c r="I136" s="23">
        <f t="shared" si="1"/>
        <v>68</v>
      </c>
      <c r="J136" s="23" t="str" cm="1">
        <f t="array" ref="J136">INDEX(DB_DI[],E136+1,5)</f>
        <v>Auxiliary supply cubicle +BFA01</v>
      </c>
      <c r="K136" s="23" t="str" cm="1">
        <f t="array" ref="K136">INDEX(DB_DI[],E136+1,6)</f>
        <v>Insulation monitor MCB (-F410) ON</v>
      </c>
    </row>
    <row r="137" spans="1:11" x14ac:dyDescent="0.25">
      <c r="A137" s="23">
        <v>7</v>
      </c>
      <c r="B137" s="23" t="str" cm="1">
        <f t="array" ref="B137">INDEX(DI_MODUL_NAMES[],CONFIG_DI[[#This Row],[MODUL NUM]]+1,2)</f>
        <v>SPARE</v>
      </c>
      <c r="C137" s="23">
        <v>13</v>
      </c>
      <c r="D137" s="23" t="s">
        <v>29</v>
      </c>
      <c r="E137" s="23">
        <v>607</v>
      </c>
      <c r="F137" s="23" t="str" cm="1">
        <f t="array" ref="F137">INDEX(DB_DI[],E137+1,3)</f>
        <v>SPARE</v>
      </c>
      <c r="G137" s="23" t="str" cm="1">
        <f t="array" ref="G137">INDEX(DB_DI[],E137+1,4)</f>
        <v>SPARE_607</v>
      </c>
      <c r="H137" s="23">
        <f>IF(CONFIG_DI[[#This Row],[CONFIG]]=$AB$14,2,IF(CONFIG_DI[[#This Row],[CONFIG]]=$AB$13,1,0))</f>
        <v>0</v>
      </c>
      <c r="I137" s="23">
        <f t="shared" si="1"/>
        <v>607</v>
      </c>
      <c r="J137" s="23" t="str" cm="1">
        <f t="array" ref="J137">INDEX(DB_DI[],E137+1,5)</f>
        <v>MV +ALA03</v>
      </c>
      <c r="K137" s="23" t="str" cm="1">
        <f t="array" ref="K137">INDEX(DB_DI[],E137+1,6)</f>
        <v>SPARE</v>
      </c>
    </row>
    <row r="138" spans="1:11" x14ac:dyDescent="0.25">
      <c r="A138" s="23">
        <v>7</v>
      </c>
      <c r="B138" s="23" t="str" cm="1">
        <f t="array" ref="B138">INDEX(DI_MODUL_NAMES[],CONFIG_DI[[#This Row],[MODUL NUM]]+1,2)</f>
        <v>SPARE</v>
      </c>
      <c r="C138" s="23">
        <v>14</v>
      </c>
      <c r="D138" s="23" t="s">
        <v>31</v>
      </c>
      <c r="E138" s="23">
        <v>352</v>
      </c>
      <c r="F138" s="23" t="str" cm="1">
        <f t="array" ref="F138">INDEX(DB_DI[],E138+1,3)</f>
        <v>TURBINE</v>
      </c>
      <c r="G138" s="23" t="str" cm="1">
        <f t="array" ref="G138">INDEX(DB_DI[],E138+1,4)</f>
        <v>WICKET_GATE_DISTORSION</v>
      </c>
      <c r="H138" s="23">
        <f>IF(CONFIG_DI[[#This Row],[CONFIG]]=$AB$14,2,IF(CONFIG_DI[[#This Row],[CONFIG]]=$AB$13,1,0))</f>
        <v>1</v>
      </c>
      <c r="I138" s="23">
        <f t="shared" si="1"/>
        <v>352</v>
      </c>
      <c r="J138" s="23" t="str" cm="1">
        <f t="array" ref="J138">INDEX(DB_DI[],E138+1,5)</f>
        <v>Turbine +1MEA10</v>
      </c>
      <c r="K138" s="23" t="str" cm="1">
        <f t="array" ref="K138">INDEX(DB_DI[],E138+1,6)</f>
        <v>Wicket gate distortion</v>
      </c>
    </row>
    <row r="139" spans="1:11" x14ac:dyDescent="0.25">
      <c r="A139" s="23">
        <v>7</v>
      </c>
      <c r="B139" s="23" t="str" cm="1">
        <f t="array" ref="B139">INDEX(DI_MODUL_NAMES[],CONFIG_DI[[#This Row],[MODUL NUM]]+1,2)</f>
        <v>SPARE</v>
      </c>
      <c r="C139" s="23">
        <v>15</v>
      </c>
      <c r="D139" s="23" t="s">
        <v>31</v>
      </c>
      <c r="E139" s="23">
        <v>397</v>
      </c>
      <c r="F139" s="23" t="str" cm="1">
        <f t="array" ref="F139">INDEX(DB_DI[],E139+1,3)</f>
        <v>TRAFO</v>
      </c>
      <c r="G139" s="23" t="str" cm="1">
        <f t="array" ref="G139">INDEX(DB_DI[],E139+1,4)</f>
        <v>OIL_PUMP_RUNNING</v>
      </c>
      <c r="H139" s="23">
        <f>IF(CONFIG_DI[[#This Row],[CONFIG]]=$AB$14,2,IF(CONFIG_DI[[#This Row],[CONFIG]]=$AB$13,1,0))</f>
        <v>1</v>
      </c>
      <c r="I139" s="23">
        <f t="shared" si="1"/>
        <v>397</v>
      </c>
      <c r="J139" s="23" cm="1">
        <f t="array" ref="J139">INDEX(DB_DI[],E139+1,5)</f>
        <v>0</v>
      </c>
      <c r="K139" s="23" cm="1">
        <f t="array" ref="K139">INDEX(DB_DI[],E139+1,6)</f>
        <v>0</v>
      </c>
    </row>
    <row r="140" spans="1:11" x14ac:dyDescent="0.25">
      <c r="A140" s="23">
        <v>8</v>
      </c>
      <c r="B140" s="23" t="str" cm="1">
        <f t="array" ref="B140">INDEX(DI_MODUL_NAMES[],CONFIG_DI[[#This Row],[MODUL NUM]]+1,2)</f>
        <v>SPARE</v>
      </c>
      <c r="C140" s="23">
        <v>0</v>
      </c>
      <c r="D140" s="23" t="s">
        <v>29</v>
      </c>
      <c r="E140" s="23">
        <v>607</v>
      </c>
      <c r="F140" s="23" t="str" cm="1">
        <f t="array" ref="F140">INDEX(DB_DI[],E140+1,3)</f>
        <v>SPARE</v>
      </c>
      <c r="G140" s="23" t="str" cm="1">
        <f t="array" ref="G140">INDEX(DB_DI[],E140+1,4)</f>
        <v>SPARE_607</v>
      </c>
      <c r="H140" s="23">
        <f>IF(CONFIG_DI[[#This Row],[CONFIG]]=$AB$14,2,IF(CONFIG_DI[[#This Row],[CONFIG]]=$AB$13,1,0))</f>
        <v>0</v>
      </c>
      <c r="I140" s="23">
        <f t="shared" ref="I140:I203" si="2">IF(OR(D140=$AB$13,D140=$AB$14),E140,$AC$12)</f>
        <v>607</v>
      </c>
      <c r="J140" s="23" t="str" cm="1">
        <f t="array" ref="J140">INDEX(DB_DI[],E140+1,5)</f>
        <v>MV +ALA03</v>
      </c>
      <c r="K140" s="23" t="str" cm="1">
        <f t="array" ref="K140">INDEX(DB_DI[],E140+1,6)</f>
        <v>SPARE</v>
      </c>
    </row>
    <row r="141" spans="1:11" x14ac:dyDescent="0.25">
      <c r="A141" s="23">
        <v>8</v>
      </c>
      <c r="B141" s="23" t="str" cm="1">
        <f t="array" ref="B141">INDEX(DI_MODUL_NAMES[],CONFIG_DI[[#This Row],[MODUL NUM]]+1,2)</f>
        <v>SPARE</v>
      </c>
      <c r="C141" s="23">
        <v>1</v>
      </c>
      <c r="D141" s="23" t="s">
        <v>29</v>
      </c>
      <c r="E141" s="23">
        <v>607</v>
      </c>
      <c r="F141" s="23" t="str" cm="1">
        <f t="array" ref="F141">INDEX(DB_DI[],E141+1,3)</f>
        <v>SPARE</v>
      </c>
      <c r="G141" s="23" t="str" cm="1">
        <f t="array" ref="G141">INDEX(DB_DI[],E141+1,4)</f>
        <v>SPARE_607</v>
      </c>
      <c r="H141" s="23">
        <f>IF(CONFIG_DI[[#This Row],[CONFIG]]=$AB$14,2,IF(CONFIG_DI[[#This Row],[CONFIG]]=$AB$13,1,0))</f>
        <v>0</v>
      </c>
      <c r="I141" s="23">
        <f t="shared" si="2"/>
        <v>607</v>
      </c>
      <c r="J141" s="23" t="str" cm="1">
        <f t="array" ref="J141">INDEX(DB_DI[],E141+1,5)</f>
        <v>MV +ALA03</v>
      </c>
      <c r="K141" s="23" t="str" cm="1">
        <f t="array" ref="K141">INDEX(DB_DI[],E141+1,6)</f>
        <v>SPARE</v>
      </c>
    </row>
    <row r="142" spans="1:11" x14ac:dyDescent="0.25">
      <c r="A142" s="23">
        <v>8</v>
      </c>
      <c r="B142" s="23" t="str" cm="1">
        <f t="array" ref="B142">INDEX(DI_MODUL_NAMES[],CONFIG_DI[[#This Row],[MODUL NUM]]+1,2)</f>
        <v>SPARE</v>
      </c>
      <c r="C142" s="23">
        <v>2</v>
      </c>
      <c r="D142" s="23" t="s">
        <v>29</v>
      </c>
      <c r="E142" s="23">
        <v>607</v>
      </c>
      <c r="F142" s="23" t="str" cm="1">
        <f t="array" ref="F142">INDEX(DB_DI[],E142+1,3)</f>
        <v>SPARE</v>
      </c>
      <c r="G142" s="23" t="str" cm="1">
        <f t="array" ref="G142">INDEX(DB_DI[],E142+1,4)</f>
        <v>SPARE_607</v>
      </c>
      <c r="H142" s="23">
        <f>IF(CONFIG_DI[[#This Row],[CONFIG]]=$AB$14,2,IF(CONFIG_DI[[#This Row],[CONFIG]]=$AB$13,1,0))</f>
        <v>0</v>
      </c>
      <c r="I142" s="23">
        <f t="shared" si="2"/>
        <v>607</v>
      </c>
      <c r="J142" s="23" t="str" cm="1">
        <f t="array" ref="J142">INDEX(DB_DI[],E142+1,5)</f>
        <v>MV +ALA03</v>
      </c>
      <c r="K142" s="23" t="str" cm="1">
        <f t="array" ref="K142">INDEX(DB_DI[],E142+1,6)</f>
        <v>SPARE</v>
      </c>
    </row>
    <row r="143" spans="1:11" x14ac:dyDescent="0.25">
      <c r="A143" s="23">
        <v>8</v>
      </c>
      <c r="B143" s="23" t="str" cm="1">
        <f t="array" ref="B143">INDEX(DI_MODUL_NAMES[],CONFIG_DI[[#This Row],[MODUL NUM]]+1,2)</f>
        <v>SPARE</v>
      </c>
      <c r="C143" s="23">
        <v>3</v>
      </c>
      <c r="D143" s="23" t="s">
        <v>29</v>
      </c>
      <c r="E143" s="23">
        <v>607</v>
      </c>
      <c r="F143" s="23" t="str" cm="1">
        <f t="array" ref="F143">INDEX(DB_DI[],E143+1,3)</f>
        <v>SPARE</v>
      </c>
      <c r="G143" s="23" t="str" cm="1">
        <f t="array" ref="G143">INDEX(DB_DI[],E143+1,4)</f>
        <v>SPARE_607</v>
      </c>
      <c r="H143" s="23">
        <f>IF(CONFIG_DI[[#This Row],[CONFIG]]=$AB$14,2,IF(CONFIG_DI[[#This Row],[CONFIG]]=$AB$13,1,0))</f>
        <v>0</v>
      </c>
      <c r="I143" s="23">
        <f t="shared" si="2"/>
        <v>607</v>
      </c>
      <c r="J143" s="23" t="str" cm="1">
        <f t="array" ref="J143">INDEX(DB_DI[],E143+1,5)</f>
        <v>MV +ALA03</v>
      </c>
      <c r="K143" s="23" t="str" cm="1">
        <f t="array" ref="K143">INDEX(DB_DI[],E143+1,6)</f>
        <v>SPARE</v>
      </c>
    </row>
    <row r="144" spans="1:11" x14ac:dyDescent="0.25">
      <c r="A144" s="23">
        <v>8</v>
      </c>
      <c r="B144" s="23" t="str" cm="1">
        <f t="array" ref="B144">INDEX(DI_MODUL_NAMES[],CONFIG_DI[[#This Row],[MODUL NUM]]+1,2)</f>
        <v>SPARE</v>
      </c>
      <c r="C144" s="23">
        <v>4</v>
      </c>
      <c r="D144" s="23" t="s">
        <v>29</v>
      </c>
      <c r="E144" s="23">
        <v>607</v>
      </c>
      <c r="F144" s="23" t="str" cm="1">
        <f t="array" ref="F144">INDEX(DB_DI[],E144+1,3)</f>
        <v>SPARE</v>
      </c>
      <c r="G144" s="23" t="str" cm="1">
        <f t="array" ref="G144">INDEX(DB_DI[],E144+1,4)</f>
        <v>SPARE_607</v>
      </c>
      <c r="H144" s="23">
        <f>IF(CONFIG_DI[[#This Row],[CONFIG]]=$AB$14,2,IF(CONFIG_DI[[#This Row],[CONFIG]]=$AB$13,1,0))</f>
        <v>0</v>
      </c>
      <c r="I144" s="23">
        <f t="shared" si="2"/>
        <v>607</v>
      </c>
      <c r="J144" s="23" t="str" cm="1">
        <f t="array" ref="J144">INDEX(DB_DI[],E144+1,5)</f>
        <v>MV +ALA03</v>
      </c>
      <c r="K144" s="23" t="str" cm="1">
        <f t="array" ref="K144">INDEX(DB_DI[],E144+1,6)</f>
        <v>SPARE</v>
      </c>
    </row>
    <row r="145" spans="1:11" x14ac:dyDescent="0.25">
      <c r="A145" s="23">
        <v>8</v>
      </c>
      <c r="B145" s="23" t="str" cm="1">
        <f t="array" ref="B145">INDEX(DI_MODUL_NAMES[],CONFIG_DI[[#This Row],[MODUL NUM]]+1,2)</f>
        <v>SPARE</v>
      </c>
      <c r="C145" s="23">
        <v>5</v>
      </c>
      <c r="D145" s="23" t="s">
        <v>29</v>
      </c>
      <c r="E145" s="23">
        <v>607</v>
      </c>
      <c r="F145" s="23" t="str" cm="1">
        <f t="array" ref="F145">INDEX(DB_DI[],E145+1,3)</f>
        <v>SPARE</v>
      </c>
      <c r="G145" s="23" t="str" cm="1">
        <f t="array" ref="G145">INDEX(DB_DI[],E145+1,4)</f>
        <v>SPARE_607</v>
      </c>
      <c r="H145" s="23">
        <f>IF(CONFIG_DI[[#This Row],[CONFIG]]=$AB$14,2,IF(CONFIG_DI[[#This Row],[CONFIG]]=$AB$13,1,0))</f>
        <v>0</v>
      </c>
      <c r="I145" s="23">
        <f t="shared" si="2"/>
        <v>607</v>
      </c>
      <c r="J145" s="23" t="str" cm="1">
        <f t="array" ref="J145">INDEX(DB_DI[],E145+1,5)</f>
        <v>MV +ALA03</v>
      </c>
      <c r="K145" s="23" t="str" cm="1">
        <f t="array" ref="K145">INDEX(DB_DI[],E145+1,6)</f>
        <v>SPARE</v>
      </c>
    </row>
    <row r="146" spans="1:11" x14ac:dyDescent="0.25">
      <c r="A146" s="23">
        <v>8</v>
      </c>
      <c r="B146" s="23" t="str" cm="1">
        <f t="array" ref="B146">INDEX(DI_MODUL_NAMES[],CONFIG_DI[[#This Row],[MODUL NUM]]+1,2)</f>
        <v>SPARE</v>
      </c>
      <c r="C146" s="23">
        <v>6</v>
      </c>
      <c r="D146" s="23" t="s">
        <v>29</v>
      </c>
      <c r="E146" s="23">
        <v>607</v>
      </c>
      <c r="F146" s="23" t="str" cm="1">
        <f t="array" ref="F146">INDEX(DB_DI[],E146+1,3)</f>
        <v>SPARE</v>
      </c>
      <c r="G146" s="23" t="str" cm="1">
        <f t="array" ref="G146">INDEX(DB_DI[],E146+1,4)</f>
        <v>SPARE_607</v>
      </c>
      <c r="H146" s="23">
        <f>IF(CONFIG_DI[[#This Row],[CONFIG]]=$AB$14,2,IF(CONFIG_DI[[#This Row],[CONFIG]]=$AB$13,1,0))</f>
        <v>0</v>
      </c>
      <c r="I146" s="23">
        <f t="shared" si="2"/>
        <v>607</v>
      </c>
      <c r="J146" s="23" t="str" cm="1">
        <f t="array" ref="J146">INDEX(DB_DI[],E146+1,5)</f>
        <v>MV +ALA03</v>
      </c>
      <c r="K146" s="23" t="str" cm="1">
        <f t="array" ref="K146">INDEX(DB_DI[],E146+1,6)</f>
        <v>SPARE</v>
      </c>
    </row>
    <row r="147" spans="1:11" x14ac:dyDescent="0.25">
      <c r="A147" s="23">
        <v>8</v>
      </c>
      <c r="B147" s="23" t="str" cm="1">
        <f t="array" ref="B147">INDEX(DI_MODUL_NAMES[],CONFIG_DI[[#This Row],[MODUL NUM]]+1,2)</f>
        <v>SPARE</v>
      </c>
      <c r="C147" s="23">
        <v>7</v>
      </c>
      <c r="D147" s="23" t="s">
        <v>31</v>
      </c>
      <c r="E147" s="23">
        <v>10</v>
      </c>
      <c r="F147" s="23" t="str" cm="1">
        <f t="array" ref="F147">INDEX(DB_DI[],E147+1,3)</f>
        <v>CTRL_AND_SYNC</v>
      </c>
      <c r="G147" s="23" t="str" cm="1">
        <f t="array" ref="G147">INDEX(DB_DI[],E147+1,4)</f>
        <v>EXTERNAL_SIG_OK</v>
      </c>
      <c r="H147" s="23">
        <f>IF(CONFIG_DI[[#This Row],[CONFIG]]=$AB$14,2,IF(CONFIG_DI[[#This Row],[CONFIG]]=$AB$13,1,0))</f>
        <v>1</v>
      </c>
      <c r="I147" s="23">
        <f t="shared" si="2"/>
        <v>10</v>
      </c>
      <c r="J147" s="23" t="str" cm="1">
        <f t="array" ref="J147">INDEX(DB_DI[],E147+1,5)</f>
        <v>Unit 1 control cubice +1CJA01</v>
      </c>
      <c r="K147" s="23" t="str" cm="1">
        <f t="array" ref="K147">INDEX(DB_DI[],E147+1,6)</f>
        <v>Synchronization stop</v>
      </c>
    </row>
    <row r="148" spans="1:11" x14ac:dyDescent="0.25">
      <c r="A148" s="23">
        <v>8</v>
      </c>
      <c r="B148" s="23" t="str" cm="1">
        <f t="array" ref="B148">INDEX(DI_MODUL_NAMES[],CONFIG_DI[[#This Row],[MODUL NUM]]+1,2)</f>
        <v>SPARE</v>
      </c>
      <c r="C148" s="23">
        <v>8</v>
      </c>
      <c r="D148" s="23" t="s">
        <v>29</v>
      </c>
      <c r="E148" s="23">
        <v>607</v>
      </c>
      <c r="F148" s="23" t="str" cm="1">
        <f t="array" ref="F148">INDEX(DB_DI[],E148+1,3)</f>
        <v>SPARE</v>
      </c>
      <c r="G148" s="23" t="str" cm="1">
        <f t="array" ref="G148">INDEX(DB_DI[],E148+1,4)</f>
        <v>SPARE_607</v>
      </c>
      <c r="H148" s="23">
        <f>IF(CONFIG_DI[[#This Row],[CONFIG]]=$AB$14,2,IF(CONFIG_DI[[#This Row],[CONFIG]]=$AB$13,1,0))</f>
        <v>0</v>
      </c>
      <c r="I148" s="23">
        <f t="shared" si="2"/>
        <v>607</v>
      </c>
      <c r="J148" s="23" t="str" cm="1">
        <f t="array" ref="J148">INDEX(DB_DI[],E148+1,5)</f>
        <v>MV +ALA03</v>
      </c>
      <c r="K148" s="23" t="str" cm="1">
        <f t="array" ref="K148">INDEX(DB_DI[],E148+1,6)</f>
        <v>SPARE</v>
      </c>
    </row>
    <row r="149" spans="1:11" x14ac:dyDescent="0.25">
      <c r="A149" s="23">
        <v>8</v>
      </c>
      <c r="B149" s="23" t="str" cm="1">
        <f t="array" ref="B149">INDEX(DI_MODUL_NAMES[],CONFIG_DI[[#This Row],[MODUL NUM]]+1,2)</f>
        <v>SPARE</v>
      </c>
      <c r="C149" s="23">
        <v>9</v>
      </c>
      <c r="D149" s="23" t="s">
        <v>29</v>
      </c>
      <c r="E149" s="23">
        <v>607</v>
      </c>
      <c r="F149" s="23" t="str" cm="1">
        <f t="array" ref="F149">INDEX(DB_DI[],E149+1,3)</f>
        <v>SPARE</v>
      </c>
      <c r="G149" s="23" t="str" cm="1">
        <f t="array" ref="G149">INDEX(DB_DI[],E149+1,4)</f>
        <v>SPARE_607</v>
      </c>
      <c r="H149" s="23">
        <f>IF(CONFIG_DI[[#This Row],[CONFIG]]=$AB$14,2,IF(CONFIG_DI[[#This Row],[CONFIG]]=$AB$13,1,0))</f>
        <v>0</v>
      </c>
      <c r="I149" s="23">
        <f t="shared" si="2"/>
        <v>607</v>
      </c>
      <c r="J149" s="23" t="str" cm="1">
        <f t="array" ref="J149">INDEX(DB_DI[],E149+1,5)</f>
        <v>MV +ALA03</v>
      </c>
      <c r="K149" s="23" t="str" cm="1">
        <f t="array" ref="K149">INDEX(DB_DI[],E149+1,6)</f>
        <v>SPARE</v>
      </c>
    </row>
    <row r="150" spans="1:11" x14ac:dyDescent="0.25">
      <c r="A150" s="23">
        <v>8</v>
      </c>
      <c r="B150" s="23" t="str" cm="1">
        <f t="array" ref="B150">INDEX(DI_MODUL_NAMES[],CONFIG_DI[[#This Row],[MODUL NUM]]+1,2)</f>
        <v>SPARE</v>
      </c>
      <c r="C150" s="23">
        <v>10</v>
      </c>
      <c r="D150" s="23" t="s">
        <v>29</v>
      </c>
      <c r="E150" s="23">
        <v>607</v>
      </c>
      <c r="F150" s="23" t="str" cm="1">
        <f t="array" ref="F150">INDEX(DB_DI[],E150+1,3)</f>
        <v>SPARE</v>
      </c>
      <c r="G150" s="23" t="str" cm="1">
        <f t="array" ref="G150">INDEX(DB_DI[],E150+1,4)</f>
        <v>SPARE_607</v>
      </c>
      <c r="H150" s="23">
        <f>IF(CONFIG_DI[[#This Row],[CONFIG]]=$AB$14,2,IF(CONFIG_DI[[#This Row],[CONFIG]]=$AB$13,1,0))</f>
        <v>0</v>
      </c>
      <c r="I150" s="23">
        <f t="shared" si="2"/>
        <v>607</v>
      </c>
      <c r="J150" s="23" t="str" cm="1">
        <f t="array" ref="J150">INDEX(DB_DI[],E150+1,5)</f>
        <v>MV +ALA03</v>
      </c>
      <c r="K150" s="23" t="str" cm="1">
        <f t="array" ref="K150">INDEX(DB_DI[],E150+1,6)</f>
        <v>SPARE</v>
      </c>
    </row>
    <row r="151" spans="1:11" x14ac:dyDescent="0.25">
      <c r="A151" s="23">
        <v>8</v>
      </c>
      <c r="B151" s="23" t="str" cm="1">
        <f t="array" ref="B151">INDEX(DI_MODUL_NAMES[],CONFIG_DI[[#This Row],[MODUL NUM]]+1,2)</f>
        <v>SPARE</v>
      </c>
      <c r="C151" s="23">
        <v>11</v>
      </c>
      <c r="D151" s="23" t="s">
        <v>29</v>
      </c>
      <c r="E151" s="23">
        <v>607</v>
      </c>
      <c r="F151" s="23" t="str" cm="1">
        <f t="array" ref="F151">INDEX(DB_DI[],E151+1,3)</f>
        <v>SPARE</v>
      </c>
      <c r="G151" s="23" t="str" cm="1">
        <f t="array" ref="G151">INDEX(DB_DI[],E151+1,4)</f>
        <v>SPARE_607</v>
      </c>
      <c r="H151" s="23">
        <f>IF(CONFIG_DI[[#This Row],[CONFIG]]=$AB$14,2,IF(CONFIG_DI[[#This Row],[CONFIG]]=$AB$13,1,0))</f>
        <v>0</v>
      </c>
      <c r="I151" s="23">
        <f t="shared" si="2"/>
        <v>607</v>
      </c>
      <c r="J151" s="23" t="str" cm="1">
        <f t="array" ref="J151">INDEX(DB_DI[],E151+1,5)</f>
        <v>MV +ALA03</v>
      </c>
      <c r="K151" s="23" t="str" cm="1">
        <f t="array" ref="K151">INDEX(DB_DI[],E151+1,6)</f>
        <v>SPARE</v>
      </c>
    </row>
    <row r="152" spans="1:11" x14ac:dyDescent="0.25">
      <c r="A152" s="23">
        <v>8</v>
      </c>
      <c r="B152" s="23" t="str" cm="1">
        <f t="array" ref="B152">INDEX(DI_MODUL_NAMES[],CONFIG_DI[[#This Row],[MODUL NUM]]+1,2)</f>
        <v>SPARE</v>
      </c>
      <c r="C152" s="23">
        <v>12</v>
      </c>
      <c r="D152" s="23" t="s">
        <v>29</v>
      </c>
      <c r="E152" s="23">
        <v>607</v>
      </c>
      <c r="F152" s="23" t="str" cm="1">
        <f t="array" ref="F152">INDEX(DB_DI[],E152+1,3)</f>
        <v>SPARE</v>
      </c>
      <c r="G152" s="23" t="str" cm="1">
        <f t="array" ref="G152">INDEX(DB_DI[],E152+1,4)</f>
        <v>SPARE_607</v>
      </c>
      <c r="H152" s="23">
        <f>IF(CONFIG_DI[[#This Row],[CONFIG]]=$AB$14,2,IF(CONFIG_DI[[#This Row],[CONFIG]]=$AB$13,1,0))</f>
        <v>0</v>
      </c>
      <c r="I152" s="23">
        <f t="shared" si="2"/>
        <v>607</v>
      </c>
      <c r="J152" s="23" t="str" cm="1">
        <f t="array" ref="J152">INDEX(DB_DI[],E152+1,5)</f>
        <v>MV +ALA03</v>
      </c>
      <c r="K152" s="23" t="str" cm="1">
        <f t="array" ref="K152">INDEX(DB_DI[],E152+1,6)</f>
        <v>SPARE</v>
      </c>
    </row>
    <row r="153" spans="1:11" x14ac:dyDescent="0.25">
      <c r="A153" s="23">
        <v>8</v>
      </c>
      <c r="B153" s="23" t="str" cm="1">
        <f t="array" ref="B153">INDEX(DI_MODUL_NAMES[],CONFIG_DI[[#This Row],[MODUL NUM]]+1,2)</f>
        <v>SPARE</v>
      </c>
      <c r="C153" s="23">
        <v>13</v>
      </c>
      <c r="D153" s="23" t="s">
        <v>29</v>
      </c>
      <c r="E153" s="23">
        <v>607</v>
      </c>
      <c r="F153" s="23" t="str" cm="1">
        <f t="array" ref="F153">INDEX(DB_DI[],E153+1,3)</f>
        <v>SPARE</v>
      </c>
      <c r="G153" s="23" t="str" cm="1">
        <f t="array" ref="G153">INDEX(DB_DI[],E153+1,4)</f>
        <v>SPARE_607</v>
      </c>
      <c r="H153" s="23">
        <f>IF(CONFIG_DI[[#This Row],[CONFIG]]=$AB$14,2,IF(CONFIG_DI[[#This Row],[CONFIG]]=$AB$13,1,0))</f>
        <v>0</v>
      </c>
      <c r="I153" s="23">
        <f t="shared" si="2"/>
        <v>607</v>
      </c>
      <c r="J153" s="23" t="str" cm="1">
        <f t="array" ref="J153">INDEX(DB_DI[],E153+1,5)</f>
        <v>MV +ALA03</v>
      </c>
      <c r="K153" s="23" t="str" cm="1">
        <f t="array" ref="K153">INDEX(DB_DI[],E153+1,6)</f>
        <v>SPARE</v>
      </c>
    </row>
    <row r="154" spans="1:11" x14ac:dyDescent="0.25">
      <c r="A154" s="23">
        <v>8</v>
      </c>
      <c r="B154" s="23" t="str" cm="1">
        <f t="array" ref="B154">INDEX(DI_MODUL_NAMES[],CONFIG_DI[[#This Row],[MODUL NUM]]+1,2)</f>
        <v>SPARE</v>
      </c>
      <c r="C154" s="23">
        <v>14</v>
      </c>
      <c r="D154" s="23" t="s">
        <v>29</v>
      </c>
      <c r="E154" s="23">
        <v>607</v>
      </c>
      <c r="F154" s="23" t="str" cm="1">
        <f t="array" ref="F154">INDEX(DB_DI[],E154+1,3)</f>
        <v>SPARE</v>
      </c>
      <c r="G154" s="23" t="str" cm="1">
        <f t="array" ref="G154">INDEX(DB_DI[],E154+1,4)</f>
        <v>SPARE_607</v>
      </c>
      <c r="H154" s="23">
        <f>IF(CONFIG_DI[[#This Row],[CONFIG]]=$AB$14,2,IF(CONFIG_DI[[#This Row],[CONFIG]]=$AB$13,1,0))</f>
        <v>0</v>
      </c>
      <c r="I154" s="23">
        <f t="shared" si="2"/>
        <v>607</v>
      </c>
      <c r="J154" s="23" t="str" cm="1">
        <f t="array" ref="J154">INDEX(DB_DI[],E154+1,5)</f>
        <v>MV +ALA03</v>
      </c>
      <c r="K154" s="23" t="str" cm="1">
        <f t="array" ref="K154">INDEX(DB_DI[],E154+1,6)</f>
        <v>SPARE</v>
      </c>
    </row>
    <row r="155" spans="1:11" x14ac:dyDescent="0.25">
      <c r="A155" s="23">
        <v>8</v>
      </c>
      <c r="B155" s="23" t="str" cm="1">
        <f t="array" ref="B155">INDEX(DI_MODUL_NAMES[],CONFIG_DI[[#This Row],[MODUL NUM]]+1,2)</f>
        <v>SPARE</v>
      </c>
      <c r="C155" s="23">
        <v>15</v>
      </c>
      <c r="D155" s="23" t="s">
        <v>29</v>
      </c>
      <c r="E155" s="23">
        <v>607</v>
      </c>
      <c r="F155" s="23" t="str" cm="1">
        <f t="array" ref="F155">INDEX(DB_DI[],E155+1,3)</f>
        <v>SPARE</v>
      </c>
      <c r="G155" s="23" t="str" cm="1">
        <f t="array" ref="G155">INDEX(DB_DI[],E155+1,4)</f>
        <v>SPARE_607</v>
      </c>
      <c r="H155" s="23">
        <f>IF(CONFIG_DI[[#This Row],[CONFIG]]=$AB$14,2,IF(CONFIG_DI[[#This Row],[CONFIG]]=$AB$13,1,0))</f>
        <v>0</v>
      </c>
      <c r="I155" s="23">
        <f t="shared" si="2"/>
        <v>607</v>
      </c>
      <c r="J155" s="23" t="str" cm="1">
        <f t="array" ref="J155">INDEX(DB_DI[],E155+1,5)</f>
        <v>MV +ALA03</v>
      </c>
      <c r="K155" s="23" t="str" cm="1">
        <f t="array" ref="K155">INDEX(DB_DI[],E155+1,6)</f>
        <v>SPARE</v>
      </c>
    </row>
    <row r="156" spans="1:11" x14ac:dyDescent="0.25">
      <c r="A156" s="23">
        <v>9</v>
      </c>
      <c r="B156" s="23" t="str" cm="1">
        <f t="array" ref="B156">INDEX(DI_MODUL_NAMES[],CONFIG_DI[[#This Row],[MODUL NUM]]+1,2)</f>
        <v>SPARE</v>
      </c>
      <c r="C156" s="23">
        <v>0</v>
      </c>
      <c r="D156" s="23" t="s">
        <v>29</v>
      </c>
      <c r="E156" s="23">
        <v>607</v>
      </c>
      <c r="F156" s="23" t="str" cm="1">
        <f t="array" ref="F156">INDEX(DB_DI[],E156+1,3)</f>
        <v>SPARE</v>
      </c>
      <c r="G156" s="23" t="str" cm="1">
        <f t="array" ref="G156">INDEX(DB_DI[],E156+1,4)</f>
        <v>SPARE_607</v>
      </c>
      <c r="H156" s="23">
        <f>IF(CONFIG_DI[[#This Row],[CONFIG]]=$AB$14,2,IF(CONFIG_DI[[#This Row],[CONFIG]]=$AB$13,1,0))</f>
        <v>0</v>
      </c>
      <c r="I156" s="23">
        <f t="shared" si="2"/>
        <v>607</v>
      </c>
      <c r="J156" s="23" t="str" cm="1">
        <f t="array" ref="J156">INDEX(DB_DI[],E156+1,5)</f>
        <v>MV +ALA03</v>
      </c>
      <c r="K156" s="23" t="str" cm="1">
        <f t="array" ref="K156">INDEX(DB_DI[],E156+1,6)</f>
        <v>SPARE</v>
      </c>
    </row>
    <row r="157" spans="1:11" x14ac:dyDescent="0.25">
      <c r="A157" s="23">
        <v>9</v>
      </c>
      <c r="B157" s="23" t="str" cm="1">
        <f t="array" ref="B157">INDEX(DI_MODUL_NAMES[],CONFIG_DI[[#This Row],[MODUL NUM]]+1,2)</f>
        <v>SPARE</v>
      </c>
      <c r="C157" s="23">
        <v>1</v>
      </c>
      <c r="D157" s="23" t="s">
        <v>29</v>
      </c>
      <c r="E157" s="23">
        <v>607</v>
      </c>
      <c r="F157" s="23" t="str" cm="1">
        <f t="array" ref="F157">INDEX(DB_DI[],E157+1,3)</f>
        <v>SPARE</v>
      </c>
      <c r="G157" s="23" t="str" cm="1">
        <f t="array" ref="G157">INDEX(DB_DI[],E157+1,4)</f>
        <v>SPARE_607</v>
      </c>
      <c r="H157" s="23">
        <f>IF(CONFIG_DI[[#This Row],[CONFIG]]=$AB$14,2,IF(CONFIG_DI[[#This Row],[CONFIG]]=$AB$13,1,0))</f>
        <v>0</v>
      </c>
      <c r="I157" s="23">
        <f t="shared" si="2"/>
        <v>607</v>
      </c>
      <c r="J157" s="23" t="str" cm="1">
        <f t="array" ref="J157">INDEX(DB_DI[],E157+1,5)</f>
        <v>MV +ALA03</v>
      </c>
      <c r="K157" s="23" t="str" cm="1">
        <f t="array" ref="K157">INDEX(DB_DI[],E157+1,6)</f>
        <v>SPARE</v>
      </c>
    </row>
    <row r="158" spans="1:11" x14ac:dyDescent="0.25">
      <c r="A158" s="23">
        <v>9</v>
      </c>
      <c r="B158" s="23" t="str" cm="1">
        <f t="array" ref="B158">INDEX(DI_MODUL_NAMES[],CONFIG_DI[[#This Row],[MODUL NUM]]+1,2)</f>
        <v>SPARE</v>
      </c>
      <c r="C158" s="23">
        <v>2</v>
      </c>
      <c r="D158" s="23" t="s">
        <v>29</v>
      </c>
      <c r="E158" s="23">
        <v>607</v>
      </c>
      <c r="F158" s="23" t="str" cm="1">
        <f t="array" ref="F158">INDEX(DB_DI[],E158+1,3)</f>
        <v>SPARE</v>
      </c>
      <c r="G158" s="23" t="str" cm="1">
        <f t="array" ref="G158">INDEX(DB_DI[],E158+1,4)</f>
        <v>SPARE_607</v>
      </c>
      <c r="H158" s="23">
        <f>IF(CONFIG_DI[[#This Row],[CONFIG]]=$AB$14,2,IF(CONFIG_DI[[#This Row],[CONFIG]]=$AB$13,1,0))</f>
        <v>0</v>
      </c>
      <c r="I158" s="23">
        <f t="shared" si="2"/>
        <v>607</v>
      </c>
      <c r="J158" s="23" t="str" cm="1">
        <f t="array" ref="J158">INDEX(DB_DI[],E158+1,5)</f>
        <v>MV +ALA03</v>
      </c>
      <c r="K158" s="23" t="str" cm="1">
        <f t="array" ref="K158">INDEX(DB_DI[],E158+1,6)</f>
        <v>SPARE</v>
      </c>
    </row>
    <row r="159" spans="1:11" x14ac:dyDescent="0.25">
      <c r="A159" s="23">
        <v>9</v>
      </c>
      <c r="B159" s="23" t="str" cm="1">
        <f t="array" ref="B159">INDEX(DI_MODUL_NAMES[],CONFIG_DI[[#This Row],[MODUL NUM]]+1,2)</f>
        <v>SPARE</v>
      </c>
      <c r="C159" s="23">
        <v>3</v>
      </c>
      <c r="D159" s="23" t="s">
        <v>29</v>
      </c>
      <c r="E159" s="23">
        <v>607</v>
      </c>
      <c r="F159" s="23" t="str" cm="1">
        <f t="array" ref="F159">INDEX(DB_DI[],E159+1,3)</f>
        <v>SPARE</v>
      </c>
      <c r="G159" s="23" t="str" cm="1">
        <f t="array" ref="G159">INDEX(DB_DI[],E159+1,4)</f>
        <v>SPARE_607</v>
      </c>
      <c r="H159" s="23">
        <f>IF(CONFIG_DI[[#This Row],[CONFIG]]=$AB$14,2,IF(CONFIG_DI[[#This Row],[CONFIG]]=$AB$13,1,0))</f>
        <v>0</v>
      </c>
      <c r="I159" s="23">
        <f t="shared" si="2"/>
        <v>607</v>
      </c>
      <c r="J159" s="23" t="str" cm="1">
        <f t="array" ref="J159">INDEX(DB_DI[],E159+1,5)</f>
        <v>MV +ALA03</v>
      </c>
      <c r="K159" s="23" t="str" cm="1">
        <f t="array" ref="K159">INDEX(DB_DI[],E159+1,6)</f>
        <v>SPARE</v>
      </c>
    </row>
    <row r="160" spans="1:11" x14ac:dyDescent="0.25">
      <c r="A160" s="23">
        <v>9</v>
      </c>
      <c r="B160" s="23" t="str" cm="1">
        <f t="array" ref="B160">INDEX(DI_MODUL_NAMES[],CONFIG_DI[[#This Row],[MODUL NUM]]+1,2)</f>
        <v>SPARE</v>
      </c>
      <c r="C160" s="23">
        <v>4</v>
      </c>
      <c r="D160" s="23" t="s">
        <v>29</v>
      </c>
      <c r="E160" s="23">
        <v>607</v>
      </c>
      <c r="F160" s="23" t="str" cm="1">
        <f t="array" ref="F160">INDEX(DB_DI[],E160+1,3)</f>
        <v>SPARE</v>
      </c>
      <c r="G160" s="23" t="str" cm="1">
        <f t="array" ref="G160">INDEX(DB_DI[],E160+1,4)</f>
        <v>SPARE_607</v>
      </c>
      <c r="H160" s="23">
        <f>IF(CONFIG_DI[[#This Row],[CONFIG]]=$AB$14,2,IF(CONFIG_DI[[#This Row],[CONFIG]]=$AB$13,1,0))</f>
        <v>0</v>
      </c>
      <c r="I160" s="23">
        <f t="shared" si="2"/>
        <v>607</v>
      </c>
      <c r="J160" s="23" t="str" cm="1">
        <f t="array" ref="J160">INDEX(DB_DI[],E160+1,5)</f>
        <v>MV +ALA03</v>
      </c>
      <c r="K160" s="23" t="str" cm="1">
        <f t="array" ref="K160">INDEX(DB_DI[],E160+1,6)</f>
        <v>SPARE</v>
      </c>
    </row>
    <row r="161" spans="1:11" x14ac:dyDescent="0.25">
      <c r="A161" s="23">
        <v>9</v>
      </c>
      <c r="B161" s="23" t="str" cm="1">
        <f t="array" ref="B161">INDEX(DI_MODUL_NAMES[],CONFIG_DI[[#This Row],[MODUL NUM]]+1,2)</f>
        <v>SPARE</v>
      </c>
      <c r="C161" s="23">
        <v>5</v>
      </c>
      <c r="D161" s="23" t="s">
        <v>29</v>
      </c>
      <c r="E161" s="23">
        <v>607</v>
      </c>
      <c r="F161" s="23" t="str" cm="1">
        <f t="array" ref="F161">INDEX(DB_DI[],E161+1,3)</f>
        <v>SPARE</v>
      </c>
      <c r="G161" s="23" t="str" cm="1">
        <f t="array" ref="G161">INDEX(DB_DI[],E161+1,4)</f>
        <v>SPARE_607</v>
      </c>
      <c r="H161" s="23">
        <f>IF(CONFIG_DI[[#This Row],[CONFIG]]=$AB$14,2,IF(CONFIG_DI[[#This Row],[CONFIG]]=$AB$13,1,0))</f>
        <v>0</v>
      </c>
      <c r="I161" s="23">
        <f t="shared" si="2"/>
        <v>607</v>
      </c>
      <c r="J161" s="23" t="str" cm="1">
        <f t="array" ref="J161">INDEX(DB_DI[],E161+1,5)</f>
        <v>MV +ALA03</v>
      </c>
      <c r="K161" s="23" t="str" cm="1">
        <f t="array" ref="K161">INDEX(DB_DI[],E161+1,6)</f>
        <v>SPARE</v>
      </c>
    </row>
    <row r="162" spans="1:11" x14ac:dyDescent="0.25">
      <c r="A162" s="23">
        <v>9</v>
      </c>
      <c r="B162" s="23" t="str" cm="1">
        <f t="array" ref="B162">INDEX(DI_MODUL_NAMES[],CONFIG_DI[[#This Row],[MODUL NUM]]+1,2)</f>
        <v>SPARE</v>
      </c>
      <c r="C162" s="23">
        <v>6</v>
      </c>
      <c r="D162" s="23" t="s">
        <v>29</v>
      </c>
      <c r="E162" s="23">
        <v>607</v>
      </c>
      <c r="F162" s="23" t="str" cm="1">
        <f t="array" ref="F162">INDEX(DB_DI[],E162+1,3)</f>
        <v>SPARE</v>
      </c>
      <c r="G162" s="23" t="str" cm="1">
        <f t="array" ref="G162">INDEX(DB_DI[],E162+1,4)</f>
        <v>SPARE_607</v>
      </c>
      <c r="H162" s="23">
        <f>IF(CONFIG_DI[[#This Row],[CONFIG]]=$AB$14,2,IF(CONFIG_DI[[#This Row],[CONFIG]]=$AB$13,1,0))</f>
        <v>0</v>
      </c>
      <c r="I162" s="23">
        <f t="shared" si="2"/>
        <v>607</v>
      </c>
      <c r="J162" s="23" t="str" cm="1">
        <f t="array" ref="J162">INDEX(DB_DI[],E162+1,5)</f>
        <v>MV +ALA03</v>
      </c>
      <c r="K162" s="23" t="str" cm="1">
        <f t="array" ref="K162">INDEX(DB_DI[],E162+1,6)</f>
        <v>SPARE</v>
      </c>
    </row>
    <row r="163" spans="1:11" x14ac:dyDescent="0.25">
      <c r="A163" s="23">
        <v>9</v>
      </c>
      <c r="B163" s="23" t="str" cm="1">
        <f t="array" ref="B163">INDEX(DI_MODUL_NAMES[],CONFIG_DI[[#This Row],[MODUL NUM]]+1,2)</f>
        <v>SPARE</v>
      </c>
      <c r="C163" s="23">
        <v>7</v>
      </c>
      <c r="D163" s="23" t="s">
        <v>29</v>
      </c>
      <c r="E163" s="23">
        <v>607</v>
      </c>
      <c r="F163" s="23" t="str" cm="1">
        <f t="array" ref="F163">INDEX(DB_DI[],E163+1,3)</f>
        <v>SPARE</v>
      </c>
      <c r="G163" s="23" t="str" cm="1">
        <f t="array" ref="G163">INDEX(DB_DI[],E163+1,4)</f>
        <v>SPARE_607</v>
      </c>
      <c r="H163" s="23">
        <f>IF(CONFIG_DI[[#This Row],[CONFIG]]=$AB$14,2,IF(CONFIG_DI[[#This Row],[CONFIG]]=$AB$13,1,0))</f>
        <v>0</v>
      </c>
      <c r="I163" s="23">
        <f t="shared" si="2"/>
        <v>607</v>
      </c>
      <c r="J163" s="23" t="str" cm="1">
        <f t="array" ref="J163">INDEX(DB_DI[],E163+1,5)</f>
        <v>MV +ALA03</v>
      </c>
      <c r="K163" s="23" t="str" cm="1">
        <f t="array" ref="K163">INDEX(DB_DI[],E163+1,6)</f>
        <v>SPARE</v>
      </c>
    </row>
    <row r="164" spans="1:11" x14ac:dyDescent="0.25">
      <c r="A164" s="23">
        <v>9</v>
      </c>
      <c r="B164" s="23" t="str" cm="1">
        <f t="array" ref="B164">INDEX(DI_MODUL_NAMES[],CONFIG_DI[[#This Row],[MODUL NUM]]+1,2)</f>
        <v>SPARE</v>
      </c>
      <c r="C164" s="23">
        <v>8</v>
      </c>
      <c r="D164" s="23" t="s">
        <v>29</v>
      </c>
      <c r="E164" s="23">
        <v>607</v>
      </c>
      <c r="F164" s="23" t="str" cm="1">
        <f t="array" ref="F164">INDEX(DB_DI[],E164+1,3)</f>
        <v>SPARE</v>
      </c>
      <c r="G164" s="23" t="str" cm="1">
        <f t="array" ref="G164">INDEX(DB_DI[],E164+1,4)</f>
        <v>SPARE_607</v>
      </c>
      <c r="H164" s="23">
        <f>IF(CONFIG_DI[[#This Row],[CONFIG]]=$AB$14,2,IF(CONFIG_DI[[#This Row],[CONFIG]]=$AB$13,1,0))</f>
        <v>0</v>
      </c>
      <c r="I164" s="23">
        <f t="shared" si="2"/>
        <v>607</v>
      </c>
      <c r="J164" s="23" t="str" cm="1">
        <f t="array" ref="J164">INDEX(DB_DI[],E164+1,5)</f>
        <v>MV +ALA03</v>
      </c>
      <c r="K164" s="23" t="str" cm="1">
        <f t="array" ref="K164">INDEX(DB_DI[],E164+1,6)</f>
        <v>SPARE</v>
      </c>
    </row>
    <row r="165" spans="1:11" x14ac:dyDescent="0.25">
      <c r="A165" s="23">
        <v>9</v>
      </c>
      <c r="B165" s="23" t="str" cm="1">
        <f t="array" ref="B165">INDEX(DI_MODUL_NAMES[],CONFIG_DI[[#This Row],[MODUL NUM]]+1,2)</f>
        <v>SPARE</v>
      </c>
      <c r="C165" s="23">
        <v>9</v>
      </c>
      <c r="D165" s="23" t="s">
        <v>29</v>
      </c>
      <c r="E165" s="23">
        <v>607</v>
      </c>
      <c r="F165" s="23" t="str" cm="1">
        <f t="array" ref="F165">INDEX(DB_DI[],E165+1,3)</f>
        <v>SPARE</v>
      </c>
      <c r="G165" s="23" t="str" cm="1">
        <f t="array" ref="G165">INDEX(DB_DI[],E165+1,4)</f>
        <v>SPARE_607</v>
      </c>
      <c r="H165" s="23">
        <f>IF(CONFIG_DI[[#This Row],[CONFIG]]=$AB$14,2,IF(CONFIG_DI[[#This Row],[CONFIG]]=$AB$13,1,0))</f>
        <v>0</v>
      </c>
      <c r="I165" s="23">
        <f t="shared" si="2"/>
        <v>607</v>
      </c>
      <c r="J165" s="23" t="str" cm="1">
        <f t="array" ref="J165">INDEX(DB_DI[],E165+1,5)</f>
        <v>MV +ALA03</v>
      </c>
      <c r="K165" s="23" t="str" cm="1">
        <f t="array" ref="K165">INDEX(DB_DI[],E165+1,6)</f>
        <v>SPARE</v>
      </c>
    </row>
    <row r="166" spans="1:11" x14ac:dyDescent="0.25">
      <c r="A166" s="23">
        <v>9</v>
      </c>
      <c r="B166" s="23" t="str" cm="1">
        <f t="array" ref="B166">INDEX(DI_MODUL_NAMES[],CONFIG_DI[[#This Row],[MODUL NUM]]+1,2)</f>
        <v>SPARE</v>
      </c>
      <c r="C166" s="23">
        <v>10</v>
      </c>
      <c r="D166" s="23" t="s">
        <v>29</v>
      </c>
      <c r="E166" s="23">
        <v>607</v>
      </c>
      <c r="F166" s="23" t="str" cm="1">
        <f t="array" ref="F166">INDEX(DB_DI[],E166+1,3)</f>
        <v>SPARE</v>
      </c>
      <c r="G166" s="23" t="str" cm="1">
        <f t="array" ref="G166">INDEX(DB_DI[],E166+1,4)</f>
        <v>SPARE_607</v>
      </c>
      <c r="H166" s="23">
        <f>IF(CONFIG_DI[[#This Row],[CONFIG]]=$AB$14,2,IF(CONFIG_DI[[#This Row],[CONFIG]]=$AB$13,1,0))</f>
        <v>0</v>
      </c>
      <c r="I166" s="23">
        <f t="shared" si="2"/>
        <v>607</v>
      </c>
      <c r="J166" s="23" t="str" cm="1">
        <f t="array" ref="J166">INDEX(DB_DI[],E166+1,5)</f>
        <v>MV +ALA03</v>
      </c>
      <c r="K166" s="23" t="str" cm="1">
        <f t="array" ref="K166">INDEX(DB_DI[],E166+1,6)</f>
        <v>SPARE</v>
      </c>
    </row>
    <row r="167" spans="1:11" x14ac:dyDescent="0.25">
      <c r="A167" s="23">
        <v>9</v>
      </c>
      <c r="B167" s="23" t="str" cm="1">
        <f t="array" ref="B167">INDEX(DI_MODUL_NAMES[],CONFIG_DI[[#This Row],[MODUL NUM]]+1,2)</f>
        <v>SPARE</v>
      </c>
      <c r="C167" s="23">
        <v>11</v>
      </c>
      <c r="D167" s="23" t="s">
        <v>29</v>
      </c>
      <c r="E167" s="23">
        <v>607</v>
      </c>
      <c r="F167" s="23" t="str" cm="1">
        <f t="array" ref="F167">INDEX(DB_DI[],E167+1,3)</f>
        <v>SPARE</v>
      </c>
      <c r="G167" s="23" t="str" cm="1">
        <f t="array" ref="G167">INDEX(DB_DI[],E167+1,4)</f>
        <v>SPARE_607</v>
      </c>
      <c r="H167" s="23">
        <f>IF(CONFIG_DI[[#This Row],[CONFIG]]=$AB$14,2,IF(CONFIG_DI[[#This Row],[CONFIG]]=$AB$13,1,0))</f>
        <v>0</v>
      </c>
      <c r="I167" s="23">
        <f t="shared" si="2"/>
        <v>607</v>
      </c>
      <c r="J167" s="23" t="str" cm="1">
        <f t="array" ref="J167">INDEX(DB_DI[],E167+1,5)</f>
        <v>MV +ALA03</v>
      </c>
      <c r="K167" s="23" t="str" cm="1">
        <f t="array" ref="K167">INDEX(DB_DI[],E167+1,6)</f>
        <v>SPARE</v>
      </c>
    </row>
    <row r="168" spans="1:11" x14ac:dyDescent="0.25">
      <c r="A168" s="23">
        <v>9</v>
      </c>
      <c r="B168" s="23" t="str" cm="1">
        <f t="array" ref="B168">INDEX(DI_MODUL_NAMES[],CONFIG_DI[[#This Row],[MODUL NUM]]+1,2)</f>
        <v>SPARE</v>
      </c>
      <c r="C168" s="23">
        <v>12</v>
      </c>
      <c r="D168" s="23" t="s">
        <v>29</v>
      </c>
      <c r="E168" s="23">
        <v>607</v>
      </c>
      <c r="F168" s="23" t="str" cm="1">
        <f t="array" ref="F168">INDEX(DB_DI[],E168+1,3)</f>
        <v>SPARE</v>
      </c>
      <c r="G168" s="23" t="str" cm="1">
        <f t="array" ref="G168">INDEX(DB_DI[],E168+1,4)</f>
        <v>SPARE_607</v>
      </c>
      <c r="H168" s="23">
        <f>IF(CONFIG_DI[[#This Row],[CONFIG]]=$AB$14,2,IF(CONFIG_DI[[#This Row],[CONFIG]]=$AB$13,1,0))</f>
        <v>0</v>
      </c>
      <c r="I168" s="23">
        <f t="shared" si="2"/>
        <v>607</v>
      </c>
      <c r="J168" s="23" t="str" cm="1">
        <f t="array" ref="J168">INDEX(DB_DI[],E168+1,5)</f>
        <v>MV +ALA03</v>
      </c>
      <c r="K168" s="23" t="str" cm="1">
        <f t="array" ref="K168">INDEX(DB_DI[],E168+1,6)</f>
        <v>SPARE</v>
      </c>
    </row>
    <row r="169" spans="1:11" x14ac:dyDescent="0.25">
      <c r="A169" s="23">
        <v>9</v>
      </c>
      <c r="B169" s="23" t="str" cm="1">
        <f t="array" ref="B169">INDEX(DI_MODUL_NAMES[],CONFIG_DI[[#This Row],[MODUL NUM]]+1,2)</f>
        <v>SPARE</v>
      </c>
      <c r="C169" s="23">
        <v>13</v>
      </c>
      <c r="D169" s="23" t="s">
        <v>29</v>
      </c>
      <c r="E169" s="23">
        <v>607</v>
      </c>
      <c r="F169" s="23" t="str" cm="1">
        <f t="array" ref="F169">INDEX(DB_DI[],E169+1,3)</f>
        <v>SPARE</v>
      </c>
      <c r="G169" s="23" t="str" cm="1">
        <f t="array" ref="G169">INDEX(DB_DI[],E169+1,4)</f>
        <v>SPARE_607</v>
      </c>
      <c r="H169" s="23">
        <f>IF(CONFIG_DI[[#This Row],[CONFIG]]=$AB$14,2,IF(CONFIG_DI[[#This Row],[CONFIG]]=$AB$13,1,0))</f>
        <v>0</v>
      </c>
      <c r="I169" s="23">
        <f t="shared" si="2"/>
        <v>607</v>
      </c>
      <c r="J169" s="23" t="str" cm="1">
        <f t="array" ref="J169">INDEX(DB_DI[],E169+1,5)</f>
        <v>MV +ALA03</v>
      </c>
      <c r="K169" s="23" t="str" cm="1">
        <f t="array" ref="K169">INDEX(DB_DI[],E169+1,6)</f>
        <v>SPARE</v>
      </c>
    </row>
    <row r="170" spans="1:11" x14ac:dyDescent="0.25">
      <c r="A170" s="23">
        <v>9</v>
      </c>
      <c r="B170" s="23" t="str" cm="1">
        <f t="array" ref="B170">INDEX(DI_MODUL_NAMES[],CONFIG_DI[[#This Row],[MODUL NUM]]+1,2)</f>
        <v>SPARE</v>
      </c>
      <c r="C170" s="23">
        <v>14</v>
      </c>
      <c r="D170" s="23" t="s">
        <v>29</v>
      </c>
      <c r="E170" s="23">
        <v>607</v>
      </c>
      <c r="F170" s="23" t="str" cm="1">
        <f t="array" ref="F170">INDEX(DB_DI[],E170+1,3)</f>
        <v>SPARE</v>
      </c>
      <c r="G170" s="23" t="str" cm="1">
        <f t="array" ref="G170">INDEX(DB_DI[],E170+1,4)</f>
        <v>SPARE_607</v>
      </c>
      <c r="H170" s="23">
        <f>IF(CONFIG_DI[[#This Row],[CONFIG]]=$AB$14,2,IF(CONFIG_DI[[#This Row],[CONFIG]]=$AB$13,1,0))</f>
        <v>0</v>
      </c>
      <c r="I170" s="23">
        <f t="shared" si="2"/>
        <v>607</v>
      </c>
      <c r="J170" s="23" t="str" cm="1">
        <f t="array" ref="J170">INDEX(DB_DI[],E170+1,5)</f>
        <v>MV +ALA03</v>
      </c>
      <c r="K170" s="23" t="str" cm="1">
        <f t="array" ref="K170">INDEX(DB_DI[],E170+1,6)</f>
        <v>SPARE</v>
      </c>
    </row>
    <row r="171" spans="1:11" x14ac:dyDescent="0.25">
      <c r="A171" s="23">
        <v>9</v>
      </c>
      <c r="B171" s="23" t="str" cm="1">
        <f t="array" ref="B171">INDEX(DI_MODUL_NAMES[],CONFIG_DI[[#This Row],[MODUL NUM]]+1,2)</f>
        <v>SPARE</v>
      </c>
      <c r="C171" s="23">
        <v>15</v>
      </c>
      <c r="D171" s="23" t="s">
        <v>29</v>
      </c>
      <c r="E171" s="23">
        <v>607</v>
      </c>
      <c r="F171" s="23" t="str" cm="1">
        <f t="array" ref="F171">INDEX(DB_DI[],E171+1,3)</f>
        <v>SPARE</v>
      </c>
      <c r="G171" s="23" t="str" cm="1">
        <f t="array" ref="G171">INDEX(DB_DI[],E171+1,4)</f>
        <v>SPARE_607</v>
      </c>
      <c r="H171" s="23">
        <f>IF(CONFIG_DI[[#This Row],[CONFIG]]=$AB$14,2,IF(CONFIG_DI[[#This Row],[CONFIG]]=$AB$13,1,0))</f>
        <v>0</v>
      </c>
      <c r="I171" s="23">
        <f t="shared" si="2"/>
        <v>607</v>
      </c>
      <c r="J171" s="23" t="str" cm="1">
        <f t="array" ref="J171">INDEX(DB_DI[],E171+1,5)</f>
        <v>MV +ALA03</v>
      </c>
      <c r="K171" s="23" t="str" cm="1">
        <f t="array" ref="K171">INDEX(DB_DI[],E171+1,6)</f>
        <v>SPARE</v>
      </c>
    </row>
    <row r="172" spans="1:11" x14ac:dyDescent="0.25">
      <c r="A172" s="23">
        <v>10</v>
      </c>
      <c r="B172" s="23" t="str" cm="1">
        <f t="array" ref="B172">INDEX(DI_MODUL_NAMES[],CONFIG_DI[[#This Row],[MODUL NUM]]+1,2)</f>
        <v>SPARE</v>
      </c>
      <c r="C172" s="23">
        <v>0</v>
      </c>
      <c r="D172" s="23" t="s">
        <v>29</v>
      </c>
      <c r="E172" s="23">
        <v>607</v>
      </c>
      <c r="F172" s="23" t="str" cm="1">
        <f t="array" ref="F172">INDEX(DB_DI[],E172+1,3)</f>
        <v>SPARE</v>
      </c>
      <c r="G172" s="23" t="str" cm="1">
        <f t="array" ref="G172">INDEX(DB_DI[],E172+1,4)</f>
        <v>SPARE_607</v>
      </c>
      <c r="H172" s="23">
        <f>IF(CONFIG_DI[[#This Row],[CONFIG]]=$AB$14,2,IF(CONFIG_DI[[#This Row],[CONFIG]]=$AB$13,1,0))</f>
        <v>0</v>
      </c>
      <c r="I172" s="23">
        <f t="shared" si="2"/>
        <v>607</v>
      </c>
      <c r="J172" s="23" t="str" cm="1">
        <f t="array" ref="J172">INDEX(DB_DI[],E172+1,5)</f>
        <v>MV +ALA03</v>
      </c>
      <c r="K172" s="23" t="str" cm="1">
        <f t="array" ref="K172">INDEX(DB_DI[],E172+1,6)</f>
        <v>SPARE</v>
      </c>
    </row>
    <row r="173" spans="1:11" x14ac:dyDescent="0.25">
      <c r="A173" s="23">
        <v>10</v>
      </c>
      <c r="B173" s="23" t="str" cm="1">
        <f t="array" ref="B173">INDEX(DI_MODUL_NAMES[],CONFIG_DI[[#This Row],[MODUL NUM]]+1,2)</f>
        <v>SPARE</v>
      </c>
      <c r="C173" s="23">
        <v>1</v>
      </c>
      <c r="D173" s="23" t="s">
        <v>29</v>
      </c>
      <c r="E173" s="23">
        <v>607</v>
      </c>
      <c r="F173" s="23" t="str" cm="1">
        <f t="array" ref="F173">INDEX(DB_DI[],E173+1,3)</f>
        <v>SPARE</v>
      </c>
      <c r="G173" s="23" t="str" cm="1">
        <f t="array" ref="G173">INDEX(DB_DI[],E173+1,4)</f>
        <v>SPARE_607</v>
      </c>
      <c r="H173" s="23">
        <f>IF(CONFIG_DI[[#This Row],[CONFIG]]=$AB$14,2,IF(CONFIG_DI[[#This Row],[CONFIG]]=$AB$13,1,0))</f>
        <v>0</v>
      </c>
      <c r="I173" s="23">
        <f t="shared" si="2"/>
        <v>607</v>
      </c>
      <c r="J173" s="23" t="str" cm="1">
        <f t="array" ref="J173">INDEX(DB_DI[],E173+1,5)</f>
        <v>MV +ALA03</v>
      </c>
      <c r="K173" s="23" t="str" cm="1">
        <f t="array" ref="K173">INDEX(DB_DI[],E173+1,6)</f>
        <v>SPARE</v>
      </c>
    </row>
    <row r="174" spans="1:11" x14ac:dyDescent="0.25">
      <c r="A174" s="23">
        <v>10</v>
      </c>
      <c r="B174" s="23" t="str" cm="1">
        <f t="array" ref="B174">INDEX(DI_MODUL_NAMES[],CONFIG_DI[[#This Row],[MODUL NUM]]+1,2)</f>
        <v>SPARE</v>
      </c>
      <c r="C174" s="23">
        <v>2</v>
      </c>
      <c r="D174" s="23" t="s">
        <v>29</v>
      </c>
      <c r="E174" s="23">
        <v>607</v>
      </c>
      <c r="F174" s="23" t="str" cm="1">
        <f t="array" ref="F174">INDEX(DB_DI[],E174+1,3)</f>
        <v>SPARE</v>
      </c>
      <c r="G174" s="23" t="str" cm="1">
        <f t="array" ref="G174">INDEX(DB_DI[],E174+1,4)</f>
        <v>SPARE_607</v>
      </c>
      <c r="H174" s="23">
        <f>IF(CONFIG_DI[[#This Row],[CONFIG]]=$AB$14,2,IF(CONFIG_DI[[#This Row],[CONFIG]]=$AB$13,1,0))</f>
        <v>0</v>
      </c>
      <c r="I174" s="23">
        <f t="shared" si="2"/>
        <v>607</v>
      </c>
      <c r="J174" s="23" t="str" cm="1">
        <f t="array" ref="J174">INDEX(DB_DI[],E174+1,5)</f>
        <v>MV +ALA03</v>
      </c>
      <c r="K174" s="23" t="str" cm="1">
        <f t="array" ref="K174">INDEX(DB_DI[],E174+1,6)</f>
        <v>SPARE</v>
      </c>
    </row>
    <row r="175" spans="1:11" x14ac:dyDescent="0.25">
      <c r="A175" s="23">
        <v>10</v>
      </c>
      <c r="B175" s="23" t="str" cm="1">
        <f t="array" ref="B175">INDEX(DI_MODUL_NAMES[],CONFIG_DI[[#This Row],[MODUL NUM]]+1,2)</f>
        <v>SPARE</v>
      </c>
      <c r="C175" s="23">
        <v>3</v>
      </c>
      <c r="D175" s="23" t="s">
        <v>29</v>
      </c>
      <c r="E175" s="23">
        <v>607</v>
      </c>
      <c r="F175" s="23" t="str" cm="1">
        <f t="array" ref="F175">INDEX(DB_DI[],E175+1,3)</f>
        <v>SPARE</v>
      </c>
      <c r="G175" s="23" t="str" cm="1">
        <f t="array" ref="G175">INDEX(DB_DI[],E175+1,4)</f>
        <v>SPARE_607</v>
      </c>
      <c r="H175" s="23">
        <f>IF(CONFIG_DI[[#This Row],[CONFIG]]=$AB$14,2,IF(CONFIG_DI[[#This Row],[CONFIG]]=$AB$13,1,0))</f>
        <v>0</v>
      </c>
      <c r="I175" s="23">
        <f t="shared" si="2"/>
        <v>607</v>
      </c>
      <c r="J175" s="23" t="str" cm="1">
        <f t="array" ref="J175">INDEX(DB_DI[],E175+1,5)</f>
        <v>MV +ALA03</v>
      </c>
      <c r="K175" s="23" t="str" cm="1">
        <f t="array" ref="K175">INDEX(DB_DI[],E175+1,6)</f>
        <v>SPARE</v>
      </c>
    </row>
    <row r="176" spans="1:11" x14ac:dyDescent="0.25">
      <c r="A176" s="23">
        <v>10</v>
      </c>
      <c r="B176" s="23" t="str" cm="1">
        <f t="array" ref="B176">INDEX(DI_MODUL_NAMES[],CONFIG_DI[[#This Row],[MODUL NUM]]+1,2)</f>
        <v>SPARE</v>
      </c>
      <c r="C176" s="23">
        <v>4</v>
      </c>
      <c r="D176" s="23" t="s">
        <v>29</v>
      </c>
      <c r="E176" s="23">
        <v>607</v>
      </c>
      <c r="F176" s="23" t="str" cm="1">
        <f t="array" ref="F176">INDEX(DB_DI[],E176+1,3)</f>
        <v>SPARE</v>
      </c>
      <c r="G176" s="23" t="str" cm="1">
        <f t="array" ref="G176">INDEX(DB_DI[],E176+1,4)</f>
        <v>SPARE_607</v>
      </c>
      <c r="H176" s="23">
        <f>IF(CONFIG_DI[[#This Row],[CONFIG]]=$AB$14,2,IF(CONFIG_DI[[#This Row],[CONFIG]]=$AB$13,1,0))</f>
        <v>0</v>
      </c>
      <c r="I176" s="23">
        <f t="shared" si="2"/>
        <v>607</v>
      </c>
      <c r="J176" s="23" t="str" cm="1">
        <f t="array" ref="J176">INDEX(DB_DI[],E176+1,5)</f>
        <v>MV +ALA03</v>
      </c>
      <c r="K176" s="23" t="str" cm="1">
        <f t="array" ref="K176">INDEX(DB_DI[],E176+1,6)</f>
        <v>SPARE</v>
      </c>
    </row>
    <row r="177" spans="1:11" x14ac:dyDescent="0.25">
      <c r="A177" s="23">
        <v>10</v>
      </c>
      <c r="B177" s="23" t="str" cm="1">
        <f t="array" ref="B177">INDEX(DI_MODUL_NAMES[],CONFIG_DI[[#This Row],[MODUL NUM]]+1,2)</f>
        <v>SPARE</v>
      </c>
      <c r="C177" s="23">
        <v>5</v>
      </c>
      <c r="D177" s="23" t="s">
        <v>29</v>
      </c>
      <c r="E177" s="23">
        <v>607</v>
      </c>
      <c r="F177" s="23" t="str" cm="1">
        <f t="array" ref="F177">INDEX(DB_DI[],E177+1,3)</f>
        <v>SPARE</v>
      </c>
      <c r="G177" s="23" t="str" cm="1">
        <f t="array" ref="G177">INDEX(DB_DI[],E177+1,4)</f>
        <v>SPARE_607</v>
      </c>
      <c r="H177" s="23">
        <f>IF(CONFIG_DI[[#This Row],[CONFIG]]=$AB$14,2,IF(CONFIG_DI[[#This Row],[CONFIG]]=$AB$13,1,0))</f>
        <v>0</v>
      </c>
      <c r="I177" s="23">
        <f t="shared" si="2"/>
        <v>607</v>
      </c>
      <c r="J177" s="23" t="str" cm="1">
        <f t="array" ref="J177">INDEX(DB_DI[],E177+1,5)</f>
        <v>MV +ALA03</v>
      </c>
      <c r="K177" s="23" t="str" cm="1">
        <f t="array" ref="K177">INDEX(DB_DI[],E177+1,6)</f>
        <v>SPARE</v>
      </c>
    </row>
    <row r="178" spans="1:11" x14ac:dyDescent="0.25">
      <c r="A178" s="23">
        <v>10</v>
      </c>
      <c r="B178" s="23" t="str" cm="1">
        <f t="array" ref="B178">INDEX(DI_MODUL_NAMES[],CONFIG_DI[[#This Row],[MODUL NUM]]+1,2)</f>
        <v>SPARE</v>
      </c>
      <c r="C178" s="23">
        <v>6</v>
      </c>
      <c r="D178" s="23" t="s">
        <v>29</v>
      </c>
      <c r="E178" s="23">
        <v>607</v>
      </c>
      <c r="F178" s="23" t="str" cm="1">
        <f t="array" ref="F178">INDEX(DB_DI[],E178+1,3)</f>
        <v>SPARE</v>
      </c>
      <c r="G178" s="23" t="str" cm="1">
        <f t="array" ref="G178">INDEX(DB_DI[],E178+1,4)</f>
        <v>SPARE_607</v>
      </c>
      <c r="H178" s="23">
        <f>IF(CONFIG_DI[[#This Row],[CONFIG]]=$AB$14,2,IF(CONFIG_DI[[#This Row],[CONFIG]]=$AB$13,1,0))</f>
        <v>0</v>
      </c>
      <c r="I178" s="23">
        <f t="shared" si="2"/>
        <v>607</v>
      </c>
      <c r="J178" s="23" t="str" cm="1">
        <f t="array" ref="J178">INDEX(DB_DI[],E178+1,5)</f>
        <v>MV +ALA03</v>
      </c>
      <c r="K178" s="23" t="str" cm="1">
        <f t="array" ref="K178">INDEX(DB_DI[],E178+1,6)</f>
        <v>SPARE</v>
      </c>
    </row>
    <row r="179" spans="1:11" x14ac:dyDescent="0.25">
      <c r="A179" s="23">
        <v>10</v>
      </c>
      <c r="B179" s="23" t="str" cm="1">
        <f t="array" ref="B179">INDEX(DI_MODUL_NAMES[],CONFIG_DI[[#This Row],[MODUL NUM]]+1,2)</f>
        <v>SPARE</v>
      </c>
      <c r="C179" s="23">
        <v>7</v>
      </c>
      <c r="D179" s="23" t="s">
        <v>29</v>
      </c>
      <c r="E179" s="23">
        <v>607</v>
      </c>
      <c r="F179" s="23" t="str" cm="1">
        <f t="array" ref="F179">INDEX(DB_DI[],E179+1,3)</f>
        <v>SPARE</v>
      </c>
      <c r="G179" s="23" t="str" cm="1">
        <f t="array" ref="G179">INDEX(DB_DI[],E179+1,4)</f>
        <v>SPARE_607</v>
      </c>
      <c r="H179" s="23">
        <f>IF(CONFIG_DI[[#This Row],[CONFIG]]=$AB$14,2,IF(CONFIG_DI[[#This Row],[CONFIG]]=$AB$13,1,0))</f>
        <v>0</v>
      </c>
      <c r="I179" s="23">
        <f t="shared" si="2"/>
        <v>607</v>
      </c>
      <c r="J179" s="23" t="str" cm="1">
        <f t="array" ref="J179">INDEX(DB_DI[],E179+1,5)</f>
        <v>MV +ALA03</v>
      </c>
      <c r="K179" s="23" t="str" cm="1">
        <f t="array" ref="K179">INDEX(DB_DI[],E179+1,6)</f>
        <v>SPARE</v>
      </c>
    </row>
    <row r="180" spans="1:11" x14ac:dyDescent="0.25">
      <c r="A180" s="23">
        <v>10</v>
      </c>
      <c r="B180" s="23" t="str" cm="1">
        <f t="array" ref="B180">INDEX(DI_MODUL_NAMES[],CONFIG_DI[[#This Row],[MODUL NUM]]+1,2)</f>
        <v>SPARE</v>
      </c>
      <c r="C180" s="23">
        <v>8</v>
      </c>
      <c r="D180" s="23" t="s">
        <v>29</v>
      </c>
      <c r="E180" s="23">
        <v>607</v>
      </c>
      <c r="F180" s="23" t="str" cm="1">
        <f t="array" ref="F180">INDEX(DB_DI[],E180+1,3)</f>
        <v>SPARE</v>
      </c>
      <c r="G180" s="23" t="str" cm="1">
        <f t="array" ref="G180">INDEX(DB_DI[],E180+1,4)</f>
        <v>SPARE_607</v>
      </c>
      <c r="H180" s="23">
        <f>IF(CONFIG_DI[[#This Row],[CONFIG]]=$AB$14,2,IF(CONFIG_DI[[#This Row],[CONFIG]]=$AB$13,1,0))</f>
        <v>0</v>
      </c>
      <c r="I180" s="23">
        <f t="shared" si="2"/>
        <v>607</v>
      </c>
      <c r="J180" s="23" t="str" cm="1">
        <f t="array" ref="J180">INDEX(DB_DI[],E180+1,5)</f>
        <v>MV +ALA03</v>
      </c>
      <c r="K180" s="23" t="str" cm="1">
        <f t="array" ref="K180">INDEX(DB_DI[],E180+1,6)</f>
        <v>SPARE</v>
      </c>
    </row>
    <row r="181" spans="1:11" x14ac:dyDescent="0.25">
      <c r="A181" s="23">
        <v>10</v>
      </c>
      <c r="B181" s="23" t="str" cm="1">
        <f t="array" ref="B181">INDEX(DI_MODUL_NAMES[],CONFIG_DI[[#This Row],[MODUL NUM]]+1,2)</f>
        <v>SPARE</v>
      </c>
      <c r="C181" s="23">
        <v>9</v>
      </c>
      <c r="D181" s="23" t="s">
        <v>29</v>
      </c>
      <c r="E181" s="23">
        <v>607</v>
      </c>
      <c r="F181" s="23" t="str" cm="1">
        <f t="array" ref="F181">INDEX(DB_DI[],E181+1,3)</f>
        <v>SPARE</v>
      </c>
      <c r="G181" s="23" t="str" cm="1">
        <f t="array" ref="G181">INDEX(DB_DI[],E181+1,4)</f>
        <v>SPARE_607</v>
      </c>
      <c r="H181" s="23">
        <f>IF(CONFIG_DI[[#This Row],[CONFIG]]=$AB$14,2,IF(CONFIG_DI[[#This Row],[CONFIG]]=$AB$13,1,0))</f>
        <v>0</v>
      </c>
      <c r="I181" s="23">
        <f t="shared" si="2"/>
        <v>607</v>
      </c>
      <c r="J181" s="23" t="str" cm="1">
        <f t="array" ref="J181">INDEX(DB_DI[],E181+1,5)</f>
        <v>MV +ALA03</v>
      </c>
      <c r="K181" s="23" t="str" cm="1">
        <f t="array" ref="K181">INDEX(DB_DI[],E181+1,6)</f>
        <v>SPARE</v>
      </c>
    </row>
    <row r="182" spans="1:11" x14ac:dyDescent="0.25">
      <c r="A182" s="23">
        <v>10</v>
      </c>
      <c r="B182" s="23" t="str" cm="1">
        <f t="array" ref="B182">INDEX(DI_MODUL_NAMES[],CONFIG_DI[[#This Row],[MODUL NUM]]+1,2)</f>
        <v>SPARE</v>
      </c>
      <c r="C182" s="23">
        <v>10</v>
      </c>
      <c r="D182" s="23" t="s">
        <v>29</v>
      </c>
      <c r="E182" s="23">
        <v>607</v>
      </c>
      <c r="F182" s="23" t="str" cm="1">
        <f t="array" ref="F182">INDEX(DB_DI[],E182+1,3)</f>
        <v>SPARE</v>
      </c>
      <c r="G182" s="23" t="str" cm="1">
        <f t="array" ref="G182">INDEX(DB_DI[],E182+1,4)</f>
        <v>SPARE_607</v>
      </c>
      <c r="H182" s="23">
        <f>IF(CONFIG_DI[[#This Row],[CONFIG]]=$AB$14,2,IF(CONFIG_DI[[#This Row],[CONFIG]]=$AB$13,1,0))</f>
        <v>0</v>
      </c>
      <c r="I182" s="23">
        <f t="shared" si="2"/>
        <v>607</v>
      </c>
      <c r="J182" s="23" t="str" cm="1">
        <f t="array" ref="J182">INDEX(DB_DI[],E182+1,5)</f>
        <v>MV +ALA03</v>
      </c>
      <c r="K182" s="23" t="str" cm="1">
        <f t="array" ref="K182">INDEX(DB_DI[],E182+1,6)</f>
        <v>SPARE</v>
      </c>
    </row>
    <row r="183" spans="1:11" x14ac:dyDescent="0.25">
      <c r="A183" s="23">
        <v>10</v>
      </c>
      <c r="B183" s="23" t="str" cm="1">
        <f t="array" ref="B183">INDEX(DI_MODUL_NAMES[],CONFIG_DI[[#This Row],[MODUL NUM]]+1,2)</f>
        <v>SPARE</v>
      </c>
      <c r="C183" s="23">
        <v>11</v>
      </c>
      <c r="D183" s="23" t="s">
        <v>29</v>
      </c>
      <c r="E183" s="23">
        <v>607</v>
      </c>
      <c r="F183" s="23" t="str" cm="1">
        <f t="array" ref="F183">INDEX(DB_DI[],E183+1,3)</f>
        <v>SPARE</v>
      </c>
      <c r="G183" s="23" t="str" cm="1">
        <f t="array" ref="G183">INDEX(DB_DI[],E183+1,4)</f>
        <v>SPARE_607</v>
      </c>
      <c r="H183" s="23">
        <f>IF(CONFIG_DI[[#This Row],[CONFIG]]=$AB$14,2,IF(CONFIG_DI[[#This Row],[CONFIG]]=$AB$13,1,0))</f>
        <v>0</v>
      </c>
      <c r="I183" s="23">
        <f t="shared" si="2"/>
        <v>607</v>
      </c>
      <c r="J183" s="23" t="str" cm="1">
        <f t="array" ref="J183">INDEX(DB_DI[],E183+1,5)</f>
        <v>MV +ALA03</v>
      </c>
      <c r="K183" s="23" t="str" cm="1">
        <f t="array" ref="K183">INDEX(DB_DI[],E183+1,6)</f>
        <v>SPARE</v>
      </c>
    </row>
    <row r="184" spans="1:11" x14ac:dyDescent="0.25">
      <c r="A184" s="23">
        <v>10</v>
      </c>
      <c r="B184" s="23" t="str" cm="1">
        <f t="array" ref="B184">INDEX(DI_MODUL_NAMES[],CONFIG_DI[[#This Row],[MODUL NUM]]+1,2)</f>
        <v>SPARE</v>
      </c>
      <c r="C184" s="23">
        <v>12</v>
      </c>
      <c r="D184" s="23" t="s">
        <v>29</v>
      </c>
      <c r="E184" s="23">
        <v>607</v>
      </c>
      <c r="F184" s="23" t="str" cm="1">
        <f t="array" ref="F184">INDEX(DB_DI[],E184+1,3)</f>
        <v>SPARE</v>
      </c>
      <c r="G184" s="23" t="str" cm="1">
        <f t="array" ref="G184">INDEX(DB_DI[],E184+1,4)</f>
        <v>SPARE_607</v>
      </c>
      <c r="H184" s="23">
        <f>IF(CONFIG_DI[[#This Row],[CONFIG]]=$AB$14,2,IF(CONFIG_DI[[#This Row],[CONFIG]]=$AB$13,1,0))</f>
        <v>0</v>
      </c>
      <c r="I184" s="23">
        <f t="shared" si="2"/>
        <v>607</v>
      </c>
      <c r="J184" s="23" t="str" cm="1">
        <f t="array" ref="J184">INDEX(DB_DI[],E184+1,5)</f>
        <v>MV +ALA03</v>
      </c>
      <c r="K184" s="23" t="str" cm="1">
        <f t="array" ref="K184">INDEX(DB_DI[],E184+1,6)</f>
        <v>SPARE</v>
      </c>
    </row>
    <row r="185" spans="1:11" x14ac:dyDescent="0.25">
      <c r="A185" s="23">
        <v>10</v>
      </c>
      <c r="B185" s="23" t="str" cm="1">
        <f t="array" ref="B185">INDEX(DI_MODUL_NAMES[],CONFIG_DI[[#This Row],[MODUL NUM]]+1,2)</f>
        <v>SPARE</v>
      </c>
      <c r="C185" s="23">
        <v>13</v>
      </c>
      <c r="D185" s="23" t="s">
        <v>29</v>
      </c>
      <c r="E185" s="23">
        <v>607</v>
      </c>
      <c r="F185" s="23" t="str" cm="1">
        <f t="array" ref="F185">INDEX(DB_DI[],E185+1,3)</f>
        <v>SPARE</v>
      </c>
      <c r="G185" s="23" t="str" cm="1">
        <f t="array" ref="G185">INDEX(DB_DI[],E185+1,4)</f>
        <v>SPARE_607</v>
      </c>
      <c r="H185" s="23">
        <f>IF(CONFIG_DI[[#This Row],[CONFIG]]=$AB$14,2,IF(CONFIG_DI[[#This Row],[CONFIG]]=$AB$13,1,0))</f>
        <v>0</v>
      </c>
      <c r="I185" s="23">
        <f t="shared" si="2"/>
        <v>607</v>
      </c>
      <c r="J185" s="23" t="str" cm="1">
        <f t="array" ref="J185">INDEX(DB_DI[],E185+1,5)</f>
        <v>MV +ALA03</v>
      </c>
      <c r="K185" s="23" t="str" cm="1">
        <f t="array" ref="K185">INDEX(DB_DI[],E185+1,6)</f>
        <v>SPARE</v>
      </c>
    </row>
    <row r="186" spans="1:11" x14ac:dyDescent="0.25">
      <c r="A186" s="23">
        <v>10</v>
      </c>
      <c r="B186" s="23" t="str" cm="1">
        <f t="array" ref="B186">INDEX(DI_MODUL_NAMES[],CONFIG_DI[[#This Row],[MODUL NUM]]+1,2)</f>
        <v>SPARE</v>
      </c>
      <c r="C186" s="23">
        <v>14</v>
      </c>
      <c r="D186" s="23" t="s">
        <v>29</v>
      </c>
      <c r="E186" s="23">
        <v>607</v>
      </c>
      <c r="F186" s="23" t="str" cm="1">
        <f t="array" ref="F186">INDEX(DB_DI[],E186+1,3)</f>
        <v>SPARE</v>
      </c>
      <c r="G186" s="23" t="str" cm="1">
        <f t="array" ref="G186">INDEX(DB_DI[],E186+1,4)</f>
        <v>SPARE_607</v>
      </c>
      <c r="H186" s="23">
        <f>IF(CONFIG_DI[[#This Row],[CONFIG]]=$AB$14,2,IF(CONFIG_DI[[#This Row],[CONFIG]]=$AB$13,1,0))</f>
        <v>0</v>
      </c>
      <c r="I186" s="23">
        <f t="shared" si="2"/>
        <v>607</v>
      </c>
      <c r="J186" s="23" t="str" cm="1">
        <f t="array" ref="J186">INDEX(DB_DI[],E186+1,5)</f>
        <v>MV +ALA03</v>
      </c>
      <c r="K186" s="23" t="str" cm="1">
        <f t="array" ref="K186">INDEX(DB_DI[],E186+1,6)</f>
        <v>SPARE</v>
      </c>
    </row>
    <row r="187" spans="1:11" x14ac:dyDescent="0.25">
      <c r="A187" s="23">
        <v>10</v>
      </c>
      <c r="B187" s="23" t="str" cm="1">
        <f t="array" ref="B187">INDEX(DI_MODUL_NAMES[],CONFIG_DI[[#This Row],[MODUL NUM]]+1,2)</f>
        <v>SPARE</v>
      </c>
      <c r="C187" s="23">
        <v>15</v>
      </c>
      <c r="D187" s="23" t="s">
        <v>29</v>
      </c>
      <c r="E187" s="23">
        <v>607</v>
      </c>
      <c r="F187" s="23" t="str" cm="1">
        <f t="array" ref="F187">INDEX(DB_DI[],E187+1,3)</f>
        <v>SPARE</v>
      </c>
      <c r="G187" s="23" t="str" cm="1">
        <f t="array" ref="G187">INDEX(DB_DI[],E187+1,4)</f>
        <v>SPARE_607</v>
      </c>
      <c r="H187" s="23">
        <f>IF(CONFIG_DI[[#This Row],[CONFIG]]=$AB$14,2,IF(CONFIG_DI[[#This Row],[CONFIG]]=$AB$13,1,0))</f>
        <v>0</v>
      </c>
      <c r="I187" s="23">
        <f t="shared" si="2"/>
        <v>607</v>
      </c>
      <c r="J187" s="23" t="str" cm="1">
        <f t="array" ref="J187">INDEX(DB_DI[],E187+1,5)</f>
        <v>MV +ALA03</v>
      </c>
      <c r="K187" s="23" t="str" cm="1">
        <f t="array" ref="K187">INDEX(DB_DI[],E187+1,6)</f>
        <v>SPARE</v>
      </c>
    </row>
    <row r="188" spans="1:11" x14ac:dyDescent="0.25">
      <c r="A188" s="23">
        <v>11</v>
      </c>
      <c r="B188" s="23" t="str" cm="1">
        <f t="array" ref="B188">INDEX(DI_MODUL_NAMES[],CONFIG_DI[[#This Row],[MODUL NUM]]+1,2)</f>
        <v>SPARE</v>
      </c>
      <c r="C188" s="23">
        <v>0</v>
      </c>
      <c r="D188" s="23" t="s">
        <v>29</v>
      </c>
      <c r="E188" s="23">
        <v>607</v>
      </c>
      <c r="F188" s="23" t="str" cm="1">
        <f t="array" ref="F188">INDEX(DB_DI[],E188+1,3)</f>
        <v>SPARE</v>
      </c>
      <c r="G188" s="23" t="str" cm="1">
        <f t="array" ref="G188">INDEX(DB_DI[],E188+1,4)</f>
        <v>SPARE_607</v>
      </c>
      <c r="H188" s="23">
        <f>IF(CONFIG_DI[[#This Row],[CONFIG]]=$AB$14,2,IF(CONFIG_DI[[#This Row],[CONFIG]]=$AB$13,1,0))</f>
        <v>0</v>
      </c>
      <c r="I188" s="23">
        <f t="shared" si="2"/>
        <v>607</v>
      </c>
      <c r="J188" s="23" t="str" cm="1">
        <f t="array" ref="J188">INDEX(DB_DI[],E188+1,5)</f>
        <v>MV +ALA03</v>
      </c>
      <c r="K188" s="23" t="str" cm="1">
        <f t="array" ref="K188">INDEX(DB_DI[],E188+1,6)</f>
        <v>SPARE</v>
      </c>
    </row>
    <row r="189" spans="1:11" x14ac:dyDescent="0.25">
      <c r="A189" s="23">
        <v>11</v>
      </c>
      <c r="B189" s="23" t="str" cm="1">
        <f t="array" ref="B189">INDEX(DI_MODUL_NAMES[],CONFIG_DI[[#This Row],[MODUL NUM]]+1,2)</f>
        <v>SPARE</v>
      </c>
      <c r="C189" s="23">
        <v>1</v>
      </c>
      <c r="D189" s="23" t="s">
        <v>29</v>
      </c>
      <c r="E189" s="23">
        <v>607</v>
      </c>
      <c r="F189" s="23" t="str" cm="1">
        <f t="array" ref="F189">INDEX(DB_DI[],E189+1,3)</f>
        <v>SPARE</v>
      </c>
      <c r="G189" s="23" t="str" cm="1">
        <f t="array" ref="G189">INDEX(DB_DI[],E189+1,4)</f>
        <v>SPARE_607</v>
      </c>
      <c r="H189" s="23">
        <f>IF(CONFIG_DI[[#This Row],[CONFIG]]=$AB$14,2,IF(CONFIG_DI[[#This Row],[CONFIG]]=$AB$13,1,0))</f>
        <v>0</v>
      </c>
      <c r="I189" s="23">
        <f t="shared" si="2"/>
        <v>607</v>
      </c>
      <c r="J189" s="23" t="str" cm="1">
        <f t="array" ref="J189">INDEX(DB_DI[],E189+1,5)</f>
        <v>MV +ALA03</v>
      </c>
      <c r="K189" s="23" t="str" cm="1">
        <f t="array" ref="K189">INDEX(DB_DI[],E189+1,6)</f>
        <v>SPARE</v>
      </c>
    </row>
    <row r="190" spans="1:11" x14ac:dyDescent="0.25">
      <c r="A190" s="23">
        <v>11</v>
      </c>
      <c r="B190" s="23" t="str" cm="1">
        <f t="array" ref="B190">INDEX(DI_MODUL_NAMES[],CONFIG_DI[[#This Row],[MODUL NUM]]+1,2)</f>
        <v>SPARE</v>
      </c>
      <c r="C190" s="23">
        <v>2</v>
      </c>
      <c r="D190" s="23" t="s">
        <v>29</v>
      </c>
      <c r="E190" s="23">
        <v>607</v>
      </c>
      <c r="F190" s="23" t="str" cm="1">
        <f t="array" ref="F190">INDEX(DB_DI[],E190+1,3)</f>
        <v>SPARE</v>
      </c>
      <c r="G190" s="23" t="str" cm="1">
        <f t="array" ref="G190">INDEX(DB_DI[],E190+1,4)</f>
        <v>SPARE_607</v>
      </c>
      <c r="H190" s="23">
        <f>IF(CONFIG_DI[[#This Row],[CONFIG]]=$AB$14,2,IF(CONFIG_DI[[#This Row],[CONFIG]]=$AB$13,1,0))</f>
        <v>0</v>
      </c>
      <c r="I190" s="23">
        <f t="shared" si="2"/>
        <v>607</v>
      </c>
      <c r="J190" s="23" t="str" cm="1">
        <f t="array" ref="J190">INDEX(DB_DI[],E190+1,5)</f>
        <v>MV +ALA03</v>
      </c>
      <c r="K190" s="23" t="str" cm="1">
        <f t="array" ref="K190">INDEX(DB_DI[],E190+1,6)</f>
        <v>SPARE</v>
      </c>
    </row>
    <row r="191" spans="1:11" x14ac:dyDescent="0.25">
      <c r="A191" s="23">
        <v>11</v>
      </c>
      <c r="B191" s="23" t="str" cm="1">
        <f t="array" ref="B191">INDEX(DI_MODUL_NAMES[],CONFIG_DI[[#This Row],[MODUL NUM]]+1,2)</f>
        <v>SPARE</v>
      </c>
      <c r="C191" s="23">
        <v>3</v>
      </c>
      <c r="D191" s="23" t="s">
        <v>29</v>
      </c>
      <c r="E191" s="23">
        <v>607</v>
      </c>
      <c r="F191" s="23" t="str" cm="1">
        <f t="array" ref="F191">INDEX(DB_DI[],E191+1,3)</f>
        <v>SPARE</v>
      </c>
      <c r="G191" s="23" t="str" cm="1">
        <f t="array" ref="G191">INDEX(DB_DI[],E191+1,4)</f>
        <v>SPARE_607</v>
      </c>
      <c r="H191" s="23">
        <f>IF(CONFIG_DI[[#This Row],[CONFIG]]=$AB$14,2,IF(CONFIG_DI[[#This Row],[CONFIG]]=$AB$13,1,0))</f>
        <v>0</v>
      </c>
      <c r="I191" s="23">
        <f t="shared" si="2"/>
        <v>607</v>
      </c>
      <c r="J191" s="23" t="str" cm="1">
        <f t="array" ref="J191">INDEX(DB_DI[],E191+1,5)</f>
        <v>MV +ALA03</v>
      </c>
      <c r="K191" s="23" t="str" cm="1">
        <f t="array" ref="K191">INDEX(DB_DI[],E191+1,6)</f>
        <v>SPARE</v>
      </c>
    </row>
    <row r="192" spans="1:11" x14ac:dyDescent="0.25">
      <c r="A192" s="23">
        <v>11</v>
      </c>
      <c r="B192" s="23" t="str" cm="1">
        <f t="array" ref="B192">INDEX(DI_MODUL_NAMES[],CONFIG_DI[[#This Row],[MODUL NUM]]+1,2)</f>
        <v>SPARE</v>
      </c>
      <c r="C192" s="23">
        <v>4</v>
      </c>
      <c r="D192" s="23" t="s">
        <v>29</v>
      </c>
      <c r="E192" s="23">
        <v>607</v>
      </c>
      <c r="F192" s="23" t="str" cm="1">
        <f t="array" ref="F192">INDEX(DB_DI[],E192+1,3)</f>
        <v>SPARE</v>
      </c>
      <c r="G192" s="23" t="str" cm="1">
        <f t="array" ref="G192">INDEX(DB_DI[],E192+1,4)</f>
        <v>SPARE_607</v>
      </c>
      <c r="H192" s="23">
        <f>IF(CONFIG_DI[[#This Row],[CONFIG]]=$AB$14,2,IF(CONFIG_DI[[#This Row],[CONFIG]]=$AB$13,1,0))</f>
        <v>0</v>
      </c>
      <c r="I192" s="23">
        <f t="shared" si="2"/>
        <v>607</v>
      </c>
      <c r="J192" s="23" t="str" cm="1">
        <f t="array" ref="J192">INDEX(DB_DI[],E192+1,5)</f>
        <v>MV +ALA03</v>
      </c>
      <c r="K192" s="23" t="str" cm="1">
        <f t="array" ref="K192">INDEX(DB_DI[],E192+1,6)</f>
        <v>SPARE</v>
      </c>
    </row>
    <row r="193" spans="1:11" x14ac:dyDescent="0.25">
      <c r="A193" s="23">
        <v>11</v>
      </c>
      <c r="B193" s="23" t="str" cm="1">
        <f t="array" ref="B193">INDEX(DI_MODUL_NAMES[],CONFIG_DI[[#This Row],[MODUL NUM]]+1,2)</f>
        <v>SPARE</v>
      </c>
      <c r="C193" s="23">
        <v>5</v>
      </c>
      <c r="D193" s="23" t="s">
        <v>29</v>
      </c>
      <c r="E193" s="23">
        <v>607</v>
      </c>
      <c r="F193" s="23" t="str" cm="1">
        <f t="array" ref="F193">INDEX(DB_DI[],E193+1,3)</f>
        <v>SPARE</v>
      </c>
      <c r="G193" s="23" t="str" cm="1">
        <f t="array" ref="G193">INDEX(DB_DI[],E193+1,4)</f>
        <v>SPARE_607</v>
      </c>
      <c r="H193" s="23">
        <f>IF(CONFIG_DI[[#This Row],[CONFIG]]=$AB$14,2,IF(CONFIG_DI[[#This Row],[CONFIG]]=$AB$13,1,0))</f>
        <v>0</v>
      </c>
      <c r="I193" s="23">
        <f t="shared" si="2"/>
        <v>607</v>
      </c>
      <c r="J193" s="23" t="str" cm="1">
        <f t="array" ref="J193">INDEX(DB_DI[],E193+1,5)</f>
        <v>MV +ALA03</v>
      </c>
      <c r="K193" s="23" t="str" cm="1">
        <f t="array" ref="K193">INDEX(DB_DI[],E193+1,6)</f>
        <v>SPARE</v>
      </c>
    </row>
    <row r="194" spans="1:11" x14ac:dyDescent="0.25">
      <c r="A194" s="23">
        <v>11</v>
      </c>
      <c r="B194" s="23" t="str" cm="1">
        <f t="array" ref="B194">INDEX(DI_MODUL_NAMES[],CONFIG_DI[[#This Row],[MODUL NUM]]+1,2)</f>
        <v>SPARE</v>
      </c>
      <c r="C194" s="23">
        <v>6</v>
      </c>
      <c r="D194" s="23" t="s">
        <v>29</v>
      </c>
      <c r="E194" s="23">
        <v>607</v>
      </c>
      <c r="F194" s="23" t="str" cm="1">
        <f t="array" ref="F194">INDEX(DB_DI[],E194+1,3)</f>
        <v>SPARE</v>
      </c>
      <c r="G194" s="23" t="str" cm="1">
        <f t="array" ref="G194">INDEX(DB_DI[],E194+1,4)</f>
        <v>SPARE_607</v>
      </c>
      <c r="H194" s="23">
        <f>IF(CONFIG_DI[[#This Row],[CONFIG]]=$AB$14,2,IF(CONFIG_DI[[#This Row],[CONFIG]]=$AB$13,1,0))</f>
        <v>0</v>
      </c>
      <c r="I194" s="23">
        <f t="shared" si="2"/>
        <v>607</v>
      </c>
      <c r="J194" s="23" t="str" cm="1">
        <f t="array" ref="J194">INDEX(DB_DI[],E194+1,5)</f>
        <v>MV +ALA03</v>
      </c>
      <c r="K194" s="23" t="str" cm="1">
        <f t="array" ref="K194">INDEX(DB_DI[],E194+1,6)</f>
        <v>SPARE</v>
      </c>
    </row>
    <row r="195" spans="1:11" x14ac:dyDescent="0.25">
      <c r="A195" s="23">
        <v>11</v>
      </c>
      <c r="B195" s="23" t="str" cm="1">
        <f t="array" ref="B195">INDEX(DI_MODUL_NAMES[],CONFIG_DI[[#This Row],[MODUL NUM]]+1,2)</f>
        <v>SPARE</v>
      </c>
      <c r="C195" s="23">
        <v>7</v>
      </c>
      <c r="D195" s="23" t="s">
        <v>29</v>
      </c>
      <c r="E195" s="23">
        <v>607</v>
      </c>
      <c r="F195" s="23" t="str" cm="1">
        <f t="array" ref="F195">INDEX(DB_DI[],E195+1,3)</f>
        <v>SPARE</v>
      </c>
      <c r="G195" s="23" t="str" cm="1">
        <f t="array" ref="G195">INDEX(DB_DI[],E195+1,4)</f>
        <v>SPARE_607</v>
      </c>
      <c r="H195" s="23">
        <f>IF(CONFIG_DI[[#This Row],[CONFIG]]=$AB$14,2,IF(CONFIG_DI[[#This Row],[CONFIG]]=$AB$13,1,0))</f>
        <v>0</v>
      </c>
      <c r="I195" s="23">
        <f t="shared" si="2"/>
        <v>607</v>
      </c>
      <c r="J195" s="23" t="str" cm="1">
        <f t="array" ref="J195">INDEX(DB_DI[],E195+1,5)</f>
        <v>MV +ALA03</v>
      </c>
      <c r="K195" s="23" t="str" cm="1">
        <f t="array" ref="K195">INDEX(DB_DI[],E195+1,6)</f>
        <v>SPARE</v>
      </c>
    </row>
    <row r="196" spans="1:11" x14ac:dyDescent="0.25">
      <c r="A196" s="23">
        <v>11</v>
      </c>
      <c r="B196" s="23" t="str" cm="1">
        <f t="array" ref="B196">INDEX(DI_MODUL_NAMES[],CONFIG_DI[[#This Row],[MODUL NUM]]+1,2)</f>
        <v>SPARE</v>
      </c>
      <c r="C196" s="23">
        <v>8</v>
      </c>
      <c r="D196" s="23" t="s">
        <v>29</v>
      </c>
      <c r="E196" s="23">
        <v>607</v>
      </c>
      <c r="F196" s="23" t="str" cm="1">
        <f t="array" ref="F196">INDEX(DB_DI[],E196+1,3)</f>
        <v>SPARE</v>
      </c>
      <c r="G196" s="23" t="str" cm="1">
        <f t="array" ref="G196">INDEX(DB_DI[],E196+1,4)</f>
        <v>SPARE_607</v>
      </c>
      <c r="H196" s="23">
        <f>IF(CONFIG_DI[[#This Row],[CONFIG]]=$AB$14,2,IF(CONFIG_DI[[#This Row],[CONFIG]]=$AB$13,1,0))</f>
        <v>0</v>
      </c>
      <c r="I196" s="23">
        <f t="shared" si="2"/>
        <v>607</v>
      </c>
      <c r="J196" s="23" t="str" cm="1">
        <f t="array" ref="J196">INDEX(DB_DI[],E196+1,5)</f>
        <v>MV +ALA03</v>
      </c>
      <c r="K196" s="23" t="str" cm="1">
        <f t="array" ref="K196">INDEX(DB_DI[],E196+1,6)</f>
        <v>SPARE</v>
      </c>
    </row>
    <row r="197" spans="1:11" x14ac:dyDescent="0.25">
      <c r="A197" s="23">
        <v>11</v>
      </c>
      <c r="B197" s="23" t="str" cm="1">
        <f t="array" ref="B197">INDEX(DI_MODUL_NAMES[],CONFIG_DI[[#This Row],[MODUL NUM]]+1,2)</f>
        <v>SPARE</v>
      </c>
      <c r="C197" s="23">
        <v>9</v>
      </c>
      <c r="D197" s="23" t="s">
        <v>29</v>
      </c>
      <c r="E197" s="23">
        <v>607</v>
      </c>
      <c r="F197" s="23" t="str" cm="1">
        <f t="array" ref="F197">INDEX(DB_DI[],E197+1,3)</f>
        <v>SPARE</v>
      </c>
      <c r="G197" s="23" t="str" cm="1">
        <f t="array" ref="G197">INDEX(DB_DI[],E197+1,4)</f>
        <v>SPARE_607</v>
      </c>
      <c r="H197" s="23">
        <f>IF(CONFIG_DI[[#This Row],[CONFIG]]=$AB$14,2,IF(CONFIG_DI[[#This Row],[CONFIG]]=$AB$13,1,0))</f>
        <v>0</v>
      </c>
      <c r="I197" s="23">
        <f t="shared" si="2"/>
        <v>607</v>
      </c>
      <c r="J197" s="23" t="str" cm="1">
        <f t="array" ref="J197">INDEX(DB_DI[],E197+1,5)</f>
        <v>MV +ALA03</v>
      </c>
      <c r="K197" s="23" t="str" cm="1">
        <f t="array" ref="K197">INDEX(DB_DI[],E197+1,6)</f>
        <v>SPARE</v>
      </c>
    </row>
    <row r="198" spans="1:11" x14ac:dyDescent="0.25">
      <c r="A198" s="23">
        <v>11</v>
      </c>
      <c r="B198" s="23" t="str" cm="1">
        <f t="array" ref="B198">INDEX(DI_MODUL_NAMES[],CONFIG_DI[[#This Row],[MODUL NUM]]+1,2)</f>
        <v>SPARE</v>
      </c>
      <c r="C198" s="23">
        <v>10</v>
      </c>
      <c r="D198" s="23" t="s">
        <v>29</v>
      </c>
      <c r="E198" s="23">
        <v>607</v>
      </c>
      <c r="F198" s="23" t="str" cm="1">
        <f t="array" ref="F198">INDEX(DB_DI[],E198+1,3)</f>
        <v>SPARE</v>
      </c>
      <c r="G198" s="23" t="str" cm="1">
        <f t="array" ref="G198">INDEX(DB_DI[],E198+1,4)</f>
        <v>SPARE_607</v>
      </c>
      <c r="H198" s="23">
        <f>IF(CONFIG_DI[[#This Row],[CONFIG]]=$AB$14,2,IF(CONFIG_DI[[#This Row],[CONFIG]]=$AB$13,1,0))</f>
        <v>0</v>
      </c>
      <c r="I198" s="23">
        <f t="shared" si="2"/>
        <v>607</v>
      </c>
      <c r="J198" s="23" t="str" cm="1">
        <f t="array" ref="J198">INDEX(DB_DI[],E198+1,5)</f>
        <v>MV +ALA03</v>
      </c>
      <c r="K198" s="23" t="str" cm="1">
        <f t="array" ref="K198">INDEX(DB_DI[],E198+1,6)</f>
        <v>SPARE</v>
      </c>
    </row>
    <row r="199" spans="1:11" x14ac:dyDescent="0.25">
      <c r="A199" s="23">
        <v>11</v>
      </c>
      <c r="B199" s="23" t="str" cm="1">
        <f t="array" ref="B199">INDEX(DI_MODUL_NAMES[],CONFIG_DI[[#This Row],[MODUL NUM]]+1,2)</f>
        <v>SPARE</v>
      </c>
      <c r="C199" s="23">
        <v>11</v>
      </c>
      <c r="D199" s="23" t="s">
        <v>29</v>
      </c>
      <c r="E199" s="23">
        <v>607</v>
      </c>
      <c r="F199" s="23" t="str" cm="1">
        <f t="array" ref="F199">INDEX(DB_DI[],E199+1,3)</f>
        <v>SPARE</v>
      </c>
      <c r="G199" s="23" t="str" cm="1">
        <f t="array" ref="G199">INDEX(DB_DI[],E199+1,4)</f>
        <v>SPARE_607</v>
      </c>
      <c r="H199" s="23">
        <f>IF(CONFIG_DI[[#This Row],[CONFIG]]=$AB$14,2,IF(CONFIG_DI[[#This Row],[CONFIG]]=$AB$13,1,0))</f>
        <v>0</v>
      </c>
      <c r="I199" s="23">
        <f t="shared" si="2"/>
        <v>607</v>
      </c>
      <c r="J199" s="23" t="str" cm="1">
        <f t="array" ref="J199">INDEX(DB_DI[],E199+1,5)</f>
        <v>MV +ALA03</v>
      </c>
      <c r="K199" s="23" t="str" cm="1">
        <f t="array" ref="K199">INDEX(DB_DI[],E199+1,6)</f>
        <v>SPARE</v>
      </c>
    </row>
    <row r="200" spans="1:11" x14ac:dyDescent="0.25">
      <c r="A200" s="23">
        <v>11</v>
      </c>
      <c r="B200" s="23" t="str" cm="1">
        <f t="array" ref="B200">INDEX(DI_MODUL_NAMES[],CONFIG_DI[[#This Row],[MODUL NUM]]+1,2)</f>
        <v>SPARE</v>
      </c>
      <c r="C200" s="23">
        <v>12</v>
      </c>
      <c r="D200" s="23" t="s">
        <v>29</v>
      </c>
      <c r="E200" s="23">
        <v>607</v>
      </c>
      <c r="F200" s="23" t="str" cm="1">
        <f t="array" ref="F200">INDEX(DB_DI[],E200+1,3)</f>
        <v>SPARE</v>
      </c>
      <c r="G200" s="23" t="str" cm="1">
        <f t="array" ref="G200">INDEX(DB_DI[],E200+1,4)</f>
        <v>SPARE_607</v>
      </c>
      <c r="H200" s="23">
        <f>IF(CONFIG_DI[[#This Row],[CONFIG]]=$AB$14,2,IF(CONFIG_DI[[#This Row],[CONFIG]]=$AB$13,1,0))</f>
        <v>0</v>
      </c>
      <c r="I200" s="23">
        <f t="shared" si="2"/>
        <v>607</v>
      </c>
      <c r="J200" s="23" t="str" cm="1">
        <f t="array" ref="J200">INDEX(DB_DI[],E200+1,5)</f>
        <v>MV +ALA03</v>
      </c>
      <c r="K200" s="23" t="str" cm="1">
        <f t="array" ref="K200">INDEX(DB_DI[],E200+1,6)</f>
        <v>SPARE</v>
      </c>
    </row>
    <row r="201" spans="1:11" x14ac:dyDescent="0.25">
      <c r="A201" s="23">
        <v>11</v>
      </c>
      <c r="B201" s="23" t="str" cm="1">
        <f t="array" ref="B201">INDEX(DI_MODUL_NAMES[],CONFIG_DI[[#This Row],[MODUL NUM]]+1,2)</f>
        <v>SPARE</v>
      </c>
      <c r="C201" s="23">
        <v>13</v>
      </c>
      <c r="D201" s="23" t="s">
        <v>29</v>
      </c>
      <c r="E201" s="23">
        <v>607</v>
      </c>
      <c r="F201" s="23" t="str" cm="1">
        <f t="array" ref="F201">INDEX(DB_DI[],E201+1,3)</f>
        <v>SPARE</v>
      </c>
      <c r="G201" s="23" t="str" cm="1">
        <f t="array" ref="G201">INDEX(DB_DI[],E201+1,4)</f>
        <v>SPARE_607</v>
      </c>
      <c r="H201" s="23">
        <f>IF(CONFIG_DI[[#This Row],[CONFIG]]=$AB$14,2,IF(CONFIG_DI[[#This Row],[CONFIG]]=$AB$13,1,0))</f>
        <v>0</v>
      </c>
      <c r="I201" s="23">
        <f t="shared" si="2"/>
        <v>607</v>
      </c>
      <c r="J201" s="23" t="str" cm="1">
        <f t="array" ref="J201">INDEX(DB_DI[],E201+1,5)</f>
        <v>MV +ALA03</v>
      </c>
      <c r="K201" s="23" t="str" cm="1">
        <f t="array" ref="K201">INDEX(DB_DI[],E201+1,6)</f>
        <v>SPARE</v>
      </c>
    </row>
    <row r="202" spans="1:11" x14ac:dyDescent="0.25">
      <c r="A202" s="23">
        <v>11</v>
      </c>
      <c r="B202" s="23" t="str" cm="1">
        <f t="array" ref="B202">INDEX(DI_MODUL_NAMES[],CONFIG_DI[[#This Row],[MODUL NUM]]+1,2)</f>
        <v>SPARE</v>
      </c>
      <c r="C202" s="23">
        <v>14</v>
      </c>
      <c r="D202" s="23" t="s">
        <v>29</v>
      </c>
      <c r="E202" s="23">
        <v>607</v>
      </c>
      <c r="F202" s="23" t="str" cm="1">
        <f t="array" ref="F202">INDEX(DB_DI[],E202+1,3)</f>
        <v>SPARE</v>
      </c>
      <c r="G202" s="23" t="str" cm="1">
        <f t="array" ref="G202">INDEX(DB_DI[],E202+1,4)</f>
        <v>SPARE_607</v>
      </c>
      <c r="H202" s="23">
        <f>IF(CONFIG_DI[[#This Row],[CONFIG]]=$AB$14,2,IF(CONFIG_DI[[#This Row],[CONFIG]]=$AB$13,1,0))</f>
        <v>0</v>
      </c>
      <c r="I202" s="23">
        <f t="shared" si="2"/>
        <v>607</v>
      </c>
      <c r="J202" s="23" t="str" cm="1">
        <f t="array" ref="J202">INDEX(DB_DI[],E202+1,5)</f>
        <v>MV +ALA03</v>
      </c>
      <c r="K202" s="23" t="str" cm="1">
        <f t="array" ref="K202">INDEX(DB_DI[],E202+1,6)</f>
        <v>SPARE</v>
      </c>
    </row>
    <row r="203" spans="1:11" x14ac:dyDescent="0.25">
      <c r="A203" s="23">
        <v>11</v>
      </c>
      <c r="B203" s="23" t="str" cm="1">
        <f t="array" ref="B203">INDEX(DI_MODUL_NAMES[],CONFIG_DI[[#This Row],[MODUL NUM]]+1,2)</f>
        <v>SPARE</v>
      </c>
      <c r="C203" s="23">
        <v>15</v>
      </c>
      <c r="D203" s="23" t="s">
        <v>29</v>
      </c>
      <c r="E203" s="23">
        <v>607</v>
      </c>
      <c r="F203" s="23" t="str" cm="1">
        <f t="array" ref="F203">INDEX(DB_DI[],E203+1,3)</f>
        <v>SPARE</v>
      </c>
      <c r="G203" s="23" t="str" cm="1">
        <f t="array" ref="G203">INDEX(DB_DI[],E203+1,4)</f>
        <v>SPARE_607</v>
      </c>
      <c r="H203" s="23">
        <f>IF(CONFIG_DI[[#This Row],[CONFIG]]=$AB$14,2,IF(CONFIG_DI[[#This Row],[CONFIG]]=$AB$13,1,0))</f>
        <v>0</v>
      </c>
      <c r="I203" s="23">
        <f t="shared" si="2"/>
        <v>607</v>
      </c>
      <c r="J203" s="23" t="str" cm="1">
        <f t="array" ref="J203">INDEX(DB_DI[],E203+1,5)</f>
        <v>MV +ALA03</v>
      </c>
      <c r="K203" s="23" t="str" cm="1">
        <f t="array" ref="K203">INDEX(DB_DI[],E203+1,6)</f>
        <v>SPARE</v>
      </c>
    </row>
    <row r="204" spans="1:11" x14ac:dyDescent="0.25">
      <c r="A204" s="23">
        <v>12</v>
      </c>
      <c r="B204" s="23" t="str" cm="1">
        <f t="array" ref="B204">INDEX(DI_MODUL_NAMES[],CONFIG_DI[[#This Row],[MODUL NUM]]+1,2)</f>
        <v>SPARE</v>
      </c>
      <c r="C204" s="23">
        <v>0</v>
      </c>
      <c r="D204" s="23" t="s">
        <v>29</v>
      </c>
      <c r="E204" s="23">
        <v>607</v>
      </c>
      <c r="F204" s="23" t="str" cm="1">
        <f t="array" ref="F204">INDEX(DB_DI[],E204+1,3)</f>
        <v>SPARE</v>
      </c>
      <c r="G204" s="23" t="str" cm="1">
        <f t="array" ref="G204">INDEX(DB_DI[],E204+1,4)</f>
        <v>SPARE_607</v>
      </c>
      <c r="H204" s="23">
        <f>IF(CONFIG_DI[[#This Row],[CONFIG]]=$AB$14,2,IF(CONFIG_DI[[#This Row],[CONFIG]]=$AB$13,1,0))</f>
        <v>0</v>
      </c>
      <c r="I204" s="23">
        <f t="shared" ref="I204:I267" si="3">IF(OR(D204=$AB$13,D204=$AB$14),E204,$AC$12)</f>
        <v>607</v>
      </c>
      <c r="J204" s="23" t="str" cm="1">
        <f t="array" ref="J204">INDEX(DB_DI[],E204+1,5)</f>
        <v>MV +ALA03</v>
      </c>
      <c r="K204" s="23" t="str" cm="1">
        <f t="array" ref="K204">INDEX(DB_DI[],E204+1,6)</f>
        <v>SPARE</v>
      </c>
    </row>
    <row r="205" spans="1:11" x14ac:dyDescent="0.25">
      <c r="A205" s="23">
        <v>12</v>
      </c>
      <c r="B205" s="23" t="str" cm="1">
        <f t="array" ref="B205">INDEX(DI_MODUL_NAMES[],CONFIG_DI[[#This Row],[MODUL NUM]]+1,2)</f>
        <v>SPARE</v>
      </c>
      <c r="C205" s="23">
        <v>1</v>
      </c>
      <c r="D205" s="23" t="s">
        <v>29</v>
      </c>
      <c r="E205" s="23">
        <v>607</v>
      </c>
      <c r="F205" s="23" t="str" cm="1">
        <f t="array" ref="F205">INDEX(DB_DI[],E205+1,3)</f>
        <v>SPARE</v>
      </c>
      <c r="G205" s="23" t="str" cm="1">
        <f t="array" ref="G205">INDEX(DB_DI[],E205+1,4)</f>
        <v>SPARE_607</v>
      </c>
      <c r="H205" s="23">
        <f>IF(CONFIG_DI[[#This Row],[CONFIG]]=$AB$14,2,IF(CONFIG_DI[[#This Row],[CONFIG]]=$AB$13,1,0))</f>
        <v>0</v>
      </c>
      <c r="I205" s="23">
        <f t="shared" si="3"/>
        <v>607</v>
      </c>
      <c r="J205" s="23" t="str" cm="1">
        <f t="array" ref="J205">INDEX(DB_DI[],E205+1,5)</f>
        <v>MV +ALA03</v>
      </c>
      <c r="K205" s="23" t="str" cm="1">
        <f t="array" ref="K205">INDEX(DB_DI[],E205+1,6)</f>
        <v>SPARE</v>
      </c>
    </row>
    <row r="206" spans="1:11" x14ac:dyDescent="0.25">
      <c r="A206" s="23">
        <v>12</v>
      </c>
      <c r="B206" s="23" t="str" cm="1">
        <f t="array" ref="B206">INDEX(DI_MODUL_NAMES[],CONFIG_DI[[#This Row],[MODUL NUM]]+1,2)</f>
        <v>SPARE</v>
      </c>
      <c r="C206" s="23">
        <v>2</v>
      </c>
      <c r="D206" s="23" t="s">
        <v>29</v>
      </c>
      <c r="E206" s="23">
        <v>607</v>
      </c>
      <c r="F206" s="23" t="str" cm="1">
        <f t="array" ref="F206">INDEX(DB_DI[],E206+1,3)</f>
        <v>SPARE</v>
      </c>
      <c r="G206" s="23" t="str" cm="1">
        <f t="array" ref="G206">INDEX(DB_DI[],E206+1,4)</f>
        <v>SPARE_607</v>
      </c>
      <c r="H206" s="23">
        <f>IF(CONFIG_DI[[#This Row],[CONFIG]]=$AB$14,2,IF(CONFIG_DI[[#This Row],[CONFIG]]=$AB$13,1,0))</f>
        <v>0</v>
      </c>
      <c r="I206" s="23">
        <f t="shared" si="3"/>
        <v>607</v>
      </c>
      <c r="J206" s="23" t="str" cm="1">
        <f t="array" ref="J206">INDEX(DB_DI[],E206+1,5)</f>
        <v>MV +ALA03</v>
      </c>
      <c r="K206" s="23" t="str" cm="1">
        <f t="array" ref="K206">INDEX(DB_DI[],E206+1,6)</f>
        <v>SPARE</v>
      </c>
    </row>
    <row r="207" spans="1:11" x14ac:dyDescent="0.25">
      <c r="A207" s="23">
        <v>12</v>
      </c>
      <c r="B207" s="23" t="str" cm="1">
        <f t="array" ref="B207">INDEX(DI_MODUL_NAMES[],CONFIG_DI[[#This Row],[MODUL NUM]]+1,2)</f>
        <v>SPARE</v>
      </c>
      <c r="C207" s="23">
        <v>3</v>
      </c>
      <c r="D207" s="23" t="s">
        <v>29</v>
      </c>
      <c r="E207" s="23">
        <v>607</v>
      </c>
      <c r="F207" s="23" t="str" cm="1">
        <f t="array" ref="F207">INDEX(DB_DI[],E207+1,3)</f>
        <v>SPARE</v>
      </c>
      <c r="G207" s="23" t="str" cm="1">
        <f t="array" ref="G207">INDEX(DB_DI[],E207+1,4)</f>
        <v>SPARE_607</v>
      </c>
      <c r="H207" s="23">
        <f>IF(CONFIG_DI[[#This Row],[CONFIG]]=$AB$14,2,IF(CONFIG_DI[[#This Row],[CONFIG]]=$AB$13,1,0))</f>
        <v>0</v>
      </c>
      <c r="I207" s="23">
        <f t="shared" si="3"/>
        <v>607</v>
      </c>
      <c r="J207" s="23" t="str" cm="1">
        <f t="array" ref="J207">INDEX(DB_DI[],E207+1,5)</f>
        <v>MV +ALA03</v>
      </c>
      <c r="K207" s="23" t="str" cm="1">
        <f t="array" ref="K207">INDEX(DB_DI[],E207+1,6)</f>
        <v>SPARE</v>
      </c>
    </row>
    <row r="208" spans="1:11" x14ac:dyDescent="0.25">
      <c r="A208" s="23">
        <v>12</v>
      </c>
      <c r="B208" s="23" t="str" cm="1">
        <f t="array" ref="B208">INDEX(DI_MODUL_NAMES[],CONFIG_DI[[#This Row],[MODUL NUM]]+1,2)</f>
        <v>SPARE</v>
      </c>
      <c r="C208" s="23">
        <v>4</v>
      </c>
      <c r="D208" s="23" t="s">
        <v>29</v>
      </c>
      <c r="E208" s="23">
        <v>607</v>
      </c>
      <c r="F208" s="23" t="str" cm="1">
        <f t="array" ref="F208">INDEX(DB_DI[],E208+1,3)</f>
        <v>SPARE</v>
      </c>
      <c r="G208" s="23" t="str" cm="1">
        <f t="array" ref="G208">INDEX(DB_DI[],E208+1,4)</f>
        <v>SPARE_607</v>
      </c>
      <c r="H208" s="23">
        <f>IF(CONFIG_DI[[#This Row],[CONFIG]]=$AB$14,2,IF(CONFIG_DI[[#This Row],[CONFIG]]=$AB$13,1,0))</f>
        <v>0</v>
      </c>
      <c r="I208" s="23">
        <f t="shared" si="3"/>
        <v>607</v>
      </c>
      <c r="J208" s="23" t="str" cm="1">
        <f t="array" ref="J208">INDEX(DB_DI[],E208+1,5)</f>
        <v>MV +ALA03</v>
      </c>
      <c r="K208" s="23" t="str" cm="1">
        <f t="array" ref="K208">INDEX(DB_DI[],E208+1,6)</f>
        <v>SPARE</v>
      </c>
    </row>
    <row r="209" spans="1:11" x14ac:dyDescent="0.25">
      <c r="A209" s="23">
        <v>12</v>
      </c>
      <c r="B209" s="23" t="str" cm="1">
        <f t="array" ref="B209">INDEX(DI_MODUL_NAMES[],CONFIG_DI[[#This Row],[MODUL NUM]]+1,2)</f>
        <v>SPARE</v>
      </c>
      <c r="C209" s="23">
        <v>5</v>
      </c>
      <c r="D209" s="23" t="s">
        <v>29</v>
      </c>
      <c r="E209" s="23">
        <v>607</v>
      </c>
      <c r="F209" s="23" t="str" cm="1">
        <f t="array" ref="F209">INDEX(DB_DI[],E209+1,3)</f>
        <v>SPARE</v>
      </c>
      <c r="G209" s="23" t="str" cm="1">
        <f t="array" ref="G209">INDEX(DB_DI[],E209+1,4)</f>
        <v>SPARE_607</v>
      </c>
      <c r="H209" s="23">
        <f>IF(CONFIG_DI[[#This Row],[CONFIG]]=$AB$14,2,IF(CONFIG_DI[[#This Row],[CONFIG]]=$AB$13,1,0))</f>
        <v>0</v>
      </c>
      <c r="I209" s="23">
        <f t="shared" si="3"/>
        <v>607</v>
      </c>
      <c r="J209" s="23" t="str" cm="1">
        <f t="array" ref="J209">INDEX(DB_DI[],E209+1,5)</f>
        <v>MV +ALA03</v>
      </c>
      <c r="K209" s="23" t="str" cm="1">
        <f t="array" ref="K209">INDEX(DB_DI[],E209+1,6)</f>
        <v>SPARE</v>
      </c>
    </row>
    <row r="210" spans="1:11" x14ac:dyDescent="0.25">
      <c r="A210" s="23">
        <v>12</v>
      </c>
      <c r="B210" s="23" t="str" cm="1">
        <f t="array" ref="B210">INDEX(DI_MODUL_NAMES[],CONFIG_DI[[#This Row],[MODUL NUM]]+1,2)</f>
        <v>SPARE</v>
      </c>
      <c r="C210" s="23">
        <v>6</v>
      </c>
      <c r="D210" s="23" t="s">
        <v>29</v>
      </c>
      <c r="E210" s="23">
        <v>607</v>
      </c>
      <c r="F210" s="23" t="str" cm="1">
        <f t="array" ref="F210">INDEX(DB_DI[],E210+1,3)</f>
        <v>SPARE</v>
      </c>
      <c r="G210" s="23" t="str" cm="1">
        <f t="array" ref="G210">INDEX(DB_DI[],E210+1,4)</f>
        <v>SPARE_607</v>
      </c>
      <c r="H210" s="23">
        <f>IF(CONFIG_DI[[#This Row],[CONFIG]]=$AB$14,2,IF(CONFIG_DI[[#This Row],[CONFIG]]=$AB$13,1,0))</f>
        <v>0</v>
      </c>
      <c r="I210" s="23">
        <f t="shared" si="3"/>
        <v>607</v>
      </c>
      <c r="J210" s="23" t="str" cm="1">
        <f t="array" ref="J210">INDEX(DB_DI[],E210+1,5)</f>
        <v>MV +ALA03</v>
      </c>
      <c r="K210" s="23" t="str" cm="1">
        <f t="array" ref="K210">INDEX(DB_DI[],E210+1,6)</f>
        <v>SPARE</v>
      </c>
    </row>
    <row r="211" spans="1:11" x14ac:dyDescent="0.25">
      <c r="A211" s="23">
        <v>12</v>
      </c>
      <c r="B211" s="23" t="str" cm="1">
        <f t="array" ref="B211">INDEX(DI_MODUL_NAMES[],CONFIG_DI[[#This Row],[MODUL NUM]]+1,2)</f>
        <v>SPARE</v>
      </c>
      <c r="C211" s="23">
        <v>7</v>
      </c>
      <c r="D211" s="23" t="s">
        <v>29</v>
      </c>
      <c r="E211" s="23">
        <v>607</v>
      </c>
      <c r="F211" s="23" t="str" cm="1">
        <f t="array" ref="F211">INDEX(DB_DI[],E211+1,3)</f>
        <v>SPARE</v>
      </c>
      <c r="G211" s="23" t="str" cm="1">
        <f t="array" ref="G211">INDEX(DB_DI[],E211+1,4)</f>
        <v>SPARE_607</v>
      </c>
      <c r="H211" s="23">
        <f>IF(CONFIG_DI[[#This Row],[CONFIG]]=$AB$14,2,IF(CONFIG_DI[[#This Row],[CONFIG]]=$AB$13,1,0))</f>
        <v>0</v>
      </c>
      <c r="I211" s="23">
        <f t="shared" si="3"/>
        <v>607</v>
      </c>
      <c r="J211" s="23" t="str" cm="1">
        <f t="array" ref="J211">INDEX(DB_DI[],E211+1,5)</f>
        <v>MV +ALA03</v>
      </c>
      <c r="K211" s="23" t="str" cm="1">
        <f t="array" ref="K211">INDEX(DB_DI[],E211+1,6)</f>
        <v>SPARE</v>
      </c>
    </row>
    <row r="212" spans="1:11" x14ac:dyDescent="0.25">
      <c r="A212" s="23">
        <v>12</v>
      </c>
      <c r="B212" s="23" t="str" cm="1">
        <f t="array" ref="B212">INDEX(DI_MODUL_NAMES[],CONFIG_DI[[#This Row],[MODUL NUM]]+1,2)</f>
        <v>SPARE</v>
      </c>
      <c r="C212" s="23">
        <v>8</v>
      </c>
      <c r="D212" s="23" t="s">
        <v>29</v>
      </c>
      <c r="E212" s="23">
        <v>607</v>
      </c>
      <c r="F212" s="23" t="str" cm="1">
        <f t="array" ref="F212">INDEX(DB_DI[],E212+1,3)</f>
        <v>SPARE</v>
      </c>
      <c r="G212" s="23" t="str" cm="1">
        <f t="array" ref="G212">INDEX(DB_DI[],E212+1,4)</f>
        <v>SPARE_607</v>
      </c>
      <c r="H212" s="23">
        <f>IF(CONFIG_DI[[#This Row],[CONFIG]]=$AB$14,2,IF(CONFIG_DI[[#This Row],[CONFIG]]=$AB$13,1,0))</f>
        <v>0</v>
      </c>
      <c r="I212" s="23">
        <f t="shared" si="3"/>
        <v>607</v>
      </c>
      <c r="J212" s="23" t="str" cm="1">
        <f t="array" ref="J212">INDEX(DB_DI[],E212+1,5)</f>
        <v>MV +ALA03</v>
      </c>
      <c r="K212" s="23" t="str" cm="1">
        <f t="array" ref="K212">INDEX(DB_DI[],E212+1,6)</f>
        <v>SPARE</v>
      </c>
    </row>
    <row r="213" spans="1:11" x14ac:dyDescent="0.25">
      <c r="A213" s="23">
        <v>12</v>
      </c>
      <c r="B213" s="23" t="str" cm="1">
        <f t="array" ref="B213">INDEX(DI_MODUL_NAMES[],CONFIG_DI[[#This Row],[MODUL NUM]]+1,2)</f>
        <v>SPARE</v>
      </c>
      <c r="C213" s="23">
        <v>9</v>
      </c>
      <c r="D213" s="23" t="s">
        <v>29</v>
      </c>
      <c r="E213" s="23">
        <v>607</v>
      </c>
      <c r="F213" s="23" t="str" cm="1">
        <f t="array" ref="F213">INDEX(DB_DI[],E213+1,3)</f>
        <v>SPARE</v>
      </c>
      <c r="G213" s="23" t="str" cm="1">
        <f t="array" ref="G213">INDEX(DB_DI[],E213+1,4)</f>
        <v>SPARE_607</v>
      </c>
      <c r="H213" s="23">
        <f>IF(CONFIG_DI[[#This Row],[CONFIG]]=$AB$14,2,IF(CONFIG_DI[[#This Row],[CONFIG]]=$AB$13,1,0))</f>
        <v>0</v>
      </c>
      <c r="I213" s="23">
        <f t="shared" si="3"/>
        <v>607</v>
      </c>
      <c r="J213" s="23" t="str" cm="1">
        <f t="array" ref="J213">INDEX(DB_DI[],E213+1,5)</f>
        <v>MV +ALA03</v>
      </c>
      <c r="K213" s="23" t="str" cm="1">
        <f t="array" ref="K213">INDEX(DB_DI[],E213+1,6)</f>
        <v>SPARE</v>
      </c>
    </row>
    <row r="214" spans="1:11" x14ac:dyDescent="0.25">
      <c r="A214" s="23">
        <v>12</v>
      </c>
      <c r="B214" s="23" t="str" cm="1">
        <f t="array" ref="B214">INDEX(DI_MODUL_NAMES[],CONFIG_DI[[#This Row],[MODUL NUM]]+1,2)</f>
        <v>SPARE</v>
      </c>
      <c r="C214" s="23">
        <v>10</v>
      </c>
      <c r="D214" s="23" t="s">
        <v>29</v>
      </c>
      <c r="E214" s="23">
        <v>607</v>
      </c>
      <c r="F214" s="23" t="str" cm="1">
        <f t="array" ref="F214">INDEX(DB_DI[],E214+1,3)</f>
        <v>SPARE</v>
      </c>
      <c r="G214" s="23" t="str" cm="1">
        <f t="array" ref="G214">INDEX(DB_DI[],E214+1,4)</f>
        <v>SPARE_607</v>
      </c>
      <c r="H214" s="23">
        <f>IF(CONFIG_DI[[#This Row],[CONFIG]]=$AB$14,2,IF(CONFIG_DI[[#This Row],[CONFIG]]=$AB$13,1,0))</f>
        <v>0</v>
      </c>
      <c r="I214" s="23">
        <f t="shared" si="3"/>
        <v>607</v>
      </c>
      <c r="J214" s="23" t="str" cm="1">
        <f t="array" ref="J214">INDEX(DB_DI[],E214+1,5)</f>
        <v>MV +ALA03</v>
      </c>
      <c r="K214" s="23" t="str" cm="1">
        <f t="array" ref="K214">INDEX(DB_DI[],E214+1,6)</f>
        <v>SPARE</v>
      </c>
    </row>
    <row r="215" spans="1:11" x14ac:dyDescent="0.25">
      <c r="A215" s="23">
        <v>12</v>
      </c>
      <c r="B215" s="23" t="str" cm="1">
        <f t="array" ref="B215">INDEX(DI_MODUL_NAMES[],CONFIG_DI[[#This Row],[MODUL NUM]]+1,2)</f>
        <v>SPARE</v>
      </c>
      <c r="C215" s="23">
        <v>11</v>
      </c>
      <c r="D215" s="23" t="s">
        <v>29</v>
      </c>
      <c r="E215" s="23">
        <v>607</v>
      </c>
      <c r="F215" s="23" t="str" cm="1">
        <f t="array" ref="F215">INDEX(DB_DI[],E215+1,3)</f>
        <v>SPARE</v>
      </c>
      <c r="G215" s="23" t="str" cm="1">
        <f t="array" ref="G215">INDEX(DB_DI[],E215+1,4)</f>
        <v>SPARE_607</v>
      </c>
      <c r="H215" s="23">
        <f>IF(CONFIG_DI[[#This Row],[CONFIG]]=$AB$14,2,IF(CONFIG_DI[[#This Row],[CONFIG]]=$AB$13,1,0))</f>
        <v>0</v>
      </c>
      <c r="I215" s="23">
        <f t="shared" si="3"/>
        <v>607</v>
      </c>
      <c r="J215" s="23" t="str" cm="1">
        <f t="array" ref="J215">INDEX(DB_DI[],E215+1,5)</f>
        <v>MV +ALA03</v>
      </c>
      <c r="K215" s="23" t="str" cm="1">
        <f t="array" ref="K215">INDEX(DB_DI[],E215+1,6)</f>
        <v>SPARE</v>
      </c>
    </row>
    <row r="216" spans="1:11" x14ac:dyDescent="0.25">
      <c r="A216" s="23">
        <v>12</v>
      </c>
      <c r="B216" s="23" t="str" cm="1">
        <f t="array" ref="B216">INDEX(DI_MODUL_NAMES[],CONFIG_DI[[#This Row],[MODUL NUM]]+1,2)</f>
        <v>SPARE</v>
      </c>
      <c r="C216" s="23">
        <v>12</v>
      </c>
      <c r="D216" s="23" t="s">
        <v>29</v>
      </c>
      <c r="E216" s="23">
        <v>607</v>
      </c>
      <c r="F216" s="23" t="str" cm="1">
        <f t="array" ref="F216">INDEX(DB_DI[],E216+1,3)</f>
        <v>SPARE</v>
      </c>
      <c r="G216" s="23" t="str" cm="1">
        <f t="array" ref="G216">INDEX(DB_DI[],E216+1,4)</f>
        <v>SPARE_607</v>
      </c>
      <c r="H216" s="23">
        <f>IF(CONFIG_DI[[#This Row],[CONFIG]]=$AB$14,2,IF(CONFIG_DI[[#This Row],[CONFIG]]=$AB$13,1,0))</f>
        <v>0</v>
      </c>
      <c r="I216" s="23">
        <f t="shared" si="3"/>
        <v>607</v>
      </c>
      <c r="J216" s="23" t="str" cm="1">
        <f t="array" ref="J216">INDEX(DB_DI[],E216+1,5)</f>
        <v>MV +ALA03</v>
      </c>
      <c r="K216" s="23" t="str" cm="1">
        <f t="array" ref="K216">INDEX(DB_DI[],E216+1,6)</f>
        <v>SPARE</v>
      </c>
    </row>
    <row r="217" spans="1:11" x14ac:dyDescent="0.25">
      <c r="A217" s="23">
        <v>12</v>
      </c>
      <c r="B217" s="23" t="str" cm="1">
        <f t="array" ref="B217">INDEX(DI_MODUL_NAMES[],CONFIG_DI[[#This Row],[MODUL NUM]]+1,2)</f>
        <v>SPARE</v>
      </c>
      <c r="C217" s="23">
        <v>13</v>
      </c>
      <c r="D217" s="23" t="s">
        <v>29</v>
      </c>
      <c r="E217" s="23">
        <v>607</v>
      </c>
      <c r="F217" s="23" t="str" cm="1">
        <f t="array" ref="F217">INDEX(DB_DI[],E217+1,3)</f>
        <v>SPARE</v>
      </c>
      <c r="G217" s="23" t="str" cm="1">
        <f t="array" ref="G217">INDEX(DB_DI[],E217+1,4)</f>
        <v>SPARE_607</v>
      </c>
      <c r="H217" s="23">
        <f>IF(CONFIG_DI[[#This Row],[CONFIG]]=$AB$14,2,IF(CONFIG_DI[[#This Row],[CONFIG]]=$AB$13,1,0))</f>
        <v>0</v>
      </c>
      <c r="I217" s="23">
        <f t="shared" si="3"/>
        <v>607</v>
      </c>
      <c r="J217" s="23" t="str" cm="1">
        <f t="array" ref="J217">INDEX(DB_DI[],E217+1,5)</f>
        <v>MV +ALA03</v>
      </c>
      <c r="K217" s="23" t="str" cm="1">
        <f t="array" ref="K217">INDEX(DB_DI[],E217+1,6)</f>
        <v>SPARE</v>
      </c>
    </row>
    <row r="218" spans="1:11" x14ac:dyDescent="0.25">
      <c r="A218" s="23">
        <v>12</v>
      </c>
      <c r="B218" s="23" t="str" cm="1">
        <f t="array" ref="B218">INDEX(DI_MODUL_NAMES[],CONFIG_DI[[#This Row],[MODUL NUM]]+1,2)</f>
        <v>SPARE</v>
      </c>
      <c r="C218" s="23">
        <v>14</v>
      </c>
      <c r="D218" s="23" t="s">
        <v>29</v>
      </c>
      <c r="E218" s="23">
        <v>607</v>
      </c>
      <c r="F218" s="23" t="str" cm="1">
        <f t="array" ref="F218">INDEX(DB_DI[],E218+1,3)</f>
        <v>SPARE</v>
      </c>
      <c r="G218" s="23" t="str" cm="1">
        <f t="array" ref="G218">INDEX(DB_DI[],E218+1,4)</f>
        <v>SPARE_607</v>
      </c>
      <c r="H218" s="23">
        <f>IF(CONFIG_DI[[#This Row],[CONFIG]]=$AB$14,2,IF(CONFIG_DI[[#This Row],[CONFIG]]=$AB$13,1,0))</f>
        <v>0</v>
      </c>
      <c r="I218" s="23">
        <f t="shared" si="3"/>
        <v>607</v>
      </c>
      <c r="J218" s="23" t="str" cm="1">
        <f t="array" ref="J218">INDEX(DB_DI[],E218+1,5)</f>
        <v>MV +ALA03</v>
      </c>
      <c r="K218" s="23" t="str" cm="1">
        <f t="array" ref="K218">INDEX(DB_DI[],E218+1,6)</f>
        <v>SPARE</v>
      </c>
    </row>
    <row r="219" spans="1:11" x14ac:dyDescent="0.25">
      <c r="A219" s="23">
        <v>12</v>
      </c>
      <c r="B219" s="23" t="str" cm="1">
        <f t="array" ref="B219">INDEX(DI_MODUL_NAMES[],CONFIG_DI[[#This Row],[MODUL NUM]]+1,2)</f>
        <v>SPARE</v>
      </c>
      <c r="C219" s="23">
        <v>15</v>
      </c>
      <c r="D219" s="23" t="s">
        <v>29</v>
      </c>
      <c r="E219" s="23">
        <v>607</v>
      </c>
      <c r="F219" s="23" t="str" cm="1">
        <f t="array" ref="F219">INDEX(DB_DI[],E219+1,3)</f>
        <v>SPARE</v>
      </c>
      <c r="G219" s="23" t="str" cm="1">
        <f t="array" ref="G219">INDEX(DB_DI[],E219+1,4)</f>
        <v>SPARE_607</v>
      </c>
      <c r="H219" s="23">
        <f>IF(CONFIG_DI[[#This Row],[CONFIG]]=$AB$14,2,IF(CONFIG_DI[[#This Row],[CONFIG]]=$AB$13,1,0))</f>
        <v>0</v>
      </c>
      <c r="I219" s="23">
        <f t="shared" si="3"/>
        <v>607</v>
      </c>
      <c r="J219" s="23" t="str" cm="1">
        <f t="array" ref="J219">INDEX(DB_DI[],E219+1,5)</f>
        <v>MV +ALA03</v>
      </c>
      <c r="K219" s="23" t="str" cm="1">
        <f t="array" ref="K219">INDEX(DB_DI[],E219+1,6)</f>
        <v>SPARE</v>
      </c>
    </row>
    <row r="220" spans="1:11" x14ac:dyDescent="0.25">
      <c r="A220" s="23">
        <v>13</v>
      </c>
      <c r="B220" s="23" t="str" cm="1">
        <f t="array" ref="B220">INDEX(DI_MODUL_NAMES[],CONFIG_DI[[#This Row],[MODUL NUM]]+1,2)</f>
        <v>SPARE</v>
      </c>
      <c r="C220" s="23">
        <v>0</v>
      </c>
      <c r="D220" s="23" t="s">
        <v>29</v>
      </c>
      <c r="E220" s="23">
        <v>607</v>
      </c>
      <c r="F220" s="23" t="str" cm="1">
        <f t="array" ref="F220">INDEX(DB_DI[],E220+1,3)</f>
        <v>SPARE</v>
      </c>
      <c r="G220" s="23" t="str" cm="1">
        <f t="array" ref="G220">INDEX(DB_DI[],E220+1,4)</f>
        <v>SPARE_607</v>
      </c>
      <c r="H220" s="23">
        <f>IF(CONFIG_DI[[#This Row],[CONFIG]]=$AB$14,2,IF(CONFIG_DI[[#This Row],[CONFIG]]=$AB$13,1,0))</f>
        <v>0</v>
      </c>
      <c r="I220" s="23">
        <f t="shared" si="3"/>
        <v>607</v>
      </c>
      <c r="J220" s="23" t="str" cm="1">
        <f t="array" ref="J220">INDEX(DB_DI[],E220+1,5)</f>
        <v>MV +ALA03</v>
      </c>
      <c r="K220" s="23" t="str" cm="1">
        <f t="array" ref="K220">INDEX(DB_DI[],E220+1,6)</f>
        <v>SPARE</v>
      </c>
    </row>
    <row r="221" spans="1:11" x14ac:dyDescent="0.25">
      <c r="A221" s="23">
        <v>13</v>
      </c>
      <c r="B221" s="23" t="str" cm="1">
        <f t="array" ref="B221">INDEX(DI_MODUL_NAMES[],CONFIG_DI[[#This Row],[MODUL NUM]]+1,2)</f>
        <v>SPARE</v>
      </c>
      <c r="C221" s="23">
        <v>1</v>
      </c>
      <c r="D221" s="23" t="s">
        <v>29</v>
      </c>
      <c r="E221" s="23">
        <v>607</v>
      </c>
      <c r="F221" s="23" t="str" cm="1">
        <f t="array" ref="F221">INDEX(DB_DI[],E221+1,3)</f>
        <v>SPARE</v>
      </c>
      <c r="G221" s="23" t="str" cm="1">
        <f t="array" ref="G221">INDEX(DB_DI[],E221+1,4)</f>
        <v>SPARE_607</v>
      </c>
      <c r="H221" s="23">
        <f>IF(CONFIG_DI[[#This Row],[CONFIG]]=$AB$14,2,IF(CONFIG_DI[[#This Row],[CONFIG]]=$AB$13,1,0))</f>
        <v>0</v>
      </c>
      <c r="I221" s="23">
        <f t="shared" si="3"/>
        <v>607</v>
      </c>
      <c r="J221" s="23" t="str" cm="1">
        <f t="array" ref="J221">INDEX(DB_DI[],E221+1,5)</f>
        <v>MV +ALA03</v>
      </c>
      <c r="K221" s="23" t="str" cm="1">
        <f t="array" ref="K221">INDEX(DB_DI[],E221+1,6)</f>
        <v>SPARE</v>
      </c>
    </row>
    <row r="222" spans="1:11" x14ac:dyDescent="0.25">
      <c r="A222" s="23">
        <v>13</v>
      </c>
      <c r="B222" s="23" t="str" cm="1">
        <f t="array" ref="B222">INDEX(DI_MODUL_NAMES[],CONFIG_DI[[#This Row],[MODUL NUM]]+1,2)</f>
        <v>SPARE</v>
      </c>
      <c r="C222" s="23">
        <v>2</v>
      </c>
      <c r="D222" s="23" t="s">
        <v>29</v>
      </c>
      <c r="E222" s="23">
        <v>607</v>
      </c>
      <c r="F222" s="23" t="str" cm="1">
        <f t="array" ref="F222">INDEX(DB_DI[],E222+1,3)</f>
        <v>SPARE</v>
      </c>
      <c r="G222" s="23" t="str" cm="1">
        <f t="array" ref="G222">INDEX(DB_DI[],E222+1,4)</f>
        <v>SPARE_607</v>
      </c>
      <c r="H222" s="23">
        <f>IF(CONFIG_DI[[#This Row],[CONFIG]]=$AB$14,2,IF(CONFIG_DI[[#This Row],[CONFIG]]=$AB$13,1,0))</f>
        <v>0</v>
      </c>
      <c r="I222" s="23">
        <f t="shared" si="3"/>
        <v>607</v>
      </c>
      <c r="J222" s="23" t="str" cm="1">
        <f t="array" ref="J222">INDEX(DB_DI[],E222+1,5)</f>
        <v>MV +ALA03</v>
      </c>
      <c r="K222" s="23" t="str" cm="1">
        <f t="array" ref="K222">INDEX(DB_DI[],E222+1,6)</f>
        <v>SPARE</v>
      </c>
    </row>
    <row r="223" spans="1:11" x14ac:dyDescent="0.25">
      <c r="A223" s="23">
        <v>13</v>
      </c>
      <c r="B223" s="23" t="str" cm="1">
        <f t="array" ref="B223">INDEX(DI_MODUL_NAMES[],CONFIG_DI[[#This Row],[MODUL NUM]]+1,2)</f>
        <v>SPARE</v>
      </c>
      <c r="C223" s="23">
        <v>3</v>
      </c>
      <c r="D223" s="23" t="s">
        <v>29</v>
      </c>
      <c r="E223" s="23">
        <v>607</v>
      </c>
      <c r="F223" s="23" t="str" cm="1">
        <f t="array" ref="F223">INDEX(DB_DI[],E223+1,3)</f>
        <v>SPARE</v>
      </c>
      <c r="G223" s="23" t="str" cm="1">
        <f t="array" ref="G223">INDEX(DB_DI[],E223+1,4)</f>
        <v>SPARE_607</v>
      </c>
      <c r="H223" s="23">
        <f>IF(CONFIG_DI[[#This Row],[CONFIG]]=$AB$14,2,IF(CONFIG_DI[[#This Row],[CONFIG]]=$AB$13,1,0))</f>
        <v>0</v>
      </c>
      <c r="I223" s="23">
        <f t="shared" si="3"/>
        <v>607</v>
      </c>
      <c r="J223" s="23" t="str" cm="1">
        <f t="array" ref="J223">INDEX(DB_DI[],E223+1,5)</f>
        <v>MV +ALA03</v>
      </c>
      <c r="K223" s="23" t="str" cm="1">
        <f t="array" ref="K223">INDEX(DB_DI[],E223+1,6)</f>
        <v>SPARE</v>
      </c>
    </row>
    <row r="224" spans="1:11" x14ac:dyDescent="0.25">
      <c r="A224" s="23">
        <v>13</v>
      </c>
      <c r="B224" s="23" t="str" cm="1">
        <f t="array" ref="B224">INDEX(DI_MODUL_NAMES[],CONFIG_DI[[#This Row],[MODUL NUM]]+1,2)</f>
        <v>SPARE</v>
      </c>
      <c r="C224" s="23">
        <v>4</v>
      </c>
      <c r="D224" s="23" t="s">
        <v>29</v>
      </c>
      <c r="E224" s="23">
        <v>607</v>
      </c>
      <c r="F224" s="23" t="str" cm="1">
        <f t="array" ref="F224">INDEX(DB_DI[],E224+1,3)</f>
        <v>SPARE</v>
      </c>
      <c r="G224" s="23" t="str" cm="1">
        <f t="array" ref="G224">INDEX(DB_DI[],E224+1,4)</f>
        <v>SPARE_607</v>
      </c>
      <c r="H224" s="23">
        <f>IF(CONFIG_DI[[#This Row],[CONFIG]]=$AB$14,2,IF(CONFIG_DI[[#This Row],[CONFIG]]=$AB$13,1,0))</f>
        <v>0</v>
      </c>
      <c r="I224" s="23">
        <f t="shared" si="3"/>
        <v>607</v>
      </c>
      <c r="J224" s="23" t="str" cm="1">
        <f t="array" ref="J224">INDEX(DB_DI[],E224+1,5)</f>
        <v>MV +ALA03</v>
      </c>
      <c r="K224" s="23" t="str" cm="1">
        <f t="array" ref="K224">INDEX(DB_DI[],E224+1,6)</f>
        <v>SPARE</v>
      </c>
    </row>
    <row r="225" spans="1:11" x14ac:dyDescent="0.25">
      <c r="A225" s="23">
        <v>13</v>
      </c>
      <c r="B225" s="23" t="str" cm="1">
        <f t="array" ref="B225">INDEX(DI_MODUL_NAMES[],CONFIG_DI[[#This Row],[MODUL NUM]]+1,2)</f>
        <v>SPARE</v>
      </c>
      <c r="C225" s="23">
        <v>5</v>
      </c>
      <c r="D225" s="23" t="s">
        <v>29</v>
      </c>
      <c r="E225" s="23">
        <v>607</v>
      </c>
      <c r="F225" s="23" t="str" cm="1">
        <f t="array" ref="F225">INDEX(DB_DI[],E225+1,3)</f>
        <v>SPARE</v>
      </c>
      <c r="G225" s="23" t="str" cm="1">
        <f t="array" ref="G225">INDEX(DB_DI[],E225+1,4)</f>
        <v>SPARE_607</v>
      </c>
      <c r="H225" s="23">
        <f>IF(CONFIG_DI[[#This Row],[CONFIG]]=$AB$14,2,IF(CONFIG_DI[[#This Row],[CONFIG]]=$AB$13,1,0))</f>
        <v>0</v>
      </c>
      <c r="I225" s="23">
        <f t="shared" si="3"/>
        <v>607</v>
      </c>
      <c r="J225" s="23" t="str" cm="1">
        <f t="array" ref="J225">INDEX(DB_DI[],E225+1,5)</f>
        <v>MV +ALA03</v>
      </c>
      <c r="K225" s="23" t="str" cm="1">
        <f t="array" ref="K225">INDEX(DB_DI[],E225+1,6)</f>
        <v>SPARE</v>
      </c>
    </row>
    <row r="226" spans="1:11" x14ac:dyDescent="0.25">
      <c r="A226" s="23">
        <v>13</v>
      </c>
      <c r="B226" s="23" t="str" cm="1">
        <f t="array" ref="B226">INDEX(DI_MODUL_NAMES[],CONFIG_DI[[#This Row],[MODUL NUM]]+1,2)</f>
        <v>SPARE</v>
      </c>
      <c r="C226" s="23">
        <v>6</v>
      </c>
      <c r="D226" s="23" t="s">
        <v>29</v>
      </c>
      <c r="E226" s="23">
        <v>607</v>
      </c>
      <c r="F226" s="23" t="str" cm="1">
        <f t="array" ref="F226">INDEX(DB_DI[],E226+1,3)</f>
        <v>SPARE</v>
      </c>
      <c r="G226" s="23" t="str" cm="1">
        <f t="array" ref="G226">INDEX(DB_DI[],E226+1,4)</f>
        <v>SPARE_607</v>
      </c>
      <c r="H226" s="23">
        <f>IF(CONFIG_DI[[#This Row],[CONFIG]]=$AB$14,2,IF(CONFIG_DI[[#This Row],[CONFIG]]=$AB$13,1,0))</f>
        <v>0</v>
      </c>
      <c r="I226" s="23">
        <f t="shared" si="3"/>
        <v>607</v>
      </c>
      <c r="J226" s="23" t="str" cm="1">
        <f t="array" ref="J226">INDEX(DB_DI[],E226+1,5)</f>
        <v>MV +ALA03</v>
      </c>
      <c r="K226" s="23" t="str" cm="1">
        <f t="array" ref="K226">INDEX(DB_DI[],E226+1,6)</f>
        <v>SPARE</v>
      </c>
    </row>
    <row r="227" spans="1:11" x14ac:dyDescent="0.25">
      <c r="A227" s="23">
        <v>13</v>
      </c>
      <c r="B227" s="23" t="str" cm="1">
        <f t="array" ref="B227">INDEX(DI_MODUL_NAMES[],CONFIG_DI[[#This Row],[MODUL NUM]]+1,2)</f>
        <v>SPARE</v>
      </c>
      <c r="C227" s="23">
        <v>7</v>
      </c>
      <c r="D227" s="23" t="s">
        <v>29</v>
      </c>
      <c r="E227" s="23">
        <v>607</v>
      </c>
      <c r="F227" s="23" t="str" cm="1">
        <f t="array" ref="F227">INDEX(DB_DI[],E227+1,3)</f>
        <v>SPARE</v>
      </c>
      <c r="G227" s="23" t="str" cm="1">
        <f t="array" ref="G227">INDEX(DB_DI[],E227+1,4)</f>
        <v>SPARE_607</v>
      </c>
      <c r="H227" s="23">
        <f>IF(CONFIG_DI[[#This Row],[CONFIG]]=$AB$14,2,IF(CONFIG_DI[[#This Row],[CONFIG]]=$AB$13,1,0))</f>
        <v>0</v>
      </c>
      <c r="I227" s="23">
        <f t="shared" si="3"/>
        <v>607</v>
      </c>
      <c r="J227" s="23" t="str" cm="1">
        <f t="array" ref="J227">INDEX(DB_DI[],E227+1,5)</f>
        <v>MV +ALA03</v>
      </c>
      <c r="K227" s="23" t="str" cm="1">
        <f t="array" ref="K227">INDEX(DB_DI[],E227+1,6)</f>
        <v>SPARE</v>
      </c>
    </row>
    <row r="228" spans="1:11" x14ac:dyDescent="0.25">
      <c r="A228" s="23">
        <v>13</v>
      </c>
      <c r="B228" s="23" t="str" cm="1">
        <f t="array" ref="B228">INDEX(DI_MODUL_NAMES[],CONFIG_DI[[#This Row],[MODUL NUM]]+1,2)</f>
        <v>SPARE</v>
      </c>
      <c r="C228" s="23">
        <v>8</v>
      </c>
      <c r="D228" s="23" t="s">
        <v>29</v>
      </c>
      <c r="E228" s="23">
        <v>607</v>
      </c>
      <c r="F228" s="23" t="str" cm="1">
        <f t="array" ref="F228">INDEX(DB_DI[],E228+1,3)</f>
        <v>SPARE</v>
      </c>
      <c r="G228" s="23" t="str" cm="1">
        <f t="array" ref="G228">INDEX(DB_DI[],E228+1,4)</f>
        <v>SPARE_607</v>
      </c>
      <c r="H228" s="23">
        <f>IF(CONFIG_DI[[#This Row],[CONFIG]]=$AB$14,2,IF(CONFIG_DI[[#This Row],[CONFIG]]=$AB$13,1,0))</f>
        <v>0</v>
      </c>
      <c r="I228" s="23">
        <f t="shared" si="3"/>
        <v>607</v>
      </c>
      <c r="J228" s="23" t="str" cm="1">
        <f t="array" ref="J228">INDEX(DB_DI[],E228+1,5)</f>
        <v>MV +ALA03</v>
      </c>
      <c r="K228" s="23" t="str" cm="1">
        <f t="array" ref="K228">INDEX(DB_DI[],E228+1,6)</f>
        <v>SPARE</v>
      </c>
    </row>
    <row r="229" spans="1:11" x14ac:dyDescent="0.25">
      <c r="A229" s="23">
        <v>13</v>
      </c>
      <c r="B229" s="23" t="str" cm="1">
        <f t="array" ref="B229">INDEX(DI_MODUL_NAMES[],CONFIG_DI[[#This Row],[MODUL NUM]]+1,2)</f>
        <v>SPARE</v>
      </c>
      <c r="C229" s="23">
        <v>9</v>
      </c>
      <c r="D229" s="23" t="s">
        <v>29</v>
      </c>
      <c r="E229" s="23">
        <v>607</v>
      </c>
      <c r="F229" s="23" t="str" cm="1">
        <f t="array" ref="F229">INDEX(DB_DI[],E229+1,3)</f>
        <v>SPARE</v>
      </c>
      <c r="G229" s="23" t="str" cm="1">
        <f t="array" ref="G229">INDEX(DB_DI[],E229+1,4)</f>
        <v>SPARE_607</v>
      </c>
      <c r="H229" s="23">
        <f>IF(CONFIG_DI[[#This Row],[CONFIG]]=$AB$14,2,IF(CONFIG_DI[[#This Row],[CONFIG]]=$AB$13,1,0))</f>
        <v>0</v>
      </c>
      <c r="I229" s="23">
        <f t="shared" si="3"/>
        <v>607</v>
      </c>
      <c r="J229" s="23" t="str" cm="1">
        <f t="array" ref="J229">INDEX(DB_DI[],E229+1,5)</f>
        <v>MV +ALA03</v>
      </c>
      <c r="K229" s="23" t="str" cm="1">
        <f t="array" ref="K229">INDEX(DB_DI[],E229+1,6)</f>
        <v>SPARE</v>
      </c>
    </row>
    <row r="230" spans="1:11" x14ac:dyDescent="0.25">
      <c r="A230" s="23">
        <v>13</v>
      </c>
      <c r="B230" s="23" t="str" cm="1">
        <f t="array" ref="B230">INDEX(DI_MODUL_NAMES[],CONFIG_DI[[#This Row],[MODUL NUM]]+1,2)</f>
        <v>SPARE</v>
      </c>
      <c r="C230" s="23">
        <v>10</v>
      </c>
      <c r="D230" s="23" t="s">
        <v>29</v>
      </c>
      <c r="E230" s="23">
        <v>607</v>
      </c>
      <c r="F230" s="23" t="str" cm="1">
        <f t="array" ref="F230">INDEX(DB_DI[],E230+1,3)</f>
        <v>SPARE</v>
      </c>
      <c r="G230" s="23" t="str" cm="1">
        <f t="array" ref="G230">INDEX(DB_DI[],E230+1,4)</f>
        <v>SPARE_607</v>
      </c>
      <c r="H230" s="23">
        <f>IF(CONFIG_DI[[#This Row],[CONFIG]]=$AB$14,2,IF(CONFIG_DI[[#This Row],[CONFIG]]=$AB$13,1,0))</f>
        <v>0</v>
      </c>
      <c r="I230" s="23">
        <f t="shared" si="3"/>
        <v>607</v>
      </c>
      <c r="J230" s="23" t="str" cm="1">
        <f t="array" ref="J230">INDEX(DB_DI[],E230+1,5)</f>
        <v>MV +ALA03</v>
      </c>
      <c r="K230" s="23" t="str" cm="1">
        <f t="array" ref="K230">INDEX(DB_DI[],E230+1,6)</f>
        <v>SPARE</v>
      </c>
    </row>
    <row r="231" spans="1:11" x14ac:dyDescent="0.25">
      <c r="A231" s="23">
        <v>13</v>
      </c>
      <c r="B231" s="23" t="str" cm="1">
        <f t="array" ref="B231">INDEX(DI_MODUL_NAMES[],CONFIG_DI[[#This Row],[MODUL NUM]]+1,2)</f>
        <v>SPARE</v>
      </c>
      <c r="C231" s="23">
        <v>11</v>
      </c>
      <c r="D231" s="23" t="s">
        <v>29</v>
      </c>
      <c r="E231" s="23">
        <v>607</v>
      </c>
      <c r="F231" s="23" t="str" cm="1">
        <f t="array" ref="F231">INDEX(DB_DI[],E231+1,3)</f>
        <v>SPARE</v>
      </c>
      <c r="G231" s="23" t="str" cm="1">
        <f t="array" ref="G231">INDEX(DB_DI[],E231+1,4)</f>
        <v>SPARE_607</v>
      </c>
      <c r="H231" s="23">
        <f>IF(CONFIG_DI[[#This Row],[CONFIG]]=$AB$14,2,IF(CONFIG_DI[[#This Row],[CONFIG]]=$AB$13,1,0))</f>
        <v>0</v>
      </c>
      <c r="I231" s="23">
        <f t="shared" si="3"/>
        <v>607</v>
      </c>
      <c r="J231" s="23" t="str" cm="1">
        <f t="array" ref="J231">INDEX(DB_DI[],E231+1,5)</f>
        <v>MV +ALA03</v>
      </c>
      <c r="K231" s="23" t="str" cm="1">
        <f t="array" ref="K231">INDEX(DB_DI[],E231+1,6)</f>
        <v>SPARE</v>
      </c>
    </row>
    <row r="232" spans="1:11" x14ac:dyDescent="0.25">
      <c r="A232" s="23">
        <v>13</v>
      </c>
      <c r="B232" s="23" t="str" cm="1">
        <f t="array" ref="B232">INDEX(DI_MODUL_NAMES[],CONFIG_DI[[#This Row],[MODUL NUM]]+1,2)</f>
        <v>SPARE</v>
      </c>
      <c r="C232" s="23">
        <v>12</v>
      </c>
      <c r="D232" s="23" t="s">
        <v>29</v>
      </c>
      <c r="E232" s="23">
        <v>607</v>
      </c>
      <c r="F232" s="23" t="str" cm="1">
        <f t="array" ref="F232">INDEX(DB_DI[],E232+1,3)</f>
        <v>SPARE</v>
      </c>
      <c r="G232" s="23" t="str" cm="1">
        <f t="array" ref="G232">INDEX(DB_DI[],E232+1,4)</f>
        <v>SPARE_607</v>
      </c>
      <c r="H232" s="23">
        <f>IF(CONFIG_DI[[#This Row],[CONFIG]]=$AB$14,2,IF(CONFIG_DI[[#This Row],[CONFIG]]=$AB$13,1,0))</f>
        <v>0</v>
      </c>
      <c r="I232" s="23">
        <f t="shared" si="3"/>
        <v>607</v>
      </c>
      <c r="J232" s="23" t="str" cm="1">
        <f t="array" ref="J232">INDEX(DB_DI[],E232+1,5)</f>
        <v>MV +ALA03</v>
      </c>
      <c r="K232" s="23" t="str" cm="1">
        <f t="array" ref="K232">INDEX(DB_DI[],E232+1,6)</f>
        <v>SPARE</v>
      </c>
    </row>
    <row r="233" spans="1:11" x14ac:dyDescent="0.25">
      <c r="A233" s="23">
        <v>13</v>
      </c>
      <c r="B233" s="23" t="str" cm="1">
        <f t="array" ref="B233">INDEX(DI_MODUL_NAMES[],CONFIG_DI[[#This Row],[MODUL NUM]]+1,2)</f>
        <v>SPARE</v>
      </c>
      <c r="C233" s="23">
        <v>13</v>
      </c>
      <c r="D233" s="23" t="s">
        <v>29</v>
      </c>
      <c r="E233" s="23">
        <v>607</v>
      </c>
      <c r="F233" s="23" t="str" cm="1">
        <f t="array" ref="F233">INDEX(DB_DI[],E233+1,3)</f>
        <v>SPARE</v>
      </c>
      <c r="G233" s="23" t="str" cm="1">
        <f t="array" ref="G233">INDEX(DB_DI[],E233+1,4)</f>
        <v>SPARE_607</v>
      </c>
      <c r="H233" s="23">
        <f>IF(CONFIG_DI[[#This Row],[CONFIG]]=$AB$14,2,IF(CONFIG_DI[[#This Row],[CONFIG]]=$AB$13,1,0))</f>
        <v>0</v>
      </c>
      <c r="I233" s="23">
        <f t="shared" si="3"/>
        <v>607</v>
      </c>
      <c r="J233" s="23" t="str" cm="1">
        <f t="array" ref="J233">INDEX(DB_DI[],E233+1,5)</f>
        <v>MV +ALA03</v>
      </c>
      <c r="K233" s="23" t="str" cm="1">
        <f t="array" ref="K233">INDEX(DB_DI[],E233+1,6)</f>
        <v>SPARE</v>
      </c>
    </row>
    <row r="234" spans="1:11" x14ac:dyDescent="0.25">
      <c r="A234" s="23">
        <v>13</v>
      </c>
      <c r="B234" s="23" t="str" cm="1">
        <f t="array" ref="B234">INDEX(DI_MODUL_NAMES[],CONFIG_DI[[#This Row],[MODUL NUM]]+1,2)</f>
        <v>SPARE</v>
      </c>
      <c r="C234" s="23">
        <v>14</v>
      </c>
      <c r="D234" s="23" t="s">
        <v>29</v>
      </c>
      <c r="E234" s="23">
        <v>607</v>
      </c>
      <c r="F234" s="23" t="str" cm="1">
        <f t="array" ref="F234">INDEX(DB_DI[],E234+1,3)</f>
        <v>SPARE</v>
      </c>
      <c r="G234" s="23" t="str" cm="1">
        <f t="array" ref="G234">INDEX(DB_DI[],E234+1,4)</f>
        <v>SPARE_607</v>
      </c>
      <c r="H234" s="23">
        <f>IF(CONFIG_DI[[#This Row],[CONFIG]]=$AB$14,2,IF(CONFIG_DI[[#This Row],[CONFIG]]=$AB$13,1,0))</f>
        <v>0</v>
      </c>
      <c r="I234" s="23">
        <f t="shared" si="3"/>
        <v>607</v>
      </c>
      <c r="J234" s="23" t="str" cm="1">
        <f t="array" ref="J234">INDEX(DB_DI[],E234+1,5)</f>
        <v>MV +ALA03</v>
      </c>
      <c r="K234" s="23" t="str" cm="1">
        <f t="array" ref="K234">INDEX(DB_DI[],E234+1,6)</f>
        <v>SPARE</v>
      </c>
    </row>
    <row r="235" spans="1:11" x14ac:dyDescent="0.25">
      <c r="A235" s="23">
        <v>13</v>
      </c>
      <c r="B235" s="23" t="str" cm="1">
        <f t="array" ref="B235">INDEX(DI_MODUL_NAMES[],CONFIG_DI[[#This Row],[MODUL NUM]]+1,2)</f>
        <v>SPARE</v>
      </c>
      <c r="C235" s="23">
        <v>15</v>
      </c>
      <c r="D235" s="23" t="s">
        <v>29</v>
      </c>
      <c r="E235" s="23">
        <v>607</v>
      </c>
      <c r="F235" s="23" t="str" cm="1">
        <f t="array" ref="F235">INDEX(DB_DI[],E235+1,3)</f>
        <v>SPARE</v>
      </c>
      <c r="G235" s="23" t="str" cm="1">
        <f t="array" ref="G235">INDEX(DB_DI[],E235+1,4)</f>
        <v>SPARE_607</v>
      </c>
      <c r="H235" s="23">
        <f>IF(CONFIG_DI[[#This Row],[CONFIG]]=$AB$14,2,IF(CONFIG_DI[[#This Row],[CONFIG]]=$AB$13,1,0))</f>
        <v>0</v>
      </c>
      <c r="I235" s="23">
        <f t="shared" si="3"/>
        <v>607</v>
      </c>
      <c r="J235" s="23" t="str" cm="1">
        <f t="array" ref="J235">INDEX(DB_DI[],E235+1,5)</f>
        <v>MV +ALA03</v>
      </c>
      <c r="K235" s="23" t="str" cm="1">
        <f t="array" ref="K235">INDEX(DB_DI[],E235+1,6)</f>
        <v>SPARE</v>
      </c>
    </row>
    <row r="236" spans="1:11" x14ac:dyDescent="0.25">
      <c r="A236" s="23">
        <v>14</v>
      </c>
      <c r="B236" s="23" t="str" cm="1">
        <f t="array" ref="B236">INDEX(DI_MODUL_NAMES[],CONFIG_DI[[#This Row],[MODUL NUM]]+1,2)</f>
        <v>SPARE</v>
      </c>
      <c r="C236" s="23">
        <v>0</v>
      </c>
      <c r="D236" s="23" t="s">
        <v>29</v>
      </c>
      <c r="E236" s="23">
        <v>607</v>
      </c>
      <c r="F236" s="23" t="str" cm="1">
        <f t="array" ref="F236">INDEX(DB_DI[],E236+1,3)</f>
        <v>SPARE</v>
      </c>
      <c r="G236" s="23" t="str" cm="1">
        <f t="array" ref="G236">INDEX(DB_DI[],E236+1,4)</f>
        <v>SPARE_607</v>
      </c>
      <c r="H236" s="23">
        <f>IF(CONFIG_DI[[#This Row],[CONFIG]]=$AB$14,2,IF(CONFIG_DI[[#This Row],[CONFIG]]=$AB$13,1,0))</f>
        <v>0</v>
      </c>
      <c r="I236" s="23">
        <f t="shared" si="3"/>
        <v>607</v>
      </c>
      <c r="J236" s="23" t="str" cm="1">
        <f t="array" ref="J236">INDEX(DB_DI[],E236+1,5)</f>
        <v>MV +ALA03</v>
      </c>
      <c r="K236" s="23" t="str" cm="1">
        <f t="array" ref="K236">INDEX(DB_DI[],E236+1,6)</f>
        <v>SPARE</v>
      </c>
    </row>
    <row r="237" spans="1:11" x14ac:dyDescent="0.25">
      <c r="A237" s="23">
        <v>14</v>
      </c>
      <c r="B237" s="23" t="str" cm="1">
        <f t="array" ref="B237">INDEX(DI_MODUL_NAMES[],CONFIG_DI[[#This Row],[MODUL NUM]]+1,2)</f>
        <v>SPARE</v>
      </c>
      <c r="C237" s="23">
        <v>1</v>
      </c>
      <c r="D237" s="23" t="s">
        <v>29</v>
      </c>
      <c r="E237" s="23">
        <v>607</v>
      </c>
      <c r="F237" s="23" t="str" cm="1">
        <f t="array" ref="F237">INDEX(DB_DI[],E237+1,3)</f>
        <v>SPARE</v>
      </c>
      <c r="G237" s="23" t="str" cm="1">
        <f t="array" ref="G237">INDEX(DB_DI[],E237+1,4)</f>
        <v>SPARE_607</v>
      </c>
      <c r="H237" s="23">
        <f>IF(CONFIG_DI[[#This Row],[CONFIG]]=$AB$14,2,IF(CONFIG_DI[[#This Row],[CONFIG]]=$AB$13,1,0))</f>
        <v>0</v>
      </c>
      <c r="I237" s="23">
        <f t="shared" si="3"/>
        <v>607</v>
      </c>
      <c r="J237" s="23" t="str" cm="1">
        <f t="array" ref="J237">INDEX(DB_DI[],E237+1,5)</f>
        <v>MV +ALA03</v>
      </c>
      <c r="K237" s="23" t="str" cm="1">
        <f t="array" ref="K237">INDEX(DB_DI[],E237+1,6)</f>
        <v>SPARE</v>
      </c>
    </row>
    <row r="238" spans="1:11" x14ac:dyDescent="0.25">
      <c r="A238" s="23">
        <v>14</v>
      </c>
      <c r="B238" s="23" t="str" cm="1">
        <f t="array" ref="B238">INDEX(DI_MODUL_NAMES[],CONFIG_DI[[#This Row],[MODUL NUM]]+1,2)</f>
        <v>SPARE</v>
      </c>
      <c r="C238" s="23">
        <v>2</v>
      </c>
      <c r="D238" s="23" t="s">
        <v>29</v>
      </c>
      <c r="E238" s="23">
        <v>607</v>
      </c>
      <c r="F238" s="23" t="str" cm="1">
        <f t="array" ref="F238">INDEX(DB_DI[],E238+1,3)</f>
        <v>SPARE</v>
      </c>
      <c r="G238" s="23" t="str" cm="1">
        <f t="array" ref="G238">INDEX(DB_DI[],E238+1,4)</f>
        <v>SPARE_607</v>
      </c>
      <c r="H238" s="23">
        <f>IF(CONFIG_DI[[#This Row],[CONFIG]]=$AB$14,2,IF(CONFIG_DI[[#This Row],[CONFIG]]=$AB$13,1,0))</f>
        <v>0</v>
      </c>
      <c r="I238" s="23">
        <f t="shared" si="3"/>
        <v>607</v>
      </c>
      <c r="J238" s="23" t="str" cm="1">
        <f t="array" ref="J238">INDEX(DB_DI[],E238+1,5)</f>
        <v>MV +ALA03</v>
      </c>
      <c r="K238" s="23" t="str" cm="1">
        <f t="array" ref="K238">INDEX(DB_DI[],E238+1,6)</f>
        <v>SPARE</v>
      </c>
    </row>
    <row r="239" spans="1:11" x14ac:dyDescent="0.25">
      <c r="A239" s="23">
        <v>14</v>
      </c>
      <c r="B239" s="23" t="str" cm="1">
        <f t="array" ref="B239">INDEX(DI_MODUL_NAMES[],CONFIG_DI[[#This Row],[MODUL NUM]]+1,2)</f>
        <v>SPARE</v>
      </c>
      <c r="C239" s="23">
        <v>3</v>
      </c>
      <c r="D239" s="23" t="s">
        <v>29</v>
      </c>
      <c r="E239" s="23">
        <v>607</v>
      </c>
      <c r="F239" s="23" t="str" cm="1">
        <f t="array" ref="F239">INDEX(DB_DI[],E239+1,3)</f>
        <v>SPARE</v>
      </c>
      <c r="G239" s="23" t="str" cm="1">
        <f t="array" ref="G239">INDEX(DB_DI[],E239+1,4)</f>
        <v>SPARE_607</v>
      </c>
      <c r="H239" s="23">
        <f>IF(CONFIG_DI[[#This Row],[CONFIG]]=$AB$14,2,IF(CONFIG_DI[[#This Row],[CONFIG]]=$AB$13,1,0))</f>
        <v>0</v>
      </c>
      <c r="I239" s="23">
        <f t="shared" si="3"/>
        <v>607</v>
      </c>
      <c r="J239" s="23" t="str" cm="1">
        <f t="array" ref="J239">INDEX(DB_DI[],E239+1,5)</f>
        <v>MV +ALA03</v>
      </c>
      <c r="K239" s="23" t="str" cm="1">
        <f t="array" ref="K239">INDEX(DB_DI[],E239+1,6)</f>
        <v>SPARE</v>
      </c>
    </row>
    <row r="240" spans="1:11" x14ac:dyDescent="0.25">
      <c r="A240" s="23">
        <v>14</v>
      </c>
      <c r="B240" s="23" t="str" cm="1">
        <f t="array" ref="B240">INDEX(DI_MODUL_NAMES[],CONFIG_DI[[#This Row],[MODUL NUM]]+1,2)</f>
        <v>SPARE</v>
      </c>
      <c r="C240" s="23">
        <v>4</v>
      </c>
      <c r="D240" s="23" t="s">
        <v>29</v>
      </c>
      <c r="E240" s="23">
        <v>607</v>
      </c>
      <c r="F240" s="23" t="str" cm="1">
        <f t="array" ref="F240">INDEX(DB_DI[],E240+1,3)</f>
        <v>SPARE</v>
      </c>
      <c r="G240" s="23" t="str" cm="1">
        <f t="array" ref="G240">INDEX(DB_DI[],E240+1,4)</f>
        <v>SPARE_607</v>
      </c>
      <c r="H240" s="23">
        <f>IF(CONFIG_DI[[#This Row],[CONFIG]]=$AB$14,2,IF(CONFIG_DI[[#This Row],[CONFIG]]=$AB$13,1,0))</f>
        <v>0</v>
      </c>
      <c r="I240" s="23">
        <f t="shared" si="3"/>
        <v>607</v>
      </c>
      <c r="J240" s="23" t="str" cm="1">
        <f t="array" ref="J240">INDEX(DB_DI[],E240+1,5)</f>
        <v>MV +ALA03</v>
      </c>
      <c r="K240" s="23" t="str" cm="1">
        <f t="array" ref="K240">INDEX(DB_DI[],E240+1,6)</f>
        <v>SPARE</v>
      </c>
    </row>
    <row r="241" spans="1:11" x14ac:dyDescent="0.25">
      <c r="A241" s="23">
        <v>14</v>
      </c>
      <c r="B241" s="23" t="str" cm="1">
        <f t="array" ref="B241">INDEX(DI_MODUL_NAMES[],CONFIG_DI[[#This Row],[MODUL NUM]]+1,2)</f>
        <v>SPARE</v>
      </c>
      <c r="C241" s="23">
        <v>5</v>
      </c>
      <c r="D241" s="23" t="s">
        <v>29</v>
      </c>
      <c r="E241" s="23">
        <v>607</v>
      </c>
      <c r="F241" s="23" t="str" cm="1">
        <f t="array" ref="F241">INDEX(DB_DI[],E241+1,3)</f>
        <v>SPARE</v>
      </c>
      <c r="G241" s="23" t="str" cm="1">
        <f t="array" ref="G241">INDEX(DB_DI[],E241+1,4)</f>
        <v>SPARE_607</v>
      </c>
      <c r="H241" s="23">
        <f>IF(CONFIG_DI[[#This Row],[CONFIG]]=$AB$14,2,IF(CONFIG_DI[[#This Row],[CONFIG]]=$AB$13,1,0))</f>
        <v>0</v>
      </c>
      <c r="I241" s="23">
        <f t="shared" si="3"/>
        <v>607</v>
      </c>
      <c r="J241" s="23" t="str" cm="1">
        <f t="array" ref="J241">INDEX(DB_DI[],E241+1,5)</f>
        <v>MV +ALA03</v>
      </c>
      <c r="K241" s="23" t="str" cm="1">
        <f t="array" ref="K241">INDEX(DB_DI[],E241+1,6)</f>
        <v>SPARE</v>
      </c>
    </row>
    <row r="242" spans="1:11" x14ac:dyDescent="0.25">
      <c r="A242" s="23">
        <v>14</v>
      </c>
      <c r="B242" s="23" t="str" cm="1">
        <f t="array" ref="B242">INDEX(DI_MODUL_NAMES[],CONFIG_DI[[#This Row],[MODUL NUM]]+1,2)</f>
        <v>SPARE</v>
      </c>
      <c r="C242" s="23">
        <v>6</v>
      </c>
      <c r="D242" s="23" t="s">
        <v>29</v>
      </c>
      <c r="E242" s="23">
        <v>607</v>
      </c>
      <c r="F242" s="23" t="str" cm="1">
        <f t="array" ref="F242">INDEX(DB_DI[],E242+1,3)</f>
        <v>SPARE</v>
      </c>
      <c r="G242" s="23" t="str" cm="1">
        <f t="array" ref="G242">INDEX(DB_DI[],E242+1,4)</f>
        <v>SPARE_607</v>
      </c>
      <c r="H242" s="23">
        <f>IF(CONFIG_DI[[#This Row],[CONFIG]]=$AB$14,2,IF(CONFIG_DI[[#This Row],[CONFIG]]=$AB$13,1,0))</f>
        <v>0</v>
      </c>
      <c r="I242" s="23">
        <f t="shared" si="3"/>
        <v>607</v>
      </c>
      <c r="J242" s="23" t="str" cm="1">
        <f t="array" ref="J242">INDEX(DB_DI[],E242+1,5)</f>
        <v>MV +ALA03</v>
      </c>
      <c r="K242" s="23" t="str" cm="1">
        <f t="array" ref="K242">INDEX(DB_DI[],E242+1,6)</f>
        <v>SPARE</v>
      </c>
    </row>
    <row r="243" spans="1:11" x14ac:dyDescent="0.25">
      <c r="A243" s="23">
        <v>14</v>
      </c>
      <c r="B243" s="23" t="str" cm="1">
        <f t="array" ref="B243">INDEX(DI_MODUL_NAMES[],CONFIG_DI[[#This Row],[MODUL NUM]]+1,2)</f>
        <v>SPARE</v>
      </c>
      <c r="C243" s="23">
        <v>7</v>
      </c>
      <c r="D243" s="23" t="s">
        <v>29</v>
      </c>
      <c r="E243" s="23">
        <v>607</v>
      </c>
      <c r="F243" s="23" t="str" cm="1">
        <f t="array" ref="F243">INDEX(DB_DI[],E243+1,3)</f>
        <v>SPARE</v>
      </c>
      <c r="G243" s="23" t="str" cm="1">
        <f t="array" ref="G243">INDEX(DB_DI[],E243+1,4)</f>
        <v>SPARE_607</v>
      </c>
      <c r="H243" s="23">
        <f>IF(CONFIG_DI[[#This Row],[CONFIG]]=$AB$14,2,IF(CONFIG_DI[[#This Row],[CONFIG]]=$AB$13,1,0))</f>
        <v>0</v>
      </c>
      <c r="I243" s="23">
        <f t="shared" si="3"/>
        <v>607</v>
      </c>
      <c r="J243" s="23" t="str" cm="1">
        <f t="array" ref="J243">INDEX(DB_DI[],E243+1,5)</f>
        <v>MV +ALA03</v>
      </c>
      <c r="K243" s="23" t="str" cm="1">
        <f t="array" ref="K243">INDEX(DB_DI[],E243+1,6)</f>
        <v>SPARE</v>
      </c>
    </row>
    <row r="244" spans="1:11" x14ac:dyDescent="0.25">
      <c r="A244" s="23">
        <v>14</v>
      </c>
      <c r="B244" s="23" t="str" cm="1">
        <f t="array" ref="B244">INDEX(DI_MODUL_NAMES[],CONFIG_DI[[#This Row],[MODUL NUM]]+1,2)</f>
        <v>SPARE</v>
      </c>
      <c r="C244" s="23">
        <v>8</v>
      </c>
      <c r="D244" s="23" t="s">
        <v>29</v>
      </c>
      <c r="E244" s="23">
        <v>607</v>
      </c>
      <c r="F244" s="23" t="str" cm="1">
        <f t="array" ref="F244">INDEX(DB_DI[],E244+1,3)</f>
        <v>SPARE</v>
      </c>
      <c r="G244" s="23" t="str" cm="1">
        <f t="array" ref="G244">INDEX(DB_DI[],E244+1,4)</f>
        <v>SPARE_607</v>
      </c>
      <c r="H244" s="23">
        <f>IF(CONFIG_DI[[#This Row],[CONFIG]]=$AB$14,2,IF(CONFIG_DI[[#This Row],[CONFIG]]=$AB$13,1,0))</f>
        <v>0</v>
      </c>
      <c r="I244" s="23">
        <f t="shared" si="3"/>
        <v>607</v>
      </c>
      <c r="J244" s="23" t="str" cm="1">
        <f t="array" ref="J244">INDEX(DB_DI[],E244+1,5)</f>
        <v>MV +ALA03</v>
      </c>
      <c r="K244" s="23" t="str" cm="1">
        <f t="array" ref="K244">INDEX(DB_DI[],E244+1,6)</f>
        <v>SPARE</v>
      </c>
    </row>
    <row r="245" spans="1:11" x14ac:dyDescent="0.25">
      <c r="A245" s="23">
        <v>14</v>
      </c>
      <c r="B245" s="23" t="str" cm="1">
        <f t="array" ref="B245">INDEX(DI_MODUL_NAMES[],CONFIG_DI[[#This Row],[MODUL NUM]]+1,2)</f>
        <v>SPARE</v>
      </c>
      <c r="C245" s="23">
        <v>9</v>
      </c>
      <c r="D245" s="23" t="s">
        <v>29</v>
      </c>
      <c r="E245" s="23">
        <v>607</v>
      </c>
      <c r="F245" s="23" t="str" cm="1">
        <f t="array" ref="F245">INDEX(DB_DI[],E245+1,3)</f>
        <v>SPARE</v>
      </c>
      <c r="G245" s="23" t="str" cm="1">
        <f t="array" ref="G245">INDEX(DB_DI[],E245+1,4)</f>
        <v>SPARE_607</v>
      </c>
      <c r="H245" s="23">
        <f>IF(CONFIG_DI[[#This Row],[CONFIG]]=$AB$14,2,IF(CONFIG_DI[[#This Row],[CONFIG]]=$AB$13,1,0))</f>
        <v>0</v>
      </c>
      <c r="I245" s="23">
        <f t="shared" si="3"/>
        <v>607</v>
      </c>
      <c r="J245" s="23" t="str" cm="1">
        <f t="array" ref="J245">INDEX(DB_DI[],E245+1,5)</f>
        <v>MV +ALA03</v>
      </c>
      <c r="K245" s="23" t="str" cm="1">
        <f t="array" ref="K245">INDEX(DB_DI[],E245+1,6)</f>
        <v>SPARE</v>
      </c>
    </row>
    <row r="246" spans="1:11" x14ac:dyDescent="0.25">
      <c r="A246" s="23">
        <v>14</v>
      </c>
      <c r="B246" s="23" t="str" cm="1">
        <f t="array" ref="B246">INDEX(DI_MODUL_NAMES[],CONFIG_DI[[#This Row],[MODUL NUM]]+1,2)</f>
        <v>SPARE</v>
      </c>
      <c r="C246" s="23">
        <v>10</v>
      </c>
      <c r="D246" s="23" t="s">
        <v>29</v>
      </c>
      <c r="E246" s="23">
        <v>607</v>
      </c>
      <c r="F246" s="23" t="str" cm="1">
        <f t="array" ref="F246">INDEX(DB_DI[],E246+1,3)</f>
        <v>SPARE</v>
      </c>
      <c r="G246" s="23" t="str" cm="1">
        <f t="array" ref="G246">INDEX(DB_DI[],E246+1,4)</f>
        <v>SPARE_607</v>
      </c>
      <c r="H246" s="23">
        <f>IF(CONFIG_DI[[#This Row],[CONFIG]]=$AB$14,2,IF(CONFIG_DI[[#This Row],[CONFIG]]=$AB$13,1,0))</f>
        <v>0</v>
      </c>
      <c r="I246" s="23">
        <f t="shared" si="3"/>
        <v>607</v>
      </c>
      <c r="J246" s="23" t="str" cm="1">
        <f t="array" ref="J246">INDEX(DB_DI[],E246+1,5)</f>
        <v>MV +ALA03</v>
      </c>
      <c r="K246" s="23" t="str" cm="1">
        <f t="array" ref="K246">INDEX(DB_DI[],E246+1,6)</f>
        <v>SPARE</v>
      </c>
    </row>
    <row r="247" spans="1:11" x14ac:dyDescent="0.25">
      <c r="A247" s="23">
        <v>14</v>
      </c>
      <c r="B247" s="23" t="str" cm="1">
        <f t="array" ref="B247">INDEX(DI_MODUL_NAMES[],CONFIG_DI[[#This Row],[MODUL NUM]]+1,2)</f>
        <v>SPARE</v>
      </c>
      <c r="C247" s="23">
        <v>11</v>
      </c>
      <c r="D247" s="23" t="s">
        <v>29</v>
      </c>
      <c r="E247" s="23">
        <v>607</v>
      </c>
      <c r="F247" s="23" t="str" cm="1">
        <f t="array" ref="F247">INDEX(DB_DI[],E247+1,3)</f>
        <v>SPARE</v>
      </c>
      <c r="G247" s="23" t="str" cm="1">
        <f t="array" ref="G247">INDEX(DB_DI[],E247+1,4)</f>
        <v>SPARE_607</v>
      </c>
      <c r="H247" s="23">
        <f>IF(CONFIG_DI[[#This Row],[CONFIG]]=$AB$14,2,IF(CONFIG_DI[[#This Row],[CONFIG]]=$AB$13,1,0))</f>
        <v>0</v>
      </c>
      <c r="I247" s="23">
        <f t="shared" si="3"/>
        <v>607</v>
      </c>
      <c r="J247" s="23" t="str" cm="1">
        <f t="array" ref="J247">INDEX(DB_DI[],E247+1,5)</f>
        <v>MV +ALA03</v>
      </c>
      <c r="K247" s="23" t="str" cm="1">
        <f t="array" ref="K247">INDEX(DB_DI[],E247+1,6)</f>
        <v>SPARE</v>
      </c>
    </row>
    <row r="248" spans="1:11" x14ac:dyDescent="0.25">
      <c r="A248" s="23">
        <v>14</v>
      </c>
      <c r="B248" s="23" t="str" cm="1">
        <f t="array" ref="B248">INDEX(DI_MODUL_NAMES[],CONFIG_DI[[#This Row],[MODUL NUM]]+1,2)</f>
        <v>SPARE</v>
      </c>
      <c r="C248" s="23">
        <v>12</v>
      </c>
      <c r="D248" s="23" t="s">
        <v>29</v>
      </c>
      <c r="E248" s="23">
        <v>607</v>
      </c>
      <c r="F248" s="23" t="str" cm="1">
        <f t="array" ref="F248">INDEX(DB_DI[],E248+1,3)</f>
        <v>SPARE</v>
      </c>
      <c r="G248" s="23" t="str" cm="1">
        <f t="array" ref="G248">INDEX(DB_DI[],E248+1,4)</f>
        <v>SPARE_607</v>
      </c>
      <c r="H248" s="23">
        <f>IF(CONFIG_DI[[#This Row],[CONFIG]]=$AB$14,2,IF(CONFIG_DI[[#This Row],[CONFIG]]=$AB$13,1,0))</f>
        <v>0</v>
      </c>
      <c r="I248" s="23">
        <f t="shared" si="3"/>
        <v>607</v>
      </c>
      <c r="J248" s="23" t="str" cm="1">
        <f t="array" ref="J248">INDEX(DB_DI[],E248+1,5)</f>
        <v>MV +ALA03</v>
      </c>
      <c r="K248" s="23" t="str" cm="1">
        <f t="array" ref="K248">INDEX(DB_DI[],E248+1,6)</f>
        <v>SPARE</v>
      </c>
    </row>
    <row r="249" spans="1:11" x14ac:dyDescent="0.25">
      <c r="A249" s="23">
        <v>14</v>
      </c>
      <c r="B249" s="23" t="str" cm="1">
        <f t="array" ref="B249">INDEX(DI_MODUL_NAMES[],CONFIG_DI[[#This Row],[MODUL NUM]]+1,2)</f>
        <v>SPARE</v>
      </c>
      <c r="C249" s="23">
        <v>13</v>
      </c>
      <c r="D249" s="23" t="s">
        <v>29</v>
      </c>
      <c r="E249" s="23">
        <v>607</v>
      </c>
      <c r="F249" s="23" t="str" cm="1">
        <f t="array" ref="F249">INDEX(DB_DI[],E249+1,3)</f>
        <v>SPARE</v>
      </c>
      <c r="G249" s="23" t="str" cm="1">
        <f t="array" ref="G249">INDEX(DB_DI[],E249+1,4)</f>
        <v>SPARE_607</v>
      </c>
      <c r="H249" s="23">
        <f>IF(CONFIG_DI[[#This Row],[CONFIG]]=$AB$14,2,IF(CONFIG_DI[[#This Row],[CONFIG]]=$AB$13,1,0))</f>
        <v>0</v>
      </c>
      <c r="I249" s="23">
        <f t="shared" si="3"/>
        <v>607</v>
      </c>
      <c r="J249" s="23" t="str" cm="1">
        <f t="array" ref="J249">INDEX(DB_DI[],E249+1,5)</f>
        <v>MV +ALA03</v>
      </c>
      <c r="K249" s="23" t="str" cm="1">
        <f t="array" ref="K249">INDEX(DB_DI[],E249+1,6)</f>
        <v>SPARE</v>
      </c>
    </row>
    <row r="250" spans="1:11" ht="15.75" customHeight="1" x14ac:dyDescent="0.25">
      <c r="A250" s="23">
        <v>14</v>
      </c>
      <c r="B250" s="23" t="str" cm="1">
        <f t="array" ref="B250">INDEX(DI_MODUL_NAMES[],CONFIG_DI[[#This Row],[MODUL NUM]]+1,2)</f>
        <v>SPARE</v>
      </c>
      <c r="C250" s="23">
        <v>14</v>
      </c>
      <c r="D250" s="23" t="s">
        <v>29</v>
      </c>
      <c r="E250" s="23">
        <v>607</v>
      </c>
      <c r="F250" s="23" t="str" cm="1">
        <f t="array" ref="F250">INDEX(DB_DI[],E250+1,3)</f>
        <v>SPARE</v>
      </c>
      <c r="G250" s="23" t="str" cm="1">
        <f t="array" ref="G250">INDEX(DB_DI[],E250+1,4)</f>
        <v>SPARE_607</v>
      </c>
      <c r="H250" s="23">
        <f>IF(CONFIG_DI[[#This Row],[CONFIG]]=$AB$14,2,IF(CONFIG_DI[[#This Row],[CONFIG]]=$AB$13,1,0))</f>
        <v>0</v>
      </c>
      <c r="I250" s="23">
        <f t="shared" si="3"/>
        <v>607</v>
      </c>
      <c r="J250" s="23" t="str" cm="1">
        <f t="array" ref="J250">INDEX(DB_DI[],E250+1,5)</f>
        <v>MV +ALA03</v>
      </c>
      <c r="K250" s="23" t="str" cm="1">
        <f t="array" ref="K250">INDEX(DB_DI[],E250+1,6)</f>
        <v>SPARE</v>
      </c>
    </row>
    <row r="251" spans="1:11" x14ac:dyDescent="0.25">
      <c r="A251" s="23">
        <v>14</v>
      </c>
      <c r="B251" s="23" t="str" cm="1">
        <f t="array" ref="B251">INDEX(DI_MODUL_NAMES[],CONFIG_DI[[#This Row],[MODUL NUM]]+1,2)</f>
        <v>SPARE</v>
      </c>
      <c r="C251" s="23">
        <v>15</v>
      </c>
      <c r="D251" s="23" t="s">
        <v>29</v>
      </c>
      <c r="E251" s="23">
        <v>607</v>
      </c>
      <c r="F251" s="23" t="str" cm="1">
        <f t="array" ref="F251">INDEX(DB_DI[],E251+1,3)</f>
        <v>SPARE</v>
      </c>
      <c r="G251" s="23" t="str" cm="1">
        <f t="array" ref="G251">INDEX(DB_DI[],E251+1,4)</f>
        <v>SPARE_607</v>
      </c>
      <c r="H251" s="23">
        <f>IF(CONFIG_DI[[#This Row],[CONFIG]]=$AB$14,2,IF(CONFIG_DI[[#This Row],[CONFIG]]=$AB$13,1,0))</f>
        <v>0</v>
      </c>
      <c r="I251" s="23">
        <f t="shared" si="3"/>
        <v>607</v>
      </c>
      <c r="J251" s="23" t="str" cm="1">
        <f t="array" ref="J251">INDEX(DB_DI[],E251+1,5)</f>
        <v>MV +ALA03</v>
      </c>
      <c r="K251" s="23" t="str" cm="1">
        <f t="array" ref="K251">INDEX(DB_DI[],E251+1,6)</f>
        <v>SPARE</v>
      </c>
    </row>
    <row r="252" spans="1:11" x14ac:dyDescent="0.25">
      <c r="A252" s="23">
        <v>15</v>
      </c>
      <c r="B252" s="23" t="str" cm="1">
        <f t="array" ref="B252">INDEX(DI_MODUL_NAMES[],CONFIG_DI[[#This Row],[MODUL NUM]]+1,2)</f>
        <v>SPARE</v>
      </c>
      <c r="C252" s="23">
        <v>0</v>
      </c>
      <c r="D252" s="23" t="s">
        <v>29</v>
      </c>
      <c r="E252" s="23">
        <v>607</v>
      </c>
      <c r="F252" s="23" t="str" cm="1">
        <f t="array" ref="F252">INDEX(DB_DI[],E252+1,3)</f>
        <v>SPARE</v>
      </c>
      <c r="G252" s="23" t="str" cm="1">
        <f t="array" ref="G252">INDEX(DB_DI[],E252+1,4)</f>
        <v>SPARE_607</v>
      </c>
      <c r="H252" s="23">
        <f>IF(CONFIG_DI[[#This Row],[CONFIG]]=$AB$14,2,IF(CONFIG_DI[[#This Row],[CONFIG]]=$AB$13,1,0))</f>
        <v>0</v>
      </c>
      <c r="I252" s="23">
        <f t="shared" si="3"/>
        <v>607</v>
      </c>
      <c r="J252" s="23" t="str" cm="1">
        <f t="array" ref="J252">INDEX(DB_DI[],E252+1,5)</f>
        <v>MV +ALA03</v>
      </c>
      <c r="K252" s="23" t="str" cm="1">
        <f t="array" ref="K252">INDEX(DB_DI[],E252+1,6)</f>
        <v>SPARE</v>
      </c>
    </row>
    <row r="253" spans="1:11" x14ac:dyDescent="0.25">
      <c r="A253" s="23">
        <v>15</v>
      </c>
      <c r="B253" s="23" t="str" cm="1">
        <f t="array" ref="B253">INDEX(DI_MODUL_NAMES[],CONFIG_DI[[#This Row],[MODUL NUM]]+1,2)</f>
        <v>SPARE</v>
      </c>
      <c r="C253" s="23">
        <v>1</v>
      </c>
      <c r="D253" s="23" t="s">
        <v>29</v>
      </c>
      <c r="E253" s="23">
        <v>607</v>
      </c>
      <c r="F253" s="23" t="str" cm="1">
        <f t="array" ref="F253">INDEX(DB_DI[],E253+1,3)</f>
        <v>SPARE</v>
      </c>
      <c r="G253" s="23" t="str" cm="1">
        <f t="array" ref="G253">INDEX(DB_DI[],E253+1,4)</f>
        <v>SPARE_607</v>
      </c>
      <c r="H253" s="23">
        <f>IF(CONFIG_DI[[#This Row],[CONFIG]]=$AB$14,2,IF(CONFIG_DI[[#This Row],[CONFIG]]=$AB$13,1,0))</f>
        <v>0</v>
      </c>
      <c r="I253" s="23">
        <f t="shared" si="3"/>
        <v>607</v>
      </c>
      <c r="J253" s="23" t="str" cm="1">
        <f t="array" ref="J253">INDEX(DB_DI[],E253+1,5)</f>
        <v>MV +ALA03</v>
      </c>
      <c r="K253" s="23" t="str" cm="1">
        <f t="array" ref="K253">INDEX(DB_DI[],E253+1,6)</f>
        <v>SPARE</v>
      </c>
    </row>
    <row r="254" spans="1:11" x14ac:dyDescent="0.25">
      <c r="A254" s="23">
        <v>15</v>
      </c>
      <c r="B254" s="23" t="str" cm="1">
        <f t="array" ref="B254">INDEX(DI_MODUL_NAMES[],CONFIG_DI[[#This Row],[MODUL NUM]]+1,2)</f>
        <v>SPARE</v>
      </c>
      <c r="C254" s="23">
        <v>2</v>
      </c>
      <c r="D254" s="23" t="s">
        <v>29</v>
      </c>
      <c r="E254" s="23">
        <v>607</v>
      </c>
      <c r="F254" s="23" t="str" cm="1">
        <f t="array" ref="F254">INDEX(DB_DI[],E254+1,3)</f>
        <v>SPARE</v>
      </c>
      <c r="G254" s="23" t="str" cm="1">
        <f t="array" ref="G254">INDEX(DB_DI[],E254+1,4)</f>
        <v>SPARE_607</v>
      </c>
      <c r="H254" s="23">
        <f>IF(CONFIG_DI[[#This Row],[CONFIG]]=$AB$14,2,IF(CONFIG_DI[[#This Row],[CONFIG]]=$AB$13,1,0))</f>
        <v>0</v>
      </c>
      <c r="I254" s="23">
        <f t="shared" si="3"/>
        <v>607</v>
      </c>
      <c r="J254" s="23" t="str" cm="1">
        <f t="array" ref="J254">INDEX(DB_DI[],E254+1,5)</f>
        <v>MV +ALA03</v>
      </c>
      <c r="K254" s="23" t="str" cm="1">
        <f t="array" ref="K254">INDEX(DB_DI[],E254+1,6)</f>
        <v>SPARE</v>
      </c>
    </row>
    <row r="255" spans="1:11" x14ac:dyDescent="0.25">
      <c r="A255" s="23">
        <v>15</v>
      </c>
      <c r="B255" s="23" t="str" cm="1">
        <f t="array" ref="B255">INDEX(DI_MODUL_NAMES[],CONFIG_DI[[#This Row],[MODUL NUM]]+1,2)</f>
        <v>SPARE</v>
      </c>
      <c r="C255" s="23">
        <v>3</v>
      </c>
      <c r="D255" s="23" t="s">
        <v>29</v>
      </c>
      <c r="E255" s="23">
        <v>607</v>
      </c>
      <c r="F255" s="23" t="str" cm="1">
        <f t="array" ref="F255">INDEX(DB_DI[],E255+1,3)</f>
        <v>SPARE</v>
      </c>
      <c r="G255" s="23" t="str" cm="1">
        <f t="array" ref="G255">INDEX(DB_DI[],E255+1,4)</f>
        <v>SPARE_607</v>
      </c>
      <c r="H255" s="23">
        <f>IF(CONFIG_DI[[#This Row],[CONFIG]]=$AB$14,2,IF(CONFIG_DI[[#This Row],[CONFIG]]=$AB$13,1,0))</f>
        <v>0</v>
      </c>
      <c r="I255" s="23">
        <f t="shared" si="3"/>
        <v>607</v>
      </c>
      <c r="J255" s="23" t="str" cm="1">
        <f t="array" ref="J255">INDEX(DB_DI[],E255+1,5)</f>
        <v>MV +ALA03</v>
      </c>
      <c r="K255" s="23" t="str" cm="1">
        <f t="array" ref="K255">INDEX(DB_DI[],E255+1,6)</f>
        <v>SPARE</v>
      </c>
    </row>
    <row r="256" spans="1:11" x14ac:dyDescent="0.25">
      <c r="A256" s="23">
        <v>15</v>
      </c>
      <c r="B256" s="23" t="str" cm="1">
        <f t="array" ref="B256">INDEX(DI_MODUL_NAMES[],CONFIG_DI[[#This Row],[MODUL NUM]]+1,2)</f>
        <v>SPARE</v>
      </c>
      <c r="C256" s="23">
        <v>4</v>
      </c>
      <c r="D256" s="23" t="s">
        <v>29</v>
      </c>
      <c r="E256" s="23">
        <v>607</v>
      </c>
      <c r="F256" s="23" t="str" cm="1">
        <f t="array" ref="F256">INDEX(DB_DI[],E256+1,3)</f>
        <v>SPARE</v>
      </c>
      <c r="G256" s="23" t="str" cm="1">
        <f t="array" ref="G256">INDEX(DB_DI[],E256+1,4)</f>
        <v>SPARE_607</v>
      </c>
      <c r="H256" s="23">
        <f>IF(CONFIG_DI[[#This Row],[CONFIG]]=$AB$14,2,IF(CONFIG_DI[[#This Row],[CONFIG]]=$AB$13,1,0))</f>
        <v>0</v>
      </c>
      <c r="I256" s="23">
        <f t="shared" si="3"/>
        <v>607</v>
      </c>
      <c r="J256" s="23" t="str" cm="1">
        <f t="array" ref="J256">INDEX(DB_DI[],E256+1,5)</f>
        <v>MV +ALA03</v>
      </c>
      <c r="K256" s="23" t="str" cm="1">
        <f t="array" ref="K256">INDEX(DB_DI[],E256+1,6)</f>
        <v>SPARE</v>
      </c>
    </row>
    <row r="257" spans="1:46" x14ac:dyDescent="0.25">
      <c r="A257" s="23">
        <v>15</v>
      </c>
      <c r="B257" s="23" t="str" cm="1">
        <f t="array" ref="B257">INDEX(DI_MODUL_NAMES[],CONFIG_DI[[#This Row],[MODUL NUM]]+1,2)</f>
        <v>SPARE</v>
      </c>
      <c r="C257" s="23">
        <v>5</v>
      </c>
      <c r="D257" s="23" t="s">
        <v>29</v>
      </c>
      <c r="E257" s="23">
        <v>607</v>
      </c>
      <c r="F257" s="23" t="str" cm="1">
        <f t="array" ref="F257">INDEX(DB_DI[],E257+1,3)</f>
        <v>SPARE</v>
      </c>
      <c r="G257" s="23" t="str" cm="1">
        <f t="array" ref="G257">INDEX(DB_DI[],E257+1,4)</f>
        <v>SPARE_607</v>
      </c>
      <c r="H257" s="23">
        <f>IF(CONFIG_DI[[#This Row],[CONFIG]]=$AB$14,2,IF(CONFIG_DI[[#This Row],[CONFIG]]=$AB$13,1,0))</f>
        <v>0</v>
      </c>
      <c r="I257" s="23">
        <f t="shared" si="3"/>
        <v>607</v>
      </c>
      <c r="J257" s="23" t="str" cm="1">
        <f t="array" ref="J257">INDEX(DB_DI[],E257+1,5)</f>
        <v>MV +ALA03</v>
      </c>
      <c r="K257" s="23" t="str" cm="1">
        <f t="array" ref="K257">INDEX(DB_DI[],E257+1,6)</f>
        <v>SPARE</v>
      </c>
    </row>
    <row r="258" spans="1:46" x14ac:dyDescent="0.25">
      <c r="A258" s="23">
        <v>15</v>
      </c>
      <c r="B258" s="23" t="str" cm="1">
        <f t="array" ref="B258">INDEX(DI_MODUL_NAMES[],CONFIG_DI[[#This Row],[MODUL NUM]]+1,2)</f>
        <v>SPARE</v>
      </c>
      <c r="C258" s="23">
        <v>6</v>
      </c>
      <c r="D258" s="23" t="s">
        <v>29</v>
      </c>
      <c r="E258" s="23">
        <v>607</v>
      </c>
      <c r="F258" s="23" t="str" cm="1">
        <f t="array" ref="F258">INDEX(DB_DI[],E258+1,3)</f>
        <v>SPARE</v>
      </c>
      <c r="G258" s="23" t="str" cm="1">
        <f t="array" ref="G258">INDEX(DB_DI[],E258+1,4)</f>
        <v>SPARE_607</v>
      </c>
      <c r="H258" s="23">
        <f>IF(CONFIG_DI[[#This Row],[CONFIG]]=$AB$14,2,IF(CONFIG_DI[[#This Row],[CONFIG]]=$AB$13,1,0))</f>
        <v>0</v>
      </c>
      <c r="I258" s="23">
        <f t="shared" si="3"/>
        <v>607</v>
      </c>
      <c r="J258" s="23" t="str" cm="1">
        <f t="array" ref="J258">INDEX(DB_DI[],E258+1,5)</f>
        <v>MV +ALA03</v>
      </c>
      <c r="K258" s="23" t="str" cm="1">
        <f t="array" ref="K258">INDEX(DB_DI[],E258+1,6)</f>
        <v>SPARE</v>
      </c>
    </row>
    <row r="259" spans="1:46" x14ac:dyDescent="0.25">
      <c r="A259" s="23">
        <v>15</v>
      </c>
      <c r="B259" s="23" t="str" cm="1">
        <f t="array" ref="B259">INDEX(DI_MODUL_NAMES[],CONFIG_DI[[#This Row],[MODUL NUM]]+1,2)</f>
        <v>SPARE</v>
      </c>
      <c r="C259" s="23">
        <v>7</v>
      </c>
      <c r="D259" s="23" t="s">
        <v>29</v>
      </c>
      <c r="E259" s="23">
        <v>607</v>
      </c>
      <c r="F259" s="23" t="str" cm="1">
        <f t="array" ref="F259">INDEX(DB_DI[],E259+1,3)</f>
        <v>SPARE</v>
      </c>
      <c r="G259" s="23" t="str" cm="1">
        <f t="array" ref="G259">INDEX(DB_DI[],E259+1,4)</f>
        <v>SPARE_607</v>
      </c>
      <c r="H259" s="23">
        <f>IF(CONFIG_DI[[#This Row],[CONFIG]]=$AB$14,2,IF(CONFIG_DI[[#This Row],[CONFIG]]=$AB$13,1,0))</f>
        <v>0</v>
      </c>
      <c r="I259" s="23">
        <f t="shared" si="3"/>
        <v>607</v>
      </c>
      <c r="J259" s="23" t="str" cm="1">
        <f t="array" ref="J259">INDEX(DB_DI[],E259+1,5)</f>
        <v>MV +ALA03</v>
      </c>
      <c r="K259" s="23" t="str" cm="1">
        <f t="array" ref="K259">INDEX(DB_DI[],E259+1,6)</f>
        <v>SPARE</v>
      </c>
    </row>
    <row r="260" spans="1:46" x14ac:dyDescent="0.25">
      <c r="A260" s="23">
        <v>15</v>
      </c>
      <c r="B260" s="23" t="str" cm="1">
        <f t="array" ref="B260">INDEX(DI_MODUL_NAMES[],CONFIG_DI[[#This Row],[MODUL NUM]]+1,2)</f>
        <v>SPARE</v>
      </c>
      <c r="C260" s="23">
        <v>8</v>
      </c>
      <c r="D260" s="23" t="s">
        <v>29</v>
      </c>
      <c r="E260" s="23">
        <v>607</v>
      </c>
      <c r="F260" s="23" t="str" cm="1">
        <f t="array" ref="F260">INDEX(DB_DI[],E260+1,3)</f>
        <v>SPARE</v>
      </c>
      <c r="G260" s="23" t="str" cm="1">
        <f t="array" ref="G260">INDEX(DB_DI[],E260+1,4)</f>
        <v>SPARE_607</v>
      </c>
      <c r="H260" s="23">
        <f>IF(CONFIG_DI[[#This Row],[CONFIG]]=$AB$14,2,IF(CONFIG_DI[[#This Row],[CONFIG]]=$AB$13,1,0))</f>
        <v>0</v>
      </c>
      <c r="I260" s="23">
        <f t="shared" si="3"/>
        <v>607</v>
      </c>
      <c r="J260" s="23" t="str" cm="1">
        <f t="array" ref="J260">INDEX(DB_DI[],E260+1,5)</f>
        <v>MV +ALA03</v>
      </c>
      <c r="K260" s="23" t="str" cm="1">
        <f t="array" ref="K260">INDEX(DB_DI[],E260+1,6)</f>
        <v>SPARE</v>
      </c>
    </row>
    <row r="261" spans="1:46" x14ac:dyDescent="0.25">
      <c r="A261" s="23">
        <v>15</v>
      </c>
      <c r="B261" s="23" t="str" cm="1">
        <f t="array" ref="B261">INDEX(DI_MODUL_NAMES[],CONFIG_DI[[#This Row],[MODUL NUM]]+1,2)</f>
        <v>SPARE</v>
      </c>
      <c r="C261" s="23">
        <v>9</v>
      </c>
      <c r="D261" s="23" t="s">
        <v>29</v>
      </c>
      <c r="E261" s="23">
        <v>607</v>
      </c>
      <c r="F261" s="23" t="str" cm="1">
        <f t="array" ref="F261">INDEX(DB_DI[],E261+1,3)</f>
        <v>SPARE</v>
      </c>
      <c r="G261" s="23" t="str" cm="1">
        <f t="array" ref="G261">INDEX(DB_DI[],E261+1,4)</f>
        <v>SPARE_607</v>
      </c>
      <c r="H261" s="23">
        <f>IF(CONFIG_DI[[#This Row],[CONFIG]]=$AB$14,2,IF(CONFIG_DI[[#This Row],[CONFIG]]=$AB$13,1,0))</f>
        <v>0</v>
      </c>
      <c r="I261" s="23">
        <f t="shared" si="3"/>
        <v>607</v>
      </c>
      <c r="J261" s="23" t="str" cm="1">
        <f t="array" ref="J261">INDEX(DB_DI[],E261+1,5)</f>
        <v>MV +ALA03</v>
      </c>
      <c r="K261" s="23" t="str" cm="1">
        <f t="array" ref="K261">INDEX(DB_DI[],E261+1,6)</f>
        <v>SPARE</v>
      </c>
    </row>
    <row r="262" spans="1:46" x14ac:dyDescent="0.25">
      <c r="A262" s="23">
        <v>15</v>
      </c>
      <c r="B262" s="23" t="str" cm="1">
        <f t="array" ref="B262">INDEX(DI_MODUL_NAMES[],CONFIG_DI[[#This Row],[MODUL NUM]]+1,2)</f>
        <v>SPARE</v>
      </c>
      <c r="C262" s="23">
        <v>10</v>
      </c>
      <c r="D262" s="23" t="s">
        <v>29</v>
      </c>
      <c r="E262" s="23">
        <v>607</v>
      </c>
      <c r="F262" s="23" t="str" cm="1">
        <f t="array" ref="F262">INDEX(DB_DI[],E262+1,3)</f>
        <v>SPARE</v>
      </c>
      <c r="G262" s="23" t="str" cm="1">
        <f t="array" ref="G262">INDEX(DB_DI[],E262+1,4)</f>
        <v>SPARE_607</v>
      </c>
      <c r="H262" s="23">
        <f>IF(CONFIG_DI[[#This Row],[CONFIG]]=$AB$14,2,IF(CONFIG_DI[[#This Row],[CONFIG]]=$AB$13,1,0))</f>
        <v>0</v>
      </c>
      <c r="I262" s="23">
        <f t="shared" si="3"/>
        <v>607</v>
      </c>
      <c r="J262" s="23" t="str" cm="1">
        <f t="array" ref="J262">INDEX(DB_DI[],E262+1,5)</f>
        <v>MV +ALA03</v>
      </c>
      <c r="K262" s="23" t="str" cm="1">
        <f t="array" ref="K262">INDEX(DB_DI[],E262+1,6)</f>
        <v>SPARE</v>
      </c>
    </row>
    <row r="263" spans="1:46" x14ac:dyDescent="0.25">
      <c r="A263" s="23">
        <v>15</v>
      </c>
      <c r="B263" s="23" t="str" cm="1">
        <f t="array" ref="B263">INDEX(DI_MODUL_NAMES[],CONFIG_DI[[#This Row],[MODUL NUM]]+1,2)</f>
        <v>SPARE</v>
      </c>
      <c r="C263" s="23">
        <v>11</v>
      </c>
      <c r="D263" s="23" t="s">
        <v>29</v>
      </c>
      <c r="E263" s="23">
        <v>607</v>
      </c>
      <c r="F263" s="23" t="str" cm="1">
        <f t="array" ref="F263">INDEX(DB_DI[],E263+1,3)</f>
        <v>SPARE</v>
      </c>
      <c r="G263" s="23" t="str" cm="1">
        <f t="array" ref="G263">INDEX(DB_DI[],E263+1,4)</f>
        <v>SPARE_607</v>
      </c>
      <c r="H263" s="23">
        <f>IF(CONFIG_DI[[#This Row],[CONFIG]]=$AB$14,2,IF(CONFIG_DI[[#This Row],[CONFIG]]=$AB$13,1,0))</f>
        <v>0</v>
      </c>
      <c r="I263" s="23">
        <f t="shared" si="3"/>
        <v>607</v>
      </c>
      <c r="J263" s="23" t="str" cm="1">
        <f t="array" ref="J263">INDEX(DB_DI[],E263+1,5)</f>
        <v>MV +ALA03</v>
      </c>
      <c r="K263" s="23" t="str" cm="1">
        <f t="array" ref="K263">INDEX(DB_DI[],E263+1,6)</f>
        <v>SPARE</v>
      </c>
    </row>
    <row r="264" spans="1:46" x14ac:dyDescent="0.25">
      <c r="A264" s="23">
        <v>15</v>
      </c>
      <c r="B264" s="23" t="str" cm="1">
        <f t="array" ref="B264">INDEX(DI_MODUL_NAMES[],CONFIG_DI[[#This Row],[MODUL NUM]]+1,2)</f>
        <v>SPARE</v>
      </c>
      <c r="C264" s="23">
        <v>12</v>
      </c>
      <c r="D264" s="23" t="s">
        <v>29</v>
      </c>
      <c r="E264" s="23">
        <v>607</v>
      </c>
      <c r="F264" s="23" t="str" cm="1">
        <f t="array" ref="F264">INDEX(DB_DI[],E264+1,3)</f>
        <v>SPARE</v>
      </c>
      <c r="G264" s="23" t="str" cm="1">
        <f t="array" ref="G264">INDEX(DB_DI[],E264+1,4)</f>
        <v>SPARE_607</v>
      </c>
      <c r="H264" s="23">
        <f>IF(CONFIG_DI[[#This Row],[CONFIG]]=$AB$14,2,IF(CONFIG_DI[[#This Row],[CONFIG]]=$AB$13,1,0))</f>
        <v>0</v>
      </c>
      <c r="I264" s="23">
        <f t="shared" si="3"/>
        <v>607</v>
      </c>
      <c r="J264" s="23" t="str" cm="1">
        <f t="array" ref="J264">INDEX(DB_DI[],E264+1,5)</f>
        <v>MV +ALA03</v>
      </c>
      <c r="K264" s="23" t="str" cm="1">
        <f t="array" ref="K264">INDEX(DB_DI[],E264+1,6)</f>
        <v>SPARE</v>
      </c>
    </row>
    <row r="265" spans="1:46" x14ac:dyDescent="0.25">
      <c r="A265" s="23">
        <v>15</v>
      </c>
      <c r="B265" s="23" t="str" cm="1">
        <f t="array" ref="B265">INDEX(DI_MODUL_NAMES[],CONFIG_DI[[#This Row],[MODUL NUM]]+1,2)</f>
        <v>SPARE</v>
      </c>
      <c r="C265" s="23">
        <v>13</v>
      </c>
      <c r="D265" s="23" t="s">
        <v>29</v>
      </c>
      <c r="E265" s="23">
        <v>607</v>
      </c>
      <c r="F265" s="23" t="str" cm="1">
        <f t="array" ref="F265">INDEX(DB_DI[],E265+1,3)</f>
        <v>SPARE</v>
      </c>
      <c r="G265" s="23" t="str" cm="1">
        <f t="array" ref="G265">INDEX(DB_DI[],E265+1,4)</f>
        <v>SPARE_607</v>
      </c>
      <c r="H265" s="23">
        <f>IF(CONFIG_DI[[#This Row],[CONFIG]]=$AB$14,2,IF(CONFIG_DI[[#This Row],[CONFIG]]=$AB$13,1,0))</f>
        <v>0</v>
      </c>
      <c r="I265" s="23">
        <f t="shared" si="3"/>
        <v>607</v>
      </c>
      <c r="J265" s="23" t="str" cm="1">
        <f t="array" ref="J265">INDEX(DB_DI[],E265+1,5)</f>
        <v>MV +ALA03</v>
      </c>
      <c r="K265" s="23" t="str" cm="1">
        <f t="array" ref="K265">INDEX(DB_DI[],E265+1,6)</f>
        <v>SPARE</v>
      </c>
    </row>
    <row r="266" spans="1:46" x14ac:dyDescent="0.25">
      <c r="A266" s="23">
        <v>15</v>
      </c>
      <c r="B266" s="23" t="str" cm="1">
        <f t="array" ref="B266">INDEX(DI_MODUL_NAMES[],CONFIG_DI[[#This Row],[MODUL NUM]]+1,2)</f>
        <v>SPARE</v>
      </c>
      <c r="C266" s="23">
        <v>14</v>
      </c>
      <c r="D266" s="23" t="s">
        <v>29</v>
      </c>
      <c r="E266" s="23">
        <v>607</v>
      </c>
      <c r="F266" s="23" t="str" cm="1">
        <f t="array" ref="F266">INDEX(DB_DI[],E266+1,3)</f>
        <v>SPARE</v>
      </c>
      <c r="G266" s="23" t="str" cm="1">
        <f t="array" ref="G266">INDEX(DB_DI[],E266+1,4)</f>
        <v>SPARE_607</v>
      </c>
      <c r="H266" s="23">
        <f>IF(CONFIG_DI[[#This Row],[CONFIG]]=$AB$14,2,IF(CONFIG_DI[[#This Row],[CONFIG]]=$AB$13,1,0))</f>
        <v>0</v>
      </c>
      <c r="I266" s="23">
        <f t="shared" si="3"/>
        <v>607</v>
      </c>
      <c r="J266" s="23" t="str" cm="1">
        <f t="array" ref="J266">INDEX(DB_DI[],E266+1,5)</f>
        <v>MV +ALA03</v>
      </c>
      <c r="K266" s="23" t="str" cm="1">
        <f t="array" ref="K266">INDEX(DB_DI[],E266+1,6)</f>
        <v>SPARE</v>
      </c>
    </row>
    <row r="267" spans="1:46" x14ac:dyDescent="0.25">
      <c r="A267" s="23">
        <v>15</v>
      </c>
      <c r="B267" s="23" t="str" cm="1">
        <f t="array" ref="B267">INDEX(DI_MODUL_NAMES[],CONFIG_DI[[#This Row],[MODUL NUM]]+1,2)</f>
        <v>SPARE</v>
      </c>
      <c r="C267" s="23">
        <v>15</v>
      </c>
      <c r="D267" s="23" t="s">
        <v>29</v>
      </c>
      <c r="E267" s="23">
        <v>607</v>
      </c>
      <c r="F267" s="23" t="str" cm="1">
        <f t="array" ref="F267">INDEX(DB_DI[],E267+1,3)</f>
        <v>SPARE</v>
      </c>
      <c r="G267" s="23" t="str" cm="1">
        <f t="array" ref="G267">INDEX(DB_DI[],E267+1,4)</f>
        <v>SPARE_607</v>
      </c>
      <c r="H267" s="23">
        <f>IF(CONFIG_DI[[#This Row],[CONFIG]]=$AB$14,2,IF(CONFIG_DI[[#This Row],[CONFIG]]=$AB$13,1,0))</f>
        <v>0</v>
      </c>
      <c r="I267" s="23">
        <f t="shared" si="3"/>
        <v>607</v>
      </c>
      <c r="J267" s="23" t="str" cm="1">
        <f t="array" ref="J267">INDEX(DB_DI[],E267+1,5)</f>
        <v>MV +ALA03</v>
      </c>
      <c r="K267" s="23" t="str" cm="1">
        <f t="array" ref="K267">INDEX(DB_DI[],E267+1,6)</f>
        <v>SPARE</v>
      </c>
      <c r="AE267" s="27">
        <v>0</v>
      </c>
      <c r="AT267" s="27">
        <f>IF(CONFIG_DI[[#This Row],[CALC CONFIG]]&gt;0,1,0)</f>
        <v>0</v>
      </c>
    </row>
    <row r="268" spans="1:46" x14ac:dyDescent="0.25">
      <c r="A268" s="23"/>
      <c r="B268" s="54" t="str" cm="1">
        <f t="array" ref="B268">INDEX(DI_MODUL_NAMES[],CONFIG_DI[[#This Row],[MODUL NUM]]+1,2)</f>
        <v>A111</v>
      </c>
      <c r="C268" s="55"/>
      <c r="D268" s="56"/>
      <c r="E268" s="55"/>
      <c r="F268" s="56" t="str" cm="1">
        <f t="array" ref="F268">INDEX(DB_DI[],E268+1,3)</f>
        <v>CTRL_AND_SYNC</v>
      </c>
      <c r="G268" s="56" t="str" cm="1">
        <f t="array" ref="G268">INDEX(DB_DI[],E268+1,4)</f>
        <v>CTRL_MAINT</v>
      </c>
      <c r="H268" s="57">
        <f>IF(CONFIG_DI[[#This Row],[CONFIG]]=$AB$14,2,IF(CONFIG_DI[[#This Row],[CONFIG]]=$AB$13,1,0))</f>
        <v>0</v>
      </c>
      <c r="I268" s="56">
        <f t="shared" ref="I268:I273" si="4">IF(OR(D268=$AB$13,D268=$AB$14),E268,$AC$12)</f>
        <v>607</v>
      </c>
      <c r="J268" s="57" cm="1">
        <f t="array" ref="J268">INDEX(DB_DI[],E268+1,5)</f>
        <v>0</v>
      </c>
      <c r="K268" s="56" t="str" cm="1">
        <f t="array" ref="K268">INDEX(DB_DI[],E268+1,6)</f>
        <v>Bruno2</v>
      </c>
    </row>
    <row r="269" spans="1:46" x14ac:dyDescent="0.25">
      <c r="A269" s="23"/>
      <c r="B269" s="54" t="str" cm="1">
        <f t="array" ref="B269">INDEX(DI_MODUL_NAMES[],CONFIG_DI[[#This Row],[MODUL NUM]]+1,2)</f>
        <v>A111</v>
      </c>
      <c r="C269" s="55"/>
      <c r="D269" s="56"/>
      <c r="E269" s="55"/>
      <c r="F269" s="56" t="str" cm="1">
        <f t="array" ref="F269">INDEX(DB_DI[],E269+1,3)</f>
        <v>CTRL_AND_SYNC</v>
      </c>
      <c r="G269" s="56" t="str" cm="1">
        <f t="array" ref="G269">INDEX(DB_DI[],E269+1,4)</f>
        <v>CTRL_MAINT</v>
      </c>
      <c r="H269" s="57">
        <f>IF(CONFIG_DI[[#This Row],[CONFIG]]=$AB$14,2,IF(CONFIG_DI[[#This Row],[CONFIG]]=$AB$13,1,0))</f>
        <v>0</v>
      </c>
      <c r="I269" s="56">
        <f t="shared" si="4"/>
        <v>607</v>
      </c>
      <c r="J269" s="57" cm="1">
        <f t="array" ref="J269">INDEX(DB_DI[],E269+1,5)</f>
        <v>0</v>
      </c>
      <c r="K269" s="56" t="str" cm="1">
        <f t="array" ref="K269">INDEX(DB_DI[],E269+1,6)</f>
        <v>Bruno2</v>
      </c>
    </row>
    <row r="270" spans="1:46" x14ac:dyDescent="0.25">
      <c r="A270" s="23"/>
      <c r="B270" s="54" t="str" cm="1">
        <f t="array" ref="B270">INDEX(DI_MODUL_NAMES[],CONFIG_DI[[#This Row],[MODUL NUM]]+1,2)</f>
        <v>A111</v>
      </c>
      <c r="C270" s="55"/>
      <c r="D270" s="56"/>
      <c r="E270" s="55"/>
      <c r="F270" s="56" t="str" cm="1">
        <f t="array" ref="F270">INDEX(DB_DI[],E270+1,3)</f>
        <v>CTRL_AND_SYNC</v>
      </c>
      <c r="G270" s="56" t="str" cm="1">
        <f t="array" ref="G270">INDEX(DB_DI[],E270+1,4)</f>
        <v>CTRL_MAINT</v>
      </c>
      <c r="H270" s="57">
        <f>IF(CONFIG_DI[[#This Row],[CONFIG]]=$AB$14,2,IF(CONFIG_DI[[#This Row],[CONFIG]]=$AB$13,1,0))</f>
        <v>0</v>
      </c>
      <c r="I270" s="56">
        <f t="shared" si="4"/>
        <v>607</v>
      </c>
      <c r="J270" s="57" cm="1">
        <f t="array" ref="J270">INDEX(DB_DI[],E270+1,5)</f>
        <v>0</v>
      </c>
      <c r="K270" s="56" t="str" cm="1">
        <f t="array" ref="K270">INDEX(DB_DI[],E270+1,6)</f>
        <v>Bruno2</v>
      </c>
    </row>
    <row r="271" spans="1:46" x14ac:dyDescent="0.25">
      <c r="A271" s="23"/>
      <c r="B271" s="54" t="str" cm="1">
        <f t="array" ref="B271">INDEX(DI_MODUL_NAMES[],CONFIG_DI[[#This Row],[MODUL NUM]]+1,2)</f>
        <v>A111</v>
      </c>
      <c r="C271" s="55"/>
      <c r="D271" s="56"/>
      <c r="E271" s="55"/>
      <c r="F271" s="56" t="str" cm="1">
        <f t="array" ref="F271">INDEX(DB_DI[],E271+1,3)</f>
        <v>CTRL_AND_SYNC</v>
      </c>
      <c r="G271" s="56" t="str" cm="1">
        <f t="array" ref="G271">INDEX(DB_DI[],E271+1,4)</f>
        <v>CTRL_MAINT</v>
      </c>
      <c r="H271" s="57">
        <f>IF(CONFIG_DI[[#This Row],[CONFIG]]=$AB$14,2,IF(CONFIG_DI[[#This Row],[CONFIG]]=$AB$13,1,0))</f>
        <v>0</v>
      </c>
      <c r="I271" s="56">
        <f t="shared" si="4"/>
        <v>607</v>
      </c>
      <c r="J271" s="57" cm="1">
        <f t="array" ref="J271">INDEX(DB_DI[],E271+1,5)</f>
        <v>0</v>
      </c>
      <c r="K271" s="56" t="str" cm="1">
        <f t="array" ref="K271">INDEX(DB_DI[],E271+1,6)</f>
        <v>Bruno2</v>
      </c>
    </row>
    <row r="272" spans="1:46" x14ac:dyDescent="0.25">
      <c r="A272" s="23"/>
      <c r="B272" s="54" t="str" cm="1">
        <f t="array" ref="B272">INDEX(DI_MODUL_NAMES[],CONFIG_DI[[#This Row],[MODUL NUM]]+1,2)</f>
        <v>A111</v>
      </c>
      <c r="C272" s="55"/>
      <c r="D272" s="56"/>
      <c r="E272" s="55"/>
      <c r="F272" s="56" t="str" cm="1">
        <f t="array" ref="F272">INDEX(DB_DI[],E272+1,3)</f>
        <v>CTRL_AND_SYNC</v>
      </c>
      <c r="G272" s="56" t="str" cm="1">
        <f t="array" ref="G272">INDEX(DB_DI[],E272+1,4)</f>
        <v>CTRL_MAINT</v>
      </c>
      <c r="H272" s="57">
        <f>IF(CONFIG_DI[[#This Row],[CONFIG]]=$AB$14,2,IF(CONFIG_DI[[#This Row],[CONFIG]]=$AB$13,1,0))</f>
        <v>0</v>
      </c>
      <c r="I272" s="56">
        <f t="shared" si="4"/>
        <v>607</v>
      </c>
      <c r="J272" s="57" cm="1">
        <f t="array" ref="J272">INDEX(DB_DI[],E272+1,5)</f>
        <v>0</v>
      </c>
      <c r="K272" s="56" t="str" cm="1">
        <f t="array" ref="K272">INDEX(DB_DI[],E272+1,6)</f>
        <v>Bruno2</v>
      </c>
    </row>
    <row r="273" spans="1:11" x14ac:dyDescent="0.25">
      <c r="A273" s="23"/>
      <c r="B273" s="54" t="str" cm="1">
        <f t="array" ref="B273">INDEX(DI_MODUL_NAMES[],CONFIG_DI[[#This Row],[MODUL NUM]]+1,2)</f>
        <v>A111</v>
      </c>
      <c r="C273" s="55"/>
      <c r="D273" s="56"/>
      <c r="E273" s="55"/>
      <c r="F273" s="56" t="str" cm="1">
        <f t="array" ref="F273">INDEX(DB_DI[],E273+1,3)</f>
        <v>CTRL_AND_SYNC</v>
      </c>
      <c r="G273" s="56" t="str" cm="1">
        <f t="array" ref="G273">INDEX(DB_DI[],E273+1,4)</f>
        <v>CTRL_MAINT</v>
      </c>
      <c r="H273" s="57">
        <f>IF(CONFIG_DI[[#This Row],[CONFIG]]=$AB$14,2,IF(CONFIG_DI[[#This Row],[CONFIG]]=$AB$13,1,0))</f>
        <v>0</v>
      </c>
      <c r="I273" s="56">
        <f t="shared" si="4"/>
        <v>607</v>
      </c>
      <c r="J273" s="57" cm="1">
        <f t="array" ref="J273">INDEX(DB_DI[],E273+1,5)</f>
        <v>0</v>
      </c>
      <c r="K273" s="56" t="str" cm="1">
        <f t="array" ref="K273">INDEX(DB_DI[],E273+1,6)</f>
        <v>Bruno2</v>
      </c>
    </row>
    <row r="274" spans="1:11" x14ac:dyDescent="0.25">
      <c r="C274" s="4"/>
      <c r="E274"/>
    </row>
    <row r="275" spans="1:11" x14ac:dyDescent="0.25">
      <c r="C275" s="4"/>
      <c r="E275"/>
    </row>
    <row r="276" spans="1:11" x14ac:dyDescent="0.25">
      <c r="C276" s="4"/>
      <c r="E276"/>
    </row>
    <row r="277" spans="1:11" x14ac:dyDescent="0.25">
      <c r="C277" s="4"/>
      <c r="E277"/>
    </row>
    <row r="278" spans="1:11" x14ac:dyDescent="0.25">
      <c r="C278" s="4"/>
      <c r="E278"/>
    </row>
    <row r="279" spans="1:11" x14ac:dyDescent="0.25">
      <c r="C279" s="4"/>
      <c r="E279"/>
    </row>
    <row r="280" spans="1:11" x14ac:dyDescent="0.25">
      <c r="C280" s="4"/>
      <c r="E280"/>
    </row>
    <row r="281" spans="1:11" x14ac:dyDescent="0.25">
      <c r="C281" s="4"/>
      <c r="E281"/>
    </row>
    <row r="282" spans="1:11" x14ac:dyDescent="0.25">
      <c r="C282" s="4"/>
      <c r="E282"/>
    </row>
    <row r="283" spans="1:11" x14ac:dyDescent="0.25">
      <c r="C283" s="4"/>
      <c r="E283"/>
    </row>
    <row r="284" spans="1:11" x14ac:dyDescent="0.25">
      <c r="E284"/>
    </row>
    <row r="285" spans="1:11" x14ac:dyDescent="0.25">
      <c r="E285"/>
    </row>
    <row r="286" spans="1:11" x14ac:dyDescent="0.25">
      <c r="E286"/>
    </row>
    <row r="287" spans="1:11" x14ac:dyDescent="0.25">
      <c r="E287"/>
    </row>
    <row r="288" spans="1:11" x14ac:dyDescent="0.25">
      <c r="E288"/>
    </row>
    <row r="289" spans="2:11" x14ac:dyDescent="0.25">
      <c r="E289"/>
    </row>
    <row r="290" spans="2:11" x14ac:dyDescent="0.25">
      <c r="E290"/>
    </row>
    <row r="291" spans="2:11" x14ac:dyDescent="0.25">
      <c r="E291"/>
    </row>
    <row r="292" spans="2:11" x14ac:dyDescent="0.25">
      <c r="E292"/>
    </row>
    <row r="293" spans="2:11" x14ac:dyDescent="0.25">
      <c r="E293"/>
    </row>
    <row r="294" spans="2:11" x14ac:dyDescent="0.25">
      <c r="E294"/>
    </row>
    <row r="295" spans="2:11" x14ac:dyDescent="0.25">
      <c r="E295"/>
    </row>
    <row r="296" spans="2:11" x14ac:dyDescent="0.25">
      <c r="E296"/>
    </row>
    <row r="297" spans="2:11" x14ac:dyDescent="0.25">
      <c r="E297"/>
    </row>
    <row r="298" spans="2:11" x14ac:dyDescent="0.25">
      <c r="E298"/>
    </row>
    <row r="299" spans="2:11" x14ac:dyDescent="0.25">
      <c r="E299"/>
    </row>
    <row r="300" spans="2:11" x14ac:dyDescent="0.25">
      <c r="B300" s="2"/>
      <c r="C300" s="2"/>
      <c r="D300" s="2"/>
      <c r="E300" s="18"/>
      <c r="F300" s="2"/>
      <c r="G300" s="2"/>
      <c r="H300" s="2"/>
      <c r="I300" s="2"/>
      <c r="J300" s="2"/>
      <c r="K300" s="2"/>
    </row>
    <row r="301" spans="2:11" x14ac:dyDescent="0.25">
      <c r="B301" s="2"/>
      <c r="C301" s="2"/>
      <c r="D301" s="2"/>
      <c r="E301" s="18"/>
      <c r="F301" s="2"/>
      <c r="G301" s="2"/>
      <c r="H301" s="2"/>
      <c r="I301" s="2"/>
      <c r="J301" s="2"/>
      <c r="K301" s="2"/>
    </row>
    <row r="302" spans="2:11" x14ac:dyDescent="0.25">
      <c r="B302" s="2"/>
      <c r="C302" s="2"/>
      <c r="D302" s="2"/>
      <c r="E302" s="18"/>
      <c r="F302" s="2"/>
      <c r="G302" s="2"/>
      <c r="H302" s="2"/>
      <c r="I302" s="2"/>
      <c r="J302" s="2"/>
      <c r="K302" s="2"/>
    </row>
    <row r="303" spans="2:11" x14ac:dyDescent="0.25">
      <c r="B303" s="2"/>
      <c r="C303" s="2"/>
      <c r="D303" s="2"/>
      <c r="E303" s="18"/>
      <c r="F303" s="2"/>
      <c r="G303" s="2"/>
      <c r="H303" s="2"/>
      <c r="I303" s="2"/>
      <c r="J303" s="2"/>
      <c r="K303" s="2"/>
    </row>
    <row r="304" spans="2:11" x14ac:dyDescent="0.25">
      <c r="B304" s="2"/>
      <c r="C304" s="2"/>
      <c r="D304" s="2"/>
      <c r="E304" s="18"/>
      <c r="F304" s="2"/>
      <c r="G304" s="2"/>
      <c r="H304" s="2"/>
      <c r="I304" s="2"/>
      <c r="J304" s="2"/>
      <c r="K304" s="2"/>
    </row>
    <row r="305" spans="2:11" x14ac:dyDescent="0.25">
      <c r="B305" s="2"/>
      <c r="C305" s="2"/>
      <c r="D305" s="2"/>
      <c r="E305" s="18"/>
      <c r="F305" s="2"/>
      <c r="G305" s="2"/>
      <c r="H305" s="2"/>
      <c r="I305" s="2"/>
      <c r="J305" s="2"/>
      <c r="K305" s="2"/>
    </row>
    <row r="306" spans="2:11" x14ac:dyDescent="0.25">
      <c r="B306" s="2"/>
      <c r="C306" s="2"/>
      <c r="D306" s="2"/>
      <c r="E306" s="18"/>
      <c r="F306" s="2"/>
      <c r="G306" s="2"/>
      <c r="H306" s="2"/>
      <c r="I306" s="2"/>
      <c r="J306" s="2"/>
      <c r="K306" s="2"/>
    </row>
    <row r="307" spans="2:11" x14ac:dyDescent="0.25">
      <c r="B307" s="2"/>
      <c r="C307" s="2"/>
      <c r="D307" s="2"/>
      <c r="E307" s="18"/>
      <c r="F307" s="2"/>
      <c r="G307" s="2"/>
      <c r="H307" s="2"/>
      <c r="I307" s="2"/>
      <c r="J307" s="2"/>
      <c r="K307" s="2"/>
    </row>
    <row r="308" spans="2:11" x14ac:dyDescent="0.25">
      <c r="B308" s="2"/>
      <c r="C308" s="2"/>
      <c r="D308" s="2"/>
      <c r="E308" s="18"/>
      <c r="F308" s="2"/>
      <c r="G308" s="2"/>
      <c r="H308" s="2"/>
      <c r="I308" s="2"/>
      <c r="J308" s="2"/>
      <c r="K308" s="2"/>
    </row>
    <row r="309" spans="2:11" x14ac:dyDescent="0.25">
      <c r="B309" s="2"/>
      <c r="C309" s="2"/>
      <c r="D309" s="2"/>
      <c r="E309" s="18"/>
      <c r="F309" s="2"/>
      <c r="G309" s="2"/>
      <c r="H309" s="2"/>
      <c r="I309" s="2"/>
      <c r="J309" s="2"/>
      <c r="K309" s="2"/>
    </row>
    <row r="310" spans="2:11" x14ac:dyDescent="0.25">
      <c r="B310" s="2"/>
      <c r="C310" s="2"/>
      <c r="D310" s="2"/>
      <c r="E310" s="18"/>
      <c r="F310" s="2"/>
      <c r="G310" s="2"/>
      <c r="H310" s="2"/>
      <c r="I310" s="2"/>
      <c r="J310" s="2"/>
      <c r="K310" s="2"/>
    </row>
    <row r="311" spans="2:11" x14ac:dyDescent="0.25">
      <c r="B311" s="2"/>
      <c r="C311" s="2"/>
      <c r="D311" s="2"/>
      <c r="E311" s="18"/>
      <c r="F311" s="2"/>
      <c r="G311" s="2"/>
      <c r="H311" s="2"/>
      <c r="I311" s="2"/>
      <c r="J311" s="2"/>
      <c r="K311" s="2"/>
    </row>
    <row r="312" spans="2:11" x14ac:dyDescent="0.25">
      <c r="B312" s="2"/>
      <c r="C312" s="2"/>
      <c r="D312" s="2"/>
      <c r="E312" s="18"/>
      <c r="F312" s="2"/>
      <c r="G312" s="2"/>
      <c r="H312" s="2"/>
      <c r="I312" s="2"/>
      <c r="J312" s="2"/>
      <c r="K312" s="2"/>
    </row>
    <row r="313" spans="2:11" x14ac:dyDescent="0.25">
      <c r="B313" s="2"/>
      <c r="C313" s="2"/>
      <c r="D313" s="2"/>
      <c r="E313" s="18"/>
      <c r="F313" s="2"/>
      <c r="G313" s="2"/>
      <c r="H313" s="2"/>
      <c r="I313" s="2"/>
      <c r="J313" s="2"/>
      <c r="K313" s="2"/>
    </row>
    <row r="314" spans="2:11" x14ac:dyDescent="0.25">
      <c r="B314" s="2"/>
      <c r="C314" s="2"/>
      <c r="D314" s="2"/>
      <c r="E314" s="18"/>
      <c r="F314" s="2"/>
      <c r="G314" s="2"/>
      <c r="H314" s="2"/>
      <c r="I314" s="2"/>
      <c r="J314" s="2"/>
      <c r="K314" s="2"/>
    </row>
    <row r="315" spans="2:11" x14ac:dyDescent="0.25">
      <c r="B315" s="2"/>
      <c r="C315" s="2"/>
      <c r="D315" s="2"/>
      <c r="E315" s="18"/>
      <c r="F315" s="2"/>
      <c r="G315" s="2"/>
      <c r="H315" s="2"/>
      <c r="I315" s="2"/>
      <c r="J315" s="2"/>
      <c r="K315" s="2"/>
    </row>
    <row r="316" spans="2:11" x14ac:dyDescent="0.25">
      <c r="B316" s="2"/>
      <c r="C316" s="2"/>
      <c r="D316" s="2"/>
      <c r="E316" s="18"/>
      <c r="F316" s="2"/>
      <c r="G316" s="2"/>
      <c r="H316" s="2"/>
      <c r="I316" s="2"/>
      <c r="J316" s="2"/>
      <c r="K316" s="2"/>
    </row>
    <row r="317" spans="2:11" x14ac:dyDescent="0.25">
      <c r="B317" s="2"/>
      <c r="C317" s="2"/>
      <c r="D317" s="2"/>
      <c r="E317" s="18"/>
      <c r="F317" s="2"/>
      <c r="G317" s="2"/>
      <c r="H317" s="2"/>
      <c r="I317" s="2"/>
      <c r="J317" s="2"/>
      <c r="K317" s="2"/>
    </row>
    <row r="318" spans="2:11" x14ac:dyDescent="0.25">
      <c r="B318" s="2"/>
      <c r="C318" s="2"/>
      <c r="D318" s="2"/>
      <c r="E318" s="18"/>
      <c r="F318" s="2"/>
      <c r="G318" s="2"/>
      <c r="H318" s="2"/>
      <c r="I318" s="2"/>
      <c r="J318" s="2"/>
      <c r="K318" s="2"/>
    </row>
    <row r="319" spans="2:11" x14ac:dyDescent="0.25">
      <c r="B319" s="2"/>
      <c r="C319" s="2"/>
      <c r="D319" s="2"/>
      <c r="E319" s="18"/>
      <c r="F319" s="2"/>
      <c r="G319" s="2"/>
      <c r="H319" s="2"/>
      <c r="I319" s="2"/>
      <c r="J319" s="2"/>
      <c r="K319" s="2"/>
    </row>
    <row r="320" spans="2:11" x14ac:dyDescent="0.25">
      <c r="B320" s="2"/>
      <c r="C320" s="2"/>
      <c r="D320" s="2"/>
      <c r="E320" s="18"/>
      <c r="F320" s="2"/>
      <c r="G320" s="2"/>
      <c r="H320" s="2"/>
      <c r="I320" s="2"/>
      <c r="J320" s="2"/>
      <c r="K320" s="2"/>
    </row>
    <row r="321" spans="2:11" x14ac:dyDescent="0.25">
      <c r="B321" s="2"/>
      <c r="C321" s="2"/>
      <c r="D321" s="2"/>
      <c r="E321" s="18"/>
      <c r="F321" s="2"/>
      <c r="G321" s="2"/>
      <c r="H321" s="2"/>
      <c r="I321" s="2"/>
      <c r="J321" s="2"/>
      <c r="K321" s="2"/>
    </row>
    <row r="322" spans="2:11" x14ac:dyDescent="0.25">
      <c r="B322" s="2"/>
      <c r="C322" s="2"/>
      <c r="D322" s="2"/>
      <c r="E322" s="18"/>
      <c r="F322" s="2"/>
      <c r="G322" s="2"/>
      <c r="H322" s="2"/>
      <c r="I322" s="2"/>
      <c r="J322" s="2"/>
      <c r="K322" s="2"/>
    </row>
    <row r="323" spans="2:11" x14ac:dyDescent="0.25">
      <c r="B323" s="2"/>
      <c r="C323" s="2"/>
      <c r="D323" s="2"/>
      <c r="E323" s="18"/>
      <c r="F323" s="2"/>
      <c r="G323" s="2"/>
      <c r="H323" s="2"/>
      <c r="I323" s="2"/>
      <c r="J323" s="2"/>
      <c r="K323" s="2"/>
    </row>
    <row r="324" spans="2:11" x14ac:dyDescent="0.25">
      <c r="B324" s="2"/>
      <c r="C324" s="2"/>
      <c r="D324" s="2"/>
      <c r="E324" s="18"/>
      <c r="F324" s="2"/>
      <c r="G324" s="2"/>
      <c r="H324" s="2"/>
      <c r="I324" s="2"/>
      <c r="J324" s="2"/>
      <c r="K324" s="2"/>
    </row>
    <row r="325" spans="2:11" x14ac:dyDescent="0.25">
      <c r="B325" s="2"/>
      <c r="C325" s="2"/>
      <c r="D325" s="2"/>
      <c r="E325" s="18"/>
      <c r="F325" s="2"/>
      <c r="G325" s="2"/>
      <c r="H325" s="2"/>
      <c r="I325" s="2"/>
      <c r="J325" s="2"/>
      <c r="K325" s="2"/>
    </row>
    <row r="326" spans="2:11" x14ac:dyDescent="0.25">
      <c r="B326" s="2"/>
      <c r="C326" s="2"/>
      <c r="D326" s="2"/>
      <c r="E326" s="18"/>
      <c r="F326" s="2"/>
      <c r="G326" s="2"/>
      <c r="H326" s="2"/>
      <c r="I326" s="2"/>
      <c r="J326" s="2"/>
      <c r="K326" s="2"/>
    </row>
    <row r="327" spans="2:11" x14ac:dyDescent="0.25">
      <c r="B327" s="2"/>
      <c r="C327" s="2"/>
      <c r="D327" s="2"/>
      <c r="E327" s="18"/>
      <c r="F327" s="2"/>
      <c r="G327" s="2"/>
      <c r="H327" s="2"/>
      <c r="I327" s="2"/>
      <c r="J327" s="2"/>
      <c r="K327" s="2"/>
    </row>
    <row r="328" spans="2:11" x14ac:dyDescent="0.25">
      <c r="B328" s="2"/>
      <c r="C328" s="2"/>
      <c r="D328" s="2"/>
      <c r="E328" s="18"/>
      <c r="F328" s="2"/>
      <c r="G328" s="2"/>
      <c r="H328" s="2"/>
      <c r="I328" s="2"/>
      <c r="J328" s="2"/>
      <c r="K328" s="2"/>
    </row>
    <row r="329" spans="2:11" x14ac:dyDescent="0.25">
      <c r="B329" s="2"/>
      <c r="C329" s="2"/>
      <c r="D329" s="2"/>
      <c r="E329" s="18"/>
      <c r="F329" s="2"/>
      <c r="G329" s="2"/>
      <c r="H329" s="2"/>
      <c r="I329" s="2"/>
      <c r="J329" s="2"/>
      <c r="K329" s="2"/>
    </row>
    <row r="330" spans="2:11" x14ac:dyDescent="0.25">
      <c r="B330" s="2"/>
      <c r="C330" s="2"/>
      <c r="D330" s="2"/>
      <c r="E330" s="18"/>
      <c r="F330" s="2"/>
      <c r="G330" s="2"/>
      <c r="H330" s="2"/>
      <c r="I330" s="2"/>
      <c r="J330" s="2"/>
      <c r="K330" s="2"/>
    </row>
    <row r="331" spans="2:11" x14ac:dyDescent="0.25">
      <c r="B331" s="2"/>
      <c r="C331" s="2"/>
      <c r="D331" s="2"/>
      <c r="E331" s="18"/>
      <c r="F331" s="2"/>
      <c r="G331" s="2"/>
      <c r="H331" s="2"/>
      <c r="I331" s="2"/>
      <c r="J331" s="2"/>
      <c r="K331" s="2"/>
    </row>
    <row r="332" spans="2:11" x14ac:dyDescent="0.25">
      <c r="B332" s="2"/>
      <c r="C332" s="2"/>
      <c r="D332" s="2"/>
      <c r="E332" s="18"/>
      <c r="F332" s="2"/>
      <c r="G332" s="2"/>
      <c r="H332" s="2"/>
      <c r="I332" s="2"/>
      <c r="J332" s="2"/>
      <c r="K332" s="2"/>
    </row>
    <row r="333" spans="2:11" x14ac:dyDescent="0.25">
      <c r="B333" s="2"/>
      <c r="C333" s="2"/>
      <c r="D333" s="2"/>
      <c r="E333" s="18"/>
      <c r="F333" s="2"/>
      <c r="G333" s="2"/>
      <c r="H333" s="2"/>
      <c r="I333" s="2"/>
      <c r="J333" s="2"/>
      <c r="K333" s="2"/>
    </row>
    <row r="334" spans="2:11" x14ac:dyDescent="0.25">
      <c r="B334" s="2"/>
      <c r="C334" s="2"/>
      <c r="D334" s="2"/>
      <c r="E334" s="18"/>
      <c r="F334" s="2"/>
      <c r="G334" s="2"/>
      <c r="H334" s="2"/>
      <c r="I334" s="2"/>
      <c r="J334" s="2"/>
      <c r="K334" s="2"/>
    </row>
    <row r="335" spans="2:11" x14ac:dyDescent="0.25">
      <c r="B335" s="2"/>
      <c r="C335" s="2"/>
      <c r="D335" s="2"/>
      <c r="E335" s="18"/>
      <c r="F335" s="2"/>
      <c r="G335" s="2"/>
      <c r="H335" s="2"/>
      <c r="I335" s="2"/>
      <c r="J335" s="2"/>
      <c r="K335" s="2"/>
    </row>
    <row r="336" spans="2:11" x14ac:dyDescent="0.25">
      <c r="B336" s="2"/>
      <c r="C336" s="2"/>
      <c r="D336" s="2"/>
      <c r="E336" s="18"/>
      <c r="F336" s="2"/>
      <c r="G336" s="2"/>
      <c r="H336" s="2"/>
      <c r="I336" s="2"/>
      <c r="J336" s="2"/>
      <c r="K336" s="2"/>
    </row>
    <row r="337" spans="2:11" x14ac:dyDescent="0.25">
      <c r="B337" s="2"/>
      <c r="C337" s="2"/>
      <c r="D337" s="2"/>
      <c r="E337" s="18"/>
      <c r="F337" s="2"/>
      <c r="G337" s="2"/>
      <c r="H337" s="2"/>
      <c r="I337" s="2"/>
      <c r="J337" s="2"/>
      <c r="K337" s="2"/>
    </row>
    <row r="338" spans="2:11" x14ac:dyDescent="0.25">
      <c r="B338" s="2"/>
      <c r="C338" s="2"/>
      <c r="D338" s="2"/>
      <c r="E338" s="18"/>
      <c r="F338" s="2"/>
      <c r="G338" s="2"/>
      <c r="H338" s="2"/>
      <c r="I338" s="2"/>
      <c r="J338" s="2"/>
      <c r="K338" s="2"/>
    </row>
    <row r="339" spans="2:11" x14ac:dyDescent="0.25">
      <c r="B339" s="2"/>
      <c r="C339" s="2"/>
      <c r="D339" s="2"/>
      <c r="E339" s="18"/>
      <c r="F339" s="2"/>
      <c r="G339" s="2"/>
      <c r="H339" s="2"/>
      <c r="I339" s="2"/>
      <c r="J339" s="2"/>
      <c r="K339" s="2"/>
    </row>
    <row r="340" spans="2:11" x14ac:dyDescent="0.25">
      <c r="B340" s="2"/>
      <c r="C340" s="2"/>
      <c r="D340" s="2"/>
      <c r="E340" s="18"/>
      <c r="F340" s="2"/>
      <c r="G340" s="2"/>
      <c r="H340" s="2"/>
      <c r="I340" s="2"/>
      <c r="J340" s="2"/>
      <c r="K340" s="2"/>
    </row>
    <row r="341" spans="2:11" x14ac:dyDescent="0.25">
      <c r="B341" s="2"/>
      <c r="C341" s="2"/>
      <c r="D341" s="2"/>
      <c r="E341" s="18"/>
      <c r="F341" s="2"/>
      <c r="G341" s="2"/>
      <c r="H341" s="2"/>
      <c r="I341" s="2"/>
      <c r="J341" s="2"/>
      <c r="K341" s="2"/>
    </row>
    <row r="342" spans="2:11" x14ac:dyDescent="0.25">
      <c r="B342" s="2"/>
      <c r="C342" s="2"/>
      <c r="D342" s="2"/>
      <c r="E342" s="18"/>
      <c r="F342" s="2"/>
      <c r="G342" s="2"/>
      <c r="H342" s="2"/>
      <c r="I342" s="2"/>
      <c r="J342" s="2"/>
      <c r="K342" s="2"/>
    </row>
    <row r="343" spans="2:11" x14ac:dyDescent="0.25">
      <c r="B343" s="2"/>
      <c r="C343" s="2"/>
      <c r="D343" s="2"/>
      <c r="E343" s="18"/>
      <c r="F343" s="2"/>
      <c r="G343" s="2"/>
      <c r="H343" s="2"/>
      <c r="I343" s="2"/>
      <c r="J343" s="2"/>
      <c r="K343" s="2"/>
    </row>
    <row r="344" spans="2:11" x14ac:dyDescent="0.25">
      <c r="B344" s="2"/>
      <c r="C344" s="2"/>
      <c r="D344" s="2"/>
      <c r="E344" s="18"/>
      <c r="F344" s="2"/>
      <c r="G344" s="2"/>
      <c r="H344" s="2"/>
      <c r="I344" s="2"/>
      <c r="J344" s="2"/>
      <c r="K344" s="2"/>
    </row>
    <row r="345" spans="2:11" x14ac:dyDescent="0.25">
      <c r="B345" s="2"/>
      <c r="C345" s="2"/>
      <c r="D345" s="2"/>
      <c r="E345" s="18"/>
      <c r="F345" s="2"/>
      <c r="G345" s="2"/>
      <c r="H345" s="2"/>
      <c r="I345" s="2"/>
      <c r="J345" s="2"/>
      <c r="K345" s="2"/>
    </row>
    <row r="346" spans="2:11" x14ac:dyDescent="0.25">
      <c r="B346" s="2"/>
      <c r="C346" s="2"/>
      <c r="D346" s="2"/>
      <c r="E346" s="18"/>
      <c r="F346" s="2"/>
      <c r="G346" s="2"/>
      <c r="H346" s="2"/>
      <c r="I346" s="2"/>
      <c r="J346" s="2"/>
      <c r="K346" s="2"/>
    </row>
    <row r="347" spans="2:11" x14ac:dyDescent="0.25">
      <c r="B347" s="2"/>
      <c r="C347" s="2"/>
      <c r="D347" s="2"/>
      <c r="E347" s="18"/>
      <c r="F347" s="2"/>
      <c r="G347" s="2"/>
      <c r="H347" s="2"/>
      <c r="I347" s="2"/>
      <c r="J347" s="2"/>
      <c r="K347" s="2"/>
    </row>
    <row r="348" spans="2:11" x14ac:dyDescent="0.25">
      <c r="B348" s="2"/>
      <c r="C348" s="2"/>
      <c r="D348" s="2"/>
      <c r="E348" s="18"/>
      <c r="F348" s="2"/>
      <c r="G348" s="2"/>
      <c r="H348" s="2"/>
      <c r="I348" s="2"/>
      <c r="J348" s="2"/>
      <c r="K348" s="2"/>
    </row>
    <row r="349" spans="2:11" x14ac:dyDescent="0.25">
      <c r="B349" s="2"/>
      <c r="C349" s="2"/>
      <c r="D349" s="2"/>
      <c r="E349" s="18"/>
      <c r="F349" s="2"/>
      <c r="G349" s="2"/>
      <c r="H349" s="2"/>
      <c r="I349" s="2"/>
      <c r="J349" s="2"/>
      <c r="K349" s="2"/>
    </row>
    <row r="350" spans="2:11" x14ac:dyDescent="0.25">
      <c r="B350" s="2"/>
      <c r="C350" s="2"/>
      <c r="D350" s="2"/>
      <c r="E350" s="18"/>
      <c r="F350" s="2"/>
      <c r="G350" s="2"/>
      <c r="H350" s="2"/>
      <c r="I350" s="2"/>
      <c r="J350" s="2"/>
      <c r="K350" s="2"/>
    </row>
    <row r="351" spans="2:11" x14ac:dyDescent="0.25">
      <c r="B351" s="2"/>
      <c r="C351" s="2"/>
      <c r="D351" s="2"/>
      <c r="E351" s="18"/>
      <c r="F351" s="2"/>
      <c r="G351" s="2"/>
      <c r="H351" s="2"/>
      <c r="I351" s="2"/>
      <c r="J351" s="2"/>
      <c r="K351" s="2"/>
    </row>
    <row r="352" spans="2:11" x14ac:dyDescent="0.25">
      <c r="B352" s="2"/>
      <c r="C352" s="2"/>
      <c r="D352" s="2"/>
      <c r="E352" s="18"/>
      <c r="F352" s="2"/>
      <c r="G352" s="2"/>
      <c r="H352" s="2"/>
      <c r="I352" s="2"/>
      <c r="J352" s="2"/>
      <c r="K352" s="2"/>
    </row>
    <row r="353" spans="2:11" x14ac:dyDescent="0.25">
      <c r="B353" s="2"/>
      <c r="C353" s="2"/>
      <c r="D353" s="2"/>
      <c r="E353" s="18"/>
      <c r="F353" s="2"/>
      <c r="G353" s="2"/>
      <c r="H353" s="2"/>
      <c r="I353" s="2"/>
      <c r="J353" s="2"/>
      <c r="K353" s="2"/>
    </row>
    <row r="354" spans="2:11" x14ac:dyDescent="0.25">
      <c r="B354" s="2"/>
      <c r="C354" s="2"/>
      <c r="D354" s="2"/>
      <c r="E354" s="18"/>
      <c r="F354" s="2"/>
      <c r="G354" s="2"/>
      <c r="H354" s="2"/>
      <c r="I354" s="2"/>
      <c r="J354" s="2"/>
      <c r="K354" s="2"/>
    </row>
    <row r="355" spans="2:11" x14ac:dyDescent="0.25">
      <c r="B355" s="2"/>
      <c r="C355" s="2"/>
      <c r="D355" s="2"/>
      <c r="E355" s="18"/>
      <c r="F355" s="2"/>
      <c r="G355" s="2"/>
      <c r="H355" s="2"/>
      <c r="I355" s="2"/>
      <c r="J355" s="2"/>
      <c r="K355" s="2"/>
    </row>
    <row r="356" spans="2:11" x14ac:dyDescent="0.25">
      <c r="B356" s="2"/>
      <c r="C356" s="2"/>
      <c r="D356" s="2"/>
      <c r="E356" s="18"/>
      <c r="F356" s="2"/>
      <c r="G356" s="2"/>
      <c r="H356" s="2"/>
      <c r="I356" s="2"/>
      <c r="J356" s="2"/>
      <c r="K356" s="2"/>
    </row>
    <row r="357" spans="2:11" x14ac:dyDescent="0.25">
      <c r="B357" s="2"/>
      <c r="C357" s="2"/>
      <c r="D357" s="2"/>
      <c r="E357" s="18"/>
      <c r="F357" s="2"/>
      <c r="G357" s="2"/>
      <c r="H357" s="2"/>
      <c r="I357" s="2"/>
      <c r="J357" s="2"/>
      <c r="K357" s="2"/>
    </row>
    <row r="358" spans="2:11" x14ac:dyDescent="0.25">
      <c r="B358" s="2"/>
      <c r="C358" s="2"/>
      <c r="D358" s="2"/>
      <c r="E358" s="18"/>
      <c r="F358" s="2"/>
      <c r="G358" s="2"/>
      <c r="H358" s="2"/>
      <c r="I358" s="2"/>
      <c r="J358" s="2"/>
      <c r="K358" s="2"/>
    </row>
    <row r="359" spans="2:11" x14ac:dyDescent="0.25">
      <c r="B359" s="2"/>
      <c r="C359" s="2"/>
      <c r="D359" s="2"/>
      <c r="E359" s="18"/>
      <c r="F359" s="2"/>
      <c r="G359" s="2"/>
      <c r="H359" s="2"/>
      <c r="I359" s="2"/>
      <c r="J359" s="2"/>
      <c r="K359" s="2"/>
    </row>
    <row r="360" spans="2:11" x14ac:dyDescent="0.25">
      <c r="B360" s="2"/>
      <c r="C360" s="2"/>
      <c r="D360" s="2"/>
      <c r="E360" s="18"/>
      <c r="F360" s="2"/>
      <c r="G360" s="2"/>
      <c r="H360" s="2"/>
      <c r="I360" s="2"/>
      <c r="J360" s="2"/>
      <c r="K360" s="2"/>
    </row>
    <row r="361" spans="2:11" x14ac:dyDescent="0.25">
      <c r="B361" s="2"/>
      <c r="C361" s="2"/>
      <c r="D361" s="2"/>
      <c r="E361" s="18"/>
      <c r="F361" s="2"/>
      <c r="G361" s="2"/>
      <c r="H361" s="2"/>
      <c r="I361" s="2"/>
      <c r="J361" s="2"/>
      <c r="K361" s="2"/>
    </row>
    <row r="362" spans="2:11" x14ac:dyDescent="0.25">
      <c r="B362" s="2"/>
      <c r="C362" s="2"/>
      <c r="D362" s="2"/>
      <c r="E362" s="18"/>
      <c r="F362" s="2"/>
      <c r="G362" s="2"/>
      <c r="H362" s="2"/>
      <c r="I362" s="2"/>
      <c r="J362" s="2"/>
      <c r="K362" s="2"/>
    </row>
    <row r="363" spans="2:11" x14ac:dyDescent="0.25">
      <c r="B363" s="2"/>
      <c r="C363" s="2"/>
      <c r="D363" s="2"/>
      <c r="E363" s="18"/>
      <c r="F363" s="2"/>
      <c r="G363" s="2"/>
      <c r="H363" s="2"/>
      <c r="I363" s="2"/>
      <c r="J363" s="2"/>
      <c r="K363" s="2"/>
    </row>
    <row r="364" spans="2:11" x14ac:dyDescent="0.25">
      <c r="B364" s="2"/>
      <c r="C364" s="2"/>
      <c r="D364" s="2"/>
      <c r="E364" s="18"/>
      <c r="F364" s="2"/>
      <c r="G364" s="2"/>
      <c r="H364" s="2"/>
      <c r="I364" s="2"/>
      <c r="J364" s="2"/>
      <c r="K364" s="2"/>
    </row>
    <row r="365" spans="2:11" x14ac:dyDescent="0.25">
      <c r="B365" s="2"/>
      <c r="C365" s="2"/>
      <c r="D365" s="2"/>
      <c r="E365" s="18"/>
      <c r="F365" s="2"/>
      <c r="G365" s="2"/>
      <c r="H365" s="2"/>
      <c r="I365" s="2"/>
      <c r="J365" s="2"/>
      <c r="K365" s="2"/>
    </row>
    <row r="366" spans="2:11" x14ac:dyDescent="0.25">
      <c r="B366" s="2"/>
      <c r="C366" s="2"/>
      <c r="D366" s="2"/>
      <c r="E366" s="18"/>
      <c r="F366" s="2"/>
      <c r="G366" s="2"/>
      <c r="H366" s="2"/>
      <c r="I366" s="2"/>
      <c r="J366" s="2"/>
      <c r="K366" s="2"/>
    </row>
    <row r="367" spans="2:11" x14ac:dyDescent="0.25">
      <c r="B367" s="2"/>
      <c r="C367" s="2"/>
      <c r="D367" s="2"/>
      <c r="E367" s="18"/>
      <c r="F367" s="2"/>
      <c r="G367" s="2"/>
      <c r="H367" s="2"/>
      <c r="I367" s="2"/>
      <c r="J367" s="2"/>
      <c r="K367" s="2"/>
    </row>
    <row r="368" spans="2:11" x14ac:dyDescent="0.25">
      <c r="B368" s="2"/>
      <c r="C368" s="2"/>
      <c r="D368" s="2"/>
      <c r="E368" s="18"/>
      <c r="F368" s="2"/>
      <c r="G368" s="2"/>
      <c r="H368" s="2"/>
      <c r="I368" s="2"/>
      <c r="J368" s="2"/>
      <c r="K368" s="2"/>
    </row>
    <row r="369" spans="2:11" x14ac:dyDescent="0.25">
      <c r="B369" s="2"/>
      <c r="C369" s="2"/>
      <c r="D369" s="2"/>
      <c r="E369" s="18"/>
      <c r="F369" s="2"/>
      <c r="G369" s="2"/>
      <c r="H369" s="2"/>
      <c r="I369" s="2"/>
      <c r="J369" s="2"/>
      <c r="K369" s="2"/>
    </row>
    <row r="370" spans="2:11" x14ac:dyDescent="0.25">
      <c r="B370" s="2"/>
      <c r="C370" s="2"/>
      <c r="D370" s="2"/>
      <c r="E370" s="18"/>
      <c r="F370" s="2"/>
      <c r="G370" s="2"/>
      <c r="H370" s="2"/>
      <c r="I370" s="2"/>
      <c r="J370" s="2"/>
      <c r="K370" s="2"/>
    </row>
    <row r="371" spans="2:11" x14ac:dyDescent="0.25">
      <c r="B371" s="2"/>
      <c r="C371" s="2"/>
      <c r="D371" s="2"/>
      <c r="E371" s="18"/>
      <c r="F371" s="2"/>
      <c r="G371" s="2"/>
      <c r="H371" s="2"/>
      <c r="I371" s="2"/>
      <c r="J371" s="2"/>
      <c r="K371" s="2"/>
    </row>
    <row r="372" spans="2:11" x14ac:dyDescent="0.25">
      <c r="B372" s="2"/>
      <c r="C372" s="2"/>
      <c r="D372" s="2"/>
      <c r="E372" s="18"/>
      <c r="F372" s="2"/>
      <c r="G372" s="2"/>
      <c r="H372" s="2"/>
      <c r="I372" s="2"/>
      <c r="J372" s="2"/>
      <c r="K372" s="2"/>
    </row>
    <row r="373" spans="2:11" x14ac:dyDescent="0.25">
      <c r="B373" s="2"/>
      <c r="C373" s="2"/>
      <c r="D373" s="2"/>
      <c r="E373" s="18"/>
      <c r="F373" s="2"/>
      <c r="G373" s="2"/>
      <c r="H373" s="2"/>
      <c r="I373" s="2"/>
      <c r="J373" s="2"/>
      <c r="K373" s="2"/>
    </row>
    <row r="374" spans="2:11" x14ac:dyDescent="0.25">
      <c r="B374" s="2"/>
      <c r="C374" s="2"/>
      <c r="D374" s="2"/>
      <c r="E374" s="18"/>
      <c r="F374" s="2"/>
      <c r="G374" s="2"/>
      <c r="H374" s="2"/>
      <c r="I374" s="2"/>
      <c r="J374" s="2"/>
      <c r="K374" s="2"/>
    </row>
    <row r="375" spans="2:11" x14ac:dyDescent="0.25">
      <c r="B375" s="2"/>
      <c r="C375" s="2"/>
      <c r="D375" s="2"/>
      <c r="E375" s="18"/>
      <c r="F375" s="2"/>
      <c r="G375" s="2"/>
      <c r="H375" s="2"/>
      <c r="I375" s="2"/>
      <c r="J375" s="2"/>
      <c r="K375" s="2"/>
    </row>
    <row r="376" spans="2:11" x14ac:dyDescent="0.25">
      <c r="B376" s="2"/>
      <c r="C376" s="2"/>
      <c r="D376" s="2"/>
      <c r="E376" s="18"/>
      <c r="F376" s="2"/>
      <c r="G376" s="2"/>
      <c r="H376" s="2"/>
      <c r="I376" s="2"/>
      <c r="J376" s="2"/>
      <c r="K376" s="2"/>
    </row>
    <row r="377" spans="2:11" x14ac:dyDescent="0.25">
      <c r="B377" s="2"/>
      <c r="C377" s="2"/>
      <c r="D377" s="2"/>
      <c r="E377" s="18"/>
      <c r="F377" s="2"/>
      <c r="G377" s="2"/>
      <c r="H377" s="2"/>
      <c r="I377" s="2"/>
      <c r="J377" s="2"/>
      <c r="K377" s="2"/>
    </row>
    <row r="378" spans="2:11" x14ac:dyDescent="0.25">
      <c r="B378" s="2"/>
      <c r="C378" s="2"/>
      <c r="D378" s="2"/>
      <c r="E378" s="18"/>
      <c r="F378" s="2"/>
      <c r="G378" s="2"/>
      <c r="H378" s="2"/>
      <c r="I378" s="2"/>
      <c r="J378" s="2"/>
      <c r="K378" s="2"/>
    </row>
    <row r="379" spans="2:11" x14ac:dyDescent="0.25">
      <c r="B379" s="2"/>
      <c r="C379" s="2"/>
      <c r="D379" s="2"/>
      <c r="E379" s="18"/>
      <c r="F379" s="2"/>
      <c r="G379" s="2"/>
      <c r="H379" s="2"/>
      <c r="I379" s="2"/>
      <c r="J379" s="2"/>
      <c r="K379" s="2"/>
    </row>
    <row r="380" spans="2:11" x14ac:dyDescent="0.25">
      <c r="B380" s="2"/>
      <c r="C380" s="2"/>
      <c r="D380" s="2"/>
      <c r="E380" s="18"/>
      <c r="F380" s="2"/>
      <c r="G380" s="2"/>
      <c r="H380" s="2"/>
      <c r="I380" s="2"/>
      <c r="J380" s="2"/>
      <c r="K380" s="2"/>
    </row>
    <row r="381" spans="2:11" x14ac:dyDescent="0.25">
      <c r="B381" s="2"/>
      <c r="C381" s="2"/>
      <c r="D381" s="2"/>
      <c r="E381" s="18"/>
      <c r="F381" s="2"/>
      <c r="G381" s="2"/>
      <c r="H381" s="2"/>
      <c r="I381" s="2"/>
      <c r="J381" s="2"/>
      <c r="K381" s="2"/>
    </row>
    <row r="382" spans="2:11" x14ac:dyDescent="0.25">
      <c r="B382" s="2"/>
      <c r="C382" s="2"/>
      <c r="D382" s="2"/>
      <c r="E382" s="18"/>
      <c r="F382" s="2"/>
      <c r="G382" s="2"/>
      <c r="H382" s="2"/>
      <c r="I382" s="2"/>
      <c r="J382" s="2"/>
      <c r="K382" s="2"/>
    </row>
    <row r="383" spans="2:11" x14ac:dyDescent="0.25">
      <c r="B383" s="2"/>
      <c r="C383" s="2"/>
      <c r="D383" s="2"/>
      <c r="E383" s="18"/>
      <c r="F383" s="2"/>
      <c r="G383" s="2"/>
      <c r="H383" s="2"/>
      <c r="I383" s="2"/>
      <c r="J383" s="2"/>
      <c r="K383" s="2"/>
    </row>
    <row r="384" spans="2:11" x14ac:dyDescent="0.25">
      <c r="B384" s="2"/>
      <c r="C384" s="2"/>
      <c r="D384" s="2"/>
      <c r="E384" s="18"/>
      <c r="F384" s="2"/>
      <c r="G384" s="2"/>
      <c r="H384" s="2"/>
      <c r="I384" s="2"/>
      <c r="J384" s="2"/>
      <c r="K384" s="2"/>
    </row>
    <row r="385" spans="2:11" x14ac:dyDescent="0.25">
      <c r="B385" s="2"/>
      <c r="C385" s="2"/>
      <c r="D385" s="2"/>
      <c r="E385" s="18"/>
      <c r="F385" s="2"/>
      <c r="G385" s="2"/>
      <c r="H385" s="2"/>
      <c r="I385" s="2"/>
      <c r="J385" s="2"/>
      <c r="K385" s="2"/>
    </row>
    <row r="386" spans="2:11" x14ac:dyDescent="0.25">
      <c r="B386" s="2"/>
      <c r="C386" s="2"/>
      <c r="D386" s="2"/>
      <c r="E386" s="18"/>
      <c r="F386" s="2"/>
      <c r="G386" s="2"/>
      <c r="H386" s="2"/>
      <c r="I386" s="2"/>
      <c r="J386" s="2"/>
      <c r="K386" s="2"/>
    </row>
    <row r="387" spans="2:11" x14ac:dyDescent="0.25">
      <c r="B387" s="2"/>
      <c r="C387" s="2"/>
      <c r="D387" s="2"/>
      <c r="E387" s="18"/>
      <c r="F387" s="2"/>
      <c r="G387" s="2"/>
      <c r="H387" s="2"/>
      <c r="I387" s="2"/>
      <c r="J387" s="2"/>
      <c r="K387" s="2"/>
    </row>
    <row r="388" spans="2:11" x14ac:dyDescent="0.25">
      <c r="B388" s="2"/>
      <c r="C388" s="2"/>
      <c r="D388" s="2"/>
      <c r="E388" s="18"/>
      <c r="F388" s="2"/>
      <c r="G388" s="2"/>
      <c r="H388" s="2"/>
      <c r="I388" s="2"/>
      <c r="J388" s="2"/>
      <c r="K388" s="2"/>
    </row>
    <row r="389" spans="2:11" x14ac:dyDescent="0.25">
      <c r="B389" s="2"/>
      <c r="C389" s="2"/>
      <c r="D389" s="2"/>
      <c r="E389" s="18"/>
      <c r="F389" s="2"/>
      <c r="G389" s="2"/>
      <c r="H389" s="2"/>
      <c r="I389" s="2"/>
      <c r="J389" s="2"/>
      <c r="K389" s="2"/>
    </row>
    <row r="390" spans="2:11" x14ac:dyDescent="0.25">
      <c r="B390" s="2"/>
      <c r="C390" s="2"/>
      <c r="D390" s="2"/>
      <c r="E390" s="18"/>
      <c r="F390" s="2"/>
      <c r="G390" s="2"/>
      <c r="H390" s="2"/>
      <c r="I390" s="2"/>
      <c r="J390" s="2"/>
      <c r="K390" s="2"/>
    </row>
    <row r="391" spans="2:11" x14ac:dyDescent="0.25">
      <c r="B391" s="2"/>
      <c r="C391" s="2"/>
      <c r="D391" s="2"/>
      <c r="E391" s="18"/>
      <c r="F391" s="2"/>
      <c r="G391" s="2"/>
      <c r="H391" s="2"/>
      <c r="I391" s="2"/>
      <c r="J391" s="2"/>
      <c r="K391" s="2"/>
    </row>
    <row r="392" spans="2:11" x14ac:dyDescent="0.25">
      <c r="B392" s="2"/>
      <c r="C392" s="2"/>
      <c r="D392" s="2"/>
      <c r="E392" s="18"/>
      <c r="F392" s="2"/>
      <c r="G392" s="2"/>
      <c r="H392" s="2"/>
      <c r="I392" s="2"/>
      <c r="J392" s="2"/>
      <c r="K392" s="2"/>
    </row>
    <row r="393" spans="2:11" x14ac:dyDescent="0.25">
      <c r="B393" s="2"/>
      <c r="C393" s="2"/>
      <c r="D393" s="2"/>
      <c r="E393" s="18"/>
      <c r="F393" s="2"/>
      <c r="G393" s="2"/>
      <c r="H393" s="2"/>
      <c r="I393" s="2"/>
      <c r="J393" s="2"/>
      <c r="K393" s="2"/>
    </row>
    <row r="394" spans="2:11" x14ac:dyDescent="0.25">
      <c r="B394" s="2"/>
      <c r="C394" s="2"/>
      <c r="D394" s="2"/>
      <c r="E394" s="18"/>
      <c r="F394" s="2"/>
      <c r="G394" s="2"/>
      <c r="H394" s="2"/>
      <c r="I394" s="2"/>
      <c r="J394" s="2"/>
      <c r="K394" s="2"/>
    </row>
    <row r="395" spans="2:11" x14ac:dyDescent="0.25">
      <c r="B395" s="2"/>
      <c r="C395" s="2"/>
      <c r="D395" s="2"/>
      <c r="E395" s="18"/>
      <c r="F395" s="2"/>
      <c r="G395" s="2"/>
      <c r="H395" s="2"/>
      <c r="I395" s="2"/>
      <c r="J395" s="2"/>
      <c r="K395" s="2"/>
    </row>
    <row r="396" spans="2:11" x14ac:dyDescent="0.25">
      <c r="B396" s="2"/>
      <c r="C396" s="2"/>
      <c r="D396" s="2"/>
      <c r="E396" s="18"/>
      <c r="F396" s="2"/>
      <c r="G396" s="2"/>
      <c r="H396" s="2"/>
      <c r="I396" s="2"/>
      <c r="J396" s="2"/>
      <c r="K396" s="2"/>
    </row>
    <row r="397" spans="2:11" x14ac:dyDescent="0.25">
      <c r="B397" s="2"/>
      <c r="C397" s="2"/>
      <c r="D397" s="2"/>
      <c r="E397" s="18"/>
      <c r="F397" s="2"/>
      <c r="G397" s="2"/>
      <c r="H397" s="2"/>
      <c r="I397" s="2"/>
      <c r="J397" s="2"/>
      <c r="K397" s="2"/>
    </row>
    <row r="398" spans="2:11" x14ac:dyDescent="0.25">
      <c r="B398" s="2"/>
      <c r="C398" s="2"/>
      <c r="D398" s="2"/>
      <c r="E398" s="18"/>
      <c r="F398" s="2"/>
      <c r="G398" s="2"/>
      <c r="H398" s="2"/>
      <c r="I398" s="2"/>
      <c r="J398" s="2"/>
      <c r="K398" s="2"/>
    </row>
    <row r="399" spans="2:11" x14ac:dyDescent="0.25">
      <c r="B399" s="2"/>
      <c r="C399" s="2"/>
      <c r="D399" s="2"/>
      <c r="E399" s="18"/>
      <c r="F399" s="2"/>
      <c r="G399" s="2"/>
      <c r="H399" s="2"/>
      <c r="I399" s="2"/>
      <c r="J399" s="2"/>
      <c r="K399" s="2"/>
    </row>
    <row r="400" spans="2:11" x14ac:dyDescent="0.25">
      <c r="B400" s="2"/>
      <c r="C400" s="2"/>
      <c r="D400" s="2"/>
      <c r="E400" s="18"/>
      <c r="F400" s="2"/>
      <c r="G400" s="2"/>
      <c r="H400" s="2"/>
      <c r="I400" s="2"/>
      <c r="J400" s="2"/>
      <c r="K400" s="2"/>
    </row>
    <row r="401" spans="2:11" x14ac:dyDescent="0.25">
      <c r="B401" s="2"/>
      <c r="C401" s="2"/>
      <c r="D401" s="2"/>
      <c r="E401" s="18"/>
      <c r="F401" s="2"/>
      <c r="G401" s="2"/>
      <c r="H401" s="2"/>
      <c r="I401" s="2"/>
      <c r="J401" s="2"/>
      <c r="K401" s="2"/>
    </row>
    <row r="402" spans="2:11" x14ac:dyDescent="0.25">
      <c r="B402" s="2"/>
      <c r="C402" s="2"/>
      <c r="D402" s="2"/>
      <c r="E402" s="18"/>
      <c r="F402" s="2"/>
      <c r="G402" s="2"/>
      <c r="H402" s="2"/>
      <c r="I402" s="2"/>
      <c r="J402" s="2"/>
      <c r="K402" s="2"/>
    </row>
    <row r="403" spans="2:11" x14ac:dyDescent="0.25">
      <c r="B403" s="2"/>
      <c r="C403" s="2"/>
      <c r="D403" s="2"/>
      <c r="E403" s="18"/>
      <c r="F403" s="2"/>
      <c r="G403" s="2"/>
      <c r="H403" s="2"/>
      <c r="I403" s="2"/>
      <c r="J403" s="2"/>
      <c r="K403" s="2"/>
    </row>
    <row r="404" spans="2:11" x14ac:dyDescent="0.25">
      <c r="B404" s="2"/>
      <c r="C404" s="2"/>
      <c r="D404" s="2"/>
      <c r="E404" s="18"/>
      <c r="F404" s="2"/>
      <c r="G404" s="2"/>
      <c r="H404" s="2"/>
      <c r="I404" s="2"/>
      <c r="J404" s="2"/>
      <c r="K404" s="2"/>
    </row>
    <row r="405" spans="2:11" x14ac:dyDescent="0.25">
      <c r="B405" s="2"/>
      <c r="C405" s="2"/>
      <c r="D405" s="2"/>
      <c r="E405" s="18"/>
      <c r="F405" s="2"/>
      <c r="G405" s="2"/>
      <c r="H405" s="2"/>
      <c r="I405" s="2"/>
      <c r="J405" s="2"/>
      <c r="K405" s="2"/>
    </row>
    <row r="406" spans="2:11" x14ac:dyDescent="0.25">
      <c r="B406" s="2"/>
      <c r="C406" s="2"/>
      <c r="D406" s="2"/>
      <c r="E406" s="18"/>
      <c r="F406" s="2"/>
      <c r="G406" s="2"/>
      <c r="H406" s="2"/>
      <c r="I406" s="2"/>
      <c r="J406" s="2"/>
      <c r="K406" s="2"/>
    </row>
    <row r="407" spans="2:11" x14ac:dyDescent="0.25">
      <c r="B407" s="2"/>
      <c r="C407" s="2"/>
      <c r="D407" s="2"/>
      <c r="E407" s="18"/>
      <c r="F407" s="2"/>
      <c r="G407" s="2"/>
      <c r="H407" s="2"/>
      <c r="I407" s="2"/>
      <c r="J407" s="2"/>
      <c r="K407" s="2"/>
    </row>
    <row r="408" spans="2:11" x14ac:dyDescent="0.25">
      <c r="B408" s="2"/>
      <c r="C408" s="2"/>
      <c r="D408" s="2"/>
      <c r="E408" s="18"/>
      <c r="F408" s="2"/>
      <c r="G408" s="2"/>
      <c r="H408" s="2"/>
      <c r="I408" s="2"/>
      <c r="J408" s="2"/>
      <c r="K408" s="2"/>
    </row>
    <row r="409" spans="2:11" x14ac:dyDescent="0.25">
      <c r="B409" s="2"/>
      <c r="C409" s="2"/>
      <c r="D409" s="2"/>
      <c r="E409" s="18"/>
      <c r="F409" s="2"/>
      <c r="G409" s="2"/>
      <c r="H409" s="2"/>
      <c r="I409" s="2"/>
      <c r="J409" s="2"/>
      <c r="K409" s="2"/>
    </row>
    <row r="410" spans="2:11" x14ac:dyDescent="0.25">
      <c r="B410" s="2"/>
      <c r="C410" s="2"/>
      <c r="D410" s="2"/>
      <c r="E410" s="18"/>
      <c r="F410" s="2"/>
      <c r="G410" s="2"/>
      <c r="H410" s="2"/>
      <c r="I410" s="2"/>
      <c r="J410" s="2"/>
      <c r="K410" s="2"/>
    </row>
  </sheetData>
  <protectedRanges>
    <protectedRange algorithmName="SHA-512" hashValue="uGwXH1I5WJimjGO1+u5x703rh6Zb4MmL5HjYJ5mkW+mS8+faJSvq06BFM1+N9kqLPxK71k83sRjey+ijn+uRFg==" saltValue="zCxg8kg2NzsjnTlOyQnglw==" spinCount="100000" sqref="F1:F1048576" name="Raspon1"/>
  </protectedRanges>
  <dataConsolidate/>
  <mergeCells count="1">
    <mergeCell ref="A1:W5"/>
  </mergeCells>
  <phoneticPr fontId="2" type="noConversion"/>
  <conditionalFormatting sqref="A12:K273">
    <cfRule type="expression" dxfId="547" priority="1">
      <formula>$D12=$AB$13</formula>
    </cfRule>
    <cfRule type="expression" priority="452" stopIfTrue="1">
      <formula>$D12=$AB$12</formula>
    </cfRule>
    <cfRule type="expression" dxfId="546" priority="453" stopIfTrue="1">
      <formula>$D12=$AB$14</formula>
    </cfRule>
  </conditionalFormatting>
  <dataValidations count="1">
    <dataValidation type="list" allowBlank="1" showInputMessage="1" showErrorMessage="1" sqref="D12:D273" xr:uid="{85AEE6C4-6F27-4F99-A484-F76DD7665021}">
      <formula1>$AB$12:$AB$14</formula1>
    </dataValidation>
  </dataValidations>
  <pageMargins left="0.7" right="0.7" top="0.75" bottom="0.75" header="0.3" footer="0.3"/>
  <pageSetup paperSize="9" orientation="landscape" r:id="rId1"/>
  <drawing r:id="rId2"/>
  <legacyDrawing r:id="rId3"/>
  <controls>
    <mc:AlternateContent xmlns:mc="http://schemas.openxmlformats.org/markup-compatibility/2006">
      <mc:Choice Requires="x14">
        <control shapeId="1027" r:id="rId4" name="Create_Data_for_FB_DI_x">
          <controlPr defaultSize="0" autoLine="0" r:id="rId5">
            <anchor moveWithCells="1">
              <from>
                <xdr:col>12</xdr:col>
                <xdr:colOff>428625</xdr:colOff>
                <xdr:row>5</xdr:row>
                <xdr:rowOff>85725</xdr:rowOff>
              </from>
              <to>
                <xdr:col>16</xdr:col>
                <xdr:colOff>0</xdr:colOff>
                <xdr:row>8</xdr:row>
                <xdr:rowOff>152400</xdr:rowOff>
              </to>
            </anchor>
          </controlPr>
        </control>
      </mc:Choice>
      <mc:Fallback>
        <control shapeId="1027" r:id="rId4" name="Create_Data_for_FB_DI_x"/>
      </mc:Fallback>
    </mc:AlternateContent>
  </controls>
  <tableParts count="2">
    <tablePart r:id="rId6"/>
    <tablePart r:id="rId7"/>
  </tableParts>
  <extLst>
    <ext xmlns:x15="http://schemas.microsoft.com/office/spreadsheetml/2010/11/main" uri="{3A4CF648-6AED-40f4-86FF-DC5316D8AED3}">
      <x14:slicerList xmlns:x14="http://schemas.microsoft.com/office/spreadsheetml/2009/9/main">
        <x14:slicer r:id="rId8"/>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7C2F5-52BB-4754-BF4C-1CBEA36D8980}">
  <sheetPr codeName="List6">
    <tabColor rgb="FFFFFF00"/>
  </sheetPr>
  <dimension ref="A1:AC272"/>
  <sheetViews>
    <sheetView showGridLines="0" zoomScale="85" zoomScaleNormal="85" workbookViewId="0">
      <selection activeCell="D12" sqref="D12"/>
    </sheetView>
  </sheetViews>
  <sheetFormatPr defaultRowHeight="15" x14ac:dyDescent="0.25"/>
  <cols>
    <col min="1" max="1" width="7.140625" customWidth="1"/>
    <col min="2" max="2" width="8.5703125" customWidth="1"/>
    <col min="3" max="3" width="5.42578125" customWidth="1"/>
    <col min="4" max="4" width="10.28515625" customWidth="1"/>
    <col min="5" max="5" width="10.140625" customWidth="1"/>
    <col min="6" max="6" width="23.85546875" customWidth="1"/>
    <col min="7" max="7" width="24.42578125" customWidth="1"/>
    <col min="8" max="8" width="7.42578125" customWidth="1"/>
    <col min="9" max="9" width="6.140625" customWidth="1"/>
    <col min="10" max="10" width="27.140625" customWidth="1"/>
    <col min="11" max="11" width="36.140625" customWidth="1"/>
    <col min="16" max="16" width="9.140625" customWidth="1"/>
    <col min="28" max="28" width="10" customWidth="1"/>
  </cols>
  <sheetData>
    <row r="1" spans="1:29" ht="15" customHeight="1" x14ac:dyDescent="0.25">
      <c r="A1" s="108" t="s">
        <v>32</v>
      </c>
      <c r="B1" s="108"/>
      <c r="C1" s="108"/>
      <c r="D1" s="108"/>
      <c r="E1" s="108"/>
      <c r="F1" s="108"/>
      <c r="G1" s="108"/>
      <c r="H1" s="108"/>
      <c r="I1" s="108"/>
      <c r="J1" s="108"/>
      <c r="K1" s="108"/>
      <c r="L1" s="108"/>
      <c r="M1" s="108"/>
      <c r="N1" s="108"/>
      <c r="O1" s="108"/>
      <c r="P1" s="108"/>
      <c r="Q1" s="108"/>
      <c r="R1" s="108"/>
      <c r="S1" s="108"/>
      <c r="T1" s="108"/>
      <c r="U1" s="108"/>
      <c r="V1" s="108"/>
      <c r="W1" s="21"/>
      <c r="X1" s="21"/>
      <c r="Y1" s="21"/>
    </row>
    <row r="2" spans="1:29" x14ac:dyDescent="0.25">
      <c r="A2" s="108"/>
      <c r="B2" s="108"/>
      <c r="C2" s="108"/>
      <c r="D2" s="108"/>
      <c r="E2" s="108"/>
      <c r="F2" s="108"/>
      <c r="G2" s="108"/>
      <c r="H2" s="108"/>
      <c r="I2" s="108"/>
      <c r="J2" s="108"/>
      <c r="K2" s="108"/>
      <c r="L2" s="108"/>
      <c r="M2" s="108"/>
      <c r="N2" s="108"/>
      <c r="O2" s="108"/>
      <c r="P2" s="108"/>
      <c r="Q2" s="108"/>
      <c r="R2" s="108"/>
      <c r="S2" s="108"/>
      <c r="T2" s="108"/>
      <c r="U2" s="108"/>
      <c r="V2" s="108"/>
      <c r="W2" s="21"/>
      <c r="X2" s="21"/>
      <c r="Y2" s="21"/>
    </row>
    <row r="3" spans="1:29" x14ac:dyDescent="0.25">
      <c r="A3" s="108"/>
      <c r="B3" s="108"/>
      <c r="C3" s="108"/>
      <c r="D3" s="108"/>
      <c r="E3" s="108"/>
      <c r="F3" s="108"/>
      <c r="G3" s="108"/>
      <c r="H3" s="108"/>
      <c r="I3" s="108"/>
      <c r="J3" s="108"/>
      <c r="K3" s="108"/>
      <c r="L3" s="108"/>
      <c r="M3" s="108"/>
      <c r="N3" s="108"/>
      <c r="O3" s="108"/>
      <c r="P3" s="108"/>
      <c r="Q3" s="108"/>
      <c r="R3" s="108"/>
      <c r="S3" s="108"/>
      <c r="T3" s="108"/>
      <c r="U3" s="108"/>
      <c r="V3" s="108"/>
    </row>
    <row r="4" spans="1:29" x14ac:dyDescent="0.25">
      <c r="A4" s="108"/>
      <c r="B4" s="108"/>
      <c r="C4" s="108"/>
      <c r="D4" s="108"/>
      <c r="E4" s="108"/>
      <c r="F4" s="108"/>
      <c r="G4" s="108"/>
      <c r="H4" s="108"/>
      <c r="I4" s="108"/>
      <c r="J4" s="108"/>
      <c r="K4" s="108"/>
      <c r="L4" s="108"/>
      <c r="M4" s="108"/>
      <c r="N4" s="108"/>
      <c r="O4" s="108"/>
      <c r="P4" s="108"/>
      <c r="Q4" s="108"/>
      <c r="R4" s="108"/>
      <c r="S4" s="108"/>
      <c r="T4" s="108"/>
      <c r="U4" s="108"/>
      <c r="V4" s="108"/>
    </row>
    <row r="5" spans="1:29" x14ac:dyDescent="0.25">
      <c r="A5" s="108"/>
      <c r="B5" s="108"/>
      <c r="C5" s="108"/>
      <c r="D5" s="108"/>
      <c r="E5" s="108"/>
      <c r="F5" s="108"/>
      <c r="G5" s="108"/>
      <c r="H5" s="108"/>
      <c r="I5" s="108"/>
      <c r="J5" s="108"/>
      <c r="K5" s="108"/>
      <c r="L5" s="108"/>
      <c r="M5" s="108"/>
      <c r="N5" s="108"/>
      <c r="O5" s="108"/>
      <c r="P5" s="108"/>
      <c r="Q5" s="108"/>
      <c r="R5" s="108"/>
      <c r="S5" s="108"/>
      <c r="T5" s="108"/>
      <c r="U5" s="108"/>
      <c r="V5" s="108"/>
    </row>
    <row r="6" spans="1:29" x14ac:dyDescent="0.25">
      <c r="A6" s="21"/>
      <c r="B6" s="21"/>
      <c r="C6" s="21"/>
      <c r="D6" s="21"/>
      <c r="E6" s="21"/>
      <c r="F6" s="21"/>
      <c r="G6" s="21"/>
      <c r="H6" s="21"/>
      <c r="I6" s="21"/>
      <c r="J6" s="21"/>
      <c r="K6" s="21"/>
      <c r="L6" s="21"/>
      <c r="M6" s="21"/>
      <c r="N6" s="21"/>
      <c r="O6" s="21"/>
      <c r="P6" s="21"/>
      <c r="Q6" s="21"/>
      <c r="R6" s="21"/>
      <c r="S6" s="21"/>
      <c r="T6" s="21"/>
      <c r="U6" s="21"/>
    </row>
    <row r="11" spans="1:29" ht="25.5" x14ac:dyDescent="0.25">
      <c r="A11" s="58" t="s">
        <v>18</v>
      </c>
      <c r="B11" s="58" t="s">
        <v>8</v>
      </c>
      <c r="C11" s="58" t="s">
        <v>19</v>
      </c>
      <c r="D11" s="58" t="s">
        <v>20</v>
      </c>
      <c r="E11" s="58" t="s">
        <v>21</v>
      </c>
      <c r="F11" s="59" t="s">
        <v>22</v>
      </c>
      <c r="G11" s="59" t="s">
        <v>23</v>
      </c>
      <c r="H11" s="58" t="s">
        <v>24</v>
      </c>
      <c r="I11" s="58" t="s">
        <v>25</v>
      </c>
      <c r="J11" s="58" t="s">
        <v>6344</v>
      </c>
      <c r="K11" s="58" t="s">
        <v>6343</v>
      </c>
      <c r="AA11" t="s">
        <v>27</v>
      </c>
      <c r="AB11" t="s">
        <v>26</v>
      </c>
      <c r="AC11" t="s">
        <v>33</v>
      </c>
    </row>
    <row r="12" spans="1:29" x14ac:dyDescent="0.25">
      <c r="A12" s="23">
        <v>0</v>
      </c>
      <c r="B12" s="23" t="str" cm="1">
        <f t="array" ref="B12">INDEX(DO_MODUL_NAMES[],CONFIG_DO[[#This Row],[MODUL NUM]]+1,2)</f>
        <v>A131</v>
      </c>
      <c r="C12" s="23">
        <v>0</v>
      </c>
      <c r="D12" s="23" t="s">
        <v>31</v>
      </c>
      <c r="E12" s="23">
        <v>160</v>
      </c>
      <c r="F12" s="24" t="str" cm="1">
        <f t="array" ref="F12">INDEX(DB_DO[],I12+1,3)</f>
        <v>SUBSYS</v>
      </c>
      <c r="G12" s="24" t="str" cm="1">
        <f t="array" ref="G12">INDEX(DB_DO[],I12+1,4)</f>
        <v>CTRL_ESD_OK</v>
      </c>
      <c r="H12" s="23">
        <f>IF(CONFIG_DO[[#This Row],[CONFIG]]=$AB$13,1,0)</f>
        <v>1</v>
      </c>
      <c r="I12" s="23">
        <f t="shared" ref="I12:I75" si="0">IF(D12=$AB$13,E12,$AC$12)</f>
        <v>160</v>
      </c>
      <c r="J12" s="23" t="str" cm="1">
        <f t="array" ref="J12">INDEX(DB_DO[],I12+1,5)</f>
        <v>Common control cubice +0CJA01</v>
      </c>
      <c r="K12" s="23" t="str" cm="1">
        <f t="array" ref="K12">INDEX(DB_DO[],I12+1,6)</f>
        <v>Unit 1 ESD OK (-2K01)</v>
      </c>
      <c r="AA12">
        <v>0</v>
      </c>
      <c r="AB12" t="s">
        <v>29</v>
      </c>
      <c r="AC12">
        <v>287</v>
      </c>
    </row>
    <row r="13" spans="1:29" x14ac:dyDescent="0.25">
      <c r="A13" s="23">
        <v>0</v>
      </c>
      <c r="B13" s="23" t="str" cm="1">
        <f t="array" ref="B13">INDEX(DO_MODUL_NAMES[],CONFIG_DO[[#This Row],[MODUL NUM]]+1,2)</f>
        <v>A131</v>
      </c>
      <c r="C13" s="23">
        <v>1</v>
      </c>
      <c r="D13" s="23" t="s">
        <v>31</v>
      </c>
      <c r="E13" s="23">
        <v>161</v>
      </c>
      <c r="F13" s="24" t="str" cm="1">
        <f t="array" ref="F13">INDEX(DB_DO[],I13+1,3)</f>
        <v>CTRL_SYNC_EXC</v>
      </c>
      <c r="G13" s="24" t="str" cm="1">
        <f t="array" ref="G13">INDEX(DB_DO[],I13+1,4)</f>
        <v>CTRL_RESET</v>
      </c>
      <c r="H13" s="23">
        <f>IF(CONFIG_DO[[#This Row],[CONFIG]]=$AB$13,1,0)</f>
        <v>1</v>
      </c>
      <c r="I13" s="23">
        <f t="shared" si="0"/>
        <v>161</v>
      </c>
      <c r="J13" s="23" t="str" cm="1">
        <f t="array" ref="J13">INDEX(DB_DO[],I13+1,5)</f>
        <v>Common control cubice +0CJA01</v>
      </c>
      <c r="K13" s="23" t="str" cm="1">
        <f t="array" ref="K13">INDEX(DB_DO[],I13+1,6)</f>
        <v>Reset (-2K02)</v>
      </c>
      <c r="AA13">
        <v>1</v>
      </c>
      <c r="AB13" t="s">
        <v>31</v>
      </c>
    </row>
    <row r="14" spans="1:29" x14ac:dyDescent="0.25">
      <c r="A14" s="23">
        <v>0</v>
      </c>
      <c r="B14" s="23" t="str" cm="1">
        <f t="array" ref="B14">INDEX(DO_MODUL_NAMES[],CONFIG_DO[[#This Row],[MODUL NUM]]+1,2)</f>
        <v>A131</v>
      </c>
      <c r="C14" s="23">
        <v>2</v>
      </c>
      <c r="D14" s="23" t="s">
        <v>31</v>
      </c>
      <c r="E14" s="23">
        <v>166</v>
      </c>
      <c r="F14" s="24" t="str" cm="1">
        <f t="array" ref="F14">INDEX(DB_DO[],I14+1,3)</f>
        <v>CTRL_SYNC_EXC</v>
      </c>
      <c r="G14" s="24" t="str" cm="1">
        <f t="array" ref="G14">INDEX(DB_DO[],I14+1,4)</f>
        <v>CTRL_QSD_OK</v>
      </c>
      <c r="H14" s="23">
        <f>IF(CONFIG_DO[[#This Row],[CONFIG]]=$AB$13,1,0)</f>
        <v>1</v>
      </c>
      <c r="I14" s="23">
        <f t="shared" si="0"/>
        <v>166</v>
      </c>
      <c r="J14" s="23" cm="1">
        <f t="array" ref="J14">INDEX(DB_DO[],I14+1,5)</f>
        <v>0</v>
      </c>
      <c r="K14" s="23" t="str" cm="1">
        <f t="array" ref="K14">INDEX(DB_DO[],I14+1,6)</f>
        <v>Watchdog</v>
      </c>
    </row>
    <row r="15" spans="1:29" x14ac:dyDescent="0.25">
      <c r="A15" s="23">
        <v>0</v>
      </c>
      <c r="B15" s="23" t="str" cm="1">
        <f t="array" ref="B15">INDEX(DO_MODUL_NAMES[],CONFIG_DO[[#This Row],[MODUL NUM]]+1,2)</f>
        <v>A131</v>
      </c>
      <c r="C15" s="23">
        <v>3</v>
      </c>
      <c r="D15" s="23" t="s">
        <v>31</v>
      </c>
      <c r="E15" s="23">
        <v>167</v>
      </c>
      <c r="F15" s="24" t="str" cm="1">
        <f t="array" ref="F15">INDEX(DB_DO[],I15+1,3)</f>
        <v>CTRL_SYNC_EXC</v>
      </c>
      <c r="G15" s="24" t="str" cm="1">
        <f t="array" ref="G15">INDEX(DB_DO[],I15+1,4)</f>
        <v>CTRL_QSD_RESET</v>
      </c>
      <c r="H15" s="23">
        <f>IF(CONFIG_DO[[#This Row],[CONFIG]]=$AB$13,1,0)</f>
        <v>1</v>
      </c>
      <c r="I15" s="23">
        <f t="shared" si="0"/>
        <v>167</v>
      </c>
      <c r="J15" s="23" t="str" cm="1">
        <f t="array" ref="J15">INDEX(DB_DO[],I15+1,5)</f>
        <v>Control and prot. cubice +0CJA01</v>
      </c>
      <c r="K15" s="23" t="str" cm="1">
        <f t="array" ref="K15">INDEX(DB_DO[],I15+1,6)</f>
        <v>QSD OK (-2K03)</v>
      </c>
    </row>
    <row r="16" spans="1:29" x14ac:dyDescent="0.25">
      <c r="A16" s="23">
        <v>0</v>
      </c>
      <c r="B16" s="23" t="str" cm="1">
        <f t="array" ref="B16">INDEX(DO_MODUL_NAMES[],CONFIG_DO[[#This Row],[MODUL NUM]]+1,2)</f>
        <v>A131</v>
      </c>
      <c r="C16" s="23">
        <v>4</v>
      </c>
      <c r="D16" s="23" t="s">
        <v>31</v>
      </c>
      <c r="E16" s="23">
        <v>182</v>
      </c>
      <c r="F16" s="24" t="str" cm="1">
        <f t="array" ref="F16">INDEX(DB_DO[],I16+1,3)</f>
        <v>CTRL_SYNC_EXC</v>
      </c>
      <c r="G16" s="24" t="str" cm="1">
        <f t="array" ref="G16">INDEX(DB_DO[],I16+1,4)</f>
        <v>EXC_AVR_CONT_ON</v>
      </c>
      <c r="H16" s="23">
        <f>IF(CONFIG_DO[[#This Row],[CONFIG]]=$AB$13,1,0)</f>
        <v>1</v>
      </c>
      <c r="I16" s="23">
        <f t="shared" si="0"/>
        <v>182</v>
      </c>
      <c r="J16" s="23" t="str" cm="1">
        <f t="array" ref="J16">INDEX(DB_DO[],I16+1,5)</f>
        <v>GCB cubicle +BAC01</v>
      </c>
      <c r="K16" s="23" t="str" cm="1">
        <f t="array" ref="K16">INDEX(DB_DO[],I16+1,6)</f>
        <v>GCB open 1 (-2K01)</v>
      </c>
    </row>
    <row r="17" spans="1:11" x14ac:dyDescent="0.25">
      <c r="A17" s="23">
        <v>0</v>
      </c>
      <c r="B17" s="23" t="str" cm="1">
        <f t="array" ref="B17">INDEX(DO_MODUL_NAMES[],CONFIG_DO[[#This Row],[MODUL NUM]]+1,2)</f>
        <v>A131</v>
      </c>
      <c r="C17" s="23">
        <v>5</v>
      </c>
      <c r="D17" s="23" t="s">
        <v>31</v>
      </c>
      <c r="E17" s="23">
        <v>212</v>
      </c>
      <c r="F17" s="24" t="str" cm="1">
        <f t="array" ref="F17">INDEX(DB_DO[],I17+1,3)</f>
        <v>WATERWAY_INTAKE</v>
      </c>
      <c r="G17" s="24" t="str" cm="1">
        <f t="array" ref="G17">INDEX(DB_DO[],I17+1,4)</f>
        <v>SPARE_211</v>
      </c>
      <c r="H17" s="23">
        <f>IF(CONFIG_DO[[#This Row],[CONFIG]]=$AB$13,1,0)</f>
        <v>1</v>
      </c>
      <c r="I17" s="23">
        <f t="shared" si="0"/>
        <v>212</v>
      </c>
      <c r="J17" s="23" cm="1">
        <f t="array" ref="J17">INDEX(DB_DO[],I17+1,5)</f>
        <v>0</v>
      </c>
      <c r="K17" s="23" cm="1">
        <f t="array" ref="K17">INDEX(DB_DO[],I17+1,6)</f>
        <v>0</v>
      </c>
    </row>
    <row r="18" spans="1:11" x14ac:dyDescent="0.25">
      <c r="A18" s="23">
        <v>0</v>
      </c>
      <c r="B18" s="23" t="str" cm="1">
        <f t="array" ref="B18">INDEX(DO_MODUL_NAMES[],CONFIG_DO[[#This Row],[MODUL NUM]]+1,2)</f>
        <v>A131</v>
      </c>
      <c r="C18" s="23">
        <v>6</v>
      </c>
      <c r="D18" s="23" t="s">
        <v>31</v>
      </c>
      <c r="E18" s="23">
        <v>135</v>
      </c>
      <c r="F18" s="24" t="str" cm="1">
        <f t="array" ref="F18">INDEX(DB_DO[],I18+1,3)</f>
        <v>SUBSYS</v>
      </c>
      <c r="G18" s="24" t="str" cm="1">
        <f t="array" ref="G18">INDEX(DB_DO[],I18+1,4)</f>
        <v>HPU_SPARE_1</v>
      </c>
      <c r="H18" s="23">
        <f>IF(CONFIG_DO[[#This Row],[CONFIG]]=$AB$13,1,0)</f>
        <v>1</v>
      </c>
      <c r="I18" s="23">
        <f t="shared" si="0"/>
        <v>135</v>
      </c>
      <c r="J18" s="23" cm="1">
        <f t="array" ref="J18">INDEX(DB_DO[],I18+1,5)</f>
        <v>0</v>
      </c>
      <c r="K18" s="23" cm="1">
        <f t="array" ref="K18">INDEX(DB_DO[],I18+1,6)</f>
        <v>0</v>
      </c>
    </row>
    <row r="19" spans="1:11" x14ac:dyDescent="0.25">
      <c r="A19" s="23">
        <v>0</v>
      </c>
      <c r="B19" s="23" t="str" cm="1">
        <f t="array" ref="B19">INDEX(DO_MODUL_NAMES[],CONFIG_DO[[#This Row],[MODUL NUM]]+1,2)</f>
        <v>A131</v>
      </c>
      <c r="C19" s="23">
        <v>7</v>
      </c>
      <c r="D19" s="23" t="s">
        <v>31</v>
      </c>
      <c r="E19" s="23">
        <v>136</v>
      </c>
      <c r="F19" s="24" t="str" cm="1">
        <f t="array" ref="F19">INDEX(DB_DO[],I19+1,3)</f>
        <v>SUBSYS</v>
      </c>
      <c r="G19" s="24" t="str" cm="1">
        <f t="array" ref="G19">INDEX(DB_DO[],I19+1,4)</f>
        <v>HPU_SPARE_2</v>
      </c>
      <c r="H19" s="23">
        <f>IF(CONFIG_DO[[#This Row],[CONFIG]]=$AB$13,1,0)</f>
        <v>1</v>
      </c>
      <c r="I19" s="23">
        <f t="shared" si="0"/>
        <v>136</v>
      </c>
      <c r="J19" s="23" cm="1">
        <f t="array" ref="J19">INDEX(DB_DO[],I19+1,5)</f>
        <v>0</v>
      </c>
      <c r="K19" s="23" cm="1">
        <f t="array" ref="K19">INDEX(DB_DO[],I19+1,6)</f>
        <v>0</v>
      </c>
    </row>
    <row r="20" spans="1:11" x14ac:dyDescent="0.25">
      <c r="A20" s="23">
        <v>0</v>
      </c>
      <c r="B20" s="23" t="str" cm="1">
        <f t="array" ref="B20">INDEX(DO_MODUL_NAMES[],CONFIG_DO[[#This Row],[MODUL NUM]]+1,2)</f>
        <v>A131</v>
      </c>
      <c r="C20" s="23">
        <v>8</v>
      </c>
      <c r="D20" s="23" t="s">
        <v>31</v>
      </c>
      <c r="E20" s="23">
        <v>152</v>
      </c>
      <c r="F20" s="24" t="str" cm="1">
        <f t="array" ref="F20">INDEX(DB_DO[],I20+1,3)</f>
        <v>SUBSYS</v>
      </c>
      <c r="G20" s="24" t="str" cm="1">
        <f t="array" ref="G20">INDEX(DB_DO[],I20+1,4)</f>
        <v>DWS_PUMP_1_ON</v>
      </c>
      <c r="H20" s="23">
        <f>IF(CONFIG_DO[[#This Row],[CONFIG]]=$AB$13,1,0)</f>
        <v>1</v>
      </c>
      <c r="I20" s="23">
        <f t="shared" si="0"/>
        <v>152</v>
      </c>
      <c r="J20" s="23" cm="1">
        <f t="array" ref="J20">INDEX(DB_DO[],I20+1,5)</f>
        <v>0</v>
      </c>
      <c r="K20" s="23" cm="1">
        <f t="array" ref="K20">INDEX(DB_DO[],I20+1,6)</f>
        <v>0</v>
      </c>
    </row>
    <row r="21" spans="1:11" x14ac:dyDescent="0.25">
      <c r="A21" s="23">
        <v>0</v>
      </c>
      <c r="B21" s="23" t="str" cm="1">
        <f t="array" ref="B21">INDEX(DO_MODUL_NAMES[],CONFIG_DO[[#This Row],[MODUL NUM]]+1,2)</f>
        <v>A131</v>
      </c>
      <c r="C21" s="23">
        <v>9</v>
      </c>
      <c r="D21" s="23" t="s">
        <v>31</v>
      </c>
      <c r="E21" s="23">
        <v>224</v>
      </c>
      <c r="F21" s="24" t="str" cm="1">
        <f t="array" ref="F21">INDEX(DB_DO[],I21+1,3)</f>
        <v>CUBIC_AND_SIGNAL</v>
      </c>
      <c r="G21" s="24" t="str" cm="1">
        <f t="array" ref="G21">INDEX(DB_DO[],I21+1,4)</f>
        <v>GEN_HEATER_ON</v>
      </c>
      <c r="H21" s="23">
        <f>IF(CONFIG_DO[[#This Row],[CONFIG]]=$AB$13,1,0)</f>
        <v>1</v>
      </c>
      <c r="I21" s="23">
        <f t="shared" si="0"/>
        <v>224</v>
      </c>
      <c r="J21" s="23" t="str" cm="1">
        <f t="array" ref="J21">INDEX(DB_DO[],I21+1,5)</f>
        <v>Turbine +1MEA10</v>
      </c>
      <c r="K21" s="23" t="str" cm="1">
        <f t="array" ref="K21">INDEX(DB_DO[],I21+1,6)</f>
        <v>Bypass OFF (-2K28)</v>
      </c>
    </row>
    <row r="22" spans="1:11" x14ac:dyDescent="0.25">
      <c r="A22" s="23">
        <v>0</v>
      </c>
      <c r="B22" s="23" t="str" cm="1">
        <f t="array" ref="B22">INDEX(DO_MODUL_NAMES[],CONFIG_DO[[#This Row],[MODUL NUM]]+1,2)</f>
        <v>A131</v>
      </c>
      <c r="C22" s="23">
        <v>10</v>
      </c>
      <c r="D22" s="23" t="s">
        <v>31</v>
      </c>
      <c r="E22" s="23">
        <v>146</v>
      </c>
      <c r="F22" s="24" t="str" cm="1">
        <f t="array" ref="F22">INDEX(DB_DO[],I22+1,3)</f>
        <v>SUBSYS</v>
      </c>
      <c r="G22" s="24" t="str" cm="1">
        <f t="array" ref="G22">INDEX(DB_DO[],I22+1,4)</f>
        <v>LOU_SPARE_2</v>
      </c>
      <c r="H22" s="23">
        <f>IF(CONFIG_DO[[#This Row],[CONFIG]]=$AB$13,1,0)</f>
        <v>1</v>
      </c>
      <c r="I22" s="23">
        <f t="shared" si="0"/>
        <v>146</v>
      </c>
      <c r="J22" s="23" cm="1">
        <f t="array" ref="J22">INDEX(DB_DO[],I22+1,5)</f>
        <v>0</v>
      </c>
      <c r="K22" s="23" cm="1">
        <f t="array" ref="K22">INDEX(DB_DO[],I22+1,6)</f>
        <v>0</v>
      </c>
    </row>
    <row r="23" spans="1:11" x14ac:dyDescent="0.25">
      <c r="A23" s="23">
        <v>0</v>
      </c>
      <c r="B23" s="23" t="str" cm="1">
        <f t="array" ref="B23">INDEX(DO_MODUL_NAMES[],CONFIG_DO[[#This Row],[MODUL NUM]]+1,2)</f>
        <v>A131</v>
      </c>
      <c r="C23" s="23">
        <v>11</v>
      </c>
      <c r="D23" s="23" t="s">
        <v>31</v>
      </c>
      <c r="E23" s="23">
        <v>147</v>
      </c>
      <c r="F23" s="24" t="str" cm="1">
        <f t="array" ref="F23">INDEX(DB_DO[],I23+1,3)</f>
        <v>SUBSYS</v>
      </c>
      <c r="G23" s="24" t="str" cm="1">
        <f t="array" ref="G23">INDEX(DB_DO[],I23+1,4)</f>
        <v>LOU_SPARE_3</v>
      </c>
      <c r="H23" s="23">
        <f>IF(CONFIG_DO[[#This Row],[CONFIG]]=$AB$13,1,0)</f>
        <v>1</v>
      </c>
      <c r="I23" s="23">
        <f t="shared" si="0"/>
        <v>147</v>
      </c>
      <c r="J23" s="23" cm="1">
        <f t="array" ref="J23">INDEX(DB_DO[],I23+1,5)</f>
        <v>0</v>
      </c>
      <c r="K23" s="23" cm="1">
        <f t="array" ref="K23">INDEX(DB_DO[],I23+1,6)</f>
        <v>0</v>
      </c>
    </row>
    <row r="24" spans="1:11" x14ac:dyDescent="0.25">
      <c r="A24" s="23">
        <v>0</v>
      </c>
      <c r="B24" s="23" t="str" cm="1">
        <f t="array" ref="B24">INDEX(DO_MODUL_NAMES[],CONFIG_DO[[#This Row],[MODUL NUM]]+1,2)</f>
        <v>A131</v>
      </c>
      <c r="C24" s="23">
        <v>12</v>
      </c>
      <c r="D24" s="23" t="s">
        <v>31</v>
      </c>
      <c r="E24" s="23">
        <v>153</v>
      </c>
      <c r="F24" s="24" t="str" cm="1">
        <f t="array" ref="F24">INDEX(DB_DO[],I24+1,3)</f>
        <v>SUBSYS</v>
      </c>
      <c r="G24" s="24" t="str" cm="1">
        <f t="array" ref="G24">INDEX(DB_DO[],I24+1,4)</f>
        <v>DWS_PUMP_2_ON</v>
      </c>
      <c r="H24" s="23">
        <f>IF(CONFIG_DO[[#This Row],[CONFIG]]=$AB$13,1,0)</f>
        <v>1</v>
      </c>
      <c r="I24" s="23">
        <f t="shared" si="0"/>
        <v>153</v>
      </c>
      <c r="J24" s="23" cm="1">
        <f t="array" ref="J24">INDEX(DB_DO[],I24+1,5)</f>
        <v>0</v>
      </c>
      <c r="K24" s="23" cm="1">
        <f t="array" ref="K24">INDEX(DB_DO[],I24+1,6)</f>
        <v>0</v>
      </c>
    </row>
    <row r="25" spans="1:11" x14ac:dyDescent="0.25">
      <c r="A25" s="23">
        <v>0</v>
      </c>
      <c r="B25" s="23" t="str" cm="1">
        <f t="array" ref="B25">INDEX(DO_MODUL_NAMES[],CONFIG_DO[[#This Row],[MODUL NUM]]+1,2)</f>
        <v>A131</v>
      </c>
      <c r="C25" s="23">
        <v>13</v>
      </c>
      <c r="D25" s="23" t="s">
        <v>31</v>
      </c>
      <c r="E25" s="23">
        <v>280</v>
      </c>
      <c r="F25" s="24" t="str" cm="1">
        <f t="array" ref="F25">INDEX(DB_DO[],I25+1,3)</f>
        <v>SN</v>
      </c>
      <c r="G25" s="24" t="str" cm="1">
        <f t="array" ref="G25">INDEX(DB_DO[],I25+1,4)</f>
        <v>LINE_1_PROT_RESET</v>
      </c>
      <c r="H25" s="23">
        <f>IF(CONFIG_DO[[#This Row],[CONFIG]]=$AB$13,1,0)</f>
        <v>1</v>
      </c>
      <c r="I25" s="23">
        <f t="shared" si="0"/>
        <v>280</v>
      </c>
      <c r="J25" s="23" t="str" cm="1">
        <f t="array" ref="J25">INDEX(DB_DO[],I25+1,5)</f>
        <v>Line feeder - B2 Prenjas</v>
      </c>
      <c r="K25" s="23" t="str" cm="1">
        <f t="array" ref="K25">INDEX(DB_DO[],I25+1,6)</f>
        <v>Protection relay reset (-P3U30)</v>
      </c>
    </row>
    <row r="26" spans="1:11" x14ac:dyDescent="0.25">
      <c r="A26" s="23">
        <v>0</v>
      </c>
      <c r="B26" s="23" t="str" cm="1">
        <f t="array" ref="B26">INDEX(DO_MODUL_NAMES[],CONFIG_DO[[#This Row],[MODUL NUM]]+1,2)</f>
        <v>A131</v>
      </c>
      <c r="C26" s="23">
        <v>14</v>
      </c>
      <c r="D26" s="23" t="s">
        <v>31</v>
      </c>
      <c r="E26" s="23">
        <v>145</v>
      </c>
      <c r="F26" s="24" t="str" cm="1">
        <f t="array" ref="F26">INDEX(DB_DO[],I26+1,3)</f>
        <v>SUBSYS</v>
      </c>
      <c r="G26" s="24" t="str" cm="1">
        <f t="array" ref="G26">INDEX(DB_DO[],I26+1,4)</f>
        <v>LOU_SPARE_1</v>
      </c>
      <c r="H26" s="23">
        <f>IF(CONFIG_DO[[#This Row],[CONFIG]]=$AB$13,1,0)</f>
        <v>1</v>
      </c>
      <c r="I26" s="23">
        <f t="shared" si="0"/>
        <v>145</v>
      </c>
      <c r="J26" s="23" cm="1">
        <f t="array" ref="J26">INDEX(DB_DO[],I26+1,5)</f>
        <v>0</v>
      </c>
      <c r="K26" s="23" cm="1">
        <f t="array" ref="K26">INDEX(DB_DO[],I26+1,6)</f>
        <v>0</v>
      </c>
    </row>
    <row r="27" spans="1:11" x14ac:dyDescent="0.25">
      <c r="A27" s="23">
        <v>0</v>
      </c>
      <c r="B27" s="23" t="str" cm="1">
        <f t="array" ref="B27">INDEX(DO_MODUL_NAMES[],CONFIG_DO[[#This Row],[MODUL NUM]]+1,2)</f>
        <v>A131</v>
      </c>
      <c r="C27" s="23">
        <v>15</v>
      </c>
      <c r="D27" s="23" t="s">
        <v>31</v>
      </c>
      <c r="E27" s="23">
        <v>170</v>
      </c>
      <c r="F27" s="24" t="str" cm="1">
        <f t="array" ref="F27">INDEX(DB_DO[],I27+1,3)</f>
        <v>CTRL_SYNC_EXC</v>
      </c>
      <c r="G27" s="24" t="str" cm="1">
        <f t="array" ref="G27">INDEX(DB_DO[],I27+1,4)</f>
        <v>ESD_UNIT_2_OK</v>
      </c>
      <c r="H27" s="23">
        <f>IF(CONFIG_DO[[#This Row],[CONFIG]]=$AB$13,1,0)</f>
        <v>1</v>
      </c>
      <c r="I27" s="23">
        <f t="shared" si="0"/>
        <v>170</v>
      </c>
      <c r="J27" s="23" t="str" cm="1">
        <f t="array" ref="J27">INDEX(DB_DO[],I27+1,5)</f>
        <v>Common control cubice +0CJA01</v>
      </c>
      <c r="K27" s="23" t="str" cm="1">
        <f t="array" ref="K27">INDEX(DB_DO[],I27+1,6)</f>
        <v>Unit 2 ESD OK (-2K03)</v>
      </c>
    </row>
    <row r="28" spans="1:11" x14ac:dyDescent="0.25">
      <c r="A28" s="23">
        <v>1</v>
      </c>
      <c r="B28" s="23" t="str" cm="1">
        <f t="array" ref="B28">INDEX(DO_MODUL_NAMES[],CONFIG_DO[[#This Row],[MODUL NUM]]+1,2)</f>
        <v>A132</v>
      </c>
      <c r="C28" s="23">
        <v>0</v>
      </c>
      <c r="D28" s="23" t="s">
        <v>31</v>
      </c>
      <c r="E28" s="23">
        <v>173</v>
      </c>
      <c r="F28" s="24" t="str" cm="1">
        <f t="array" ref="F28">INDEX(DB_DO[],I28+1,3)</f>
        <v>CTRL_SYNC_EXC</v>
      </c>
      <c r="G28" s="24" t="str" cm="1">
        <f t="array" ref="G28">INDEX(DB_DO[],I28+1,4)</f>
        <v>EXC_AVR_RESET</v>
      </c>
      <c r="H28" s="23">
        <f>IF(CONFIG_DO[[#This Row],[CONFIG]]=$AB$13,1,0)</f>
        <v>1</v>
      </c>
      <c r="I28" s="23">
        <f t="shared" si="0"/>
        <v>173</v>
      </c>
      <c r="J28" s="23" cm="1">
        <f t="array" ref="J28">INDEX(DB_DO[],I28+1,5)</f>
        <v>0</v>
      </c>
      <c r="K28" s="23" t="str" cm="1">
        <f t="array" ref="K28">INDEX(DB_DO[],I28+1,6)</f>
        <v>Excitation auto</v>
      </c>
    </row>
    <row r="29" spans="1:11" x14ac:dyDescent="0.25">
      <c r="A29" s="23">
        <v>1</v>
      </c>
      <c r="B29" s="23" t="str" cm="1">
        <f t="array" ref="B29">INDEX(DO_MODUL_NAMES[],CONFIG_DO[[#This Row],[MODUL NUM]]+1,2)</f>
        <v>A132</v>
      </c>
      <c r="C29" s="23">
        <v>1</v>
      </c>
      <c r="D29" s="23" t="s">
        <v>31</v>
      </c>
      <c r="E29" s="23">
        <v>174</v>
      </c>
      <c r="F29" s="24" t="str" cm="1">
        <f t="array" ref="F29">INDEX(DB_DO[],I29+1,3)</f>
        <v>CTRL_SYNC_EXC</v>
      </c>
      <c r="G29" s="24" t="str" cm="1">
        <f t="array" ref="G29">INDEX(DB_DO[],I29+1,4)</f>
        <v>EXC_AVR_HIGHER</v>
      </c>
      <c r="H29" s="23">
        <f>IF(CONFIG_DO[[#This Row],[CONFIG]]=$AB$13,1,0)</f>
        <v>1</v>
      </c>
      <c r="I29" s="23">
        <f t="shared" si="0"/>
        <v>174</v>
      </c>
      <c r="J29" s="23" cm="1">
        <f t="array" ref="J29">INDEX(DB_DO[],I29+1,5)</f>
        <v>0</v>
      </c>
      <c r="K29" s="23" t="str" cm="1">
        <f t="array" ref="K29">INDEX(DB_DO[],I29+1,6)</f>
        <v>Excitation Droop Oel</v>
      </c>
    </row>
    <row r="30" spans="1:11" x14ac:dyDescent="0.25">
      <c r="A30" s="23">
        <v>1</v>
      </c>
      <c r="B30" s="23" t="str" cm="1">
        <f t="array" ref="B30">INDEX(DO_MODUL_NAMES[],CONFIG_DO[[#This Row],[MODUL NUM]]+1,2)</f>
        <v>A132</v>
      </c>
      <c r="C30" s="23">
        <v>2</v>
      </c>
      <c r="D30" s="23" t="s">
        <v>31</v>
      </c>
      <c r="E30" s="23">
        <v>175</v>
      </c>
      <c r="F30" s="24" t="str" cm="1">
        <f t="array" ref="F30">INDEX(DB_DO[],I30+1,3)</f>
        <v>CTRL_SYNC_EXC</v>
      </c>
      <c r="G30" s="24" t="str" cm="1">
        <f t="array" ref="G30">INDEX(DB_DO[],I30+1,4)</f>
        <v>EXC_AVR_LOWER</v>
      </c>
      <c r="H30" s="23">
        <f>IF(CONFIG_DO[[#This Row],[CONFIG]]=$AB$13,1,0)</f>
        <v>1</v>
      </c>
      <c r="I30" s="23">
        <f t="shared" si="0"/>
        <v>175</v>
      </c>
      <c r="J30" s="23" cm="1">
        <f t="array" ref="J30">INDEX(DB_DO[],I30+1,5)</f>
        <v>0</v>
      </c>
      <c r="K30" s="23" t="str" cm="1">
        <f t="array" ref="K30">INDEX(DB_DO[],I30+1,6)</f>
        <v>Excitation AVR_VAR_PF</v>
      </c>
    </row>
    <row r="31" spans="1:11" x14ac:dyDescent="0.25">
      <c r="A31" s="23">
        <v>1</v>
      </c>
      <c r="B31" s="23" t="str" cm="1">
        <f t="array" ref="B31">INDEX(DO_MODUL_NAMES[],CONFIG_DO[[#This Row],[MODUL NUM]]+1,2)</f>
        <v>A132</v>
      </c>
      <c r="C31" s="23">
        <v>3</v>
      </c>
      <c r="D31" s="23" t="s">
        <v>31</v>
      </c>
      <c r="E31" s="23">
        <v>183</v>
      </c>
      <c r="F31" s="24" t="str" cm="1">
        <f t="array" ref="F31">INDEX(DB_DO[],I31+1,3)</f>
        <v>CTRL_SYNC_EXC</v>
      </c>
      <c r="G31" s="24" t="str" cm="1">
        <f t="array" ref="G31">INDEX(DB_DO[],I31+1,4)</f>
        <v>EXC_AVR_PSS</v>
      </c>
      <c r="H31" s="23">
        <f>IF(CONFIG_DO[[#This Row],[CONFIG]]=$AB$13,1,0)</f>
        <v>1</v>
      </c>
      <c r="I31" s="23">
        <f t="shared" si="0"/>
        <v>183</v>
      </c>
      <c r="J31" s="23" cm="1">
        <f t="array" ref="J31">INDEX(DB_DO[],I31+1,5)</f>
        <v>0</v>
      </c>
      <c r="K31" s="23" cm="1">
        <f t="array" ref="K31">INDEX(DB_DO[],I31+1,6)</f>
        <v>0</v>
      </c>
    </row>
    <row r="32" spans="1:11" x14ac:dyDescent="0.25">
      <c r="A32" s="23">
        <v>1</v>
      </c>
      <c r="B32" s="23" t="str" cm="1">
        <f t="array" ref="B32">INDEX(DO_MODUL_NAMES[],CONFIG_DO[[#This Row],[MODUL NUM]]+1,2)</f>
        <v>A132</v>
      </c>
      <c r="C32" s="23">
        <v>4</v>
      </c>
      <c r="D32" s="23" t="s">
        <v>31</v>
      </c>
      <c r="E32" s="23">
        <v>184</v>
      </c>
      <c r="F32" s="24" t="str" cm="1">
        <f t="array" ref="F32">INDEX(DB_DO[],I32+1,3)</f>
        <v>CTRL_SYNC_EXC</v>
      </c>
      <c r="G32" s="24" t="str" cm="1">
        <f t="array" ref="G32">INDEX(DB_DO[],I32+1,4)</f>
        <v>EXC_AVR_Pre_pos2</v>
      </c>
      <c r="H32" s="23">
        <f>IF(CONFIG_DO[[#This Row],[CONFIG]]=$AB$13,1,0)</f>
        <v>1</v>
      </c>
      <c r="I32" s="23">
        <f t="shared" si="0"/>
        <v>184</v>
      </c>
      <c r="J32" s="23" cm="1">
        <f t="array" ref="J32">INDEX(DB_DO[],I32+1,5)</f>
        <v>0</v>
      </c>
      <c r="K32" s="23" cm="1">
        <f t="array" ref="K32">INDEX(DB_DO[],I32+1,6)</f>
        <v>0</v>
      </c>
    </row>
    <row r="33" spans="1:11" x14ac:dyDescent="0.25">
      <c r="A33" s="23">
        <v>1</v>
      </c>
      <c r="B33" s="23" t="str" cm="1">
        <f t="array" ref="B33">INDEX(DO_MODUL_NAMES[],CONFIG_DO[[#This Row],[MODUL NUM]]+1,2)</f>
        <v>A132</v>
      </c>
      <c r="C33" s="23">
        <v>5</v>
      </c>
      <c r="D33" s="23" t="s">
        <v>31</v>
      </c>
      <c r="E33" s="23">
        <v>181</v>
      </c>
      <c r="F33" s="24" t="str" cm="1">
        <f t="array" ref="F33">INDEX(DB_DO[],I33+1,3)</f>
        <v>CTRL_SYNC_EXC</v>
      </c>
      <c r="G33" s="24" t="str" cm="1">
        <f t="array" ref="G33">INDEX(DB_DO[],I33+1,4)</f>
        <v>EXC_AVR_FCR</v>
      </c>
      <c r="H33" s="23">
        <f>IF(CONFIG_DO[[#This Row],[CONFIG]]=$AB$13,1,0)</f>
        <v>1</v>
      </c>
      <c r="I33" s="23">
        <f t="shared" si="0"/>
        <v>181</v>
      </c>
      <c r="J33" s="23" t="str" cm="1">
        <f t="array" ref="J33">INDEX(DB_DO[],I33+1,5)</f>
        <v>GCB cubicle +BAC01</v>
      </c>
      <c r="K33" s="23" t="str" cm="1">
        <f t="array" ref="K33">INDEX(DB_DO[],I33+1,6)</f>
        <v>Synchronization contactor ON (-2K04)</v>
      </c>
    </row>
    <row r="34" spans="1:11" x14ac:dyDescent="0.25">
      <c r="A34" s="23">
        <v>1</v>
      </c>
      <c r="B34" s="23" t="str" cm="1">
        <f t="array" ref="B34">INDEX(DO_MODUL_NAMES[],CONFIG_DO[[#This Row],[MODUL NUM]]+1,2)</f>
        <v>A132</v>
      </c>
      <c r="C34" s="23">
        <v>6</v>
      </c>
      <c r="D34" s="23" t="s">
        <v>31</v>
      </c>
      <c r="E34" s="23">
        <v>176</v>
      </c>
      <c r="F34" s="24" t="str" cm="1">
        <f t="array" ref="F34">INDEX(DB_DO[],I34+1,3)</f>
        <v>CTRL_SYNC_EXC</v>
      </c>
      <c r="G34" s="24" t="str" cm="1">
        <f t="array" ref="G34">INDEX(DB_DO[],I34+1,4)</f>
        <v>EXC_AVR_AUTO</v>
      </c>
      <c r="H34" s="23">
        <f>IF(CONFIG_DO[[#This Row],[CONFIG]]=$AB$13,1,0)</f>
        <v>1</v>
      </c>
      <c r="I34" s="23">
        <f t="shared" si="0"/>
        <v>176</v>
      </c>
      <c r="J34" s="23" t="str" cm="1">
        <f t="array" ref="J34">INDEX(DB_DO[],I34+1,5)</f>
        <v>GCB cubicle +BAC01</v>
      </c>
      <c r="K34" s="23" t="str" cm="1">
        <f t="array" ref="K34">INDEX(DB_DO[],I34+1,6)</f>
        <v>Automatic synchronization ON (-2K03)</v>
      </c>
    </row>
    <row r="35" spans="1:11" x14ac:dyDescent="0.25">
      <c r="A35" s="23">
        <v>1</v>
      </c>
      <c r="B35" s="23" t="str" cm="1">
        <f t="array" ref="B35">INDEX(DO_MODUL_NAMES[],CONFIG_DO[[#This Row],[MODUL NUM]]+1,2)</f>
        <v>A132</v>
      </c>
      <c r="C35" s="23">
        <v>7</v>
      </c>
      <c r="D35" s="23" t="s">
        <v>29</v>
      </c>
      <c r="E35" s="23">
        <v>287</v>
      </c>
      <c r="F35" s="24" t="str" cm="1">
        <f t="array" ref="F35">INDEX(DB_DO[],I35+1,3)</f>
        <v>SN</v>
      </c>
      <c r="G35" s="24" t="str" cm="1">
        <f t="array" ref="G35">INDEX(DB_DO[],I35+1,4)</f>
        <v>SPARE_287</v>
      </c>
      <c r="H35" s="23">
        <f>IF(CONFIG_DO[[#This Row],[CONFIG]]=$AB$13,1,0)</f>
        <v>0</v>
      </c>
      <c r="I35" s="23">
        <f t="shared" si="0"/>
        <v>287</v>
      </c>
      <c r="J35" s="23" t="str" cm="1">
        <f t="array" ref="J35">INDEX(DB_DO[],I35+1,5)</f>
        <v>SPARE</v>
      </c>
      <c r="K35" s="23" t="str" cm="1">
        <f t="array" ref="K35">INDEX(DB_DO[],I35+1,6)</f>
        <v>SPARE</v>
      </c>
    </row>
    <row r="36" spans="1:11" x14ac:dyDescent="0.25">
      <c r="A36" s="23">
        <v>1</v>
      </c>
      <c r="B36" s="23" t="str" cm="1">
        <f t="array" ref="B36">INDEX(DO_MODUL_NAMES[],CONFIG_DO[[#This Row],[MODUL NUM]]+1,2)</f>
        <v>A132</v>
      </c>
      <c r="C36" s="23">
        <v>8</v>
      </c>
      <c r="D36" s="23" t="s">
        <v>29</v>
      </c>
      <c r="E36" s="23">
        <v>287</v>
      </c>
      <c r="F36" s="24" t="str" cm="1">
        <f t="array" ref="F36">INDEX(DB_DO[],I36+1,3)</f>
        <v>SN</v>
      </c>
      <c r="G36" s="24" t="str" cm="1">
        <f t="array" ref="G36">INDEX(DB_DO[],I36+1,4)</f>
        <v>SPARE_287</v>
      </c>
      <c r="H36" s="23">
        <f>IF(CONFIG_DO[[#This Row],[CONFIG]]=$AB$13,1,0)</f>
        <v>0</v>
      </c>
      <c r="I36" s="23">
        <f t="shared" si="0"/>
        <v>287</v>
      </c>
      <c r="J36" s="23" t="str" cm="1">
        <f t="array" ref="J36">INDEX(DB_DO[],I36+1,5)</f>
        <v>SPARE</v>
      </c>
      <c r="K36" s="23" t="str" cm="1">
        <f t="array" ref="K36">INDEX(DB_DO[],I36+1,6)</f>
        <v>SPARE</v>
      </c>
    </row>
    <row r="37" spans="1:11" x14ac:dyDescent="0.25">
      <c r="A37" s="23">
        <v>1</v>
      </c>
      <c r="B37" s="23" t="str" cm="1">
        <f t="array" ref="B37">INDEX(DO_MODUL_NAMES[],CONFIG_DO[[#This Row],[MODUL NUM]]+1,2)</f>
        <v>A132</v>
      </c>
      <c r="C37" s="23">
        <v>9</v>
      </c>
      <c r="D37" s="23" t="s">
        <v>31</v>
      </c>
      <c r="E37" s="23">
        <v>96</v>
      </c>
      <c r="F37" s="24" t="str" cm="1">
        <f t="array" ref="F37">INDEX(DB_DO[],I37+1,3)</f>
        <v>TUR_OTHER</v>
      </c>
      <c r="G37" s="24" t="str" cm="1">
        <f t="array" ref="G37">INDEX(DB_DO[],I37+1,4)</f>
        <v>WICKET_GATE_HEATER_ON</v>
      </c>
      <c r="H37" s="23">
        <f>IF(CONFIG_DO[[#This Row],[CONFIG]]=$AB$13,1,0)</f>
        <v>1</v>
      </c>
      <c r="I37" s="23">
        <f t="shared" si="0"/>
        <v>96</v>
      </c>
      <c r="J37" s="23" cm="1">
        <f t="array" ref="J37">INDEX(DB_DO[],I37+1,5)</f>
        <v>0</v>
      </c>
      <c r="K37" s="23" cm="1">
        <f t="array" ref="K37">INDEX(DB_DO[],I37+1,6)</f>
        <v>0</v>
      </c>
    </row>
    <row r="38" spans="1:11" x14ac:dyDescent="0.25">
      <c r="A38" s="23">
        <v>1</v>
      </c>
      <c r="B38" s="23" t="str" cm="1">
        <f t="array" ref="B38">INDEX(DO_MODUL_NAMES[],CONFIG_DO[[#This Row],[MODUL NUM]]+1,2)</f>
        <v>A132</v>
      </c>
      <c r="C38" s="23">
        <v>10</v>
      </c>
      <c r="D38" s="23" t="s">
        <v>31</v>
      </c>
      <c r="E38" s="23">
        <v>97</v>
      </c>
      <c r="F38" s="24" t="str" cm="1">
        <f t="array" ref="F38">INDEX(DB_DO[],I38+1,3)</f>
        <v>TUR_OTHER</v>
      </c>
      <c r="G38" s="24" t="str" cm="1">
        <f t="array" ref="G38">INDEX(DB_DO[],I38+1,4)</f>
        <v>SPARE_97</v>
      </c>
      <c r="H38" s="23">
        <f>IF(CONFIG_DO[[#This Row],[CONFIG]]=$AB$13,1,0)</f>
        <v>1</v>
      </c>
      <c r="I38" s="23">
        <f t="shared" si="0"/>
        <v>97</v>
      </c>
      <c r="J38" s="23" cm="1">
        <f t="array" ref="J38">INDEX(DB_DO[],I38+1,5)</f>
        <v>0</v>
      </c>
      <c r="K38" s="23" cm="1">
        <f t="array" ref="K38">INDEX(DB_DO[],I38+1,6)</f>
        <v>0</v>
      </c>
    </row>
    <row r="39" spans="1:11" x14ac:dyDescent="0.25">
      <c r="A39" s="23">
        <v>1</v>
      </c>
      <c r="B39" s="23" t="str" cm="1">
        <f t="array" ref="B39">INDEX(DO_MODUL_NAMES[],CONFIG_DO[[#This Row],[MODUL NUM]]+1,2)</f>
        <v>A132</v>
      </c>
      <c r="C39" s="23">
        <v>11</v>
      </c>
      <c r="D39" s="23" t="s">
        <v>31</v>
      </c>
      <c r="E39" s="23">
        <v>195</v>
      </c>
      <c r="F39" s="24" t="str" cm="1">
        <f t="array" ref="F39">INDEX(DB_DO[],I39+1,3)</f>
        <v>WATERWAY_INTAKE</v>
      </c>
      <c r="G39" s="24" t="str" cm="1">
        <f t="array" ref="G39">INDEX(DB_DO[],I39+1,4)</f>
        <v>MIV_ON</v>
      </c>
      <c r="H39" s="23">
        <f>IF(CONFIG_DO[[#This Row],[CONFIG]]=$AB$13,1,0)</f>
        <v>1</v>
      </c>
      <c r="I39" s="23">
        <f t="shared" si="0"/>
        <v>195</v>
      </c>
      <c r="J39" s="23" cm="1">
        <f t="array" ref="J39">INDEX(DB_DO[],I39+1,5)</f>
        <v>0</v>
      </c>
      <c r="K39" s="23" t="str" cm="1">
        <f t="array" ref="K39">INDEX(DB_DO[],I39+1,6)</f>
        <v>EXC_SPARE_3</v>
      </c>
    </row>
    <row r="40" spans="1:11" x14ac:dyDescent="0.25">
      <c r="A40" s="23">
        <v>1</v>
      </c>
      <c r="B40" s="23" t="str" cm="1">
        <f t="array" ref="B40">INDEX(DO_MODUL_NAMES[],CONFIG_DO[[#This Row],[MODUL NUM]]+1,2)</f>
        <v>A132</v>
      </c>
      <c r="C40" s="23">
        <v>12</v>
      </c>
      <c r="D40" s="23" t="s">
        <v>31</v>
      </c>
      <c r="E40" s="23">
        <v>196</v>
      </c>
      <c r="F40" s="24" t="str" cm="1">
        <f t="array" ref="F40">INDEX(DB_DO[],I40+1,3)</f>
        <v>WATERWAY_INTAKE</v>
      </c>
      <c r="G40" s="24" t="str" cm="1">
        <f t="array" ref="G40">INDEX(DB_DO[],I40+1,4)</f>
        <v>MIV_OFF</v>
      </c>
      <c r="H40" s="23">
        <f>IF(CONFIG_DO[[#This Row],[CONFIG]]=$AB$13,1,0)</f>
        <v>1</v>
      </c>
      <c r="I40" s="23">
        <f t="shared" si="0"/>
        <v>196</v>
      </c>
      <c r="J40" s="23" cm="1">
        <f t="array" ref="J40">INDEX(DB_DO[],I40+1,5)</f>
        <v>0</v>
      </c>
      <c r="K40" s="23" cm="1">
        <f t="array" ref="K40">INDEX(DB_DO[],I40+1,6)</f>
        <v>0</v>
      </c>
    </row>
    <row r="41" spans="1:11" x14ac:dyDescent="0.25">
      <c r="A41" s="23">
        <v>1</v>
      </c>
      <c r="B41" s="23" t="str" cm="1">
        <f t="array" ref="B41">INDEX(DO_MODUL_NAMES[],CONFIG_DO[[#This Row],[MODUL NUM]]+1,2)</f>
        <v>A132</v>
      </c>
      <c r="C41" s="23">
        <v>13</v>
      </c>
      <c r="D41" s="23" t="s">
        <v>31</v>
      </c>
      <c r="E41" s="23">
        <v>98</v>
      </c>
      <c r="F41" s="24" t="str" cm="1">
        <f t="array" ref="F41">INDEX(DB_DO[],I41+1,3)</f>
        <v>TUR_OTHER</v>
      </c>
      <c r="G41" s="24" t="str" cm="1">
        <f t="array" ref="G41">INDEX(DB_DO[],I41+1,4)</f>
        <v>SPARE_98</v>
      </c>
      <c r="H41" s="23">
        <f>IF(CONFIG_DO[[#This Row],[CONFIG]]=$AB$13,1,0)</f>
        <v>1</v>
      </c>
      <c r="I41" s="23">
        <f t="shared" si="0"/>
        <v>98</v>
      </c>
      <c r="J41" s="23" cm="1">
        <f t="array" ref="J41">INDEX(DB_DO[],I41+1,5)</f>
        <v>0</v>
      </c>
      <c r="K41" s="23" cm="1">
        <f t="array" ref="K41">INDEX(DB_DO[],I41+1,6)</f>
        <v>0</v>
      </c>
    </row>
    <row r="42" spans="1:11" x14ac:dyDescent="0.25">
      <c r="A42" s="23">
        <v>1</v>
      </c>
      <c r="B42" s="23" t="str" cm="1">
        <f t="array" ref="B42">INDEX(DO_MODUL_NAMES[],CONFIG_DO[[#This Row],[MODUL NUM]]+1,2)</f>
        <v>A132</v>
      </c>
      <c r="C42" s="23">
        <v>14</v>
      </c>
      <c r="D42" s="23" t="s">
        <v>31</v>
      </c>
      <c r="E42" s="23">
        <v>99</v>
      </c>
      <c r="F42" s="24" t="str" cm="1">
        <f t="array" ref="F42">INDEX(DB_DO[],I42+1,3)</f>
        <v>TUR_OTHER</v>
      </c>
      <c r="G42" s="24" t="str" cm="1">
        <f t="array" ref="G42">INDEX(DB_DO[],I42+1,4)</f>
        <v>SPARE_99</v>
      </c>
      <c r="H42" s="23">
        <f>IF(CONFIG_DO[[#This Row],[CONFIG]]=$AB$13,1,0)</f>
        <v>1</v>
      </c>
      <c r="I42" s="23">
        <f t="shared" si="0"/>
        <v>99</v>
      </c>
      <c r="J42" s="23" cm="1">
        <f t="array" ref="J42">INDEX(DB_DO[],I42+1,5)</f>
        <v>0</v>
      </c>
      <c r="K42" s="23" cm="1">
        <f t="array" ref="K42">INDEX(DB_DO[],I42+1,6)</f>
        <v>0</v>
      </c>
    </row>
    <row r="43" spans="1:11" x14ac:dyDescent="0.25">
      <c r="A43" s="23">
        <v>1</v>
      </c>
      <c r="B43" s="23" t="str" cm="1">
        <f t="array" ref="B43">INDEX(DO_MODUL_NAMES[],CONFIG_DO[[#This Row],[MODUL NUM]]+1,2)</f>
        <v>A132</v>
      </c>
      <c r="C43" s="23">
        <v>15</v>
      </c>
      <c r="D43" s="23" t="s">
        <v>31</v>
      </c>
      <c r="E43" s="23">
        <v>7</v>
      </c>
      <c r="F43" s="24" t="str" cm="1">
        <f t="array" ref="F43">INDEX(DB_DO[],I43+1,3)</f>
        <v>TUR_FRA_KAP_CROSS</v>
      </c>
      <c r="G43" s="24" t="str" cm="1">
        <f t="array" ref="G43">INDEX(DB_DO[],I43+1,4)</f>
        <v>KAPLAN_DISTRIBUTOR_OPEN</v>
      </c>
      <c r="H43" s="23">
        <f>IF(CONFIG_DO[[#This Row],[CONFIG]]=$AB$13,1,0)</f>
        <v>1</v>
      </c>
      <c r="I43" s="23">
        <f t="shared" si="0"/>
        <v>7</v>
      </c>
      <c r="J43" s="23" cm="1">
        <f t="array" ref="J43">INDEX(DB_DO[],I43+1,5)</f>
        <v>0</v>
      </c>
      <c r="K43" s="23" cm="1">
        <f t="array" ref="K43">INDEX(DB_DO[],I43+1,6)</f>
        <v>0</v>
      </c>
    </row>
    <row r="44" spans="1:11" x14ac:dyDescent="0.25">
      <c r="A44" s="23">
        <v>2</v>
      </c>
      <c r="B44" s="23" t="str" cm="1">
        <f t="array" ref="B44">INDEX(DO_MODUL_NAMES[],CONFIG_DO[[#This Row],[MODUL NUM]]+1,2)</f>
        <v>A133</v>
      </c>
      <c r="C44" s="23">
        <v>0</v>
      </c>
      <c r="D44" s="23" t="s">
        <v>31</v>
      </c>
      <c r="E44" s="23">
        <v>8</v>
      </c>
      <c r="F44" s="24" t="str" cm="1">
        <f t="array" ref="F44">INDEX(DB_DO[],I44+1,3)</f>
        <v>TUR_FRA_KAP_CROSS</v>
      </c>
      <c r="G44" s="24" t="str" cm="1">
        <f t="array" ref="G44">INDEX(DB_DO[],I44+1,4)</f>
        <v>KAPLAN_DISTRIBUTOR_CLOSE</v>
      </c>
      <c r="H44" s="23">
        <f>IF(CONFIG_DO[[#This Row],[CONFIG]]=$AB$13,1,0)</f>
        <v>1</v>
      </c>
      <c r="I44" s="23">
        <f t="shared" si="0"/>
        <v>8</v>
      </c>
      <c r="J44" s="23" cm="1">
        <f t="array" ref="J44">INDEX(DB_DO[],I44+1,5)</f>
        <v>0</v>
      </c>
      <c r="K44" s="23" cm="1">
        <f t="array" ref="K44">INDEX(DB_DO[],I44+1,6)</f>
        <v>0</v>
      </c>
    </row>
    <row r="45" spans="1:11" x14ac:dyDescent="0.25">
      <c r="A45" s="23">
        <v>2</v>
      </c>
      <c r="B45" s="23" t="str" cm="1">
        <f t="array" ref="B45">INDEX(DO_MODUL_NAMES[],CONFIG_DO[[#This Row],[MODUL NUM]]+1,2)</f>
        <v>A133</v>
      </c>
      <c r="C45" s="23">
        <v>1</v>
      </c>
      <c r="D45" s="23" t="s">
        <v>31</v>
      </c>
      <c r="E45" s="23">
        <v>157</v>
      </c>
      <c r="F45" s="24" t="str" cm="1">
        <f t="array" ref="F45">INDEX(DB_DO[],I45+1,3)</f>
        <v>SUBSYS</v>
      </c>
      <c r="G45" s="24" t="str" cm="1">
        <f t="array" ref="G45">INDEX(DB_DO[],I45+1,4)</f>
        <v>SPARE_157</v>
      </c>
      <c r="H45" s="23">
        <f>IF(CONFIG_DO[[#This Row],[CONFIG]]=$AB$13,1,0)</f>
        <v>1</v>
      </c>
      <c r="I45" s="23">
        <f t="shared" si="0"/>
        <v>157</v>
      </c>
      <c r="J45" s="23" t="str" cm="1">
        <f t="array" ref="J45">INDEX(DB_DO[],I45+1,5)</f>
        <v>Auxiliary supply cubicle +BFA01</v>
      </c>
      <c r="K45" s="23" t="str" cm="1">
        <f t="array" ref="K45">INDEX(DB_DO[],I45+1,6)</f>
        <v>Drainage pump 1 Minicass reset (-2K05)</v>
      </c>
    </row>
    <row r="46" spans="1:11" x14ac:dyDescent="0.25">
      <c r="A46" s="23">
        <v>2</v>
      </c>
      <c r="B46" s="23" t="str" cm="1">
        <f t="array" ref="B46">INDEX(DO_MODUL_NAMES[],CONFIG_DO[[#This Row],[MODUL NUM]]+1,2)</f>
        <v>A133</v>
      </c>
      <c r="C46" s="23">
        <v>2</v>
      </c>
      <c r="D46" s="23" t="s">
        <v>29</v>
      </c>
      <c r="E46" s="23">
        <v>287</v>
      </c>
      <c r="F46" s="24" t="str" cm="1">
        <f t="array" ref="F46">INDEX(DB_DO[],I46+1,3)</f>
        <v>SN</v>
      </c>
      <c r="G46" s="24" t="str" cm="1">
        <f t="array" ref="G46">INDEX(DB_DO[],I46+1,4)</f>
        <v>SPARE_287</v>
      </c>
      <c r="H46" s="23">
        <f>IF(CONFIG_DO[[#This Row],[CONFIG]]=$AB$13,1,0)</f>
        <v>0</v>
      </c>
      <c r="I46" s="23">
        <f t="shared" si="0"/>
        <v>287</v>
      </c>
      <c r="J46" s="23" t="str" cm="1">
        <f t="array" ref="J46">INDEX(DB_DO[],I46+1,5)</f>
        <v>SPARE</v>
      </c>
      <c r="K46" s="23" t="str" cm="1">
        <f t="array" ref="K46">INDEX(DB_DO[],I46+1,6)</f>
        <v>SPARE</v>
      </c>
    </row>
    <row r="47" spans="1:11" x14ac:dyDescent="0.25">
      <c r="A47" s="23">
        <v>2</v>
      </c>
      <c r="B47" s="23" t="str" cm="1">
        <f t="array" ref="B47">INDEX(DO_MODUL_NAMES[],CONFIG_DO[[#This Row],[MODUL NUM]]+1,2)</f>
        <v>A133</v>
      </c>
      <c r="C47" s="23">
        <v>3</v>
      </c>
      <c r="D47" s="23" t="s">
        <v>31</v>
      </c>
      <c r="E47" s="23">
        <v>158</v>
      </c>
      <c r="F47" s="24" t="str" cm="1">
        <f t="array" ref="F47">INDEX(DB_DO[],I47+1,3)</f>
        <v>SUBSYS</v>
      </c>
      <c r="G47" s="24" t="str" cm="1">
        <f t="array" ref="G47">INDEX(DB_DO[],I47+1,4)</f>
        <v>SPARE_158</v>
      </c>
      <c r="H47" s="23">
        <f>IF(CONFIG_DO[[#This Row],[CONFIG]]=$AB$13,1,0)</f>
        <v>1</v>
      </c>
      <c r="I47" s="23">
        <f t="shared" si="0"/>
        <v>158</v>
      </c>
      <c r="J47" s="23" t="str" cm="1">
        <f t="array" ref="J47">INDEX(DB_DO[],I47+1,5)</f>
        <v>Auxiliary supply cubicle +BFA01</v>
      </c>
      <c r="K47" s="23" t="str" cm="1">
        <f t="array" ref="K47">INDEX(DB_DO[],I47+1,6)</f>
        <v>Drainage pump 2 Minicass reset (-2K06)</v>
      </c>
    </row>
    <row r="48" spans="1:11" x14ac:dyDescent="0.25">
      <c r="A48" s="23">
        <v>2</v>
      </c>
      <c r="B48" s="23" t="str" cm="1">
        <f t="array" ref="B48">INDEX(DO_MODUL_NAMES[],CONFIG_DO[[#This Row],[MODUL NUM]]+1,2)</f>
        <v>A133</v>
      </c>
      <c r="C48" s="23">
        <v>4</v>
      </c>
      <c r="D48" s="23" t="s">
        <v>31</v>
      </c>
      <c r="E48" s="23">
        <v>1</v>
      </c>
      <c r="F48" s="24" t="str" cm="1">
        <f t="array" ref="F48">INDEX(DB_DO[],I48+1,3)</f>
        <v>TUR_FRA_KAP_CROSS</v>
      </c>
      <c r="G48" s="24" t="str" cm="1">
        <f t="array" ref="G48">INDEX(DB_DO[],I48+1,4)</f>
        <v>FRANCIS_DISTRIBUTOR_ESD_1</v>
      </c>
      <c r="H48" s="23">
        <f>IF(CONFIG_DO[[#This Row],[CONFIG]]=$AB$13,1,0)</f>
        <v>1</v>
      </c>
      <c r="I48" s="23">
        <f t="shared" si="0"/>
        <v>1</v>
      </c>
      <c r="J48" s="23" t="str" cm="1">
        <f t="array" ref="J48">INDEX(DB_DO[],I48+1,5)</f>
        <v>HPU +1MEX10</v>
      </c>
      <c r="K48" s="23" t="str" cm="1">
        <f t="array" ref="K48">INDEX(DB_DO[],I48+1,6)</f>
        <v>HPU heater ON (-2K24)</v>
      </c>
    </row>
    <row r="49" spans="1:11" x14ac:dyDescent="0.25">
      <c r="A49" s="23">
        <v>2</v>
      </c>
      <c r="B49" s="23" t="str" cm="1">
        <f t="array" ref="B49">INDEX(DO_MODUL_NAMES[],CONFIG_DO[[#This Row],[MODUL NUM]]+1,2)</f>
        <v>A133</v>
      </c>
      <c r="C49" s="23">
        <v>5</v>
      </c>
      <c r="D49" s="23" t="s">
        <v>31</v>
      </c>
      <c r="E49" s="23">
        <v>159</v>
      </c>
      <c r="F49" s="24" t="str" cm="1">
        <f t="array" ref="F49">INDEX(DB_DO[],I49+1,3)</f>
        <v>SUBSYS</v>
      </c>
      <c r="G49" s="24" t="str" cm="1">
        <f t="array" ref="G49">INDEX(DB_DO[],I49+1,4)</f>
        <v>SPARE_159</v>
      </c>
      <c r="H49" s="23">
        <f>IF(CONFIG_DO[[#This Row],[CONFIG]]=$AB$13,1,0)</f>
        <v>1</v>
      </c>
      <c r="I49" s="23">
        <f t="shared" si="0"/>
        <v>159</v>
      </c>
      <c r="J49" s="23" cm="1">
        <f t="array" ref="J49">INDEX(DB_DO[],I49+1,5)</f>
        <v>0</v>
      </c>
      <c r="K49" s="23" cm="1">
        <f t="array" ref="K49">INDEX(DB_DO[],I49+1,6)</f>
        <v>0</v>
      </c>
    </row>
    <row r="50" spans="1:11" x14ac:dyDescent="0.25">
      <c r="A50" s="23">
        <v>2</v>
      </c>
      <c r="B50" s="23" t="str" cm="1">
        <f t="array" ref="B50">INDEX(DO_MODUL_NAMES[],CONFIG_DO[[#This Row],[MODUL NUM]]+1,2)</f>
        <v>A133</v>
      </c>
      <c r="C50" s="23">
        <v>6</v>
      </c>
      <c r="D50" s="23" t="s">
        <v>31</v>
      </c>
      <c r="E50" s="23">
        <v>189</v>
      </c>
      <c r="F50" s="24" t="str" cm="1">
        <f t="array" ref="F50">INDEX(DB_DO[],I50+1,3)</f>
        <v>CTRL_SYNC_EXC</v>
      </c>
      <c r="G50" s="24" t="str" cm="1">
        <f t="array" ref="G50">INDEX(DB_DO[],I50+1,4)</f>
        <v>GCB_OFF_1</v>
      </c>
      <c r="H50" s="23">
        <f>IF(CONFIG_DO[[#This Row],[CONFIG]]=$AB$13,1,0)</f>
        <v>1</v>
      </c>
      <c r="I50" s="23">
        <f t="shared" si="0"/>
        <v>189</v>
      </c>
      <c r="J50" s="23" t="str" cm="1">
        <f t="array" ref="J50">INDEX(DB_DO[],I50+1,5)</f>
        <v>Control and prot. cubice +0CJA01</v>
      </c>
      <c r="K50" s="23" t="str" cm="1">
        <f t="array" ref="K50">INDEX(DB_DO[],I50+1,6)</f>
        <v>QSD Reset (-2K04)</v>
      </c>
    </row>
    <row r="51" spans="1:11" x14ac:dyDescent="0.25">
      <c r="A51" s="23">
        <v>2</v>
      </c>
      <c r="B51" s="23" t="str" cm="1">
        <f t="array" ref="B51">INDEX(DO_MODUL_NAMES[],CONFIG_DO[[#This Row],[MODUL NUM]]+1,2)</f>
        <v>A133</v>
      </c>
      <c r="C51" s="23">
        <v>7</v>
      </c>
      <c r="D51" s="23" t="s">
        <v>31</v>
      </c>
      <c r="E51" s="23">
        <v>197</v>
      </c>
      <c r="F51" s="24" t="str" cm="1">
        <f t="array" ref="F51">INDEX(DB_DO[],I51+1,3)</f>
        <v>WATERWAY_INTAKE</v>
      </c>
      <c r="G51" s="24" t="str" cm="1">
        <f t="array" ref="G51">INDEX(DB_DO[],I51+1,4)</f>
        <v>INTAKE_GATE_1_ON</v>
      </c>
      <c r="H51" s="23">
        <f>IF(CONFIG_DO[[#This Row],[CONFIG]]=$AB$13,1,0)</f>
        <v>1</v>
      </c>
      <c r="I51" s="23">
        <f t="shared" si="0"/>
        <v>197</v>
      </c>
      <c r="J51" s="23" cm="1">
        <f t="array" ref="J51">INDEX(DB_DO[],I51+1,5)</f>
        <v>0</v>
      </c>
      <c r="K51" s="23" cm="1">
        <f t="array" ref="K51">INDEX(DB_DO[],I51+1,6)</f>
        <v>0</v>
      </c>
    </row>
    <row r="52" spans="1:11" x14ac:dyDescent="0.25">
      <c r="A52" s="23">
        <v>2</v>
      </c>
      <c r="B52" s="23" t="str" cm="1">
        <f t="array" ref="B52">INDEX(DO_MODUL_NAMES[],CONFIG_DO[[#This Row],[MODUL NUM]]+1,2)</f>
        <v>A133</v>
      </c>
      <c r="C52" s="23">
        <v>8</v>
      </c>
      <c r="D52" s="23" t="s">
        <v>29</v>
      </c>
      <c r="E52" s="23">
        <v>287</v>
      </c>
      <c r="F52" s="24" t="str" cm="1">
        <f t="array" ref="F52">INDEX(DB_DO[],I52+1,3)</f>
        <v>SN</v>
      </c>
      <c r="G52" s="24" t="str" cm="1">
        <f t="array" ref="G52">INDEX(DB_DO[],I52+1,4)</f>
        <v>SPARE_287</v>
      </c>
      <c r="H52" s="23">
        <f>IF(CONFIG_DO[[#This Row],[CONFIG]]=$AB$13,1,0)</f>
        <v>0</v>
      </c>
      <c r="I52" s="23">
        <f t="shared" si="0"/>
        <v>287</v>
      </c>
      <c r="J52" s="23" t="str" cm="1">
        <f t="array" ref="J52">INDEX(DB_DO[],I52+1,5)</f>
        <v>SPARE</v>
      </c>
      <c r="K52" s="23" t="str" cm="1">
        <f t="array" ref="K52">INDEX(DB_DO[],I52+1,6)</f>
        <v>SPARE</v>
      </c>
    </row>
    <row r="53" spans="1:11" x14ac:dyDescent="0.25">
      <c r="A53" s="23">
        <v>2</v>
      </c>
      <c r="B53" s="23" t="str" cm="1">
        <f t="array" ref="B53">INDEX(DO_MODUL_NAMES[],CONFIG_DO[[#This Row],[MODUL NUM]]+1,2)</f>
        <v>A133</v>
      </c>
      <c r="C53" s="23">
        <v>9</v>
      </c>
      <c r="D53" s="23" t="s">
        <v>29</v>
      </c>
      <c r="E53" s="23">
        <v>287</v>
      </c>
      <c r="F53" s="24" t="str" cm="1">
        <f t="array" ref="F53">INDEX(DB_DO[],I53+1,3)</f>
        <v>SN</v>
      </c>
      <c r="G53" s="24" t="str" cm="1">
        <f t="array" ref="G53">INDEX(DB_DO[],I53+1,4)</f>
        <v>SPARE_287</v>
      </c>
      <c r="H53" s="23">
        <f>IF(CONFIG_DO[[#This Row],[CONFIG]]=$AB$13,1,0)</f>
        <v>0</v>
      </c>
      <c r="I53" s="23">
        <f t="shared" si="0"/>
        <v>287</v>
      </c>
      <c r="J53" s="23" t="str" cm="1">
        <f t="array" ref="J53">INDEX(DB_DO[],I53+1,5)</f>
        <v>SPARE</v>
      </c>
      <c r="K53" s="23" t="str" cm="1">
        <f t="array" ref="K53">INDEX(DB_DO[],I53+1,6)</f>
        <v>SPARE</v>
      </c>
    </row>
    <row r="54" spans="1:11" x14ac:dyDescent="0.25">
      <c r="A54" s="23">
        <v>2</v>
      </c>
      <c r="B54" s="23" t="str" cm="1">
        <f t="array" ref="B54">INDEX(DO_MODUL_NAMES[],CONFIG_DO[[#This Row],[MODUL NUM]]+1,2)</f>
        <v>A133</v>
      </c>
      <c r="C54" s="23">
        <v>10</v>
      </c>
      <c r="D54" s="23" t="s">
        <v>29</v>
      </c>
      <c r="E54" s="23">
        <v>287</v>
      </c>
      <c r="F54" s="24" t="str" cm="1">
        <f t="array" ref="F54">INDEX(DB_DO[],I54+1,3)</f>
        <v>SN</v>
      </c>
      <c r="G54" s="24" t="str" cm="1">
        <f t="array" ref="G54">INDEX(DB_DO[],I54+1,4)</f>
        <v>SPARE_287</v>
      </c>
      <c r="H54" s="23">
        <f>IF(CONFIG_DO[[#This Row],[CONFIG]]=$AB$13,1,0)</f>
        <v>0</v>
      </c>
      <c r="I54" s="23">
        <f t="shared" si="0"/>
        <v>287</v>
      </c>
      <c r="J54" s="23" t="str" cm="1">
        <f t="array" ref="J54">INDEX(DB_DO[],I54+1,5)</f>
        <v>SPARE</v>
      </c>
      <c r="K54" s="23" t="str" cm="1">
        <f t="array" ref="K54">INDEX(DB_DO[],I54+1,6)</f>
        <v>SPARE</v>
      </c>
    </row>
    <row r="55" spans="1:11" x14ac:dyDescent="0.25">
      <c r="A55" s="23">
        <v>2</v>
      </c>
      <c r="B55" s="23" t="str" cm="1">
        <f t="array" ref="B55">INDEX(DO_MODUL_NAMES[],CONFIG_DO[[#This Row],[MODUL NUM]]+1,2)</f>
        <v>A133</v>
      </c>
      <c r="C55" s="23">
        <v>11</v>
      </c>
      <c r="D55" s="23" t="s">
        <v>29</v>
      </c>
      <c r="E55" s="23">
        <v>287</v>
      </c>
      <c r="F55" s="24" t="str" cm="1">
        <f t="array" ref="F55">INDEX(DB_DO[],I55+1,3)</f>
        <v>SN</v>
      </c>
      <c r="G55" s="24" t="str" cm="1">
        <f t="array" ref="G55">INDEX(DB_DO[],I55+1,4)</f>
        <v>SPARE_287</v>
      </c>
      <c r="H55" s="23">
        <f>IF(CONFIG_DO[[#This Row],[CONFIG]]=$AB$13,1,0)</f>
        <v>0</v>
      </c>
      <c r="I55" s="23">
        <f t="shared" si="0"/>
        <v>287</v>
      </c>
      <c r="J55" s="23" t="str" cm="1">
        <f t="array" ref="J55">INDEX(DB_DO[],I55+1,5)</f>
        <v>SPARE</v>
      </c>
      <c r="K55" s="23" t="str" cm="1">
        <f t="array" ref="K55">INDEX(DB_DO[],I55+1,6)</f>
        <v>SPARE</v>
      </c>
    </row>
    <row r="56" spans="1:11" x14ac:dyDescent="0.25">
      <c r="A56" s="23">
        <v>2</v>
      </c>
      <c r="B56" s="23" t="str" cm="1">
        <f t="array" ref="B56">INDEX(DO_MODUL_NAMES[],CONFIG_DO[[#This Row],[MODUL NUM]]+1,2)</f>
        <v>A133</v>
      </c>
      <c r="C56" s="23">
        <v>12</v>
      </c>
      <c r="D56" s="23" t="s">
        <v>29</v>
      </c>
      <c r="E56" s="23">
        <v>287</v>
      </c>
      <c r="F56" s="24" t="str" cm="1">
        <f t="array" ref="F56">INDEX(DB_DO[],I56+1,3)</f>
        <v>SN</v>
      </c>
      <c r="G56" s="24" t="str" cm="1">
        <f t="array" ref="G56">INDEX(DB_DO[],I56+1,4)</f>
        <v>SPARE_287</v>
      </c>
      <c r="H56" s="23">
        <f>IF(CONFIG_DO[[#This Row],[CONFIG]]=$AB$13,1,0)</f>
        <v>0</v>
      </c>
      <c r="I56" s="23">
        <f t="shared" si="0"/>
        <v>287</v>
      </c>
      <c r="J56" s="23" t="str" cm="1">
        <f t="array" ref="J56">INDEX(DB_DO[],I56+1,5)</f>
        <v>SPARE</v>
      </c>
      <c r="K56" s="23" t="str" cm="1">
        <f t="array" ref="K56">INDEX(DB_DO[],I56+1,6)</f>
        <v>SPARE</v>
      </c>
    </row>
    <row r="57" spans="1:11" x14ac:dyDescent="0.25">
      <c r="A57" s="23">
        <v>2</v>
      </c>
      <c r="B57" s="23" t="str" cm="1">
        <f t="array" ref="B57">INDEX(DO_MODUL_NAMES[],CONFIG_DO[[#This Row],[MODUL NUM]]+1,2)</f>
        <v>A133</v>
      </c>
      <c r="C57" s="23">
        <v>13</v>
      </c>
      <c r="D57" s="23" t="s">
        <v>29</v>
      </c>
      <c r="E57" s="23">
        <v>287</v>
      </c>
      <c r="F57" s="24" t="str" cm="1">
        <f t="array" ref="F57">INDEX(DB_DO[],I57+1,3)</f>
        <v>SN</v>
      </c>
      <c r="G57" s="24" t="str" cm="1">
        <f t="array" ref="G57">INDEX(DB_DO[],I57+1,4)</f>
        <v>SPARE_287</v>
      </c>
      <c r="H57" s="23">
        <f>IF(CONFIG_DO[[#This Row],[CONFIG]]=$AB$13,1,0)</f>
        <v>0</v>
      </c>
      <c r="I57" s="23">
        <f t="shared" si="0"/>
        <v>287</v>
      </c>
      <c r="J57" s="23" t="str" cm="1">
        <f t="array" ref="J57">INDEX(DB_DO[],I57+1,5)</f>
        <v>SPARE</v>
      </c>
      <c r="K57" s="23" t="str" cm="1">
        <f t="array" ref="K57">INDEX(DB_DO[],I57+1,6)</f>
        <v>SPARE</v>
      </c>
    </row>
    <row r="58" spans="1:11" x14ac:dyDescent="0.25">
      <c r="A58" s="23">
        <v>2</v>
      </c>
      <c r="B58" s="23" t="str" cm="1">
        <f t="array" ref="B58">INDEX(DO_MODUL_NAMES[],CONFIG_DO[[#This Row],[MODUL NUM]]+1,2)</f>
        <v>A133</v>
      </c>
      <c r="C58" s="23">
        <v>14</v>
      </c>
      <c r="D58" s="23" t="s">
        <v>29</v>
      </c>
      <c r="E58" s="23">
        <v>287</v>
      </c>
      <c r="F58" s="24" t="str" cm="1">
        <f t="array" ref="F58">INDEX(DB_DO[],I58+1,3)</f>
        <v>SN</v>
      </c>
      <c r="G58" s="24" t="str" cm="1">
        <f t="array" ref="G58">INDEX(DB_DO[],I58+1,4)</f>
        <v>SPARE_287</v>
      </c>
      <c r="H58" s="23">
        <f>IF(CONFIG_DO[[#This Row],[CONFIG]]=$AB$13,1,0)</f>
        <v>0</v>
      </c>
      <c r="I58" s="23">
        <f t="shared" si="0"/>
        <v>287</v>
      </c>
      <c r="J58" s="23" t="str" cm="1">
        <f t="array" ref="J58">INDEX(DB_DO[],I58+1,5)</f>
        <v>SPARE</v>
      </c>
      <c r="K58" s="23" t="str" cm="1">
        <f t="array" ref="K58">INDEX(DB_DO[],I58+1,6)</f>
        <v>SPARE</v>
      </c>
    </row>
    <row r="59" spans="1:11" x14ac:dyDescent="0.25">
      <c r="A59" s="23">
        <v>2</v>
      </c>
      <c r="B59" s="23" t="str" cm="1">
        <f t="array" ref="B59">INDEX(DO_MODUL_NAMES[],CONFIG_DO[[#This Row],[MODUL NUM]]+1,2)</f>
        <v>A133</v>
      </c>
      <c r="C59" s="23">
        <v>15</v>
      </c>
      <c r="D59" s="23" t="s">
        <v>29</v>
      </c>
      <c r="E59" s="23">
        <v>287</v>
      </c>
      <c r="F59" s="24" t="str" cm="1">
        <f t="array" ref="F59">INDEX(DB_DO[],I59+1,3)</f>
        <v>SN</v>
      </c>
      <c r="G59" s="24" t="str" cm="1">
        <f t="array" ref="G59">INDEX(DB_DO[],I59+1,4)</f>
        <v>SPARE_287</v>
      </c>
      <c r="H59" s="23">
        <f>IF(CONFIG_DO[[#This Row],[CONFIG]]=$AB$13,1,0)</f>
        <v>0</v>
      </c>
      <c r="I59" s="23">
        <f t="shared" si="0"/>
        <v>287</v>
      </c>
      <c r="J59" s="23" t="str" cm="1">
        <f t="array" ref="J59">INDEX(DB_DO[],I59+1,5)</f>
        <v>SPARE</v>
      </c>
      <c r="K59" s="23" t="str" cm="1">
        <f t="array" ref="K59">INDEX(DB_DO[],I59+1,6)</f>
        <v>SPARE</v>
      </c>
    </row>
    <row r="60" spans="1:11" x14ac:dyDescent="0.25">
      <c r="A60" s="23">
        <v>3</v>
      </c>
      <c r="B60" s="23" t="str" cm="1">
        <f t="array" ref="B60">INDEX(DO_MODUL_NAMES[],CONFIG_DO[[#This Row],[MODUL NUM]]+1,2)</f>
        <v>SPARE</v>
      </c>
      <c r="C60" s="23">
        <v>0</v>
      </c>
      <c r="D60" s="23" t="s">
        <v>29</v>
      </c>
      <c r="E60" s="23">
        <v>287</v>
      </c>
      <c r="F60" s="24" t="str" cm="1">
        <f t="array" ref="F60">INDEX(DB_DO[],I60+1,3)</f>
        <v>SN</v>
      </c>
      <c r="G60" s="24" t="str" cm="1">
        <f t="array" ref="G60">INDEX(DB_DO[],I60+1,4)</f>
        <v>SPARE_287</v>
      </c>
      <c r="H60" s="23">
        <f>IF(CONFIG_DO[[#This Row],[CONFIG]]=$AB$13,1,0)</f>
        <v>0</v>
      </c>
      <c r="I60" s="23">
        <f t="shared" si="0"/>
        <v>287</v>
      </c>
      <c r="J60" s="23" t="str" cm="1">
        <f t="array" ref="J60">INDEX(DB_DO[],I60+1,5)</f>
        <v>SPARE</v>
      </c>
      <c r="K60" s="23" t="str" cm="1">
        <f t="array" ref="K60">INDEX(DB_DO[],I60+1,6)</f>
        <v>SPARE</v>
      </c>
    </row>
    <row r="61" spans="1:11" x14ac:dyDescent="0.25">
      <c r="A61" s="23">
        <v>3</v>
      </c>
      <c r="B61" s="23" t="str" cm="1">
        <f t="array" ref="B61">INDEX(DO_MODUL_NAMES[],CONFIG_DO[[#This Row],[MODUL NUM]]+1,2)</f>
        <v>SPARE</v>
      </c>
      <c r="C61" s="23">
        <v>1</v>
      </c>
      <c r="D61" s="23" t="s">
        <v>29</v>
      </c>
      <c r="E61" s="23">
        <v>287</v>
      </c>
      <c r="F61" s="24" t="str" cm="1">
        <f t="array" ref="F61">INDEX(DB_DO[],I61+1,3)</f>
        <v>SN</v>
      </c>
      <c r="G61" s="24" t="str" cm="1">
        <f t="array" ref="G61">INDEX(DB_DO[],I61+1,4)</f>
        <v>SPARE_287</v>
      </c>
      <c r="H61" s="23">
        <f>IF(CONFIG_DO[[#This Row],[CONFIG]]=$AB$13,1,0)</f>
        <v>0</v>
      </c>
      <c r="I61" s="23">
        <f t="shared" si="0"/>
        <v>287</v>
      </c>
      <c r="J61" s="23" t="str" cm="1">
        <f t="array" ref="J61">INDEX(DB_DO[],I61+1,5)</f>
        <v>SPARE</v>
      </c>
      <c r="K61" s="23" t="str" cm="1">
        <f t="array" ref="K61">INDEX(DB_DO[],I61+1,6)</f>
        <v>SPARE</v>
      </c>
    </row>
    <row r="62" spans="1:11" x14ac:dyDescent="0.25">
      <c r="A62" s="23">
        <v>3</v>
      </c>
      <c r="B62" s="23" t="str" cm="1">
        <f t="array" ref="B62">INDEX(DO_MODUL_NAMES[],CONFIG_DO[[#This Row],[MODUL NUM]]+1,2)</f>
        <v>SPARE</v>
      </c>
      <c r="C62" s="23">
        <v>2</v>
      </c>
      <c r="D62" s="23" t="s">
        <v>29</v>
      </c>
      <c r="E62" s="23">
        <v>287</v>
      </c>
      <c r="F62" s="24" t="str" cm="1">
        <f t="array" ref="F62">INDEX(DB_DO[],I62+1,3)</f>
        <v>SN</v>
      </c>
      <c r="G62" s="24" t="str" cm="1">
        <f t="array" ref="G62">INDEX(DB_DO[],I62+1,4)</f>
        <v>SPARE_287</v>
      </c>
      <c r="H62" s="23">
        <f>IF(CONFIG_DO[[#This Row],[CONFIG]]=$AB$13,1,0)</f>
        <v>0</v>
      </c>
      <c r="I62" s="23">
        <f t="shared" si="0"/>
        <v>287</v>
      </c>
      <c r="J62" s="23" t="str" cm="1">
        <f t="array" ref="J62">INDEX(DB_DO[],I62+1,5)</f>
        <v>SPARE</v>
      </c>
      <c r="K62" s="23" t="str" cm="1">
        <f t="array" ref="K62">INDEX(DB_DO[],I62+1,6)</f>
        <v>SPARE</v>
      </c>
    </row>
    <row r="63" spans="1:11" x14ac:dyDescent="0.25">
      <c r="A63" s="23">
        <v>3</v>
      </c>
      <c r="B63" s="23" t="str" cm="1">
        <f t="array" ref="B63">INDEX(DO_MODUL_NAMES[],CONFIG_DO[[#This Row],[MODUL NUM]]+1,2)</f>
        <v>SPARE</v>
      </c>
      <c r="C63" s="23">
        <v>3</v>
      </c>
      <c r="D63" s="23" t="s">
        <v>29</v>
      </c>
      <c r="E63" s="23">
        <v>287</v>
      </c>
      <c r="F63" s="24" t="str" cm="1">
        <f t="array" ref="F63">INDEX(DB_DO[],I63+1,3)</f>
        <v>SN</v>
      </c>
      <c r="G63" s="24" t="str" cm="1">
        <f t="array" ref="G63">INDEX(DB_DO[],I63+1,4)</f>
        <v>SPARE_287</v>
      </c>
      <c r="H63" s="23">
        <f>IF(CONFIG_DO[[#This Row],[CONFIG]]=$AB$13,1,0)</f>
        <v>0</v>
      </c>
      <c r="I63" s="23">
        <f t="shared" si="0"/>
        <v>287</v>
      </c>
      <c r="J63" s="23" t="str" cm="1">
        <f t="array" ref="J63">INDEX(DB_DO[],I63+1,5)</f>
        <v>SPARE</v>
      </c>
      <c r="K63" s="23" t="str" cm="1">
        <f t="array" ref="K63">INDEX(DB_DO[],I63+1,6)</f>
        <v>SPARE</v>
      </c>
    </row>
    <row r="64" spans="1:11" x14ac:dyDescent="0.25">
      <c r="A64" s="23">
        <v>3</v>
      </c>
      <c r="B64" s="23" t="str" cm="1">
        <f t="array" ref="B64">INDEX(DO_MODUL_NAMES[],CONFIG_DO[[#This Row],[MODUL NUM]]+1,2)</f>
        <v>SPARE</v>
      </c>
      <c r="C64" s="23">
        <v>4</v>
      </c>
      <c r="D64" s="23" t="s">
        <v>29</v>
      </c>
      <c r="E64" s="23">
        <v>287</v>
      </c>
      <c r="F64" s="24" t="str" cm="1">
        <f t="array" ref="F64">INDEX(DB_DO[],I64+1,3)</f>
        <v>SN</v>
      </c>
      <c r="G64" s="24" t="str" cm="1">
        <f t="array" ref="G64">INDEX(DB_DO[],I64+1,4)</f>
        <v>SPARE_287</v>
      </c>
      <c r="H64" s="23">
        <f>IF(CONFIG_DO[[#This Row],[CONFIG]]=$AB$13,1,0)</f>
        <v>0</v>
      </c>
      <c r="I64" s="23">
        <f t="shared" si="0"/>
        <v>287</v>
      </c>
      <c r="J64" s="23" t="str" cm="1">
        <f t="array" ref="J64">INDEX(DB_DO[],I64+1,5)</f>
        <v>SPARE</v>
      </c>
      <c r="K64" s="23" t="str" cm="1">
        <f t="array" ref="K64">INDEX(DB_DO[],I64+1,6)</f>
        <v>SPARE</v>
      </c>
    </row>
    <row r="65" spans="1:11" x14ac:dyDescent="0.25">
      <c r="A65" s="23">
        <v>3</v>
      </c>
      <c r="B65" s="23" t="str" cm="1">
        <f t="array" ref="B65">INDEX(DO_MODUL_NAMES[],CONFIG_DO[[#This Row],[MODUL NUM]]+1,2)</f>
        <v>SPARE</v>
      </c>
      <c r="C65" s="23">
        <v>5</v>
      </c>
      <c r="D65" s="23" t="s">
        <v>29</v>
      </c>
      <c r="E65" s="23">
        <v>287</v>
      </c>
      <c r="F65" s="24" t="str" cm="1">
        <f t="array" ref="F65">INDEX(DB_DO[],I65+1,3)</f>
        <v>SN</v>
      </c>
      <c r="G65" s="24" t="str" cm="1">
        <f t="array" ref="G65">INDEX(DB_DO[],I65+1,4)</f>
        <v>SPARE_287</v>
      </c>
      <c r="H65" s="23">
        <f>IF(CONFIG_DO[[#This Row],[CONFIG]]=$AB$13,1,0)</f>
        <v>0</v>
      </c>
      <c r="I65" s="23">
        <f t="shared" si="0"/>
        <v>287</v>
      </c>
      <c r="J65" s="23" t="str" cm="1">
        <f t="array" ref="J65">INDEX(DB_DO[],I65+1,5)</f>
        <v>SPARE</v>
      </c>
      <c r="K65" s="23" t="str" cm="1">
        <f t="array" ref="K65">INDEX(DB_DO[],I65+1,6)</f>
        <v>SPARE</v>
      </c>
    </row>
    <row r="66" spans="1:11" x14ac:dyDescent="0.25">
      <c r="A66" s="23">
        <v>3</v>
      </c>
      <c r="B66" s="23" t="str" cm="1">
        <f t="array" ref="B66">INDEX(DO_MODUL_NAMES[],CONFIG_DO[[#This Row],[MODUL NUM]]+1,2)</f>
        <v>SPARE</v>
      </c>
      <c r="C66" s="23">
        <v>6</v>
      </c>
      <c r="D66" s="23" t="s">
        <v>29</v>
      </c>
      <c r="E66" s="23">
        <v>287</v>
      </c>
      <c r="F66" s="24" t="str" cm="1">
        <f t="array" ref="F66">INDEX(DB_DO[],I66+1,3)</f>
        <v>SN</v>
      </c>
      <c r="G66" s="24" t="str" cm="1">
        <f t="array" ref="G66">INDEX(DB_DO[],I66+1,4)</f>
        <v>SPARE_287</v>
      </c>
      <c r="H66" s="23">
        <f>IF(CONFIG_DO[[#This Row],[CONFIG]]=$AB$13,1,0)</f>
        <v>0</v>
      </c>
      <c r="I66" s="23">
        <f t="shared" si="0"/>
        <v>287</v>
      </c>
      <c r="J66" s="23" t="str" cm="1">
        <f t="array" ref="J66">INDEX(DB_DO[],I66+1,5)</f>
        <v>SPARE</v>
      </c>
      <c r="K66" s="23" t="str" cm="1">
        <f t="array" ref="K66">INDEX(DB_DO[],I66+1,6)</f>
        <v>SPARE</v>
      </c>
    </row>
    <row r="67" spans="1:11" x14ac:dyDescent="0.25">
      <c r="A67" s="23">
        <v>3</v>
      </c>
      <c r="B67" s="23" t="str" cm="1">
        <f t="array" ref="B67">INDEX(DO_MODUL_NAMES[],CONFIG_DO[[#This Row],[MODUL NUM]]+1,2)</f>
        <v>SPARE</v>
      </c>
      <c r="C67" s="23">
        <v>7</v>
      </c>
      <c r="D67" s="23" t="s">
        <v>29</v>
      </c>
      <c r="E67" s="23">
        <v>287</v>
      </c>
      <c r="F67" s="24" t="str" cm="1">
        <f t="array" ref="F67">INDEX(DB_DO[],I67+1,3)</f>
        <v>SN</v>
      </c>
      <c r="G67" s="24" t="str" cm="1">
        <f t="array" ref="G67">INDEX(DB_DO[],I67+1,4)</f>
        <v>SPARE_287</v>
      </c>
      <c r="H67" s="23">
        <f>IF(CONFIG_DO[[#This Row],[CONFIG]]=$AB$13,1,0)</f>
        <v>0</v>
      </c>
      <c r="I67" s="23">
        <f t="shared" si="0"/>
        <v>287</v>
      </c>
      <c r="J67" s="23" t="str" cm="1">
        <f t="array" ref="J67">INDEX(DB_DO[],I67+1,5)</f>
        <v>SPARE</v>
      </c>
      <c r="K67" s="23" t="str" cm="1">
        <f t="array" ref="K67">INDEX(DB_DO[],I67+1,6)</f>
        <v>SPARE</v>
      </c>
    </row>
    <row r="68" spans="1:11" x14ac:dyDescent="0.25">
      <c r="A68" s="23">
        <v>3</v>
      </c>
      <c r="B68" s="23" t="str" cm="1">
        <f t="array" ref="B68">INDEX(DO_MODUL_NAMES[],CONFIG_DO[[#This Row],[MODUL NUM]]+1,2)</f>
        <v>SPARE</v>
      </c>
      <c r="C68" s="23">
        <v>8</v>
      </c>
      <c r="D68" s="23" t="s">
        <v>31</v>
      </c>
      <c r="E68" s="23">
        <v>233</v>
      </c>
      <c r="F68" s="24" t="str" cm="1">
        <f t="array" ref="F68">INDEX(DB_DO[],I68+1,3)</f>
        <v>CUBIC_AND_SIGNAL</v>
      </c>
      <c r="G68" s="24" t="str" cm="1">
        <f t="array" ref="G68">INDEX(DB_DO[],I68+1,4)</f>
        <v>GCB_READY_TO_CLOSE</v>
      </c>
      <c r="H68" s="23">
        <f>IF(CONFIG_DO[[#This Row],[CONFIG]]=$AB$13,1,0)</f>
        <v>1</v>
      </c>
      <c r="I68" s="23">
        <f t="shared" si="0"/>
        <v>233</v>
      </c>
      <c r="J68" s="23" cm="1">
        <f t="array" ref="J68">INDEX(DB_DO[],I68+1,5)</f>
        <v>0</v>
      </c>
      <c r="K68" s="23" t="str" cm="1">
        <f t="array" ref="K68">INDEX(DB_DO[],I68+1,6)</f>
        <v>GCB ready for close</v>
      </c>
    </row>
    <row r="69" spans="1:11" x14ac:dyDescent="0.25">
      <c r="A69" s="23">
        <v>3</v>
      </c>
      <c r="B69" s="23" t="str" cm="1">
        <f t="array" ref="B69">INDEX(DO_MODUL_NAMES[],CONFIG_DO[[#This Row],[MODUL NUM]]+1,2)</f>
        <v>SPARE</v>
      </c>
      <c r="C69" s="23">
        <v>9</v>
      </c>
      <c r="D69" s="23" t="s">
        <v>31</v>
      </c>
      <c r="E69" s="23">
        <v>186</v>
      </c>
      <c r="F69" s="24" t="str" cm="1">
        <f t="array" ref="F69">INDEX(DB_DO[],I69+1,3)</f>
        <v>CTRL_SYNC_EXC</v>
      </c>
      <c r="G69" s="24" t="str" cm="1">
        <f t="array" ref="G69">INDEX(DB_DO[],I69+1,4)</f>
        <v>SYNC_CONT_ON</v>
      </c>
      <c r="H69" s="23">
        <f>IF(CONFIG_DO[[#This Row],[CONFIG]]=$AB$13,1,0)</f>
        <v>1</v>
      </c>
      <c r="I69" s="23">
        <f t="shared" si="0"/>
        <v>186</v>
      </c>
      <c r="J69" s="23" t="str" cm="1">
        <f t="array" ref="J69">INDEX(DB_DO[],I69+1,5)</f>
        <v>Generator +MKA10</v>
      </c>
      <c r="K69" s="23" t="str" cm="1">
        <f t="array" ref="K69">INDEX(DB_DO[],I69+1,6)</f>
        <v>Excitation AVR higher (-2K11)</v>
      </c>
    </row>
    <row r="70" spans="1:11" x14ac:dyDescent="0.25">
      <c r="A70" s="23">
        <v>3</v>
      </c>
      <c r="B70" s="23" t="str" cm="1">
        <f t="array" ref="B70">INDEX(DO_MODUL_NAMES[],CONFIG_DO[[#This Row],[MODUL NUM]]+1,2)</f>
        <v>SPARE</v>
      </c>
      <c r="C70" s="23">
        <v>10</v>
      </c>
      <c r="D70" s="23" t="s">
        <v>31</v>
      </c>
      <c r="E70" s="23">
        <v>185</v>
      </c>
      <c r="F70" s="24" t="str" cm="1">
        <f t="array" ref="F70">INDEX(DB_DO[],I70+1,3)</f>
        <v>CTRL_SYNC_EXC</v>
      </c>
      <c r="G70" s="24" t="str" cm="1">
        <f t="array" ref="G70">INDEX(DB_DO[],I70+1,4)</f>
        <v>SYNC_ON</v>
      </c>
      <c r="H70" s="23">
        <f>IF(CONFIG_DO[[#This Row],[CONFIG]]=$AB$13,1,0)</f>
        <v>1</v>
      </c>
      <c r="I70" s="23">
        <f t="shared" si="0"/>
        <v>185</v>
      </c>
      <c r="J70" s="23" t="str" cm="1">
        <f t="array" ref="J70">INDEX(DB_DO[],I70+1,5)</f>
        <v>GCB cubicle +BAC01</v>
      </c>
      <c r="K70" s="23" t="str" cm="1">
        <f t="array" ref="K70">INDEX(DB_DO[],I70+1,6)</f>
        <v>Synchronization ON</v>
      </c>
    </row>
    <row r="71" spans="1:11" x14ac:dyDescent="0.25">
      <c r="A71" s="23">
        <v>3</v>
      </c>
      <c r="B71" s="23" t="str" cm="1">
        <f t="array" ref="B71">INDEX(DO_MODUL_NAMES[],CONFIG_DO[[#This Row],[MODUL NUM]]+1,2)</f>
        <v>SPARE</v>
      </c>
      <c r="C71" s="23">
        <v>11</v>
      </c>
      <c r="D71" s="23" t="s">
        <v>31</v>
      </c>
      <c r="E71" s="23">
        <v>169</v>
      </c>
      <c r="F71" s="24" t="str" cm="1">
        <f t="array" ref="F71">INDEX(DB_DO[],I71+1,3)</f>
        <v>CTRL_SYNC_EXC</v>
      </c>
      <c r="G71" s="24" t="str" cm="1">
        <f t="array" ref="G71">INDEX(DB_DO[],I71+1,4)</f>
        <v>GEN_PROT_RESET</v>
      </c>
      <c r="H71" s="23">
        <f>IF(CONFIG_DO[[#This Row],[CONFIG]]=$AB$13,1,0)</f>
        <v>1</v>
      </c>
      <c r="I71" s="23">
        <f t="shared" si="0"/>
        <v>169</v>
      </c>
      <c r="J71" s="23" cm="1">
        <f t="array" ref="J71">INDEX(DB_DO[],I71+1,5)</f>
        <v>0</v>
      </c>
      <c r="K71" s="23" cm="1">
        <f t="array" ref="K71">INDEX(DB_DO[],I71+1,6)</f>
        <v>0</v>
      </c>
    </row>
    <row r="72" spans="1:11" x14ac:dyDescent="0.25">
      <c r="A72" s="23">
        <v>3</v>
      </c>
      <c r="B72" s="23" t="str" cm="1">
        <f t="array" ref="B72">INDEX(DO_MODUL_NAMES[],CONFIG_DO[[#This Row],[MODUL NUM]]+1,2)</f>
        <v>SPARE</v>
      </c>
      <c r="C72" s="23">
        <v>12</v>
      </c>
      <c r="D72" s="23" t="s">
        <v>31</v>
      </c>
      <c r="E72" s="23">
        <v>228</v>
      </c>
      <c r="F72" s="24" t="str" cm="1">
        <f t="array" ref="F72">INDEX(DB_DO[],I72+1,3)</f>
        <v>CUBIC_AND_SIGNAL</v>
      </c>
      <c r="G72" s="24" t="str" cm="1">
        <f t="array" ref="G72">INDEX(DB_DO[],I72+1,4)</f>
        <v>SIGN_WARNING</v>
      </c>
      <c r="H72" s="23">
        <f>IF(CONFIG_DO[[#This Row],[CONFIG]]=$AB$13,1,0)</f>
        <v>1</v>
      </c>
      <c r="I72" s="23">
        <f t="shared" si="0"/>
        <v>228</v>
      </c>
      <c r="J72" s="23" t="str" cm="1">
        <f t="array" ref="J72">INDEX(DB_DO[],I72+1,5)</f>
        <v>Common control cubice +0CJA01</v>
      </c>
      <c r="K72" s="23" t="str" cm="1">
        <f t="array" ref="K72">INDEX(DB_DO[],I72+1,6)</f>
        <v>Ready for auto start</v>
      </c>
    </row>
    <row r="73" spans="1:11" x14ac:dyDescent="0.25">
      <c r="A73" s="23">
        <v>3</v>
      </c>
      <c r="B73" s="23" t="str" cm="1">
        <f t="array" ref="B73">INDEX(DO_MODUL_NAMES[],CONFIG_DO[[#This Row],[MODUL NUM]]+1,2)</f>
        <v>SPARE</v>
      </c>
      <c r="C73" s="23">
        <v>13</v>
      </c>
      <c r="D73" s="23" t="s">
        <v>31</v>
      </c>
      <c r="E73" s="23">
        <v>229</v>
      </c>
      <c r="F73" s="24" t="str" cm="1">
        <f t="array" ref="F73">INDEX(DB_DO[],I73+1,3)</f>
        <v>CUBIC_AND_SIGNAL</v>
      </c>
      <c r="G73" s="24" t="str" cm="1">
        <f t="array" ref="G73">INDEX(DB_DO[],I73+1,4)</f>
        <v>SIGN_FAILURE</v>
      </c>
      <c r="H73" s="23">
        <f>IF(CONFIG_DO[[#This Row],[CONFIG]]=$AB$13,1,0)</f>
        <v>1</v>
      </c>
      <c r="I73" s="23">
        <f t="shared" si="0"/>
        <v>229</v>
      </c>
      <c r="J73" s="23" t="str" cm="1">
        <f t="array" ref="J73">INDEX(DB_DO[],I73+1,5)</f>
        <v>Common control cubice +0CJA01</v>
      </c>
      <c r="K73" s="23" t="str" cm="1">
        <f t="array" ref="K73">INDEX(DB_DO[],I73+1,6)</f>
        <v>Signalization warning</v>
      </c>
    </row>
    <row r="74" spans="1:11" x14ac:dyDescent="0.25">
      <c r="A74" s="23">
        <v>3</v>
      </c>
      <c r="B74" s="23" t="str" cm="1">
        <f t="array" ref="B74">INDEX(DO_MODUL_NAMES[],CONFIG_DO[[#This Row],[MODUL NUM]]+1,2)</f>
        <v>SPARE</v>
      </c>
      <c r="C74" s="23">
        <v>14</v>
      </c>
      <c r="D74" s="23" t="s">
        <v>31</v>
      </c>
      <c r="E74" s="23">
        <v>227</v>
      </c>
      <c r="F74" s="24" t="str" cm="1">
        <f t="array" ref="F74">INDEX(DB_DO[],I74+1,3)</f>
        <v>CUBIC_AND_SIGNAL</v>
      </c>
      <c r="G74" s="24" t="str" cm="1">
        <f t="array" ref="G74">INDEX(DB_DO[],I74+1,4)</f>
        <v>SIGN_READY_FOR_AUTO_START</v>
      </c>
      <c r="H74" s="23">
        <f>IF(CONFIG_DO[[#This Row],[CONFIG]]=$AB$13,1,0)</f>
        <v>1</v>
      </c>
      <c r="I74" s="23">
        <f t="shared" si="0"/>
        <v>227</v>
      </c>
      <c r="J74" s="23" t="str" cm="1">
        <f t="array" ref="J74">INDEX(DB_DO[],I74+1,5)</f>
        <v>Common control cubice +0CJA01</v>
      </c>
      <c r="K74" s="23" t="str" cm="1">
        <f t="array" ref="K74">INDEX(DB_DO[],I74+1,6)</f>
        <v>Signalization faliure</v>
      </c>
    </row>
    <row r="75" spans="1:11" x14ac:dyDescent="0.25">
      <c r="A75" s="23">
        <v>3</v>
      </c>
      <c r="B75" s="23" t="str" cm="1">
        <f t="array" ref="B75">INDEX(DO_MODUL_NAMES[],CONFIG_DO[[#This Row],[MODUL NUM]]+1,2)</f>
        <v>SPARE</v>
      </c>
      <c r="C75" s="23">
        <v>15</v>
      </c>
      <c r="D75" s="23" t="s">
        <v>31</v>
      </c>
      <c r="E75" s="23">
        <v>230</v>
      </c>
      <c r="F75" s="24" t="str" cm="1">
        <f t="array" ref="F75">INDEX(DB_DO[],I75+1,3)</f>
        <v>CUBIC_AND_SIGNAL</v>
      </c>
      <c r="G75" s="24" t="str" cm="1">
        <f t="array" ref="G75">INDEX(DB_DO[],I75+1,4)</f>
        <v>SIGN_ESD</v>
      </c>
      <c r="H75" s="23">
        <f>IF(CONFIG_DO[[#This Row],[CONFIG]]=$AB$13,1,0)</f>
        <v>1</v>
      </c>
      <c r="I75" s="23">
        <f t="shared" si="0"/>
        <v>230</v>
      </c>
      <c r="J75" s="23" t="str" cm="1">
        <f t="array" ref="J75">INDEX(DB_DO[],I75+1,5)</f>
        <v>Common control cubice +0CJA01</v>
      </c>
      <c r="K75" s="23" t="str" cm="1">
        <f t="array" ref="K75">INDEX(DB_DO[],I75+1,6)</f>
        <v>Signalization ESD</v>
      </c>
    </row>
    <row r="76" spans="1:11" x14ac:dyDescent="0.25">
      <c r="A76" s="23">
        <v>4</v>
      </c>
      <c r="B76" s="23" t="str" cm="1">
        <f t="array" ref="B76">INDEX(DO_MODUL_NAMES[],CONFIG_DO[[#This Row],[MODUL NUM]]+1,2)</f>
        <v>SPARE</v>
      </c>
      <c r="C76" s="23">
        <v>0</v>
      </c>
      <c r="D76" s="23" t="s">
        <v>29</v>
      </c>
      <c r="E76" s="23">
        <v>287</v>
      </c>
      <c r="F76" s="24" t="str" cm="1">
        <f t="array" ref="F76">INDEX(DB_DO[],I76+1,3)</f>
        <v>SN</v>
      </c>
      <c r="G76" s="24" t="str" cm="1">
        <f t="array" ref="G76">INDEX(DB_DO[],I76+1,4)</f>
        <v>SPARE_287</v>
      </c>
      <c r="H76" s="23">
        <f>IF(CONFIG_DO[[#This Row],[CONFIG]]=$AB$13,1,0)</f>
        <v>0</v>
      </c>
      <c r="I76" s="23">
        <f t="shared" ref="I76:I139" si="1">IF(D76=$AB$13,E76,$AC$12)</f>
        <v>287</v>
      </c>
      <c r="J76" s="23" t="str" cm="1">
        <f t="array" ref="J76">INDEX(DB_DO[],I76+1,5)</f>
        <v>SPARE</v>
      </c>
      <c r="K76" s="23" t="str" cm="1">
        <f t="array" ref="K76">INDEX(DB_DO[],I76+1,6)</f>
        <v>SPARE</v>
      </c>
    </row>
    <row r="77" spans="1:11" x14ac:dyDescent="0.25">
      <c r="A77" s="23">
        <v>4</v>
      </c>
      <c r="B77" s="23" t="str" cm="1">
        <f t="array" ref="B77">INDEX(DO_MODUL_NAMES[],CONFIG_DO[[#This Row],[MODUL NUM]]+1,2)</f>
        <v>SPARE</v>
      </c>
      <c r="C77" s="23">
        <v>1</v>
      </c>
      <c r="D77" s="23" t="s">
        <v>29</v>
      </c>
      <c r="E77" s="23">
        <v>287</v>
      </c>
      <c r="F77" s="24" t="str" cm="1">
        <f t="array" ref="F77">INDEX(DB_DO[],I77+1,3)</f>
        <v>SN</v>
      </c>
      <c r="G77" s="24" t="str" cm="1">
        <f t="array" ref="G77">INDEX(DB_DO[],I77+1,4)</f>
        <v>SPARE_287</v>
      </c>
      <c r="H77" s="23">
        <f>IF(CONFIG_DO[[#This Row],[CONFIG]]=$AB$13,1,0)</f>
        <v>0</v>
      </c>
      <c r="I77" s="23">
        <f t="shared" si="1"/>
        <v>287</v>
      </c>
      <c r="J77" s="23" t="str" cm="1">
        <f t="array" ref="J77">INDEX(DB_DO[],I77+1,5)</f>
        <v>SPARE</v>
      </c>
      <c r="K77" s="23" t="str" cm="1">
        <f t="array" ref="K77">INDEX(DB_DO[],I77+1,6)</f>
        <v>SPARE</v>
      </c>
    </row>
    <row r="78" spans="1:11" x14ac:dyDescent="0.25">
      <c r="A78" s="23">
        <v>4</v>
      </c>
      <c r="B78" s="23" t="str" cm="1">
        <f t="array" ref="B78">INDEX(DO_MODUL_NAMES[],CONFIG_DO[[#This Row],[MODUL NUM]]+1,2)</f>
        <v>SPARE</v>
      </c>
      <c r="C78" s="23">
        <v>2</v>
      </c>
      <c r="D78" s="23" t="s">
        <v>29</v>
      </c>
      <c r="E78" s="23">
        <v>287</v>
      </c>
      <c r="F78" s="24" t="str" cm="1">
        <f t="array" ref="F78">INDEX(DB_DO[],I78+1,3)</f>
        <v>SN</v>
      </c>
      <c r="G78" s="24" t="str" cm="1">
        <f t="array" ref="G78">INDEX(DB_DO[],I78+1,4)</f>
        <v>SPARE_287</v>
      </c>
      <c r="H78" s="23">
        <f>IF(CONFIG_DO[[#This Row],[CONFIG]]=$AB$13,1,0)</f>
        <v>0</v>
      </c>
      <c r="I78" s="23">
        <f t="shared" si="1"/>
        <v>287</v>
      </c>
      <c r="J78" s="23" t="str" cm="1">
        <f t="array" ref="J78">INDEX(DB_DO[],I78+1,5)</f>
        <v>SPARE</v>
      </c>
      <c r="K78" s="23" t="str" cm="1">
        <f t="array" ref="K78">INDEX(DB_DO[],I78+1,6)</f>
        <v>SPARE</v>
      </c>
    </row>
    <row r="79" spans="1:11" x14ac:dyDescent="0.25">
      <c r="A79" s="23">
        <v>4</v>
      </c>
      <c r="B79" s="23" t="str" cm="1">
        <f t="array" ref="B79">INDEX(DO_MODUL_NAMES[],CONFIG_DO[[#This Row],[MODUL NUM]]+1,2)</f>
        <v>SPARE</v>
      </c>
      <c r="C79" s="23">
        <v>3</v>
      </c>
      <c r="D79" s="23" t="s">
        <v>29</v>
      </c>
      <c r="E79" s="23">
        <v>287</v>
      </c>
      <c r="F79" s="24" t="str" cm="1">
        <f t="array" ref="F79">INDEX(DB_DO[],I79+1,3)</f>
        <v>SN</v>
      </c>
      <c r="G79" s="24" t="str" cm="1">
        <f t="array" ref="G79">INDEX(DB_DO[],I79+1,4)</f>
        <v>SPARE_287</v>
      </c>
      <c r="H79" s="23">
        <f>IF(CONFIG_DO[[#This Row],[CONFIG]]=$AB$13,1,0)</f>
        <v>0</v>
      </c>
      <c r="I79" s="23">
        <f t="shared" si="1"/>
        <v>287</v>
      </c>
      <c r="J79" s="23" t="str" cm="1">
        <f t="array" ref="J79">INDEX(DB_DO[],I79+1,5)</f>
        <v>SPARE</v>
      </c>
      <c r="K79" s="23" t="str" cm="1">
        <f t="array" ref="K79">INDEX(DB_DO[],I79+1,6)</f>
        <v>SPARE</v>
      </c>
    </row>
    <row r="80" spans="1:11" x14ac:dyDescent="0.25">
      <c r="A80" s="23">
        <v>4</v>
      </c>
      <c r="B80" s="23" t="str" cm="1">
        <f t="array" ref="B80">INDEX(DO_MODUL_NAMES[],CONFIG_DO[[#This Row],[MODUL NUM]]+1,2)</f>
        <v>SPARE</v>
      </c>
      <c r="C80" s="23">
        <v>4</v>
      </c>
      <c r="D80" s="23" t="s">
        <v>29</v>
      </c>
      <c r="E80" s="23">
        <v>287</v>
      </c>
      <c r="F80" s="24" t="str" cm="1">
        <f t="array" ref="F80">INDEX(DB_DO[],I80+1,3)</f>
        <v>SN</v>
      </c>
      <c r="G80" s="24" t="str" cm="1">
        <f t="array" ref="G80">INDEX(DB_DO[],I80+1,4)</f>
        <v>SPARE_287</v>
      </c>
      <c r="H80" s="23">
        <f>IF(CONFIG_DO[[#This Row],[CONFIG]]=$AB$13,1,0)</f>
        <v>0</v>
      </c>
      <c r="I80" s="23">
        <f t="shared" si="1"/>
        <v>287</v>
      </c>
      <c r="J80" s="23" t="str" cm="1">
        <f t="array" ref="J80">INDEX(DB_DO[],I80+1,5)</f>
        <v>SPARE</v>
      </c>
      <c r="K80" s="23" t="str" cm="1">
        <f t="array" ref="K80">INDEX(DB_DO[],I80+1,6)</f>
        <v>SPARE</v>
      </c>
    </row>
    <row r="81" spans="1:11" x14ac:dyDescent="0.25">
      <c r="A81" s="23">
        <v>4</v>
      </c>
      <c r="B81" s="23" t="str" cm="1">
        <f t="array" ref="B81">INDEX(DO_MODUL_NAMES[],CONFIG_DO[[#This Row],[MODUL NUM]]+1,2)</f>
        <v>SPARE</v>
      </c>
      <c r="C81" s="23">
        <v>5</v>
      </c>
      <c r="D81" s="23" t="s">
        <v>29</v>
      </c>
      <c r="E81" s="23">
        <v>287</v>
      </c>
      <c r="F81" s="24" t="str" cm="1">
        <f t="array" ref="F81">INDEX(DB_DO[],I81+1,3)</f>
        <v>SN</v>
      </c>
      <c r="G81" s="24" t="str" cm="1">
        <f t="array" ref="G81">INDEX(DB_DO[],I81+1,4)</f>
        <v>SPARE_287</v>
      </c>
      <c r="H81" s="23">
        <f>IF(CONFIG_DO[[#This Row],[CONFIG]]=$AB$13,1,0)</f>
        <v>0</v>
      </c>
      <c r="I81" s="23">
        <f t="shared" si="1"/>
        <v>287</v>
      </c>
      <c r="J81" s="23" t="str" cm="1">
        <f t="array" ref="J81">INDEX(DB_DO[],I81+1,5)</f>
        <v>SPARE</v>
      </c>
      <c r="K81" s="23" t="str" cm="1">
        <f t="array" ref="K81">INDEX(DB_DO[],I81+1,6)</f>
        <v>SPARE</v>
      </c>
    </row>
    <row r="82" spans="1:11" x14ac:dyDescent="0.25">
      <c r="A82" s="23">
        <v>4</v>
      </c>
      <c r="B82" s="23" t="str" cm="1">
        <f t="array" ref="B82">INDEX(DO_MODUL_NAMES[],CONFIG_DO[[#This Row],[MODUL NUM]]+1,2)</f>
        <v>SPARE</v>
      </c>
      <c r="C82" s="23">
        <v>6</v>
      </c>
      <c r="D82" s="23" t="s">
        <v>29</v>
      </c>
      <c r="E82" s="23">
        <v>287</v>
      </c>
      <c r="F82" s="24" t="str" cm="1">
        <f t="array" ref="F82">INDEX(DB_DO[],I82+1,3)</f>
        <v>SN</v>
      </c>
      <c r="G82" s="24" t="str" cm="1">
        <f t="array" ref="G82">INDEX(DB_DO[],I82+1,4)</f>
        <v>SPARE_287</v>
      </c>
      <c r="H82" s="23">
        <f>IF(CONFIG_DO[[#This Row],[CONFIG]]=$AB$13,1,0)</f>
        <v>0</v>
      </c>
      <c r="I82" s="23">
        <f t="shared" si="1"/>
        <v>287</v>
      </c>
      <c r="J82" s="23" t="str" cm="1">
        <f t="array" ref="J82">INDEX(DB_DO[],I82+1,5)</f>
        <v>SPARE</v>
      </c>
      <c r="K82" s="23" t="str" cm="1">
        <f t="array" ref="K82">INDEX(DB_DO[],I82+1,6)</f>
        <v>SPARE</v>
      </c>
    </row>
    <row r="83" spans="1:11" x14ac:dyDescent="0.25">
      <c r="A83" s="23">
        <v>4</v>
      </c>
      <c r="B83" s="23" t="str" cm="1">
        <f t="array" ref="B83">INDEX(DO_MODUL_NAMES[],CONFIG_DO[[#This Row],[MODUL NUM]]+1,2)</f>
        <v>SPARE</v>
      </c>
      <c r="C83" s="23">
        <v>7</v>
      </c>
      <c r="D83" s="23" t="s">
        <v>29</v>
      </c>
      <c r="E83" s="23">
        <v>287</v>
      </c>
      <c r="F83" s="24" t="str" cm="1">
        <f t="array" ref="F83">INDEX(DB_DO[],I83+1,3)</f>
        <v>SN</v>
      </c>
      <c r="G83" s="24" t="str" cm="1">
        <f t="array" ref="G83">INDEX(DB_DO[],I83+1,4)</f>
        <v>SPARE_287</v>
      </c>
      <c r="H83" s="23">
        <f>IF(CONFIG_DO[[#This Row],[CONFIG]]=$AB$13,1,0)</f>
        <v>0</v>
      </c>
      <c r="I83" s="23">
        <f t="shared" si="1"/>
        <v>287</v>
      </c>
      <c r="J83" s="23" t="str" cm="1">
        <f t="array" ref="J83">INDEX(DB_DO[],I83+1,5)</f>
        <v>SPARE</v>
      </c>
      <c r="K83" s="23" t="str" cm="1">
        <f t="array" ref="K83">INDEX(DB_DO[],I83+1,6)</f>
        <v>SPARE</v>
      </c>
    </row>
    <row r="84" spans="1:11" x14ac:dyDescent="0.25">
      <c r="A84" s="23">
        <v>4</v>
      </c>
      <c r="B84" s="23" t="str" cm="1">
        <f t="array" ref="B84">INDEX(DO_MODUL_NAMES[],CONFIG_DO[[#This Row],[MODUL NUM]]+1,2)</f>
        <v>SPARE</v>
      </c>
      <c r="C84" s="23">
        <v>8</v>
      </c>
      <c r="D84" s="23" t="s">
        <v>29</v>
      </c>
      <c r="E84" s="23">
        <v>287</v>
      </c>
      <c r="F84" s="24" t="str" cm="1">
        <f t="array" ref="F84">INDEX(DB_DO[],I84+1,3)</f>
        <v>SN</v>
      </c>
      <c r="G84" s="24" t="str" cm="1">
        <f t="array" ref="G84">INDEX(DB_DO[],I84+1,4)</f>
        <v>SPARE_287</v>
      </c>
      <c r="H84" s="23">
        <f>IF(CONFIG_DO[[#This Row],[CONFIG]]=$AB$13,1,0)</f>
        <v>0</v>
      </c>
      <c r="I84" s="23">
        <f t="shared" si="1"/>
        <v>287</v>
      </c>
      <c r="J84" s="23" t="str" cm="1">
        <f t="array" ref="J84">INDEX(DB_DO[],I84+1,5)</f>
        <v>SPARE</v>
      </c>
      <c r="K84" s="23" t="str" cm="1">
        <f t="array" ref="K84">INDEX(DB_DO[],I84+1,6)</f>
        <v>SPARE</v>
      </c>
    </row>
    <row r="85" spans="1:11" x14ac:dyDescent="0.25">
      <c r="A85" s="23">
        <v>4</v>
      </c>
      <c r="B85" s="23" t="str" cm="1">
        <f t="array" ref="B85">INDEX(DO_MODUL_NAMES[],CONFIG_DO[[#This Row],[MODUL NUM]]+1,2)</f>
        <v>SPARE</v>
      </c>
      <c r="C85" s="23">
        <v>9</v>
      </c>
      <c r="D85" s="23" t="s">
        <v>29</v>
      </c>
      <c r="E85" s="23">
        <v>287</v>
      </c>
      <c r="F85" s="24" t="str" cm="1">
        <f t="array" ref="F85">INDEX(DB_DO[],I85+1,3)</f>
        <v>SN</v>
      </c>
      <c r="G85" s="24" t="str" cm="1">
        <f t="array" ref="G85">INDEX(DB_DO[],I85+1,4)</f>
        <v>SPARE_287</v>
      </c>
      <c r="H85" s="23">
        <f>IF(CONFIG_DO[[#This Row],[CONFIG]]=$AB$13,1,0)</f>
        <v>0</v>
      </c>
      <c r="I85" s="23">
        <f t="shared" si="1"/>
        <v>287</v>
      </c>
      <c r="J85" s="23" t="str" cm="1">
        <f t="array" ref="J85">INDEX(DB_DO[],I85+1,5)</f>
        <v>SPARE</v>
      </c>
      <c r="K85" s="23" t="str" cm="1">
        <f t="array" ref="K85">INDEX(DB_DO[],I85+1,6)</f>
        <v>SPARE</v>
      </c>
    </row>
    <row r="86" spans="1:11" x14ac:dyDescent="0.25">
      <c r="A86" s="23">
        <v>4</v>
      </c>
      <c r="B86" s="23" t="str" cm="1">
        <f t="array" ref="B86">INDEX(DO_MODUL_NAMES[],CONFIG_DO[[#This Row],[MODUL NUM]]+1,2)</f>
        <v>SPARE</v>
      </c>
      <c r="C86" s="23">
        <v>10</v>
      </c>
      <c r="D86" s="23" t="s">
        <v>29</v>
      </c>
      <c r="E86" s="23">
        <v>287</v>
      </c>
      <c r="F86" s="24" t="str" cm="1">
        <f t="array" ref="F86">INDEX(DB_DO[],I86+1,3)</f>
        <v>SN</v>
      </c>
      <c r="G86" s="24" t="str" cm="1">
        <f t="array" ref="G86">INDEX(DB_DO[],I86+1,4)</f>
        <v>SPARE_287</v>
      </c>
      <c r="H86" s="23">
        <f>IF(CONFIG_DO[[#This Row],[CONFIG]]=$AB$13,1,0)</f>
        <v>0</v>
      </c>
      <c r="I86" s="23">
        <f t="shared" si="1"/>
        <v>287</v>
      </c>
      <c r="J86" s="23" t="str" cm="1">
        <f t="array" ref="J86">INDEX(DB_DO[],I86+1,5)</f>
        <v>SPARE</v>
      </c>
      <c r="K86" s="23" t="str" cm="1">
        <f t="array" ref="K86">INDEX(DB_DO[],I86+1,6)</f>
        <v>SPARE</v>
      </c>
    </row>
    <row r="87" spans="1:11" x14ac:dyDescent="0.25">
      <c r="A87" s="23">
        <v>4</v>
      </c>
      <c r="B87" s="23" t="str" cm="1">
        <f t="array" ref="B87">INDEX(DO_MODUL_NAMES[],CONFIG_DO[[#This Row],[MODUL NUM]]+1,2)</f>
        <v>SPARE</v>
      </c>
      <c r="C87" s="23">
        <v>11</v>
      </c>
      <c r="D87" s="23" t="s">
        <v>29</v>
      </c>
      <c r="E87" s="23">
        <v>287</v>
      </c>
      <c r="F87" s="24" t="str" cm="1">
        <f t="array" ref="F87">INDEX(DB_DO[],I87+1,3)</f>
        <v>SN</v>
      </c>
      <c r="G87" s="24" t="str" cm="1">
        <f t="array" ref="G87">INDEX(DB_DO[],I87+1,4)</f>
        <v>SPARE_287</v>
      </c>
      <c r="H87" s="23">
        <f>IF(CONFIG_DO[[#This Row],[CONFIG]]=$AB$13,1,0)</f>
        <v>0</v>
      </c>
      <c r="I87" s="23">
        <f t="shared" si="1"/>
        <v>287</v>
      </c>
      <c r="J87" s="23" t="str" cm="1">
        <f t="array" ref="J87">INDEX(DB_DO[],I87+1,5)</f>
        <v>SPARE</v>
      </c>
      <c r="K87" s="23" t="str" cm="1">
        <f t="array" ref="K87">INDEX(DB_DO[],I87+1,6)</f>
        <v>SPARE</v>
      </c>
    </row>
    <row r="88" spans="1:11" x14ac:dyDescent="0.25">
      <c r="A88" s="23">
        <v>4</v>
      </c>
      <c r="B88" s="23" t="str" cm="1">
        <f t="array" ref="B88">INDEX(DO_MODUL_NAMES[],CONFIG_DO[[#This Row],[MODUL NUM]]+1,2)</f>
        <v>SPARE</v>
      </c>
      <c r="C88" s="23">
        <v>12</v>
      </c>
      <c r="D88" s="23" t="s">
        <v>29</v>
      </c>
      <c r="E88" s="23">
        <v>287</v>
      </c>
      <c r="F88" s="24" t="str" cm="1">
        <f t="array" ref="F88">INDEX(DB_DO[],I88+1,3)</f>
        <v>SN</v>
      </c>
      <c r="G88" s="24" t="str" cm="1">
        <f t="array" ref="G88">INDEX(DB_DO[],I88+1,4)</f>
        <v>SPARE_287</v>
      </c>
      <c r="H88" s="23">
        <f>IF(CONFIG_DO[[#This Row],[CONFIG]]=$AB$13,1,0)</f>
        <v>0</v>
      </c>
      <c r="I88" s="23">
        <f t="shared" si="1"/>
        <v>287</v>
      </c>
      <c r="J88" s="23" t="str" cm="1">
        <f t="array" ref="J88">INDEX(DB_DO[],I88+1,5)</f>
        <v>SPARE</v>
      </c>
      <c r="K88" s="23" t="str" cm="1">
        <f t="array" ref="K88">INDEX(DB_DO[],I88+1,6)</f>
        <v>SPARE</v>
      </c>
    </row>
    <row r="89" spans="1:11" x14ac:dyDescent="0.25">
      <c r="A89" s="23">
        <v>4</v>
      </c>
      <c r="B89" s="23" t="str" cm="1">
        <f t="array" ref="B89">INDEX(DO_MODUL_NAMES[],CONFIG_DO[[#This Row],[MODUL NUM]]+1,2)</f>
        <v>SPARE</v>
      </c>
      <c r="C89" s="23">
        <v>13</v>
      </c>
      <c r="D89" s="23" t="s">
        <v>29</v>
      </c>
      <c r="E89" s="23">
        <v>287</v>
      </c>
      <c r="F89" s="24" t="str" cm="1">
        <f t="array" ref="F89">INDEX(DB_DO[],I89+1,3)</f>
        <v>SN</v>
      </c>
      <c r="G89" s="24" t="str" cm="1">
        <f t="array" ref="G89">INDEX(DB_DO[],I89+1,4)</f>
        <v>SPARE_287</v>
      </c>
      <c r="H89" s="23">
        <f>IF(CONFIG_DO[[#This Row],[CONFIG]]=$AB$13,1,0)</f>
        <v>0</v>
      </c>
      <c r="I89" s="23">
        <f t="shared" si="1"/>
        <v>287</v>
      </c>
      <c r="J89" s="23" t="str" cm="1">
        <f t="array" ref="J89">INDEX(DB_DO[],I89+1,5)</f>
        <v>SPARE</v>
      </c>
      <c r="K89" s="23" t="str" cm="1">
        <f t="array" ref="K89">INDEX(DB_DO[],I89+1,6)</f>
        <v>SPARE</v>
      </c>
    </row>
    <row r="90" spans="1:11" x14ac:dyDescent="0.25">
      <c r="A90" s="23">
        <v>4</v>
      </c>
      <c r="B90" s="23" t="str" cm="1">
        <f t="array" ref="B90">INDEX(DO_MODUL_NAMES[],CONFIG_DO[[#This Row],[MODUL NUM]]+1,2)</f>
        <v>SPARE</v>
      </c>
      <c r="C90" s="23">
        <v>14</v>
      </c>
      <c r="D90" s="23" t="s">
        <v>29</v>
      </c>
      <c r="E90" s="23">
        <v>287</v>
      </c>
      <c r="F90" s="24" t="str" cm="1">
        <f t="array" ref="F90">INDEX(DB_DO[],I90+1,3)</f>
        <v>SN</v>
      </c>
      <c r="G90" s="24" t="str" cm="1">
        <f t="array" ref="G90">INDEX(DB_DO[],I90+1,4)</f>
        <v>SPARE_287</v>
      </c>
      <c r="H90" s="23">
        <f>IF(CONFIG_DO[[#This Row],[CONFIG]]=$AB$13,1,0)</f>
        <v>0</v>
      </c>
      <c r="I90" s="23">
        <f t="shared" si="1"/>
        <v>287</v>
      </c>
      <c r="J90" s="23" t="str" cm="1">
        <f t="array" ref="J90">INDEX(DB_DO[],I90+1,5)</f>
        <v>SPARE</v>
      </c>
      <c r="K90" s="23" t="str" cm="1">
        <f t="array" ref="K90">INDEX(DB_DO[],I90+1,6)</f>
        <v>SPARE</v>
      </c>
    </row>
    <row r="91" spans="1:11" x14ac:dyDescent="0.25">
      <c r="A91" s="23">
        <v>4</v>
      </c>
      <c r="B91" s="23" t="str" cm="1">
        <f t="array" ref="B91">INDEX(DO_MODUL_NAMES[],CONFIG_DO[[#This Row],[MODUL NUM]]+1,2)</f>
        <v>SPARE</v>
      </c>
      <c r="C91" s="23">
        <v>15</v>
      </c>
      <c r="D91" s="23" t="s">
        <v>29</v>
      </c>
      <c r="E91" s="23">
        <v>287</v>
      </c>
      <c r="F91" s="24" t="str" cm="1">
        <f t="array" ref="F91">INDEX(DB_DO[],I91+1,3)</f>
        <v>SN</v>
      </c>
      <c r="G91" s="24" t="str" cm="1">
        <f t="array" ref="G91">INDEX(DB_DO[],I91+1,4)</f>
        <v>SPARE_287</v>
      </c>
      <c r="H91" s="23">
        <f>IF(CONFIG_DO[[#This Row],[CONFIG]]=$AB$13,1,0)</f>
        <v>0</v>
      </c>
      <c r="I91" s="23">
        <f t="shared" si="1"/>
        <v>287</v>
      </c>
      <c r="J91" s="23" t="str" cm="1">
        <f t="array" ref="J91">INDEX(DB_DO[],I91+1,5)</f>
        <v>SPARE</v>
      </c>
      <c r="K91" s="23" t="str" cm="1">
        <f t="array" ref="K91">INDEX(DB_DO[],I91+1,6)</f>
        <v>SPARE</v>
      </c>
    </row>
    <row r="92" spans="1:11" x14ac:dyDescent="0.25">
      <c r="A92" s="23">
        <v>5</v>
      </c>
      <c r="B92" s="23" t="str" cm="1">
        <f t="array" ref="B92">INDEX(DO_MODUL_NAMES[],CONFIG_DO[[#This Row],[MODUL NUM]]+1,2)</f>
        <v>SPARE</v>
      </c>
      <c r="C92" s="23">
        <v>0</v>
      </c>
      <c r="D92" s="23" t="s">
        <v>29</v>
      </c>
      <c r="E92" s="23">
        <v>287</v>
      </c>
      <c r="F92" s="24" t="str" cm="1">
        <f t="array" ref="F92">INDEX(DB_DO[],I92+1,3)</f>
        <v>SN</v>
      </c>
      <c r="G92" s="24" t="str" cm="1">
        <f t="array" ref="G92">INDEX(DB_DO[],I92+1,4)</f>
        <v>SPARE_287</v>
      </c>
      <c r="H92" s="23">
        <f>IF(CONFIG_DO[[#This Row],[CONFIG]]=$AB$13,1,0)</f>
        <v>0</v>
      </c>
      <c r="I92" s="23">
        <f t="shared" si="1"/>
        <v>287</v>
      </c>
      <c r="J92" s="23" t="str" cm="1">
        <f t="array" ref="J92">INDEX(DB_DO[],I92+1,5)</f>
        <v>SPARE</v>
      </c>
      <c r="K92" s="23" t="str" cm="1">
        <f t="array" ref="K92">INDEX(DB_DO[],I92+1,6)</f>
        <v>SPARE</v>
      </c>
    </row>
    <row r="93" spans="1:11" x14ac:dyDescent="0.25">
      <c r="A93" s="23">
        <v>5</v>
      </c>
      <c r="B93" s="23" t="str" cm="1">
        <f t="array" ref="B93">INDEX(DO_MODUL_NAMES[],CONFIG_DO[[#This Row],[MODUL NUM]]+1,2)</f>
        <v>SPARE</v>
      </c>
      <c r="C93" s="23">
        <v>1</v>
      </c>
      <c r="D93" s="23" t="s">
        <v>29</v>
      </c>
      <c r="E93" s="23">
        <v>287</v>
      </c>
      <c r="F93" s="24" t="str" cm="1">
        <f t="array" ref="F93">INDEX(DB_DO[],I93+1,3)</f>
        <v>SN</v>
      </c>
      <c r="G93" s="24" t="str" cm="1">
        <f t="array" ref="G93">INDEX(DB_DO[],I93+1,4)</f>
        <v>SPARE_287</v>
      </c>
      <c r="H93" s="23">
        <f>IF(CONFIG_DO[[#This Row],[CONFIG]]=$AB$13,1,0)</f>
        <v>0</v>
      </c>
      <c r="I93" s="23">
        <f t="shared" si="1"/>
        <v>287</v>
      </c>
      <c r="J93" s="23" t="str" cm="1">
        <f t="array" ref="J93">INDEX(DB_DO[],I93+1,5)</f>
        <v>SPARE</v>
      </c>
      <c r="K93" s="23" t="str" cm="1">
        <f t="array" ref="K93">INDEX(DB_DO[],I93+1,6)</f>
        <v>SPARE</v>
      </c>
    </row>
    <row r="94" spans="1:11" x14ac:dyDescent="0.25">
      <c r="A94" s="23">
        <v>5</v>
      </c>
      <c r="B94" s="23" t="str" cm="1">
        <f t="array" ref="B94">INDEX(DO_MODUL_NAMES[],CONFIG_DO[[#This Row],[MODUL NUM]]+1,2)</f>
        <v>SPARE</v>
      </c>
      <c r="C94" s="23">
        <v>2</v>
      </c>
      <c r="D94" s="23" t="s">
        <v>29</v>
      </c>
      <c r="E94" s="23">
        <v>287</v>
      </c>
      <c r="F94" s="24" t="str" cm="1">
        <f t="array" ref="F94">INDEX(DB_DO[],I94+1,3)</f>
        <v>SN</v>
      </c>
      <c r="G94" s="24" t="str" cm="1">
        <f t="array" ref="G94">INDEX(DB_DO[],I94+1,4)</f>
        <v>SPARE_287</v>
      </c>
      <c r="H94" s="23">
        <f>IF(CONFIG_DO[[#This Row],[CONFIG]]=$AB$13,1,0)</f>
        <v>0</v>
      </c>
      <c r="I94" s="23">
        <f t="shared" si="1"/>
        <v>287</v>
      </c>
      <c r="J94" s="23" t="str" cm="1">
        <f t="array" ref="J94">INDEX(DB_DO[],I94+1,5)</f>
        <v>SPARE</v>
      </c>
      <c r="K94" s="23" t="str" cm="1">
        <f t="array" ref="K94">INDEX(DB_DO[],I94+1,6)</f>
        <v>SPARE</v>
      </c>
    </row>
    <row r="95" spans="1:11" x14ac:dyDescent="0.25">
      <c r="A95" s="23">
        <v>5</v>
      </c>
      <c r="B95" s="23" t="str" cm="1">
        <f t="array" ref="B95">INDEX(DO_MODUL_NAMES[],CONFIG_DO[[#This Row],[MODUL NUM]]+1,2)</f>
        <v>SPARE</v>
      </c>
      <c r="C95" s="23">
        <v>3</v>
      </c>
      <c r="D95" s="23" t="s">
        <v>29</v>
      </c>
      <c r="E95" s="23">
        <v>287</v>
      </c>
      <c r="F95" s="24" t="str" cm="1">
        <f t="array" ref="F95">INDEX(DB_DO[],I95+1,3)</f>
        <v>SN</v>
      </c>
      <c r="G95" s="24" t="str" cm="1">
        <f t="array" ref="G95">INDEX(DB_DO[],I95+1,4)</f>
        <v>SPARE_287</v>
      </c>
      <c r="H95" s="23">
        <f>IF(CONFIG_DO[[#This Row],[CONFIG]]=$AB$13,1,0)</f>
        <v>0</v>
      </c>
      <c r="I95" s="23">
        <f t="shared" si="1"/>
        <v>287</v>
      </c>
      <c r="J95" s="23" t="str" cm="1">
        <f t="array" ref="J95">INDEX(DB_DO[],I95+1,5)</f>
        <v>SPARE</v>
      </c>
      <c r="K95" s="23" t="str" cm="1">
        <f t="array" ref="K95">INDEX(DB_DO[],I95+1,6)</f>
        <v>SPARE</v>
      </c>
    </row>
    <row r="96" spans="1:11" x14ac:dyDescent="0.25">
      <c r="A96" s="23">
        <v>5</v>
      </c>
      <c r="B96" s="23" t="str" cm="1">
        <f t="array" ref="B96">INDEX(DO_MODUL_NAMES[],CONFIG_DO[[#This Row],[MODUL NUM]]+1,2)</f>
        <v>SPARE</v>
      </c>
      <c r="C96" s="23">
        <v>4</v>
      </c>
      <c r="D96" s="23" t="s">
        <v>29</v>
      </c>
      <c r="E96" s="23">
        <v>287</v>
      </c>
      <c r="F96" s="24" t="str" cm="1">
        <f t="array" ref="F96">INDEX(DB_DO[],I96+1,3)</f>
        <v>SN</v>
      </c>
      <c r="G96" s="24" t="str" cm="1">
        <f t="array" ref="G96">INDEX(DB_DO[],I96+1,4)</f>
        <v>SPARE_287</v>
      </c>
      <c r="H96" s="23">
        <f>IF(CONFIG_DO[[#This Row],[CONFIG]]=$AB$13,1,0)</f>
        <v>0</v>
      </c>
      <c r="I96" s="23">
        <f t="shared" si="1"/>
        <v>287</v>
      </c>
      <c r="J96" s="23" t="str" cm="1">
        <f t="array" ref="J96">INDEX(DB_DO[],I96+1,5)</f>
        <v>SPARE</v>
      </c>
      <c r="K96" s="23" t="str" cm="1">
        <f t="array" ref="K96">INDEX(DB_DO[],I96+1,6)</f>
        <v>SPARE</v>
      </c>
    </row>
    <row r="97" spans="1:11" x14ac:dyDescent="0.25">
      <c r="A97" s="23">
        <v>5</v>
      </c>
      <c r="B97" s="23" t="str" cm="1">
        <f t="array" ref="B97">INDEX(DO_MODUL_NAMES[],CONFIG_DO[[#This Row],[MODUL NUM]]+1,2)</f>
        <v>SPARE</v>
      </c>
      <c r="C97" s="23">
        <v>5</v>
      </c>
      <c r="D97" s="23" t="s">
        <v>29</v>
      </c>
      <c r="E97" s="23">
        <v>287</v>
      </c>
      <c r="F97" s="24" t="str" cm="1">
        <f t="array" ref="F97">INDEX(DB_DO[],I97+1,3)</f>
        <v>SN</v>
      </c>
      <c r="G97" s="24" t="str" cm="1">
        <f t="array" ref="G97">INDEX(DB_DO[],I97+1,4)</f>
        <v>SPARE_287</v>
      </c>
      <c r="H97" s="23">
        <f>IF(CONFIG_DO[[#This Row],[CONFIG]]=$AB$13,1,0)</f>
        <v>0</v>
      </c>
      <c r="I97" s="23">
        <f t="shared" si="1"/>
        <v>287</v>
      </c>
      <c r="J97" s="23" t="str" cm="1">
        <f t="array" ref="J97">INDEX(DB_DO[],I97+1,5)</f>
        <v>SPARE</v>
      </c>
      <c r="K97" s="23" t="str" cm="1">
        <f t="array" ref="K97">INDEX(DB_DO[],I97+1,6)</f>
        <v>SPARE</v>
      </c>
    </row>
    <row r="98" spans="1:11" x14ac:dyDescent="0.25">
      <c r="A98" s="23">
        <v>5</v>
      </c>
      <c r="B98" s="23" t="str" cm="1">
        <f t="array" ref="B98">INDEX(DO_MODUL_NAMES[],CONFIG_DO[[#This Row],[MODUL NUM]]+1,2)</f>
        <v>SPARE</v>
      </c>
      <c r="C98" s="23">
        <v>6</v>
      </c>
      <c r="D98" s="23" t="s">
        <v>29</v>
      </c>
      <c r="E98" s="23">
        <v>287</v>
      </c>
      <c r="F98" s="24" t="str" cm="1">
        <f t="array" ref="F98">INDEX(DB_DO[],I98+1,3)</f>
        <v>SN</v>
      </c>
      <c r="G98" s="24" t="str" cm="1">
        <f t="array" ref="G98">INDEX(DB_DO[],I98+1,4)</f>
        <v>SPARE_287</v>
      </c>
      <c r="H98" s="23">
        <f>IF(CONFIG_DO[[#This Row],[CONFIG]]=$AB$13,1,0)</f>
        <v>0</v>
      </c>
      <c r="I98" s="23">
        <f t="shared" si="1"/>
        <v>287</v>
      </c>
      <c r="J98" s="23" t="str" cm="1">
        <f t="array" ref="J98">INDEX(DB_DO[],I98+1,5)</f>
        <v>SPARE</v>
      </c>
      <c r="K98" s="23" t="str" cm="1">
        <f t="array" ref="K98">INDEX(DB_DO[],I98+1,6)</f>
        <v>SPARE</v>
      </c>
    </row>
    <row r="99" spans="1:11" x14ac:dyDescent="0.25">
      <c r="A99" s="23">
        <v>5</v>
      </c>
      <c r="B99" s="23" t="str" cm="1">
        <f t="array" ref="B99">INDEX(DO_MODUL_NAMES[],CONFIG_DO[[#This Row],[MODUL NUM]]+1,2)</f>
        <v>SPARE</v>
      </c>
      <c r="C99" s="23">
        <v>7</v>
      </c>
      <c r="D99" s="23" t="s">
        <v>29</v>
      </c>
      <c r="E99" s="23">
        <v>287</v>
      </c>
      <c r="F99" s="24" t="str" cm="1">
        <f t="array" ref="F99">INDEX(DB_DO[],I99+1,3)</f>
        <v>SN</v>
      </c>
      <c r="G99" s="24" t="str" cm="1">
        <f t="array" ref="G99">INDEX(DB_DO[],I99+1,4)</f>
        <v>SPARE_287</v>
      </c>
      <c r="H99" s="23">
        <f>IF(CONFIG_DO[[#This Row],[CONFIG]]=$AB$13,1,0)</f>
        <v>0</v>
      </c>
      <c r="I99" s="23">
        <f t="shared" si="1"/>
        <v>287</v>
      </c>
      <c r="J99" s="23" t="str" cm="1">
        <f t="array" ref="J99">INDEX(DB_DO[],I99+1,5)</f>
        <v>SPARE</v>
      </c>
      <c r="K99" s="23" t="str" cm="1">
        <f t="array" ref="K99">INDEX(DB_DO[],I99+1,6)</f>
        <v>SPARE</v>
      </c>
    </row>
    <row r="100" spans="1:11" x14ac:dyDescent="0.25">
      <c r="A100" s="23">
        <v>5</v>
      </c>
      <c r="B100" s="23" t="str" cm="1">
        <f t="array" ref="B100">INDEX(DO_MODUL_NAMES[],CONFIG_DO[[#This Row],[MODUL NUM]]+1,2)</f>
        <v>SPARE</v>
      </c>
      <c r="C100" s="23">
        <v>8</v>
      </c>
      <c r="D100" s="23" t="s">
        <v>29</v>
      </c>
      <c r="E100" s="23">
        <v>287</v>
      </c>
      <c r="F100" s="24" t="str" cm="1">
        <f t="array" ref="F100">INDEX(DB_DO[],I100+1,3)</f>
        <v>SN</v>
      </c>
      <c r="G100" s="24" t="str" cm="1">
        <f t="array" ref="G100">INDEX(DB_DO[],I100+1,4)</f>
        <v>SPARE_287</v>
      </c>
      <c r="H100" s="23">
        <f>IF(CONFIG_DO[[#This Row],[CONFIG]]=$AB$13,1,0)</f>
        <v>0</v>
      </c>
      <c r="I100" s="23">
        <f t="shared" si="1"/>
        <v>287</v>
      </c>
      <c r="J100" s="23" t="str" cm="1">
        <f t="array" ref="J100">INDEX(DB_DO[],I100+1,5)</f>
        <v>SPARE</v>
      </c>
      <c r="K100" s="23" t="str" cm="1">
        <f t="array" ref="K100">INDEX(DB_DO[],I100+1,6)</f>
        <v>SPARE</v>
      </c>
    </row>
    <row r="101" spans="1:11" x14ac:dyDescent="0.25">
      <c r="A101" s="23">
        <v>5</v>
      </c>
      <c r="B101" s="23" t="str" cm="1">
        <f t="array" ref="B101">INDEX(DO_MODUL_NAMES[],CONFIG_DO[[#This Row],[MODUL NUM]]+1,2)</f>
        <v>SPARE</v>
      </c>
      <c r="C101" s="23">
        <v>9</v>
      </c>
      <c r="D101" s="23" t="s">
        <v>29</v>
      </c>
      <c r="E101" s="23">
        <v>287</v>
      </c>
      <c r="F101" s="24" t="str" cm="1">
        <f t="array" ref="F101">INDEX(DB_DO[],I101+1,3)</f>
        <v>SN</v>
      </c>
      <c r="G101" s="24" t="str" cm="1">
        <f t="array" ref="G101">INDEX(DB_DO[],I101+1,4)</f>
        <v>SPARE_287</v>
      </c>
      <c r="H101" s="23">
        <f>IF(CONFIG_DO[[#This Row],[CONFIG]]=$AB$13,1,0)</f>
        <v>0</v>
      </c>
      <c r="I101" s="23">
        <f t="shared" si="1"/>
        <v>287</v>
      </c>
      <c r="J101" s="23" t="str" cm="1">
        <f t="array" ref="J101">INDEX(DB_DO[],I101+1,5)</f>
        <v>SPARE</v>
      </c>
      <c r="K101" s="23" t="str" cm="1">
        <f t="array" ref="K101">INDEX(DB_DO[],I101+1,6)</f>
        <v>SPARE</v>
      </c>
    </row>
    <row r="102" spans="1:11" x14ac:dyDescent="0.25">
      <c r="A102" s="23">
        <v>5</v>
      </c>
      <c r="B102" s="23" t="str" cm="1">
        <f t="array" ref="B102">INDEX(DO_MODUL_NAMES[],CONFIG_DO[[#This Row],[MODUL NUM]]+1,2)</f>
        <v>SPARE</v>
      </c>
      <c r="C102" s="23">
        <v>10</v>
      </c>
      <c r="D102" s="23" t="s">
        <v>29</v>
      </c>
      <c r="E102" s="23">
        <v>287</v>
      </c>
      <c r="F102" s="24" t="str" cm="1">
        <f t="array" ref="F102">INDEX(DB_DO[],I102+1,3)</f>
        <v>SN</v>
      </c>
      <c r="G102" s="24" t="str" cm="1">
        <f t="array" ref="G102">INDEX(DB_DO[],I102+1,4)</f>
        <v>SPARE_287</v>
      </c>
      <c r="H102" s="23">
        <f>IF(CONFIG_DO[[#This Row],[CONFIG]]=$AB$13,1,0)</f>
        <v>0</v>
      </c>
      <c r="I102" s="23">
        <f t="shared" si="1"/>
        <v>287</v>
      </c>
      <c r="J102" s="23" t="str" cm="1">
        <f t="array" ref="J102">INDEX(DB_DO[],I102+1,5)</f>
        <v>SPARE</v>
      </c>
      <c r="K102" s="23" t="str" cm="1">
        <f t="array" ref="K102">INDEX(DB_DO[],I102+1,6)</f>
        <v>SPARE</v>
      </c>
    </row>
    <row r="103" spans="1:11" x14ac:dyDescent="0.25">
      <c r="A103" s="23">
        <v>5</v>
      </c>
      <c r="B103" s="23" t="str" cm="1">
        <f t="array" ref="B103">INDEX(DO_MODUL_NAMES[],CONFIG_DO[[#This Row],[MODUL NUM]]+1,2)</f>
        <v>SPARE</v>
      </c>
      <c r="C103" s="23">
        <v>11</v>
      </c>
      <c r="D103" s="23" t="s">
        <v>29</v>
      </c>
      <c r="E103" s="23">
        <v>287</v>
      </c>
      <c r="F103" s="24" t="str" cm="1">
        <f t="array" ref="F103">INDEX(DB_DO[],I103+1,3)</f>
        <v>SN</v>
      </c>
      <c r="G103" s="24" t="str" cm="1">
        <f t="array" ref="G103">INDEX(DB_DO[],I103+1,4)</f>
        <v>SPARE_287</v>
      </c>
      <c r="H103" s="23">
        <f>IF(CONFIG_DO[[#This Row],[CONFIG]]=$AB$13,1,0)</f>
        <v>0</v>
      </c>
      <c r="I103" s="23">
        <f t="shared" si="1"/>
        <v>287</v>
      </c>
      <c r="J103" s="23" t="str" cm="1">
        <f t="array" ref="J103">INDEX(DB_DO[],I103+1,5)</f>
        <v>SPARE</v>
      </c>
      <c r="K103" s="23" t="str" cm="1">
        <f t="array" ref="K103">INDEX(DB_DO[],I103+1,6)</f>
        <v>SPARE</v>
      </c>
    </row>
    <row r="104" spans="1:11" x14ac:dyDescent="0.25">
      <c r="A104" s="23">
        <v>5</v>
      </c>
      <c r="B104" s="23" t="str" cm="1">
        <f t="array" ref="B104">INDEX(DO_MODUL_NAMES[],CONFIG_DO[[#This Row],[MODUL NUM]]+1,2)</f>
        <v>SPARE</v>
      </c>
      <c r="C104" s="23">
        <v>12</v>
      </c>
      <c r="D104" s="23" t="s">
        <v>29</v>
      </c>
      <c r="E104" s="23">
        <v>287</v>
      </c>
      <c r="F104" s="24" t="str" cm="1">
        <f t="array" ref="F104">INDEX(DB_DO[],I104+1,3)</f>
        <v>SN</v>
      </c>
      <c r="G104" s="24" t="str" cm="1">
        <f t="array" ref="G104">INDEX(DB_DO[],I104+1,4)</f>
        <v>SPARE_287</v>
      </c>
      <c r="H104" s="23">
        <f>IF(CONFIG_DO[[#This Row],[CONFIG]]=$AB$13,1,0)</f>
        <v>0</v>
      </c>
      <c r="I104" s="23">
        <f t="shared" si="1"/>
        <v>287</v>
      </c>
      <c r="J104" s="23" t="str" cm="1">
        <f t="array" ref="J104">INDEX(DB_DO[],I104+1,5)</f>
        <v>SPARE</v>
      </c>
      <c r="K104" s="23" t="str" cm="1">
        <f t="array" ref="K104">INDEX(DB_DO[],I104+1,6)</f>
        <v>SPARE</v>
      </c>
    </row>
    <row r="105" spans="1:11" x14ac:dyDescent="0.25">
      <c r="A105" s="23">
        <v>5</v>
      </c>
      <c r="B105" s="23" t="str" cm="1">
        <f t="array" ref="B105">INDEX(DO_MODUL_NAMES[],CONFIG_DO[[#This Row],[MODUL NUM]]+1,2)</f>
        <v>SPARE</v>
      </c>
      <c r="C105" s="23">
        <v>13</v>
      </c>
      <c r="D105" s="23" t="s">
        <v>29</v>
      </c>
      <c r="E105" s="23">
        <v>287</v>
      </c>
      <c r="F105" s="24" t="str" cm="1">
        <f t="array" ref="F105">INDEX(DB_DO[],I105+1,3)</f>
        <v>SN</v>
      </c>
      <c r="G105" s="24" t="str" cm="1">
        <f t="array" ref="G105">INDEX(DB_DO[],I105+1,4)</f>
        <v>SPARE_287</v>
      </c>
      <c r="H105" s="23">
        <f>IF(CONFIG_DO[[#This Row],[CONFIG]]=$AB$13,1,0)</f>
        <v>0</v>
      </c>
      <c r="I105" s="23">
        <f t="shared" si="1"/>
        <v>287</v>
      </c>
      <c r="J105" s="23" t="str" cm="1">
        <f t="array" ref="J105">INDEX(DB_DO[],I105+1,5)</f>
        <v>SPARE</v>
      </c>
      <c r="K105" s="23" t="str" cm="1">
        <f t="array" ref="K105">INDEX(DB_DO[],I105+1,6)</f>
        <v>SPARE</v>
      </c>
    </row>
    <row r="106" spans="1:11" x14ac:dyDescent="0.25">
      <c r="A106" s="23">
        <v>5</v>
      </c>
      <c r="B106" s="23" t="str" cm="1">
        <f t="array" ref="B106">INDEX(DO_MODUL_NAMES[],CONFIG_DO[[#This Row],[MODUL NUM]]+1,2)</f>
        <v>SPARE</v>
      </c>
      <c r="C106" s="23">
        <v>14</v>
      </c>
      <c r="D106" s="23" t="s">
        <v>29</v>
      </c>
      <c r="E106" s="23">
        <v>287</v>
      </c>
      <c r="F106" s="24" t="str" cm="1">
        <f t="array" ref="F106">INDEX(DB_DO[],I106+1,3)</f>
        <v>SN</v>
      </c>
      <c r="G106" s="24" t="str" cm="1">
        <f t="array" ref="G106">INDEX(DB_DO[],I106+1,4)</f>
        <v>SPARE_287</v>
      </c>
      <c r="H106" s="23">
        <f>IF(CONFIG_DO[[#This Row],[CONFIG]]=$AB$13,1,0)</f>
        <v>0</v>
      </c>
      <c r="I106" s="23">
        <f t="shared" si="1"/>
        <v>287</v>
      </c>
      <c r="J106" s="23" t="str" cm="1">
        <f t="array" ref="J106">INDEX(DB_DO[],I106+1,5)</f>
        <v>SPARE</v>
      </c>
      <c r="K106" s="23" t="str" cm="1">
        <f t="array" ref="K106">INDEX(DB_DO[],I106+1,6)</f>
        <v>SPARE</v>
      </c>
    </row>
    <row r="107" spans="1:11" x14ac:dyDescent="0.25">
      <c r="A107" s="23">
        <v>5</v>
      </c>
      <c r="B107" s="23" t="str" cm="1">
        <f t="array" ref="B107">INDEX(DO_MODUL_NAMES[],CONFIG_DO[[#This Row],[MODUL NUM]]+1,2)</f>
        <v>SPARE</v>
      </c>
      <c r="C107" s="23">
        <v>15</v>
      </c>
      <c r="D107" s="23" t="s">
        <v>29</v>
      </c>
      <c r="E107" s="23">
        <v>287</v>
      </c>
      <c r="F107" s="24" t="str" cm="1">
        <f t="array" ref="F107">INDEX(DB_DO[],I107+1,3)</f>
        <v>SN</v>
      </c>
      <c r="G107" s="24" t="str" cm="1">
        <f t="array" ref="G107">INDEX(DB_DO[],I107+1,4)</f>
        <v>SPARE_287</v>
      </c>
      <c r="H107" s="23">
        <f>IF(CONFIG_DO[[#This Row],[CONFIG]]=$AB$13,1,0)</f>
        <v>0</v>
      </c>
      <c r="I107" s="23">
        <f t="shared" si="1"/>
        <v>287</v>
      </c>
      <c r="J107" s="23" t="str" cm="1">
        <f t="array" ref="J107">INDEX(DB_DO[],I107+1,5)</f>
        <v>SPARE</v>
      </c>
      <c r="K107" s="23" t="str" cm="1">
        <f t="array" ref="K107">INDEX(DB_DO[],I107+1,6)</f>
        <v>SPARE</v>
      </c>
    </row>
    <row r="108" spans="1:11" x14ac:dyDescent="0.25">
      <c r="A108" s="23">
        <v>6</v>
      </c>
      <c r="B108" s="23" t="str" cm="1">
        <f t="array" ref="B108">INDEX(DO_MODUL_NAMES[],CONFIG_DO[[#This Row],[MODUL NUM]]+1,2)</f>
        <v>SPARE</v>
      </c>
      <c r="C108" s="23">
        <v>0</v>
      </c>
      <c r="D108" s="23" t="s">
        <v>29</v>
      </c>
      <c r="E108" s="23">
        <v>287</v>
      </c>
      <c r="F108" s="24" t="str" cm="1">
        <f t="array" ref="F108">INDEX(DB_DO[],I108+1,3)</f>
        <v>SN</v>
      </c>
      <c r="G108" s="24" t="str" cm="1">
        <f t="array" ref="G108">INDEX(DB_DO[],I108+1,4)</f>
        <v>SPARE_287</v>
      </c>
      <c r="H108" s="23">
        <f>IF(CONFIG_DO[[#This Row],[CONFIG]]=$AB$13,1,0)</f>
        <v>0</v>
      </c>
      <c r="I108" s="23">
        <f t="shared" si="1"/>
        <v>287</v>
      </c>
      <c r="J108" s="23" t="str" cm="1">
        <f t="array" ref="J108">INDEX(DB_DO[],I108+1,5)</f>
        <v>SPARE</v>
      </c>
      <c r="K108" s="23" t="str" cm="1">
        <f t="array" ref="K108">INDEX(DB_DO[],I108+1,6)</f>
        <v>SPARE</v>
      </c>
    </row>
    <row r="109" spans="1:11" x14ac:dyDescent="0.25">
      <c r="A109" s="23">
        <v>6</v>
      </c>
      <c r="B109" s="23" t="str" cm="1">
        <f t="array" ref="B109">INDEX(DO_MODUL_NAMES[],CONFIG_DO[[#This Row],[MODUL NUM]]+1,2)</f>
        <v>SPARE</v>
      </c>
      <c r="C109" s="23">
        <v>1</v>
      </c>
      <c r="D109" s="23" t="s">
        <v>29</v>
      </c>
      <c r="E109" s="23">
        <v>287</v>
      </c>
      <c r="F109" s="24" t="str" cm="1">
        <f t="array" ref="F109">INDEX(DB_DO[],I109+1,3)</f>
        <v>SN</v>
      </c>
      <c r="G109" s="24" t="str" cm="1">
        <f t="array" ref="G109">INDEX(DB_DO[],I109+1,4)</f>
        <v>SPARE_287</v>
      </c>
      <c r="H109" s="23">
        <f>IF(CONFIG_DO[[#This Row],[CONFIG]]=$AB$13,1,0)</f>
        <v>0</v>
      </c>
      <c r="I109" s="23">
        <f t="shared" si="1"/>
        <v>287</v>
      </c>
      <c r="J109" s="23" t="str" cm="1">
        <f t="array" ref="J109">INDEX(DB_DO[],I109+1,5)</f>
        <v>SPARE</v>
      </c>
      <c r="K109" s="23" t="str" cm="1">
        <f t="array" ref="K109">INDEX(DB_DO[],I109+1,6)</f>
        <v>SPARE</v>
      </c>
    </row>
    <row r="110" spans="1:11" x14ac:dyDescent="0.25">
      <c r="A110" s="23">
        <v>6</v>
      </c>
      <c r="B110" s="23" t="str" cm="1">
        <f t="array" ref="B110">INDEX(DO_MODUL_NAMES[],CONFIG_DO[[#This Row],[MODUL NUM]]+1,2)</f>
        <v>SPARE</v>
      </c>
      <c r="C110" s="23">
        <v>2</v>
      </c>
      <c r="D110" s="23" t="s">
        <v>29</v>
      </c>
      <c r="E110" s="23">
        <v>287</v>
      </c>
      <c r="F110" s="24" t="str" cm="1">
        <f t="array" ref="F110">INDEX(DB_DO[],I110+1,3)</f>
        <v>SN</v>
      </c>
      <c r="G110" s="24" t="str" cm="1">
        <f t="array" ref="G110">INDEX(DB_DO[],I110+1,4)</f>
        <v>SPARE_287</v>
      </c>
      <c r="H110" s="23">
        <f>IF(CONFIG_DO[[#This Row],[CONFIG]]=$AB$13,1,0)</f>
        <v>0</v>
      </c>
      <c r="I110" s="23">
        <f t="shared" si="1"/>
        <v>287</v>
      </c>
      <c r="J110" s="23" t="str" cm="1">
        <f t="array" ref="J110">INDEX(DB_DO[],I110+1,5)</f>
        <v>SPARE</v>
      </c>
      <c r="K110" s="23" t="str" cm="1">
        <f t="array" ref="K110">INDEX(DB_DO[],I110+1,6)</f>
        <v>SPARE</v>
      </c>
    </row>
    <row r="111" spans="1:11" x14ac:dyDescent="0.25">
      <c r="A111" s="23">
        <v>6</v>
      </c>
      <c r="B111" s="23" t="str" cm="1">
        <f t="array" ref="B111">INDEX(DO_MODUL_NAMES[],CONFIG_DO[[#This Row],[MODUL NUM]]+1,2)</f>
        <v>SPARE</v>
      </c>
      <c r="C111" s="23">
        <v>3</v>
      </c>
      <c r="D111" s="23" t="s">
        <v>29</v>
      </c>
      <c r="E111" s="23">
        <v>287</v>
      </c>
      <c r="F111" s="24" t="str" cm="1">
        <f t="array" ref="F111">INDEX(DB_DO[],I111+1,3)</f>
        <v>SN</v>
      </c>
      <c r="G111" s="24" t="str" cm="1">
        <f t="array" ref="G111">INDEX(DB_DO[],I111+1,4)</f>
        <v>SPARE_287</v>
      </c>
      <c r="H111" s="23">
        <f>IF(CONFIG_DO[[#This Row],[CONFIG]]=$AB$13,1,0)</f>
        <v>0</v>
      </c>
      <c r="I111" s="23">
        <f t="shared" si="1"/>
        <v>287</v>
      </c>
      <c r="J111" s="23" t="str" cm="1">
        <f t="array" ref="J111">INDEX(DB_DO[],I111+1,5)</f>
        <v>SPARE</v>
      </c>
      <c r="K111" s="23" t="str" cm="1">
        <f t="array" ref="K111">INDEX(DB_DO[],I111+1,6)</f>
        <v>SPARE</v>
      </c>
    </row>
    <row r="112" spans="1:11" x14ac:dyDescent="0.25">
      <c r="A112" s="23">
        <v>6</v>
      </c>
      <c r="B112" s="23" t="str" cm="1">
        <f t="array" ref="B112">INDEX(DO_MODUL_NAMES[],CONFIG_DO[[#This Row],[MODUL NUM]]+1,2)</f>
        <v>SPARE</v>
      </c>
      <c r="C112" s="23">
        <v>4</v>
      </c>
      <c r="D112" s="23" t="s">
        <v>29</v>
      </c>
      <c r="E112" s="23">
        <v>287</v>
      </c>
      <c r="F112" s="24" t="str" cm="1">
        <f t="array" ref="F112">INDEX(DB_DO[],I112+1,3)</f>
        <v>SN</v>
      </c>
      <c r="G112" s="24" t="str" cm="1">
        <f t="array" ref="G112">INDEX(DB_DO[],I112+1,4)</f>
        <v>SPARE_287</v>
      </c>
      <c r="H112" s="23">
        <f>IF(CONFIG_DO[[#This Row],[CONFIG]]=$AB$13,1,0)</f>
        <v>0</v>
      </c>
      <c r="I112" s="23">
        <f t="shared" si="1"/>
        <v>287</v>
      </c>
      <c r="J112" s="23" t="str" cm="1">
        <f t="array" ref="J112">INDEX(DB_DO[],I112+1,5)</f>
        <v>SPARE</v>
      </c>
      <c r="K112" s="23" t="str" cm="1">
        <f t="array" ref="K112">INDEX(DB_DO[],I112+1,6)</f>
        <v>SPARE</v>
      </c>
    </row>
    <row r="113" spans="1:11" x14ac:dyDescent="0.25">
      <c r="A113" s="23">
        <v>6</v>
      </c>
      <c r="B113" s="23" t="str" cm="1">
        <f t="array" ref="B113">INDEX(DO_MODUL_NAMES[],CONFIG_DO[[#This Row],[MODUL NUM]]+1,2)</f>
        <v>SPARE</v>
      </c>
      <c r="C113" s="23">
        <v>5</v>
      </c>
      <c r="D113" s="23" t="s">
        <v>29</v>
      </c>
      <c r="E113" s="23">
        <v>287</v>
      </c>
      <c r="F113" s="24" t="str" cm="1">
        <f t="array" ref="F113">INDEX(DB_DO[],I113+1,3)</f>
        <v>SN</v>
      </c>
      <c r="G113" s="24" t="str" cm="1">
        <f t="array" ref="G113">INDEX(DB_DO[],I113+1,4)</f>
        <v>SPARE_287</v>
      </c>
      <c r="H113" s="23">
        <f>IF(CONFIG_DO[[#This Row],[CONFIG]]=$AB$13,1,0)</f>
        <v>0</v>
      </c>
      <c r="I113" s="23">
        <f t="shared" si="1"/>
        <v>287</v>
      </c>
      <c r="J113" s="23" t="str" cm="1">
        <f t="array" ref="J113">INDEX(DB_DO[],I113+1,5)</f>
        <v>SPARE</v>
      </c>
      <c r="K113" s="23" t="str" cm="1">
        <f t="array" ref="K113">INDEX(DB_DO[],I113+1,6)</f>
        <v>SPARE</v>
      </c>
    </row>
    <row r="114" spans="1:11" x14ac:dyDescent="0.25">
      <c r="A114" s="23">
        <v>6</v>
      </c>
      <c r="B114" s="23" t="str" cm="1">
        <f t="array" ref="B114">INDEX(DO_MODUL_NAMES[],CONFIG_DO[[#This Row],[MODUL NUM]]+1,2)</f>
        <v>SPARE</v>
      </c>
      <c r="C114" s="23">
        <v>6</v>
      </c>
      <c r="D114" s="23" t="s">
        <v>29</v>
      </c>
      <c r="E114" s="23">
        <v>287</v>
      </c>
      <c r="F114" s="24" t="str" cm="1">
        <f t="array" ref="F114">INDEX(DB_DO[],I114+1,3)</f>
        <v>SN</v>
      </c>
      <c r="G114" s="24" t="str" cm="1">
        <f t="array" ref="G114">INDEX(DB_DO[],I114+1,4)</f>
        <v>SPARE_287</v>
      </c>
      <c r="H114" s="23">
        <f>IF(CONFIG_DO[[#This Row],[CONFIG]]=$AB$13,1,0)</f>
        <v>0</v>
      </c>
      <c r="I114" s="23">
        <f t="shared" si="1"/>
        <v>287</v>
      </c>
      <c r="J114" s="23" t="str" cm="1">
        <f t="array" ref="J114">INDEX(DB_DO[],I114+1,5)</f>
        <v>SPARE</v>
      </c>
      <c r="K114" s="23" t="str" cm="1">
        <f t="array" ref="K114">INDEX(DB_DO[],I114+1,6)</f>
        <v>SPARE</v>
      </c>
    </row>
    <row r="115" spans="1:11" x14ac:dyDescent="0.25">
      <c r="A115" s="23">
        <v>6</v>
      </c>
      <c r="B115" s="23" t="str" cm="1">
        <f t="array" ref="B115">INDEX(DO_MODUL_NAMES[],CONFIG_DO[[#This Row],[MODUL NUM]]+1,2)</f>
        <v>SPARE</v>
      </c>
      <c r="C115" s="23">
        <v>7</v>
      </c>
      <c r="D115" s="23" t="s">
        <v>29</v>
      </c>
      <c r="E115" s="23">
        <v>287</v>
      </c>
      <c r="F115" s="24" t="str" cm="1">
        <f t="array" ref="F115">INDEX(DB_DO[],I115+1,3)</f>
        <v>SN</v>
      </c>
      <c r="G115" s="24" t="str" cm="1">
        <f t="array" ref="G115">INDEX(DB_DO[],I115+1,4)</f>
        <v>SPARE_287</v>
      </c>
      <c r="H115" s="23">
        <f>IF(CONFIG_DO[[#This Row],[CONFIG]]=$AB$13,1,0)</f>
        <v>0</v>
      </c>
      <c r="I115" s="23">
        <f t="shared" si="1"/>
        <v>287</v>
      </c>
      <c r="J115" s="23" t="str" cm="1">
        <f t="array" ref="J115">INDEX(DB_DO[],I115+1,5)</f>
        <v>SPARE</v>
      </c>
      <c r="K115" s="23" t="str" cm="1">
        <f t="array" ref="K115">INDEX(DB_DO[],I115+1,6)</f>
        <v>SPARE</v>
      </c>
    </row>
    <row r="116" spans="1:11" x14ac:dyDescent="0.25">
      <c r="A116" s="23">
        <v>6</v>
      </c>
      <c r="B116" s="23" t="str" cm="1">
        <f t="array" ref="B116">INDEX(DO_MODUL_NAMES[],CONFIG_DO[[#This Row],[MODUL NUM]]+1,2)</f>
        <v>SPARE</v>
      </c>
      <c r="C116" s="23">
        <v>8</v>
      </c>
      <c r="D116" s="23" t="s">
        <v>29</v>
      </c>
      <c r="E116" s="23">
        <v>287</v>
      </c>
      <c r="F116" s="24" t="str" cm="1">
        <f t="array" ref="F116">INDEX(DB_DO[],I116+1,3)</f>
        <v>SN</v>
      </c>
      <c r="G116" s="24" t="str" cm="1">
        <f t="array" ref="G116">INDEX(DB_DO[],I116+1,4)</f>
        <v>SPARE_287</v>
      </c>
      <c r="H116" s="23">
        <f>IF(CONFIG_DO[[#This Row],[CONFIG]]=$AB$13,1,0)</f>
        <v>0</v>
      </c>
      <c r="I116" s="23">
        <f t="shared" si="1"/>
        <v>287</v>
      </c>
      <c r="J116" s="23" t="str" cm="1">
        <f t="array" ref="J116">INDEX(DB_DO[],I116+1,5)</f>
        <v>SPARE</v>
      </c>
      <c r="K116" s="23" t="str" cm="1">
        <f t="array" ref="K116">INDEX(DB_DO[],I116+1,6)</f>
        <v>SPARE</v>
      </c>
    </row>
    <row r="117" spans="1:11" x14ac:dyDescent="0.25">
      <c r="A117" s="23">
        <v>6</v>
      </c>
      <c r="B117" s="23" t="str" cm="1">
        <f t="array" ref="B117">INDEX(DO_MODUL_NAMES[],CONFIG_DO[[#This Row],[MODUL NUM]]+1,2)</f>
        <v>SPARE</v>
      </c>
      <c r="C117" s="23">
        <v>9</v>
      </c>
      <c r="D117" s="23" t="s">
        <v>29</v>
      </c>
      <c r="E117" s="23">
        <v>287</v>
      </c>
      <c r="F117" s="24" t="str" cm="1">
        <f t="array" ref="F117">INDEX(DB_DO[],I117+1,3)</f>
        <v>SN</v>
      </c>
      <c r="G117" s="24" t="str" cm="1">
        <f t="array" ref="G117">INDEX(DB_DO[],I117+1,4)</f>
        <v>SPARE_287</v>
      </c>
      <c r="H117" s="23">
        <f>IF(CONFIG_DO[[#This Row],[CONFIG]]=$AB$13,1,0)</f>
        <v>0</v>
      </c>
      <c r="I117" s="23">
        <f t="shared" si="1"/>
        <v>287</v>
      </c>
      <c r="J117" s="23" t="str" cm="1">
        <f t="array" ref="J117">INDEX(DB_DO[],I117+1,5)</f>
        <v>SPARE</v>
      </c>
      <c r="K117" s="23" t="str" cm="1">
        <f t="array" ref="K117">INDEX(DB_DO[],I117+1,6)</f>
        <v>SPARE</v>
      </c>
    </row>
    <row r="118" spans="1:11" x14ac:dyDescent="0.25">
      <c r="A118" s="23">
        <v>6</v>
      </c>
      <c r="B118" s="23" t="str" cm="1">
        <f t="array" ref="B118">INDEX(DO_MODUL_NAMES[],CONFIG_DO[[#This Row],[MODUL NUM]]+1,2)</f>
        <v>SPARE</v>
      </c>
      <c r="C118" s="23">
        <v>10</v>
      </c>
      <c r="D118" s="23" t="s">
        <v>29</v>
      </c>
      <c r="E118" s="23">
        <v>287</v>
      </c>
      <c r="F118" s="24" t="str" cm="1">
        <f t="array" ref="F118">INDEX(DB_DO[],I118+1,3)</f>
        <v>SN</v>
      </c>
      <c r="G118" s="24" t="str" cm="1">
        <f t="array" ref="G118">INDEX(DB_DO[],I118+1,4)</f>
        <v>SPARE_287</v>
      </c>
      <c r="H118" s="23">
        <f>IF(CONFIG_DO[[#This Row],[CONFIG]]=$AB$13,1,0)</f>
        <v>0</v>
      </c>
      <c r="I118" s="23">
        <f t="shared" si="1"/>
        <v>287</v>
      </c>
      <c r="J118" s="23" t="str" cm="1">
        <f t="array" ref="J118">INDEX(DB_DO[],I118+1,5)</f>
        <v>SPARE</v>
      </c>
      <c r="K118" s="23" t="str" cm="1">
        <f t="array" ref="K118">INDEX(DB_DO[],I118+1,6)</f>
        <v>SPARE</v>
      </c>
    </row>
    <row r="119" spans="1:11" x14ac:dyDescent="0.25">
      <c r="A119" s="23">
        <v>6</v>
      </c>
      <c r="B119" s="23" t="str" cm="1">
        <f t="array" ref="B119">INDEX(DO_MODUL_NAMES[],CONFIG_DO[[#This Row],[MODUL NUM]]+1,2)</f>
        <v>SPARE</v>
      </c>
      <c r="C119" s="23">
        <v>11</v>
      </c>
      <c r="D119" s="23" t="s">
        <v>29</v>
      </c>
      <c r="E119" s="23">
        <v>287</v>
      </c>
      <c r="F119" s="24" t="str" cm="1">
        <f t="array" ref="F119">INDEX(DB_DO[],I119+1,3)</f>
        <v>SN</v>
      </c>
      <c r="G119" s="24" t="str" cm="1">
        <f t="array" ref="G119">INDEX(DB_DO[],I119+1,4)</f>
        <v>SPARE_287</v>
      </c>
      <c r="H119" s="23">
        <f>IF(CONFIG_DO[[#This Row],[CONFIG]]=$AB$13,1,0)</f>
        <v>0</v>
      </c>
      <c r="I119" s="23">
        <f t="shared" si="1"/>
        <v>287</v>
      </c>
      <c r="J119" s="23" t="str" cm="1">
        <f t="array" ref="J119">INDEX(DB_DO[],I119+1,5)</f>
        <v>SPARE</v>
      </c>
      <c r="K119" s="23" t="str" cm="1">
        <f t="array" ref="K119">INDEX(DB_DO[],I119+1,6)</f>
        <v>SPARE</v>
      </c>
    </row>
    <row r="120" spans="1:11" x14ac:dyDescent="0.25">
      <c r="A120" s="23">
        <v>6</v>
      </c>
      <c r="B120" s="23" t="str" cm="1">
        <f t="array" ref="B120">INDEX(DO_MODUL_NAMES[],CONFIG_DO[[#This Row],[MODUL NUM]]+1,2)</f>
        <v>SPARE</v>
      </c>
      <c r="C120" s="23">
        <v>12</v>
      </c>
      <c r="D120" s="23" t="s">
        <v>29</v>
      </c>
      <c r="E120" s="23">
        <v>287</v>
      </c>
      <c r="F120" s="24" t="str" cm="1">
        <f t="array" ref="F120">INDEX(DB_DO[],I120+1,3)</f>
        <v>SN</v>
      </c>
      <c r="G120" s="24" t="str" cm="1">
        <f t="array" ref="G120">INDEX(DB_DO[],I120+1,4)</f>
        <v>SPARE_287</v>
      </c>
      <c r="H120" s="23">
        <f>IF(CONFIG_DO[[#This Row],[CONFIG]]=$AB$13,1,0)</f>
        <v>0</v>
      </c>
      <c r="I120" s="23">
        <f t="shared" si="1"/>
        <v>287</v>
      </c>
      <c r="J120" s="23" t="str" cm="1">
        <f t="array" ref="J120">INDEX(DB_DO[],I120+1,5)</f>
        <v>SPARE</v>
      </c>
      <c r="K120" s="23" t="str" cm="1">
        <f t="array" ref="K120">INDEX(DB_DO[],I120+1,6)</f>
        <v>SPARE</v>
      </c>
    </row>
    <row r="121" spans="1:11" x14ac:dyDescent="0.25">
      <c r="A121" s="23">
        <v>6</v>
      </c>
      <c r="B121" s="23" t="str" cm="1">
        <f t="array" ref="B121">INDEX(DO_MODUL_NAMES[],CONFIG_DO[[#This Row],[MODUL NUM]]+1,2)</f>
        <v>SPARE</v>
      </c>
      <c r="C121" s="23">
        <v>13</v>
      </c>
      <c r="D121" s="23" t="s">
        <v>29</v>
      </c>
      <c r="E121" s="23">
        <v>287</v>
      </c>
      <c r="F121" s="24" t="str" cm="1">
        <f t="array" ref="F121">INDEX(DB_DO[],I121+1,3)</f>
        <v>SN</v>
      </c>
      <c r="G121" s="24" t="str" cm="1">
        <f t="array" ref="G121">INDEX(DB_DO[],I121+1,4)</f>
        <v>SPARE_287</v>
      </c>
      <c r="H121" s="23">
        <f>IF(CONFIG_DO[[#This Row],[CONFIG]]=$AB$13,1,0)</f>
        <v>0</v>
      </c>
      <c r="I121" s="23">
        <f t="shared" si="1"/>
        <v>287</v>
      </c>
      <c r="J121" s="23" t="str" cm="1">
        <f t="array" ref="J121">INDEX(DB_DO[],I121+1,5)</f>
        <v>SPARE</v>
      </c>
      <c r="K121" s="23" t="str" cm="1">
        <f t="array" ref="K121">INDEX(DB_DO[],I121+1,6)</f>
        <v>SPARE</v>
      </c>
    </row>
    <row r="122" spans="1:11" x14ac:dyDescent="0.25">
      <c r="A122" s="23">
        <v>6</v>
      </c>
      <c r="B122" s="23" t="str" cm="1">
        <f t="array" ref="B122">INDEX(DO_MODUL_NAMES[],CONFIG_DO[[#This Row],[MODUL NUM]]+1,2)</f>
        <v>SPARE</v>
      </c>
      <c r="C122" s="23">
        <v>14</v>
      </c>
      <c r="D122" s="23" t="s">
        <v>29</v>
      </c>
      <c r="E122" s="23">
        <v>287</v>
      </c>
      <c r="F122" s="24" t="str" cm="1">
        <f t="array" ref="F122">INDEX(DB_DO[],I122+1,3)</f>
        <v>SN</v>
      </c>
      <c r="G122" s="24" t="str" cm="1">
        <f t="array" ref="G122">INDEX(DB_DO[],I122+1,4)</f>
        <v>SPARE_287</v>
      </c>
      <c r="H122" s="23">
        <f>IF(CONFIG_DO[[#This Row],[CONFIG]]=$AB$13,1,0)</f>
        <v>0</v>
      </c>
      <c r="I122" s="23">
        <f t="shared" si="1"/>
        <v>287</v>
      </c>
      <c r="J122" s="23" t="str" cm="1">
        <f t="array" ref="J122">INDEX(DB_DO[],I122+1,5)</f>
        <v>SPARE</v>
      </c>
      <c r="K122" s="23" t="str" cm="1">
        <f t="array" ref="K122">INDEX(DB_DO[],I122+1,6)</f>
        <v>SPARE</v>
      </c>
    </row>
    <row r="123" spans="1:11" x14ac:dyDescent="0.25">
      <c r="A123" s="23">
        <v>6</v>
      </c>
      <c r="B123" s="23" t="str" cm="1">
        <f t="array" ref="B123">INDEX(DO_MODUL_NAMES[],CONFIG_DO[[#This Row],[MODUL NUM]]+1,2)</f>
        <v>SPARE</v>
      </c>
      <c r="C123" s="23">
        <v>15</v>
      </c>
      <c r="D123" s="23" t="s">
        <v>29</v>
      </c>
      <c r="E123" s="23">
        <v>287</v>
      </c>
      <c r="F123" s="24" t="str" cm="1">
        <f t="array" ref="F123">INDEX(DB_DO[],I123+1,3)</f>
        <v>SN</v>
      </c>
      <c r="G123" s="24" t="str" cm="1">
        <f t="array" ref="G123">INDEX(DB_DO[],I123+1,4)</f>
        <v>SPARE_287</v>
      </c>
      <c r="H123" s="23">
        <f>IF(CONFIG_DO[[#This Row],[CONFIG]]=$AB$13,1,0)</f>
        <v>0</v>
      </c>
      <c r="I123" s="23">
        <f t="shared" si="1"/>
        <v>287</v>
      </c>
      <c r="J123" s="23" t="str" cm="1">
        <f t="array" ref="J123">INDEX(DB_DO[],I123+1,5)</f>
        <v>SPARE</v>
      </c>
      <c r="K123" s="23" t="str" cm="1">
        <f t="array" ref="K123">INDEX(DB_DO[],I123+1,6)</f>
        <v>SPARE</v>
      </c>
    </row>
    <row r="124" spans="1:11" x14ac:dyDescent="0.25">
      <c r="A124" s="23">
        <v>7</v>
      </c>
      <c r="B124" s="23" t="str" cm="1">
        <f t="array" ref="B124">INDEX(DO_MODUL_NAMES[],CONFIG_DO[[#This Row],[MODUL NUM]]+1,2)</f>
        <v>SPARE</v>
      </c>
      <c r="C124" s="23">
        <v>0</v>
      </c>
      <c r="D124" s="23" t="s">
        <v>29</v>
      </c>
      <c r="E124" s="23">
        <v>287</v>
      </c>
      <c r="F124" s="24" t="str" cm="1">
        <f t="array" ref="F124">INDEX(DB_DO[],I124+1,3)</f>
        <v>SN</v>
      </c>
      <c r="G124" s="24" t="str" cm="1">
        <f t="array" ref="G124">INDEX(DB_DO[],I124+1,4)</f>
        <v>SPARE_287</v>
      </c>
      <c r="H124" s="23">
        <f>IF(CONFIG_DO[[#This Row],[CONFIG]]=$AB$13,1,0)</f>
        <v>0</v>
      </c>
      <c r="I124" s="23">
        <f t="shared" si="1"/>
        <v>287</v>
      </c>
      <c r="J124" s="23" t="str" cm="1">
        <f t="array" ref="J124">INDEX(DB_DO[],I124+1,5)</f>
        <v>SPARE</v>
      </c>
      <c r="K124" s="23" t="str" cm="1">
        <f t="array" ref="K124">INDEX(DB_DO[],I124+1,6)</f>
        <v>SPARE</v>
      </c>
    </row>
    <row r="125" spans="1:11" x14ac:dyDescent="0.25">
      <c r="A125" s="23">
        <v>7</v>
      </c>
      <c r="B125" s="23" t="str" cm="1">
        <f t="array" ref="B125">INDEX(DO_MODUL_NAMES[],CONFIG_DO[[#This Row],[MODUL NUM]]+1,2)</f>
        <v>SPARE</v>
      </c>
      <c r="C125" s="23">
        <v>1</v>
      </c>
      <c r="D125" s="23" t="s">
        <v>29</v>
      </c>
      <c r="E125" s="23">
        <v>287</v>
      </c>
      <c r="F125" s="24" t="str" cm="1">
        <f t="array" ref="F125">INDEX(DB_DO[],I125+1,3)</f>
        <v>SN</v>
      </c>
      <c r="G125" s="24" t="str" cm="1">
        <f t="array" ref="G125">INDEX(DB_DO[],I125+1,4)</f>
        <v>SPARE_287</v>
      </c>
      <c r="H125" s="23">
        <f>IF(CONFIG_DO[[#This Row],[CONFIG]]=$AB$13,1,0)</f>
        <v>0</v>
      </c>
      <c r="I125" s="23">
        <f t="shared" si="1"/>
        <v>287</v>
      </c>
      <c r="J125" s="23" t="str" cm="1">
        <f t="array" ref="J125">INDEX(DB_DO[],I125+1,5)</f>
        <v>SPARE</v>
      </c>
      <c r="K125" s="23" t="str" cm="1">
        <f t="array" ref="K125">INDEX(DB_DO[],I125+1,6)</f>
        <v>SPARE</v>
      </c>
    </row>
    <row r="126" spans="1:11" x14ac:dyDescent="0.25">
      <c r="A126" s="23">
        <v>7</v>
      </c>
      <c r="B126" s="23" t="str" cm="1">
        <f t="array" ref="B126">INDEX(DO_MODUL_NAMES[],CONFIG_DO[[#This Row],[MODUL NUM]]+1,2)</f>
        <v>SPARE</v>
      </c>
      <c r="C126" s="23">
        <v>2</v>
      </c>
      <c r="D126" s="23" t="s">
        <v>29</v>
      </c>
      <c r="E126" s="23">
        <v>287</v>
      </c>
      <c r="F126" s="24" t="str" cm="1">
        <f t="array" ref="F126">INDEX(DB_DO[],I126+1,3)</f>
        <v>SN</v>
      </c>
      <c r="G126" s="24" t="str" cm="1">
        <f t="array" ref="G126">INDEX(DB_DO[],I126+1,4)</f>
        <v>SPARE_287</v>
      </c>
      <c r="H126" s="23">
        <f>IF(CONFIG_DO[[#This Row],[CONFIG]]=$AB$13,1,0)</f>
        <v>0</v>
      </c>
      <c r="I126" s="23">
        <f t="shared" si="1"/>
        <v>287</v>
      </c>
      <c r="J126" s="23" t="str" cm="1">
        <f t="array" ref="J126">INDEX(DB_DO[],I126+1,5)</f>
        <v>SPARE</v>
      </c>
      <c r="K126" s="23" t="str" cm="1">
        <f t="array" ref="K126">INDEX(DB_DO[],I126+1,6)</f>
        <v>SPARE</v>
      </c>
    </row>
    <row r="127" spans="1:11" x14ac:dyDescent="0.25">
      <c r="A127" s="23">
        <v>7</v>
      </c>
      <c r="B127" s="23" t="str" cm="1">
        <f t="array" ref="B127">INDEX(DO_MODUL_NAMES[],CONFIG_DO[[#This Row],[MODUL NUM]]+1,2)</f>
        <v>SPARE</v>
      </c>
      <c r="C127" s="23">
        <v>3</v>
      </c>
      <c r="D127" s="23" t="s">
        <v>29</v>
      </c>
      <c r="E127" s="23">
        <v>287</v>
      </c>
      <c r="F127" s="24" t="str" cm="1">
        <f t="array" ref="F127">INDEX(DB_DO[],I127+1,3)</f>
        <v>SN</v>
      </c>
      <c r="G127" s="24" t="str" cm="1">
        <f t="array" ref="G127">INDEX(DB_DO[],I127+1,4)</f>
        <v>SPARE_287</v>
      </c>
      <c r="H127" s="23">
        <f>IF(CONFIG_DO[[#This Row],[CONFIG]]=$AB$13,1,0)</f>
        <v>0</v>
      </c>
      <c r="I127" s="23">
        <f t="shared" si="1"/>
        <v>287</v>
      </c>
      <c r="J127" s="23" t="str" cm="1">
        <f t="array" ref="J127">INDEX(DB_DO[],I127+1,5)</f>
        <v>SPARE</v>
      </c>
      <c r="K127" s="23" t="str" cm="1">
        <f t="array" ref="K127">INDEX(DB_DO[],I127+1,6)</f>
        <v>SPARE</v>
      </c>
    </row>
    <row r="128" spans="1:11" x14ac:dyDescent="0.25">
      <c r="A128" s="23">
        <v>7</v>
      </c>
      <c r="B128" s="23" t="str" cm="1">
        <f t="array" ref="B128">INDEX(DO_MODUL_NAMES[],CONFIG_DO[[#This Row],[MODUL NUM]]+1,2)</f>
        <v>SPARE</v>
      </c>
      <c r="C128" s="23">
        <v>4</v>
      </c>
      <c r="D128" s="23" t="s">
        <v>29</v>
      </c>
      <c r="E128" s="23">
        <v>287</v>
      </c>
      <c r="F128" s="24" t="str" cm="1">
        <f t="array" ref="F128">INDEX(DB_DO[],I128+1,3)</f>
        <v>SN</v>
      </c>
      <c r="G128" s="24" t="str" cm="1">
        <f t="array" ref="G128">INDEX(DB_DO[],I128+1,4)</f>
        <v>SPARE_287</v>
      </c>
      <c r="H128" s="23">
        <f>IF(CONFIG_DO[[#This Row],[CONFIG]]=$AB$13,1,0)</f>
        <v>0</v>
      </c>
      <c r="I128" s="23">
        <f t="shared" si="1"/>
        <v>287</v>
      </c>
      <c r="J128" s="23" t="str" cm="1">
        <f t="array" ref="J128">INDEX(DB_DO[],I128+1,5)</f>
        <v>SPARE</v>
      </c>
      <c r="K128" s="23" t="str" cm="1">
        <f t="array" ref="K128">INDEX(DB_DO[],I128+1,6)</f>
        <v>SPARE</v>
      </c>
    </row>
    <row r="129" spans="1:11" x14ac:dyDescent="0.25">
      <c r="A129" s="23">
        <v>7</v>
      </c>
      <c r="B129" s="23" t="str" cm="1">
        <f t="array" ref="B129">INDEX(DO_MODUL_NAMES[],CONFIG_DO[[#This Row],[MODUL NUM]]+1,2)</f>
        <v>SPARE</v>
      </c>
      <c r="C129" s="23">
        <v>5</v>
      </c>
      <c r="D129" s="23" t="s">
        <v>29</v>
      </c>
      <c r="E129" s="23">
        <v>287</v>
      </c>
      <c r="F129" s="24" t="str" cm="1">
        <f t="array" ref="F129">INDEX(DB_DO[],I129+1,3)</f>
        <v>SN</v>
      </c>
      <c r="G129" s="24" t="str" cm="1">
        <f t="array" ref="G129">INDEX(DB_DO[],I129+1,4)</f>
        <v>SPARE_287</v>
      </c>
      <c r="H129" s="23">
        <f>IF(CONFIG_DO[[#This Row],[CONFIG]]=$AB$13,1,0)</f>
        <v>0</v>
      </c>
      <c r="I129" s="23">
        <f t="shared" si="1"/>
        <v>287</v>
      </c>
      <c r="J129" s="23" t="str" cm="1">
        <f t="array" ref="J129">INDEX(DB_DO[],I129+1,5)</f>
        <v>SPARE</v>
      </c>
      <c r="K129" s="23" t="str" cm="1">
        <f t="array" ref="K129">INDEX(DB_DO[],I129+1,6)</f>
        <v>SPARE</v>
      </c>
    </row>
    <row r="130" spans="1:11" x14ac:dyDescent="0.25">
      <c r="A130" s="23">
        <v>7</v>
      </c>
      <c r="B130" s="23" t="str" cm="1">
        <f t="array" ref="B130">INDEX(DO_MODUL_NAMES[],CONFIG_DO[[#This Row],[MODUL NUM]]+1,2)</f>
        <v>SPARE</v>
      </c>
      <c r="C130" s="23">
        <v>6</v>
      </c>
      <c r="D130" s="23" t="s">
        <v>29</v>
      </c>
      <c r="E130" s="23">
        <v>287</v>
      </c>
      <c r="F130" s="24" t="str" cm="1">
        <f t="array" ref="F130">INDEX(DB_DO[],I130+1,3)</f>
        <v>SN</v>
      </c>
      <c r="G130" s="24" t="str" cm="1">
        <f t="array" ref="G130">INDEX(DB_DO[],I130+1,4)</f>
        <v>SPARE_287</v>
      </c>
      <c r="H130" s="23">
        <f>IF(CONFIG_DO[[#This Row],[CONFIG]]=$AB$13,1,0)</f>
        <v>0</v>
      </c>
      <c r="I130" s="23">
        <f t="shared" si="1"/>
        <v>287</v>
      </c>
      <c r="J130" s="23" t="str" cm="1">
        <f t="array" ref="J130">INDEX(DB_DO[],I130+1,5)</f>
        <v>SPARE</v>
      </c>
      <c r="K130" s="23" t="str" cm="1">
        <f t="array" ref="K130">INDEX(DB_DO[],I130+1,6)</f>
        <v>SPARE</v>
      </c>
    </row>
    <row r="131" spans="1:11" x14ac:dyDescent="0.25">
      <c r="A131" s="23">
        <v>7</v>
      </c>
      <c r="B131" s="23" t="str" cm="1">
        <f t="array" ref="B131">INDEX(DO_MODUL_NAMES[],CONFIG_DO[[#This Row],[MODUL NUM]]+1,2)</f>
        <v>SPARE</v>
      </c>
      <c r="C131" s="23">
        <v>7</v>
      </c>
      <c r="D131" s="23" t="s">
        <v>29</v>
      </c>
      <c r="E131" s="23">
        <v>287</v>
      </c>
      <c r="F131" s="24" t="str" cm="1">
        <f t="array" ref="F131">INDEX(DB_DO[],I131+1,3)</f>
        <v>SN</v>
      </c>
      <c r="G131" s="24" t="str" cm="1">
        <f t="array" ref="G131">INDEX(DB_DO[],I131+1,4)</f>
        <v>SPARE_287</v>
      </c>
      <c r="H131" s="23">
        <f>IF(CONFIG_DO[[#This Row],[CONFIG]]=$AB$13,1,0)</f>
        <v>0</v>
      </c>
      <c r="I131" s="23">
        <f t="shared" si="1"/>
        <v>287</v>
      </c>
      <c r="J131" s="23" t="str" cm="1">
        <f t="array" ref="J131">INDEX(DB_DO[],I131+1,5)</f>
        <v>SPARE</v>
      </c>
      <c r="K131" s="23" t="str" cm="1">
        <f t="array" ref="K131">INDEX(DB_DO[],I131+1,6)</f>
        <v>SPARE</v>
      </c>
    </row>
    <row r="132" spans="1:11" x14ac:dyDescent="0.25">
      <c r="A132" s="23">
        <v>7</v>
      </c>
      <c r="B132" s="23" t="str" cm="1">
        <f t="array" ref="B132">INDEX(DO_MODUL_NAMES[],CONFIG_DO[[#This Row],[MODUL NUM]]+1,2)</f>
        <v>SPARE</v>
      </c>
      <c r="C132" s="23">
        <v>8</v>
      </c>
      <c r="D132" s="23" t="s">
        <v>29</v>
      </c>
      <c r="E132" s="23">
        <v>287</v>
      </c>
      <c r="F132" s="24" t="str" cm="1">
        <f t="array" ref="F132">INDEX(DB_DO[],I132+1,3)</f>
        <v>SN</v>
      </c>
      <c r="G132" s="24" t="str" cm="1">
        <f t="array" ref="G132">INDEX(DB_DO[],I132+1,4)</f>
        <v>SPARE_287</v>
      </c>
      <c r="H132" s="23">
        <f>IF(CONFIG_DO[[#This Row],[CONFIG]]=$AB$13,1,0)</f>
        <v>0</v>
      </c>
      <c r="I132" s="23">
        <f t="shared" si="1"/>
        <v>287</v>
      </c>
      <c r="J132" s="23" t="str" cm="1">
        <f t="array" ref="J132">INDEX(DB_DO[],I132+1,5)</f>
        <v>SPARE</v>
      </c>
      <c r="K132" s="23" t="str" cm="1">
        <f t="array" ref="K132">INDEX(DB_DO[],I132+1,6)</f>
        <v>SPARE</v>
      </c>
    </row>
    <row r="133" spans="1:11" x14ac:dyDescent="0.25">
      <c r="A133" s="23">
        <v>7</v>
      </c>
      <c r="B133" s="23" t="str" cm="1">
        <f t="array" ref="B133">INDEX(DO_MODUL_NAMES[],CONFIG_DO[[#This Row],[MODUL NUM]]+1,2)</f>
        <v>SPARE</v>
      </c>
      <c r="C133" s="23">
        <v>9</v>
      </c>
      <c r="D133" s="23" t="s">
        <v>29</v>
      </c>
      <c r="E133" s="23">
        <v>287</v>
      </c>
      <c r="F133" s="24" t="str" cm="1">
        <f t="array" ref="F133">INDEX(DB_DO[],I133+1,3)</f>
        <v>SN</v>
      </c>
      <c r="G133" s="24" t="str" cm="1">
        <f t="array" ref="G133">INDEX(DB_DO[],I133+1,4)</f>
        <v>SPARE_287</v>
      </c>
      <c r="H133" s="23">
        <f>IF(CONFIG_DO[[#This Row],[CONFIG]]=$AB$13,1,0)</f>
        <v>0</v>
      </c>
      <c r="I133" s="23">
        <f t="shared" si="1"/>
        <v>287</v>
      </c>
      <c r="J133" s="23" t="str" cm="1">
        <f t="array" ref="J133">INDEX(DB_DO[],I133+1,5)</f>
        <v>SPARE</v>
      </c>
      <c r="K133" s="23" t="str" cm="1">
        <f t="array" ref="K133">INDEX(DB_DO[],I133+1,6)</f>
        <v>SPARE</v>
      </c>
    </row>
    <row r="134" spans="1:11" x14ac:dyDescent="0.25">
      <c r="A134" s="23">
        <v>7</v>
      </c>
      <c r="B134" s="23" t="str" cm="1">
        <f t="array" ref="B134">INDEX(DO_MODUL_NAMES[],CONFIG_DO[[#This Row],[MODUL NUM]]+1,2)</f>
        <v>SPARE</v>
      </c>
      <c r="C134" s="23">
        <v>10</v>
      </c>
      <c r="D134" s="23" t="s">
        <v>29</v>
      </c>
      <c r="E134" s="23">
        <v>287</v>
      </c>
      <c r="F134" s="24" t="str" cm="1">
        <f t="array" ref="F134">INDEX(DB_DO[],I134+1,3)</f>
        <v>SN</v>
      </c>
      <c r="G134" s="24" t="str" cm="1">
        <f t="array" ref="G134">INDEX(DB_DO[],I134+1,4)</f>
        <v>SPARE_287</v>
      </c>
      <c r="H134" s="23">
        <f>IF(CONFIG_DO[[#This Row],[CONFIG]]=$AB$13,1,0)</f>
        <v>0</v>
      </c>
      <c r="I134" s="23">
        <f t="shared" si="1"/>
        <v>287</v>
      </c>
      <c r="J134" s="23" t="str" cm="1">
        <f t="array" ref="J134">INDEX(DB_DO[],I134+1,5)</f>
        <v>SPARE</v>
      </c>
      <c r="K134" s="23" t="str" cm="1">
        <f t="array" ref="K134">INDEX(DB_DO[],I134+1,6)</f>
        <v>SPARE</v>
      </c>
    </row>
    <row r="135" spans="1:11" x14ac:dyDescent="0.25">
      <c r="A135" s="23">
        <v>7</v>
      </c>
      <c r="B135" s="23" t="str" cm="1">
        <f t="array" ref="B135">INDEX(DO_MODUL_NAMES[],CONFIG_DO[[#This Row],[MODUL NUM]]+1,2)</f>
        <v>SPARE</v>
      </c>
      <c r="C135" s="23">
        <v>11</v>
      </c>
      <c r="D135" s="23" t="s">
        <v>29</v>
      </c>
      <c r="E135" s="23">
        <v>287</v>
      </c>
      <c r="F135" s="24" t="str" cm="1">
        <f t="array" ref="F135">INDEX(DB_DO[],I135+1,3)</f>
        <v>SN</v>
      </c>
      <c r="G135" s="24" t="str" cm="1">
        <f t="array" ref="G135">INDEX(DB_DO[],I135+1,4)</f>
        <v>SPARE_287</v>
      </c>
      <c r="H135" s="23">
        <f>IF(CONFIG_DO[[#This Row],[CONFIG]]=$AB$13,1,0)</f>
        <v>0</v>
      </c>
      <c r="I135" s="23">
        <f t="shared" si="1"/>
        <v>287</v>
      </c>
      <c r="J135" s="23" t="str" cm="1">
        <f t="array" ref="J135">INDEX(DB_DO[],I135+1,5)</f>
        <v>SPARE</v>
      </c>
      <c r="K135" s="23" t="str" cm="1">
        <f t="array" ref="K135">INDEX(DB_DO[],I135+1,6)</f>
        <v>SPARE</v>
      </c>
    </row>
    <row r="136" spans="1:11" x14ac:dyDescent="0.25">
      <c r="A136" s="23">
        <v>7</v>
      </c>
      <c r="B136" s="23" t="str" cm="1">
        <f t="array" ref="B136">INDEX(DO_MODUL_NAMES[],CONFIG_DO[[#This Row],[MODUL NUM]]+1,2)</f>
        <v>SPARE</v>
      </c>
      <c r="C136" s="23">
        <v>12</v>
      </c>
      <c r="D136" s="23" t="s">
        <v>29</v>
      </c>
      <c r="E136" s="23">
        <v>287</v>
      </c>
      <c r="F136" s="24" t="str" cm="1">
        <f t="array" ref="F136">INDEX(DB_DO[],I136+1,3)</f>
        <v>SN</v>
      </c>
      <c r="G136" s="24" t="str" cm="1">
        <f t="array" ref="G136">INDEX(DB_DO[],I136+1,4)</f>
        <v>SPARE_287</v>
      </c>
      <c r="H136" s="23">
        <f>IF(CONFIG_DO[[#This Row],[CONFIG]]=$AB$13,1,0)</f>
        <v>0</v>
      </c>
      <c r="I136" s="23">
        <f t="shared" si="1"/>
        <v>287</v>
      </c>
      <c r="J136" s="23" t="str" cm="1">
        <f t="array" ref="J136">INDEX(DB_DO[],I136+1,5)</f>
        <v>SPARE</v>
      </c>
      <c r="K136" s="23" t="str" cm="1">
        <f t="array" ref="K136">INDEX(DB_DO[],I136+1,6)</f>
        <v>SPARE</v>
      </c>
    </row>
    <row r="137" spans="1:11" x14ac:dyDescent="0.25">
      <c r="A137" s="23">
        <v>7</v>
      </c>
      <c r="B137" s="23" t="str" cm="1">
        <f t="array" ref="B137">INDEX(DO_MODUL_NAMES[],CONFIG_DO[[#This Row],[MODUL NUM]]+1,2)</f>
        <v>SPARE</v>
      </c>
      <c r="C137" s="23">
        <v>13</v>
      </c>
      <c r="D137" s="23" t="s">
        <v>29</v>
      </c>
      <c r="E137" s="23">
        <v>287</v>
      </c>
      <c r="F137" s="24" t="str" cm="1">
        <f t="array" ref="F137">INDEX(DB_DO[],I137+1,3)</f>
        <v>SN</v>
      </c>
      <c r="G137" s="24" t="str" cm="1">
        <f t="array" ref="G137">INDEX(DB_DO[],I137+1,4)</f>
        <v>SPARE_287</v>
      </c>
      <c r="H137" s="23">
        <f>IF(CONFIG_DO[[#This Row],[CONFIG]]=$AB$13,1,0)</f>
        <v>0</v>
      </c>
      <c r="I137" s="23">
        <f t="shared" si="1"/>
        <v>287</v>
      </c>
      <c r="J137" s="23" t="str" cm="1">
        <f t="array" ref="J137">INDEX(DB_DO[],I137+1,5)</f>
        <v>SPARE</v>
      </c>
      <c r="K137" s="23" t="str" cm="1">
        <f t="array" ref="K137">INDEX(DB_DO[],I137+1,6)</f>
        <v>SPARE</v>
      </c>
    </row>
    <row r="138" spans="1:11" x14ac:dyDescent="0.25">
      <c r="A138" s="23">
        <v>7</v>
      </c>
      <c r="B138" s="23" t="str" cm="1">
        <f t="array" ref="B138">INDEX(DO_MODUL_NAMES[],CONFIG_DO[[#This Row],[MODUL NUM]]+1,2)</f>
        <v>SPARE</v>
      </c>
      <c r="C138" s="23">
        <v>14</v>
      </c>
      <c r="D138" s="23" t="s">
        <v>29</v>
      </c>
      <c r="E138" s="23">
        <v>287</v>
      </c>
      <c r="F138" s="24" t="str" cm="1">
        <f t="array" ref="F138">INDEX(DB_DO[],I138+1,3)</f>
        <v>SN</v>
      </c>
      <c r="G138" s="24" t="str" cm="1">
        <f t="array" ref="G138">INDEX(DB_DO[],I138+1,4)</f>
        <v>SPARE_287</v>
      </c>
      <c r="H138" s="23">
        <f>IF(CONFIG_DO[[#This Row],[CONFIG]]=$AB$13,1,0)</f>
        <v>0</v>
      </c>
      <c r="I138" s="23">
        <f t="shared" si="1"/>
        <v>287</v>
      </c>
      <c r="J138" s="23" t="str" cm="1">
        <f t="array" ref="J138">INDEX(DB_DO[],I138+1,5)</f>
        <v>SPARE</v>
      </c>
      <c r="K138" s="23" t="str" cm="1">
        <f t="array" ref="K138">INDEX(DB_DO[],I138+1,6)</f>
        <v>SPARE</v>
      </c>
    </row>
    <row r="139" spans="1:11" x14ac:dyDescent="0.25">
      <c r="A139" s="23">
        <v>7</v>
      </c>
      <c r="B139" s="23" t="str" cm="1">
        <f t="array" ref="B139">INDEX(DO_MODUL_NAMES[],CONFIG_DO[[#This Row],[MODUL NUM]]+1,2)</f>
        <v>SPARE</v>
      </c>
      <c r="C139" s="23">
        <v>15</v>
      </c>
      <c r="D139" s="23" t="s">
        <v>29</v>
      </c>
      <c r="E139" s="23">
        <v>287</v>
      </c>
      <c r="F139" s="24" t="str" cm="1">
        <f t="array" ref="F139">INDEX(DB_DO[],I139+1,3)</f>
        <v>SN</v>
      </c>
      <c r="G139" s="24" t="str" cm="1">
        <f t="array" ref="G139">INDEX(DB_DO[],I139+1,4)</f>
        <v>SPARE_287</v>
      </c>
      <c r="H139" s="23">
        <f>IF(CONFIG_DO[[#This Row],[CONFIG]]=$AB$13,1,0)</f>
        <v>0</v>
      </c>
      <c r="I139" s="23">
        <f t="shared" si="1"/>
        <v>287</v>
      </c>
      <c r="J139" s="23" t="str" cm="1">
        <f t="array" ref="J139">INDEX(DB_DO[],I139+1,5)</f>
        <v>SPARE</v>
      </c>
      <c r="K139" s="23" t="str" cm="1">
        <f t="array" ref="K139">INDEX(DB_DO[],I139+1,6)</f>
        <v>SPARE</v>
      </c>
    </row>
    <row r="140" spans="1:11" x14ac:dyDescent="0.25">
      <c r="A140" s="23">
        <v>8</v>
      </c>
      <c r="B140" s="23" t="str" cm="1">
        <f t="array" ref="B140">INDEX(DO_MODUL_NAMES[],CONFIG_DO[[#This Row],[MODUL NUM]]+1,2)</f>
        <v>SPARE</v>
      </c>
      <c r="C140" s="23">
        <v>0</v>
      </c>
      <c r="D140" s="23" t="s">
        <v>29</v>
      </c>
      <c r="E140" s="23">
        <v>287</v>
      </c>
      <c r="F140" s="24" t="str" cm="1">
        <f t="array" ref="F140">INDEX(DB_DO[],I140+1,3)</f>
        <v>SN</v>
      </c>
      <c r="G140" s="24" t="str" cm="1">
        <f t="array" ref="G140">INDEX(DB_DO[],I140+1,4)</f>
        <v>SPARE_287</v>
      </c>
      <c r="H140" s="23">
        <f>IF(CONFIG_DO[[#This Row],[CONFIG]]=$AB$13,1,0)</f>
        <v>0</v>
      </c>
      <c r="I140" s="23">
        <f t="shared" ref="I140:I203" si="2">IF(D140=$AB$13,E140,$AC$12)</f>
        <v>287</v>
      </c>
      <c r="J140" s="23" t="str" cm="1">
        <f t="array" ref="J140">INDEX(DB_DO[],I140+1,5)</f>
        <v>SPARE</v>
      </c>
      <c r="K140" s="23" t="str" cm="1">
        <f t="array" ref="K140">INDEX(DB_DO[],I140+1,6)</f>
        <v>SPARE</v>
      </c>
    </row>
    <row r="141" spans="1:11" x14ac:dyDescent="0.25">
      <c r="A141" s="23">
        <v>8</v>
      </c>
      <c r="B141" s="23" t="str" cm="1">
        <f t="array" ref="B141">INDEX(DO_MODUL_NAMES[],CONFIG_DO[[#This Row],[MODUL NUM]]+1,2)</f>
        <v>SPARE</v>
      </c>
      <c r="C141" s="23">
        <v>1</v>
      </c>
      <c r="D141" s="23" t="s">
        <v>29</v>
      </c>
      <c r="E141" s="23">
        <v>287</v>
      </c>
      <c r="F141" s="24" t="str" cm="1">
        <f t="array" ref="F141">INDEX(DB_DO[],I141+1,3)</f>
        <v>SN</v>
      </c>
      <c r="G141" s="24" t="str" cm="1">
        <f t="array" ref="G141">INDEX(DB_DO[],I141+1,4)</f>
        <v>SPARE_287</v>
      </c>
      <c r="H141" s="23">
        <f>IF(CONFIG_DO[[#This Row],[CONFIG]]=$AB$13,1,0)</f>
        <v>0</v>
      </c>
      <c r="I141" s="23">
        <f t="shared" si="2"/>
        <v>287</v>
      </c>
      <c r="J141" s="23" t="str" cm="1">
        <f t="array" ref="J141">INDEX(DB_DO[],I141+1,5)</f>
        <v>SPARE</v>
      </c>
      <c r="K141" s="23" t="str" cm="1">
        <f t="array" ref="K141">INDEX(DB_DO[],I141+1,6)</f>
        <v>SPARE</v>
      </c>
    </row>
    <row r="142" spans="1:11" x14ac:dyDescent="0.25">
      <c r="A142" s="23">
        <v>8</v>
      </c>
      <c r="B142" s="23" t="str" cm="1">
        <f t="array" ref="B142">INDEX(DO_MODUL_NAMES[],CONFIG_DO[[#This Row],[MODUL NUM]]+1,2)</f>
        <v>SPARE</v>
      </c>
      <c r="C142" s="23">
        <v>2</v>
      </c>
      <c r="D142" s="23" t="s">
        <v>29</v>
      </c>
      <c r="E142" s="23">
        <v>287</v>
      </c>
      <c r="F142" s="24" t="str" cm="1">
        <f t="array" ref="F142">INDEX(DB_DO[],I142+1,3)</f>
        <v>SN</v>
      </c>
      <c r="G142" s="24" t="str" cm="1">
        <f t="array" ref="G142">INDEX(DB_DO[],I142+1,4)</f>
        <v>SPARE_287</v>
      </c>
      <c r="H142" s="23">
        <f>IF(CONFIG_DO[[#This Row],[CONFIG]]=$AB$13,1,0)</f>
        <v>0</v>
      </c>
      <c r="I142" s="23">
        <f t="shared" si="2"/>
        <v>287</v>
      </c>
      <c r="J142" s="23" t="str" cm="1">
        <f t="array" ref="J142">INDEX(DB_DO[],I142+1,5)</f>
        <v>SPARE</v>
      </c>
      <c r="K142" s="23" t="str" cm="1">
        <f t="array" ref="K142">INDEX(DB_DO[],I142+1,6)</f>
        <v>SPARE</v>
      </c>
    </row>
    <row r="143" spans="1:11" x14ac:dyDescent="0.25">
      <c r="A143" s="23">
        <v>8</v>
      </c>
      <c r="B143" s="23" t="str" cm="1">
        <f t="array" ref="B143">INDEX(DO_MODUL_NAMES[],CONFIG_DO[[#This Row],[MODUL NUM]]+1,2)</f>
        <v>SPARE</v>
      </c>
      <c r="C143" s="23">
        <v>3</v>
      </c>
      <c r="D143" s="23" t="s">
        <v>29</v>
      </c>
      <c r="E143" s="23">
        <v>287</v>
      </c>
      <c r="F143" s="24" t="str" cm="1">
        <f t="array" ref="F143">INDEX(DB_DO[],I143+1,3)</f>
        <v>SN</v>
      </c>
      <c r="G143" s="24" t="str" cm="1">
        <f t="array" ref="G143">INDEX(DB_DO[],I143+1,4)</f>
        <v>SPARE_287</v>
      </c>
      <c r="H143" s="23">
        <f>IF(CONFIG_DO[[#This Row],[CONFIG]]=$AB$13,1,0)</f>
        <v>0</v>
      </c>
      <c r="I143" s="23">
        <f t="shared" si="2"/>
        <v>287</v>
      </c>
      <c r="J143" s="23" t="str" cm="1">
        <f t="array" ref="J143">INDEX(DB_DO[],I143+1,5)</f>
        <v>SPARE</v>
      </c>
      <c r="K143" s="23" t="str" cm="1">
        <f t="array" ref="K143">INDEX(DB_DO[],I143+1,6)</f>
        <v>SPARE</v>
      </c>
    </row>
    <row r="144" spans="1:11" x14ac:dyDescent="0.25">
      <c r="A144" s="23">
        <v>8</v>
      </c>
      <c r="B144" s="23" t="str" cm="1">
        <f t="array" ref="B144">INDEX(DO_MODUL_NAMES[],CONFIG_DO[[#This Row],[MODUL NUM]]+1,2)</f>
        <v>SPARE</v>
      </c>
      <c r="C144" s="23">
        <v>4</v>
      </c>
      <c r="D144" s="23" t="s">
        <v>29</v>
      </c>
      <c r="E144" s="23">
        <v>287</v>
      </c>
      <c r="F144" s="24" t="str" cm="1">
        <f t="array" ref="F144">INDEX(DB_DO[],I144+1,3)</f>
        <v>SN</v>
      </c>
      <c r="G144" s="24" t="str" cm="1">
        <f t="array" ref="G144">INDEX(DB_DO[],I144+1,4)</f>
        <v>SPARE_287</v>
      </c>
      <c r="H144" s="23">
        <f>IF(CONFIG_DO[[#This Row],[CONFIG]]=$AB$13,1,0)</f>
        <v>0</v>
      </c>
      <c r="I144" s="23">
        <f t="shared" si="2"/>
        <v>287</v>
      </c>
      <c r="J144" s="23" t="str" cm="1">
        <f t="array" ref="J144">INDEX(DB_DO[],I144+1,5)</f>
        <v>SPARE</v>
      </c>
      <c r="K144" s="23" t="str" cm="1">
        <f t="array" ref="K144">INDEX(DB_DO[],I144+1,6)</f>
        <v>SPARE</v>
      </c>
    </row>
    <row r="145" spans="1:11" x14ac:dyDescent="0.25">
      <c r="A145" s="23">
        <v>8</v>
      </c>
      <c r="B145" s="23" t="str" cm="1">
        <f t="array" ref="B145">INDEX(DO_MODUL_NAMES[],CONFIG_DO[[#This Row],[MODUL NUM]]+1,2)</f>
        <v>SPARE</v>
      </c>
      <c r="C145" s="23">
        <v>5</v>
      </c>
      <c r="D145" s="23" t="s">
        <v>29</v>
      </c>
      <c r="E145" s="23">
        <v>287</v>
      </c>
      <c r="F145" s="24" t="str" cm="1">
        <f t="array" ref="F145">INDEX(DB_DO[],I145+1,3)</f>
        <v>SN</v>
      </c>
      <c r="G145" s="24" t="str" cm="1">
        <f t="array" ref="G145">INDEX(DB_DO[],I145+1,4)</f>
        <v>SPARE_287</v>
      </c>
      <c r="H145" s="23">
        <f>IF(CONFIG_DO[[#This Row],[CONFIG]]=$AB$13,1,0)</f>
        <v>0</v>
      </c>
      <c r="I145" s="23">
        <f t="shared" si="2"/>
        <v>287</v>
      </c>
      <c r="J145" s="23" t="str" cm="1">
        <f t="array" ref="J145">INDEX(DB_DO[],I145+1,5)</f>
        <v>SPARE</v>
      </c>
      <c r="K145" s="23" t="str" cm="1">
        <f t="array" ref="K145">INDEX(DB_DO[],I145+1,6)</f>
        <v>SPARE</v>
      </c>
    </row>
    <row r="146" spans="1:11" x14ac:dyDescent="0.25">
      <c r="A146" s="23">
        <v>8</v>
      </c>
      <c r="B146" s="23" t="str" cm="1">
        <f t="array" ref="B146">INDEX(DO_MODUL_NAMES[],CONFIG_DO[[#This Row],[MODUL NUM]]+1,2)</f>
        <v>SPARE</v>
      </c>
      <c r="C146" s="23">
        <v>6</v>
      </c>
      <c r="D146" s="23" t="s">
        <v>29</v>
      </c>
      <c r="E146" s="23">
        <v>287</v>
      </c>
      <c r="F146" s="24" t="str" cm="1">
        <f t="array" ref="F146">INDEX(DB_DO[],I146+1,3)</f>
        <v>SN</v>
      </c>
      <c r="G146" s="24" t="str" cm="1">
        <f t="array" ref="G146">INDEX(DB_DO[],I146+1,4)</f>
        <v>SPARE_287</v>
      </c>
      <c r="H146" s="23">
        <f>IF(CONFIG_DO[[#This Row],[CONFIG]]=$AB$13,1,0)</f>
        <v>0</v>
      </c>
      <c r="I146" s="23">
        <f t="shared" si="2"/>
        <v>287</v>
      </c>
      <c r="J146" s="23" t="str" cm="1">
        <f t="array" ref="J146">INDEX(DB_DO[],I146+1,5)</f>
        <v>SPARE</v>
      </c>
      <c r="K146" s="23" t="str" cm="1">
        <f t="array" ref="K146">INDEX(DB_DO[],I146+1,6)</f>
        <v>SPARE</v>
      </c>
    </row>
    <row r="147" spans="1:11" x14ac:dyDescent="0.25">
      <c r="A147" s="23">
        <v>8</v>
      </c>
      <c r="B147" s="23" t="str" cm="1">
        <f t="array" ref="B147">INDEX(DO_MODUL_NAMES[],CONFIG_DO[[#This Row],[MODUL NUM]]+1,2)</f>
        <v>SPARE</v>
      </c>
      <c r="C147" s="23">
        <v>7</v>
      </c>
      <c r="D147" s="23" t="s">
        <v>29</v>
      </c>
      <c r="E147" s="23">
        <v>287</v>
      </c>
      <c r="F147" s="24" t="str" cm="1">
        <f t="array" ref="F147">INDEX(DB_DO[],I147+1,3)</f>
        <v>SN</v>
      </c>
      <c r="G147" s="24" t="str" cm="1">
        <f t="array" ref="G147">INDEX(DB_DO[],I147+1,4)</f>
        <v>SPARE_287</v>
      </c>
      <c r="H147" s="23">
        <f>IF(CONFIG_DO[[#This Row],[CONFIG]]=$AB$13,1,0)</f>
        <v>0</v>
      </c>
      <c r="I147" s="23">
        <f t="shared" si="2"/>
        <v>287</v>
      </c>
      <c r="J147" s="23" t="str" cm="1">
        <f t="array" ref="J147">INDEX(DB_DO[],I147+1,5)</f>
        <v>SPARE</v>
      </c>
      <c r="K147" s="23" t="str" cm="1">
        <f t="array" ref="K147">INDEX(DB_DO[],I147+1,6)</f>
        <v>SPARE</v>
      </c>
    </row>
    <row r="148" spans="1:11" x14ac:dyDescent="0.25">
      <c r="A148" s="23">
        <v>8</v>
      </c>
      <c r="B148" s="23" t="str" cm="1">
        <f t="array" ref="B148">INDEX(DO_MODUL_NAMES[],CONFIG_DO[[#This Row],[MODUL NUM]]+1,2)</f>
        <v>SPARE</v>
      </c>
      <c r="C148" s="23">
        <v>8</v>
      </c>
      <c r="D148" s="23" t="s">
        <v>29</v>
      </c>
      <c r="E148" s="23">
        <v>287</v>
      </c>
      <c r="F148" s="24" t="str" cm="1">
        <f t="array" ref="F148">INDEX(DB_DO[],I148+1,3)</f>
        <v>SN</v>
      </c>
      <c r="G148" s="24" t="str" cm="1">
        <f t="array" ref="G148">INDEX(DB_DO[],I148+1,4)</f>
        <v>SPARE_287</v>
      </c>
      <c r="H148" s="23">
        <f>IF(CONFIG_DO[[#This Row],[CONFIG]]=$AB$13,1,0)</f>
        <v>0</v>
      </c>
      <c r="I148" s="23">
        <f t="shared" si="2"/>
        <v>287</v>
      </c>
      <c r="J148" s="23" t="str" cm="1">
        <f t="array" ref="J148">INDEX(DB_DO[],I148+1,5)</f>
        <v>SPARE</v>
      </c>
      <c r="K148" s="23" t="str" cm="1">
        <f t="array" ref="K148">INDEX(DB_DO[],I148+1,6)</f>
        <v>SPARE</v>
      </c>
    </row>
    <row r="149" spans="1:11" x14ac:dyDescent="0.25">
      <c r="A149" s="23">
        <v>8</v>
      </c>
      <c r="B149" s="23" t="str" cm="1">
        <f t="array" ref="B149">INDEX(DO_MODUL_NAMES[],CONFIG_DO[[#This Row],[MODUL NUM]]+1,2)</f>
        <v>SPARE</v>
      </c>
      <c r="C149" s="23">
        <v>9</v>
      </c>
      <c r="D149" s="23" t="s">
        <v>29</v>
      </c>
      <c r="E149" s="23">
        <v>287</v>
      </c>
      <c r="F149" s="24" t="str" cm="1">
        <f t="array" ref="F149">INDEX(DB_DO[],I149+1,3)</f>
        <v>SN</v>
      </c>
      <c r="G149" s="24" t="str" cm="1">
        <f t="array" ref="G149">INDEX(DB_DO[],I149+1,4)</f>
        <v>SPARE_287</v>
      </c>
      <c r="H149" s="23">
        <f>IF(CONFIG_DO[[#This Row],[CONFIG]]=$AB$13,1,0)</f>
        <v>0</v>
      </c>
      <c r="I149" s="23">
        <f t="shared" si="2"/>
        <v>287</v>
      </c>
      <c r="J149" s="23" t="str" cm="1">
        <f t="array" ref="J149">INDEX(DB_DO[],I149+1,5)</f>
        <v>SPARE</v>
      </c>
      <c r="K149" s="23" t="str" cm="1">
        <f t="array" ref="K149">INDEX(DB_DO[],I149+1,6)</f>
        <v>SPARE</v>
      </c>
    </row>
    <row r="150" spans="1:11" x14ac:dyDescent="0.25">
      <c r="A150" s="23">
        <v>8</v>
      </c>
      <c r="B150" s="23" t="str" cm="1">
        <f t="array" ref="B150">INDEX(DO_MODUL_NAMES[],CONFIG_DO[[#This Row],[MODUL NUM]]+1,2)</f>
        <v>SPARE</v>
      </c>
      <c r="C150" s="23">
        <v>10</v>
      </c>
      <c r="D150" s="23" t="s">
        <v>29</v>
      </c>
      <c r="E150" s="23">
        <v>287</v>
      </c>
      <c r="F150" s="24" t="str" cm="1">
        <f t="array" ref="F150">INDEX(DB_DO[],I150+1,3)</f>
        <v>SN</v>
      </c>
      <c r="G150" s="24" t="str" cm="1">
        <f t="array" ref="G150">INDEX(DB_DO[],I150+1,4)</f>
        <v>SPARE_287</v>
      </c>
      <c r="H150" s="23">
        <f>IF(CONFIG_DO[[#This Row],[CONFIG]]=$AB$13,1,0)</f>
        <v>0</v>
      </c>
      <c r="I150" s="23">
        <f t="shared" si="2"/>
        <v>287</v>
      </c>
      <c r="J150" s="23" t="str" cm="1">
        <f t="array" ref="J150">INDEX(DB_DO[],I150+1,5)</f>
        <v>SPARE</v>
      </c>
      <c r="K150" s="23" t="str" cm="1">
        <f t="array" ref="K150">INDEX(DB_DO[],I150+1,6)</f>
        <v>SPARE</v>
      </c>
    </row>
    <row r="151" spans="1:11" x14ac:dyDescent="0.25">
      <c r="A151" s="23">
        <v>8</v>
      </c>
      <c r="B151" s="23" t="str" cm="1">
        <f t="array" ref="B151">INDEX(DO_MODUL_NAMES[],CONFIG_DO[[#This Row],[MODUL NUM]]+1,2)</f>
        <v>SPARE</v>
      </c>
      <c r="C151" s="23">
        <v>11</v>
      </c>
      <c r="D151" s="23" t="s">
        <v>29</v>
      </c>
      <c r="E151" s="23">
        <v>287</v>
      </c>
      <c r="F151" s="24" t="str" cm="1">
        <f t="array" ref="F151">INDEX(DB_DO[],I151+1,3)</f>
        <v>SN</v>
      </c>
      <c r="G151" s="24" t="str" cm="1">
        <f t="array" ref="G151">INDEX(DB_DO[],I151+1,4)</f>
        <v>SPARE_287</v>
      </c>
      <c r="H151" s="23">
        <f>IF(CONFIG_DO[[#This Row],[CONFIG]]=$AB$13,1,0)</f>
        <v>0</v>
      </c>
      <c r="I151" s="23">
        <f t="shared" si="2"/>
        <v>287</v>
      </c>
      <c r="J151" s="23" t="str" cm="1">
        <f t="array" ref="J151">INDEX(DB_DO[],I151+1,5)</f>
        <v>SPARE</v>
      </c>
      <c r="K151" s="23" t="str" cm="1">
        <f t="array" ref="K151">INDEX(DB_DO[],I151+1,6)</f>
        <v>SPARE</v>
      </c>
    </row>
    <row r="152" spans="1:11" x14ac:dyDescent="0.25">
      <c r="A152" s="23">
        <v>8</v>
      </c>
      <c r="B152" s="23" t="str" cm="1">
        <f t="array" ref="B152">INDEX(DO_MODUL_NAMES[],CONFIG_DO[[#This Row],[MODUL NUM]]+1,2)</f>
        <v>SPARE</v>
      </c>
      <c r="C152" s="23">
        <v>12</v>
      </c>
      <c r="D152" s="23" t="s">
        <v>29</v>
      </c>
      <c r="E152" s="23">
        <v>287</v>
      </c>
      <c r="F152" s="24" t="str" cm="1">
        <f t="array" ref="F152">INDEX(DB_DO[],I152+1,3)</f>
        <v>SN</v>
      </c>
      <c r="G152" s="24" t="str" cm="1">
        <f t="array" ref="G152">INDEX(DB_DO[],I152+1,4)</f>
        <v>SPARE_287</v>
      </c>
      <c r="H152" s="23">
        <f>IF(CONFIG_DO[[#This Row],[CONFIG]]=$AB$13,1,0)</f>
        <v>0</v>
      </c>
      <c r="I152" s="23">
        <f t="shared" si="2"/>
        <v>287</v>
      </c>
      <c r="J152" s="23" t="str" cm="1">
        <f t="array" ref="J152">INDEX(DB_DO[],I152+1,5)</f>
        <v>SPARE</v>
      </c>
      <c r="K152" s="23" t="str" cm="1">
        <f t="array" ref="K152">INDEX(DB_DO[],I152+1,6)</f>
        <v>SPARE</v>
      </c>
    </row>
    <row r="153" spans="1:11" x14ac:dyDescent="0.25">
      <c r="A153" s="23">
        <v>8</v>
      </c>
      <c r="B153" s="23" t="str" cm="1">
        <f t="array" ref="B153">INDEX(DO_MODUL_NAMES[],CONFIG_DO[[#This Row],[MODUL NUM]]+1,2)</f>
        <v>SPARE</v>
      </c>
      <c r="C153" s="23">
        <v>13</v>
      </c>
      <c r="D153" s="23" t="s">
        <v>29</v>
      </c>
      <c r="E153" s="23">
        <v>287</v>
      </c>
      <c r="F153" s="24" t="str" cm="1">
        <f t="array" ref="F153">INDEX(DB_DO[],I153+1,3)</f>
        <v>SN</v>
      </c>
      <c r="G153" s="24" t="str" cm="1">
        <f t="array" ref="G153">INDEX(DB_DO[],I153+1,4)</f>
        <v>SPARE_287</v>
      </c>
      <c r="H153" s="23">
        <f>IF(CONFIG_DO[[#This Row],[CONFIG]]=$AB$13,1,0)</f>
        <v>0</v>
      </c>
      <c r="I153" s="23">
        <f t="shared" si="2"/>
        <v>287</v>
      </c>
      <c r="J153" s="23" t="str" cm="1">
        <f t="array" ref="J153">INDEX(DB_DO[],I153+1,5)</f>
        <v>SPARE</v>
      </c>
      <c r="K153" s="23" t="str" cm="1">
        <f t="array" ref="K153">INDEX(DB_DO[],I153+1,6)</f>
        <v>SPARE</v>
      </c>
    </row>
    <row r="154" spans="1:11" x14ac:dyDescent="0.25">
      <c r="A154" s="23">
        <v>8</v>
      </c>
      <c r="B154" s="23" t="str" cm="1">
        <f t="array" ref="B154">INDEX(DO_MODUL_NAMES[],CONFIG_DO[[#This Row],[MODUL NUM]]+1,2)</f>
        <v>SPARE</v>
      </c>
      <c r="C154" s="23">
        <v>14</v>
      </c>
      <c r="D154" s="23" t="s">
        <v>29</v>
      </c>
      <c r="E154" s="23">
        <v>287</v>
      </c>
      <c r="F154" s="24" t="str" cm="1">
        <f t="array" ref="F154">INDEX(DB_DO[],I154+1,3)</f>
        <v>SN</v>
      </c>
      <c r="G154" s="24" t="str" cm="1">
        <f t="array" ref="G154">INDEX(DB_DO[],I154+1,4)</f>
        <v>SPARE_287</v>
      </c>
      <c r="H154" s="23">
        <f>IF(CONFIG_DO[[#This Row],[CONFIG]]=$AB$13,1,0)</f>
        <v>0</v>
      </c>
      <c r="I154" s="23">
        <f t="shared" si="2"/>
        <v>287</v>
      </c>
      <c r="J154" s="23" t="str" cm="1">
        <f t="array" ref="J154">INDEX(DB_DO[],I154+1,5)</f>
        <v>SPARE</v>
      </c>
      <c r="K154" s="23" t="str" cm="1">
        <f t="array" ref="K154">INDEX(DB_DO[],I154+1,6)</f>
        <v>SPARE</v>
      </c>
    </row>
    <row r="155" spans="1:11" x14ac:dyDescent="0.25">
      <c r="A155" s="23">
        <v>8</v>
      </c>
      <c r="B155" s="23" t="str" cm="1">
        <f t="array" ref="B155">INDEX(DO_MODUL_NAMES[],CONFIG_DO[[#This Row],[MODUL NUM]]+1,2)</f>
        <v>SPARE</v>
      </c>
      <c r="C155" s="23">
        <v>15</v>
      </c>
      <c r="D155" s="23" t="s">
        <v>29</v>
      </c>
      <c r="E155" s="23">
        <v>287</v>
      </c>
      <c r="F155" s="24" t="str" cm="1">
        <f t="array" ref="F155">INDEX(DB_DO[],I155+1,3)</f>
        <v>SN</v>
      </c>
      <c r="G155" s="24" t="str" cm="1">
        <f t="array" ref="G155">INDEX(DB_DO[],I155+1,4)</f>
        <v>SPARE_287</v>
      </c>
      <c r="H155" s="23">
        <f>IF(CONFIG_DO[[#This Row],[CONFIG]]=$AB$13,1,0)</f>
        <v>0</v>
      </c>
      <c r="I155" s="23">
        <f t="shared" si="2"/>
        <v>287</v>
      </c>
      <c r="J155" s="23" t="str" cm="1">
        <f t="array" ref="J155">INDEX(DB_DO[],I155+1,5)</f>
        <v>SPARE</v>
      </c>
      <c r="K155" s="23" t="str" cm="1">
        <f t="array" ref="K155">INDEX(DB_DO[],I155+1,6)</f>
        <v>SPARE</v>
      </c>
    </row>
    <row r="156" spans="1:11" x14ac:dyDescent="0.25">
      <c r="A156" s="23">
        <v>9</v>
      </c>
      <c r="B156" s="23" t="str" cm="1">
        <f t="array" ref="B156">INDEX(DO_MODUL_NAMES[],CONFIG_DO[[#This Row],[MODUL NUM]]+1,2)</f>
        <v>SPARE</v>
      </c>
      <c r="C156" s="23">
        <v>0</v>
      </c>
      <c r="D156" s="23" t="s">
        <v>29</v>
      </c>
      <c r="E156" s="23">
        <v>287</v>
      </c>
      <c r="F156" s="24" t="str" cm="1">
        <f t="array" ref="F156">INDEX(DB_DO[],I156+1,3)</f>
        <v>SN</v>
      </c>
      <c r="G156" s="24" t="str" cm="1">
        <f t="array" ref="G156">INDEX(DB_DO[],I156+1,4)</f>
        <v>SPARE_287</v>
      </c>
      <c r="H156" s="23">
        <f>IF(CONFIG_DO[[#This Row],[CONFIG]]=$AB$13,1,0)</f>
        <v>0</v>
      </c>
      <c r="I156" s="23">
        <f t="shared" si="2"/>
        <v>287</v>
      </c>
      <c r="J156" s="23" t="str" cm="1">
        <f t="array" ref="J156">INDEX(DB_DO[],I156+1,5)</f>
        <v>SPARE</v>
      </c>
      <c r="K156" s="23" t="str" cm="1">
        <f t="array" ref="K156">INDEX(DB_DO[],I156+1,6)</f>
        <v>SPARE</v>
      </c>
    </row>
    <row r="157" spans="1:11" x14ac:dyDescent="0.25">
      <c r="A157" s="23">
        <v>9</v>
      </c>
      <c r="B157" s="23" t="str" cm="1">
        <f t="array" ref="B157">INDEX(DO_MODUL_NAMES[],CONFIG_DO[[#This Row],[MODUL NUM]]+1,2)</f>
        <v>SPARE</v>
      </c>
      <c r="C157" s="23">
        <v>1</v>
      </c>
      <c r="D157" s="23" t="s">
        <v>29</v>
      </c>
      <c r="E157" s="23">
        <v>287</v>
      </c>
      <c r="F157" s="24" t="str" cm="1">
        <f t="array" ref="F157">INDEX(DB_DO[],I157+1,3)</f>
        <v>SN</v>
      </c>
      <c r="G157" s="24" t="str" cm="1">
        <f t="array" ref="G157">INDEX(DB_DO[],I157+1,4)</f>
        <v>SPARE_287</v>
      </c>
      <c r="H157" s="23">
        <f>IF(CONFIG_DO[[#This Row],[CONFIG]]=$AB$13,1,0)</f>
        <v>0</v>
      </c>
      <c r="I157" s="23">
        <f t="shared" si="2"/>
        <v>287</v>
      </c>
      <c r="J157" s="23" t="str" cm="1">
        <f t="array" ref="J157">INDEX(DB_DO[],I157+1,5)</f>
        <v>SPARE</v>
      </c>
      <c r="K157" s="23" t="str" cm="1">
        <f t="array" ref="K157">INDEX(DB_DO[],I157+1,6)</f>
        <v>SPARE</v>
      </c>
    </row>
    <row r="158" spans="1:11" x14ac:dyDescent="0.25">
      <c r="A158" s="23">
        <v>9</v>
      </c>
      <c r="B158" s="23" t="str" cm="1">
        <f t="array" ref="B158">INDEX(DO_MODUL_NAMES[],CONFIG_DO[[#This Row],[MODUL NUM]]+1,2)</f>
        <v>SPARE</v>
      </c>
      <c r="C158" s="23">
        <v>2</v>
      </c>
      <c r="D158" s="23" t="s">
        <v>29</v>
      </c>
      <c r="E158" s="23">
        <v>287</v>
      </c>
      <c r="F158" s="24" t="str" cm="1">
        <f t="array" ref="F158">INDEX(DB_DO[],I158+1,3)</f>
        <v>SN</v>
      </c>
      <c r="G158" s="24" t="str" cm="1">
        <f t="array" ref="G158">INDEX(DB_DO[],I158+1,4)</f>
        <v>SPARE_287</v>
      </c>
      <c r="H158" s="23">
        <f>IF(CONFIG_DO[[#This Row],[CONFIG]]=$AB$13,1,0)</f>
        <v>0</v>
      </c>
      <c r="I158" s="23">
        <f t="shared" si="2"/>
        <v>287</v>
      </c>
      <c r="J158" s="23" t="str" cm="1">
        <f t="array" ref="J158">INDEX(DB_DO[],I158+1,5)</f>
        <v>SPARE</v>
      </c>
      <c r="K158" s="23" t="str" cm="1">
        <f t="array" ref="K158">INDEX(DB_DO[],I158+1,6)</f>
        <v>SPARE</v>
      </c>
    </row>
    <row r="159" spans="1:11" x14ac:dyDescent="0.25">
      <c r="A159" s="23">
        <v>9</v>
      </c>
      <c r="B159" s="23" t="str" cm="1">
        <f t="array" ref="B159">INDEX(DO_MODUL_NAMES[],CONFIG_DO[[#This Row],[MODUL NUM]]+1,2)</f>
        <v>SPARE</v>
      </c>
      <c r="C159" s="23">
        <v>3</v>
      </c>
      <c r="D159" s="23" t="s">
        <v>29</v>
      </c>
      <c r="E159" s="23">
        <v>287</v>
      </c>
      <c r="F159" s="24" t="str" cm="1">
        <f t="array" ref="F159">INDEX(DB_DO[],I159+1,3)</f>
        <v>SN</v>
      </c>
      <c r="G159" s="24" t="str" cm="1">
        <f t="array" ref="G159">INDEX(DB_DO[],I159+1,4)</f>
        <v>SPARE_287</v>
      </c>
      <c r="H159" s="23">
        <f>IF(CONFIG_DO[[#This Row],[CONFIG]]=$AB$13,1,0)</f>
        <v>0</v>
      </c>
      <c r="I159" s="23">
        <f t="shared" si="2"/>
        <v>287</v>
      </c>
      <c r="J159" s="23" t="str" cm="1">
        <f t="array" ref="J159">INDEX(DB_DO[],I159+1,5)</f>
        <v>SPARE</v>
      </c>
      <c r="K159" s="23" t="str" cm="1">
        <f t="array" ref="K159">INDEX(DB_DO[],I159+1,6)</f>
        <v>SPARE</v>
      </c>
    </row>
    <row r="160" spans="1:11" x14ac:dyDescent="0.25">
      <c r="A160" s="23">
        <v>9</v>
      </c>
      <c r="B160" s="23" t="str" cm="1">
        <f t="array" ref="B160">INDEX(DO_MODUL_NAMES[],CONFIG_DO[[#This Row],[MODUL NUM]]+1,2)</f>
        <v>SPARE</v>
      </c>
      <c r="C160" s="23">
        <v>4</v>
      </c>
      <c r="D160" s="23" t="s">
        <v>29</v>
      </c>
      <c r="E160" s="23">
        <v>287</v>
      </c>
      <c r="F160" s="24" t="str" cm="1">
        <f t="array" ref="F160">INDEX(DB_DO[],I160+1,3)</f>
        <v>SN</v>
      </c>
      <c r="G160" s="24" t="str" cm="1">
        <f t="array" ref="G160">INDEX(DB_DO[],I160+1,4)</f>
        <v>SPARE_287</v>
      </c>
      <c r="H160" s="23">
        <f>IF(CONFIG_DO[[#This Row],[CONFIG]]=$AB$13,1,0)</f>
        <v>0</v>
      </c>
      <c r="I160" s="23">
        <f t="shared" si="2"/>
        <v>287</v>
      </c>
      <c r="J160" s="23" t="str" cm="1">
        <f t="array" ref="J160">INDEX(DB_DO[],I160+1,5)</f>
        <v>SPARE</v>
      </c>
      <c r="K160" s="23" t="str" cm="1">
        <f t="array" ref="K160">INDEX(DB_DO[],I160+1,6)</f>
        <v>SPARE</v>
      </c>
    </row>
    <row r="161" spans="1:11" x14ac:dyDescent="0.25">
      <c r="A161" s="23">
        <v>9</v>
      </c>
      <c r="B161" s="23" t="str" cm="1">
        <f t="array" ref="B161">INDEX(DO_MODUL_NAMES[],CONFIG_DO[[#This Row],[MODUL NUM]]+1,2)</f>
        <v>SPARE</v>
      </c>
      <c r="C161" s="23">
        <v>5</v>
      </c>
      <c r="D161" s="23" t="s">
        <v>29</v>
      </c>
      <c r="E161" s="23">
        <v>287</v>
      </c>
      <c r="F161" s="24" t="str" cm="1">
        <f t="array" ref="F161">INDEX(DB_DO[],I161+1,3)</f>
        <v>SN</v>
      </c>
      <c r="G161" s="24" t="str" cm="1">
        <f t="array" ref="G161">INDEX(DB_DO[],I161+1,4)</f>
        <v>SPARE_287</v>
      </c>
      <c r="H161" s="23">
        <f>IF(CONFIG_DO[[#This Row],[CONFIG]]=$AB$13,1,0)</f>
        <v>0</v>
      </c>
      <c r="I161" s="23">
        <f t="shared" si="2"/>
        <v>287</v>
      </c>
      <c r="J161" s="23" t="str" cm="1">
        <f t="array" ref="J161">INDEX(DB_DO[],I161+1,5)</f>
        <v>SPARE</v>
      </c>
      <c r="K161" s="23" t="str" cm="1">
        <f t="array" ref="K161">INDEX(DB_DO[],I161+1,6)</f>
        <v>SPARE</v>
      </c>
    </row>
    <row r="162" spans="1:11" x14ac:dyDescent="0.25">
      <c r="A162" s="23">
        <v>9</v>
      </c>
      <c r="B162" s="23" t="str" cm="1">
        <f t="array" ref="B162">INDEX(DO_MODUL_NAMES[],CONFIG_DO[[#This Row],[MODUL NUM]]+1,2)</f>
        <v>SPARE</v>
      </c>
      <c r="C162" s="23">
        <v>6</v>
      </c>
      <c r="D162" s="23" t="s">
        <v>29</v>
      </c>
      <c r="E162" s="23">
        <v>287</v>
      </c>
      <c r="F162" s="24" t="str" cm="1">
        <f t="array" ref="F162">INDEX(DB_DO[],I162+1,3)</f>
        <v>SN</v>
      </c>
      <c r="G162" s="24" t="str" cm="1">
        <f t="array" ref="G162">INDEX(DB_DO[],I162+1,4)</f>
        <v>SPARE_287</v>
      </c>
      <c r="H162" s="23">
        <f>IF(CONFIG_DO[[#This Row],[CONFIG]]=$AB$13,1,0)</f>
        <v>0</v>
      </c>
      <c r="I162" s="23">
        <f t="shared" si="2"/>
        <v>287</v>
      </c>
      <c r="J162" s="23" t="str" cm="1">
        <f t="array" ref="J162">INDEX(DB_DO[],I162+1,5)</f>
        <v>SPARE</v>
      </c>
      <c r="K162" s="23" t="str" cm="1">
        <f t="array" ref="K162">INDEX(DB_DO[],I162+1,6)</f>
        <v>SPARE</v>
      </c>
    </row>
    <row r="163" spans="1:11" x14ac:dyDescent="0.25">
      <c r="A163" s="23">
        <v>9</v>
      </c>
      <c r="B163" s="23" t="str" cm="1">
        <f t="array" ref="B163">INDEX(DO_MODUL_NAMES[],CONFIG_DO[[#This Row],[MODUL NUM]]+1,2)</f>
        <v>SPARE</v>
      </c>
      <c r="C163" s="23">
        <v>7</v>
      </c>
      <c r="D163" s="23" t="s">
        <v>29</v>
      </c>
      <c r="E163" s="23">
        <v>287</v>
      </c>
      <c r="F163" s="24" t="str" cm="1">
        <f t="array" ref="F163">INDEX(DB_DO[],I163+1,3)</f>
        <v>SN</v>
      </c>
      <c r="G163" s="24" t="str" cm="1">
        <f t="array" ref="G163">INDEX(DB_DO[],I163+1,4)</f>
        <v>SPARE_287</v>
      </c>
      <c r="H163" s="23">
        <f>IF(CONFIG_DO[[#This Row],[CONFIG]]=$AB$13,1,0)</f>
        <v>0</v>
      </c>
      <c r="I163" s="23">
        <f t="shared" si="2"/>
        <v>287</v>
      </c>
      <c r="J163" s="23" t="str" cm="1">
        <f t="array" ref="J163">INDEX(DB_DO[],I163+1,5)</f>
        <v>SPARE</v>
      </c>
      <c r="K163" s="23" t="str" cm="1">
        <f t="array" ref="K163">INDEX(DB_DO[],I163+1,6)</f>
        <v>SPARE</v>
      </c>
    </row>
    <row r="164" spans="1:11" x14ac:dyDescent="0.25">
      <c r="A164" s="23">
        <v>9</v>
      </c>
      <c r="B164" s="23" t="str" cm="1">
        <f t="array" ref="B164">INDEX(DO_MODUL_NAMES[],CONFIG_DO[[#This Row],[MODUL NUM]]+1,2)</f>
        <v>SPARE</v>
      </c>
      <c r="C164" s="23">
        <v>8</v>
      </c>
      <c r="D164" s="23" t="s">
        <v>29</v>
      </c>
      <c r="E164" s="23">
        <v>287</v>
      </c>
      <c r="F164" s="24" t="str" cm="1">
        <f t="array" ref="F164">INDEX(DB_DO[],I164+1,3)</f>
        <v>SN</v>
      </c>
      <c r="G164" s="24" t="str" cm="1">
        <f t="array" ref="G164">INDEX(DB_DO[],I164+1,4)</f>
        <v>SPARE_287</v>
      </c>
      <c r="H164" s="23">
        <f>IF(CONFIG_DO[[#This Row],[CONFIG]]=$AB$13,1,0)</f>
        <v>0</v>
      </c>
      <c r="I164" s="23">
        <f t="shared" si="2"/>
        <v>287</v>
      </c>
      <c r="J164" s="23" t="str" cm="1">
        <f t="array" ref="J164">INDEX(DB_DO[],I164+1,5)</f>
        <v>SPARE</v>
      </c>
      <c r="K164" s="23" t="str" cm="1">
        <f t="array" ref="K164">INDEX(DB_DO[],I164+1,6)</f>
        <v>SPARE</v>
      </c>
    </row>
    <row r="165" spans="1:11" x14ac:dyDescent="0.25">
      <c r="A165" s="23">
        <v>9</v>
      </c>
      <c r="B165" s="23" t="str" cm="1">
        <f t="array" ref="B165">INDEX(DO_MODUL_NAMES[],CONFIG_DO[[#This Row],[MODUL NUM]]+1,2)</f>
        <v>SPARE</v>
      </c>
      <c r="C165" s="23">
        <v>9</v>
      </c>
      <c r="D165" s="23" t="s">
        <v>29</v>
      </c>
      <c r="E165" s="23">
        <v>287</v>
      </c>
      <c r="F165" s="24" t="str" cm="1">
        <f t="array" ref="F165">INDEX(DB_DO[],I165+1,3)</f>
        <v>SN</v>
      </c>
      <c r="G165" s="24" t="str" cm="1">
        <f t="array" ref="G165">INDEX(DB_DO[],I165+1,4)</f>
        <v>SPARE_287</v>
      </c>
      <c r="H165" s="23">
        <f>IF(CONFIG_DO[[#This Row],[CONFIG]]=$AB$13,1,0)</f>
        <v>0</v>
      </c>
      <c r="I165" s="23">
        <f t="shared" si="2"/>
        <v>287</v>
      </c>
      <c r="J165" s="23" t="str" cm="1">
        <f t="array" ref="J165">INDEX(DB_DO[],I165+1,5)</f>
        <v>SPARE</v>
      </c>
      <c r="K165" s="23" t="str" cm="1">
        <f t="array" ref="K165">INDEX(DB_DO[],I165+1,6)</f>
        <v>SPARE</v>
      </c>
    </row>
    <row r="166" spans="1:11" x14ac:dyDescent="0.25">
      <c r="A166" s="23">
        <v>9</v>
      </c>
      <c r="B166" s="23" t="str" cm="1">
        <f t="array" ref="B166">INDEX(DO_MODUL_NAMES[],CONFIG_DO[[#This Row],[MODUL NUM]]+1,2)</f>
        <v>SPARE</v>
      </c>
      <c r="C166" s="23">
        <v>10</v>
      </c>
      <c r="D166" s="23" t="s">
        <v>29</v>
      </c>
      <c r="E166" s="23">
        <v>287</v>
      </c>
      <c r="F166" s="24" t="str" cm="1">
        <f t="array" ref="F166">INDEX(DB_DO[],I166+1,3)</f>
        <v>SN</v>
      </c>
      <c r="G166" s="24" t="str" cm="1">
        <f t="array" ref="G166">INDEX(DB_DO[],I166+1,4)</f>
        <v>SPARE_287</v>
      </c>
      <c r="H166" s="23">
        <f>IF(CONFIG_DO[[#This Row],[CONFIG]]=$AB$13,1,0)</f>
        <v>0</v>
      </c>
      <c r="I166" s="23">
        <f t="shared" si="2"/>
        <v>287</v>
      </c>
      <c r="J166" s="23" t="str" cm="1">
        <f t="array" ref="J166">INDEX(DB_DO[],I166+1,5)</f>
        <v>SPARE</v>
      </c>
      <c r="K166" s="23" t="str" cm="1">
        <f t="array" ref="K166">INDEX(DB_DO[],I166+1,6)</f>
        <v>SPARE</v>
      </c>
    </row>
    <row r="167" spans="1:11" x14ac:dyDescent="0.25">
      <c r="A167" s="23">
        <v>9</v>
      </c>
      <c r="B167" s="23" t="str" cm="1">
        <f t="array" ref="B167">INDEX(DO_MODUL_NAMES[],CONFIG_DO[[#This Row],[MODUL NUM]]+1,2)</f>
        <v>SPARE</v>
      </c>
      <c r="C167" s="23">
        <v>11</v>
      </c>
      <c r="D167" s="23" t="s">
        <v>29</v>
      </c>
      <c r="E167" s="23">
        <v>287</v>
      </c>
      <c r="F167" s="24" t="str" cm="1">
        <f t="array" ref="F167">INDEX(DB_DO[],I167+1,3)</f>
        <v>SN</v>
      </c>
      <c r="G167" s="24" t="str" cm="1">
        <f t="array" ref="G167">INDEX(DB_DO[],I167+1,4)</f>
        <v>SPARE_287</v>
      </c>
      <c r="H167" s="23">
        <f>IF(CONFIG_DO[[#This Row],[CONFIG]]=$AB$13,1,0)</f>
        <v>0</v>
      </c>
      <c r="I167" s="23">
        <f t="shared" si="2"/>
        <v>287</v>
      </c>
      <c r="J167" s="23" t="str" cm="1">
        <f t="array" ref="J167">INDEX(DB_DO[],I167+1,5)</f>
        <v>SPARE</v>
      </c>
      <c r="K167" s="23" t="str" cm="1">
        <f t="array" ref="K167">INDEX(DB_DO[],I167+1,6)</f>
        <v>SPARE</v>
      </c>
    </row>
    <row r="168" spans="1:11" x14ac:dyDescent="0.25">
      <c r="A168" s="23">
        <v>9</v>
      </c>
      <c r="B168" s="23" t="str" cm="1">
        <f t="array" ref="B168">INDEX(DO_MODUL_NAMES[],CONFIG_DO[[#This Row],[MODUL NUM]]+1,2)</f>
        <v>SPARE</v>
      </c>
      <c r="C168" s="23">
        <v>12</v>
      </c>
      <c r="D168" s="23" t="s">
        <v>29</v>
      </c>
      <c r="E168" s="23">
        <v>287</v>
      </c>
      <c r="F168" s="24" t="str" cm="1">
        <f t="array" ref="F168">INDEX(DB_DO[],I168+1,3)</f>
        <v>SN</v>
      </c>
      <c r="G168" s="24" t="str" cm="1">
        <f t="array" ref="G168">INDEX(DB_DO[],I168+1,4)</f>
        <v>SPARE_287</v>
      </c>
      <c r="H168" s="23">
        <f>IF(CONFIG_DO[[#This Row],[CONFIG]]=$AB$13,1,0)</f>
        <v>0</v>
      </c>
      <c r="I168" s="23">
        <f t="shared" si="2"/>
        <v>287</v>
      </c>
      <c r="J168" s="23" t="str" cm="1">
        <f t="array" ref="J168">INDEX(DB_DO[],I168+1,5)</f>
        <v>SPARE</v>
      </c>
      <c r="K168" s="23" t="str" cm="1">
        <f t="array" ref="K168">INDEX(DB_DO[],I168+1,6)</f>
        <v>SPARE</v>
      </c>
    </row>
    <row r="169" spans="1:11" x14ac:dyDescent="0.25">
      <c r="A169" s="23">
        <v>9</v>
      </c>
      <c r="B169" s="23" t="str" cm="1">
        <f t="array" ref="B169">INDEX(DO_MODUL_NAMES[],CONFIG_DO[[#This Row],[MODUL NUM]]+1,2)</f>
        <v>SPARE</v>
      </c>
      <c r="C169" s="23">
        <v>13</v>
      </c>
      <c r="D169" s="23" t="s">
        <v>29</v>
      </c>
      <c r="E169" s="23">
        <v>287</v>
      </c>
      <c r="F169" s="24" t="str" cm="1">
        <f t="array" ref="F169">INDEX(DB_DO[],I169+1,3)</f>
        <v>SN</v>
      </c>
      <c r="G169" s="24" t="str" cm="1">
        <f t="array" ref="G169">INDEX(DB_DO[],I169+1,4)</f>
        <v>SPARE_287</v>
      </c>
      <c r="H169" s="23">
        <f>IF(CONFIG_DO[[#This Row],[CONFIG]]=$AB$13,1,0)</f>
        <v>0</v>
      </c>
      <c r="I169" s="23">
        <f t="shared" si="2"/>
        <v>287</v>
      </c>
      <c r="J169" s="23" t="str" cm="1">
        <f t="array" ref="J169">INDEX(DB_DO[],I169+1,5)</f>
        <v>SPARE</v>
      </c>
      <c r="K169" s="23" t="str" cm="1">
        <f t="array" ref="K169">INDEX(DB_DO[],I169+1,6)</f>
        <v>SPARE</v>
      </c>
    </row>
    <row r="170" spans="1:11" x14ac:dyDescent="0.25">
      <c r="A170" s="23">
        <v>9</v>
      </c>
      <c r="B170" s="23" t="str" cm="1">
        <f t="array" ref="B170">INDEX(DO_MODUL_NAMES[],CONFIG_DO[[#This Row],[MODUL NUM]]+1,2)</f>
        <v>SPARE</v>
      </c>
      <c r="C170" s="23">
        <v>14</v>
      </c>
      <c r="D170" s="23" t="s">
        <v>29</v>
      </c>
      <c r="E170" s="23">
        <v>287</v>
      </c>
      <c r="F170" s="24" t="str" cm="1">
        <f t="array" ref="F170">INDEX(DB_DO[],I170+1,3)</f>
        <v>SN</v>
      </c>
      <c r="G170" s="24" t="str" cm="1">
        <f t="array" ref="G170">INDEX(DB_DO[],I170+1,4)</f>
        <v>SPARE_287</v>
      </c>
      <c r="H170" s="23">
        <f>IF(CONFIG_DO[[#This Row],[CONFIG]]=$AB$13,1,0)</f>
        <v>0</v>
      </c>
      <c r="I170" s="23">
        <f t="shared" si="2"/>
        <v>287</v>
      </c>
      <c r="J170" s="23" t="str" cm="1">
        <f t="array" ref="J170">INDEX(DB_DO[],I170+1,5)</f>
        <v>SPARE</v>
      </c>
      <c r="K170" s="23" t="str" cm="1">
        <f t="array" ref="K170">INDEX(DB_DO[],I170+1,6)</f>
        <v>SPARE</v>
      </c>
    </row>
    <row r="171" spans="1:11" x14ac:dyDescent="0.25">
      <c r="A171" s="23">
        <v>9</v>
      </c>
      <c r="B171" s="23" t="str" cm="1">
        <f t="array" ref="B171">INDEX(DO_MODUL_NAMES[],CONFIG_DO[[#This Row],[MODUL NUM]]+1,2)</f>
        <v>SPARE</v>
      </c>
      <c r="C171" s="23">
        <v>15</v>
      </c>
      <c r="D171" s="23" t="s">
        <v>29</v>
      </c>
      <c r="E171" s="23">
        <v>287</v>
      </c>
      <c r="F171" s="24" t="str" cm="1">
        <f t="array" ref="F171">INDEX(DB_DO[],I171+1,3)</f>
        <v>SN</v>
      </c>
      <c r="G171" s="24" t="str" cm="1">
        <f t="array" ref="G171">INDEX(DB_DO[],I171+1,4)</f>
        <v>SPARE_287</v>
      </c>
      <c r="H171" s="23">
        <f>IF(CONFIG_DO[[#This Row],[CONFIG]]=$AB$13,1,0)</f>
        <v>0</v>
      </c>
      <c r="I171" s="23">
        <f t="shared" si="2"/>
        <v>287</v>
      </c>
      <c r="J171" s="23" t="str" cm="1">
        <f t="array" ref="J171">INDEX(DB_DO[],I171+1,5)</f>
        <v>SPARE</v>
      </c>
      <c r="K171" s="23" t="str" cm="1">
        <f t="array" ref="K171">INDEX(DB_DO[],I171+1,6)</f>
        <v>SPARE</v>
      </c>
    </row>
    <row r="172" spans="1:11" x14ac:dyDescent="0.25">
      <c r="A172" s="23">
        <v>10</v>
      </c>
      <c r="B172" s="23" t="str" cm="1">
        <f t="array" ref="B172">INDEX(DO_MODUL_NAMES[],CONFIG_DO[[#This Row],[MODUL NUM]]+1,2)</f>
        <v>SPARE</v>
      </c>
      <c r="C172" s="23">
        <v>0</v>
      </c>
      <c r="D172" s="23" t="s">
        <v>29</v>
      </c>
      <c r="E172" s="23">
        <v>287</v>
      </c>
      <c r="F172" s="24" t="str" cm="1">
        <f t="array" ref="F172">INDEX(DB_DO[],I172+1,3)</f>
        <v>SN</v>
      </c>
      <c r="G172" s="24" t="str" cm="1">
        <f t="array" ref="G172">INDEX(DB_DO[],I172+1,4)</f>
        <v>SPARE_287</v>
      </c>
      <c r="H172" s="23">
        <f>IF(CONFIG_DO[[#This Row],[CONFIG]]=$AB$13,1,0)</f>
        <v>0</v>
      </c>
      <c r="I172" s="23">
        <f t="shared" si="2"/>
        <v>287</v>
      </c>
      <c r="J172" s="23" t="str" cm="1">
        <f t="array" ref="J172">INDEX(DB_DO[],I172+1,5)</f>
        <v>SPARE</v>
      </c>
      <c r="K172" s="23" t="str" cm="1">
        <f t="array" ref="K172">INDEX(DB_DO[],I172+1,6)</f>
        <v>SPARE</v>
      </c>
    </row>
    <row r="173" spans="1:11" x14ac:dyDescent="0.25">
      <c r="A173" s="23">
        <v>10</v>
      </c>
      <c r="B173" s="23" t="str" cm="1">
        <f t="array" ref="B173">INDEX(DO_MODUL_NAMES[],CONFIG_DO[[#This Row],[MODUL NUM]]+1,2)</f>
        <v>SPARE</v>
      </c>
      <c r="C173" s="23">
        <v>1</v>
      </c>
      <c r="D173" s="23" t="s">
        <v>29</v>
      </c>
      <c r="E173" s="23">
        <v>287</v>
      </c>
      <c r="F173" s="24" t="str" cm="1">
        <f t="array" ref="F173">INDEX(DB_DO[],I173+1,3)</f>
        <v>SN</v>
      </c>
      <c r="G173" s="24" t="str" cm="1">
        <f t="array" ref="G173">INDEX(DB_DO[],I173+1,4)</f>
        <v>SPARE_287</v>
      </c>
      <c r="H173" s="23">
        <f>IF(CONFIG_DO[[#This Row],[CONFIG]]=$AB$13,1,0)</f>
        <v>0</v>
      </c>
      <c r="I173" s="23">
        <f t="shared" si="2"/>
        <v>287</v>
      </c>
      <c r="J173" s="23" t="str" cm="1">
        <f t="array" ref="J173">INDEX(DB_DO[],I173+1,5)</f>
        <v>SPARE</v>
      </c>
      <c r="K173" s="23" t="str" cm="1">
        <f t="array" ref="K173">INDEX(DB_DO[],I173+1,6)</f>
        <v>SPARE</v>
      </c>
    </row>
    <row r="174" spans="1:11" x14ac:dyDescent="0.25">
      <c r="A174" s="23">
        <v>10</v>
      </c>
      <c r="B174" s="23" t="str" cm="1">
        <f t="array" ref="B174">INDEX(DO_MODUL_NAMES[],CONFIG_DO[[#This Row],[MODUL NUM]]+1,2)</f>
        <v>SPARE</v>
      </c>
      <c r="C174" s="23">
        <v>2</v>
      </c>
      <c r="D174" s="23" t="s">
        <v>29</v>
      </c>
      <c r="E174" s="23">
        <v>287</v>
      </c>
      <c r="F174" s="24" t="str" cm="1">
        <f t="array" ref="F174">INDEX(DB_DO[],I174+1,3)</f>
        <v>SN</v>
      </c>
      <c r="G174" s="24" t="str" cm="1">
        <f t="array" ref="G174">INDEX(DB_DO[],I174+1,4)</f>
        <v>SPARE_287</v>
      </c>
      <c r="H174" s="23">
        <f>IF(CONFIG_DO[[#This Row],[CONFIG]]=$AB$13,1,0)</f>
        <v>0</v>
      </c>
      <c r="I174" s="23">
        <f t="shared" si="2"/>
        <v>287</v>
      </c>
      <c r="J174" s="23" t="str" cm="1">
        <f t="array" ref="J174">INDEX(DB_DO[],I174+1,5)</f>
        <v>SPARE</v>
      </c>
      <c r="K174" s="23" t="str" cm="1">
        <f t="array" ref="K174">INDEX(DB_DO[],I174+1,6)</f>
        <v>SPARE</v>
      </c>
    </row>
    <row r="175" spans="1:11" x14ac:dyDescent="0.25">
      <c r="A175" s="23">
        <v>10</v>
      </c>
      <c r="B175" s="23" t="str" cm="1">
        <f t="array" ref="B175">INDEX(DO_MODUL_NAMES[],CONFIG_DO[[#This Row],[MODUL NUM]]+1,2)</f>
        <v>SPARE</v>
      </c>
      <c r="C175" s="23">
        <v>3</v>
      </c>
      <c r="D175" s="23" t="s">
        <v>29</v>
      </c>
      <c r="E175" s="23">
        <v>287</v>
      </c>
      <c r="F175" s="24" t="str" cm="1">
        <f t="array" ref="F175">INDEX(DB_DO[],I175+1,3)</f>
        <v>SN</v>
      </c>
      <c r="G175" s="24" t="str" cm="1">
        <f t="array" ref="G175">INDEX(DB_DO[],I175+1,4)</f>
        <v>SPARE_287</v>
      </c>
      <c r="H175" s="23">
        <f>IF(CONFIG_DO[[#This Row],[CONFIG]]=$AB$13,1,0)</f>
        <v>0</v>
      </c>
      <c r="I175" s="23">
        <f t="shared" si="2"/>
        <v>287</v>
      </c>
      <c r="J175" s="23" t="str" cm="1">
        <f t="array" ref="J175">INDEX(DB_DO[],I175+1,5)</f>
        <v>SPARE</v>
      </c>
      <c r="K175" s="23" t="str" cm="1">
        <f t="array" ref="K175">INDEX(DB_DO[],I175+1,6)</f>
        <v>SPARE</v>
      </c>
    </row>
    <row r="176" spans="1:11" x14ac:dyDescent="0.25">
      <c r="A176" s="23">
        <v>10</v>
      </c>
      <c r="B176" s="23" t="str" cm="1">
        <f t="array" ref="B176">INDEX(DO_MODUL_NAMES[],CONFIG_DO[[#This Row],[MODUL NUM]]+1,2)</f>
        <v>SPARE</v>
      </c>
      <c r="C176" s="23">
        <v>4</v>
      </c>
      <c r="D176" s="23" t="s">
        <v>29</v>
      </c>
      <c r="E176" s="23">
        <v>287</v>
      </c>
      <c r="F176" s="24" t="str" cm="1">
        <f t="array" ref="F176">INDEX(DB_DO[],I176+1,3)</f>
        <v>SN</v>
      </c>
      <c r="G176" s="24" t="str" cm="1">
        <f t="array" ref="G176">INDEX(DB_DO[],I176+1,4)</f>
        <v>SPARE_287</v>
      </c>
      <c r="H176" s="23">
        <f>IF(CONFIG_DO[[#This Row],[CONFIG]]=$AB$13,1,0)</f>
        <v>0</v>
      </c>
      <c r="I176" s="23">
        <f t="shared" si="2"/>
        <v>287</v>
      </c>
      <c r="J176" s="23" t="str" cm="1">
        <f t="array" ref="J176">INDEX(DB_DO[],I176+1,5)</f>
        <v>SPARE</v>
      </c>
      <c r="K176" s="23" t="str" cm="1">
        <f t="array" ref="K176">INDEX(DB_DO[],I176+1,6)</f>
        <v>SPARE</v>
      </c>
    </row>
    <row r="177" spans="1:11" x14ac:dyDescent="0.25">
      <c r="A177" s="23">
        <v>10</v>
      </c>
      <c r="B177" s="23" t="str" cm="1">
        <f t="array" ref="B177">INDEX(DO_MODUL_NAMES[],CONFIG_DO[[#This Row],[MODUL NUM]]+1,2)</f>
        <v>SPARE</v>
      </c>
      <c r="C177" s="23">
        <v>5</v>
      </c>
      <c r="D177" s="23" t="s">
        <v>29</v>
      </c>
      <c r="E177" s="23">
        <v>287</v>
      </c>
      <c r="F177" s="24" t="str" cm="1">
        <f t="array" ref="F177">INDEX(DB_DO[],I177+1,3)</f>
        <v>SN</v>
      </c>
      <c r="G177" s="24" t="str" cm="1">
        <f t="array" ref="G177">INDEX(DB_DO[],I177+1,4)</f>
        <v>SPARE_287</v>
      </c>
      <c r="H177" s="23">
        <f>IF(CONFIG_DO[[#This Row],[CONFIG]]=$AB$13,1,0)</f>
        <v>0</v>
      </c>
      <c r="I177" s="23">
        <f t="shared" si="2"/>
        <v>287</v>
      </c>
      <c r="J177" s="23" t="str" cm="1">
        <f t="array" ref="J177">INDEX(DB_DO[],I177+1,5)</f>
        <v>SPARE</v>
      </c>
      <c r="K177" s="23" t="str" cm="1">
        <f t="array" ref="K177">INDEX(DB_DO[],I177+1,6)</f>
        <v>SPARE</v>
      </c>
    </row>
    <row r="178" spans="1:11" x14ac:dyDescent="0.25">
      <c r="A178" s="23">
        <v>10</v>
      </c>
      <c r="B178" s="23" t="str" cm="1">
        <f t="array" ref="B178">INDEX(DO_MODUL_NAMES[],CONFIG_DO[[#This Row],[MODUL NUM]]+1,2)</f>
        <v>SPARE</v>
      </c>
      <c r="C178" s="23">
        <v>6</v>
      </c>
      <c r="D178" s="23" t="s">
        <v>29</v>
      </c>
      <c r="E178" s="23">
        <v>287</v>
      </c>
      <c r="F178" s="24" t="str" cm="1">
        <f t="array" ref="F178">INDEX(DB_DO[],I178+1,3)</f>
        <v>SN</v>
      </c>
      <c r="G178" s="24" t="str" cm="1">
        <f t="array" ref="G178">INDEX(DB_DO[],I178+1,4)</f>
        <v>SPARE_287</v>
      </c>
      <c r="H178" s="23">
        <f>IF(CONFIG_DO[[#This Row],[CONFIG]]=$AB$13,1,0)</f>
        <v>0</v>
      </c>
      <c r="I178" s="23">
        <f t="shared" si="2"/>
        <v>287</v>
      </c>
      <c r="J178" s="23" t="str" cm="1">
        <f t="array" ref="J178">INDEX(DB_DO[],I178+1,5)</f>
        <v>SPARE</v>
      </c>
      <c r="K178" s="23" t="str" cm="1">
        <f t="array" ref="K178">INDEX(DB_DO[],I178+1,6)</f>
        <v>SPARE</v>
      </c>
    </row>
    <row r="179" spans="1:11" x14ac:dyDescent="0.25">
      <c r="A179" s="23">
        <v>10</v>
      </c>
      <c r="B179" s="23" t="str" cm="1">
        <f t="array" ref="B179">INDEX(DO_MODUL_NAMES[],CONFIG_DO[[#This Row],[MODUL NUM]]+1,2)</f>
        <v>SPARE</v>
      </c>
      <c r="C179" s="23">
        <v>7</v>
      </c>
      <c r="D179" s="23" t="s">
        <v>29</v>
      </c>
      <c r="E179" s="23">
        <v>287</v>
      </c>
      <c r="F179" s="24" t="str" cm="1">
        <f t="array" ref="F179">INDEX(DB_DO[],I179+1,3)</f>
        <v>SN</v>
      </c>
      <c r="G179" s="24" t="str" cm="1">
        <f t="array" ref="G179">INDEX(DB_DO[],I179+1,4)</f>
        <v>SPARE_287</v>
      </c>
      <c r="H179" s="23">
        <f>IF(CONFIG_DO[[#This Row],[CONFIG]]=$AB$13,1,0)</f>
        <v>0</v>
      </c>
      <c r="I179" s="23">
        <f t="shared" si="2"/>
        <v>287</v>
      </c>
      <c r="J179" s="23" t="str" cm="1">
        <f t="array" ref="J179">INDEX(DB_DO[],I179+1,5)</f>
        <v>SPARE</v>
      </c>
      <c r="K179" s="23" t="str" cm="1">
        <f t="array" ref="K179">INDEX(DB_DO[],I179+1,6)</f>
        <v>SPARE</v>
      </c>
    </row>
    <row r="180" spans="1:11" x14ac:dyDescent="0.25">
      <c r="A180" s="23">
        <v>10</v>
      </c>
      <c r="B180" s="23" t="str" cm="1">
        <f t="array" ref="B180">INDEX(DO_MODUL_NAMES[],CONFIG_DO[[#This Row],[MODUL NUM]]+1,2)</f>
        <v>SPARE</v>
      </c>
      <c r="C180" s="23">
        <v>8</v>
      </c>
      <c r="D180" s="23" t="s">
        <v>29</v>
      </c>
      <c r="E180" s="23">
        <v>287</v>
      </c>
      <c r="F180" s="24" t="str" cm="1">
        <f t="array" ref="F180">INDEX(DB_DO[],I180+1,3)</f>
        <v>SN</v>
      </c>
      <c r="G180" s="24" t="str" cm="1">
        <f t="array" ref="G180">INDEX(DB_DO[],I180+1,4)</f>
        <v>SPARE_287</v>
      </c>
      <c r="H180" s="23">
        <f>IF(CONFIG_DO[[#This Row],[CONFIG]]=$AB$13,1,0)</f>
        <v>0</v>
      </c>
      <c r="I180" s="23">
        <f t="shared" si="2"/>
        <v>287</v>
      </c>
      <c r="J180" s="23" t="str" cm="1">
        <f t="array" ref="J180">INDEX(DB_DO[],I180+1,5)</f>
        <v>SPARE</v>
      </c>
      <c r="K180" s="23" t="str" cm="1">
        <f t="array" ref="K180">INDEX(DB_DO[],I180+1,6)</f>
        <v>SPARE</v>
      </c>
    </row>
    <row r="181" spans="1:11" x14ac:dyDescent="0.25">
      <c r="A181" s="23">
        <v>10</v>
      </c>
      <c r="B181" s="23" t="str" cm="1">
        <f t="array" ref="B181">INDEX(DO_MODUL_NAMES[],CONFIG_DO[[#This Row],[MODUL NUM]]+1,2)</f>
        <v>SPARE</v>
      </c>
      <c r="C181" s="23">
        <v>9</v>
      </c>
      <c r="D181" s="23" t="s">
        <v>29</v>
      </c>
      <c r="E181" s="23">
        <v>287</v>
      </c>
      <c r="F181" s="24" t="str" cm="1">
        <f t="array" ref="F181">INDEX(DB_DO[],I181+1,3)</f>
        <v>SN</v>
      </c>
      <c r="G181" s="24" t="str" cm="1">
        <f t="array" ref="G181">INDEX(DB_DO[],I181+1,4)</f>
        <v>SPARE_287</v>
      </c>
      <c r="H181" s="23">
        <f>IF(CONFIG_DO[[#This Row],[CONFIG]]=$AB$13,1,0)</f>
        <v>0</v>
      </c>
      <c r="I181" s="23">
        <f t="shared" si="2"/>
        <v>287</v>
      </c>
      <c r="J181" s="23" t="str" cm="1">
        <f t="array" ref="J181">INDEX(DB_DO[],I181+1,5)</f>
        <v>SPARE</v>
      </c>
      <c r="K181" s="23" t="str" cm="1">
        <f t="array" ref="K181">INDEX(DB_DO[],I181+1,6)</f>
        <v>SPARE</v>
      </c>
    </row>
    <row r="182" spans="1:11" x14ac:dyDescent="0.25">
      <c r="A182" s="23">
        <v>10</v>
      </c>
      <c r="B182" s="23" t="str" cm="1">
        <f t="array" ref="B182">INDEX(DO_MODUL_NAMES[],CONFIG_DO[[#This Row],[MODUL NUM]]+1,2)</f>
        <v>SPARE</v>
      </c>
      <c r="C182" s="23">
        <v>10</v>
      </c>
      <c r="D182" s="23" t="s">
        <v>29</v>
      </c>
      <c r="E182" s="23">
        <v>287</v>
      </c>
      <c r="F182" s="24" t="str" cm="1">
        <f t="array" ref="F182">INDEX(DB_DO[],I182+1,3)</f>
        <v>SN</v>
      </c>
      <c r="G182" s="24" t="str" cm="1">
        <f t="array" ref="G182">INDEX(DB_DO[],I182+1,4)</f>
        <v>SPARE_287</v>
      </c>
      <c r="H182" s="23">
        <f>IF(CONFIG_DO[[#This Row],[CONFIG]]=$AB$13,1,0)</f>
        <v>0</v>
      </c>
      <c r="I182" s="23">
        <f t="shared" si="2"/>
        <v>287</v>
      </c>
      <c r="J182" s="23" t="str" cm="1">
        <f t="array" ref="J182">INDEX(DB_DO[],I182+1,5)</f>
        <v>SPARE</v>
      </c>
      <c r="K182" s="23" t="str" cm="1">
        <f t="array" ref="K182">INDEX(DB_DO[],I182+1,6)</f>
        <v>SPARE</v>
      </c>
    </row>
    <row r="183" spans="1:11" x14ac:dyDescent="0.25">
      <c r="A183" s="23">
        <v>10</v>
      </c>
      <c r="B183" s="23" t="str" cm="1">
        <f t="array" ref="B183">INDEX(DO_MODUL_NAMES[],CONFIG_DO[[#This Row],[MODUL NUM]]+1,2)</f>
        <v>SPARE</v>
      </c>
      <c r="C183" s="23">
        <v>11</v>
      </c>
      <c r="D183" s="23" t="s">
        <v>29</v>
      </c>
      <c r="E183" s="23">
        <v>287</v>
      </c>
      <c r="F183" s="24" t="str" cm="1">
        <f t="array" ref="F183">INDEX(DB_DO[],I183+1,3)</f>
        <v>SN</v>
      </c>
      <c r="G183" s="24" t="str" cm="1">
        <f t="array" ref="G183">INDEX(DB_DO[],I183+1,4)</f>
        <v>SPARE_287</v>
      </c>
      <c r="H183" s="23">
        <f>IF(CONFIG_DO[[#This Row],[CONFIG]]=$AB$13,1,0)</f>
        <v>0</v>
      </c>
      <c r="I183" s="23">
        <f t="shared" si="2"/>
        <v>287</v>
      </c>
      <c r="J183" s="23" t="str" cm="1">
        <f t="array" ref="J183">INDEX(DB_DO[],I183+1,5)</f>
        <v>SPARE</v>
      </c>
      <c r="K183" s="23" t="str" cm="1">
        <f t="array" ref="K183">INDEX(DB_DO[],I183+1,6)</f>
        <v>SPARE</v>
      </c>
    </row>
    <row r="184" spans="1:11" x14ac:dyDescent="0.25">
      <c r="A184" s="23">
        <v>10</v>
      </c>
      <c r="B184" s="23" t="str" cm="1">
        <f t="array" ref="B184">INDEX(DO_MODUL_NAMES[],CONFIG_DO[[#This Row],[MODUL NUM]]+1,2)</f>
        <v>SPARE</v>
      </c>
      <c r="C184" s="23">
        <v>12</v>
      </c>
      <c r="D184" s="23" t="s">
        <v>29</v>
      </c>
      <c r="E184" s="23">
        <v>287</v>
      </c>
      <c r="F184" s="24" t="str" cm="1">
        <f t="array" ref="F184">INDEX(DB_DO[],I184+1,3)</f>
        <v>SN</v>
      </c>
      <c r="G184" s="24" t="str" cm="1">
        <f t="array" ref="G184">INDEX(DB_DO[],I184+1,4)</f>
        <v>SPARE_287</v>
      </c>
      <c r="H184" s="23">
        <f>IF(CONFIG_DO[[#This Row],[CONFIG]]=$AB$13,1,0)</f>
        <v>0</v>
      </c>
      <c r="I184" s="23">
        <f t="shared" si="2"/>
        <v>287</v>
      </c>
      <c r="J184" s="23" t="str" cm="1">
        <f t="array" ref="J184">INDEX(DB_DO[],I184+1,5)</f>
        <v>SPARE</v>
      </c>
      <c r="K184" s="23" t="str" cm="1">
        <f t="array" ref="K184">INDEX(DB_DO[],I184+1,6)</f>
        <v>SPARE</v>
      </c>
    </row>
    <row r="185" spans="1:11" x14ac:dyDescent="0.25">
      <c r="A185" s="23">
        <v>10</v>
      </c>
      <c r="B185" s="23" t="str" cm="1">
        <f t="array" ref="B185">INDEX(DO_MODUL_NAMES[],CONFIG_DO[[#This Row],[MODUL NUM]]+1,2)</f>
        <v>SPARE</v>
      </c>
      <c r="C185" s="23">
        <v>13</v>
      </c>
      <c r="D185" s="23" t="s">
        <v>29</v>
      </c>
      <c r="E185" s="23">
        <v>287</v>
      </c>
      <c r="F185" s="24" t="str" cm="1">
        <f t="array" ref="F185">INDEX(DB_DO[],I185+1,3)</f>
        <v>SN</v>
      </c>
      <c r="G185" s="24" t="str" cm="1">
        <f t="array" ref="G185">INDEX(DB_DO[],I185+1,4)</f>
        <v>SPARE_287</v>
      </c>
      <c r="H185" s="23">
        <f>IF(CONFIG_DO[[#This Row],[CONFIG]]=$AB$13,1,0)</f>
        <v>0</v>
      </c>
      <c r="I185" s="23">
        <f t="shared" si="2"/>
        <v>287</v>
      </c>
      <c r="J185" s="23" t="str" cm="1">
        <f t="array" ref="J185">INDEX(DB_DO[],I185+1,5)</f>
        <v>SPARE</v>
      </c>
      <c r="K185" s="23" t="str" cm="1">
        <f t="array" ref="K185">INDEX(DB_DO[],I185+1,6)</f>
        <v>SPARE</v>
      </c>
    </row>
    <row r="186" spans="1:11" x14ac:dyDescent="0.25">
      <c r="A186" s="23">
        <v>10</v>
      </c>
      <c r="B186" s="23" t="str" cm="1">
        <f t="array" ref="B186">INDEX(DO_MODUL_NAMES[],CONFIG_DO[[#This Row],[MODUL NUM]]+1,2)</f>
        <v>SPARE</v>
      </c>
      <c r="C186" s="23">
        <v>14</v>
      </c>
      <c r="D186" s="23" t="s">
        <v>29</v>
      </c>
      <c r="E186" s="23">
        <v>287</v>
      </c>
      <c r="F186" s="24" t="str" cm="1">
        <f t="array" ref="F186">INDEX(DB_DO[],I186+1,3)</f>
        <v>SN</v>
      </c>
      <c r="G186" s="24" t="str" cm="1">
        <f t="array" ref="G186">INDEX(DB_DO[],I186+1,4)</f>
        <v>SPARE_287</v>
      </c>
      <c r="H186" s="23">
        <f>IF(CONFIG_DO[[#This Row],[CONFIG]]=$AB$13,1,0)</f>
        <v>0</v>
      </c>
      <c r="I186" s="23">
        <f t="shared" si="2"/>
        <v>287</v>
      </c>
      <c r="J186" s="23" t="str" cm="1">
        <f t="array" ref="J186">INDEX(DB_DO[],I186+1,5)</f>
        <v>SPARE</v>
      </c>
      <c r="K186" s="23" t="str" cm="1">
        <f t="array" ref="K186">INDEX(DB_DO[],I186+1,6)</f>
        <v>SPARE</v>
      </c>
    </row>
    <row r="187" spans="1:11" x14ac:dyDescent="0.25">
      <c r="A187" s="23">
        <v>10</v>
      </c>
      <c r="B187" s="23" t="str" cm="1">
        <f t="array" ref="B187">INDEX(DO_MODUL_NAMES[],CONFIG_DO[[#This Row],[MODUL NUM]]+1,2)</f>
        <v>SPARE</v>
      </c>
      <c r="C187" s="23">
        <v>15</v>
      </c>
      <c r="D187" s="23" t="s">
        <v>29</v>
      </c>
      <c r="E187" s="23">
        <v>287</v>
      </c>
      <c r="F187" s="24" t="str" cm="1">
        <f t="array" ref="F187">INDEX(DB_DO[],I187+1,3)</f>
        <v>SN</v>
      </c>
      <c r="G187" s="24" t="str" cm="1">
        <f t="array" ref="G187">INDEX(DB_DO[],I187+1,4)</f>
        <v>SPARE_287</v>
      </c>
      <c r="H187" s="23">
        <f>IF(CONFIG_DO[[#This Row],[CONFIG]]=$AB$13,1,0)</f>
        <v>0</v>
      </c>
      <c r="I187" s="23">
        <f t="shared" si="2"/>
        <v>287</v>
      </c>
      <c r="J187" s="23" t="str" cm="1">
        <f t="array" ref="J187">INDEX(DB_DO[],I187+1,5)</f>
        <v>SPARE</v>
      </c>
      <c r="K187" s="23" t="str" cm="1">
        <f t="array" ref="K187">INDEX(DB_DO[],I187+1,6)</f>
        <v>SPARE</v>
      </c>
    </row>
    <row r="188" spans="1:11" x14ac:dyDescent="0.25">
      <c r="A188" s="23">
        <v>11</v>
      </c>
      <c r="B188" s="23" t="str" cm="1">
        <f t="array" ref="B188">INDEX(DO_MODUL_NAMES[],CONFIG_DO[[#This Row],[MODUL NUM]]+1,2)</f>
        <v>SPARE</v>
      </c>
      <c r="C188" s="23">
        <v>0</v>
      </c>
      <c r="D188" s="23" t="s">
        <v>29</v>
      </c>
      <c r="E188" s="23">
        <v>287</v>
      </c>
      <c r="F188" s="24" t="str" cm="1">
        <f t="array" ref="F188">INDEX(DB_DO[],I188+1,3)</f>
        <v>SN</v>
      </c>
      <c r="G188" s="24" t="str" cm="1">
        <f t="array" ref="G188">INDEX(DB_DO[],I188+1,4)</f>
        <v>SPARE_287</v>
      </c>
      <c r="H188" s="23">
        <f>IF(CONFIG_DO[[#This Row],[CONFIG]]=$AB$13,1,0)</f>
        <v>0</v>
      </c>
      <c r="I188" s="23">
        <f t="shared" si="2"/>
        <v>287</v>
      </c>
      <c r="J188" s="23" t="str" cm="1">
        <f t="array" ref="J188">INDEX(DB_DO[],I188+1,5)</f>
        <v>SPARE</v>
      </c>
      <c r="K188" s="23" t="str" cm="1">
        <f t="array" ref="K188">INDEX(DB_DO[],I188+1,6)</f>
        <v>SPARE</v>
      </c>
    </row>
    <row r="189" spans="1:11" x14ac:dyDescent="0.25">
      <c r="A189" s="23">
        <v>11</v>
      </c>
      <c r="B189" s="23" t="str" cm="1">
        <f t="array" ref="B189">INDEX(DO_MODUL_NAMES[],CONFIG_DO[[#This Row],[MODUL NUM]]+1,2)</f>
        <v>SPARE</v>
      </c>
      <c r="C189" s="23">
        <v>1</v>
      </c>
      <c r="D189" s="23" t="s">
        <v>29</v>
      </c>
      <c r="E189" s="23">
        <v>287</v>
      </c>
      <c r="F189" s="24" t="str" cm="1">
        <f t="array" ref="F189">INDEX(DB_DO[],I189+1,3)</f>
        <v>SN</v>
      </c>
      <c r="G189" s="24" t="str" cm="1">
        <f t="array" ref="G189">INDEX(DB_DO[],I189+1,4)</f>
        <v>SPARE_287</v>
      </c>
      <c r="H189" s="23">
        <f>IF(CONFIG_DO[[#This Row],[CONFIG]]=$AB$13,1,0)</f>
        <v>0</v>
      </c>
      <c r="I189" s="23">
        <f t="shared" si="2"/>
        <v>287</v>
      </c>
      <c r="J189" s="23" t="str" cm="1">
        <f t="array" ref="J189">INDEX(DB_DO[],I189+1,5)</f>
        <v>SPARE</v>
      </c>
      <c r="K189" s="23" t="str" cm="1">
        <f t="array" ref="K189">INDEX(DB_DO[],I189+1,6)</f>
        <v>SPARE</v>
      </c>
    </row>
    <row r="190" spans="1:11" x14ac:dyDescent="0.25">
      <c r="A190" s="23">
        <v>11</v>
      </c>
      <c r="B190" s="23" t="str" cm="1">
        <f t="array" ref="B190">INDEX(DO_MODUL_NAMES[],CONFIG_DO[[#This Row],[MODUL NUM]]+1,2)</f>
        <v>SPARE</v>
      </c>
      <c r="C190" s="23">
        <v>2</v>
      </c>
      <c r="D190" s="23" t="s">
        <v>29</v>
      </c>
      <c r="E190" s="23">
        <v>287</v>
      </c>
      <c r="F190" s="24" t="str" cm="1">
        <f t="array" ref="F190">INDEX(DB_DO[],I190+1,3)</f>
        <v>SN</v>
      </c>
      <c r="G190" s="24" t="str" cm="1">
        <f t="array" ref="G190">INDEX(DB_DO[],I190+1,4)</f>
        <v>SPARE_287</v>
      </c>
      <c r="H190" s="23">
        <f>IF(CONFIG_DO[[#This Row],[CONFIG]]=$AB$13,1,0)</f>
        <v>0</v>
      </c>
      <c r="I190" s="23">
        <f t="shared" si="2"/>
        <v>287</v>
      </c>
      <c r="J190" s="23" t="str" cm="1">
        <f t="array" ref="J190">INDEX(DB_DO[],I190+1,5)</f>
        <v>SPARE</v>
      </c>
      <c r="K190" s="23" t="str" cm="1">
        <f t="array" ref="K190">INDEX(DB_DO[],I190+1,6)</f>
        <v>SPARE</v>
      </c>
    </row>
    <row r="191" spans="1:11" x14ac:dyDescent="0.25">
      <c r="A191" s="23">
        <v>11</v>
      </c>
      <c r="B191" s="23" t="str" cm="1">
        <f t="array" ref="B191">INDEX(DO_MODUL_NAMES[],CONFIG_DO[[#This Row],[MODUL NUM]]+1,2)</f>
        <v>SPARE</v>
      </c>
      <c r="C191" s="23">
        <v>3</v>
      </c>
      <c r="D191" s="23" t="s">
        <v>29</v>
      </c>
      <c r="E191" s="23">
        <v>287</v>
      </c>
      <c r="F191" s="24" t="str" cm="1">
        <f t="array" ref="F191">INDEX(DB_DO[],I191+1,3)</f>
        <v>SN</v>
      </c>
      <c r="G191" s="24" t="str" cm="1">
        <f t="array" ref="G191">INDEX(DB_DO[],I191+1,4)</f>
        <v>SPARE_287</v>
      </c>
      <c r="H191" s="23">
        <f>IF(CONFIG_DO[[#This Row],[CONFIG]]=$AB$13,1,0)</f>
        <v>0</v>
      </c>
      <c r="I191" s="23">
        <f t="shared" si="2"/>
        <v>287</v>
      </c>
      <c r="J191" s="23" t="str" cm="1">
        <f t="array" ref="J191">INDEX(DB_DO[],I191+1,5)</f>
        <v>SPARE</v>
      </c>
      <c r="K191" s="23" t="str" cm="1">
        <f t="array" ref="K191">INDEX(DB_DO[],I191+1,6)</f>
        <v>SPARE</v>
      </c>
    </row>
    <row r="192" spans="1:11" x14ac:dyDescent="0.25">
      <c r="A192" s="23">
        <v>11</v>
      </c>
      <c r="B192" s="23" t="str" cm="1">
        <f t="array" ref="B192">INDEX(DO_MODUL_NAMES[],CONFIG_DO[[#This Row],[MODUL NUM]]+1,2)</f>
        <v>SPARE</v>
      </c>
      <c r="C192" s="23">
        <v>4</v>
      </c>
      <c r="D192" s="23" t="s">
        <v>29</v>
      </c>
      <c r="E192" s="23">
        <v>287</v>
      </c>
      <c r="F192" s="24" t="str" cm="1">
        <f t="array" ref="F192">INDEX(DB_DO[],I192+1,3)</f>
        <v>SN</v>
      </c>
      <c r="G192" s="24" t="str" cm="1">
        <f t="array" ref="G192">INDEX(DB_DO[],I192+1,4)</f>
        <v>SPARE_287</v>
      </c>
      <c r="H192" s="23">
        <f>IF(CONFIG_DO[[#This Row],[CONFIG]]=$AB$13,1,0)</f>
        <v>0</v>
      </c>
      <c r="I192" s="23">
        <f t="shared" si="2"/>
        <v>287</v>
      </c>
      <c r="J192" s="23" t="str" cm="1">
        <f t="array" ref="J192">INDEX(DB_DO[],I192+1,5)</f>
        <v>SPARE</v>
      </c>
      <c r="K192" s="23" t="str" cm="1">
        <f t="array" ref="K192">INDEX(DB_DO[],I192+1,6)</f>
        <v>SPARE</v>
      </c>
    </row>
    <row r="193" spans="1:11" x14ac:dyDescent="0.25">
      <c r="A193" s="23">
        <v>11</v>
      </c>
      <c r="B193" s="23" t="str" cm="1">
        <f t="array" ref="B193">INDEX(DO_MODUL_NAMES[],CONFIG_DO[[#This Row],[MODUL NUM]]+1,2)</f>
        <v>SPARE</v>
      </c>
      <c r="C193" s="23">
        <v>5</v>
      </c>
      <c r="D193" s="23" t="s">
        <v>29</v>
      </c>
      <c r="E193" s="23">
        <v>287</v>
      </c>
      <c r="F193" s="24" t="str" cm="1">
        <f t="array" ref="F193">INDEX(DB_DO[],I193+1,3)</f>
        <v>SN</v>
      </c>
      <c r="G193" s="24" t="str" cm="1">
        <f t="array" ref="G193">INDEX(DB_DO[],I193+1,4)</f>
        <v>SPARE_287</v>
      </c>
      <c r="H193" s="23">
        <f>IF(CONFIG_DO[[#This Row],[CONFIG]]=$AB$13,1,0)</f>
        <v>0</v>
      </c>
      <c r="I193" s="23">
        <f t="shared" si="2"/>
        <v>287</v>
      </c>
      <c r="J193" s="23" t="str" cm="1">
        <f t="array" ref="J193">INDEX(DB_DO[],I193+1,5)</f>
        <v>SPARE</v>
      </c>
      <c r="K193" s="23" t="str" cm="1">
        <f t="array" ref="K193">INDEX(DB_DO[],I193+1,6)</f>
        <v>SPARE</v>
      </c>
    </row>
    <row r="194" spans="1:11" x14ac:dyDescent="0.25">
      <c r="A194" s="23">
        <v>11</v>
      </c>
      <c r="B194" s="23" t="str" cm="1">
        <f t="array" ref="B194">INDEX(DO_MODUL_NAMES[],CONFIG_DO[[#This Row],[MODUL NUM]]+1,2)</f>
        <v>SPARE</v>
      </c>
      <c r="C194" s="23">
        <v>6</v>
      </c>
      <c r="D194" s="23" t="s">
        <v>29</v>
      </c>
      <c r="E194" s="23">
        <v>287</v>
      </c>
      <c r="F194" s="24" t="str" cm="1">
        <f t="array" ref="F194">INDEX(DB_DO[],I194+1,3)</f>
        <v>SN</v>
      </c>
      <c r="G194" s="24" t="str" cm="1">
        <f t="array" ref="G194">INDEX(DB_DO[],I194+1,4)</f>
        <v>SPARE_287</v>
      </c>
      <c r="H194" s="23">
        <f>IF(CONFIG_DO[[#This Row],[CONFIG]]=$AB$13,1,0)</f>
        <v>0</v>
      </c>
      <c r="I194" s="23">
        <f t="shared" si="2"/>
        <v>287</v>
      </c>
      <c r="J194" s="23" t="str" cm="1">
        <f t="array" ref="J194">INDEX(DB_DO[],I194+1,5)</f>
        <v>SPARE</v>
      </c>
      <c r="K194" s="23" t="str" cm="1">
        <f t="array" ref="K194">INDEX(DB_DO[],I194+1,6)</f>
        <v>SPARE</v>
      </c>
    </row>
    <row r="195" spans="1:11" x14ac:dyDescent="0.25">
      <c r="A195" s="23">
        <v>11</v>
      </c>
      <c r="B195" s="23" t="str" cm="1">
        <f t="array" ref="B195">INDEX(DO_MODUL_NAMES[],CONFIG_DO[[#This Row],[MODUL NUM]]+1,2)</f>
        <v>SPARE</v>
      </c>
      <c r="C195" s="23">
        <v>7</v>
      </c>
      <c r="D195" s="23" t="s">
        <v>29</v>
      </c>
      <c r="E195" s="23">
        <v>287</v>
      </c>
      <c r="F195" s="24" t="str" cm="1">
        <f t="array" ref="F195">INDEX(DB_DO[],I195+1,3)</f>
        <v>SN</v>
      </c>
      <c r="G195" s="24" t="str" cm="1">
        <f t="array" ref="G195">INDEX(DB_DO[],I195+1,4)</f>
        <v>SPARE_287</v>
      </c>
      <c r="H195" s="23">
        <f>IF(CONFIG_DO[[#This Row],[CONFIG]]=$AB$13,1,0)</f>
        <v>0</v>
      </c>
      <c r="I195" s="23">
        <f t="shared" si="2"/>
        <v>287</v>
      </c>
      <c r="J195" s="23" t="str" cm="1">
        <f t="array" ref="J195">INDEX(DB_DO[],I195+1,5)</f>
        <v>SPARE</v>
      </c>
      <c r="K195" s="23" t="str" cm="1">
        <f t="array" ref="K195">INDEX(DB_DO[],I195+1,6)</f>
        <v>SPARE</v>
      </c>
    </row>
    <row r="196" spans="1:11" x14ac:dyDescent="0.25">
      <c r="A196" s="23">
        <v>11</v>
      </c>
      <c r="B196" s="23" t="str" cm="1">
        <f t="array" ref="B196">INDEX(DO_MODUL_NAMES[],CONFIG_DO[[#This Row],[MODUL NUM]]+1,2)</f>
        <v>SPARE</v>
      </c>
      <c r="C196" s="23">
        <v>8</v>
      </c>
      <c r="D196" s="23" t="s">
        <v>29</v>
      </c>
      <c r="E196" s="23">
        <v>287</v>
      </c>
      <c r="F196" s="24" t="str" cm="1">
        <f t="array" ref="F196">INDEX(DB_DO[],I196+1,3)</f>
        <v>SN</v>
      </c>
      <c r="G196" s="24" t="str" cm="1">
        <f t="array" ref="G196">INDEX(DB_DO[],I196+1,4)</f>
        <v>SPARE_287</v>
      </c>
      <c r="H196" s="23">
        <f>IF(CONFIG_DO[[#This Row],[CONFIG]]=$AB$13,1,0)</f>
        <v>0</v>
      </c>
      <c r="I196" s="23">
        <f t="shared" si="2"/>
        <v>287</v>
      </c>
      <c r="J196" s="23" t="str" cm="1">
        <f t="array" ref="J196">INDEX(DB_DO[],I196+1,5)</f>
        <v>SPARE</v>
      </c>
      <c r="K196" s="23" t="str" cm="1">
        <f t="array" ref="K196">INDEX(DB_DO[],I196+1,6)</f>
        <v>SPARE</v>
      </c>
    </row>
    <row r="197" spans="1:11" x14ac:dyDescent="0.25">
      <c r="A197" s="23">
        <v>11</v>
      </c>
      <c r="B197" s="23" t="str" cm="1">
        <f t="array" ref="B197">INDEX(DO_MODUL_NAMES[],CONFIG_DO[[#This Row],[MODUL NUM]]+1,2)</f>
        <v>SPARE</v>
      </c>
      <c r="C197" s="23">
        <v>9</v>
      </c>
      <c r="D197" s="23" t="s">
        <v>29</v>
      </c>
      <c r="E197" s="23">
        <v>287</v>
      </c>
      <c r="F197" s="24" t="str" cm="1">
        <f t="array" ref="F197">INDEX(DB_DO[],I197+1,3)</f>
        <v>SN</v>
      </c>
      <c r="G197" s="24" t="str" cm="1">
        <f t="array" ref="G197">INDEX(DB_DO[],I197+1,4)</f>
        <v>SPARE_287</v>
      </c>
      <c r="H197" s="23">
        <f>IF(CONFIG_DO[[#This Row],[CONFIG]]=$AB$13,1,0)</f>
        <v>0</v>
      </c>
      <c r="I197" s="23">
        <f t="shared" si="2"/>
        <v>287</v>
      </c>
      <c r="J197" s="23" t="str" cm="1">
        <f t="array" ref="J197">INDEX(DB_DO[],I197+1,5)</f>
        <v>SPARE</v>
      </c>
      <c r="K197" s="23" t="str" cm="1">
        <f t="array" ref="K197">INDEX(DB_DO[],I197+1,6)</f>
        <v>SPARE</v>
      </c>
    </row>
    <row r="198" spans="1:11" x14ac:dyDescent="0.25">
      <c r="A198" s="23">
        <v>11</v>
      </c>
      <c r="B198" s="23" t="str" cm="1">
        <f t="array" ref="B198">INDEX(DO_MODUL_NAMES[],CONFIG_DO[[#This Row],[MODUL NUM]]+1,2)</f>
        <v>SPARE</v>
      </c>
      <c r="C198" s="23">
        <v>10</v>
      </c>
      <c r="D198" s="23" t="s">
        <v>29</v>
      </c>
      <c r="E198" s="23">
        <v>287</v>
      </c>
      <c r="F198" s="24" t="str" cm="1">
        <f t="array" ref="F198">INDEX(DB_DO[],I198+1,3)</f>
        <v>SN</v>
      </c>
      <c r="G198" s="24" t="str" cm="1">
        <f t="array" ref="G198">INDEX(DB_DO[],I198+1,4)</f>
        <v>SPARE_287</v>
      </c>
      <c r="H198" s="23">
        <f>IF(CONFIG_DO[[#This Row],[CONFIG]]=$AB$13,1,0)</f>
        <v>0</v>
      </c>
      <c r="I198" s="23">
        <f t="shared" si="2"/>
        <v>287</v>
      </c>
      <c r="J198" s="23" t="str" cm="1">
        <f t="array" ref="J198">INDEX(DB_DO[],I198+1,5)</f>
        <v>SPARE</v>
      </c>
      <c r="K198" s="23" t="str" cm="1">
        <f t="array" ref="K198">INDEX(DB_DO[],I198+1,6)</f>
        <v>SPARE</v>
      </c>
    </row>
    <row r="199" spans="1:11" x14ac:dyDescent="0.25">
      <c r="A199" s="23">
        <v>11</v>
      </c>
      <c r="B199" s="23" t="str" cm="1">
        <f t="array" ref="B199">INDEX(DO_MODUL_NAMES[],CONFIG_DO[[#This Row],[MODUL NUM]]+1,2)</f>
        <v>SPARE</v>
      </c>
      <c r="C199" s="23">
        <v>11</v>
      </c>
      <c r="D199" s="23" t="s">
        <v>29</v>
      </c>
      <c r="E199" s="23">
        <v>287</v>
      </c>
      <c r="F199" s="24" t="str" cm="1">
        <f t="array" ref="F199">INDEX(DB_DO[],I199+1,3)</f>
        <v>SN</v>
      </c>
      <c r="G199" s="24" t="str" cm="1">
        <f t="array" ref="G199">INDEX(DB_DO[],I199+1,4)</f>
        <v>SPARE_287</v>
      </c>
      <c r="H199" s="23">
        <f>IF(CONFIG_DO[[#This Row],[CONFIG]]=$AB$13,1,0)</f>
        <v>0</v>
      </c>
      <c r="I199" s="23">
        <f t="shared" si="2"/>
        <v>287</v>
      </c>
      <c r="J199" s="23" t="str" cm="1">
        <f t="array" ref="J199">INDEX(DB_DO[],I199+1,5)</f>
        <v>SPARE</v>
      </c>
      <c r="K199" s="23" t="str" cm="1">
        <f t="array" ref="K199">INDEX(DB_DO[],I199+1,6)</f>
        <v>SPARE</v>
      </c>
    </row>
    <row r="200" spans="1:11" x14ac:dyDescent="0.25">
      <c r="A200" s="23">
        <v>11</v>
      </c>
      <c r="B200" s="23" t="str" cm="1">
        <f t="array" ref="B200">INDEX(DO_MODUL_NAMES[],CONFIG_DO[[#This Row],[MODUL NUM]]+1,2)</f>
        <v>SPARE</v>
      </c>
      <c r="C200" s="23">
        <v>12</v>
      </c>
      <c r="D200" s="23" t="s">
        <v>29</v>
      </c>
      <c r="E200" s="23">
        <v>287</v>
      </c>
      <c r="F200" s="24" t="str" cm="1">
        <f t="array" ref="F200">INDEX(DB_DO[],I200+1,3)</f>
        <v>SN</v>
      </c>
      <c r="G200" s="24" t="str" cm="1">
        <f t="array" ref="G200">INDEX(DB_DO[],I200+1,4)</f>
        <v>SPARE_287</v>
      </c>
      <c r="H200" s="23">
        <f>IF(CONFIG_DO[[#This Row],[CONFIG]]=$AB$13,1,0)</f>
        <v>0</v>
      </c>
      <c r="I200" s="23">
        <f t="shared" si="2"/>
        <v>287</v>
      </c>
      <c r="J200" s="23" t="str" cm="1">
        <f t="array" ref="J200">INDEX(DB_DO[],I200+1,5)</f>
        <v>SPARE</v>
      </c>
      <c r="K200" s="23" t="str" cm="1">
        <f t="array" ref="K200">INDEX(DB_DO[],I200+1,6)</f>
        <v>SPARE</v>
      </c>
    </row>
    <row r="201" spans="1:11" x14ac:dyDescent="0.25">
      <c r="A201" s="23">
        <v>11</v>
      </c>
      <c r="B201" s="23" t="str" cm="1">
        <f t="array" ref="B201">INDEX(DO_MODUL_NAMES[],CONFIG_DO[[#This Row],[MODUL NUM]]+1,2)</f>
        <v>SPARE</v>
      </c>
      <c r="C201" s="23">
        <v>13</v>
      </c>
      <c r="D201" s="23" t="s">
        <v>29</v>
      </c>
      <c r="E201" s="23">
        <v>287</v>
      </c>
      <c r="F201" s="24" t="str" cm="1">
        <f t="array" ref="F201">INDEX(DB_DO[],I201+1,3)</f>
        <v>SN</v>
      </c>
      <c r="G201" s="24" t="str" cm="1">
        <f t="array" ref="G201">INDEX(DB_DO[],I201+1,4)</f>
        <v>SPARE_287</v>
      </c>
      <c r="H201" s="23">
        <f>IF(CONFIG_DO[[#This Row],[CONFIG]]=$AB$13,1,0)</f>
        <v>0</v>
      </c>
      <c r="I201" s="23">
        <f t="shared" si="2"/>
        <v>287</v>
      </c>
      <c r="J201" s="23" t="str" cm="1">
        <f t="array" ref="J201">INDEX(DB_DO[],I201+1,5)</f>
        <v>SPARE</v>
      </c>
      <c r="K201" s="23" t="str" cm="1">
        <f t="array" ref="K201">INDEX(DB_DO[],I201+1,6)</f>
        <v>SPARE</v>
      </c>
    </row>
    <row r="202" spans="1:11" x14ac:dyDescent="0.25">
      <c r="A202" s="23">
        <v>11</v>
      </c>
      <c r="B202" s="23" t="str" cm="1">
        <f t="array" ref="B202">INDEX(DO_MODUL_NAMES[],CONFIG_DO[[#This Row],[MODUL NUM]]+1,2)</f>
        <v>SPARE</v>
      </c>
      <c r="C202" s="23">
        <v>14</v>
      </c>
      <c r="D202" s="23" t="s">
        <v>29</v>
      </c>
      <c r="E202" s="23">
        <v>287</v>
      </c>
      <c r="F202" s="24" t="str" cm="1">
        <f t="array" ref="F202">INDEX(DB_DO[],I202+1,3)</f>
        <v>SN</v>
      </c>
      <c r="G202" s="24" t="str" cm="1">
        <f t="array" ref="G202">INDEX(DB_DO[],I202+1,4)</f>
        <v>SPARE_287</v>
      </c>
      <c r="H202" s="23">
        <f>IF(CONFIG_DO[[#This Row],[CONFIG]]=$AB$13,1,0)</f>
        <v>0</v>
      </c>
      <c r="I202" s="23">
        <f t="shared" si="2"/>
        <v>287</v>
      </c>
      <c r="J202" s="23" t="str" cm="1">
        <f t="array" ref="J202">INDEX(DB_DO[],I202+1,5)</f>
        <v>SPARE</v>
      </c>
      <c r="K202" s="23" t="str" cm="1">
        <f t="array" ref="K202">INDEX(DB_DO[],I202+1,6)</f>
        <v>SPARE</v>
      </c>
    </row>
    <row r="203" spans="1:11" x14ac:dyDescent="0.25">
      <c r="A203" s="23">
        <v>11</v>
      </c>
      <c r="B203" s="23" t="str" cm="1">
        <f t="array" ref="B203">INDEX(DO_MODUL_NAMES[],CONFIG_DO[[#This Row],[MODUL NUM]]+1,2)</f>
        <v>SPARE</v>
      </c>
      <c r="C203" s="23">
        <v>15</v>
      </c>
      <c r="D203" s="23" t="s">
        <v>29</v>
      </c>
      <c r="E203" s="23">
        <v>287</v>
      </c>
      <c r="F203" s="24" t="str" cm="1">
        <f t="array" ref="F203">INDEX(DB_DO[],I203+1,3)</f>
        <v>SN</v>
      </c>
      <c r="G203" s="24" t="str" cm="1">
        <f t="array" ref="G203">INDEX(DB_DO[],I203+1,4)</f>
        <v>SPARE_287</v>
      </c>
      <c r="H203" s="23">
        <f>IF(CONFIG_DO[[#This Row],[CONFIG]]=$AB$13,1,0)</f>
        <v>0</v>
      </c>
      <c r="I203" s="23">
        <f t="shared" si="2"/>
        <v>287</v>
      </c>
      <c r="J203" s="23" t="str" cm="1">
        <f t="array" ref="J203">INDEX(DB_DO[],I203+1,5)</f>
        <v>SPARE</v>
      </c>
      <c r="K203" s="23" t="str" cm="1">
        <f t="array" ref="K203">INDEX(DB_DO[],I203+1,6)</f>
        <v>SPARE</v>
      </c>
    </row>
    <row r="204" spans="1:11" x14ac:dyDescent="0.25">
      <c r="A204" s="23">
        <v>12</v>
      </c>
      <c r="B204" s="23" t="str" cm="1">
        <f t="array" ref="B204">INDEX(DO_MODUL_NAMES[],CONFIG_DO[[#This Row],[MODUL NUM]]+1,2)</f>
        <v>SPARE</v>
      </c>
      <c r="C204" s="23"/>
      <c r="D204" s="23" t="s">
        <v>29</v>
      </c>
      <c r="E204" s="23" t="s">
        <v>6619</v>
      </c>
      <c r="F204" s="24" t="str" cm="1">
        <f t="array" ref="F204">INDEX(DB_DO[],I204+1,3)</f>
        <v>SN</v>
      </c>
      <c r="G204" s="24" t="str" cm="1">
        <f t="array" ref="G204">INDEX(DB_DO[],I204+1,4)</f>
        <v>SPARE_287</v>
      </c>
      <c r="H204" s="23">
        <f>IF(CONFIG_DO[[#This Row],[CONFIG]]=$AB$13,1,0)</f>
        <v>0</v>
      </c>
      <c r="I204" s="23">
        <f t="shared" ref="I204:I267" si="3">IF(D204=$AB$13,E204,$AC$12)</f>
        <v>287</v>
      </c>
      <c r="J204" s="23" t="str" cm="1">
        <f t="array" ref="J204">INDEX(DB_DO[],I204+1,5)</f>
        <v>SPARE</v>
      </c>
      <c r="K204" s="23" t="str" cm="1">
        <f t="array" ref="K204">INDEX(DB_DO[],I204+1,6)</f>
        <v>SPARE</v>
      </c>
    </row>
    <row r="205" spans="1:11" x14ac:dyDescent="0.25">
      <c r="A205" s="23">
        <v>12</v>
      </c>
      <c r="B205" s="23" t="str" cm="1">
        <f t="array" ref="B205">INDEX(DO_MODUL_NAMES[],CONFIG_DO[[#This Row],[MODUL NUM]]+1,2)</f>
        <v>SPARE</v>
      </c>
      <c r="C205" s="23"/>
      <c r="D205" s="23" t="s">
        <v>31</v>
      </c>
      <c r="E205" s="23" t="s">
        <v>6619</v>
      </c>
      <c r="F205" s="24" t="str" cm="1">
        <f t="array" ref="F205">INDEX(DB_DO[],I205+1,3)</f>
        <v>TUR_FRA_KAP_CROSS</v>
      </c>
      <c r="G205" s="24" t="str" cm="1">
        <f t="array" ref="G205">INDEX(DB_DO[],I205+1,4)</f>
        <v>FRANCIS_DISTRIBUTOR_PS_ON</v>
      </c>
      <c r="H205" s="23">
        <f>IF(CONFIG_DO[[#This Row],[CONFIG]]=$AB$13,1,0)</f>
        <v>1</v>
      </c>
      <c r="I205" s="23" t="str">
        <f t="shared" si="3"/>
        <v>0</v>
      </c>
      <c r="J205" s="23" cm="1">
        <f t="array" ref="J205">INDEX(DB_DO[],I205+1,5)</f>
        <v>0</v>
      </c>
      <c r="K205" s="23" cm="1">
        <f t="array" ref="K205">INDEX(DB_DO[],I205+1,6)</f>
        <v>0</v>
      </c>
    </row>
    <row r="206" spans="1:11" x14ac:dyDescent="0.25">
      <c r="A206" s="23">
        <v>12</v>
      </c>
      <c r="B206" s="23" t="str" cm="1">
        <f t="array" ref="B206">INDEX(DO_MODUL_NAMES[],CONFIG_DO[[#This Row],[MODUL NUM]]+1,2)</f>
        <v>SPARE</v>
      </c>
      <c r="C206" s="23"/>
      <c r="D206" s="23" t="s">
        <v>29</v>
      </c>
      <c r="E206" s="23" t="s">
        <v>6619</v>
      </c>
      <c r="F206" s="24" t="str" cm="1">
        <f t="array" ref="F206">INDEX(DB_DO[],I206+1,3)</f>
        <v>SN</v>
      </c>
      <c r="G206" s="24" t="str" cm="1">
        <f t="array" ref="G206">INDEX(DB_DO[],I206+1,4)</f>
        <v>SPARE_287</v>
      </c>
      <c r="H206" s="23">
        <f>IF(CONFIG_DO[[#This Row],[CONFIG]]=$AB$13,1,0)</f>
        <v>0</v>
      </c>
      <c r="I206" s="23">
        <f t="shared" si="3"/>
        <v>287</v>
      </c>
      <c r="J206" s="23" t="str" cm="1">
        <f t="array" ref="J206">INDEX(DB_DO[],I206+1,5)</f>
        <v>SPARE</v>
      </c>
      <c r="K206" s="23" t="str" cm="1">
        <f t="array" ref="K206">INDEX(DB_DO[],I206+1,6)</f>
        <v>SPARE</v>
      </c>
    </row>
    <row r="207" spans="1:11" x14ac:dyDescent="0.25">
      <c r="A207" s="23">
        <v>12</v>
      </c>
      <c r="B207" s="23" t="str" cm="1">
        <f t="array" ref="B207">INDEX(DO_MODUL_NAMES[],CONFIG_DO[[#This Row],[MODUL NUM]]+1,2)</f>
        <v>SPARE</v>
      </c>
      <c r="C207" s="23"/>
      <c r="D207" s="23" t="s">
        <v>29</v>
      </c>
      <c r="E207" s="23" t="s">
        <v>6619</v>
      </c>
      <c r="F207" s="24" t="str" cm="1">
        <f t="array" ref="F207">INDEX(DB_DO[],I207+1,3)</f>
        <v>SN</v>
      </c>
      <c r="G207" s="24" t="str" cm="1">
        <f t="array" ref="G207">INDEX(DB_DO[],I207+1,4)</f>
        <v>SPARE_287</v>
      </c>
      <c r="H207" s="23">
        <f>IF(CONFIG_DO[[#This Row],[CONFIG]]=$AB$13,1,0)</f>
        <v>0</v>
      </c>
      <c r="I207" s="23">
        <f t="shared" si="3"/>
        <v>287</v>
      </c>
      <c r="J207" s="23" t="str" cm="1">
        <f t="array" ref="J207">INDEX(DB_DO[],I207+1,5)</f>
        <v>SPARE</v>
      </c>
      <c r="K207" s="23" t="str" cm="1">
        <f t="array" ref="K207">INDEX(DB_DO[],I207+1,6)</f>
        <v>SPARE</v>
      </c>
    </row>
    <row r="208" spans="1:11" x14ac:dyDescent="0.25">
      <c r="A208" s="23">
        <v>12</v>
      </c>
      <c r="B208" s="23" t="str" cm="1">
        <f t="array" ref="B208">INDEX(DO_MODUL_NAMES[],CONFIG_DO[[#This Row],[MODUL NUM]]+1,2)</f>
        <v>SPARE</v>
      </c>
      <c r="C208" s="23"/>
      <c r="D208" s="23" t="s">
        <v>31</v>
      </c>
      <c r="E208" s="23" t="s">
        <v>6619</v>
      </c>
      <c r="F208" s="24" t="str" cm="1">
        <f t="array" ref="F208">INDEX(DB_DO[],I208+1,3)</f>
        <v>TUR_FRA_KAP_CROSS</v>
      </c>
      <c r="G208" s="24" t="str" cm="1">
        <f t="array" ref="G208">INDEX(DB_DO[],I208+1,4)</f>
        <v>FRANCIS_DISTRIBUTOR_PS_ON</v>
      </c>
      <c r="H208" s="23">
        <f>IF(CONFIG_DO[[#This Row],[CONFIG]]=$AB$13,1,0)</f>
        <v>1</v>
      </c>
      <c r="I208" s="23" t="str">
        <f t="shared" si="3"/>
        <v>0</v>
      </c>
      <c r="J208" s="23" cm="1">
        <f t="array" ref="J208">INDEX(DB_DO[],I208+1,5)</f>
        <v>0</v>
      </c>
      <c r="K208" s="23" cm="1">
        <f t="array" ref="K208">INDEX(DB_DO[],I208+1,6)</f>
        <v>0</v>
      </c>
    </row>
    <row r="209" spans="1:11" x14ac:dyDescent="0.25">
      <c r="A209" s="23">
        <v>12</v>
      </c>
      <c r="B209" s="23" t="str" cm="1">
        <f t="array" ref="B209">INDEX(DO_MODUL_NAMES[],CONFIG_DO[[#This Row],[MODUL NUM]]+1,2)</f>
        <v>SPARE</v>
      </c>
      <c r="C209" s="23"/>
      <c r="D209" s="23" t="s">
        <v>29</v>
      </c>
      <c r="E209" s="23" t="s">
        <v>6619</v>
      </c>
      <c r="F209" s="24" t="str" cm="1">
        <f t="array" ref="F209">INDEX(DB_DO[],I209+1,3)</f>
        <v>SN</v>
      </c>
      <c r="G209" s="24" t="str" cm="1">
        <f t="array" ref="G209">INDEX(DB_DO[],I209+1,4)</f>
        <v>SPARE_287</v>
      </c>
      <c r="H209" s="23">
        <f>IF(CONFIG_DO[[#This Row],[CONFIG]]=$AB$13,1,0)</f>
        <v>0</v>
      </c>
      <c r="I209" s="23">
        <f t="shared" si="3"/>
        <v>287</v>
      </c>
      <c r="J209" s="23" t="str" cm="1">
        <f t="array" ref="J209">INDEX(DB_DO[],I209+1,5)</f>
        <v>SPARE</v>
      </c>
      <c r="K209" s="23" t="str" cm="1">
        <f t="array" ref="K209">INDEX(DB_DO[],I209+1,6)</f>
        <v>SPARE</v>
      </c>
    </row>
    <row r="210" spans="1:11" x14ac:dyDescent="0.25">
      <c r="A210" s="23">
        <v>12</v>
      </c>
      <c r="B210" s="23" t="str" cm="1">
        <f t="array" ref="B210">INDEX(DO_MODUL_NAMES[],CONFIG_DO[[#This Row],[MODUL NUM]]+1,2)</f>
        <v>SPARE</v>
      </c>
      <c r="C210" s="23"/>
      <c r="D210" s="23" t="s">
        <v>29</v>
      </c>
      <c r="E210" s="23" t="s">
        <v>6619</v>
      </c>
      <c r="F210" s="24" t="str" cm="1">
        <f t="array" ref="F210">INDEX(DB_DO[],I210+1,3)</f>
        <v>SN</v>
      </c>
      <c r="G210" s="24" t="str" cm="1">
        <f t="array" ref="G210">INDEX(DB_DO[],I210+1,4)</f>
        <v>SPARE_287</v>
      </c>
      <c r="H210" s="23">
        <f>IF(CONFIG_DO[[#This Row],[CONFIG]]=$AB$13,1,0)</f>
        <v>0</v>
      </c>
      <c r="I210" s="23">
        <f t="shared" si="3"/>
        <v>287</v>
      </c>
      <c r="J210" s="23" t="str" cm="1">
        <f t="array" ref="J210">INDEX(DB_DO[],I210+1,5)</f>
        <v>SPARE</v>
      </c>
      <c r="K210" s="23" t="str" cm="1">
        <f t="array" ref="K210">INDEX(DB_DO[],I210+1,6)</f>
        <v>SPARE</v>
      </c>
    </row>
    <row r="211" spans="1:11" x14ac:dyDescent="0.25">
      <c r="A211" s="23">
        <v>12</v>
      </c>
      <c r="B211" s="23" t="str" cm="1">
        <f t="array" ref="B211">INDEX(DO_MODUL_NAMES[],CONFIG_DO[[#This Row],[MODUL NUM]]+1,2)</f>
        <v>SPARE</v>
      </c>
      <c r="C211" s="23"/>
      <c r="D211" s="23" t="s">
        <v>29</v>
      </c>
      <c r="E211" s="23" t="s">
        <v>6619</v>
      </c>
      <c r="F211" s="24" t="str" cm="1">
        <f t="array" ref="F211">INDEX(DB_DO[],I211+1,3)</f>
        <v>SN</v>
      </c>
      <c r="G211" s="24" t="str" cm="1">
        <f t="array" ref="G211">INDEX(DB_DO[],I211+1,4)</f>
        <v>SPARE_287</v>
      </c>
      <c r="H211" s="23">
        <f>IF(CONFIG_DO[[#This Row],[CONFIG]]=$AB$13,1,0)</f>
        <v>0</v>
      </c>
      <c r="I211" s="23">
        <f t="shared" si="3"/>
        <v>287</v>
      </c>
      <c r="J211" s="23" t="str" cm="1">
        <f t="array" ref="J211">INDEX(DB_DO[],I211+1,5)</f>
        <v>SPARE</v>
      </c>
      <c r="K211" s="23" t="str" cm="1">
        <f t="array" ref="K211">INDEX(DB_DO[],I211+1,6)</f>
        <v>SPARE</v>
      </c>
    </row>
    <row r="212" spans="1:11" x14ac:dyDescent="0.25">
      <c r="A212" s="23">
        <v>12</v>
      </c>
      <c r="B212" s="23" t="str" cm="1">
        <f t="array" ref="B212">INDEX(DO_MODUL_NAMES[],CONFIG_DO[[#This Row],[MODUL NUM]]+1,2)</f>
        <v>SPARE</v>
      </c>
      <c r="C212" s="23"/>
      <c r="D212" s="23" t="s">
        <v>29</v>
      </c>
      <c r="E212" s="23" t="s">
        <v>6619</v>
      </c>
      <c r="F212" s="24" t="str" cm="1">
        <f t="array" ref="F212">INDEX(DB_DO[],I212+1,3)</f>
        <v>SN</v>
      </c>
      <c r="G212" s="24" t="str" cm="1">
        <f t="array" ref="G212">INDEX(DB_DO[],I212+1,4)</f>
        <v>SPARE_287</v>
      </c>
      <c r="H212" s="23">
        <f>IF(CONFIG_DO[[#This Row],[CONFIG]]=$AB$13,1,0)</f>
        <v>0</v>
      </c>
      <c r="I212" s="23">
        <f t="shared" si="3"/>
        <v>287</v>
      </c>
      <c r="J212" s="23" t="str" cm="1">
        <f t="array" ref="J212">INDEX(DB_DO[],I212+1,5)</f>
        <v>SPARE</v>
      </c>
      <c r="K212" s="23" t="str" cm="1">
        <f t="array" ref="K212">INDEX(DB_DO[],I212+1,6)</f>
        <v>SPARE</v>
      </c>
    </row>
    <row r="213" spans="1:11" x14ac:dyDescent="0.25">
      <c r="A213" s="23">
        <v>12</v>
      </c>
      <c r="B213" s="23" t="str" cm="1">
        <f t="array" ref="B213">INDEX(DO_MODUL_NAMES[],CONFIG_DO[[#This Row],[MODUL NUM]]+1,2)</f>
        <v>SPARE</v>
      </c>
      <c r="C213" s="23"/>
      <c r="D213" s="23" t="s">
        <v>29</v>
      </c>
      <c r="E213" s="23" t="s">
        <v>6619</v>
      </c>
      <c r="F213" s="24" t="str" cm="1">
        <f t="array" ref="F213">INDEX(DB_DO[],I213+1,3)</f>
        <v>SN</v>
      </c>
      <c r="G213" s="24" t="str" cm="1">
        <f t="array" ref="G213">INDEX(DB_DO[],I213+1,4)</f>
        <v>SPARE_287</v>
      </c>
      <c r="H213" s="23">
        <f>IF(CONFIG_DO[[#This Row],[CONFIG]]=$AB$13,1,0)</f>
        <v>0</v>
      </c>
      <c r="I213" s="23">
        <f t="shared" si="3"/>
        <v>287</v>
      </c>
      <c r="J213" s="23" t="str" cm="1">
        <f t="array" ref="J213">INDEX(DB_DO[],I213+1,5)</f>
        <v>SPARE</v>
      </c>
      <c r="K213" s="23" t="str" cm="1">
        <f t="array" ref="K213">INDEX(DB_DO[],I213+1,6)</f>
        <v>SPARE</v>
      </c>
    </row>
    <row r="214" spans="1:11" x14ac:dyDescent="0.25">
      <c r="A214" s="23">
        <v>12</v>
      </c>
      <c r="B214" s="23" t="str" cm="1">
        <f t="array" ref="B214">INDEX(DO_MODUL_NAMES[],CONFIG_DO[[#This Row],[MODUL NUM]]+1,2)</f>
        <v>SPARE</v>
      </c>
      <c r="C214" s="23"/>
      <c r="D214" s="23" t="s">
        <v>29</v>
      </c>
      <c r="E214" s="23" t="s">
        <v>6619</v>
      </c>
      <c r="F214" s="24" t="str" cm="1">
        <f t="array" ref="F214">INDEX(DB_DO[],I214+1,3)</f>
        <v>SN</v>
      </c>
      <c r="G214" s="24" t="str" cm="1">
        <f t="array" ref="G214">INDEX(DB_DO[],I214+1,4)</f>
        <v>SPARE_287</v>
      </c>
      <c r="H214" s="23">
        <f>IF(CONFIG_DO[[#This Row],[CONFIG]]=$AB$13,1,0)</f>
        <v>0</v>
      </c>
      <c r="I214" s="23">
        <f t="shared" si="3"/>
        <v>287</v>
      </c>
      <c r="J214" s="23" t="str" cm="1">
        <f t="array" ref="J214">INDEX(DB_DO[],I214+1,5)</f>
        <v>SPARE</v>
      </c>
      <c r="K214" s="23" t="str" cm="1">
        <f t="array" ref="K214">INDEX(DB_DO[],I214+1,6)</f>
        <v>SPARE</v>
      </c>
    </row>
    <row r="215" spans="1:11" x14ac:dyDescent="0.25">
      <c r="A215" s="23">
        <v>12</v>
      </c>
      <c r="B215" s="23" t="str" cm="1">
        <f t="array" ref="B215">INDEX(DO_MODUL_NAMES[],CONFIG_DO[[#This Row],[MODUL NUM]]+1,2)</f>
        <v>SPARE</v>
      </c>
      <c r="C215" s="23"/>
      <c r="D215" s="23" t="s">
        <v>29</v>
      </c>
      <c r="E215" s="23" t="s">
        <v>6619</v>
      </c>
      <c r="F215" s="24" t="str" cm="1">
        <f t="array" ref="F215">INDEX(DB_DO[],I215+1,3)</f>
        <v>SN</v>
      </c>
      <c r="G215" s="24" t="str" cm="1">
        <f t="array" ref="G215">INDEX(DB_DO[],I215+1,4)</f>
        <v>SPARE_287</v>
      </c>
      <c r="H215" s="23">
        <f>IF(CONFIG_DO[[#This Row],[CONFIG]]=$AB$13,1,0)</f>
        <v>0</v>
      </c>
      <c r="I215" s="23">
        <f t="shared" si="3"/>
        <v>287</v>
      </c>
      <c r="J215" s="23" t="str" cm="1">
        <f t="array" ref="J215">INDEX(DB_DO[],I215+1,5)</f>
        <v>SPARE</v>
      </c>
      <c r="K215" s="23" t="str" cm="1">
        <f t="array" ref="K215">INDEX(DB_DO[],I215+1,6)</f>
        <v>SPARE</v>
      </c>
    </row>
    <row r="216" spans="1:11" x14ac:dyDescent="0.25">
      <c r="A216" s="23">
        <v>12</v>
      </c>
      <c r="B216" s="23" t="str" cm="1">
        <f t="array" ref="B216">INDEX(DO_MODUL_NAMES[],CONFIG_DO[[#This Row],[MODUL NUM]]+1,2)</f>
        <v>SPARE</v>
      </c>
      <c r="C216" s="23"/>
      <c r="D216" s="23" t="s">
        <v>29</v>
      </c>
      <c r="E216" s="23" t="s">
        <v>6619</v>
      </c>
      <c r="F216" s="24" t="str" cm="1">
        <f t="array" ref="F216">INDEX(DB_DO[],I216+1,3)</f>
        <v>SN</v>
      </c>
      <c r="G216" s="24" t="str" cm="1">
        <f t="array" ref="G216">INDEX(DB_DO[],I216+1,4)</f>
        <v>SPARE_287</v>
      </c>
      <c r="H216" s="23">
        <f>IF(CONFIG_DO[[#This Row],[CONFIG]]=$AB$13,1,0)</f>
        <v>0</v>
      </c>
      <c r="I216" s="23">
        <f t="shared" si="3"/>
        <v>287</v>
      </c>
      <c r="J216" s="23" t="str" cm="1">
        <f t="array" ref="J216">INDEX(DB_DO[],I216+1,5)</f>
        <v>SPARE</v>
      </c>
      <c r="K216" s="23" t="str" cm="1">
        <f t="array" ref="K216">INDEX(DB_DO[],I216+1,6)</f>
        <v>SPARE</v>
      </c>
    </row>
    <row r="217" spans="1:11" x14ac:dyDescent="0.25">
      <c r="A217" s="23">
        <v>12</v>
      </c>
      <c r="B217" s="23" t="str" cm="1">
        <f t="array" ref="B217">INDEX(DO_MODUL_NAMES[],CONFIG_DO[[#This Row],[MODUL NUM]]+1,2)</f>
        <v>SPARE</v>
      </c>
      <c r="C217" s="23"/>
      <c r="D217" s="23" t="s">
        <v>29</v>
      </c>
      <c r="E217" s="23" t="s">
        <v>6619</v>
      </c>
      <c r="F217" s="24" t="str" cm="1">
        <f t="array" ref="F217">INDEX(DB_DO[],I217+1,3)</f>
        <v>SN</v>
      </c>
      <c r="G217" s="24" t="str" cm="1">
        <f t="array" ref="G217">INDEX(DB_DO[],I217+1,4)</f>
        <v>SPARE_287</v>
      </c>
      <c r="H217" s="23">
        <f>IF(CONFIG_DO[[#This Row],[CONFIG]]=$AB$13,1,0)</f>
        <v>0</v>
      </c>
      <c r="I217" s="23">
        <f t="shared" si="3"/>
        <v>287</v>
      </c>
      <c r="J217" s="23" t="str" cm="1">
        <f t="array" ref="J217">INDEX(DB_DO[],I217+1,5)</f>
        <v>SPARE</v>
      </c>
      <c r="K217" s="23" t="str" cm="1">
        <f t="array" ref="K217">INDEX(DB_DO[],I217+1,6)</f>
        <v>SPARE</v>
      </c>
    </row>
    <row r="218" spans="1:11" x14ac:dyDescent="0.25">
      <c r="A218" s="23">
        <v>12</v>
      </c>
      <c r="B218" s="23" t="str" cm="1">
        <f t="array" ref="B218">INDEX(DO_MODUL_NAMES[],CONFIG_DO[[#This Row],[MODUL NUM]]+1,2)</f>
        <v>SPARE</v>
      </c>
      <c r="C218" s="23"/>
      <c r="D218" s="23" t="s">
        <v>29</v>
      </c>
      <c r="E218" s="23" t="s">
        <v>6619</v>
      </c>
      <c r="F218" s="24" t="str" cm="1">
        <f t="array" ref="F218">INDEX(DB_DO[],I218+1,3)</f>
        <v>SN</v>
      </c>
      <c r="G218" s="24" t="str" cm="1">
        <f t="array" ref="G218">INDEX(DB_DO[],I218+1,4)</f>
        <v>SPARE_287</v>
      </c>
      <c r="H218" s="23">
        <f>IF(CONFIG_DO[[#This Row],[CONFIG]]=$AB$13,1,0)</f>
        <v>0</v>
      </c>
      <c r="I218" s="23">
        <f t="shared" si="3"/>
        <v>287</v>
      </c>
      <c r="J218" s="23" t="str" cm="1">
        <f t="array" ref="J218">INDEX(DB_DO[],I218+1,5)</f>
        <v>SPARE</v>
      </c>
      <c r="K218" s="23" t="str" cm="1">
        <f t="array" ref="K218">INDEX(DB_DO[],I218+1,6)</f>
        <v>SPARE</v>
      </c>
    </row>
    <row r="219" spans="1:11" x14ac:dyDescent="0.25">
      <c r="A219" s="23">
        <v>12</v>
      </c>
      <c r="B219" s="23" t="str" cm="1">
        <f t="array" ref="B219">INDEX(DO_MODUL_NAMES[],CONFIG_DO[[#This Row],[MODUL NUM]]+1,2)</f>
        <v>SPARE</v>
      </c>
      <c r="C219" s="23"/>
      <c r="D219" s="23" t="s">
        <v>29</v>
      </c>
      <c r="E219" s="23" t="s">
        <v>6619</v>
      </c>
      <c r="F219" s="24" t="str" cm="1">
        <f t="array" ref="F219">INDEX(DB_DO[],I219+1,3)</f>
        <v>SN</v>
      </c>
      <c r="G219" s="24" t="str" cm="1">
        <f t="array" ref="G219">INDEX(DB_DO[],I219+1,4)</f>
        <v>SPARE_287</v>
      </c>
      <c r="H219" s="23">
        <f>IF(CONFIG_DO[[#This Row],[CONFIG]]=$AB$13,1,0)</f>
        <v>0</v>
      </c>
      <c r="I219" s="23">
        <f t="shared" si="3"/>
        <v>287</v>
      </c>
      <c r="J219" s="23" t="str" cm="1">
        <f t="array" ref="J219">INDEX(DB_DO[],I219+1,5)</f>
        <v>SPARE</v>
      </c>
      <c r="K219" s="23" t="str" cm="1">
        <f t="array" ref="K219">INDEX(DB_DO[],I219+1,6)</f>
        <v>SPARE</v>
      </c>
    </row>
    <row r="220" spans="1:11" x14ac:dyDescent="0.25">
      <c r="A220" s="23">
        <v>13</v>
      </c>
      <c r="B220" s="23" t="str" cm="1">
        <f t="array" ref="B220">INDEX(DO_MODUL_NAMES[],CONFIG_DO[[#This Row],[MODUL NUM]]+1,2)</f>
        <v>SPARE</v>
      </c>
      <c r="C220" s="23"/>
      <c r="D220" s="23" t="s">
        <v>29</v>
      </c>
      <c r="E220" s="23" t="s">
        <v>6619</v>
      </c>
      <c r="F220" s="24" t="str" cm="1">
        <f t="array" ref="F220">INDEX(DB_DO[],I220+1,3)</f>
        <v>SN</v>
      </c>
      <c r="G220" s="24" t="str" cm="1">
        <f t="array" ref="G220">INDEX(DB_DO[],I220+1,4)</f>
        <v>SPARE_287</v>
      </c>
      <c r="H220" s="23">
        <f>IF(CONFIG_DO[[#This Row],[CONFIG]]=$AB$13,1,0)</f>
        <v>0</v>
      </c>
      <c r="I220" s="23">
        <f t="shared" si="3"/>
        <v>287</v>
      </c>
      <c r="J220" s="23" t="str" cm="1">
        <f t="array" ref="J220">INDEX(DB_DO[],I220+1,5)</f>
        <v>SPARE</v>
      </c>
      <c r="K220" s="23" t="str" cm="1">
        <f t="array" ref="K220">INDEX(DB_DO[],I220+1,6)</f>
        <v>SPARE</v>
      </c>
    </row>
    <row r="221" spans="1:11" x14ac:dyDescent="0.25">
      <c r="A221" s="23">
        <v>13</v>
      </c>
      <c r="B221" s="23" t="str" cm="1">
        <f t="array" ref="B221">INDEX(DO_MODUL_NAMES[],CONFIG_DO[[#This Row],[MODUL NUM]]+1,2)</f>
        <v>SPARE</v>
      </c>
      <c r="C221" s="23"/>
      <c r="D221" s="23" t="s">
        <v>29</v>
      </c>
      <c r="E221" s="23" t="s">
        <v>6619</v>
      </c>
      <c r="F221" s="24" t="str" cm="1">
        <f t="array" ref="F221">INDEX(DB_DO[],I221+1,3)</f>
        <v>SN</v>
      </c>
      <c r="G221" s="24" t="str" cm="1">
        <f t="array" ref="G221">INDEX(DB_DO[],I221+1,4)</f>
        <v>SPARE_287</v>
      </c>
      <c r="H221" s="23">
        <f>IF(CONFIG_DO[[#This Row],[CONFIG]]=$AB$13,1,0)</f>
        <v>0</v>
      </c>
      <c r="I221" s="23">
        <f t="shared" si="3"/>
        <v>287</v>
      </c>
      <c r="J221" s="23" t="str" cm="1">
        <f t="array" ref="J221">INDEX(DB_DO[],I221+1,5)</f>
        <v>SPARE</v>
      </c>
      <c r="K221" s="23" t="str" cm="1">
        <f t="array" ref="K221">INDEX(DB_DO[],I221+1,6)</f>
        <v>SPARE</v>
      </c>
    </row>
    <row r="222" spans="1:11" x14ac:dyDescent="0.25">
      <c r="A222" s="23">
        <v>13</v>
      </c>
      <c r="B222" s="23" t="str" cm="1">
        <f t="array" ref="B222">INDEX(DO_MODUL_NAMES[],CONFIG_DO[[#This Row],[MODUL NUM]]+1,2)</f>
        <v>SPARE</v>
      </c>
      <c r="C222" s="23"/>
      <c r="D222" s="23" t="s">
        <v>29</v>
      </c>
      <c r="E222" s="23" t="s">
        <v>6619</v>
      </c>
      <c r="F222" s="24" t="str" cm="1">
        <f t="array" ref="F222">INDEX(DB_DO[],I222+1,3)</f>
        <v>SN</v>
      </c>
      <c r="G222" s="24" t="str" cm="1">
        <f t="array" ref="G222">INDEX(DB_DO[],I222+1,4)</f>
        <v>SPARE_287</v>
      </c>
      <c r="H222" s="23">
        <f>IF(CONFIG_DO[[#This Row],[CONFIG]]=$AB$13,1,0)</f>
        <v>0</v>
      </c>
      <c r="I222" s="23">
        <f t="shared" si="3"/>
        <v>287</v>
      </c>
      <c r="J222" s="23" t="str" cm="1">
        <f t="array" ref="J222">INDEX(DB_DO[],I222+1,5)</f>
        <v>SPARE</v>
      </c>
      <c r="K222" s="23" t="str" cm="1">
        <f t="array" ref="K222">INDEX(DB_DO[],I222+1,6)</f>
        <v>SPARE</v>
      </c>
    </row>
    <row r="223" spans="1:11" x14ac:dyDescent="0.25">
      <c r="A223" s="23">
        <v>13</v>
      </c>
      <c r="B223" s="23" t="str" cm="1">
        <f t="array" ref="B223">INDEX(DO_MODUL_NAMES[],CONFIG_DO[[#This Row],[MODUL NUM]]+1,2)</f>
        <v>SPARE</v>
      </c>
      <c r="C223" s="23"/>
      <c r="D223" s="23" t="s">
        <v>29</v>
      </c>
      <c r="E223" s="23" t="s">
        <v>6619</v>
      </c>
      <c r="F223" s="24" t="str" cm="1">
        <f t="array" ref="F223">INDEX(DB_DO[],I223+1,3)</f>
        <v>SN</v>
      </c>
      <c r="G223" s="24" t="str" cm="1">
        <f t="array" ref="G223">INDEX(DB_DO[],I223+1,4)</f>
        <v>SPARE_287</v>
      </c>
      <c r="H223" s="23">
        <f>IF(CONFIG_DO[[#This Row],[CONFIG]]=$AB$13,1,0)</f>
        <v>0</v>
      </c>
      <c r="I223" s="23">
        <f t="shared" si="3"/>
        <v>287</v>
      </c>
      <c r="J223" s="23" t="str" cm="1">
        <f t="array" ref="J223">INDEX(DB_DO[],I223+1,5)</f>
        <v>SPARE</v>
      </c>
      <c r="K223" s="23" t="str" cm="1">
        <f t="array" ref="K223">INDEX(DB_DO[],I223+1,6)</f>
        <v>SPARE</v>
      </c>
    </row>
    <row r="224" spans="1:11" x14ac:dyDescent="0.25">
      <c r="A224" s="23">
        <v>13</v>
      </c>
      <c r="B224" s="23" t="str" cm="1">
        <f t="array" ref="B224">INDEX(DO_MODUL_NAMES[],CONFIG_DO[[#This Row],[MODUL NUM]]+1,2)</f>
        <v>SPARE</v>
      </c>
      <c r="C224" s="23"/>
      <c r="D224" s="23" t="s">
        <v>29</v>
      </c>
      <c r="E224" s="23" t="s">
        <v>6619</v>
      </c>
      <c r="F224" s="24" t="str" cm="1">
        <f t="array" ref="F224">INDEX(DB_DO[],I224+1,3)</f>
        <v>SN</v>
      </c>
      <c r="G224" s="24" t="str" cm="1">
        <f t="array" ref="G224">INDEX(DB_DO[],I224+1,4)</f>
        <v>SPARE_287</v>
      </c>
      <c r="H224" s="23">
        <f>IF(CONFIG_DO[[#This Row],[CONFIG]]=$AB$13,1,0)</f>
        <v>0</v>
      </c>
      <c r="I224" s="23">
        <f t="shared" si="3"/>
        <v>287</v>
      </c>
      <c r="J224" s="23" t="str" cm="1">
        <f t="array" ref="J224">INDEX(DB_DO[],I224+1,5)</f>
        <v>SPARE</v>
      </c>
      <c r="K224" s="23" t="str" cm="1">
        <f t="array" ref="K224">INDEX(DB_DO[],I224+1,6)</f>
        <v>SPARE</v>
      </c>
    </row>
    <row r="225" spans="1:11" x14ac:dyDescent="0.25">
      <c r="A225" s="23">
        <v>13</v>
      </c>
      <c r="B225" s="23" t="str" cm="1">
        <f t="array" ref="B225">INDEX(DO_MODUL_NAMES[],CONFIG_DO[[#This Row],[MODUL NUM]]+1,2)</f>
        <v>SPARE</v>
      </c>
      <c r="C225" s="23"/>
      <c r="D225" s="23" t="s">
        <v>29</v>
      </c>
      <c r="E225" s="23" t="s">
        <v>6619</v>
      </c>
      <c r="F225" s="24" t="str" cm="1">
        <f t="array" ref="F225">INDEX(DB_DO[],I225+1,3)</f>
        <v>SN</v>
      </c>
      <c r="G225" s="24" t="str" cm="1">
        <f t="array" ref="G225">INDEX(DB_DO[],I225+1,4)</f>
        <v>SPARE_287</v>
      </c>
      <c r="H225" s="23">
        <f>IF(CONFIG_DO[[#This Row],[CONFIG]]=$AB$13,1,0)</f>
        <v>0</v>
      </c>
      <c r="I225" s="23">
        <f t="shared" si="3"/>
        <v>287</v>
      </c>
      <c r="J225" s="23" t="str" cm="1">
        <f t="array" ref="J225">INDEX(DB_DO[],I225+1,5)</f>
        <v>SPARE</v>
      </c>
      <c r="K225" s="23" t="str" cm="1">
        <f t="array" ref="K225">INDEX(DB_DO[],I225+1,6)</f>
        <v>SPARE</v>
      </c>
    </row>
    <row r="226" spans="1:11" x14ac:dyDescent="0.25">
      <c r="A226" s="23">
        <v>13</v>
      </c>
      <c r="B226" s="23" t="str" cm="1">
        <f t="array" ref="B226">INDEX(DO_MODUL_NAMES[],CONFIG_DO[[#This Row],[MODUL NUM]]+1,2)</f>
        <v>SPARE</v>
      </c>
      <c r="C226" s="23"/>
      <c r="D226" s="23" t="s">
        <v>29</v>
      </c>
      <c r="E226" s="23" t="s">
        <v>6619</v>
      </c>
      <c r="F226" s="24" t="str" cm="1">
        <f t="array" ref="F226">INDEX(DB_DO[],I226+1,3)</f>
        <v>SN</v>
      </c>
      <c r="G226" s="24" t="str" cm="1">
        <f t="array" ref="G226">INDEX(DB_DO[],I226+1,4)</f>
        <v>SPARE_287</v>
      </c>
      <c r="H226" s="23">
        <f>IF(CONFIG_DO[[#This Row],[CONFIG]]=$AB$13,1,0)</f>
        <v>0</v>
      </c>
      <c r="I226" s="23">
        <f t="shared" si="3"/>
        <v>287</v>
      </c>
      <c r="J226" s="23" t="str" cm="1">
        <f t="array" ref="J226">INDEX(DB_DO[],I226+1,5)</f>
        <v>SPARE</v>
      </c>
      <c r="K226" s="23" t="str" cm="1">
        <f t="array" ref="K226">INDEX(DB_DO[],I226+1,6)</f>
        <v>SPARE</v>
      </c>
    </row>
    <row r="227" spans="1:11" x14ac:dyDescent="0.25">
      <c r="A227" s="23">
        <v>13</v>
      </c>
      <c r="B227" s="23" t="str" cm="1">
        <f t="array" ref="B227">INDEX(DO_MODUL_NAMES[],CONFIG_DO[[#This Row],[MODUL NUM]]+1,2)</f>
        <v>SPARE</v>
      </c>
      <c r="C227" s="23"/>
      <c r="D227" s="23" t="s">
        <v>29</v>
      </c>
      <c r="E227" s="23" t="s">
        <v>6619</v>
      </c>
      <c r="F227" s="24" t="str" cm="1">
        <f t="array" ref="F227">INDEX(DB_DO[],I227+1,3)</f>
        <v>SN</v>
      </c>
      <c r="G227" s="24" t="str" cm="1">
        <f t="array" ref="G227">INDEX(DB_DO[],I227+1,4)</f>
        <v>SPARE_287</v>
      </c>
      <c r="H227" s="23">
        <f>IF(CONFIG_DO[[#This Row],[CONFIG]]=$AB$13,1,0)</f>
        <v>0</v>
      </c>
      <c r="I227" s="23">
        <f t="shared" si="3"/>
        <v>287</v>
      </c>
      <c r="J227" s="23" t="str" cm="1">
        <f t="array" ref="J227">INDEX(DB_DO[],I227+1,5)</f>
        <v>SPARE</v>
      </c>
      <c r="K227" s="23" t="str" cm="1">
        <f t="array" ref="K227">INDEX(DB_DO[],I227+1,6)</f>
        <v>SPARE</v>
      </c>
    </row>
    <row r="228" spans="1:11" x14ac:dyDescent="0.25">
      <c r="A228" s="23">
        <v>13</v>
      </c>
      <c r="B228" s="23" t="str" cm="1">
        <f t="array" ref="B228">INDEX(DO_MODUL_NAMES[],CONFIG_DO[[#This Row],[MODUL NUM]]+1,2)</f>
        <v>SPARE</v>
      </c>
      <c r="C228" s="23"/>
      <c r="D228" s="23" t="s">
        <v>29</v>
      </c>
      <c r="E228" s="23" t="s">
        <v>6619</v>
      </c>
      <c r="F228" s="24" t="str" cm="1">
        <f t="array" ref="F228">INDEX(DB_DO[],I228+1,3)</f>
        <v>SN</v>
      </c>
      <c r="G228" s="24" t="str" cm="1">
        <f t="array" ref="G228">INDEX(DB_DO[],I228+1,4)</f>
        <v>SPARE_287</v>
      </c>
      <c r="H228" s="23">
        <f>IF(CONFIG_DO[[#This Row],[CONFIG]]=$AB$13,1,0)</f>
        <v>0</v>
      </c>
      <c r="I228" s="23">
        <f t="shared" si="3"/>
        <v>287</v>
      </c>
      <c r="J228" s="23" t="str" cm="1">
        <f t="array" ref="J228">INDEX(DB_DO[],I228+1,5)</f>
        <v>SPARE</v>
      </c>
      <c r="K228" s="23" t="str" cm="1">
        <f t="array" ref="K228">INDEX(DB_DO[],I228+1,6)</f>
        <v>SPARE</v>
      </c>
    </row>
    <row r="229" spans="1:11" x14ac:dyDescent="0.25">
      <c r="A229" s="23">
        <v>13</v>
      </c>
      <c r="B229" s="23" t="str" cm="1">
        <f t="array" ref="B229">INDEX(DO_MODUL_NAMES[],CONFIG_DO[[#This Row],[MODUL NUM]]+1,2)</f>
        <v>SPARE</v>
      </c>
      <c r="C229" s="23"/>
      <c r="D229" s="23" t="s">
        <v>29</v>
      </c>
      <c r="E229" s="23" t="s">
        <v>6619</v>
      </c>
      <c r="F229" s="24" t="str" cm="1">
        <f t="array" ref="F229">INDEX(DB_DO[],I229+1,3)</f>
        <v>SN</v>
      </c>
      <c r="G229" s="24" t="str" cm="1">
        <f t="array" ref="G229">INDEX(DB_DO[],I229+1,4)</f>
        <v>SPARE_287</v>
      </c>
      <c r="H229" s="23">
        <f>IF(CONFIG_DO[[#This Row],[CONFIG]]=$AB$13,1,0)</f>
        <v>0</v>
      </c>
      <c r="I229" s="23">
        <f t="shared" si="3"/>
        <v>287</v>
      </c>
      <c r="J229" s="23" t="str" cm="1">
        <f t="array" ref="J229">INDEX(DB_DO[],I229+1,5)</f>
        <v>SPARE</v>
      </c>
      <c r="K229" s="23" t="str" cm="1">
        <f t="array" ref="K229">INDEX(DB_DO[],I229+1,6)</f>
        <v>SPARE</v>
      </c>
    </row>
    <row r="230" spans="1:11" x14ac:dyDescent="0.25">
      <c r="A230" s="23">
        <v>13</v>
      </c>
      <c r="B230" s="23" t="str" cm="1">
        <f t="array" ref="B230">INDEX(DO_MODUL_NAMES[],CONFIG_DO[[#This Row],[MODUL NUM]]+1,2)</f>
        <v>SPARE</v>
      </c>
      <c r="C230" s="23"/>
      <c r="D230" s="23" t="s">
        <v>29</v>
      </c>
      <c r="E230" s="23" t="s">
        <v>6619</v>
      </c>
      <c r="F230" s="24" t="str" cm="1">
        <f t="array" ref="F230">INDEX(DB_DO[],I230+1,3)</f>
        <v>SN</v>
      </c>
      <c r="G230" s="24" t="str" cm="1">
        <f t="array" ref="G230">INDEX(DB_DO[],I230+1,4)</f>
        <v>SPARE_287</v>
      </c>
      <c r="H230" s="23">
        <f>IF(CONFIG_DO[[#This Row],[CONFIG]]=$AB$13,1,0)</f>
        <v>0</v>
      </c>
      <c r="I230" s="23">
        <f t="shared" si="3"/>
        <v>287</v>
      </c>
      <c r="J230" s="23" t="str" cm="1">
        <f t="array" ref="J230">INDEX(DB_DO[],I230+1,5)</f>
        <v>SPARE</v>
      </c>
      <c r="K230" s="23" t="str" cm="1">
        <f t="array" ref="K230">INDEX(DB_DO[],I230+1,6)</f>
        <v>SPARE</v>
      </c>
    </row>
    <row r="231" spans="1:11" x14ac:dyDescent="0.25">
      <c r="A231" s="23">
        <v>13</v>
      </c>
      <c r="B231" s="23" t="str" cm="1">
        <f t="array" ref="B231">INDEX(DO_MODUL_NAMES[],CONFIG_DO[[#This Row],[MODUL NUM]]+1,2)</f>
        <v>SPARE</v>
      </c>
      <c r="C231" s="23"/>
      <c r="D231" s="23" t="s">
        <v>29</v>
      </c>
      <c r="E231" s="23" t="s">
        <v>6619</v>
      </c>
      <c r="F231" s="24" t="str" cm="1">
        <f t="array" ref="F231">INDEX(DB_DO[],I231+1,3)</f>
        <v>SN</v>
      </c>
      <c r="G231" s="24" t="str" cm="1">
        <f t="array" ref="G231">INDEX(DB_DO[],I231+1,4)</f>
        <v>SPARE_287</v>
      </c>
      <c r="H231" s="23">
        <f>IF(CONFIG_DO[[#This Row],[CONFIG]]=$AB$13,1,0)</f>
        <v>0</v>
      </c>
      <c r="I231" s="23">
        <f t="shared" si="3"/>
        <v>287</v>
      </c>
      <c r="J231" s="23" t="str" cm="1">
        <f t="array" ref="J231">INDEX(DB_DO[],I231+1,5)</f>
        <v>SPARE</v>
      </c>
      <c r="K231" s="23" t="str" cm="1">
        <f t="array" ref="K231">INDEX(DB_DO[],I231+1,6)</f>
        <v>SPARE</v>
      </c>
    </row>
    <row r="232" spans="1:11" x14ac:dyDescent="0.25">
      <c r="A232" s="23">
        <v>13</v>
      </c>
      <c r="B232" s="23" t="str" cm="1">
        <f t="array" ref="B232">INDEX(DO_MODUL_NAMES[],CONFIG_DO[[#This Row],[MODUL NUM]]+1,2)</f>
        <v>SPARE</v>
      </c>
      <c r="C232" s="23"/>
      <c r="D232" s="23" t="s">
        <v>29</v>
      </c>
      <c r="E232" s="23" t="s">
        <v>6619</v>
      </c>
      <c r="F232" s="24" t="str" cm="1">
        <f t="array" ref="F232">INDEX(DB_DO[],I232+1,3)</f>
        <v>SN</v>
      </c>
      <c r="G232" s="24" t="str" cm="1">
        <f t="array" ref="G232">INDEX(DB_DO[],I232+1,4)</f>
        <v>SPARE_287</v>
      </c>
      <c r="H232" s="23">
        <f>IF(CONFIG_DO[[#This Row],[CONFIG]]=$AB$13,1,0)</f>
        <v>0</v>
      </c>
      <c r="I232" s="23">
        <f t="shared" si="3"/>
        <v>287</v>
      </c>
      <c r="J232" s="23" t="str" cm="1">
        <f t="array" ref="J232">INDEX(DB_DO[],I232+1,5)</f>
        <v>SPARE</v>
      </c>
      <c r="K232" s="23" t="str" cm="1">
        <f t="array" ref="K232">INDEX(DB_DO[],I232+1,6)</f>
        <v>SPARE</v>
      </c>
    </row>
    <row r="233" spans="1:11" x14ac:dyDescent="0.25">
      <c r="A233" s="23">
        <v>13</v>
      </c>
      <c r="B233" s="23" t="str" cm="1">
        <f t="array" ref="B233">INDEX(DO_MODUL_NAMES[],CONFIG_DO[[#This Row],[MODUL NUM]]+1,2)</f>
        <v>SPARE</v>
      </c>
      <c r="C233" s="23"/>
      <c r="D233" s="23" t="s">
        <v>29</v>
      </c>
      <c r="E233" s="23" t="s">
        <v>6619</v>
      </c>
      <c r="F233" s="24" t="str" cm="1">
        <f t="array" ref="F233">INDEX(DB_DO[],I233+1,3)</f>
        <v>SN</v>
      </c>
      <c r="G233" s="24" t="str" cm="1">
        <f t="array" ref="G233">INDEX(DB_DO[],I233+1,4)</f>
        <v>SPARE_287</v>
      </c>
      <c r="H233" s="23">
        <f>IF(CONFIG_DO[[#This Row],[CONFIG]]=$AB$13,1,0)</f>
        <v>0</v>
      </c>
      <c r="I233" s="23">
        <f t="shared" si="3"/>
        <v>287</v>
      </c>
      <c r="J233" s="23" t="str" cm="1">
        <f t="array" ref="J233">INDEX(DB_DO[],I233+1,5)</f>
        <v>SPARE</v>
      </c>
      <c r="K233" s="23" t="str" cm="1">
        <f t="array" ref="K233">INDEX(DB_DO[],I233+1,6)</f>
        <v>SPARE</v>
      </c>
    </row>
    <row r="234" spans="1:11" x14ac:dyDescent="0.25">
      <c r="A234" s="23">
        <v>13</v>
      </c>
      <c r="B234" s="23" t="str" cm="1">
        <f t="array" ref="B234">INDEX(DO_MODUL_NAMES[],CONFIG_DO[[#This Row],[MODUL NUM]]+1,2)</f>
        <v>SPARE</v>
      </c>
      <c r="C234" s="23"/>
      <c r="D234" s="23" t="s">
        <v>29</v>
      </c>
      <c r="E234" s="23" t="s">
        <v>6619</v>
      </c>
      <c r="F234" s="24" t="str" cm="1">
        <f t="array" ref="F234">INDEX(DB_DO[],I234+1,3)</f>
        <v>SN</v>
      </c>
      <c r="G234" s="24" t="str" cm="1">
        <f t="array" ref="G234">INDEX(DB_DO[],I234+1,4)</f>
        <v>SPARE_287</v>
      </c>
      <c r="H234" s="23">
        <f>IF(CONFIG_DO[[#This Row],[CONFIG]]=$AB$13,1,0)</f>
        <v>0</v>
      </c>
      <c r="I234" s="23">
        <f t="shared" si="3"/>
        <v>287</v>
      </c>
      <c r="J234" s="23" t="str" cm="1">
        <f t="array" ref="J234">INDEX(DB_DO[],I234+1,5)</f>
        <v>SPARE</v>
      </c>
      <c r="K234" s="23" t="str" cm="1">
        <f t="array" ref="K234">INDEX(DB_DO[],I234+1,6)</f>
        <v>SPARE</v>
      </c>
    </row>
    <row r="235" spans="1:11" x14ac:dyDescent="0.25">
      <c r="A235" s="23">
        <v>13</v>
      </c>
      <c r="B235" s="23" t="str" cm="1">
        <f t="array" ref="B235">INDEX(DO_MODUL_NAMES[],CONFIG_DO[[#This Row],[MODUL NUM]]+1,2)</f>
        <v>SPARE</v>
      </c>
      <c r="C235" s="23"/>
      <c r="D235" s="23" t="s">
        <v>29</v>
      </c>
      <c r="E235" s="23" t="s">
        <v>6619</v>
      </c>
      <c r="F235" s="24" t="str" cm="1">
        <f t="array" ref="F235">INDEX(DB_DO[],I235+1,3)</f>
        <v>SN</v>
      </c>
      <c r="G235" s="24" t="str" cm="1">
        <f t="array" ref="G235">INDEX(DB_DO[],I235+1,4)</f>
        <v>SPARE_287</v>
      </c>
      <c r="H235" s="23">
        <f>IF(CONFIG_DO[[#This Row],[CONFIG]]=$AB$13,1,0)</f>
        <v>0</v>
      </c>
      <c r="I235" s="23">
        <f t="shared" si="3"/>
        <v>287</v>
      </c>
      <c r="J235" s="23" t="str" cm="1">
        <f t="array" ref="J235">INDEX(DB_DO[],I235+1,5)</f>
        <v>SPARE</v>
      </c>
      <c r="K235" s="23" t="str" cm="1">
        <f t="array" ref="K235">INDEX(DB_DO[],I235+1,6)</f>
        <v>SPARE</v>
      </c>
    </row>
    <row r="236" spans="1:11" x14ac:dyDescent="0.25">
      <c r="A236" s="23">
        <v>14</v>
      </c>
      <c r="B236" s="23" t="str" cm="1">
        <f t="array" ref="B236">INDEX(DO_MODUL_NAMES[],CONFIG_DO[[#This Row],[MODUL NUM]]+1,2)</f>
        <v>SPARE</v>
      </c>
      <c r="C236" s="23"/>
      <c r="D236" s="23" t="s">
        <v>29</v>
      </c>
      <c r="E236" s="23" t="s">
        <v>6619</v>
      </c>
      <c r="F236" s="24" t="str" cm="1">
        <f t="array" ref="F236">INDEX(DB_DO[],I236+1,3)</f>
        <v>SN</v>
      </c>
      <c r="G236" s="24" t="str" cm="1">
        <f t="array" ref="G236">INDEX(DB_DO[],I236+1,4)</f>
        <v>SPARE_287</v>
      </c>
      <c r="H236" s="23">
        <f>IF(CONFIG_DO[[#This Row],[CONFIG]]=$AB$13,1,0)</f>
        <v>0</v>
      </c>
      <c r="I236" s="23">
        <f t="shared" si="3"/>
        <v>287</v>
      </c>
      <c r="J236" s="23" t="str" cm="1">
        <f t="array" ref="J236">INDEX(DB_DO[],I236+1,5)</f>
        <v>SPARE</v>
      </c>
      <c r="K236" s="23" t="str" cm="1">
        <f t="array" ref="K236">INDEX(DB_DO[],I236+1,6)</f>
        <v>SPARE</v>
      </c>
    </row>
    <row r="237" spans="1:11" x14ac:dyDescent="0.25">
      <c r="A237" s="23">
        <v>14</v>
      </c>
      <c r="B237" s="23" t="str" cm="1">
        <f t="array" ref="B237">INDEX(DO_MODUL_NAMES[],CONFIG_DO[[#This Row],[MODUL NUM]]+1,2)</f>
        <v>SPARE</v>
      </c>
      <c r="C237" s="23"/>
      <c r="D237" s="23" t="s">
        <v>29</v>
      </c>
      <c r="E237" s="23" t="s">
        <v>6619</v>
      </c>
      <c r="F237" s="24" t="str" cm="1">
        <f t="array" ref="F237">INDEX(DB_DO[],I237+1,3)</f>
        <v>SN</v>
      </c>
      <c r="G237" s="24" t="str" cm="1">
        <f t="array" ref="G237">INDEX(DB_DO[],I237+1,4)</f>
        <v>SPARE_287</v>
      </c>
      <c r="H237" s="23">
        <f>IF(CONFIG_DO[[#This Row],[CONFIG]]=$AB$13,1,0)</f>
        <v>0</v>
      </c>
      <c r="I237" s="23">
        <f t="shared" si="3"/>
        <v>287</v>
      </c>
      <c r="J237" s="23" t="str" cm="1">
        <f t="array" ref="J237">INDEX(DB_DO[],I237+1,5)</f>
        <v>SPARE</v>
      </c>
      <c r="K237" s="23" t="str" cm="1">
        <f t="array" ref="K237">INDEX(DB_DO[],I237+1,6)</f>
        <v>SPARE</v>
      </c>
    </row>
    <row r="238" spans="1:11" x14ac:dyDescent="0.25">
      <c r="A238" s="23">
        <v>14</v>
      </c>
      <c r="B238" s="23" t="str" cm="1">
        <f t="array" ref="B238">INDEX(DO_MODUL_NAMES[],CONFIG_DO[[#This Row],[MODUL NUM]]+1,2)</f>
        <v>SPARE</v>
      </c>
      <c r="C238" s="23"/>
      <c r="D238" s="23" t="s">
        <v>29</v>
      </c>
      <c r="E238" s="23" t="s">
        <v>6619</v>
      </c>
      <c r="F238" s="24" t="str" cm="1">
        <f t="array" ref="F238">INDEX(DB_DO[],I238+1,3)</f>
        <v>SN</v>
      </c>
      <c r="G238" s="24" t="str" cm="1">
        <f t="array" ref="G238">INDEX(DB_DO[],I238+1,4)</f>
        <v>SPARE_287</v>
      </c>
      <c r="H238" s="23">
        <f>IF(CONFIG_DO[[#This Row],[CONFIG]]=$AB$13,1,0)</f>
        <v>0</v>
      </c>
      <c r="I238" s="23">
        <f t="shared" si="3"/>
        <v>287</v>
      </c>
      <c r="J238" s="23" t="str" cm="1">
        <f t="array" ref="J238">INDEX(DB_DO[],I238+1,5)</f>
        <v>SPARE</v>
      </c>
      <c r="K238" s="23" t="str" cm="1">
        <f t="array" ref="K238">INDEX(DB_DO[],I238+1,6)</f>
        <v>SPARE</v>
      </c>
    </row>
    <row r="239" spans="1:11" x14ac:dyDescent="0.25">
      <c r="A239" s="23">
        <v>14</v>
      </c>
      <c r="B239" s="23" t="str" cm="1">
        <f t="array" ref="B239">INDEX(DO_MODUL_NAMES[],CONFIG_DO[[#This Row],[MODUL NUM]]+1,2)</f>
        <v>SPARE</v>
      </c>
      <c r="C239" s="23"/>
      <c r="D239" s="23" t="s">
        <v>29</v>
      </c>
      <c r="E239" s="23" t="s">
        <v>6619</v>
      </c>
      <c r="F239" s="24" t="str" cm="1">
        <f t="array" ref="F239">INDEX(DB_DO[],I239+1,3)</f>
        <v>SN</v>
      </c>
      <c r="G239" s="24" t="str" cm="1">
        <f t="array" ref="G239">INDEX(DB_DO[],I239+1,4)</f>
        <v>SPARE_287</v>
      </c>
      <c r="H239" s="23">
        <f>IF(CONFIG_DO[[#This Row],[CONFIG]]=$AB$13,1,0)</f>
        <v>0</v>
      </c>
      <c r="I239" s="23">
        <f t="shared" si="3"/>
        <v>287</v>
      </c>
      <c r="J239" s="23" t="str" cm="1">
        <f t="array" ref="J239">INDEX(DB_DO[],I239+1,5)</f>
        <v>SPARE</v>
      </c>
      <c r="K239" s="23" t="str" cm="1">
        <f t="array" ref="K239">INDEX(DB_DO[],I239+1,6)</f>
        <v>SPARE</v>
      </c>
    </row>
    <row r="240" spans="1:11" x14ac:dyDescent="0.25">
      <c r="A240" s="23">
        <v>14</v>
      </c>
      <c r="B240" s="23" t="str" cm="1">
        <f t="array" ref="B240">INDEX(DO_MODUL_NAMES[],CONFIG_DO[[#This Row],[MODUL NUM]]+1,2)</f>
        <v>SPARE</v>
      </c>
      <c r="C240" s="23"/>
      <c r="D240" s="23" t="s">
        <v>29</v>
      </c>
      <c r="E240" s="23" t="s">
        <v>6619</v>
      </c>
      <c r="F240" s="24" t="str" cm="1">
        <f t="array" ref="F240">INDEX(DB_DO[],I240+1,3)</f>
        <v>SN</v>
      </c>
      <c r="G240" s="24" t="str" cm="1">
        <f t="array" ref="G240">INDEX(DB_DO[],I240+1,4)</f>
        <v>SPARE_287</v>
      </c>
      <c r="H240" s="23">
        <f>IF(CONFIG_DO[[#This Row],[CONFIG]]=$AB$13,1,0)</f>
        <v>0</v>
      </c>
      <c r="I240" s="23">
        <f t="shared" si="3"/>
        <v>287</v>
      </c>
      <c r="J240" s="23" t="str" cm="1">
        <f t="array" ref="J240">INDEX(DB_DO[],I240+1,5)</f>
        <v>SPARE</v>
      </c>
      <c r="K240" s="23" t="str" cm="1">
        <f t="array" ref="K240">INDEX(DB_DO[],I240+1,6)</f>
        <v>SPARE</v>
      </c>
    </row>
    <row r="241" spans="1:11" x14ac:dyDescent="0.25">
      <c r="A241" s="23">
        <v>14</v>
      </c>
      <c r="B241" s="23" t="str" cm="1">
        <f t="array" ref="B241">INDEX(DO_MODUL_NAMES[],CONFIG_DO[[#This Row],[MODUL NUM]]+1,2)</f>
        <v>SPARE</v>
      </c>
      <c r="C241" s="23"/>
      <c r="D241" s="23" t="s">
        <v>29</v>
      </c>
      <c r="E241" s="23" t="s">
        <v>6619</v>
      </c>
      <c r="F241" s="24" t="str" cm="1">
        <f t="array" ref="F241">INDEX(DB_DO[],I241+1,3)</f>
        <v>SN</v>
      </c>
      <c r="G241" s="24" t="str" cm="1">
        <f t="array" ref="G241">INDEX(DB_DO[],I241+1,4)</f>
        <v>SPARE_287</v>
      </c>
      <c r="H241" s="23">
        <f>IF(CONFIG_DO[[#This Row],[CONFIG]]=$AB$13,1,0)</f>
        <v>0</v>
      </c>
      <c r="I241" s="23">
        <f t="shared" si="3"/>
        <v>287</v>
      </c>
      <c r="J241" s="23" t="str" cm="1">
        <f t="array" ref="J241">INDEX(DB_DO[],I241+1,5)</f>
        <v>SPARE</v>
      </c>
      <c r="K241" s="23" t="str" cm="1">
        <f t="array" ref="K241">INDEX(DB_DO[],I241+1,6)</f>
        <v>SPARE</v>
      </c>
    </row>
    <row r="242" spans="1:11" x14ac:dyDescent="0.25">
      <c r="A242" s="23">
        <v>14</v>
      </c>
      <c r="B242" s="23" t="str" cm="1">
        <f t="array" ref="B242">INDEX(DO_MODUL_NAMES[],CONFIG_DO[[#This Row],[MODUL NUM]]+1,2)</f>
        <v>SPARE</v>
      </c>
      <c r="C242" s="23"/>
      <c r="D242" s="23" t="s">
        <v>29</v>
      </c>
      <c r="E242" s="23" t="s">
        <v>6619</v>
      </c>
      <c r="F242" s="24" t="str" cm="1">
        <f t="array" ref="F242">INDEX(DB_DO[],I242+1,3)</f>
        <v>SN</v>
      </c>
      <c r="G242" s="24" t="str" cm="1">
        <f t="array" ref="G242">INDEX(DB_DO[],I242+1,4)</f>
        <v>SPARE_287</v>
      </c>
      <c r="H242" s="23">
        <f>IF(CONFIG_DO[[#This Row],[CONFIG]]=$AB$13,1,0)</f>
        <v>0</v>
      </c>
      <c r="I242" s="23">
        <f t="shared" si="3"/>
        <v>287</v>
      </c>
      <c r="J242" s="23" t="str" cm="1">
        <f t="array" ref="J242">INDEX(DB_DO[],I242+1,5)</f>
        <v>SPARE</v>
      </c>
      <c r="K242" s="23" t="str" cm="1">
        <f t="array" ref="K242">INDEX(DB_DO[],I242+1,6)</f>
        <v>SPARE</v>
      </c>
    </row>
    <row r="243" spans="1:11" x14ac:dyDescent="0.25">
      <c r="A243" s="23">
        <v>14</v>
      </c>
      <c r="B243" s="23" t="str" cm="1">
        <f t="array" ref="B243">INDEX(DO_MODUL_NAMES[],CONFIG_DO[[#This Row],[MODUL NUM]]+1,2)</f>
        <v>SPARE</v>
      </c>
      <c r="C243" s="23"/>
      <c r="D243" s="23" t="s">
        <v>29</v>
      </c>
      <c r="E243" s="23" t="s">
        <v>6619</v>
      </c>
      <c r="F243" s="24" t="str" cm="1">
        <f t="array" ref="F243">INDEX(DB_DO[],I243+1,3)</f>
        <v>SN</v>
      </c>
      <c r="G243" s="24" t="str" cm="1">
        <f t="array" ref="G243">INDEX(DB_DO[],I243+1,4)</f>
        <v>SPARE_287</v>
      </c>
      <c r="H243" s="23">
        <f>IF(CONFIG_DO[[#This Row],[CONFIG]]=$AB$13,1,0)</f>
        <v>0</v>
      </c>
      <c r="I243" s="23">
        <f t="shared" si="3"/>
        <v>287</v>
      </c>
      <c r="J243" s="23" t="str" cm="1">
        <f t="array" ref="J243">INDEX(DB_DO[],I243+1,5)</f>
        <v>SPARE</v>
      </c>
      <c r="K243" s="23" t="str" cm="1">
        <f t="array" ref="K243">INDEX(DB_DO[],I243+1,6)</f>
        <v>SPARE</v>
      </c>
    </row>
    <row r="244" spans="1:11" x14ac:dyDescent="0.25">
      <c r="A244" s="23">
        <v>14</v>
      </c>
      <c r="B244" s="23" t="str" cm="1">
        <f t="array" ref="B244">INDEX(DO_MODUL_NAMES[],CONFIG_DO[[#This Row],[MODUL NUM]]+1,2)</f>
        <v>SPARE</v>
      </c>
      <c r="C244" s="23"/>
      <c r="D244" s="23" t="s">
        <v>29</v>
      </c>
      <c r="E244" s="23" t="s">
        <v>6619</v>
      </c>
      <c r="F244" s="24" t="str" cm="1">
        <f t="array" ref="F244">INDEX(DB_DO[],I244+1,3)</f>
        <v>SN</v>
      </c>
      <c r="G244" s="24" t="str" cm="1">
        <f t="array" ref="G244">INDEX(DB_DO[],I244+1,4)</f>
        <v>SPARE_287</v>
      </c>
      <c r="H244" s="23">
        <f>IF(CONFIG_DO[[#This Row],[CONFIG]]=$AB$13,1,0)</f>
        <v>0</v>
      </c>
      <c r="I244" s="23">
        <f t="shared" si="3"/>
        <v>287</v>
      </c>
      <c r="J244" s="23" t="str" cm="1">
        <f t="array" ref="J244">INDEX(DB_DO[],I244+1,5)</f>
        <v>SPARE</v>
      </c>
      <c r="K244" s="23" t="str" cm="1">
        <f t="array" ref="K244">INDEX(DB_DO[],I244+1,6)</f>
        <v>SPARE</v>
      </c>
    </row>
    <row r="245" spans="1:11" x14ac:dyDescent="0.25">
      <c r="A245" s="23">
        <v>14</v>
      </c>
      <c r="B245" s="23" t="str" cm="1">
        <f t="array" ref="B245">INDEX(DO_MODUL_NAMES[],CONFIG_DO[[#This Row],[MODUL NUM]]+1,2)</f>
        <v>SPARE</v>
      </c>
      <c r="C245" s="23"/>
      <c r="D245" s="23" t="s">
        <v>29</v>
      </c>
      <c r="E245" s="23" t="s">
        <v>6619</v>
      </c>
      <c r="F245" s="24" t="str" cm="1">
        <f t="array" ref="F245">INDEX(DB_DO[],I245+1,3)</f>
        <v>SN</v>
      </c>
      <c r="G245" s="24" t="str" cm="1">
        <f t="array" ref="G245">INDEX(DB_DO[],I245+1,4)</f>
        <v>SPARE_287</v>
      </c>
      <c r="H245" s="23">
        <f>IF(CONFIG_DO[[#This Row],[CONFIG]]=$AB$13,1,0)</f>
        <v>0</v>
      </c>
      <c r="I245" s="23">
        <f t="shared" si="3"/>
        <v>287</v>
      </c>
      <c r="J245" s="23" t="str" cm="1">
        <f t="array" ref="J245">INDEX(DB_DO[],I245+1,5)</f>
        <v>SPARE</v>
      </c>
      <c r="K245" s="23" t="str" cm="1">
        <f t="array" ref="K245">INDEX(DB_DO[],I245+1,6)</f>
        <v>SPARE</v>
      </c>
    </row>
    <row r="246" spans="1:11" x14ac:dyDescent="0.25">
      <c r="A246" s="23">
        <v>14</v>
      </c>
      <c r="B246" s="23" t="str" cm="1">
        <f t="array" ref="B246">INDEX(DO_MODUL_NAMES[],CONFIG_DO[[#This Row],[MODUL NUM]]+1,2)</f>
        <v>SPARE</v>
      </c>
      <c r="C246" s="23"/>
      <c r="D246" s="23" t="s">
        <v>29</v>
      </c>
      <c r="E246" s="23" t="s">
        <v>6619</v>
      </c>
      <c r="F246" s="24" t="str" cm="1">
        <f t="array" ref="F246">INDEX(DB_DO[],I246+1,3)</f>
        <v>SN</v>
      </c>
      <c r="G246" s="24" t="str" cm="1">
        <f t="array" ref="G246">INDEX(DB_DO[],I246+1,4)</f>
        <v>SPARE_287</v>
      </c>
      <c r="H246" s="23">
        <f>IF(CONFIG_DO[[#This Row],[CONFIG]]=$AB$13,1,0)</f>
        <v>0</v>
      </c>
      <c r="I246" s="23">
        <f t="shared" si="3"/>
        <v>287</v>
      </c>
      <c r="J246" s="23" t="str" cm="1">
        <f t="array" ref="J246">INDEX(DB_DO[],I246+1,5)</f>
        <v>SPARE</v>
      </c>
      <c r="K246" s="23" t="str" cm="1">
        <f t="array" ref="K246">INDEX(DB_DO[],I246+1,6)</f>
        <v>SPARE</v>
      </c>
    </row>
    <row r="247" spans="1:11" x14ac:dyDescent="0.25">
      <c r="A247" s="23">
        <v>14</v>
      </c>
      <c r="B247" s="23" t="str" cm="1">
        <f t="array" ref="B247">INDEX(DO_MODUL_NAMES[],CONFIG_DO[[#This Row],[MODUL NUM]]+1,2)</f>
        <v>SPARE</v>
      </c>
      <c r="C247" s="23"/>
      <c r="D247" s="23" t="s">
        <v>29</v>
      </c>
      <c r="E247" s="23" t="s">
        <v>6619</v>
      </c>
      <c r="F247" s="24" t="str" cm="1">
        <f t="array" ref="F247">INDEX(DB_DO[],I247+1,3)</f>
        <v>SN</v>
      </c>
      <c r="G247" s="24" t="str" cm="1">
        <f t="array" ref="G247">INDEX(DB_DO[],I247+1,4)</f>
        <v>SPARE_287</v>
      </c>
      <c r="H247" s="23">
        <f>IF(CONFIG_DO[[#This Row],[CONFIG]]=$AB$13,1,0)</f>
        <v>0</v>
      </c>
      <c r="I247" s="23">
        <f t="shared" si="3"/>
        <v>287</v>
      </c>
      <c r="J247" s="23" t="str" cm="1">
        <f t="array" ref="J247">INDEX(DB_DO[],I247+1,5)</f>
        <v>SPARE</v>
      </c>
      <c r="K247" s="23" t="str" cm="1">
        <f t="array" ref="K247">INDEX(DB_DO[],I247+1,6)</f>
        <v>SPARE</v>
      </c>
    </row>
    <row r="248" spans="1:11" x14ac:dyDescent="0.25">
      <c r="A248" s="23">
        <v>14</v>
      </c>
      <c r="B248" s="23" t="str" cm="1">
        <f t="array" ref="B248">INDEX(DO_MODUL_NAMES[],CONFIG_DO[[#This Row],[MODUL NUM]]+1,2)</f>
        <v>SPARE</v>
      </c>
      <c r="C248" s="23"/>
      <c r="D248" s="23" t="s">
        <v>29</v>
      </c>
      <c r="E248" s="23" t="s">
        <v>6619</v>
      </c>
      <c r="F248" s="24" t="str" cm="1">
        <f t="array" ref="F248">INDEX(DB_DO[],I248+1,3)</f>
        <v>SN</v>
      </c>
      <c r="G248" s="24" t="str" cm="1">
        <f t="array" ref="G248">INDEX(DB_DO[],I248+1,4)</f>
        <v>SPARE_287</v>
      </c>
      <c r="H248" s="23">
        <f>IF(CONFIG_DO[[#This Row],[CONFIG]]=$AB$13,1,0)</f>
        <v>0</v>
      </c>
      <c r="I248" s="23">
        <f t="shared" si="3"/>
        <v>287</v>
      </c>
      <c r="J248" s="23" t="str" cm="1">
        <f t="array" ref="J248">INDEX(DB_DO[],I248+1,5)</f>
        <v>SPARE</v>
      </c>
      <c r="K248" s="23" t="str" cm="1">
        <f t="array" ref="K248">INDEX(DB_DO[],I248+1,6)</f>
        <v>SPARE</v>
      </c>
    </row>
    <row r="249" spans="1:11" x14ac:dyDescent="0.25">
      <c r="A249" s="23">
        <v>14</v>
      </c>
      <c r="B249" s="23" t="str" cm="1">
        <f t="array" ref="B249">INDEX(DO_MODUL_NAMES[],CONFIG_DO[[#This Row],[MODUL NUM]]+1,2)</f>
        <v>SPARE</v>
      </c>
      <c r="C249" s="23"/>
      <c r="D249" s="23" t="s">
        <v>29</v>
      </c>
      <c r="E249" s="23" t="s">
        <v>6619</v>
      </c>
      <c r="F249" s="24" t="str" cm="1">
        <f t="array" ref="F249">INDEX(DB_DO[],I249+1,3)</f>
        <v>SN</v>
      </c>
      <c r="G249" s="24" t="str" cm="1">
        <f t="array" ref="G249">INDEX(DB_DO[],I249+1,4)</f>
        <v>SPARE_287</v>
      </c>
      <c r="H249" s="23">
        <f>IF(CONFIG_DO[[#This Row],[CONFIG]]=$AB$13,1,0)</f>
        <v>0</v>
      </c>
      <c r="I249" s="23">
        <f t="shared" si="3"/>
        <v>287</v>
      </c>
      <c r="J249" s="23" t="str" cm="1">
        <f t="array" ref="J249">INDEX(DB_DO[],I249+1,5)</f>
        <v>SPARE</v>
      </c>
      <c r="K249" s="23" t="str" cm="1">
        <f t="array" ref="K249">INDEX(DB_DO[],I249+1,6)</f>
        <v>SPARE</v>
      </c>
    </row>
    <row r="250" spans="1:11" x14ac:dyDescent="0.25">
      <c r="A250" s="23">
        <v>14</v>
      </c>
      <c r="B250" s="23" t="str" cm="1">
        <f t="array" ref="B250">INDEX(DO_MODUL_NAMES[],CONFIG_DO[[#This Row],[MODUL NUM]]+1,2)</f>
        <v>SPARE</v>
      </c>
      <c r="C250" s="23"/>
      <c r="D250" s="23" t="s">
        <v>29</v>
      </c>
      <c r="E250" s="23" t="s">
        <v>6619</v>
      </c>
      <c r="F250" s="24" t="str" cm="1">
        <f t="array" ref="F250">INDEX(DB_DO[],I250+1,3)</f>
        <v>SN</v>
      </c>
      <c r="G250" s="24" t="str" cm="1">
        <f t="array" ref="G250">INDEX(DB_DO[],I250+1,4)</f>
        <v>SPARE_287</v>
      </c>
      <c r="H250" s="23">
        <f>IF(CONFIG_DO[[#This Row],[CONFIG]]=$AB$13,1,0)</f>
        <v>0</v>
      </c>
      <c r="I250" s="23">
        <f t="shared" si="3"/>
        <v>287</v>
      </c>
      <c r="J250" s="23" t="str" cm="1">
        <f t="array" ref="J250">INDEX(DB_DO[],I250+1,5)</f>
        <v>SPARE</v>
      </c>
      <c r="K250" s="23" t="str" cm="1">
        <f t="array" ref="K250">INDEX(DB_DO[],I250+1,6)</f>
        <v>SPARE</v>
      </c>
    </row>
    <row r="251" spans="1:11" x14ac:dyDescent="0.25">
      <c r="A251" s="23">
        <v>14</v>
      </c>
      <c r="B251" s="23" t="str" cm="1">
        <f t="array" ref="B251">INDEX(DO_MODUL_NAMES[],CONFIG_DO[[#This Row],[MODUL NUM]]+1,2)</f>
        <v>SPARE</v>
      </c>
      <c r="C251" s="23"/>
      <c r="D251" s="23" t="s">
        <v>29</v>
      </c>
      <c r="E251" s="23" t="s">
        <v>6619</v>
      </c>
      <c r="F251" s="24" t="str" cm="1">
        <f t="array" ref="F251">INDEX(DB_DO[],I251+1,3)</f>
        <v>SN</v>
      </c>
      <c r="G251" s="24" t="str" cm="1">
        <f t="array" ref="G251">INDEX(DB_DO[],I251+1,4)</f>
        <v>SPARE_287</v>
      </c>
      <c r="H251" s="23">
        <f>IF(CONFIG_DO[[#This Row],[CONFIG]]=$AB$13,1,0)</f>
        <v>0</v>
      </c>
      <c r="I251" s="23">
        <f t="shared" si="3"/>
        <v>287</v>
      </c>
      <c r="J251" s="23" t="str" cm="1">
        <f t="array" ref="J251">INDEX(DB_DO[],I251+1,5)</f>
        <v>SPARE</v>
      </c>
      <c r="K251" s="23" t="str" cm="1">
        <f t="array" ref="K251">INDEX(DB_DO[],I251+1,6)</f>
        <v>SPARE</v>
      </c>
    </row>
    <row r="252" spans="1:11" x14ac:dyDescent="0.25">
      <c r="A252" s="23">
        <v>15</v>
      </c>
      <c r="B252" s="23" t="str" cm="1">
        <f t="array" ref="B252">INDEX(DO_MODUL_NAMES[],CONFIG_DO[[#This Row],[MODUL NUM]]+1,2)</f>
        <v>SPARE</v>
      </c>
      <c r="C252" s="23"/>
      <c r="D252" s="23" t="s">
        <v>29</v>
      </c>
      <c r="E252" s="23" t="s">
        <v>6619</v>
      </c>
      <c r="F252" s="24" t="str" cm="1">
        <f t="array" ref="F252">INDEX(DB_DO[],I252+1,3)</f>
        <v>SN</v>
      </c>
      <c r="G252" s="24" t="str" cm="1">
        <f t="array" ref="G252">INDEX(DB_DO[],I252+1,4)</f>
        <v>SPARE_287</v>
      </c>
      <c r="H252" s="23">
        <f>IF(CONFIG_DO[[#This Row],[CONFIG]]=$AB$13,1,0)</f>
        <v>0</v>
      </c>
      <c r="I252" s="23">
        <f t="shared" si="3"/>
        <v>287</v>
      </c>
      <c r="J252" s="23" t="str" cm="1">
        <f t="array" ref="J252">INDEX(DB_DO[],I252+1,5)</f>
        <v>SPARE</v>
      </c>
      <c r="K252" s="23" t="str" cm="1">
        <f t="array" ref="K252">INDEX(DB_DO[],I252+1,6)</f>
        <v>SPARE</v>
      </c>
    </row>
    <row r="253" spans="1:11" x14ac:dyDescent="0.25">
      <c r="A253" s="23">
        <v>15</v>
      </c>
      <c r="B253" s="23" t="str" cm="1">
        <f t="array" ref="B253">INDEX(DO_MODUL_NAMES[],CONFIG_DO[[#This Row],[MODUL NUM]]+1,2)</f>
        <v>SPARE</v>
      </c>
      <c r="C253" s="23"/>
      <c r="D253" s="23" t="e">
        <v>#N/A</v>
      </c>
      <c r="E253" s="23" t="s">
        <v>6619</v>
      </c>
      <c r="F253" s="24" t="e" cm="1">
        <f t="array" ref="F253">INDEX(DB_DO[],I253+1,3)</f>
        <v>#N/A</v>
      </c>
      <c r="G253" s="24" t="e" cm="1">
        <f t="array" ref="G253">INDEX(DB_DO[],I253+1,4)</f>
        <v>#N/A</v>
      </c>
      <c r="H253" s="23" t="e">
        <f>IF(CONFIG_DO[[#This Row],[CONFIG]]=$AB$13,1,0)</f>
        <v>#N/A</v>
      </c>
      <c r="I253" s="23" t="e">
        <f t="shared" si="3"/>
        <v>#N/A</v>
      </c>
      <c r="J253" s="23" t="e" cm="1">
        <f t="array" ref="J253">INDEX(DB_DO[],I253+1,5)</f>
        <v>#N/A</v>
      </c>
      <c r="K253" s="23" t="e" cm="1">
        <f t="array" ref="K253">INDEX(DB_DO[],I253+1,6)</f>
        <v>#N/A</v>
      </c>
    </row>
    <row r="254" spans="1:11" x14ac:dyDescent="0.25">
      <c r="A254" s="23">
        <v>15</v>
      </c>
      <c r="B254" s="23" t="str" cm="1">
        <f t="array" ref="B254">INDEX(DO_MODUL_NAMES[],CONFIG_DO[[#This Row],[MODUL NUM]]+1,2)</f>
        <v>SPARE</v>
      </c>
      <c r="C254" s="23"/>
      <c r="D254" s="23" t="s">
        <v>29</v>
      </c>
      <c r="E254" s="23" t="s">
        <v>6619</v>
      </c>
      <c r="F254" s="24" t="str" cm="1">
        <f t="array" ref="F254">INDEX(DB_DO[],I254+1,3)</f>
        <v>SN</v>
      </c>
      <c r="G254" s="24" t="str" cm="1">
        <f t="array" ref="G254">INDEX(DB_DO[],I254+1,4)</f>
        <v>SPARE_287</v>
      </c>
      <c r="H254" s="23">
        <f>IF(CONFIG_DO[[#This Row],[CONFIG]]=$AB$13,1,0)</f>
        <v>0</v>
      </c>
      <c r="I254" s="23">
        <f t="shared" si="3"/>
        <v>287</v>
      </c>
      <c r="J254" s="23" t="str" cm="1">
        <f t="array" ref="J254">INDEX(DB_DO[],I254+1,5)</f>
        <v>SPARE</v>
      </c>
      <c r="K254" s="23" t="str" cm="1">
        <f t="array" ref="K254">INDEX(DB_DO[],I254+1,6)</f>
        <v>SPARE</v>
      </c>
    </row>
    <row r="255" spans="1:11" x14ac:dyDescent="0.25">
      <c r="A255" s="23">
        <v>15</v>
      </c>
      <c r="B255" s="23" t="str" cm="1">
        <f t="array" ref="B255">INDEX(DO_MODUL_NAMES[],CONFIG_DO[[#This Row],[MODUL NUM]]+1,2)</f>
        <v>SPARE</v>
      </c>
      <c r="C255" s="23"/>
      <c r="D255" s="23" t="s">
        <v>29</v>
      </c>
      <c r="E255" s="23" t="s">
        <v>6619</v>
      </c>
      <c r="F255" s="24" t="str" cm="1">
        <f t="array" ref="F255">INDEX(DB_DO[],I255+1,3)</f>
        <v>SN</v>
      </c>
      <c r="G255" s="24" t="str" cm="1">
        <f t="array" ref="G255">INDEX(DB_DO[],I255+1,4)</f>
        <v>SPARE_287</v>
      </c>
      <c r="H255" s="23">
        <f>IF(CONFIG_DO[[#This Row],[CONFIG]]=$AB$13,1,0)</f>
        <v>0</v>
      </c>
      <c r="I255" s="23">
        <f t="shared" si="3"/>
        <v>287</v>
      </c>
      <c r="J255" s="23" t="str" cm="1">
        <f t="array" ref="J255">INDEX(DB_DO[],I255+1,5)</f>
        <v>SPARE</v>
      </c>
      <c r="K255" s="23" t="str" cm="1">
        <f t="array" ref="K255">INDEX(DB_DO[],I255+1,6)</f>
        <v>SPARE</v>
      </c>
    </row>
    <row r="256" spans="1:11" x14ac:dyDescent="0.25">
      <c r="A256" s="23">
        <v>15</v>
      </c>
      <c r="B256" s="23" t="str" cm="1">
        <f t="array" ref="B256">INDEX(DO_MODUL_NAMES[],CONFIG_DO[[#This Row],[MODUL NUM]]+1,2)</f>
        <v>SPARE</v>
      </c>
      <c r="C256" s="23"/>
      <c r="D256" s="23" t="e">
        <v>#N/A</v>
      </c>
      <c r="E256" s="23" t="s">
        <v>6619</v>
      </c>
      <c r="F256" s="24" t="e" cm="1">
        <f t="array" ref="F256">INDEX(DB_DO[],I256+1,3)</f>
        <v>#N/A</v>
      </c>
      <c r="G256" s="24" t="e" cm="1">
        <f t="array" ref="G256">INDEX(DB_DO[],I256+1,4)</f>
        <v>#N/A</v>
      </c>
      <c r="H256" s="23" t="e">
        <f>IF(CONFIG_DO[[#This Row],[CONFIG]]=$AB$13,1,0)</f>
        <v>#N/A</v>
      </c>
      <c r="I256" s="23" t="e">
        <f t="shared" si="3"/>
        <v>#N/A</v>
      </c>
      <c r="J256" s="23" t="e" cm="1">
        <f t="array" ref="J256">INDEX(DB_DO[],I256+1,5)</f>
        <v>#N/A</v>
      </c>
      <c r="K256" s="23" t="e" cm="1">
        <f t="array" ref="K256">INDEX(DB_DO[],I256+1,6)</f>
        <v>#N/A</v>
      </c>
    </row>
    <row r="257" spans="1:11" x14ac:dyDescent="0.25">
      <c r="A257" s="23">
        <v>15</v>
      </c>
      <c r="B257" s="23" t="str" cm="1">
        <f t="array" ref="B257">INDEX(DO_MODUL_NAMES[],CONFIG_DO[[#This Row],[MODUL NUM]]+1,2)</f>
        <v>SPARE</v>
      </c>
      <c r="C257" s="23"/>
      <c r="D257" s="23" t="s">
        <v>29</v>
      </c>
      <c r="E257" s="23" t="s">
        <v>6619</v>
      </c>
      <c r="F257" s="24" t="str" cm="1">
        <f t="array" ref="F257">INDEX(DB_DO[],I257+1,3)</f>
        <v>SN</v>
      </c>
      <c r="G257" s="24" t="str" cm="1">
        <f t="array" ref="G257">INDEX(DB_DO[],I257+1,4)</f>
        <v>SPARE_287</v>
      </c>
      <c r="H257" s="23">
        <f>IF(CONFIG_DO[[#This Row],[CONFIG]]=$AB$13,1,0)</f>
        <v>0</v>
      </c>
      <c r="I257" s="23">
        <f t="shared" si="3"/>
        <v>287</v>
      </c>
      <c r="J257" s="23" t="str" cm="1">
        <f t="array" ref="J257">INDEX(DB_DO[],I257+1,5)</f>
        <v>SPARE</v>
      </c>
      <c r="K257" s="23" t="str" cm="1">
        <f t="array" ref="K257">INDEX(DB_DO[],I257+1,6)</f>
        <v>SPARE</v>
      </c>
    </row>
    <row r="258" spans="1:11" x14ac:dyDescent="0.25">
      <c r="A258" s="23">
        <v>15</v>
      </c>
      <c r="B258" s="23" t="str" cm="1">
        <f t="array" ref="B258">INDEX(DO_MODUL_NAMES[],CONFIG_DO[[#This Row],[MODUL NUM]]+1,2)</f>
        <v>SPARE</v>
      </c>
      <c r="C258" s="23"/>
      <c r="D258" s="23" t="s">
        <v>29</v>
      </c>
      <c r="E258" s="23" t="s">
        <v>6619</v>
      </c>
      <c r="F258" s="24" t="str" cm="1">
        <f t="array" ref="F258">INDEX(DB_DO[],I258+1,3)</f>
        <v>SN</v>
      </c>
      <c r="G258" s="24" t="str" cm="1">
        <f t="array" ref="G258">INDEX(DB_DO[],I258+1,4)</f>
        <v>SPARE_287</v>
      </c>
      <c r="H258" s="23">
        <f>IF(CONFIG_DO[[#This Row],[CONFIG]]=$AB$13,1,0)</f>
        <v>0</v>
      </c>
      <c r="I258" s="23">
        <f t="shared" si="3"/>
        <v>287</v>
      </c>
      <c r="J258" s="23" t="str" cm="1">
        <f t="array" ref="J258">INDEX(DB_DO[],I258+1,5)</f>
        <v>SPARE</v>
      </c>
      <c r="K258" s="23" t="str" cm="1">
        <f t="array" ref="K258">INDEX(DB_DO[],I258+1,6)</f>
        <v>SPARE</v>
      </c>
    </row>
    <row r="259" spans="1:11" x14ac:dyDescent="0.25">
      <c r="A259" s="23">
        <v>15</v>
      </c>
      <c r="B259" s="23" t="str" cm="1">
        <f t="array" ref="B259">INDEX(DO_MODUL_NAMES[],CONFIG_DO[[#This Row],[MODUL NUM]]+1,2)</f>
        <v>SPARE</v>
      </c>
      <c r="C259" s="23"/>
      <c r="D259" s="23" t="s">
        <v>29</v>
      </c>
      <c r="E259" s="23" t="s">
        <v>6619</v>
      </c>
      <c r="F259" s="24" t="str" cm="1">
        <f t="array" ref="F259">INDEX(DB_DO[],I259+1,3)</f>
        <v>SN</v>
      </c>
      <c r="G259" s="24" t="str" cm="1">
        <f t="array" ref="G259">INDEX(DB_DO[],I259+1,4)</f>
        <v>SPARE_287</v>
      </c>
      <c r="H259" s="23">
        <f>IF(CONFIG_DO[[#This Row],[CONFIG]]=$AB$13,1,0)</f>
        <v>0</v>
      </c>
      <c r="I259" s="23">
        <f t="shared" si="3"/>
        <v>287</v>
      </c>
      <c r="J259" s="23" t="str" cm="1">
        <f t="array" ref="J259">INDEX(DB_DO[],I259+1,5)</f>
        <v>SPARE</v>
      </c>
      <c r="K259" s="23" t="str" cm="1">
        <f t="array" ref="K259">INDEX(DB_DO[],I259+1,6)</f>
        <v>SPARE</v>
      </c>
    </row>
    <row r="260" spans="1:11" x14ac:dyDescent="0.25">
      <c r="A260" s="23">
        <v>15</v>
      </c>
      <c r="B260" s="23" t="str" cm="1">
        <f t="array" ref="B260">INDEX(DO_MODUL_NAMES[],CONFIG_DO[[#This Row],[MODUL NUM]]+1,2)</f>
        <v>SPARE</v>
      </c>
      <c r="C260" s="23"/>
      <c r="D260" s="23" t="e">
        <v>#N/A</v>
      </c>
      <c r="E260" s="23" t="s">
        <v>6619</v>
      </c>
      <c r="F260" s="24" t="e" cm="1">
        <f t="array" ref="F260">INDEX(DB_DO[],I260+1,3)</f>
        <v>#N/A</v>
      </c>
      <c r="G260" s="24" t="e" cm="1">
        <f t="array" ref="G260">INDEX(DB_DO[],I260+1,4)</f>
        <v>#N/A</v>
      </c>
      <c r="H260" s="23" t="e">
        <f>IF(CONFIG_DO[[#This Row],[CONFIG]]=$AB$13,1,0)</f>
        <v>#N/A</v>
      </c>
      <c r="I260" s="23" t="e">
        <f t="shared" si="3"/>
        <v>#N/A</v>
      </c>
      <c r="J260" s="23" t="e" cm="1">
        <f t="array" ref="J260">INDEX(DB_DO[],I260+1,5)</f>
        <v>#N/A</v>
      </c>
      <c r="K260" s="23" t="e" cm="1">
        <f t="array" ref="K260">INDEX(DB_DO[],I260+1,6)</f>
        <v>#N/A</v>
      </c>
    </row>
    <row r="261" spans="1:11" x14ac:dyDescent="0.25">
      <c r="A261" s="23">
        <v>15</v>
      </c>
      <c r="B261" s="23" t="str" cm="1">
        <f t="array" ref="B261">INDEX(DO_MODUL_NAMES[],CONFIG_DO[[#This Row],[MODUL NUM]]+1,2)</f>
        <v>SPARE</v>
      </c>
      <c r="C261" s="23"/>
      <c r="D261" s="23" t="e">
        <v>#N/A</v>
      </c>
      <c r="E261" s="23" t="s">
        <v>6619</v>
      </c>
      <c r="F261" s="24" t="e" cm="1">
        <f t="array" ref="F261">INDEX(DB_DO[],I261+1,3)</f>
        <v>#N/A</v>
      </c>
      <c r="G261" s="24" t="e" cm="1">
        <f t="array" ref="G261">INDEX(DB_DO[],I261+1,4)</f>
        <v>#N/A</v>
      </c>
      <c r="H261" s="23" t="e">
        <f>IF(CONFIG_DO[[#This Row],[CONFIG]]=$AB$13,1,0)</f>
        <v>#N/A</v>
      </c>
      <c r="I261" s="23" t="e">
        <f t="shared" si="3"/>
        <v>#N/A</v>
      </c>
      <c r="J261" s="23" t="e" cm="1">
        <f t="array" ref="J261">INDEX(DB_DO[],I261+1,5)</f>
        <v>#N/A</v>
      </c>
      <c r="K261" s="23" t="e" cm="1">
        <f t="array" ref="K261">INDEX(DB_DO[],I261+1,6)</f>
        <v>#N/A</v>
      </c>
    </row>
    <row r="262" spans="1:11" x14ac:dyDescent="0.25">
      <c r="A262" s="23">
        <v>15</v>
      </c>
      <c r="B262" s="23" t="str" cm="1">
        <f t="array" ref="B262">INDEX(DO_MODUL_NAMES[],CONFIG_DO[[#This Row],[MODUL NUM]]+1,2)</f>
        <v>SPARE</v>
      </c>
      <c r="C262" s="23"/>
      <c r="D262" s="23" t="e">
        <v>#N/A</v>
      </c>
      <c r="E262" s="23" t="s">
        <v>6619</v>
      </c>
      <c r="F262" s="24" t="e" cm="1">
        <f t="array" ref="F262">INDEX(DB_DO[],I262+1,3)</f>
        <v>#N/A</v>
      </c>
      <c r="G262" s="24" t="e" cm="1">
        <f t="array" ref="G262">INDEX(DB_DO[],I262+1,4)</f>
        <v>#N/A</v>
      </c>
      <c r="H262" s="23" t="e">
        <f>IF(CONFIG_DO[[#This Row],[CONFIG]]=$AB$13,1,0)</f>
        <v>#N/A</v>
      </c>
      <c r="I262" s="23" t="e">
        <f t="shared" si="3"/>
        <v>#N/A</v>
      </c>
      <c r="J262" s="23" t="e" cm="1">
        <f t="array" ref="J262">INDEX(DB_DO[],I262+1,5)</f>
        <v>#N/A</v>
      </c>
      <c r="K262" s="23" t="e" cm="1">
        <f t="array" ref="K262">INDEX(DB_DO[],I262+1,6)</f>
        <v>#N/A</v>
      </c>
    </row>
    <row r="263" spans="1:11" x14ac:dyDescent="0.25">
      <c r="A263" s="23">
        <v>15</v>
      </c>
      <c r="B263" s="23" t="str" cm="1">
        <f t="array" ref="B263">INDEX(DO_MODUL_NAMES[],CONFIG_DO[[#This Row],[MODUL NUM]]+1,2)</f>
        <v>SPARE</v>
      </c>
      <c r="C263" s="23"/>
      <c r="D263" s="23" t="e">
        <v>#N/A</v>
      </c>
      <c r="E263" s="23" t="s">
        <v>6619</v>
      </c>
      <c r="F263" s="24" t="e" cm="1">
        <f t="array" ref="F263">INDEX(DB_DO[],I263+1,3)</f>
        <v>#N/A</v>
      </c>
      <c r="G263" s="24" t="e" cm="1">
        <f t="array" ref="G263">INDEX(DB_DO[],I263+1,4)</f>
        <v>#N/A</v>
      </c>
      <c r="H263" s="23" t="e">
        <f>IF(CONFIG_DO[[#This Row],[CONFIG]]=$AB$13,1,0)</f>
        <v>#N/A</v>
      </c>
      <c r="I263" s="23" t="e">
        <f t="shared" si="3"/>
        <v>#N/A</v>
      </c>
      <c r="J263" s="23" t="e" cm="1">
        <f t="array" ref="J263">INDEX(DB_DO[],I263+1,5)</f>
        <v>#N/A</v>
      </c>
      <c r="K263" s="23" t="e" cm="1">
        <f t="array" ref="K263">INDEX(DB_DO[],I263+1,6)</f>
        <v>#N/A</v>
      </c>
    </row>
    <row r="264" spans="1:11" x14ac:dyDescent="0.25">
      <c r="A264" s="23">
        <v>15</v>
      </c>
      <c r="B264" s="23" t="str" cm="1">
        <f t="array" ref="B264">INDEX(DO_MODUL_NAMES[],CONFIG_DO[[#This Row],[MODUL NUM]]+1,2)</f>
        <v>SPARE</v>
      </c>
      <c r="C264" s="23"/>
      <c r="D264" s="23" t="e">
        <v>#N/A</v>
      </c>
      <c r="E264" s="23" t="s">
        <v>6619</v>
      </c>
      <c r="F264" s="24" t="e" cm="1">
        <f t="array" ref="F264">INDEX(DB_DO[],I264+1,3)</f>
        <v>#N/A</v>
      </c>
      <c r="G264" s="24" t="e" cm="1">
        <f t="array" ref="G264">INDEX(DB_DO[],I264+1,4)</f>
        <v>#N/A</v>
      </c>
      <c r="H264" s="23" t="e">
        <f>IF(CONFIG_DO[[#This Row],[CONFIG]]=$AB$13,1,0)</f>
        <v>#N/A</v>
      </c>
      <c r="I264" s="23" t="e">
        <f t="shared" si="3"/>
        <v>#N/A</v>
      </c>
      <c r="J264" s="23" t="e" cm="1">
        <f t="array" ref="J264">INDEX(DB_DO[],I264+1,5)</f>
        <v>#N/A</v>
      </c>
      <c r="K264" s="23" t="e" cm="1">
        <f t="array" ref="K264">INDEX(DB_DO[],I264+1,6)</f>
        <v>#N/A</v>
      </c>
    </row>
    <row r="265" spans="1:11" x14ac:dyDescent="0.25">
      <c r="A265" s="23">
        <v>15</v>
      </c>
      <c r="B265" s="23" t="str" cm="1">
        <f t="array" ref="B265">INDEX(DO_MODUL_NAMES[],CONFIG_DO[[#This Row],[MODUL NUM]]+1,2)</f>
        <v>SPARE</v>
      </c>
      <c r="C265" s="23"/>
      <c r="D265" s="23" t="e">
        <v>#N/A</v>
      </c>
      <c r="E265" s="23" t="s">
        <v>6619</v>
      </c>
      <c r="F265" s="24" t="e" cm="1">
        <f t="array" ref="F265">INDEX(DB_DO[],I265+1,3)</f>
        <v>#N/A</v>
      </c>
      <c r="G265" s="24" t="e" cm="1">
        <f t="array" ref="G265">INDEX(DB_DO[],I265+1,4)</f>
        <v>#N/A</v>
      </c>
      <c r="H265" s="23" t="e">
        <f>IF(CONFIG_DO[[#This Row],[CONFIG]]=$AB$13,1,0)</f>
        <v>#N/A</v>
      </c>
      <c r="I265" s="23" t="e">
        <f t="shared" si="3"/>
        <v>#N/A</v>
      </c>
      <c r="J265" s="23" t="e" cm="1">
        <f t="array" ref="J265">INDEX(DB_DO[],I265+1,5)</f>
        <v>#N/A</v>
      </c>
      <c r="K265" s="23" t="e" cm="1">
        <f t="array" ref="K265">INDEX(DB_DO[],I265+1,6)</f>
        <v>#N/A</v>
      </c>
    </row>
    <row r="266" spans="1:11" x14ac:dyDescent="0.25">
      <c r="A266" s="23">
        <v>15</v>
      </c>
      <c r="B266" s="23" t="str" cm="1">
        <f t="array" ref="B266">INDEX(DO_MODUL_NAMES[],CONFIG_DO[[#This Row],[MODUL NUM]]+1,2)</f>
        <v>SPARE</v>
      </c>
      <c r="C266" s="23"/>
      <c r="D266" s="23" t="e">
        <v>#N/A</v>
      </c>
      <c r="E266" s="23" t="s">
        <v>6619</v>
      </c>
      <c r="F266" s="24" t="e" cm="1">
        <f t="array" ref="F266">INDEX(DB_DO[],I266+1,3)</f>
        <v>#N/A</v>
      </c>
      <c r="G266" s="24" t="e" cm="1">
        <f t="array" ref="G266">INDEX(DB_DO[],I266+1,4)</f>
        <v>#N/A</v>
      </c>
      <c r="H266" s="23" t="e">
        <f>IF(CONFIG_DO[[#This Row],[CONFIG]]=$AB$13,1,0)</f>
        <v>#N/A</v>
      </c>
      <c r="I266" s="23" t="e">
        <f t="shared" si="3"/>
        <v>#N/A</v>
      </c>
      <c r="J266" s="23" t="e" cm="1">
        <f t="array" ref="J266">INDEX(DB_DO[],I266+1,5)</f>
        <v>#N/A</v>
      </c>
      <c r="K266" s="23" t="e" cm="1">
        <f t="array" ref="K266">INDEX(DB_DO[],I266+1,6)</f>
        <v>#N/A</v>
      </c>
    </row>
    <row r="267" spans="1:11" x14ac:dyDescent="0.25">
      <c r="A267" s="23">
        <v>15</v>
      </c>
      <c r="B267" s="23" t="str" cm="1">
        <f t="array" ref="B267">INDEX(DO_MODUL_NAMES[],CONFIG_DO[[#This Row],[MODUL NUM]]+1,2)</f>
        <v>SPARE</v>
      </c>
      <c r="C267" s="23"/>
      <c r="D267" s="23" t="s">
        <v>29</v>
      </c>
      <c r="E267" s="23" t="s">
        <v>6619</v>
      </c>
      <c r="F267" s="24" t="str" cm="1">
        <f t="array" ref="F267">INDEX(DB_DO[],I267+1,3)</f>
        <v>SN</v>
      </c>
      <c r="G267" s="24" t="str" cm="1">
        <f t="array" ref="G267">INDEX(DB_DO[],I267+1,4)</f>
        <v>SPARE_287</v>
      </c>
      <c r="H267" s="23">
        <f>IF(CONFIG_DO[[#This Row],[CONFIG]]=$AB$13,1,0)</f>
        <v>0</v>
      </c>
      <c r="I267" s="23">
        <f t="shared" si="3"/>
        <v>287</v>
      </c>
      <c r="J267" s="23" t="str" cm="1">
        <f t="array" ref="J267">INDEX(DB_DO[],I267+1,5)</f>
        <v>SPARE</v>
      </c>
      <c r="K267" s="23" t="str" cm="1">
        <f t="array" ref="K267">INDEX(DB_DO[],I267+1,6)</f>
        <v>SPARE</v>
      </c>
    </row>
    <row r="268" spans="1:11" x14ac:dyDescent="0.25">
      <c r="A268" s="23"/>
      <c r="B268" s="23"/>
      <c r="C268" s="23"/>
      <c r="D268" s="23"/>
      <c r="E268" s="23"/>
      <c r="F268" s="24" t="str" cm="1">
        <f t="array" ref="F268">INDEX(DB_DO[],I268+1,3)</f>
        <v>SN</v>
      </c>
      <c r="G268" s="24" t="str" cm="1">
        <f t="array" ref="G268">INDEX(DB_DO[],I268+1,4)</f>
        <v>SPARE_287</v>
      </c>
      <c r="H268" s="23">
        <f>IF(CONFIG_DO[[#This Row],[CONFIG]]=$AB$13,1,0)</f>
        <v>0</v>
      </c>
      <c r="I268" s="23">
        <f t="shared" ref="I268:I272" si="4">IF(D268=$AB$13,E268,$AC$12)</f>
        <v>287</v>
      </c>
      <c r="J268" s="23" t="str" cm="1">
        <f t="array" ref="J268">INDEX(DB_DO[],I268+1,5)</f>
        <v>SPARE</v>
      </c>
      <c r="K268" s="23" t="str" cm="1">
        <f t="array" ref="K268">INDEX(DB_DO[],I268+1,6)</f>
        <v>SPARE</v>
      </c>
    </row>
    <row r="269" spans="1:11" x14ac:dyDescent="0.25">
      <c r="A269" s="23"/>
      <c r="B269" s="23"/>
      <c r="C269" s="23"/>
      <c r="D269" s="23"/>
      <c r="E269" s="23"/>
      <c r="F269" s="24" t="str" cm="1">
        <f t="array" ref="F269">INDEX(DB_DO[],I269+1,3)</f>
        <v>SN</v>
      </c>
      <c r="G269" s="24" t="str" cm="1">
        <f t="array" ref="G269">INDEX(DB_DO[],I269+1,4)</f>
        <v>SPARE_287</v>
      </c>
      <c r="H269" s="23">
        <f>IF(CONFIG_DO[[#This Row],[CONFIG]]=$AB$13,1,0)</f>
        <v>0</v>
      </c>
      <c r="I269" s="23">
        <f t="shared" si="4"/>
        <v>287</v>
      </c>
      <c r="J269" s="23" t="str" cm="1">
        <f t="array" ref="J269">INDEX(DB_DO[],I269+1,5)</f>
        <v>SPARE</v>
      </c>
      <c r="K269" s="23" t="str" cm="1">
        <f t="array" ref="K269">INDEX(DB_DO[],I269+1,6)</f>
        <v>SPARE</v>
      </c>
    </row>
    <row r="270" spans="1:11" x14ac:dyDescent="0.25">
      <c r="A270" s="23"/>
      <c r="B270" s="23"/>
      <c r="C270" s="23"/>
      <c r="D270" s="23"/>
      <c r="E270" s="23"/>
      <c r="F270" s="24" t="str" cm="1">
        <f t="array" ref="F270">INDEX(DB_DO[],I270+1,3)</f>
        <v>SN</v>
      </c>
      <c r="G270" s="24" t="str" cm="1">
        <f t="array" ref="G270">INDEX(DB_DO[],I270+1,4)</f>
        <v>SPARE_287</v>
      </c>
      <c r="H270" s="23">
        <f>IF(CONFIG_DO[[#This Row],[CONFIG]]=$AB$13,1,0)</f>
        <v>0</v>
      </c>
      <c r="I270" s="23">
        <f t="shared" si="4"/>
        <v>287</v>
      </c>
      <c r="J270" s="23" t="str" cm="1">
        <f t="array" ref="J270">INDEX(DB_DO[],I270+1,5)</f>
        <v>SPARE</v>
      </c>
      <c r="K270" s="23" t="str" cm="1">
        <f t="array" ref="K270">INDEX(DB_DO[],I270+1,6)</f>
        <v>SPARE</v>
      </c>
    </row>
    <row r="271" spans="1:11" x14ac:dyDescent="0.25">
      <c r="A271" s="23"/>
      <c r="B271" s="23"/>
      <c r="C271" s="23"/>
      <c r="D271" s="23"/>
      <c r="E271" s="23"/>
      <c r="F271" s="24" t="str" cm="1">
        <f t="array" ref="F271">INDEX(DB_DO[],I271+1,3)</f>
        <v>SN</v>
      </c>
      <c r="G271" s="24" t="str" cm="1">
        <f t="array" ref="G271">INDEX(DB_DO[],I271+1,4)</f>
        <v>SPARE_287</v>
      </c>
      <c r="H271" s="23">
        <f>IF(CONFIG_DO[[#This Row],[CONFIG]]=$AB$13,1,0)</f>
        <v>0</v>
      </c>
      <c r="I271" s="23">
        <f t="shared" si="4"/>
        <v>287</v>
      </c>
      <c r="J271" s="23" t="str" cm="1">
        <f t="array" ref="J271">INDEX(DB_DO[],I271+1,5)</f>
        <v>SPARE</v>
      </c>
      <c r="K271" s="23" t="str" cm="1">
        <f t="array" ref="K271">INDEX(DB_DO[],I271+1,6)</f>
        <v>SPARE</v>
      </c>
    </row>
    <row r="272" spans="1:11" x14ac:dyDescent="0.25">
      <c r="A272" s="23"/>
      <c r="B272" s="23"/>
      <c r="C272" s="23"/>
      <c r="D272" s="23"/>
      <c r="E272" s="23"/>
      <c r="F272" s="24" t="str" cm="1">
        <f t="array" ref="F272">INDEX(DB_DO[],I272+1,3)</f>
        <v>SN</v>
      </c>
      <c r="G272" s="24" t="str" cm="1">
        <f t="array" ref="G272">INDEX(DB_DO[],I272+1,4)</f>
        <v>SPARE_287</v>
      </c>
      <c r="H272" s="23">
        <f>IF(CONFIG_DO[[#This Row],[CONFIG]]=$AB$13,1,0)</f>
        <v>0</v>
      </c>
      <c r="I272" s="23">
        <f t="shared" si="4"/>
        <v>287</v>
      </c>
      <c r="J272" s="23" t="str" cm="1">
        <f t="array" ref="J272">INDEX(DB_DO[],I272+1,5)</f>
        <v>SPARE</v>
      </c>
      <c r="K272" s="23" t="str" cm="1">
        <f t="array" ref="K272">INDEX(DB_DO[],I272+1,6)</f>
        <v>SPARE</v>
      </c>
    </row>
  </sheetData>
  <mergeCells count="1">
    <mergeCell ref="A1:V5"/>
  </mergeCells>
  <phoneticPr fontId="2" type="noConversion"/>
  <conditionalFormatting sqref="A12:K272">
    <cfRule type="expression" dxfId="516" priority="446">
      <formula>$D12=$AB$13</formula>
    </cfRule>
  </conditionalFormatting>
  <dataValidations count="1">
    <dataValidation type="list" allowBlank="1" showInputMessage="1" showErrorMessage="1" sqref="D12:D272" xr:uid="{8FA42E57-7FC9-4395-990F-99DBDD956AB0}">
      <formula1>$AB$12:$AB$13</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50" r:id="rId4" name="Create_Data_for_FB_DO_x">
          <controlPr defaultSize="0" autoLine="0" r:id="rId5">
            <anchor moveWithCells="1">
              <from>
                <xdr:col>13</xdr:col>
                <xdr:colOff>200025</xdr:colOff>
                <xdr:row>5</xdr:row>
                <xdr:rowOff>114300</xdr:rowOff>
              </from>
              <to>
                <xdr:col>16</xdr:col>
                <xdr:colOff>209550</xdr:colOff>
                <xdr:row>8</xdr:row>
                <xdr:rowOff>171450</xdr:rowOff>
              </to>
            </anchor>
          </controlPr>
        </control>
      </mc:Choice>
      <mc:Fallback>
        <control shapeId="2050" r:id="rId4" name="Create_Data_for_FB_DO_x"/>
      </mc:Fallback>
    </mc:AlternateContent>
  </controls>
  <tableParts count="2">
    <tablePart r:id="rId6"/>
    <tablePart r:id="rId7"/>
  </tableParts>
  <extLst>
    <ext xmlns:x15="http://schemas.microsoft.com/office/spreadsheetml/2010/11/main" uri="{3A4CF648-6AED-40f4-86FF-DC5316D8AED3}">
      <x14:slicerList xmlns:x14="http://schemas.microsoft.com/office/spreadsheetml/2009/9/main">
        <x14:slicer r:id="rId8"/>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E0096-E115-4AD0-8451-9965EB96A8E6}">
  <sheetPr codeName="List7">
    <tabColor rgb="FFFFFF00"/>
  </sheetPr>
  <dimension ref="A1:AG69"/>
  <sheetViews>
    <sheetView zoomScale="96" zoomScaleNormal="96" workbookViewId="0">
      <selection activeCell="P8" sqref="P8"/>
    </sheetView>
  </sheetViews>
  <sheetFormatPr defaultColWidth="9.140625" defaultRowHeight="15" x14ac:dyDescent="0.25"/>
  <cols>
    <col min="1" max="1" width="8.28515625" customWidth="1"/>
    <col min="2" max="2" width="8.5703125" customWidth="1"/>
    <col min="3" max="3" width="5.42578125" customWidth="1"/>
    <col min="4" max="4" width="9.28515625" customWidth="1"/>
    <col min="5" max="5" width="5.5703125" customWidth="1"/>
    <col min="6" max="6" width="25.42578125" customWidth="1"/>
    <col min="7" max="7" width="28.85546875" customWidth="1"/>
    <col min="8" max="8" width="7.5703125" customWidth="1"/>
    <col min="9" max="9" width="11.7109375" customWidth="1"/>
    <col min="10" max="10" width="6.5703125" customWidth="1"/>
    <col min="11" max="11" width="7.28515625" customWidth="1"/>
    <col min="12" max="12" width="8.7109375" customWidth="1"/>
    <col min="13" max="14" width="8.140625" customWidth="1"/>
    <col min="15" max="15" width="27.42578125" customWidth="1"/>
    <col min="16" max="16" width="14.85546875" customWidth="1"/>
    <col min="17" max="17" width="25" customWidth="1"/>
    <col min="18" max="25" width="8.7109375"/>
    <col min="26" max="29" width="9.140625" style="27"/>
    <col min="30" max="30" width="22" style="27" customWidth="1"/>
    <col min="31" max="34" width="9.140625" style="27"/>
    <col min="35" max="35" width="10" style="27" customWidth="1"/>
    <col min="36" max="16384" width="9.140625" style="27"/>
  </cols>
  <sheetData>
    <row r="1" spans="1:33" x14ac:dyDescent="0.25">
      <c r="A1" s="108" t="s">
        <v>34</v>
      </c>
      <c r="B1" s="108"/>
      <c r="C1" s="108"/>
      <c r="D1" s="108"/>
      <c r="E1" s="108"/>
      <c r="F1" s="108"/>
      <c r="G1" s="108"/>
      <c r="H1" s="108"/>
      <c r="I1" s="108"/>
      <c r="J1" s="108"/>
      <c r="K1" s="108"/>
      <c r="L1" s="108"/>
      <c r="M1" s="108"/>
      <c r="N1" s="108"/>
      <c r="O1" s="108"/>
      <c r="P1" s="108"/>
      <c r="Q1" s="108"/>
      <c r="R1" s="108"/>
      <c r="S1" s="108"/>
      <c r="T1" s="108"/>
      <c r="U1" s="108"/>
      <c r="V1" s="108"/>
      <c r="W1" s="108"/>
      <c r="X1" s="108"/>
      <c r="Y1" s="108"/>
    </row>
    <row r="2" spans="1:33" x14ac:dyDescent="0.25">
      <c r="A2" s="108"/>
      <c r="B2" s="108"/>
      <c r="C2" s="108"/>
      <c r="D2" s="108"/>
      <c r="E2" s="108"/>
      <c r="F2" s="108"/>
      <c r="G2" s="108"/>
      <c r="H2" s="108"/>
      <c r="I2" s="108"/>
      <c r="J2" s="108"/>
      <c r="K2" s="108"/>
      <c r="L2" s="108"/>
      <c r="M2" s="108"/>
      <c r="N2" s="108"/>
      <c r="O2" s="108"/>
      <c r="P2" s="108"/>
      <c r="Q2" s="108"/>
      <c r="R2" s="108"/>
      <c r="S2" s="108"/>
      <c r="T2" s="108"/>
      <c r="U2" s="108"/>
      <c r="V2" s="108"/>
      <c r="W2" s="108"/>
      <c r="X2" s="108"/>
      <c r="Y2" s="108"/>
    </row>
    <row r="3" spans="1:33" x14ac:dyDescent="0.25">
      <c r="A3" s="108"/>
      <c r="B3" s="108"/>
      <c r="C3" s="108"/>
      <c r="D3" s="108"/>
      <c r="E3" s="108"/>
      <c r="F3" s="108"/>
      <c r="G3" s="108"/>
      <c r="H3" s="108"/>
      <c r="I3" s="108"/>
      <c r="J3" s="108"/>
      <c r="K3" s="108"/>
      <c r="L3" s="108"/>
      <c r="M3" s="108"/>
      <c r="N3" s="108"/>
      <c r="O3" s="108"/>
      <c r="P3" s="108"/>
      <c r="Q3" s="108"/>
      <c r="R3" s="108"/>
      <c r="S3" s="108"/>
      <c r="T3" s="108"/>
      <c r="U3" s="108"/>
      <c r="V3" s="108"/>
      <c r="W3" s="108"/>
      <c r="X3" s="108"/>
      <c r="Y3" s="108"/>
    </row>
    <row r="4" spans="1:33" x14ac:dyDescent="0.25">
      <c r="A4" s="108"/>
      <c r="B4" s="108"/>
      <c r="C4" s="108"/>
      <c r="D4" s="108"/>
      <c r="E4" s="108"/>
      <c r="F4" s="108"/>
      <c r="G4" s="108"/>
      <c r="H4" s="108"/>
      <c r="I4" s="108"/>
      <c r="J4" s="108"/>
      <c r="K4" s="108"/>
      <c r="L4" s="108"/>
      <c r="M4" s="108"/>
      <c r="N4" s="108"/>
      <c r="O4" s="108"/>
      <c r="P4" s="108"/>
      <c r="Q4" s="108"/>
      <c r="R4" s="108"/>
      <c r="S4" s="108"/>
      <c r="T4" s="108"/>
      <c r="U4" s="108"/>
      <c r="V4" s="108"/>
      <c r="W4" s="108"/>
      <c r="X4" s="108"/>
      <c r="Y4" s="108"/>
    </row>
    <row r="5" spans="1:33" x14ac:dyDescent="0.25">
      <c r="A5" s="108"/>
      <c r="B5" s="108"/>
      <c r="C5" s="108"/>
      <c r="D5" s="108"/>
      <c r="E5" s="108"/>
      <c r="F5" s="108"/>
      <c r="G5" s="108"/>
      <c r="H5" s="108"/>
      <c r="I5" s="108"/>
      <c r="J5" s="108"/>
      <c r="K5" s="108"/>
      <c r="L5" s="108"/>
      <c r="M5" s="108"/>
      <c r="N5" s="108"/>
      <c r="O5" s="108"/>
      <c r="P5" s="108"/>
      <c r="Q5" s="108"/>
      <c r="R5" s="108"/>
      <c r="S5" s="108"/>
      <c r="T5" s="108"/>
      <c r="U5" s="108"/>
      <c r="V5" s="108"/>
      <c r="W5" s="108"/>
      <c r="X5" s="108"/>
      <c r="Y5" s="108"/>
    </row>
    <row r="6" spans="1:33" x14ac:dyDescent="0.25">
      <c r="A6" s="109" t="s">
        <v>35</v>
      </c>
      <c r="B6" s="109"/>
      <c r="C6" s="109"/>
      <c r="D6" s="109"/>
      <c r="E6" s="109"/>
      <c r="F6" s="109"/>
      <c r="G6" s="109"/>
      <c r="H6" s="27"/>
      <c r="I6" s="27"/>
      <c r="J6" s="27"/>
      <c r="K6" s="27"/>
      <c r="L6" s="27"/>
      <c r="M6" s="27"/>
      <c r="N6" s="27"/>
      <c r="O6" s="27"/>
      <c r="P6" s="27"/>
      <c r="Q6" s="27"/>
      <c r="R6" s="27"/>
      <c r="S6" s="27"/>
      <c r="T6" s="27"/>
      <c r="U6" s="27"/>
      <c r="V6" s="27"/>
      <c r="W6" s="27"/>
      <c r="X6" s="27"/>
      <c r="Y6" s="27"/>
    </row>
    <row r="7" spans="1:33" x14ac:dyDescent="0.25">
      <c r="A7" s="109"/>
      <c r="B7" s="109"/>
      <c r="C7" s="109"/>
      <c r="D7" s="109"/>
      <c r="E7" s="109"/>
      <c r="F7" s="109"/>
      <c r="G7" s="109"/>
      <c r="H7" s="27"/>
      <c r="I7" s="27"/>
      <c r="J7" s="27"/>
      <c r="K7" s="27"/>
      <c r="L7" s="27"/>
      <c r="M7" s="27"/>
      <c r="N7" s="27"/>
      <c r="O7" s="27"/>
      <c r="P7" s="27"/>
      <c r="Q7" s="27"/>
      <c r="R7" s="27"/>
      <c r="S7" s="27"/>
      <c r="T7" s="27"/>
      <c r="U7" s="27"/>
      <c r="V7" s="27"/>
      <c r="W7" s="27"/>
      <c r="X7" s="27"/>
      <c r="Y7" s="27"/>
    </row>
    <row r="8" spans="1:33" x14ac:dyDescent="0.25">
      <c r="A8" s="27"/>
      <c r="B8" s="27"/>
      <c r="C8" s="27"/>
      <c r="D8" s="27"/>
      <c r="E8" s="27"/>
      <c r="F8" s="27"/>
      <c r="G8" s="27"/>
      <c r="H8" s="27"/>
      <c r="I8" s="27"/>
      <c r="J8" s="27"/>
      <c r="K8" s="27"/>
      <c r="L8" s="27"/>
      <c r="M8" s="27"/>
      <c r="N8" s="27"/>
      <c r="O8" s="27"/>
      <c r="P8" s="27"/>
      <c r="Q8" s="27"/>
      <c r="R8" s="27"/>
      <c r="S8" s="27"/>
      <c r="T8" s="27"/>
      <c r="U8" s="27"/>
      <c r="V8" s="27"/>
      <c r="W8" s="27"/>
      <c r="X8" s="27"/>
      <c r="Y8" s="27"/>
    </row>
    <row r="9" spans="1:33" x14ac:dyDescent="0.25">
      <c r="A9" s="27"/>
      <c r="B9" s="27"/>
      <c r="C9" s="27"/>
      <c r="D9" s="27"/>
      <c r="E9" s="27"/>
      <c r="F9" s="27"/>
      <c r="G9" s="27"/>
      <c r="H9" s="27"/>
      <c r="I9" s="27"/>
      <c r="J9" s="27"/>
      <c r="K9" s="27"/>
      <c r="L9" s="27"/>
      <c r="M9" s="27"/>
      <c r="N9" s="27"/>
      <c r="O9" s="27"/>
      <c r="P9" s="27"/>
      <c r="Q9" s="27"/>
      <c r="R9" s="27"/>
      <c r="S9" s="27"/>
      <c r="T9" s="27"/>
      <c r="U9" s="27"/>
      <c r="V9" s="27"/>
      <c r="W9" s="27"/>
      <c r="X9" s="27"/>
      <c r="Y9" s="27"/>
    </row>
    <row r="10" spans="1:33" x14ac:dyDescent="0.25">
      <c r="A10" s="27"/>
      <c r="B10" s="27"/>
      <c r="C10" s="27"/>
      <c r="D10" s="27"/>
      <c r="E10" s="27"/>
      <c r="F10" s="27"/>
      <c r="G10" s="27"/>
      <c r="H10" s="27"/>
      <c r="I10" s="27"/>
      <c r="J10" s="27"/>
      <c r="K10" s="27"/>
      <c r="L10" s="27"/>
      <c r="M10" s="27"/>
      <c r="N10" s="27"/>
      <c r="O10" s="27"/>
      <c r="P10" s="27"/>
      <c r="Q10" s="27"/>
      <c r="R10" s="27"/>
      <c r="S10" s="27"/>
      <c r="T10" s="27"/>
      <c r="U10" s="27"/>
      <c r="V10" s="27"/>
      <c r="W10" s="27"/>
      <c r="X10" s="27"/>
      <c r="Y10" s="27"/>
    </row>
    <row r="11" spans="1:33" x14ac:dyDescent="0.25">
      <c r="A11" s="27"/>
      <c r="B11" s="27"/>
      <c r="C11" s="27"/>
      <c r="D11" s="27"/>
      <c r="E11" s="27"/>
      <c r="F11" s="27"/>
      <c r="G11" s="28"/>
      <c r="H11" s="27"/>
      <c r="I11" s="27"/>
      <c r="J11" s="27"/>
      <c r="K11" s="27"/>
      <c r="L11" s="27"/>
      <c r="M11" s="27"/>
      <c r="N11" s="27"/>
      <c r="O11" s="27"/>
      <c r="P11" s="27"/>
      <c r="Q11" s="27"/>
      <c r="R11" s="27"/>
      <c r="S11" s="27"/>
      <c r="T11" s="27"/>
      <c r="U11" s="27"/>
      <c r="V11" s="27"/>
      <c r="W11" s="27"/>
      <c r="X11" s="27"/>
      <c r="Y11" s="27"/>
    </row>
    <row r="12" spans="1:33" x14ac:dyDescent="0.25">
      <c r="A12" s="27"/>
      <c r="B12" s="27"/>
      <c r="C12" s="27"/>
      <c r="D12" s="27"/>
      <c r="E12" s="27"/>
      <c r="F12" s="27"/>
      <c r="G12" s="27"/>
      <c r="H12" s="27"/>
      <c r="I12" s="27"/>
      <c r="J12" s="27"/>
      <c r="K12" s="27"/>
      <c r="L12" s="27"/>
      <c r="M12" s="27"/>
      <c r="N12" s="27"/>
      <c r="O12" s="27"/>
      <c r="P12" s="27"/>
      <c r="Q12" s="27"/>
      <c r="R12" s="27"/>
      <c r="S12" s="27"/>
      <c r="T12" s="27"/>
      <c r="U12" s="27"/>
      <c r="V12" s="27"/>
      <c r="W12" s="27"/>
      <c r="X12" s="27"/>
      <c r="Y12" s="27"/>
    </row>
    <row r="13" spans="1:33" ht="24" x14ac:dyDescent="0.25">
      <c r="A13" s="60" t="s">
        <v>18</v>
      </c>
      <c r="B13" s="60" t="s">
        <v>8</v>
      </c>
      <c r="C13" s="60" t="s">
        <v>19</v>
      </c>
      <c r="D13" s="60" t="s">
        <v>20</v>
      </c>
      <c r="E13" s="60" t="s">
        <v>36</v>
      </c>
      <c r="F13" s="60" t="s">
        <v>37</v>
      </c>
      <c r="G13" s="60" t="s">
        <v>38</v>
      </c>
      <c r="H13" s="60" t="s">
        <v>39</v>
      </c>
      <c r="I13" s="60" t="s">
        <v>40</v>
      </c>
      <c r="J13" s="60" t="s">
        <v>41</v>
      </c>
      <c r="K13" s="60" t="s">
        <v>42</v>
      </c>
      <c r="L13" s="60" t="s">
        <v>43</v>
      </c>
      <c r="M13" s="60" t="s">
        <v>24</v>
      </c>
      <c r="N13" s="60" t="s">
        <v>44</v>
      </c>
      <c r="O13" s="60" t="s">
        <v>6343</v>
      </c>
      <c r="P13" s="60" t="s">
        <v>800</v>
      </c>
      <c r="Q13" s="27"/>
      <c r="R13" s="27"/>
      <c r="S13" s="27"/>
      <c r="T13" s="27"/>
      <c r="U13" s="27"/>
      <c r="V13" s="27"/>
      <c r="W13" s="27"/>
      <c r="X13" s="27"/>
      <c r="Y13" s="27"/>
      <c r="AF13" s="27" t="s">
        <v>27</v>
      </c>
      <c r="AG13" s="27" t="s">
        <v>26</v>
      </c>
    </row>
    <row r="14" spans="1:33" x14ac:dyDescent="0.25">
      <c r="A14" s="23">
        <v>0</v>
      </c>
      <c r="B14" s="23" t="str" cm="1">
        <f t="array" ref="B14">INDEX(AI_MODUL_NAMES[],1+CONFIG_AI[[#This Row],[MODUL NUM]],2)</f>
        <v>A151</v>
      </c>
      <c r="C14" s="23">
        <v>0</v>
      </c>
      <c r="D14" s="23" t="s">
        <v>31</v>
      </c>
      <c r="E14" s="23">
        <v>2</v>
      </c>
      <c r="F14" s="24" t="str" cm="1">
        <f t="array" ref="F14">INDEX(DB_MEAS[],E14+1,1)</f>
        <v>TURBINE_AND_HPU</v>
      </c>
      <c r="G14" s="24" cm="1">
        <f t="array" ref="G14">INDEX(DB_MEAS[],E14+1,3)</f>
        <v>0</v>
      </c>
      <c r="H14" s="25" t="s">
        <v>46</v>
      </c>
      <c r="I14" s="23" t="s">
        <v>29</v>
      </c>
      <c r="J14" s="23">
        <v>0</v>
      </c>
      <c r="K14" s="23">
        <v>0</v>
      </c>
      <c r="L14" s="23">
        <f>IF(CONFIG_AI[[#This Row],[CUSTOM LIMITS]]=$AG$15,1,0)</f>
        <v>0</v>
      </c>
      <c r="M14" s="23">
        <f>IF(CONFIG_AI[[#This Row],[CONFIG]]=$AG$15,1,0)</f>
        <v>1</v>
      </c>
      <c r="N14" s="23">
        <f t="shared" ref="N14:N45" si="0">IF(B14=$AG$15,C14,287)</f>
        <v>287</v>
      </c>
      <c r="O14" s="23" t="str" cm="1">
        <f t="array" ref="O14">INDEX(DB_MEAS[],E14+1,4)</f>
        <v>Turbine runner position</v>
      </c>
      <c r="P14" s="23" t="str" cm="1">
        <f t="array" ref="P14">INDEX(DB_MEAS[],E14+1,6)</f>
        <v>%</v>
      </c>
      <c r="Q14" s="27"/>
      <c r="R14" s="27"/>
      <c r="S14" s="27"/>
      <c r="T14" s="27"/>
      <c r="U14" s="27"/>
      <c r="V14" s="27"/>
      <c r="W14" s="27"/>
      <c r="X14" s="27"/>
      <c r="Y14" s="27"/>
      <c r="AF14" s="27">
        <v>0</v>
      </c>
      <c r="AG14" s="27" t="s">
        <v>29</v>
      </c>
    </row>
    <row r="15" spans="1:33" x14ac:dyDescent="0.25">
      <c r="A15" s="23">
        <v>0</v>
      </c>
      <c r="B15" s="23" t="str" cm="1">
        <f t="array" ref="B15">INDEX(AI_MODUL_NAMES[],1+CONFIG_AI[[#This Row],[MODUL NUM]],2)</f>
        <v>A151</v>
      </c>
      <c r="C15" s="23">
        <v>1</v>
      </c>
      <c r="D15" s="23" t="s">
        <v>31</v>
      </c>
      <c r="E15" s="23">
        <v>1</v>
      </c>
      <c r="F15" s="24" t="str" cm="1">
        <f t="array" ref="F15">INDEX(DB_MEAS[],E15+1,1)</f>
        <v>TURBINE_AND_HPU</v>
      </c>
      <c r="G15" s="24" cm="1">
        <f t="array" ref="G15">INDEX(DB_MEAS[],E15+1,3)</f>
        <v>0</v>
      </c>
      <c r="H15" s="25" t="s">
        <v>46</v>
      </c>
      <c r="I15" s="23" t="s">
        <v>31</v>
      </c>
      <c r="J15" s="23">
        <v>829</v>
      </c>
      <c r="K15" s="23">
        <v>27907</v>
      </c>
      <c r="L15" s="23">
        <f>IF(CONFIG_AI[[#This Row],[CUSTOM LIMITS]]=$AG$15,1,0)</f>
        <v>1</v>
      </c>
      <c r="M15" s="23">
        <f>IF(CONFIG_AI[[#This Row],[CONFIG]]=$AG$15,1,0)</f>
        <v>1</v>
      </c>
      <c r="N15" s="23">
        <f t="shared" si="0"/>
        <v>287</v>
      </c>
      <c r="O15" s="23" t="str" cm="1">
        <f t="array" ref="O15">INDEX(DB_MEAS[],E15+1,4)</f>
        <v>Turbine distributor position</v>
      </c>
      <c r="P15" s="23" t="str" cm="1">
        <f t="array" ref="P15">INDEX(DB_MEAS[],E15+1,6)</f>
        <v>%</v>
      </c>
      <c r="Q15" s="27"/>
      <c r="R15" s="27"/>
      <c r="S15" s="27"/>
      <c r="T15" s="27"/>
      <c r="U15" s="27"/>
      <c r="V15" s="27"/>
      <c r="W15" s="27"/>
      <c r="X15" s="27"/>
      <c r="Y15" s="27"/>
      <c r="AF15" s="27">
        <v>1</v>
      </c>
      <c r="AG15" s="27" t="s">
        <v>31</v>
      </c>
    </row>
    <row r="16" spans="1:33" x14ac:dyDescent="0.25">
      <c r="A16" s="23">
        <v>0</v>
      </c>
      <c r="B16" s="23" t="str" cm="1">
        <f t="array" ref="B16">INDEX(AI_MODUL_NAMES[],1+CONFIG_AI[[#This Row],[MODUL NUM]],2)</f>
        <v>A151</v>
      </c>
      <c r="C16" s="23">
        <v>2</v>
      </c>
      <c r="D16" s="23" t="s">
        <v>31</v>
      </c>
      <c r="E16" s="23">
        <v>24</v>
      </c>
      <c r="F16" s="24" t="str" cm="1">
        <f t="array" ref="F16">INDEX(DB_MEAS[],E16+1,1)</f>
        <v>GENERATOR_MECHANICAL</v>
      </c>
      <c r="G16" s="24" cm="1">
        <f t="array" ref="G16">INDEX(DB_MEAS[],E16+1,3)</f>
        <v>0</v>
      </c>
      <c r="H16" s="25" t="s">
        <v>46</v>
      </c>
      <c r="I16" s="23" t="s">
        <v>29</v>
      </c>
      <c r="J16" s="23">
        <v>0</v>
      </c>
      <c r="K16" s="23">
        <v>0</v>
      </c>
      <c r="L16" s="23">
        <f>IF(CONFIG_AI[[#This Row],[CUSTOM LIMITS]]=$AG$15,1,0)</f>
        <v>0</v>
      </c>
      <c r="M16" s="23">
        <f>IF(CONFIG_AI[[#This Row],[CONFIG]]=$AG$15,1,0)</f>
        <v>1</v>
      </c>
      <c r="N16" s="23">
        <f t="shared" si="0"/>
        <v>287</v>
      </c>
      <c r="O16" s="23" t="str" cm="1">
        <f t="array" ref="O16">INDEX(DB_MEAS[],E16+1,4)</f>
        <v>Main speed</v>
      </c>
      <c r="P16" s="23" t="str" cm="1">
        <f t="array" ref="P16">INDEX(DB_MEAS[],E16+1,6)</f>
        <v>rpm</v>
      </c>
      <c r="Q16" s="27"/>
      <c r="R16" s="27"/>
      <c r="S16" s="27"/>
      <c r="T16" s="27"/>
      <c r="U16" s="27"/>
      <c r="V16" s="27"/>
      <c r="W16" s="27"/>
      <c r="X16" s="27"/>
      <c r="Y16" s="27"/>
    </row>
    <row r="17" spans="1:25" x14ac:dyDescent="0.25">
      <c r="A17" s="23">
        <v>0</v>
      </c>
      <c r="B17" s="23" t="str" cm="1">
        <f t="array" ref="B17">INDEX(AI_MODUL_NAMES[],1+CONFIG_AI[[#This Row],[MODUL NUM]],2)</f>
        <v>A151</v>
      </c>
      <c r="C17" s="23">
        <v>3</v>
      </c>
      <c r="D17" s="23" t="s">
        <v>31</v>
      </c>
      <c r="E17" s="23">
        <v>25</v>
      </c>
      <c r="F17" s="24" t="str" cm="1">
        <f t="array" ref="F17">INDEX(DB_MEAS[],E17+1,1)</f>
        <v>GENERATOR_MECHANICAL</v>
      </c>
      <c r="G17" s="24" cm="1">
        <f t="array" ref="G17">INDEX(DB_MEAS[],E17+1,3)</f>
        <v>0</v>
      </c>
      <c r="H17" s="25" t="s">
        <v>46</v>
      </c>
      <c r="I17" s="23" t="s">
        <v>29</v>
      </c>
      <c r="J17" s="23">
        <v>0</v>
      </c>
      <c r="K17" s="23">
        <v>0</v>
      </c>
      <c r="L17" s="23">
        <f>IF(CONFIG_AI[[#This Row],[CUSTOM LIMITS]]=$AG$15,1,0)</f>
        <v>0</v>
      </c>
      <c r="M17" s="23">
        <f>IF(CONFIG_AI[[#This Row],[CONFIG]]=$AG$15,1,0)</f>
        <v>1</v>
      </c>
      <c r="N17" s="23">
        <f t="shared" si="0"/>
        <v>287</v>
      </c>
      <c r="O17" s="23" t="str" cm="1">
        <f t="array" ref="O17">INDEX(DB_MEAS[],E17+1,4)</f>
        <v>Redudant speed</v>
      </c>
      <c r="P17" s="23" t="str" cm="1">
        <f t="array" ref="P17">INDEX(DB_MEAS[],E17+1,6)</f>
        <v>rpm</v>
      </c>
      <c r="Q17" s="27"/>
      <c r="R17" s="27"/>
      <c r="S17" s="27"/>
      <c r="T17" s="27"/>
      <c r="U17" s="27"/>
      <c r="V17" s="27"/>
      <c r="W17" s="27"/>
      <c r="X17" s="27"/>
      <c r="Y17" s="27"/>
    </row>
    <row r="18" spans="1:25" x14ac:dyDescent="0.25">
      <c r="A18" s="23">
        <v>0</v>
      </c>
      <c r="B18" s="23" t="str" cm="1">
        <f t="array" ref="B18">INDEX(AI_MODUL_NAMES[],1+CONFIG_AI[[#This Row],[MODUL NUM]],2)</f>
        <v>A151</v>
      </c>
      <c r="C18" s="23">
        <v>4</v>
      </c>
      <c r="D18" s="23" t="s">
        <v>29</v>
      </c>
      <c r="E18" s="23">
        <v>287</v>
      </c>
      <c r="F18" s="24" t="str" cm="1">
        <f t="array" ref="F18">INDEX(DB_MEAS[],E18+1,1)</f>
        <v>SPARE</v>
      </c>
      <c r="G18" s="24" cm="1">
        <f t="array" ref="G18">INDEX(DB_MEAS[],E18+1,3)</f>
        <v>0</v>
      </c>
      <c r="H18" s="25" t="s">
        <v>46</v>
      </c>
      <c r="I18" s="23" t="s">
        <v>31</v>
      </c>
      <c r="J18" s="23">
        <v>4719</v>
      </c>
      <c r="K18" s="23">
        <v>19914</v>
      </c>
      <c r="L18" s="23">
        <f>IF(CONFIG_AI[[#This Row],[CUSTOM LIMITS]]=$AG$15,1,0)</f>
        <v>1</v>
      </c>
      <c r="M18" s="23">
        <f>IF(CONFIG_AI[[#This Row],[CONFIG]]=$AG$15,1,0)</f>
        <v>0</v>
      </c>
      <c r="N18" s="23">
        <f t="shared" si="0"/>
        <v>287</v>
      </c>
      <c r="O18" s="23" t="str" cm="1">
        <f t="array" ref="O18">INDEX(DB_MEAS[],E18+1,4)</f>
        <v>SPARE</v>
      </c>
      <c r="P18" s="23" cm="1">
        <f t="array" ref="P18">INDEX(DB_MEAS[],E18+1,6)</f>
        <v>0</v>
      </c>
      <c r="Q18" s="27"/>
      <c r="R18" s="27"/>
      <c r="S18" s="27"/>
      <c r="T18" s="27"/>
      <c r="U18" s="27"/>
      <c r="V18" s="27"/>
      <c r="W18" s="27"/>
      <c r="X18" s="27"/>
      <c r="Y18" s="27"/>
    </row>
    <row r="19" spans="1:25" x14ac:dyDescent="0.25">
      <c r="A19" s="23">
        <v>0</v>
      </c>
      <c r="B19" s="23" t="str" cm="1">
        <f t="array" ref="B19">INDEX(AI_MODUL_NAMES[],1+CONFIG_AI[[#This Row],[MODUL NUM]],2)</f>
        <v>A151</v>
      </c>
      <c r="C19" s="23">
        <v>5</v>
      </c>
      <c r="D19" s="23" t="s">
        <v>29</v>
      </c>
      <c r="E19" s="23">
        <v>287</v>
      </c>
      <c r="F19" s="24" t="str" cm="1">
        <f t="array" ref="F19">INDEX(DB_MEAS[],E19+1,1)</f>
        <v>SPARE</v>
      </c>
      <c r="G19" s="24" cm="1">
        <f t="array" ref="G19">INDEX(DB_MEAS[],E19+1,3)</f>
        <v>0</v>
      </c>
      <c r="H19" s="25" t="s">
        <v>46</v>
      </c>
      <c r="I19" s="23" t="s">
        <v>29</v>
      </c>
      <c r="J19" s="23">
        <v>0</v>
      </c>
      <c r="K19" s="23">
        <v>0</v>
      </c>
      <c r="L19" s="23">
        <f>IF(CONFIG_AI[[#This Row],[CUSTOM LIMITS]]=$AG$15,1,0)</f>
        <v>0</v>
      </c>
      <c r="M19" s="23">
        <f>IF(CONFIG_AI[[#This Row],[CONFIG]]=$AG$15,1,0)</f>
        <v>0</v>
      </c>
      <c r="N19" s="23">
        <f t="shared" si="0"/>
        <v>287</v>
      </c>
      <c r="O19" s="23" t="str" cm="1">
        <f t="array" ref="O19">INDEX(DB_MEAS[],E19+1,4)</f>
        <v>SPARE</v>
      </c>
      <c r="P19" s="23" cm="1">
        <f t="array" ref="P19">INDEX(DB_MEAS[],E19+1,6)</f>
        <v>0</v>
      </c>
      <c r="Q19" s="27"/>
      <c r="R19" s="27"/>
      <c r="S19" s="27"/>
      <c r="T19" s="27"/>
      <c r="U19" s="27"/>
      <c r="V19" s="27"/>
      <c r="W19" s="27"/>
      <c r="X19" s="27"/>
      <c r="Y19" s="27"/>
    </row>
    <row r="20" spans="1:25" x14ac:dyDescent="0.25">
      <c r="A20" s="23">
        <v>0</v>
      </c>
      <c r="B20" s="23" t="str" cm="1">
        <f t="array" ref="B20">INDEX(AI_MODUL_NAMES[],1+CONFIG_AI[[#This Row],[MODUL NUM]],2)</f>
        <v>A151</v>
      </c>
      <c r="C20" s="23">
        <v>6</v>
      </c>
      <c r="D20" s="23" t="s">
        <v>29</v>
      </c>
      <c r="E20" s="23">
        <v>287</v>
      </c>
      <c r="F20" s="24" t="str" cm="1">
        <f t="array" ref="F20">INDEX(DB_MEAS[],E20+1,1)</f>
        <v>SPARE</v>
      </c>
      <c r="G20" s="24" cm="1">
        <f t="array" ref="G20">INDEX(DB_MEAS[],E20+1,3)</f>
        <v>0</v>
      </c>
      <c r="H20" s="25" t="s">
        <v>46</v>
      </c>
      <c r="I20" s="23" t="s">
        <v>29</v>
      </c>
      <c r="J20" s="23">
        <v>0</v>
      </c>
      <c r="K20" s="23">
        <v>0</v>
      </c>
      <c r="L20" s="23">
        <f>IF(CONFIG_AI[[#This Row],[CUSTOM LIMITS]]=$AG$15,1,0)</f>
        <v>0</v>
      </c>
      <c r="M20" s="23">
        <f>IF(CONFIG_AI[[#This Row],[CONFIG]]=$AG$15,1,0)</f>
        <v>0</v>
      </c>
      <c r="N20" s="23">
        <f t="shared" si="0"/>
        <v>287</v>
      </c>
      <c r="O20" s="23" t="str" cm="1">
        <f t="array" ref="O20">INDEX(DB_MEAS[],E20+1,4)</f>
        <v>SPARE</v>
      </c>
      <c r="P20" s="23" cm="1">
        <f t="array" ref="P20">INDEX(DB_MEAS[],E20+1,6)</f>
        <v>0</v>
      </c>
      <c r="Q20" s="27"/>
      <c r="R20" s="27"/>
      <c r="S20" s="27"/>
      <c r="T20" s="27"/>
      <c r="U20" s="27"/>
      <c r="V20" s="27"/>
      <c r="W20" s="27"/>
      <c r="X20" s="27"/>
      <c r="Y20" s="27"/>
    </row>
    <row r="21" spans="1:25" x14ac:dyDescent="0.25">
      <c r="A21" s="23">
        <v>0</v>
      </c>
      <c r="B21" s="23" t="str" cm="1">
        <f t="array" ref="B21">INDEX(AI_MODUL_NAMES[],1+CONFIG_AI[[#This Row],[MODUL NUM]],2)</f>
        <v>A151</v>
      </c>
      <c r="C21" s="23">
        <v>7</v>
      </c>
      <c r="D21" s="23" t="s">
        <v>29</v>
      </c>
      <c r="E21" s="23">
        <v>287</v>
      </c>
      <c r="F21" s="24" t="str" cm="1">
        <f t="array" ref="F21">INDEX(DB_MEAS[],E21+1,1)</f>
        <v>SPARE</v>
      </c>
      <c r="G21" s="24" cm="1">
        <f t="array" ref="G21">INDEX(DB_MEAS[],E21+1,3)</f>
        <v>0</v>
      </c>
      <c r="H21" s="25" t="s">
        <v>46</v>
      </c>
      <c r="I21" s="23" t="s">
        <v>29</v>
      </c>
      <c r="J21" s="23">
        <v>0</v>
      </c>
      <c r="K21" s="23">
        <v>0</v>
      </c>
      <c r="L21" s="23">
        <f>IF(CONFIG_AI[[#This Row],[CUSTOM LIMITS]]=$AG$15,1,0)</f>
        <v>0</v>
      </c>
      <c r="M21" s="23">
        <f>IF(CONFIG_AI[[#This Row],[CONFIG]]=$AG$15,1,0)</f>
        <v>0</v>
      </c>
      <c r="N21" s="23">
        <f t="shared" si="0"/>
        <v>287</v>
      </c>
      <c r="O21" s="23" t="str" cm="1">
        <f t="array" ref="O21">INDEX(DB_MEAS[],E21+1,4)</f>
        <v>SPARE</v>
      </c>
      <c r="P21" s="23" cm="1">
        <f t="array" ref="P21">INDEX(DB_MEAS[],E21+1,6)</f>
        <v>0</v>
      </c>
      <c r="Q21" s="27"/>
      <c r="R21" s="27"/>
      <c r="S21" s="27"/>
      <c r="T21" s="27"/>
      <c r="U21" s="27"/>
      <c r="V21" s="27"/>
      <c r="W21" s="27"/>
      <c r="X21" s="27"/>
      <c r="Y21" s="27"/>
    </row>
    <row r="22" spans="1:25" x14ac:dyDescent="0.25">
      <c r="A22" s="23">
        <v>1</v>
      </c>
      <c r="B22" s="23" t="str" cm="1">
        <f t="array" ref="B22">INDEX(AI_MODUL_NAMES[],1+CONFIG_AI[[#This Row],[MODUL NUM]],2)</f>
        <v>A152</v>
      </c>
      <c r="C22" s="23">
        <v>0</v>
      </c>
      <c r="D22" s="23" t="s">
        <v>29</v>
      </c>
      <c r="E22" s="23">
        <v>287</v>
      </c>
      <c r="F22" s="24" t="str" cm="1">
        <f t="array" ref="F22">INDEX(DB_MEAS[],E22+1,1)</f>
        <v>SPARE</v>
      </c>
      <c r="G22" s="24" cm="1">
        <f t="array" ref="G22">INDEX(DB_MEAS[],E22+1,3)</f>
        <v>0</v>
      </c>
      <c r="H22" s="25" t="s">
        <v>46</v>
      </c>
      <c r="I22" s="23" t="s">
        <v>29</v>
      </c>
      <c r="J22" s="23">
        <v>-4140</v>
      </c>
      <c r="K22" s="23">
        <v>19962</v>
      </c>
      <c r="L22" s="23">
        <f>IF(CONFIG_AI[[#This Row],[CUSTOM LIMITS]]=$AG$15,1,0)</f>
        <v>0</v>
      </c>
      <c r="M22" s="23">
        <f>IF(CONFIG_AI[[#This Row],[CONFIG]]=$AG$15,1,0)</f>
        <v>0</v>
      </c>
      <c r="N22" s="23">
        <f t="shared" si="0"/>
        <v>287</v>
      </c>
      <c r="O22" s="23" t="str" cm="1">
        <f t="array" ref="O22">INDEX(DB_MEAS[],E22+1,4)</f>
        <v>SPARE</v>
      </c>
      <c r="P22" s="23" cm="1">
        <f t="array" ref="P22">INDEX(DB_MEAS[],E22+1,6)</f>
        <v>0</v>
      </c>
      <c r="Q22" s="27"/>
      <c r="R22" s="27"/>
      <c r="S22" s="27"/>
      <c r="T22" s="27"/>
      <c r="U22" s="27"/>
      <c r="V22" s="27"/>
      <c r="W22" s="27"/>
      <c r="X22" s="27"/>
      <c r="Y22" s="27"/>
    </row>
    <row r="23" spans="1:25" x14ac:dyDescent="0.25">
      <c r="A23" s="23">
        <v>1</v>
      </c>
      <c r="B23" s="23" t="str" cm="1">
        <f t="array" ref="B23">INDEX(AI_MODUL_NAMES[],1+CONFIG_AI[[#This Row],[MODUL NUM]],2)</f>
        <v>A152</v>
      </c>
      <c r="C23" s="23">
        <v>1</v>
      </c>
      <c r="D23" s="23" t="s">
        <v>29</v>
      </c>
      <c r="E23" s="23">
        <v>287</v>
      </c>
      <c r="F23" s="24" t="str" cm="1">
        <f t="array" ref="F23">INDEX(DB_MEAS[],E23+1,1)</f>
        <v>SPARE</v>
      </c>
      <c r="G23" s="24" cm="1">
        <f t="array" ref="G23">INDEX(DB_MEAS[],E23+1,3)</f>
        <v>0</v>
      </c>
      <c r="H23" s="25" t="s">
        <v>46</v>
      </c>
      <c r="I23" s="23" t="s">
        <v>29</v>
      </c>
      <c r="J23" s="23">
        <v>-4142</v>
      </c>
      <c r="K23" s="23">
        <v>19864</v>
      </c>
      <c r="L23" s="23">
        <f>IF(CONFIG_AI[[#This Row],[CUSTOM LIMITS]]=$AG$15,1,0)</f>
        <v>0</v>
      </c>
      <c r="M23" s="23">
        <f>IF(CONFIG_AI[[#This Row],[CONFIG]]=$AG$15,1,0)</f>
        <v>0</v>
      </c>
      <c r="N23" s="23">
        <f t="shared" si="0"/>
        <v>287</v>
      </c>
      <c r="O23" s="23" t="str" cm="1">
        <f t="array" ref="O23">INDEX(DB_MEAS[],E23+1,4)</f>
        <v>SPARE</v>
      </c>
      <c r="P23" s="23" cm="1">
        <f t="array" ref="P23">INDEX(DB_MEAS[],E23+1,6)</f>
        <v>0</v>
      </c>
      <c r="Q23" s="27"/>
      <c r="R23" s="27"/>
      <c r="S23" s="27"/>
      <c r="T23" s="27"/>
      <c r="U23" s="27"/>
      <c r="V23" s="27"/>
      <c r="W23" s="27"/>
      <c r="X23" s="27"/>
      <c r="Y23" s="27"/>
    </row>
    <row r="24" spans="1:25" x14ac:dyDescent="0.25">
      <c r="A24" s="23">
        <v>1</v>
      </c>
      <c r="B24" s="23" t="str" cm="1">
        <f t="array" ref="B24">INDEX(AI_MODUL_NAMES[],1+CONFIG_AI[[#This Row],[MODUL NUM]],2)</f>
        <v>A152</v>
      </c>
      <c r="C24" s="23">
        <v>2</v>
      </c>
      <c r="D24" s="23" t="s">
        <v>29</v>
      </c>
      <c r="E24" s="23">
        <v>287</v>
      </c>
      <c r="F24" s="24" t="str" cm="1">
        <f t="array" ref="F24">INDEX(DB_MEAS[],E24+1,1)</f>
        <v>SPARE</v>
      </c>
      <c r="G24" s="24" cm="1">
        <f t="array" ref="G24">INDEX(DB_MEAS[],E24+1,3)</f>
        <v>0</v>
      </c>
      <c r="H24" s="25" t="s">
        <v>46</v>
      </c>
      <c r="I24" s="23" t="s">
        <v>29</v>
      </c>
      <c r="J24" s="23">
        <v>-4141</v>
      </c>
      <c r="K24" s="23">
        <v>19890</v>
      </c>
      <c r="L24" s="23">
        <f>IF(CONFIG_AI[[#This Row],[CUSTOM LIMITS]]=$AG$15,1,0)</f>
        <v>0</v>
      </c>
      <c r="M24" s="23">
        <f>IF(CONFIG_AI[[#This Row],[CONFIG]]=$AG$15,1,0)</f>
        <v>0</v>
      </c>
      <c r="N24" s="23">
        <f t="shared" si="0"/>
        <v>287</v>
      </c>
      <c r="O24" s="23" t="str" cm="1">
        <f t="array" ref="O24">INDEX(DB_MEAS[],E24+1,4)</f>
        <v>SPARE</v>
      </c>
      <c r="P24" s="23" cm="1">
        <f t="array" ref="P24">INDEX(DB_MEAS[],E24+1,6)</f>
        <v>0</v>
      </c>
      <c r="Q24" s="27"/>
      <c r="R24" s="27"/>
      <c r="S24" s="27"/>
      <c r="T24" s="27"/>
      <c r="U24" s="27"/>
      <c r="V24" s="27"/>
      <c r="W24" s="27"/>
      <c r="X24" s="27"/>
      <c r="Y24" s="27"/>
    </row>
    <row r="25" spans="1:25" x14ac:dyDescent="0.25">
      <c r="A25" s="23">
        <v>1</v>
      </c>
      <c r="B25" s="23" t="str" cm="1">
        <f t="array" ref="B25">INDEX(AI_MODUL_NAMES[],1+CONFIG_AI[[#This Row],[MODUL NUM]],2)</f>
        <v>A152</v>
      </c>
      <c r="C25" s="23">
        <v>3</v>
      </c>
      <c r="D25" s="23" t="s">
        <v>29</v>
      </c>
      <c r="E25" s="23">
        <v>287</v>
      </c>
      <c r="F25" s="24" t="str" cm="1">
        <f t="array" ref="F25">INDEX(DB_MEAS[],E25+1,1)</f>
        <v>SPARE</v>
      </c>
      <c r="G25" s="24" cm="1">
        <f t="array" ref="G25">INDEX(DB_MEAS[],E25+1,3)</f>
        <v>0</v>
      </c>
      <c r="H25" s="25" t="s">
        <v>46</v>
      </c>
      <c r="I25" s="23" t="s">
        <v>29</v>
      </c>
      <c r="J25" s="23">
        <v>-4141</v>
      </c>
      <c r="K25" s="23">
        <v>19901</v>
      </c>
      <c r="L25" s="23">
        <f>IF(CONFIG_AI[[#This Row],[CUSTOM LIMITS]]=$AG$15,1,0)</f>
        <v>0</v>
      </c>
      <c r="M25" s="23">
        <f>IF(CONFIG_AI[[#This Row],[CONFIG]]=$AG$15,1,0)</f>
        <v>0</v>
      </c>
      <c r="N25" s="23">
        <f t="shared" si="0"/>
        <v>287</v>
      </c>
      <c r="O25" s="23" t="str" cm="1">
        <f t="array" ref="O25">INDEX(DB_MEAS[],E25+1,4)</f>
        <v>SPARE</v>
      </c>
      <c r="P25" s="23" cm="1">
        <f t="array" ref="P25">INDEX(DB_MEAS[],E25+1,6)</f>
        <v>0</v>
      </c>
      <c r="Q25" s="27"/>
      <c r="R25" s="27"/>
      <c r="S25" s="27"/>
      <c r="T25" s="27"/>
      <c r="U25" s="27"/>
      <c r="V25" s="27"/>
      <c r="W25" s="27"/>
      <c r="X25" s="27"/>
      <c r="Y25" s="27"/>
    </row>
    <row r="26" spans="1:25" x14ac:dyDescent="0.25">
      <c r="A26" s="23">
        <v>1</v>
      </c>
      <c r="B26" s="23" t="str" cm="1">
        <f t="array" ref="B26">INDEX(AI_MODUL_NAMES[],1+CONFIG_AI[[#This Row],[MODUL NUM]],2)</f>
        <v>A152</v>
      </c>
      <c r="C26" s="23">
        <v>4</v>
      </c>
      <c r="D26" s="23" t="s">
        <v>29</v>
      </c>
      <c r="E26" s="23">
        <v>287</v>
      </c>
      <c r="F26" s="24" t="str" cm="1">
        <f t="array" ref="F26">INDEX(DB_MEAS[],E26+1,1)</f>
        <v>SPARE</v>
      </c>
      <c r="G26" s="24" cm="1">
        <f t="array" ref="G26">INDEX(DB_MEAS[],E26+1,3)</f>
        <v>0</v>
      </c>
      <c r="H26" s="25" t="s">
        <v>46</v>
      </c>
      <c r="I26" s="23" t="s">
        <v>29</v>
      </c>
      <c r="J26" s="23">
        <v>-4139</v>
      </c>
      <c r="K26" s="23">
        <v>19882</v>
      </c>
      <c r="L26" s="23">
        <f>IF(CONFIG_AI[[#This Row],[CUSTOM LIMITS]]=$AG$15,1,0)</f>
        <v>0</v>
      </c>
      <c r="M26" s="23">
        <f>IF(CONFIG_AI[[#This Row],[CONFIG]]=$AG$15,1,0)</f>
        <v>0</v>
      </c>
      <c r="N26" s="23">
        <f t="shared" si="0"/>
        <v>287</v>
      </c>
      <c r="O26" s="23" t="str" cm="1">
        <f t="array" ref="O26">INDEX(DB_MEAS[],E26+1,4)</f>
        <v>SPARE</v>
      </c>
      <c r="P26" s="23" cm="1">
        <f t="array" ref="P26">INDEX(DB_MEAS[],E26+1,6)</f>
        <v>0</v>
      </c>
      <c r="Q26" s="27"/>
      <c r="R26" s="27"/>
      <c r="S26" s="27"/>
      <c r="T26" s="27"/>
      <c r="U26" s="27"/>
      <c r="V26" s="27"/>
      <c r="W26" s="27"/>
      <c r="X26" s="27"/>
      <c r="Y26" s="27"/>
    </row>
    <row r="27" spans="1:25" x14ac:dyDescent="0.25">
      <c r="A27" s="23">
        <v>1</v>
      </c>
      <c r="B27" s="23" t="str" cm="1">
        <f t="array" ref="B27">INDEX(AI_MODUL_NAMES[],1+CONFIG_AI[[#This Row],[MODUL NUM]],2)</f>
        <v>A152</v>
      </c>
      <c r="C27" s="23">
        <v>5</v>
      </c>
      <c r="D27" s="23" t="s">
        <v>29</v>
      </c>
      <c r="E27" s="23">
        <v>287</v>
      </c>
      <c r="F27" s="24" t="str" cm="1">
        <f t="array" ref="F27">INDEX(DB_MEAS[],E27+1,1)</f>
        <v>SPARE</v>
      </c>
      <c r="G27" s="24" cm="1">
        <f t="array" ref="G27">INDEX(DB_MEAS[],E27+1,3)</f>
        <v>0</v>
      </c>
      <c r="H27" s="25" t="s">
        <v>46</v>
      </c>
      <c r="I27" s="23" t="s">
        <v>29</v>
      </c>
      <c r="J27" s="23">
        <v>-4141</v>
      </c>
      <c r="K27" s="23">
        <v>19952</v>
      </c>
      <c r="L27" s="23">
        <f>IF(CONFIG_AI[[#This Row],[CUSTOM LIMITS]]=$AG$15,1,0)</f>
        <v>0</v>
      </c>
      <c r="M27" s="23">
        <f>IF(CONFIG_AI[[#This Row],[CONFIG]]=$AG$15,1,0)</f>
        <v>0</v>
      </c>
      <c r="N27" s="23">
        <f t="shared" si="0"/>
        <v>287</v>
      </c>
      <c r="O27" s="23" t="str" cm="1">
        <f t="array" ref="O27">INDEX(DB_MEAS[],E27+1,4)</f>
        <v>SPARE</v>
      </c>
      <c r="P27" s="23" cm="1">
        <f t="array" ref="P27">INDEX(DB_MEAS[],E27+1,6)</f>
        <v>0</v>
      </c>
      <c r="Q27" s="27"/>
      <c r="R27" s="27"/>
      <c r="S27" s="27"/>
      <c r="T27" s="27"/>
      <c r="U27" s="27"/>
      <c r="V27" s="27"/>
      <c r="W27" s="27"/>
      <c r="X27" s="27"/>
      <c r="Y27" s="27"/>
    </row>
    <row r="28" spans="1:25" x14ac:dyDescent="0.25">
      <c r="A28" s="23">
        <v>1</v>
      </c>
      <c r="B28" s="23" t="str" cm="1">
        <f t="array" ref="B28">INDEX(AI_MODUL_NAMES[],1+CONFIG_AI[[#This Row],[MODUL NUM]],2)</f>
        <v>A152</v>
      </c>
      <c r="C28" s="23">
        <v>6</v>
      </c>
      <c r="D28" s="23" t="s">
        <v>29</v>
      </c>
      <c r="E28" s="23">
        <v>287</v>
      </c>
      <c r="F28" s="24" t="str" cm="1">
        <f t="array" ref="F28">INDEX(DB_MEAS[],E28+1,1)</f>
        <v>SPARE</v>
      </c>
      <c r="G28" s="24" cm="1">
        <f t="array" ref="G28">INDEX(DB_MEAS[],E28+1,3)</f>
        <v>0</v>
      </c>
      <c r="H28" s="25" t="s">
        <v>46</v>
      </c>
      <c r="I28" s="23" t="s">
        <v>29</v>
      </c>
      <c r="J28" s="23">
        <v>3083</v>
      </c>
      <c r="K28" s="23">
        <v>27006</v>
      </c>
      <c r="L28" s="23">
        <f>IF(CONFIG_AI[[#This Row],[CUSTOM LIMITS]]=$AG$15,1,0)</f>
        <v>0</v>
      </c>
      <c r="M28" s="23">
        <f>IF(CONFIG_AI[[#This Row],[CONFIG]]=$AG$15,1,0)</f>
        <v>0</v>
      </c>
      <c r="N28" s="23">
        <f t="shared" si="0"/>
        <v>287</v>
      </c>
      <c r="O28" s="23" t="str" cm="1">
        <f t="array" ref="O28">INDEX(DB_MEAS[],E28+1,4)</f>
        <v>SPARE</v>
      </c>
      <c r="P28" s="23" cm="1">
        <f t="array" ref="P28">INDEX(DB_MEAS[],E28+1,6)</f>
        <v>0</v>
      </c>
      <c r="Q28" s="27"/>
      <c r="R28" s="27"/>
      <c r="S28" s="27"/>
      <c r="T28" s="27"/>
      <c r="U28" s="27"/>
      <c r="V28" s="27"/>
      <c r="W28" s="27"/>
      <c r="X28" s="27"/>
      <c r="Y28" s="27"/>
    </row>
    <row r="29" spans="1:25" x14ac:dyDescent="0.25">
      <c r="A29" s="23">
        <v>1</v>
      </c>
      <c r="B29" s="23" t="str" cm="1">
        <f t="array" ref="B29">INDEX(AI_MODUL_NAMES[],1+CONFIG_AI[[#This Row],[MODUL NUM]],2)</f>
        <v>A152</v>
      </c>
      <c r="C29" s="23">
        <v>7</v>
      </c>
      <c r="D29" s="23" t="s">
        <v>29</v>
      </c>
      <c r="E29" s="23">
        <v>287</v>
      </c>
      <c r="F29" s="24" t="str" cm="1">
        <f t="array" ref="F29">INDEX(DB_MEAS[],E29+1,1)</f>
        <v>SPARE</v>
      </c>
      <c r="G29" s="24" cm="1">
        <f t="array" ref="G29">INDEX(DB_MEAS[],E29+1,3)</f>
        <v>0</v>
      </c>
      <c r="H29" s="25" t="s">
        <v>2825</v>
      </c>
      <c r="I29" s="23" t="s">
        <v>29</v>
      </c>
      <c r="J29" s="23">
        <v>0</v>
      </c>
      <c r="K29" s="23">
        <v>0</v>
      </c>
      <c r="L29" s="23">
        <f>IF(CONFIG_AI[[#This Row],[CUSTOM LIMITS]]=$AG$15,1,0)</f>
        <v>0</v>
      </c>
      <c r="M29" s="23">
        <f>IF(CONFIG_AI[[#This Row],[CONFIG]]=$AG$15,1,0)</f>
        <v>0</v>
      </c>
      <c r="N29" s="23">
        <f t="shared" si="0"/>
        <v>287</v>
      </c>
      <c r="O29" s="23" t="str" cm="1">
        <f t="array" ref="O29">INDEX(DB_MEAS[],E29+1,4)</f>
        <v>SPARE</v>
      </c>
      <c r="P29" s="23" cm="1">
        <f t="array" ref="P29">INDEX(DB_MEAS[],E29+1,6)</f>
        <v>0</v>
      </c>
      <c r="Q29" s="27"/>
      <c r="R29" s="27"/>
      <c r="S29" s="27"/>
      <c r="T29" s="27"/>
      <c r="U29" s="27"/>
      <c r="V29" s="27"/>
      <c r="W29" s="27"/>
      <c r="X29" s="27"/>
      <c r="Y29" s="27"/>
    </row>
    <row r="30" spans="1:25" x14ac:dyDescent="0.25">
      <c r="A30" s="23">
        <v>2</v>
      </c>
      <c r="B30" s="23" t="str" cm="1">
        <f t="array" ref="B30">INDEX(AI_MODUL_NAMES[],1+CONFIG_AI[[#This Row],[MODUL NUM]],2)</f>
        <v>A153</v>
      </c>
      <c r="C30" s="23">
        <v>0</v>
      </c>
      <c r="D30" s="23" t="s">
        <v>29</v>
      </c>
      <c r="E30" s="23">
        <v>287</v>
      </c>
      <c r="F30" s="24" t="str" cm="1">
        <f t="array" ref="F30">INDEX(DB_MEAS[],E30+1,1)</f>
        <v>SPARE</v>
      </c>
      <c r="G30" s="24" cm="1">
        <f t="array" ref="G30">INDEX(DB_MEAS[],E30+1,3)</f>
        <v>0</v>
      </c>
      <c r="H30" s="25" t="s">
        <v>2553</v>
      </c>
      <c r="I30" s="23" t="s">
        <v>29</v>
      </c>
      <c r="J30" s="23">
        <v>0</v>
      </c>
      <c r="K30" s="23">
        <v>0</v>
      </c>
      <c r="L30" s="23">
        <f>IF(CONFIG_AI[[#This Row],[CUSTOM LIMITS]]=$AG$15,1,0)</f>
        <v>0</v>
      </c>
      <c r="M30" s="23">
        <f>IF(CONFIG_AI[[#This Row],[CONFIG]]=$AG$15,1,0)</f>
        <v>0</v>
      </c>
      <c r="N30" s="23">
        <f t="shared" si="0"/>
        <v>287</v>
      </c>
      <c r="O30" s="23" t="str" cm="1">
        <f t="array" ref="O30">INDEX(DB_MEAS[],E30+1,4)</f>
        <v>SPARE</v>
      </c>
      <c r="P30" s="23" cm="1">
        <f t="array" ref="P30">INDEX(DB_MEAS[],E30+1,6)</f>
        <v>0</v>
      </c>
      <c r="Q30" s="27"/>
      <c r="R30" s="27"/>
      <c r="S30" s="27"/>
      <c r="T30" s="27"/>
      <c r="U30" s="27"/>
      <c r="V30" s="27"/>
      <c r="W30" s="27"/>
      <c r="X30" s="27"/>
      <c r="Y30" s="27"/>
    </row>
    <row r="31" spans="1:25" x14ac:dyDescent="0.25">
      <c r="A31" s="23">
        <v>2</v>
      </c>
      <c r="B31" s="23" t="str" cm="1">
        <f t="array" ref="B31">INDEX(AI_MODUL_NAMES[],1+CONFIG_AI[[#This Row],[MODUL NUM]],2)</f>
        <v>A153</v>
      </c>
      <c r="C31" s="23">
        <v>1</v>
      </c>
      <c r="D31" s="23" t="s">
        <v>29</v>
      </c>
      <c r="E31" s="23">
        <v>287</v>
      </c>
      <c r="F31" s="24" t="str" cm="1">
        <f t="array" ref="F31">INDEX(DB_MEAS[],E31+1,1)</f>
        <v>SPARE</v>
      </c>
      <c r="G31" s="24" cm="1">
        <f t="array" ref="G31">INDEX(DB_MEAS[],E31+1,3)</f>
        <v>0</v>
      </c>
      <c r="H31" s="25" t="s">
        <v>2825</v>
      </c>
      <c r="I31" s="23" t="s">
        <v>29</v>
      </c>
      <c r="J31" s="23">
        <v>0</v>
      </c>
      <c r="K31" s="23">
        <v>0</v>
      </c>
      <c r="L31" s="23">
        <f>IF(CONFIG_AI[[#This Row],[CUSTOM LIMITS]]=$AG$15,1,0)</f>
        <v>0</v>
      </c>
      <c r="M31" s="23">
        <f>IF(CONFIG_AI[[#This Row],[CONFIG]]=$AG$15,1,0)</f>
        <v>0</v>
      </c>
      <c r="N31" s="23">
        <f t="shared" si="0"/>
        <v>287</v>
      </c>
      <c r="O31" s="23" t="str" cm="1">
        <f t="array" ref="O31">INDEX(DB_MEAS[],E31+1,4)</f>
        <v>SPARE</v>
      </c>
      <c r="P31" s="23" cm="1">
        <f t="array" ref="P31">INDEX(DB_MEAS[],E31+1,6)</f>
        <v>0</v>
      </c>
      <c r="Q31" s="27"/>
      <c r="R31" s="27"/>
      <c r="S31" s="27"/>
      <c r="T31" s="27"/>
      <c r="U31" s="27"/>
      <c r="V31" s="27"/>
      <c r="W31" s="27"/>
      <c r="X31" s="27"/>
      <c r="Y31" s="27"/>
    </row>
    <row r="32" spans="1:25" x14ac:dyDescent="0.25">
      <c r="A32" s="23">
        <v>2</v>
      </c>
      <c r="B32" s="23" t="str" cm="1">
        <f t="array" ref="B32">INDEX(AI_MODUL_NAMES[],1+CONFIG_AI[[#This Row],[MODUL NUM]],2)</f>
        <v>A153</v>
      </c>
      <c r="C32" s="23">
        <v>2</v>
      </c>
      <c r="D32" s="23" t="s">
        <v>29</v>
      </c>
      <c r="E32" s="23">
        <v>287</v>
      </c>
      <c r="F32" s="24" t="str" cm="1">
        <f t="array" ref="F32">INDEX(DB_MEAS[],E32+1,1)</f>
        <v>SPARE</v>
      </c>
      <c r="G32" s="24" cm="1">
        <f t="array" ref="G32">INDEX(DB_MEAS[],E32+1,3)</f>
        <v>0</v>
      </c>
      <c r="H32" s="25" t="s">
        <v>2825</v>
      </c>
      <c r="I32" s="23" t="s">
        <v>29</v>
      </c>
      <c r="J32" s="23">
        <v>0</v>
      </c>
      <c r="K32" s="23">
        <v>0</v>
      </c>
      <c r="L32" s="23">
        <f>IF(CONFIG_AI[[#This Row],[CUSTOM LIMITS]]=$AG$15,1,0)</f>
        <v>0</v>
      </c>
      <c r="M32" s="23">
        <f>IF(CONFIG_AI[[#This Row],[CONFIG]]=$AG$15,1,0)</f>
        <v>0</v>
      </c>
      <c r="N32" s="23">
        <f t="shared" si="0"/>
        <v>287</v>
      </c>
      <c r="O32" s="23" t="str" cm="1">
        <f t="array" ref="O32">INDEX(DB_MEAS[],E32+1,4)</f>
        <v>SPARE</v>
      </c>
      <c r="P32" s="23" cm="1">
        <f t="array" ref="P32">INDEX(DB_MEAS[],E32+1,6)</f>
        <v>0</v>
      </c>
      <c r="Q32" s="27"/>
      <c r="R32" s="27"/>
      <c r="S32" s="27"/>
      <c r="T32" s="27"/>
      <c r="U32" s="27"/>
      <c r="V32" s="27"/>
      <c r="W32" s="27"/>
      <c r="X32" s="27"/>
      <c r="Y32" s="27"/>
    </row>
    <row r="33" spans="1:25" x14ac:dyDescent="0.25">
      <c r="A33" s="23">
        <v>2</v>
      </c>
      <c r="B33" s="23" t="str" cm="1">
        <f t="array" ref="B33">INDEX(AI_MODUL_NAMES[],1+CONFIG_AI[[#This Row],[MODUL NUM]],2)</f>
        <v>A153</v>
      </c>
      <c r="C33" s="23">
        <v>3</v>
      </c>
      <c r="D33" s="23" t="s">
        <v>29</v>
      </c>
      <c r="E33" s="23">
        <v>287</v>
      </c>
      <c r="F33" s="24" t="str" cm="1">
        <f t="array" ref="F33">INDEX(DB_MEAS[],E33+1,1)</f>
        <v>SPARE</v>
      </c>
      <c r="G33" s="24" cm="1">
        <f t="array" ref="G33">INDEX(DB_MEAS[],E33+1,3)</f>
        <v>0</v>
      </c>
      <c r="H33" s="25" t="s">
        <v>2825</v>
      </c>
      <c r="I33" s="23" t="s">
        <v>29</v>
      </c>
      <c r="J33" s="23">
        <v>0</v>
      </c>
      <c r="K33" s="23">
        <v>0</v>
      </c>
      <c r="L33" s="23">
        <f>IF(CONFIG_AI[[#This Row],[CUSTOM LIMITS]]=$AG$15,1,0)</f>
        <v>0</v>
      </c>
      <c r="M33" s="23">
        <f>IF(CONFIG_AI[[#This Row],[CONFIG]]=$AG$15,1,0)</f>
        <v>0</v>
      </c>
      <c r="N33" s="23">
        <f t="shared" si="0"/>
        <v>287</v>
      </c>
      <c r="O33" s="23" t="str" cm="1">
        <f t="array" ref="O33">INDEX(DB_MEAS[],E33+1,4)</f>
        <v>SPARE</v>
      </c>
      <c r="P33" s="23" cm="1">
        <f t="array" ref="P33">INDEX(DB_MEAS[],E33+1,6)</f>
        <v>0</v>
      </c>
      <c r="Q33" s="27"/>
      <c r="R33" s="27"/>
      <c r="S33" s="27"/>
      <c r="T33" s="27"/>
      <c r="U33" s="27"/>
      <c r="V33" s="27"/>
      <c r="W33" s="27"/>
      <c r="X33" s="27"/>
      <c r="Y33" s="27"/>
    </row>
    <row r="34" spans="1:25" x14ac:dyDescent="0.25">
      <c r="A34" s="23">
        <v>2</v>
      </c>
      <c r="B34" s="23" t="str" cm="1">
        <f t="array" ref="B34">INDEX(AI_MODUL_NAMES[],1+CONFIG_AI[[#This Row],[MODUL NUM]],2)</f>
        <v>A153</v>
      </c>
      <c r="C34" s="23">
        <v>4</v>
      </c>
      <c r="D34" s="23" t="s">
        <v>29</v>
      </c>
      <c r="E34" s="23">
        <v>287</v>
      </c>
      <c r="F34" s="24" t="str" cm="1">
        <f t="array" ref="F34">INDEX(DB_MEAS[],E34+1,1)</f>
        <v>SPARE</v>
      </c>
      <c r="G34" s="24" cm="1">
        <f t="array" ref="G34">INDEX(DB_MEAS[],E34+1,3)</f>
        <v>0</v>
      </c>
      <c r="H34" s="25" t="s">
        <v>45</v>
      </c>
      <c r="I34" s="23" t="s">
        <v>29</v>
      </c>
      <c r="J34" s="23">
        <v>0</v>
      </c>
      <c r="K34" s="23">
        <v>0</v>
      </c>
      <c r="L34" s="23">
        <f>IF(CONFIG_AI[[#This Row],[CUSTOM LIMITS]]=$AG$15,1,0)</f>
        <v>0</v>
      </c>
      <c r="M34" s="23">
        <f>IF(CONFIG_AI[[#This Row],[CONFIG]]=$AG$15,1,0)</f>
        <v>0</v>
      </c>
      <c r="N34" s="23">
        <f t="shared" si="0"/>
        <v>287</v>
      </c>
      <c r="O34" s="23" t="str" cm="1">
        <f t="array" ref="O34">INDEX(DB_MEAS[],E34+1,4)</f>
        <v>SPARE</v>
      </c>
      <c r="P34" s="23" cm="1">
        <f t="array" ref="P34">INDEX(DB_MEAS[],E34+1,6)</f>
        <v>0</v>
      </c>
      <c r="Q34" s="27"/>
      <c r="R34" s="27"/>
      <c r="S34" s="27"/>
      <c r="T34" s="27"/>
      <c r="U34" s="27"/>
      <c r="V34" s="27"/>
      <c r="W34" s="27"/>
      <c r="X34" s="27"/>
      <c r="Y34" s="27"/>
    </row>
    <row r="35" spans="1:25" x14ac:dyDescent="0.25">
      <c r="A35" s="23">
        <v>2</v>
      </c>
      <c r="B35" s="23" t="str" cm="1">
        <f t="array" ref="B35">INDEX(AI_MODUL_NAMES[],1+CONFIG_AI[[#This Row],[MODUL NUM]],2)</f>
        <v>A153</v>
      </c>
      <c r="C35" s="23">
        <v>5</v>
      </c>
      <c r="D35" s="23" t="s">
        <v>29</v>
      </c>
      <c r="E35" s="23">
        <v>287</v>
      </c>
      <c r="F35" s="24" t="str" cm="1">
        <f t="array" ref="F35">INDEX(DB_MEAS[],E35+1,1)</f>
        <v>SPARE</v>
      </c>
      <c r="G35" s="24" cm="1">
        <f t="array" ref="G35">INDEX(DB_MEAS[],E35+1,3)</f>
        <v>0</v>
      </c>
      <c r="H35" s="25" t="s">
        <v>46</v>
      </c>
      <c r="I35" s="23" t="s">
        <v>29</v>
      </c>
      <c r="J35" s="23">
        <v>0</v>
      </c>
      <c r="K35" s="23">
        <v>0</v>
      </c>
      <c r="L35" s="23">
        <f>IF(CONFIG_AI[[#This Row],[CUSTOM LIMITS]]=$AG$15,1,0)</f>
        <v>0</v>
      </c>
      <c r="M35" s="23">
        <f>IF(CONFIG_AI[[#This Row],[CONFIG]]=$AG$15,1,0)</f>
        <v>0</v>
      </c>
      <c r="N35" s="23">
        <f t="shared" si="0"/>
        <v>287</v>
      </c>
      <c r="O35" s="23" t="str" cm="1">
        <f t="array" ref="O35">INDEX(DB_MEAS[],E35+1,4)</f>
        <v>SPARE</v>
      </c>
      <c r="P35" s="23" cm="1">
        <f t="array" ref="P35">INDEX(DB_MEAS[],E35+1,6)</f>
        <v>0</v>
      </c>
      <c r="X35" s="27"/>
      <c r="Y35" s="27"/>
    </row>
    <row r="36" spans="1:25" x14ac:dyDescent="0.25">
      <c r="A36" s="23">
        <v>2</v>
      </c>
      <c r="B36" s="23" t="str" cm="1">
        <f t="array" ref="B36">INDEX(AI_MODUL_NAMES[],1+CONFIG_AI[[#This Row],[MODUL NUM]],2)</f>
        <v>A153</v>
      </c>
      <c r="C36" s="23">
        <v>6</v>
      </c>
      <c r="D36" s="23" t="s">
        <v>29</v>
      </c>
      <c r="E36" s="23">
        <v>287</v>
      </c>
      <c r="F36" s="24" t="str" cm="1">
        <f t="array" ref="F36">INDEX(DB_MEAS[],E36+1,1)</f>
        <v>SPARE</v>
      </c>
      <c r="G36" s="24" cm="1">
        <f t="array" ref="G36">INDEX(DB_MEAS[],E36+1,3)</f>
        <v>0</v>
      </c>
      <c r="H36" s="25" t="s">
        <v>46</v>
      </c>
      <c r="I36" s="23" t="s">
        <v>29</v>
      </c>
      <c r="J36" s="23">
        <v>0</v>
      </c>
      <c r="K36" s="23">
        <v>0</v>
      </c>
      <c r="L36" s="23">
        <f>IF(CONFIG_AI[[#This Row],[CUSTOM LIMITS]]=$AG$15,1,0)</f>
        <v>0</v>
      </c>
      <c r="M36" s="23">
        <f>IF(CONFIG_AI[[#This Row],[CONFIG]]=$AG$15,1,0)</f>
        <v>0</v>
      </c>
      <c r="N36" s="23">
        <f t="shared" si="0"/>
        <v>287</v>
      </c>
      <c r="O36" s="23" t="str" cm="1">
        <f t="array" ref="O36">INDEX(DB_MEAS[],E36+1,4)</f>
        <v>SPARE</v>
      </c>
      <c r="P36" s="23" cm="1">
        <f t="array" ref="P36">INDEX(DB_MEAS[],E36+1,6)</f>
        <v>0</v>
      </c>
      <c r="X36" s="27"/>
      <c r="Y36" s="27"/>
    </row>
    <row r="37" spans="1:25" x14ac:dyDescent="0.25">
      <c r="A37" s="23">
        <v>2</v>
      </c>
      <c r="B37" s="23" t="str" cm="1">
        <f t="array" ref="B37">INDEX(AI_MODUL_NAMES[],1+CONFIG_AI[[#This Row],[MODUL NUM]],2)</f>
        <v>A153</v>
      </c>
      <c r="C37" s="23">
        <v>7</v>
      </c>
      <c r="D37" s="23" t="s">
        <v>29</v>
      </c>
      <c r="E37" s="23">
        <v>287</v>
      </c>
      <c r="F37" s="24" t="str" cm="1">
        <f t="array" ref="F37">INDEX(DB_MEAS[],E37+1,1)</f>
        <v>SPARE</v>
      </c>
      <c r="G37" s="24" cm="1">
        <f t="array" ref="G37">INDEX(DB_MEAS[],E37+1,3)</f>
        <v>0</v>
      </c>
      <c r="H37" s="25" t="s">
        <v>46</v>
      </c>
      <c r="I37" s="23" t="s">
        <v>29</v>
      </c>
      <c r="J37" s="23">
        <v>0</v>
      </c>
      <c r="K37" s="23">
        <v>0</v>
      </c>
      <c r="L37" s="23">
        <f>IF(CONFIG_AI[[#This Row],[CUSTOM LIMITS]]=$AG$15,1,0)</f>
        <v>0</v>
      </c>
      <c r="M37" s="23">
        <f>IF(CONFIG_AI[[#This Row],[CONFIG]]=$AG$15,1,0)</f>
        <v>0</v>
      </c>
      <c r="N37" s="23">
        <f t="shared" si="0"/>
        <v>287</v>
      </c>
      <c r="O37" s="23" t="str" cm="1">
        <f t="array" ref="O37">INDEX(DB_MEAS[],E37+1,4)</f>
        <v>SPARE</v>
      </c>
      <c r="P37" s="23" cm="1">
        <f t="array" ref="P37">INDEX(DB_MEAS[],E37+1,6)</f>
        <v>0</v>
      </c>
      <c r="X37" s="27"/>
      <c r="Y37" s="27"/>
    </row>
    <row r="38" spans="1:25" x14ac:dyDescent="0.25">
      <c r="A38" s="23">
        <v>2</v>
      </c>
      <c r="B38" s="23" t="str" cm="1">
        <f t="array" ref="B38">INDEX(AI_MODUL_NAMES[],1+CONFIG_AI[[#This Row],[MODUL NUM]],2)</f>
        <v>A153</v>
      </c>
      <c r="C38" s="23">
        <v>0</v>
      </c>
      <c r="D38" s="23" t="s">
        <v>29</v>
      </c>
      <c r="E38" s="23" t="s">
        <v>6619</v>
      </c>
      <c r="F38" s="24" t="str" cm="1">
        <f t="array" ref="F38">INDEX(DB_MEAS[],E38+1,1)</f>
        <v>TURBINE_AND_HPU</v>
      </c>
      <c r="G38" s="24" cm="1">
        <f t="array" ref="G38">INDEX(DB_MEAS[],E38+1,3)</f>
        <v>0</v>
      </c>
      <c r="H38" s="25" t="s">
        <v>6619</v>
      </c>
      <c r="I38" s="23" t="e">
        <v>#N/A</v>
      </c>
      <c r="J38" s="23" t="s">
        <v>6755</v>
      </c>
      <c r="K38" s="23" t="s">
        <v>6619</v>
      </c>
      <c r="L38" s="23" t="e">
        <f>IF(CONFIG_AI[[#This Row],[CUSTOM LIMITS]]=$AG$15,1,0)</f>
        <v>#N/A</v>
      </c>
      <c r="M38" s="23">
        <f>IF(CONFIG_AI[[#This Row],[CONFIG]]=$AG$15,1,0)</f>
        <v>0</v>
      </c>
      <c r="N38" s="23">
        <f t="shared" si="0"/>
        <v>287</v>
      </c>
      <c r="O38" s="23" t="str" cm="1">
        <f t="array" ref="O38">INDEX(DB_MEAS[],E38+1,4)</f>
        <v>Turbine wicket gate position</v>
      </c>
      <c r="P38" s="23" t="str" cm="1">
        <f t="array" ref="P38">INDEX(DB_MEAS[],E38+1,6)</f>
        <v>%</v>
      </c>
      <c r="X38" s="27"/>
      <c r="Y38" s="27"/>
    </row>
    <row r="39" spans="1:25" x14ac:dyDescent="0.25">
      <c r="A39" s="23">
        <v>2</v>
      </c>
      <c r="B39" s="23" t="str" cm="1">
        <f t="array" ref="B39">INDEX(AI_MODUL_NAMES[],1+CONFIG_AI[[#This Row],[MODUL NUM]],2)</f>
        <v>A153</v>
      </c>
      <c r="C39" s="23">
        <v>1</v>
      </c>
      <c r="D39" s="23" t="s">
        <v>29</v>
      </c>
      <c r="E39" s="23" t="s">
        <v>6619</v>
      </c>
      <c r="F39" s="24" t="str" cm="1">
        <f t="array" ref="F39">INDEX(DB_MEAS[],E39+1,1)</f>
        <v>TURBINE_AND_HPU</v>
      </c>
      <c r="G39" s="24" cm="1">
        <f t="array" ref="G39">INDEX(DB_MEAS[],E39+1,3)</f>
        <v>0</v>
      </c>
      <c r="H39" s="25" t="s">
        <v>6619</v>
      </c>
      <c r="I39" s="23" t="e">
        <v>#N/A</v>
      </c>
      <c r="J39" s="23" t="s">
        <v>6755</v>
      </c>
      <c r="K39" s="23" t="s">
        <v>6619</v>
      </c>
      <c r="L39" s="23" t="e">
        <f>IF(CONFIG_AI[[#This Row],[CUSTOM LIMITS]]=$AG$15,1,0)</f>
        <v>#N/A</v>
      </c>
      <c r="M39" s="23">
        <f>IF(CONFIG_AI[[#This Row],[CONFIG]]=$AG$15,1,0)</f>
        <v>0</v>
      </c>
      <c r="N39" s="23">
        <f t="shared" si="0"/>
        <v>287</v>
      </c>
      <c r="O39" s="23" t="str" cm="1">
        <f t="array" ref="O39">INDEX(DB_MEAS[],E39+1,4)</f>
        <v>Turbine wicket gate position</v>
      </c>
      <c r="P39" s="23" t="str" cm="1">
        <f t="array" ref="P39">INDEX(DB_MEAS[],E39+1,6)</f>
        <v>%</v>
      </c>
      <c r="X39" s="27"/>
      <c r="Y39" s="27"/>
    </row>
    <row r="40" spans="1:25" x14ac:dyDescent="0.25">
      <c r="A40" s="23">
        <v>3</v>
      </c>
      <c r="B40" s="23" t="str" cm="1">
        <f t="array" ref="B40">INDEX(AI_MODUL_NAMES[],1+CONFIG_AI[[#This Row],[MODUL NUM]],2)</f>
        <v>SPARE</v>
      </c>
      <c r="C40" s="23">
        <v>2</v>
      </c>
      <c r="D40" s="23" t="s">
        <v>29</v>
      </c>
      <c r="E40" s="23">
        <v>287</v>
      </c>
      <c r="F40" s="24" t="str" cm="1">
        <f t="array" ref="F40">INDEX(DB_MEAS[],E40+1,1)</f>
        <v>SPARE</v>
      </c>
      <c r="G40" s="24" cm="1">
        <f t="array" ref="G40">INDEX(DB_MEAS[],E40+1,3)</f>
        <v>0</v>
      </c>
      <c r="H40" s="25" t="s">
        <v>46</v>
      </c>
      <c r="I40" s="23" t="s">
        <v>29</v>
      </c>
      <c r="J40" s="23">
        <v>0</v>
      </c>
      <c r="K40" s="23">
        <v>0</v>
      </c>
      <c r="L40" s="23">
        <f>IF(CONFIG_AI[[#This Row],[CUSTOM LIMITS]]=$AG$15,1,0)</f>
        <v>0</v>
      </c>
      <c r="M40" s="23">
        <f>IF(CONFIG_AI[[#This Row],[CONFIG]]=$AG$15,1,0)</f>
        <v>0</v>
      </c>
      <c r="N40" s="23">
        <f t="shared" si="0"/>
        <v>287</v>
      </c>
      <c r="O40" s="23" t="str" cm="1">
        <f t="array" ref="O40">INDEX(DB_MEAS[],E40+1,4)</f>
        <v>SPARE</v>
      </c>
      <c r="P40" s="23" cm="1">
        <f t="array" ref="P40">INDEX(DB_MEAS[],E40+1,6)</f>
        <v>0</v>
      </c>
      <c r="X40" s="27"/>
      <c r="Y40" s="27"/>
    </row>
    <row r="41" spans="1:25" x14ac:dyDescent="0.25">
      <c r="A41" s="23">
        <v>3</v>
      </c>
      <c r="B41" s="23" t="str" cm="1">
        <f t="array" ref="B41">INDEX(AI_MODUL_NAMES[],1+CONFIG_AI[[#This Row],[MODUL NUM]],2)</f>
        <v>SPARE</v>
      </c>
      <c r="C41" s="23">
        <v>3</v>
      </c>
      <c r="D41" s="23" t="s">
        <v>29</v>
      </c>
      <c r="E41" s="23">
        <v>287</v>
      </c>
      <c r="F41" s="24" t="str" cm="1">
        <f t="array" ref="F41">INDEX(DB_MEAS[],E41+1,1)</f>
        <v>SPARE</v>
      </c>
      <c r="G41" s="24" cm="1">
        <f t="array" ref="G41">INDEX(DB_MEAS[],E41+1,3)</f>
        <v>0</v>
      </c>
      <c r="H41" s="25" t="s">
        <v>46</v>
      </c>
      <c r="I41" s="23" t="s">
        <v>29</v>
      </c>
      <c r="J41" s="23">
        <v>0</v>
      </c>
      <c r="K41" s="23">
        <v>0</v>
      </c>
      <c r="L41" s="23">
        <f>IF(CONFIG_AI[[#This Row],[CUSTOM LIMITS]]=$AG$15,1,0)</f>
        <v>0</v>
      </c>
      <c r="M41" s="23">
        <f>IF(CONFIG_AI[[#This Row],[CONFIG]]=$AG$15,1,0)</f>
        <v>0</v>
      </c>
      <c r="N41" s="23">
        <f t="shared" si="0"/>
        <v>287</v>
      </c>
      <c r="O41" s="23" t="str" cm="1">
        <f t="array" ref="O41">INDEX(DB_MEAS[],E41+1,4)</f>
        <v>SPARE</v>
      </c>
      <c r="P41" s="23" cm="1">
        <f t="array" ref="P41">INDEX(DB_MEAS[],E41+1,6)</f>
        <v>0</v>
      </c>
      <c r="X41" s="27"/>
      <c r="Y41" s="27"/>
    </row>
    <row r="42" spans="1:25" x14ac:dyDescent="0.25">
      <c r="A42" s="23">
        <v>3</v>
      </c>
      <c r="B42" s="23" t="str" cm="1">
        <f t="array" ref="B42">INDEX(AI_MODUL_NAMES[],1+CONFIG_AI[[#This Row],[MODUL NUM]],2)</f>
        <v>SPARE</v>
      </c>
      <c r="C42" s="23">
        <v>4</v>
      </c>
      <c r="D42" s="23" t="s">
        <v>29</v>
      </c>
      <c r="E42" s="23">
        <v>287</v>
      </c>
      <c r="F42" s="24" t="str" cm="1">
        <f t="array" ref="F42">INDEX(DB_MEAS[],E42+1,1)</f>
        <v>SPARE</v>
      </c>
      <c r="G42" s="24" cm="1">
        <f t="array" ref="G42">INDEX(DB_MEAS[],E42+1,3)</f>
        <v>0</v>
      </c>
      <c r="H42" s="25" t="s">
        <v>46</v>
      </c>
      <c r="I42" s="23" t="s">
        <v>29</v>
      </c>
      <c r="J42" s="23">
        <v>0</v>
      </c>
      <c r="K42" s="23">
        <v>0</v>
      </c>
      <c r="L42" s="23">
        <f>IF(CONFIG_AI[[#This Row],[CUSTOM LIMITS]]=$AG$15,1,0)</f>
        <v>0</v>
      </c>
      <c r="M42" s="23">
        <f>IF(CONFIG_AI[[#This Row],[CONFIG]]=$AG$15,1,0)</f>
        <v>0</v>
      </c>
      <c r="N42" s="23">
        <f t="shared" si="0"/>
        <v>287</v>
      </c>
      <c r="O42" s="23" t="str" cm="1">
        <f t="array" ref="O42">INDEX(DB_MEAS[],E42+1,4)</f>
        <v>SPARE</v>
      </c>
      <c r="P42" s="23" cm="1">
        <f t="array" ref="P42">INDEX(DB_MEAS[],E42+1,6)</f>
        <v>0</v>
      </c>
      <c r="X42" s="27"/>
      <c r="Y42" s="27"/>
    </row>
    <row r="43" spans="1:25" x14ac:dyDescent="0.25">
      <c r="A43" s="23">
        <v>3</v>
      </c>
      <c r="B43" s="23" t="str" cm="1">
        <f t="array" ref="B43">INDEX(AI_MODUL_NAMES[],1+CONFIG_AI[[#This Row],[MODUL NUM]],2)</f>
        <v>SPARE</v>
      </c>
      <c r="C43" s="23">
        <v>5</v>
      </c>
      <c r="D43" s="23" t="s">
        <v>29</v>
      </c>
      <c r="E43" s="23">
        <v>287</v>
      </c>
      <c r="F43" s="24" t="str" cm="1">
        <f t="array" ref="F43">INDEX(DB_MEAS[],E43+1,1)</f>
        <v>SPARE</v>
      </c>
      <c r="G43" s="24" cm="1">
        <f t="array" ref="G43">INDEX(DB_MEAS[],E43+1,3)</f>
        <v>0</v>
      </c>
      <c r="H43" s="25" t="s">
        <v>46</v>
      </c>
      <c r="I43" s="23" t="s">
        <v>29</v>
      </c>
      <c r="J43" s="23">
        <v>0</v>
      </c>
      <c r="K43" s="23">
        <v>0</v>
      </c>
      <c r="L43" s="23">
        <f>IF(CONFIG_AI[[#This Row],[CUSTOM LIMITS]]=$AG$15,1,0)</f>
        <v>0</v>
      </c>
      <c r="M43" s="23">
        <f>IF(CONFIG_AI[[#This Row],[CONFIG]]=$AG$15,1,0)</f>
        <v>0</v>
      </c>
      <c r="N43" s="23">
        <f t="shared" si="0"/>
        <v>287</v>
      </c>
      <c r="O43" s="23" t="str" cm="1">
        <f t="array" ref="O43">INDEX(DB_MEAS[],E43+1,4)</f>
        <v>SPARE</v>
      </c>
      <c r="P43" s="23" cm="1">
        <f t="array" ref="P43">INDEX(DB_MEAS[],E43+1,6)</f>
        <v>0</v>
      </c>
      <c r="X43" s="27"/>
      <c r="Y43" s="27"/>
    </row>
    <row r="44" spans="1:25" x14ac:dyDescent="0.25">
      <c r="A44" s="23">
        <v>3</v>
      </c>
      <c r="B44" s="23" t="str" cm="1">
        <f t="array" ref="B44">INDEX(AI_MODUL_NAMES[],1+CONFIG_AI[[#This Row],[MODUL NUM]],2)</f>
        <v>SPARE</v>
      </c>
      <c r="C44" s="23">
        <v>6</v>
      </c>
      <c r="D44" s="23" t="s">
        <v>29</v>
      </c>
      <c r="E44" s="23">
        <v>287</v>
      </c>
      <c r="F44" s="24" t="str" cm="1">
        <f t="array" ref="F44">INDEX(DB_MEAS[],E44+1,1)</f>
        <v>SPARE</v>
      </c>
      <c r="G44" s="24" cm="1">
        <f t="array" ref="G44">INDEX(DB_MEAS[],E44+1,3)</f>
        <v>0</v>
      </c>
      <c r="H44" s="25" t="s">
        <v>46</v>
      </c>
      <c r="I44" s="23" t="s">
        <v>29</v>
      </c>
      <c r="J44" s="23">
        <v>0</v>
      </c>
      <c r="K44" s="23">
        <v>0</v>
      </c>
      <c r="L44" s="23">
        <f>IF(CONFIG_AI[[#This Row],[CUSTOM LIMITS]]=$AG$15,1,0)</f>
        <v>0</v>
      </c>
      <c r="M44" s="23">
        <f>IF(CONFIG_AI[[#This Row],[CONFIG]]=$AG$15,1,0)</f>
        <v>0</v>
      </c>
      <c r="N44" s="23">
        <f t="shared" si="0"/>
        <v>287</v>
      </c>
      <c r="O44" s="23" t="str" cm="1">
        <f t="array" ref="O44">INDEX(DB_MEAS[],E44+1,4)</f>
        <v>SPARE</v>
      </c>
      <c r="P44" s="23" cm="1">
        <f t="array" ref="P44">INDEX(DB_MEAS[],E44+1,6)</f>
        <v>0</v>
      </c>
      <c r="X44" s="27"/>
      <c r="Y44" s="27"/>
    </row>
    <row r="45" spans="1:25" x14ac:dyDescent="0.25">
      <c r="A45" s="23">
        <v>3</v>
      </c>
      <c r="B45" s="23" t="str" cm="1">
        <f t="array" ref="B45">INDEX(AI_MODUL_NAMES[],1+CONFIG_AI[[#This Row],[MODUL NUM]],2)</f>
        <v>SPARE</v>
      </c>
      <c r="C45" s="23">
        <v>7</v>
      </c>
      <c r="D45" s="23" t="s">
        <v>29</v>
      </c>
      <c r="E45" s="23">
        <v>287</v>
      </c>
      <c r="F45" s="24" t="str" cm="1">
        <f t="array" ref="F45">INDEX(DB_MEAS[],E45+1,1)</f>
        <v>SPARE</v>
      </c>
      <c r="G45" s="24" cm="1">
        <f t="array" ref="G45">INDEX(DB_MEAS[],E45+1,3)</f>
        <v>0</v>
      </c>
      <c r="H45" s="25" t="s">
        <v>46</v>
      </c>
      <c r="I45" s="23" t="s">
        <v>29</v>
      </c>
      <c r="J45" s="23">
        <v>0</v>
      </c>
      <c r="K45" s="23">
        <v>0</v>
      </c>
      <c r="L45" s="23">
        <f>IF(CONFIG_AI[[#This Row],[CUSTOM LIMITS]]=$AG$15,1,0)</f>
        <v>0</v>
      </c>
      <c r="M45" s="23">
        <f>IF(CONFIG_AI[[#This Row],[CONFIG]]=$AG$15,1,0)</f>
        <v>0</v>
      </c>
      <c r="N45" s="23">
        <f t="shared" si="0"/>
        <v>287</v>
      </c>
      <c r="O45" s="23" t="str" cm="1">
        <f t="array" ref="O45">INDEX(DB_MEAS[],E45+1,4)</f>
        <v>SPARE</v>
      </c>
      <c r="P45" s="23" cm="1">
        <f t="array" ref="P45">INDEX(DB_MEAS[],E45+1,6)</f>
        <v>0</v>
      </c>
      <c r="X45" s="27"/>
      <c r="Y45" s="27"/>
    </row>
    <row r="46" spans="1:25" x14ac:dyDescent="0.25">
      <c r="A46" s="23">
        <v>3</v>
      </c>
      <c r="B46" s="23" t="str" cm="1">
        <f t="array" ref="B46">INDEX(AI_MODUL_NAMES[],1+CONFIG_AI[[#This Row],[MODUL NUM]],2)</f>
        <v>SPARE</v>
      </c>
      <c r="C46" s="23">
        <v>0</v>
      </c>
      <c r="D46" s="23" t="s">
        <v>29</v>
      </c>
      <c r="E46" s="23">
        <v>287</v>
      </c>
      <c r="F46" s="24" t="str" cm="1">
        <f t="array" ref="F46">INDEX(DB_MEAS[],E46+1,1)</f>
        <v>SPARE</v>
      </c>
      <c r="G46" s="24" cm="1">
        <f t="array" ref="G46">INDEX(DB_MEAS[],E46+1,3)</f>
        <v>0</v>
      </c>
      <c r="H46" s="25" t="s">
        <v>46</v>
      </c>
      <c r="I46" s="23" t="s">
        <v>29</v>
      </c>
      <c r="J46" s="23">
        <v>0</v>
      </c>
      <c r="K46" s="23">
        <v>0</v>
      </c>
      <c r="L46" s="23">
        <f>IF(CONFIG_AI[[#This Row],[CUSTOM LIMITS]]=$AG$15,1,0)</f>
        <v>0</v>
      </c>
      <c r="M46" s="23">
        <f>IF(CONFIG_AI[[#This Row],[CONFIG]]=$AG$15,1,0)</f>
        <v>0</v>
      </c>
      <c r="N46" s="23">
        <f t="shared" ref="N46:N69" si="1">IF(B46=$AG$15,C46,287)</f>
        <v>287</v>
      </c>
      <c r="O46" s="23" t="str" cm="1">
        <f t="array" ref="O46">INDEX(DB_MEAS[],E46+1,4)</f>
        <v>SPARE</v>
      </c>
      <c r="P46" s="23" cm="1">
        <f t="array" ref="P46">INDEX(DB_MEAS[],E46+1,6)</f>
        <v>0</v>
      </c>
      <c r="X46" s="27"/>
      <c r="Y46" s="27"/>
    </row>
    <row r="47" spans="1:25" x14ac:dyDescent="0.25">
      <c r="A47" s="23">
        <v>3</v>
      </c>
      <c r="B47" s="23" t="str" cm="1">
        <f t="array" ref="B47">INDEX(AI_MODUL_NAMES[],1+CONFIG_AI[[#This Row],[MODUL NUM]],2)</f>
        <v>SPARE</v>
      </c>
      <c r="C47" s="23">
        <v>1</v>
      </c>
      <c r="D47" s="23" t="s">
        <v>29</v>
      </c>
      <c r="E47" s="23">
        <v>287</v>
      </c>
      <c r="F47" s="24" t="str" cm="1">
        <f t="array" ref="F47">INDEX(DB_MEAS[],E47+1,1)</f>
        <v>SPARE</v>
      </c>
      <c r="G47" s="24" cm="1">
        <f t="array" ref="G47">INDEX(DB_MEAS[],E47+1,3)</f>
        <v>0</v>
      </c>
      <c r="H47" s="25" t="s">
        <v>46</v>
      </c>
      <c r="I47" s="23" t="s">
        <v>29</v>
      </c>
      <c r="J47" s="23">
        <v>0</v>
      </c>
      <c r="K47" s="23">
        <v>0</v>
      </c>
      <c r="L47" s="23">
        <f>IF(CONFIG_AI[[#This Row],[CUSTOM LIMITS]]=$AG$15,1,0)</f>
        <v>0</v>
      </c>
      <c r="M47" s="23">
        <f>IF(CONFIG_AI[[#This Row],[CONFIG]]=$AG$15,1,0)</f>
        <v>0</v>
      </c>
      <c r="N47" s="23">
        <f t="shared" si="1"/>
        <v>287</v>
      </c>
      <c r="O47" s="23" t="str" cm="1">
        <f t="array" ref="O47">INDEX(DB_MEAS[],E47+1,4)</f>
        <v>SPARE</v>
      </c>
      <c r="P47" s="23" cm="1">
        <f t="array" ref="P47">INDEX(DB_MEAS[],E47+1,6)</f>
        <v>0</v>
      </c>
      <c r="X47" s="27"/>
      <c r="Y47" s="27"/>
    </row>
    <row r="48" spans="1:25" x14ac:dyDescent="0.25">
      <c r="A48" s="23">
        <v>4</v>
      </c>
      <c r="B48" s="23" t="str" cm="1">
        <f t="array" ref="B48">INDEX(AI_MODUL_NAMES[],1+CONFIG_AI[[#This Row],[MODUL NUM]],2)</f>
        <v>SPARE</v>
      </c>
      <c r="C48" s="23">
        <v>2</v>
      </c>
      <c r="D48" s="23" t="s">
        <v>29</v>
      </c>
      <c r="E48" s="23">
        <v>287</v>
      </c>
      <c r="F48" s="24" t="str" cm="1">
        <f t="array" ref="F48">INDEX(DB_MEAS[],E48+1,1)</f>
        <v>SPARE</v>
      </c>
      <c r="G48" s="24" cm="1">
        <f t="array" ref="G48">INDEX(DB_MEAS[],E48+1,3)</f>
        <v>0</v>
      </c>
      <c r="H48" s="25" t="s">
        <v>46</v>
      </c>
      <c r="I48" s="23" t="s">
        <v>29</v>
      </c>
      <c r="J48" s="23">
        <v>0</v>
      </c>
      <c r="K48" s="23">
        <v>0</v>
      </c>
      <c r="L48" s="23">
        <f>IF(CONFIG_AI[[#This Row],[CUSTOM LIMITS]]=$AG$15,1,0)</f>
        <v>0</v>
      </c>
      <c r="M48" s="23">
        <f>IF(CONFIG_AI[[#This Row],[CONFIG]]=$AG$15,1,0)</f>
        <v>0</v>
      </c>
      <c r="N48" s="23">
        <f t="shared" si="1"/>
        <v>287</v>
      </c>
      <c r="O48" s="23" t="str" cm="1">
        <f t="array" ref="O48">INDEX(DB_MEAS[],E48+1,4)</f>
        <v>SPARE</v>
      </c>
      <c r="P48" s="23" cm="1">
        <f t="array" ref="P48">INDEX(DB_MEAS[],E48+1,6)</f>
        <v>0</v>
      </c>
      <c r="X48" s="27"/>
      <c r="Y48" s="27"/>
    </row>
    <row r="49" spans="1:25" x14ac:dyDescent="0.25">
      <c r="A49" s="23">
        <v>4</v>
      </c>
      <c r="B49" s="23" t="str" cm="1">
        <f t="array" ref="B49">INDEX(AI_MODUL_NAMES[],1+CONFIG_AI[[#This Row],[MODUL NUM]],2)</f>
        <v>SPARE</v>
      </c>
      <c r="C49" s="23">
        <v>3</v>
      </c>
      <c r="D49" s="23" t="s">
        <v>29</v>
      </c>
      <c r="E49" s="23">
        <v>287</v>
      </c>
      <c r="F49" s="24" t="str" cm="1">
        <f t="array" ref="F49">INDEX(DB_MEAS[],E49+1,1)</f>
        <v>SPARE</v>
      </c>
      <c r="G49" s="24" cm="1">
        <f t="array" ref="G49">INDEX(DB_MEAS[],E49+1,3)</f>
        <v>0</v>
      </c>
      <c r="H49" s="25" t="s">
        <v>46</v>
      </c>
      <c r="I49" s="23" t="s">
        <v>29</v>
      </c>
      <c r="J49" s="23">
        <v>0</v>
      </c>
      <c r="K49" s="23">
        <v>0</v>
      </c>
      <c r="L49" s="23">
        <f>IF(CONFIG_AI[[#This Row],[CUSTOM LIMITS]]=$AG$15,1,0)</f>
        <v>0</v>
      </c>
      <c r="M49" s="23">
        <f>IF(CONFIG_AI[[#This Row],[CONFIG]]=$AG$15,1,0)</f>
        <v>0</v>
      </c>
      <c r="N49" s="23">
        <f t="shared" si="1"/>
        <v>287</v>
      </c>
      <c r="O49" s="23" t="str" cm="1">
        <f t="array" ref="O49">INDEX(DB_MEAS[],E49+1,4)</f>
        <v>SPARE</v>
      </c>
      <c r="P49" s="23" cm="1">
        <f t="array" ref="P49">INDEX(DB_MEAS[],E49+1,6)</f>
        <v>0</v>
      </c>
      <c r="X49" s="27"/>
      <c r="Y49" s="27"/>
    </row>
    <row r="50" spans="1:25" x14ac:dyDescent="0.25">
      <c r="A50" s="23">
        <v>4</v>
      </c>
      <c r="B50" s="23" t="str" cm="1">
        <f t="array" ref="B50">INDEX(AI_MODUL_NAMES[],1+CONFIG_AI[[#This Row],[MODUL NUM]],2)</f>
        <v>SPARE</v>
      </c>
      <c r="C50" s="23">
        <v>4</v>
      </c>
      <c r="D50" s="23" t="s">
        <v>29</v>
      </c>
      <c r="E50" s="23">
        <v>287</v>
      </c>
      <c r="F50" s="24" t="str" cm="1">
        <f t="array" ref="F50">INDEX(DB_MEAS[],E50+1,1)</f>
        <v>SPARE</v>
      </c>
      <c r="G50" s="24" cm="1">
        <f t="array" ref="G50">INDEX(DB_MEAS[],E50+1,3)</f>
        <v>0</v>
      </c>
      <c r="H50" s="25" t="s">
        <v>46</v>
      </c>
      <c r="I50" s="23" t="s">
        <v>29</v>
      </c>
      <c r="J50" s="23">
        <v>0</v>
      </c>
      <c r="K50" s="23">
        <v>0</v>
      </c>
      <c r="L50" s="23">
        <f>IF(CONFIG_AI[[#This Row],[CUSTOM LIMITS]]=$AG$15,1,0)</f>
        <v>0</v>
      </c>
      <c r="M50" s="23">
        <f>IF(CONFIG_AI[[#This Row],[CONFIG]]=$AG$15,1,0)</f>
        <v>0</v>
      </c>
      <c r="N50" s="23">
        <f t="shared" si="1"/>
        <v>287</v>
      </c>
      <c r="O50" s="23" t="str" cm="1">
        <f t="array" ref="O50">INDEX(DB_MEAS[],E50+1,4)</f>
        <v>SPARE</v>
      </c>
      <c r="P50" s="23" cm="1">
        <f t="array" ref="P50">INDEX(DB_MEAS[],E50+1,6)</f>
        <v>0</v>
      </c>
      <c r="X50" s="27"/>
      <c r="Y50" s="27"/>
    </row>
    <row r="51" spans="1:25" x14ac:dyDescent="0.25">
      <c r="A51" s="23">
        <v>4</v>
      </c>
      <c r="B51" s="23" t="str" cm="1">
        <f t="array" ref="B51">INDEX(AI_MODUL_NAMES[],1+CONFIG_AI[[#This Row],[MODUL NUM]],2)</f>
        <v>SPARE</v>
      </c>
      <c r="C51" s="23">
        <v>5</v>
      </c>
      <c r="D51" s="23" t="s">
        <v>29</v>
      </c>
      <c r="E51" s="23">
        <v>287</v>
      </c>
      <c r="F51" s="24" t="str" cm="1">
        <f t="array" ref="F51">INDEX(DB_MEAS[],E51+1,1)</f>
        <v>SPARE</v>
      </c>
      <c r="G51" s="24" cm="1">
        <f t="array" ref="G51">INDEX(DB_MEAS[],E51+1,3)</f>
        <v>0</v>
      </c>
      <c r="H51" s="25" t="s">
        <v>46</v>
      </c>
      <c r="I51" s="23" t="s">
        <v>29</v>
      </c>
      <c r="J51" s="23">
        <v>0</v>
      </c>
      <c r="K51" s="23">
        <v>0</v>
      </c>
      <c r="L51" s="23">
        <f>IF(CONFIG_AI[[#This Row],[CUSTOM LIMITS]]=$AG$15,1,0)</f>
        <v>0</v>
      </c>
      <c r="M51" s="23">
        <f>IF(CONFIG_AI[[#This Row],[CONFIG]]=$AG$15,1,0)</f>
        <v>0</v>
      </c>
      <c r="N51" s="23">
        <f t="shared" si="1"/>
        <v>287</v>
      </c>
      <c r="O51" s="23" t="str" cm="1">
        <f t="array" ref="O51">INDEX(DB_MEAS[],E51+1,4)</f>
        <v>SPARE</v>
      </c>
      <c r="P51" s="23" cm="1">
        <f t="array" ref="P51">INDEX(DB_MEAS[],E51+1,6)</f>
        <v>0</v>
      </c>
      <c r="X51" s="27"/>
      <c r="Y51" s="27"/>
    </row>
    <row r="52" spans="1:25" x14ac:dyDescent="0.25">
      <c r="A52" s="23">
        <v>4</v>
      </c>
      <c r="B52" s="23" t="str" cm="1">
        <f t="array" ref="B52">INDEX(AI_MODUL_NAMES[],1+CONFIG_AI[[#This Row],[MODUL NUM]],2)</f>
        <v>SPARE</v>
      </c>
      <c r="C52" s="23">
        <v>6</v>
      </c>
      <c r="D52" s="23" t="s">
        <v>29</v>
      </c>
      <c r="E52" s="23">
        <v>287</v>
      </c>
      <c r="F52" s="24" t="str" cm="1">
        <f t="array" ref="F52">INDEX(DB_MEAS[],E52+1,1)</f>
        <v>SPARE</v>
      </c>
      <c r="G52" s="24" cm="1">
        <f t="array" ref="G52">INDEX(DB_MEAS[],E52+1,3)</f>
        <v>0</v>
      </c>
      <c r="H52" s="25" t="s">
        <v>46</v>
      </c>
      <c r="I52" s="23" t="s">
        <v>29</v>
      </c>
      <c r="J52" s="23">
        <v>0</v>
      </c>
      <c r="K52" s="23">
        <v>0</v>
      </c>
      <c r="L52" s="23">
        <f>IF(CONFIG_AI[[#This Row],[CUSTOM LIMITS]]=$AG$15,1,0)</f>
        <v>0</v>
      </c>
      <c r="M52" s="23">
        <f>IF(CONFIG_AI[[#This Row],[CONFIG]]=$AG$15,1,0)</f>
        <v>0</v>
      </c>
      <c r="N52" s="23">
        <f t="shared" si="1"/>
        <v>287</v>
      </c>
      <c r="O52" s="23" t="str" cm="1">
        <f t="array" ref="O52">INDEX(DB_MEAS[],E52+1,4)</f>
        <v>SPARE</v>
      </c>
      <c r="P52" s="23" cm="1">
        <f t="array" ref="P52">INDEX(DB_MEAS[],E52+1,6)</f>
        <v>0</v>
      </c>
      <c r="X52" s="27"/>
      <c r="Y52" s="27"/>
    </row>
    <row r="53" spans="1:25" x14ac:dyDescent="0.25">
      <c r="A53" s="23">
        <v>4</v>
      </c>
      <c r="B53" s="23" t="str" cm="1">
        <f t="array" ref="B53">INDEX(AI_MODUL_NAMES[],1+CONFIG_AI[[#This Row],[MODUL NUM]],2)</f>
        <v>SPARE</v>
      </c>
      <c r="C53" s="23">
        <v>7</v>
      </c>
      <c r="D53" s="23" t="s">
        <v>29</v>
      </c>
      <c r="E53" s="23">
        <v>287</v>
      </c>
      <c r="F53" s="24" t="str" cm="1">
        <f t="array" ref="F53">INDEX(DB_MEAS[],E53+1,1)</f>
        <v>SPARE</v>
      </c>
      <c r="G53" s="24" cm="1">
        <f t="array" ref="G53">INDEX(DB_MEAS[],E53+1,3)</f>
        <v>0</v>
      </c>
      <c r="H53" s="25" t="s">
        <v>46</v>
      </c>
      <c r="I53" s="23" t="s">
        <v>29</v>
      </c>
      <c r="J53" s="23">
        <v>0</v>
      </c>
      <c r="K53" s="23">
        <v>0</v>
      </c>
      <c r="L53" s="23">
        <f>IF(CONFIG_AI[[#This Row],[CUSTOM LIMITS]]=$AG$15,1,0)</f>
        <v>0</v>
      </c>
      <c r="M53" s="23">
        <f>IF(CONFIG_AI[[#This Row],[CONFIG]]=$AG$15,1,0)</f>
        <v>0</v>
      </c>
      <c r="N53" s="23">
        <f t="shared" si="1"/>
        <v>287</v>
      </c>
      <c r="O53" s="23" t="str" cm="1">
        <f t="array" ref="O53">INDEX(DB_MEAS[],E53+1,4)</f>
        <v>SPARE</v>
      </c>
      <c r="P53" s="23" cm="1">
        <f t="array" ref="P53">INDEX(DB_MEAS[],E53+1,6)</f>
        <v>0</v>
      </c>
      <c r="X53" s="27"/>
      <c r="Y53" s="27"/>
    </row>
    <row r="54" spans="1:25" x14ac:dyDescent="0.25">
      <c r="A54" s="23">
        <v>4</v>
      </c>
      <c r="B54" s="23" t="str" cm="1">
        <f t="array" ref="B54">INDEX(AI_MODUL_NAMES[],1+CONFIG_AI[[#This Row],[MODUL NUM]],2)</f>
        <v>SPARE</v>
      </c>
      <c r="C54" s="23">
        <v>0</v>
      </c>
      <c r="D54" s="23" t="s">
        <v>29</v>
      </c>
      <c r="E54" s="23">
        <v>287</v>
      </c>
      <c r="F54" s="24" t="str" cm="1">
        <f t="array" ref="F54">INDEX(DB_MEAS[],E54+1,1)</f>
        <v>SPARE</v>
      </c>
      <c r="G54" s="24" cm="1">
        <f t="array" ref="G54">INDEX(DB_MEAS[],E54+1,3)</f>
        <v>0</v>
      </c>
      <c r="H54" s="25" t="s">
        <v>46</v>
      </c>
      <c r="I54" s="23" t="s">
        <v>29</v>
      </c>
      <c r="J54" s="23">
        <v>0</v>
      </c>
      <c r="K54" s="23">
        <v>0</v>
      </c>
      <c r="L54" s="23">
        <f>IF(CONFIG_AI[[#This Row],[CUSTOM LIMITS]]=$AG$15,1,0)</f>
        <v>0</v>
      </c>
      <c r="M54" s="23">
        <f>IF(CONFIG_AI[[#This Row],[CONFIG]]=$AG$15,1,0)</f>
        <v>0</v>
      </c>
      <c r="N54" s="23">
        <f t="shared" si="1"/>
        <v>287</v>
      </c>
      <c r="O54" s="23" t="str" cm="1">
        <f t="array" ref="O54">INDEX(DB_MEAS[],E54+1,4)</f>
        <v>SPARE</v>
      </c>
      <c r="P54" s="23" cm="1">
        <f t="array" ref="P54">INDEX(DB_MEAS[],E54+1,6)</f>
        <v>0</v>
      </c>
      <c r="X54" s="27"/>
      <c r="Y54" s="27"/>
    </row>
    <row r="55" spans="1:25" x14ac:dyDescent="0.25">
      <c r="A55" s="23">
        <v>4</v>
      </c>
      <c r="B55" s="23" t="str" cm="1">
        <f t="array" ref="B55">INDEX(AI_MODUL_NAMES[],1+CONFIG_AI[[#This Row],[MODUL NUM]],2)</f>
        <v>SPARE</v>
      </c>
      <c r="C55" s="23">
        <v>1</v>
      </c>
      <c r="D55" s="23" t="s">
        <v>29</v>
      </c>
      <c r="E55" s="23">
        <v>287</v>
      </c>
      <c r="F55" s="24" t="str" cm="1">
        <f t="array" ref="F55">INDEX(DB_MEAS[],E55+1,1)</f>
        <v>SPARE</v>
      </c>
      <c r="G55" s="24" cm="1">
        <f t="array" ref="G55">INDEX(DB_MEAS[],E55+1,3)</f>
        <v>0</v>
      </c>
      <c r="H55" s="25" t="s">
        <v>46</v>
      </c>
      <c r="I55" s="23" t="s">
        <v>29</v>
      </c>
      <c r="J55" s="23">
        <v>0</v>
      </c>
      <c r="K55" s="23">
        <v>0</v>
      </c>
      <c r="L55" s="23">
        <f>IF(CONFIG_AI[[#This Row],[CUSTOM LIMITS]]=$AG$15,1,0)</f>
        <v>0</v>
      </c>
      <c r="M55" s="23">
        <f>IF(CONFIG_AI[[#This Row],[CONFIG]]=$AG$15,1,0)</f>
        <v>0</v>
      </c>
      <c r="N55" s="23">
        <f t="shared" si="1"/>
        <v>287</v>
      </c>
      <c r="O55" s="23" t="str" cm="1">
        <f t="array" ref="O55">INDEX(DB_MEAS[],E55+1,4)</f>
        <v>SPARE</v>
      </c>
      <c r="P55" s="23" cm="1">
        <f t="array" ref="P55">INDEX(DB_MEAS[],E55+1,6)</f>
        <v>0</v>
      </c>
      <c r="X55" s="27"/>
      <c r="Y55" s="27"/>
    </row>
    <row r="56" spans="1:25" x14ac:dyDescent="0.25">
      <c r="A56" s="23">
        <v>5</v>
      </c>
      <c r="B56" s="23" t="str" cm="1">
        <f t="array" ref="B56">INDEX(AI_MODUL_NAMES[],1+CONFIG_AI[[#This Row],[MODUL NUM]],2)</f>
        <v>SPARE</v>
      </c>
      <c r="C56" s="23">
        <v>2</v>
      </c>
      <c r="D56" s="23" t="s">
        <v>29</v>
      </c>
      <c r="E56" s="23">
        <v>287</v>
      </c>
      <c r="F56" s="24" t="str" cm="1">
        <f t="array" ref="F56">INDEX(DB_MEAS[],E56+1,1)</f>
        <v>SPARE</v>
      </c>
      <c r="G56" s="24" cm="1">
        <f t="array" ref="G56">INDEX(DB_MEAS[],E56+1,3)</f>
        <v>0</v>
      </c>
      <c r="H56" s="25" t="s">
        <v>46</v>
      </c>
      <c r="I56" s="23" t="s">
        <v>29</v>
      </c>
      <c r="J56" s="23">
        <v>0</v>
      </c>
      <c r="K56" s="23">
        <v>0</v>
      </c>
      <c r="L56" s="23">
        <f>IF(CONFIG_AI[[#This Row],[CUSTOM LIMITS]]=$AG$15,1,0)</f>
        <v>0</v>
      </c>
      <c r="M56" s="23">
        <f>IF(CONFIG_AI[[#This Row],[CONFIG]]=$AG$15,1,0)</f>
        <v>0</v>
      </c>
      <c r="N56" s="23">
        <f t="shared" si="1"/>
        <v>287</v>
      </c>
      <c r="O56" s="23" t="str" cm="1">
        <f t="array" ref="O56">INDEX(DB_MEAS[],E56+1,4)</f>
        <v>SPARE</v>
      </c>
      <c r="P56" s="23" cm="1">
        <f t="array" ref="P56">INDEX(DB_MEAS[],E56+1,6)</f>
        <v>0</v>
      </c>
      <c r="X56" s="27"/>
      <c r="Y56" s="27"/>
    </row>
    <row r="57" spans="1:25" x14ac:dyDescent="0.25">
      <c r="A57" s="23">
        <v>5</v>
      </c>
      <c r="B57" s="23" t="str" cm="1">
        <f t="array" ref="B57">INDEX(AI_MODUL_NAMES[],1+CONFIG_AI[[#This Row],[MODUL NUM]],2)</f>
        <v>SPARE</v>
      </c>
      <c r="C57" s="23">
        <v>3</v>
      </c>
      <c r="D57" s="23" t="s">
        <v>29</v>
      </c>
      <c r="E57" s="23">
        <v>287</v>
      </c>
      <c r="F57" s="24" t="str" cm="1">
        <f t="array" ref="F57">INDEX(DB_MEAS[],E57+1,1)</f>
        <v>SPARE</v>
      </c>
      <c r="G57" s="24" cm="1">
        <f t="array" ref="G57">INDEX(DB_MEAS[],E57+1,3)</f>
        <v>0</v>
      </c>
      <c r="H57" s="25" t="s">
        <v>46</v>
      </c>
      <c r="I57" s="23" t="s">
        <v>29</v>
      </c>
      <c r="J57" s="23">
        <v>0</v>
      </c>
      <c r="K57" s="23">
        <v>0</v>
      </c>
      <c r="L57" s="23">
        <f>IF(CONFIG_AI[[#This Row],[CUSTOM LIMITS]]=$AG$15,1,0)</f>
        <v>0</v>
      </c>
      <c r="M57" s="23">
        <f>IF(CONFIG_AI[[#This Row],[CONFIG]]=$AG$15,1,0)</f>
        <v>0</v>
      </c>
      <c r="N57" s="23">
        <f t="shared" si="1"/>
        <v>287</v>
      </c>
      <c r="O57" s="23" t="str" cm="1">
        <f t="array" ref="O57">INDEX(DB_MEAS[],E57+1,4)</f>
        <v>SPARE</v>
      </c>
      <c r="P57" s="23" cm="1">
        <f t="array" ref="P57">INDEX(DB_MEAS[],E57+1,6)</f>
        <v>0</v>
      </c>
      <c r="X57" s="27"/>
      <c r="Y57" s="27"/>
    </row>
    <row r="58" spans="1:25" x14ac:dyDescent="0.25">
      <c r="A58" s="23">
        <v>5</v>
      </c>
      <c r="B58" s="23" t="str" cm="1">
        <f t="array" ref="B58">INDEX(AI_MODUL_NAMES[],1+CONFIG_AI[[#This Row],[MODUL NUM]],2)</f>
        <v>SPARE</v>
      </c>
      <c r="C58" s="23">
        <v>4</v>
      </c>
      <c r="D58" s="23" t="s">
        <v>29</v>
      </c>
      <c r="E58" s="23">
        <v>287</v>
      </c>
      <c r="F58" s="24" t="str" cm="1">
        <f t="array" ref="F58">INDEX(DB_MEAS[],E58+1,1)</f>
        <v>SPARE</v>
      </c>
      <c r="G58" s="24" cm="1">
        <f t="array" ref="G58">INDEX(DB_MEAS[],E58+1,3)</f>
        <v>0</v>
      </c>
      <c r="H58" s="25" t="s">
        <v>46</v>
      </c>
      <c r="I58" s="23" t="s">
        <v>29</v>
      </c>
      <c r="J58" s="23">
        <v>0</v>
      </c>
      <c r="K58" s="23">
        <v>0</v>
      </c>
      <c r="L58" s="23">
        <f>IF(CONFIG_AI[[#This Row],[CUSTOM LIMITS]]=$AG$15,1,0)</f>
        <v>0</v>
      </c>
      <c r="M58" s="23">
        <f>IF(CONFIG_AI[[#This Row],[CONFIG]]=$AG$15,1,0)</f>
        <v>0</v>
      </c>
      <c r="N58" s="23">
        <f t="shared" si="1"/>
        <v>287</v>
      </c>
      <c r="O58" s="23" t="str" cm="1">
        <f t="array" ref="O58">INDEX(DB_MEAS[],E58+1,4)</f>
        <v>SPARE</v>
      </c>
      <c r="P58" s="23" cm="1">
        <f t="array" ref="P58">INDEX(DB_MEAS[],E58+1,6)</f>
        <v>0</v>
      </c>
      <c r="X58" s="27"/>
      <c r="Y58" s="27"/>
    </row>
    <row r="59" spans="1:25" x14ac:dyDescent="0.25">
      <c r="A59" s="23">
        <v>5</v>
      </c>
      <c r="B59" s="23" t="str" cm="1">
        <f t="array" ref="B59">INDEX(AI_MODUL_NAMES[],1+CONFIG_AI[[#This Row],[MODUL NUM]],2)</f>
        <v>SPARE</v>
      </c>
      <c r="C59" s="23">
        <v>5</v>
      </c>
      <c r="D59" s="23" t="s">
        <v>29</v>
      </c>
      <c r="E59" s="23">
        <v>287</v>
      </c>
      <c r="F59" s="24" t="str" cm="1">
        <f t="array" ref="F59">INDEX(DB_MEAS[],E59+1,1)</f>
        <v>SPARE</v>
      </c>
      <c r="G59" s="24" cm="1">
        <f t="array" ref="G59">INDEX(DB_MEAS[],E59+1,3)</f>
        <v>0</v>
      </c>
      <c r="H59" s="25" t="s">
        <v>46</v>
      </c>
      <c r="I59" s="23" t="s">
        <v>29</v>
      </c>
      <c r="J59" s="23">
        <v>0</v>
      </c>
      <c r="K59" s="23">
        <v>0</v>
      </c>
      <c r="L59" s="23">
        <f>IF(CONFIG_AI[[#This Row],[CUSTOM LIMITS]]=$AG$15,1,0)</f>
        <v>0</v>
      </c>
      <c r="M59" s="23">
        <f>IF(CONFIG_AI[[#This Row],[CONFIG]]=$AG$15,1,0)</f>
        <v>0</v>
      </c>
      <c r="N59" s="23">
        <f t="shared" si="1"/>
        <v>287</v>
      </c>
      <c r="O59" s="23" t="str" cm="1">
        <f t="array" ref="O59">INDEX(DB_MEAS[],E59+1,4)</f>
        <v>SPARE</v>
      </c>
      <c r="P59" s="23" cm="1">
        <f t="array" ref="P59">INDEX(DB_MEAS[],E59+1,6)</f>
        <v>0</v>
      </c>
      <c r="X59" s="27"/>
      <c r="Y59" s="27"/>
    </row>
    <row r="60" spans="1:25" x14ac:dyDescent="0.25">
      <c r="A60" s="23">
        <v>5</v>
      </c>
      <c r="B60" s="23" t="str" cm="1">
        <f t="array" ref="B60">INDEX(AI_MODUL_NAMES[],1+CONFIG_AI[[#This Row],[MODUL NUM]],2)</f>
        <v>SPARE</v>
      </c>
      <c r="C60" s="23">
        <v>6</v>
      </c>
      <c r="D60" s="23" t="s">
        <v>29</v>
      </c>
      <c r="E60" s="23">
        <v>287</v>
      </c>
      <c r="F60" s="24" t="str" cm="1">
        <f t="array" ref="F60">INDEX(DB_MEAS[],E60+1,1)</f>
        <v>SPARE</v>
      </c>
      <c r="G60" s="24" cm="1">
        <f t="array" ref="G60">INDEX(DB_MEAS[],E60+1,3)</f>
        <v>0</v>
      </c>
      <c r="H60" s="25" t="s">
        <v>46</v>
      </c>
      <c r="I60" s="23" t="s">
        <v>29</v>
      </c>
      <c r="J60" s="23">
        <v>0</v>
      </c>
      <c r="K60" s="23">
        <v>0</v>
      </c>
      <c r="L60" s="23">
        <f>IF(CONFIG_AI[[#This Row],[CUSTOM LIMITS]]=$AG$15,1,0)</f>
        <v>0</v>
      </c>
      <c r="M60" s="23">
        <f>IF(CONFIG_AI[[#This Row],[CONFIG]]=$AG$15,1,0)</f>
        <v>0</v>
      </c>
      <c r="N60" s="23">
        <f t="shared" si="1"/>
        <v>287</v>
      </c>
      <c r="O60" s="23" t="str" cm="1">
        <f t="array" ref="O60">INDEX(DB_MEAS[],E60+1,4)</f>
        <v>SPARE</v>
      </c>
      <c r="P60" s="23" cm="1">
        <f t="array" ref="P60">INDEX(DB_MEAS[],E60+1,6)</f>
        <v>0</v>
      </c>
      <c r="X60" s="27"/>
      <c r="Y60" s="27"/>
    </row>
    <row r="61" spans="1:25" x14ac:dyDescent="0.25">
      <c r="A61" s="23">
        <v>5</v>
      </c>
      <c r="B61" s="23" t="str" cm="1">
        <f t="array" ref="B61">INDEX(AI_MODUL_NAMES[],1+CONFIG_AI[[#This Row],[MODUL NUM]],2)</f>
        <v>SPARE</v>
      </c>
      <c r="C61" s="23">
        <v>7</v>
      </c>
      <c r="D61" s="23" t="s">
        <v>29</v>
      </c>
      <c r="E61" s="23">
        <v>287</v>
      </c>
      <c r="F61" s="24" t="str" cm="1">
        <f t="array" ref="F61">INDEX(DB_MEAS[],E61+1,1)</f>
        <v>SPARE</v>
      </c>
      <c r="G61" s="24" cm="1">
        <f t="array" ref="G61">INDEX(DB_MEAS[],E61+1,3)</f>
        <v>0</v>
      </c>
      <c r="H61" s="25" t="s">
        <v>46</v>
      </c>
      <c r="I61" s="23" t="s">
        <v>29</v>
      </c>
      <c r="J61" s="23">
        <v>0</v>
      </c>
      <c r="K61" s="23">
        <v>0</v>
      </c>
      <c r="L61" s="23">
        <f>IF(CONFIG_AI[[#This Row],[CUSTOM LIMITS]]=$AG$15,1,0)</f>
        <v>0</v>
      </c>
      <c r="M61" s="23">
        <f>IF(CONFIG_AI[[#This Row],[CONFIG]]=$AG$15,1,0)</f>
        <v>0</v>
      </c>
      <c r="N61" s="23">
        <f t="shared" si="1"/>
        <v>287</v>
      </c>
      <c r="O61" s="23" t="str" cm="1">
        <f t="array" ref="O61">INDEX(DB_MEAS[],E61+1,4)</f>
        <v>SPARE</v>
      </c>
      <c r="P61" s="23" cm="1">
        <f t="array" ref="P61">INDEX(DB_MEAS[],E61+1,6)</f>
        <v>0</v>
      </c>
      <c r="X61" s="27"/>
      <c r="Y61" s="27"/>
    </row>
    <row r="62" spans="1:25" x14ac:dyDescent="0.25">
      <c r="A62" s="23"/>
      <c r="B62" s="23"/>
      <c r="C62" s="23"/>
      <c r="D62" s="23"/>
      <c r="E62" s="23"/>
      <c r="F62" s="24" t="str" cm="1">
        <f t="array" ref="F62">INDEX(DB_MEAS[],E62+1,1)</f>
        <v>TURBINE_AND_HPU</v>
      </c>
      <c r="G62" s="24" cm="1">
        <f t="array" ref="G62">INDEX(DB_MEAS[],E62+1,3)</f>
        <v>0</v>
      </c>
      <c r="H62" s="25"/>
      <c r="I62" s="23"/>
      <c r="J62" s="23"/>
      <c r="K62" s="23"/>
      <c r="L62" s="23">
        <f>IF(CONFIG_AI[[#This Row],[CUSTOM LIMITS]]=$AG$15,1,0)</f>
        <v>0</v>
      </c>
      <c r="M62" s="23">
        <f>IF(CONFIG_AI[[#This Row],[CONFIG]]=$AG$15,1,0)</f>
        <v>0</v>
      </c>
      <c r="N62" s="23">
        <f t="shared" si="1"/>
        <v>287</v>
      </c>
      <c r="O62" s="23" t="str" cm="1">
        <f t="array" ref="O62">INDEX(DB_MEAS[],E62+1,4)</f>
        <v>Turbine wicket gate position</v>
      </c>
      <c r="P62" s="23" t="str" cm="1">
        <f t="array" ref="P62">INDEX(DB_MEAS[],E62+1,6)</f>
        <v>%</v>
      </c>
      <c r="X62" s="27"/>
      <c r="Y62" s="27"/>
    </row>
    <row r="63" spans="1:25" x14ac:dyDescent="0.25">
      <c r="A63" s="23"/>
      <c r="B63" s="23"/>
      <c r="C63" s="23"/>
      <c r="D63" s="23"/>
      <c r="E63" s="23"/>
      <c r="F63" s="24" t="str" cm="1">
        <f t="array" ref="F63">INDEX(DB_MEAS[],E63+1,1)</f>
        <v>TURBINE_AND_HPU</v>
      </c>
      <c r="G63" s="24" cm="1">
        <f t="array" ref="G63">INDEX(DB_MEAS[],E63+1,3)</f>
        <v>0</v>
      </c>
      <c r="H63" s="25"/>
      <c r="I63" s="23"/>
      <c r="J63" s="23"/>
      <c r="K63" s="23"/>
      <c r="L63" s="23">
        <f>IF(CONFIG_AI[[#This Row],[CUSTOM LIMITS]]=$AG$15,1,0)</f>
        <v>0</v>
      </c>
      <c r="M63" s="23">
        <f>IF(CONFIG_AI[[#This Row],[CONFIG]]=$AG$15,1,0)</f>
        <v>0</v>
      </c>
      <c r="N63" s="23">
        <f t="shared" si="1"/>
        <v>287</v>
      </c>
      <c r="O63" s="23" t="str" cm="1">
        <f t="array" ref="O63">INDEX(DB_MEAS[],E63+1,4)</f>
        <v>Turbine wicket gate position</v>
      </c>
      <c r="P63" s="23" t="str" cm="1">
        <f t="array" ref="P63">INDEX(DB_MEAS[],E63+1,6)</f>
        <v>%</v>
      </c>
      <c r="X63" s="27"/>
      <c r="Y63" s="27"/>
    </row>
    <row r="64" spans="1:25" x14ac:dyDescent="0.25">
      <c r="A64" s="23"/>
      <c r="B64" s="23"/>
      <c r="C64" s="23"/>
      <c r="D64" s="23"/>
      <c r="E64" s="23"/>
      <c r="F64" s="24" t="str" cm="1">
        <f t="array" ref="F64">INDEX(DB_MEAS[],E64+1,1)</f>
        <v>TURBINE_AND_HPU</v>
      </c>
      <c r="G64" s="24" cm="1">
        <f t="array" ref="G64">INDEX(DB_MEAS[],E64+1,3)</f>
        <v>0</v>
      </c>
      <c r="H64" s="25"/>
      <c r="I64" s="23"/>
      <c r="J64" s="23"/>
      <c r="K64" s="23"/>
      <c r="L64" s="23">
        <f>IF(CONFIG_AI[[#This Row],[CUSTOM LIMITS]]=$AG$15,1,0)</f>
        <v>0</v>
      </c>
      <c r="M64" s="23">
        <f>IF(CONFIG_AI[[#This Row],[CONFIG]]=$AG$15,1,0)</f>
        <v>0</v>
      </c>
      <c r="N64" s="23">
        <f t="shared" si="1"/>
        <v>287</v>
      </c>
      <c r="O64" s="23" t="str" cm="1">
        <f t="array" ref="O64">INDEX(DB_MEAS[],E64+1,4)</f>
        <v>Turbine wicket gate position</v>
      </c>
      <c r="P64" s="23" t="str" cm="1">
        <f t="array" ref="P64">INDEX(DB_MEAS[],E64+1,6)</f>
        <v>%</v>
      </c>
      <c r="X64" s="27"/>
      <c r="Y64" s="27"/>
    </row>
    <row r="65" spans="1:25" x14ac:dyDescent="0.25">
      <c r="A65" s="23"/>
      <c r="B65" s="23"/>
      <c r="C65" s="23"/>
      <c r="D65" s="23"/>
      <c r="E65" s="23"/>
      <c r="F65" s="24" t="str" cm="1">
        <f t="array" ref="F65">INDEX(DB_MEAS[],E65+1,1)</f>
        <v>TURBINE_AND_HPU</v>
      </c>
      <c r="G65" s="24" cm="1">
        <f t="array" ref="G65">INDEX(DB_MEAS[],E65+1,3)</f>
        <v>0</v>
      </c>
      <c r="H65" s="25"/>
      <c r="I65" s="23"/>
      <c r="J65" s="23"/>
      <c r="K65" s="23"/>
      <c r="L65" s="23">
        <f>IF(CONFIG_AI[[#This Row],[CUSTOM LIMITS]]=$AG$15,1,0)</f>
        <v>0</v>
      </c>
      <c r="M65" s="23">
        <f>IF(CONFIG_AI[[#This Row],[CONFIG]]=$AG$15,1,0)</f>
        <v>0</v>
      </c>
      <c r="N65" s="23">
        <f t="shared" si="1"/>
        <v>287</v>
      </c>
      <c r="O65" s="23" t="str" cm="1">
        <f t="array" ref="O65">INDEX(DB_MEAS[],E65+1,4)</f>
        <v>Turbine wicket gate position</v>
      </c>
      <c r="P65" s="23" t="str" cm="1">
        <f t="array" ref="P65">INDEX(DB_MEAS[],E65+1,6)</f>
        <v>%</v>
      </c>
      <c r="X65" s="27"/>
      <c r="Y65" s="27"/>
    </row>
    <row r="66" spans="1:25" x14ac:dyDescent="0.25">
      <c r="A66" s="23"/>
      <c r="B66" s="23"/>
      <c r="C66" s="23"/>
      <c r="D66" s="23"/>
      <c r="E66" s="23"/>
      <c r="F66" s="24" t="str" cm="1">
        <f t="array" ref="F66">INDEX(DB_MEAS[],E66+1,1)</f>
        <v>TURBINE_AND_HPU</v>
      </c>
      <c r="G66" s="24" cm="1">
        <f t="array" ref="G66">INDEX(DB_MEAS[],E66+1,3)</f>
        <v>0</v>
      </c>
      <c r="H66" s="25"/>
      <c r="I66" s="23"/>
      <c r="J66" s="23"/>
      <c r="K66" s="23"/>
      <c r="L66" s="23">
        <f>IF(CONFIG_AI[[#This Row],[CUSTOM LIMITS]]=$AG$15,1,0)</f>
        <v>0</v>
      </c>
      <c r="M66" s="23">
        <f>IF(CONFIG_AI[[#This Row],[CONFIG]]=$AG$15,1,0)</f>
        <v>0</v>
      </c>
      <c r="N66" s="23">
        <f t="shared" si="1"/>
        <v>287</v>
      </c>
      <c r="O66" s="23" t="str" cm="1">
        <f t="array" ref="O66">INDEX(DB_MEAS[],E66+1,4)</f>
        <v>Turbine wicket gate position</v>
      </c>
      <c r="P66" s="23" t="str" cm="1">
        <f t="array" ref="P66">INDEX(DB_MEAS[],E66+1,6)</f>
        <v>%</v>
      </c>
      <c r="X66" s="27"/>
      <c r="Y66" s="27"/>
    </row>
    <row r="67" spans="1:25" x14ac:dyDescent="0.25">
      <c r="A67" s="23"/>
      <c r="B67" s="23"/>
      <c r="C67" s="23"/>
      <c r="D67" s="23"/>
      <c r="E67" s="23"/>
      <c r="F67" s="24" t="str" cm="1">
        <f t="array" ref="F67">INDEX(DB_MEAS[],E67+1,1)</f>
        <v>TURBINE_AND_HPU</v>
      </c>
      <c r="G67" s="24" cm="1">
        <f t="array" ref="G67">INDEX(DB_MEAS[],E67+1,3)</f>
        <v>0</v>
      </c>
      <c r="H67" s="25"/>
      <c r="I67" s="23"/>
      <c r="J67" s="23"/>
      <c r="K67" s="23"/>
      <c r="L67" s="23">
        <f>IF(CONFIG_AI[[#This Row],[CUSTOM LIMITS]]=$AG$15,1,0)</f>
        <v>0</v>
      </c>
      <c r="M67" s="23">
        <f>IF(CONFIG_AI[[#This Row],[CONFIG]]=$AG$15,1,0)</f>
        <v>0</v>
      </c>
      <c r="N67" s="23">
        <f t="shared" si="1"/>
        <v>287</v>
      </c>
      <c r="O67" s="23" t="str" cm="1">
        <f t="array" ref="O67">INDEX(DB_MEAS[],E67+1,4)</f>
        <v>Turbine wicket gate position</v>
      </c>
      <c r="P67" s="23" t="str" cm="1">
        <f t="array" ref="P67">INDEX(DB_MEAS[],E67+1,6)</f>
        <v>%</v>
      </c>
      <c r="X67" s="27"/>
      <c r="Y67" s="27"/>
    </row>
    <row r="68" spans="1:25" x14ac:dyDescent="0.25">
      <c r="A68" s="23"/>
      <c r="B68" s="23"/>
      <c r="C68" s="23"/>
      <c r="D68" s="23"/>
      <c r="E68" s="23"/>
      <c r="F68" s="24" t="str" cm="1">
        <f t="array" ref="F68">INDEX(DB_MEAS[],E68+1,1)</f>
        <v>TURBINE_AND_HPU</v>
      </c>
      <c r="G68" s="24" cm="1">
        <f t="array" ref="G68">INDEX(DB_MEAS[],E68+1,3)</f>
        <v>0</v>
      </c>
      <c r="H68" s="25"/>
      <c r="I68" s="23"/>
      <c r="J68" s="23"/>
      <c r="K68" s="23"/>
      <c r="L68" s="23">
        <f>IF(CONFIG_AI[[#This Row],[CUSTOM LIMITS]]=$AG$15,1,0)</f>
        <v>0</v>
      </c>
      <c r="M68" s="23">
        <f>IF(CONFIG_AI[[#This Row],[CONFIG]]=$AG$15,1,0)</f>
        <v>0</v>
      </c>
      <c r="N68" s="23">
        <f t="shared" si="1"/>
        <v>287</v>
      </c>
      <c r="O68" s="23" t="str" cm="1">
        <f t="array" ref="O68">INDEX(DB_MEAS[],E68+1,4)</f>
        <v>Turbine wicket gate position</v>
      </c>
      <c r="P68" s="23" t="str" cm="1">
        <f t="array" ref="P68">INDEX(DB_MEAS[],E68+1,6)</f>
        <v>%</v>
      </c>
      <c r="X68" s="27"/>
      <c r="Y68" s="27"/>
    </row>
    <row r="69" spans="1:25" x14ac:dyDescent="0.25">
      <c r="A69" s="23"/>
      <c r="B69" s="23"/>
      <c r="C69" s="23"/>
      <c r="D69" s="23"/>
      <c r="E69" s="23"/>
      <c r="F69" s="24" t="str" cm="1">
        <f t="array" ref="F69">INDEX(DB_MEAS[],E69+1,1)</f>
        <v>TURBINE_AND_HPU</v>
      </c>
      <c r="G69" s="24" cm="1">
        <f t="array" ref="G69">INDEX(DB_MEAS[],E69+1,3)</f>
        <v>0</v>
      </c>
      <c r="H69" s="25"/>
      <c r="I69" s="23"/>
      <c r="J69" s="23"/>
      <c r="K69" s="23"/>
      <c r="L69" s="23">
        <f>IF(CONFIG_AI[[#This Row],[CUSTOM LIMITS]]=$AG$15,1,0)</f>
        <v>0</v>
      </c>
      <c r="M69" s="23">
        <f>IF(CONFIG_AI[[#This Row],[CONFIG]]=$AG$15,1,0)</f>
        <v>0</v>
      </c>
      <c r="N69" s="23">
        <f t="shared" si="1"/>
        <v>287</v>
      </c>
      <c r="O69" s="23" t="str" cm="1">
        <f t="array" ref="O69">INDEX(DB_MEAS[],E69+1,4)</f>
        <v>Turbine wicket gate position</v>
      </c>
      <c r="P69" s="23" t="str" cm="1">
        <f t="array" ref="P69">INDEX(DB_MEAS[],E69+1,6)</f>
        <v>%</v>
      </c>
      <c r="X69" s="27"/>
      <c r="Y69" s="27"/>
    </row>
  </sheetData>
  <mergeCells count="2">
    <mergeCell ref="A1:Y5"/>
    <mergeCell ref="A6:G7"/>
  </mergeCells>
  <phoneticPr fontId="2" type="noConversion"/>
  <conditionalFormatting sqref="A14:P69">
    <cfRule type="expression" priority="439" stopIfTrue="1">
      <formula>$D14=$AG$14</formula>
    </cfRule>
    <cfRule type="expression" dxfId="490" priority="440" stopIfTrue="1">
      <formula>#REF!=0</formula>
    </cfRule>
    <cfRule type="expression" dxfId="489" priority="441" stopIfTrue="1">
      <formula>#REF!=0</formula>
    </cfRule>
    <cfRule type="expression" dxfId="488" priority="442" stopIfTrue="1">
      <formula>#REF!=0</formula>
    </cfRule>
    <cfRule type="expression" dxfId="487" priority="443">
      <formula>$D14=$AG$15</formula>
    </cfRule>
  </conditionalFormatting>
  <dataValidations count="1">
    <dataValidation type="list" allowBlank="1" showInputMessage="1" showErrorMessage="1" sqref="I14:I69 D14:D69" xr:uid="{1C58439C-DD87-4827-A241-EBBE70734A2E}">
      <formula1>$AG$14:$AG$15</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100" r:id="rId4" name="Create_Data_for_FB_AI_x">
          <controlPr defaultSize="0" autoLine="0" r:id="rId5">
            <anchor moveWithCells="1">
              <from>
                <xdr:col>6</xdr:col>
                <xdr:colOff>1352550</xdr:colOff>
                <xdr:row>7</xdr:row>
                <xdr:rowOff>171450</xdr:rowOff>
              </from>
              <to>
                <xdr:col>8</xdr:col>
                <xdr:colOff>714375</xdr:colOff>
                <xdr:row>11</xdr:row>
                <xdr:rowOff>57150</xdr:rowOff>
              </to>
            </anchor>
          </controlPr>
        </control>
      </mc:Choice>
      <mc:Fallback>
        <control shapeId="4100" r:id="rId4" name="Create_Data_for_FB_AI_x"/>
      </mc:Fallback>
    </mc:AlternateContent>
  </controls>
  <tableParts count="2">
    <tablePart r:id="rId6"/>
    <tablePart r:id="rId7"/>
  </tableParts>
  <extLst>
    <ext xmlns:x15="http://schemas.microsoft.com/office/spreadsheetml/2010/11/main" uri="{3A4CF648-6AED-40f4-86FF-DC5316D8AED3}">
      <x14:slicerList xmlns:x14="http://schemas.microsoft.com/office/spreadsheetml/2009/9/main">
        <x14:slicer r:id="rId8"/>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971523-E013-4D9F-9EB3-4760646ABD6E}">
  <sheetPr codeName="List8">
    <tabColor rgb="FFFFFF00"/>
  </sheetPr>
  <dimension ref="A1:AJ61"/>
  <sheetViews>
    <sheetView zoomScale="70" zoomScaleNormal="70" workbookViewId="0">
      <selection activeCell="K14" sqref="K14"/>
    </sheetView>
  </sheetViews>
  <sheetFormatPr defaultColWidth="9.140625" defaultRowHeight="15" x14ac:dyDescent="0.25"/>
  <cols>
    <col min="1" max="1" width="8.85546875" customWidth="1"/>
    <col min="2" max="2" width="9.42578125" customWidth="1"/>
    <col min="3" max="3" width="6.140625" customWidth="1"/>
    <col min="4" max="4" width="11" customWidth="1"/>
    <col min="5" max="5" width="4.28515625" customWidth="1"/>
    <col min="6" max="6" width="24" customWidth="1"/>
    <col min="7" max="7" width="28" customWidth="1"/>
    <col min="8" max="9" width="9.140625" customWidth="1"/>
    <col min="10" max="10" width="7.42578125" customWidth="1"/>
    <col min="11" max="11" width="7" customWidth="1"/>
    <col min="12" max="12" width="9.140625" customWidth="1"/>
    <col min="13" max="14" width="8.7109375" customWidth="1"/>
    <col min="15" max="15" width="24.42578125" customWidth="1"/>
    <col min="16" max="16" width="7.7109375" customWidth="1"/>
    <col min="17" max="33" width="9.140625" style="27"/>
    <col min="34" max="34" width="10" style="27" customWidth="1"/>
    <col min="35" max="35" width="15.42578125" style="27" customWidth="1"/>
    <col min="36" max="16384" width="9.140625" style="27"/>
  </cols>
  <sheetData>
    <row r="1" spans="1:36" x14ac:dyDescent="0.25">
      <c r="A1" s="108" t="s">
        <v>47</v>
      </c>
      <c r="B1" s="108"/>
      <c r="C1" s="108"/>
      <c r="D1" s="108"/>
      <c r="E1" s="108"/>
      <c r="F1" s="108"/>
      <c r="G1" s="108"/>
      <c r="H1" s="108"/>
      <c r="I1" s="108"/>
      <c r="J1" s="108"/>
      <c r="K1" s="108"/>
      <c r="L1" s="108"/>
      <c r="M1" s="108"/>
      <c r="N1" s="108"/>
      <c r="O1" s="108"/>
      <c r="P1" s="108"/>
      <c r="Q1" s="108"/>
      <c r="R1" s="108"/>
      <c r="S1" s="108"/>
      <c r="T1" s="108"/>
      <c r="U1" s="108"/>
      <c r="V1" s="108"/>
      <c r="W1" s="108"/>
      <c r="X1" s="108"/>
      <c r="Y1" s="108"/>
      <c r="Z1" s="108"/>
      <c r="AA1" s="108"/>
      <c r="AB1" s="108"/>
      <c r="AC1" s="108"/>
      <c r="AD1" s="108"/>
    </row>
    <row r="2" spans="1:36" x14ac:dyDescent="0.25">
      <c r="A2" s="108"/>
      <c r="B2" s="108"/>
      <c r="C2" s="108"/>
      <c r="D2" s="108"/>
      <c r="E2" s="108"/>
      <c r="F2" s="108"/>
      <c r="G2" s="108"/>
      <c r="H2" s="108"/>
      <c r="I2" s="108"/>
      <c r="J2" s="108"/>
      <c r="K2" s="108"/>
      <c r="L2" s="108"/>
      <c r="M2" s="108"/>
      <c r="N2" s="108"/>
      <c r="O2" s="108"/>
      <c r="P2" s="108"/>
      <c r="Q2" s="108"/>
      <c r="R2" s="108"/>
      <c r="S2" s="108"/>
      <c r="T2" s="108"/>
      <c r="U2" s="108"/>
      <c r="V2" s="108"/>
      <c r="W2" s="108"/>
      <c r="X2" s="108"/>
      <c r="Y2" s="108"/>
      <c r="Z2" s="108"/>
      <c r="AA2" s="108"/>
      <c r="AB2" s="108"/>
      <c r="AC2" s="108"/>
      <c r="AD2" s="108"/>
    </row>
    <row r="3" spans="1:36" x14ac:dyDescent="0.25">
      <c r="A3" s="108"/>
      <c r="B3" s="108"/>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108"/>
      <c r="AC3" s="108"/>
      <c r="AD3" s="108"/>
    </row>
    <row r="4" spans="1:36" x14ac:dyDescent="0.25">
      <c r="A4" s="108"/>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8"/>
      <c r="AB4" s="108"/>
      <c r="AC4" s="108"/>
      <c r="AD4" s="108"/>
    </row>
    <row r="5" spans="1:36" x14ac:dyDescent="0.25">
      <c r="A5" s="108"/>
      <c r="B5" s="108"/>
      <c r="C5" s="108"/>
      <c r="D5" s="108"/>
      <c r="E5" s="108"/>
      <c r="F5" s="108"/>
      <c r="G5" s="108"/>
      <c r="H5" s="108"/>
      <c r="I5" s="108"/>
      <c r="J5" s="108"/>
      <c r="K5" s="108"/>
      <c r="L5" s="108"/>
      <c r="M5" s="108"/>
      <c r="N5" s="108"/>
      <c r="O5" s="108"/>
      <c r="P5" s="108"/>
      <c r="Q5" s="108"/>
      <c r="R5" s="108"/>
      <c r="S5" s="108"/>
      <c r="T5" s="108"/>
      <c r="U5" s="108"/>
      <c r="V5" s="108"/>
      <c r="W5" s="108"/>
      <c r="X5" s="108"/>
      <c r="Y5" s="108"/>
      <c r="Z5" s="108"/>
      <c r="AA5" s="108"/>
      <c r="AB5" s="108"/>
      <c r="AC5" s="108"/>
      <c r="AD5" s="108"/>
    </row>
    <row r="6" spans="1:36" x14ac:dyDescent="0.25">
      <c r="A6" s="27"/>
      <c r="B6" s="27"/>
      <c r="C6" s="27"/>
      <c r="D6" s="27"/>
      <c r="E6" s="27"/>
      <c r="F6" s="27"/>
      <c r="G6" s="27"/>
      <c r="H6" s="27"/>
      <c r="I6" s="27"/>
      <c r="J6" s="27"/>
      <c r="K6" s="27"/>
      <c r="L6" s="27"/>
      <c r="M6" s="27"/>
      <c r="N6" s="27"/>
      <c r="O6" s="27"/>
      <c r="P6" s="27"/>
    </row>
    <row r="7" spans="1:36" x14ac:dyDescent="0.25">
      <c r="A7" s="27"/>
      <c r="B7" s="27"/>
      <c r="C7" s="27"/>
      <c r="D7" s="27"/>
      <c r="E7" s="27"/>
      <c r="F7" s="27"/>
      <c r="G7" s="27"/>
      <c r="H7" s="27"/>
      <c r="I7" s="27"/>
      <c r="J7" s="27"/>
      <c r="K7" s="27"/>
      <c r="L7" s="27"/>
      <c r="M7" s="27"/>
      <c r="N7" s="27"/>
      <c r="O7" s="27"/>
      <c r="P7" s="27"/>
    </row>
    <row r="8" spans="1:36" x14ac:dyDescent="0.25">
      <c r="A8" s="27"/>
      <c r="B8" s="27"/>
      <c r="C8" s="27"/>
      <c r="D8" s="27"/>
      <c r="E8" s="27"/>
      <c r="F8" s="27"/>
      <c r="G8" s="27"/>
      <c r="H8" s="27"/>
      <c r="I8" s="27"/>
      <c r="J8" s="27"/>
      <c r="K8" s="27"/>
      <c r="L8" s="27"/>
      <c r="M8" s="27"/>
      <c r="N8" s="27"/>
      <c r="O8" s="27"/>
      <c r="P8" s="27"/>
    </row>
    <row r="9" spans="1:36" x14ac:dyDescent="0.25">
      <c r="A9" s="27"/>
      <c r="B9" s="27"/>
      <c r="C9" s="27"/>
      <c r="D9" s="27"/>
      <c r="E9" s="27"/>
      <c r="F9" s="27"/>
      <c r="G9" s="27"/>
      <c r="H9" s="27"/>
      <c r="I9" s="27"/>
      <c r="J9" s="27"/>
      <c r="K9" s="27"/>
      <c r="L9" s="27"/>
      <c r="M9" s="27"/>
      <c r="N9" s="27"/>
      <c r="O9" s="27"/>
      <c r="P9" s="27"/>
    </row>
    <row r="10" spans="1:36" x14ac:dyDescent="0.25">
      <c r="A10" s="27"/>
      <c r="B10" s="27"/>
      <c r="C10" s="27"/>
      <c r="D10" s="27"/>
      <c r="E10" s="27"/>
      <c r="F10" s="27"/>
      <c r="G10" s="27"/>
      <c r="H10" s="27"/>
      <c r="I10" s="27"/>
      <c r="J10" s="27"/>
      <c r="K10" s="27"/>
      <c r="L10" s="27"/>
      <c r="M10" s="27"/>
      <c r="N10" s="27"/>
      <c r="O10" s="27"/>
      <c r="P10" s="27"/>
    </row>
    <row r="11" spans="1:36" x14ac:dyDescent="0.25">
      <c r="A11" s="27"/>
      <c r="B11" s="27"/>
      <c r="C11" s="27"/>
      <c r="D11" s="27"/>
      <c r="E11" s="27"/>
      <c r="F11" s="27"/>
      <c r="G11" s="27"/>
      <c r="H11" s="27"/>
      <c r="I11" s="27"/>
      <c r="J11" s="27"/>
      <c r="K11" s="27"/>
      <c r="L11" s="27"/>
      <c r="M11" s="27"/>
      <c r="N11" s="27"/>
      <c r="O11" s="27"/>
      <c r="P11" s="27"/>
    </row>
    <row r="12" spans="1:36" x14ac:dyDescent="0.25">
      <c r="A12" s="27"/>
      <c r="B12" s="27"/>
      <c r="C12" s="27"/>
      <c r="D12" s="27"/>
      <c r="E12" s="27"/>
      <c r="F12" s="27"/>
      <c r="G12" s="27"/>
      <c r="H12" s="27"/>
      <c r="I12" s="27"/>
      <c r="J12" s="27"/>
      <c r="K12" s="27"/>
      <c r="L12" s="27"/>
      <c r="M12" s="27"/>
      <c r="N12" s="27"/>
      <c r="O12" s="27"/>
      <c r="P12" s="27"/>
    </row>
    <row r="13" spans="1:36" ht="25.5" x14ac:dyDescent="0.25">
      <c r="A13" s="58" t="s">
        <v>18</v>
      </c>
      <c r="B13" s="58" t="s">
        <v>8</v>
      </c>
      <c r="C13" s="58" t="s">
        <v>19</v>
      </c>
      <c r="D13" s="58" t="s">
        <v>20</v>
      </c>
      <c r="E13" s="58" t="s">
        <v>36</v>
      </c>
      <c r="F13" s="58" t="s">
        <v>37</v>
      </c>
      <c r="G13" s="58" t="s">
        <v>38</v>
      </c>
      <c r="H13" s="58" t="s">
        <v>39</v>
      </c>
      <c r="I13" s="58" t="s">
        <v>40</v>
      </c>
      <c r="J13" s="58" t="s">
        <v>41</v>
      </c>
      <c r="K13" s="58" t="s">
        <v>42</v>
      </c>
      <c r="L13" s="58" t="s">
        <v>43</v>
      </c>
      <c r="M13" s="60" t="s">
        <v>24</v>
      </c>
      <c r="N13" s="60" t="s">
        <v>44</v>
      </c>
      <c r="O13" s="60" t="s">
        <v>6343</v>
      </c>
      <c r="P13" s="60" t="s">
        <v>800</v>
      </c>
      <c r="AH13" s="27" t="s">
        <v>26</v>
      </c>
      <c r="AI13" s="27" t="s">
        <v>27</v>
      </c>
      <c r="AJ13" s="27" t="s">
        <v>48</v>
      </c>
    </row>
    <row r="14" spans="1:36" x14ac:dyDescent="0.25">
      <c r="A14" s="23">
        <v>0</v>
      </c>
      <c r="B14" s="23" t="str" cm="1">
        <f t="array" ref="B14">INDEX(RTD_MODUL_NAMES[],1+CONFIG_RTD[[#This Row],[MODUL NUM]],2)</f>
        <v>A154</v>
      </c>
      <c r="C14" s="23">
        <v>0</v>
      </c>
      <c r="D14" s="23" t="s">
        <v>31</v>
      </c>
      <c r="E14" s="23">
        <v>12</v>
      </c>
      <c r="F14" s="23" t="str" cm="1">
        <f t="array" ref="F14">INDEX(DB_MEAS[],E14+1,1)</f>
        <v>TURBINE_AND_HPU</v>
      </c>
      <c r="G14" s="23" cm="1">
        <f t="array" ref="G14">INDEX(DB_MEAS[],E14+1,3)</f>
        <v>0</v>
      </c>
      <c r="H14" s="25" t="s">
        <v>46</v>
      </c>
      <c r="I14" s="25" t="s">
        <v>29</v>
      </c>
      <c r="J14" s="25" t="s">
        <v>6619</v>
      </c>
      <c r="K14" s="25" t="s">
        <v>6619</v>
      </c>
      <c r="L14" s="23">
        <f>IF(CONFIG_RTD[[#This Row],[CUSTOM LIMITS]]=$AI$15,1,0)</f>
        <v>0</v>
      </c>
      <c r="M14" s="23">
        <f>IF(CONFIG_RTD[[#This Row],[CONFIG]]=$AI$15,1,0)</f>
        <v>1</v>
      </c>
      <c r="N14" s="23">
        <f t="shared" ref="N14:N61" si="0">IF(D14=$AI$15,E14,287)</f>
        <v>12</v>
      </c>
      <c r="O14" s="23" t="str" cm="1">
        <f t="array" ref="O14">INDEX(DB_MEAS[],E14+1,4)</f>
        <v>Turbine bearing temperature</v>
      </c>
      <c r="P14" s="23" t="str" cm="1">
        <f t="array" ref="P14">INDEX(DB_MEAS[],E14+1,6)</f>
        <v>°C</v>
      </c>
      <c r="AH14" s="27">
        <v>0</v>
      </c>
      <c r="AI14" s="27" t="s">
        <v>29</v>
      </c>
      <c r="AJ14" s="27">
        <v>287</v>
      </c>
    </row>
    <row r="15" spans="1:36" x14ac:dyDescent="0.25">
      <c r="A15" s="23">
        <v>0</v>
      </c>
      <c r="B15" s="23" t="str" cm="1">
        <f t="array" ref="B15">INDEX(RTD_MODUL_NAMES[],1+CONFIG_RTD[[#This Row],[MODUL NUM]],2)</f>
        <v>A154</v>
      </c>
      <c r="C15" s="23">
        <v>1</v>
      </c>
      <c r="D15" s="23" t="s">
        <v>31</v>
      </c>
      <c r="E15" s="23">
        <v>34</v>
      </c>
      <c r="F15" s="23" t="str" cm="1">
        <f t="array" ref="F15">INDEX(DB_MEAS[],E15+1,1)</f>
        <v>GENERATOR_MECHANICAL</v>
      </c>
      <c r="G15" s="23" cm="1">
        <f t="array" ref="G15">INDEX(DB_MEAS[],E15+1,3)</f>
        <v>0</v>
      </c>
      <c r="H15" s="25" t="s">
        <v>46</v>
      </c>
      <c r="I15" s="25" t="s">
        <v>29</v>
      </c>
      <c r="J15" s="25" t="s">
        <v>6619</v>
      </c>
      <c r="K15" s="25" t="s">
        <v>6619</v>
      </c>
      <c r="L15" s="23">
        <f>IF(CONFIG_RTD[[#This Row],[CUSTOM LIMITS]]=$AI$15,1,0)</f>
        <v>0</v>
      </c>
      <c r="M15" s="23">
        <f>IF(CONFIG_RTD[[#This Row],[CONFIG]]=$AI$15,1,0)</f>
        <v>1</v>
      </c>
      <c r="N15" s="23">
        <f t="shared" si="0"/>
        <v>34</v>
      </c>
      <c r="O15" s="23" t="str" cm="1">
        <f t="array" ref="O15">INDEX(DB_MEAS[],E15+1,4)</f>
        <v>DE oil temperature</v>
      </c>
      <c r="P15" s="23" t="str" cm="1">
        <f t="array" ref="P15">INDEX(DB_MEAS[],E15+1,6)</f>
        <v>°C</v>
      </c>
      <c r="AH15" s="27">
        <v>1</v>
      </c>
      <c r="AI15" s="27" t="s">
        <v>31</v>
      </c>
    </row>
    <row r="16" spans="1:36" x14ac:dyDescent="0.25">
      <c r="A16" s="23">
        <v>0</v>
      </c>
      <c r="B16" s="23" t="str" cm="1">
        <f t="array" ref="B16">INDEX(RTD_MODUL_NAMES[],1+CONFIG_RTD[[#This Row],[MODUL NUM]],2)</f>
        <v>A154</v>
      </c>
      <c r="C16" s="23">
        <v>2</v>
      </c>
      <c r="D16" s="23" t="s">
        <v>31</v>
      </c>
      <c r="E16" s="23">
        <v>35</v>
      </c>
      <c r="F16" s="23" t="str" cm="1">
        <f t="array" ref="F16">INDEX(DB_MEAS[],E16+1,1)</f>
        <v>GENERATOR_MECHANICAL</v>
      </c>
      <c r="G16" s="23" cm="1">
        <f t="array" ref="G16">INDEX(DB_MEAS[],E16+1,3)</f>
        <v>0</v>
      </c>
      <c r="H16" s="25" t="s">
        <v>46</v>
      </c>
      <c r="I16" s="25" t="s">
        <v>29</v>
      </c>
      <c r="J16" s="25" t="s">
        <v>6619</v>
      </c>
      <c r="K16" s="25" t="s">
        <v>6619</v>
      </c>
      <c r="L16" s="23">
        <f>IF(CONFIG_RTD[[#This Row],[CUSTOM LIMITS]]=$AI$15,1,0)</f>
        <v>0</v>
      </c>
      <c r="M16" s="23">
        <f>IF(CONFIG_RTD[[#This Row],[CONFIG]]=$AI$15,1,0)</f>
        <v>1</v>
      </c>
      <c r="N16" s="23">
        <f t="shared" si="0"/>
        <v>35</v>
      </c>
      <c r="O16" s="23" t="str" cm="1">
        <f t="array" ref="O16">INDEX(DB_MEAS[],E16+1,4)</f>
        <v>NDE oil temperature</v>
      </c>
      <c r="P16" s="23" t="str" cm="1">
        <f t="array" ref="P16">INDEX(DB_MEAS[],E16+1,6)</f>
        <v>°C</v>
      </c>
    </row>
    <row r="17" spans="1:16" x14ac:dyDescent="0.25">
      <c r="A17" s="23">
        <v>0</v>
      </c>
      <c r="B17" s="23" t="str" cm="1">
        <f t="array" ref="B17">INDEX(RTD_MODUL_NAMES[],1+CONFIG_RTD[[#This Row],[MODUL NUM]],2)</f>
        <v>A154</v>
      </c>
      <c r="C17" s="23">
        <v>3</v>
      </c>
      <c r="D17" s="23" t="s">
        <v>31</v>
      </c>
      <c r="E17" s="23">
        <v>44</v>
      </c>
      <c r="F17" s="23" t="str" cm="1">
        <f t="array" ref="F17">INDEX(DB_MEAS[],E17+1,1)</f>
        <v>GENERATOR_MECHANICAL</v>
      </c>
      <c r="G17" s="23" cm="1">
        <f t="array" ref="G17">INDEX(DB_MEAS[],E17+1,3)</f>
        <v>0</v>
      </c>
      <c r="H17" s="25" t="s">
        <v>46</v>
      </c>
      <c r="I17" s="25" t="s">
        <v>29</v>
      </c>
      <c r="J17" s="25" t="s">
        <v>6619</v>
      </c>
      <c r="K17" s="25" t="s">
        <v>6619</v>
      </c>
      <c r="L17" s="23">
        <f>IF(CONFIG_RTD[[#This Row],[CUSTOM LIMITS]]=$AI$15,1,0)</f>
        <v>0</v>
      </c>
      <c r="M17" s="23">
        <f>IF(CONFIG_RTD[[#This Row],[CONFIG]]=$AI$15,1,0)</f>
        <v>1</v>
      </c>
      <c r="N17" s="23">
        <f t="shared" si="0"/>
        <v>44</v>
      </c>
      <c r="O17" s="23" t="str" cm="1">
        <f t="array" ref="O17">INDEX(DB_MEAS[],E17+1,4)</f>
        <v>Spare 44</v>
      </c>
      <c r="P17" s="23" t="str" cm="1">
        <f t="array" ref="P17">INDEX(DB_MEAS[],E17+1,6)</f>
        <v>-</v>
      </c>
    </row>
    <row r="18" spans="1:16" x14ac:dyDescent="0.25">
      <c r="A18" s="23">
        <v>0</v>
      </c>
      <c r="B18" s="23" t="str" cm="1">
        <f t="array" ref="B18">INDEX(RTD_MODUL_NAMES[],1+CONFIG_RTD[[#This Row],[MODUL NUM]],2)</f>
        <v>A154</v>
      </c>
      <c r="C18" s="23">
        <v>4</v>
      </c>
      <c r="D18" s="23" t="s">
        <v>29</v>
      </c>
      <c r="E18" s="23">
        <v>287</v>
      </c>
      <c r="F18" s="23" t="str" cm="1">
        <f t="array" ref="F18">INDEX(DB_MEAS[],E18+1,1)</f>
        <v>SPARE</v>
      </c>
      <c r="G18" s="23" cm="1">
        <f t="array" ref="G18">INDEX(DB_MEAS[],E18+1,3)</f>
        <v>0</v>
      </c>
      <c r="H18" s="25" t="s">
        <v>46</v>
      </c>
      <c r="I18" s="25" t="s">
        <v>31</v>
      </c>
      <c r="J18" s="25" t="s">
        <v>6774</v>
      </c>
      <c r="K18" s="25" t="s">
        <v>6781</v>
      </c>
      <c r="L18" s="23">
        <f>IF(CONFIG_RTD[[#This Row],[CUSTOM LIMITS]]=$AI$15,1,0)</f>
        <v>1</v>
      </c>
      <c r="M18" s="23">
        <f>IF(CONFIG_RTD[[#This Row],[CONFIG]]=$AI$15,1,0)</f>
        <v>0</v>
      </c>
      <c r="N18" s="23">
        <f t="shared" si="0"/>
        <v>287</v>
      </c>
      <c r="O18" s="23" t="str" cm="1">
        <f t="array" ref="O18">INDEX(DB_MEAS[],E18+1,4)</f>
        <v>SPARE</v>
      </c>
      <c r="P18" s="23" cm="1">
        <f t="array" ref="P18">INDEX(DB_MEAS[],E18+1,6)</f>
        <v>0</v>
      </c>
    </row>
    <row r="19" spans="1:16" x14ac:dyDescent="0.25">
      <c r="A19" s="23">
        <v>0</v>
      </c>
      <c r="B19" s="23" t="str" cm="1">
        <f t="array" ref="B19">INDEX(RTD_MODUL_NAMES[],1+CONFIG_RTD[[#This Row],[MODUL NUM]],2)</f>
        <v>A154</v>
      </c>
      <c r="C19" s="23">
        <v>5</v>
      </c>
      <c r="D19" s="23" t="s">
        <v>29</v>
      </c>
      <c r="E19" s="23">
        <v>287</v>
      </c>
      <c r="F19" s="23" t="str" cm="1">
        <f t="array" ref="F19">INDEX(DB_MEAS[],E19+1,1)</f>
        <v>SPARE</v>
      </c>
      <c r="G19" s="23" cm="1">
        <f t="array" ref="G19">INDEX(DB_MEAS[],E19+1,3)</f>
        <v>0</v>
      </c>
      <c r="H19" s="25" t="s">
        <v>46</v>
      </c>
      <c r="I19" s="25" t="s">
        <v>29</v>
      </c>
      <c r="J19" s="25" t="s">
        <v>6619</v>
      </c>
      <c r="K19" s="25" t="s">
        <v>6619</v>
      </c>
      <c r="L19" s="23">
        <f>IF(CONFIG_RTD[[#This Row],[CUSTOM LIMITS]]=$AI$15,1,0)</f>
        <v>0</v>
      </c>
      <c r="M19" s="23">
        <f>IF(CONFIG_RTD[[#This Row],[CONFIG]]=$AI$15,1,0)</f>
        <v>0</v>
      </c>
      <c r="N19" s="23">
        <f t="shared" si="0"/>
        <v>287</v>
      </c>
      <c r="O19" s="23" t="str" cm="1">
        <f t="array" ref="O19">INDEX(DB_MEAS[],E19+1,4)</f>
        <v>SPARE</v>
      </c>
      <c r="P19" s="23" cm="1">
        <f t="array" ref="P19">INDEX(DB_MEAS[],E19+1,6)</f>
        <v>0</v>
      </c>
    </row>
    <row r="20" spans="1:16" x14ac:dyDescent="0.25">
      <c r="A20" s="23">
        <v>0</v>
      </c>
      <c r="B20" s="23" t="str" cm="1">
        <f t="array" ref="B20">INDEX(RTD_MODUL_NAMES[],1+CONFIG_RTD[[#This Row],[MODUL NUM]],2)</f>
        <v>A154</v>
      </c>
      <c r="C20" s="23">
        <v>6</v>
      </c>
      <c r="D20" s="23" t="s">
        <v>29</v>
      </c>
      <c r="E20" s="23">
        <v>287</v>
      </c>
      <c r="F20" s="23" t="str" cm="1">
        <f t="array" ref="F20">INDEX(DB_MEAS[],E20+1,1)</f>
        <v>SPARE</v>
      </c>
      <c r="G20" s="23" cm="1">
        <f t="array" ref="G20">INDEX(DB_MEAS[],E20+1,3)</f>
        <v>0</v>
      </c>
      <c r="H20" s="25" t="s">
        <v>46</v>
      </c>
      <c r="I20" s="25" t="s">
        <v>29</v>
      </c>
      <c r="J20" s="25" t="s">
        <v>6619</v>
      </c>
      <c r="K20" s="25" t="s">
        <v>6619</v>
      </c>
      <c r="L20" s="23">
        <f>IF(CONFIG_RTD[[#This Row],[CUSTOM LIMITS]]=$AI$15,1,0)</f>
        <v>0</v>
      </c>
      <c r="M20" s="23">
        <f>IF(CONFIG_RTD[[#This Row],[CONFIG]]=$AI$15,1,0)</f>
        <v>0</v>
      </c>
      <c r="N20" s="23">
        <f t="shared" si="0"/>
        <v>287</v>
      </c>
      <c r="O20" s="23" t="str" cm="1">
        <f t="array" ref="O20">INDEX(DB_MEAS[],E20+1,4)</f>
        <v>SPARE</v>
      </c>
      <c r="P20" s="23" cm="1">
        <f t="array" ref="P20">INDEX(DB_MEAS[],E20+1,6)</f>
        <v>0</v>
      </c>
    </row>
    <row r="21" spans="1:16" x14ac:dyDescent="0.25">
      <c r="A21" s="23">
        <v>0</v>
      </c>
      <c r="B21" s="23" t="str" cm="1">
        <f t="array" ref="B21">INDEX(RTD_MODUL_NAMES[],1+CONFIG_RTD[[#This Row],[MODUL NUM]],2)</f>
        <v>A154</v>
      </c>
      <c r="C21" s="23">
        <v>7</v>
      </c>
      <c r="D21" s="23" t="s">
        <v>29</v>
      </c>
      <c r="E21" s="23">
        <v>287</v>
      </c>
      <c r="F21" s="23" t="str" cm="1">
        <f t="array" ref="F21">INDEX(DB_MEAS[],E21+1,1)</f>
        <v>SPARE</v>
      </c>
      <c r="G21" s="23" cm="1">
        <f t="array" ref="G21">INDEX(DB_MEAS[],E21+1,3)</f>
        <v>0</v>
      </c>
      <c r="H21" s="25" t="s">
        <v>46</v>
      </c>
      <c r="I21" s="25" t="s">
        <v>29</v>
      </c>
      <c r="J21" s="25" t="s">
        <v>6619</v>
      </c>
      <c r="K21" s="25" t="s">
        <v>6619</v>
      </c>
      <c r="L21" s="23">
        <f>IF(CONFIG_RTD[[#This Row],[CUSTOM LIMITS]]=$AI$15,1,0)</f>
        <v>0</v>
      </c>
      <c r="M21" s="23">
        <f>IF(CONFIG_RTD[[#This Row],[CONFIG]]=$AI$15,1,0)</f>
        <v>0</v>
      </c>
      <c r="N21" s="23">
        <f t="shared" si="0"/>
        <v>287</v>
      </c>
      <c r="O21" s="23" t="str" cm="1">
        <f t="array" ref="O21">INDEX(DB_MEAS[],E21+1,4)</f>
        <v>SPARE</v>
      </c>
      <c r="P21" s="23" cm="1">
        <f t="array" ref="P21">INDEX(DB_MEAS[],E21+1,6)</f>
        <v>0</v>
      </c>
    </row>
    <row r="22" spans="1:16" x14ac:dyDescent="0.25">
      <c r="A22" s="23">
        <v>1</v>
      </c>
      <c r="B22" s="23" t="str" cm="1">
        <f t="array" ref="B22">INDEX(RTD_MODUL_NAMES[],1+CONFIG_RTD[[#This Row],[MODUL NUM]],2)</f>
        <v>A155</v>
      </c>
      <c r="C22" s="23">
        <v>0</v>
      </c>
      <c r="D22" s="23" t="s">
        <v>31</v>
      </c>
      <c r="E22" s="23">
        <v>45</v>
      </c>
      <c r="F22" s="23" t="str" cm="1">
        <f t="array" ref="F22">INDEX(DB_MEAS[],E22+1,1)</f>
        <v>GENERATOR_MECHANICAL</v>
      </c>
      <c r="G22" s="23" cm="1">
        <f t="array" ref="G22">INDEX(DB_MEAS[],E22+1,3)</f>
        <v>0</v>
      </c>
      <c r="H22" s="25" t="s">
        <v>46</v>
      </c>
      <c r="I22" s="25" t="s">
        <v>29</v>
      </c>
      <c r="J22" s="25" t="s">
        <v>6775</v>
      </c>
      <c r="K22" s="25" t="s">
        <v>6782</v>
      </c>
      <c r="L22" s="23">
        <f>IF(CONFIG_RTD[[#This Row],[CUSTOM LIMITS]]=$AI$15,1,0)</f>
        <v>0</v>
      </c>
      <c r="M22" s="23">
        <f>IF(CONFIG_RTD[[#This Row],[CONFIG]]=$AI$15,1,0)</f>
        <v>1</v>
      </c>
      <c r="N22" s="23">
        <f t="shared" si="0"/>
        <v>45</v>
      </c>
      <c r="O22" s="23" t="str" cm="1">
        <f t="array" ref="O22">INDEX(DB_MEAS[],E22+1,4)</f>
        <v>Spare 45</v>
      </c>
      <c r="P22" s="23" t="str" cm="1">
        <f t="array" ref="P22">INDEX(DB_MEAS[],E22+1,6)</f>
        <v>-</v>
      </c>
    </row>
    <row r="23" spans="1:16" x14ac:dyDescent="0.25">
      <c r="A23" s="23">
        <v>1</v>
      </c>
      <c r="B23" s="23" t="str" cm="1">
        <f t="array" ref="B23">INDEX(RTD_MODUL_NAMES[],1+CONFIG_RTD[[#This Row],[MODUL NUM]],2)</f>
        <v>A155</v>
      </c>
      <c r="C23" s="23">
        <v>1</v>
      </c>
      <c r="D23" s="23" t="s">
        <v>31</v>
      </c>
      <c r="E23" s="23">
        <v>30</v>
      </c>
      <c r="F23" s="23" t="str" cm="1">
        <f t="array" ref="F23">INDEX(DB_MEAS[],E23+1,1)</f>
        <v>GENERATOR_MECHANICAL</v>
      </c>
      <c r="G23" s="23" cm="1">
        <f t="array" ref="G23">INDEX(DB_MEAS[],E23+1,3)</f>
        <v>0</v>
      </c>
      <c r="H23" s="25" t="s">
        <v>46</v>
      </c>
      <c r="I23" s="25" t="s">
        <v>29</v>
      </c>
      <c r="J23" s="25" t="s">
        <v>6776</v>
      </c>
      <c r="K23" s="25" t="s">
        <v>6783</v>
      </c>
      <c r="L23" s="23">
        <f>IF(CONFIG_RTD[[#This Row],[CUSTOM LIMITS]]=$AI$15,1,0)</f>
        <v>0</v>
      </c>
      <c r="M23" s="23">
        <f>IF(CONFIG_RTD[[#This Row],[CONFIG]]=$AI$15,1,0)</f>
        <v>1</v>
      </c>
      <c r="N23" s="23">
        <f t="shared" si="0"/>
        <v>30</v>
      </c>
      <c r="O23" s="23" t="str" cm="1">
        <f t="array" ref="O23">INDEX(DB_MEAS[],E23+1,4)</f>
        <v>DE bearing temperature 1</v>
      </c>
      <c r="P23" s="23" t="str" cm="1">
        <f t="array" ref="P23">INDEX(DB_MEAS[],E23+1,6)</f>
        <v>°C</v>
      </c>
    </row>
    <row r="24" spans="1:16" x14ac:dyDescent="0.25">
      <c r="A24" s="23">
        <v>1</v>
      </c>
      <c r="B24" s="23" t="str" cm="1">
        <f t="array" ref="B24">INDEX(RTD_MODUL_NAMES[],1+CONFIG_RTD[[#This Row],[MODUL NUM]],2)</f>
        <v>A155</v>
      </c>
      <c r="C24" s="23">
        <v>2</v>
      </c>
      <c r="D24" s="23" t="s">
        <v>31</v>
      </c>
      <c r="E24" s="23">
        <v>27</v>
      </c>
      <c r="F24" s="23" t="str" cm="1">
        <f t="array" ref="F24">INDEX(DB_MEAS[],E24+1,1)</f>
        <v>GENERATOR_MECHANICAL</v>
      </c>
      <c r="G24" s="23" cm="1">
        <f t="array" ref="G24">INDEX(DB_MEAS[],E24+1,3)</f>
        <v>0</v>
      </c>
      <c r="H24" s="25" t="s">
        <v>46</v>
      </c>
      <c r="I24" s="25" t="s">
        <v>29</v>
      </c>
      <c r="J24" s="25" t="s">
        <v>6777</v>
      </c>
      <c r="K24" s="25" t="s">
        <v>6784</v>
      </c>
      <c r="L24" s="23">
        <f>IF(CONFIG_RTD[[#This Row],[CUSTOM LIMITS]]=$AI$15,1,0)</f>
        <v>0</v>
      </c>
      <c r="M24" s="23">
        <f>IF(CONFIG_RTD[[#This Row],[CONFIG]]=$AI$15,1,0)</f>
        <v>1</v>
      </c>
      <c r="N24" s="23">
        <f t="shared" si="0"/>
        <v>27</v>
      </c>
      <c r="O24" s="23" t="str" cm="1">
        <f t="array" ref="O24">INDEX(DB_MEAS[],E24+1,4)</f>
        <v>Winding U</v>
      </c>
      <c r="P24" s="23" t="str" cm="1">
        <f t="array" ref="P24">INDEX(DB_MEAS[],E24+1,6)</f>
        <v>°C</v>
      </c>
    </row>
    <row r="25" spans="1:16" x14ac:dyDescent="0.25">
      <c r="A25" s="23">
        <v>1</v>
      </c>
      <c r="B25" s="23" t="str" cm="1">
        <f t="array" ref="B25">INDEX(RTD_MODUL_NAMES[],1+CONFIG_RTD[[#This Row],[MODUL NUM]],2)</f>
        <v>A155</v>
      </c>
      <c r="C25" s="23">
        <v>3</v>
      </c>
      <c r="D25" s="23" t="s">
        <v>31</v>
      </c>
      <c r="E25" s="23">
        <v>28</v>
      </c>
      <c r="F25" s="23" t="str" cm="1">
        <f t="array" ref="F25">INDEX(DB_MEAS[],E25+1,1)</f>
        <v>GENERATOR_MECHANICAL</v>
      </c>
      <c r="G25" s="23" cm="1">
        <f t="array" ref="G25">INDEX(DB_MEAS[],E25+1,3)</f>
        <v>0</v>
      </c>
      <c r="H25" s="25" t="s">
        <v>46</v>
      </c>
      <c r="I25" s="25" t="s">
        <v>29</v>
      </c>
      <c r="J25" s="25" t="s">
        <v>6777</v>
      </c>
      <c r="K25" s="25" t="s">
        <v>6785</v>
      </c>
      <c r="L25" s="23">
        <f>IF(CONFIG_RTD[[#This Row],[CUSTOM LIMITS]]=$AI$15,1,0)</f>
        <v>0</v>
      </c>
      <c r="M25" s="23">
        <f>IF(CONFIG_RTD[[#This Row],[CONFIG]]=$AI$15,1,0)</f>
        <v>1</v>
      </c>
      <c r="N25" s="23">
        <f t="shared" si="0"/>
        <v>28</v>
      </c>
      <c r="O25" s="23" t="str" cm="1">
        <f t="array" ref="O25">INDEX(DB_MEAS[],E25+1,4)</f>
        <v>Winding V</v>
      </c>
      <c r="P25" s="23" t="str" cm="1">
        <f t="array" ref="P25">INDEX(DB_MEAS[],E25+1,6)</f>
        <v>°C</v>
      </c>
    </row>
    <row r="26" spans="1:16" x14ac:dyDescent="0.25">
      <c r="A26" s="23">
        <v>1</v>
      </c>
      <c r="B26" s="23" t="str" cm="1">
        <f t="array" ref="B26">INDEX(RTD_MODUL_NAMES[],1+CONFIG_RTD[[#This Row],[MODUL NUM]],2)</f>
        <v>A155</v>
      </c>
      <c r="C26" s="23">
        <v>4</v>
      </c>
      <c r="D26" s="23" t="s">
        <v>29</v>
      </c>
      <c r="E26" s="23">
        <v>287</v>
      </c>
      <c r="F26" s="23" t="str" cm="1">
        <f t="array" ref="F26">INDEX(DB_MEAS[],E26+1,1)</f>
        <v>SPARE</v>
      </c>
      <c r="G26" s="23" cm="1">
        <f t="array" ref="G26">INDEX(DB_MEAS[],E26+1,3)</f>
        <v>0</v>
      </c>
      <c r="H26" s="25" t="s">
        <v>46</v>
      </c>
      <c r="I26" s="25" t="s">
        <v>29</v>
      </c>
      <c r="J26" s="25" t="s">
        <v>6778</v>
      </c>
      <c r="K26" s="25" t="s">
        <v>6786</v>
      </c>
      <c r="L26" s="23">
        <f>IF(CONFIG_RTD[[#This Row],[CUSTOM LIMITS]]=$AI$15,1,0)</f>
        <v>0</v>
      </c>
      <c r="M26" s="23">
        <f>IF(CONFIG_RTD[[#This Row],[CONFIG]]=$AI$15,1,0)</f>
        <v>0</v>
      </c>
      <c r="N26" s="23">
        <f t="shared" si="0"/>
        <v>287</v>
      </c>
      <c r="O26" s="23" t="str" cm="1">
        <f t="array" ref="O26">INDEX(DB_MEAS[],E26+1,4)</f>
        <v>SPARE</v>
      </c>
      <c r="P26" s="23" cm="1">
        <f t="array" ref="P26">INDEX(DB_MEAS[],E26+1,6)</f>
        <v>0</v>
      </c>
    </row>
    <row r="27" spans="1:16" x14ac:dyDescent="0.25">
      <c r="A27" s="23">
        <v>1</v>
      </c>
      <c r="B27" s="23" t="str" cm="1">
        <f t="array" ref="B27">INDEX(RTD_MODUL_NAMES[],1+CONFIG_RTD[[#This Row],[MODUL NUM]],2)</f>
        <v>A155</v>
      </c>
      <c r="C27" s="23">
        <v>5</v>
      </c>
      <c r="D27" s="23" t="s">
        <v>29</v>
      </c>
      <c r="E27" s="23">
        <v>287</v>
      </c>
      <c r="F27" s="23" t="str" cm="1">
        <f t="array" ref="F27">INDEX(DB_MEAS[],E27+1,1)</f>
        <v>SPARE</v>
      </c>
      <c r="G27" s="23" cm="1">
        <f t="array" ref="G27">INDEX(DB_MEAS[],E27+1,3)</f>
        <v>0</v>
      </c>
      <c r="H27" s="25" t="s">
        <v>46</v>
      </c>
      <c r="I27" s="25" t="s">
        <v>29</v>
      </c>
      <c r="J27" s="25" t="s">
        <v>6777</v>
      </c>
      <c r="K27" s="25" t="s">
        <v>6787</v>
      </c>
      <c r="L27" s="23">
        <f>IF(CONFIG_RTD[[#This Row],[CUSTOM LIMITS]]=$AI$15,1,0)</f>
        <v>0</v>
      </c>
      <c r="M27" s="23">
        <f>IF(CONFIG_RTD[[#This Row],[CONFIG]]=$AI$15,1,0)</f>
        <v>0</v>
      </c>
      <c r="N27" s="23">
        <f t="shared" si="0"/>
        <v>287</v>
      </c>
      <c r="O27" s="23" t="str" cm="1">
        <f t="array" ref="O27">INDEX(DB_MEAS[],E27+1,4)</f>
        <v>SPARE</v>
      </c>
      <c r="P27" s="23" cm="1">
        <f t="array" ref="P27">INDEX(DB_MEAS[],E27+1,6)</f>
        <v>0</v>
      </c>
    </row>
    <row r="28" spans="1:16" x14ac:dyDescent="0.25">
      <c r="A28" s="23">
        <v>1</v>
      </c>
      <c r="B28" s="23" t="str" cm="1">
        <f t="array" ref="B28">INDEX(RTD_MODUL_NAMES[],1+CONFIG_RTD[[#This Row],[MODUL NUM]],2)</f>
        <v>A155</v>
      </c>
      <c r="C28" s="23">
        <v>6</v>
      </c>
      <c r="D28" s="23" t="s">
        <v>29</v>
      </c>
      <c r="E28" s="23">
        <v>287</v>
      </c>
      <c r="F28" s="23" t="str" cm="1">
        <f t="array" ref="F28">INDEX(DB_MEAS[],E28+1,1)</f>
        <v>SPARE</v>
      </c>
      <c r="G28" s="23" cm="1">
        <f t="array" ref="G28">INDEX(DB_MEAS[],E28+1,3)</f>
        <v>0</v>
      </c>
      <c r="H28" s="25" t="s">
        <v>46</v>
      </c>
      <c r="I28" s="25" t="s">
        <v>29</v>
      </c>
      <c r="J28" s="25" t="s">
        <v>6779</v>
      </c>
      <c r="K28" s="25" t="s">
        <v>6788</v>
      </c>
      <c r="L28" s="23">
        <f>IF(CONFIG_RTD[[#This Row],[CUSTOM LIMITS]]=$AI$15,1,0)</f>
        <v>0</v>
      </c>
      <c r="M28" s="23">
        <f>IF(CONFIG_RTD[[#This Row],[CONFIG]]=$AI$15,1,0)</f>
        <v>0</v>
      </c>
      <c r="N28" s="23">
        <f t="shared" si="0"/>
        <v>287</v>
      </c>
      <c r="O28" s="23" t="str" cm="1">
        <f t="array" ref="O28">INDEX(DB_MEAS[],E28+1,4)</f>
        <v>SPARE</v>
      </c>
      <c r="P28" s="23" cm="1">
        <f t="array" ref="P28">INDEX(DB_MEAS[],E28+1,6)</f>
        <v>0</v>
      </c>
    </row>
    <row r="29" spans="1:16" x14ac:dyDescent="0.25">
      <c r="A29" s="23">
        <v>1</v>
      </c>
      <c r="B29" s="23" t="str" cm="1">
        <f t="array" ref="B29">INDEX(RTD_MODUL_NAMES[],1+CONFIG_RTD[[#This Row],[MODUL NUM]],2)</f>
        <v>A155</v>
      </c>
      <c r="C29" s="23">
        <v>7</v>
      </c>
      <c r="D29" s="23" t="s">
        <v>29</v>
      </c>
      <c r="E29" s="23">
        <v>287</v>
      </c>
      <c r="F29" s="23" t="str" cm="1">
        <f t="array" ref="F29">INDEX(DB_MEAS[],E29+1,1)</f>
        <v>SPARE</v>
      </c>
      <c r="G29" s="23" cm="1">
        <f t="array" ref="G29">INDEX(DB_MEAS[],E29+1,3)</f>
        <v>0</v>
      </c>
      <c r="H29" s="25" t="s">
        <v>46</v>
      </c>
      <c r="I29" s="25" t="s">
        <v>29</v>
      </c>
      <c r="J29" s="25" t="s">
        <v>6619</v>
      </c>
      <c r="K29" s="25" t="s">
        <v>6619</v>
      </c>
      <c r="L29" s="23">
        <f>IF(CONFIG_RTD[[#This Row],[CUSTOM LIMITS]]=$AI$15,1,0)</f>
        <v>0</v>
      </c>
      <c r="M29" s="23">
        <f>IF(CONFIG_RTD[[#This Row],[CONFIG]]=$AI$15,1,0)</f>
        <v>0</v>
      </c>
      <c r="N29" s="23">
        <f t="shared" si="0"/>
        <v>287</v>
      </c>
      <c r="O29" s="23" t="str" cm="1">
        <f t="array" ref="O29">INDEX(DB_MEAS[],E29+1,4)</f>
        <v>SPARE</v>
      </c>
      <c r="P29" s="23" cm="1">
        <f t="array" ref="P29">INDEX(DB_MEAS[],E29+1,6)</f>
        <v>0</v>
      </c>
    </row>
    <row r="30" spans="1:16" x14ac:dyDescent="0.25">
      <c r="A30" s="23">
        <v>2</v>
      </c>
      <c r="B30" s="23" t="str" cm="1">
        <f t="array" ref="B30">INDEX(RTD_MODUL_NAMES[],1+CONFIG_RTD[[#This Row],[MODUL NUM]],2)</f>
        <v>A156</v>
      </c>
      <c r="C30" s="23">
        <v>0</v>
      </c>
      <c r="D30" s="23" t="s">
        <v>31</v>
      </c>
      <c r="E30" s="23">
        <v>29</v>
      </c>
      <c r="F30" s="23" t="str" cm="1">
        <f t="array" ref="F30">INDEX(DB_MEAS[],E30+1,1)</f>
        <v>GENERATOR_MECHANICAL</v>
      </c>
      <c r="G30" s="23" cm="1">
        <f t="array" ref="G30">INDEX(DB_MEAS[],E30+1,3)</f>
        <v>0</v>
      </c>
      <c r="H30" s="25" t="s">
        <v>46</v>
      </c>
      <c r="I30" s="25" t="s">
        <v>29</v>
      </c>
      <c r="J30" s="25" t="s">
        <v>6619</v>
      </c>
      <c r="K30" s="25" t="s">
        <v>6619</v>
      </c>
      <c r="L30" s="23">
        <f>IF(CONFIG_RTD[[#This Row],[CUSTOM LIMITS]]=$AI$15,1,0)</f>
        <v>0</v>
      </c>
      <c r="M30" s="23">
        <f>IF(CONFIG_RTD[[#This Row],[CONFIG]]=$AI$15,1,0)</f>
        <v>1</v>
      </c>
      <c r="N30" s="23">
        <f t="shared" si="0"/>
        <v>29</v>
      </c>
      <c r="O30" s="23" t="str" cm="1">
        <f t="array" ref="O30">INDEX(DB_MEAS[],E30+1,4)</f>
        <v>Winding W</v>
      </c>
      <c r="P30" s="23" t="str" cm="1">
        <f t="array" ref="P30">INDEX(DB_MEAS[],E30+1,6)</f>
        <v>°C</v>
      </c>
    </row>
    <row r="31" spans="1:16" x14ac:dyDescent="0.25">
      <c r="A31" s="23">
        <v>2</v>
      </c>
      <c r="B31" s="23" t="str" cm="1">
        <f t="array" ref="B31">INDEX(RTD_MODUL_NAMES[],1+CONFIG_RTD[[#This Row],[MODUL NUM]],2)</f>
        <v>A156</v>
      </c>
      <c r="C31" s="23">
        <v>1</v>
      </c>
      <c r="D31" s="23" t="s">
        <v>31</v>
      </c>
      <c r="E31" s="23">
        <v>36</v>
      </c>
      <c r="F31" s="23" t="str" cm="1">
        <f t="array" ref="F31">INDEX(DB_MEAS[],E31+1,1)</f>
        <v>GENERATOR_MECHANICAL</v>
      </c>
      <c r="G31" s="23" cm="1">
        <f t="array" ref="G31">INDEX(DB_MEAS[],E31+1,3)</f>
        <v>0</v>
      </c>
      <c r="H31" s="25" t="s">
        <v>46</v>
      </c>
      <c r="I31" s="25" t="s">
        <v>29</v>
      </c>
      <c r="J31" s="25" t="s">
        <v>6619</v>
      </c>
      <c r="K31" s="25" t="s">
        <v>6619</v>
      </c>
      <c r="L31" s="23">
        <f>IF(CONFIG_RTD[[#This Row],[CUSTOM LIMITS]]=$AI$15,1,0)</f>
        <v>0</v>
      </c>
      <c r="M31" s="23">
        <f>IF(CONFIG_RTD[[#This Row],[CONFIG]]=$AI$15,1,0)</f>
        <v>1</v>
      </c>
      <c r="N31" s="23">
        <f t="shared" si="0"/>
        <v>36</v>
      </c>
      <c r="O31" s="23" t="str" cm="1">
        <f t="array" ref="O31">INDEX(DB_MEAS[],E31+1,4)</f>
        <v>Inlet outlet temperature 1</v>
      </c>
      <c r="P31" s="23" t="str" cm="1">
        <f t="array" ref="P31">INDEX(DB_MEAS[],E31+1,6)</f>
        <v>°C</v>
      </c>
    </row>
    <row r="32" spans="1:16" x14ac:dyDescent="0.25">
      <c r="A32" s="23">
        <v>2</v>
      </c>
      <c r="B32" s="23" t="str" cm="1">
        <f t="array" ref="B32">INDEX(RTD_MODUL_NAMES[],1+CONFIG_RTD[[#This Row],[MODUL NUM]],2)</f>
        <v>A156</v>
      </c>
      <c r="C32" s="23">
        <v>2</v>
      </c>
      <c r="D32" s="23" t="s">
        <v>31</v>
      </c>
      <c r="E32" s="23">
        <v>240</v>
      </c>
      <c r="F32" s="23" t="str" cm="1">
        <f t="array" ref="F32">INDEX(DB_MEAS[],E32+1,1)</f>
        <v>TRAFO_AND_OTHER</v>
      </c>
      <c r="G32" s="23" cm="1">
        <f t="array" ref="G32">INDEX(DB_MEAS[],E32+1,3)</f>
        <v>0</v>
      </c>
      <c r="H32" s="25" t="s">
        <v>46</v>
      </c>
      <c r="I32" s="25" t="s">
        <v>29</v>
      </c>
      <c r="J32" s="25" t="s">
        <v>6619</v>
      </c>
      <c r="K32" s="25" t="s">
        <v>6619</v>
      </c>
      <c r="L32" s="23">
        <f>IF(CONFIG_RTD[[#This Row],[CUSTOM LIMITS]]=$AI$15,1,0)</f>
        <v>0</v>
      </c>
      <c r="M32" s="23">
        <f>IF(CONFIG_RTD[[#This Row],[CONFIG]]=$AI$15,1,0)</f>
        <v>1</v>
      </c>
      <c r="N32" s="23">
        <f t="shared" si="0"/>
        <v>240</v>
      </c>
      <c r="O32" s="23" t="str" cm="1">
        <f t="array" ref="O32">INDEX(DB_MEAS[],E32+1,4)</f>
        <v>Spare_240</v>
      </c>
      <c r="P32" s="23" cm="1">
        <f t="array" ref="P32">INDEX(DB_MEAS[],E32+1,6)</f>
        <v>0</v>
      </c>
    </row>
    <row r="33" spans="1:16" x14ac:dyDescent="0.25">
      <c r="A33" s="23">
        <v>2</v>
      </c>
      <c r="B33" s="23" t="str" cm="1">
        <f t="array" ref="B33">INDEX(RTD_MODUL_NAMES[],1+CONFIG_RTD[[#This Row],[MODUL NUM]],2)</f>
        <v>A156</v>
      </c>
      <c r="C33" s="23">
        <v>3</v>
      </c>
      <c r="D33" s="23" t="s">
        <v>29</v>
      </c>
      <c r="E33" s="23">
        <v>287</v>
      </c>
      <c r="F33" s="23" t="str" cm="1">
        <f t="array" ref="F33">INDEX(DB_MEAS[],E33+1,1)</f>
        <v>SPARE</v>
      </c>
      <c r="G33" s="23" cm="1">
        <f t="array" ref="G33">INDEX(DB_MEAS[],E33+1,3)</f>
        <v>0</v>
      </c>
      <c r="H33" s="25" t="s">
        <v>46</v>
      </c>
      <c r="I33" s="25" t="s">
        <v>29</v>
      </c>
      <c r="J33" s="25" t="s">
        <v>6619</v>
      </c>
      <c r="K33" s="25" t="s">
        <v>6619</v>
      </c>
      <c r="L33" s="23">
        <f>IF(CONFIG_RTD[[#This Row],[CUSTOM LIMITS]]=$AI$15,1,0)</f>
        <v>0</v>
      </c>
      <c r="M33" s="23">
        <f>IF(CONFIG_RTD[[#This Row],[CONFIG]]=$AI$15,1,0)</f>
        <v>0</v>
      </c>
      <c r="N33" s="23">
        <f t="shared" si="0"/>
        <v>287</v>
      </c>
      <c r="O33" s="23" t="str" cm="1">
        <f t="array" ref="O33">INDEX(DB_MEAS[],E33+1,4)</f>
        <v>SPARE</v>
      </c>
      <c r="P33" s="23" cm="1">
        <f t="array" ref="P33">INDEX(DB_MEAS[],E33+1,6)</f>
        <v>0</v>
      </c>
    </row>
    <row r="34" spans="1:16" x14ac:dyDescent="0.25">
      <c r="A34" s="23">
        <v>2</v>
      </c>
      <c r="B34" s="23" t="str" cm="1">
        <f t="array" ref="B34">INDEX(RTD_MODUL_NAMES[],1+CONFIG_RTD[[#This Row],[MODUL NUM]],2)</f>
        <v>A156</v>
      </c>
      <c r="C34" s="23">
        <v>4</v>
      </c>
      <c r="D34" s="23" t="s">
        <v>29</v>
      </c>
      <c r="E34" s="23">
        <v>287</v>
      </c>
      <c r="F34" s="23" t="str" cm="1">
        <f t="array" ref="F34">INDEX(DB_MEAS[],E34+1,1)</f>
        <v>SPARE</v>
      </c>
      <c r="G34" s="23" cm="1">
        <f t="array" ref="G34">INDEX(DB_MEAS[],E34+1,3)</f>
        <v>0</v>
      </c>
      <c r="H34" s="25" t="s">
        <v>46</v>
      </c>
      <c r="I34" s="25" t="s">
        <v>29</v>
      </c>
      <c r="J34" s="25" t="s">
        <v>6619</v>
      </c>
      <c r="K34" s="25" t="s">
        <v>6619</v>
      </c>
      <c r="L34" s="23">
        <f>IF(CONFIG_RTD[[#This Row],[CUSTOM LIMITS]]=$AI$15,1,0)</f>
        <v>0</v>
      </c>
      <c r="M34" s="23">
        <f>IF(CONFIG_RTD[[#This Row],[CONFIG]]=$AI$15,1,0)</f>
        <v>0</v>
      </c>
      <c r="N34" s="23">
        <f t="shared" si="0"/>
        <v>287</v>
      </c>
      <c r="O34" s="23" t="str" cm="1">
        <f t="array" ref="O34">INDEX(DB_MEAS[],E34+1,4)</f>
        <v>SPARE</v>
      </c>
      <c r="P34" s="23" cm="1">
        <f t="array" ref="P34">INDEX(DB_MEAS[],E34+1,6)</f>
        <v>0</v>
      </c>
    </row>
    <row r="35" spans="1:16" x14ac:dyDescent="0.25">
      <c r="A35" s="23">
        <v>2</v>
      </c>
      <c r="B35" s="23" t="str" cm="1">
        <f t="array" ref="B35">INDEX(RTD_MODUL_NAMES[],1+CONFIG_RTD[[#This Row],[MODUL NUM]],2)</f>
        <v>A156</v>
      </c>
      <c r="C35" s="23">
        <v>5</v>
      </c>
      <c r="D35" s="23" t="s">
        <v>29</v>
      </c>
      <c r="E35" s="23">
        <v>287</v>
      </c>
      <c r="F35" s="23" t="str" cm="1">
        <f t="array" ref="F35">INDEX(DB_MEAS[],E35+1,1)</f>
        <v>SPARE</v>
      </c>
      <c r="G35" s="23" cm="1">
        <f t="array" ref="G35">INDEX(DB_MEAS[],E35+1,3)</f>
        <v>0</v>
      </c>
      <c r="H35" s="25" t="s">
        <v>46</v>
      </c>
      <c r="I35" s="25" t="s">
        <v>29</v>
      </c>
      <c r="J35" s="25" t="s">
        <v>6619</v>
      </c>
      <c r="K35" s="25" t="s">
        <v>6619</v>
      </c>
      <c r="L35" s="23">
        <f>IF(CONFIG_RTD[[#This Row],[CUSTOM LIMITS]]=$AI$15,1,0)</f>
        <v>0</v>
      </c>
      <c r="M35" s="23">
        <f>IF(CONFIG_RTD[[#This Row],[CONFIG]]=$AI$15,1,0)</f>
        <v>0</v>
      </c>
      <c r="N35" s="23">
        <f t="shared" si="0"/>
        <v>287</v>
      </c>
      <c r="O35" s="23" t="str" cm="1">
        <f t="array" ref="O35">INDEX(DB_MEAS[],E35+1,4)</f>
        <v>SPARE</v>
      </c>
      <c r="P35" s="23" cm="1">
        <f t="array" ref="P35">INDEX(DB_MEAS[],E35+1,6)</f>
        <v>0</v>
      </c>
    </row>
    <row r="36" spans="1:16" x14ac:dyDescent="0.25">
      <c r="A36" s="23">
        <v>2</v>
      </c>
      <c r="B36" s="23" t="str" cm="1">
        <f t="array" ref="B36">INDEX(RTD_MODUL_NAMES[],1+CONFIG_RTD[[#This Row],[MODUL NUM]],2)</f>
        <v>A156</v>
      </c>
      <c r="C36" s="23">
        <v>6</v>
      </c>
      <c r="D36" s="23" t="s">
        <v>29</v>
      </c>
      <c r="E36" s="23">
        <v>287</v>
      </c>
      <c r="F36" s="23" t="str" cm="1">
        <f t="array" ref="F36">INDEX(DB_MEAS[],E36+1,1)</f>
        <v>SPARE</v>
      </c>
      <c r="G36" s="23" cm="1">
        <f t="array" ref="G36">INDEX(DB_MEAS[],E36+1,3)</f>
        <v>0</v>
      </c>
      <c r="H36" s="25" t="s">
        <v>46</v>
      </c>
      <c r="I36" s="25" t="s">
        <v>29</v>
      </c>
      <c r="J36" s="25" t="s">
        <v>6619</v>
      </c>
      <c r="K36" s="25" t="s">
        <v>6619</v>
      </c>
      <c r="L36" s="23">
        <f>IF(CONFIG_RTD[[#This Row],[CUSTOM LIMITS]]=$AI$15,1,0)</f>
        <v>0</v>
      </c>
      <c r="M36" s="23">
        <f>IF(CONFIG_RTD[[#This Row],[CONFIG]]=$AI$15,1,0)</f>
        <v>0</v>
      </c>
      <c r="N36" s="23">
        <f t="shared" si="0"/>
        <v>287</v>
      </c>
      <c r="O36" s="23" t="str" cm="1">
        <f t="array" ref="O36">INDEX(DB_MEAS[],E36+1,4)</f>
        <v>SPARE</v>
      </c>
      <c r="P36" s="23" cm="1">
        <f t="array" ref="P36">INDEX(DB_MEAS[],E36+1,6)</f>
        <v>0</v>
      </c>
    </row>
    <row r="37" spans="1:16" x14ac:dyDescent="0.25">
      <c r="A37" s="23">
        <v>2</v>
      </c>
      <c r="B37" s="23" t="str" cm="1">
        <f t="array" ref="B37">INDEX(RTD_MODUL_NAMES[],1+CONFIG_RTD[[#This Row],[MODUL NUM]],2)</f>
        <v>A156</v>
      </c>
      <c r="C37" s="23">
        <v>7</v>
      </c>
      <c r="D37" s="23" t="s">
        <v>29</v>
      </c>
      <c r="E37" s="23">
        <v>287</v>
      </c>
      <c r="F37" s="23" t="str" cm="1">
        <f t="array" ref="F37">INDEX(DB_MEAS[],E37+1,1)</f>
        <v>SPARE</v>
      </c>
      <c r="G37" s="23" cm="1">
        <f t="array" ref="G37">INDEX(DB_MEAS[],E37+1,3)</f>
        <v>0</v>
      </c>
      <c r="H37" s="25" t="s">
        <v>46</v>
      </c>
      <c r="I37" s="25" t="s">
        <v>29</v>
      </c>
      <c r="J37" s="25" t="s">
        <v>6619</v>
      </c>
      <c r="K37" s="25" t="s">
        <v>6619</v>
      </c>
      <c r="L37" s="23">
        <f>IF(CONFIG_RTD[[#This Row],[CUSTOM LIMITS]]=$AI$15,1,0)</f>
        <v>0</v>
      </c>
      <c r="M37" s="23">
        <f>IF(CONFIG_RTD[[#This Row],[CONFIG]]=$AI$15,1,0)</f>
        <v>0</v>
      </c>
      <c r="N37" s="23">
        <f t="shared" si="0"/>
        <v>287</v>
      </c>
      <c r="O37" s="23" t="str" cm="1">
        <f t="array" ref="O37">INDEX(DB_MEAS[],E37+1,4)</f>
        <v>SPARE</v>
      </c>
      <c r="P37" s="23" cm="1">
        <f t="array" ref="P37">INDEX(DB_MEAS[],E37+1,6)</f>
        <v>0</v>
      </c>
    </row>
    <row r="38" spans="1:16" x14ac:dyDescent="0.25">
      <c r="A38" s="23">
        <v>2</v>
      </c>
      <c r="B38" s="23" t="str" cm="1">
        <f t="array" ref="B38">INDEX(RTD_MODUL_NAMES[],1+CONFIG_RTD[[#This Row],[MODUL NUM]],2)</f>
        <v>A156</v>
      </c>
      <c r="C38" s="23">
        <v>0</v>
      </c>
      <c r="D38" s="23" t="s">
        <v>29</v>
      </c>
      <c r="E38" s="23" t="s">
        <v>6619</v>
      </c>
      <c r="F38" s="23" t="str" cm="1">
        <f t="array" ref="F38">INDEX(DB_MEAS[],E38+1,1)</f>
        <v>TURBINE_AND_HPU</v>
      </c>
      <c r="G38" s="23" cm="1">
        <f t="array" ref="G38">INDEX(DB_MEAS[],E38+1,3)</f>
        <v>0</v>
      </c>
      <c r="H38" s="25" t="s">
        <v>46</v>
      </c>
      <c r="I38" s="25" t="e">
        <v>#N/A</v>
      </c>
      <c r="J38" s="25" t="s">
        <v>6619</v>
      </c>
      <c r="K38" s="25" t="s">
        <v>6799</v>
      </c>
      <c r="L38" s="23" t="e">
        <f>IF(CONFIG_RTD[[#This Row],[CUSTOM LIMITS]]=$AI$15,1,0)</f>
        <v>#N/A</v>
      </c>
      <c r="M38" s="23">
        <f>IF(CONFIG_RTD[[#This Row],[CONFIG]]=$AI$15,1,0)</f>
        <v>0</v>
      </c>
      <c r="N38" s="23">
        <f t="shared" si="0"/>
        <v>287</v>
      </c>
      <c r="O38" s="23" t="str" cm="1">
        <f t="array" ref="O38">INDEX(DB_MEAS[],E38+1,4)</f>
        <v>Turbine wicket gate position</v>
      </c>
      <c r="P38" s="23" t="str" cm="1">
        <f t="array" ref="P38">INDEX(DB_MEAS[],E38+1,6)</f>
        <v>%</v>
      </c>
    </row>
    <row r="39" spans="1:16" x14ac:dyDescent="0.25">
      <c r="A39" s="23">
        <v>2</v>
      </c>
      <c r="B39" s="23" t="str" cm="1">
        <f t="array" ref="B39">INDEX(RTD_MODUL_NAMES[],1+CONFIG_RTD[[#This Row],[MODUL NUM]],2)</f>
        <v>A156</v>
      </c>
      <c r="C39" s="23">
        <v>1</v>
      </c>
      <c r="D39" s="23" t="s">
        <v>29</v>
      </c>
      <c r="E39" s="23" t="s">
        <v>6619</v>
      </c>
      <c r="F39" s="23" t="str" cm="1">
        <f t="array" ref="F39">INDEX(DB_MEAS[],E39+1,1)</f>
        <v>TURBINE_AND_HPU</v>
      </c>
      <c r="G39" s="23" cm="1">
        <f t="array" ref="G39">INDEX(DB_MEAS[],E39+1,3)</f>
        <v>0</v>
      </c>
      <c r="H39" s="25" t="s">
        <v>46</v>
      </c>
      <c r="I39" s="25" t="e">
        <v>#N/A</v>
      </c>
      <c r="J39" s="25" t="s">
        <v>6619</v>
      </c>
      <c r="K39" s="25" t="s">
        <v>6619</v>
      </c>
      <c r="L39" s="23" t="e">
        <f>IF(CONFIG_RTD[[#This Row],[CUSTOM LIMITS]]=$AI$15,1,0)</f>
        <v>#N/A</v>
      </c>
      <c r="M39" s="23">
        <f>IF(CONFIG_RTD[[#This Row],[CONFIG]]=$AI$15,1,0)</f>
        <v>0</v>
      </c>
      <c r="N39" s="23">
        <f t="shared" si="0"/>
        <v>287</v>
      </c>
      <c r="O39" s="23" t="str" cm="1">
        <f t="array" ref="O39">INDEX(DB_MEAS[],E39+1,4)</f>
        <v>Turbine wicket gate position</v>
      </c>
      <c r="P39" s="23" t="str" cm="1">
        <f t="array" ref="P39">INDEX(DB_MEAS[],E39+1,6)</f>
        <v>%</v>
      </c>
    </row>
    <row r="40" spans="1:16" x14ac:dyDescent="0.25">
      <c r="A40" s="23">
        <v>3</v>
      </c>
      <c r="B40" s="23" t="str" cm="1">
        <f t="array" ref="B40">INDEX(RTD_MODUL_NAMES[],1+CONFIG_RTD[[#This Row],[MODUL NUM]],2)</f>
        <v>SPARE</v>
      </c>
      <c r="C40" s="23">
        <v>2</v>
      </c>
      <c r="D40" s="23" t="s">
        <v>29</v>
      </c>
      <c r="E40" s="23">
        <v>287</v>
      </c>
      <c r="F40" s="23" t="str" cm="1">
        <f t="array" ref="F40">INDEX(DB_MEAS[],E40+1,1)</f>
        <v>SPARE</v>
      </c>
      <c r="G40" s="23" cm="1">
        <f t="array" ref="G40">INDEX(DB_MEAS[],E40+1,3)</f>
        <v>0</v>
      </c>
      <c r="H40" s="25" t="s">
        <v>46</v>
      </c>
      <c r="I40" s="25" t="s">
        <v>29</v>
      </c>
      <c r="J40" s="25" t="s">
        <v>6619</v>
      </c>
      <c r="K40" s="25" t="s">
        <v>6619</v>
      </c>
      <c r="L40" s="23">
        <f>IF(CONFIG_RTD[[#This Row],[CUSTOM LIMITS]]=$AI$15,1,0)</f>
        <v>0</v>
      </c>
      <c r="M40" s="23">
        <f>IF(CONFIG_RTD[[#This Row],[CONFIG]]=$AI$15,1,0)</f>
        <v>0</v>
      </c>
      <c r="N40" s="23">
        <f t="shared" si="0"/>
        <v>287</v>
      </c>
      <c r="O40" s="23" t="str" cm="1">
        <f t="array" ref="O40">INDEX(DB_MEAS[],E40+1,4)</f>
        <v>SPARE</v>
      </c>
      <c r="P40" s="23" cm="1">
        <f t="array" ref="P40">INDEX(DB_MEAS[],E40+1,6)</f>
        <v>0</v>
      </c>
    </row>
    <row r="41" spans="1:16" x14ac:dyDescent="0.25">
      <c r="A41" s="23">
        <v>3</v>
      </c>
      <c r="B41" s="23" t="str" cm="1">
        <f t="array" ref="B41">INDEX(RTD_MODUL_NAMES[],1+CONFIG_RTD[[#This Row],[MODUL NUM]],2)</f>
        <v>SPARE</v>
      </c>
      <c r="C41" s="23">
        <v>3</v>
      </c>
      <c r="D41" s="23" t="s">
        <v>29</v>
      </c>
      <c r="E41" s="23">
        <v>287</v>
      </c>
      <c r="F41" s="23" t="str" cm="1">
        <f t="array" ref="F41">INDEX(DB_MEAS[],E41+1,1)</f>
        <v>SPARE</v>
      </c>
      <c r="G41" s="23" cm="1">
        <f t="array" ref="G41">INDEX(DB_MEAS[],E41+1,3)</f>
        <v>0</v>
      </c>
      <c r="H41" s="25" t="s">
        <v>46</v>
      </c>
      <c r="I41" s="25" t="s">
        <v>29</v>
      </c>
      <c r="J41" s="25" t="s">
        <v>6619</v>
      </c>
      <c r="K41" s="25" t="s">
        <v>6619</v>
      </c>
      <c r="L41" s="23">
        <f>IF(CONFIG_RTD[[#This Row],[CUSTOM LIMITS]]=$AI$15,1,0)</f>
        <v>0</v>
      </c>
      <c r="M41" s="23">
        <f>IF(CONFIG_RTD[[#This Row],[CONFIG]]=$AI$15,1,0)</f>
        <v>0</v>
      </c>
      <c r="N41" s="23">
        <f t="shared" si="0"/>
        <v>287</v>
      </c>
      <c r="O41" s="23" t="str" cm="1">
        <f t="array" ref="O41">INDEX(DB_MEAS[],E41+1,4)</f>
        <v>SPARE</v>
      </c>
      <c r="P41" s="23" cm="1">
        <f t="array" ref="P41">INDEX(DB_MEAS[],E41+1,6)</f>
        <v>0</v>
      </c>
    </row>
    <row r="42" spans="1:16" x14ac:dyDescent="0.25">
      <c r="A42" s="23">
        <v>3</v>
      </c>
      <c r="B42" s="23" t="str" cm="1">
        <f t="array" ref="B42">INDEX(RTD_MODUL_NAMES[],1+CONFIG_RTD[[#This Row],[MODUL NUM]],2)</f>
        <v>SPARE</v>
      </c>
      <c r="C42" s="23">
        <v>4</v>
      </c>
      <c r="D42" s="23" t="s">
        <v>29</v>
      </c>
      <c r="E42" s="23">
        <v>287</v>
      </c>
      <c r="F42" s="23" t="str" cm="1">
        <f t="array" ref="F42">INDEX(DB_MEAS[],E42+1,1)</f>
        <v>SPARE</v>
      </c>
      <c r="G42" s="23" cm="1">
        <f t="array" ref="G42">INDEX(DB_MEAS[],E42+1,3)</f>
        <v>0</v>
      </c>
      <c r="H42" s="25" t="s">
        <v>46</v>
      </c>
      <c r="I42" s="25" t="s">
        <v>29</v>
      </c>
      <c r="J42" s="25" t="s">
        <v>6619</v>
      </c>
      <c r="K42" s="25" t="s">
        <v>6619</v>
      </c>
      <c r="L42" s="23">
        <f>IF(CONFIG_RTD[[#This Row],[CUSTOM LIMITS]]=$AI$15,1,0)</f>
        <v>0</v>
      </c>
      <c r="M42" s="23">
        <f>IF(CONFIG_RTD[[#This Row],[CONFIG]]=$AI$15,1,0)</f>
        <v>0</v>
      </c>
      <c r="N42" s="23">
        <f t="shared" si="0"/>
        <v>287</v>
      </c>
      <c r="O42" s="23" t="str" cm="1">
        <f t="array" ref="O42">INDEX(DB_MEAS[],E42+1,4)</f>
        <v>SPARE</v>
      </c>
      <c r="P42" s="23" cm="1">
        <f t="array" ref="P42">INDEX(DB_MEAS[],E42+1,6)</f>
        <v>0</v>
      </c>
    </row>
    <row r="43" spans="1:16" x14ac:dyDescent="0.25">
      <c r="A43" s="23">
        <v>3</v>
      </c>
      <c r="B43" s="23" t="str" cm="1">
        <f t="array" ref="B43">INDEX(RTD_MODUL_NAMES[],1+CONFIG_RTD[[#This Row],[MODUL NUM]],2)</f>
        <v>SPARE</v>
      </c>
      <c r="C43" s="23">
        <v>5</v>
      </c>
      <c r="D43" s="23" t="s">
        <v>29</v>
      </c>
      <c r="E43" s="23">
        <v>287</v>
      </c>
      <c r="F43" s="23" t="str" cm="1">
        <f t="array" ref="F43">INDEX(DB_MEAS[],E43+1,1)</f>
        <v>SPARE</v>
      </c>
      <c r="G43" s="23" cm="1">
        <f t="array" ref="G43">INDEX(DB_MEAS[],E43+1,3)</f>
        <v>0</v>
      </c>
      <c r="H43" s="25" t="s">
        <v>46</v>
      </c>
      <c r="I43" s="25" t="s">
        <v>29</v>
      </c>
      <c r="J43" s="25" t="s">
        <v>6619</v>
      </c>
      <c r="K43" s="25" t="s">
        <v>6619</v>
      </c>
      <c r="L43" s="23">
        <f>IF(CONFIG_RTD[[#This Row],[CUSTOM LIMITS]]=$AI$15,1,0)</f>
        <v>0</v>
      </c>
      <c r="M43" s="23">
        <f>IF(CONFIG_RTD[[#This Row],[CONFIG]]=$AI$15,1,0)</f>
        <v>0</v>
      </c>
      <c r="N43" s="23">
        <f t="shared" si="0"/>
        <v>287</v>
      </c>
      <c r="O43" s="23" t="str" cm="1">
        <f t="array" ref="O43">INDEX(DB_MEAS[],E43+1,4)</f>
        <v>SPARE</v>
      </c>
      <c r="P43" s="23" cm="1">
        <f t="array" ref="P43">INDEX(DB_MEAS[],E43+1,6)</f>
        <v>0</v>
      </c>
    </row>
    <row r="44" spans="1:16" x14ac:dyDescent="0.25">
      <c r="A44" s="23">
        <v>3</v>
      </c>
      <c r="B44" s="23" t="str" cm="1">
        <f t="array" ref="B44">INDEX(RTD_MODUL_NAMES[],1+CONFIG_RTD[[#This Row],[MODUL NUM]],2)</f>
        <v>SPARE</v>
      </c>
      <c r="C44" s="23">
        <v>6</v>
      </c>
      <c r="D44" s="23" t="s">
        <v>29</v>
      </c>
      <c r="E44" s="23">
        <v>287</v>
      </c>
      <c r="F44" s="23" t="str" cm="1">
        <f t="array" ref="F44">INDEX(DB_MEAS[],E44+1,1)</f>
        <v>SPARE</v>
      </c>
      <c r="G44" s="23" cm="1">
        <f t="array" ref="G44">INDEX(DB_MEAS[],E44+1,3)</f>
        <v>0</v>
      </c>
      <c r="H44" s="25" t="s">
        <v>46</v>
      </c>
      <c r="I44" s="25" t="s">
        <v>29</v>
      </c>
      <c r="J44" s="25" t="s">
        <v>6619</v>
      </c>
      <c r="K44" s="25" t="s">
        <v>6619</v>
      </c>
      <c r="L44" s="23">
        <f>IF(CONFIG_RTD[[#This Row],[CUSTOM LIMITS]]=$AI$15,1,0)</f>
        <v>0</v>
      </c>
      <c r="M44" s="23">
        <f>IF(CONFIG_RTD[[#This Row],[CONFIG]]=$AI$15,1,0)</f>
        <v>0</v>
      </c>
      <c r="N44" s="23">
        <f t="shared" si="0"/>
        <v>287</v>
      </c>
      <c r="O44" s="23" t="str" cm="1">
        <f t="array" ref="O44">INDEX(DB_MEAS[],E44+1,4)</f>
        <v>SPARE</v>
      </c>
      <c r="P44" s="23" cm="1">
        <f t="array" ref="P44">INDEX(DB_MEAS[],E44+1,6)</f>
        <v>0</v>
      </c>
    </row>
    <row r="45" spans="1:16" x14ac:dyDescent="0.25">
      <c r="A45" s="23">
        <v>3</v>
      </c>
      <c r="B45" s="23" t="str" cm="1">
        <f t="array" ref="B45">INDEX(RTD_MODUL_NAMES[],1+CONFIG_RTD[[#This Row],[MODUL NUM]],2)</f>
        <v>SPARE</v>
      </c>
      <c r="C45" s="23">
        <v>7</v>
      </c>
      <c r="D45" s="23" t="s">
        <v>29</v>
      </c>
      <c r="E45" s="23">
        <v>287</v>
      </c>
      <c r="F45" s="23" t="str" cm="1">
        <f t="array" ref="F45">INDEX(DB_MEAS[],E45+1,1)</f>
        <v>SPARE</v>
      </c>
      <c r="G45" s="23" cm="1">
        <f t="array" ref="G45">INDEX(DB_MEAS[],E45+1,3)</f>
        <v>0</v>
      </c>
      <c r="H45" s="25" t="s">
        <v>46</v>
      </c>
      <c r="I45" s="25" t="s">
        <v>29</v>
      </c>
      <c r="J45" s="25" t="s">
        <v>6619</v>
      </c>
      <c r="K45" s="25" t="s">
        <v>6619</v>
      </c>
      <c r="L45" s="23">
        <f>IF(CONFIG_RTD[[#This Row],[CUSTOM LIMITS]]=$AI$15,1,0)</f>
        <v>0</v>
      </c>
      <c r="M45" s="23">
        <f>IF(CONFIG_RTD[[#This Row],[CONFIG]]=$AI$15,1,0)</f>
        <v>0</v>
      </c>
      <c r="N45" s="23">
        <f t="shared" si="0"/>
        <v>287</v>
      </c>
      <c r="O45" s="23" t="str" cm="1">
        <f t="array" ref="O45">INDEX(DB_MEAS[],E45+1,4)</f>
        <v>SPARE</v>
      </c>
      <c r="P45" s="23" cm="1">
        <f t="array" ref="P45">INDEX(DB_MEAS[],E45+1,6)</f>
        <v>0</v>
      </c>
    </row>
    <row r="46" spans="1:16" x14ac:dyDescent="0.25">
      <c r="A46" s="23">
        <v>3</v>
      </c>
      <c r="B46" s="23" t="str" cm="1">
        <f t="array" ref="B46">INDEX(RTD_MODUL_NAMES[],1+CONFIG_RTD[[#This Row],[MODUL NUM]],2)</f>
        <v>SPARE</v>
      </c>
      <c r="C46" s="23">
        <v>0</v>
      </c>
      <c r="D46" s="23" t="s">
        <v>29</v>
      </c>
      <c r="E46" s="23">
        <v>287</v>
      </c>
      <c r="F46" s="23" t="str" cm="1">
        <f t="array" ref="F46">INDEX(DB_MEAS[],E46+1,1)</f>
        <v>SPARE</v>
      </c>
      <c r="G46" s="23" cm="1">
        <f t="array" ref="G46">INDEX(DB_MEAS[],E46+1,3)</f>
        <v>0</v>
      </c>
      <c r="H46" s="25" t="s">
        <v>46</v>
      </c>
      <c r="I46" s="25" t="s">
        <v>31</v>
      </c>
      <c r="J46" s="25" t="s">
        <v>6798</v>
      </c>
      <c r="K46" s="25" t="s">
        <v>6799</v>
      </c>
      <c r="L46" s="23">
        <f>IF(CONFIG_RTD[[#This Row],[CUSTOM LIMITS]]=$AI$15,1,0)</f>
        <v>1</v>
      </c>
      <c r="M46" s="23">
        <f>IF(CONFIG_RTD[[#This Row],[CONFIG]]=$AI$15,1,0)</f>
        <v>0</v>
      </c>
      <c r="N46" s="23">
        <f t="shared" si="0"/>
        <v>287</v>
      </c>
      <c r="O46" s="23" t="str" cm="1">
        <f t="array" ref="O46">INDEX(DB_MEAS[],E46+1,4)</f>
        <v>SPARE</v>
      </c>
      <c r="P46" s="23" cm="1">
        <f t="array" ref="P46">INDEX(DB_MEAS[],E46+1,6)</f>
        <v>0</v>
      </c>
    </row>
    <row r="47" spans="1:16" x14ac:dyDescent="0.25">
      <c r="A47" s="23">
        <v>3</v>
      </c>
      <c r="B47" s="23" t="str" cm="1">
        <f t="array" ref="B47">INDEX(RTD_MODUL_NAMES[],1+CONFIG_RTD[[#This Row],[MODUL NUM]],2)</f>
        <v>SPARE</v>
      </c>
      <c r="C47" s="23">
        <v>1</v>
      </c>
      <c r="D47" s="23" t="s">
        <v>29</v>
      </c>
      <c r="E47" s="23">
        <v>287</v>
      </c>
      <c r="F47" s="23" t="str" cm="1">
        <f t="array" ref="F47">INDEX(DB_MEAS[],E47+1,1)</f>
        <v>SPARE</v>
      </c>
      <c r="G47" s="23" cm="1">
        <f t="array" ref="G47">INDEX(DB_MEAS[],E47+1,3)</f>
        <v>0</v>
      </c>
      <c r="H47" s="25" t="s">
        <v>46</v>
      </c>
      <c r="I47" s="25" t="s">
        <v>29</v>
      </c>
      <c r="J47" s="25" t="s">
        <v>6619</v>
      </c>
      <c r="K47" s="25" t="s">
        <v>6619</v>
      </c>
      <c r="L47" s="23">
        <f>IF(CONFIG_RTD[[#This Row],[CUSTOM LIMITS]]=$AI$15,1,0)</f>
        <v>0</v>
      </c>
      <c r="M47" s="23">
        <f>IF(CONFIG_RTD[[#This Row],[CONFIG]]=$AI$15,1,0)</f>
        <v>0</v>
      </c>
      <c r="N47" s="23">
        <f t="shared" si="0"/>
        <v>287</v>
      </c>
      <c r="O47" s="23" t="str" cm="1">
        <f t="array" ref="O47">INDEX(DB_MEAS[],E47+1,4)</f>
        <v>SPARE</v>
      </c>
      <c r="P47" s="23" cm="1">
        <f t="array" ref="P47">INDEX(DB_MEAS[],E47+1,6)</f>
        <v>0</v>
      </c>
    </row>
    <row r="48" spans="1:16" x14ac:dyDescent="0.25">
      <c r="A48" s="23">
        <v>4</v>
      </c>
      <c r="B48" s="23" t="str" cm="1">
        <f t="array" ref="B48">INDEX(RTD_MODUL_NAMES[],1+CONFIG_RTD[[#This Row],[MODUL NUM]],2)</f>
        <v>SPARE</v>
      </c>
      <c r="C48" s="23">
        <v>2</v>
      </c>
      <c r="D48" s="23" t="s">
        <v>29</v>
      </c>
      <c r="E48" s="23">
        <v>287</v>
      </c>
      <c r="F48" s="23" t="str" cm="1">
        <f t="array" ref="F48">INDEX(DB_MEAS[],E48+1,1)</f>
        <v>SPARE</v>
      </c>
      <c r="G48" s="23" cm="1">
        <f t="array" ref="G48">INDEX(DB_MEAS[],E48+1,3)</f>
        <v>0</v>
      </c>
      <c r="H48" s="25" t="s">
        <v>46</v>
      </c>
      <c r="I48" s="25" t="s">
        <v>29</v>
      </c>
      <c r="J48" s="25" t="s">
        <v>6619</v>
      </c>
      <c r="K48" s="25" t="s">
        <v>6619</v>
      </c>
      <c r="L48" s="23">
        <f>IF(CONFIG_RTD[[#This Row],[CUSTOM LIMITS]]=$AI$15,1,0)</f>
        <v>0</v>
      </c>
      <c r="M48" s="23">
        <f>IF(CONFIG_RTD[[#This Row],[CONFIG]]=$AI$15,1,0)</f>
        <v>0</v>
      </c>
      <c r="N48" s="23">
        <f t="shared" si="0"/>
        <v>287</v>
      </c>
      <c r="O48" s="23" t="str" cm="1">
        <f t="array" ref="O48">INDEX(DB_MEAS[],E48+1,4)</f>
        <v>SPARE</v>
      </c>
      <c r="P48" s="23" cm="1">
        <f t="array" ref="P48">INDEX(DB_MEAS[],E48+1,6)</f>
        <v>0</v>
      </c>
    </row>
    <row r="49" spans="1:16" x14ac:dyDescent="0.25">
      <c r="A49" s="23">
        <v>4</v>
      </c>
      <c r="B49" s="23" t="str" cm="1">
        <f t="array" ref="B49">INDEX(RTD_MODUL_NAMES[],1+CONFIG_RTD[[#This Row],[MODUL NUM]],2)</f>
        <v>SPARE</v>
      </c>
      <c r="C49" s="23">
        <v>3</v>
      </c>
      <c r="D49" s="23" t="s">
        <v>29</v>
      </c>
      <c r="E49" s="23">
        <v>287</v>
      </c>
      <c r="F49" s="23" t="str" cm="1">
        <f t="array" ref="F49">INDEX(DB_MEAS[],E49+1,1)</f>
        <v>SPARE</v>
      </c>
      <c r="G49" s="23" cm="1">
        <f t="array" ref="G49">INDEX(DB_MEAS[],E49+1,3)</f>
        <v>0</v>
      </c>
      <c r="H49" s="25" t="s">
        <v>46</v>
      </c>
      <c r="I49" s="25" t="s">
        <v>29</v>
      </c>
      <c r="J49" s="25" t="s">
        <v>6619</v>
      </c>
      <c r="K49" s="25" t="s">
        <v>6619</v>
      </c>
      <c r="L49" s="23">
        <f>IF(CONFIG_RTD[[#This Row],[CUSTOM LIMITS]]=$AI$15,1,0)</f>
        <v>0</v>
      </c>
      <c r="M49" s="23">
        <f>IF(CONFIG_RTD[[#This Row],[CONFIG]]=$AI$15,1,0)</f>
        <v>0</v>
      </c>
      <c r="N49" s="23">
        <f t="shared" si="0"/>
        <v>287</v>
      </c>
      <c r="O49" s="23" t="str" cm="1">
        <f t="array" ref="O49">INDEX(DB_MEAS[],E49+1,4)</f>
        <v>SPARE</v>
      </c>
      <c r="P49" s="23" cm="1">
        <f t="array" ref="P49">INDEX(DB_MEAS[],E49+1,6)</f>
        <v>0</v>
      </c>
    </row>
    <row r="50" spans="1:16" x14ac:dyDescent="0.25">
      <c r="A50" s="23">
        <v>4</v>
      </c>
      <c r="B50" s="23" t="str" cm="1">
        <f t="array" ref="B50">INDEX(RTD_MODUL_NAMES[],1+CONFIG_RTD[[#This Row],[MODUL NUM]],2)</f>
        <v>SPARE</v>
      </c>
      <c r="C50" s="23">
        <v>4</v>
      </c>
      <c r="D50" s="23" t="s">
        <v>29</v>
      </c>
      <c r="E50" s="23">
        <v>287</v>
      </c>
      <c r="F50" s="23" t="str" cm="1">
        <f t="array" ref="F50">INDEX(DB_MEAS[],E50+1,1)</f>
        <v>SPARE</v>
      </c>
      <c r="G50" s="23" cm="1">
        <f t="array" ref="G50">INDEX(DB_MEAS[],E50+1,3)</f>
        <v>0</v>
      </c>
      <c r="H50" s="25" t="s">
        <v>46</v>
      </c>
      <c r="I50" s="25" t="s">
        <v>29</v>
      </c>
      <c r="J50" s="25" t="s">
        <v>6619</v>
      </c>
      <c r="K50" s="25" t="s">
        <v>6619</v>
      </c>
      <c r="L50" s="23">
        <f>IF(CONFIG_RTD[[#This Row],[CUSTOM LIMITS]]=$AI$15,1,0)</f>
        <v>0</v>
      </c>
      <c r="M50" s="23">
        <f>IF(CONFIG_RTD[[#This Row],[CONFIG]]=$AI$15,1,0)</f>
        <v>0</v>
      </c>
      <c r="N50" s="23">
        <f t="shared" si="0"/>
        <v>287</v>
      </c>
      <c r="O50" s="23" t="str" cm="1">
        <f t="array" ref="O50">INDEX(DB_MEAS[],E50+1,4)</f>
        <v>SPARE</v>
      </c>
      <c r="P50" s="23" cm="1">
        <f t="array" ref="P50">INDEX(DB_MEAS[],E50+1,6)</f>
        <v>0</v>
      </c>
    </row>
    <row r="51" spans="1:16" x14ac:dyDescent="0.25">
      <c r="A51" s="23">
        <v>4</v>
      </c>
      <c r="B51" s="23" t="str" cm="1">
        <f t="array" ref="B51">INDEX(RTD_MODUL_NAMES[],1+CONFIG_RTD[[#This Row],[MODUL NUM]],2)</f>
        <v>SPARE</v>
      </c>
      <c r="C51" s="23">
        <v>5</v>
      </c>
      <c r="D51" s="23" t="s">
        <v>29</v>
      </c>
      <c r="E51" s="23">
        <v>287</v>
      </c>
      <c r="F51" s="23" t="str" cm="1">
        <f t="array" ref="F51">INDEX(DB_MEAS[],E51+1,1)</f>
        <v>SPARE</v>
      </c>
      <c r="G51" s="23" cm="1">
        <f t="array" ref="G51">INDEX(DB_MEAS[],E51+1,3)</f>
        <v>0</v>
      </c>
      <c r="H51" s="25" t="s">
        <v>46</v>
      </c>
      <c r="I51" s="25" t="s">
        <v>29</v>
      </c>
      <c r="J51" s="25" t="s">
        <v>6619</v>
      </c>
      <c r="K51" s="25" t="s">
        <v>6619</v>
      </c>
      <c r="L51" s="23">
        <f>IF(CONFIG_RTD[[#This Row],[CUSTOM LIMITS]]=$AI$15,1,0)</f>
        <v>0</v>
      </c>
      <c r="M51" s="23">
        <f>IF(CONFIG_RTD[[#This Row],[CONFIG]]=$AI$15,1,0)</f>
        <v>0</v>
      </c>
      <c r="N51" s="23">
        <f t="shared" si="0"/>
        <v>287</v>
      </c>
      <c r="O51" s="23" t="str" cm="1">
        <f t="array" ref="O51">INDEX(DB_MEAS[],E51+1,4)</f>
        <v>SPARE</v>
      </c>
      <c r="P51" s="23" cm="1">
        <f t="array" ref="P51">INDEX(DB_MEAS[],E51+1,6)</f>
        <v>0</v>
      </c>
    </row>
    <row r="52" spans="1:16" x14ac:dyDescent="0.25">
      <c r="A52" s="23">
        <v>4</v>
      </c>
      <c r="B52" s="23" t="str" cm="1">
        <f t="array" ref="B52">INDEX(RTD_MODUL_NAMES[],1+CONFIG_RTD[[#This Row],[MODUL NUM]],2)</f>
        <v>SPARE</v>
      </c>
      <c r="C52" s="23">
        <v>6</v>
      </c>
      <c r="D52" s="23" t="s">
        <v>29</v>
      </c>
      <c r="E52" s="23">
        <v>287</v>
      </c>
      <c r="F52" s="23" t="str" cm="1">
        <f t="array" ref="F52">INDEX(DB_MEAS[],E52+1,1)</f>
        <v>SPARE</v>
      </c>
      <c r="G52" s="23" cm="1">
        <f t="array" ref="G52">INDEX(DB_MEAS[],E52+1,3)</f>
        <v>0</v>
      </c>
      <c r="H52" s="25" t="s">
        <v>46</v>
      </c>
      <c r="I52" s="25" t="s">
        <v>29</v>
      </c>
      <c r="J52" s="25" t="s">
        <v>6619</v>
      </c>
      <c r="K52" s="25" t="s">
        <v>6619</v>
      </c>
      <c r="L52" s="23">
        <f>IF(CONFIG_RTD[[#This Row],[CUSTOM LIMITS]]=$AI$15,1,0)</f>
        <v>0</v>
      </c>
      <c r="M52" s="23">
        <f>IF(CONFIG_RTD[[#This Row],[CONFIG]]=$AI$15,1,0)</f>
        <v>0</v>
      </c>
      <c r="N52" s="23">
        <f t="shared" si="0"/>
        <v>287</v>
      </c>
      <c r="O52" s="23" t="str" cm="1">
        <f t="array" ref="O52">INDEX(DB_MEAS[],E52+1,4)</f>
        <v>SPARE</v>
      </c>
      <c r="P52" s="23" cm="1">
        <f t="array" ref="P52">INDEX(DB_MEAS[],E52+1,6)</f>
        <v>0</v>
      </c>
    </row>
    <row r="53" spans="1:16" x14ac:dyDescent="0.25">
      <c r="A53" s="23">
        <v>4</v>
      </c>
      <c r="B53" s="23" t="str" cm="1">
        <f t="array" ref="B53">INDEX(RTD_MODUL_NAMES[],1+CONFIG_RTD[[#This Row],[MODUL NUM]],2)</f>
        <v>SPARE</v>
      </c>
      <c r="C53" s="23">
        <v>7</v>
      </c>
      <c r="D53" s="23" t="s">
        <v>29</v>
      </c>
      <c r="E53" s="23">
        <v>287</v>
      </c>
      <c r="F53" s="23" t="str" cm="1">
        <f t="array" ref="F53">INDEX(DB_MEAS[],E53+1,1)</f>
        <v>SPARE</v>
      </c>
      <c r="G53" s="23" cm="1">
        <f t="array" ref="G53">INDEX(DB_MEAS[],E53+1,3)</f>
        <v>0</v>
      </c>
      <c r="H53" s="25" t="s">
        <v>46</v>
      </c>
      <c r="I53" s="25" t="s">
        <v>29</v>
      </c>
      <c r="J53" s="25" t="s">
        <v>6619</v>
      </c>
      <c r="K53" s="25" t="s">
        <v>6619</v>
      </c>
      <c r="L53" s="23">
        <f>IF(CONFIG_RTD[[#This Row],[CUSTOM LIMITS]]=$AI$15,1,0)</f>
        <v>0</v>
      </c>
      <c r="M53" s="23">
        <f>IF(CONFIG_RTD[[#This Row],[CONFIG]]=$AI$15,1,0)</f>
        <v>0</v>
      </c>
      <c r="N53" s="23">
        <f t="shared" si="0"/>
        <v>287</v>
      </c>
      <c r="O53" s="23" t="str" cm="1">
        <f t="array" ref="O53">INDEX(DB_MEAS[],E53+1,4)</f>
        <v>SPARE</v>
      </c>
      <c r="P53" s="23" cm="1">
        <f t="array" ref="P53">INDEX(DB_MEAS[],E53+1,6)</f>
        <v>0</v>
      </c>
    </row>
    <row r="54" spans="1:16" x14ac:dyDescent="0.25">
      <c r="A54" s="23">
        <v>4</v>
      </c>
      <c r="B54" s="23" t="str" cm="1">
        <f t="array" ref="B54">INDEX(RTD_MODUL_NAMES[],1+CONFIG_RTD[[#This Row],[MODUL NUM]],2)</f>
        <v>SPARE</v>
      </c>
      <c r="C54" s="23">
        <v>0</v>
      </c>
      <c r="D54" s="23" t="s">
        <v>29</v>
      </c>
      <c r="E54" s="23">
        <v>287</v>
      </c>
      <c r="F54" s="23" t="str" cm="1">
        <f t="array" ref="F54">INDEX(DB_MEAS[],E54+1,1)</f>
        <v>SPARE</v>
      </c>
      <c r="G54" s="23" cm="1">
        <f t="array" ref="G54">INDEX(DB_MEAS[],E54+1,3)</f>
        <v>0</v>
      </c>
      <c r="H54" s="25" t="s">
        <v>46</v>
      </c>
      <c r="I54" s="25" t="s">
        <v>29</v>
      </c>
      <c r="J54" s="25" t="s">
        <v>6619</v>
      </c>
      <c r="K54" s="25" t="s">
        <v>6619</v>
      </c>
      <c r="L54" s="23">
        <f>IF(CONFIG_RTD[[#This Row],[CUSTOM LIMITS]]=$AI$15,1,0)</f>
        <v>0</v>
      </c>
      <c r="M54" s="23">
        <f>IF(CONFIG_RTD[[#This Row],[CONFIG]]=$AI$15,1,0)</f>
        <v>0</v>
      </c>
      <c r="N54" s="23">
        <f t="shared" si="0"/>
        <v>287</v>
      </c>
      <c r="O54" s="23" t="str" cm="1">
        <f t="array" ref="O54">INDEX(DB_MEAS[],E54+1,4)</f>
        <v>SPARE</v>
      </c>
      <c r="P54" s="23" cm="1">
        <f t="array" ref="P54">INDEX(DB_MEAS[],E54+1,6)</f>
        <v>0</v>
      </c>
    </row>
    <row r="55" spans="1:16" x14ac:dyDescent="0.25">
      <c r="A55" s="23">
        <v>4</v>
      </c>
      <c r="B55" s="23" t="str" cm="1">
        <f t="array" ref="B55">INDEX(RTD_MODUL_NAMES[],1+CONFIG_RTD[[#This Row],[MODUL NUM]],2)</f>
        <v>SPARE</v>
      </c>
      <c r="C55" s="23">
        <v>1</v>
      </c>
      <c r="D55" s="23" t="s">
        <v>29</v>
      </c>
      <c r="E55" s="23">
        <v>287</v>
      </c>
      <c r="F55" s="23" t="str" cm="1">
        <f t="array" ref="F55">INDEX(DB_MEAS[],E55+1,1)</f>
        <v>SPARE</v>
      </c>
      <c r="G55" s="23" cm="1">
        <f t="array" ref="G55">INDEX(DB_MEAS[],E55+1,3)</f>
        <v>0</v>
      </c>
      <c r="H55" s="25" t="s">
        <v>46</v>
      </c>
      <c r="I55" s="25" t="s">
        <v>29</v>
      </c>
      <c r="J55" s="25" t="s">
        <v>6619</v>
      </c>
      <c r="K55" s="25" t="s">
        <v>6619</v>
      </c>
      <c r="L55" s="23">
        <f>IF(CONFIG_RTD[[#This Row],[CUSTOM LIMITS]]=$AI$15,1,0)</f>
        <v>0</v>
      </c>
      <c r="M55" s="23">
        <f>IF(CONFIG_RTD[[#This Row],[CONFIG]]=$AI$15,1,0)</f>
        <v>0</v>
      </c>
      <c r="N55" s="23">
        <f t="shared" si="0"/>
        <v>287</v>
      </c>
      <c r="O55" s="23" t="str" cm="1">
        <f t="array" ref="O55">INDEX(DB_MEAS[],E55+1,4)</f>
        <v>SPARE</v>
      </c>
      <c r="P55" s="23" cm="1">
        <f t="array" ref="P55">INDEX(DB_MEAS[],E55+1,6)</f>
        <v>0</v>
      </c>
    </row>
    <row r="56" spans="1:16" x14ac:dyDescent="0.25">
      <c r="A56" s="23">
        <v>5</v>
      </c>
      <c r="B56" s="23" t="str" cm="1">
        <f t="array" ref="B56">INDEX(RTD_MODUL_NAMES[],1+CONFIG_RTD[[#This Row],[MODUL NUM]],2)</f>
        <v>SPARE</v>
      </c>
      <c r="C56" s="23">
        <v>2</v>
      </c>
      <c r="D56" s="23" t="s">
        <v>29</v>
      </c>
      <c r="E56" s="23">
        <v>287</v>
      </c>
      <c r="F56" s="23" t="str" cm="1">
        <f t="array" ref="F56">INDEX(DB_MEAS[],E56+1,1)</f>
        <v>SPARE</v>
      </c>
      <c r="G56" s="23" cm="1">
        <f t="array" ref="G56">INDEX(DB_MEAS[],E56+1,3)</f>
        <v>0</v>
      </c>
      <c r="H56" s="25" t="s">
        <v>46</v>
      </c>
      <c r="I56" s="25" t="s">
        <v>29</v>
      </c>
      <c r="J56" s="25" t="s">
        <v>6619</v>
      </c>
      <c r="K56" s="25" t="s">
        <v>6619</v>
      </c>
      <c r="L56" s="23">
        <f>IF(CONFIG_RTD[[#This Row],[CUSTOM LIMITS]]=$AI$15,1,0)</f>
        <v>0</v>
      </c>
      <c r="M56" s="23">
        <f>IF(CONFIG_RTD[[#This Row],[CONFIG]]=$AI$15,1,0)</f>
        <v>0</v>
      </c>
      <c r="N56" s="23">
        <f t="shared" si="0"/>
        <v>287</v>
      </c>
      <c r="O56" s="23" t="str" cm="1">
        <f t="array" ref="O56">INDEX(DB_MEAS[],E56+1,4)</f>
        <v>SPARE</v>
      </c>
      <c r="P56" s="23" cm="1">
        <f t="array" ref="P56">INDEX(DB_MEAS[],E56+1,6)</f>
        <v>0</v>
      </c>
    </row>
    <row r="57" spans="1:16" x14ac:dyDescent="0.25">
      <c r="A57" s="23">
        <v>5</v>
      </c>
      <c r="B57" s="23" t="str" cm="1">
        <f t="array" ref="B57">INDEX(RTD_MODUL_NAMES[],1+CONFIG_RTD[[#This Row],[MODUL NUM]],2)</f>
        <v>SPARE</v>
      </c>
      <c r="C57" s="23">
        <v>3</v>
      </c>
      <c r="D57" s="23" t="s">
        <v>29</v>
      </c>
      <c r="E57" s="23">
        <v>287</v>
      </c>
      <c r="F57" s="23" t="str" cm="1">
        <f t="array" ref="F57">INDEX(DB_MEAS[],E57+1,1)</f>
        <v>SPARE</v>
      </c>
      <c r="G57" s="23" cm="1">
        <f t="array" ref="G57">INDEX(DB_MEAS[],E57+1,3)</f>
        <v>0</v>
      </c>
      <c r="H57" s="25" t="s">
        <v>46</v>
      </c>
      <c r="I57" s="25" t="s">
        <v>29</v>
      </c>
      <c r="J57" s="25" t="s">
        <v>6619</v>
      </c>
      <c r="K57" s="25" t="s">
        <v>6619</v>
      </c>
      <c r="L57" s="23">
        <f>IF(CONFIG_RTD[[#This Row],[CUSTOM LIMITS]]=$AI$15,1,0)</f>
        <v>0</v>
      </c>
      <c r="M57" s="23">
        <f>IF(CONFIG_RTD[[#This Row],[CONFIG]]=$AI$15,1,0)</f>
        <v>0</v>
      </c>
      <c r="N57" s="23">
        <f t="shared" si="0"/>
        <v>287</v>
      </c>
      <c r="O57" s="23" t="str" cm="1">
        <f t="array" ref="O57">INDEX(DB_MEAS[],E57+1,4)</f>
        <v>SPARE</v>
      </c>
      <c r="P57" s="23" cm="1">
        <f t="array" ref="P57">INDEX(DB_MEAS[],E57+1,6)</f>
        <v>0</v>
      </c>
    </row>
    <row r="58" spans="1:16" x14ac:dyDescent="0.25">
      <c r="A58" s="23">
        <v>5</v>
      </c>
      <c r="B58" s="23" t="str" cm="1">
        <f t="array" ref="B58">INDEX(RTD_MODUL_NAMES[],1+CONFIG_RTD[[#This Row],[MODUL NUM]],2)</f>
        <v>SPARE</v>
      </c>
      <c r="C58" s="23">
        <v>4</v>
      </c>
      <c r="D58" s="23" t="s">
        <v>29</v>
      </c>
      <c r="E58" s="23">
        <v>287</v>
      </c>
      <c r="F58" s="23" t="str" cm="1">
        <f t="array" ref="F58">INDEX(DB_MEAS[],E58+1,1)</f>
        <v>SPARE</v>
      </c>
      <c r="G58" s="23" cm="1">
        <f t="array" ref="G58">INDEX(DB_MEAS[],E58+1,3)</f>
        <v>0</v>
      </c>
      <c r="H58" s="25" t="s">
        <v>46</v>
      </c>
      <c r="I58" s="25" t="s">
        <v>29</v>
      </c>
      <c r="J58" s="25" t="s">
        <v>6619</v>
      </c>
      <c r="K58" s="25" t="s">
        <v>6619</v>
      </c>
      <c r="L58" s="23">
        <f>IF(CONFIG_RTD[[#This Row],[CUSTOM LIMITS]]=$AI$15,1,0)</f>
        <v>0</v>
      </c>
      <c r="M58" s="23">
        <f>IF(CONFIG_RTD[[#This Row],[CONFIG]]=$AI$15,1,0)</f>
        <v>0</v>
      </c>
      <c r="N58" s="23">
        <f t="shared" si="0"/>
        <v>287</v>
      </c>
      <c r="O58" s="23" t="str" cm="1">
        <f t="array" ref="O58">INDEX(DB_MEAS[],E58+1,4)</f>
        <v>SPARE</v>
      </c>
      <c r="P58" s="23" cm="1">
        <f t="array" ref="P58">INDEX(DB_MEAS[],E58+1,6)</f>
        <v>0</v>
      </c>
    </row>
    <row r="59" spans="1:16" x14ac:dyDescent="0.25">
      <c r="A59" s="23">
        <v>5</v>
      </c>
      <c r="B59" s="23" t="str" cm="1">
        <f t="array" ref="B59">INDEX(RTD_MODUL_NAMES[],1+CONFIG_RTD[[#This Row],[MODUL NUM]],2)</f>
        <v>SPARE</v>
      </c>
      <c r="C59" s="23">
        <v>5</v>
      </c>
      <c r="D59" s="23" t="s">
        <v>29</v>
      </c>
      <c r="E59" s="23">
        <v>287</v>
      </c>
      <c r="F59" s="23" t="str" cm="1">
        <f t="array" ref="F59">INDEX(DB_MEAS[],E59+1,1)</f>
        <v>SPARE</v>
      </c>
      <c r="G59" s="23" cm="1">
        <f t="array" ref="G59">INDEX(DB_MEAS[],E59+1,3)</f>
        <v>0</v>
      </c>
      <c r="H59" s="25" t="s">
        <v>46</v>
      </c>
      <c r="I59" s="25" t="s">
        <v>29</v>
      </c>
      <c r="J59" s="25" t="s">
        <v>6619</v>
      </c>
      <c r="K59" s="25" t="s">
        <v>6619</v>
      </c>
      <c r="L59" s="23">
        <f>IF(CONFIG_RTD[[#This Row],[CUSTOM LIMITS]]=$AI$15,1,0)</f>
        <v>0</v>
      </c>
      <c r="M59" s="23">
        <f>IF(CONFIG_RTD[[#This Row],[CONFIG]]=$AI$15,1,0)</f>
        <v>0</v>
      </c>
      <c r="N59" s="23">
        <f t="shared" si="0"/>
        <v>287</v>
      </c>
      <c r="O59" s="23" t="str" cm="1">
        <f t="array" ref="O59">INDEX(DB_MEAS[],E59+1,4)</f>
        <v>SPARE</v>
      </c>
      <c r="P59" s="23" cm="1">
        <f t="array" ref="P59">INDEX(DB_MEAS[],E59+1,6)</f>
        <v>0</v>
      </c>
    </row>
    <row r="60" spans="1:16" x14ac:dyDescent="0.25">
      <c r="A60" s="23">
        <v>5</v>
      </c>
      <c r="B60" s="23" t="str" cm="1">
        <f t="array" ref="B60">INDEX(RTD_MODUL_NAMES[],1+CONFIG_RTD[[#This Row],[MODUL NUM]],2)</f>
        <v>SPARE</v>
      </c>
      <c r="C60" s="23">
        <v>6</v>
      </c>
      <c r="D60" s="23" t="s">
        <v>29</v>
      </c>
      <c r="E60" s="23">
        <v>287</v>
      </c>
      <c r="F60" s="23" t="str" cm="1">
        <f t="array" ref="F60">INDEX(DB_MEAS[],E60+1,1)</f>
        <v>SPARE</v>
      </c>
      <c r="G60" s="23" cm="1">
        <f t="array" ref="G60">INDEX(DB_MEAS[],E60+1,3)</f>
        <v>0</v>
      </c>
      <c r="H60" s="25" t="s">
        <v>46</v>
      </c>
      <c r="I60" s="25" t="s">
        <v>29</v>
      </c>
      <c r="J60" s="25" t="s">
        <v>6619</v>
      </c>
      <c r="K60" s="25" t="s">
        <v>6619</v>
      </c>
      <c r="L60" s="23">
        <f>IF(CONFIG_RTD[[#This Row],[CUSTOM LIMITS]]=$AI$15,1,0)</f>
        <v>0</v>
      </c>
      <c r="M60" s="23">
        <f>IF(CONFIG_RTD[[#This Row],[CONFIG]]=$AI$15,1,0)</f>
        <v>0</v>
      </c>
      <c r="N60" s="23">
        <f t="shared" si="0"/>
        <v>287</v>
      </c>
      <c r="O60" s="23" t="str" cm="1">
        <f t="array" ref="O60">INDEX(DB_MEAS[],E60+1,4)</f>
        <v>SPARE</v>
      </c>
      <c r="P60" s="23" cm="1">
        <f t="array" ref="P60">INDEX(DB_MEAS[],E60+1,6)</f>
        <v>0</v>
      </c>
    </row>
    <row r="61" spans="1:16" x14ac:dyDescent="0.25">
      <c r="A61" s="23">
        <v>5</v>
      </c>
      <c r="B61" s="23" t="str" cm="1">
        <f t="array" ref="B61">INDEX(RTD_MODUL_NAMES[],1+CONFIG_RTD[[#This Row],[MODUL NUM]],2)</f>
        <v>SPARE</v>
      </c>
      <c r="C61" s="23">
        <v>7</v>
      </c>
      <c r="D61" s="23" t="s">
        <v>29</v>
      </c>
      <c r="E61" s="23">
        <v>287</v>
      </c>
      <c r="F61" s="23" t="str" cm="1">
        <f t="array" ref="F61">INDEX(DB_MEAS[],E61+1,1)</f>
        <v>SPARE</v>
      </c>
      <c r="G61" s="23" cm="1">
        <f t="array" ref="G61">INDEX(DB_MEAS[],E61+1,3)</f>
        <v>0</v>
      </c>
      <c r="H61" s="25" t="s">
        <v>46</v>
      </c>
      <c r="I61" s="25" t="s">
        <v>29</v>
      </c>
      <c r="J61" s="25" t="s">
        <v>6619</v>
      </c>
      <c r="K61" s="25" t="s">
        <v>6619</v>
      </c>
      <c r="L61" s="23">
        <f>IF(CONFIG_RTD[[#This Row],[CUSTOM LIMITS]]=$AI$15,1,0)</f>
        <v>0</v>
      </c>
      <c r="M61" s="23">
        <f>IF(CONFIG_RTD[[#This Row],[CONFIG]]=$AI$15,1,0)</f>
        <v>0</v>
      </c>
      <c r="N61" s="23">
        <f t="shared" si="0"/>
        <v>287</v>
      </c>
      <c r="O61" s="23" t="str" cm="1">
        <f t="array" ref="O61">INDEX(DB_MEAS[],E61+1,4)</f>
        <v>SPARE</v>
      </c>
      <c r="P61" s="23" cm="1">
        <f t="array" ref="P61">INDEX(DB_MEAS[],E61+1,6)</f>
        <v>0</v>
      </c>
    </row>
  </sheetData>
  <mergeCells count="1">
    <mergeCell ref="A1:AD5"/>
  </mergeCells>
  <phoneticPr fontId="2" type="noConversion"/>
  <conditionalFormatting sqref="A14:P61">
    <cfRule type="expression" priority="303" stopIfTrue="1">
      <formula>$D14=$AI$14</formula>
    </cfRule>
    <cfRule type="expression" dxfId="464" priority="304">
      <formula>$D14=$AI$15</formula>
    </cfRule>
  </conditionalFormatting>
  <dataValidations count="1">
    <dataValidation type="list" allowBlank="1" showInputMessage="1" showErrorMessage="1" sqref="I14:I61 D14:D61" xr:uid="{70ACD455-4FF3-4604-83CF-8A2B1514839A}">
      <formula1>$AI$14:$AI$15</formula1>
    </dataValidation>
  </dataValidations>
  <pageMargins left="0.7" right="0.7" top="0.75" bottom="0.75" header="0.3" footer="0.3"/>
  <drawing r:id="rId1"/>
  <legacyDrawing r:id="rId2"/>
  <controls>
    <mc:AlternateContent xmlns:mc="http://schemas.openxmlformats.org/markup-compatibility/2006">
      <mc:Choice Requires="x14">
        <control shapeId="3073" r:id="rId3" name="CommandButton1">
          <controlPr defaultSize="0" autoLine="0" r:id="rId4">
            <anchor moveWithCells="1">
              <from>
                <xdr:col>3</xdr:col>
                <xdr:colOff>600075</xdr:colOff>
                <xdr:row>7</xdr:row>
                <xdr:rowOff>47625</xdr:rowOff>
              </from>
              <to>
                <xdr:col>5</xdr:col>
                <xdr:colOff>1343025</xdr:colOff>
                <xdr:row>10</xdr:row>
                <xdr:rowOff>85725</xdr:rowOff>
              </to>
            </anchor>
          </controlPr>
        </control>
      </mc:Choice>
      <mc:Fallback>
        <control shapeId="3073" r:id="rId3" name="CommandButton1"/>
      </mc:Fallback>
    </mc:AlternateContent>
  </controls>
  <tableParts count="2">
    <tablePart r:id="rId5"/>
    <tablePart r:id="rId6"/>
  </tableParts>
  <extLst>
    <ext xmlns:x15="http://schemas.microsoft.com/office/spreadsheetml/2010/11/main" uri="{3A4CF648-6AED-40f4-86FF-DC5316D8AED3}">
      <x14:slicerList xmlns:x14="http://schemas.microsoft.com/office/spreadsheetml/2009/9/main">
        <x14:slicer r:id="rId7"/>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A45BF-C66A-49F7-B42A-7C81B7D838A1}">
  <sheetPr codeName="List9">
    <tabColor rgb="FFFFFF00"/>
  </sheetPr>
  <dimension ref="A1:AD17"/>
  <sheetViews>
    <sheetView zoomScale="40" zoomScaleNormal="40" workbookViewId="0">
      <selection activeCell="E12" sqref="E12"/>
    </sheetView>
  </sheetViews>
  <sheetFormatPr defaultRowHeight="15" x14ac:dyDescent="0.25"/>
  <cols>
    <col min="1" max="1" width="12.140625" customWidth="1"/>
    <col min="2" max="2" width="12.85546875" customWidth="1"/>
    <col min="3" max="3" width="10.7109375" customWidth="1"/>
    <col min="4" max="4" width="5.5703125" customWidth="1"/>
    <col min="5" max="5" width="22.140625" bestFit="1" customWidth="1"/>
    <col min="6" max="6" width="18" customWidth="1"/>
    <col min="7" max="7" width="12.7109375" customWidth="1"/>
    <col min="8" max="9" width="9.5703125" customWidth="1"/>
    <col min="10" max="10" width="35.28515625" customWidth="1"/>
    <col min="11" max="11" width="10" customWidth="1"/>
    <col min="14" max="14" width="5.42578125" customWidth="1"/>
    <col min="15" max="15" width="4.140625" customWidth="1"/>
    <col min="18" max="18" width="5" customWidth="1"/>
    <col min="19" max="19" width="5.140625" customWidth="1"/>
    <col min="21" max="21" width="6.140625" customWidth="1"/>
    <col min="29" max="30" width="10" customWidth="1"/>
  </cols>
  <sheetData>
    <row r="1" spans="1:30" x14ac:dyDescent="0.25">
      <c r="A1" s="108" t="s">
        <v>49</v>
      </c>
      <c r="B1" s="108"/>
      <c r="C1" s="108"/>
      <c r="D1" s="108"/>
      <c r="E1" s="108"/>
      <c r="F1" s="108"/>
      <c r="G1" s="108"/>
      <c r="H1" s="108"/>
      <c r="I1" s="108"/>
      <c r="J1" s="108"/>
      <c r="K1" s="108"/>
      <c r="L1" s="108"/>
      <c r="M1" s="108"/>
      <c r="N1" s="108"/>
      <c r="O1" s="108"/>
      <c r="P1" s="108"/>
      <c r="Q1" s="108"/>
      <c r="R1" s="108"/>
      <c r="S1" s="108"/>
      <c r="T1" s="108"/>
      <c r="U1" s="108"/>
      <c r="V1" s="108"/>
      <c r="W1" s="108"/>
      <c r="X1" s="108"/>
      <c r="Y1" s="108"/>
      <c r="Z1" s="108"/>
      <c r="AA1" s="108"/>
      <c r="AB1" s="108"/>
    </row>
    <row r="2" spans="1:30" x14ac:dyDescent="0.25">
      <c r="A2" s="108"/>
      <c r="B2" s="108"/>
      <c r="C2" s="108"/>
      <c r="D2" s="108"/>
      <c r="E2" s="108"/>
      <c r="F2" s="108"/>
      <c r="G2" s="108"/>
      <c r="H2" s="108"/>
      <c r="I2" s="108"/>
      <c r="J2" s="108"/>
      <c r="K2" s="108"/>
      <c r="L2" s="108"/>
      <c r="M2" s="108"/>
      <c r="N2" s="108"/>
      <c r="O2" s="108"/>
      <c r="P2" s="108"/>
      <c r="Q2" s="108"/>
      <c r="R2" s="108"/>
      <c r="S2" s="108"/>
      <c r="T2" s="108"/>
      <c r="U2" s="108"/>
      <c r="V2" s="108"/>
      <c r="W2" s="108"/>
      <c r="X2" s="108"/>
      <c r="Y2" s="108"/>
      <c r="Z2" s="108"/>
      <c r="AA2" s="108"/>
      <c r="AB2" s="108"/>
    </row>
    <row r="3" spans="1:30" x14ac:dyDescent="0.25">
      <c r="A3" s="108"/>
      <c r="B3" s="108"/>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108"/>
    </row>
    <row r="4" spans="1:30" x14ac:dyDescent="0.25">
      <c r="A4" s="108"/>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8"/>
      <c r="AB4" s="108"/>
    </row>
    <row r="5" spans="1:30" x14ac:dyDescent="0.25">
      <c r="A5" s="108"/>
      <c r="B5" s="108"/>
      <c r="C5" s="108"/>
      <c r="D5" s="108"/>
      <c r="E5" s="108"/>
      <c r="F5" s="108"/>
      <c r="G5" s="108"/>
      <c r="H5" s="108"/>
      <c r="I5" s="108"/>
      <c r="J5" s="108"/>
      <c r="K5" s="108"/>
      <c r="L5" s="108"/>
      <c r="M5" s="108"/>
      <c r="N5" s="108"/>
      <c r="O5" s="108"/>
      <c r="P5" s="108"/>
      <c r="Q5" s="108"/>
      <c r="R5" s="108"/>
      <c r="S5" s="108"/>
      <c r="T5" s="108"/>
      <c r="U5" s="108"/>
      <c r="V5" s="108"/>
      <c r="W5" s="108"/>
      <c r="X5" s="108"/>
      <c r="Y5" s="108"/>
      <c r="Z5" s="108"/>
      <c r="AA5" s="108"/>
      <c r="AB5" s="108"/>
    </row>
    <row r="13" spans="1:30" x14ac:dyDescent="0.25">
      <c r="A13" s="22" t="s">
        <v>18</v>
      </c>
      <c r="B13" s="22" t="s">
        <v>8</v>
      </c>
      <c r="C13" s="22" t="s">
        <v>50</v>
      </c>
      <c r="D13" s="22" t="s">
        <v>36</v>
      </c>
      <c r="E13" s="22" t="s">
        <v>37</v>
      </c>
      <c r="F13" s="22" t="s">
        <v>38</v>
      </c>
      <c r="G13" s="23" t="s">
        <v>39</v>
      </c>
      <c r="H13" s="26" t="s">
        <v>24</v>
      </c>
      <c r="I13" s="22" t="s">
        <v>44</v>
      </c>
      <c r="J13" s="60" t="s">
        <v>6343</v>
      </c>
      <c r="K13" s="60" t="s">
        <v>800</v>
      </c>
      <c r="AC13" t="s">
        <v>26</v>
      </c>
      <c r="AD13" t="s">
        <v>27</v>
      </c>
    </row>
    <row r="14" spans="1:30" x14ac:dyDescent="0.25">
      <c r="A14" s="22">
        <v>0</v>
      </c>
      <c r="B14" s="22" t="str" cm="1">
        <f t="array" ref="B14">INDEX(COUNTER_MODUL_NAMES[],1+CONFIG_COUNTER[[#This Row],[MODUL NUM]],2)</f>
        <v>A181</v>
      </c>
      <c r="C14" s="22" t="s">
        <v>29</v>
      </c>
      <c r="D14" s="22">
        <v>287</v>
      </c>
      <c r="E14" s="22" t="str" cm="1">
        <f t="array" ref="E14">INDEX(DB_MEAS[],K14+1,1)</f>
        <v>SPARE</v>
      </c>
      <c r="F14" s="22" cm="1">
        <f t="array" ref="F14">INDEX(DB_MEAS[],K14+1,3)</f>
        <v>0</v>
      </c>
      <c r="G14" s="31" t="s">
        <v>2536</v>
      </c>
      <c r="H14" s="22">
        <f>IF(CONFIG_COUNTER[[#This Row],[ CONFIG]]=$AD$15,1,0)</f>
        <v>0</v>
      </c>
      <c r="I14" s="22">
        <f t="shared" ref="I14:I17" si="0">IF(C14=$AD$15,D14,287)</f>
        <v>287</v>
      </c>
      <c r="J14" s="22" t="str" cm="1">
        <f t="array" ref="J14">INDEX(DB_MEAS[],D14+1,4)</f>
        <v>SPARE</v>
      </c>
      <c r="K14" s="22">
        <f>IF(C14=$AD$15,D14,287)</f>
        <v>287</v>
      </c>
      <c r="AC14">
        <v>0</v>
      </c>
      <c r="AD14" t="s">
        <v>29</v>
      </c>
    </row>
    <row r="15" spans="1:30" x14ac:dyDescent="0.25">
      <c r="A15" s="22">
        <v>1</v>
      </c>
      <c r="B15" s="22" t="str" cm="1">
        <f t="array" ref="B15">INDEX(COUNTER_MODUL_NAMES[],1+CONFIG_COUNTER[[#This Row],[MODUL NUM]],2)</f>
        <v>SPARE</v>
      </c>
      <c r="C15" s="22" t="s">
        <v>29</v>
      </c>
      <c r="D15" s="22">
        <v>287</v>
      </c>
      <c r="E15" s="22" t="str" cm="1">
        <f t="array" ref="E15">INDEX(DB_MEAS[],K15+1,1)</f>
        <v>SPARE</v>
      </c>
      <c r="F15" s="22" cm="1">
        <f t="array" ref="F15">INDEX(DB_MEAS[],K15+1,3)</f>
        <v>0</v>
      </c>
      <c r="G15" s="31" t="s">
        <v>46</v>
      </c>
      <c r="H15" s="22">
        <f>IF(CONFIG_COUNTER[[#This Row],[ CONFIG]]=$AD$15,1,0)</f>
        <v>0</v>
      </c>
      <c r="I15" s="22">
        <f t="shared" si="0"/>
        <v>287</v>
      </c>
      <c r="J15" s="22" t="str" cm="1">
        <f t="array" ref="J15">INDEX(DB_MEAS[],D15+1,4)</f>
        <v>SPARE</v>
      </c>
      <c r="K15" s="22">
        <f>IF(C15=$AD$15,D15,287)</f>
        <v>287</v>
      </c>
      <c r="AC15">
        <v>1</v>
      </c>
      <c r="AD15" t="s">
        <v>31</v>
      </c>
    </row>
    <row r="16" spans="1:30" x14ac:dyDescent="0.25">
      <c r="A16" s="22">
        <v>2</v>
      </c>
      <c r="B16" s="22" t="str" cm="1">
        <f t="array" ref="B16">INDEX(COUNTER_MODUL_NAMES[],1+CONFIG_COUNTER[[#This Row],[MODUL NUM]],2)</f>
        <v>SPARE</v>
      </c>
      <c r="C16" s="22" t="s">
        <v>29</v>
      </c>
      <c r="D16" s="22">
        <v>287</v>
      </c>
      <c r="E16" s="22" t="str" cm="1">
        <f t="array" ref="E16">INDEX(DB_MEAS[],K16+1,1)</f>
        <v>SPARE</v>
      </c>
      <c r="F16" s="22" cm="1">
        <f t="array" ref="F16">INDEX(DB_MEAS[],K16+1,3)</f>
        <v>0</v>
      </c>
      <c r="G16" s="31" t="s">
        <v>46</v>
      </c>
      <c r="H16" s="22">
        <f>IF(CONFIG_COUNTER[[#This Row],[ CONFIG]]=$AD$15,1,0)</f>
        <v>0</v>
      </c>
      <c r="I16" s="22">
        <f t="shared" si="0"/>
        <v>287</v>
      </c>
      <c r="J16" s="22" t="str" cm="1">
        <f t="array" ref="J16">INDEX(DB_MEAS[],D16+1,4)</f>
        <v>SPARE</v>
      </c>
      <c r="K16" s="22">
        <f>IF(C16=$AD$15,D16,287)</f>
        <v>287</v>
      </c>
    </row>
    <row r="17" spans="1:11" x14ac:dyDescent="0.25">
      <c r="A17" s="22">
        <v>3</v>
      </c>
      <c r="B17" s="22" t="str" cm="1">
        <f t="array" ref="B17">INDEX(COUNTER_MODUL_NAMES[],1+CONFIG_COUNTER[[#This Row],[MODUL NUM]],2)</f>
        <v>SPARE</v>
      </c>
      <c r="C17" s="22" t="s">
        <v>29</v>
      </c>
      <c r="D17" s="22">
        <v>287</v>
      </c>
      <c r="E17" s="22" t="str" cm="1">
        <f t="array" ref="E17">INDEX(DB_MEAS[],K17+1,1)</f>
        <v>SPARE</v>
      </c>
      <c r="F17" s="22" cm="1">
        <f t="array" ref="F17">INDEX(DB_MEAS[],K17+1,3)</f>
        <v>0</v>
      </c>
      <c r="G17" s="31" t="s">
        <v>46</v>
      </c>
      <c r="H17" s="22">
        <f>IF(CONFIG_COUNTER[[#This Row],[ CONFIG]]=$AD$15,1,0)</f>
        <v>0</v>
      </c>
      <c r="I17" s="22">
        <f t="shared" si="0"/>
        <v>287</v>
      </c>
      <c r="J17" s="22" t="str" cm="1">
        <f t="array" ref="J17">INDEX(DB_MEAS[],D17+1,4)</f>
        <v>SPARE</v>
      </c>
      <c r="K17" s="22">
        <f>IF(C17=$AD$15,D17,287)</f>
        <v>287</v>
      </c>
    </row>
  </sheetData>
  <mergeCells count="1">
    <mergeCell ref="A1:AB5"/>
  </mergeCells>
  <conditionalFormatting sqref="A14:K17">
    <cfRule type="expression" priority="305" stopIfTrue="1">
      <formula>$C14=$AD$14</formula>
    </cfRule>
    <cfRule type="expression" dxfId="441" priority="306" stopIfTrue="1">
      <formula>#REF!=0</formula>
    </cfRule>
    <cfRule type="expression" dxfId="440" priority="307" stopIfTrue="1">
      <formula>#REF!=0</formula>
    </cfRule>
    <cfRule type="expression" dxfId="439" priority="308" stopIfTrue="1">
      <formula>#REF!=0</formula>
    </cfRule>
    <cfRule type="expression" dxfId="438" priority="309">
      <formula>$C14=$AD$15</formula>
    </cfRule>
  </conditionalFormatting>
  <dataValidations count="1">
    <dataValidation type="list" allowBlank="1" showInputMessage="1" showErrorMessage="1" sqref="C14:C17" xr:uid="{4E52E454-9472-49D5-B88A-804D1233A13E}">
      <formula1>$AD$14:$AD$15</formula1>
    </dataValidation>
  </dataValidations>
  <pageMargins left="0.7" right="0.7" top="0.75" bottom="0.75" header="0.3" footer="0.3"/>
  <drawing r:id="rId1"/>
  <legacyDrawing r:id="rId2"/>
  <controls>
    <mc:AlternateContent xmlns:mc="http://schemas.openxmlformats.org/markup-compatibility/2006">
      <mc:Choice Requires="x14">
        <control shapeId="5123" r:id="rId3" name="Create_Data_for_FB_COUNTER_x">
          <controlPr defaultSize="0" autoLine="0" r:id="rId4">
            <anchor moveWithCells="1">
              <from>
                <xdr:col>2</xdr:col>
                <xdr:colOff>647700</xdr:colOff>
                <xdr:row>8</xdr:row>
                <xdr:rowOff>0</xdr:rowOff>
              </from>
              <to>
                <xdr:col>5</xdr:col>
                <xdr:colOff>19050</xdr:colOff>
                <xdr:row>11</xdr:row>
                <xdr:rowOff>19050</xdr:rowOff>
              </to>
            </anchor>
          </controlPr>
        </control>
      </mc:Choice>
      <mc:Fallback>
        <control shapeId="5123" r:id="rId3" name="Create_Data_for_FB_COUNTER_x"/>
      </mc:Fallback>
    </mc:AlternateContent>
  </controls>
  <tableParts count="2">
    <tablePart r:id="rId5"/>
    <tablePart r:id="rId6"/>
  </tableParts>
  <extLst>
    <ext xmlns:x15="http://schemas.microsoft.com/office/spreadsheetml/2010/11/main" uri="{3A4CF648-6AED-40f4-86FF-DC5316D8AED3}">
      <x14:slicerList xmlns:x14="http://schemas.microsoft.com/office/spreadsheetml/2009/9/main">
        <x14:slicer r:id="rId7"/>
      </x14:slicerList>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84FA73-AA4A-4303-A4CD-FBE23AA90D9E}">
  <sheetPr codeName="List10">
    <tabColor rgb="FFFFFF00"/>
  </sheetPr>
  <dimension ref="A1:AB25"/>
  <sheetViews>
    <sheetView zoomScale="40" zoomScaleNormal="40" workbookViewId="0">
      <selection activeCell="C16" sqref="C16"/>
    </sheetView>
  </sheetViews>
  <sheetFormatPr defaultRowHeight="15" x14ac:dyDescent="0.25"/>
  <cols>
    <col min="1" max="1" width="15.42578125" customWidth="1"/>
    <col min="2" max="2" width="13.5703125" customWidth="1"/>
    <col min="4" max="4" width="13" customWidth="1"/>
    <col min="5" max="5" width="5.5703125" customWidth="1"/>
    <col min="6" max="6" width="27.42578125" customWidth="1"/>
    <col min="7" max="7" width="11.85546875" customWidth="1"/>
    <col min="8" max="8" width="12.28515625" customWidth="1"/>
    <col min="26" max="27" width="10" customWidth="1"/>
  </cols>
  <sheetData>
    <row r="1" spans="1:28" x14ac:dyDescent="0.25">
      <c r="A1" s="108" t="s">
        <v>51</v>
      </c>
      <c r="B1" s="108"/>
      <c r="C1" s="108"/>
      <c r="D1" s="108"/>
      <c r="E1" s="108"/>
      <c r="F1" s="108"/>
      <c r="G1" s="108"/>
      <c r="H1" s="108"/>
      <c r="I1" s="108"/>
      <c r="J1" s="108"/>
      <c r="K1" s="108"/>
      <c r="L1" s="108"/>
      <c r="M1" s="108"/>
      <c r="N1" s="108"/>
      <c r="O1" s="108"/>
      <c r="P1" s="108"/>
      <c r="Q1" s="108"/>
      <c r="R1" s="108"/>
      <c r="S1" s="108"/>
      <c r="T1" s="108"/>
      <c r="U1" s="108"/>
      <c r="V1" s="108"/>
      <c r="W1" s="108"/>
      <c r="X1" s="108"/>
      <c r="Y1" s="108"/>
      <c r="Z1" s="108"/>
      <c r="AA1" s="108"/>
    </row>
    <row r="2" spans="1:28" x14ac:dyDescent="0.25">
      <c r="A2" s="108"/>
      <c r="B2" s="108"/>
      <c r="C2" s="108"/>
      <c r="D2" s="108"/>
      <c r="E2" s="108"/>
      <c r="F2" s="108"/>
      <c r="G2" s="108"/>
      <c r="H2" s="108"/>
      <c r="I2" s="108"/>
      <c r="J2" s="108"/>
      <c r="K2" s="108"/>
      <c r="L2" s="108"/>
      <c r="M2" s="108"/>
      <c r="N2" s="108"/>
      <c r="O2" s="108"/>
      <c r="P2" s="108"/>
      <c r="Q2" s="108"/>
      <c r="R2" s="108"/>
      <c r="S2" s="108"/>
      <c r="T2" s="108"/>
      <c r="U2" s="108"/>
      <c r="V2" s="108"/>
      <c r="W2" s="108"/>
      <c r="X2" s="108"/>
      <c r="Y2" s="108"/>
      <c r="Z2" s="108"/>
      <c r="AA2" s="108"/>
    </row>
    <row r="3" spans="1:28" x14ac:dyDescent="0.25">
      <c r="A3" s="108"/>
      <c r="B3" s="108"/>
      <c r="C3" s="108"/>
      <c r="D3" s="108"/>
      <c r="E3" s="108"/>
      <c r="F3" s="108"/>
      <c r="G3" s="108"/>
      <c r="H3" s="108"/>
      <c r="I3" s="108"/>
      <c r="J3" s="108"/>
      <c r="K3" s="108"/>
      <c r="L3" s="108"/>
      <c r="M3" s="108"/>
      <c r="N3" s="108"/>
      <c r="O3" s="108"/>
      <c r="P3" s="108"/>
      <c r="Q3" s="108"/>
      <c r="R3" s="108"/>
      <c r="S3" s="108"/>
      <c r="T3" s="108"/>
      <c r="U3" s="108"/>
      <c r="V3" s="108"/>
      <c r="W3" s="108"/>
      <c r="X3" s="108"/>
      <c r="Y3" s="108"/>
      <c r="Z3" s="108"/>
      <c r="AA3" s="108"/>
    </row>
    <row r="4" spans="1:28" x14ac:dyDescent="0.25">
      <c r="A4" s="108"/>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8"/>
    </row>
    <row r="5" spans="1:28" x14ac:dyDescent="0.25">
      <c r="A5" s="108"/>
      <c r="B5" s="108"/>
      <c r="C5" s="108"/>
      <c r="D5" s="108"/>
      <c r="E5" s="108"/>
      <c r="F5" s="108"/>
      <c r="G5" s="108"/>
      <c r="H5" s="108"/>
      <c r="I5" s="108"/>
      <c r="J5" s="108"/>
      <c r="K5" s="108"/>
      <c r="L5" s="108"/>
      <c r="M5" s="108"/>
      <c r="N5" s="108"/>
      <c r="O5" s="108"/>
      <c r="P5" s="108"/>
      <c r="Q5" s="108"/>
      <c r="R5" s="108"/>
      <c r="S5" s="108"/>
      <c r="T5" s="108"/>
      <c r="U5" s="108"/>
      <c r="V5" s="108"/>
      <c r="W5" s="108"/>
      <c r="X5" s="108"/>
      <c r="Y5" s="108"/>
      <c r="Z5" s="108"/>
      <c r="AA5" s="108"/>
    </row>
    <row r="13" spans="1:28" x14ac:dyDescent="0.25">
      <c r="A13" s="32" t="s">
        <v>18</v>
      </c>
      <c r="B13" s="32" t="s">
        <v>8</v>
      </c>
      <c r="C13" s="32" t="s">
        <v>19</v>
      </c>
      <c r="D13" s="32" t="s">
        <v>50</v>
      </c>
      <c r="E13" s="32" t="s">
        <v>36</v>
      </c>
      <c r="F13" s="32" t="s">
        <v>52</v>
      </c>
      <c r="G13" s="32" t="s">
        <v>24</v>
      </c>
      <c r="H13" s="32" t="s">
        <v>53</v>
      </c>
      <c r="Z13" t="s">
        <v>26</v>
      </c>
      <c r="AA13" t="s">
        <v>27</v>
      </c>
      <c r="AB13" t="s">
        <v>48</v>
      </c>
    </row>
    <row r="14" spans="1:28" x14ac:dyDescent="0.25">
      <c r="A14" s="32">
        <v>0</v>
      </c>
      <c r="B14" s="32" t="str" cm="1">
        <f t="array" ref="B14">INDEX(AO_MODUL_NAMES[],1+CONFIG_AO[[#This Row],[MODUL NUM]],2)</f>
        <v>A171</v>
      </c>
      <c r="C14" s="32">
        <v>0</v>
      </c>
      <c r="D14" s="32" t="s">
        <v>31</v>
      </c>
      <c r="E14" s="32">
        <v>2</v>
      </c>
      <c r="F14" s="32" t="str" cm="1">
        <f t="array" ref="F14">INDEX(DB_AO[],H14+1,1)</f>
        <v>KAPLAN_RUNNER</v>
      </c>
      <c r="G14" s="32">
        <f>IF(CONFIG_AO[[#This Row],[ CONFIG]]=$AB$15,1,0)</f>
        <v>0</v>
      </c>
      <c r="H14" s="32">
        <f t="shared" ref="H14:H25" si="0">IF(D14=AA$15,E14,$AB$14)</f>
        <v>2</v>
      </c>
      <c r="Z14">
        <v>0</v>
      </c>
      <c r="AA14" t="s">
        <v>29</v>
      </c>
      <c r="AB14">
        <v>31</v>
      </c>
    </row>
    <row r="15" spans="1:28" x14ac:dyDescent="0.25">
      <c r="A15" s="32">
        <v>0</v>
      </c>
      <c r="B15" s="32" t="str" cm="1">
        <f t="array" ref="B15">INDEX(AO_MODUL_NAMES[],1+CONFIG_AO[[#This Row],[MODUL NUM]],2)</f>
        <v>A171</v>
      </c>
      <c r="C15" s="32">
        <v>1</v>
      </c>
      <c r="D15" s="32" t="s">
        <v>31</v>
      </c>
      <c r="E15" s="32">
        <v>17</v>
      </c>
      <c r="F15" s="32" t="str" cm="1">
        <f t="array" ref="F15">INDEX(DB_AO[],H15+1,1)</f>
        <v>EXC_CTRL_1</v>
      </c>
      <c r="G15" s="32">
        <f>IF(CONFIG_AO[[#This Row],[ CONFIG]]=$AB$15,1,0)</f>
        <v>0</v>
      </c>
      <c r="H15" s="32">
        <f t="shared" si="0"/>
        <v>17</v>
      </c>
      <c r="Z15">
        <v>1</v>
      </c>
      <c r="AA15" t="s">
        <v>31</v>
      </c>
    </row>
    <row r="16" spans="1:28" x14ac:dyDescent="0.25">
      <c r="A16" s="32">
        <v>0</v>
      </c>
      <c r="B16" s="32" t="str" cm="1">
        <f t="array" ref="B16">INDEX(AO_MODUL_NAMES[],1+CONFIG_AO[[#This Row],[MODUL NUM]],2)</f>
        <v>A171</v>
      </c>
      <c r="C16" s="32">
        <v>2</v>
      </c>
      <c r="D16" s="32" t="s">
        <v>29</v>
      </c>
      <c r="E16" s="32">
        <v>31</v>
      </c>
      <c r="F16" s="32" t="str" cm="1">
        <f t="array" ref="F16">INDEX(DB_AO[],H16+1,1)</f>
        <v>SPARE_31</v>
      </c>
      <c r="G16" s="32">
        <f>IF(CONFIG_AO[[#This Row],[ CONFIG]]=$AB$15,1,0)</f>
        <v>0</v>
      </c>
      <c r="H16" s="32">
        <f t="shared" si="0"/>
        <v>31</v>
      </c>
    </row>
    <row r="17" spans="1:8" x14ac:dyDescent="0.25">
      <c r="A17" s="32">
        <v>0</v>
      </c>
      <c r="B17" s="32" t="str" cm="1">
        <f t="array" ref="B17">INDEX(AO_MODUL_NAMES[],1+CONFIG_AO[[#This Row],[MODUL NUM]],2)</f>
        <v>A171</v>
      </c>
      <c r="C17" s="32">
        <v>3</v>
      </c>
      <c r="D17" s="32" t="s">
        <v>29</v>
      </c>
      <c r="E17" s="32">
        <v>31</v>
      </c>
      <c r="F17" s="32" t="str" cm="1">
        <f t="array" ref="F17">INDEX(DB_AO[],H17+1,1)</f>
        <v>SPARE_31</v>
      </c>
      <c r="G17" s="32">
        <f>IF(CONFIG_AO[[#This Row],[ CONFIG]]=$AB$15,1,0)</f>
        <v>0</v>
      </c>
      <c r="H17" s="32">
        <f t="shared" si="0"/>
        <v>31</v>
      </c>
    </row>
    <row r="18" spans="1:8" x14ac:dyDescent="0.25">
      <c r="A18" s="32">
        <v>1</v>
      </c>
      <c r="B18" s="32" t="str" cm="1">
        <f t="array" ref="B18">INDEX(AO_MODUL_NAMES[],1+CONFIG_AO[[#This Row],[MODUL NUM]],2)</f>
        <v>SPARE</v>
      </c>
      <c r="C18" s="32"/>
      <c r="D18" s="32" t="s">
        <v>29</v>
      </c>
      <c r="E18" s="32" t="s">
        <v>6723</v>
      </c>
      <c r="F18" s="32" t="str" cm="1">
        <f t="array" ref="F18">INDEX(DB_AO[],H18+1,1)</f>
        <v>SPARE_31</v>
      </c>
      <c r="G18" s="32">
        <f>IF(CONFIG_AO[[#This Row],[ CONFIG]]=$AB$15,1,0)</f>
        <v>0</v>
      </c>
      <c r="H18" s="32">
        <f t="shared" si="0"/>
        <v>31</v>
      </c>
    </row>
    <row r="19" spans="1:8" x14ac:dyDescent="0.25">
      <c r="A19" s="32">
        <v>1</v>
      </c>
      <c r="B19" s="32" t="str" cm="1">
        <f t="array" ref="B19">INDEX(AO_MODUL_NAMES[],1+CONFIG_AO[[#This Row],[MODUL NUM]],2)</f>
        <v>SPARE</v>
      </c>
      <c r="C19" s="32"/>
      <c r="D19" s="32" t="s">
        <v>29</v>
      </c>
      <c r="E19" s="32" t="s">
        <v>6723</v>
      </c>
      <c r="F19" s="32" t="str" cm="1">
        <f t="array" ref="F19">INDEX(DB_AO[],H19+1,1)</f>
        <v>SPARE_31</v>
      </c>
      <c r="G19" s="32">
        <f>IF(CONFIG_AO[[#This Row],[ CONFIG]]=$AB$15,1,0)</f>
        <v>0</v>
      </c>
      <c r="H19" s="32">
        <f t="shared" si="0"/>
        <v>31</v>
      </c>
    </row>
    <row r="20" spans="1:8" x14ac:dyDescent="0.25">
      <c r="A20" s="32">
        <v>1</v>
      </c>
      <c r="B20" s="32" t="str" cm="1">
        <f t="array" ref="B20">INDEX(AO_MODUL_NAMES[],1+CONFIG_AO[[#This Row],[MODUL NUM]],2)</f>
        <v>SPARE</v>
      </c>
      <c r="C20" s="32"/>
      <c r="D20" s="32" t="s">
        <v>29</v>
      </c>
      <c r="E20" s="32" t="s">
        <v>6723</v>
      </c>
      <c r="F20" s="32" t="str" cm="1">
        <f t="array" ref="F20">INDEX(DB_AO[],H20+1,1)</f>
        <v>SPARE_31</v>
      </c>
      <c r="G20" s="32">
        <f>IF(CONFIG_AO[[#This Row],[ CONFIG]]=$AB$15,1,0)</f>
        <v>0</v>
      </c>
      <c r="H20" s="32">
        <f t="shared" si="0"/>
        <v>31</v>
      </c>
    </row>
    <row r="21" spans="1:8" x14ac:dyDescent="0.25">
      <c r="A21" s="32">
        <v>1</v>
      </c>
      <c r="B21" s="32" t="str" cm="1">
        <f t="array" ref="B21">INDEX(AO_MODUL_NAMES[],1+CONFIG_AO[[#This Row],[MODUL NUM]],2)</f>
        <v>SPARE</v>
      </c>
      <c r="C21" s="32"/>
      <c r="D21" s="32" t="s">
        <v>29</v>
      </c>
      <c r="E21" s="32" t="s">
        <v>6723</v>
      </c>
      <c r="F21" s="32" t="str" cm="1">
        <f t="array" ref="F21">INDEX(DB_AO[],H21+1,1)</f>
        <v>SPARE_31</v>
      </c>
      <c r="G21" s="32">
        <f>IF(CONFIG_AO[[#This Row],[ CONFIG]]=$AB$15,1,0)</f>
        <v>0</v>
      </c>
      <c r="H21" s="32">
        <f t="shared" si="0"/>
        <v>31</v>
      </c>
    </row>
    <row r="22" spans="1:8" x14ac:dyDescent="0.25">
      <c r="A22" s="32">
        <v>2</v>
      </c>
      <c r="B22" s="32" t="str" cm="1">
        <f t="array" ref="B22">INDEX(AO_MODUL_NAMES[],1+CONFIG_AO[[#This Row],[MODUL NUM]],2)</f>
        <v>SPARE</v>
      </c>
      <c r="C22" s="32"/>
      <c r="D22" s="32" t="s">
        <v>29</v>
      </c>
      <c r="E22" s="32"/>
      <c r="F22" s="32" t="str" cm="1">
        <f t="array" ref="F22">INDEX(DB_AO[],H22+1,1)</f>
        <v>SPARE_31</v>
      </c>
      <c r="G22" s="32">
        <f>IF(CONFIG_AO[[#This Row],[ CONFIG]]=$AB$15,1,0)</f>
        <v>0</v>
      </c>
      <c r="H22" s="32">
        <f t="shared" si="0"/>
        <v>31</v>
      </c>
    </row>
    <row r="23" spans="1:8" x14ac:dyDescent="0.25">
      <c r="A23" s="32">
        <v>2</v>
      </c>
      <c r="B23" s="32" t="str" cm="1">
        <f t="array" ref="B23">INDEX(AO_MODUL_NAMES[],1+CONFIG_AO[[#This Row],[MODUL NUM]],2)</f>
        <v>SPARE</v>
      </c>
      <c r="C23" s="32"/>
      <c r="D23" s="32" t="s">
        <v>29</v>
      </c>
      <c r="E23" s="32"/>
      <c r="F23" s="32" t="str" cm="1">
        <f t="array" ref="F23">INDEX(DB_AO[],H23+1,1)</f>
        <v>SPARE_31</v>
      </c>
      <c r="G23" s="32">
        <f>IF(CONFIG_AO[[#This Row],[ CONFIG]]=$AB$15,1,0)</f>
        <v>0</v>
      </c>
      <c r="H23" s="32">
        <f t="shared" si="0"/>
        <v>31</v>
      </c>
    </row>
    <row r="24" spans="1:8" x14ac:dyDescent="0.25">
      <c r="A24" s="32">
        <v>2</v>
      </c>
      <c r="B24" s="32" t="str" cm="1">
        <f t="array" ref="B24">INDEX(AO_MODUL_NAMES[],1+CONFIG_AO[[#This Row],[MODUL NUM]],2)</f>
        <v>SPARE</v>
      </c>
      <c r="C24" s="32"/>
      <c r="D24" s="32" t="s">
        <v>29</v>
      </c>
      <c r="E24" s="32"/>
      <c r="F24" s="32" t="str" cm="1">
        <f t="array" ref="F24">INDEX(DB_AO[],H24+1,1)</f>
        <v>SPARE_31</v>
      </c>
      <c r="G24" s="32">
        <f>IF(CONFIG_AO[[#This Row],[ CONFIG]]=$AB$15,1,0)</f>
        <v>0</v>
      </c>
      <c r="H24" s="32">
        <f t="shared" si="0"/>
        <v>31</v>
      </c>
    </row>
    <row r="25" spans="1:8" x14ac:dyDescent="0.25">
      <c r="A25" s="32">
        <v>2</v>
      </c>
      <c r="B25" s="32" t="str" cm="1">
        <f t="array" ref="B25">INDEX(AO_MODUL_NAMES[],1+CONFIG_AO[[#This Row],[MODUL NUM]],2)</f>
        <v>SPARE</v>
      </c>
      <c r="C25" s="32"/>
      <c r="D25" s="32" t="s">
        <v>29</v>
      </c>
      <c r="E25" s="32"/>
      <c r="F25" s="32" t="str" cm="1">
        <f t="array" ref="F25">INDEX(DB_AO[],H25+1,1)</f>
        <v>SPARE_31</v>
      </c>
      <c r="G25" s="32">
        <f>IF(CONFIG_AO[[#This Row],[ CONFIG]]=$AB$15,1,0)</f>
        <v>0</v>
      </c>
      <c r="H25" s="32">
        <f t="shared" si="0"/>
        <v>31</v>
      </c>
    </row>
  </sheetData>
  <mergeCells count="1">
    <mergeCell ref="A1:AA5"/>
  </mergeCells>
  <phoneticPr fontId="2" type="noConversion"/>
  <conditionalFormatting sqref="A14:H25">
    <cfRule type="expression" priority="267" stopIfTrue="1">
      <formula>$D14=$AA$14</formula>
    </cfRule>
    <cfRule type="expression" dxfId="424" priority="268">
      <formula>$D14=$AA$15</formula>
    </cfRule>
  </conditionalFormatting>
  <dataValidations count="1">
    <dataValidation type="list" allowBlank="1" showInputMessage="1" showErrorMessage="1" sqref="D14:D25" xr:uid="{B197427F-AD04-4A89-92EF-2D6811CCD653}">
      <formula1>$AA$14:$AA$15</formula1>
    </dataValidation>
  </dataValidations>
  <pageMargins left="0.7" right="0.7" top="0.75" bottom="0.75" header="0.3" footer="0.3"/>
  <drawing r:id="rId1"/>
  <legacyDrawing r:id="rId2"/>
  <controls>
    <mc:AlternateContent xmlns:mc="http://schemas.openxmlformats.org/markup-compatibility/2006">
      <mc:Choice Requires="x14">
        <control shapeId="6146" r:id="rId3" name="Create_Data_for_FB_AO_x">
          <controlPr defaultSize="0" autoLine="0" r:id="rId4">
            <anchor moveWithCells="1">
              <from>
                <xdr:col>3</xdr:col>
                <xdr:colOff>95250</xdr:colOff>
                <xdr:row>7</xdr:row>
                <xdr:rowOff>152400</xdr:rowOff>
              </from>
              <to>
                <xdr:col>5</xdr:col>
                <xdr:colOff>866775</xdr:colOff>
                <xdr:row>11</xdr:row>
                <xdr:rowOff>0</xdr:rowOff>
              </to>
            </anchor>
          </controlPr>
        </control>
      </mc:Choice>
      <mc:Fallback>
        <control shapeId="6146" r:id="rId3" name="Create_Data_for_FB_AO_x"/>
      </mc:Fallback>
    </mc:AlternateContent>
  </controls>
  <tableParts count="2">
    <tablePart r:id="rId5"/>
    <tablePart r:id="rId6"/>
  </tableParts>
  <extLst>
    <ext xmlns:x15="http://schemas.microsoft.com/office/spreadsheetml/2010/11/main" uri="{3A4CF648-6AED-40f4-86FF-DC5316D8AED3}">
      <x14:slicerList xmlns:x14="http://schemas.microsoft.com/office/spreadsheetml/2009/9/main">
        <x14:slicer r:id="rId7"/>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D8BC5-135F-4297-ABA3-A191EEC5D824}">
  <sheetPr codeName="List16">
    <tabColor rgb="FFFFFF00"/>
  </sheetPr>
  <dimension ref="A1:AA9"/>
  <sheetViews>
    <sheetView zoomScale="70" zoomScaleNormal="70" workbookViewId="0">
      <selection activeCell="H45" sqref="H45"/>
    </sheetView>
  </sheetViews>
  <sheetFormatPr defaultRowHeight="15" x14ac:dyDescent="0.25"/>
  <cols>
    <col min="1" max="1" width="12.140625" customWidth="1"/>
    <col min="2" max="2" width="31.5703125" customWidth="1"/>
    <col min="3" max="3" width="18.5703125" customWidth="1"/>
    <col min="4" max="4" width="24.140625" customWidth="1"/>
    <col min="5" max="5" width="23.5703125" customWidth="1"/>
    <col min="6" max="6" width="27.85546875" customWidth="1"/>
  </cols>
  <sheetData>
    <row r="1" spans="1:27" x14ac:dyDescent="0.25">
      <c r="A1" s="110" t="s">
        <v>54</v>
      </c>
      <c r="B1" s="110"/>
      <c r="C1" s="110"/>
      <c r="D1" s="110"/>
      <c r="E1" s="110"/>
      <c r="F1" s="110"/>
    </row>
    <row r="2" spans="1:27" x14ac:dyDescent="0.25">
      <c r="A2" t="s">
        <v>20</v>
      </c>
      <c r="B2" t="s">
        <v>55</v>
      </c>
      <c r="C2" t="s">
        <v>56</v>
      </c>
      <c r="D2" t="s">
        <v>57</v>
      </c>
      <c r="E2" t="s">
        <v>58</v>
      </c>
      <c r="F2" t="s">
        <v>59</v>
      </c>
      <c r="AA2" t="s">
        <v>29</v>
      </c>
    </row>
    <row r="3" spans="1:27" x14ac:dyDescent="0.25">
      <c r="A3" t="s">
        <v>29</v>
      </c>
      <c r="B3" t="s">
        <v>60</v>
      </c>
      <c r="C3">
        <v>48</v>
      </c>
      <c r="AA3" t="s">
        <v>31</v>
      </c>
    </row>
    <row r="4" spans="1:27" x14ac:dyDescent="0.25">
      <c r="A4" t="s">
        <v>31</v>
      </c>
      <c r="B4" t="s">
        <v>61</v>
      </c>
      <c r="C4">
        <v>72</v>
      </c>
    </row>
    <row r="5" spans="1:27" x14ac:dyDescent="0.25">
      <c r="A5" t="s">
        <v>29</v>
      </c>
      <c r="B5" t="s">
        <v>62</v>
      </c>
      <c r="C5">
        <v>96</v>
      </c>
    </row>
    <row r="6" spans="1:27" x14ac:dyDescent="0.25">
      <c r="A6" t="s">
        <v>29</v>
      </c>
      <c r="B6" t="s">
        <v>63</v>
      </c>
      <c r="C6">
        <v>120</v>
      </c>
    </row>
    <row r="7" spans="1:27" x14ac:dyDescent="0.25">
      <c r="A7" t="s">
        <v>29</v>
      </c>
      <c r="B7" t="s">
        <v>64</v>
      </c>
      <c r="C7">
        <v>144</v>
      </c>
    </row>
    <row r="8" spans="1:27" x14ac:dyDescent="0.25">
      <c r="A8" t="s">
        <v>31</v>
      </c>
      <c r="B8" t="s">
        <v>65</v>
      </c>
      <c r="C8">
        <v>216</v>
      </c>
    </row>
    <row r="9" spans="1:27" x14ac:dyDescent="0.25">
      <c r="A9" t="s">
        <v>29</v>
      </c>
    </row>
  </sheetData>
  <mergeCells count="1">
    <mergeCell ref="A1:F1"/>
  </mergeCells>
  <phoneticPr fontId="2" type="noConversion"/>
  <conditionalFormatting sqref="A3:F9">
    <cfRule type="expression" dxfId="413" priority="128">
      <formula>$A3=$AA$3</formula>
    </cfRule>
  </conditionalFormatting>
  <dataValidations count="1">
    <dataValidation type="list" allowBlank="1" showInputMessage="1" showErrorMessage="1" sqref="A3:A9" xr:uid="{DC9C4A32-F54B-48BE-BC3B-224DFF5C5072}">
      <formula1>$AA$2:$AA$3</formula1>
    </dataValidation>
  </dataValidations>
  <pageMargins left="0.7" right="0.7" top="0.75" bottom="0.75" header="0.3" footer="0.3"/>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E99456-58AC-4328-B456-EED7C10491F8}">
  <sheetPr codeName="Sheet3">
    <tabColor rgb="FFFF7C80"/>
  </sheetPr>
  <dimension ref="A1:W1684"/>
  <sheetViews>
    <sheetView zoomScale="85" zoomScaleNormal="85" workbookViewId="0">
      <selection activeCell="A169" sqref="A169:XFD903"/>
    </sheetView>
  </sheetViews>
  <sheetFormatPr defaultRowHeight="15" x14ac:dyDescent="0.25"/>
  <cols>
    <col min="1" max="1" width="8.5703125" customWidth="1"/>
    <col min="2" max="2" width="23.7109375" customWidth="1"/>
    <col min="3" max="3" width="4.7109375" customWidth="1"/>
    <col min="4" max="4" width="5.28515625" customWidth="1"/>
    <col min="5" max="5" width="6.7109375" style="10" customWidth="1"/>
    <col min="7" max="7" width="6.28515625" customWidth="1"/>
    <col min="8" max="8" width="8.28515625" customWidth="1"/>
    <col min="9" max="9" width="5.85546875" customWidth="1"/>
    <col min="10" max="10" width="12.28515625" customWidth="1"/>
    <col min="11" max="11" width="6.28515625" customWidth="1"/>
    <col min="12" max="12" width="2.42578125" customWidth="1"/>
    <col min="13" max="13" width="6.5703125" customWidth="1"/>
    <col min="14" max="14" width="7.85546875" customWidth="1"/>
    <col min="15" max="15" width="5.5703125" customWidth="1"/>
    <col min="16" max="16" width="11.28515625" customWidth="1"/>
    <col min="18" max="18" width="18.28515625" customWidth="1"/>
    <col min="19" max="19" width="5.7109375" customWidth="1"/>
    <col min="20" max="20" width="7.42578125" customWidth="1"/>
    <col min="21" max="21" width="6" customWidth="1"/>
    <col min="22" max="22" width="12.7109375" customWidth="1"/>
    <col min="23" max="23" width="6.42578125" customWidth="1"/>
    <col min="24" max="24" width="12.42578125" customWidth="1"/>
    <col min="28" max="28" width="3.140625" customWidth="1"/>
  </cols>
  <sheetData>
    <row r="1" spans="1:23" x14ac:dyDescent="0.25">
      <c r="A1" t="s">
        <v>4707</v>
      </c>
      <c r="B1" t="s">
        <v>36</v>
      </c>
      <c r="C1">
        <v>0</v>
      </c>
      <c r="D1">
        <v>0</v>
      </c>
      <c r="E1" s="10" t="s">
        <v>6619</v>
      </c>
      <c r="R1" s="110" t="s">
        <v>4704</v>
      </c>
      <c r="S1" s="110"/>
      <c r="T1" t="s">
        <v>6613</v>
      </c>
    </row>
    <row r="2" spans="1:23" x14ac:dyDescent="0.25">
      <c r="A2" t="s">
        <v>4707</v>
      </c>
      <c r="B2" t="s">
        <v>36</v>
      </c>
      <c r="C2">
        <v>0</v>
      </c>
      <c r="D2">
        <v>1</v>
      </c>
      <c r="E2" s="10" t="s">
        <v>6620</v>
      </c>
      <c r="R2" s="110" t="s">
        <v>4706</v>
      </c>
      <c r="S2" s="110"/>
      <c r="T2" t="s">
        <v>6612</v>
      </c>
    </row>
    <row r="3" spans="1:23" x14ac:dyDescent="0.25">
      <c r="A3" t="s">
        <v>4707</v>
      </c>
      <c r="B3" t="s">
        <v>36</v>
      </c>
      <c r="C3">
        <v>0</v>
      </c>
      <c r="D3">
        <v>2</v>
      </c>
      <c r="E3" s="10" t="s">
        <v>6621</v>
      </c>
    </row>
    <row r="4" spans="1:23" x14ac:dyDescent="0.25">
      <c r="A4" t="s">
        <v>4707</v>
      </c>
      <c r="B4" t="s">
        <v>36</v>
      </c>
      <c r="C4">
        <v>0</v>
      </c>
      <c r="D4">
        <v>3</v>
      </c>
      <c r="E4" s="10" t="s">
        <v>805</v>
      </c>
      <c r="W4" s="4"/>
    </row>
    <row r="5" spans="1:23" x14ac:dyDescent="0.25">
      <c r="A5" t="s">
        <v>4707</v>
      </c>
      <c r="B5" t="s">
        <v>36</v>
      </c>
      <c r="C5">
        <v>0</v>
      </c>
      <c r="D5">
        <v>4</v>
      </c>
      <c r="E5" s="10" t="s">
        <v>6622</v>
      </c>
    </row>
    <row r="6" spans="1:23" x14ac:dyDescent="0.25">
      <c r="A6" t="s">
        <v>4707</v>
      </c>
      <c r="B6" t="s">
        <v>36</v>
      </c>
      <c r="C6">
        <v>0</v>
      </c>
      <c r="D6">
        <v>5</v>
      </c>
      <c r="E6" s="10" t="s">
        <v>6623</v>
      </c>
    </row>
    <row r="7" spans="1:23" x14ac:dyDescent="0.25">
      <c r="A7" t="s">
        <v>4707</v>
      </c>
      <c r="B7" t="s">
        <v>36</v>
      </c>
      <c r="C7">
        <v>0</v>
      </c>
      <c r="D7">
        <v>6</v>
      </c>
      <c r="E7" s="10" t="s">
        <v>6623</v>
      </c>
    </row>
    <row r="8" spans="1:23" x14ac:dyDescent="0.25">
      <c r="A8" t="s">
        <v>4707</v>
      </c>
      <c r="B8" t="s">
        <v>36</v>
      </c>
      <c r="C8">
        <v>0</v>
      </c>
      <c r="D8">
        <v>7</v>
      </c>
      <c r="E8" s="10" t="s">
        <v>6623</v>
      </c>
    </row>
    <row r="9" spans="1:23" x14ac:dyDescent="0.25">
      <c r="A9" t="s">
        <v>4707</v>
      </c>
      <c r="B9" t="s">
        <v>36</v>
      </c>
      <c r="C9">
        <v>0</v>
      </c>
      <c r="D9">
        <v>8</v>
      </c>
      <c r="E9" s="10" t="s">
        <v>6624</v>
      </c>
    </row>
    <row r="10" spans="1:23" x14ac:dyDescent="0.25">
      <c r="A10" t="s">
        <v>4707</v>
      </c>
      <c r="B10" t="s">
        <v>36</v>
      </c>
      <c r="C10">
        <v>0</v>
      </c>
      <c r="D10">
        <v>9</v>
      </c>
      <c r="E10" s="10" t="s">
        <v>6625</v>
      </c>
    </row>
    <row r="11" spans="1:23" x14ac:dyDescent="0.25">
      <c r="A11" t="s">
        <v>4707</v>
      </c>
      <c r="B11" t="s">
        <v>36</v>
      </c>
      <c r="C11">
        <v>0</v>
      </c>
      <c r="D11">
        <v>10</v>
      </c>
      <c r="E11" s="10" t="s">
        <v>6626</v>
      </c>
    </row>
    <row r="12" spans="1:23" x14ac:dyDescent="0.25">
      <c r="A12" t="s">
        <v>4707</v>
      </c>
      <c r="B12" t="s">
        <v>36</v>
      </c>
      <c r="C12">
        <v>0</v>
      </c>
      <c r="D12">
        <v>11</v>
      </c>
      <c r="E12" s="10" t="s">
        <v>6627</v>
      </c>
    </row>
    <row r="13" spans="1:23" x14ac:dyDescent="0.25">
      <c r="A13" t="s">
        <v>4707</v>
      </c>
      <c r="B13" t="s">
        <v>36</v>
      </c>
      <c r="C13">
        <v>0</v>
      </c>
      <c r="D13">
        <v>12</v>
      </c>
      <c r="E13" s="10" t="s">
        <v>6628</v>
      </c>
    </row>
    <row r="14" spans="1:23" x14ac:dyDescent="0.25">
      <c r="A14" t="s">
        <v>4707</v>
      </c>
      <c r="B14" t="s">
        <v>36</v>
      </c>
      <c r="C14">
        <v>0</v>
      </c>
      <c r="D14">
        <v>13</v>
      </c>
      <c r="E14" s="10" t="s">
        <v>6629</v>
      </c>
    </row>
    <row r="15" spans="1:23" x14ac:dyDescent="0.25">
      <c r="A15" t="s">
        <v>4707</v>
      </c>
      <c r="B15" t="s">
        <v>36</v>
      </c>
      <c r="C15">
        <v>0</v>
      </c>
      <c r="D15">
        <v>14</v>
      </c>
      <c r="E15" s="10" t="s">
        <v>6630</v>
      </c>
    </row>
    <row r="16" spans="1:23" x14ac:dyDescent="0.25">
      <c r="A16" t="s">
        <v>4707</v>
      </c>
      <c r="B16" t="s">
        <v>36</v>
      </c>
      <c r="C16">
        <v>0</v>
      </c>
      <c r="D16">
        <v>15</v>
      </c>
      <c r="E16" s="10" t="s">
        <v>6631</v>
      </c>
    </row>
    <row r="17" spans="1:5" x14ac:dyDescent="0.25">
      <c r="A17" t="s">
        <v>4707</v>
      </c>
      <c r="B17" t="s">
        <v>36</v>
      </c>
      <c r="C17">
        <v>1</v>
      </c>
      <c r="D17">
        <v>0</v>
      </c>
      <c r="E17" s="10" t="s">
        <v>6632</v>
      </c>
    </row>
    <row r="18" spans="1:5" x14ac:dyDescent="0.25">
      <c r="A18" t="s">
        <v>4707</v>
      </c>
      <c r="B18" t="s">
        <v>36</v>
      </c>
      <c r="C18">
        <v>1</v>
      </c>
      <c r="D18">
        <v>1</v>
      </c>
      <c r="E18" s="10" t="s">
        <v>6633</v>
      </c>
    </row>
    <row r="19" spans="1:5" x14ac:dyDescent="0.25">
      <c r="A19" t="s">
        <v>4707</v>
      </c>
      <c r="B19" t="s">
        <v>36</v>
      </c>
      <c r="C19">
        <v>1</v>
      </c>
      <c r="D19">
        <v>2</v>
      </c>
      <c r="E19" s="10" t="s">
        <v>6634</v>
      </c>
    </row>
    <row r="20" spans="1:5" x14ac:dyDescent="0.25">
      <c r="A20" t="s">
        <v>4707</v>
      </c>
      <c r="B20" t="s">
        <v>36</v>
      </c>
      <c r="C20">
        <v>1</v>
      </c>
      <c r="D20">
        <v>3</v>
      </c>
      <c r="E20" s="10" t="s">
        <v>6635</v>
      </c>
    </row>
    <row r="21" spans="1:5" x14ac:dyDescent="0.25">
      <c r="A21" t="s">
        <v>4707</v>
      </c>
      <c r="B21" t="s">
        <v>36</v>
      </c>
      <c r="C21">
        <v>1</v>
      </c>
      <c r="D21">
        <v>4</v>
      </c>
      <c r="E21" s="10" t="s">
        <v>6636</v>
      </c>
    </row>
    <row r="22" spans="1:5" x14ac:dyDescent="0.25">
      <c r="A22" t="s">
        <v>4707</v>
      </c>
      <c r="B22" t="s">
        <v>36</v>
      </c>
      <c r="C22">
        <v>1</v>
      </c>
      <c r="D22">
        <v>5</v>
      </c>
      <c r="E22" s="10" t="s">
        <v>6637</v>
      </c>
    </row>
    <row r="23" spans="1:5" x14ac:dyDescent="0.25">
      <c r="A23" t="s">
        <v>4707</v>
      </c>
      <c r="B23" t="s">
        <v>36</v>
      </c>
      <c r="C23">
        <v>1</v>
      </c>
      <c r="D23">
        <v>6</v>
      </c>
      <c r="E23" s="10" t="s">
        <v>6623</v>
      </c>
    </row>
    <row r="24" spans="1:5" x14ac:dyDescent="0.25">
      <c r="A24" t="s">
        <v>4707</v>
      </c>
      <c r="B24" t="s">
        <v>36</v>
      </c>
      <c r="C24">
        <v>1</v>
      </c>
      <c r="D24">
        <v>7</v>
      </c>
      <c r="E24" s="10" t="s">
        <v>6623</v>
      </c>
    </row>
    <row r="25" spans="1:5" x14ac:dyDescent="0.25">
      <c r="A25" t="s">
        <v>4707</v>
      </c>
      <c r="B25" t="s">
        <v>36</v>
      </c>
      <c r="C25">
        <v>1</v>
      </c>
      <c r="D25">
        <v>8</v>
      </c>
      <c r="E25" s="10" t="s">
        <v>6638</v>
      </c>
    </row>
    <row r="26" spans="1:5" x14ac:dyDescent="0.25">
      <c r="A26" t="s">
        <v>4707</v>
      </c>
      <c r="B26" t="s">
        <v>36</v>
      </c>
      <c r="C26">
        <v>1</v>
      </c>
      <c r="D26">
        <v>9</v>
      </c>
      <c r="E26" s="10" t="s">
        <v>6639</v>
      </c>
    </row>
    <row r="27" spans="1:5" x14ac:dyDescent="0.25">
      <c r="A27" t="s">
        <v>4707</v>
      </c>
      <c r="B27" t="s">
        <v>36</v>
      </c>
      <c r="C27">
        <v>1</v>
      </c>
      <c r="D27">
        <v>10</v>
      </c>
      <c r="E27" s="10" t="s">
        <v>6640</v>
      </c>
    </row>
    <row r="28" spans="1:5" x14ac:dyDescent="0.25">
      <c r="A28" t="s">
        <v>4707</v>
      </c>
      <c r="B28" t="s">
        <v>36</v>
      </c>
      <c r="C28">
        <v>1</v>
      </c>
      <c r="D28">
        <v>11</v>
      </c>
      <c r="E28" s="10" t="s">
        <v>6641</v>
      </c>
    </row>
    <row r="29" spans="1:5" x14ac:dyDescent="0.25">
      <c r="A29" t="s">
        <v>4707</v>
      </c>
      <c r="B29" t="s">
        <v>36</v>
      </c>
      <c r="C29">
        <v>1</v>
      </c>
      <c r="D29">
        <v>12</v>
      </c>
      <c r="E29" s="10" t="s">
        <v>6642</v>
      </c>
    </row>
    <row r="30" spans="1:5" x14ac:dyDescent="0.25">
      <c r="A30" t="s">
        <v>4707</v>
      </c>
      <c r="B30" t="s">
        <v>36</v>
      </c>
      <c r="C30">
        <v>1</v>
      </c>
      <c r="D30">
        <v>13</v>
      </c>
      <c r="E30" s="10" t="s">
        <v>6643</v>
      </c>
    </row>
    <row r="31" spans="1:5" x14ac:dyDescent="0.25">
      <c r="A31" t="s">
        <v>4707</v>
      </c>
      <c r="B31" t="s">
        <v>36</v>
      </c>
      <c r="C31">
        <v>1</v>
      </c>
      <c r="D31">
        <v>14</v>
      </c>
      <c r="E31" s="10" t="s">
        <v>6644</v>
      </c>
    </row>
    <row r="32" spans="1:5" x14ac:dyDescent="0.25">
      <c r="A32" t="s">
        <v>4707</v>
      </c>
      <c r="B32" t="s">
        <v>36</v>
      </c>
      <c r="C32">
        <v>1</v>
      </c>
      <c r="D32">
        <v>15</v>
      </c>
      <c r="E32" s="10" t="s">
        <v>6645</v>
      </c>
    </row>
    <row r="33" spans="1:5" x14ac:dyDescent="0.25">
      <c r="A33" t="s">
        <v>4707</v>
      </c>
      <c r="B33" t="s">
        <v>36</v>
      </c>
      <c r="C33">
        <v>2</v>
      </c>
      <c r="D33">
        <v>0</v>
      </c>
      <c r="E33" s="10" t="s">
        <v>6646</v>
      </c>
    </row>
    <row r="34" spans="1:5" x14ac:dyDescent="0.25">
      <c r="A34" t="s">
        <v>4707</v>
      </c>
      <c r="B34" t="s">
        <v>36</v>
      </c>
      <c r="C34">
        <v>2</v>
      </c>
      <c r="D34">
        <v>1</v>
      </c>
      <c r="E34" s="10" t="s">
        <v>6647</v>
      </c>
    </row>
    <row r="35" spans="1:5" x14ac:dyDescent="0.25">
      <c r="A35" t="s">
        <v>4707</v>
      </c>
      <c r="B35" t="s">
        <v>36</v>
      </c>
      <c r="C35">
        <v>2</v>
      </c>
      <c r="D35">
        <v>2</v>
      </c>
      <c r="E35" s="10" t="s">
        <v>6648</v>
      </c>
    </row>
    <row r="36" spans="1:5" x14ac:dyDescent="0.25">
      <c r="A36" t="s">
        <v>4707</v>
      </c>
      <c r="B36" t="s">
        <v>36</v>
      </c>
      <c r="C36">
        <v>2</v>
      </c>
      <c r="D36">
        <v>3</v>
      </c>
      <c r="E36" s="10" t="s">
        <v>6649</v>
      </c>
    </row>
    <row r="37" spans="1:5" x14ac:dyDescent="0.25">
      <c r="A37" t="s">
        <v>4707</v>
      </c>
      <c r="B37" t="s">
        <v>36</v>
      </c>
      <c r="C37">
        <v>2</v>
      </c>
      <c r="D37">
        <v>4</v>
      </c>
      <c r="E37" s="10" t="s">
        <v>6650</v>
      </c>
    </row>
    <row r="38" spans="1:5" x14ac:dyDescent="0.25">
      <c r="A38" t="s">
        <v>4707</v>
      </c>
      <c r="B38" t="s">
        <v>36</v>
      </c>
      <c r="C38">
        <v>2</v>
      </c>
      <c r="D38">
        <v>5</v>
      </c>
      <c r="E38" s="10" t="s">
        <v>6651</v>
      </c>
    </row>
    <row r="39" spans="1:5" x14ac:dyDescent="0.25">
      <c r="A39" t="s">
        <v>4707</v>
      </c>
      <c r="B39" t="s">
        <v>36</v>
      </c>
      <c r="C39">
        <v>2</v>
      </c>
      <c r="D39">
        <v>6</v>
      </c>
      <c r="E39" s="10" t="s">
        <v>6652</v>
      </c>
    </row>
    <row r="40" spans="1:5" x14ac:dyDescent="0.25">
      <c r="A40" t="s">
        <v>4707</v>
      </c>
      <c r="B40" t="s">
        <v>36</v>
      </c>
      <c r="C40">
        <v>2</v>
      </c>
      <c r="D40">
        <v>7</v>
      </c>
      <c r="E40" s="10" t="s">
        <v>6653</v>
      </c>
    </row>
    <row r="41" spans="1:5" x14ac:dyDescent="0.25">
      <c r="A41" t="s">
        <v>4707</v>
      </c>
      <c r="B41" t="s">
        <v>36</v>
      </c>
      <c r="C41">
        <v>2</v>
      </c>
      <c r="D41">
        <v>8</v>
      </c>
      <c r="E41" s="10" t="s">
        <v>6654</v>
      </c>
    </row>
    <row r="42" spans="1:5" x14ac:dyDescent="0.25">
      <c r="A42" t="s">
        <v>4707</v>
      </c>
      <c r="B42" t="s">
        <v>36</v>
      </c>
      <c r="C42">
        <v>2</v>
      </c>
      <c r="D42">
        <v>9</v>
      </c>
      <c r="E42" s="10" t="s">
        <v>6655</v>
      </c>
    </row>
    <row r="43" spans="1:5" x14ac:dyDescent="0.25">
      <c r="A43" t="s">
        <v>4707</v>
      </c>
      <c r="B43" t="s">
        <v>36</v>
      </c>
      <c r="C43">
        <v>2</v>
      </c>
      <c r="D43">
        <v>10</v>
      </c>
      <c r="E43" s="10" t="s">
        <v>6656</v>
      </c>
    </row>
    <row r="44" spans="1:5" x14ac:dyDescent="0.25">
      <c r="A44" t="s">
        <v>4707</v>
      </c>
      <c r="B44" t="s">
        <v>36</v>
      </c>
      <c r="C44">
        <v>2</v>
      </c>
      <c r="D44">
        <v>11</v>
      </c>
      <c r="E44" s="10" t="s">
        <v>6657</v>
      </c>
    </row>
    <row r="45" spans="1:5" x14ac:dyDescent="0.25">
      <c r="A45" t="s">
        <v>4707</v>
      </c>
      <c r="B45" t="s">
        <v>36</v>
      </c>
      <c r="C45">
        <v>2</v>
      </c>
      <c r="D45">
        <v>12</v>
      </c>
      <c r="E45" s="10" t="s">
        <v>6658</v>
      </c>
    </row>
    <row r="46" spans="1:5" x14ac:dyDescent="0.25">
      <c r="A46" t="s">
        <v>4707</v>
      </c>
      <c r="B46" t="s">
        <v>36</v>
      </c>
      <c r="C46">
        <v>2</v>
      </c>
      <c r="D46">
        <v>13</v>
      </c>
      <c r="E46" s="10" t="s">
        <v>6623</v>
      </c>
    </row>
    <row r="47" spans="1:5" x14ac:dyDescent="0.25">
      <c r="A47" t="s">
        <v>4707</v>
      </c>
      <c r="B47" t="s">
        <v>36</v>
      </c>
      <c r="C47">
        <v>2</v>
      </c>
      <c r="D47">
        <v>14</v>
      </c>
      <c r="E47" s="10" t="s">
        <v>6623</v>
      </c>
    </row>
    <row r="48" spans="1:5" x14ac:dyDescent="0.25">
      <c r="A48" t="s">
        <v>4707</v>
      </c>
      <c r="B48" t="s">
        <v>36</v>
      </c>
      <c r="C48">
        <v>2</v>
      </c>
      <c r="D48">
        <v>15</v>
      </c>
      <c r="E48" s="10" t="s">
        <v>6623</v>
      </c>
    </row>
    <row r="49" spans="1:5" x14ac:dyDescent="0.25">
      <c r="A49" t="s">
        <v>4707</v>
      </c>
      <c r="B49" t="s">
        <v>36</v>
      </c>
      <c r="C49">
        <v>3</v>
      </c>
      <c r="D49">
        <v>0</v>
      </c>
      <c r="E49" s="10" t="s">
        <v>6623</v>
      </c>
    </row>
    <row r="50" spans="1:5" x14ac:dyDescent="0.25">
      <c r="A50" t="s">
        <v>4707</v>
      </c>
      <c r="B50" t="s">
        <v>36</v>
      </c>
      <c r="C50">
        <v>3</v>
      </c>
      <c r="D50">
        <v>1</v>
      </c>
      <c r="E50" s="10" t="s">
        <v>6623</v>
      </c>
    </row>
    <row r="51" spans="1:5" x14ac:dyDescent="0.25">
      <c r="A51" t="s">
        <v>4707</v>
      </c>
      <c r="B51" t="s">
        <v>36</v>
      </c>
      <c r="C51">
        <v>3</v>
      </c>
      <c r="D51">
        <v>2</v>
      </c>
      <c r="E51" s="10" t="s">
        <v>6623</v>
      </c>
    </row>
    <row r="52" spans="1:5" x14ac:dyDescent="0.25">
      <c r="A52" t="s">
        <v>4707</v>
      </c>
      <c r="B52" t="s">
        <v>36</v>
      </c>
      <c r="C52">
        <v>3</v>
      </c>
      <c r="D52">
        <v>3</v>
      </c>
      <c r="E52" s="10" t="s">
        <v>6623</v>
      </c>
    </row>
    <row r="53" spans="1:5" x14ac:dyDescent="0.25">
      <c r="A53" t="s">
        <v>4707</v>
      </c>
      <c r="B53" t="s">
        <v>36</v>
      </c>
      <c r="C53">
        <v>3</v>
      </c>
      <c r="D53">
        <v>4</v>
      </c>
      <c r="E53" s="10" t="s">
        <v>6623</v>
      </c>
    </row>
    <row r="54" spans="1:5" x14ac:dyDescent="0.25">
      <c r="A54" t="s">
        <v>4707</v>
      </c>
      <c r="B54" t="s">
        <v>36</v>
      </c>
      <c r="C54">
        <v>3</v>
      </c>
      <c r="D54">
        <v>5</v>
      </c>
      <c r="E54" s="10" t="s">
        <v>6623</v>
      </c>
    </row>
    <row r="55" spans="1:5" x14ac:dyDescent="0.25">
      <c r="A55" t="s">
        <v>4707</v>
      </c>
      <c r="B55" t="s">
        <v>36</v>
      </c>
      <c r="C55">
        <v>3</v>
      </c>
      <c r="D55">
        <v>6</v>
      </c>
      <c r="E55" s="10" t="s">
        <v>6623</v>
      </c>
    </row>
    <row r="56" spans="1:5" x14ac:dyDescent="0.25">
      <c r="A56" t="s">
        <v>4707</v>
      </c>
      <c r="B56" t="s">
        <v>36</v>
      </c>
      <c r="C56">
        <v>3</v>
      </c>
      <c r="D56">
        <v>7</v>
      </c>
      <c r="E56" s="10" t="s">
        <v>6623</v>
      </c>
    </row>
    <row r="57" spans="1:5" x14ac:dyDescent="0.25">
      <c r="A57" t="s">
        <v>4707</v>
      </c>
      <c r="B57" t="s">
        <v>36</v>
      </c>
      <c r="C57">
        <v>3</v>
      </c>
      <c r="D57">
        <v>8</v>
      </c>
      <c r="E57" s="10" t="s">
        <v>6659</v>
      </c>
    </row>
    <row r="58" spans="1:5" x14ac:dyDescent="0.25">
      <c r="A58" t="s">
        <v>4707</v>
      </c>
      <c r="B58" t="s">
        <v>36</v>
      </c>
      <c r="C58">
        <v>3</v>
      </c>
      <c r="D58">
        <v>9</v>
      </c>
      <c r="E58" s="10" t="s">
        <v>6660</v>
      </c>
    </row>
    <row r="59" spans="1:5" x14ac:dyDescent="0.25">
      <c r="A59" t="s">
        <v>4707</v>
      </c>
      <c r="B59" t="s">
        <v>36</v>
      </c>
      <c r="C59">
        <v>3</v>
      </c>
      <c r="D59">
        <v>10</v>
      </c>
      <c r="E59" s="10" t="s">
        <v>6661</v>
      </c>
    </row>
    <row r="60" spans="1:5" x14ac:dyDescent="0.25">
      <c r="A60" t="s">
        <v>4707</v>
      </c>
      <c r="B60" t="s">
        <v>36</v>
      </c>
      <c r="C60">
        <v>3</v>
      </c>
      <c r="D60">
        <v>11</v>
      </c>
      <c r="E60" s="10" t="s">
        <v>6662</v>
      </c>
    </row>
    <row r="61" spans="1:5" x14ac:dyDescent="0.25">
      <c r="A61" t="s">
        <v>4707</v>
      </c>
      <c r="B61" t="s">
        <v>36</v>
      </c>
      <c r="C61">
        <v>3</v>
      </c>
      <c r="D61">
        <v>12</v>
      </c>
      <c r="E61" s="10" t="s">
        <v>6663</v>
      </c>
    </row>
    <row r="62" spans="1:5" x14ac:dyDescent="0.25">
      <c r="A62" t="s">
        <v>4707</v>
      </c>
      <c r="B62" t="s">
        <v>36</v>
      </c>
      <c r="C62">
        <v>3</v>
      </c>
      <c r="D62">
        <v>13</v>
      </c>
      <c r="E62" s="10" t="s">
        <v>6664</v>
      </c>
    </row>
    <row r="63" spans="1:5" x14ac:dyDescent="0.25">
      <c r="A63" t="s">
        <v>4707</v>
      </c>
      <c r="B63" t="s">
        <v>36</v>
      </c>
      <c r="C63">
        <v>3</v>
      </c>
      <c r="D63">
        <v>14</v>
      </c>
      <c r="E63" s="10" t="s">
        <v>6665</v>
      </c>
    </row>
    <row r="64" spans="1:5" x14ac:dyDescent="0.25">
      <c r="A64" t="s">
        <v>4707</v>
      </c>
      <c r="B64" t="s">
        <v>36</v>
      </c>
      <c r="C64">
        <v>3</v>
      </c>
      <c r="D64">
        <v>15</v>
      </c>
      <c r="E64" s="10" t="s">
        <v>6666</v>
      </c>
    </row>
    <row r="65" spans="1:5" x14ac:dyDescent="0.25">
      <c r="A65" t="s">
        <v>4707</v>
      </c>
      <c r="B65" t="s">
        <v>36</v>
      </c>
      <c r="C65">
        <v>4</v>
      </c>
      <c r="D65">
        <v>0</v>
      </c>
      <c r="E65" s="10" t="s">
        <v>6667</v>
      </c>
    </row>
    <row r="66" spans="1:5" x14ac:dyDescent="0.25">
      <c r="A66" t="s">
        <v>4707</v>
      </c>
      <c r="B66" t="s">
        <v>36</v>
      </c>
      <c r="C66">
        <v>4</v>
      </c>
      <c r="D66">
        <v>1</v>
      </c>
      <c r="E66" s="10" t="s">
        <v>6668</v>
      </c>
    </row>
    <row r="67" spans="1:5" x14ac:dyDescent="0.25">
      <c r="A67" t="s">
        <v>4707</v>
      </c>
      <c r="B67" t="s">
        <v>36</v>
      </c>
      <c r="C67">
        <v>4</v>
      </c>
      <c r="D67">
        <v>2</v>
      </c>
      <c r="E67" s="10" t="s">
        <v>6669</v>
      </c>
    </row>
    <row r="68" spans="1:5" x14ac:dyDescent="0.25">
      <c r="A68" t="s">
        <v>4707</v>
      </c>
      <c r="B68" t="s">
        <v>36</v>
      </c>
      <c r="C68">
        <v>4</v>
      </c>
      <c r="D68">
        <v>3</v>
      </c>
      <c r="E68" s="10" t="s">
        <v>6670</v>
      </c>
    </row>
    <row r="69" spans="1:5" x14ac:dyDescent="0.25">
      <c r="A69" t="s">
        <v>4707</v>
      </c>
      <c r="B69" t="s">
        <v>36</v>
      </c>
      <c r="C69">
        <v>4</v>
      </c>
      <c r="D69">
        <v>4</v>
      </c>
      <c r="E69" s="10" t="s">
        <v>6671</v>
      </c>
    </row>
    <row r="70" spans="1:5" x14ac:dyDescent="0.25">
      <c r="A70" t="s">
        <v>4707</v>
      </c>
      <c r="B70" t="s">
        <v>36</v>
      </c>
      <c r="C70">
        <v>4</v>
      </c>
      <c r="D70">
        <v>5</v>
      </c>
      <c r="E70" s="10" t="s">
        <v>6672</v>
      </c>
    </row>
    <row r="71" spans="1:5" x14ac:dyDescent="0.25">
      <c r="A71" t="s">
        <v>4707</v>
      </c>
      <c r="B71" t="s">
        <v>36</v>
      </c>
      <c r="C71">
        <v>4</v>
      </c>
      <c r="D71">
        <v>6</v>
      </c>
      <c r="E71" s="10" t="s">
        <v>6673</v>
      </c>
    </row>
    <row r="72" spans="1:5" x14ac:dyDescent="0.25">
      <c r="A72" t="s">
        <v>4707</v>
      </c>
      <c r="B72" t="s">
        <v>36</v>
      </c>
      <c r="C72">
        <v>4</v>
      </c>
      <c r="D72">
        <v>7</v>
      </c>
      <c r="E72" s="10" t="s">
        <v>6674</v>
      </c>
    </row>
    <row r="73" spans="1:5" x14ac:dyDescent="0.25">
      <c r="A73" t="s">
        <v>4707</v>
      </c>
      <c r="B73" t="s">
        <v>36</v>
      </c>
      <c r="C73">
        <v>4</v>
      </c>
      <c r="D73">
        <v>8</v>
      </c>
      <c r="E73" s="10" t="s">
        <v>6675</v>
      </c>
    </row>
    <row r="74" spans="1:5" x14ac:dyDescent="0.25">
      <c r="A74" t="s">
        <v>4707</v>
      </c>
      <c r="B74" t="s">
        <v>36</v>
      </c>
      <c r="C74">
        <v>4</v>
      </c>
      <c r="D74">
        <v>9</v>
      </c>
      <c r="E74" s="10" t="s">
        <v>6676</v>
      </c>
    </row>
    <row r="75" spans="1:5" x14ac:dyDescent="0.25">
      <c r="A75" t="s">
        <v>4707</v>
      </c>
      <c r="B75" t="s">
        <v>36</v>
      </c>
      <c r="C75">
        <v>4</v>
      </c>
      <c r="D75">
        <v>10</v>
      </c>
      <c r="E75" s="10" t="s">
        <v>6677</v>
      </c>
    </row>
    <row r="76" spans="1:5" x14ac:dyDescent="0.25">
      <c r="A76" t="s">
        <v>4707</v>
      </c>
      <c r="B76" t="s">
        <v>36</v>
      </c>
      <c r="C76">
        <v>4</v>
      </c>
      <c r="D76">
        <v>11</v>
      </c>
      <c r="E76" s="10" t="s">
        <v>6678</v>
      </c>
    </row>
    <row r="77" spans="1:5" x14ac:dyDescent="0.25">
      <c r="A77" t="s">
        <v>4707</v>
      </c>
      <c r="B77" t="s">
        <v>36</v>
      </c>
      <c r="C77">
        <v>4</v>
      </c>
      <c r="D77">
        <v>12</v>
      </c>
      <c r="E77" s="10" t="s">
        <v>6679</v>
      </c>
    </row>
    <row r="78" spans="1:5" x14ac:dyDescent="0.25">
      <c r="A78" t="s">
        <v>4707</v>
      </c>
      <c r="B78" t="s">
        <v>36</v>
      </c>
      <c r="C78">
        <v>4</v>
      </c>
      <c r="D78">
        <v>13</v>
      </c>
      <c r="E78" s="10" t="s">
        <v>6680</v>
      </c>
    </row>
    <row r="79" spans="1:5" x14ac:dyDescent="0.25">
      <c r="A79" t="s">
        <v>4707</v>
      </c>
      <c r="B79" t="s">
        <v>36</v>
      </c>
      <c r="C79">
        <v>4</v>
      </c>
      <c r="D79">
        <v>14</v>
      </c>
      <c r="E79" s="10" t="s">
        <v>6681</v>
      </c>
    </row>
    <row r="80" spans="1:5" x14ac:dyDescent="0.25">
      <c r="A80" t="s">
        <v>4707</v>
      </c>
      <c r="B80" t="s">
        <v>36</v>
      </c>
      <c r="C80">
        <v>4</v>
      </c>
      <c r="D80">
        <v>15</v>
      </c>
      <c r="E80" s="10" t="s">
        <v>6682</v>
      </c>
    </row>
    <row r="81" spans="1:5" x14ac:dyDescent="0.25">
      <c r="A81" t="s">
        <v>4707</v>
      </c>
      <c r="B81" t="s">
        <v>36</v>
      </c>
      <c r="C81">
        <v>5</v>
      </c>
      <c r="D81">
        <v>0</v>
      </c>
      <c r="E81" s="10" t="s">
        <v>6683</v>
      </c>
    </row>
    <row r="82" spans="1:5" x14ac:dyDescent="0.25">
      <c r="A82" t="s">
        <v>4707</v>
      </c>
      <c r="B82" t="s">
        <v>36</v>
      </c>
      <c r="C82">
        <v>5</v>
      </c>
      <c r="D82">
        <v>1</v>
      </c>
      <c r="E82" s="10" t="s">
        <v>6684</v>
      </c>
    </row>
    <row r="83" spans="1:5" x14ac:dyDescent="0.25">
      <c r="A83" t="s">
        <v>4707</v>
      </c>
      <c r="B83" t="s">
        <v>36</v>
      </c>
      <c r="C83">
        <v>5</v>
      </c>
      <c r="D83">
        <v>2</v>
      </c>
      <c r="E83" s="10" t="s">
        <v>6685</v>
      </c>
    </row>
    <row r="84" spans="1:5" x14ac:dyDescent="0.25">
      <c r="A84" t="s">
        <v>4707</v>
      </c>
      <c r="B84" t="s">
        <v>36</v>
      </c>
      <c r="C84">
        <v>5</v>
      </c>
      <c r="D84">
        <v>3</v>
      </c>
      <c r="E84" s="10" t="s">
        <v>6686</v>
      </c>
    </row>
    <row r="85" spans="1:5" x14ac:dyDescent="0.25">
      <c r="A85" t="s">
        <v>4707</v>
      </c>
      <c r="B85" t="s">
        <v>36</v>
      </c>
      <c r="C85">
        <v>5</v>
      </c>
      <c r="D85">
        <v>4</v>
      </c>
      <c r="E85" s="10" t="s">
        <v>6687</v>
      </c>
    </row>
    <row r="86" spans="1:5" x14ac:dyDescent="0.25">
      <c r="A86" t="s">
        <v>4707</v>
      </c>
      <c r="B86" t="s">
        <v>36</v>
      </c>
      <c r="C86">
        <v>5</v>
      </c>
      <c r="D86">
        <v>5</v>
      </c>
      <c r="E86" s="10" t="s">
        <v>6688</v>
      </c>
    </row>
    <row r="87" spans="1:5" x14ac:dyDescent="0.25">
      <c r="A87" t="s">
        <v>4707</v>
      </c>
      <c r="B87" t="s">
        <v>36</v>
      </c>
      <c r="C87">
        <v>5</v>
      </c>
      <c r="D87">
        <v>6</v>
      </c>
      <c r="E87" s="10" t="s">
        <v>6689</v>
      </c>
    </row>
    <row r="88" spans="1:5" x14ac:dyDescent="0.25">
      <c r="A88" t="s">
        <v>4707</v>
      </c>
      <c r="B88" t="s">
        <v>36</v>
      </c>
      <c r="C88">
        <v>5</v>
      </c>
      <c r="D88">
        <v>7</v>
      </c>
      <c r="E88" s="10" t="s">
        <v>6690</v>
      </c>
    </row>
    <row r="89" spans="1:5" x14ac:dyDescent="0.25">
      <c r="A89" t="s">
        <v>4707</v>
      </c>
      <c r="B89" t="s">
        <v>36</v>
      </c>
      <c r="C89">
        <v>5</v>
      </c>
      <c r="D89">
        <v>8</v>
      </c>
      <c r="E89" s="10" t="s">
        <v>6691</v>
      </c>
    </row>
    <row r="90" spans="1:5" x14ac:dyDescent="0.25">
      <c r="A90" t="s">
        <v>4707</v>
      </c>
      <c r="B90" t="s">
        <v>36</v>
      </c>
      <c r="C90">
        <v>5</v>
      </c>
      <c r="D90">
        <v>9</v>
      </c>
      <c r="E90" s="10" t="s">
        <v>6692</v>
      </c>
    </row>
    <row r="91" spans="1:5" x14ac:dyDescent="0.25">
      <c r="A91" t="s">
        <v>4707</v>
      </c>
      <c r="B91" t="s">
        <v>36</v>
      </c>
      <c r="C91">
        <v>5</v>
      </c>
      <c r="D91">
        <v>10</v>
      </c>
      <c r="E91" s="10" t="s">
        <v>6693</v>
      </c>
    </row>
    <row r="92" spans="1:5" x14ac:dyDescent="0.25">
      <c r="A92" t="s">
        <v>4707</v>
      </c>
      <c r="B92" t="s">
        <v>36</v>
      </c>
      <c r="C92">
        <v>5</v>
      </c>
      <c r="D92">
        <v>11</v>
      </c>
      <c r="E92" s="10" t="s">
        <v>6694</v>
      </c>
    </row>
    <row r="93" spans="1:5" x14ac:dyDescent="0.25">
      <c r="A93" t="s">
        <v>4707</v>
      </c>
      <c r="B93" t="s">
        <v>36</v>
      </c>
      <c r="C93">
        <v>5</v>
      </c>
      <c r="D93">
        <v>12</v>
      </c>
      <c r="E93" s="10" t="s">
        <v>6695</v>
      </c>
    </row>
    <row r="94" spans="1:5" x14ac:dyDescent="0.25">
      <c r="A94" t="s">
        <v>4707</v>
      </c>
      <c r="B94" t="s">
        <v>36</v>
      </c>
      <c r="C94">
        <v>5</v>
      </c>
      <c r="D94">
        <v>13</v>
      </c>
      <c r="E94" s="10" t="s">
        <v>6696</v>
      </c>
    </row>
    <row r="95" spans="1:5" x14ac:dyDescent="0.25">
      <c r="A95" t="s">
        <v>4707</v>
      </c>
      <c r="B95" t="s">
        <v>36</v>
      </c>
      <c r="C95">
        <v>5</v>
      </c>
      <c r="D95">
        <v>14</v>
      </c>
      <c r="E95" s="10" t="s">
        <v>6697</v>
      </c>
    </row>
    <row r="96" spans="1:5" x14ac:dyDescent="0.25">
      <c r="A96" t="s">
        <v>4707</v>
      </c>
      <c r="B96" t="s">
        <v>36</v>
      </c>
      <c r="C96">
        <v>5</v>
      </c>
      <c r="D96">
        <v>15</v>
      </c>
      <c r="E96" s="10" t="s">
        <v>6698</v>
      </c>
    </row>
    <row r="97" spans="1:5" x14ac:dyDescent="0.25">
      <c r="A97" t="s">
        <v>4707</v>
      </c>
      <c r="B97" t="s">
        <v>36</v>
      </c>
      <c r="C97">
        <v>6</v>
      </c>
      <c r="D97">
        <v>0</v>
      </c>
      <c r="E97" s="10" t="s">
        <v>6699</v>
      </c>
    </row>
    <row r="98" spans="1:5" x14ac:dyDescent="0.25">
      <c r="A98" t="s">
        <v>4707</v>
      </c>
      <c r="B98" t="s">
        <v>36</v>
      </c>
      <c r="C98">
        <v>6</v>
      </c>
      <c r="D98">
        <v>1</v>
      </c>
      <c r="E98" s="10" t="s">
        <v>6700</v>
      </c>
    </row>
    <row r="99" spans="1:5" x14ac:dyDescent="0.25">
      <c r="A99" t="s">
        <v>4707</v>
      </c>
      <c r="B99" t="s">
        <v>36</v>
      </c>
      <c r="C99">
        <v>6</v>
      </c>
      <c r="D99">
        <v>2</v>
      </c>
      <c r="E99" s="10" t="s">
        <v>6701</v>
      </c>
    </row>
    <row r="100" spans="1:5" x14ac:dyDescent="0.25">
      <c r="A100" t="s">
        <v>4707</v>
      </c>
      <c r="B100" t="s">
        <v>36</v>
      </c>
      <c r="C100">
        <v>6</v>
      </c>
      <c r="D100">
        <v>3</v>
      </c>
      <c r="E100" s="10" t="s">
        <v>6702</v>
      </c>
    </row>
    <row r="101" spans="1:5" x14ac:dyDescent="0.25">
      <c r="A101" t="s">
        <v>4707</v>
      </c>
      <c r="B101" t="s">
        <v>36</v>
      </c>
      <c r="C101">
        <v>6</v>
      </c>
      <c r="D101">
        <v>4</v>
      </c>
      <c r="E101" s="10" t="s">
        <v>6703</v>
      </c>
    </row>
    <row r="102" spans="1:5" x14ac:dyDescent="0.25">
      <c r="A102" t="s">
        <v>4707</v>
      </c>
      <c r="B102" t="s">
        <v>36</v>
      </c>
      <c r="C102">
        <v>6</v>
      </c>
      <c r="D102">
        <v>5</v>
      </c>
      <c r="E102" s="10" t="s">
        <v>6704</v>
      </c>
    </row>
    <row r="103" spans="1:5" x14ac:dyDescent="0.25">
      <c r="A103" t="s">
        <v>4707</v>
      </c>
      <c r="B103" t="s">
        <v>36</v>
      </c>
      <c r="C103">
        <v>6</v>
      </c>
      <c r="D103">
        <v>6</v>
      </c>
      <c r="E103" s="10" t="s">
        <v>6705</v>
      </c>
    </row>
    <row r="104" spans="1:5" x14ac:dyDescent="0.25">
      <c r="A104" t="s">
        <v>4707</v>
      </c>
      <c r="B104" t="s">
        <v>36</v>
      </c>
      <c r="C104">
        <v>6</v>
      </c>
      <c r="D104">
        <v>7</v>
      </c>
      <c r="E104" s="10" t="s">
        <v>6706</v>
      </c>
    </row>
    <row r="105" spans="1:5" x14ac:dyDescent="0.25">
      <c r="A105" t="s">
        <v>4707</v>
      </c>
      <c r="B105" t="s">
        <v>36</v>
      </c>
      <c r="C105">
        <v>6</v>
      </c>
      <c r="D105">
        <v>8</v>
      </c>
      <c r="E105" s="10" t="s">
        <v>6707</v>
      </c>
    </row>
    <row r="106" spans="1:5" x14ac:dyDescent="0.25">
      <c r="A106" t="s">
        <v>4707</v>
      </c>
      <c r="B106" t="s">
        <v>36</v>
      </c>
      <c r="C106">
        <v>6</v>
      </c>
      <c r="D106">
        <v>9</v>
      </c>
      <c r="E106" s="10" t="s">
        <v>6708</v>
      </c>
    </row>
    <row r="107" spans="1:5" x14ac:dyDescent="0.25">
      <c r="A107" t="s">
        <v>4707</v>
      </c>
      <c r="B107" t="s">
        <v>36</v>
      </c>
      <c r="C107">
        <v>6</v>
      </c>
      <c r="D107">
        <v>10</v>
      </c>
      <c r="E107" s="10" t="s">
        <v>6709</v>
      </c>
    </row>
    <row r="108" spans="1:5" x14ac:dyDescent="0.25">
      <c r="A108" t="s">
        <v>4707</v>
      </c>
      <c r="B108" t="s">
        <v>36</v>
      </c>
      <c r="C108">
        <v>6</v>
      </c>
      <c r="D108">
        <v>11</v>
      </c>
      <c r="E108" s="10" t="s">
        <v>6710</v>
      </c>
    </row>
    <row r="109" spans="1:5" x14ac:dyDescent="0.25">
      <c r="A109" t="s">
        <v>4707</v>
      </c>
      <c r="B109" t="s">
        <v>36</v>
      </c>
      <c r="C109">
        <v>6</v>
      </c>
      <c r="D109">
        <v>12</v>
      </c>
      <c r="E109" s="10" t="s">
        <v>6711</v>
      </c>
    </row>
    <row r="110" spans="1:5" x14ac:dyDescent="0.25">
      <c r="A110" t="s">
        <v>4707</v>
      </c>
      <c r="B110" t="s">
        <v>36</v>
      </c>
      <c r="C110">
        <v>6</v>
      </c>
      <c r="D110">
        <v>13</v>
      </c>
      <c r="E110" s="10" t="s">
        <v>6712</v>
      </c>
    </row>
    <row r="111" spans="1:5" x14ac:dyDescent="0.25">
      <c r="A111" t="s">
        <v>4707</v>
      </c>
      <c r="B111" t="s">
        <v>36</v>
      </c>
      <c r="C111">
        <v>6</v>
      </c>
      <c r="D111">
        <v>14</v>
      </c>
      <c r="E111" s="10" t="s">
        <v>6713</v>
      </c>
    </row>
    <row r="112" spans="1:5" x14ac:dyDescent="0.25">
      <c r="A112" t="s">
        <v>4707</v>
      </c>
      <c r="B112" t="s">
        <v>36</v>
      </c>
      <c r="C112">
        <v>6</v>
      </c>
      <c r="D112">
        <v>15</v>
      </c>
      <c r="E112" s="10" t="s">
        <v>6714</v>
      </c>
    </row>
    <row r="113" spans="1:5" x14ac:dyDescent="0.25">
      <c r="A113" t="s">
        <v>4707</v>
      </c>
      <c r="B113" t="s">
        <v>36</v>
      </c>
      <c r="C113">
        <v>7</v>
      </c>
      <c r="D113">
        <v>0</v>
      </c>
      <c r="E113" s="10" t="s">
        <v>6715</v>
      </c>
    </row>
    <row r="114" spans="1:5" x14ac:dyDescent="0.25">
      <c r="A114" t="s">
        <v>4707</v>
      </c>
      <c r="B114" t="s">
        <v>36</v>
      </c>
      <c r="C114">
        <v>7</v>
      </c>
      <c r="D114">
        <v>1</v>
      </c>
      <c r="E114" s="10" t="s">
        <v>6716</v>
      </c>
    </row>
    <row r="115" spans="1:5" x14ac:dyDescent="0.25">
      <c r="A115" t="s">
        <v>4707</v>
      </c>
      <c r="B115" t="s">
        <v>36</v>
      </c>
      <c r="C115">
        <v>7</v>
      </c>
      <c r="D115">
        <v>2</v>
      </c>
      <c r="E115" s="10" t="s">
        <v>6717</v>
      </c>
    </row>
    <row r="116" spans="1:5" x14ac:dyDescent="0.25">
      <c r="A116" t="s">
        <v>4707</v>
      </c>
      <c r="B116" t="s">
        <v>36</v>
      </c>
      <c r="C116">
        <v>7</v>
      </c>
      <c r="D116">
        <v>3</v>
      </c>
      <c r="E116" s="10" t="s">
        <v>6718</v>
      </c>
    </row>
    <row r="117" spans="1:5" x14ac:dyDescent="0.25">
      <c r="A117" t="s">
        <v>4707</v>
      </c>
      <c r="B117" t="s">
        <v>36</v>
      </c>
      <c r="C117">
        <v>7</v>
      </c>
      <c r="D117">
        <v>4</v>
      </c>
      <c r="E117" s="10" t="s">
        <v>6719</v>
      </c>
    </row>
    <row r="118" spans="1:5" x14ac:dyDescent="0.25">
      <c r="A118" t="s">
        <v>4707</v>
      </c>
      <c r="B118" t="s">
        <v>36</v>
      </c>
      <c r="C118">
        <v>7</v>
      </c>
      <c r="D118">
        <v>5</v>
      </c>
      <c r="E118" s="10" t="s">
        <v>6720</v>
      </c>
    </row>
    <row r="119" spans="1:5" x14ac:dyDescent="0.25">
      <c r="A119" t="s">
        <v>4707</v>
      </c>
      <c r="B119" t="s">
        <v>36</v>
      </c>
      <c r="C119">
        <v>7</v>
      </c>
      <c r="D119">
        <v>6</v>
      </c>
      <c r="E119" s="10" t="s">
        <v>6721</v>
      </c>
    </row>
    <row r="120" spans="1:5" x14ac:dyDescent="0.25">
      <c r="A120" t="s">
        <v>4707</v>
      </c>
      <c r="B120" t="s">
        <v>36</v>
      </c>
      <c r="C120">
        <v>7</v>
      </c>
      <c r="D120">
        <v>7</v>
      </c>
      <c r="E120" s="10" t="s">
        <v>6722</v>
      </c>
    </row>
    <row r="121" spans="1:5" x14ac:dyDescent="0.25">
      <c r="A121" t="s">
        <v>4707</v>
      </c>
      <c r="B121" t="s">
        <v>36</v>
      </c>
      <c r="C121">
        <v>7</v>
      </c>
      <c r="D121">
        <v>8</v>
      </c>
      <c r="E121" s="10" t="s">
        <v>6723</v>
      </c>
    </row>
    <row r="122" spans="1:5" x14ac:dyDescent="0.25">
      <c r="A122" t="s">
        <v>4707</v>
      </c>
      <c r="B122" t="s">
        <v>36</v>
      </c>
      <c r="C122">
        <v>7</v>
      </c>
      <c r="D122">
        <v>9</v>
      </c>
      <c r="E122" s="10" t="s">
        <v>6724</v>
      </c>
    </row>
    <row r="123" spans="1:5" x14ac:dyDescent="0.25">
      <c r="A123" t="s">
        <v>4707</v>
      </c>
      <c r="B123" t="s">
        <v>36</v>
      </c>
      <c r="C123">
        <v>7</v>
      </c>
      <c r="D123">
        <v>10</v>
      </c>
      <c r="E123" s="10" t="s">
        <v>6725</v>
      </c>
    </row>
    <row r="124" spans="1:5" x14ac:dyDescent="0.25">
      <c r="A124" t="s">
        <v>4707</v>
      </c>
      <c r="B124" t="s">
        <v>36</v>
      </c>
      <c r="C124">
        <v>7</v>
      </c>
      <c r="D124">
        <v>11</v>
      </c>
      <c r="E124" s="10" t="s">
        <v>6726</v>
      </c>
    </row>
    <row r="125" spans="1:5" x14ac:dyDescent="0.25">
      <c r="A125" t="s">
        <v>4707</v>
      </c>
      <c r="B125" t="s">
        <v>36</v>
      </c>
      <c r="C125">
        <v>7</v>
      </c>
      <c r="D125">
        <v>12</v>
      </c>
      <c r="E125" s="10" t="s">
        <v>6727</v>
      </c>
    </row>
    <row r="126" spans="1:5" x14ac:dyDescent="0.25">
      <c r="A126" t="s">
        <v>4707</v>
      </c>
      <c r="B126" t="s">
        <v>36</v>
      </c>
      <c r="C126">
        <v>7</v>
      </c>
      <c r="D126">
        <v>13</v>
      </c>
      <c r="E126" s="10" t="s">
        <v>6623</v>
      </c>
    </row>
    <row r="127" spans="1:5" x14ac:dyDescent="0.25">
      <c r="A127" t="s">
        <v>4707</v>
      </c>
      <c r="B127" t="s">
        <v>36</v>
      </c>
      <c r="C127">
        <v>7</v>
      </c>
      <c r="D127">
        <v>14</v>
      </c>
      <c r="E127" s="10" t="s">
        <v>6728</v>
      </c>
    </row>
    <row r="128" spans="1:5" x14ac:dyDescent="0.25">
      <c r="A128" t="s">
        <v>4707</v>
      </c>
      <c r="B128" t="s">
        <v>36</v>
      </c>
      <c r="C128">
        <v>7</v>
      </c>
      <c r="D128">
        <v>15</v>
      </c>
      <c r="E128" s="10" t="s">
        <v>6729</v>
      </c>
    </row>
    <row r="129" spans="1:5" x14ac:dyDescent="0.25">
      <c r="A129" t="s">
        <v>4707</v>
      </c>
      <c r="B129" t="s">
        <v>36</v>
      </c>
      <c r="C129">
        <v>8</v>
      </c>
      <c r="D129">
        <v>0</v>
      </c>
      <c r="E129" s="10" t="s">
        <v>6623</v>
      </c>
    </row>
    <row r="130" spans="1:5" x14ac:dyDescent="0.25">
      <c r="A130" t="s">
        <v>4707</v>
      </c>
      <c r="B130" t="s">
        <v>36</v>
      </c>
      <c r="C130">
        <v>8</v>
      </c>
      <c r="D130">
        <v>1</v>
      </c>
      <c r="E130" s="10" t="s">
        <v>6623</v>
      </c>
    </row>
    <row r="131" spans="1:5" x14ac:dyDescent="0.25">
      <c r="A131" t="s">
        <v>4707</v>
      </c>
      <c r="B131" t="s">
        <v>36</v>
      </c>
      <c r="C131">
        <v>8</v>
      </c>
      <c r="D131">
        <v>2</v>
      </c>
      <c r="E131" s="10" t="s">
        <v>6623</v>
      </c>
    </row>
    <row r="132" spans="1:5" x14ac:dyDescent="0.25">
      <c r="A132" t="s">
        <v>4707</v>
      </c>
      <c r="B132" t="s">
        <v>36</v>
      </c>
      <c r="C132">
        <v>8</v>
      </c>
      <c r="D132">
        <v>3</v>
      </c>
      <c r="E132" s="10" t="s">
        <v>6623</v>
      </c>
    </row>
    <row r="133" spans="1:5" x14ac:dyDescent="0.25">
      <c r="A133" t="s">
        <v>4707</v>
      </c>
      <c r="B133" t="s">
        <v>36</v>
      </c>
      <c r="C133">
        <v>8</v>
      </c>
      <c r="D133">
        <v>4</v>
      </c>
      <c r="E133" s="10" t="s">
        <v>6623</v>
      </c>
    </row>
    <row r="134" spans="1:5" x14ac:dyDescent="0.25">
      <c r="A134" t="s">
        <v>4707</v>
      </c>
      <c r="B134" t="s">
        <v>36</v>
      </c>
      <c r="C134">
        <v>8</v>
      </c>
      <c r="D134">
        <v>5</v>
      </c>
      <c r="E134" s="10" t="s">
        <v>6623</v>
      </c>
    </row>
    <row r="135" spans="1:5" x14ac:dyDescent="0.25">
      <c r="A135" t="s">
        <v>4707</v>
      </c>
      <c r="B135" t="s">
        <v>36</v>
      </c>
      <c r="C135">
        <v>8</v>
      </c>
      <c r="D135">
        <v>6</v>
      </c>
      <c r="E135" s="10" t="s">
        <v>6623</v>
      </c>
    </row>
    <row r="136" spans="1:5" x14ac:dyDescent="0.25">
      <c r="A136" t="s">
        <v>4707</v>
      </c>
      <c r="B136" t="s">
        <v>36</v>
      </c>
      <c r="C136">
        <v>8</v>
      </c>
      <c r="D136">
        <v>7</v>
      </c>
      <c r="E136" s="10" t="s">
        <v>6730</v>
      </c>
    </row>
    <row r="137" spans="1:5" x14ac:dyDescent="0.25">
      <c r="A137" t="s">
        <v>4707</v>
      </c>
      <c r="B137" t="s">
        <v>36</v>
      </c>
      <c r="C137">
        <v>8</v>
      </c>
      <c r="D137">
        <v>8</v>
      </c>
      <c r="E137" s="10" t="s">
        <v>6623</v>
      </c>
    </row>
    <row r="138" spans="1:5" x14ac:dyDescent="0.25">
      <c r="A138" t="s">
        <v>4707</v>
      </c>
      <c r="B138" t="s">
        <v>36</v>
      </c>
      <c r="C138">
        <v>8</v>
      </c>
      <c r="D138">
        <v>9</v>
      </c>
      <c r="E138" s="10" t="s">
        <v>6623</v>
      </c>
    </row>
    <row r="139" spans="1:5" x14ac:dyDescent="0.25">
      <c r="A139" t="s">
        <v>4707</v>
      </c>
      <c r="B139" t="s">
        <v>36</v>
      </c>
      <c r="C139">
        <v>8</v>
      </c>
      <c r="D139">
        <v>10</v>
      </c>
      <c r="E139" s="10" t="s">
        <v>6623</v>
      </c>
    </row>
    <row r="140" spans="1:5" x14ac:dyDescent="0.25">
      <c r="A140" t="s">
        <v>4707</v>
      </c>
      <c r="B140" t="s">
        <v>36</v>
      </c>
      <c r="C140">
        <v>8</v>
      </c>
      <c r="D140">
        <v>11</v>
      </c>
      <c r="E140" s="10" t="s">
        <v>6623</v>
      </c>
    </row>
    <row r="141" spans="1:5" x14ac:dyDescent="0.25">
      <c r="A141" t="s">
        <v>4707</v>
      </c>
      <c r="B141" t="s">
        <v>36</v>
      </c>
      <c r="C141">
        <v>8</v>
      </c>
      <c r="D141">
        <v>12</v>
      </c>
      <c r="E141" s="10" t="s">
        <v>6623</v>
      </c>
    </row>
    <row r="142" spans="1:5" x14ac:dyDescent="0.25">
      <c r="A142" t="s">
        <v>4707</v>
      </c>
      <c r="B142" t="s">
        <v>36</v>
      </c>
      <c r="C142">
        <v>8</v>
      </c>
      <c r="D142">
        <v>13</v>
      </c>
      <c r="E142" s="10" t="s">
        <v>6623</v>
      </c>
    </row>
    <row r="143" spans="1:5" x14ac:dyDescent="0.25">
      <c r="A143" t="s">
        <v>4707</v>
      </c>
      <c r="B143" t="s">
        <v>36</v>
      </c>
      <c r="C143">
        <v>8</v>
      </c>
      <c r="D143">
        <v>14</v>
      </c>
      <c r="E143" s="10" t="s">
        <v>6623</v>
      </c>
    </row>
    <row r="144" spans="1:5" x14ac:dyDescent="0.25">
      <c r="A144" t="s">
        <v>4707</v>
      </c>
      <c r="B144" t="s">
        <v>36</v>
      </c>
      <c r="C144">
        <v>8</v>
      </c>
      <c r="D144">
        <v>15</v>
      </c>
      <c r="E144" s="10" t="s">
        <v>6623</v>
      </c>
    </row>
    <row r="145" spans="1:5" x14ac:dyDescent="0.25">
      <c r="A145" t="s">
        <v>4707</v>
      </c>
      <c r="B145" t="s">
        <v>36</v>
      </c>
      <c r="C145">
        <v>9</v>
      </c>
      <c r="D145">
        <v>0</v>
      </c>
      <c r="E145" s="10" t="s">
        <v>6623</v>
      </c>
    </row>
    <row r="146" spans="1:5" x14ac:dyDescent="0.25">
      <c r="A146" t="s">
        <v>4707</v>
      </c>
      <c r="B146" t="s">
        <v>36</v>
      </c>
      <c r="C146">
        <v>9</v>
      </c>
      <c r="D146">
        <v>1</v>
      </c>
      <c r="E146" s="10" t="s">
        <v>6623</v>
      </c>
    </row>
    <row r="147" spans="1:5" x14ac:dyDescent="0.25">
      <c r="A147" t="s">
        <v>4707</v>
      </c>
      <c r="B147" t="s">
        <v>36</v>
      </c>
      <c r="C147">
        <v>9</v>
      </c>
      <c r="D147">
        <v>2</v>
      </c>
      <c r="E147" s="10" t="s">
        <v>6623</v>
      </c>
    </row>
    <row r="148" spans="1:5" x14ac:dyDescent="0.25">
      <c r="A148" t="s">
        <v>4707</v>
      </c>
      <c r="B148" t="s">
        <v>36</v>
      </c>
      <c r="C148">
        <v>9</v>
      </c>
      <c r="D148">
        <v>3</v>
      </c>
      <c r="E148" s="10" t="s">
        <v>6623</v>
      </c>
    </row>
    <row r="149" spans="1:5" x14ac:dyDescent="0.25">
      <c r="A149" t="s">
        <v>4707</v>
      </c>
      <c r="B149" t="s">
        <v>36</v>
      </c>
      <c r="C149">
        <v>9</v>
      </c>
      <c r="D149">
        <v>4</v>
      </c>
      <c r="E149" s="10" t="s">
        <v>6623</v>
      </c>
    </row>
    <row r="150" spans="1:5" x14ac:dyDescent="0.25">
      <c r="A150" t="s">
        <v>4707</v>
      </c>
      <c r="B150" t="s">
        <v>36</v>
      </c>
      <c r="C150">
        <v>9</v>
      </c>
      <c r="D150">
        <v>5</v>
      </c>
      <c r="E150" s="10" t="s">
        <v>6623</v>
      </c>
    </row>
    <row r="151" spans="1:5" x14ac:dyDescent="0.25">
      <c r="A151" t="s">
        <v>4707</v>
      </c>
      <c r="B151" t="s">
        <v>36</v>
      </c>
      <c r="C151">
        <v>9</v>
      </c>
      <c r="D151">
        <v>6</v>
      </c>
      <c r="E151" s="10" t="s">
        <v>6623</v>
      </c>
    </row>
    <row r="152" spans="1:5" x14ac:dyDescent="0.25">
      <c r="A152" t="s">
        <v>4707</v>
      </c>
      <c r="B152" t="s">
        <v>36</v>
      </c>
      <c r="C152">
        <v>9</v>
      </c>
      <c r="D152">
        <v>7</v>
      </c>
      <c r="E152" s="10" t="s">
        <v>6623</v>
      </c>
    </row>
    <row r="153" spans="1:5" x14ac:dyDescent="0.25">
      <c r="A153" t="s">
        <v>4707</v>
      </c>
      <c r="B153" t="s">
        <v>36</v>
      </c>
      <c r="C153">
        <v>9</v>
      </c>
      <c r="D153">
        <v>8</v>
      </c>
      <c r="E153" s="10" t="s">
        <v>6623</v>
      </c>
    </row>
    <row r="154" spans="1:5" x14ac:dyDescent="0.25">
      <c r="A154" t="s">
        <v>4707</v>
      </c>
      <c r="B154" t="s">
        <v>36</v>
      </c>
      <c r="C154">
        <v>9</v>
      </c>
      <c r="D154">
        <v>9</v>
      </c>
      <c r="E154" s="10" t="s">
        <v>6623</v>
      </c>
    </row>
    <row r="155" spans="1:5" x14ac:dyDescent="0.25">
      <c r="A155" t="s">
        <v>4707</v>
      </c>
      <c r="B155" t="s">
        <v>36</v>
      </c>
      <c r="C155">
        <v>9</v>
      </c>
      <c r="D155">
        <v>10</v>
      </c>
      <c r="E155" s="10" t="s">
        <v>6623</v>
      </c>
    </row>
    <row r="156" spans="1:5" x14ac:dyDescent="0.25">
      <c r="A156" t="s">
        <v>4707</v>
      </c>
      <c r="B156" t="s">
        <v>36</v>
      </c>
      <c r="C156">
        <v>9</v>
      </c>
      <c r="D156">
        <v>11</v>
      </c>
      <c r="E156" s="10" t="s">
        <v>6623</v>
      </c>
    </row>
    <row r="157" spans="1:5" x14ac:dyDescent="0.25">
      <c r="A157" t="s">
        <v>4707</v>
      </c>
      <c r="B157" t="s">
        <v>36</v>
      </c>
      <c r="C157">
        <v>9</v>
      </c>
      <c r="D157">
        <v>12</v>
      </c>
      <c r="E157" s="10" t="s">
        <v>6623</v>
      </c>
    </row>
    <row r="158" spans="1:5" x14ac:dyDescent="0.25">
      <c r="A158" t="s">
        <v>4707</v>
      </c>
      <c r="B158" t="s">
        <v>36</v>
      </c>
      <c r="C158">
        <v>9</v>
      </c>
      <c r="D158">
        <v>13</v>
      </c>
      <c r="E158" s="10" t="s">
        <v>6623</v>
      </c>
    </row>
    <row r="159" spans="1:5" x14ac:dyDescent="0.25">
      <c r="A159" t="s">
        <v>4707</v>
      </c>
      <c r="B159" t="s">
        <v>36</v>
      </c>
      <c r="C159">
        <v>9</v>
      </c>
      <c r="D159">
        <v>14</v>
      </c>
      <c r="E159" s="10" t="s">
        <v>6623</v>
      </c>
    </row>
    <row r="160" spans="1:5" x14ac:dyDescent="0.25">
      <c r="A160" t="s">
        <v>4707</v>
      </c>
      <c r="B160" t="s">
        <v>36</v>
      </c>
      <c r="C160">
        <v>9</v>
      </c>
      <c r="D160">
        <v>15</v>
      </c>
      <c r="E160" s="10" t="s">
        <v>6623</v>
      </c>
    </row>
    <row r="161" spans="1:5" x14ac:dyDescent="0.25">
      <c r="A161" t="s">
        <v>4707</v>
      </c>
      <c r="B161" t="s">
        <v>36</v>
      </c>
      <c r="C161">
        <v>10</v>
      </c>
      <c r="D161">
        <v>0</v>
      </c>
      <c r="E161" s="10" t="s">
        <v>6623</v>
      </c>
    </row>
    <row r="162" spans="1:5" x14ac:dyDescent="0.25">
      <c r="A162" t="s">
        <v>4707</v>
      </c>
      <c r="B162" t="s">
        <v>36</v>
      </c>
      <c r="C162">
        <v>10</v>
      </c>
      <c r="D162">
        <v>1</v>
      </c>
      <c r="E162" s="10" t="s">
        <v>6623</v>
      </c>
    </row>
    <row r="163" spans="1:5" x14ac:dyDescent="0.25">
      <c r="A163" t="s">
        <v>4707</v>
      </c>
      <c r="B163" t="s">
        <v>36</v>
      </c>
      <c r="C163">
        <v>10</v>
      </c>
      <c r="D163">
        <v>2</v>
      </c>
      <c r="E163" s="10" t="s">
        <v>6623</v>
      </c>
    </row>
    <row r="164" spans="1:5" x14ac:dyDescent="0.25">
      <c r="A164" t="s">
        <v>4707</v>
      </c>
      <c r="B164" t="s">
        <v>36</v>
      </c>
      <c r="C164">
        <v>10</v>
      </c>
      <c r="D164">
        <v>3</v>
      </c>
      <c r="E164" s="10" t="s">
        <v>6623</v>
      </c>
    </row>
    <row r="165" spans="1:5" x14ac:dyDescent="0.25">
      <c r="A165" t="s">
        <v>4707</v>
      </c>
      <c r="B165" t="s">
        <v>36</v>
      </c>
      <c r="C165">
        <v>10</v>
      </c>
      <c r="D165">
        <v>4</v>
      </c>
      <c r="E165" s="10" t="s">
        <v>6623</v>
      </c>
    </row>
    <row r="166" spans="1:5" x14ac:dyDescent="0.25">
      <c r="A166" t="s">
        <v>4707</v>
      </c>
      <c r="B166" t="s">
        <v>36</v>
      </c>
      <c r="C166">
        <v>10</v>
      </c>
      <c r="D166">
        <v>5</v>
      </c>
      <c r="E166" s="10" t="s">
        <v>6623</v>
      </c>
    </row>
    <row r="167" spans="1:5" x14ac:dyDescent="0.25">
      <c r="A167" t="s">
        <v>4707</v>
      </c>
      <c r="B167" t="s">
        <v>36</v>
      </c>
      <c r="C167">
        <v>10</v>
      </c>
      <c r="D167">
        <v>6</v>
      </c>
      <c r="E167" s="10" t="s">
        <v>6623</v>
      </c>
    </row>
    <row r="168" spans="1:5" x14ac:dyDescent="0.25">
      <c r="A168" t="s">
        <v>4707</v>
      </c>
      <c r="B168" t="s">
        <v>36</v>
      </c>
      <c r="C168">
        <v>10</v>
      </c>
      <c r="D168">
        <v>7</v>
      </c>
      <c r="E168" s="10" t="s">
        <v>6623</v>
      </c>
    </row>
    <row r="169" spans="1:5" x14ac:dyDescent="0.25">
      <c r="A169" t="s">
        <v>4707</v>
      </c>
      <c r="B169" t="s">
        <v>36</v>
      </c>
      <c r="C169">
        <v>10</v>
      </c>
      <c r="D169">
        <v>8</v>
      </c>
      <c r="E169" s="10" t="s">
        <v>6623</v>
      </c>
    </row>
    <row r="170" spans="1:5" x14ac:dyDescent="0.25">
      <c r="A170" t="s">
        <v>4707</v>
      </c>
      <c r="B170" t="s">
        <v>36</v>
      </c>
      <c r="C170">
        <v>10</v>
      </c>
      <c r="D170">
        <v>9</v>
      </c>
      <c r="E170" s="10" t="s">
        <v>6623</v>
      </c>
    </row>
    <row r="171" spans="1:5" x14ac:dyDescent="0.25">
      <c r="A171" t="s">
        <v>4707</v>
      </c>
      <c r="B171" t="s">
        <v>36</v>
      </c>
      <c r="C171">
        <v>10</v>
      </c>
      <c r="D171">
        <v>10</v>
      </c>
      <c r="E171" s="10" t="s">
        <v>6623</v>
      </c>
    </row>
    <row r="172" spans="1:5" x14ac:dyDescent="0.25">
      <c r="A172" t="s">
        <v>4707</v>
      </c>
      <c r="B172" t="s">
        <v>36</v>
      </c>
      <c r="C172">
        <v>10</v>
      </c>
      <c r="D172">
        <v>11</v>
      </c>
      <c r="E172" s="10" t="s">
        <v>6623</v>
      </c>
    </row>
    <row r="173" spans="1:5" x14ac:dyDescent="0.25">
      <c r="A173" t="s">
        <v>4707</v>
      </c>
      <c r="B173" t="s">
        <v>36</v>
      </c>
      <c r="C173">
        <v>10</v>
      </c>
      <c r="D173">
        <v>12</v>
      </c>
      <c r="E173" s="10" t="s">
        <v>6623</v>
      </c>
    </row>
    <row r="174" spans="1:5" x14ac:dyDescent="0.25">
      <c r="A174" t="s">
        <v>4707</v>
      </c>
      <c r="B174" t="s">
        <v>36</v>
      </c>
      <c r="C174">
        <v>10</v>
      </c>
      <c r="D174">
        <v>13</v>
      </c>
      <c r="E174" s="10" t="s">
        <v>6623</v>
      </c>
    </row>
    <row r="175" spans="1:5" x14ac:dyDescent="0.25">
      <c r="A175" t="s">
        <v>4707</v>
      </c>
      <c r="B175" t="s">
        <v>36</v>
      </c>
      <c r="C175">
        <v>10</v>
      </c>
      <c r="D175">
        <v>14</v>
      </c>
      <c r="E175" s="10" t="s">
        <v>6623</v>
      </c>
    </row>
    <row r="176" spans="1:5" x14ac:dyDescent="0.25">
      <c r="A176" t="s">
        <v>4707</v>
      </c>
      <c r="B176" t="s">
        <v>36</v>
      </c>
      <c r="C176">
        <v>10</v>
      </c>
      <c r="D176">
        <v>15</v>
      </c>
      <c r="E176" s="10" t="s">
        <v>6623</v>
      </c>
    </row>
    <row r="177" spans="1:5" x14ac:dyDescent="0.25">
      <c r="A177" t="s">
        <v>4707</v>
      </c>
      <c r="B177" t="s">
        <v>36</v>
      </c>
      <c r="C177">
        <v>11</v>
      </c>
      <c r="D177">
        <v>0</v>
      </c>
      <c r="E177" s="10" t="s">
        <v>6623</v>
      </c>
    </row>
    <row r="178" spans="1:5" x14ac:dyDescent="0.25">
      <c r="A178" t="s">
        <v>4707</v>
      </c>
      <c r="B178" t="s">
        <v>36</v>
      </c>
      <c r="C178">
        <v>11</v>
      </c>
      <c r="D178">
        <v>1</v>
      </c>
      <c r="E178" s="10" t="s">
        <v>6623</v>
      </c>
    </row>
    <row r="179" spans="1:5" x14ac:dyDescent="0.25">
      <c r="A179" t="s">
        <v>4707</v>
      </c>
      <c r="B179" t="s">
        <v>36</v>
      </c>
      <c r="C179">
        <v>11</v>
      </c>
      <c r="D179">
        <v>2</v>
      </c>
      <c r="E179" s="10" t="s">
        <v>6623</v>
      </c>
    </row>
    <row r="180" spans="1:5" x14ac:dyDescent="0.25">
      <c r="A180" t="s">
        <v>4707</v>
      </c>
      <c r="B180" t="s">
        <v>36</v>
      </c>
      <c r="C180">
        <v>11</v>
      </c>
      <c r="D180">
        <v>3</v>
      </c>
      <c r="E180" s="10" t="s">
        <v>6623</v>
      </c>
    </row>
    <row r="181" spans="1:5" x14ac:dyDescent="0.25">
      <c r="A181" t="s">
        <v>4707</v>
      </c>
      <c r="B181" t="s">
        <v>36</v>
      </c>
      <c r="C181">
        <v>11</v>
      </c>
      <c r="D181">
        <v>4</v>
      </c>
      <c r="E181" s="10" t="s">
        <v>6623</v>
      </c>
    </row>
    <row r="182" spans="1:5" x14ac:dyDescent="0.25">
      <c r="A182" t="s">
        <v>4707</v>
      </c>
      <c r="B182" t="s">
        <v>36</v>
      </c>
      <c r="C182">
        <v>11</v>
      </c>
      <c r="D182">
        <v>5</v>
      </c>
      <c r="E182" s="10" t="s">
        <v>6623</v>
      </c>
    </row>
    <row r="183" spans="1:5" x14ac:dyDescent="0.25">
      <c r="A183" t="s">
        <v>4707</v>
      </c>
      <c r="B183" t="s">
        <v>36</v>
      </c>
      <c r="C183">
        <v>11</v>
      </c>
      <c r="D183">
        <v>6</v>
      </c>
      <c r="E183" s="10" t="s">
        <v>6623</v>
      </c>
    </row>
    <row r="184" spans="1:5" x14ac:dyDescent="0.25">
      <c r="A184" t="s">
        <v>4707</v>
      </c>
      <c r="B184" t="s">
        <v>36</v>
      </c>
      <c r="C184">
        <v>11</v>
      </c>
      <c r="D184">
        <v>7</v>
      </c>
      <c r="E184" s="10" t="s">
        <v>6623</v>
      </c>
    </row>
    <row r="185" spans="1:5" x14ac:dyDescent="0.25">
      <c r="A185" t="s">
        <v>4707</v>
      </c>
      <c r="B185" t="s">
        <v>36</v>
      </c>
      <c r="C185">
        <v>11</v>
      </c>
      <c r="D185">
        <v>8</v>
      </c>
      <c r="E185" s="10" t="s">
        <v>6623</v>
      </c>
    </row>
    <row r="186" spans="1:5" x14ac:dyDescent="0.25">
      <c r="A186" t="s">
        <v>4707</v>
      </c>
      <c r="B186" t="s">
        <v>36</v>
      </c>
      <c r="C186">
        <v>11</v>
      </c>
      <c r="D186">
        <v>9</v>
      </c>
      <c r="E186" s="10" t="s">
        <v>6623</v>
      </c>
    </row>
    <row r="187" spans="1:5" x14ac:dyDescent="0.25">
      <c r="A187" t="s">
        <v>4707</v>
      </c>
      <c r="B187" t="s">
        <v>36</v>
      </c>
      <c r="C187">
        <v>11</v>
      </c>
      <c r="D187">
        <v>10</v>
      </c>
      <c r="E187" s="10" t="s">
        <v>6623</v>
      </c>
    </row>
    <row r="188" spans="1:5" x14ac:dyDescent="0.25">
      <c r="A188" t="s">
        <v>4707</v>
      </c>
      <c r="B188" t="s">
        <v>36</v>
      </c>
      <c r="C188">
        <v>11</v>
      </c>
      <c r="D188">
        <v>11</v>
      </c>
      <c r="E188" s="10" t="s">
        <v>6623</v>
      </c>
    </row>
    <row r="189" spans="1:5" x14ac:dyDescent="0.25">
      <c r="A189" t="s">
        <v>4707</v>
      </c>
      <c r="B189" t="s">
        <v>36</v>
      </c>
      <c r="C189">
        <v>11</v>
      </c>
      <c r="D189">
        <v>12</v>
      </c>
      <c r="E189" s="10" t="s">
        <v>6623</v>
      </c>
    </row>
    <row r="190" spans="1:5" x14ac:dyDescent="0.25">
      <c r="A190" t="s">
        <v>4707</v>
      </c>
      <c r="B190" t="s">
        <v>36</v>
      </c>
      <c r="C190">
        <v>11</v>
      </c>
      <c r="D190">
        <v>13</v>
      </c>
      <c r="E190" s="10" t="s">
        <v>6623</v>
      </c>
    </row>
    <row r="191" spans="1:5" x14ac:dyDescent="0.25">
      <c r="A191" t="s">
        <v>4707</v>
      </c>
      <c r="B191" t="s">
        <v>36</v>
      </c>
      <c r="C191">
        <v>11</v>
      </c>
      <c r="D191">
        <v>14</v>
      </c>
      <c r="E191" s="10" t="s">
        <v>6623</v>
      </c>
    </row>
    <row r="192" spans="1:5" x14ac:dyDescent="0.25">
      <c r="A192" t="s">
        <v>4707</v>
      </c>
      <c r="B192" t="s">
        <v>36</v>
      </c>
      <c r="C192">
        <v>11</v>
      </c>
      <c r="D192">
        <v>15</v>
      </c>
      <c r="E192" s="10" t="s">
        <v>6623</v>
      </c>
    </row>
    <row r="193" spans="1:5" x14ac:dyDescent="0.25">
      <c r="A193" t="s">
        <v>4707</v>
      </c>
      <c r="B193" t="s">
        <v>36</v>
      </c>
      <c r="C193">
        <v>12</v>
      </c>
      <c r="D193">
        <v>0</v>
      </c>
      <c r="E193" s="10" t="s">
        <v>6623</v>
      </c>
    </row>
    <row r="194" spans="1:5" x14ac:dyDescent="0.25">
      <c r="A194" t="s">
        <v>4707</v>
      </c>
      <c r="B194" t="s">
        <v>36</v>
      </c>
      <c r="C194">
        <v>12</v>
      </c>
      <c r="D194">
        <v>1</v>
      </c>
      <c r="E194" s="10" t="s">
        <v>6623</v>
      </c>
    </row>
    <row r="195" spans="1:5" x14ac:dyDescent="0.25">
      <c r="A195" t="s">
        <v>4707</v>
      </c>
      <c r="B195" t="s">
        <v>36</v>
      </c>
      <c r="C195">
        <v>12</v>
      </c>
      <c r="D195">
        <v>2</v>
      </c>
      <c r="E195" s="10" t="s">
        <v>6623</v>
      </c>
    </row>
    <row r="196" spans="1:5" x14ac:dyDescent="0.25">
      <c r="A196" t="s">
        <v>4707</v>
      </c>
      <c r="B196" t="s">
        <v>36</v>
      </c>
      <c r="C196">
        <v>12</v>
      </c>
      <c r="D196">
        <v>3</v>
      </c>
      <c r="E196" s="10" t="s">
        <v>6623</v>
      </c>
    </row>
    <row r="197" spans="1:5" x14ac:dyDescent="0.25">
      <c r="A197" t="s">
        <v>4707</v>
      </c>
      <c r="B197" t="s">
        <v>36</v>
      </c>
      <c r="C197">
        <v>12</v>
      </c>
      <c r="D197">
        <v>4</v>
      </c>
      <c r="E197" s="10" t="s">
        <v>6623</v>
      </c>
    </row>
    <row r="198" spans="1:5" x14ac:dyDescent="0.25">
      <c r="A198" t="s">
        <v>4707</v>
      </c>
      <c r="B198" t="s">
        <v>36</v>
      </c>
      <c r="C198">
        <v>12</v>
      </c>
      <c r="D198">
        <v>5</v>
      </c>
      <c r="E198" s="10" t="s">
        <v>6623</v>
      </c>
    </row>
    <row r="199" spans="1:5" x14ac:dyDescent="0.25">
      <c r="A199" t="s">
        <v>4707</v>
      </c>
      <c r="B199" t="s">
        <v>36</v>
      </c>
      <c r="C199">
        <v>12</v>
      </c>
      <c r="D199">
        <v>6</v>
      </c>
      <c r="E199" s="10" t="s">
        <v>6623</v>
      </c>
    </row>
    <row r="200" spans="1:5" x14ac:dyDescent="0.25">
      <c r="A200" t="s">
        <v>4707</v>
      </c>
      <c r="B200" t="s">
        <v>36</v>
      </c>
      <c r="C200">
        <v>12</v>
      </c>
      <c r="D200">
        <v>7</v>
      </c>
      <c r="E200" s="10" t="s">
        <v>6623</v>
      </c>
    </row>
    <row r="201" spans="1:5" x14ac:dyDescent="0.25">
      <c r="A201" t="s">
        <v>4707</v>
      </c>
      <c r="B201" t="s">
        <v>36</v>
      </c>
      <c r="C201">
        <v>12</v>
      </c>
      <c r="D201">
        <v>8</v>
      </c>
      <c r="E201" s="10" t="s">
        <v>6623</v>
      </c>
    </row>
    <row r="202" spans="1:5" x14ac:dyDescent="0.25">
      <c r="A202" t="s">
        <v>4707</v>
      </c>
      <c r="B202" t="s">
        <v>36</v>
      </c>
      <c r="C202">
        <v>12</v>
      </c>
      <c r="D202">
        <v>9</v>
      </c>
      <c r="E202" s="10" t="s">
        <v>6623</v>
      </c>
    </row>
    <row r="203" spans="1:5" x14ac:dyDescent="0.25">
      <c r="A203" t="s">
        <v>4707</v>
      </c>
      <c r="B203" t="s">
        <v>36</v>
      </c>
      <c r="C203">
        <v>12</v>
      </c>
      <c r="D203">
        <v>10</v>
      </c>
      <c r="E203" s="10" t="s">
        <v>6623</v>
      </c>
    </row>
    <row r="204" spans="1:5" x14ac:dyDescent="0.25">
      <c r="A204" t="s">
        <v>4707</v>
      </c>
      <c r="B204" t="s">
        <v>36</v>
      </c>
      <c r="C204">
        <v>12</v>
      </c>
      <c r="D204">
        <v>11</v>
      </c>
      <c r="E204" s="10" t="s">
        <v>6623</v>
      </c>
    </row>
    <row r="205" spans="1:5" x14ac:dyDescent="0.25">
      <c r="A205" t="s">
        <v>4707</v>
      </c>
      <c r="B205" t="s">
        <v>36</v>
      </c>
      <c r="C205">
        <v>12</v>
      </c>
      <c r="D205">
        <v>12</v>
      </c>
      <c r="E205" s="10" t="s">
        <v>6623</v>
      </c>
    </row>
    <row r="206" spans="1:5" x14ac:dyDescent="0.25">
      <c r="A206" t="s">
        <v>4707</v>
      </c>
      <c r="B206" t="s">
        <v>36</v>
      </c>
      <c r="C206">
        <v>12</v>
      </c>
      <c r="D206">
        <v>13</v>
      </c>
      <c r="E206" s="10" t="s">
        <v>6623</v>
      </c>
    </row>
    <row r="207" spans="1:5" x14ac:dyDescent="0.25">
      <c r="A207" t="s">
        <v>4707</v>
      </c>
      <c r="B207" t="s">
        <v>36</v>
      </c>
      <c r="C207">
        <v>12</v>
      </c>
      <c r="D207">
        <v>14</v>
      </c>
      <c r="E207" s="10" t="s">
        <v>6623</v>
      </c>
    </row>
    <row r="208" spans="1:5" x14ac:dyDescent="0.25">
      <c r="A208" t="s">
        <v>4707</v>
      </c>
      <c r="B208" t="s">
        <v>36</v>
      </c>
      <c r="C208">
        <v>12</v>
      </c>
      <c r="D208">
        <v>15</v>
      </c>
      <c r="E208" s="10" t="s">
        <v>6623</v>
      </c>
    </row>
    <row r="209" spans="1:5" x14ac:dyDescent="0.25">
      <c r="A209" t="s">
        <v>4707</v>
      </c>
      <c r="B209" t="s">
        <v>36</v>
      </c>
      <c r="C209">
        <v>13</v>
      </c>
      <c r="D209">
        <v>0</v>
      </c>
      <c r="E209" s="10" t="s">
        <v>6623</v>
      </c>
    </row>
    <row r="210" spans="1:5" x14ac:dyDescent="0.25">
      <c r="A210" t="s">
        <v>4707</v>
      </c>
      <c r="B210" t="s">
        <v>36</v>
      </c>
      <c r="C210">
        <v>13</v>
      </c>
      <c r="D210">
        <v>1</v>
      </c>
      <c r="E210" s="10" t="s">
        <v>6623</v>
      </c>
    </row>
    <row r="211" spans="1:5" x14ac:dyDescent="0.25">
      <c r="A211" t="s">
        <v>4707</v>
      </c>
      <c r="B211" t="s">
        <v>36</v>
      </c>
      <c r="C211">
        <v>13</v>
      </c>
      <c r="D211">
        <v>2</v>
      </c>
      <c r="E211" s="10" t="s">
        <v>6623</v>
      </c>
    </row>
    <row r="212" spans="1:5" x14ac:dyDescent="0.25">
      <c r="A212" t="s">
        <v>4707</v>
      </c>
      <c r="B212" t="s">
        <v>36</v>
      </c>
      <c r="C212">
        <v>13</v>
      </c>
      <c r="D212">
        <v>3</v>
      </c>
      <c r="E212" s="10" t="s">
        <v>6623</v>
      </c>
    </row>
    <row r="213" spans="1:5" x14ac:dyDescent="0.25">
      <c r="A213" t="s">
        <v>4707</v>
      </c>
      <c r="B213" t="s">
        <v>36</v>
      </c>
      <c r="C213">
        <v>13</v>
      </c>
      <c r="D213">
        <v>4</v>
      </c>
      <c r="E213" s="10" t="s">
        <v>6623</v>
      </c>
    </row>
    <row r="214" spans="1:5" x14ac:dyDescent="0.25">
      <c r="A214" t="s">
        <v>4707</v>
      </c>
      <c r="B214" t="s">
        <v>36</v>
      </c>
      <c r="C214">
        <v>13</v>
      </c>
      <c r="D214">
        <v>5</v>
      </c>
      <c r="E214" s="10" t="s">
        <v>6623</v>
      </c>
    </row>
    <row r="215" spans="1:5" x14ac:dyDescent="0.25">
      <c r="A215" t="s">
        <v>4707</v>
      </c>
      <c r="B215" t="s">
        <v>36</v>
      </c>
      <c r="C215">
        <v>13</v>
      </c>
      <c r="D215">
        <v>6</v>
      </c>
      <c r="E215" s="10" t="s">
        <v>6623</v>
      </c>
    </row>
    <row r="216" spans="1:5" x14ac:dyDescent="0.25">
      <c r="A216" t="s">
        <v>4707</v>
      </c>
      <c r="B216" t="s">
        <v>36</v>
      </c>
      <c r="C216">
        <v>13</v>
      </c>
      <c r="D216">
        <v>7</v>
      </c>
      <c r="E216" s="10" t="s">
        <v>6623</v>
      </c>
    </row>
    <row r="217" spans="1:5" x14ac:dyDescent="0.25">
      <c r="A217" t="s">
        <v>4707</v>
      </c>
      <c r="B217" t="s">
        <v>36</v>
      </c>
      <c r="C217">
        <v>13</v>
      </c>
      <c r="D217">
        <v>8</v>
      </c>
      <c r="E217" s="10" t="s">
        <v>6623</v>
      </c>
    </row>
    <row r="218" spans="1:5" x14ac:dyDescent="0.25">
      <c r="A218" t="s">
        <v>4707</v>
      </c>
      <c r="B218" t="s">
        <v>36</v>
      </c>
      <c r="C218">
        <v>13</v>
      </c>
      <c r="D218">
        <v>9</v>
      </c>
      <c r="E218" s="10" t="s">
        <v>6623</v>
      </c>
    </row>
    <row r="219" spans="1:5" x14ac:dyDescent="0.25">
      <c r="A219" t="s">
        <v>4707</v>
      </c>
      <c r="B219" t="s">
        <v>36</v>
      </c>
      <c r="C219">
        <v>13</v>
      </c>
      <c r="D219">
        <v>10</v>
      </c>
      <c r="E219" s="10" t="s">
        <v>6623</v>
      </c>
    </row>
    <row r="220" spans="1:5" x14ac:dyDescent="0.25">
      <c r="A220" t="s">
        <v>4707</v>
      </c>
      <c r="B220" t="s">
        <v>36</v>
      </c>
      <c r="C220">
        <v>13</v>
      </c>
      <c r="D220">
        <v>11</v>
      </c>
      <c r="E220" s="10" t="s">
        <v>6623</v>
      </c>
    </row>
    <row r="221" spans="1:5" x14ac:dyDescent="0.25">
      <c r="A221" t="s">
        <v>4707</v>
      </c>
      <c r="B221" t="s">
        <v>36</v>
      </c>
      <c r="C221">
        <v>13</v>
      </c>
      <c r="D221">
        <v>12</v>
      </c>
      <c r="E221" s="10" t="s">
        <v>6623</v>
      </c>
    </row>
    <row r="222" spans="1:5" x14ac:dyDescent="0.25">
      <c r="A222" t="s">
        <v>4707</v>
      </c>
      <c r="B222" t="s">
        <v>36</v>
      </c>
      <c r="C222">
        <v>13</v>
      </c>
      <c r="D222">
        <v>13</v>
      </c>
      <c r="E222" s="10" t="s">
        <v>6623</v>
      </c>
    </row>
    <row r="223" spans="1:5" x14ac:dyDescent="0.25">
      <c r="A223" t="s">
        <v>4707</v>
      </c>
      <c r="B223" t="s">
        <v>36</v>
      </c>
      <c r="C223">
        <v>13</v>
      </c>
      <c r="D223">
        <v>14</v>
      </c>
      <c r="E223" s="10" t="s">
        <v>6623</v>
      </c>
    </row>
    <row r="224" spans="1:5" x14ac:dyDescent="0.25">
      <c r="A224" t="s">
        <v>4707</v>
      </c>
      <c r="B224" t="s">
        <v>36</v>
      </c>
      <c r="C224">
        <v>13</v>
      </c>
      <c r="D224">
        <v>15</v>
      </c>
      <c r="E224" s="10" t="s">
        <v>6623</v>
      </c>
    </row>
    <row r="225" spans="1:5" x14ac:dyDescent="0.25">
      <c r="A225" t="s">
        <v>4707</v>
      </c>
      <c r="B225" t="s">
        <v>36</v>
      </c>
      <c r="C225">
        <v>14</v>
      </c>
      <c r="D225">
        <v>0</v>
      </c>
      <c r="E225" s="10" t="s">
        <v>6623</v>
      </c>
    </row>
    <row r="226" spans="1:5" x14ac:dyDescent="0.25">
      <c r="A226" t="s">
        <v>4707</v>
      </c>
      <c r="B226" t="s">
        <v>36</v>
      </c>
      <c r="C226">
        <v>14</v>
      </c>
      <c r="D226">
        <v>1</v>
      </c>
      <c r="E226" s="10" t="s">
        <v>6623</v>
      </c>
    </row>
    <row r="227" spans="1:5" x14ac:dyDescent="0.25">
      <c r="A227" t="s">
        <v>4707</v>
      </c>
      <c r="B227" t="s">
        <v>36</v>
      </c>
      <c r="C227">
        <v>14</v>
      </c>
      <c r="D227">
        <v>2</v>
      </c>
      <c r="E227" s="10" t="s">
        <v>6623</v>
      </c>
    </row>
    <row r="228" spans="1:5" x14ac:dyDescent="0.25">
      <c r="A228" t="s">
        <v>4707</v>
      </c>
      <c r="B228" t="s">
        <v>36</v>
      </c>
      <c r="C228">
        <v>14</v>
      </c>
      <c r="D228">
        <v>3</v>
      </c>
      <c r="E228" s="10" t="s">
        <v>6623</v>
      </c>
    </row>
    <row r="229" spans="1:5" x14ac:dyDescent="0.25">
      <c r="A229" t="s">
        <v>4707</v>
      </c>
      <c r="B229" t="s">
        <v>36</v>
      </c>
      <c r="C229">
        <v>14</v>
      </c>
      <c r="D229">
        <v>4</v>
      </c>
      <c r="E229" s="10" t="s">
        <v>6623</v>
      </c>
    </row>
    <row r="230" spans="1:5" x14ac:dyDescent="0.25">
      <c r="A230" t="s">
        <v>4707</v>
      </c>
      <c r="B230" t="s">
        <v>36</v>
      </c>
      <c r="C230">
        <v>14</v>
      </c>
      <c r="D230">
        <v>5</v>
      </c>
      <c r="E230" s="10" t="s">
        <v>6623</v>
      </c>
    </row>
    <row r="231" spans="1:5" x14ac:dyDescent="0.25">
      <c r="A231" t="s">
        <v>4707</v>
      </c>
      <c r="B231" t="s">
        <v>36</v>
      </c>
      <c r="C231">
        <v>14</v>
      </c>
      <c r="D231">
        <v>6</v>
      </c>
      <c r="E231" s="10" t="s">
        <v>6623</v>
      </c>
    </row>
    <row r="232" spans="1:5" x14ac:dyDescent="0.25">
      <c r="A232" t="s">
        <v>4707</v>
      </c>
      <c r="B232" t="s">
        <v>36</v>
      </c>
      <c r="C232">
        <v>14</v>
      </c>
      <c r="D232">
        <v>7</v>
      </c>
      <c r="E232" s="10" t="s">
        <v>6623</v>
      </c>
    </row>
    <row r="233" spans="1:5" x14ac:dyDescent="0.25">
      <c r="A233" t="s">
        <v>4707</v>
      </c>
      <c r="B233" t="s">
        <v>36</v>
      </c>
      <c r="C233">
        <v>14</v>
      </c>
      <c r="D233">
        <v>8</v>
      </c>
      <c r="E233" s="10" t="s">
        <v>6623</v>
      </c>
    </row>
    <row r="234" spans="1:5" x14ac:dyDescent="0.25">
      <c r="A234" t="s">
        <v>4707</v>
      </c>
      <c r="B234" t="s">
        <v>36</v>
      </c>
      <c r="C234">
        <v>14</v>
      </c>
      <c r="D234">
        <v>9</v>
      </c>
      <c r="E234" s="10" t="s">
        <v>6623</v>
      </c>
    </row>
    <row r="235" spans="1:5" x14ac:dyDescent="0.25">
      <c r="A235" t="s">
        <v>4707</v>
      </c>
      <c r="B235" t="s">
        <v>36</v>
      </c>
      <c r="C235">
        <v>14</v>
      </c>
      <c r="D235">
        <v>10</v>
      </c>
      <c r="E235" s="10" t="s">
        <v>6623</v>
      </c>
    </row>
    <row r="236" spans="1:5" x14ac:dyDescent="0.25">
      <c r="A236" t="s">
        <v>4707</v>
      </c>
      <c r="B236" t="s">
        <v>36</v>
      </c>
      <c r="C236">
        <v>14</v>
      </c>
      <c r="D236">
        <v>11</v>
      </c>
      <c r="E236" s="10" t="s">
        <v>6623</v>
      </c>
    </row>
    <row r="237" spans="1:5" x14ac:dyDescent="0.25">
      <c r="A237" t="s">
        <v>4707</v>
      </c>
      <c r="B237" t="s">
        <v>36</v>
      </c>
      <c r="C237">
        <v>14</v>
      </c>
      <c r="D237">
        <v>12</v>
      </c>
      <c r="E237" s="10" t="s">
        <v>6623</v>
      </c>
    </row>
    <row r="238" spans="1:5" x14ac:dyDescent="0.25">
      <c r="A238" t="s">
        <v>4707</v>
      </c>
      <c r="B238" t="s">
        <v>36</v>
      </c>
      <c r="C238">
        <v>14</v>
      </c>
      <c r="D238">
        <v>13</v>
      </c>
      <c r="E238" s="10" t="s">
        <v>6623</v>
      </c>
    </row>
    <row r="239" spans="1:5" x14ac:dyDescent="0.25">
      <c r="A239" t="s">
        <v>4707</v>
      </c>
      <c r="B239" t="s">
        <v>36</v>
      </c>
      <c r="C239">
        <v>14</v>
      </c>
      <c r="D239">
        <v>14</v>
      </c>
      <c r="E239" s="10" t="s">
        <v>6623</v>
      </c>
    </row>
    <row r="240" spans="1:5" x14ac:dyDescent="0.25">
      <c r="A240" t="s">
        <v>4707</v>
      </c>
      <c r="B240" t="s">
        <v>36</v>
      </c>
      <c r="C240">
        <v>14</v>
      </c>
      <c r="D240">
        <v>15</v>
      </c>
      <c r="E240" s="10" t="s">
        <v>6623</v>
      </c>
    </row>
    <row r="241" spans="1:5" x14ac:dyDescent="0.25">
      <c r="A241" t="s">
        <v>4707</v>
      </c>
      <c r="B241" t="s">
        <v>36</v>
      </c>
      <c r="C241">
        <v>15</v>
      </c>
      <c r="D241">
        <v>0</v>
      </c>
      <c r="E241" s="10" t="s">
        <v>6623</v>
      </c>
    </row>
    <row r="242" spans="1:5" x14ac:dyDescent="0.25">
      <c r="A242" t="s">
        <v>4707</v>
      </c>
      <c r="B242" t="s">
        <v>36</v>
      </c>
      <c r="C242">
        <v>15</v>
      </c>
      <c r="D242">
        <v>1</v>
      </c>
      <c r="E242" s="10" t="s">
        <v>6623</v>
      </c>
    </row>
    <row r="243" spans="1:5" x14ac:dyDescent="0.25">
      <c r="A243" t="s">
        <v>4707</v>
      </c>
      <c r="B243" t="s">
        <v>36</v>
      </c>
      <c r="C243">
        <v>15</v>
      </c>
      <c r="D243">
        <v>2</v>
      </c>
      <c r="E243" s="10" t="s">
        <v>6623</v>
      </c>
    </row>
    <row r="244" spans="1:5" x14ac:dyDescent="0.25">
      <c r="A244" t="s">
        <v>4707</v>
      </c>
      <c r="B244" t="s">
        <v>36</v>
      </c>
      <c r="C244">
        <v>15</v>
      </c>
      <c r="D244">
        <v>3</v>
      </c>
      <c r="E244" s="10" t="s">
        <v>6623</v>
      </c>
    </row>
    <row r="245" spans="1:5" x14ac:dyDescent="0.25">
      <c r="A245" t="s">
        <v>4707</v>
      </c>
      <c r="B245" t="s">
        <v>36</v>
      </c>
      <c r="C245">
        <v>15</v>
      </c>
      <c r="D245">
        <v>4</v>
      </c>
      <c r="E245" s="10" t="s">
        <v>6623</v>
      </c>
    </row>
    <row r="246" spans="1:5" x14ac:dyDescent="0.25">
      <c r="A246" t="s">
        <v>4707</v>
      </c>
      <c r="B246" t="s">
        <v>36</v>
      </c>
      <c r="C246">
        <v>15</v>
      </c>
      <c r="D246">
        <v>5</v>
      </c>
      <c r="E246" s="10" t="s">
        <v>6623</v>
      </c>
    </row>
    <row r="247" spans="1:5" x14ac:dyDescent="0.25">
      <c r="A247" t="s">
        <v>4707</v>
      </c>
      <c r="B247" t="s">
        <v>36</v>
      </c>
      <c r="C247">
        <v>15</v>
      </c>
      <c r="D247">
        <v>6</v>
      </c>
      <c r="E247" s="10" t="s">
        <v>6623</v>
      </c>
    </row>
    <row r="248" spans="1:5" x14ac:dyDescent="0.25">
      <c r="A248" t="s">
        <v>4707</v>
      </c>
      <c r="B248" t="s">
        <v>36</v>
      </c>
      <c r="C248">
        <v>15</v>
      </c>
      <c r="D248">
        <v>7</v>
      </c>
      <c r="E248" s="10" t="s">
        <v>6623</v>
      </c>
    </row>
    <row r="249" spans="1:5" x14ac:dyDescent="0.25">
      <c r="A249" t="s">
        <v>4707</v>
      </c>
      <c r="B249" t="s">
        <v>36</v>
      </c>
      <c r="C249">
        <v>15</v>
      </c>
      <c r="D249">
        <v>8</v>
      </c>
      <c r="E249" s="10" t="s">
        <v>6623</v>
      </c>
    </row>
    <row r="250" spans="1:5" x14ac:dyDescent="0.25">
      <c r="A250" t="s">
        <v>4707</v>
      </c>
      <c r="B250" t="s">
        <v>36</v>
      </c>
      <c r="C250">
        <v>15</v>
      </c>
      <c r="D250">
        <v>9</v>
      </c>
      <c r="E250" s="10" t="s">
        <v>6623</v>
      </c>
    </row>
    <row r="251" spans="1:5" x14ac:dyDescent="0.25">
      <c r="A251" t="s">
        <v>4707</v>
      </c>
      <c r="B251" t="s">
        <v>36</v>
      </c>
      <c r="C251">
        <v>15</v>
      </c>
      <c r="D251">
        <v>10</v>
      </c>
      <c r="E251" s="10" t="s">
        <v>6623</v>
      </c>
    </row>
    <row r="252" spans="1:5" x14ac:dyDescent="0.25">
      <c r="A252" t="s">
        <v>4707</v>
      </c>
      <c r="B252" t="s">
        <v>36</v>
      </c>
      <c r="C252">
        <v>15</v>
      </c>
      <c r="D252">
        <v>11</v>
      </c>
      <c r="E252" s="10" t="s">
        <v>6623</v>
      </c>
    </row>
    <row r="253" spans="1:5" x14ac:dyDescent="0.25">
      <c r="A253" t="s">
        <v>4707</v>
      </c>
      <c r="B253" t="s">
        <v>36</v>
      </c>
      <c r="C253">
        <v>15</v>
      </c>
      <c r="D253">
        <v>12</v>
      </c>
      <c r="E253" s="10" t="s">
        <v>6623</v>
      </c>
    </row>
    <row r="254" spans="1:5" x14ac:dyDescent="0.25">
      <c r="A254" t="s">
        <v>4707</v>
      </c>
      <c r="B254" t="s">
        <v>36</v>
      </c>
      <c r="C254">
        <v>15</v>
      </c>
      <c r="D254">
        <v>13</v>
      </c>
      <c r="E254" s="10" t="s">
        <v>6623</v>
      </c>
    </row>
    <row r="255" spans="1:5" x14ac:dyDescent="0.25">
      <c r="A255" t="s">
        <v>4707</v>
      </c>
      <c r="B255" t="s">
        <v>36</v>
      </c>
      <c r="C255">
        <v>15</v>
      </c>
      <c r="D255">
        <v>14</v>
      </c>
      <c r="E255" s="10" t="s">
        <v>6623</v>
      </c>
    </row>
    <row r="256" spans="1:5" x14ac:dyDescent="0.25">
      <c r="A256" t="s">
        <v>4707</v>
      </c>
      <c r="B256" t="s">
        <v>36</v>
      </c>
      <c r="C256">
        <v>15</v>
      </c>
      <c r="D256">
        <v>15</v>
      </c>
      <c r="E256" s="10" t="s">
        <v>6623</v>
      </c>
    </row>
    <row r="257" spans="1:5" x14ac:dyDescent="0.25">
      <c r="A257" t="s">
        <v>4707</v>
      </c>
      <c r="B257" t="s">
        <v>20</v>
      </c>
      <c r="C257">
        <v>0</v>
      </c>
      <c r="D257">
        <v>0</v>
      </c>
      <c r="E257" s="10" t="s">
        <v>6731</v>
      </c>
    </row>
    <row r="258" spans="1:5" x14ac:dyDescent="0.25">
      <c r="A258" t="s">
        <v>4707</v>
      </c>
      <c r="B258" t="s">
        <v>20</v>
      </c>
      <c r="C258">
        <v>0</v>
      </c>
      <c r="D258">
        <v>1</v>
      </c>
      <c r="E258" s="10" t="s">
        <v>6732</v>
      </c>
    </row>
    <row r="259" spans="1:5" x14ac:dyDescent="0.25">
      <c r="A259" t="s">
        <v>4707</v>
      </c>
      <c r="B259" t="s">
        <v>20</v>
      </c>
      <c r="C259">
        <v>0</v>
      </c>
      <c r="D259">
        <v>2</v>
      </c>
      <c r="E259" s="10" t="s">
        <v>6731</v>
      </c>
    </row>
    <row r="260" spans="1:5" x14ac:dyDescent="0.25">
      <c r="A260" t="s">
        <v>4707</v>
      </c>
      <c r="B260" t="s">
        <v>20</v>
      </c>
      <c r="C260">
        <v>0</v>
      </c>
      <c r="D260">
        <v>3</v>
      </c>
      <c r="E260" s="10" t="s">
        <v>6732</v>
      </c>
    </row>
    <row r="261" spans="1:5" x14ac:dyDescent="0.25">
      <c r="A261" t="s">
        <v>4707</v>
      </c>
      <c r="B261" t="s">
        <v>20</v>
      </c>
      <c r="C261">
        <v>0</v>
      </c>
      <c r="D261">
        <v>4</v>
      </c>
      <c r="E261" s="10" t="s">
        <v>6731</v>
      </c>
    </row>
    <row r="262" spans="1:5" x14ac:dyDescent="0.25">
      <c r="A262" t="s">
        <v>4707</v>
      </c>
      <c r="B262" t="s">
        <v>20</v>
      </c>
      <c r="C262">
        <v>0</v>
      </c>
      <c r="D262">
        <v>5</v>
      </c>
      <c r="E262" s="10" t="s">
        <v>6619</v>
      </c>
    </row>
    <row r="263" spans="1:5" x14ac:dyDescent="0.25">
      <c r="A263" t="s">
        <v>4707</v>
      </c>
      <c r="B263" t="s">
        <v>20</v>
      </c>
      <c r="C263">
        <v>0</v>
      </c>
      <c r="D263">
        <v>6</v>
      </c>
      <c r="E263" s="10" t="s">
        <v>6619</v>
      </c>
    </row>
    <row r="264" spans="1:5" x14ac:dyDescent="0.25">
      <c r="A264" t="s">
        <v>4707</v>
      </c>
      <c r="B264" t="s">
        <v>20</v>
      </c>
      <c r="C264">
        <v>0</v>
      </c>
      <c r="D264">
        <v>7</v>
      </c>
      <c r="E264" s="10" t="s">
        <v>6619</v>
      </c>
    </row>
    <row r="265" spans="1:5" x14ac:dyDescent="0.25">
      <c r="A265" t="s">
        <v>4707</v>
      </c>
      <c r="B265" t="s">
        <v>20</v>
      </c>
      <c r="C265">
        <v>0</v>
      </c>
      <c r="D265">
        <v>8</v>
      </c>
      <c r="E265" s="10" t="s">
        <v>6732</v>
      </c>
    </row>
    <row r="266" spans="1:5" x14ac:dyDescent="0.25">
      <c r="A266" t="s">
        <v>4707</v>
      </c>
      <c r="B266" t="s">
        <v>20</v>
      </c>
      <c r="C266">
        <v>0</v>
      </c>
      <c r="D266">
        <v>9</v>
      </c>
      <c r="E266" s="10" t="s">
        <v>6732</v>
      </c>
    </row>
    <row r="267" spans="1:5" x14ac:dyDescent="0.25">
      <c r="A267" t="s">
        <v>4707</v>
      </c>
      <c r="B267" t="s">
        <v>20</v>
      </c>
      <c r="C267">
        <v>0</v>
      </c>
      <c r="D267">
        <v>10</v>
      </c>
      <c r="E267" s="10" t="s">
        <v>6732</v>
      </c>
    </row>
    <row r="268" spans="1:5" x14ac:dyDescent="0.25">
      <c r="A268" t="s">
        <v>4707</v>
      </c>
      <c r="B268" t="s">
        <v>20</v>
      </c>
      <c r="C268">
        <v>0</v>
      </c>
      <c r="D268">
        <v>11</v>
      </c>
      <c r="E268" s="10" t="s">
        <v>6732</v>
      </c>
    </row>
    <row r="269" spans="1:5" x14ac:dyDescent="0.25">
      <c r="A269" t="s">
        <v>4707</v>
      </c>
      <c r="B269" t="s">
        <v>20</v>
      </c>
      <c r="C269">
        <v>0</v>
      </c>
      <c r="D269">
        <v>12</v>
      </c>
      <c r="E269" s="10" t="s">
        <v>6732</v>
      </c>
    </row>
    <row r="270" spans="1:5" x14ac:dyDescent="0.25">
      <c r="A270" t="s">
        <v>4707</v>
      </c>
      <c r="B270" t="s">
        <v>20</v>
      </c>
      <c r="C270">
        <v>0</v>
      </c>
      <c r="D270">
        <v>13</v>
      </c>
      <c r="E270" s="10" t="s">
        <v>6732</v>
      </c>
    </row>
    <row r="271" spans="1:5" x14ac:dyDescent="0.25">
      <c r="A271" t="s">
        <v>4707</v>
      </c>
      <c r="B271" t="s">
        <v>20</v>
      </c>
      <c r="C271">
        <v>0</v>
      </c>
      <c r="D271">
        <v>14</v>
      </c>
      <c r="E271" s="10" t="s">
        <v>6732</v>
      </c>
    </row>
    <row r="272" spans="1:5" x14ac:dyDescent="0.25">
      <c r="A272" t="s">
        <v>4707</v>
      </c>
      <c r="B272" t="s">
        <v>20</v>
      </c>
      <c r="C272">
        <v>0</v>
      </c>
      <c r="D272">
        <v>15</v>
      </c>
      <c r="E272" s="10" t="s">
        <v>6732</v>
      </c>
    </row>
    <row r="273" spans="1:5" x14ac:dyDescent="0.25">
      <c r="A273" t="s">
        <v>4707</v>
      </c>
      <c r="B273" t="s">
        <v>20</v>
      </c>
      <c r="C273">
        <v>1</v>
      </c>
      <c r="D273">
        <v>0</v>
      </c>
      <c r="E273" s="10" t="s">
        <v>6732</v>
      </c>
    </row>
    <row r="274" spans="1:5" x14ac:dyDescent="0.25">
      <c r="A274" t="s">
        <v>4707</v>
      </c>
      <c r="B274" t="s">
        <v>20</v>
      </c>
      <c r="C274">
        <v>1</v>
      </c>
      <c r="D274">
        <v>1</v>
      </c>
      <c r="E274" s="10" t="s">
        <v>6732</v>
      </c>
    </row>
    <row r="275" spans="1:5" x14ac:dyDescent="0.25">
      <c r="A275" t="s">
        <v>4707</v>
      </c>
      <c r="B275" t="s">
        <v>20</v>
      </c>
      <c r="C275">
        <v>1</v>
      </c>
      <c r="D275">
        <v>2</v>
      </c>
      <c r="E275" s="10" t="s">
        <v>6732</v>
      </c>
    </row>
    <row r="276" spans="1:5" x14ac:dyDescent="0.25">
      <c r="A276" t="s">
        <v>4707</v>
      </c>
      <c r="B276" t="s">
        <v>20</v>
      </c>
      <c r="C276">
        <v>1</v>
      </c>
      <c r="D276">
        <v>3</v>
      </c>
      <c r="E276" s="10" t="s">
        <v>6732</v>
      </c>
    </row>
    <row r="277" spans="1:5" x14ac:dyDescent="0.25">
      <c r="A277" t="s">
        <v>4707</v>
      </c>
      <c r="B277" t="s">
        <v>20</v>
      </c>
      <c r="C277">
        <v>1</v>
      </c>
      <c r="D277">
        <v>4</v>
      </c>
      <c r="E277" s="10" t="s">
        <v>6732</v>
      </c>
    </row>
    <row r="278" spans="1:5" x14ac:dyDescent="0.25">
      <c r="A278" t="s">
        <v>4707</v>
      </c>
      <c r="B278" t="s">
        <v>20</v>
      </c>
      <c r="C278">
        <v>1</v>
      </c>
      <c r="D278">
        <v>5</v>
      </c>
      <c r="E278" s="10" t="s">
        <v>6732</v>
      </c>
    </row>
    <row r="279" spans="1:5" x14ac:dyDescent="0.25">
      <c r="A279" t="s">
        <v>4707</v>
      </c>
      <c r="B279" t="s">
        <v>20</v>
      </c>
      <c r="C279">
        <v>1</v>
      </c>
      <c r="D279">
        <v>6</v>
      </c>
      <c r="E279" s="10" t="s">
        <v>6619</v>
      </c>
    </row>
    <row r="280" spans="1:5" x14ac:dyDescent="0.25">
      <c r="A280" t="s">
        <v>4707</v>
      </c>
      <c r="B280" t="s">
        <v>20</v>
      </c>
      <c r="C280">
        <v>1</v>
      </c>
      <c r="D280">
        <v>7</v>
      </c>
      <c r="E280" s="10" t="s">
        <v>6619</v>
      </c>
    </row>
    <row r="281" spans="1:5" x14ac:dyDescent="0.25">
      <c r="A281" t="s">
        <v>4707</v>
      </c>
      <c r="B281" t="s">
        <v>20</v>
      </c>
      <c r="C281">
        <v>1</v>
      </c>
      <c r="D281">
        <v>8</v>
      </c>
      <c r="E281" s="10" t="s">
        <v>6732</v>
      </c>
    </row>
    <row r="282" spans="1:5" x14ac:dyDescent="0.25">
      <c r="A282" t="s">
        <v>4707</v>
      </c>
      <c r="B282" t="s">
        <v>20</v>
      </c>
      <c r="C282">
        <v>1</v>
      </c>
      <c r="D282">
        <v>9</v>
      </c>
      <c r="E282" s="10" t="s">
        <v>6732</v>
      </c>
    </row>
    <row r="283" spans="1:5" x14ac:dyDescent="0.25">
      <c r="A283" t="s">
        <v>4707</v>
      </c>
      <c r="B283" t="s">
        <v>20</v>
      </c>
      <c r="C283">
        <v>1</v>
      </c>
      <c r="D283">
        <v>10</v>
      </c>
      <c r="E283" s="10" t="s">
        <v>6732</v>
      </c>
    </row>
    <row r="284" spans="1:5" x14ac:dyDescent="0.25">
      <c r="A284" t="s">
        <v>4707</v>
      </c>
      <c r="B284" t="s">
        <v>20</v>
      </c>
      <c r="C284">
        <v>1</v>
      </c>
      <c r="D284">
        <v>11</v>
      </c>
      <c r="E284" s="10" t="s">
        <v>6732</v>
      </c>
    </row>
    <row r="285" spans="1:5" x14ac:dyDescent="0.25">
      <c r="A285" t="s">
        <v>4707</v>
      </c>
      <c r="B285" t="s">
        <v>20</v>
      </c>
      <c r="C285">
        <v>1</v>
      </c>
      <c r="D285">
        <v>12</v>
      </c>
      <c r="E285" s="10" t="s">
        <v>6732</v>
      </c>
    </row>
    <row r="286" spans="1:5" x14ac:dyDescent="0.25">
      <c r="A286" t="s">
        <v>4707</v>
      </c>
      <c r="B286" t="s">
        <v>20</v>
      </c>
      <c r="C286">
        <v>1</v>
      </c>
      <c r="D286">
        <v>13</v>
      </c>
      <c r="E286" s="10" t="s">
        <v>6732</v>
      </c>
    </row>
    <row r="287" spans="1:5" x14ac:dyDescent="0.25">
      <c r="A287" t="s">
        <v>4707</v>
      </c>
      <c r="B287" t="s">
        <v>20</v>
      </c>
      <c r="C287">
        <v>1</v>
      </c>
      <c r="D287">
        <v>14</v>
      </c>
      <c r="E287" s="10" t="s">
        <v>6732</v>
      </c>
    </row>
    <row r="288" spans="1:5" x14ac:dyDescent="0.25">
      <c r="A288" t="s">
        <v>4707</v>
      </c>
      <c r="B288" t="s">
        <v>20</v>
      </c>
      <c r="C288">
        <v>1</v>
      </c>
      <c r="D288">
        <v>15</v>
      </c>
      <c r="E288" s="10" t="s">
        <v>6732</v>
      </c>
    </row>
    <row r="289" spans="1:5" x14ac:dyDescent="0.25">
      <c r="A289" t="s">
        <v>4707</v>
      </c>
      <c r="B289" t="s">
        <v>20</v>
      </c>
      <c r="C289">
        <v>2</v>
      </c>
      <c r="D289">
        <v>0</v>
      </c>
      <c r="E289" s="10" t="s">
        <v>6732</v>
      </c>
    </row>
    <row r="290" spans="1:5" x14ac:dyDescent="0.25">
      <c r="A290" t="s">
        <v>4707</v>
      </c>
      <c r="B290" t="s">
        <v>20</v>
      </c>
      <c r="C290">
        <v>2</v>
      </c>
      <c r="D290">
        <v>1</v>
      </c>
      <c r="E290" s="10" t="s">
        <v>6732</v>
      </c>
    </row>
    <row r="291" spans="1:5" x14ac:dyDescent="0.25">
      <c r="A291" t="s">
        <v>4707</v>
      </c>
      <c r="B291" t="s">
        <v>20</v>
      </c>
      <c r="C291">
        <v>2</v>
      </c>
      <c r="D291">
        <v>2</v>
      </c>
      <c r="E291" s="10" t="s">
        <v>6732</v>
      </c>
    </row>
    <row r="292" spans="1:5" x14ac:dyDescent="0.25">
      <c r="A292" t="s">
        <v>4707</v>
      </c>
      <c r="B292" t="s">
        <v>20</v>
      </c>
      <c r="C292">
        <v>2</v>
      </c>
      <c r="D292">
        <v>3</v>
      </c>
      <c r="E292" s="10" t="s">
        <v>6732</v>
      </c>
    </row>
    <row r="293" spans="1:5" x14ac:dyDescent="0.25">
      <c r="A293" t="s">
        <v>4707</v>
      </c>
      <c r="B293" t="s">
        <v>20</v>
      </c>
      <c r="C293">
        <v>2</v>
      </c>
      <c r="D293">
        <v>4</v>
      </c>
      <c r="E293" s="10" t="s">
        <v>6732</v>
      </c>
    </row>
    <row r="294" spans="1:5" x14ac:dyDescent="0.25">
      <c r="A294" t="s">
        <v>4707</v>
      </c>
      <c r="B294" t="s">
        <v>20</v>
      </c>
      <c r="C294">
        <v>2</v>
      </c>
      <c r="D294">
        <v>5</v>
      </c>
      <c r="E294" s="10" t="s">
        <v>6732</v>
      </c>
    </row>
    <row r="295" spans="1:5" x14ac:dyDescent="0.25">
      <c r="A295" t="s">
        <v>4707</v>
      </c>
      <c r="B295" t="s">
        <v>20</v>
      </c>
      <c r="C295">
        <v>2</v>
      </c>
      <c r="D295">
        <v>6</v>
      </c>
      <c r="E295" s="10" t="s">
        <v>6732</v>
      </c>
    </row>
    <row r="296" spans="1:5" x14ac:dyDescent="0.25">
      <c r="A296" t="s">
        <v>4707</v>
      </c>
      <c r="B296" t="s">
        <v>20</v>
      </c>
      <c r="C296">
        <v>2</v>
      </c>
      <c r="D296">
        <v>7</v>
      </c>
      <c r="E296" s="10" t="s">
        <v>6732</v>
      </c>
    </row>
    <row r="297" spans="1:5" x14ac:dyDescent="0.25">
      <c r="A297" t="s">
        <v>4707</v>
      </c>
      <c r="B297" t="s">
        <v>20</v>
      </c>
      <c r="C297">
        <v>2</v>
      </c>
      <c r="D297">
        <v>8</v>
      </c>
      <c r="E297" s="10" t="s">
        <v>6732</v>
      </c>
    </row>
    <row r="298" spans="1:5" x14ac:dyDescent="0.25">
      <c r="A298" t="s">
        <v>4707</v>
      </c>
      <c r="B298" t="s">
        <v>20</v>
      </c>
      <c r="C298">
        <v>2</v>
      </c>
      <c r="D298">
        <v>9</v>
      </c>
      <c r="E298" s="10" t="s">
        <v>6732</v>
      </c>
    </row>
    <row r="299" spans="1:5" x14ac:dyDescent="0.25">
      <c r="A299" t="s">
        <v>4707</v>
      </c>
      <c r="B299" t="s">
        <v>20</v>
      </c>
      <c r="C299">
        <v>2</v>
      </c>
      <c r="D299">
        <v>10</v>
      </c>
      <c r="E299" s="10" t="s">
        <v>6732</v>
      </c>
    </row>
    <row r="300" spans="1:5" x14ac:dyDescent="0.25">
      <c r="A300" t="s">
        <v>4707</v>
      </c>
      <c r="B300" t="s">
        <v>20</v>
      </c>
      <c r="C300">
        <v>2</v>
      </c>
      <c r="D300">
        <v>11</v>
      </c>
      <c r="E300" s="10" t="s">
        <v>6732</v>
      </c>
    </row>
    <row r="301" spans="1:5" x14ac:dyDescent="0.25">
      <c r="A301" t="s">
        <v>4707</v>
      </c>
      <c r="B301" t="s">
        <v>20</v>
      </c>
      <c r="C301">
        <v>2</v>
      </c>
      <c r="D301">
        <v>12</v>
      </c>
      <c r="E301" s="10" t="s">
        <v>6732</v>
      </c>
    </row>
    <row r="302" spans="1:5" x14ac:dyDescent="0.25">
      <c r="A302" t="s">
        <v>4707</v>
      </c>
      <c r="B302" t="s">
        <v>20</v>
      </c>
      <c r="C302">
        <v>2</v>
      </c>
      <c r="D302">
        <v>13</v>
      </c>
      <c r="E302" s="10" t="s">
        <v>6619</v>
      </c>
    </row>
    <row r="303" spans="1:5" x14ac:dyDescent="0.25">
      <c r="A303" t="s">
        <v>4707</v>
      </c>
      <c r="B303" t="s">
        <v>20</v>
      </c>
      <c r="C303">
        <v>2</v>
      </c>
      <c r="D303">
        <v>14</v>
      </c>
      <c r="E303" s="10" t="s">
        <v>6619</v>
      </c>
    </row>
    <row r="304" spans="1:5" x14ac:dyDescent="0.25">
      <c r="A304" t="s">
        <v>4707</v>
      </c>
      <c r="B304" t="s">
        <v>20</v>
      </c>
      <c r="C304">
        <v>2</v>
      </c>
      <c r="D304">
        <v>15</v>
      </c>
      <c r="E304" s="10" t="s">
        <v>6619</v>
      </c>
    </row>
    <row r="305" spans="1:5" x14ac:dyDescent="0.25">
      <c r="A305" t="s">
        <v>4707</v>
      </c>
      <c r="B305" t="s">
        <v>20</v>
      </c>
      <c r="C305">
        <v>3</v>
      </c>
      <c r="D305">
        <v>0</v>
      </c>
      <c r="E305" s="10" t="s">
        <v>6619</v>
      </c>
    </row>
    <row r="306" spans="1:5" x14ac:dyDescent="0.25">
      <c r="A306" t="s">
        <v>4707</v>
      </c>
      <c r="B306" t="s">
        <v>20</v>
      </c>
      <c r="C306">
        <v>3</v>
      </c>
      <c r="D306">
        <v>1</v>
      </c>
      <c r="E306" s="10" t="s">
        <v>6619</v>
      </c>
    </row>
    <row r="307" spans="1:5" x14ac:dyDescent="0.25">
      <c r="A307" t="s">
        <v>4707</v>
      </c>
      <c r="B307" t="s">
        <v>20</v>
      </c>
      <c r="C307">
        <v>3</v>
      </c>
      <c r="D307">
        <v>2</v>
      </c>
      <c r="E307" s="10" t="s">
        <v>6619</v>
      </c>
    </row>
    <row r="308" spans="1:5" x14ac:dyDescent="0.25">
      <c r="A308" t="s">
        <v>4707</v>
      </c>
      <c r="B308" t="s">
        <v>20</v>
      </c>
      <c r="C308">
        <v>3</v>
      </c>
      <c r="D308">
        <v>3</v>
      </c>
      <c r="E308" s="10" t="s">
        <v>6619</v>
      </c>
    </row>
    <row r="309" spans="1:5" x14ac:dyDescent="0.25">
      <c r="A309" t="s">
        <v>4707</v>
      </c>
      <c r="B309" t="s">
        <v>20</v>
      </c>
      <c r="C309">
        <v>3</v>
      </c>
      <c r="D309">
        <v>4</v>
      </c>
      <c r="E309" s="10" t="s">
        <v>6619</v>
      </c>
    </row>
    <row r="310" spans="1:5" x14ac:dyDescent="0.25">
      <c r="A310" t="s">
        <v>4707</v>
      </c>
      <c r="B310" t="s">
        <v>20</v>
      </c>
      <c r="C310">
        <v>3</v>
      </c>
      <c r="D310">
        <v>5</v>
      </c>
      <c r="E310" s="10" t="s">
        <v>6619</v>
      </c>
    </row>
    <row r="311" spans="1:5" x14ac:dyDescent="0.25">
      <c r="A311" t="s">
        <v>4707</v>
      </c>
      <c r="B311" t="s">
        <v>20</v>
      </c>
      <c r="C311">
        <v>3</v>
      </c>
      <c r="D311">
        <v>6</v>
      </c>
      <c r="E311" s="10" t="s">
        <v>6619</v>
      </c>
    </row>
    <row r="312" spans="1:5" x14ac:dyDescent="0.25">
      <c r="A312" t="s">
        <v>4707</v>
      </c>
      <c r="B312" t="s">
        <v>20</v>
      </c>
      <c r="C312">
        <v>3</v>
      </c>
      <c r="D312">
        <v>7</v>
      </c>
      <c r="E312" s="10" t="s">
        <v>6619</v>
      </c>
    </row>
    <row r="313" spans="1:5" x14ac:dyDescent="0.25">
      <c r="A313" t="s">
        <v>4707</v>
      </c>
      <c r="B313" t="s">
        <v>20</v>
      </c>
      <c r="C313">
        <v>3</v>
      </c>
      <c r="D313">
        <v>8</v>
      </c>
      <c r="E313" s="10" t="s">
        <v>6732</v>
      </c>
    </row>
    <row r="314" spans="1:5" x14ac:dyDescent="0.25">
      <c r="A314" t="s">
        <v>4707</v>
      </c>
      <c r="B314" t="s">
        <v>20</v>
      </c>
      <c r="C314">
        <v>3</v>
      </c>
      <c r="D314">
        <v>9</v>
      </c>
      <c r="E314" s="10" t="s">
        <v>6732</v>
      </c>
    </row>
    <row r="315" spans="1:5" x14ac:dyDescent="0.25">
      <c r="A315" t="s">
        <v>4707</v>
      </c>
      <c r="B315" t="s">
        <v>20</v>
      </c>
      <c r="C315">
        <v>3</v>
      </c>
      <c r="D315">
        <v>10</v>
      </c>
      <c r="E315" s="10" t="s">
        <v>6732</v>
      </c>
    </row>
    <row r="316" spans="1:5" x14ac:dyDescent="0.25">
      <c r="A316" t="s">
        <v>4707</v>
      </c>
      <c r="B316" t="s">
        <v>20</v>
      </c>
      <c r="C316">
        <v>3</v>
      </c>
      <c r="D316">
        <v>11</v>
      </c>
      <c r="E316" s="10" t="s">
        <v>6732</v>
      </c>
    </row>
    <row r="317" spans="1:5" x14ac:dyDescent="0.25">
      <c r="A317" t="s">
        <v>4707</v>
      </c>
      <c r="B317" t="s">
        <v>20</v>
      </c>
      <c r="C317">
        <v>3</v>
      </c>
      <c r="D317">
        <v>12</v>
      </c>
      <c r="E317" s="10" t="s">
        <v>6732</v>
      </c>
    </row>
    <row r="318" spans="1:5" x14ac:dyDescent="0.25">
      <c r="A318" t="s">
        <v>4707</v>
      </c>
      <c r="B318" t="s">
        <v>20</v>
      </c>
      <c r="C318">
        <v>3</v>
      </c>
      <c r="D318">
        <v>13</v>
      </c>
      <c r="E318" s="10" t="s">
        <v>6732</v>
      </c>
    </row>
    <row r="319" spans="1:5" x14ac:dyDescent="0.25">
      <c r="A319" t="s">
        <v>4707</v>
      </c>
      <c r="B319" t="s">
        <v>20</v>
      </c>
      <c r="C319">
        <v>3</v>
      </c>
      <c r="D319">
        <v>14</v>
      </c>
      <c r="E319" s="10" t="s">
        <v>6732</v>
      </c>
    </row>
    <row r="320" spans="1:5" x14ac:dyDescent="0.25">
      <c r="A320" t="s">
        <v>4707</v>
      </c>
      <c r="B320" t="s">
        <v>20</v>
      </c>
      <c r="C320">
        <v>3</v>
      </c>
      <c r="D320">
        <v>15</v>
      </c>
      <c r="E320" s="10" t="s">
        <v>6732</v>
      </c>
    </row>
    <row r="321" spans="1:5" x14ac:dyDescent="0.25">
      <c r="A321" t="s">
        <v>4707</v>
      </c>
      <c r="B321" t="s">
        <v>20</v>
      </c>
      <c r="C321">
        <v>4</v>
      </c>
      <c r="D321">
        <v>0</v>
      </c>
      <c r="E321" s="10" t="s">
        <v>6732</v>
      </c>
    </row>
    <row r="322" spans="1:5" x14ac:dyDescent="0.25">
      <c r="A322" t="s">
        <v>4707</v>
      </c>
      <c r="B322" t="s">
        <v>20</v>
      </c>
      <c r="C322">
        <v>4</v>
      </c>
      <c r="D322">
        <v>1</v>
      </c>
      <c r="E322" s="10" t="s">
        <v>6732</v>
      </c>
    </row>
    <row r="323" spans="1:5" x14ac:dyDescent="0.25">
      <c r="A323" t="s">
        <v>4707</v>
      </c>
      <c r="B323" t="s">
        <v>20</v>
      </c>
      <c r="C323">
        <v>4</v>
      </c>
      <c r="D323">
        <v>2</v>
      </c>
      <c r="E323" s="10" t="s">
        <v>6731</v>
      </c>
    </row>
    <row r="324" spans="1:5" x14ac:dyDescent="0.25">
      <c r="A324" t="s">
        <v>4707</v>
      </c>
      <c r="B324" t="s">
        <v>20</v>
      </c>
      <c r="C324">
        <v>4</v>
      </c>
      <c r="D324">
        <v>3</v>
      </c>
      <c r="E324" s="10" t="s">
        <v>6732</v>
      </c>
    </row>
    <row r="325" spans="1:5" x14ac:dyDescent="0.25">
      <c r="A325" t="s">
        <v>4707</v>
      </c>
      <c r="B325" t="s">
        <v>20</v>
      </c>
      <c r="C325">
        <v>4</v>
      </c>
      <c r="D325">
        <v>4</v>
      </c>
      <c r="E325" s="10" t="s">
        <v>6732</v>
      </c>
    </row>
    <row r="326" spans="1:5" x14ac:dyDescent="0.25">
      <c r="A326" t="s">
        <v>4707</v>
      </c>
      <c r="B326" t="s">
        <v>20</v>
      </c>
      <c r="C326">
        <v>4</v>
      </c>
      <c r="D326">
        <v>5</v>
      </c>
      <c r="E326" s="10" t="s">
        <v>6732</v>
      </c>
    </row>
    <row r="327" spans="1:5" x14ac:dyDescent="0.25">
      <c r="A327" t="s">
        <v>4707</v>
      </c>
      <c r="B327" t="s">
        <v>20</v>
      </c>
      <c r="C327">
        <v>4</v>
      </c>
      <c r="D327">
        <v>6</v>
      </c>
      <c r="E327" s="10" t="s">
        <v>6732</v>
      </c>
    </row>
    <row r="328" spans="1:5" x14ac:dyDescent="0.25">
      <c r="A328" t="s">
        <v>4707</v>
      </c>
      <c r="B328" t="s">
        <v>20</v>
      </c>
      <c r="C328">
        <v>4</v>
      </c>
      <c r="D328">
        <v>7</v>
      </c>
      <c r="E328" s="10" t="s">
        <v>6732</v>
      </c>
    </row>
    <row r="329" spans="1:5" x14ac:dyDescent="0.25">
      <c r="A329" t="s">
        <v>4707</v>
      </c>
      <c r="B329" t="s">
        <v>20</v>
      </c>
      <c r="C329">
        <v>4</v>
      </c>
      <c r="D329">
        <v>8</v>
      </c>
      <c r="E329" s="10" t="s">
        <v>6732</v>
      </c>
    </row>
    <row r="330" spans="1:5" x14ac:dyDescent="0.25">
      <c r="A330" t="s">
        <v>4707</v>
      </c>
      <c r="B330" t="s">
        <v>20</v>
      </c>
      <c r="C330">
        <v>4</v>
      </c>
      <c r="D330">
        <v>9</v>
      </c>
      <c r="E330" s="10" t="s">
        <v>6732</v>
      </c>
    </row>
    <row r="331" spans="1:5" x14ac:dyDescent="0.25">
      <c r="A331" t="s">
        <v>4707</v>
      </c>
      <c r="B331" t="s">
        <v>20</v>
      </c>
      <c r="C331">
        <v>4</v>
      </c>
      <c r="D331">
        <v>10</v>
      </c>
      <c r="E331" s="10" t="s">
        <v>6732</v>
      </c>
    </row>
    <row r="332" spans="1:5" x14ac:dyDescent="0.25">
      <c r="A332" t="s">
        <v>4707</v>
      </c>
      <c r="B332" t="s">
        <v>20</v>
      </c>
      <c r="C332">
        <v>4</v>
      </c>
      <c r="D332">
        <v>11</v>
      </c>
      <c r="E332" s="10" t="s">
        <v>6732</v>
      </c>
    </row>
    <row r="333" spans="1:5" x14ac:dyDescent="0.25">
      <c r="A333" t="s">
        <v>4707</v>
      </c>
      <c r="B333" t="s">
        <v>20</v>
      </c>
      <c r="C333">
        <v>4</v>
      </c>
      <c r="D333">
        <v>12</v>
      </c>
      <c r="E333" s="10" t="s">
        <v>6732</v>
      </c>
    </row>
    <row r="334" spans="1:5" x14ac:dyDescent="0.25">
      <c r="A334" t="s">
        <v>4707</v>
      </c>
      <c r="B334" t="s">
        <v>20</v>
      </c>
      <c r="C334">
        <v>4</v>
      </c>
      <c r="D334">
        <v>13</v>
      </c>
      <c r="E334" s="10" t="s">
        <v>6732</v>
      </c>
    </row>
    <row r="335" spans="1:5" x14ac:dyDescent="0.25">
      <c r="A335" t="s">
        <v>4707</v>
      </c>
      <c r="B335" t="s">
        <v>20</v>
      </c>
      <c r="C335">
        <v>4</v>
      </c>
      <c r="D335">
        <v>14</v>
      </c>
      <c r="E335" s="10" t="s">
        <v>6732</v>
      </c>
    </row>
    <row r="336" spans="1:5" x14ac:dyDescent="0.25">
      <c r="A336" t="s">
        <v>4707</v>
      </c>
      <c r="B336" t="s">
        <v>20</v>
      </c>
      <c r="C336">
        <v>4</v>
      </c>
      <c r="D336">
        <v>15</v>
      </c>
      <c r="E336" s="10" t="s">
        <v>6732</v>
      </c>
    </row>
    <row r="337" spans="1:5" x14ac:dyDescent="0.25">
      <c r="A337" t="s">
        <v>4707</v>
      </c>
      <c r="B337" t="s">
        <v>20</v>
      </c>
      <c r="C337">
        <v>5</v>
      </c>
      <c r="D337">
        <v>0</v>
      </c>
      <c r="E337" s="10" t="s">
        <v>6732</v>
      </c>
    </row>
    <row r="338" spans="1:5" x14ac:dyDescent="0.25">
      <c r="A338" t="s">
        <v>4707</v>
      </c>
      <c r="B338" t="s">
        <v>20</v>
      </c>
      <c r="C338">
        <v>5</v>
      </c>
      <c r="D338">
        <v>1</v>
      </c>
      <c r="E338" s="10" t="s">
        <v>6732</v>
      </c>
    </row>
    <row r="339" spans="1:5" x14ac:dyDescent="0.25">
      <c r="A339" t="s">
        <v>4707</v>
      </c>
      <c r="B339" t="s">
        <v>20</v>
      </c>
      <c r="C339">
        <v>5</v>
      </c>
      <c r="D339">
        <v>2</v>
      </c>
      <c r="E339" s="10" t="s">
        <v>6732</v>
      </c>
    </row>
    <row r="340" spans="1:5" x14ac:dyDescent="0.25">
      <c r="A340" t="s">
        <v>4707</v>
      </c>
      <c r="B340" t="s">
        <v>20</v>
      </c>
      <c r="C340">
        <v>5</v>
      </c>
      <c r="D340">
        <v>3</v>
      </c>
      <c r="E340" s="10" t="s">
        <v>6732</v>
      </c>
    </row>
    <row r="341" spans="1:5" x14ac:dyDescent="0.25">
      <c r="A341" t="s">
        <v>4707</v>
      </c>
      <c r="B341" t="s">
        <v>20</v>
      </c>
      <c r="C341">
        <v>5</v>
      </c>
      <c r="D341">
        <v>4</v>
      </c>
      <c r="E341" s="10" t="s">
        <v>6732</v>
      </c>
    </row>
    <row r="342" spans="1:5" x14ac:dyDescent="0.25">
      <c r="A342" t="s">
        <v>4707</v>
      </c>
      <c r="B342" t="s">
        <v>20</v>
      </c>
      <c r="C342">
        <v>5</v>
      </c>
      <c r="D342">
        <v>5</v>
      </c>
      <c r="E342" s="10" t="s">
        <v>6732</v>
      </c>
    </row>
    <row r="343" spans="1:5" x14ac:dyDescent="0.25">
      <c r="A343" t="s">
        <v>4707</v>
      </c>
      <c r="B343" t="s">
        <v>20</v>
      </c>
      <c r="C343">
        <v>5</v>
      </c>
      <c r="D343">
        <v>6</v>
      </c>
      <c r="E343" s="10" t="s">
        <v>6732</v>
      </c>
    </row>
    <row r="344" spans="1:5" x14ac:dyDescent="0.25">
      <c r="A344" t="s">
        <v>4707</v>
      </c>
      <c r="B344" t="s">
        <v>20</v>
      </c>
      <c r="C344">
        <v>5</v>
      </c>
      <c r="D344">
        <v>7</v>
      </c>
      <c r="E344" s="10" t="s">
        <v>6732</v>
      </c>
    </row>
    <row r="345" spans="1:5" x14ac:dyDescent="0.25">
      <c r="A345" t="s">
        <v>4707</v>
      </c>
      <c r="B345" t="s">
        <v>20</v>
      </c>
      <c r="C345">
        <v>5</v>
      </c>
      <c r="D345">
        <v>8</v>
      </c>
      <c r="E345" s="10" t="s">
        <v>6732</v>
      </c>
    </row>
    <row r="346" spans="1:5" x14ac:dyDescent="0.25">
      <c r="A346" t="s">
        <v>4707</v>
      </c>
      <c r="B346" t="s">
        <v>20</v>
      </c>
      <c r="C346">
        <v>5</v>
      </c>
      <c r="D346">
        <v>9</v>
      </c>
      <c r="E346" s="10" t="s">
        <v>6732</v>
      </c>
    </row>
    <row r="347" spans="1:5" x14ac:dyDescent="0.25">
      <c r="A347" t="s">
        <v>4707</v>
      </c>
      <c r="B347" t="s">
        <v>20</v>
      </c>
      <c r="C347">
        <v>5</v>
      </c>
      <c r="D347">
        <v>10</v>
      </c>
      <c r="E347" s="10" t="s">
        <v>6732</v>
      </c>
    </row>
    <row r="348" spans="1:5" x14ac:dyDescent="0.25">
      <c r="A348" t="s">
        <v>4707</v>
      </c>
      <c r="B348" t="s">
        <v>20</v>
      </c>
      <c r="C348">
        <v>5</v>
      </c>
      <c r="D348">
        <v>11</v>
      </c>
      <c r="E348" s="10" t="s">
        <v>6732</v>
      </c>
    </row>
    <row r="349" spans="1:5" x14ac:dyDescent="0.25">
      <c r="A349" t="s">
        <v>4707</v>
      </c>
      <c r="B349" t="s">
        <v>20</v>
      </c>
      <c r="C349">
        <v>5</v>
      </c>
      <c r="D349">
        <v>12</v>
      </c>
      <c r="E349" s="10" t="s">
        <v>6732</v>
      </c>
    </row>
    <row r="350" spans="1:5" x14ac:dyDescent="0.25">
      <c r="A350" t="s">
        <v>4707</v>
      </c>
      <c r="B350" t="s">
        <v>20</v>
      </c>
      <c r="C350">
        <v>5</v>
      </c>
      <c r="D350">
        <v>13</v>
      </c>
      <c r="E350" s="10" t="s">
        <v>6732</v>
      </c>
    </row>
    <row r="351" spans="1:5" x14ac:dyDescent="0.25">
      <c r="A351" t="s">
        <v>4707</v>
      </c>
      <c r="B351" t="s">
        <v>20</v>
      </c>
      <c r="C351">
        <v>5</v>
      </c>
      <c r="D351">
        <v>14</v>
      </c>
      <c r="E351" s="10" t="s">
        <v>6732</v>
      </c>
    </row>
    <row r="352" spans="1:5" x14ac:dyDescent="0.25">
      <c r="A352" t="s">
        <v>4707</v>
      </c>
      <c r="B352" t="s">
        <v>20</v>
      </c>
      <c r="C352">
        <v>5</v>
      </c>
      <c r="D352">
        <v>15</v>
      </c>
      <c r="E352" s="10" t="s">
        <v>6732</v>
      </c>
    </row>
    <row r="353" spans="1:5" x14ac:dyDescent="0.25">
      <c r="A353" t="s">
        <v>4707</v>
      </c>
      <c r="B353" t="s">
        <v>20</v>
      </c>
      <c r="C353">
        <v>6</v>
      </c>
      <c r="D353">
        <v>0</v>
      </c>
      <c r="E353" s="10" t="s">
        <v>6732</v>
      </c>
    </row>
    <row r="354" spans="1:5" x14ac:dyDescent="0.25">
      <c r="A354" t="s">
        <v>4707</v>
      </c>
      <c r="B354" t="s">
        <v>20</v>
      </c>
      <c r="C354">
        <v>6</v>
      </c>
      <c r="D354">
        <v>1</v>
      </c>
      <c r="E354" s="10" t="s">
        <v>6732</v>
      </c>
    </row>
    <row r="355" spans="1:5" x14ac:dyDescent="0.25">
      <c r="A355" t="s">
        <v>4707</v>
      </c>
      <c r="B355" t="s">
        <v>20</v>
      </c>
      <c r="C355">
        <v>6</v>
      </c>
      <c r="D355">
        <v>2</v>
      </c>
      <c r="E355" s="10" t="s">
        <v>6732</v>
      </c>
    </row>
    <row r="356" spans="1:5" x14ac:dyDescent="0.25">
      <c r="A356" t="s">
        <v>4707</v>
      </c>
      <c r="B356" t="s">
        <v>20</v>
      </c>
      <c r="C356">
        <v>6</v>
      </c>
      <c r="D356">
        <v>3</v>
      </c>
      <c r="E356" s="10" t="s">
        <v>6732</v>
      </c>
    </row>
    <row r="357" spans="1:5" x14ac:dyDescent="0.25">
      <c r="A357" t="s">
        <v>4707</v>
      </c>
      <c r="B357" t="s">
        <v>20</v>
      </c>
      <c r="C357">
        <v>6</v>
      </c>
      <c r="D357">
        <v>4</v>
      </c>
      <c r="E357" s="10" t="s">
        <v>6732</v>
      </c>
    </row>
    <row r="358" spans="1:5" x14ac:dyDescent="0.25">
      <c r="A358" t="s">
        <v>4707</v>
      </c>
      <c r="B358" t="s">
        <v>20</v>
      </c>
      <c r="C358">
        <v>6</v>
      </c>
      <c r="D358">
        <v>5</v>
      </c>
      <c r="E358" s="10" t="s">
        <v>6732</v>
      </c>
    </row>
    <row r="359" spans="1:5" x14ac:dyDescent="0.25">
      <c r="A359" t="s">
        <v>4707</v>
      </c>
      <c r="B359" t="s">
        <v>20</v>
      </c>
      <c r="C359">
        <v>6</v>
      </c>
      <c r="D359">
        <v>6</v>
      </c>
      <c r="E359" s="10" t="s">
        <v>6732</v>
      </c>
    </row>
    <row r="360" spans="1:5" x14ac:dyDescent="0.25">
      <c r="A360" t="s">
        <v>4707</v>
      </c>
      <c r="B360" t="s">
        <v>20</v>
      </c>
      <c r="C360">
        <v>6</v>
      </c>
      <c r="D360">
        <v>7</v>
      </c>
      <c r="E360" s="10" t="s">
        <v>6732</v>
      </c>
    </row>
    <row r="361" spans="1:5" x14ac:dyDescent="0.25">
      <c r="A361" t="s">
        <v>4707</v>
      </c>
      <c r="B361" t="s">
        <v>20</v>
      </c>
      <c r="C361">
        <v>6</v>
      </c>
      <c r="D361">
        <v>8</v>
      </c>
      <c r="E361" s="10" t="s">
        <v>6732</v>
      </c>
    </row>
    <row r="362" spans="1:5" x14ac:dyDescent="0.25">
      <c r="A362" t="s">
        <v>4707</v>
      </c>
      <c r="B362" t="s">
        <v>20</v>
      </c>
      <c r="C362">
        <v>6</v>
      </c>
      <c r="D362">
        <v>9</v>
      </c>
      <c r="E362" s="10" t="s">
        <v>6732</v>
      </c>
    </row>
    <row r="363" spans="1:5" x14ac:dyDescent="0.25">
      <c r="A363" t="s">
        <v>4707</v>
      </c>
      <c r="B363" t="s">
        <v>20</v>
      </c>
      <c r="C363">
        <v>6</v>
      </c>
      <c r="D363">
        <v>10</v>
      </c>
      <c r="E363" s="10" t="s">
        <v>6732</v>
      </c>
    </row>
    <row r="364" spans="1:5" x14ac:dyDescent="0.25">
      <c r="A364" t="s">
        <v>4707</v>
      </c>
      <c r="B364" t="s">
        <v>20</v>
      </c>
      <c r="C364">
        <v>6</v>
      </c>
      <c r="D364">
        <v>11</v>
      </c>
      <c r="E364" s="10" t="s">
        <v>6732</v>
      </c>
    </row>
    <row r="365" spans="1:5" x14ac:dyDescent="0.25">
      <c r="A365" t="s">
        <v>4707</v>
      </c>
      <c r="B365" t="s">
        <v>20</v>
      </c>
      <c r="C365">
        <v>6</v>
      </c>
      <c r="D365">
        <v>12</v>
      </c>
      <c r="E365" s="10" t="s">
        <v>6732</v>
      </c>
    </row>
    <row r="366" spans="1:5" x14ac:dyDescent="0.25">
      <c r="A366" t="s">
        <v>4707</v>
      </c>
      <c r="B366" t="s">
        <v>20</v>
      </c>
      <c r="C366">
        <v>6</v>
      </c>
      <c r="D366">
        <v>13</v>
      </c>
      <c r="E366" s="10" t="s">
        <v>6732</v>
      </c>
    </row>
    <row r="367" spans="1:5" x14ac:dyDescent="0.25">
      <c r="A367" t="s">
        <v>4707</v>
      </c>
      <c r="B367" t="s">
        <v>20</v>
      </c>
      <c r="C367">
        <v>6</v>
      </c>
      <c r="D367">
        <v>14</v>
      </c>
      <c r="E367" s="10" t="s">
        <v>6732</v>
      </c>
    </row>
    <row r="368" spans="1:5" x14ac:dyDescent="0.25">
      <c r="A368" t="s">
        <v>4707</v>
      </c>
      <c r="B368" t="s">
        <v>20</v>
      </c>
      <c r="C368">
        <v>6</v>
      </c>
      <c r="D368">
        <v>15</v>
      </c>
      <c r="E368" s="10" t="s">
        <v>6732</v>
      </c>
    </row>
    <row r="369" spans="1:5" x14ac:dyDescent="0.25">
      <c r="A369" t="s">
        <v>4707</v>
      </c>
      <c r="B369" t="s">
        <v>20</v>
      </c>
      <c r="C369">
        <v>7</v>
      </c>
      <c r="D369">
        <v>0</v>
      </c>
      <c r="E369" s="10" t="s">
        <v>6732</v>
      </c>
    </row>
    <row r="370" spans="1:5" x14ac:dyDescent="0.25">
      <c r="A370" t="s">
        <v>4707</v>
      </c>
      <c r="B370" t="s">
        <v>20</v>
      </c>
      <c r="C370">
        <v>7</v>
      </c>
      <c r="D370">
        <v>1</v>
      </c>
      <c r="E370" s="10" t="s">
        <v>6732</v>
      </c>
    </row>
    <row r="371" spans="1:5" x14ac:dyDescent="0.25">
      <c r="A371" t="s">
        <v>4707</v>
      </c>
      <c r="B371" t="s">
        <v>20</v>
      </c>
      <c r="C371">
        <v>7</v>
      </c>
      <c r="D371">
        <v>2</v>
      </c>
      <c r="E371" s="10" t="s">
        <v>6732</v>
      </c>
    </row>
    <row r="372" spans="1:5" x14ac:dyDescent="0.25">
      <c r="A372" t="s">
        <v>4707</v>
      </c>
      <c r="B372" t="s">
        <v>20</v>
      </c>
      <c r="C372">
        <v>7</v>
      </c>
      <c r="D372">
        <v>3</v>
      </c>
      <c r="E372" s="10" t="s">
        <v>6732</v>
      </c>
    </row>
    <row r="373" spans="1:5" x14ac:dyDescent="0.25">
      <c r="A373" t="s">
        <v>4707</v>
      </c>
      <c r="B373" t="s">
        <v>20</v>
      </c>
      <c r="C373">
        <v>7</v>
      </c>
      <c r="D373">
        <v>4</v>
      </c>
      <c r="E373" s="10" t="s">
        <v>6732</v>
      </c>
    </row>
    <row r="374" spans="1:5" x14ac:dyDescent="0.25">
      <c r="A374" t="s">
        <v>4707</v>
      </c>
      <c r="B374" t="s">
        <v>20</v>
      </c>
      <c r="C374">
        <v>7</v>
      </c>
      <c r="D374">
        <v>5</v>
      </c>
      <c r="E374" s="10" t="s">
        <v>6732</v>
      </c>
    </row>
    <row r="375" spans="1:5" x14ac:dyDescent="0.25">
      <c r="A375" t="s">
        <v>4707</v>
      </c>
      <c r="B375" t="s">
        <v>20</v>
      </c>
      <c r="C375">
        <v>7</v>
      </c>
      <c r="D375">
        <v>6</v>
      </c>
      <c r="E375" s="10" t="s">
        <v>6732</v>
      </c>
    </row>
    <row r="376" spans="1:5" x14ac:dyDescent="0.25">
      <c r="A376" t="s">
        <v>4707</v>
      </c>
      <c r="B376" t="s">
        <v>20</v>
      </c>
      <c r="C376">
        <v>7</v>
      </c>
      <c r="D376">
        <v>7</v>
      </c>
      <c r="E376" s="10" t="s">
        <v>6732</v>
      </c>
    </row>
    <row r="377" spans="1:5" x14ac:dyDescent="0.25">
      <c r="A377" t="s">
        <v>4707</v>
      </c>
      <c r="B377" t="s">
        <v>20</v>
      </c>
      <c r="C377">
        <v>7</v>
      </c>
      <c r="D377">
        <v>8</v>
      </c>
      <c r="E377" s="10" t="s">
        <v>6732</v>
      </c>
    </row>
    <row r="378" spans="1:5" x14ac:dyDescent="0.25">
      <c r="A378" t="s">
        <v>4707</v>
      </c>
      <c r="B378" t="s">
        <v>20</v>
      </c>
      <c r="C378">
        <v>7</v>
      </c>
      <c r="D378">
        <v>9</v>
      </c>
      <c r="E378" s="10" t="s">
        <v>6732</v>
      </c>
    </row>
    <row r="379" spans="1:5" x14ac:dyDescent="0.25">
      <c r="A379" t="s">
        <v>4707</v>
      </c>
      <c r="B379" t="s">
        <v>20</v>
      </c>
      <c r="C379">
        <v>7</v>
      </c>
      <c r="D379">
        <v>10</v>
      </c>
      <c r="E379" s="10" t="s">
        <v>6732</v>
      </c>
    </row>
    <row r="380" spans="1:5" x14ac:dyDescent="0.25">
      <c r="A380" t="s">
        <v>4707</v>
      </c>
      <c r="B380" t="s">
        <v>20</v>
      </c>
      <c r="C380">
        <v>7</v>
      </c>
      <c r="D380">
        <v>11</v>
      </c>
      <c r="E380" s="10" t="s">
        <v>6732</v>
      </c>
    </row>
    <row r="381" spans="1:5" x14ac:dyDescent="0.25">
      <c r="A381" t="s">
        <v>4707</v>
      </c>
      <c r="B381" t="s">
        <v>20</v>
      </c>
      <c r="C381">
        <v>7</v>
      </c>
      <c r="D381">
        <v>12</v>
      </c>
      <c r="E381" s="10" t="s">
        <v>6732</v>
      </c>
    </row>
    <row r="382" spans="1:5" x14ac:dyDescent="0.25">
      <c r="A382" t="s">
        <v>4707</v>
      </c>
      <c r="B382" t="s">
        <v>20</v>
      </c>
      <c r="C382">
        <v>7</v>
      </c>
      <c r="D382">
        <v>13</v>
      </c>
      <c r="E382" s="10" t="s">
        <v>6619</v>
      </c>
    </row>
    <row r="383" spans="1:5" x14ac:dyDescent="0.25">
      <c r="A383" t="s">
        <v>4707</v>
      </c>
      <c r="B383" t="s">
        <v>20</v>
      </c>
      <c r="C383">
        <v>7</v>
      </c>
      <c r="D383">
        <v>14</v>
      </c>
      <c r="E383" s="10" t="s">
        <v>6732</v>
      </c>
    </row>
    <row r="384" spans="1:5" x14ac:dyDescent="0.25">
      <c r="A384" t="s">
        <v>4707</v>
      </c>
      <c r="B384" t="s">
        <v>20</v>
      </c>
      <c r="C384">
        <v>7</v>
      </c>
      <c r="D384">
        <v>15</v>
      </c>
      <c r="E384" s="10" t="s">
        <v>6732</v>
      </c>
    </row>
    <row r="385" spans="1:5" x14ac:dyDescent="0.25">
      <c r="A385" t="s">
        <v>4707</v>
      </c>
      <c r="B385" t="s">
        <v>20</v>
      </c>
      <c r="C385">
        <v>8</v>
      </c>
      <c r="D385">
        <v>0</v>
      </c>
      <c r="E385" s="10" t="s">
        <v>6619</v>
      </c>
    </row>
    <row r="386" spans="1:5" x14ac:dyDescent="0.25">
      <c r="A386" t="s">
        <v>4707</v>
      </c>
      <c r="B386" t="s">
        <v>20</v>
      </c>
      <c r="C386">
        <v>8</v>
      </c>
      <c r="D386">
        <v>1</v>
      </c>
      <c r="E386" s="10" t="s">
        <v>6619</v>
      </c>
    </row>
    <row r="387" spans="1:5" x14ac:dyDescent="0.25">
      <c r="A387" t="s">
        <v>4707</v>
      </c>
      <c r="B387" t="s">
        <v>20</v>
      </c>
      <c r="C387">
        <v>8</v>
      </c>
      <c r="D387">
        <v>2</v>
      </c>
      <c r="E387" s="10" t="s">
        <v>6619</v>
      </c>
    </row>
    <row r="388" spans="1:5" x14ac:dyDescent="0.25">
      <c r="A388" t="s">
        <v>4707</v>
      </c>
      <c r="B388" t="s">
        <v>20</v>
      </c>
      <c r="C388">
        <v>8</v>
      </c>
      <c r="D388">
        <v>3</v>
      </c>
      <c r="E388" s="10" t="s">
        <v>6619</v>
      </c>
    </row>
    <row r="389" spans="1:5" x14ac:dyDescent="0.25">
      <c r="A389" t="s">
        <v>4707</v>
      </c>
      <c r="B389" t="s">
        <v>20</v>
      </c>
      <c r="C389">
        <v>8</v>
      </c>
      <c r="D389">
        <v>4</v>
      </c>
      <c r="E389" s="10" t="s">
        <v>6619</v>
      </c>
    </row>
    <row r="390" spans="1:5" x14ac:dyDescent="0.25">
      <c r="A390" t="s">
        <v>4707</v>
      </c>
      <c r="B390" t="s">
        <v>20</v>
      </c>
      <c r="C390">
        <v>8</v>
      </c>
      <c r="D390">
        <v>5</v>
      </c>
      <c r="E390" s="10" t="s">
        <v>6619</v>
      </c>
    </row>
    <row r="391" spans="1:5" x14ac:dyDescent="0.25">
      <c r="A391" t="s">
        <v>4707</v>
      </c>
      <c r="B391" t="s">
        <v>20</v>
      </c>
      <c r="C391">
        <v>8</v>
      </c>
      <c r="D391">
        <v>6</v>
      </c>
      <c r="E391" s="10" t="s">
        <v>6619</v>
      </c>
    </row>
    <row r="392" spans="1:5" x14ac:dyDescent="0.25">
      <c r="A392" t="s">
        <v>4707</v>
      </c>
      <c r="B392" t="s">
        <v>20</v>
      </c>
      <c r="C392">
        <v>8</v>
      </c>
      <c r="D392">
        <v>7</v>
      </c>
      <c r="E392" s="10" t="s">
        <v>6732</v>
      </c>
    </row>
    <row r="393" spans="1:5" x14ac:dyDescent="0.25">
      <c r="A393" t="s">
        <v>4707</v>
      </c>
      <c r="B393" t="s">
        <v>20</v>
      </c>
      <c r="C393">
        <v>8</v>
      </c>
      <c r="D393">
        <v>8</v>
      </c>
      <c r="E393" s="10" t="s">
        <v>6619</v>
      </c>
    </row>
    <row r="394" spans="1:5" x14ac:dyDescent="0.25">
      <c r="A394" t="s">
        <v>4707</v>
      </c>
      <c r="B394" t="s">
        <v>20</v>
      </c>
      <c r="C394">
        <v>8</v>
      </c>
      <c r="D394">
        <v>9</v>
      </c>
      <c r="E394" s="10" t="s">
        <v>6619</v>
      </c>
    </row>
    <row r="395" spans="1:5" x14ac:dyDescent="0.25">
      <c r="A395" t="s">
        <v>4707</v>
      </c>
      <c r="B395" t="s">
        <v>20</v>
      </c>
      <c r="C395">
        <v>8</v>
      </c>
      <c r="D395">
        <v>10</v>
      </c>
      <c r="E395" s="10" t="s">
        <v>6619</v>
      </c>
    </row>
    <row r="396" spans="1:5" x14ac:dyDescent="0.25">
      <c r="A396" t="s">
        <v>4707</v>
      </c>
      <c r="B396" t="s">
        <v>20</v>
      </c>
      <c r="C396">
        <v>8</v>
      </c>
      <c r="D396">
        <v>11</v>
      </c>
      <c r="E396" s="10" t="s">
        <v>6619</v>
      </c>
    </row>
    <row r="397" spans="1:5" x14ac:dyDescent="0.25">
      <c r="A397" t="s">
        <v>4707</v>
      </c>
      <c r="B397" t="s">
        <v>20</v>
      </c>
      <c r="C397">
        <v>8</v>
      </c>
      <c r="D397">
        <v>12</v>
      </c>
      <c r="E397" s="10" t="s">
        <v>6619</v>
      </c>
    </row>
    <row r="398" spans="1:5" x14ac:dyDescent="0.25">
      <c r="A398" t="s">
        <v>4707</v>
      </c>
      <c r="B398" t="s">
        <v>20</v>
      </c>
      <c r="C398">
        <v>8</v>
      </c>
      <c r="D398">
        <v>13</v>
      </c>
      <c r="E398" s="10" t="s">
        <v>6619</v>
      </c>
    </row>
    <row r="399" spans="1:5" x14ac:dyDescent="0.25">
      <c r="A399" t="s">
        <v>4707</v>
      </c>
      <c r="B399" t="s">
        <v>20</v>
      </c>
      <c r="C399">
        <v>8</v>
      </c>
      <c r="D399">
        <v>14</v>
      </c>
      <c r="E399" s="10" t="s">
        <v>6619</v>
      </c>
    </row>
    <row r="400" spans="1:5" x14ac:dyDescent="0.25">
      <c r="A400" t="s">
        <v>4707</v>
      </c>
      <c r="B400" t="s">
        <v>20</v>
      </c>
      <c r="C400">
        <v>8</v>
      </c>
      <c r="D400">
        <v>15</v>
      </c>
      <c r="E400" s="10" t="s">
        <v>6619</v>
      </c>
    </row>
    <row r="401" spans="1:5" x14ac:dyDescent="0.25">
      <c r="A401" t="s">
        <v>4707</v>
      </c>
      <c r="B401" t="s">
        <v>20</v>
      </c>
      <c r="C401">
        <v>9</v>
      </c>
      <c r="D401">
        <v>0</v>
      </c>
      <c r="E401" s="10" t="s">
        <v>6619</v>
      </c>
    </row>
    <row r="402" spans="1:5" x14ac:dyDescent="0.25">
      <c r="A402" t="s">
        <v>4707</v>
      </c>
      <c r="B402" t="s">
        <v>20</v>
      </c>
      <c r="C402">
        <v>9</v>
      </c>
      <c r="D402">
        <v>1</v>
      </c>
      <c r="E402" s="10" t="s">
        <v>6619</v>
      </c>
    </row>
    <row r="403" spans="1:5" x14ac:dyDescent="0.25">
      <c r="A403" t="s">
        <v>4707</v>
      </c>
      <c r="B403" t="s">
        <v>20</v>
      </c>
      <c r="C403">
        <v>9</v>
      </c>
      <c r="D403">
        <v>2</v>
      </c>
      <c r="E403" s="10" t="s">
        <v>6619</v>
      </c>
    </row>
    <row r="404" spans="1:5" x14ac:dyDescent="0.25">
      <c r="A404" t="s">
        <v>4707</v>
      </c>
      <c r="B404" t="s">
        <v>20</v>
      </c>
      <c r="C404">
        <v>9</v>
      </c>
      <c r="D404">
        <v>3</v>
      </c>
      <c r="E404" s="10" t="s">
        <v>6619</v>
      </c>
    </row>
    <row r="405" spans="1:5" x14ac:dyDescent="0.25">
      <c r="A405" t="s">
        <v>4707</v>
      </c>
      <c r="B405" t="s">
        <v>20</v>
      </c>
      <c r="C405">
        <v>9</v>
      </c>
      <c r="D405">
        <v>4</v>
      </c>
      <c r="E405" s="10" t="s">
        <v>6619</v>
      </c>
    </row>
    <row r="406" spans="1:5" x14ac:dyDescent="0.25">
      <c r="A406" t="s">
        <v>4707</v>
      </c>
      <c r="B406" t="s">
        <v>20</v>
      </c>
      <c r="C406">
        <v>9</v>
      </c>
      <c r="D406">
        <v>5</v>
      </c>
      <c r="E406" s="10" t="s">
        <v>6619</v>
      </c>
    </row>
    <row r="407" spans="1:5" x14ac:dyDescent="0.25">
      <c r="A407" t="s">
        <v>4707</v>
      </c>
      <c r="B407" t="s">
        <v>20</v>
      </c>
      <c r="C407">
        <v>9</v>
      </c>
      <c r="D407">
        <v>6</v>
      </c>
      <c r="E407" s="10" t="s">
        <v>6619</v>
      </c>
    </row>
    <row r="408" spans="1:5" x14ac:dyDescent="0.25">
      <c r="A408" t="s">
        <v>4707</v>
      </c>
      <c r="B408" t="s">
        <v>20</v>
      </c>
      <c r="C408">
        <v>9</v>
      </c>
      <c r="D408">
        <v>7</v>
      </c>
      <c r="E408" s="10" t="s">
        <v>6619</v>
      </c>
    </row>
    <row r="409" spans="1:5" x14ac:dyDescent="0.25">
      <c r="A409" t="s">
        <v>4707</v>
      </c>
      <c r="B409" t="s">
        <v>20</v>
      </c>
      <c r="C409">
        <v>9</v>
      </c>
      <c r="D409">
        <v>8</v>
      </c>
      <c r="E409" s="10" t="s">
        <v>6619</v>
      </c>
    </row>
    <row r="410" spans="1:5" x14ac:dyDescent="0.25">
      <c r="A410" t="s">
        <v>4707</v>
      </c>
      <c r="B410" t="s">
        <v>20</v>
      </c>
      <c r="C410">
        <v>9</v>
      </c>
      <c r="D410">
        <v>9</v>
      </c>
      <c r="E410" s="10" t="s">
        <v>6619</v>
      </c>
    </row>
    <row r="411" spans="1:5" x14ac:dyDescent="0.25">
      <c r="A411" t="s">
        <v>4707</v>
      </c>
      <c r="B411" t="s">
        <v>20</v>
      </c>
      <c r="C411">
        <v>9</v>
      </c>
      <c r="D411">
        <v>10</v>
      </c>
      <c r="E411" s="10" t="s">
        <v>6619</v>
      </c>
    </row>
    <row r="412" spans="1:5" x14ac:dyDescent="0.25">
      <c r="A412" t="s">
        <v>4707</v>
      </c>
      <c r="B412" t="s">
        <v>20</v>
      </c>
      <c r="C412">
        <v>9</v>
      </c>
      <c r="D412">
        <v>11</v>
      </c>
      <c r="E412" s="10" t="s">
        <v>6619</v>
      </c>
    </row>
    <row r="413" spans="1:5" x14ac:dyDescent="0.25">
      <c r="A413" t="s">
        <v>4707</v>
      </c>
      <c r="B413" t="s">
        <v>20</v>
      </c>
      <c r="C413">
        <v>9</v>
      </c>
      <c r="D413">
        <v>12</v>
      </c>
      <c r="E413" s="10" t="s">
        <v>6619</v>
      </c>
    </row>
    <row r="414" spans="1:5" x14ac:dyDescent="0.25">
      <c r="A414" t="s">
        <v>4707</v>
      </c>
      <c r="B414" t="s">
        <v>20</v>
      </c>
      <c r="C414">
        <v>9</v>
      </c>
      <c r="D414">
        <v>13</v>
      </c>
      <c r="E414" s="10" t="s">
        <v>6619</v>
      </c>
    </row>
    <row r="415" spans="1:5" x14ac:dyDescent="0.25">
      <c r="A415" t="s">
        <v>4707</v>
      </c>
      <c r="B415" t="s">
        <v>20</v>
      </c>
      <c r="C415">
        <v>9</v>
      </c>
      <c r="D415">
        <v>14</v>
      </c>
      <c r="E415" s="10" t="s">
        <v>6619</v>
      </c>
    </row>
    <row r="416" spans="1:5" x14ac:dyDescent="0.25">
      <c r="A416" t="s">
        <v>4707</v>
      </c>
      <c r="B416" t="s">
        <v>20</v>
      </c>
      <c r="C416">
        <v>9</v>
      </c>
      <c r="D416">
        <v>15</v>
      </c>
      <c r="E416" s="10" t="s">
        <v>6619</v>
      </c>
    </row>
    <row r="417" spans="1:5" x14ac:dyDescent="0.25">
      <c r="A417" t="s">
        <v>4707</v>
      </c>
      <c r="B417" t="s">
        <v>20</v>
      </c>
      <c r="C417">
        <v>10</v>
      </c>
      <c r="D417">
        <v>0</v>
      </c>
      <c r="E417" s="10" t="s">
        <v>6619</v>
      </c>
    </row>
    <row r="418" spans="1:5" x14ac:dyDescent="0.25">
      <c r="A418" t="s">
        <v>4707</v>
      </c>
      <c r="B418" t="s">
        <v>20</v>
      </c>
      <c r="C418">
        <v>10</v>
      </c>
      <c r="D418">
        <v>1</v>
      </c>
      <c r="E418" s="10" t="s">
        <v>6619</v>
      </c>
    </row>
    <row r="419" spans="1:5" x14ac:dyDescent="0.25">
      <c r="A419" t="s">
        <v>4707</v>
      </c>
      <c r="B419" t="s">
        <v>20</v>
      </c>
      <c r="C419">
        <v>10</v>
      </c>
      <c r="D419">
        <v>2</v>
      </c>
      <c r="E419" s="10" t="s">
        <v>6619</v>
      </c>
    </row>
    <row r="420" spans="1:5" x14ac:dyDescent="0.25">
      <c r="A420" t="s">
        <v>4707</v>
      </c>
      <c r="B420" t="s">
        <v>20</v>
      </c>
      <c r="C420">
        <v>10</v>
      </c>
      <c r="D420">
        <v>3</v>
      </c>
      <c r="E420" s="10" t="s">
        <v>6619</v>
      </c>
    </row>
    <row r="421" spans="1:5" x14ac:dyDescent="0.25">
      <c r="A421" t="s">
        <v>4707</v>
      </c>
      <c r="B421" t="s">
        <v>20</v>
      </c>
      <c r="C421">
        <v>10</v>
      </c>
      <c r="D421">
        <v>4</v>
      </c>
      <c r="E421" s="10" t="s">
        <v>6619</v>
      </c>
    </row>
    <row r="422" spans="1:5" x14ac:dyDescent="0.25">
      <c r="A422" t="s">
        <v>4707</v>
      </c>
      <c r="B422" t="s">
        <v>20</v>
      </c>
      <c r="C422">
        <v>10</v>
      </c>
      <c r="D422">
        <v>5</v>
      </c>
      <c r="E422" s="10" t="s">
        <v>6619</v>
      </c>
    </row>
    <row r="423" spans="1:5" x14ac:dyDescent="0.25">
      <c r="A423" t="s">
        <v>4707</v>
      </c>
      <c r="B423" t="s">
        <v>20</v>
      </c>
      <c r="C423">
        <v>10</v>
      </c>
      <c r="D423">
        <v>6</v>
      </c>
      <c r="E423" s="10" t="s">
        <v>6619</v>
      </c>
    </row>
    <row r="424" spans="1:5" x14ac:dyDescent="0.25">
      <c r="A424" t="s">
        <v>4707</v>
      </c>
      <c r="B424" t="s">
        <v>20</v>
      </c>
      <c r="C424">
        <v>10</v>
      </c>
      <c r="D424">
        <v>7</v>
      </c>
      <c r="E424" s="10" t="s">
        <v>6619</v>
      </c>
    </row>
    <row r="425" spans="1:5" x14ac:dyDescent="0.25">
      <c r="A425" t="s">
        <v>4707</v>
      </c>
      <c r="B425" t="s">
        <v>20</v>
      </c>
      <c r="C425">
        <v>10</v>
      </c>
      <c r="D425">
        <v>8</v>
      </c>
      <c r="E425" s="10" t="s">
        <v>6619</v>
      </c>
    </row>
    <row r="426" spans="1:5" x14ac:dyDescent="0.25">
      <c r="A426" t="s">
        <v>4707</v>
      </c>
      <c r="B426" t="s">
        <v>20</v>
      </c>
      <c r="C426">
        <v>10</v>
      </c>
      <c r="D426">
        <v>9</v>
      </c>
      <c r="E426" s="10" t="s">
        <v>6619</v>
      </c>
    </row>
    <row r="427" spans="1:5" x14ac:dyDescent="0.25">
      <c r="A427" t="s">
        <v>4707</v>
      </c>
      <c r="B427" t="s">
        <v>20</v>
      </c>
      <c r="C427">
        <v>10</v>
      </c>
      <c r="D427">
        <v>10</v>
      </c>
      <c r="E427" s="10" t="s">
        <v>6619</v>
      </c>
    </row>
    <row r="428" spans="1:5" x14ac:dyDescent="0.25">
      <c r="A428" t="s">
        <v>4707</v>
      </c>
      <c r="B428" t="s">
        <v>20</v>
      </c>
      <c r="C428">
        <v>10</v>
      </c>
      <c r="D428">
        <v>11</v>
      </c>
      <c r="E428" s="10" t="s">
        <v>6619</v>
      </c>
    </row>
    <row r="429" spans="1:5" x14ac:dyDescent="0.25">
      <c r="A429" t="s">
        <v>4707</v>
      </c>
      <c r="B429" t="s">
        <v>20</v>
      </c>
      <c r="C429">
        <v>10</v>
      </c>
      <c r="D429">
        <v>12</v>
      </c>
      <c r="E429" s="10" t="s">
        <v>6619</v>
      </c>
    </row>
    <row r="430" spans="1:5" x14ac:dyDescent="0.25">
      <c r="A430" t="s">
        <v>4707</v>
      </c>
      <c r="B430" t="s">
        <v>20</v>
      </c>
      <c r="C430">
        <v>10</v>
      </c>
      <c r="D430">
        <v>13</v>
      </c>
      <c r="E430" s="10" t="s">
        <v>6619</v>
      </c>
    </row>
    <row r="431" spans="1:5" x14ac:dyDescent="0.25">
      <c r="A431" t="s">
        <v>4707</v>
      </c>
      <c r="B431" t="s">
        <v>20</v>
      </c>
      <c r="C431">
        <v>10</v>
      </c>
      <c r="D431">
        <v>14</v>
      </c>
      <c r="E431" s="10" t="s">
        <v>6619</v>
      </c>
    </row>
    <row r="432" spans="1:5" x14ac:dyDescent="0.25">
      <c r="A432" t="s">
        <v>4707</v>
      </c>
      <c r="B432" t="s">
        <v>20</v>
      </c>
      <c r="C432">
        <v>10</v>
      </c>
      <c r="D432">
        <v>15</v>
      </c>
      <c r="E432" s="10" t="s">
        <v>6619</v>
      </c>
    </row>
    <row r="433" spans="1:5" x14ac:dyDescent="0.25">
      <c r="A433" t="s">
        <v>4707</v>
      </c>
      <c r="B433" t="s">
        <v>20</v>
      </c>
      <c r="C433">
        <v>11</v>
      </c>
      <c r="D433">
        <v>0</v>
      </c>
      <c r="E433" s="10" t="s">
        <v>6619</v>
      </c>
    </row>
    <row r="434" spans="1:5" x14ac:dyDescent="0.25">
      <c r="A434" t="s">
        <v>4707</v>
      </c>
      <c r="B434" t="s">
        <v>20</v>
      </c>
      <c r="C434">
        <v>11</v>
      </c>
      <c r="D434">
        <v>1</v>
      </c>
      <c r="E434" s="10" t="s">
        <v>6619</v>
      </c>
    </row>
    <row r="435" spans="1:5" x14ac:dyDescent="0.25">
      <c r="A435" t="s">
        <v>4707</v>
      </c>
      <c r="B435" t="s">
        <v>20</v>
      </c>
      <c r="C435">
        <v>11</v>
      </c>
      <c r="D435">
        <v>2</v>
      </c>
      <c r="E435" s="10" t="s">
        <v>6619</v>
      </c>
    </row>
    <row r="436" spans="1:5" x14ac:dyDescent="0.25">
      <c r="A436" t="s">
        <v>4707</v>
      </c>
      <c r="B436" t="s">
        <v>20</v>
      </c>
      <c r="C436">
        <v>11</v>
      </c>
      <c r="D436">
        <v>3</v>
      </c>
      <c r="E436" s="10" t="s">
        <v>6619</v>
      </c>
    </row>
    <row r="437" spans="1:5" x14ac:dyDescent="0.25">
      <c r="A437" t="s">
        <v>4707</v>
      </c>
      <c r="B437" t="s">
        <v>20</v>
      </c>
      <c r="C437">
        <v>11</v>
      </c>
      <c r="D437">
        <v>4</v>
      </c>
      <c r="E437" s="10" t="s">
        <v>6619</v>
      </c>
    </row>
    <row r="438" spans="1:5" x14ac:dyDescent="0.25">
      <c r="A438" t="s">
        <v>4707</v>
      </c>
      <c r="B438" t="s">
        <v>20</v>
      </c>
      <c r="C438">
        <v>11</v>
      </c>
      <c r="D438">
        <v>5</v>
      </c>
      <c r="E438" s="10" t="s">
        <v>6619</v>
      </c>
    </row>
    <row r="439" spans="1:5" x14ac:dyDescent="0.25">
      <c r="A439" t="s">
        <v>4707</v>
      </c>
      <c r="B439" t="s">
        <v>20</v>
      </c>
      <c r="C439">
        <v>11</v>
      </c>
      <c r="D439">
        <v>6</v>
      </c>
      <c r="E439" s="10" t="s">
        <v>6619</v>
      </c>
    </row>
    <row r="440" spans="1:5" x14ac:dyDescent="0.25">
      <c r="A440" t="s">
        <v>4707</v>
      </c>
      <c r="B440" t="s">
        <v>20</v>
      </c>
      <c r="C440">
        <v>11</v>
      </c>
      <c r="D440">
        <v>7</v>
      </c>
      <c r="E440" s="10" t="s">
        <v>6619</v>
      </c>
    </row>
    <row r="441" spans="1:5" x14ac:dyDescent="0.25">
      <c r="A441" t="s">
        <v>4707</v>
      </c>
      <c r="B441" t="s">
        <v>20</v>
      </c>
      <c r="C441">
        <v>11</v>
      </c>
      <c r="D441">
        <v>8</v>
      </c>
      <c r="E441" s="10" t="s">
        <v>6619</v>
      </c>
    </row>
    <row r="442" spans="1:5" x14ac:dyDescent="0.25">
      <c r="A442" t="s">
        <v>4707</v>
      </c>
      <c r="B442" t="s">
        <v>20</v>
      </c>
      <c r="C442">
        <v>11</v>
      </c>
      <c r="D442">
        <v>9</v>
      </c>
      <c r="E442" s="10" t="s">
        <v>6619</v>
      </c>
    </row>
    <row r="443" spans="1:5" x14ac:dyDescent="0.25">
      <c r="A443" t="s">
        <v>4707</v>
      </c>
      <c r="B443" t="s">
        <v>20</v>
      </c>
      <c r="C443">
        <v>11</v>
      </c>
      <c r="D443">
        <v>10</v>
      </c>
      <c r="E443" s="10" t="s">
        <v>6619</v>
      </c>
    </row>
    <row r="444" spans="1:5" x14ac:dyDescent="0.25">
      <c r="A444" t="s">
        <v>4707</v>
      </c>
      <c r="B444" t="s">
        <v>20</v>
      </c>
      <c r="C444">
        <v>11</v>
      </c>
      <c r="D444">
        <v>11</v>
      </c>
      <c r="E444" s="10" t="s">
        <v>6619</v>
      </c>
    </row>
    <row r="445" spans="1:5" x14ac:dyDescent="0.25">
      <c r="A445" t="s">
        <v>4707</v>
      </c>
      <c r="B445" t="s">
        <v>20</v>
      </c>
      <c r="C445">
        <v>11</v>
      </c>
      <c r="D445">
        <v>12</v>
      </c>
      <c r="E445" s="10" t="s">
        <v>6619</v>
      </c>
    </row>
    <row r="446" spans="1:5" x14ac:dyDescent="0.25">
      <c r="A446" t="s">
        <v>4707</v>
      </c>
      <c r="B446" t="s">
        <v>20</v>
      </c>
      <c r="C446">
        <v>11</v>
      </c>
      <c r="D446">
        <v>13</v>
      </c>
      <c r="E446" s="10" t="s">
        <v>6619</v>
      </c>
    </row>
    <row r="447" spans="1:5" x14ac:dyDescent="0.25">
      <c r="A447" t="s">
        <v>4707</v>
      </c>
      <c r="B447" t="s">
        <v>20</v>
      </c>
      <c r="C447">
        <v>11</v>
      </c>
      <c r="D447">
        <v>14</v>
      </c>
      <c r="E447" s="10" t="s">
        <v>6619</v>
      </c>
    </row>
    <row r="448" spans="1:5" x14ac:dyDescent="0.25">
      <c r="A448" t="s">
        <v>4707</v>
      </c>
      <c r="B448" t="s">
        <v>20</v>
      </c>
      <c r="C448">
        <v>11</v>
      </c>
      <c r="D448">
        <v>15</v>
      </c>
      <c r="E448" s="10" t="s">
        <v>6619</v>
      </c>
    </row>
    <row r="449" spans="1:5" x14ac:dyDescent="0.25">
      <c r="A449" t="s">
        <v>4707</v>
      </c>
      <c r="B449" t="s">
        <v>20</v>
      </c>
      <c r="C449">
        <v>12</v>
      </c>
      <c r="D449">
        <v>0</v>
      </c>
      <c r="E449" s="10" t="s">
        <v>6619</v>
      </c>
    </row>
    <row r="450" spans="1:5" x14ac:dyDescent="0.25">
      <c r="A450" t="s">
        <v>4707</v>
      </c>
      <c r="B450" t="s">
        <v>20</v>
      </c>
      <c r="C450">
        <v>12</v>
      </c>
      <c r="D450">
        <v>1</v>
      </c>
      <c r="E450" s="10" t="s">
        <v>6619</v>
      </c>
    </row>
    <row r="451" spans="1:5" x14ac:dyDescent="0.25">
      <c r="A451" t="s">
        <v>4707</v>
      </c>
      <c r="B451" t="s">
        <v>20</v>
      </c>
      <c r="C451">
        <v>12</v>
      </c>
      <c r="D451">
        <v>2</v>
      </c>
      <c r="E451" s="10" t="s">
        <v>6619</v>
      </c>
    </row>
    <row r="452" spans="1:5" x14ac:dyDescent="0.25">
      <c r="A452" t="s">
        <v>4707</v>
      </c>
      <c r="B452" t="s">
        <v>20</v>
      </c>
      <c r="C452">
        <v>12</v>
      </c>
      <c r="D452">
        <v>3</v>
      </c>
      <c r="E452" s="10" t="s">
        <v>6619</v>
      </c>
    </row>
    <row r="453" spans="1:5" x14ac:dyDescent="0.25">
      <c r="A453" t="s">
        <v>4707</v>
      </c>
      <c r="B453" t="s">
        <v>20</v>
      </c>
      <c r="C453">
        <v>12</v>
      </c>
      <c r="D453">
        <v>4</v>
      </c>
      <c r="E453" s="10" t="s">
        <v>6619</v>
      </c>
    </row>
    <row r="454" spans="1:5" x14ac:dyDescent="0.25">
      <c r="A454" t="s">
        <v>4707</v>
      </c>
      <c r="B454" t="s">
        <v>20</v>
      </c>
      <c r="C454">
        <v>12</v>
      </c>
      <c r="D454">
        <v>5</v>
      </c>
      <c r="E454" s="10" t="s">
        <v>6619</v>
      </c>
    </row>
    <row r="455" spans="1:5" x14ac:dyDescent="0.25">
      <c r="A455" t="s">
        <v>4707</v>
      </c>
      <c r="B455" t="s">
        <v>20</v>
      </c>
      <c r="C455">
        <v>12</v>
      </c>
      <c r="D455">
        <v>6</v>
      </c>
      <c r="E455" s="10" t="s">
        <v>6619</v>
      </c>
    </row>
    <row r="456" spans="1:5" x14ac:dyDescent="0.25">
      <c r="A456" t="s">
        <v>4707</v>
      </c>
      <c r="B456" t="s">
        <v>20</v>
      </c>
      <c r="C456">
        <v>12</v>
      </c>
      <c r="D456">
        <v>7</v>
      </c>
      <c r="E456" s="10" t="s">
        <v>6619</v>
      </c>
    </row>
    <row r="457" spans="1:5" x14ac:dyDescent="0.25">
      <c r="A457" t="s">
        <v>4707</v>
      </c>
      <c r="B457" t="s">
        <v>20</v>
      </c>
      <c r="C457">
        <v>12</v>
      </c>
      <c r="D457">
        <v>8</v>
      </c>
      <c r="E457" s="10" t="s">
        <v>6619</v>
      </c>
    </row>
    <row r="458" spans="1:5" x14ac:dyDescent="0.25">
      <c r="A458" t="s">
        <v>4707</v>
      </c>
      <c r="B458" t="s">
        <v>20</v>
      </c>
      <c r="C458">
        <v>12</v>
      </c>
      <c r="D458">
        <v>9</v>
      </c>
      <c r="E458" s="10" t="s">
        <v>6619</v>
      </c>
    </row>
    <row r="459" spans="1:5" x14ac:dyDescent="0.25">
      <c r="A459" t="s">
        <v>4707</v>
      </c>
      <c r="B459" t="s">
        <v>20</v>
      </c>
      <c r="C459">
        <v>12</v>
      </c>
      <c r="D459">
        <v>10</v>
      </c>
      <c r="E459" s="10" t="s">
        <v>6619</v>
      </c>
    </row>
    <row r="460" spans="1:5" x14ac:dyDescent="0.25">
      <c r="A460" t="s">
        <v>4707</v>
      </c>
      <c r="B460" t="s">
        <v>20</v>
      </c>
      <c r="C460">
        <v>12</v>
      </c>
      <c r="D460">
        <v>11</v>
      </c>
      <c r="E460" s="10" t="s">
        <v>6619</v>
      </c>
    </row>
    <row r="461" spans="1:5" x14ac:dyDescent="0.25">
      <c r="A461" t="s">
        <v>4707</v>
      </c>
      <c r="B461" t="s">
        <v>20</v>
      </c>
      <c r="C461">
        <v>12</v>
      </c>
      <c r="D461">
        <v>12</v>
      </c>
      <c r="E461" s="10" t="s">
        <v>6619</v>
      </c>
    </row>
    <row r="462" spans="1:5" x14ac:dyDescent="0.25">
      <c r="A462" t="s">
        <v>4707</v>
      </c>
      <c r="B462" t="s">
        <v>20</v>
      </c>
      <c r="C462">
        <v>12</v>
      </c>
      <c r="D462">
        <v>13</v>
      </c>
      <c r="E462" s="10" t="s">
        <v>6619</v>
      </c>
    </row>
    <row r="463" spans="1:5" x14ac:dyDescent="0.25">
      <c r="A463" t="s">
        <v>4707</v>
      </c>
      <c r="B463" t="s">
        <v>20</v>
      </c>
      <c r="C463">
        <v>12</v>
      </c>
      <c r="D463">
        <v>14</v>
      </c>
      <c r="E463" s="10" t="s">
        <v>6619</v>
      </c>
    </row>
    <row r="464" spans="1:5" x14ac:dyDescent="0.25">
      <c r="A464" t="s">
        <v>4707</v>
      </c>
      <c r="B464" t="s">
        <v>20</v>
      </c>
      <c r="C464">
        <v>12</v>
      </c>
      <c r="D464">
        <v>15</v>
      </c>
      <c r="E464" s="10" t="s">
        <v>6619</v>
      </c>
    </row>
    <row r="465" spans="1:5" x14ac:dyDescent="0.25">
      <c r="A465" t="s">
        <v>4707</v>
      </c>
      <c r="B465" t="s">
        <v>20</v>
      </c>
      <c r="C465">
        <v>13</v>
      </c>
      <c r="D465">
        <v>0</v>
      </c>
      <c r="E465" s="10" t="s">
        <v>6619</v>
      </c>
    </row>
    <row r="466" spans="1:5" x14ac:dyDescent="0.25">
      <c r="A466" t="s">
        <v>4707</v>
      </c>
      <c r="B466" t="s">
        <v>20</v>
      </c>
      <c r="C466">
        <v>13</v>
      </c>
      <c r="D466">
        <v>1</v>
      </c>
      <c r="E466" s="10" t="s">
        <v>6619</v>
      </c>
    </row>
    <row r="467" spans="1:5" x14ac:dyDescent="0.25">
      <c r="A467" t="s">
        <v>4707</v>
      </c>
      <c r="B467" t="s">
        <v>20</v>
      </c>
      <c r="C467">
        <v>13</v>
      </c>
      <c r="D467">
        <v>2</v>
      </c>
      <c r="E467" s="10" t="s">
        <v>6619</v>
      </c>
    </row>
    <row r="468" spans="1:5" x14ac:dyDescent="0.25">
      <c r="A468" t="s">
        <v>4707</v>
      </c>
      <c r="B468" t="s">
        <v>20</v>
      </c>
      <c r="C468">
        <v>13</v>
      </c>
      <c r="D468">
        <v>3</v>
      </c>
      <c r="E468" s="10" t="s">
        <v>6619</v>
      </c>
    </row>
    <row r="469" spans="1:5" x14ac:dyDescent="0.25">
      <c r="A469" t="s">
        <v>4707</v>
      </c>
      <c r="B469" t="s">
        <v>20</v>
      </c>
      <c r="C469">
        <v>13</v>
      </c>
      <c r="D469">
        <v>4</v>
      </c>
      <c r="E469" s="10" t="s">
        <v>6619</v>
      </c>
    </row>
    <row r="470" spans="1:5" x14ac:dyDescent="0.25">
      <c r="A470" t="s">
        <v>4707</v>
      </c>
      <c r="B470" t="s">
        <v>20</v>
      </c>
      <c r="C470">
        <v>13</v>
      </c>
      <c r="D470">
        <v>5</v>
      </c>
      <c r="E470" s="10" t="s">
        <v>6619</v>
      </c>
    </row>
    <row r="471" spans="1:5" x14ac:dyDescent="0.25">
      <c r="A471" t="s">
        <v>4707</v>
      </c>
      <c r="B471" t="s">
        <v>20</v>
      </c>
      <c r="C471">
        <v>13</v>
      </c>
      <c r="D471">
        <v>6</v>
      </c>
      <c r="E471" s="10" t="s">
        <v>6619</v>
      </c>
    </row>
    <row r="472" spans="1:5" x14ac:dyDescent="0.25">
      <c r="A472" t="s">
        <v>4707</v>
      </c>
      <c r="B472" t="s">
        <v>20</v>
      </c>
      <c r="C472">
        <v>13</v>
      </c>
      <c r="D472">
        <v>7</v>
      </c>
      <c r="E472" s="10" t="s">
        <v>6619</v>
      </c>
    </row>
    <row r="473" spans="1:5" x14ac:dyDescent="0.25">
      <c r="A473" t="s">
        <v>4707</v>
      </c>
      <c r="B473" t="s">
        <v>20</v>
      </c>
      <c r="C473">
        <v>13</v>
      </c>
      <c r="D473">
        <v>8</v>
      </c>
      <c r="E473" s="10" t="s">
        <v>6619</v>
      </c>
    </row>
    <row r="474" spans="1:5" x14ac:dyDescent="0.25">
      <c r="A474" t="s">
        <v>4707</v>
      </c>
      <c r="B474" t="s">
        <v>20</v>
      </c>
      <c r="C474">
        <v>13</v>
      </c>
      <c r="D474">
        <v>9</v>
      </c>
      <c r="E474" s="10" t="s">
        <v>6619</v>
      </c>
    </row>
    <row r="475" spans="1:5" x14ac:dyDescent="0.25">
      <c r="A475" t="s">
        <v>4707</v>
      </c>
      <c r="B475" t="s">
        <v>20</v>
      </c>
      <c r="C475">
        <v>13</v>
      </c>
      <c r="D475">
        <v>10</v>
      </c>
      <c r="E475" s="10" t="s">
        <v>6619</v>
      </c>
    </row>
    <row r="476" spans="1:5" x14ac:dyDescent="0.25">
      <c r="A476" t="s">
        <v>4707</v>
      </c>
      <c r="B476" t="s">
        <v>20</v>
      </c>
      <c r="C476">
        <v>13</v>
      </c>
      <c r="D476">
        <v>11</v>
      </c>
      <c r="E476" s="10" t="s">
        <v>6619</v>
      </c>
    </row>
    <row r="477" spans="1:5" x14ac:dyDescent="0.25">
      <c r="A477" t="s">
        <v>4707</v>
      </c>
      <c r="B477" t="s">
        <v>20</v>
      </c>
      <c r="C477">
        <v>13</v>
      </c>
      <c r="D477">
        <v>12</v>
      </c>
      <c r="E477" s="10" t="s">
        <v>6619</v>
      </c>
    </row>
    <row r="478" spans="1:5" x14ac:dyDescent="0.25">
      <c r="A478" t="s">
        <v>4707</v>
      </c>
      <c r="B478" t="s">
        <v>20</v>
      </c>
      <c r="C478">
        <v>13</v>
      </c>
      <c r="D478">
        <v>13</v>
      </c>
      <c r="E478" s="10" t="s">
        <v>6619</v>
      </c>
    </row>
    <row r="479" spans="1:5" x14ac:dyDescent="0.25">
      <c r="A479" t="s">
        <v>4707</v>
      </c>
      <c r="B479" t="s">
        <v>20</v>
      </c>
      <c r="C479">
        <v>13</v>
      </c>
      <c r="D479">
        <v>14</v>
      </c>
      <c r="E479" s="10" t="s">
        <v>6619</v>
      </c>
    </row>
    <row r="480" spans="1:5" x14ac:dyDescent="0.25">
      <c r="A480" t="s">
        <v>4707</v>
      </c>
      <c r="B480" t="s">
        <v>20</v>
      </c>
      <c r="C480">
        <v>13</v>
      </c>
      <c r="D480">
        <v>15</v>
      </c>
      <c r="E480" s="10" t="s">
        <v>6619</v>
      </c>
    </row>
    <row r="481" spans="1:5" x14ac:dyDescent="0.25">
      <c r="A481" t="s">
        <v>4707</v>
      </c>
      <c r="B481" t="s">
        <v>20</v>
      </c>
      <c r="C481">
        <v>14</v>
      </c>
      <c r="D481">
        <v>0</v>
      </c>
      <c r="E481" s="10" t="s">
        <v>6619</v>
      </c>
    </row>
    <row r="482" spans="1:5" x14ac:dyDescent="0.25">
      <c r="A482" t="s">
        <v>4707</v>
      </c>
      <c r="B482" t="s">
        <v>20</v>
      </c>
      <c r="C482">
        <v>14</v>
      </c>
      <c r="D482">
        <v>1</v>
      </c>
      <c r="E482" s="10" t="s">
        <v>6619</v>
      </c>
    </row>
    <row r="483" spans="1:5" x14ac:dyDescent="0.25">
      <c r="A483" t="s">
        <v>4707</v>
      </c>
      <c r="B483" t="s">
        <v>20</v>
      </c>
      <c r="C483">
        <v>14</v>
      </c>
      <c r="D483">
        <v>2</v>
      </c>
      <c r="E483" s="10" t="s">
        <v>6619</v>
      </c>
    </row>
    <row r="484" spans="1:5" x14ac:dyDescent="0.25">
      <c r="A484" t="s">
        <v>4707</v>
      </c>
      <c r="B484" t="s">
        <v>20</v>
      </c>
      <c r="C484">
        <v>14</v>
      </c>
      <c r="D484">
        <v>3</v>
      </c>
      <c r="E484" s="10" t="s">
        <v>6619</v>
      </c>
    </row>
    <row r="485" spans="1:5" x14ac:dyDescent="0.25">
      <c r="A485" t="s">
        <v>4707</v>
      </c>
      <c r="B485" t="s">
        <v>20</v>
      </c>
      <c r="C485">
        <v>14</v>
      </c>
      <c r="D485">
        <v>4</v>
      </c>
      <c r="E485" s="10" t="s">
        <v>6619</v>
      </c>
    </row>
    <row r="486" spans="1:5" x14ac:dyDescent="0.25">
      <c r="A486" t="s">
        <v>4707</v>
      </c>
      <c r="B486" t="s">
        <v>20</v>
      </c>
      <c r="C486">
        <v>14</v>
      </c>
      <c r="D486">
        <v>5</v>
      </c>
      <c r="E486" s="10" t="s">
        <v>6619</v>
      </c>
    </row>
    <row r="487" spans="1:5" x14ac:dyDescent="0.25">
      <c r="A487" t="s">
        <v>4707</v>
      </c>
      <c r="B487" t="s">
        <v>20</v>
      </c>
      <c r="C487">
        <v>14</v>
      </c>
      <c r="D487">
        <v>6</v>
      </c>
      <c r="E487" s="10" t="s">
        <v>6619</v>
      </c>
    </row>
    <row r="488" spans="1:5" x14ac:dyDescent="0.25">
      <c r="A488" t="s">
        <v>4707</v>
      </c>
      <c r="B488" t="s">
        <v>20</v>
      </c>
      <c r="C488">
        <v>14</v>
      </c>
      <c r="D488">
        <v>7</v>
      </c>
      <c r="E488" s="10" t="s">
        <v>6619</v>
      </c>
    </row>
    <row r="489" spans="1:5" x14ac:dyDescent="0.25">
      <c r="A489" t="s">
        <v>4707</v>
      </c>
      <c r="B489" t="s">
        <v>20</v>
      </c>
      <c r="C489">
        <v>14</v>
      </c>
      <c r="D489">
        <v>8</v>
      </c>
      <c r="E489" s="10" t="s">
        <v>6619</v>
      </c>
    </row>
    <row r="490" spans="1:5" x14ac:dyDescent="0.25">
      <c r="A490" t="s">
        <v>4707</v>
      </c>
      <c r="B490" t="s">
        <v>20</v>
      </c>
      <c r="C490">
        <v>14</v>
      </c>
      <c r="D490">
        <v>9</v>
      </c>
      <c r="E490" s="10" t="s">
        <v>6619</v>
      </c>
    </row>
    <row r="491" spans="1:5" x14ac:dyDescent="0.25">
      <c r="A491" t="s">
        <v>4707</v>
      </c>
      <c r="B491" t="s">
        <v>20</v>
      </c>
      <c r="C491">
        <v>14</v>
      </c>
      <c r="D491">
        <v>10</v>
      </c>
      <c r="E491" s="10" t="s">
        <v>6619</v>
      </c>
    </row>
    <row r="492" spans="1:5" x14ac:dyDescent="0.25">
      <c r="A492" t="s">
        <v>4707</v>
      </c>
      <c r="B492" t="s">
        <v>20</v>
      </c>
      <c r="C492">
        <v>14</v>
      </c>
      <c r="D492">
        <v>11</v>
      </c>
      <c r="E492" s="10" t="s">
        <v>6619</v>
      </c>
    </row>
    <row r="493" spans="1:5" x14ac:dyDescent="0.25">
      <c r="A493" t="s">
        <v>4707</v>
      </c>
      <c r="B493" t="s">
        <v>20</v>
      </c>
      <c r="C493">
        <v>14</v>
      </c>
      <c r="D493">
        <v>12</v>
      </c>
      <c r="E493" s="10" t="s">
        <v>6619</v>
      </c>
    </row>
    <row r="494" spans="1:5" x14ac:dyDescent="0.25">
      <c r="A494" t="s">
        <v>4707</v>
      </c>
      <c r="B494" t="s">
        <v>20</v>
      </c>
      <c r="C494">
        <v>14</v>
      </c>
      <c r="D494">
        <v>13</v>
      </c>
      <c r="E494" s="10" t="s">
        <v>6619</v>
      </c>
    </row>
    <row r="495" spans="1:5" x14ac:dyDescent="0.25">
      <c r="A495" t="s">
        <v>4707</v>
      </c>
      <c r="B495" t="s">
        <v>20</v>
      </c>
      <c r="C495">
        <v>14</v>
      </c>
      <c r="D495">
        <v>14</v>
      </c>
      <c r="E495" s="10" t="s">
        <v>6619</v>
      </c>
    </row>
    <row r="496" spans="1:5" x14ac:dyDescent="0.25">
      <c r="A496" t="s">
        <v>4707</v>
      </c>
      <c r="B496" t="s">
        <v>20</v>
      </c>
      <c r="C496">
        <v>14</v>
      </c>
      <c r="D496">
        <v>15</v>
      </c>
      <c r="E496" s="10" t="s">
        <v>6619</v>
      </c>
    </row>
    <row r="497" spans="1:5" x14ac:dyDescent="0.25">
      <c r="A497" t="s">
        <v>4707</v>
      </c>
      <c r="B497" t="s">
        <v>20</v>
      </c>
      <c r="C497">
        <v>15</v>
      </c>
      <c r="D497">
        <v>0</v>
      </c>
      <c r="E497" s="10" t="s">
        <v>6619</v>
      </c>
    </row>
    <row r="498" spans="1:5" x14ac:dyDescent="0.25">
      <c r="A498" t="s">
        <v>4707</v>
      </c>
      <c r="B498" t="s">
        <v>20</v>
      </c>
      <c r="C498">
        <v>15</v>
      </c>
      <c r="D498">
        <v>1</v>
      </c>
      <c r="E498" s="10" t="s">
        <v>6619</v>
      </c>
    </row>
    <row r="499" spans="1:5" x14ac:dyDescent="0.25">
      <c r="A499" t="s">
        <v>4707</v>
      </c>
      <c r="B499" t="s">
        <v>20</v>
      </c>
      <c r="C499">
        <v>15</v>
      </c>
      <c r="D499">
        <v>2</v>
      </c>
      <c r="E499" s="10" t="s">
        <v>6619</v>
      </c>
    </row>
    <row r="500" spans="1:5" x14ac:dyDescent="0.25">
      <c r="A500" t="s">
        <v>4707</v>
      </c>
      <c r="B500" t="s">
        <v>20</v>
      </c>
      <c r="C500">
        <v>15</v>
      </c>
      <c r="D500">
        <v>3</v>
      </c>
      <c r="E500" s="10" t="s">
        <v>6619</v>
      </c>
    </row>
    <row r="501" spans="1:5" x14ac:dyDescent="0.25">
      <c r="A501" t="s">
        <v>4707</v>
      </c>
      <c r="B501" t="s">
        <v>20</v>
      </c>
      <c r="C501">
        <v>15</v>
      </c>
      <c r="D501">
        <v>4</v>
      </c>
      <c r="E501" s="10" t="s">
        <v>6619</v>
      </c>
    </row>
    <row r="502" spans="1:5" x14ac:dyDescent="0.25">
      <c r="A502" t="s">
        <v>4707</v>
      </c>
      <c r="B502" t="s">
        <v>20</v>
      </c>
      <c r="C502">
        <v>15</v>
      </c>
      <c r="D502">
        <v>5</v>
      </c>
      <c r="E502" s="10" t="s">
        <v>6619</v>
      </c>
    </row>
    <row r="503" spans="1:5" x14ac:dyDescent="0.25">
      <c r="A503" t="s">
        <v>4707</v>
      </c>
      <c r="B503" t="s">
        <v>20</v>
      </c>
      <c r="C503">
        <v>15</v>
      </c>
      <c r="D503">
        <v>6</v>
      </c>
      <c r="E503" s="10" t="s">
        <v>6619</v>
      </c>
    </row>
    <row r="504" spans="1:5" x14ac:dyDescent="0.25">
      <c r="A504" t="s">
        <v>4707</v>
      </c>
      <c r="B504" t="s">
        <v>20</v>
      </c>
      <c r="C504">
        <v>15</v>
      </c>
      <c r="D504">
        <v>7</v>
      </c>
      <c r="E504" s="10" t="s">
        <v>6619</v>
      </c>
    </row>
    <row r="505" spans="1:5" x14ac:dyDescent="0.25">
      <c r="A505" t="s">
        <v>4707</v>
      </c>
      <c r="B505" t="s">
        <v>20</v>
      </c>
      <c r="C505">
        <v>15</v>
      </c>
      <c r="D505">
        <v>8</v>
      </c>
      <c r="E505" s="10" t="s">
        <v>6619</v>
      </c>
    </row>
    <row r="506" spans="1:5" x14ac:dyDescent="0.25">
      <c r="A506" t="s">
        <v>4707</v>
      </c>
      <c r="B506" t="s">
        <v>20</v>
      </c>
      <c r="C506">
        <v>15</v>
      </c>
      <c r="D506">
        <v>9</v>
      </c>
      <c r="E506" s="10" t="s">
        <v>6619</v>
      </c>
    </row>
    <row r="507" spans="1:5" x14ac:dyDescent="0.25">
      <c r="A507" t="s">
        <v>4707</v>
      </c>
      <c r="B507" t="s">
        <v>20</v>
      </c>
      <c r="C507">
        <v>15</v>
      </c>
      <c r="D507">
        <v>10</v>
      </c>
      <c r="E507" s="10" t="s">
        <v>6619</v>
      </c>
    </row>
    <row r="508" spans="1:5" x14ac:dyDescent="0.25">
      <c r="A508" t="s">
        <v>4707</v>
      </c>
      <c r="B508" t="s">
        <v>20</v>
      </c>
      <c r="C508">
        <v>15</v>
      </c>
      <c r="D508">
        <v>11</v>
      </c>
      <c r="E508" s="10" t="s">
        <v>6619</v>
      </c>
    </row>
    <row r="509" spans="1:5" x14ac:dyDescent="0.25">
      <c r="A509" t="s">
        <v>4707</v>
      </c>
      <c r="B509" t="s">
        <v>20</v>
      </c>
      <c r="C509">
        <v>15</v>
      </c>
      <c r="D509">
        <v>12</v>
      </c>
      <c r="E509" s="10" t="s">
        <v>6619</v>
      </c>
    </row>
    <row r="510" spans="1:5" x14ac:dyDescent="0.25">
      <c r="A510" t="s">
        <v>4707</v>
      </c>
      <c r="B510" t="s">
        <v>20</v>
      </c>
      <c r="C510">
        <v>15</v>
      </c>
      <c r="D510">
        <v>13</v>
      </c>
      <c r="E510" s="10" t="s">
        <v>6619</v>
      </c>
    </row>
    <row r="511" spans="1:5" x14ac:dyDescent="0.25">
      <c r="A511" t="s">
        <v>4707</v>
      </c>
      <c r="B511" t="s">
        <v>20</v>
      </c>
      <c r="C511">
        <v>15</v>
      </c>
      <c r="D511">
        <v>14</v>
      </c>
      <c r="E511" s="10" t="s">
        <v>6619</v>
      </c>
    </row>
    <row r="512" spans="1:5" x14ac:dyDescent="0.25">
      <c r="A512" t="s">
        <v>4707</v>
      </c>
      <c r="B512" t="s">
        <v>20</v>
      </c>
      <c r="C512">
        <v>15</v>
      </c>
      <c r="D512">
        <v>15</v>
      </c>
      <c r="E512" s="10" t="s">
        <v>6619</v>
      </c>
    </row>
    <row r="513" spans="1:5" x14ac:dyDescent="0.25">
      <c r="A513" t="s">
        <v>4714</v>
      </c>
      <c r="B513" t="s">
        <v>36</v>
      </c>
      <c r="C513">
        <v>0</v>
      </c>
      <c r="D513">
        <v>0</v>
      </c>
      <c r="E513" s="10" t="s">
        <v>6733</v>
      </c>
    </row>
    <row r="514" spans="1:5" x14ac:dyDescent="0.25">
      <c r="A514" t="s">
        <v>4714</v>
      </c>
      <c r="B514" t="s">
        <v>36</v>
      </c>
      <c r="C514">
        <v>0</v>
      </c>
      <c r="D514">
        <v>1</v>
      </c>
      <c r="E514" s="10" t="s">
        <v>6734</v>
      </c>
    </row>
    <row r="515" spans="1:5" x14ac:dyDescent="0.25">
      <c r="A515" t="s">
        <v>4714</v>
      </c>
      <c r="B515" t="s">
        <v>36</v>
      </c>
      <c r="C515">
        <v>0</v>
      </c>
      <c r="D515">
        <v>2</v>
      </c>
      <c r="E515" s="10" t="s">
        <v>6735</v>
      </c>
    </row>
    <row r="516" spans="1:5" x14ac:dyDescent="0.25">
      <c r="A516" t="s">
        <v>4714</v>
      </c>
      <c r="B516" t="s">
        <v>36</v>
      </c>
      <c r="C516">
        <v>0</v>
      </c>
      <c r="D516">
        <v>3</v>
      </c>
      <c r="E516" s="10" t="s">
        <v>6736</v>
      </c>
    </row>
    <row r="517" spans="1:5" x14ac:dyDescent="0.25">
      <c r="A517" t="s">
        <v>4714</v>
      </c>
      <c r="B517" t="s">
        <v>36</v>
      </c>
      <c r="C517">
        <v>0</v>
      </c>
      <c r="D517">
        <v>4</v>
      </c>
      <c r="E517" s="10" t="s">
        <v>6737</v>
      </c>
    </row>
    <row r="518" spans="1:5" x14ac:dyDescent="0.25">
      <c r="A518" t="s">
        <v>4714</v>
      </c>
      <c r="B518" t="s">
        <v>36</v>
      </c>
      <c r="C518">
        <v>0</v>
      </c>
      <c r="D518">
        <v>5</v>
      </c>
      <c r="E518" s="10" t="s">
        <v>6722</v>
      </c>
    </row>
    <row r="519" spans="1:5" x14ac:dyDescent="0.25">
      <c r="A519" t="s">
        <v>4714</v>
      </c>
      <c r="B519" t="s">
        <v>36</v>
      </c>
      <c r="C519">
        <v>0</v>
      </c>
      <c r="D519">
        <v>6</v>
      </c>
      <c r="E519" s="10" t="s">
        <v>6738</v>
      </c>
    </row>
    <row r="520" spans="1:5" x14ac:dyDescent="0.25">
      <c r="A520" t="s">
        <v>4714</v>
      </c>
      <c r="B520" t="s">
        <v>36</v>
      </c>
      <c r="C520">
        <v>0</v>
      </c>
      <c r="D520">
        <v>7</v>
      </c>
      <c r="E520" s="10" t="s">
        <v>6739</v>
      </c>
    </row>
    <row r="521" spans="1:5" x14ac:dyDescent="0.25">
      <c r="A521" t="s">
        <v>4714</v>
      </c>
      <c r="B521" t="s">
        <v>36</v>
      </c>
      <c r="C521">
        <v>0</v>
      </c>
      <c r="D521">
        <v>8</v>
      </c>
      <c r="E521" s="10" t="s">
        <v>6740</v>
      </c>
    </row>
    <row r="522" spans="1:5" x14ac:dyDescent="0.25">
      <c r="A522" t="s">
        <v>4714</v>
      </c>
      <c r="B522" t="s">
        <v>36</v>
      </c>
      <c r="C522">
        <v>0</v>
      </c>
      <c r="D522">
        <v>9</v>
      </c>
      <c r="E522" s="10" t="s">
        <v>6741</v>
      </c>
    </row>
    <row r="523" spans="1:5" x14ac:dyDescent="0.25">
      <c r="A523" t="s">
        <v>4714</v>
      </c>
      <c r="B523" t="s">
        <v>36</v>
      </c>
      <c r="C523">
        <v>0</v>
      </c>
      <c r="D523">
        <v>10</v>
      </c>
      <c r="E523" s="10" t="s">
        <v>6742</v>
      </c>
    </row>
    <row r="524" spans="1:5" x14ac:dyDescent="0.25">
      <c r="A524" t="s">
        <v>4714</v>
      </c>
      <c r="B524" t="s">
        <v>36</v>
      </c>
      <c r="C524">
        <v>0</v>
      </c>
      <c r="D524">
        <v>11</v>
      </c>
      <c r="E524" s="10" t="s">
        <v>6743</v>
      </c>
    </row>
    <row r="525" spans="1:5" x14ac:dyDescent="0.25">
      <c r="A525" t="s">
        <v>4714</v>
      </c>
      <c r="B525" t="s">
        <v>36</v>
      </c>
      <c r="C525">
        <v>0</v>
      </c>
      <c r="D525">
        <v>12</v>
      </c>
      <c r="E525" s="10" t="s">
        <v>6744</v>
      </c>
    </row>
    <row r="526" spans="1:5" x14ac:dyDescent="0.25">
      <c r="A526" t="s">
        <v>4714</v>
      </c>
      <c r="B526" t="s">
        <v>36</v>
      </c>
      <c r="C526">
        <v>0</v>
      </c>
      <c r="D526">
        <v>13</v>
      </c>
      <c r="E526" s="10" t="s">
        <v>6745</v>
      </c>
    </row>
    <row r="527" spans="1:5" x14ac:dyDescent="0.25">
      <c r="A527" t="s">
        <v>4714</v>
      </c>
      <c r="B527" t="s">
        <v>36</v>
      </c>
      <c r="C527">
        <v>0</v>
      </c>
      <c r="D527">
        <v>14</v>
      </c>
      <c r="E527" s="10" t="s">
        <v>6746</v>
      </c>
    </row>
    <row r="528" spans="1:5" x14ac:dyDescent="0.25">
      <c r="A528" t="s">
        <v>4714</v>
      </c>
      <c r="B528" t="s">
        <v>36</v>
      </c>
      <c r="C528">
        <v>0</v>
      </c>
      <c r="D528">
        <v>15</v>
      </c>
      <c r="E528" s="10" t="s">
        <v>6747</v>
      </c>
    </row>
    <row r="529" spans="1:5" x14ac:dyDescent="0.25">
      <c r="A529" t="s">
        <v>4714</v>
      </c>
      <c r="B529" t="s">
        <v>36</v>
      </c>
      <c r="C529">
        <v>1</v>
      </c>
      <c r="D529">
        <v>0</v>
      </c>
      <c r="E529" s="10" t="s">
        <v>6748</v>
      </c>
    </row>
    <row r="530" spans="1:5" x14ac:dyDescent="0.25">
      <c r="A530" t="s">
        <v>4714</v>
      </c>
      <c r="B530" t="s">
        <v>36</v>
      </c>
      <c r="C530">
        <v>1</v>
      </c>
      <c r="D530">
        <v>1</v>
      </c>
      <c r="E530" s="10" t="s">
        <v>6749</v>
      </c>
    </row>
    <row r="531" spans="1:5" x14ac:dyDescent="0.25">
      <c r="A531" t="s">
        <v>4714</v>
      </c>
      <c r="B531" t="s">
        <v>36</v>
      </c>
      <c r="C531">
        <v>1</v>
      </c>
      <c r="D531">
        <v>2</v>
      </c>
      <c r="E531" s="10" t="s">
        <v>6750</v>
      </c>
    </row>
    <row r="532" spans="1:5" x14ac:dyDescent="0.25">
      <c r="A532" t="s">
        <v>4714</v>
      </c>
      <c r="B532" t="s">
        <v>36</v>
      </c>
      <c r="C532">
        <v>1</v>
      </c>
      <c r="D532">
        <v>3</v>
      </c>
      <c r="E532" s="10" t="s">
        <v>6751</v>
      </c>
    </row>
    <row r="533" spans="1:5" x14ac:dyDescent="0.25">
      <c r="A533" t="s">
        <v>4714</v>
      </c>
      <c r="B533" t="s">
        <v>36</v>
      </c>
      <c r="C533">
        <v>1</v>
      </c>
      <c r="D533">
        <v>4</v>
      </c>
      <c r="E533" s="10" t="s">
        <v>6752</v>
      </c>
    </row>
    <row r="534" spans="1:5" x14ac:dyDescent="0.25">
      <c r="A534" t="s">
        <v>4714</v>
      </c>
      <c r="B534" t="s">
        <v>36</v>
      </c>
      <c r="C534">
        <v>1</v>
      </c>
      <c r="D534">
        <v>5</v>
      </c>
      <c r="E534" s="10" t="s">
        <v>6753</v>
      </c>
    </row>
    <row r="535" spans="1:5" x14ac:dyDescent="0.25">
      <c r="A535" t="s">
        <v>4714</v>
      </c>
      <c r="B535" t="s">
        <v>36</v>
      </c>
      <c r="C535">
        <v>1</v>
      </c>
      <c r="D535">
        <v>6</v>
      </c>
      <c r="E535" s="10" t="s">
        <v>6754</v>
      </c>
    </row>
    <row r="536" spans="1:5" x14ac:dyDescent="0.25">
      <c r="A536" t="s">
        <v>4714</v>
      </c>
      <c r="B536" t="s">
        <v>36</v>
      </c>
      <c r="C536">
        <v>1</v>
      </c>
      <c r="D536">
        <v>7</v>
      </c>
      <c r="E536" s="10" t="s">
        <v>6755</v>
      </c>
    </row>
    <row r="537" spans="1:5" x14ac:dyDescent="0.25">
      <c r="A537" t="s">
        <v>4714</v>
      </c>
      <c r="B537" t="s">
        <v>36</v>
      </c>
      <c r="C537">
        <v>1</v>
      </c>
      <c r="D537">
        <v>8</v>
      </c>
      <c r="E537" s="10" t="s">
        <v>6755</v>
      </c>
    </row>
    <row r="538" spans="1:5" x14ac:dyDescent="0.25">
      <c r="A538" t="s">
        <v>4714</v>
      </c>
      <c r="B538" t="s">
        <v>36</v>
      </c>
      <c r="C538">
        <v>1</v>
      </c>
      <c r="D538">
        <v>9</v>
      </c>
      <c r="E538" s="10" t="s">
        <v>6724</v>
      </c>
    </row>
    <row r="539" spans="1:5" x14ac:dyDescent="0.25">
      <c r="A539" t="s">
        <v>4714</v>
      </c>
      <c r="B539" t="s">
        <v>36</v>
      </c>
      <c r="C539">
        <v>1</v>
      </c>
      <c r="D539">
        <v>10</v>
      </c>
      <c r="E539" s="10" t="s">
        <v>6756</v>
      </c>
    </row>
    <row r="540" spans="1:5" x14ac:dyDescent="0.25">
      <c r="A540" t="s">
        <v>4714</v>
      </c>
      <c r="B540" t="s">
        <v>36</v>
      </c>
      <c r="C540">
        <v>1</v>
      </c>
      <c r="D540">
        <v>11</v>
      </c>
      <c r="E540" s="10" t="s">
        <v>6757</v>
      </c>
    </row>
    <row r="541" spans="1:5" x14ac:dyDescent="0.25">
      <c r="A541" t="s">
        <v>4714</v>
      </c>
      <c r="B541" t="s">
        <v>36</v>
      </c>
      <c r="C541">
        <v>1</v>
      </c>
      <c r="D541">
        <v>12</v>
      </c>
      <c r="E541" s="10" t="s">
        <v>6758</v>
      </c>
    </row>
    <row r="542" spans="1:5" x14ac:dyDescent="0.25">
      <c r="A542" t="s">
        <v>4714</v>
      </c>
      <c r="B542" t="s">
        <v>36</v>
      </c>
      <c r="C542">
        <v>1</v>
      </c>
      <c r="D542">
        <v>13</v>
      </c>
      <c r="E542" s="10" t="s">
        <v>6711</v>
      </c>
    </row>
    <row r="543" spans="1:5" x14ac:dyDescent="0.25">
      <c r="A543" t="s">
        <v>4714</v>
      </c>
      <c r="B543" t="s">
        <v>36</v>
      </c>
      <c r="C543">
        <v>1</v>
      </c>
      <c r="D543">
        <v>14</v>
      </c>
      <c r="E543" s="10" t="s">
        <v>6634</v>
      </c>
    </row>
    <row r="544" spans="1:5" x14ac:dyDescent="0.25">
      <c r="A544" t="s">
        <v>4714</v>
      </c>
      <c r="B544" t="s">
        <v>36</v>
      </c>
      <c r="C544">
        <v>1</v>
      </c>
      <c r="D544">
        <v>15</v>
      </c>
      <c r="E544" s="10" t="s">
        <v>6759</v>
      </c>
    </row>
    <row r="545" spans="1:5" x14ac:dyDescent="0.25">
      <c r="A545" t="s">
        <v>4714</v>
      </c>
      <c r="B545" t="s">
        <v>36</v>
      </c>
      <c r="C545">
        <v>2</v>
      </c>
      <c r="D545">
        <v>0</v>
      </c>
      <c r="E545" s="10" t="s">
        <v>6639</v>
      </c>
    </row>
    <row r="546" spans="1:5" x14ac:dyDescent="0.25">
      <c r="A546" t="s">
        <v>4714</v>
      </c>
      <c r="B546" t="s">
        <v>36</v>
      </c>
      <c r="C546">
        <v>2</v>
      </c>
      <c r="D546">
        <v>1</v>
      </c>
      <c r="E546" s="10" t="s">
        <v>6760</v>
      </c>
    </row>
    <row r="547" spans="1:5" x14ac:dyDescent="0.25">
      <c r="A547" t="s">
        <v>4714</v>
      </c>
      <c r="B547" t="s">
        <v>36</v>
      </c>
      <c r="C547">
        <v>2</v>
      </c>
      <c r="D547">
        <v>2</v>
      </c>
      <c r="E547" s="10" t="s">
        <v>6755</v>
      </c>
    </row>
    <row r="548" spans="1:5" x14ac:dyDescent="0.25">
      <c r="A548" t="s">
        <v>4714</v>
      </c>
      <c r="B548" t="s">
        <v>36</v>
      </c>
      <c r="C548">
        <v>2</v>
      </c>
      <c r="D548">
        <v>3</v>
      </c>
      <c r="E548" s="10" t="s">
        <v>6761</v>
      </c>
    </row>
    <row r="549" spans="1:5" x14ac:dyDescent="0.25">
      <c r="A549" t="s">
        <v>4714</v>
      </c>
      <c r="B549" t="s">
        <v>36</v>
      </c>
      <c r="C549">
        <v>2</v>
      </c>
      <c r="D549">
        <v>4</v>
      </c>
      <c r="E549" s="10" t="s">
        <v>6732</v>
      </c>
    </row>
    <row r="550" spans="1:5" x14ac:dyDescent="0.25">
      <c r="A550" t="s">
        <v>4714</v>
      </c>
      <c r="B550" t="s">
        <v>36</v>
      </c>
      <c r="C550">
        <v>2</v>
      </c>
      <c r="D550">
        <v>5</v>
      </c>
      <c r="E550" s="10" t="s">
        <v>6762</v>
      </c>
    </row>
    <row r="551" spans="1:5" x14ac:dyDescent="0.25">
      <c r="A551" t="s">
        <v>4714</v>
      </c>
      <c r="B551" t="s">
        <v>36</v>
      </c>
      <c r="C551">
        <v>2</v>
      </c>
      <c r="D551">
        <v>6</v>
      </c>
      <c r="E551" s="10" t="s">
        <v>6763</v>
      </c>
    </row>
    <row r="552" spans="1:5" x14ac:dyDescent="0.25">
      <c r="A552" t="s">
        <v>4714</v>
      </c>
      <c r="B552" t="s">
        <v>36</v>
      </c>
      <c r="C552">
        <v>2</v>
      </c>
      <c r="D552">
        <v>7</v>
      </c>
      <c r="E552" s="10" t="s">
        <v>6764</v>
      </c>
    </row>
    <row r="553" spans="1:5" x14ac:dyDescent="0.25">
      <c r="A553" t="s">
        <v>4714</v>
      </c>
      <c r="B553" t="s">
        <v>36</v>
      </c>
      <c r="C553">
        <v>2</v>
      </c>
      <c r="D553">
        <v>8</v>
      </c>
      <c r="E553" s="10" t="s">
        <v>6755</v>
      </c>
    </row>
    <row r="554" spans="1:5" x14ac:dyDescent="0.25">
      <c r="A554" t="s">
        <v>4714</v>
      </c>
      <c r="B554" t="s">
        <v>36</v>
      </c>
      <c r="C554">
        <v>2</v>
      </c>
      <c r="D554">
        <v>9</v>
      </c>
      <c r="E554" s="10" t="s">
        <v>6755</v>
      </c>
    </row>
    <row r="555" spans="1:5" x14ac:dyDescent="0.25">
      <c r="A555" t="s">
        <v>4714</v>
      </c>
      <c r="B555" t="s">
        <v>36</v>
      </c>
      <c r="C555">
        <v>2</v>
      </c>
      <c r="D555">
        <v>10</v>
      </c>
      <c r="E555" s="10" t="s">
        <v>6755</v>
      </c>
    </row>
    <row r="556" spans="1:5" x14ac:dyDescent="0.25">
      <c r="A556" t="s">
        <v>4714</v>
      </c>
      <c r="B556" t="s">
        <v>36</v>
      </c>
      <c r="C556">
        <v>2</v>
      </c>
      <c r="D556">
        <v>11</v>
      </c>
      <c r="E556" s="10" t="s">
        <v>6755</v>
      </c>
    </row>
    <row r="557" spans="1:5" x14ac:dyDescent="0.25">
      <c r="A557" t="s">
        <v>4714</v>
      </c>
      <c r="B557" t="s">
        <v>36</v>
      </c>
      <c r="C557">
        <v>2</v>
      </c>
      <c r="D557">
        <v>12</v>
      </c>
      <c r="E557" s="10" t="s">
        <v>6755</v>
      </c>
    </row>
    <row r="558" spans="1:5" x14ac:dyDescent="0.25">
      <c r="A558" t="s">
        <v>4714</v>
      </c>
      <c r="B558" t="s">
        <v>36</v>
      </c>
      <c r="C558">
        <v>2</v>
      </c>
      <c r="D558">
        <v>13</v>
      </c>
      <c r="E558" s="10" t="s">
        <v>6755</v>
      </c>
    </row>
    <row r="559" spans="1:5" x14ac:dyDescent="0.25">
      <c r="A559" t="s">
        <v>4714</v>
      </c>
      <c r="B559" t="s">
        <v>36</v>
      </c>
      <c r="C559">
        <v>2</v>
      </c>
      <c r="D559">
        <v>14</v>
      </c>
      <c r="E559" s="10" t="s">
        <v>6755</v>
      </c>
    </row>
    <row r="560" spans="1:5" x14ac:dyDescent="0.25">
      <c r="A560" t="s">
        <v>4714</v>
      </c>
      <c r="B560" t="s">
        <v>36</v>
      </c>
      <c r="C560">
        <v>2</v>
      </c>
      <c r="D560">
        <v>15</v>
      </c>
      <c r="E560" s="10" t="s">
        <v>6755</v>
      </c>
    </row>
    <row r="561" spans="1:5" x14ac:dyDescent="0.25">
      <c r="A561" t="s">
        <v>4714</v>
      </c>
      <c r="B561" t="s">
        <v>36</v>
      </c>
      <c r="C561">
        <v>3</v>
      </c>
      <c r="D561">
        <v>0</v>
      </c>
      <c r="E561" s="10" t="s">
        <v>6755</v>
      </c>
    </row>
    <row r="562" spans="1:5" x14ac:dyDescent="0.25">
      <c r="A562" t="s">
        <v>4714</v>
      </c>
      <c r="B562" t="s">
        <v>36</v>
      </c>
      <c r="C562">
        <v>3</v>
      </c>
      <c r="D562">
        <v>1</v>
      </c>
      <c r="E562" s="10" t="s">
        <v>6755</v>
      </c>
    </row>
    <row r="563" spans="1:5" x14ac:dyDescent="0.25">
      <c r="A563" t="s">
        <v>4714</v>
      </c>
      <c r="B563" t="s">
        <v>36</v>
      </c>
      <c r="C563">
        <v>3</v>
      </c>
      <c r="D563">
        <v>2</v>
      </c>
      <c r="E563" s="10" t="s">
        <v>6755</v>
      </c>
    </row>
    <row r="564" spans="1:5" x14ac:dyDescent="0.25">
      <c r="A564" t="s">
        <v>4714</v>
      </c>
      <c r="B564" t="s">
        <v>36</v>
      </c>
      <c r="C564">
        <v>3</v>
      </c>
      <c r="D564">
        <v>3</v>
      </c>
      <c r="E564" s="10" t="s">
        <v>6755</v>
      </c>
    </row>
    <row r="565" spans="1:5" x14ac:dyDescent="0.25">
      <c r="A565" t="s">
        <v>4714</v>
      </c>
      <c r="B565" t="s">
        <v>36</v>
      </c>
      <c r="C565">
        <v>3</v>
      </c>
      <c r="D565">
        <v>4</v>
      </c>
      <c r="E565" s="10" t="s">
        <v>6755</v>
      </c>
    </row>
    <row r="566" spans="1:5" x14ac:dyDescent="0.25">
      <c r="A566" t="s">
        <v>4714</v>
      </c>
      <c r="B566" t="s">
        <v>36</v>
      </c>
      <c r="C566">
        <v>3</v>
      </c>
      <c r="D566">
        <v>5</v>
      </c>
      <c r="E566" s="10" t="s">
        <v>6755</v>
      </c>
    </row>
    <row r="567" spans="1:5" x14ac:dyDescent="0.25">
      <c r="A567" t="s">
        <v>4714</v>
      </c>
      <c r="B567" t="s">
        <v>36</v>
      </c>
      <c r="C567">
        <v>3</v>
      </c>
      <c r="D567">
        <v>6</v>
      </c>
      <c r="E567" s="10" t="s">
        <v>6755</v>
      </c>
    </row>
    <row r="568" spans="1:5" x14ac:dyDescent="0.25">
      <c r="A568" t="s">
        <v>4714</v>
      </c>
      <c r="B568" t="s">
        <v>36</v>
      </c>
      <c r="C568">
        <v>3</v>
      </c>
      <c r="D568">
        <v>7</v>
      </c>
      <c r="E568" s="10" t="s">
        <v>6755</v>
      </c>
    </row>
    <row r="569" spans="1:5" x14ac:dyDescent="0.25">
      <c r="A569" t="s">
        <v>4714</v>
      </c>
      <c r="B569" t="s">
        <v>36</v>
      </c>
      <c r="C569">
        <v>3</v>
      </c>
      <c r="D569">
        <v>8</v>
      </c>
      <c r="E569" s="10" t="s">
        <v>6765</v>
      </c>
    </row>
    <row r="570" spans="1:5" x14ac:dyDescent="0.25">
      <c r="A570" t="s">
        <v>4714</v>
      </c>
      <c r="B570" t="s">
        <v>36</v>
      </c>
      <c r="C570">
        <v>3</v>
      </c>
      <c r="D570">
        <v>9</v>
      </c>
      <c r="E570" s="10" t="s">
        <v>6766</v>
      </c>
    </row>
    <row r="571" spans="1:5" x14ac:dyDescent="0.25">
      <c r="A571" t="s">
        <v>4714</v>
      </c>
      <c r="B571" t="s">
        <v>36</v>
      </c>
      <c r="C571">
        <v>3</v>
      </c>
      <c r="D571">
        <v>10</v>
      </c>
      <c r="E571" s="10" t="s">
        <v>6767</v>
      </c>
    </row>
    <row r="572" spans="1:5" x14ac:dyDescent="0.25">
      <c r="A572" t="s">
        <v>4714</v>
      </c>
      <c r="B572" t="s">
        <v>36</v>
      </c>
      <c r="C572">
        <v>3</v>
      </c>
      <c r="D572">
        <v>11</v>
      </c>
      <c r="E572" s="10" t="s">
        <v>6768</v>
      </c>
    </row>
    <row r="573" spans="1:5" x14ac:dyDescent="0.25">
      <c r="A573" t="s">
        <v>4714</v>
      </c>
      <c r="B573" t="s">
        <v>36</v>
      </c>
      <c r="C573">
        <v>3</v>
      </c>
      <c r="D573">
        <v>12</v>
      </c>
      <c r="E573" s="10" t="s">
        <v>6769</v>
      </c>
    </row>
    <row r="574" spans="1:5" x14ac:dyDescent="0.25">
      <c r="A574" t="s">
        <v>4714</v>
      </c>
      <c r="B574" t="s">
        <v>36</v>
      </c>
      <c r="C574">
        <v>3</v>
      </c>
      <c r="D574">
        <v>13</v>
      </c>
      <c r="E574" s="10" t="s">
        <v>6770</v>
      </c>
    </row>
    <row r="575" spans="1:5" x14ac:dyDescent="0.25">
      <c r="A575" t="s">
        <v>4714</v>
      </c>
      <c r="B575" t="s">
        <v>36</v>
      </c>
      <c r="C575">
        <v>3</v>
      </c>
      <c r="D575">
        <v>14</v>
      </c>
      <c r="E575" s="10" t="s">
        <v>6771</v>
      </c>
    </row>
    <row r="576" spans="1:5" x14ac:dyDescent="0.25">
      <c r="A576" t="s">
        <v>4714</v>
      </c>
      <c r="B576" t="s">
        <v>36</v>
      </c>
      <c r="C576">
        <v>3</v>
      </c>
      <c r="D576">
        <v>15</v>
      </c>
      <c r="E576" s="10" t="s">
        <v>6772</v>
      </c>
    </row>
    <row r="577" spans="1:5" x14ac:dyDescent="0.25">
      <c r="A577" t="s">
        <v>4714</v>
      </c>
      <c r="B577" t="s">
        <v>36</v>
      </c>
      <c r="C577">
        <v>4</v>
      </c>
      <c r="D577">
        <v>0</v>
      </c>
      <c r="E577" s="10" t="s">
        <v>6755</v>
      </c>
    </row>
    <row r="578" spans="1:5" x14ac:dyDescent="0.25">
      <c r="A578" t="s">
        <v>4714</v>
      </c>
      <c r="B578" t="s">
        <v>36</v>
      </c>
      <c r="C578">
        <v>4</v>
      </c>
      <c r="D578">
        <v>1</v>
      </c>
      <c r="E578" s="10" t="s">
        <v>6755</v>
      </c>
    </row>
    <row r="579" spans="1:5" x14ac:dyDescent="0.25">
      <c r="A579" t="s">
        <v>4714</v>
      </c>
      <c r="B579" t="s">
        <v>36</v>
      </c>
      <c r="C579">
        <v>4</v>
      </c>
      <c r="D579">
        <v>2</v>
      </c>
      <c r="E579" s="10" t="s">
        <v>6755</v>
      </c>
    </row>
    <row r="580" spans="1:5" x14ac:dyDescent="0.25">
      <c r="A580" t="s">
        <v>4714</v>
      </c>
      <c r="B580" t="s">
        <v>36</v>
      </c>
      <c r="C580">
        <v>4</v>
      </c>
      <c r="D580">
        <v>3</v>
      </c>
      <c r="E580" s="10" t="s">
        <v>6755</v>
      </c>
    </row>
    <row r="581" spans="1:5" x14ac:dyDescent="0.25">
      <c r="A581" t="s">
        <v>4714</v>
      </c>
      <c r="B581" t="s">
        <v>36</v>
      </c>
      <c r="C581">
        <v>4</v>
      </c>
      <c r="D581">
        <v>4</v>
      </c>
      <c r="E581" s="10" t="s">
        <v>6755</v>
      </c>
    </row>
    <row r="582" spans="1:5" x14ac:dyDescent="0.25">
      <c r="A582" t="s">
        <v>4714</v>
      </c>
      <c r="B582" t="s">
        <v>36</v>
      </c>
      <c r="C582">
        <v>4</v>
      </c>
      <c r="D582">
        <v>5</v>
      </c>
      <c r="E582" s="10" t="s">
        <v>6755</v>
      </c>
    </row>
    <row r="583" spans="1:5" x14ac:dyDescent="0.25">
      <c r="A583" t="s">
        <v>4714</v>
      </c>
      <c r="B583" t="s">
        <v>36</v>
      </c>
      <c r="C583">
        <v>4</v>
      </c>
      <c r="D583">
        <v>6</v>
      </c>
      <c r="E583" s="10" t="s">
        <v>6755</v>
      </c>
    </row>
    <row r="584" spans="1:5" x14ac:dyDescent="0.25">
      <c r="A584" t="s">
        <v>4714</v>
      </c>
      <c r="B584" t="s">
        <v>36</v>
      </c>
      <c r="C584">
        <v>4</v>
      </c>
      <c r="D584">
        <v>7</v>
      </c>
      <c r="E584" s="10" t="s">
        <v>6755</v>
      </c>
    </row>
    <row r="585" spans="1:5" x14ac:dyDescent="0.25">
      <c r="A585" t="s">
        <v>4714</v>
      </c>
      <c r="B585" t="s">
        <v>36</v>
      </c>
      <c r="C585">
        <v>4</v>
      </c>
      <c r="D585">
        <v>8</v>
      </c>
      <c r="E585" s="10" t="s">
        <v>6755</v>
      </c>
    </row>
    <row r="586" spans="1:5" x14ac:dyDescent="0.25">
      <c r="A586" t="s">
        <v>4714</v>
      </c>
      <c r="B586" t="s">
        <v>36</v>
      </c>
      <c r="C586">
        <v>4</v>
      </c>
      <c r="D586">
        <v>9</v>
      </c>
      <c r="E586" s="10" t="s">
        <v>6755</v>
      </c>
    </row>
    <row r="587" spans="1:5" x14ac:dyDescent="0.25">
      <c r="A587" t="s">
        <v>4714</v>
      </c>
      <c r="B587" t="s">
        <v>36</v>
      </c>
      <c r="C587">
        <v>4</v>
      </c>
      <c r="D587">
        <v>10</v>
      </c>
      <c r="E587" s="10" t="s">
        <v>6755</v>
      </c>
    </row>
    <row r="588" spans="1:5" x14ac:dyDescent="0.25">
      <c r="A588" t="s">
        <v>4714</v>
      </c>
      <c r="B588" t="s">
        <v>36</v>
      </c>
      <c r="C588">
        <v>4</v>
      </c>
      <c r="D588">
        <v>11</v>
      </c>
      <c r="E588" s="10" t="s">
        <v>6755</v>
      </c>
    </row>
    <row r="589" spans="1:5" x14ac:dyDescent="0.25">
      <c r="A589" t="s">
        <v>4714</v>
      </c>
      <c r="B589" t="s">
        <v>36</v>
      </c>
      <c r="C589">
        <v>4</v>
      </c>
      <c r="D589">
        <v>12</v>
      </c>
      <c r="E589" s="10" t="s">
        <v>6755</v>
      </c>
    </row>
    <row r="590" spans="1:5" x14ac:dyDescent="0.25">
      <c r="A590" t="s">
        <v>4714</v>
      </c>
      <c r="B590" t="s">
        <v>36</v>
      </c>
      <c r="C590">
        <v>4</v>
      </c>
      <c r="D590">
        <v>13</v>
      </c>
      <c r="E590" s="10" t="s">
        <v>6755</v>
      </c>
    </row>
    <row r="591" spans="1:5" x14ac:dyDescent="0.25">
      <c r="A591" t="s">
        <v>4714</v>
      </c>
      <c r="B591" t="s">
        <v>36</v>
      </c>
      <c r="C591">
        <v>4</v>
      </c>
      <c r="D591">
        <v>14</v>
      </c>
      <c r="E591" s="10" t="s">
        <v>6755</v>
      </c>
    </row>
    <row r="592" spans="1:5" x14ac:dyDescent="0.25">
      <c r="A592" t="s">
        <v>4714</v>
      </c>
      <c r="B592" t="s">
        <v>36</v>
      </c>
      <c r="C592">
        <v>4</v>
      </c>
      <c r="D592">
        <v>15</v>
      </c>
      <c r="E592" s="10" t="s">
        <v>6755</v>
      </c>
    </row>
    <row r="593" spans="1:5" x14ac:dyDescent="0.25">
      <c r="A593" t="s">
        <v>4714</v>
      </c>
      <c r="B593" t="s">
        <v>36</v>
      </c>
      <c r="C593">
        <v>5</v>
      </c>
      <c r="D593">
        <v>0</v>
      </c>
      <c r="E593" s="10" t="s">
        <v>6755</v>
      </c>
    </row>
    <row r="594" spans="1:5" x14ac:dyDescent="0.25">
      <c r="A594" t="s">
        <v>4714</v>
      </c>
      <c r="B594" t="s">
        <v>36</v>
      </c>
      <c r="C594">
        <v>5</v>
      </c>
      <c r="D594">
        <v>1</v>
      </c>
      <c r="E594" s="10" t="s">
        <v>6755</v>
      </c>
    </row>
    <row r="595" spans="1:5" x14ac:dyDescent="0.25">
      <c r="A595" t="s">
        <v>4714</v>
      </c>
      <c r="B595" t="s">
        <v>36</v>
      </c>
      <c r="C595">
        <v>5</v>
      </c>
      <c r="D595">
        <v>2</v>
      </c>
      <c r="E595" s="10" t="s">
        <v>6755</v>
      </c>
    </row>
    <row r="596" spans="1:5" x14ac:dyDescent="0.25">
      <c r="A596" t="s">
        <v>4714</v>
      </c>
      <c r="B596" t="s">
        <v>36</v>
      </c>
      <c r="C596">
        <v>5</v>
      </c>
      <c r="D596">
        <v>3</v>
      </c>
      <c r="E596" s="10" t="s">
        <v>6755</v>
      </c>
    </row>
    <row r="597" spans="1:5" x14ac:dyDescent="0.25">
      <c r="A597" t="s">
        <v>4714</v>
      </c>
      <c r="B597" t="s">
        <v>36</v>
      </c>
      <c r="C597">
        <v>5</v>
      </c>
      <c r="D597">
        <v>4</v>
      </c>
      <c r="E597" s="10" t="s">
        <v>6755</v>
      </c>
    </row>
    <row r="598" spans="1:5" x14ac:dyDescent="0.25">
      <c r="A598" t="s">
        <v>4714</v>
      </c>
      <c r="B598" t="s">
        <v>36</v>
      </c>
      <c r="C598">
        <v>5</v>
      </c>
      <c r="D598">
        <v>5</v>
      </c>
      <c r="E598" s="10" t="s">
        <v>6755</v>
      </c>
    </row>
    <row r="599" spans="1:5" x14ac:dyDescent="0.25">
      <c r="A599" t="s">
        <v>4714</v>
      </c>
      <c r="B599" t="s">
        <v>36</v>
      </c>
      <c r="C599">
        <v>5</v>
      </c>
      <c r="D599">
        <v>6</v>
      </c>
      <c r="E599" s="10" t="s">
        <v>6755</v>
      </c>
    </row>
    <row r="600" spans="1:5" x14ac:dyDescent="0.25">
      <c r="A600" t="s">
        <v>4714</v>
      </c>
      <c r="B600" t="s">
        <v>36</v>
      </c>
      <c r="C600">
        <v>5</v>
      </c>
      <c r="D600">
        <v>7</v>
      </c>
      <c r="E600" s="10" t="s">
        <v>6755</v>
      </c>
    </row>
    <row r="601" spans="1:5" x14ac:dyDescent="0.25">
      <c r="A601" t="s">
        <v>4714</v>
      </c>
      <c r="B601" t="s">
        <v>36</v>
      </c>
      <c r="C601">
        <v>5</v>
      </c>
      <c r="D601">
        <v>8</v>
      </c>
      <c r="E601" s="10" t="s">
        <v>6755</v>
      </c>
    </row>
    <row r="602" spans="1:5" x14ac:dyDescent="0.25">
      <c r="A602" t="s">
        <v>4714</v>
      </c>
      <c r="B602" t="s">
        <v>36</v>
      </c>
      <c r="C602">
        <v>5</v>
      </c>
      <c r="D602">
        <v>9</v>
      </c>
      <c r="E602" s="10" t="s">
        <v>6755</v>
      </c>
    </row>
    <row r="603" spans="1:5" x14ac:dyDescent="0.25">
      <c r="A603" t="s">
        <v>4714</v>
      </c>
      <c r="B603" t="s">
        <v>36</v>
      </c>
      <c r="C603">
        <v>5</v>
      </c>
      <c r="D603">
        <v>10</v>
      </c>
      <c r="E603" s="10" t="s">
        <v>6755</v>
      </c>
    </row>
    <row r="604" spans="1:5" x14ac:dyDescent="0.25">
      <c r="A604" t="s">
        <v>4714</v>
      </c>
      <c r="B604" t="s">
        <v>36</v>
      </c>
      <c r="C604">
        <v>5</v>
      </c>
      <c r="D604">
        <v>11</v>
      </c>
      <c r="E604" s="10" t="s">
        <v>6755</v>
      </c>
    </row>
    <row r="605" spans="1:5" x14ac:dyDescent="0.25">
      <c r="A605" t="s">
        <v>4714</v>
      </c>
      <c r="B605" t="s">
        <v>36</v>
      </c>
      <c r="C605">
        <v>5</v>
      </c>
      <c r="D605">
        <v>12</v>
      </c>
      <c r="E605" s="10" t="s">
        <v>6755</v>
      </c>
    </row>
    <row r="606" spans="1:5" x14ac:dyDescent="0.25">
      <c r="A606" t="s">
        <v>4714</v>
      </c>
      <c r="B606" t="s">
        <v>36</v>
      </c>
      <c r="C606">
        <v>5</v>
      </c>
      <c r="D606">
        <v>13</v>
      </c>
      <c r="E606" s="10" t="s">
        <v>6755</v>
      </c>
    </row>
    <row r="607" spans="1:5" x14ac:dyDescent="0.25">
      <c r="A607" t="s">
        <v>4714</v>
      </c>
      <c r="B607" t="s">
        <v>36</v>
      </c>
      <c r="C607">
        <v>5</v>
      </c>
      <c r="D607">
        <v>14</v>
      </c>
      <c r="E607" s="10" t="s">
        <v>6755</v>
      </c>
    </row>
    <row r="608" spans="1:5" x14ac:dyDescent="0.25">
      <c r="A608" t="s">
        <v>4714</v>
      </c>
      <c r="B608" t="s">
        <v>36</v>
      </c>
      <c r="C608">
        <v>5</v>
      </c>
      <c r="D608">
        <v>15</v>
      </c>
      <c r="E608" s="10" t="s">
        <v>6755</v>
      </c>
    </row>
    <row r="609" spans="1:5" x14ac:dyDescent="0.25">
      <c r="A609" t="s">
        <v>4714</v>
      </c>
      <c r="B609" t="s">
        <v>36</v>
      </c>
      <c r="C609">
        <v>6</v>
      </c>
      <c r="D609">
        <v>0</v>
      </c>
      <c r="E609" s="10" t="s">
        <v>6755</v>
      </c>
    </row>
    <row r="610" spans="1:5" x14ac:dyDescent="0.25">
      <c r="A610" t="s">
        <v>4714</v>
      </c>
      <c r="B610" t="s">
        <v>36</v>
      </c>
      <c r="C610">
        <v>6</v>
      </c>
      <c r="D610">
        <v>1</v>
      </c>
      <c r="E610" s="10" t="s">
        <v>6755</v>
      </c>
    </row>
    <row r="611" spans="1:5" x14ac:dyDescent="0.25">
      <c r="A611" t="s">
        <v>4714</v>
      </c>
      <c r="B611" t="s">
        <v>36</v>
      </c>
      <c r="C611">
        <v>6</v>
      </c>
      <c r="D611">
        <v>2</v>
      </c>
      <c r="E611" s="10" t="s">
        <v>6755</v>
      </c>
    </row>
    <row r="612" spans="1:5" x14ac:dyDescent="0.25">
      <c r="A612" t="s">
        <v>4714</v>
      </c>
      <c r="B612" t="s">
        <v>36</v>
      </c>
      <c r="C612">
        <v>6</v>
      </c>
      <c r="D612">
        <v>3</v>
      </c>
      <c r="E612" s="10" t="s">
        <v>6755</v>
      </c>
    </row>
    <row r="613" spans="1:5" x14ac:dyDescent="0.25">
      <c r="A613" t="s">
        <v>4714</v>
      </c>
      <c r="B613" t="s">
        <v>36</v>
      </c>
      <c r="C613">
        <v>6</v>
      </c>
      <c r="D613">
        <v>4</v>
      </c>
      <c r="E613" s="10" t="s">
        <v>6755</v>
      </c>
    </row>
    <row r="614" spans="1:5" x14ac:dyDescent="0.25">
      <c r="A614" t="s">
        <v>4714</v>
      </c>
      <c r="B614" t="s">
        <v>36</v>
      </c>
      <c r="C614">
        <v>6</v>
      </c>
      <c r="D614">
        <v>5</v>
      </c>
      <c r="E614" s="10" t="s">
        <v>6755</v>
      </c>
    </row>
    <row r="615" spans="1:5" x14ac:dyDescent="0.25">
      <c r="A615" t="s">
        <v>4714</v>
      </c>
      <c r="B615" t="s">
        <v>36</v>
      </c>
      <c r="C615">
        <v>6</v>
      </c>
      <c r="D615">
        <v>6</v>
      </c>
      <c r="E615" s="10" t="s">
        <v>6755</v>
      </c>
    </row>
    <row r="616" spans="1:5" x14ac:dyDescent="0.25">
      <c r="A616" t="s">
        <v>4714</v>
      </c>
      <c r="B616" t="s">
        <v>36</v>
      </c>
      <c r="C616">
        <v>6</v>
      </c>
      <c r="D616">
        <v>7</v>
      </c>
      <c r="E616" s="10" t="s">
        <v>6755</v>
      </c>
    </row>
    <row r="617" spans="1:5" x14ac:dyDescent="0.25">
      <c r="A617" t="s">
        <v>4714</v>
      </c>
      <c r="B617" t="s">
        <v>36</v>
      </c>
      <c r="C617">
        <v>6</v>
      </c>
      <c r="D617">
        <v>8</v>
      </c>
      <c r="E617" s="10" t="s">
        <v>6755</v>
      </c>
    </row>
    <row r="618" spans="1:5" x14ac:dyDescent="0.25">
      <c r="A618" t="s">
        <v>4714</v>
      </c>
      <c r="B618" t="s">
        <v>36</v>
      </c>
      <c r="C618">
        <v>6</v>
      </c>
      <c r="D618">
        <v>9</v>
      </c>
      <c r="E618" s="10" t="s">
        <v>6755</v>
      </c>
    </row>
    <row r="619" spans="1:5" x14ac:dyDescent="0.25">
      <c r="A619" t="s">
        <v>4714</v>
      </c>
      <c r="B619" t="s">
        <v>36</v>
      </c>
      <c r="C619">
        <v>6</v>
      </c>
      <c r="D619">
        <v>10</v>
      </c>
      <c r="E619" s="10" t="s">
        <v>6755</v>
      </c>
    </row>
    <row r="620" spans="1:5" x14ac:dyDescent="0.25">
      <c r="A620" t="s">
        <v>4714</v>
      </c>
      <c r="B620" t="s">
        <v>36</v>
      </c>
      <c r="C620">
        <v>6</v>
      </c>
      <c r="D620">
        <v>11</v>
      </c>
      <c r="E620" s="10" t="s">
        <v>6755</v>
      </c>
    </row>
    <row r="621" spans="1:5" x14ac:dyDescent="0.25">
      <c r="A621" t="s">
        <v>4714</v>
      </c>
      <c r="B621" t="s">
        <v>36</v>
      </c>
      <c r="C621">
        <v>6</v>
      </c>
      <c r="D621">
        <v>12</v>
      </c>
      <c r="E621" s="10" t="s">
        <v>6755</v>
      </c>
    </row>
    <row r="622" spans="1:5" x14ac:dyDescent="0.25">
      <c r="A622" t="s">
        <v>4714</v>
      </c>
      <c r="B622" t="s">
        <v>36</v>
      </c>
      <c r="C622">
        <v>6</v>
      </c>
      <c r="D622">
        <v>13</v>
      </c>
      <c r="E622" s="10" t="s">
        <v>6755</v>
      </c>
    </row>
    <row r="623" spans="1:5" x14ac:dyDescent="0.25">
      <c r="A623" t="s">
        <v>4714</v>
      </c>
      <c r="B623" t="s">
        <v>36</v>
      </c>
      <c r="C623">
        <v>6</v>
      </c>
      <c r="D623">
        <v>14</v>
      </c>
      <c r="E623" s="10" t="s">
        <v>6755</v>
      </c>
    </row>
    <row r="624" spans="1:5" x14ac:dyDescent="0.25">
      <c r="A624" t="s">
        <v>4714</v>
      </c>
      <c r="B624" t="s">
        <v>36</v>
      </c>
      <c r="C624">
        <v>6</v>
      </c>
      <c r="D624">
        <v>15</v>
      </c>
      <c r="E624" s="10" t="s">
        <v>6755</v>
      </c>
    </row>
    <row r="625" spans="1:5" x14ac:dyDescent="0.25">
      <c r="A625" t="s">
        <v>4714</v>
      </c>
      <c r="B625" t="s">
        <v>36</v>
      </c>
      <c r="C625">
        <v>7</v>
      </c>
      <c r="D625">
        <v>0</v>
      </c>
      <c r="E625" s="10" t="s">
        <v>6755</v>
      </c>
    </row>
    <row r="626" spans="1:5" x14ac:dyDescent="0.25">
      <c r="A626" t="s">
        <v>4714</v>
      </c>
      <c r="B626" t="s">
        <v>36</v>
      </c>
      <c r="C626">
        <v>7</v>
      </c>
      <c r="D626">
        <v>1</v>
      </c>
      <c r="E626" s="10" t="s">
        <v>6755</v>
      </c>
    </row>
    <row r="627" spans="1:5" x14ac:dyDescent="0.25">
      <c r="A627" t="s">
        <v>4714</v>
      </c>
      <c r="B627" t="s">
        <v>36</v>
      </c>
      <c r="C627">
        <v>7</v>
      </c>
      <c r="D627">
        <v>2</v>
      </c>
      <c r="E627" s="10" t="s">
        <v>6755</v>
      </c>
    </row>
    <row r="628" spans="1:5" x14ac:dyDescent="0.25">
      <c r="A628" t="s">
        <v>4714</v>
      </c>
      <c r="B628" t="s">
        <v>36</v>
      </c>
      <c r="C628">
        <v>7</v>
      </c>
      <c r="D628">
        <v>3</v>
      </c>
      <c r="E628" s="10" t="s">
        <v>6755</v>
      </c>
    </row>
    <row r="629" spans="1:5" x14ac:dyDescent="0.25">
      <c r="A629" t="s">
        <v>4714</v>
      </c>
      <c r="B629" t="s">
        <v>36</v>
      </c>
      <c r="C629">
        <v>7</v>
      </c>
      <c r="D629">
        <v>4</v>
      </c>
      <c r="E629" s="10" t="s">
        <v>6755</v>
      </c>
    </row>
    <row r="630" spans="1:5" x14ac:dyDescent="0.25">
      <c r="A630" t="s">
        <v>4714</v>
      </c>
      <c r="B630" t="s">
        <v>36</v>
      </c>
      <c r="C630">
        <v>7</v>
      </c>
      <c r="D630">
        <v>5</v>
      </c>
      <c r="E630" s="10" t="s">
        <v>6755</v>
      </c>
    </row>
    <row r="631" spans="1:5" x14ac:dyDescent="0.25">
      <c r="A631" t="s">
        <v>4714</v>
      </c>
      <c r="B631" t="s">
        <v>36</v>
      </c>
      <c r="C631">
        <v>7</v>
      </c>
      <c r="D631">
        <v>6</v>
      </c>
      <c r="E631" s="10" t="s">
        <v>6755</v>
      </c>
    </row>
    <row r="632" spans="1:5" x14ac:dyDescent="0.25">
      <c r="A632" t="s">
        <v>4714</v>
      </c>
      <c r="B632" t="s">
        <v>36</v>
      </c>
      <c r="C632">
        <v>7</v>
      </c>
      <c r="D632">
        <v>7</v>
      </c>
      <c r="E632" s="10" t="s">
        <v>6755</v>
      </c>
    </row>
    <row r="633" spans="1:5" x14ac:dyDescent="0.25">
      <c r="A633" t="s">
        <v>4714</v>
      </c>
      <c r="B633" t="s">
        <v>36</v>
      </c>
      <c r="C633">
        <v>7</v>
      </c>
      <c r="D633">
        <v>8</v>
      </c>
      <c r="E633" s="10" t="s">
        <v>6755</v>
      </c>
    </row>
    <row r="634" spans="1:5" x14ac:dyDescent="0.25">
      <c r="A634" t="s">
        <v>4714</v>
      </c>
      <c r="B634" t="s">
        <v>36</v>
      </c>
      <c r="C634">
        <v>7</v>
      </c>
      <c r="D634">
        <v>9</v>
      </c>
      <c r="E634" s="10" t="s">
        <v>6755</v>
      </c>
    </row>
    <row r="635" spans="1:5" x14ac:dyDescent="0.25">
      <c r="A635" t="s">
        <v>4714</v>
      </c>
      <c r="B635" t="s">
        <v>36</v>
      </c>
      <c r="C635">
        <v>7</v>
      </c>
      <c r="D635">
        <v>10</v>
      </c>
      <c r="E635" s="10" t="s">
        <v>6755</v>
      </c>
    </row>
    <row r="636" spans="1:5" x14ac:dyDescent="0.25">
      <c r="A636" t="s">
        <v>4714</v>
      </c>
      <c r="B636" t="s">
        <v>36</v>
      </c>
      <c r="C636">
        <v>7</v>
      </c>
      <c r="D636">
        <v>11</v>
      </c>
      <c r="E636" s="10" t="s">
        <v>6755</v>
      </c>
    </row>
    <row r="637" spans="1:5" x14ac:dyDescent="0.25">
      <c r="A637" t="s">
        <v>4714</v>
      </c>
      <c r="B637" t="s">
        <v>36</v>
      </c>
      <c r="C637">
        <v>7</v>
      </c>
      <c r="D637">
        <v>12</v>
      </c>
      <c r="E637" s="10" t="s">
        <v>6755</v>
      </c>
    </row>
    <row r="638" spans="1:5" x14ac:dyDescent="0.25">
      <c r="A638" t="s">
        <v>4714</v>
      </c>
      <c r="B638" t="s">
        <v>36</v>
      </c>
      <c r="C638">
        <v>7</v>
      </c>
      <c r="D638">
        <v>13</v>
      </c>
      <c r="E638" s="10" t="s">
        <v>6755</v>
      </c>
    </row>
    <row r="639" spans="1:5" x14ac:dyDescent="0.25">
      <c r="A639" t="s">
        <v>4714</v>
      </c>
      <c r="B639" t="s">
        <v>36</v>
      </c>
      <c r="C639">
        <v>7</v>
      </c>
      <c r="D639">
        <v>14</v>
      </c>
      <c r="E639" s="10" t="s">
        <v>6755</v>
      </c>
    </row>
    <row r="640" spans="1:5" x14ac:dyDescent="0.25">
      <c r="A640" t="s">
        <v>4714</v>
      </c>
      <c r="B640" t="s">
        <v>36</v>
      </c>
      <c r="C640">
        <v>7</v>
      </c>
      <c r="D640">
        <v>15</v>
      </c>
      <c r="E640" s="10" t="s">
        <v>6755</v>
      </c>
    </row>
    <row r="641" spans="1:5" x14ac:dyDescent="0.25">
      <c r="A641" t="s">
        <v>4714</v>
      </c>
      <c r="B641" t="s">
        <v>36</v>
      </c>
      <c r="C641">
        <v>8</v>
      </c>
      <c r="D641">
        <v>0</v>
      </c>
      <c r="E641" s="10" t="s">
        <v>6755</v>
      </c>
    </row>
    <row r="642" spans="1:5" x14ac:dyDescent="0.25">
      <c r="A642" t="s">
        <v>4714</v>
      </c>
      <c r="B642" t="s">
        <v>36</v>
      </c>
      <c r="C642">
        <v>8</v>
      </c>
      <c r="D642">
        <v>1</v>
      </c>
      <c r="E642" s="10" t="s">
        <v>6755</v>
      </c>
    </row>
    <row r="643" spans="1:5" x14ac:dyDescent="0.25">
      <c r="A643" t="s">
        <v>4714</v>
      </c>
      <c r="B643" t="s">
        <v>36</v>
      </c>
      <c r="C643">
        <v>8</v>
      </c>
      <c r="D643">
        <v>2</v>
      </c>
      <c r="E643" s="10" t="s">
        <v>6755</v>
      </c>
    </row>
    <row r="644" spans="1:5" x14ac:dyDescent="0.25">
      <c r="A644" t="s">
        <v>4714</v>
      </c>
      <c r="B644" t="s">
        <v>36</v>
      </c>
      <c r="C644">
        <v>8</v>
      </c>
      <c r="D644">
        <v>3</v>
      </c>
      <c r="E644" s="10" t="s">
        <v>6755</v>
      </c>
    </row>
    <row r="645" spans="1:5" x14ac:dyDescent="0.25">
      <c r="A645" t="s">
        <v>4714</v>
      </c>
      <c r="B645" t="s">
        <v>36</v>
      </c>
      <c r="C645">
        <v>8</v>
      </c>
      <c r="D645">
        <v>4</v>
      </c>
      <c r="E645" s="10" t="s">
        <v>6755</v>
      </c>
    </row>
    <row r="646" spans="1:5" x14ac:dyDescent="0.25">
      <c r="A646" t="s">
        <v>4714</v>
      </c>
      <c r="B646" t="s">
        <v>36</v>
      </c>
      <c r="C646">
        <v>8</v>
      </c>
      <c r="D646">
        <v>5</v>
      </c>
      <c r="E646" s="10" t="s">
        <v>6755</v>
      </c>
    </row>
    <row r="647" spans="1:5" x14ac:dyDescent="0.25">
      <c r="A647" t="s">
        <v>4714</v>
      </c>
      <c r="B647" t="s">
        <v>36</v>
      </c>
      <c r="C647">
        <v>8</v>
      </c>
      <c r="D647">
        <v>6</v>
      </c>
      <c r="E647" s="10" t="s">
        <v>6755</v>
      </c>
    </row>
    <row r="648" spans="1:5" x14ac:dyDescent="0.25">
      <c r="A648" t="s">
        <v>4714</v>
      </c>
      <c r="B648" t="s">
        <v>36</v>
      </c>
      <c r="C648">
        <v>8</v>
      </c>
      <c r="D648">
        <v>7</v>
      </c>
      <c r="E648" s="10" t="s">
        <v>6755</v>
      </c>
    </row>
    <row r="649" spans="1:5" x14ac:dyDescent="0.25">
      <c r="A649" t="s">
        <v>4714</v>
      </c>
      <c r="B649" t="s">
        <v>36</v>
      </c>
      <c r="C649">
        <v>8</v>
      </c>
      <c r="D649">
        <v>8</v>
      </c>
      <c r="E649" s="10" t="s">
        <v>6755</v>
      </c>
    </row>
    <row r="650" spans="1:5" x14ac:dyDescent="0.25">
      <c r="A650" t="s">
        <v>4714</v>
      </c>
      <c r="B650" t="s">
        <v>36</v>
      </c>
      <c r="C650">
        <v>8</v>
      </c>
      <c r="D650">
        <v>9</v>
      </c>
      <c r="E650" s="10" t="s">
        <v>6755</v>
      </c>
    </row>
    <row r="651" spans="1:5" x14ac:dyDescent="0.25">
      <c r="A651" t="s">
        <v>4714</v>
      </c>
      <c r="B651" t="s">
        <v>36</v>
      </c>
      <c r="C651">
        <v>8</v>
      </c>
      <c r="D651">
        <v>10</v>
      </c>
      <c r="E651" s="10" t="s">
        <v>6755</v>
      </c>
    </row>
    <row r="652" spans="1:5" x14ac:dyDescent="0.25">
      <c r="A652" t="s">
        <v>4714</v>
      </c>
      <c r="B652" t="s">
        <v>36</v>
      </c>
      <c r="C652">
        <v>8</v>
      </c>
      <c r="D652">
        <v>11</v>
      </c>
      <c r="E652" s="10" t="s">
        <v>6755</v>
      </c>
    </row>
    <row r="653" spans="1:5" x14ac:dyDescent="0.25">
      <c r="A653" t="s">
        <v>4714</v>
      </c>
      <c r="B653" t="s">
        <v>36</v>
      </c>
      <c r="C653">
        <v>8</v>
      </c>
      <c r="D653">
        <v>12</v>
      </c>
      <c r="E653" s="10" t="s">
        <v>6755</v>
      </c>
    </row>
    <row r="654" spans="1:5" x14ac:dyDescent="0.25">
      <c r="A654" t="s">
        <v>4714</v>
      </c>
      <c r="B654" t="s">
        <v>36</v>
      </c>
      <c r="C654">
        <v>8</v>
      </c>
      <c r="D654">
        <v>13</v>
      </c>
      <c r="E654" s="10" t="s">
        <v>6755</v>
      </c>
    </row>
    <row r="655" spans="1:5" x14ac:dyDescent="0.25">
      <c r="A655" t="s">
        <v>4714</v>
      </c>
      <c r="B655" t="s">
        <v>36</v>
      </c>
      <c r="C655">
        <v>8</v>
      </c>
      <c r="D655">
        <v>14</v>
      </c>
      <c r="E655" s="10" t="s">
        <v>6755</v>
      </c>
    </row>
    <row r="656" spans="1:5" x14ac:dyDescent="0.25">
      <c r="A656" t="s">
        <v>4714</v>
      </c>
      <c r="B656" t="s">
        <v>36</v>
      </c>
      <c r="C656">
        <v>8</v>
      </c>
      <c r="D656">
        <v>15</v>
      </c>
      <c r="E656" s="10" t="s">
        <v>6755</v>
      </c>
    </row>
    <row r="657" spans="1:5" x14ac:dyDescent="0.25">
      <c r="A657" t="s">
        <v>4714</v>
      </c>
      <c r="B657" t="s">
        <v>36</v>
      </c>
      <c r="C657">
        <v>9</v>
      </c>
      <c r="D657">
        <v>0</v>
      </c>
      <c r="E657" s="10" t="s">
        <v>6755</v>
      </c>
    </row>
    <row r="658" spans="1:5" x14ac:dyDescent="0.25">
      <c r="A658" t="s">
        <v>4714</v>
      </c>
      <c r="B658" t="s">
        <v>36</v>
      </c>
      <c r="C658">
        <v>9</v>
      </c>
      <c r="D658">
        <v>1</v>
      </c>
      <c r="E658" s="10" t="s">
        <v>6755</v>
      </c>
    </row>
    <row r="659" spans="1:5" x14ac:dyDescent="0.25">
      <c r="A659" t="s">
        <v>4714</v>
      </c>
      <c r="B659" t="s">
        <v>36</v>
      </c>
      <c r="C659">
        <v>9</v>
      </c>
      <c r="D659">
        <v>2</v>
      </c>
      <c r="E659" s="10" t="s">
        <v>6755</v>
      </c>
    </row>
    <row r="660" spans="1:5" x14ac:dyDescent="0.25">
      <c r="A660" t="s">
        <v>4714</v>
      </c>
      <c r="B660" t="s">
        <v>36</v>
      </c>
      <c r="C660">
        <v>9</v>
      </c>
      <c r="D660">
        <v>3</v>
      </c>
      <c r="E660" s="10" t="s">
        <v>6755</v>
      </c>
    </row>
    <row r="661" spans="1:5" x14ac:dyDescent="0.25">
      <c r="A661" t="s">
        <v>4714</v>
      </c>
      <c r="B661" t="s">
        <v>36</v>
      </c>
      <c r="C661">
        <v>9</v>
      </c>
      <c r="D661">
        <v>4</v>
      </c>
      <c r="E661" s="10" t="s">
        <v>6755</v>
      </c>
    </row>
    <row r="662" spans="1:5" x14ac:dyDescent="0.25">
      <c r="A662" t="s">
        <v>4714</v>
      </c>
      <c r="B662" t="s">
        <v>36</v>
      </c>
      <c r="C662">
        <v>9</v>
      </c>
      <c r="D662">
        <v>5</v>
      </c>
      <c r="E662" s="10" t="s">
        <v>6755</v>
      </c>
    </row>
    <row r="663" spans="1:5" x14ac:dyDescent="0.25">
      <c r="A663" t="s">
        <v>4714</v>
      </c>
      <c r="B663" t="s">
        <v>36</v>
      </c>
      <c r="C663">
        <v>9</v>
      </c>
      <c r="D663">
        <v>6</v>
      </c>
      <c r="E663" s="10" t="s">
        <v>6755</v>
      </c>
    </row>
    <row r="664" spans="1:5" x14ac:dyDescent="0.25">
      <c r="A664" t="s">
        <v>4714</v>
      </c>
      <c r="B664" t="s">
        <v>36</v>
      </c>
      <c r="C664">
        <v>9</v>
      </c>
      <c r="D664">
        <v>7</v>
      </c>
      <c r="E664" s="10" t="s">
        <v>6755</v>
      </c>
    </row>
    <row r="665" spans="1:5" x14ac:dyDescent="0.25">
      <c r="A665" t="s">
        <v>4714</v>
      </c>
      <c r="B665" t="s">
        <v>36</v>
      </c>
      <c r="C665">
        <v>9</v>
      </c>
      <c r="D665">
        <v>8</v>
      </c>
      <c r="E665" s="10" t="s">
        <v>6755</v>
      </c>
    </row>
    <row r="666" spans="1:5" x14ac:dyDescent="0.25">
      <c r="A666" t="s">
        <v>4714</v>
      </c>
      <c r="B666" t="s">
        <v>36</v>
      </c>
      <c r="C666">
        <v>9</v>
      </c>
      <c r="D666">
        <v>9</v>
      </c>
      <c r="E666" s="10" t="s">
        <v>6755</v>
      </c>
    </row>
    <row r="667" spans="1:5" x14ac:dyDescent="0.25">
      <c r="A667" t="s">
        <v>4714</v>
      </c>
      <c r="B667" t="s">
        <v>36</v>
      </c>
      <c r="C667">
        <v>9</v>
      </c>
      <c r="D667">
        <v>10</v>
      </c>
      <c r="E667" s="10" t="s">
        <v>6755</v>
      </c>
    </row>
    <row r="668" spans="1:5" x14ac:dyDescent="0.25">
      <c r="A668" t="s">
        <v>4714</v>
      </c>
      <c r="B668" t="s">
        <v>36</v>
      </c>
      <c r="C668">
        <v>9</v>
      </c>
      <c r="D668">
        <v>11</v>
      </c>
      <c r="E668" s="10" t="s">
        <v>6755</v>
      </c>
    </row>
    <row r="669" spans="1:5" x14ac:dyDescent="0.25">
      <c r="A669" t="s">
        <v>4714</v>
      </c>
      <c r="B669" t="s">
        <v>36</v>
      </c>
      <c r="C669">
        <v>9</v>
      </c>
      <c r="D669">
        <v>12</v>
      </c>
      <c r="E669" s="10" t="s">
        <v>6755</v>
      </c>
    </row>
    <row r="670" spans="1:5" x14ac:dyDescent="0.25">
      <c r="A670" t="s">
        <v>4714</v>
      </c>
      <c r="B670" t="s">
        <v>36</v>
      </c>
      <c r="C670">
        <v>9</v>
      </c>
      <c r="D670">
        <v>13</v>
      </c>
      <c r="E670" s="10" t="s">
        <v>6755</v>
      </c>
    </row>
    <row r="671" spans="1:5" x14ac:dyDescent="0.25">
      <c r="A671" t="s">
        <v>4714</v>
      </c>
      <c r="B671" t="s">
        <v>36</v>
      </c>
      <c r="C671">
        <v>9</v>
      </c>
      <c r="D671">
        <v>14</v>
      </c>
      <c r="E671" s="10" t="s">
        <v>6755</v>
      </c>
    </row>
    <row r="672" spans="1:5" x14ac:dyDescent="0.25">
      <c r="A672" t="s">
        <v>4714</v>
      </c>
      <c r="B672" t="s">
        <v>36</v>
      </c>
      <c r="C672">
        <v>9</v>
      </c>
      <c r="D672">
        <v>15</v>
      </c>
      <c r="E672" s="10" t="s">
        <v>6755</v>
      </c>
    </row>
    <row r="673" spans="1:5" x14ac:dyDescent="0.25">
      <c r="A673" t="s">
        <v>4714</v>
      </c>
      <c r="B673" t="s">
        <v>36</v>
      </c>
      <c r="C673">
        <v>10</v>
      </c>
      <c r="D673">
        <v>0</v>
      </c>
      <c r="E673" s="10" t="s">
        <v>6755</v>
      </c>
    </row>
    <row r="674" spans="1:5" x14ac:dyDescent="0.25">
      <c r="A674" t="s">
        <v>4714</v>
      </c>
      <c r="B674" t="s">
        <v>36</v>
      </c>
      <c r="C674">
        <v>10</v>
      </c>
      <c r="D674">
        <v>1</v>
      </c>
      <c r="E674" s="10" t="s">
        <v>6755</v>
      </c>
    </row>
    <row r="675" spans="1:5" x14ac:dyDescent="0.25">
      <c r="A675" t="s">
        <v>4714</v>
      </c>
      <c r="B675" t="s">
        <v>36</v>
      </c>
      <c r="C675">
        <v>10</v>
      </c>
      <c r="D675">
        <v>2</v>
      </c>
      <c r="E675" s="10" t="s">
        <v>6755</v>
      </c>
    </row>
    <row r="676" spans="1:5" x14ac:dyDescent="0.25">
      <c r="A676" t="s">
        <v>4714</v>
      </c>
      <c r="B676" t="s">
        <v>36</v>
      </c>
      <c r="C676">
        <v>10</v>
      </c>
      <c r="D676">
        <v>3</v>
      </c>
      <c r="E676" s="10" t="s">
        <v>6755</v>
      </c>
    </row>
    <row r="677" spans="1:5" x14ac:dyDescent="0.25">
      <c r="A677" t="s">
        <v>4714</v>
      </c>
      <c r="B677" t="s">
        <v>36</v>
      </c>
      <c r="C677">
        <v>10</v>
      </c>
      <c r="D677">
        <v>4</v>
      </c>
      <c r="E677" s="10" t="s">
        <v>6755</v>
      </c>
    </row>
    <row r="678" spans="1:5" x14ac:dyDescent="0.25">
      <c r="A678" t="s">
        <v>4714</v>
      </c>
      <c r="B678" t="s">
        <v>36</v>
      </c>
      <c r="C678">
        <v>10</v>
      </c>
      <c r="D678">
        <v>5</v>
      </c>
      <c r="E678" s="10" t="s">
        <v>6755</v>
      </c>
    </row>
    <row r="679" spans="1:5" x14ac:dyDescent="0.25">
      <c r="A679" t="s">
        <v>4714</v>
      </c>
      <c r="B679" t="s">
        <v>36</v>
      </c>
      <c r="C679">
        <v>10</v>
      </c>
      <c r="D679">
        <v>6</v>
      </c>
      <c r="E679" s="10" t="s">
        <v>6755</v>
      </c>
    </row>
    <row r="680" spans="1:5" x14ac:dyDescent="0.25">
      <c r="A680" t="s">
        <v>4714</v>
      </c>
      <c r="B680" t="s">
        <v>36</v>
      </c>
      <c r="C680">
        <v>10</v>
      </c>
      <c r="D680">
        <v>7</v>
      </c>
      <c r="E680" s="10" t="s">
        <v>6755</v>
      </c>
    </row>
    <row r="681" spans="1:5" x14ac:dyDescent="0.25">
      <c r="A681" t="s">
        <v>4714</v>
      </c>
      <c r="B681" t="s">
        <v>36</v>
      </c>
      <c r="C681">
        <v>10</v>
      </c>
      <c r="D681">
        <v>8</v>
      </c>
      <c r="E681" s="10" t="s">
        <v>6755</v>
      </c>
    </row>
    <row r="682" spans="1:5" x14ac:dyDescent="0.25">
      <c r="A682" t="s">
        <v>4714</v>
      </c>
      <c r="B682" t="s">
        <v>36</v>
      </c>
      <c r="C682">
        <v>10</v>
      </c>
      <c r="D682">
        <v>9</v>
      </c>
      <c r="E682" s="10" t="s">
        <v>6755</v>
      </c>
    </row>
    <row r="683" spans="1:5" x14ac:dyDescent="0.25">
      <c r="A683" t="s">
        <v>4714</v>
      </c>
      <c r="B683" t="s">
        <v>36</v>
      </c>
      <c r="C683">
        <v>10</v>
      </c>
      <c r="D683">
        <v>10</v>
      </c>
      <c r="E683" s="10" t="s">
        <v>6755</v>
      </c>
    </row>
    <row r="684" spans="1:5" x14ac:dyDescent="0.25">
      <c r="A684" t="s">
        <v>4714</v>
      </c>
      <c r="B684" t="s">
        <v>36</v>
      </c>
      <c r="C684">
        <v>10</v>
      </c>
      <c r="D684">
        <v>11</v>
      </c>
      <c r="E684" s="10" t="s">
        <v>6755</v>
      </c>
    </row>
    <row r="685" spans="1:5" x14ac:dyDescent="0.25">
      <c r="A685" t="s">
        <v>4714</v>
      </c>
      <c r="B685" t="s">
        <v>36</v>
      </c>
      <c r="C685">
        <v>10</v>
      </c>
      <c r="D685">
        <v>12</v>
      </c>
      <c r="E685" s="10" t="s">
        <v>6755</v>
      </c>
    </row>
    <row r="686" spans="1:5" x14ac:dyDescent="0.25">
      <c r="A686" t="s">
        <v>4714</v>
      </c>
      <c r="B686" t="s">
        <v>36</v>
      </c>
      <c r="C686">
        <v>10</v>
      </c>
      <c r="D686">
        <v>13</v>
      </c>
      <c r="E686" s="10" t="s">
        <v>6755</v>
      </c>
    </row>
    <row r="687" spans="1:5" x14ac:dyDescent="0.25">
      <c r="A687" t="s">
        <v>4714</v>
      </c>
      <c r="B687" t="s">
        <v>36</v>
      </c>
      <c r="C687">
        <v>10</v>
      </c>
      <c r="D687">
        <v>14</v>
      </c>
      <c r="E687" s="10" t="s">
        <v>6755</v>
      </c>
    </row>
    <row r="688" spans="1:5" x14ac:dyDescent="0.25">
      <c r="A688" t="s">
        <v>4714</v>
      </c>
      <c r="B688" t="s">
        <v>36</v>
      </c>
      <c r="C688">
        <v>10</v>
      </c>
      <c r="D688">
        <v>15</v>
      </c>
      <c r="E688" s="10" t="s">
        <v>6755</v>
      </c>
    </row>
    <row r="689" spans="1:5" x14ac:dyDescent="0.25">
      <c r="A689" t="s">
        <v>4714</v>
      </c>
      <c r="B689" t="s">
        <v>36</v>
      </c>
      <c r="C689">
        <v>11</v>
      </c>
      <c r="D689">
        <v>0</v>
      </c>
      <c r="E689" s="10" t="s">
        <v>6755</v>
      </c>
    </row>
    <row r="690" spans="1:5" x14ac:dyDescent="0.25">
      <c r="A690" t="s">
        <v>4714</v>
      </c>
      <c r="B690" t="s">
        <v>36</v>
      </c>
      <c r="C690">
        <v>11</v>
      </c>
      <c r="D690">
        <v>1</v>
      </c>
      <c r="E690" s="10" t="s">
        <v>6755</v>
      </c>
    </row>
    <row r="691" spans="1:5" x14ac:dyDescent="0.25">
      <c r="A691" t="s">
        <v>4714</v>
      </c>
      <c r="B691" t="s">
        <v>36</v>
      </c>
      <c r="C691">
        <v>11</v>
      </c>
      <c r="D691">
        <v>2</v>
      </c>
      <c r="E691" s="10" t="s">
        <v>6755</v>
      </c>
    </row>
    <row r="692" spans="1:5" x14ac:dyDescent="0.25">
      <c r="A692" t="s">
        <v>4714</v>
      </c>
      <c r="B692" t="s">
        <v>36</v>
      </c>
      <c r="C692">
        <v>11</v>
      </c>
      <c r="D692">
        <v>3</v>
      </c>
      <c r="E692" s="10" t="s">
        <v>6755</v>
      </c>
    </row>
    <row r="693" spans="1:5" x14ac:dyDescent="0.25">
      <c r="A693" t="s">
        <v>4714</v>
      </c>
      <c r="B693" t="s">
        <v>36</v>
      </c>
      <c r="C693">
        <v>11</v>
      </c>
      <c r="D693">
        <v>4</v>
      </c>
      <c r="E693" s="10" t="s">
        <v>6755</v>
      </c>
    </row>
    <row r="694" spans="1:5" x14ac:dyDescent="0.25">
      <c r="A694" t="s">
        <v>4714</v>
      </c>
      <c r="B694" t="s">
        <v>36</v>
      </c>
      <c r="C694">
        <v>11</v>
      </c>
      <c r="D694">
        <v>5</v>
      </c>
      <c r="E694" s="10" t="s">
        <v>6755</v>
      </c>
    </row>
    <row r="695" spans="1:5" x14ac:dyDescent="0.25">
      <c r="A695" t="s">
        <v>4714</v>
      </c>
      <c r="B695" t="s">
        <v>36</v>
      </c>
      <c r="C695">
        <v>11</v>
      </c>
      <c r="D695">
        <v>6</v>
      </c>
      <c r="E695" s="10" t="s">
        <v>6755</v>
      </c>
    </row>
    <row r="696" spans="1:5" x14ac:dyDescent="0.25">
      <c r="A696" t="s">
        <v>4714</v>
      </c>
      <c r="B696" t="s">
        <v>36</v>
      </c>
      <c r="C696">
        <v>11</v>
      </c>
      <c r="D696">
        <v>7</v>
      </c>
      <c r="E696" s="10" t="s">
        <v>6755</v>
      </c>
    </row>
    <row r="697" spans="1:5" x14ac:dyDescent="0.25">
      <c r="A697" t="s">
        <v>4714</v>
      </c>
      <c r="B697" t="s">
        <v>36</v>
      </c>
      <c r="C697">
        <v>11</v>
      </c>
      <c r="D697">
        <v>8</v>
      </c>
      <c r="E697" s="10" t="s">
        <v>6755</v>
      </c>
    </row>
    <row r="698" spans="1:5" x14ac:dyDescent="0.25">
      <c r="A698" t="s">
        <v>4714</v>
      </c>
      <c r="B698" t="s">
        <v>36</v>
      </c>
      <c r="C698">
        <v>11</v>
      </c>
      <c r="D698">
        <v>9</v>
      </c>
      <c r="E698" s="10" t="s">
        <v>6755</v>
      </c>
    </row>
    <row r="699" spans="1:5" x14ac:dyDescent="0.25">
      <c r="A699" t="s">
        <v>4714</v>
      </c>
      <c r="B699" t="s">
        <v>36</v>
      </c>
      <c r="C699">
        <v>11</v>
      </c>
      <c r="D699">
        <v>10</v>
      </c>
      <c r="E699" s="10" t="s">
        <v>6755</v>
      </c>
    </row>
    <row r="700" spans="1:5" x14ac:dyDescent="0.25">
      <c r="A700" t="s">
        <v>4714</v>
      </c>
      <c r="B700" t="s">
        <v>36</v>
      </c>
      <c r="C700">
        <v>11</v>
      </c>
      <c r="D700">
        <v>11</v>
      </c>
      <c r="E700" s="10" t="s">
        <v>6755</v>
      </c>
    </row>
    <row r="701" spans="1:5" x14ac:dyDescent="0.25">
      <c r="A701" t="s">
        <v>4714</v>
      </c>
      <c r="B701" t="s">
        <v>36</v>
      </c>
      <c r="C701">
        <v>11</v>
      </c>
      <c r="D701">
        <v>12</v>
      </c>
      <c r="E701" s="10" t="s">
        <v>6755</v>
      </c>
    </row>
    <row r="702" spans="1:5" x14ac:dyDescent="0.25">
      <c r="A702" t="s">
        <v>4714</v>
      </c>
      <c r="B702" t="s">
        <v>36</v>
      </c>
      <c r="C702">
        <v>11</v>
      </c>
      <c r="D702">
        <v>13</v>
      </c>
      <c r="E702" s="10" t="s">
        <v>6755</v>
      </c>
    </row>
    <row r="703" spans="1:5" x14ac:dyDescent="0.25">
      <c r="A703" t="s">
        <v>4714</v>
      </c>
      <c r="B703" t="s">
        <v>36</v>
      </c>
      <c r="C703">
        <v>11</v>
      </c>
      <c r="D703">
        <v>14</v>
      </c>
      <c r="E703" s="10" t="s">
        <v>6755</v>
      </c>
    </row>
    <row r="704" spans="1:5" x14ac:dyDescent="0.25">
      <c r="A704" t="s">
        <v>4714</v>
      </c>
      <c r="B704" t="s">
        <v>36</v>
      </c>
      <c r="C704">
        <v>11</v>
      </c>
      <c r="D704">
        <v>15</v>
      </c>
      <c r="E704" s="10" t="s">
        <v>6755</v>
      </c>
    </row>
    <row r="705" spans="1:5" x14ac:dyDescent="0.25">
      <c r="A705" t="s">
        <v>4714</v>
      </c>
      <c r="B705" t="s">
        <v>36</v>
      </c>
      <c r="C705">
        <v>12</v>
      </c>
      <c r="D705">
        <v>0</v>
      </c>
      <c r="E705" s="10" t="s">
        <v>6755</v>
      </c>
    </row>
    <row r="706" spans="1:5" x14ac:dyDescent="0.25">
      <c r="A706" t="s">
        <v>4714</v>
      </c>
      <c r="B706" t="s">
        <v>36</v>
      </c>
      <c r="C706">
        <v>12</v>
      </c>
      <c r="D706">
        <v>1</v>
      </c>
      <c r="E706" s="10" t="s">
        <v>6755</v>
      </c>
    </row>
    <row r="707" spans="1:5" x14ac:dyDescent="0.25">
      <c r="A707" t="s">
        <v>4714</v>
      </c>
      <c r="B707" t="s">
        <v>36</v>
      </c>
      <c r="C707">
        <v>12</v>
      </c>
      <c r="D707">
        <v>2</v>
      </c>
      <c r="E707" s="10" t="s">
        <v>6755</v>
      </c>
    </row>
    <row r="708" spans="1:5" x14ac:dyDescent="0.25">
      <c r="A708" t="s">
        <v>4714</v>
      </c>
      <c r="B708" t="s">
        <v>36</v>
      </c>
      <c r="C708">
        <v>12</v>
      </c>
      <c r="D708">
        <v>3</v>
      </c>
      <c r="E708" s="10" t="s">
        <v>6755</v>
      </c>
    </row>
    <row r="709" spans="1:5" x14ac:dyDescent="0.25">
      <c r="A709" t="s">
        <v>4714</v>
      </c>
      <c r="B709" t="s">
        <v>36</v>
      </c>
      <c r="C709">
        <v>12</v>
      </c>
      <c r="D709">
        <v>4</v>
      </c>
      <c r="E709" s="10" t="s">
        <v>6755</v>
      </c>
    </row>
    <row r="710" spans="1:5" x14ac:dyDescent="0.25">
      <c r="A710" t="s">
        <v>4714</v>
      </c>
      <c r="B710" t="s">
        <v>36</v>
      </c>
      <c r="C710">
        <v>12</v>
      </c>
      <c r="D710">
        <v>5</v>
      </c>
      <c r="E710" s="10" t="s">
        <v>6755</v>
      </c>
    </row>
    <row r="711" spans="1:5" x14ac:dyDescent="0.25">
      <c r="A711" t="s">
        <v>4714</v>
      </c>
      <c r="B711" t="s">
        <v>36</v>
      </c>
      <c r="C711">
        <v>12</v>
      </c>
      <c r="D711">
        <v>6</v>
      </c>
      <c r="E711" s="10" t="s">
        <v>6755</v>
      </c>
    </row>
    <row r="712" spans="1:5" x14ac:dyDescent="0.25">
      <c r="A712" t="s">
        <v>4714</v>
      </c>
      <c r="B712" t="s">
        <v>36</v>
      </c>
      <c r="C712">
        <v>12</v>
      </c>
      <c r="D712">
        <v>7</v>
      </c>
      <c r="E712" s="10" t="s">
        <v>6755</v>
      </c>
    </row>
    <row r="713" spans="1:5" x14ac:dyDescent="0.25">
      <c r="A713" t="s">
        <v>4714</v>
      </c>
      <c r="B713" t="s">
        <v>36</v>
      </c>
      <c r="C713">
        <v>12</v>
      </c>
      <c r="D713">
        <v>8</v>
      </c>
      <c r="E713" s="10" t="s">
        <v>6755</v>
      </c>
    </row>
    <row r="714" spans="1:5" x14ac:dyDescent="0.25">
      <c r="A714" t="s">
        <v>4714</v>
      </c>
      <c r="B714" t="s">
        <v>36</v>
      </c>
      <c r="C714">
        <v>12</v>
      </c>
      <c r="D714">
        <v>9</v>
      </c>
      <c r="E714" s="10" t="s">
        <v>6755</v>
      </c>
    </row>
    <row r="715" spans="1:5" x14ac:dyDescent="0.25">
      <c r="A715" t="s">
        <v>4714</v>
      </c>
      <c r="B715" t="s">
        <v>36</v>
      </c>
      <c r="C715">
        <v>12</v>
      </c>
      <c r="D715">
        <v>10</v>
      </c>
      <c r="E715" s="10" t="s">
        <v>6755</v>
      </c>
    </row>
    <row r="716" spans="1:5" x14ac:dyDescent="0.25">
      <c r="A716" t="s">
        <v>4714</v>
      </c>
      <c r="B716" t="s">
        <v>36</v>
      </c>
      <c r="C716">
        <v>12</v>
      </c>
      <c r="D716">
        <v>11</v>
      </c>
      <c r="E716" s="10" t="s">
        <v>6755</v>
      </c>
    </row>
    <row r="717" spans="1:5" x14ac:dyDescent="0.25">
      <c r="A717" t="s">
        <v>4714</v>
      </c>
      <c r="B717" t="s">
        <v>36</v>
      </c>
      <c r="C717">
        <v>12</v>
      </c>
      <c r="D717">
        <v>12</v>
      </c>
      <c r="E717" s="10" t="s">
        <v>6755</v>
      </c>
    </row>
    <row r="718" spans="1:5" x14ac:dyDescent="0.25">
      <c r="A718" t="s">
        <v>4714</v>
      </c>
      <c r="B718" t="s">
        <v>36</v>
      </c>
      <c r="C718">
        <v>12</v>
      </c>
      <c r="D718">
        <v>13</v>
      </c>
      <c r="E718" s="10" t="s">
        <v>6755</v>
      </c>
    </row>
    <row r="719" spans="1:5" x14ac:dyDescent="0.25">
      <c r="A719" t="s">
        <v>4714</v>
      </c>
      <c r="B719" t="s">
        <v>36</v>
      </c>
      <c r="C719">
        <v>12</v>
      </c>
      <c r="D719">
        <v>14</v>
      </c>
      <c r="E719" s="10" t="s">
        <v>6755</v>
      </c>
    </row>
    <row r="720" spans="1:5" x14ac:dyDescent="0.25">
      <c r="A720" t="s">
        <v>4714</v>
      </c>
      <c r="B720" t="s">
        <v>36</v>
      </c>
      <c r="C720">
        <v>12</v>
      </c>
      <c r="D720">
        <v>15</v>
      </c>
      <c r="E720" s="10" t="s">
        <v>6755</v>
      </c>
    </row>
    <row r="721" spans="1:5" x14ac:dyDescent="0.25">
      <c r="A721" t="s">
        <v>4714</v>
      </c>
      <c r="B721" t="s">
        <v>36</v>
      </c>
      <c r="C721">
        <v>13</v>
      </c>
      <c r="D721">
        <v>0</v>
      </c>
      <c r="E721" s="10" t="s">
        <v>6755</v>
      </c>
    </row>
    <row r="722" spans="1:5" x14ac:dyDescent="0.25">
      <c r="A722" t="s">
        <v>4714</v>
      </c>
      <c r="B722" t="s">
        <v>36</v>
      </c>
      <c r="C722">
        <v>13</v>
      </c>
      <c r="D722">
        <v>1</v>
      </c>
      <c r="E722" s="10" t="s">
        <v>6755</v>
      </c>
    </row>
    <row r="723" spans="1:5" x14ac:dyDescent="0.25">
      <c r="A723" t="s">
        <v>4714</v>
      </c>
      <c r="B723" t="s">
        <v>36</v>
      </c>
      <c r="C723">
        <v>13</v>
      </c>
      <c r="D723">
        <v>2</v>
      </c>
      <c r="E723" s="10" t="s">
        <v>6755</v>
      </c>
    </row>
    <row r="724" spans="1:5" x14ac:dyDescent="0.25">
      <c r="A724" t="s">
        <v>4714</v>
      </c>
      <c r="B724" t="s">
        <v>36</v>
      </c>
      <c r="C724">
        <v>13</v>
      </c>
      <c r="D724">
        <v>3</v>
      </c>
      <c r="E724" s="10" t="s">
        <v>6755</v>
      </c>
    </row>
    <row r="725" spans="1:5" x14ac:dyDescent="0.25">
      <c r="A725" t="s">
        <v>4714</v>
      </c>
      <c r="B725" t="s">
        <v>36</v>
      </c>
      <c r="C725">
        <v>13</v>
      </c>
      <c r="D725">
        <v>4</v>
      </c>
      <c r="E725" s="10" t="s">
        <v>6755</v>
      </c>
    </row>
    <row r="726" spans="1:5" x14ac:dyDescent="0.25">
      <c r="A726" t="s">
        <v>4714</v>
      </c>
      <c r="B726" t="s">
        <v>36</v>
      </c>
      <c r="C726">
        <v>13</v>
      </c>
      <c r="D726">
        <v>5</v>
      </c>
      <c r="E726" s="10" t="s">
        <v>6755</v>
      </c>
    </row>
    <row r="727" spans="1:5" x14ac:dyDescent="0.25">
      <c r="A727" t="s">
        <v>4714</v>
      </c>
      <c r="B727" t="s">
        <v>36</v>
      </c>
      <c r="C727">
        <v>13</v>
      </c>
      <c r="D727">
        <v>6</v>
      </c>
      <c r="E727" s="10" t="s">
        <v>6755</v>
      </c>
    </row>
    <row r="728" spans="1:5" x14ac:dyDescent="0.25">
      <c r="A728" t="s">
        <v>4714</v>
      </c>
      <c r="B728" t="s">
        <v>36</v>
      </c>
      <c r="C728">
        <v>13</v>
      </c>
      <c r="D728">
        <v>7</v>
      </c>
      <c r="E728" s="10" t="s">
        <v>6755</v>
      </c>
    </row>
    <row r="729" spans="1:5" x14ac:dyDescent="0.25">
      <c r="A729" t="s">
        <v>4714</v>
      </c>
      <c r="B729" t="s">
        <v>36</v>
      </c>
      <c r="C729">
        <v>13</v>
      </c>
      <c r="D729">
        <v>8</v>
      </c>
      <c r="E729" s="10" t="s">
        <v>6755</v>
      </c>
    </row>
    <row r="730" spans="1:5" x14ac:dyDescent="0.25">
      <c r="A730" t="s">
        <v>4714</v>
      </c>
      <c r="B730" t="s">
        <v>36</v>
      </c>
      <c r="C730">
        <v>13</v>
      </c>
      <c r="D730">
        <v>9</v>
      </c>
      <c r="E730" s="10" t="s">
        <v>6755</v>
      </c>
    </row>
    <row r="731" spans="1:5" x14ac:dyDescent="0.25">
      <c r="A731" t="s">
        <v>4714</v>
      </c>
      <c r="B731" t="s">
        <v>36</v>
      </c>
      <c r="C731">
        <v>13</v>
      </c>
      <c r="D731">
        <v>10</v>
      </c>
      <c r="E731" s="10" t="s">
        <v>6755</v>
      </c>
    </row>
    <row r="732" spans="1:5" x14ac:dyDescent="0.25">
      <c r="A732" t="s">
        <v>4714</v>
      </c>
      <c r="B732" t="s">
        <v>36</v>
      </c>
      <c r="C732">
        <v>13</v>
      </c>
      <c r="D732">
        <v>11</v>
      </c>
      <c r="E732" s="10" t="s">
        <v>6755</v>
      </c>
    </row>
    <row r="733" spans="1:5" x14ac:dyDescent="0.25">
      <c r="A733" t="s">
        <v>4714</v>
      </c>
      <c r="B733" t="s">
        <v>36</v>
      </c>
      <c r="C733">
        <v>13</v>
      </c>
      <c r="D733">
        <v>12</v>
      </c>
      <c r="E733" s="10" t="s">
        <v>6755</v>
      </c>
    </row>
    <row r="734" spans="1:5" x14ac:dyDescent="0.25">
      <c r="A734" t="s">
        <v>4714</v>
      </c>
      <c r="B734" t="s">
        <v>36</v>
      </c>
      <c r="C734">
        <v>13</v>
      </c>
      <c r="D734">
        <v>13</v>
      </c>
      <c r="E734" s="10" t="s">
        <v>6755</v>
      </c>
    </row>
    <row r="735" spans="1:5" x14ac:dyDescent="0.25">
      <c r="A735" t="s">
        <v>4714</v>
      </c>
      <c r="B735" t="s">
        <v>36</v>
      </c>
      <c r="C735">
        <v>13</v>
      </c>
      <c r="D735">
        <v>14</v>
      </c>
      <c r="E735" s="10" t="s">
        <v>6755</v>
      </c>
    </row>
    <row r="736" spans="1:5" x14ac:dyDescent="0.25">
      <c r="A736" t="s">
        <v>4714</v>
      </c>
      <c r="B736" t="s">
        <v>36</v>
      </c>
      <c r="C736">
        <v>13</v>
      </c>
      <c r="D736">
        <v>15</v>
      </c>
      <c r="E736" s="10" t="s">
        <v>6755</v>
      </c>
    </row>
    <row r="737" spans="1:5" x14ac:dyDescent="0.25">
      <c r="A737" t="s">
        <v>4714</v>
      </c>
      <c r="B737" t="s">
        <v>36</v>
      </c>
      <c r="C737">
        <v>14</v>
      </c>
      <c r="D737">
        <v>0</v>
      </c>
      <c r="E737" s="10" t="s">
        <v>6755</v>
      </c>
    </row>
    <row r="738" spans="1:5" x14ac:dyDescent="0.25">
      <c r="A738" t="s">
        <v>4714</v>
      </c>
      <c r="B738" t="s">
        <v>36</v>
      </c>
      <c r="C738">
        <v>14</v>
      </c>
      <c r="D738">
        <v>1</v>
      </c>
      <c r="E738" s="10" t="s">
        <v>6755</v>
      </c>
    </row>
    <row r="739" spans="1:5" x14ac:dyDescent="0.25">
      <c r="A739" t="s">
        <v>4714</v>
      </c>
      <c r="B739" t="s">
        <v>36</v>
      </c>
      <c r="C739">
        <v>14</v>
      </c>
      <c r="D739">
        <v>2</v>
      </c>
      <c r="E739" s="10" t="s">
        <v>6755</v>
      </c>
    </row>
    <row r="740" spans="1:5" x14ac:dyDescent="0.25">
      <c r="A740" t="s">
        <v>4714</v>
      </c>
      <c r="B740" t="s">
        <v>36</v>
      </c>
      <c r="C740">
        <v>14</v>
      </c>
      <c r="D740">
        <v>3</v>
      </c>
      <c r="E740" s="10" t="s">
        <v>6755</v>
      </c>
    </row>
    <row r="741" spans="1:5" x14ac:dyDescent="0.25">
      <c r="A741" t="s">
        <v>4714</v>
      </c>
      <c r="B741" t="s">
        <v>36</v>
      </c>
      <c r="C741">
        <v>14</v>
      </c>
      <c r="D741">
        <v>4</v>
      </c>
      <c r="E741" s="10" t="s">
        <v>6755</v>
      </c>
    </row>
    <row r="742" spans="1:5" x14ac:dyDescent="0.25">
      <c r="A742" t="s">
        <v>4714</v>
      </c>
      <c r="B742" t="s">
        <v>36</v>
      </c>
      <c r="C742">
        <v>14</v>
      </c>
      <c r="D742">
        <v>5</v>
      </c>
      <c r="E742" s="10" t="s">
        <v>6755</v>
      </c>
    </row>
    <row r="743" spans="1:5" x14ac:dyDescent="0.25">
      <c r="A743" t="s">
        <v>4714</v>
      </c>
      <c r="B743" t="s">
        <v>36</v>
      </c>
      <c r="C743">
        <v>14</v>
      </c>
      <c r="D743">
        <v>6</v>
      </c>
      <c r="E743" s="10" t="s">
        <v>6755</v>
      </c>
    </row>
    <row r="744" spans="1:5" x14ac:dyDescent="0.25">
      <c r="A744" t="s">
        <v>4714</v>
      </c>
      <c r="B744" t="s">
        <v>36</v>
      </c>
      <c r="C744">
        <v>14</v>
      </c>
      <c r="D744">
        <v>7</v>
      </c>
      <c r="E744" s="10" t="s">
        <v>6755</v>
      </c>
    </row>
    <row r="745" spans="1:5" x14ac:dyDescent="0.25">
      <c r="A745" t="s">
        <v>4714</v>
      </c>
      <c r="B745" t="s">
        <v>36</v>
      </c>
      <c r="C745">
        <v>14</v>
      </c>
      <c r="D745">
        <v>8</v>
      </c>
      <c r="E745" s="10" t="s">
        <v>6755</v>
      </c>
    </row>
    <row r="746" spans="1:5" x14ac:dyDescent="0.25">
      <c r="A746" t="s">
        <v>4714</v>
      </c>
      <c r="B746" t="s">
        <v>36</v>
      </c>
      <c r="C746">
        <v>14</v>
      </c>
      <c r="D746">
        <v>9</v>
      </c>
      <c r="E746" s="10" t="s">
        <v>6755</v>
      </c>
    </row>
    <row r="747" spans="1:5" x14ac:dyDescent="0.25">
      <c r="A747" t="s">
        <v>4714</v>
      </c>
      <c r="B747" t="s">
        <v>36</v>
      </c>
      <c r="C747">
        <v>14</v>
      </c>
      <c r="D747">
        <v>10</v>
      </c>
      <c r="E747" s="10" t="s">
        <v>6755</v>
      </c>
    </row>
    <row r="748" spans="1:5" x14ac:dyDescent="0.25">
      <c r="A748" t="s">
        <v>4714</v>
      </c>
      <c r="B748" t="s">
        <v>36</v>
      </c>
      <c r="C748">
        <v>14</v>
      </c>
      <c r="D748">
        <v>11</v>
      </c>
      <c r="E748" s="10" t="s">
        <v>6755</v>
      </c>
    </row>
    <row r="749" spans="1:5" x14ac:dyDescent="0.25">
      <c r="A749" t="s">
        <v>4714</v>
      </c>
      <c r="B749" t="s">
        <v>36</v>
      </c>
      <c r="C749">
        <v>14</v>
      </c>
      <c r="D749">
        <v>12</v>
      </c>
      <c r="E749" s="10" t="s">
        <v>6755</v>
      </c>
    </row>
    <row r="750" spans="1:5" x14ac:dyDescent="0.25">
      <c r="A750" t="s">
        <v>4714</v>
      </c>
      <c r="B750" t="s">
        <v>36</v>
      </c>
      <c r="C750">
        <v>14</v>
      </c>
      <c r="D750">
        <v>13</v>
      </c>
      <c r="E750" s="10" t="s">
        <v>6755</v>
      </c>
    </row>
    <row r="751" spans="1:5" x14ac:dyDescent="0.25">
      <c r="A751" t="s">
        <v>4714</v>
      </c>
      <c r="B751" t="s">
        <v>36</v>
      </c>
      <c r="C751">
        <v>14</v>
      </c>
      <c r="D751">
        <v>14</v>
      </c>
      <c r="E751" s="10" t="s">
        <v>6755</v>
      </c>
    </row>
    <row r="752" spans="1:5" x14ac:dyDescent="0.25">
      <c r="A752" t="s">
        <v>4714</v>
      </c>
      <c r="B752" t="s">
        <v>36</v>
      </c>
      <c r="C752">
        <v>14</v>
      </c>
      <c r="D752">
        <v>15</v>
      </c>
      <c r="E752" s="10" t="s">
        <v>6755</v>
      </c>
    </row>
    <row r="753" spans="1:5" x14ac:dyDescent="0.25">
      <c r="A753" t="s">
        <v>4714</v>
      </c>
      <c r="B753" t="s">
        <v>36</v>
      </c>
      <c r="C753">
        <v>15</v>
      </c>
      <c r="D753">
        <v>0</v>
      </c>
      <c r="E753" s="10" t="s">
        <v>6755</v>
      </c>
    </row>
    <row r="754" spans="1:5" x14ac:dyDescent="0.25">
      <c r="A754" t="s">
        <v>4714</v>
      </c>
      <c r="B754" t="s">
        <v>36</v>
      </c>
      <c r="C754">
        <v>15</v>
      </c>
      <c r="D754">
        <v>1</v>
      </c>
      <c r="E754" s="10" t="s">
        <v>6755</v>
      </c>
    </row>
    <row r="755" spans="1:5" x14ac:dyDescent="0.25">
      <c r="A755" t="s">
        <v>4714</v>
      </c>
      <c r="B755" t="s">
        <v>36</v>
      </c>
      <c r="C755">
        <v>15</v>
      </c>
      <c r="D755">
        <v>2</v>
      </c>
      <c r="E755" s="10" t="s">
        <v>6755</v>
      </c>
    </row>
    <row r="756" spans="1:5" x14ac:dyDescent="0.25">
      <c r="A756" t="s">
        <v>4714</v>
      </c>
      <c r="B756" t="s">
        <v>36</v>
      </c>
      <c r="C756">
        <v>15</v>
      </c>
      <c r="D756">
        <v>3</v>
      </c>
      <c r="E756" s="10" t="s">
        <v>6755</v>
      </c>
    </row>
    <row r="757" spans="1:5" x14ac:dyDescent="0.25">
      <c r="A757" t="s">
        <v>4714</v>
      </c>
      <c r="B757" t="s">
        <v>36</v>
      </c>
      <c r="C757">
        <v>15</v>
      </c>
      <c r="D757">
        <v>4</v>
      </c>
      <c r="E757" s="10" t="s">
        <v>6755</v>
      </c>
    </row>
    <row r="758" spans="1:5" x14ac:dyDescent="0.25">
      <c r="A758" t="s">
        <v>4714</v>
      </c>
      <c r="B758" t="s">
        <v>36</v>
      </c>
      <c r="C758">
        <v>15</v>
      </c>
      <c r="D758">
        <v>5</v>
      </c>
      <c r="E758" s="10" t="s">
        <v>6755</v>
      </c>
    </row>
    <row r="759" spans="1:5" x14ac:dyDescent="0.25">
      <c r="A759" t="s">
        <v>4714</v>
      </c>
      <c r="B759" t="s">
        <v>36</v>
      </c>
      <c r="C759">
        <v>15</v>
      </c>
      <c r="D759">
        <v>6</v>
      </c>
      <c r="E759" s="10" t="s">
        <v>6755</v>
      </c>
    </row>
    <row r="760" spans="1:5" x14ac:dyDescent="0.25">
      <c r="A760" t="s">
        <v>4714</v>
      </c>
      <c r="B760" t="s">
        <v>36</v>
      </c>
      <c r="C760">
        <v>15</v>
      </c>
      <c r="D760">
        <v>7</v>
      </c>
      <c r="E760" s="10" t="s">
        <v>6755</v>
      </c>
    </row>
    <row r="761" spans="1:5" x14ac:dyDescent="0.25">
      <c r="A761" t="s">
        <v>4714</v>
      </c>
      <c r="B761" t="s">
        <v>36</v>
      </c>
      <c r="C761">
        <v>15</v>
      </c>
      <c r="D761">
        <v>8</v>
      </c>
      <c r="E761" s="10" t="s">
        <v>6755</v>
      </c>
    </row>
    <row r="762" spans="1:5" x14ac:dyDescent="0.25">
      <c r="A762" t="s">
        <v>4714</v>
      </c>
      <c r="B762" t="s">
        <v>36</v>
      </c>
      <c r="C762">
        <v>15</v>
      </c>
      <c r="D762">
        <v>9</v>
      </c>
      <c r="E762" s="10" t="s">
        <v>6755</v>
      </c>
    </row>
    <row r="763" spans="1:5" x14ac:dyDescent="0.25">
      <c r="A763" t="s">
        <v>4714</v>
      </c>
      <c r="B763" t="s">
        <v>36</v>
      </c>
      <c r="C763">
        <v>15</v>
      </c>
      <c r="D763">
        <v>10</v>
      </c>
      <c r="E763" s="10" t="s">
        <v>6755</v>
      </c>
    </row>
    <row r="764" spans="1:5" x14ac:dyDescent="0.25">
      <c r="A764" t="s">
        <v>4714</v>
      </c>
      <c r="B764" t="s">
        <v>36</v>
      </c>
      <c r="C764">
        <v>15</v>
      </c>
      <c r="D764">
        <v>11</v>
      </c>
      <c r="E764" s="10" t="s">
        <v>6755</v>
      </c>
    </row>
    <row r="765" spans="1:5" x14ac:dyDescent="0.25">
      <c r="A765" t="s">
        <v>4714</v>
      </c>
      <c r="B765" t="s">
        <v>36</v>
      </c>
      <c r="C765">
        <v>15</v>
      </c>
      <c r="D765">
        <v>12</v>
      </c>
      <c r="E765" s="10" t="s">
        <v>6755</v>
      </c>
    </row>
    <row r="766" spans="1:5" x14ac:dyDescent="0.25">
      <c r="A766" t="s">
        <v>4714</v>
      </c>
      <c r="B766" t="s">
        <v>36</v>
      </c>
      <c r="C766">
        <v>15</v>
      </c>
      <c r="D766">
        <v>13</v>
      </c>
      <c r="E766" s="10" t="s">
        <v>6755</v>
      </c>
    </row>
    <row r="767" spans="1:5" x14ac:dyDescent="0.25">
      <c r="A767" t="s">
        <v>4714</v>
      </c>
      <c r="B767" t="s">
        <v>36</v>
      </c>
      <c r="C767">
        <v>15</v>
      </c>
      <c r="D767">
        <v>14</v>
      </c>
      <c r="E767" s="10" t="s">
        <v>6755</v>
      </c>
    </row>
    <row r="768" spans="1:5" x14ac:dyDescent="0.25">
      <c r="A768" t="s">
        <v>4714</v>
      </c>
      <c r="B768" t="s">
        <v>36</v>
      </c>
      <c r="C768">
        <v>15</v>
      </c>
      <c r="D768">
        <v>15</v>
      </c>
      <c r="E768" s="10" t="s">
        <v>6755</v>
      </c>
    </row>
    <row r="769" spans="1:5" x14ac:dyDescent="0.25">
      <c r="A769" t="s">
        <v>4714</v>
      </c>
      <c r="B769" t="s">
        <v>20</v>
      </c>
      <c r="C769">
        <v>0</v>
      </c>
      <c r="D769">
        <v>0</v>
      </c>
      <c r="E769" s="10" t="s">
        <v>6732</v>
      </c>
    </row>
    <row r="770" spans="1:5" x14ac:dyDescent="0.25">
      <c r="A770" t="s">
        <v>4714</v>
      </c>
      <c r="B770" t="s">
        <v>20</v>
      </c>
      <c r="C770">
        <v>0</v>
      </c>
      <c r="D770">
        <v>1</v>
      </c>
      <c r="E770" s="10" t="s">
        <v>6732</v>
      </c>
    </row>
    <row r="771" spans="1:5" x14ac:dyDescent="0.25">
      <c r="A771" t="s">
        <v>4714</v>
      </c>
      <c r="B771" t="s">
        <v>20</v>
      </c>
      <c r="C771">
        <v>0</v>
      </c>
      <c r="D771">
        <v>2</v>
      </c>
      <c r="E771" s="10" t="s">
        <v>6732</v>
      </c>
    </row>
    <row r="772" spans="1:5" x14ac:dyDescent="0.25">
      <c r="A772" t="s">
        <v>4714</v>
      </c>
      <c r="B772" t="s">
        <v>20</v>
      </c>
      <c r="C772">
        <v>0</v>
      </c>
      <c r="D772">
        <v>3</v>
      </c>
      <c r="E772" s="10" t="s">
        <v>6732</v>
      </c>
    </row>
    <row r="773" spans="1:5" x14ac:dyDescent="0.25">
      <c r="A773" t="s">
        <v>4714</v>
      </c>
      <c r="B773" t="s">
        <v>20</v>
      </c>
      <c r="C773">
        <v>0</v>
      </c>
      <c r="D773">
        <v>4</v>
      </c>
      <c r="E773" s="10" t="s">
        <v>6732</v>
      </c>
    </row>
    <row r="774" spans="1:5" x14ac:dyDescent="0.25">
      <c r="A774" t="s">
        <v>4714</v>
      </c>
      <c r="B774" t="s">
        <v>20</v>
      </c>
      <c r="C774">
        <v>0</v>
      </c>
      <c r="D774">
        <v>5</v>
      </c>
      <c r="E774" s="10" t="s">
        <v>6732</v>
      </c>
    </row>
    <row r="775" spans="1:5" x14ac:dyDescent="0.25">
      <c r="A775" t="s">
        <v>4714</v>
      </c>
      <c r="B775" t="s">
        <v>20</v>
      </c>
      <c r="C775">
        <v>0</v>
      </c>
      <c r="D775">
        <v>6</v>
      </c>
      <c r="E775" s="10" t="s">
        <v>6732</v>
      </c>
    </row>
    <row r="776" spans="1:5" x14ac:dyDescent="0.25">
      <c r="A776" t="s">
        <v>4714</v>
      </c>
      <c r="B776" t="s">
        <v>20</v>
      </c>
      <c r="C776">
        <v>0</v>
      </c>
      <c r="D776">
        <v>7</v>
      </c>
      <c r="E776" s="10" t="s">
        <v>6732</v>
      </c>
    </row>
    <row r="777" spans="1:5" x14ac:dyDescent="0.25">
      <c r="A777" t="s">
        <v>4714</v>
      </c>
      <c r="B777" t="s">
        <v>20</v>
      </c>
      <c r="C777">
        <v>0</v>
      </c>
      <c r="D777">
        <v>8</v>
      </c>
      <c r="E777" s="10" t="s">
        <v>6732</v>
      </c>
    </row>
    <row r="778" spans="1:5" x14ac:dyDescent="0.25">
      <c r="A778" t="s">
        <v>4714</v>
      </c>
      <c r="B778" t="s">
        <v>20</v>
      </c>
      <c r="C778">
        <v>0</v>
      </c>
      <c r="D778">
        <v>9</v>
      </c>
      <c r="E778" s="10" t="s">
        <v>6732</v>
      </c>
    </row>
    <row r="779" spans="1:5" x14ac:dyDescent="0.25">
      <c r="A779" t="s">
        <v>4714</v>
      </c>
      <c r="B779" t="s">
        <v>20</v>
      </c>
      <c r="C779">
        <v>0</v>
      </c>
      <c r="D779">
        <v>10</v>
      </c>
      <c r="E779" s="10" t="s">
        <v>6732</v>
      </c>
    </row>
    <row r="780" spans="1:5" x14ac:dyDescent="0.25">
      <c r="A780" t="s">
        <v>4714</v>
      </c>
      <c r="B780" t="s">
        <v>20</v>
      </c>
      <c r="C780">
        <v>0</v>
      </c>
      <c r="D780">
        <v>11</v>
      </c>
      <c r="E780" s="10" t="s">
        <v>6732</v>
      </c>
    </row>
    <row r="781" spans="1:5" x14ac:dyDescent="0.25">
      <c r="A781" t="s">
        <v>4714</v>
      </c>
      <c r="B781" t="s">
        <v>20</v>
      </c>
      <c r="C781">
        <v>0</v>
      </c>
      <c r="D781">
        <v>12</v>
      </c>
      <c r="E781" s="10" t="s">
        <v>6732</v>
      </c>
    </row>
    <row r="782" spans="1:5" x14ac:dyDescent="0.25">
      <c r="A782" t="s">
        <v>4714</v>
      </c>
      <c r="B782" t="s">
        <v>20</v>
      </c>
      <c r="C782">
        <v>0</v>
      </c>
      <c r="D782">
        <v>13</v>
      </c>
      <c r="E782" s="10" t="s">
        <v>6732</v>
      </c>
    </row>
    <row r="783" spans="1:5" x14ac:dyDescent="0.25">
      <c r="A783" t="s">
        <v>4714</v>
      </c>
      <c r="B783" t="s">
        <v>20</v>
      </c>
      <c r="C783">
        <v>0</v>
      </c>
      <c r="D783">
        <v>14</v>
      </c>
      <c r="E783" s="10" t="s">
        <v>6732</v>
      </c>
    </row>
    <row r="784" spans="1:5" x14ac:dyDescent="0.25">
      <c r="A784" t="s">
        <v>4714</v>
      </c>
      <c r="B784" t="s">
        <v>20</v>
      </c>
      <c r="C784">
        <v>0</v>
      </c>
      <c r="D784">
        <v>15</v>
      </c>
      <c r="E784" s="10" t="s">
        <v>6732</v>
      </c>
    </row>
    <row r="785" spans="1:5" x14ac:dyDescent="0.25">
      <c r="A785" t="s">
        <v>4714</v>
      </c>
      <c r="B785" t="s">
        <v>20</v>
      </c>
      <c r="C785">
        <v>1</v>
      </c>
      <c r="D785">
        <v>0</v>
      </c>
      <c r="E785" s="10" t="s">
        <v>6732</v>
      </c>
    </row>
    <row r="786" spans="1:5" x14ac:dyDescent="0.25">
      <c r="A786" t="s">
        <v>4714</v>
      </c>
      <c r="B786" t="s">
        <v>20</v>
      </c>
      <c r="C786">
        <v>1</v>
      </c>
      <c r="D786">
        <v>1</v>
      </c>
      <c r="E786" s="10" t="s">
        <v>6732</v>
      </c>
    </row>
    <row r="787" spans="1:5" x14ac:dyDescent="0.25">
      <c r="A787" t="s">
        <v>4714</v>
      </c>
      <c r="B787" t="s">
        <v>20</v>
      </c>
      <c r="C787">
        <v>1</v>
      </c>
      <c r="D787">
        <v>2</v>
      </c>
      <c r="E787" s="10" t="s">
        <v>6732</v>
      </c>
    </row>
    <row r="788" spans="1:5" x14ac:dyDescent="0.25">
      <c r="A788" t="s">
        <v>4714</v>
      </c>
      <c r="B788" t="s">
        <v>20</v>
      </c>
      <c r="C788">
        <v>1</v>
      </c>
      <c r="D788">
        <v>3</v>
      </c>
      <c r="E788" s="10" t="s">
        <v>6732</v>
      </c>
    </row>
    <row r="789" spans="1:5" x14ac:dyDescent="0.25">
      <c r="A789" t="s">
        <v>4714</v>
      </c>
      <c r="B789" t="s">
        <v>20</v>
      </c>
      <c r="C789">
        <v>1</v>
      </c>
      <c r="D789">
        <v>4</v>
      </c>
      <c r="E789" s="10" t="s">
        <v>6732</v>
      </c>
    </row>
    <row r="790" spans="1:5" x14ac:dyDescent="0.25">
      <c r="A790" t="s">
        <v>4714</v>
      </c>
      <c r="B790" t="s">
        <v>20</v>
      </c>
      <c r="C790">
        <v>1</v>
      </c>
      <c r="D790">
        <v>5</v>
      </c>
      <c r="E790" s="10" t="s">
        <v>6732</v>
      </c>
    </row>
    <row r="791" spans="1:5" x14ac:dyDescent="0.25">
      <c r="A791" t="s">
        <v>4714</v>
      </c>
      <c r="B791" t="s">
        <v>20</v>
      </c>
      <c r="C791">
        <v>1</v>
      </c>
      <c r="D791">
        <v>6</v>
      </c>
      <c r="E791" s="10" t="s">
        <v>6732</v>
      </c>
    </row>
    <row r="792" spans="1:5" x14ac:dyDescent="0.25">
      <c r="A792" t="s">
        <v>4714</v>
      </c>
      <c r="B792" t="s">
        <v>20</v>
      </c>
      <c r="C792">
        <v>1</v>
      </c>
      <c r="D792">
        <v>7</v>
      </c>
      <c r="E792" s="10" t="s">
        <v>6619</v>
      </c>
    </row>
    <row r="793" spans="1:5" x14ac:dyDescent="0.25">
      <c r="A793" t="s">
        <v>4714</v>
      </c>
      <c r="B793" t="s">
        <v>20</v>
      </c>
      <c r="C793">
        <v>1</v>
      </c>
      <c r="D793">
        <v>8</v>
      </c>
      <c r="E793" s="10" t="s">
        <v>6619</v>
      </c>
    </row>
    <row r="794" spans="1:5" x14ac:dyDescent="0.25">
      <c r="A794" t="s">
        <v>4714</v>
      </c>
      <c r="B794" t="s">
        <v>20</v>
      </c>
      <c r="C794">
        <v>1</v>
      </c>
      <c r="D794">
        <v>9</v>
      </c>
      <c r="E794" s="10" t="s">
        <v>6732</v>
      </c>
    </row>
    <row r="795" spans="1:5" x14ac:dyDescent="0.25">
      <c r="A795" t="s">
        <v>4714</v>
      </c>
      <c r="B795" t="s">
        <v>20</v>
      </c>
      <c r="C795">
        <v>1</v>
      </c>
      <c r="D795">
        <v>10</v>
      </c>
      <c r="E795" s="10" t="s">
        <v>6732</v>
      </c>
    </row>
    <row r="796" spans="1:5" x14ac:dyDescent="0.25">
      <c r="A796" t="s">
        <v>4714</v>
      </c>
      <c r="B796" t="s">
        <v>20</v>
      </c>
      <c r="C796">
        <v>1</v>
      </c>
      <c r="D796">
        <v>11</v>
      </c>
      <c r="E796" s="10" t="s">
        <v>6732</v>
      </c>
    </row>
    <row r="797" spans="1:5" x14ac:dyDescent="0.25">
      <c r="A797" t="s">
        <v>4714</v>
      </c>
      <c r="B797" t="s">
        <v>20</v>
      </c>
      <c r="C797">
        <v>1</v>
      </c>
      <c r="D797">
        <v>12</v>
      </c>
      <c r="E797" s="10" t="s">
        <v>6732</v>
      </c>
    </row>
    <row r="798" spans="1:5" x14ac:dyDescent="0.25">
      <c r="A798" t="s">
        <v>4714</v>
      </c>
      <c r="B798" t="s">
        <v>20</v>
      </c>
      <c r="C798">
        <v>1</v>
      </c>
      <c r="D798">
        <v>13</v>
      </c>
      <c r="E798" s="10" t="s">
        <v>6732</v>
      </c>
    </row>
    <row r="799" spans="1:5" x14ac:dyDescent="0.25">
      <c r="A799" t="s">
        <v>4714</v>
      </c>
      <c r="B799" t="s">
        <v>20</v>
      </c>
      <c r="C799">
        <v>1</v>
      </c>
      <c r="D799">
        <v>14</v>
      </c>
      <c r="E799" s="10" t="s">
        <v>6732</v>
      </c>
    </row>
    <row r="800" spans="1:5" x14ac:dyDescent="0.25">
      <c r="A800" t="s">
        <v>4714</v>
      </c>
      <c r="B800" t="s">
        <v>20</v>
      </c>
      <c r="C800">
        <v>1</v>
      </c>
      <c r="D800">
        <v>15</v>
      </c>
      <c r="E800" s="10" t="s">
        <v>6732</v>
      </c>
    </row>
    <row r="801" spans="1:5" x14ac:dyDescent="0.25">
      <c r="A801" t="s">
        <v>4714</v>
      </c>
      <c r="B801" t="s">
        <v>20</v>
      </c>
      <c r="C801">
        <v>2</v>
      </c>
      <c r="D801">
        <v>0</v>
      </c>
      <c r="E801" s="10" t="s">
        <v>6732</v>
      </c>
    </row>
    <row r="802" spans="1:5" x14ac:dyDescent="0.25">
      <c r="A802" t="s">
        <v>4714</v>
      </c>
      <c r="B802" t="s">
        <v>20</v>
      </c>
      <c r="C802">
        <v>2</v>
      </c>
      <c r="D802">
        <v>1</v>
      </c>
      <c r="E802" s="10" t="s">
        <v>6732</v>
      </c>
    </row>
    <row r="803" spans="1:5" x14ac:dyDescent="0.25">
      <c r="A803" t="s">
        <v>4714</v>
      </c>
      <c r="B803" t="s">
        <v>20</v>
      </c>
      <c r="C803">
        <v>2</v>
      </c>
      <c r="D803">
        <v>2</v>
      </c>
      <c r="E803" s="10" t="s">
        <v>6619</v>
      </c>
    </row>
    <row r="804" spans="1:5" x14ac:dyDescent="0.25">
      <c r="A804" t="s">
        <v>4714</v>
      </c>
      <c r="B804" t="s">
        <v>20</v>
      </c>
      <c r="C804">
        <v>2</v>
      </c>
      <c r="D804">
        <v>3</v>
      </c>
      <c r="E804" s="10" t="s">
        <v>6732</v>
      </c>
    </row>
    <row r="805" spans="1:5" x14ac:dyDescent="0.25">
      <c r="A805" t="s">
        <v>4714</v>
      </c>
      <c r="B805" t="s">
        <v>20</v>
      </c>
      <c r="C805">
        <v>2</v>
      </c>
      <c r="D805">
        <v>4</v>
      </c>
      <c r="E805" s="10" t="s">
        <v>6732</v>
      </c>
    </row>
    <row r="806" spans="1:5" x14ac:dyDescent="0.25">
      <c r="A806" t="s">
        <v>4714</v>
      </c>
      <c r="B806" t="s">
        <v>20</v>
      </c>
      <c r="C806">
        <v>2</v>
      </c>
      <c r="D806">
        <v>5</v>
      </c>
      <c r="E806" s="10" t="s">
        <v>6732</v>
      </c>
    </row>
    <row r="807" spans="1:5" x14ac:dyDescent="0.25">
      <c r="A807" t="s">
        <v>4714</v>
      </c>
      <c r="B807" t="s">
        <v>20</v>
      </c>
      <c r="C807">
        <v>2</v>
      </c>
      <c r="D807">
        <v>6</v>
      </c>
      <c r="E807" s="10" t="s">
        <v>6732</v>
      </c>
    </row>
    <row r="808" spans="1:5" x14ac:dyDescent="0.25">
      <c r="A808" t="s">
        <v>4714</v>
      </c>
      <c r="B808" t="s">
        <v>20</v>
      </c>
      <c r="C808">
        <v>2</v>
      </c>
      <c r="D808">
        <v>7</v>
      </c>
      <c r="E808" s="10" t="s">
        <v>6732</v>
      </c>
    </row>
    <row r="809" spans="1:5" x14ac:dyDescent="0.25">
      <c r="A809" t="s">
        <v>4714</v>
      </c>
      <c r="B809" t="s">
        <v>20</v>
      </c>
      <c r="C809">
        <v>2</v>
      </c>
      <c r="D809">
        <v>8</v>
      </c>
      <c r="E809" s="10" t="s">
        <v>6619</v>
      </c>
    </row>
    <row r="810" spans="1:5" x14ac:dyDescent="0.25">
      <c r="A810" t="s">
        <v>4714</v>
      </c>
      <c r="B810" t="s">
        <v>20</v>
      </c>
      <c r="C810">
        <v>2</v>
      </c>
      <c r="D810">
        <v>9</v>
      </c>
      <c r="E810" s="10" t="s">
        <v>6619</v>
      </c>
    </row>
    <row r="811" spans="1:5" x14ac:dyDescent="0.25">
      <c r="A811" t="s">
        <v>4714</v>
      </c>
      <c r="B811" t="s">
        <v>20</v>
      </c>
      <c r="C811">
        <v>2</v>
      </c>
      <c r="D811">
        <v>10</v>
      </c>
      <c r="E811" s="10" t="s">
        <v>6619</v>
      </c>
    </row>
    <row r="812" spans="1:5" x14ac:dyDescent="0.25">
      <c r="A812" t="s">
        <v>4714</v>
      </c>
      <c r="B812" t="s">
        <v>20</v>
      </c>
      <c r="C812">
        <v>2</v>
      </c>
      <c r="D812">
        <v>11</v>
      </c>
      <c r="E812" s="10" t="s">
        <v>6619</v>
      </c>
    </row>
    <row r="813" spans="1:5" x14ac:dyDescent="0.25">
      <c r="A813" t="s">
        <v>4714</v>
      </c>
      <c r="B813" t="s">
        <v>20</v>
      </c>
      <c r="C813">
        <v>2</v>
      </c>
      <c r="D813">
        <v>12</v>
      </c>
      <c r="E813" s="10" t="s">
        <v>6619</v>
      </c>
    </row>
    <row r="814" spans="1:5" x14ac:dyDescent="0.25">
      <c r="A814" t="s">
        <v>4714</v>
      </c>
      <c r="B814" t="s">
        <v>20</v>
      </c>
      <c r="C814">
        <v>2</v>
      </c>
      <c r="D814">
        <v>13</v>
      </c>
      <c r="E814" s="10" t="s">
        <v>6619</v>
      </c>
    </row>
    <row r="815" spans="1:5" x14ac:dyDescent="0.25">
      <c r="A815" t="s">
        <v>4714</v>
      </c>
      <c r="B815" t="s">
        <v>20</v>
      </c>
      <c r="C815">
        <v>2</v>
      </c>
      <c r="D815">
        <v>14</v>
      </c>
      <c r="E815" s="10" t="s">
        <v>6619</v>
      </c>
    </row>
    <row r="816" spans="1:5" x14ac:dyDescent="0.25">
      <c r="A816" t="s">
        <v>4714</v>
      </c>
      <c r="B816" t="s">
        <v>20</v>
      </c>
      <c r="C816">
        <v>2</v>
      </c>
      <c r="D816">
        <v>15</v>
      </c>
      <c r="E816" s="10" t="s">
        <v>6619</v>
      </c>
    </row>
    <row r="817" spans="1:5" x14ac:dyDescent="0.25">
      <c r="A817" t="s">
        <v>4714</v>
      </c>
      <c r="B817" t="s">
        <v>20</v>
      </c>
      <c r="C817">
        <v>3</v>
      </c>
      <c r="D817">
        <v>0</v>
      </c>
      <c r="E817" s="10" t="s">
        <v>6619</v>
      </c>
    </row>
    <row r="818" spans="1:5" x14ac:dyDescent="0.25">
      <c r="A818" t="s">
        <v>4714</v>
      </c>
      <c r="B818" t="s">
        <v>20</v>
      </c>
      <c r="C818">
        <v>3</v>
      </c>
      <c r="D818">
        <v>1</v>
      </c>
      <c r="E818" s="10" t="s">
        <v>6619</v>
      </c>
    </row>
    <row r="819" spans="1:5" x14ac:dyDescent="0.25">
      <c r="A819" t="s">
        <v>4714</v>
      </c>
      <c r="B819" t="s">
        <v>20</v>
      </c>
      <c r="C819">
        <v>3</v>
      </c>
      <c r="D819">
        <v>2</v>
      </c>
      <c r="E819" s="10" t="s">
        <v>6619</v>
      </c>
    </row>
    <row r="820" spans="1:5" x14ac:dyDescent="0.25">
      <c r="A820" t="s">
        <v>4714</v>
      </c>
      <c r="B820" t="s">
        <v>20</v>
      </c>
      <c r="C820">
        <v>3</v>
      </c>
      <c r="D820">
        <v>3</v>
      </c>
      <c r="E820" s="10" t="s">
        <v>6619</v>
      </c>
    </row>
    <row r="821" spans="1:5" x14ac:dyDescent="0.25">
      <c r="A821" t="s">
        <v>4714</v>
      </c>
      <c r="B821" t="s">
        <v>20</v>
      </c>
      <c r="C821">
        <v>3</v>
      </c>
      <c r="D821">
        <v>4</v>
      </c>
      <c r="E821" s="10" t="s">
        <v>6619</v>
      </c>
    </row>
    <row r="822" spans="1:5" x14ac:dyDescent="0.25">
      <c r="A822" t="s">
        <v>4714</v>
      </c>
      <c r="B822" t="s">
        <v>20</v>
      </c>
      <c r="C822">
        <v>3</v>
      </c>
      <c r="D822">
        <v>5</v>
      </c>
      <c r="E822" s="10" t="s">
        <v>6619</v>
      </c>
    </row>
    <row r="823" spans="1:5" x14ac:dyDescent="0.25">
      <c r="A823" t="s">
        <v>4714</v>
      </c>
      <c r="B823" t="s">
        <v>20</v>
      </c>
      <c r="C823">
        <v>3</v>
      </c>
      <c r="D823">
        <v>6</v>
      </c>
      <c r="E823" s="10" t="s">
        <v>6619</v>
      </c>
    </row>
    <row r="824" spans="1:5" x14ac:dyDescent="0.25">
      <c r="A824" t="s">
        <v>4714</v>
      </c>
      <c r="B824" t="s">
        <v>20</v>
      </c>
      <c r="C824">
        <v>3</v>
      </c>
      <c r="D824">
        <v>7</v>
      </c>
      <c r="E824" s="10" t="s">
        <v>6619</v>
      </c>
    </row>
    <row r="825" spans="1:5" x14ac:dyDescent="0.25">
      <c r="A825" t="s">
        <v>4714</v>
      </c>
      <c r="B825" t="s">
        <v>20</v>
      </c>
      <c r="C825">
        <v>3</v>
      </c>
      <c r="D825">
        <v>8</v>
      </c>
      <c r="E825" s="10" t="s">
        <v>6732</v>
      </c>
    </row>
    <row r="826" spans="1:5" x14ac:dyDescent="0.25">
      <c r="A826" t="s">
        <v>4714</v>
      </c>
      <c r="B826" t="s">
        <v>20</v>
      </c>
      <c r="C826">
        <v>3</v>
      </c>
      <c r="D826">
        <v>9</v>
      </c>
      <c r="E826" s="10" t="s">
        <v>6732</v>
      </c>
    </row>
    <row r="827" spans="1:5" x14ac:dyDescent="0.25">
      <c r="A827" t="s">
        <v>4714</v>
      </c>
      <c r="B827" t="s">
        <v>20</v>
      </c>
      <c r="C827">
        <v>3</v>
      </c>
      <c r="D827">
        <v>10</v>
      </c>
      <c r="E827" s="10" t="s">
        <v>6732</v>
      </c>
    </row>
    <row r="828" spans="1:5" x14ac:dyDescent="0.25">
      <c r="A828" t="s">
        <v>4714</v>
      </c>
      <c r="B828" t="s">
        <v>20</v>
      </c>
      <c r="C828">
        <v>3</v>
      </c>
      <c r="D828">
        <v>11</v>
      </c>
      <c r="E828" s="10" t="s">
        <v>6732</v>
      </c>
    </row>
    <row r="829" spans="1:5" x14ac:dyDescent="0.25">
      <c r="A829" t="s">
        <v>4714</v>
      </c>
      <c r="B829" t="s">
        <v>20</v>
      </c>
      <c r="C829">
        <v>3</v>
      </c>
      <c r="D829">
        <v>12</v>
      </c>
      <c r="E829" s="10" t="s">
        <v>6732</v>
      </c>
    </row>
    <row r="830" spans="1:5" x14ac:dyDescent="0.25">
      <c r="A830" t="s">
        <v>4714</v>
      </c>
      <c r="B830" t="s">
        <v>20</v>
      </c>
      <c r="C830">
        <v>3</v>
      </c>
      <c r="D830">
        <v>13</v>
      </c>
      <c r="E830" s="10" t="s">
        <v>6732</v>
      </c>
    </row>
    <row r="831" spans="1:5" x14ac:dyDescent="0.25">
      <c r="A831" t="s">
        <v>4714</v>
      </c>
      <c r="B831" t="s">
        <v>20</v>
      </c>
      <c r="C831">
        <v>3</v>
      </c>
      <c r="D831">
        <v>14</v>
      </c>
      <c r="E831" s="10" t="s">
        <v>6732</v>
      </c>
    </row>
    <row r="832" spans="1:5" x14ac:dyDescent="0.25">
      <c r="A832" t="s">
        <v>4714</v>
      </c>
      <c r="B832" t="s">
        <v>20</v>
      </c>
      <c r="C832">
        <v>3</v>
      </c>
      <c r="D832">
        <v>15</v>
      </c>
      <c r="E832" s="10" t="s">
        <v>6732</v>
      </c>
    </row>
    <row r="833" spans="1:5" x14ac:dyDescent="0.25">
      <c r="A833" t="s">
        <v>4714</v>
      </c>
      <c r="B833" t="s">
        <v>20</v>
      </c>
      <c r="C833">
        <v>4</v>
      </c>
      <c r="D833">
        <v>0</v>
      </c>
      <c r="E833" s="10" t="s">
        <v>6619</v>
      </c>
    </row>
    <row r="834" spans="1:5" x14ac:dyDescent="0.25">
      <c r="A834" t="s">
        <v>4714</v>
      </c>
      <c r="B834" t="s">
        <v>20</v>
      </c>
      <c r="C834">
        <v>4</v>
      </c>
      <c r="D834">
        <v>1</v>
      </c>
      <c r="E834" s="10" t="s">
        <v>6619</v>
      </c>
    </row>
    <row r="835" spans="1:5" x14ac:dyDescent="0.25">
      <c r="A835" t="s">
        <v>4714</v>
      </c>
      <c r="B835" t="s">
        <v>20</v>
      </c>
      <c r="C835">
        <v>4</v>
      </c>
      <c r="D835">
        <v>2</v>
      </c>
      <c r="E835" s="10" t="s">
        <v>6619</v>
      </c>
    </row>
    <row r="836" spans="1:5" x14ac:dyDescent="0.25">
      <c r="A836" t="s">
        <v>4714</v>
      </c>
      <c r="B836" t="s">
        <v>20</v>
      </c>
      <c r="C836">
        <v>4</v>
      </c>
      <c r="D836">
        <v>3</v>
      </c>
      <c r="E836" s="10" t="s">
        <v>6619</v>
      </c>
    </row>
    <row r="837" spans="1:5" x14ac:dyDescent="0.25">
      <c r="A837" t="s">
        <v>4714</v>
      </c>
      <c r="B837" t="s">
        <v>20</v>
      </c>
      <c r="C837">
        <v>4</v>
      </c>
      <c r="D837">
        <v>4</v>
      </c>
      <c r="E837" s="10" t="s">
        <v>6619</v>
      </c>
    </row>
    <row r="838" spans="1:5" x14ac:dyDescent="0.25">
      <c r="A838" t="s">
        <v>4714</v>
      </c>
      <c r="B838" t="s">
        <v>20</v>
      </c>
      <c r="C838">
        <v>4</v>
      </c>
      <c r="D838">
        <v>5</v>
      </c>
      <c r="E838" s="10" t="s">
        <v>6619</v>
      </c>
    </row>
    <row r="839" spans="1:5" x14ac:dyDescent="0.25">
      <c r="A839" t="s">
        <v>4714</v>
      </c>
      <c r="B839" t="s">
        <v>20</v>
      </c>
      <c r="C839">
        <v>4</v>
      </c>
      <c r="D839">
        <v>6</v>
      </c>
      <c r="E839" s="10" t="s">
        <v>6619</v>
      </c>
    </row>
    <row r="840" spans="1:5" x14ac:dyDescent="0.25">
      <c r="A840" t="s">
        <v>4714</v>
      </c>
      <c r="B840" t="s">
        <v>20</v>
      </c>
      <c r="C840">
        <v>4</v>
      </c>
      <c r="D840">
        <v>7</v>
      </c>
      <c r="E840" s="10" t="s">
        <v>6619</v>
      </c>
    </row>
    <row r="841" spans="1:5" x14ac:dyDescent="0.25">
      <c r="A841" t="s">
        <v>4714</v>
      </c>
      <c r="B841" t="s">
        <v>20</v>
      </c>
      <c r="C841">
        <v>4</v>
      </c>
      <c r="D841">
        <v>8</v>
      </c>
      <c r="E841" s="10" t="s">
        <v>6619</v>
      </c>
    </row>
    <row r="842" spans="1:5" x14ac:dyDescent="0.25">
      <c r="A842" t="s">
        <v>4714</v>
      </c>
      <c r="B842" t="s">
        <v>20</v>
      </c>
      <c r="C842">
        <v>4</v>
      </c>
      <c r="D842">
        <v>9</v>
      </c>
      <c r="E842" s="10" t="s">
        <v>6619</v>
      </c>
    </row>
    <row r="843" spans="1:5" x14ac:dyDescent="0.25">
      <c r="A843" t="s">
        <v>4714</v>
      </c>
      <c r="B843" t="s">
        <v>20</v>
      </c>
      <c r="C843">
        <v>4</v>
      </c>
      <c r="D843">
        <v>10</v>
      </c>
      <c r="E843" s="10" t="s">
        <v>6619</v>
      </c>
    </row>
    <row r="844" spans="1:5" x14ac:dyDescent="0.25">
      <c r="A844" t="s">
        <v>4714</v>
      </c>
      <c r="B844" t="s">
        <v>20</v>
      </c>
      <c r="C844">
        <v>4</v>
      </c>
      <c r="D844">
        <v>11</v>
      </c>
      <c r="E844" s="10" t="s">
        <v>6619</v>
      </c>
    </row>
    <row r="845" spans="1:5" x14ac:dyDescent="0.25">
      <c r="A845" t="s">
        <v>4714</v>
      </c>
      <c r="B845" t="s">
        <v>20</v>
      </c>
      <c r="C845">
        <v>4</v>
      </c>
      <c r="D845">
        <v>12</v>
      </c>
      <c r="E845" s="10" t="s">
        <v>6619</v>
      </c>
    </row>
    <row r="846" spans="1:5" x14ac:dyDescent="0.25">
      <c r="A846" t="s">
        <v>4714</v>
      </c>
      <c r="B846" t="s">
        <v>20</v>
      </c>
      <c r="C846">
        <v>4</v>
      </c>
      <c r="D846">
        <v>13</v>
      </c>
      <c r="E846" s="10" t="s">
        <v>6619</v>
      </c>
    </row>
    <row r="847" spans="1:5" x14ac:dyDescent="0.25">
      <c r="A847" t="s">
        <v>4714</v>
      </c>
      <c r="B847" t="s">
        <v>20</v>
      </c>
      <c r="C847">
        <v>4</v>
      </c>
      <c r="D847">
        <v>14</v>
      </c>
      <c r="E847" s="10" t="s">
        <v>6619</v>
      </c>
    </row>
    <row r="848" spans="1:5" x14ac:dyDescent="0.25">
      <c r="A848" t="s">
        <v>4714</v>
      </c>
      <c r="B848" t="s">
        <v>20</v>
      </c>
      <c r="C848">
        <v>4</v>
      </c>
      <c r="D848">
        <v>15</v>
      </c>
      <c r="E848" s="10" t="s">
        <v>6619</v>
      </c>
    </row>
    <row r="849" spans="1:5" x14ac:dyDescent="0.25">
      <c r="A849" t="s">
        <v>4714</v>
      </c>
      <c r="B849" t="s">
        <v>20</v>
      </c>
      <c r="C849">
        <v>5</v>
      </c>
      <c r="D849">
        <v>0</v>
      </c>
      <c r="E849" s="10" t="s">
        <v>6619</v>
      </c>
    </row>
    <row r="850" spans="1:5" x14ac:dyDescent="0.25">
      <c r="A850" t="s">
        <v>4714</v>
      </c>
      <c r="B850" t="s">
        <v>20</v>
      </c>
      <c r="C850">
        <v>5</v>
      </c>
      <c r="D850">
        <v>1</v>
      </c>
      <c r="E850" s="10" t="s">
        <v>6619</v>
      </c>
    </row>
    <row r="851" spans="1:5" x14ac:dyDescent="0.25">
      <c r="A851" t="s">
        <v>4714</v>
      </c>
      <c r="B851" t="s">
        <v>20</v>
      </c>
      <c r="C851">
        <v>5</v>
      </c>
      <c r="D851">
        <v>2</v>
      </c>
      <c r="E851" s="10" t="s">
        <v>6619</v>
      </c>
    </row>
    <row r="852" spans="1:5" x14ac:dyDescent="0.25">
      <c r="A852" t="s">
        <v>4714</v>
      </c>
      <c r="B852" t="s">
        <v>20</v>
      </c>
      <c r="C852">
        <v>5</v>
      </c>
      <c r="D852">
        <v>3</v>
      </c>
      <c r="E852" s="10" t="s">
        <v>6619</v>
      </c>
    </row>
    <row r="853" spans="1:5" x14ac:dyDescent="0.25">
      <c r="A853" t="s">
        <v>4714</v>
      </c>
      <c r="B853" t="s">
        <v>20</v>
      </c>
      <c r="C853">
        <v>5</v>
      </c>
      <c r="D853">
        <v>4</v>
      </c>
      <c r="E853" s="10" t="s">
        <v>6619</v>
      </c>
    </row>
    <row r="854" spans="1:5" x14ac:dyDescent="0.25">
      <c r="A854" t="s">
        <v>4714</v>
      </c>
      <c r="B854" t="s">
        <v>20</v>
      </c>
      <c r="C854">
        <v>5</v>
      </c>
      <c r="D854">
        <v>5</v>
      </c>
      <c r="E854" s="10" t="s">
        <v>6619</v>
      </c>
    </row>
    <row r="855" spans="1:5" x14ac:dyDescent="0.25">
      <c r="A855" t="s">
        <v>4714</v>
      </c>
      <c r="B855" t="s">
        <v>20</v>
      </c>
      <c r="C855">
        <v>5</v>
      </c>
      <c r="D855">
        <v>6</v>
      </c>
      <c r="E855" s="10" t="s">
        <v>6619</v>
      </c>
    </row>
    <row r="856" spans="1:5" x14ac:dyDescent="0.25">
      <c r="A856" t="s">
        <v>4714</v>
      </c>
      <c r="B856" t="s">
        <v>20</v>
      </c>
      <c r="C856">
        <v>5</v>
      </c>
      <c r="D856">
        <v>7</v>
      </c>
      <c r="E856" s="10" t="s">
        <v>6619</v>
      </c>
    </row>
    <row r="857" spans="1:5" x14ac:dyDescent="0.25">
      <c r="A857" t="s">
        <v>4714</v>
      </c>
      <c r="B857" t="s">
        <v>20</v>
      </c>
      <c r="C857">
        <v>5</v>
      </c>
      <c r="D857">
        <v>8</v>
      </c>
      <c r="E857" s="10" t="s">
        <v>6619</v>
      </c>
    </row>
    <row r="858" spans="1:5" x14ac:dyDescent="0.25">
      <c r="A858" t="s">
        <v>4714</v>
      </c>
      <c r="B858" t="s">
        <v>20</v>
      </c>
      <c r="C858">
        <v>5</v>
      </c>
      <c r="D858">
        <v>9</v>
      </c>
      <c r="E858" s="10" t="s">
        <v>6619</v>
      </c>
    </row>
    <row r="859" spans="1:5" x14ac:dyDescent="0.25">
      <c r="A859" t="s">
        <v>4714</v>
      </c>
      <c r="B859" t="s">
        <v>20</v>
      </c>
      <c r="C859">
        <v>5</v>
      </c>
      <c r="D859">
        <v>10</v>
      </c>
      <c r="E859" s="10" t="s">
        <v>6619</v>
      </c>
    </row>
    <row r="860" spans="1:5" x14ac:dyDescent="0.25">
      <c r="A860" t="s">
        <v>4714</v>
      </c>
      <c r="B860" t="s">
        <v>20</v>
      </c>
      <c r="C860">
        <v>5</v>
      </c>
      <c r="D860">
        <v>11</v>
      </c>
      <c r="E860" s="10" t="s">
        <v>6619</v>
      </c>
    </row>
    <row r="861" spans="1:5" x14ac:dyDescent="0.25">
      <c r="A861" t="s">
        <v>4714</v>
      </c>
      <c r="B861" t="s">
        <v>20</v>
      </c>
      <c r="C861">
        <v>5</v>
      </c>
      <c r="D861">
        <v>12</v>
      </c>
      <c r="E861" s="10" t="s">
        <v>6619</v>
      </c>
    </row>
    <row r="862" spans="1:5" x14ac:dyDescent="0.25">
      <c r="A862" t="s">
        <v>4714</v>
      </c>
      <c r="B862" t="s">
        <v>20</v>
      </c>
      <c r="C862">
        <v>5</v>
      </c>
      <c r="D862">
        <v>13</v>
      </c>
      <c r="E862" s="10" t="s">
        <v>6619</v>
      </c>
    </row>
    <row r="863" spans="1:5" x14ac:dyDescent="0.25">
      <c r="A863" t="s">
        <v>4714</v>
      </c>
      <c r="B863" t="s">
        <v>20</v>
      </c>
      <c r="C863">
        <v>5</v>
      </c>
      <c r="D863">
        <v>14</v>
      </c>
      <c r="E863" s="10" t="s">
        <v>6619</v>
      </c>
    </row>
    <row r="864" spans="1:5" x14ac:dyDescent="0.25">
      <c r="A864" t="s">
        <v>4714</v>
      </c>
      <c r="B864" t="s">
        <v>20</v>
      </c>
      <c r="C864">
        <v>5</v>
      </c>
      <c r="D864">
        <v>15</v>
      </c>
      <c r="E864" s="10" t="s">
        <v>6619</v>
      </c>
    </row>
    <row r="865" spans="1:5" x14ac:dyDescent="0.25">
      <c r="A865" t="s">
        <v>4714</v>
      </c>
      <c r="B865" t="s">
        <v>20</v>
      </c>
      <c r="C865">
        <v>6</v>
      </c>
      <c r="D865">
        <v>0</v>
      </c>
      <c r="E865" s="10" t="s">
        <v>6619</v>
      </c>
    </row>
    <row r="866" spans="1:5" x14ac:dyDescent="0.25">
      <c r="A866" t="s">
        <v>4714</v>
      </c>
      <c r="B866" t="s">
        <v>20</v>
      </c>
      <c r="C866">
        <v>6</v>
      </c>
      <c r="D866">
        <v>1</v>
      </c>
      <c r="E866" s="10" t="s">
        <v>6619</v>
      </c>
    </row>
    <row r="867" spans="1:5" x14ac:dyDescent="0.25">
      <c r="A867" t="s">
        <v>4714</v>
      </c>
      <c r="B867" t="s">
        <v>20</v>
      </c>
      <c r="C867">
        <v>6</v>
      </c>
      <c r="D867">
        <v>2</v>
      </c>
      <c r="E867" s="10" t="s">
        <v>6619</v>
      </c>
    </row>
    <row r="868" spans="1:5" x14ac:dyDescent="0.25">
      <c r="A868" t="s">
        <v>4714</v>
      </c>
      <c r="B868" t="s">
        <v>20</v>
      </c>
      <c r="C868">
        <v>6</v>
      </c>
      <c r="D868">
        <v>3</v>
      </c>
      <c r="E868" s="10" t="s">
        <v>6619</v>
      </c>
    </row>
    <row r="869" spans="1:5" x14ac:dyDescent="0.25">
      <c r="A869" t="s">
        <v>4714</v>
      </c>
      <c r="B869" t="s">
        <v>20</v>
      </c>
      <c r="C869">
        <v>6</v>
      </c>
      <c r="D869">
        <v>4</v>
      </c>
      <c r="E869" s="10" t="s">
        <v>6619</v>
      </c>
    </row>
    <row r="870" spans="1:5" x14ac:dyDescent="0.25">
      <c r="A870" t="s">
        <v>4714</v>
      </c>
      <c r="B870" t="s">
        <v>20</v>
      </c>
      <c r="C870">
        <v>6</v>
      </c>
      <c r="D870">
        <v>5</v>
      </c>
      <c r="E870" s="10" t="s">
        <v>6619</v>
      </c>
    </row>
    <row r="871" spans="1:5" x14ac:dyDescent="0.25">
      <c r="A871" t="s">
        <v>4714</v>
      </c>
      <c r="B871" t="s">
        <v>20</v>
      </c>
      <c r="C871">
        <v>6</v>
      </c>
      <c r="D871">
        <v>6</v>
      </c>
      <c r="E871" s="10" t="s">
        <v>6619</v>
      </c>
    </row>
    <row r="872" spans="1:5" x14ac:dyDescent="0.25">
      <c r="A872" t="s">
        <v>4714</v>
      </c>
      <c r="B872" t="s">
        <v>20</v>
      </c>
      <c r="C872">
        <v>6</v>
      </c>
      <c r="D872">
        <v>7</v>
      </c>
      <c r="E872" s="10" t="s">
        <v>6619</v>
      </c>
    </row>
    <row r="873" spans="1:5" x14ac:dyDescent="0.25">
      <c r="A873" t="s">
        <v>4714</v>
      </c>
      <c r="B873" t="s">
        <v>20</v>
      </c>
      <c r="C873">
        <v>6</v>
      </c>
      <c r="D873">
        <v>8</v>
      </c>
      <c r="E873" s="10" t="s">
        <v>6619</v>
      </c>
    </row>
    <row r="874" spans="1:5" x14ac:dyDescent="0.25">
      <c r="A874" t="s">
        <v>4714</v>
      </c>
      <c r="B874" t="s">
        <v>20</v>
      </c>
      <c r="C874">
        <v>6</v>
      </c>
      <c r="D874">
        <v>9</v>
      </c>
      <c r="E874" s="10" t="s">
        <v>6619</v>
      </c>
    </row>
    <row r="875" spans="1:5" x14ac:dyDescent="0.25">
      <c r="A875" t="s">
        <v>4714</v>
      </c>
      <c r="B875" t="s">
        <v>20</v>
      </c>
      <c r="C875">
        <v>6</v>
      </c>
      <c r="D875">
        <v>10</v>
      </c>
      <c r="E875" s="10" t="s">
        <v>6619</v>
      </c>
    </row>
    <row r="876" spans="1:5" x14ac:dyDescent="0.25">
      <c r="A876" t="s">
        <v>4714</v>
      </c>
      <c r="B876" t="s">
        <v>20</v>
      </c>
      <c r="C876">
        <v>6</v>
      </c>
      <c r="D876">
        <v>11</v>
      </c>
      <c r="E876" s="10" t="s">
        <v>6619</v>
      </c>
    </row>
    <row r="877" spans="1:5" x14ac:dyDescent="0.25">
      <c r="A877" t="s">
        <v>4714</v>
      </c>
      <c r="B877" t="s">
        <v>20</v>
      </c>
      <c r="C877">
        <v>6</v>
      </c>
      <c r="D877">
        <v>12</v>
      </c>
      <c r="E877" s="10" t="s">
        <v>6619</v>
      </c>
    </row>
    <row r="878" spans="1:5" x14ac:dyDescent="0.25">
      <c r="A878" t="s">
        <v>4714</v>
      </c>
      <c r="B878" t="s">
        <v>20</v>
      </c>
      <c r="C878">
        <v>6</v>
      </c>
      <c r="D878">
        <v>13</v>
      </c>
      <c r="E878" s="10" t="s">
        <v>6619</v>
      </c>
    </row>
    <row r="879" spans="1:5" x14ac:dyDescent="0.25">
      <c r="A879" t="s">
        <v>4714</v>
      </c>
      <c r="B879" t="s">
        <v>20</v>
      </c>
      <c r="C879">
        <v>6</v>
      </c>
      <c r="D879">
        <v>14</v>
      </c>
      <c r="E879" s="10" t="s">
        <v>6619</v>
      </c>
    </row>
    <row r="880" spans="1:5" x14ac:dyDescent="0.25">
      <c r="A880" t="s">
        <v>4714</v>
      </c>
      <c r="B880" t="s">
        <v>20</v>
      </c>
      <c r="C880">
        <v>6</v>
      </c>
      <c r="D880">
        <v>15</v>
      </c>
      <c r="E880" s="10" t="s">
        <v>6619</v>
      </c>
    </row>
    <row r="881" spans="1:5" x14ac:dyDescent="0.25">
      <c r="A881" t="s">
        <v>4714</v>
      </c>
      <c r="B881" t="s">
        <v>20</v>
      </c>
      <c r="C881">
        <v>7</v>
      </c>
      <c r="D881">
        <v>0</v>
      </c>
      <c r="E881" s="10" t="s">
        <v>6619</v>
      </c>
    </row>
    <row r="882" spans="1:5" x14ac:dyDescent="0.25">
      <c r="A882" t="s">
        <v>4714</v>
      </c>
      <c r="B882" t="s">
        <v>20</v>
      </c>
      <c r="C882">
        <v>7</v>
      </c>
      <c r="D882">
        <v>1</v>
      </c>
      <c r="E882" s="10" t="s">
        <v>6619</v>
      </c>
    </row>
    <row r="883" spans="1:5" x14ac:dyDescent="0.25">
      <c r="A883" t="s">
        <v>4714</v>
      </c>
      <c r="B883" t="s">
        <v>20</v>
      </c>
      <c r="C883">
        <v>7</v>
      </c>
      <c r="D883">
        <v>2</v>
      </c>
      <c r="E883" s="10" t="s">
        <v>6619</v>
      </c>
    </row>
    <row r="884" spans="1:5" x14ac:dyDescent="0.25">
      <c r="A884" t="s">
        <v>4714</v>
      </c>
      <c r="B884" t="s">
        <v>20</v>
      </c>
      <c r="C884">
        <v>7</v>
      </c>
      <c r="D884">
        <v>3</v>
      </c>
      <c r="E884" s="10" t="s">
        <v>6619</v>
      </c>
    </row>
    <row r="885" spans="1:5" x14ac:dyDescent="0.25">
      <c r="A885" t="s">
        <v>4714</v>
      </c>
      <c r="B885" t="s">
        <v>20</v>
      </c>
      <c r="C885">
        <v>7</v>
      </c>
      <c r="D885">
        <v>4</v>
      </c>
      <c r="E885" s="10" t="s">
        <v>6619</v>
      </c>
    </row>
    <row r="886" spans="1:5" x14ac:dyDescent="0.25">
      <c r="A886" t="s">
        <v>4714</v>
      </c>
      <c r="B886" t="s">
        <v>20</v>
      </c>
      <c r="C886">
        <v>7</v>
      </c>
      <c r="D886">
        <v>5</v>
      </c>
      <c r="E886" s="10" t="s">
        <v>6619</v>
      </c>
    </row>
    <row r="887" spans="1:5" x14ac:dyDescent="0.25">
      <c r="A887" t="s">
        <v>4714</v>
      </c>
      <c r="B887" t="s">
        <v>20</v>
      </c>
      <c r="C887">
        <v>7</v>
      </c>
      <c r="D887">
        <v>6</v>
      </c>
      <c r="E887" s="10" t="s">
        <v>6619</v>
      </c>
    </row>
    <row r="888" spans="1:5" x14ac:dyDescent="0.25">
      <c r="A888" t="s">
        <v>4714</v>
      </c>
      <c r="B888" t="s">
        <v>20</v>
      </c>
      <c r="C888">
        <v>7</v>
      </c>
      <c r="D888">
        <v>7</v>
      </c>
      <c r="E888" s="10" t="s">
        <v>6619</v>
      </c>
    </row>
    <row r="889" spans="1:5" x14ac:dyDescent="0.25">
      <c r="A889" t="s">
        <v>4714</v>
      </c>
      <c r="B889" t="s">
        <v>20</v>
      </c>
      <c r="C889">
        <v>7</v>
      </c>
      <c r="D889">
        <v>8</v>
      </c>
      <c r="E889" s="10" t="s">
        <v>6619</v>
      </c>
    </row>
    <row r="890" spans="1:5" x14ac:dyDescent="0.25">
      <c r="A890" t="s">
        <v>4714</v>
      </c>
      <c r="B890" t="s">
        <v>20</v>
      </c>
      <c r="C890">
        <v>7</v>
      </c>
      <c r="D890">
        <v>9</v>
      </c>
      <c r="E890" s="10" t="s">
        <v>6619</v>
      </c>
    </row>
    <row r="891" spans="1:5" x14ac:dyDescent="0.25">
      <c r="A891" t="s">
        <v>4714</v>
      </c>
      <c r="B891" t="s">
        <v>20</v>
      </c>
      <c r="C891">
        <v>7</v>
      </c>
      <c r="D891">
        <v>10</v>
      </c>
      <c r="E891" s="10" t="s">
        <v>6619</v>
      </c>
    </row>
    <row r="892" spans="1:5" x14ac:dyDescent="0.25">
      <c r="A892" t="s">
        <v>4714</v>
      </c>
      <c r="B892" t="s">
        <v>20</v>
      </c>
      <c r="C892">
        <v>7</v>
      </c>
      <c r="D892">
        <v>11</v>
      </c>
      <c r="E892" s="10" t="s">
        <v>6619</v>
      </c>
    </row>
    <row r="893" spans="1:5" x14ac:dyDescent="0.25">
      <c r="A893" t="s">
        <v>4714</v>
      </c>
      <c r="B893" t="s">
        <v>20</v>
      </c>
      <c r="C893">
        <v>7</v>
      </c>
      <c r="D893">
        <v>12</v>
      </c>
      <c r="E893" s="10" t="s">
        <v>6619</v>
      </c>
    </row>
    <row r="894" spans="1:5" x14ac:dyDescent="0.25">
      <c r="A894" t="s">
        <v>4714</v>
      </c>
      <c r="B894" t="s">
        <v>20</v>
      </c>
      <c r="C894">
        <v>7</v>
      </c>
      <c r="D894">
        <v>13</v>
      </c>
      <c r="E894" s="10" t="s">
        <v>6619</v>
      </c>
    </row>
    <row r="895" spans="1:5" x14ac:dyDescent="0.25">
      <c r="A895" t="s">
        <v>4714</v>
      </c>
      <c r="B895" t="s">
        <v>20</v>
      </c>
      <c r="C895">
        <v>7</v>
      </c>
      <c r="D895">
        <v>14</v>
      </c>
      <c r="E895" s="10" t="s">
        <v>6619</v>
      </c>
    </row>
    <row r="896" spans="1:5" x14ac:dyDescent="0.25">
      <c r="A896" t="s">
        <v>4714</v>
      </c>
      <c r="B896" t="s">
        <v>20</v>
      </c>
      <c r="C896">
        <v>7</v>
      </c>
      <c r="D896">
        <v>15</v>
      </c>
      <c r="E896" s="10" t="s">
        <v>6619</v>
      </c>
    </row>
    <row r="897" spans="1:5" x14ac:dyDescent="0.25">
      <c r="A897" t="s">
        <v>4714</v>
      </c>
      <c r="B897" t="s">
        <v>20</v>
      </c>
      <c r="C897">
        <v>8</v>
      </c>
      <c r="D897">
        <v>0</v>
      </c>
      <c r="E897" s="10" t="s">
        <v>6619</v>
      </c>
    </row>
    <row r="898" spans="1:5" x14ac:dyDescent="0.25">
      <c r="A898" t="s">
        <v>4714</v>
      </c>
      <c r="B898" t="s">
        <v>20</v>
      </c>
      <c r="C898">
        <v>8</v>
      </c>
      <c r="D898">
        <v>1</v>
      </c>
      <c r="E898" s="10" t="s">
        <v>6619</v>
      </c>
    </row>
    <row r="899" spans="1:5" x14ac:dyDescent="0.25">
      <c r="A899" t="s">
        <v>4714</v>
      </c>
      <c r="B899" t="s">
        <v>20</v>
      </c>
      <c r="C899">
        <v>8</v>
      </c>
      <c r="D899">
        <v>2</v>
      </c>
      <c r="E899" s="10" t="s">
        <v>6619</v>
      </c>
    </row>
    <row r="900" spans="1:5" x14ac:dyDescent="0.25">
      <c r="A900" t="s">
        <v>4714</v>
      </c>
      <c r="B900" t="s">
        <v>20</v>
      </c>
      <c r="C900">
        <v>8</v>
      </c>
      <c r="D900">
        <v>3</v>
      </c>
      <c r="E900" s="10" t="s">
        <v>6619</v>
      </c>
    </row>
    <row r="901" spans="1:5" x14ac:dyDescent="0.25">
      <c r="A901" t="s">
        <v>4714</v>
      </c>
      <c r="B901" t="s">
        <v>20</v>
      </c>
      <c r="C901">
        <v>8</v>
      </c>
      <c r="D901">
        <v>4</v>
      </c>
      <c r="E901" s="10" t="s">
        <v>6619</v>
      </c>
    </row>
    <row r="902" spans="1:5" x14ac:dyDescent="0.25">
      <c r="A902" t="s">
        <v>4714</v>
      </c>
      <c r="B902" t="s">
        <v>20</v>
      </c>
      <c r="C902">
        <v>8</v>
      </c>
      <c r="D902">
        <v>5</v>
      </c>
      <c r="E902" s="10" t="s">
        <v>6619</v>
      </c>
    </row>
    <row r="903" spans="1:5" x14ac:dyDescent="0.25">
      <c r="A903" t="s">
        <v>4714</v>
      </c>
      <c r="B903" t="s">
        <v>20</v>
      </c>
      <c r="C903">
        <v>8</v>
      </c>
      <c r="D903">
        <v>6</v>
      </c>
      <c r="E903" s="10" t="s">
        <v>6619</v>
      </c>
    </row>
    <row r="904" spans="1:5" x14ac:dyDescent="0.25">
      <c r="A904" t="s">
        <v>4714</v>
      </c>
      <c r="B904" t="s">
        <v>20</v>
      </c>
      <c r="C904">
        <v>8</v>
      </c>
      <c r="D904">
        <v>7</v>
      </c>
      <c r="E904" s="10" t="s">
        <v>6619</v>
      </c>
    </row>
    <row r="905" spans="1:5" x14ac:dyDescent="0.25">
      <c r="A905" t="s">
        <v>4714</v>
      </c>
      <c r="B905" t="s">
        <v>20</v>
      </c>
      <c r="C905">
        <v>8</v>
      </c>
      <c r="D905">
        <v>8</v>
      </c>
      <c r="E905" s="10" t="s">
        <v>6619</v>
      </c>
    </row>
    <row r="906" spans="1:5" x14ac:dyDescent="0.25">
      <c r="A906" t="s">
        <v>4714</v>
      </c>
      <c r="B906" t="s">
        <v>20</v>
      </c>
      <c r="C906">
        <v>8</v>
      </c>
      <c r="D906">
        <v>9</v>
      </c>
      <c r="E906" s="10" t="s">
        <v>6619</v>
      </c>
    </row>
    <row r="907" spans="1:5" x14ac:dyDescent="0.25">
      <c r="A907" t="s">
        <v>4714</v>
      </c>
      <c r="B907" t="s">
        <v>20</v>
      </c>
      <c r="C907">
        <v>8</v>
      </c>
      <c r="D907">
        <v>10</v>
      </c>
      <c r="E907" s="10" t="s">
        <v>6619</v>
      </c>
    </row>
    <row r="908" spans="1:5" x14ac:dyDescent="0.25">
      <c r="A908" t="s">
        <v>4714</v>
      </c>
      <c r="B908" t="s">
        <v>20</v>
      </c>
      <c r="C908">
        <v>8</v>
      </c>
      <c r="D908">
        <v>11</v>
      </c>
      <c r="E908" s="10" t="s">
        <v>6619</v>
      </c>
    </row>
    <row r="909" spans="1:5" x14ac:dyDescent="0.25">
      <c r="A909" t="s">
        <v>4714</v>
      </c>
      <c r="B909" t="s">
        <v>20</v>
      </c>
      <c r="C909">
        <v>8</v>
      </c>
      <c r="D909">
        <v>12</v>
      </c>
      <c r="E909" s="10" t="s">
        <v>6619</v>
      </c>
    </row>
    <row r="910" spans="1:5" x14ac:dyDescent="0.25">
      <c r="A910" t="s">
        <v>4714</v>
      </c>
      <c r="B910" t="s">
        <v>20</v>
      </c>
      <c r="C910">
        <v>8</v>
      </c>
      <c r="D910">
        <v>13</v>
      </c>
      <c r="E910" s="10" t="s">
        <v>6619</v>
      </c>
    </row>
    <row r="911" spans="1:5" x14ac:dyDescent="0.25">
      <c r="A911" t="s">
        <v>4714</v>
      </c>
      <c r="B911" t="s">
        <v>20</v>
      </c>
      <c r="C911">
        <v>8</v>
      </c>
      <c r="D911">
        <v>14</v>
      </c>
      <c r="E911" s="10" t="s">
        <v>6619</v>
      </c>
    </row>
    <row r="912" spans="1:5" x14ac:dyDescent="0.25">
      <c r="A912" t="s">
        <v>4714</v>
      </c>
      <c r="B912" t="s">
        <v>20</v>
      </c>
      <c r="C912">
        <v>8</v>
      </c>
      <c r="D912">
        <v>15</v>
      </c>
      <c r="E912" s="10" t="s">
        <v>6619</v>
      </c>
    </row>
    <row r="913" spans="1:5" x14ac:dyDescent="0.25">
      <c r="A913" t="s">
        <v>4714</v>
      </c>
      <c r="B913" t="s">
        <v>20</v>
      </c>
      <c r="C913">
        <v>9</v>
      </c>
      <c r="D913">
        <v>0</v>
      </c>
      <c r="E913" s="10" t="s">
        <v>6619</v>
      </c>
    </row>
    <row r="914" spans="1:5" x14ac:dyDescent="0.25">
      <c r="A914" t="s">
        <v>4714</v>
      </c>
      <c r="B914" t="s">
        <v>20</v>
      </c>
      <c r="C914">
        <v>9</v>
      </c>
      <c r="D914">
        <v>1</v>
      </c>
      <c r="E914" s="10" t="s">
        <v>6619</v>
      </c>
    </row>
    <row r="915" spans="1:5" x14ac:dyDescent="0.25">
      <c r="A915" t="s">
        <v>4714</v>
      </c>
      <c r="B915" t="s">
        <v>20</v>
      </c>
      <c r="C915">
        <v>9</v>
      </c>
      <c r="D915">
        <v>2</v>
      </c>
      <c r="E915" s="10" t="s">
        <v>6619</v>
      </c>
    </row>
    <row r="916" spans="1:5" x14ac:dyDescent="0.25">
      <c r="A916" t="s">
        <v>4714</v>
      </c>
      <c r="B916" t="s">
        <v>20</v>
      </c>
      <c r="C916">
        <v>9</v>
      </c>
      <c r="D916">
        <v>3</v>
      </c>
      <c r="E916" s="10" t="s">
        <v>6619</v>
      </c>
    </row>
    <row r="917" spans="1:5" x14ac:dyDescent="0.25">
      <c r="A917" t="s">
        <v>4714</v>
      </c>
      <c r="B917" t="s">
        <v>20</v>
      </c>
      <c r="C917">
        <v>9</v>
      </c>
      <c r="D917">
        <v>4</v>
      </c>
      <c r="E917" s="10" t="s">
        <v>6619</v>
      </c>
    </row>
    <row r="918" spans="1:5" x14ac:dyDescent="0.25">
      <c r="A918" t="s">
        <v>4714</v>
      </c>
      <c r="B918" t="s">
        <v>20</v>
      </c>
      <c r="C918">
        <v>9</v>
      </c>
      <c r="D918">
        <v>5</v>
      </c>
      <c r="E918" s="10" t="s">
        <v>6619</v>
      </c>
    </row>
    <row r="919" spans="1:5" x14ac:dyDescent="0.25">
      <c r="A919" t="s">
        <v>4714</v>
      </c>
      <c r="B919" t="s">
        <v>20</v>
      </c>
      <c r="C919">
        <v>9</v>
      </c>
      <c r="D919">
        <v>6</v>
      </c>
      <c r="E919" s="10" t="s">
        <v>6619</v>
      </c>
    </row>
    <row r="920" spans="1:5" x14ac:dyDescent="0.25">
      <c r="A920" t="s">
        <v>4714</v>
      </c>
      <c r="B920" t="s">
        <v>20</v>
      </c>
      <c r="C920">
        <v>9</v>
      </c>
      <c r="D920">
        <v>7</v>
      </c>
      <c r="E920" s="10" t="s">
        <v>6619</v>
      </c>
    </row>
    <row r="921" spans="1:5" x14ac:dyDescent="0.25">
      <c r="A921" t="s">
        <v>4714</v>
      </c>
      <c r="B921" t="s">
        <v>20</v>
      </c>
      <c r="C921">
        <v>9</v>
      </c>
      <c r="D921">
        <v>8</v>
      </c>
      <c r="E921" s="10" t="s">
        <v>6619</v>
      </c>
    </row>
    <row r="922" spans="1:5" x14ac:dyDescent="0.25">
      <c r="A922" t="s">
        <v>4714</v>
      </c>
      <c r="B922" t="s">
        <v>20</v>
      </c>
      <c r="C922">
        <v>9</v>
      </c>
      <c r="D922">
        <v>9</v>
      </c>
      <c r="E922" s="10" t="s">
        <v>6619</v>
      </c>
    </row>
    <row r="923" spans="1:5" x14ac:dyDescent="0.25">
      <c r="A923" t="s">
        <v>4714</v>
      </c>
      <c r="B923" t="s">
        <v>20</v>
      </c>
      <c r="C923">
        <v>9</v>
      </c>
      <c r="D923">
        <v>10</v>
      </c>
      <c r="E923" s="10" t="s">
        <v>6619</v>
      </c>
    </row>
    <row r="924" spans="1:5" x14ac:dyDescent="0.25">
      <c r="A924" t="s">
        <v>4714</v>
      </c>
      <c r="B924" t="s">
        <v>20</v>
      </c>
      <c r="C924">
        <v>9</v>
      </c>
      <c r="D924">
        <v>11</v>
      </c>
      <c r="E924" s="10" t="s">
        <v>6619</v>
      </c>
    </row>
    <row r="925" spans="1:5" x14ac:dyDescent="0.25">
      <c r="A925" t="s">
        <v>4714</v>
      </c>
      <c r="B925" t="s">
        <v>20</v>
      </c>
      <c r="C925">
        <v>9</v>
      </c>
      <c r="D925">
        <v>12</v>
      </c>
      <c r="E925" s="10" t="s">
        <v>6619</v>
      </c>
    </row>
    <row r="926" spans="1:5" x14ac:dyDescent="0.25">
      <c r="A926" t="s">
        <v>4714</v>
      </c>
      <c r="B926" t="s">
        <v>20</v>
      </c>
      <c r="C926">
        <v>9</v>
      </c>
      <c r="D926">
        <v>13</v>
      </c>
      <c r="E926" s="10" t="s">
        <v>6619</v>
      </c>
    </row>
    <row r="927" spans="1:5" x14ac:dyDescent="0.25">
      <c r="A927" t="s">
        <v>4714</v>
      </c>
      <c r="B927" t="s">
        <v>20</v>
      </c>
      <c r="C927">
        <v>9</v>
      </c>
      <c r="D927">
        <v>14</v>
      </c>
      <c r="E927" s="10" t="s">
        <v>6619</v>
      </c>
    </row>
    <row r="928" spans="1:5" x14ac:dyDescent="0.25">
      <c r="A928" t="s">
        <v>4714</v>
      </c>
      <c r="B928" t="s">
        <v>20</v>
      </c>
      <c r="C928">
        <v>9</v>
      </c>
      <c r="D928">
        <v>15</v>
      </c>
      <c r="E928" s="10" t="s">
        <v>6619</v>
      </c>
    </row>
    <row r="929" spans="1:5" x14ac:dyDescent="0.25">
      <c r="A929" t="s">
        <v>4714</v>
      </c>
      <c r="B929" t="s">
        <v>20</v>
      </c>
      <c r="C929">
        <v>10</v>
      </c>
      <c r="D929">
        <v>0</v>
      </c>
      <c r="E929" s="10" t="s">
        <v>6619</v>
      </c>
    </row>
    <row r="930" spans="1:5" x14ac:dyDescent="0.25">
      <c r="A930" t="s">
        <v>4714</v>
      </c>
      <c r="B930" t="s">
        <v>20</v>
      </c>
      <c r="C930">
        <v>10</v>
      </c>
      <c r="D930">
        <v>1</v>
      </c>
      <c r="E930" s="10" t="s">
        <v>6619</v>
      </c>
    </row>
    <row r="931" spans="1:5" x14ac:dyDescent="0.25">
      <c r="A931" t="s">
        <v>4714</v>
      </c>
      <c r="B931" t="s">
        <v>20</v>
      </c>
      <c r="C931">
        <v>10</v>
      </c>
      <c r="D931">
        <v>2</v>
      </c>
      <c r="E931" s="10" t="s">
        <v>6619</v>
      </c>
    </row>
    <row r="932" spans="1:5" x14ac:dyDescent="0.25">
      <c r="A932" t="s">
        <v>4714</v>
      </c>
      <c r="B932" t="s">
        <v>20</v>
      </c>
      <c r="C932">
        <v>10</v>
      </c>
      <c r="D932">
        <v>3</v>
      </c>
      <c r="E932" s="10" t="s">
        <v>6619</v>
      </c>
    </row>
    <row r="933" spans="1:5" x14ac:dyDescent="0.25">
      <c r="A933" t="s">
        <v>4714</v>
      </c>
      <c r="B933" t="s">
        <v>20</v>
      </c>
      <c r="C933">
        <v>10</v>
      </c>
      <c r="D933">
        <v>4</v>
      </c>
      <c r="E933" s="10" t="s">
        <v>6619</v>
      </c>
    </row>
    <row r="934" spans="1:5" x14ac:dyDescent="0.25">
      <c r="A934" t="s">
        <v>4714</v>
      </c>
      <c r="B934" t="s">
        <v>20</v>
      </c>
      <c r="C934">
        <v>10</v>
      </c>
      <c r="D934">
        <v>5</v>
      </c>
      <c r="E934" s="10" t="s">
        <v>6619</v>
      </c>
    </row>
    <row r="935" spans="1:5" x14ac:dyDescent="0.25">
      <c r="A935" t="s">
        <v>4714</v>
      </c>
      <c r="B935" t="s">
        <v>20</v>
      </c>
      <c r="C935">
        <v>10</v>
      </c>
      <c r="D935">
        <v>6</v>
      </c>
      <c r="E935" s="10" t="s">
        <v>6619</v>
      </c>
    </row>
    <row r="936" spans="1:5" x14ac:dyDescent="0.25">
      <c r="A936" t="s">
        <v>4714</v>
      </c>
      <c r="B936" t="s">
        <v>20</v>
      </c>
      <c r="C936">
        <v>10</v>
      </c>
      <c r="D936">
        <v>7</v>
      </c>
      <c r="E936" s="10" t="s">
        <v>6619</v>
      </c>
    </row>
    <row r="937" spans="1:5" x14ac:dyDescent="0.25">
      <c r="A937" t="s">
        <v>4714</v>
      </c>
      <c r="B937" t="s">
        <v>20</v>
      </c>
      <c r="C937">
        <v>10</v>
      </c>
      <c r="D937">
        <v>8</v>
      </c>
      <c r="E937" s="10" t="s">
        <v>6619</v>
      </c>
    </row>
    <row r="938" spans="1:5" x14ac:dyDescent="0.25">
      <c r="A938" t="s">
        <v>4714</v>
      </c>
      <c r="B938" t="s">
        <v>20</v>
      </c>
      <c r="C938">
        <v>10</v>
      </c>
      <c r="D938">
        <v>9</v>
      </c>
      <c r="E938" s="10" t="s">
        <v>6619</v>
      </c>
    </row>
    <row r="939" spans="1:5" x14ac:dyDescent="0.25">
      <c r="A939" t="s">
        <v>4714</v>
      </c>
      <c r="B939" t="s">
        <v>20</v>
      </c>
      <c r="C939">
        <v>10</v>
      </c>
      <c r="D939">
        <v>10</v>
      </c>
      <c r="E939" s="10" t="s">
        <v>6619</v>
      </c>
    </row>
    <row r="940" spans="1:5" x14ac:dyDescent="0.25">
      <c r="A940" t="s">
        <v>4714</v>
      </c>
      <c r="B940" t="s">
        <v>20</v>
      </c>
      <c r="C940">
        <v>10</v>
      </c>
      <c r="D940">
        <v>11</v>
      </c>
      <c r="E940" s="10" t="s">
        <v>6619</v>
      </c>
    </row>
    <row r="941" spans="1:5" x14ac:dyDescent="0.25">
      <c r="A941" t="s">
        <v>4714</v>
      </c>
      <c r="B941" t="s">
        <v>20</v>
      </c>
      <c r="C941">
        <v>10</v>
      </c>
      <c r="D941">
        <v>12</v>
      </c>
      <c r="E941" s="10" t="s">
        <v>6619</v>
      </c>
    </row>
    <row r="942" spans="1:5" x14ac:dyDescent="0.25">
      <c r="A942" t="s">
        <v>4714</v>
      </c>
      <c r="B942" t="s">
        <v>20</v>
      </c>
      <c r="C942">
        <v>10</v>
      </c>
      <c r="D942">
        <v>13</v>
      </c>
      <c r="E942" s="10" t="s">
        <v>6619</v>
      </c>
    </row>
    <row r="943" spans="1:5" x14ac:dyDescent="0.25">
      <c r="A943" t="s">
        <v>4714</v>
      </c>
      <c r="B943" t="s">
        <v>20</v>
      </c>
      <c r="C943">
        <v>10</v>
      </c>
      <c r="D943">
        <v>14</v>
      </c>
      <c r="E943" s="10" t="s">
        <v>6619</v>
      </c>
    </row>
    <row r="944" spans="1:5" x14ac:dyDescent="0.25">
      <c r="A944" t="s">
        <v>4714</v>
      </c>
      <c r="B944" t="s">
        <v>20</v>
      </c>
      <c r="C944">
        <v>10</v>
      </c>
      <c r="D944">
        <v>15</v>
      </c>
      <c r="E944" s="10" t="s">
        <v>6619</v>
      </c>
    </row>
    <row r="945" spans="1:5" x14ac:dyDescent="0.25">
      <c r="A945" t="s">
        <v>4714</v>
      </c>
      <c r="B945" t="s">
        <v>20</v>
      </c>
      <c r="C945">
        <v>11</v>
      </c>
      <c r="D945">
        <v>0</v>
      </c>
      <c r="E945" s="10" t="s">
        <v>6619</v>
      </c>
    </row>
    <row r="946" spans="1:5" x14ac:dyDescent="0.25">
      <c r="A946" t="s">
        <v>4714</v>
      </c>
      <c r="B946" t="s">
        <v>20</v>
      </c>
      <c r="C946">
        <v>11</v>
      </c>
      <c r="D946">
        <v>1</v>
      </c>
      <c r="E946" s="10" t="s">
        <v>6619</v>
      </c>
    </row>
    <row r="947" spans="1:5" x14ac:dyDescent="0.25">
      <c r="A947" t="s">
        <v>4714</v>
      </c>
      <c r="B947" t="s">
        <v>20</v>
      </c>
      <c r="C947">
        <v>11</v>
      </c>
      <c r="D947">
        <v>2</v>
      </c>
      <c r="E947" s="10" t="s">
        <v>6619</v>
      </c>
    </row>
    <row r="948" spans="1:5" x14ac:dyDescent="0.25">
      <c r="A948" t="s">
        <v>4714</v>
      </c>
      <c r="B948" t="s">
        <v>20</v>
      </c>
      <c r="C948">
        <v>11</v>
      </c>
      <c r="D948">
        <v>3</v>
      </c>
      <c r="E948" s="10" t="s">
        <v>6619</v>
      </c>
    </row>
    <row r="949" spans="1:5" x14ac:dyDescent="0.25">
      <c r="A949" t="s">
        <v>4714</v>
      </c>
      <c r="B949" t="s">
        <v>20</v>
      </c>
      <c r="C949">
        <v>11</v>
      </c>
      <c r="D949">
        <v>4</v>
      </c>
      <c r="E949" s="10" t="s">
        <v>6619</v>
      </c>
    </row>
    <row r="950" spans="1:5" x14ac:dyDescent="0.25">
      <c r="A950" t="s">
        <v>4714</v>
      </c>
      <c r="B950" t="s">
        <v>20</v>
      </c>
      <c r="C950">
        <v>11</v>
      </c>
      <c r="D950">
        <v>5</v>
      </c>
      <c r="E950" s="10" t="s">
        <v>6619</v>
      </c>
    </row>
    <row r="951" spans="1:5" x14ac:dyDescent="0.25">
      <c r="A951" t="s">
        <v>4714</v>
      </c>
      <c r="B951" t="s">
        <v>20</v>
      </c>
      <c r="C951">
        <v>11</v>
      </c>
      <c r="D951">
        <v>6</v>
      </c>
      <c r="E951" s="10" t="s">
        <v>6619</v>
      </c>
    </row>
    <row r="952" spans="1:5" x14ac:dyDescent="0.25">
      <c r="A952" t="s">
        <v>4714</v>
      </c>
      <c r="B952" t="s">
        <v>20</v>
      </c>
      <c r="C952">
        <v>11</v>
      </c>
      <c r="D952">
        <v>7</v>
      </c>
      <c r="E952" s="10" t="s">
        <v>6619</v>
      </c>
    </row>
    <row r="953" spans="1:5" x14ac:dyDescent="0.25">
      <c r="A953" t="s">
        <v>4714</v>
      </c>
      <c r="B953" t="s">
        <v>20</v>
      </c>
      <c r="C953">
        <v>11</v>
      </c>
      <c r="D953">
        <v>8</v>
      </c>
      <c r="E953" s="10" t="s">
        <v>6619</v>
      </c>
    </row>
    <row r="954" spans="1:5" x14ac:dyDescent="0.25">
      <c r="A954" t="s">
        <v>4714</v>
      </c>
      <c r="B954" t="s">
        <v>20</v>
      </c>
      <c r="C954">
        <v>11</v>
      </c>
      <c r="D954">
        <v>9</v>
      </c>
      <c r="E954" s="10" t="s">
        <v>6619</v>
      </c>
    </row>
    <row r="955" spans="1:5" x14ac:dyDescent="0.25">
      <c r="A955" t="s">
        <v>4714</v>
      </c>
      <c r="B955" t="s">
        <v>20</v>
      </c>
      <c r="C955">
        <v>11</v>
      </c>
      <c r="D955">
        <v>10</v>
      </c>
      <c r="E955" s="10" t="s">
        <v>6619</v>
      </c>
    </row>
    <row r="956" spans="1:5" x14ac:dyDescent="0.25">
      <c r="A956" t="s">
        <v>4714</v>
      </c>
      <c r="B956" t="s">
        <v>20</v>
      </c>
      <c r="C956">
        <v>11</v>
      </c>
      <c r="D956">
        <v>11</v>
      </c>
      <c r="E956" s="10" t="s">
        <v>6619</v>
      </c>
    </row>
    <row r="957" spans="1:5" x14ac:dyDescent="0.25">
      <c r="A957" t="s">
        <v>4714</v>
      </c>
      <c r="B957" t="s">
        <v>20</v>
      </c>
      <c r="C957">
        <v>11</v>
      </c>
      <c r="D957">
        <v>12</v>
      </c>
      <c r="E957" s="10" t="s">
        <v>6619</v>
      </c>
    </row>
    <row r="958" spans="1:5" x14ac:dyDescent="0.25">
      <c r="A958" t="s">
        <v>4714</v>
      </c>
      <c r="B958" t="s">
        <v>20</v>
      </c>
      <c r="C958">
        <v>11</v>
      </c>
      <c r="D958">
        <v>13</v>
      </c>
      <c r="E958" s="10" t="s">
        <v>6619</v>
      </c>
    </row>
    <row r="959" spans="1:5" x14ac:dyDescent="0.25">
      <c r="A959" t="s">
        <v>4714</v>
      </c>
      <c r="B959" t="s">
        <v>20</v>
      </c>
      <c r="C959">
        <v>11</v>
      </c>
      <c r="D959">
        <v>14</v>
      </c>
      <c r="E959" s="10" t="s">
        <v>6619</v>
      </c>
    </row>
    <row r="960" spans="1:5" x14ac:dyDescent="0.25">
      <c r="A960" t="s">
        <v>4714</v>
      </c>
      <c r="B960" t="s">
        <v>20</v>
      </c>
      <c r="C960">
        <v>11</v>
      </c>
      <c r="D960">
        <v>15</v>
      </c>
      <c r="E960" s="10" t="s">
        <v>6619</v>
      </c>
    </row>
    <row r="961" spans="1:5" x14ac:dyDescent="0.25">
      <c r="A961" t="s">
        <v>4714</v>
      </c>
      <c r="B961" t="s">
        <v>20</v>
      </c>
      <c r="C961">
        <v>12</v>
      </c>
      <c r="D961">
        <v>0</v>
      </c>
      <c r="E961" s="10" t="s">
        <v>6619</v>
      </c>
    </row>
    <row r="962" spans="1:5" x14ac:dyDescent="0.25">
      <c r="A962" t="s">
        <v>4714</v>
      </c>
      <c r="B962" t="s">
        <v>20</v>
      </c>
      <c r="C962">
        <v>12</v>
      </c>
      <c r="D962">
        <v>1</v>
      </c>
      <c r="E962" s="10" t="s">
        <v>6619</v>
      </c>
    </row>
    <row r="963" spans="1:5" x14ac:dyDescent="0.25">
      <c r="A963" t="s">
        <v>4714</v>
      </c>
      <c r="B963" t="s">
        <v>20</v>
      </c>
      <c r="C963">
        <v>12</v>
      </c>
      <c r="D963">
        <v>2</v>
      </c>
      <c r="E963" s="10" t="s">
        <v>6619</v>
      </c>
    </row>
    <row r="964" spans="1:5" x14ac:dyDescent="0.25">
      <c r="A964" t="s">
        <v>4714</v>
      </c>
      <c r="B964" t="s">
        <v>20</v>
      </c>
      <c r="C964">
        <v>12</v>
      </c>
      <c r="D964">
        <v>3</v>
      </c>
      <c r="E964" s="10" t="s">
        <v>6619</v>
      </c>
    </row>
    <row r="965" spans="1:5" x14ac:dyDescent="0.25">
      <c r="A965" t="s">
        <v>4714</v>
      </c>
      <c r="B965" t="s">
        <v>20</v>
      </c>
      <c r="C965">
        <v>12</v>
      </c>
      <c r="D965">
        <v>4</v>
      </c>
      <c r="E965" s="10" t="s">
        <v>6619</v>
      </c>
    </row>
    <row r="966" spans="1:5" x14ac:dyDescent="0.25">
      <c r="A966" t="s">
        <v>4714</v>
      </c>
      <c r="B966" t="s">
        <v>20</v>
      </c>
      <c r="C966">
        <v>12</v>
      </c>
      <c r="D966">
        <v>5</v>
      </c>
      <c r="E966" s="10" t="s">
        <v>6619</v>
      </c>
    </row>
    <row r="967" spans="1:5" x14ac:dyDescent="0.25">
      <c r="A967" t="s">
        <v>4714</v>
      </c>
      <c r="B967" t="s">
        <v>20</v>
      </c>
      <c r="C967">
        <v>12</v>
      </c>
      <c r="D967">
        <v>6</v>
      </c>
      <c r="E967" s="10" t="s">
        <v>6619</v>
      </c>
    </row>
    <row r="968" spans="1:5" x14ac:dyDescent="0.25">
      <c r="A968" t="s">
        <v>4714</v>
      </c>
      <c r="B968" t="s">
        <v>20</v>
      </c>
      <c r="C968">
        <v>12</v>
      </c>
      <c r="D968">
        <v>7</v>
      </c>
      <c r="E968" s="10" t="s">
        <v>6619</v>
      </c>
    </row>
    <row r="969" spans="1:5" x14ac:dyDescent="0.25">
      <c r="A969" t="s">
        <v>4714</v>
      </c>
      <c r="B969" t="s">
        <v>20</v>
      </c>
      <c r="C969">
        <v>12</v>
      </c>
      <c r="D969">
        <v>8</v>
      </c>
      <c r="E969" s="10" t="s">
        <v>6619</v>
      </c>
    </row>
    <row r="970" spans="1:5" x14ac:dyDescent="0.25">
      <c r="A970" t="s">
        <v>4714</v>
      </c>
      <c r="B970" t="s">
        <v>20</v>
      </c>
      <c r="C970">
        <v>12</v>
      </c>
      <c r="D970">
        <v>9</v>
      </c>
      <c r="E970" s="10" t="s">
        <v>6619</v>
      </c>
    </row>
    <row r="971" spans="1:5" x14ac:dyDescent="0.25">
      <c r="A971" t="s">
        <v>4714</v>
      </c>
      <c r="B971" t="s">
        <v>20</v>
      </c>
      <c r="C971">
        <v>12</v>
      </c>
      <c r="D971">
        <v>10</v>
      </c>
      <c r="E971" s="10" t="s">
        <v>6619</v>
      </c>
    </row>
    <row r="972" spans="1:5" x14ac:dyDescent="0.25">
      <c r="A972" t="s">
        <v>4714</v>
      </c>
      <c r="B972" t="s">
        <v>20</v>
      </c>
      <c r="C972">
        <v>12</v>
      </c>
      <c r="D972">
        <v>11</v>
      </c>
      <c r="E972" s="10" t="s">
        <v>6619</v>
      </c>
    </row>
    <row r="973" spans="1:5" x14ac:dyDescent="0.25">
      <c r="A973" t="s">
        <v>4714</v>
      </c>
      <c r="B973" t="s">
        <v>20</v>
      </c>
      <c r="C973">
        <v>12</v>
      </c>
      <c r="D973">
        <v>12</v>
      </c>
      <c r="E973" s="10" t="s">
        <v>6619</v>
      </c>
    </row>
    <row r="974" spans="1:5" x14ac:dyDescent="0.25">
      <c r="A974" t="s">
        <v>4714</v>
      </c>
      <c r="B974" t="s">
        <v>20</v>
      </c>
      <c r="C974">
        <v>12</v>
      </c>
      <c r="D974">
        <v>13</v>
      </c>
      <c r="E974" s="10" t="s">
        <v>6619</v>
      </c>
    </row>
    <row r="975" spans="1:5" x14ac:dyDescent="0.25">
      <c r="A975" t="s">
        <v>4714</v>
      </c>
      <c r="B975" t="s">
        <v>20</v>
      </c>
      <c r="C975">
        <v>12</v>
      </c>
      <c r="D975">
        <v>14</v>
      </c>
      <c r="E975" s="10" t="s">
        <v>6619</v>
      </c>
    </row>
    <row r="976" spans="1:5" x14ac:dyDescent="0.25">
      <c r="A976" t="s">
        <v>4714</v>
      </c>
      <c r="B976" t="s">
        <v>20</v>
      </c>
      <c r="C976">
        <v>12</v>
      </c>
      <c r="D976">
        <v>15</v>
      </c>
      <c r="E976" s="10" t="s">
        <v>6619</v>
      </c>
    </row>
    <row r="977" spans="1:5" x14ac:dyDescent="0.25">
      <c r="A977" t="s">
        <v>4714</v>
      </c>
      <c r="B977" t="s">
        <v>20</v>
      </c>
      <c r="C977">
        <v>13</v>
      </c>
      <c r="D977">
        <v>0</v>
      </c>
      <c r="E977" s="10" t="s">
        <v>6619</v>
      </c>
    </row>
    <row r="978" spans="1:5" x14ac:dyDescent="0.25">
      <c r="A978" t="s">
        <v>4714</v>
      </c>
      <c r="B978" t="s">
        <v>20</v>
      </c>
      <c r="C978">
        <v>13</v>
      </c>
      <c r="D978">
        <v>1</v>
      </c>
      <c r="E978" s="10" t="s">
        <v>6619</v>
      </c>
    </row>
    <row r="979" spans="1:5" x14ac:dyDescent="0.25">
      <c r="A979" t="s">
        <v>4714</v>
      </c>
      <c r="B979" t="s">
        <v>20</v>
      </c>
      <c r="C979">
        <v>13</v>
      </c>
      <c r="D979">
        <v>2</v>
      </c>
      <c r="E979" s="10" t="s">
        <v>6619</v>
      </c>
    </row>
    <row r="980" spans="1:5" x14ac:dyDescent="0.25">
      <c r="A980" t="s">
        <v>4714</v>
      </c>
      <c r="B980" t="s">
        <v>20</v>
      </c>
      <c r="C980">
        <v>13</v>
      </c>
      <c r="D980">
        <v>3</v>
      </c>
      <c r="E980" s="10" t="s">
        <v>6619</v>
      </c>
    </row>
    <row r="981" spans="1:5" x14ac:dyDescent="0.25">
      <c r="A981" t="s">
        <v>4714</v>
      </c>
      <c r="B981" t="s">
        <v>20</v>
      </c>
      <c r="C981">
        <v>13</v>
      </c>
      <c r="D981">
        <v>4</v>
      </c>
      <c r="E981" s="10" t="s">
        <v>6619</v>
      </c>
    </row>
    <row r="982" spans="1:5" x14ac:dyDescent="0.25">
      <c r="A982" t="s">
        <v>4714</v>
      </c>
      <c r="B982" t="s">
        <v>20</v>
      </c>
      <c r="C982">
        <v>13</v>
      </c>
      <c r="D982">
        <v>5</v>
      </c>
      <c r="E982" s="10" t="s">
        <v>6619</v>
      </c>
    </row>
    <row r="983" spans="1:5" x14ac:dyDescent="0.25">
      <c r="A983" t="s">
        <v>4714</v>
      </c>
      <c r="B983" t="s">
        <v>20</v>
      </c>
      <c r="C983">
        <v>13</v>
      </c>
      <c r="D983">
        <v>6</v>
      </c>
      <c r="E983" s="10" t="s">
        <v>6619</v>
      </c>
    </row>
    <row r="984" spans="1:5" x14ac:dyDescent="0.25">
      <c r="A984" t="s">
        <v>4714</v>
      </c>
      <c r="B984" t="s">
        <v>20</v>
      </c>
      <c r="C984">
        <v>13</v>
      </c>
      <c r="D984">
        <v>7</v>
      </c>
      <c r="E984" s="10" t="s">
        <v>6619</v>
      </c>
    </row>
    <row r="985" spans="1:5" x14ac:dyDescent="0.25">
      <c r="A985" t="s">
        <v>4714</v>
      </c>
      <c r="B985" t="s">
        <v>20</v>
      </c>
      <c r="C985">
        <v>13</v>
      </c>
      <c r="D985">
        <v>8</v>
      </c>
      <c r="E985" s="10" t="s">
        <v>6619</v>
      </c>
    </row>
    <row r="986" spans="1:5" x14ac:dyDescent="0.25">
      <c r="A986" t="s">
        <v>4714</v>
      </c>
      <c r="B986" t="s">
        <v>20</v>
      </c>
      <c r="C986">
        <v>13</v>
      </c>
      <c r="D986">
        <v>9</v>
      </c>
      <c r="E986" s="10" t="s">
        <v>6619</v>
      </c>
    </row>
    <row r="987" spans="1:5" x14ac:dyDescent="0.25">
      <c r="A987" t="s">
        <v>4714</v>
      </c>
      <c r="B987" t="s">
        <v>20</v>
      </c>
      <c r="C987">
        <v>13</v>
      </c>
      <c r="D987">
        <v>10</v>
      </c>
      <c r="E987" s="10" t="s">
        <v>6619</v>
      </c>
    </row>
    <row r="988" spans="1:5" x14ac:dyDescent="0.25">
      <c r="A988" t="s">
        <v>4714</v>
      </c>
      <c r="B988" t="s">
        <v>20</v>
      </c>
      <c r="C988">
        <v>13</v>
      </c>
      <c r="D988">
        <v>11</v>
      </c>
      <c r="E988" s="10" t="s">
        <v>6619</v>
      </c>
    </row>
    <row r="989" spans="1:5" x14ac:dyDescent="0.25">
      <c r="A989" t="s">
        <v>4714</v>
      </c>
      <c r="B989" t="s">
        <v>20</v>
      </c>
      <c r="C989">
        <v>13</v>
      </c>
      <c r="D989">
        <v>12</v>
      </c>
      <c r="E989" s="10" t="s">
        <v>6619</v>
      </c>
    </row>
    <row r="990" spans="1:5" x14ac:dyDescent="0.25">
      <c r="A990" t="s">
        <v>4714</v>
      </c>
      <c r="B990" t="s">
        <v>20</v>
      </c>
      <c r="C990">
        <v>13</v>
      </c>
      <c r="D990">
        <v>13</v>
      </c>
      <c r="E990" s="10" t="s">
        <v>6619</v>
      </c>
    </row>
    <row r="991" spans="1:5" x14ac:dyDescent="0.25">
      <c r="A991" t="s">
        <v>4714</v>
      </c>
      <c r="B991" t="s">
        <v>20</v>
      </c>
      <c r="C991">
        <v>13</v>
      </c>
      <c r="D991">
        <v>14</v>
      </c>
      <c r="E991" s="10" t="s">
        <v>6619</v>
      </c>
    </row>
    <row r="992" spans="1:5" x14ac:dyDescent="0.25">
      <c r="A992" t="s">
        <v>4714</v>
      </c>
      <c r="B992" t="s">
        <v>20</v>
      </c>
      <c r="C992">
        <v>13</v>
      </c>
      <c r="D992">
        <v>15</v>
      </c>
      <c r="E992" s="10" t="s">
        <v>6619</v>
      </c>
    </row>
    <row r="993" spans="1:5" x14ac:dyDescent="0.25">
      <c r="A993" t="s">
        <v>4714</v>
      </c>
      <c r="B993" t="s">
        <v>20</v>
      </c>
      <c r="C993">
        <v>14</v>
      </c>
      <c r="D993">
        <v>0</v>
      </c>
      <c r="E993" s="10" t="s">
        <v>6619</v>
      </c>
    </row>
    <row r="994" spans="1:5" x14ac:dyDescent="0.25">
      <c r="A994" t="s">
        <v>4714</v>
      </c>
      <c r="B994" t="s">
        <v>20</v>
      </c>
      <c r="C994">
        <v>14</v>
      </c>
      <c r="D994">
        <v>1</v>
      </c>
      <c r="E994" s="10" t="s">
        <v>6619</v>
      </c>
    </row>
    <row r="995" spans="1:5" x14ac:dyDescent="0.25">
      <c r="A995" t="s">
        <v>4714</v>
      </c>
      <c r="B995" t="s">
        <v>20</v>
      </c>
      <c r="C995">
        <v>14</v>
      </c>
      <c r="D995">
        <v>2</v>
      </c>
      <c r="E995" s="10" t="s">
        <v>6619</v>
      </c>
    </row>
    <row r="996" spans="1:5" x14ac:dyDescent="0.25">
      <c r="A996" t="s">
        <v>4714</v>
      </c>
      <c r="B996" t="s">
        <v>20</v>
      </c>
      <c r="C996">
        <v>14</v>
      </c>
      <c r="D996">
        <v>3</v>
      </c>
      <c r="E996" s="10" t="s">
        <v>6619</v>
      </c>
    </row>
    <row r="997" spans="1:5" x14ac:dyDescent="0.25">
      <c r="A997" t="s">
        <v>4714</v>
      </c>
      <c r="B997" t="s">
        <v>20</v>
      </c>
      <c r="C997">
        <v>14</v>
      </c>
      <c r="D997">
        <v>4</v>
      </c>
      <c r="E997" s="10" t="s">
        <v>6619</v>
      </c>
    </row>
    <row r="998" spans="1:5" x14ac:dyDescent="0.25">
      <c r="A998" t="s">
        <v>4714</v>
      </c>
      <c r="B998" t="s">
        <v>20</v>
      </c>
      <c r="C998">
        <v>14</v>
      </c>
      <c r="D998">
        <v>5</v>
      </c>
      <c r="E998" s="10" t="s">
        <v>6619</v>
      </c>
    </row>
    <row r="999" spans="1:5" x14ac:dyDescent="0.25">
      <c r="A999" t="s">
        <v>4714</v>
      </c>
      <c r="B999" t="s">
        <v>20</v>
      </c>
      <c r="C999">
        <v>14</v>
      </c>
      <c r="D999">
        <v>6</v>
      </c>
      <c r="E999" s="10" t="s">
        <v>6619</v>
      </c>
    </row>
    <row r="1000" spans="1:5" x14ac:dyDescent="0.25">
      <c r="A1000" t="s">
        <v>4714</v>
      </c>
      <c r="B1000" t="s">
        <v>20</v>
      </c>
      <c r="C1000">
        <v>14</v>
      </c>
      <c r="D1000">
        <v>7</v>
      </c>
      <c r="E1000" s="10" t="s">
        <v>6619</v>
      </c>
    </row>
    <row r="1001" spans="1:5" x14ac:dyDescent="0.25">
      <c r="A1001" t="s">
        <v>4714</v>
      </c>
      <c r="B1001" t="s">
        <v>20</v>
      </c>
      <c r="C1001">
        <v>14</v>
      </c>
      <c r="D1001">
        <v>8</v>
      </c>
      <c r="E1001" s="10" t="s">
        <v>6619</v>
      </c>
    </row>
    <row r="1002" spans="1:5" x14ac:dyDescent="0.25">
      <c r="A1002" t="s">
        <v>4714</v>
      </c>
      <c r="B1002" t="s">
        <v>20</v>
      </c>
      <c r="C1002">
        <v>14</v>
      </c>
      <c r="D1002">
        <v>9</v>
      </c>
      <c r="E1002" s="10" t="s">
        <v>6619</v>
      </c>
    </row>
    <row r="1003" spans="1:5" x14ac:dyDescent="0.25">
      <c r="A1003" t="s">
        <v>4714</v>
      </c>
      <c r="B1003" t="s">
        <v>20</v>
      </c>
      <c r="C1003">
        <v>14</v>
      </c>
      <c r="D1003">
        <v>10</v>
      </c>
      <c r="E1003" s="10" t="s">
        <v>6619</v>
      </c>
    </row>
    <row r="1004" spans="1:5" x14ac:dyDescent="0.25">
      <c r="A1004" t="s">
        <v>4714</v>
      </c>
      <c r="B1004" t="s">
        <v>20</v>
      </c>
      <c r="C1004">
        <v>14</v>
      </c>
      <c r="D1004">
        <v>11</v>
      </c>
      <c r="E1004" s="10" t="s">
        <v>6619</v>
      </c>
    </row>
    <row r="1005" spans="1:5" x14ac:dyDescent="0.25">
      <c r="A1005" t="s">
        <v>4714</v>
      </c>
      <c r="B1005" t="s">
        <v>20</v>
      </c>
      <c r="C1005">
        <v>14</v>
      </c>
      <c r="D1005">
        <v>12</v>
      </c>
      <c r="E1005" s="10" t="s">
        <v>6619</v>
      </c>
    </row>
    <row r="1006" spans="1:5" x14ac:dyDescent="0.25">
      <c r="A1006" t="s">
        <v>4714</v>
      </c>
      <c r="B1006" t="s">
        <v>20</v>
      </c>
      <c r="C1006">
        <v>14</v>
      </c>
      <c r="D1006">
        <v>13</v>
      </c>
      <c r="E1006" s="10" t="s">
        <v>6619</v>
      </c>
    </row>
    <row r="1007" spans="1:5" x14ac:dyDescent="0.25">
      <c r="A1007" t="s">
        <v>4714</v>
      </c>
      <c r="B1007" t="s">
        <v>20</v>
      </c>
      <c r="C1007">
        <v>14</v>
      </c>
      <c r="D1007">
        <v>14</v>
      </c>
      <c r="E1007" s="10" t="s">
        <v>6619</v>
      </c>
    </row>
    <row r="1008" spans="1:5" x14ac:dyDescent="0.25">
      <c r="A1008" t="s">
        <v>4714</v>
      </c>
      <c r="B1008" t="s">
        <v>20</v>
      </c>
      <c r="C1008">
        <v>14</v>
      </c>
      <c r="D1008">
        <v>15</v>
      </c>
      <c r="E1008" s="10" t="s">
        <v>6619</v>
      </c>
    </row>
    <row r="1009" spans="1:5" x14ac:dyDescent="0.25">
      <c r="A1009" t="s">
        <v>4714</v>
      </c>
      <c r="B1009" t="s">
        <v>20</v>
      </c>
      <c r="C1009">
        <v>15</v>
      </c>
      <c r="D1009">
        <v>0</v>
      </c>
      <c r="E1009" s="10" t="s">
        <v>6619</v>
      </c>
    </row>
    <row r="1010" spans="1:5" x14ac:dyDescent="0.25">
      <c r="A1010" t="s">
        <v>4714</v>
      </c>
      <c r="B1010" t="s">
        <v>20</v>
      </c>
      <c r="C1010">
        <v>15</v>
      </c>
      <c r="D1010">
        <v>1</v>
      </c>
      <c r="E1010" s="10" t="s">
        <v>6619</v>
      </c>
    </row>
    <row r="1011" spans="1:5" x14ac:dyDescent="0.25">
      <c r="A1011" t="s">
        <v>4714</v>
      </c>
      <c r="B1011" t="s">
        <v>20</v>
      </c>
      <c r="C1011">
        <v>15</v>
      </c>
      <c r="D1011">
        <v>2</v>
      </c>
      <c r="E1011" s="10" t="s">
        <v>6619</v>
      </c>
    </row>
    <row r="1012" spans="1:5" x14ac:dyDescent="0.25">
      <c r="A1012" t="s">
        <v>4714</v>
      </c>
      <c r="B1012" t="s">
        <v>20</v>
      </c>
      <c r="C1012">
        <v>15</v>
      </c>
      <c r="D1012">
        <v>3</v>
      </c>
      <c r="E1012" s="10" t="s">
        <v>6619</v>
      </c>
    </row>
    <row r="1013" spans="1:5" x14ac:dyDescent="0.25">
      <c r="A1013" t="s">
        <v>4714</v>
      </c>
      <c r="B1013" t="s">
        <v>20</v>
      </c>
      <c r="C1013">
        <v>15</v>
      </c>
      <c r="D1013">
        <v>4</v>
      </c>
      <c r="E1013" s="10" t="s">
        <v>6619</v>
      </c>
    </row>
    <row r="1014" spans="1:5" x14ac:dyDescent="0.25">
      <c r="A1014" t="s">
        <v>4714</v>
      </c>
      <c r="B1014" t="s">
        <v>20</v>
      </c>
      <c r="C1014">
        <v>15</v>
      </c>
      <c r="D1014">
        <v>5</v>
      </c>
      <c r="E1014" s="10" t="s">
        <v>6619</v>
      </c>
    </row>
    <row r="1015" spans="1:5" x14ac:dyDescent="0.25">
      <c r="A1015" t="s">
        <v>4714</v>
      </c>
      <c r="B1015" t="s">
        <v>20</v>
      </c>
      <c r="C1015">
        <v>15</v>
      </c>
      <c r="D1015">
        <v>6</v>
      </c>
      <c r="E1015" s="10" t="s">
        <v>6619</v>
      </c>
    </row>
    <row r="1016" spans="1:5" x14ac:dyDescent="0.25">
      <c r="A1016" t="s">
        <v>4714</v>
      </c>
      <c r="B1016" t="s">
        <v>20</v>
      </c>
      <c r="C1016">
        <v>15</v>
      </c>
      <c r="D1016">
        <v>7</v>
      </c>
      <c r="E1016" s="10" t="s">
        <v>6619</v>
      </c>
    </row>
    <row r="1017" spans="1:5" x14ac:dyDescent="0.25">
      <c r="A1017" t="s">
        <v>4714</v>
      </c>
      <c r="B1017" t="s">
        <v>20</v>
      </c>
      <c r="C1017">
        <v>15</v>
      </c>
      <c r="D1017">
        <v>8</v>
      </c>
      <c r="E1017" s="10" t="s">
        <v>6619</v>
      </c>
    </row>
    <row r="1018" spans="1:5" x14ac:dyDescent="0.25">
      <c r="A1018" t="s">
        <v>4714</v>
      </c>
      <c r="B1018" t="s">
        <v>20</v>
      </c>
      <c r="C1018">
        <v>15</v>
      </c>
      <c r="D1018">
        <v>9</v>
      </c>
      <c r="E1018" s="10" t="s">
        <v>6619</v>
      </c>
    </row>
    <row r="1019" spans="1:5" x14ac:dyDescent="0.25">
      <c r="A1019" t="s">
        <v>4714</v>
      </c>
      <c r="B1019" t="s">
        <v>20</v>
      </c>
      <c r="C1019">
        <v>15</v>
      </c>
      <c r="D1019">
        <v>10</v>
      </c>
      <c r="E1019" s="10" t="s">
        <v>6619</v>
      </c>
    </row>
    <row r="1020" spans="1:5" x14ac:dyDescent="0.25">
      <c r="A1020" t="s">
        <v>4714</v>
      </c>
      <c r="B1020" t="s">
        <v>20</v>
      </c>
      <c r="C1020">
        <v>15</v>
      </c>
      <c r="D1020">
        <v>11</v>
      </c>
      <c r="E1020" s="10" t="s">
        <v>6619</v>
      </c>
    </row>
    <row r="1021" spans="1:5" x14ac:dyDescent="0.25">
      <c r="A1021" t="s">
        <v>4714</v>
      </c>
      <c r="B1021" t="s">
        <v>20</v>
      </c>
      <c r="C1021">
        <v>15</v>
      </c>
      <c r="D1021">
        <v>12</v>
      </c>
      <c r="E1021" s="10" t="s">
        <v>6619</v>
      </c>
    </row>
    <row r="1022" spans="1:5" x14ac:dyDescent="0.25">
      <c r="A1022" t="s">
        <v>4714</v>
      </c>
      <c r="B1022" t="s">
        <v>20</v>
      </c>
      <c r="C1022">
        <v>15</v>
      </c>
      <c r="D1022">
        <v>13</v>
      </c>
      <c r="E1022" s="10" t="s">
        <v>6619</v>
      </c>
    </row>
    <row r="1023" spans="1:5" x14ac:dyDescent="0.25">
      <c r="A1023" t="s">
        <v>4714</v>
      </c>
      <c r="B1023" t="s">
        <v>20</v>
      </c>
      <c r="C1023">
        <v>15</v>
      </c>
      <c r="D1023">
        <v>14</v>
      </c>
      <c r="E1023" s="10" t="s">
        <v>6619</v>
      </c>
    </row>
    <row r="1024" spans="1:5" x14ac:dyDescent="0.25">
      <c r="A1024" t="s">
        <v>4714</v>
      </c>
      <c r="B1024" t="s">
        <v>20</v>
      </c>
      <c r="C1024">
        <v>15</v>
      </c>
      <c r="D1024">
        <v>15</v>
      </c>
      <c r="E1024" s="10" t="s">
        <v>6619</v>
      </c>
    </row>
    <row r="1025" spans="1:5" x14ac:dyDescent="0.25">
      <c r="A1025" t="s">
        <v>6601</v>
      </c>
      <c r="B1025" t="s">
        <v>36</v>
      </c>
      <c r="C1025">
        <v>0</v>
      </c>
      <c r="D1025">
        <v>0</v>
      </c>
      <c r="E1025" s="10" t="s">
        <v>6731</v>
      </c>
    </row>
    <row r="1026" spans="1:5" x14ac:dyDescent="0.25">
      <c r="A1026" t="s">
        <v>6601</v>
      </c>
      <c r="B1026" t="s">
        <v>36</v>
      </c>
      <c r="C1026">
        <v>0</v>
      </c>
      <c r="D1026">
        <v>1</v>
      </c>
      <c r="E1026" s="10" t="s">
        <v>6732</v>
      </c>
    </row>
    <row r="1027" spans="1:5" x14ac:dyDescent="0.25">
      <c r="A1027" t="s">
        <v>6601</v>
      </c>
      <c r="B1027" t="s">
        <v>36</v>
      </c>
      <c r="C1027">
        <v>0</v>
      </c>
      <c r="D1027">
        <v>2</v>
      </c>
      <c r="E1027" s="10" t="s">
        <v>6692</v>
      </c>
    </row>
    <row r="1028" spans="1:5" x14ac:dyDescent="0.25">
      <c r="A1028" t="s">
        <v>6601</v>
      </c>
      <c r="B1028" t="s">
        <v>36</v>
      </c>
      <c r="C1028">
        <v>0</v>
      </c>
      <c r="D1028">
        <v>3</v>
      </c>
      <c r="E1028" s="10" t="s">
        <v>6641</v>
      </c>
    </row>
    <row r="1029" spans="1:5" x14ac:dyDescent="0.25">
      <c r="A1029" t="s">
        <v>6601</v>
      </c>
      <c r="B1029" t="s">
        <v>36</v>
      </c>
      <c r="C1029">
        <v>0</v>
      </c>
      <c r="D1029">
        <v>4</v>
      </c>
      <c r="E1029" s="10" t="s">
        <v>6755</v>
      </c>
    </row>
    <row r="1030" spans="1:5" x14ac:dyDescent="0.25">
      <c r="A1030" t="s">
        <v>6601</v>
      </c>
      <c r="B1030" t="s">
        <v>36</v>
      </c>
      <c r="C1030">
        <v>0</v>
      </c>
      <c r="D1030">
        <v>5</v>
      </c>
      <c r="E1030" s="10" t="s">
        <v>6755</v>
      </c>
    </row>
    <row r="1031" spans="1:5" x14ac:dyDescent="0.25">
      <c r="A1031" t="s">
        <v>6601</v>
      </c>
      <c r="B1031" t="s">
        <v>36</v>
      </c>
      <c r="C1031">
        <v>0</v>
      </c>
      <c r="D1031">
        <v>6</v>
      </c>
      <c r="E1031" s="10" t="s">
        <v>6755</v>
      </c>
    </row>
    <row r="1032" spans="1:5" x14ac:dyDescent="0.25">
      <c r="A1032" t="s">
        <v>6601</v>
      </c>
      <c r="B1032" t="s">
        <v>36</v>
      </c>
      <c r="C1032">
        <v>0</v>
      </c>
      <c r="D1032">
        <v>7</v>
      </c>
      <c r="E1032" s="10" t="s">
        <v>6755</v>
      </c>
    </row>
    <row r="1033" spans="1:5" x14ac:dyDescent="0.25">
      <c r="A1033" t="s">
        <v>6601</v>
      </c>
      <c r="B1033" t="s">
        <v>36</v>
      </c>
      <c r="C1033">
        <v>1</v>
      </c>
      <c r="D1033">
        <v>0</v>
      </c>
      <c r="E1033" s="10" t="s">
        <v>6755</v>
      </c>
    </row>
    <row r="1034" spans="1:5" x14ac:dyDescent="0.25">
      <c r="A1034" t="s">
        <v>6601</v>
      </c>
      <c r="B1034" t="s">
        <v>36</v>
      </c>
      <c r="C1034">
        <v>1</v>
      </c>
      <c r="D1034">
        <v>1</v>
      </c>
      <c r="E1034" s="10" t="s">
        <v>6755</v>
      </c>
    </row>
    <row r="1035" spans="1:5" x14ac:dyDescent="0.25">
      <c r="A1035" t="s">
        <v>6601</v>
      </c>
      <c r="B1035" t="s">
        <v>36</v>
      </c>
      <c r="C1035">
        <v>1</v>
      </c>
      <c r="D1035">
        <v>2</v>
      </c>
      <c r="E1035" s="10" t="s">
        <v>6755</v>
      </c>
    </row>
    <row r="1036" spans="1:5" x14ac:dyDescent="0.25">
      <c r="A1036" t="s">
        <v>6601</v>
      </c>
      <c r="B1036" t="s">
        <v>36</v>
      </c>
      <c r="C1036">
        <v>1</v>
      </c>
      <c r="D1036">
        <v>3</v>
      </c>
      <c r="E1036" s="10" t="s">
        <v>6755</v>
      </c>
    </row>
    <row r="1037" spans="1:5" x14ac:dyDescent="0.25">
      <c r="A1037" t="s">
        <v>6601</v>
      </c>
      <c r="B1037" t="s">
        <v>36</v>
      </c>
      <c r="C1037">
        <v>1</v>
      </c>
      <c r="D1037">
        <v>4</v>
      </c>
      <c r="E1037" s="10" t="s">
        <v>6755</v>
      </c>
    </row>
    <row r="1038" spans="1:5" x14ac:dyDescent="0.25">
      <c r="A1038" t="s">
        <v>6601</v>
      </c>
      <c r="B1038" t="s">
        <v>36</v>
      </c>
      <c r="C1038">
        <v>1</v>
      </c>
      <c r="D1038">
        <v>5</v>
      </c>
      <c r="E1038" s="10" t="s">
        <v>6755</v>
      </c>
    </row>
    <row r="1039" spans="1:5" x14ac:dyDescent="0.25">
      <c r="A1039" t="s">
        <v>6601</v>
      </c>
      <c r="B1039" t="s">
        <v>36</v>
      </c>
      <c r="C1039">
        <v>1</v>
      </c>
      <c r="D1039">
        <v>6</v>
      </c>
      <c r="E1039" s="10" t="s">
        <v>6755</v>
      </c>
    </row>
    <row r="1040" spans="1:5" x14ac:dyDescent="0.25">
      <c r="A1040" t="s">
        <v>6601</v>
      </c>
      <c r="B1040" t="s">
        <v>36</v>
      </c>
      <c r="C1040">
        <v>1</v>
      </c>
      <c r="D1040">
        <v>7</v>
      </c>
      <c r="E1040" s="10" t="s">
        <v>6755</v>
      </c>
    </row>
    <row r="1041" spans="1:5" x14ac:dyDescent="0.25">
      <c r="A1041" t="s">
        <v>6601</v>
      </c>
      <c r="B1041" t="s">
        <v>36</v>
      </c>
      <c r="C1041">
        <v>2</v>
      </c>
      <c r="D1041">
        <v>0</v>
      </c>
      <c r="E1041" s="10" t="s">
        <v>6755</v>
      </c>
    </row>
    <row r="1042" spans="1:5" x14ac:dyDescent="0.25">
      <c r="A1042" t="s">
        <v>6601</v>
      </c>
      <c r="B1042" t="s">
        <v>36</v>
      </c>
      <c r="C1042">
        <v>2</v>
      </c>
      <c r="D1042">
        <v>1</v>
      </c>
      <c r="E1042" s="10" t="s">
        <v>6755</v>
      </c>
    </row>
    <row r="1043" spans="1:5" x14ac:dyDescent="0.25">
      <c r="A1043" t="s">
        <v>6601</v>
      </c>
      <c r="B1043" t="s">
        <v>36</v>
      </c>
      <c r="C1043">
        <v>2</v>
      </c>
      <c r="D1043">
        <v>2</v>
      </c>
      <c r="E1043" s="10" t="s">
        <v>6755</v>
      </c>
    </row>
    <row r="1044" spans="1:5" x14ac:dyDescent="0.25">
      <c r="A1044" t="s">
        <v>6601</v>
      </c>
      <c r="B1044" t="s">
        <v>36</v>
      </c>
      <c r="C1044">
        <v>2</v>
      </c>
      <c r="D1044">
        <v>3</v>
      </c>
      <c r="E1044" s="10" t="s">
        <v>6755</v>
      </c>
    </row>
    <row r="1045" spans="1:5" x14ac:dyDescent="0.25">
      <c r="A1045" t="s">
        <v>6601</v>
      </c>
      <c r="B1045" t="s">
        <v>36</v>
      </c>
      <c r="C1045">
        <v>2</v>
      </c>
      <c r="D1045">
        <v>4</v>
      </c>
      <c r="E1045" s="10" t="s">
        <v>6755</v>
      </c>
    </row>
    <row r="1046" spans="1:5" x14ac:dyDescent="0.25">
      <c r="A1046" t="s">
        <v>6601</v>
      </c>
      <c r="B1046" t="s">
        <v>36</v>
      </c>
      <c r="C1046">
        <v>2</v>
      </c>
      <c r="D1046">
        <v>5</v>
      </c>
      <c r="E1046" s="10" t="s">
        <v>6755</v>
      </c>
    </row>
    <row r="1047" spans="1:5" x14ac:dyDescent="0.25">
      <c r="A1047" t="s">
        <v>6601</v>
      </c>
      <c r="B1047" t="s">
        <v>36</v>
      </c>
      <c r="C1047">
        <v>2</v>
      </c>
      <c r="D1047">
        <v>6</v>
      </c>
      <c r="E1047" s="10" t="s">
        <v>6755</v>
      </c>
    </row>
    <row r="1048" spans="1:5" x14ac:dyDescent="0.25">
      <c r="A1048" t="s">
        <v>6601</v>
      </c>
      <c r="B1048" t="s">
        <v>36</v>
      </c>
      <c r="C1048">
        <v>2</v>
      </c>
      <c r="D1048">
        <v>7</v>
      </c>
      <c r="E1048" s="10" t="s">
        <v>6755</v>
      </c>
    </row>
    <row r="1049" spans="1:5" x14ac:dyDescent="0.25">
      <c r="A1049" t="s">
        <v>6601</v>
      </c>
      <c r="B1049" t="s">
        <v>36</v>
      </c>
      <c r="C1049">
        <v>3</v>
      </c>
      <c r="D1049">
        <v>0</v>
      </c>
      <c r="E1049" s="10" t="s">
        <v>6755</v>
      </c>
    </row>
    <row r="1050" spans="1:5" x14ac:dyDescent="0.25">
      <c r="A1050" t="s">
        <v>6601</v>
      </c>
      <c r="B1050" t="s">
        <v>36</v>
      </c>
      <c r="C1050">
        <v>3</v>
      </c>
      <c r="D1050">
        <v>1</v>
      </c>
      <c r="E1050" s="10" t="s">
        <v>6755</v>
      </c>
    </row>
    <row r="1051" spans="1:5" x14ac:dyDescent="0.25">
      <c r="A1051" t="s">
        <v>6601</v>
      </c>
      <c r="B1051" t="s">
        <v>36</v>
      </c>
      <c r="C1051">
        <v>3</v>
      </c>
      <c r="D1051">
        <v>2</v>
      </c>
      <c r="E1051" s="10" t="s">
        <v>6755</v>
      </c>
    </row>
    <row r="1052" spans="1:5" x14ac:dyDescent="0.25">
      <c r="A1052" t="s">
        <v>6601</v>
      </c>
      <c r="B1052" t="s">
        <v>36</v>
      </c>
      <c r="C1052">
        <v>3</v>
      </c>
      <c r="D1052">
        <v>3</v>
      </c>
      <c r="E1052" s="10" t="s">
        <v>6755</v>
      </c>
    </row>
    <row r="1053" spans="1:5" x14ac:dyDescent="0.25">
      <c r="A1053" t="s">
        <v>6601</v>
      </c>
      <c r="B1053" t="s">
        <v>36</v>
      </c>
      <c r="C1053">
        <v>3</v>
      </c>
      <c r="D1053">
        <v>4</v>
      </c>
      <c r="E1053" s="10" t="s">
        <v>6755</v>
      </c>
    </row>
    <row r="1054" spans="1:5" x14ac:dyDescent="0.25">
      <c r="A1054" t="s">
        <v>6601</v>
      </c>
      <c r="B1054" t="s">
        <v>36</v>
      </c>
      <c r="C1054">
        <v>3</v>
      </c>
      <c r="D1054">
        <v>5</v>
      </c>
      <c r="E1054" s="10" t="s">
        <v>6755</v>
      </c>
    </row>
    <row r="1055" spans="1:5" x14ac:dyDescent="0.25">
      <c r="A1055" t="s">
        <v>6601</v>
      </c>
      <c r="B1055" t="s">
        <v>36</v>
      </c>
      <c r="C1055">
        <v>3</v>
      </c>
      <c r="D1055">
        <v>6</v>
      </c>
      <c r="E1055" s="10" t="s">
        <v>6755</v>
      </c>
    </row>
    <row r="1056" spans="1:5" x14ac:dyDescent="0.25">
      <c r="A1056" t="s">
        <v>6601</v>
      </c>
      <c r="B1056" t="s">
        <v>36</v>
      </c>
      <c r="C1056">
        <v>3</v>
      </c>
      <c r="D1056">
        <v>7</v>
      </c>
      <c r="E1056" s="10" t="s">
        <v>6755</v>
      </c>
    </row>
    <row r="1057" spans="1:5" x14ac:dyDescent="0.25">
      <c r="A1057" t="s">
        <v>6601</v>
      </c>
      <c r="B1057" t="s">
        <v>36</v>
      </c>
      <c r="C1057">
        <v>4</v>
      </c>
      <c r="D1057">
        <v>0</v>
      </c>
      <c r="E1057" s="10" t="s">
        <v>6755</v>
      </c>
    </row>
    <row r="1058" spans="1:5" x14ac:dyDescent="0.25">
      <c r="A1058" t="s">
        <v>6601</v>
      </c>
      <c r="B1058" t="s">
        <v>36</v>
      </c>
      <c r="C1058">
        <v>4</v>
      </c>
      <c r="D1058">
        <v>1</v>
      </c>
      <c r="E1058" s="10" t="s">
        <v>6755</v>
      </c>
    </row>
    <row r="1059" spans="1:5" x14ac:dyDescent="0.25">
      <c r="A1059" t="s">
        <v>6601</v>
      </c>
      <c r="B1059" t="s">
        <v>36</v>
      </c>
      <c r="C1059">
        <v>4</v>
      </c>
      <c r="D1059">
        <v>2</v>
      </c>
      <c r="E1059" s="10" t="s">
        <v>6755</v>
      </c>
    </row>
    <row r="1060" spans="1:5" x14ac:dyDescent="0.25">
      <c r="A1060" t="s">
        <v>6601</v>
      </c>
      <c r="B1060" t="s">
        <v>36</v>
      </c>
      <c r="C1060">
        <v>4</v>
      </c>
      <c r="D1060">
        <v>3</v>
      </c>
      <c r="E1060" s="10" t="s">
        <v>6755</v>
      </c>
    </row>
    <row r="1061" spans="1:5" x14ac:dyDescent="0.25">
      <c r="A1061" t="s">
        <v>6601</v>
      </c>
      <c r="B1061" t="s">
        <v>36</v>
      </c>
      <c r="C1061">
        <v>4</v>
      </c>
      <c r="D1061">
        <v>4</v>
      </c>
      <c r="E1061" s="10" t="s">
        <v>6755</v>
      </c>
    </row>
    <row r="1062" spans="1:5" x14ac:dyDescent="0.25">
      <c r="A1062" t="s">
        <v>6601</v>
      </c>
      <c r="B1062" t="s">
        <v>36</v>
      </c>
      <c r="C1062">
        <v>4</v>
      </c>
      <c r="D1062">
        <v>5</v>
      </c>
      <c r="E1062" s="10" t="s">
        <v>6755</v>
      </c>
    </row>
    <row r="1063" spans="1:5" x14ac:dyDescent="0.25">
      <c r="A1063" t="s">
        <v>6601</v>
      </c>
      <c r="B1063" t="s">
        <v>36</v>
      </c>
      <c r="C1063">
        <v>4</v>
      </c>
      <c r="D1063">
        <v>6</v>
      </c>
      <c r="E1063" s="10" t="s">
        <v>6755</v>
      </c>
    </row>
    <row r="1064" spans="1:5" x14ac:dyDescent="0.25">
      <c r="A1064" t="s">
        <v>6601</v>
      </c>
      <c r="B1064" t="s">
        <v>36</v>
      </c>
      <c r="C1064">
        <v>4</v>
      </c>
      <c r="D1064">
        <v>7</v>
      </c>
      <c r="E1064" s="10" t="s">
        <v>6755</v>
      </c>
    </row>
    <row r="1065" spans="1:5" x14ac:dyDescent="0.25">
      <c r="A1065" t="s">
        <v>6601</v>
      </c>
      <c r="B1065" t="s">
        <v>36</v>
      </c>
      <c r="C1065">
        <v>5</v>
      </c>
      <c r="D1065">
        <v>0</v>
      </c>
      <c r="E1065" s="10" t="s">
        <v>6755</v>
      </c>
    </row>
    <row r="1066" spans="1:5" x14ac:dyDescent="0.25">
      <c r="A1066" t="s">
        <v>6601</v>
      </c>
      <c r="B1066" t="s">
        <v>36</v>
      </c>
      <c r="C1066">
        <v>5</v>
      </c>
      <c r="D1066">
        <v>1</v>
      </c>
      <c r="E1066" s="10" t="s">
        <v>6755</v>
      </c>
    </row>
    <row r="1067" spans="1:5" x14ac:dyDescent="0.25">
      <c r="A1067" t="s">
        <v>6601</v>
      </c>
      <c r="B1067" t="s">
        <v>36</v>
      </c>
      <c r="C1067">
        <v>5</v>
      </c>
      <c r="D1067">
        <v>2</v>
      </c>
      <c r="E1067" s="10" t="s">
        <v>6755</v>
      </c>
    </row>
    <row r="1068" spans="1:5" x14ac:dyDescent="0.25">
      <c r="A1068" t="s">
        <v>6601</v>
      </c>
      <c r="B1068" t="s">
        <v>36</v>
      </c>
      <c r="C1068">
        <v>5</v>
      </c>
      <c r="D1068">
        <v>3</v>
      </c>
      <c r="E1068" s="10" t="s">
        <v>6755</v>
      </c>
    </row>
    <row r="1069" spans="1:5" x14ac:dyDescent="0.25">
      <c r="A1069" t="s">
        <v>6601</v>
      </c>
      <c r="B1069" t="s">
        <v>36</v>
      </c>
      <c r="C1069">
        <v>5</v>
      </c>
      <c r="D1069">
        <v>4</v>
      </c>
      <c r="E1069" s="10" t="s">
        <v>6755</v>
      </c>
    </row>
    <row r="1070" spans="1:5" x14ac:dyDescent="0.25">
      <c r="A1070" t="s">
        <v>6601</v>
      </c>
      <c r="B1070" t="s">
        <v>36</v>
      </c>
      <c r="C1070">
        <v>5</v>
      </c>
      <c r="D1070">
        <v>5</v>
      </c>
      <c r="E1070" s="10" t="s">
        <v>6755</v>
      </c>
    </row>
    <row r="1071" spans="1:5" x14ac:dyDescent="0.25">
      <c r="A1071" t="s">
        <v>6601</v>
      </c>
      <c r="B1071" t="s">
        <v>36</v>
      </c>
      <c r="C1071">
        <v>5</v>
      </c>
      <c r="D1071">
        <v>6</v>
      </c>
      <c r="E1071" s="10" t="s">
        <v>6755</v>
      </c>
    </row>
    <row r="1072" spans="1:5" x14ac:dyDescent="0.25">
      <c r="A1072" t="s">
        <v>6601</v>
      </c>
      <c r="B1072" t="s">
        <v>36</v>
      </c>
      <c r="C1072">
        <v>5</v>
      </c>
      <c r="D1072">
        <v>7</v>
      </c>
      <c r="E1072" s="10" t="s">
        <v>6755</v>
      </c>
    </row>
    <row r="1073" spans="1:5" x14ac:dyDescent="0.25">
      <c r="A1073" t="s">
        <v>6601</v>
      </c>
      <c r="B1073" t="s">
        <v>20</v>
      </c>
      <c r="C1073">
        <v>0</v>
      </c>
      <c r="D1073">
        <v>0</v>
      </c>
      <c r="E1073" s="10" t="s">
        <v>6732</v>
      </c>
    </row>
    <row r="1074" spans="1:5" x14ac:dyDescent="0.25">
      <c r="A1074" t="s">
        <v>6601</v>
      </c>
      <c r="B1074" t="s">
        <v>20</v>
      </c>
      <c r="C1074">
        <v>0</v>
      </c>
      <c r="D1074">
        <v>1</v>
      </c>
      <c r="E1074" s="10" t="s">
        <v>6732</v>
      </c>
    </row>
    <row r="1075" spans="1:5" x14ac:dyDescent="0.25">
      <c r="A1075" t="s">
        <v>6601</v>
      </c>
      <c r="B1075" t="s">
        <v>20</v>
      </c>
      <c r="C1075">
        <v>0</v>
      </c>
      <c r="D1075">
        <v>2</v>
      </c>
      <c r="E1075" s="10" t="s">
        <v>6732</v>
      </c>
    </row>
    <row r="1076" spans="1:5" x14ac:dyDescent="0.25">
      <c r="A1076" t="s">
        <v>6601</v>
      </c>
      <c r="B1076" t="s">
        <v>20</v>
      </c>
      <c r="C1076">
        <v>0</v>
      </c>
      <c r="D1076">
        <v>3</v>
      </c>
      <c r="E1076" s="10" t="s">
        <v>6732</v>
      </c>
    </row>
    <row r="1077" spans="1:5" x14ac:dyDescent="0.25">
      <c r="A1077" t="s">
        <v>6601</v>
      </c>
      <c r="B1077" t="s">
        <v>20</v>
      </c>
      <c r="C1077">
        <v>0</v>
      </c>
      <c r="D1077">
        <v>4</v>
      </c>
      <c r="E1077" s="10" t="s">
        <v>6619</v>
      </c>
    </row>
    <row r="1078" spans="1:5" x14ac:dyDescent="0.25">
      <c r="A1078" t="s">
        <v>6601</v>
      </c>
      <c r="B1078" t="s">
        <v>20</v>
      </c>
      <c r="C1078">
        <v>0</v>
      </c>
      <c r="D1078">
        <v>5</v>
      </c>
      <c r="E1078" s="10" t="s">
        <v>6619</v>
      </c>
    </row>
    <row r="1079" spans="1:5" x14ac:dyDescent="0.25">
      <c r="A1079" t="s">
        <v>6601</v>
      </c>
      <c r="B1079" t="s">
        <v>20</v>
      </c>
      <c r="C1079">
        <v>0</v>
      </c>
      <c r="D1079">
        <v>6</v>
      </c>
      <c r="E1079" s="10" t="s">
        <v>6619</v>
      </c>
    </row>
    <row r="1080" spans="1:5" x14ac:dyDescent="0.25">
      <c r="A1080" t="s">
        <v>6601</v>
      </c>
      <c r="B1080" t="s">
        <v>20</v>
      </c>
      <c r="C1080">
        <v>0</v>
      </c>
      <c r="D1080">
        <v>7</v>
      </c>
      <c r="E1080" s="10" t="s">
        <v>6619</v>
      </c>
    </row>
    <row r="1081" spans="1:5" x14ac:dyDescent="0.25">
      <c r="A1081" t="s">
        <v>6601</v>
      </c>
      <c r="B1081" t="s">
        <v>20</v>
      </c>
      <c r="C1081">
        <v>1</v>
      </c>
      <c r="D1081">
        <v>0</v>
      </c>
      <c r="E1081" s="10" t="s">
        <v>6619</v>
      </c>
    </row>
    <row r="1082" spans="1:5" x14ac:dyDescent="0.25">
      <c r="A1082" t="s">
        <v>6601</v>
      </c>
      <c r="B1082" t="s">
        <v>20</v>
      </c>
      <c r="C1082">
        <v>1</v>
      </c>
      <c r="D1082">
        <v>1</v>
      </c>
      <c r="E1082" s="10" t="s">
        <v>6619</v>
      </c>
    </row>
    <row r="1083" spans="1:5" x14ac:dyDescent="0.25">
      <c r="A1083" t="s">
        <v>6601</v>
      </c>
      <c r="B1083" t="s">
        <v>20</v>
      </c>
      <c r="C1083">
        <v>1</v>
      </c>
      <c r="D1083">
        <v>2</v>
      </c>
      <c r="E1083" s="10" t="s">
        <v>6619</v>
      </c>
    </row>
    <row r="1084" spans="1:5" x14ac:dyDescent="0.25">
      <c r="A1084" t="s">
        <v>6601</v>
      </c>
      <c r="B1084" t="s">
        <v>20</v>
      </c>
      <c r="C1084">
        <v>1</v>
      </c>
      <c r="D1084">
        <v>3</v>
      </c>
      <c r="E1084" s="10" t="s">
        <v>6619</v>
      </c>
    </row>
    <row r="1085" spans="1:5" x14ac:dyDescent="0.25">
      <c r="A1085" t="s">
        <v>6601</v>
      </c>
      <c r="B1085" t="s">
        <v>20</v>
      </c>
      <c r="C1085">
        <v>1</v>
      </c>
      <c r="D1085">
        <v>4</v>
      </c>
      <c r="E1085" s="10" t="s">
        <v>6619</v>
      </c>
    </row>
    <row r="1086" spans="1:5" x14ac:dyDescent="0.25">
      <c r="A1086" t="s">
        <v>6601</v>
      </c>
      <c r="B1086" t="s">
        <v>20</v>
      </c>
      <c r="C1086">
        <v>1</v>
      </c>
      <c r="D1086">
        <v>5</v>
      </c>
      <c r="E1086" s="10" t="s">
        <v>6619</v>
      </c>
    </row>
    <row r="1087" spans="1:5" x14ac:dyDescent="0.25">
      <c r="A1087" t="s">
        <v>6601</v>
      </c>
      <c r="B1087" t="s">
        <v>20</v>
      </c>
      <c r="C1087">
        <v>1</v>
      </c>
      <c r="D1087">
        <v>6</v>
      </c>
      <c r="E1087" s="10" t="s">
        <v>6619</v>
      </c>
    </row>
    <row r="1088" spans="1:5" x14ac:dyDescent="0.25">
      <c r="A1088" t="s">
        <v>6601</v>
      </c>
      <c r="B1088" t="s">
        <v>20</v>
      </c>
      <c r="C1088">
        <v>1</v>
      </c>
      <c r="D1088">
        <v>7</v>
      </c>
      <c r="E1088" s="10" t="s">
        <v>6619</v>
      </c>
    </row>
    <row r="1089" spans="1:5" x14ac:dyDescent="0.25">
      <c r="A1089" t="s">
        <v>6601</v>
      </c>
      <c r="B1089" t="s">
        <v>20</v>
      </c>
      <c r="C1089">
        <v>2</v>
      </c>
      <c r="D1089">
        <v>0</v>
      </c>
      <c r="E1089" s="10" t="s">
        <v>6619</v>
      </c>
    </row>
    <row r="1090" spans="1:5" x14ac:dyDescent="0.25">
      <c r="A1090" t="s">
        <v>6601</v>
      </c>
      <c r="B1090" t="s">
        <v>20</v>
      </c>
      <c r="C1090">
        <v>2</v>
      </c>
      <c r="D1090">
        <v>1</v>
      </c>
      <c r="E1090" s="10" t="s">
        <v>6619</v>
      </c>
    </row>
    <row r="1091" spans="1:5" x14ac:dyDescent="0.25">
      <c r="A1091" t="s">
        <v>6601</v>
      </c>
      <c r="B1091" t="s">
        <v>20</v>
      </c>
      <c r="C1091">
        <v>2</v>
      </c>
      <c r="D1091">
        <v>2</v>
      </c>
      <c r="E1091" s="10" t="s">
        <v>6619</v>
      </c>
    </row>
    <row r="1092" spans="1:5" x14ac:dyDescent="0.25">
      <c r="A1092" t="s">
        <v>6601</v>
      </c>
      <c r="B1092" t="s">
        <v>20</v>
      </c>
      <c r="C1092">
        <v>2</v>
      </c>
      <c r="D1092">
        <v>3</v>
      </c>
      <c r="E1092" s="10" t="s">
        <v>6619</v>
      </c>
    </row>
    <row r="1093" spans="1:5" x14ac:dyDescent="0.25">
      <c r="A1093" t="s">
        <v>6601</v>
      </c>
      <c r="B1093" t="s">
        <v>20</v>
      </c>
      <c r="C1093">
        <v>2</v>
      </c>
      <c r="D1093">
        <v>4</v>
      </c>
      <c r="E1093" s="10" t="s">
        <v>6619</v>
      </c>
    </row>
    <row r="1094" spans="1:5" x14ac:dyDescent="0.25">
      <c r="A1094" t="s">
        <v>6601</v>
      </c>
      <c r="B1094" t="s">
        <v>20</v>
      </c>
      <c r="C1094">
        <v>2</v>
      </c>
      <c r="D1094">
        <v>5</v>
      </c>
      <c r="E1094" s="10" t="s">
        <v>6619</v>
      </c>
    </row>
    <row r="1095" spans="1:5" x14ac:dyDescent="0.25">
      <c r="A1095" t="s">
        <v>6601</v>
      </c>
      <c r="B1095" t="s">
        <v>20</v>
      </c>
      <c r="C1095">
        <v>2</v>
      </c>
      <c r="D1095">
        <v>6</v>
      </c>
      <c r="E1095" s="10" t="s">
        <v>6619</v>
      </c>
    </row>
    <row r="1096" spans="1:5" x14ac:dyDescent="0.25">
      <c r="A1096" t="s">
        <v>6601</v>
      </c>
      <c r="B1096" t="s">
        <v>20</v>
      </c>
      <c r="C1096">
        <v>2</v>
      </c>
      <c r="D1096">
        <v>7</v>
      </c>
      <c r="E1096" s="10" t="s">
        <v>6619</v>
      </c>
    </row>
    <row r="1097" spans="1:5" x14ac:dyDescent="0.25">
      <c r="A1097" t="s">
        <v>6601</v>
      </c>
      <c r="B1097" t="s">
        <v>20</v>
      </c>
      <c r="C1097">
        <v>3</v>
      </c>
      <c r="D1097">
        <v>0</v>
      </c>
      <c r="E1097" s="10" t="s">
        <v>6619</v>
      </c>
    </row>
    <row r="1098" spans="1:5" x14ac:dyDescent="0.25">
      <c r="A1098" t="s">
        <v>6601</v>
      </c>
      <c r="B1098" t="s">
        <v>20</v>
      </c>
      <c r="C1098">
        <v>3</v>
      </c>
      <c r="D1098">
        <v>1</v>
      </c>
      <c r="E1098" s="10" t="s">
        <v>6619</v>
      </c>
    </row>
    <row r="1099" spans="1:5" x14ac:dyDescent="0.25">
      <c r="A1099" t="s">
        <v>6601</v>
      </c>
      <c r="B1099" t="s">
        <v>20</v>
      </c>
      <c r="C1099">
        <v>3</v>
      </c>
      <c r="D1099">
        <v>2</v>
      </c>
      <c r="E1099" s="10" t="s">
        <v>6619</v>
      </c>
    </row>
    <row r="1100" spans="1:5" x14ac:dyDescent="0.25">
      <c r="A1100" t="s">
        <v>6601</v>
      </c>
      <c r="B1100" t="s">
        <v>20</v>
      </c>
      <c r="C1100">
        <v>3</v>
      </c>
      <c r="D1100">
        <v>3</v>
      </c>
      <c r="E1100" s="10" t="s">
        <v>6619</v>
      </c>
    </row>
    <row r="1101" spans="1:5" x14ac:dyDescent="0.25">
      <c r="A1101" t="s">
        <v>6601</v>
      </c>
      <c r="B1101" t="s">
        <v>20</v>
      </c>
      <c r="C1101">
        <v>3</v>
      </c>
      <c r="D1101">
        <v>4</v>
      </c>
      <c r="E1101" s="10" t="s">
        <v>6619</v>
      </c>
    </row>
    <row r="1102" spans="1:5" x14ac:dyDescent="0.25">
      <c r="A1102" t="s">
        <v>6601</v>
      </c>
      <c r="B1102" t="s">
        <v>20</v>
      </c>
      <c r="C1102">
        <v>3</v>
      </c>
      <c r="D1102">
        <v>5</v>
      </c>
      <c r="E1102" s="10" t="s">
        <v>6619</v>
      </c>
    </row>
    <row r="1103" spans="1:5" x14ac:dyDescent="0.25">
      <c r="A1103" t="s">
        <v>6601</v>
      </c>
      <c r="B1103" t="s">
        <v>20</v>
      </c>
      <c r="C1103">
        <v>3</v>
      </c>
      <c r="D1103">
        <v>6</v>
      </c>
      <c r="E1103" s="10" t="s">
        <v>6619</v>
      </c>
    </row>
    <row r="1104" spans="1:5" x14ac:dyDescent="0.25">
      <c r="A1104" t="s">
        <v>6601</v>
      </c>
      <c r="B1104" t="s">
        <v>20</v>
      </c>
      <c r="C1104">
        <v>3</v>
      </c>
      <c r="D1104">
        <v>7</v>
      </c>
      <c r="E1104" s="10" t="s">
        <v>6619</v>
      </c>
    </row>
    <row r="1105" spans="1:5" x14ac:dyDescent="0.25">
      <c r="A1105" t="s">
        <v>6601</v>
      </c>
      <c r="B1105" t="s">
        <v>20</v>
      </c>
      <c r="C1105">
        <v>4</v>
      </c>
      <c r="D1105">
        <v>0</v>
      </c>
      <c r="E1105" s="10" t="s">
        <v>6619</v>
      </c>
    </row>
    <row r="1106" spans="1:5" x14ac:dyDescent="0.25">
      <c r="A1106" t="s">
        <v>6601</v>
      </c>
      <c r="B1106" t="s">
        <v>20</v>
      </c>
      <c r="C1106">
        <v>4</v>
      </c>
      <c r="D1106">
        <v>1</v>
      </c>
      <c r="E1106" s="10" t="s">
        <v>6619</v>
      </c>
    </row>
    <row r="1107" spans="1:5" x14ac:dyDescent="0.25">
      <c r="A1107" t="s">
        <v>6601</v>
      </c>
      <c r="B1107" t="s">
        <v>20</v>
      </c>
      <c r="C1107">
        <v>4</v>
      </c>
      <c r="D1107">
        <v>2</v>
      </c>
      <c r="E1107" s="10" t="s">
        <v>6619</v>
      </c>
    </row>
    <row r="1108" spans="1:5" x14ac:dyDescent="0.25">
      <c r="A1108" t="s">
        <v>6601</v>
      </c>
      <c r="B1108" t="s">
        <v>20</v>
      </c>
      <c r="C1108">
        <v>4</v>
      </c>
      <c r="D1108">
        <v>3</v>
      </c>
      <c r="E1108" s="10" t="s">
        <v>6619</v>
      </c>
    </row>
    <row r="1109" spans="1:5" x14ac:dyDescent="0.25">
      <c r="A1109" t="s">
        <v>6601</v>
      </c>
      <c r="B1109" t="s">
        <v>20</v>
      </c>
      <c r="C1109">
        <v>4</v>
      </c>
      <c r="D1109">
        <v>4</v>
      </c>
      <c r="E1109" s="10" t="s">
        <v>6619</v>
      </c>
    </row>
    <row r="1110" spans="1:5" x14ac:dyDescent="0.25">
      <c r="A1110" t="s">
        <v>6601</v>
      </c>
      <c r="B1110" t="s">
        <v>20</v>
      </c>
      <c r="C1110">
        <v>4</v>
      </c>
      <c r="D1110">
        <v>5</v>
      </c>
      <c r="E1110" s="10" t="s">
        <v>6619</v>
      </c>
    </row>
    <row r="1111" spans="1:5" x14ac:dyDescent="0.25">
      <c r="A1111" t="s">
        <v>6601</v>
      </c>
      <c r="B1111" t="s">
        <v>20</v>
      </c>
      <c r="C1111">
        <v>4</v>
      </c>
      <c r="D1111">
        <v>6</v>
      </c>
      <c r="E1111" s="10" t="s">
        <v>6619</v>
      </c>
    </row>
    <row r="1112" spans="1:5" x14ac:dyDescent="0.25">
      <c r="A1112" t="s">
        <v>6601</v>
      </c>
      <c r="B1112" t="s">
        <v>20</v>
      </c>
      <c r="C1112">
        <v>4</v>
      </c>
      <c r="D1112">
        <v>7</v>
      </c>
      <c r="E1112" s="10" t="s">
        <v>6619</v>
      </c>
    </row>
    <row r="1113" spans="1:5" x14ac:dyDescent="0.25">
      <c r="A1113" t="s">
        <v>6601</v>
      </c>
      <c r="B1113" t="s">
        <v>20</v>
      </c>
      <c r="C1113">
        <v>5</v>
      </c>
      <c r="D1113">
        <v>0</v>
      </c>
      <c r="E1113" s="10" t="s">
        <v>6619</v>
      </c>
    </row>
    <row r="1114" spans="1:5" x14ac:dyDescent="0.25">
      <c r="A1114" t="s">
        <v>6601</v>
      </c>
      <c r="B1114" t="s">
        <v>20</v>
      </c>
      <c r="C1114">
        <v>5</v>
      </c>
      <c r="D1114">
        <v>1</v>
      </c>
      <c r="E1114" s="10" t="s">
        <v>6619</v>
      </c>
    </row>
    <row r="1115" spans="1:5" x14ac:dyDescent="0.25">
      <c r="A1115" t="s">
        <v>6601</v>
      </c>
      <c r="B1115" t="s">
        <v>20</v>
      </c>
      <c r="C1115">
        <v>5</v>
      </c>
      <c r="D1115">
        <v>2</v>
      </c>
      <c r="E1115" s="10" t="s">
        <v>6619</v>
      </c>
    </row>
    <row r="1116" spans="1:5" x14ac:dyDescent="0.25">
      <c r="A1116" t="s">
        <v>6601</v>
      </c>
      <c r="B1116" t="s">
        <v>20</v>
      </c>
      <c r="C1116">
        <v>5</v>
      </c>
      <c r="D1116">
        <v>3</v>
      </c>
      <c r="E1116" s="10" t="s">
        <v>6619</v>
      </c>
    </row>
    <row r="1117" spans="1:5" x14ac:dyDescent="0.25">
      <c r="A1117" t="s">
        <v>6601</v>
      </c>
      <c r="B1117" t="s">
        <v>20</v>
      </c>
      <c r="C1117">
        <v>5</v>
      </c>
      <c r="D1117">
        <v>4</v>
      </c>
      <c r="E1117" s="10" t="s">
        <v>6619</v>
      </c>
    </row>
    <row r="1118" spans="1:5" x14ac:dyDescent="0.25">
      <c r="A1118" t="s">
        <v>6601</v>
      </c>
      <c r="B1118" t="s">
        <v>20</v>
      </c>
      <c r="C1118">
        <v>5</v>
      </c>
      <c r="D1118">
        <v>5</v>
      </c>
      <c r="E1118" s="10" t="s">
        <v>6619</v>
      </c>
    </row>
    <row r="1119" spans="1:5" x14ac:dyDescent="0.25">
      <c r="A1119" t="s">
        <v>6601</v>
      </c>
      <c r="B1119" t="s">
        <v>20</v>
      </c>
      <c r="C1119">
        <v>5</v>
      </c>
      <c r="D1119">
        <v>6</v>
      </c>
      <c r="E1119" s="10" t="s">
        <v>6619</v>
      </c>
    </row>
    <row r="1120" spans="1:5" x14ac:dyDescent="0.25">
      <c r="A1120" t="s">
        <v>6601</v>
      </c>
      <c r="B1120" t="s">
        <v>20</v>
      </c>
      <c r="C1120">
        <v>5</v>
      </c>
      <c r="D1120">
        <v>7</v>
      </c>
      <c r="E1120" s="10" t="s">
        <v>6619</v>
      </c>
    </row>
    <row r="1121" spans="1:5" x14ac:dyDescent="0.25">
      <c r="A1121" t="s">
        <v>6601</v>
      </c>
      <c r="B1121" t="s">
        <v>6614</v>
      </c>
      <c r="C1121">
        <v>0</v>
      </c>
      <c r="D1121">
        <v>0</v>
      </c>
      <c r="E1121" s="10" t="s">
        <v>6619</v>
      </c>
    </row>
    <row r="1122" spans="1:5" x14ac:dyDescent="0.25">
      <c r="A1122" t="s">
        <v>6601</v>
      </c>
      <c r="B1122" t="s">
        <v>6614</v>
      </c>
      <c r="C1122">
        <v>0</v>
      </c>
      <c r="D1122">
        <v>1</v>
      </c>
      <c r="E1122" s="10" t="s">
        <v>6732</v>
      </c>
    </row>
    <row r="1123" spans="1:5" x14ac:dyDescent="0.25">
      <c r="A1123" t="s">
        <v>6601</v>
      </c>
      <c r="B1123" t="s">
        <v>6614</v>
      </c>
      <c r="C1123">
        <v>0</v>
      </c>
      <c r="D1123">
        <v>2</v>
      </c>
      <c r="E1123" s="10" t="s">
        <v>6619</v>
      </c>
    </row>
    <row r="1124" spans="1:5" x14ac:dyDescent="0.25">
      <c r="A1124" t="s">
        <v>6601</v>
      </c>
      <c r="B1124" t="s">
        <v>6614</v>
      </c>
      <c r="C1124">
        <v>0</v>
      </c>
      <c r="D1124">
        <v>3</v>
      </c>
      <c r="E1124" s="10" t="s">
        <v>6619</v>
      </c>
    </row>
    <row r="1125" spans="1:5" x14ac:dyDescent="0.25">
      <c r="A1125" t="s">
        <v>6601</v>
      </c>
      <c r="B1125" t="s">
        <v>6614</v>
      </c>
      <c r="C1125">
        <v>0</v>
      </c>
      <c r="D1125">
        <v>4</v>
      </c>
      <c r="E1125" s="10" t="s">
        <v>6732</v>
      </c>
    </row>
    <row r="1126" spans="1:5" x14ac:dyDescent="0.25">
      <c r="A1126" t="s">
        <v>6601</v>
      </c>
      <c r="B1126" t="s">
        <v>6614</v>
      </c>
      <c r="C1126">
        <v>0</v>
      </c>
      <c r="D1126">
        <v>5</v>
      </c>
      <c r="E1126" s="10" t="s">
        <v>6619</v>
      </c>
    </row>
    <row r="1127" spans="1:5" x14ac:dyDescent="0.25">
      <c r="A1127" t="s">
        <v>6601</v>
      </c>
      <c r="B1127" t="s">
        <v>6614</v>
      </c>
      <c r="C1127">
        <v>0</v>
      </c>
      <c r="D1127">
        <v>6</v>
      </c>
      <c r="E1127" s="10" t="s">
        <v>6619</v>
      </c>
    </row>
    <row r="1128" spans="1:5" x14ac:dyDescent="0.25">
      <c r="A1128" t="s">
        <v>6601</v>
      </c>
      <c r="B1128" t="s">
        <v>6614</v>
      </c>
      <c r="C1128">
        <v>0</v>
      </c>
      <c r="D1128">
        <v>7</v>
      </c>
      <c r="E1128" s="10" t="s">
        <v>6619</v>
      </c>
    </row>
    <row r="1129" spans="1:5" x14ac:dyDescent="0.25">
      <c r="A1129" t="s">
        <v>6601</v>
      </c>
      <c r="B1129" t="s">
        <v>6614</v>
      </c>
      <c r="C1129">
        <v>1</v>
      </c>
      <c r="D1129">
        <v>0</v>
      </c>
      <c r="E1129" s="10" t="s">
        <v>6619</v>
      </c>
    </row>
    <row r="1130" spans="1:5" x14ac:dyDescent="0.25">
      <c r="A1130" t="s">
        <v>6601</v>
      </c>
      <c r="B1130" t="s">
        <v>6614</v>
      </c>
      <c r="C1130">
        <v>1</v>
      </c>
      <c r="D1130">
        <v>1</v>
      </c>
      <c r="E1130" s="10" t="s">
        <v>6619</v>
      </c>
    </row>
    <row r="1131" spans="1:5" x14ac:dyDescent="0.25">
      <c r="A1131" t="s">
        <v>6601</v>
      </c>
      <c r="B1131" t="s">
        <v>6614</v>
      </c>
      <c r="C1131">
        <v>1</v>
      </c>
      <c r="D1131">
        <v>2</v>
      </c>
      <c r="E1131" s="10" t="s">
        <v>6619</v>
      </c>
    </row>
    <row r="1132" spans="1:5" x14ac:dyDescent="0.25">
      <c r="A1132" t="s">
        <v>6601</v>
      </c>
      <c r="B1132" t="s">
        <v>6614</v>
      </c>
      <c r="C1132">
        <v>1</v>
      </c>
      <c r="D1132">
        <v>3</v>
      </c>
      <c r="E1132" s="10" t="s">
        <v>6619</v>
      </c>
    </row>
    <row r="1133" spans="1:5" x14ac:dyDescent="0.25">
      <c r="A1133" t="s">
        <v>6601</v>
      </c>
      <c r="B1133" t="s">
        <v>6614</v>
      </c>
      <c r="C1133">
        <v>1</v>
      </c>
      <c r="D1133">
        <v>4</v>
      </c>
      <c r="E1133" s="10" t="s">
        <v>6619</v>
      </c>
    </row>
    <row r="1134" spans="1:5" x14ac:dyDescent="0.25">
      <c r="A1134" t="s">
        <v>6601</v>
      </c>
      <c r="B1134" t="s">
        <v>6614</v>
      </c>
      <c r="C1134">
        <v>1</v>
      </c>
      <c r="D1134">
        <v>5</v>
      </c>
      <c r="E1134" s="10" t="s">
        <v>6619</v>
      </c>
    </row>
    <row r="1135" spans="1:5" x14ac:dyDescent="0.25">
      <c r="A1135" t="s">
        <v>6601</v>
      </c>
      <c r="B1135" t="s">
        <v>6614</v>
      </c>
      <c r="C1135">
        <v>1</v>
      </c>
      <c r="D1135">
        <v>6</v>
      </c>
      <c r="E1135" s="10" t="s">
        <v>6619</v>
      </c>
    </row>
    <row r="1136" spans="1:5" x14ac:dyDescent="0.25">
      <c r="A1136" t="s">
        <v>6601</v>
      </c>
      <c r="B1136" t="s">
        <v>6614</v>
      </c>
      <c r="C1136">
        <v>1</v>
      </c>
      <c r="D1136">
        <v>7</v>
      </c>
      <c r="E1136" s="10" t="s">
        <v>6619</v>
      </c>
    </row>
    <row r="1137" spans="1:5" x14ac:dyDescent="0.25">
      <c r="A1137" t="s">
        <v>6601</v>
      </c>
      <c r="B1137" t="s">
        <v>6614</v>
      </c>
      <c r="C1137">
        <v>2</v>
      </c>
      <c r="D1137">
        <v>0</v>
      </c>
      <c r="E1137" s="10" t="s">
        <v>6619</v>
      </c>
    </row>
    <row r="1138" spans="1:5" x14ac:dyDescent="0.25">
      <c r="A1138" t="s">
        <v>6601</v>
      </c>
      <c r="B1138" t="s">
        <v>6614</v>
      </c>
      <c r="C1138">
        <v>2</v>
      </c>
      <c r="D1138">
        <v>1</v>
      </c>
      <c r="E1138" s="10" t="s">
        <v>6619</v>
      </c>
    </row>
    <row r="1139" spans="1:5" x14ac:dyDescent="0.25">
      <c r="A1139" t="s">
        <v>6601</v>
      </c>
      <c r="B1139" t="s">
        <v>6614</v>
      </c>
      <c r="C1139">
        <v>2</v>
      </c>
      <c r="D1139">
        <v>2</v>
      </c>
      <c r="E1139" s="10" t="s">
        <v>6619</v>
      </c>
    </row>
    <row r="1140" spans="1:5" x14ac:dyDescent="0.25">
      <c r="A1140" t="s">
        <v>6601</v>
      </c>
      <c r="B1140" t="s">
        <v>6614</v>
      </c>
      <c r="C1140">
        <v>2</v>
      </c>
      <c r="D1140">
        <v>3</v>
      </c>
      <c r="E1140" s="10" t="s">
        <v>6619</v>
      </c>
    </row>
    <row r="1141" spans="1:5" x14ac:dyDescent="0.25">
      <c r="A1141" t="s">
        <v>6601</v>
      </c>
      <c r="B1141" t="s">
        <v>6614</v>
      </c>
      <c r="C1141">
        <v>2</v>
      </c>
      <c r="D1141">
        <v>4</v>
      </c>
      <c r="E1141" s="10" t="s">
        <v>6619</v>
      </c>
    </row>
    <row r="1142" spans="1:5" x14ac:dyDescent="0.25">
      <c r="A1142" t="s">
        <v>6601</v>
      </c>
      <c r="B1142" t="s">
        <v>6614</v>
      </c>
      <c r="C1142">
        <v>2</v>
      </c>
      <c r="D1142">
        <v>5</v>
      </c>
      <c r="E1142" s="10" t="s">
        <v>6619</v>
      </c>
    </row>
    <row r="1143" spans="1:5" x14ac:dyDescent="0.25">
      <c r="A1143" t="s">
        <v>6601</v>
      </c>
      <c r="B1143" t="s">
        <v>6614</v>
      </c>
      <c r="C1143">
        <v>2</v>
      </c>
      <c r="D1143">
        <v>6</v>
      </c>
      <c r="E1143" s="10" t="s">
        <v>6619</v>
      </c>
    </row>
    <row r="1144" spans="1:5" x14ac:dyDescent="0.25">
      <c r="A1144" t="s">
        <v>6601</v>
      </c>
      <c r="B1144" t="s">
        <v>6614</v>
      </c>
      <c r="C1144">
        <v>2</v>
      </c>
      <c r="D1144">
        <v>7</v>
      </c>
      <c r="E1144" s="10" t="s">
        <v>6619</v>
      </c>
    </row>
    <row r="1145" spans="1:5" x14ac:dyDescent="0.25">
      <c r="A1145" t="s">
        <v>6601</v>
      </c>
      <c r="B1145" t="s">
        <v>6614</v>
      </c>
      <c r="C1145">
        <v>3</v>
      </c>
      <c r="D1145">
        <v>0</v>
      </c>
      <c r="E1145" s="10" t="s">
        <v>6619</v>
      </c>
    </row>
    <row r="1146" spans="1:5" x14ac:dyDescent="0.25">
      <c r="A1146" t="s">
        <v>6601</v>
      </c>
      <c r="B1146" t="s">
        <v>6614</v>
      </c>
      <c r="C1146">
        <v>3</v>
      </c>
      <c r="D1146">
        <v>1</v>
      </c>
      <c r="E1146" s="10" t="s">
        <v>6619</v>
      </c>
    </row>
    <row r="1147" spans="1:5" x14ac:dyDescent="0.25">
      <c r="A1147" t="s">
        <v>6601</v>
      </c>
      <c r="B1147" t="s">
        <v>6614</v>
      </c>
      <c r="C1147">
        <v>3</v>
      </c>
      <c r="D1147">
        <v>2</v>
      </c>
      <c r="E1147" s="10" t="s">
        <v>6619</v>
      </c>
    </row>
    <row r="1148" spans="1:5" x14ac:dyDescent="0.25">
      <c r="A1148" t="s">
        <v>6601</v>
      </c>
      <c r="B1148" t="s">
        <v>6614</v>
      </c>
      <c r="C1148">
        <v>3</v>
      </c>
      <c r="D1148">
        <v>3</v>
      </c>
      <c r="E1148" s="10" t="s">
        <v>6619</v>
      </c>
    </row>
    <row r="1149" spans="1:5" x14ac:dyDescent="0.25">
      <c r="A1149" t="s">
        <v>6601</v>
      </c>
      <c r="B1149" t="s">
        <v>6614</v>
      </c>
      <c r="C1149">
        <v>3</v>
      </c>
      <c r="D1149">
        <v>4</v>
      </c>
      <c r="E1149" s="10" t="s">
        <v>6619</v>
      </c>
    </row>
    <row r="1150" spans="1:5" x14ac:dyDescent="0.25">
      <c r="A1150" t="s">
        <v>6601</v>
      </c>
      <c r="B1150" t="s">
        <v>6614</v>
      </c>
      <c r="C1150">
        <v>3</v>
      </c>
      <c r="D1150">
        <v>5</v>
      </c>
      <c r="E1150" s="10" t="s">
        <v>6619</v>
      </c>
    </row>
    <row r="1151" spans="1:5" x14ac:dyDescent="0.25">
      <c r="A1151" t="s">
        <v>6601</v>
      </c>
      <c r="B1151" t="s">
        <v>6614</v>
      </c>
      <c r="C1151">
        <v>3</v>
      </c>
      <c r="D1151">
        <v>6</v>
      </c>
      <c r="E1151" s="10" t="s">
        <v>6619</v>
      </c>
    </row>
    <row r="1152" spans="1:5" x14ac:dyDescent="0.25">
      <c r="A1152" t="s">
        <v>6601</v>
      </c>
      <c r="B1152" t="s">
        <v>6614</v>
      </c>
      <c r="C1152">
        <v>3</v>
      </c>
      <c r="D1152">
        <v>7</v>
      </c>
      <c r="E1152" s="10" t="s">
        <v>6619</v>
      </c>
    </row>
    <row r="1153" spans="1:5" x14ac:dyDescent="0.25">
      <c r="A1153" t="s">
        <v>6601</v>
      </c>
      <c r="B1153" t="s">
        <v>6614</v>
      </c>
      <c r="C1153">
        <v>4</v>
      </c>
      <c r="D1153">
        <v>0</v>
      </c>
      <c r="E1153" s="10" t="s">
        <v>6619</v>
      </c>
    </row>
    <row r="1154" spans="1:5" x14ac:dyDescent="0.25">
      <c r="A1154" t="s">
        <v>6601</v>
      </c>
      <c r="B1154" t="s">
        <v>6614</v>
      </c>
      <c r="C1154">
        <v>4</v>
      </c>
      <c r="D1154">
        <v>1</v>
      </c>
      <c r="E1154" s="10" t="s">
        <v>6619</v>
      </c>
    </row>
    <row r="1155" spans="1:5" x14ac:dyDescent="0.25">
      <c r="A1155" t="s">
        <v>6601</v>
      </c>
      <c r="B1155" t="s">
        <v>6614</v>
      </c>
      <c r="C1155">
        <v>4</v>
      </c>
      <c r="D1155">
        <v>2</v>
      </c>
      <c r="E1155" s="10" t="s">
        <v>6619</v>
      </c>
    </row>
    <row r="1156" spans="1:5" x14ac:dyDescent="0.25">
      <c r="A1156" t="s">
        <v>6601</v>
      </c>
      <c r="B1156" t="s">
        <v>6614</v>
      </c>
      <c r="C1156">
        <v>4</v>
      </c>
      <c r="D1156">
        <v>3</v>
      </c>
      <c r="E1156" s="10" t="s">
        <v>6619</v>
      </c>
    </row>
    <row r="1157" spans="1:5" x14ac:dyDescent="0.25">
      <c r="A1157" t="s">
        <v>6601</v>
      </c>
      <c r="B1157" t="s">
        <v>6614</v>
      </c>
      <c r="C1157">
        <v>4</v>
      </c>
      <c r="D1157">
        <v>4</v>
      </c>
      <c r="E1157" s="10" t="s">
        <v>6619</v>
      </c>
    </row>
    <row r="1158" spans="1:5" x14ac:dyDescent="0.25">
      <c r="A1158" t="s">
        <v>6601</v>
      </c>
      <c r="B1158" t="s">
        <v>6614</v>
      </c>
      <c r="C1158">
        <v>4</v>
      </c>
      <c r="D1158">
        <v>5</v>
      </c>
      <c r="E1158" s="10" t="s">
        <v>6619</v>
      </c>
    </row>
    <row r="1159" spans="1:5" x14ac:dyDescent="0.25">
      <c r="A1159" t="s">
        <v>6601</v>
      </c>
      <c r="B1159" t="s">
        <v>6614</v>
      </c>
      <c r="C1159">
        <v>4</v>
      </c>
      <c r="D1159">
        <v>6</v>
      </c>
      <c r="E1159" s="10" t="s">
        <v>6619</v>
      </c>
    </row>
    <row r="1160" spans="1:5" x14ac:dyDescent="0.25">
      <c r="A1160" t="s">
        <v>6601</v>
      </c>
      <c r="B1160" t="s">
        <v>6614</v>
      </c>
      <c r="C1160">
        <v>4</v>
      </c>
      <c r="D1160">
        <v>7</v>
      </c>
      <c r="E1160" s="10" t="s">
        <v>6619</v>
      </c>
    </row>
    <row r="1161" spans="1:5" x14ac:dyDescent="0.25">
      <c r="A1161" t="s">
        <v>6601</v>
      </c>
      <c r="B1161" t="s">
        <v>6614</v>
      </c>
      <c r="C1161">
        <v>5</v>
      </c>
      <c r="D1161">
        <v>0</v>
      </c>
      <c r="E1161" s="10" t="s">
        <v>6619</v>
      </c>
    </row>
    <row r="1162" spans="1:5" x14ac:dyDescent="0.25">
      <c r="A1162" t="s">
        <v>6601</v>
      </c>
      <c r="B1162" t="s">
        <v>6614</v>
      </c>
      <c r="C1162">
        <v>5</v>
      </c>
      <c r="D1162">
        <v>1</v>
      </c>
      <c r="E1162" s="10" t="s">
        <v>6619</v>
      </c>
    </row>
    <row r="1163" spans="1:5" x14ac:dyDescent="0.25">
      <c r="A1163" t="s">
        <v>6601</v>
      </c>
      <c r="B1163" t="s">
        <v>6614</v>
      </c>
      <c r="C1163">
        <v>5</v>
      </c>
      <c r="D1163">
        <v>2</v>
      </c>
      <c r="E1163" s="10" t="s">
        <v>6619</v>
      </c>
    </row>
    <row r="1164" spans="1:5" x14ac:dyDescent="0.25">
      <c r="A1164" t="s">
        <v>6601</v>
      </c>
      <c r="B1164" t="s">
        <v>6614</v>
      </c>
      <c r="C1164">
        <v>5</v>
      </c>
      <c r="D1164">
        <v>3</v>
      </c>
      <c r="E1164" s="10" t="s">
        <v>6619</v>
      </c>
    </row>
    <row r="1165" spans="1:5" x14ac:dyDescent="0.25">
      <c r="A1165" t="s">
        <v>6601</v>
      </c>
      <c r="B1165" t="s">
        <v>6614</v>
      </c>
      <c r="C1165">
        <v>5</v>
      </c>
      <c r="D1165">
        <v>4</v>
      </c>
      <c r="E1165" s="10" t="s">
        <v>6619</v>
      </c>
    </row>
    <row r="1166" spans="1:5" x14ac:dyDescent="0.25">
      <c r="A1166" t="s">
        <v>6601</v>
      </c>
      <c r="B1166" t="s">
        <v>6614</v>
      </c>
      <c r="C1166">
        <v>5</v>
      </c>
      <c r="D1166">
        <v>5</v>
      </c>
      <c r="E1166" s="10" t="s">
        <v>6619</v>
      </c>
    </row>
    <row r="1167" spans="1:5" x14ac:dyDescent="0.25">
      <c r="A1167" t="s">
        <v>6601</v>
      </c>
      <c r="B1167" t="s">
        <v>6614</v>
      </c>
      <c r="C1167">
        <v>5</v>
      </c>
      <c r="D1167">
        <v>6</v>
      </c>
      <c r="E1167" s="10" t="s">
        <v>6619</v>
      </c>
    </row>
    <row r="1168" spans="1:5" x14ac:dyDescent="0.25">
      <c r="A1168" t="s">
        <v>6601</v>
      </c>
      <c r="B1168" t="s">
        <v>6614</v>
      </c>
      <c r="C1168">
        <v>5</v>
      </c>
      <c r="D1168">
        <v>7</v>
      </c>
      <c r="E1168" s="10" t="s">
        <v>6619</v>
      </c>
    </row>
    <row r="1169" spans="1:5" x14ac:dyDescent="0.25">
      <c r="A1169" t="s">
        <v>6601</v>
      </c>
      <c r="B1169" t="s">
        <v>6615</v>
      </c>
      <c r="C1169">
        <v>0</v>
      </c>
      <c r="D1169">
        <v>0</v>
      </c>
      <c r="E1169" s="10" t="s">
        <v>6619</v>
      </c>
    </row>
    <row r="1170" spans="1:5" x14ac:dyDescent="0.25">
      <c r="A1170" t="s">
        <v>6601</v>
      </c>
      <c r="B1170" t="s">
        <v>6615</v>
      </c>
      <c r="C1170">
        <v>0</v>
      </c>
      <c r="D1170">
        <v>1</v>
      </c>
      <c r="E1170" s="10" t="s">
        <v>6773</v>
      </c>
    </row>
    <row r="1171" spans="1:5" x14ac:dyDescent="0.25">
      <c r="A1171" t="s">
        <v>6601</v>
      </c>
      <c r="B1171" t="s">
        <v>6615</v>
      </c>
      <c r="C1171">
        <v>0</v>
      </c>
      <c r="D1171">
        <v>2</v>
      </c>
      <c r="E1171" s="10" t="s">
        <v>6619</v>
      </c>
    </row>
    <row r="1172" spans="1:5" x14ac:dyDescent="0.25">
      <c r="A1172" t="s">
        <v>6601</v>
      </c>
      <c r="B1172" t="s">
        <v>6615</v>
      </c>
      <c r="C1172">
        <v>0</v>
      </c>
      <c r="D1172">
        <v>3</v>
      </c>
      <c r="E1172" s="10" t="s">
        <v>6619</v>
      </c>
    </row>
    <row r="1173" spans="1:5" x14ac:dyDescent="0.25">
      <c r="A1173" t="s">
        <v>6601</v>
      </c>
      <c r="B1173" t="s">
        <v>6615</v>
      </c>
      <c r="C1173">
        <v>0</v>
      </c>
      <c r="D1173">
        <v>4</v>
      </c>
      <c r="E1173" s="10" t="s">
        <v>6774</v>
      </c>
    </row>
    <row r="1174" spans="1:5" x14ac:dyDescent="0.25">
      <c r="A1174" t="s">
        <v>6601</v>
      </c>
      <c r="B1174" t="s">
        <v>6615</v>
      </c>
      <c r="C1174">
        <v>0</v>
      </c>
      <c r="D1174">
        <v>5</v>
      </c>
      <c r="E1174" s="10" t="s">
        <v>6619</v>
      </c>
    </row>
    <row r="1175" spans="1:5" x14ac:dyDescent="0.25">
      <c r="A1175" t="s">
        <v>6601</v>
      </c>
      <c r="B1175" t="s">
        <v>6615</v>
      </c>
      <c r="C1175">
        <v>0</v>
      </c>
      <c r="D1175">
        <v>6</v>
      </c>
      <c r="E1175" s="10" t="s">
        <v>6619</v>
      </c>
    </row>
    <row r="1176" spans="1:5" x14ac:dyDescent="0.25">
      <c r="A1176" t="s">
        <v>6601</v>
      </c>
      <c r="B1176" t="s">
        <v>6615</v>
      </c>
      <c r="C1176">
        <v>0</v>
      </c>
      <c r="D1176">
        <v>7</v>
      </c>
      <c r="E1176" s="10" t="s">
        <v>6619</v>
      </c>
    </row>
    <row r="1177" spans="1:5" x14ac:dyDescent="0.25">
      <c r="A1177" t="s">
        <v>6601</v>
      </c>
      <c r="B1177" t="s">
        <v>6615</v>
      </c>
      <c r="C1177">
        <v>1</v>
      </c>
      <c r="D1177">
        <v>0</v>
      </c>
      <c r="E1177" s="10" t="s">
        <v>6775</v>
      </c>
    </row>
    <row r="1178" spans="1:5" x14ac:dyDescent="0.25">
      <c r="A1178" t="s">
        <v>6601</v>
      </c>
      <c r="B1178" t="s">
        <v>6615</v>
      </c>
      <c r="C1178">
        <v>1</v>
      </c>
      <c r="D1178">
        <v>1</v>
      </c>
      <c r="E1178" s="10" t="s">
        <v>6776</v>
      </c>
    </row>
    <row r="1179" spans="1:5" x14ac:dyDescent="0.25">
      <c r="A1179" t="s">
        <v>6601</v>
      </c>
      <c r="B1179" t="s">
        <v>6615</v>
      </c>
      <c r="C1179">
        <v>1</v>
      </c>
      <c r="D1179">
        <v>2</v>
      </c>
      <c r="E1179" s="10" t="s">
        <v>6777</v>
      </c>
    </row>
    <row r="1180" spans="1:5" x14ac:dyDescent="0.25">
      <c r="A1180" t="s">
        <v>6601</v>
      </c>
      <c r="B1180" t="s">
        <v>6615</v>
      </c>
      <c r="C1180">
        <v>1</v>
      </c>
      <c r="D1180">
        <v>3</v>
      </c>
      <c r="E1180" s="10" t="s">
        <v>6777</v>
      </c>
    </row>
    <row r="1181" spans="1:5" x14ac:dyDescent="0.25">
      <c r="A1181" t="s">
        <v>6601</v>
      </c>
      <c r="B1181" t="s">
        <v>6615</v>
      </c>
      <c r="C1181">
        <v>1</v>
      </c>
      <c r="D1181">
        <v>4</v>
      </c>
      <c r="E1181" s="10" t="s">
        <v>6778</v>
      </c>
    </row>
    <row r="1182" spans="1:5" x14ac:dyDescent="0.25">
      <c r="A1182" t="s">
        <v>6601</v>
      </c>
      <c r="B1182" t="s">
        <v>6615</v>
      </c>
      <c r="C1182">
        <v>1</v>
      </c>
      <c r="D1182">
        <v>5</v>
      </c>
      <c r="E1182" s="10" t="s">
        <v>6777</v>
      </c>
    </row>
    <row r="1183" spans="1:5" x14ac:dyDescent="0.25">
      <c r="A1183" t="s">
        <v>6601</v>
      </c>
      <c r="B1183" t="s">
        <v>6615</v>
      </c>
      <c r="C1183">
        <v>1</v>
      </c>
      <c r="D1183">
        <v>6</v>
      </c>
      <c r="E1183" s="10" t="s">
        <v>6779</v>
      </c>
    </row>
    <row r="1184" spans="1:5" x14ac:dyDescent="0.25">
      <c r="A1184" t="s">
        <v>6601</v>
      </c>
      <c r="B1184" t="s">
        <v>6615</v>
      </c>
      <c r="C1184">
        <v>1</v>
      </c>
      <c r="D1184">
        <v>7</v>
      </c>
      <c r="E1184" s="10" t="s">
        <v>6619</v>
      </c>
    </row>
    <row r="1185" spans="1:5" x14ac:dyDescent="0.25">
      <c r="A1185" t="s">
        <v>6601</v>
      </c>
      <c r="B1185" t="s">
        <v>6615</v>
      </c>
      <c r="C1185">
        <v>2</v>
      </c>
      <c r="D1185">
        <v>0</v>
      </c>
      <c r="E1185" s="10" t="s">
        <v>6619</v>
      </c>
    </row>
    <row r="1186" spans="1:5" x14ac:dyDescent="0.25">
      <c r="A1186" t="s">
        <v>6601</v>
      </c>
      <c r="B1186" t="s">
        <v>6615</v>
      </c>
      <c r="C1186">
        <v>2</v>
      </c>
      <c r="D1186">
        <v>1</v>
      </c>
      <c r="E1186" s="10" t="s">
        <v>6619</v>
      </c>
    </row>
    <row r="1187" spans="1:5" x14ac:dyDescent="0.25">
      <c r="A1187" t="s">
        <v>6601</v>
      </c>
      <c r="B1187" t="s">
        <v>6615</v>
      </c>
      <c r="C1187">
        <v>2</v>
      </c>
      <c r="D1187">
        <v>2</v>
      </c>
      <c r="E1187" s="10" t="s">
        <v>6619</v>
      </c>
    </row>
    <row r="1188" spans="1:5" x14ac:dyDescent="0.25">
      <c r="A1188" t="s">
        <v>6601</v>
      </c>
      <c r="B1188" t="s">
        <v>6615</v>
      </c>
      <c r="C1188">
        <v>2</v>
      </c>
      <c r="D1188">
        <v>3</v>
      </c>
      <c r="E1188" s="10" t="s">
        <v>6619</v>
      </c>
    </row>
    <row r="1189" spans="1:5" x14ac:dyDescent="0.25">
      <c r="A1189" t="s">
        <v>6601</v>
      </c>
      <c r="B1189" t="s">
        <v>6615</v>
      </c>
      <c r="C1189">
        <v>2</v>
      </c>
      <c r="D1189">
        <v>4</v>
      </c>
      <c r="E1189" s="10" t="s">
        <v>6619</v>
      </c>
    </row>
    <row r="1190" spans="1:5" x14ac:dyDescent="0.25">
      <c r="A1190" t="s">
        <v>6601</v>
      </c>
      <c r="B1190" t="s">
        <v>6615</v>
      </c>
      <c r="C1190">
        <v>2</v>
      </c>
      <c r="D1190">
        <v>5</v>
      </c>
      <c r="E1190" s="10" t="s">
        <v>6619</v>
      </c>
    </row>
    <row r="1191" spans="1:5" x14ac:dyDescent="0.25">
      <c r="A1191" t="s">
        <v>6601</v>
      </c>
      <c r="B1191" t="s">
        <v>6615</v>
      </c>
      <c r="C1191">
        <v>2</v>
      </c>
      <c r="D1191">
        <v>6</v>
      </c>
      <c r="E1191" s="10" t="s">
        <v>6619</v>
      </c>
    </row>
    <row r="1192" spans="1:5" x14ac:dyDescent="0.25">
      <c r="A1192" t="s">
        <v>6601</v>
      </c>
      <c r="B1192" t="s">
        <v>6615</v>
      </c>
      <c r="C1192">
        <v>2</v>
      </c>
      <c r="D1192">
        <v>7</v>
      </c>
      <c r="E1192" s="10" t="s">
        <v>6619</v>
      </c>
    </row>
    <row r="1193" spans="1:5" x14ac:dyDescent="0.25">
      <c r="A1193" t="s">
        <v>6601</v>
      </c>
      <c r="B1193" t="s">
        <v>6615</v>
      </c>
      <c r="C1193">
        <v>3</v>
      </c>
      <c r="D1193">
        <v>0</v>
      </c>
      <c r="E1193" s="10" t="s">
        <v>6619</v>
      </c>
    </row>
    <row r="1194" spans="1:5" x14ac:dyDescent="0.25">
      <c r="A1194" t="s">
        <v>6601</v>
      </c>
      <c r="B1194" t="s">
        <v>6615</v>
      </c>
      <c r="C1194">
        <v>3</v>
      </c>
      <c r="D1194">
        <v>1</v>
      </c>
      <c r="E1194" s="10" t="s">
        <v>6619</v>
      </c>
    </row>
    <row r="1195" spans="1:5" x14ac:dyDescent="0.25">
      <c r="A1195" t="s">
        <v>6601</v>
      </c>
      <c r="B1195" t="s">
        <v>6615</v>
      </c>
      <c r="C1195">
        <v>3</v>
      </c>
      <c r="D1195">
        <v>2</v>
      </c>
      <c r="E1195" s="10" t="s">
        <v>6619</v>
      </c>
    </row>
    <row r="1196" spans="1:5" x14ac:dyDescent="0.25">
      <c r="A1196" t="s">
        <v>6601</v>
      </c>
      <c r="B1196" t="s">
        <v>6615</v>
      </c>
      <c r="C1196">
        <v>3</v>
      </c>
      <c r="D1196">
        <v>3</v>
      </c>
      <c r="E1196" s="10" t="s">
        <v>6619</v>
      </c>
    </row>
    <row r="1197" spans="1:5" x14ac:dyDescent="0.25">
      <c r="A1197" t="s">
        <v>6601</v>
      </c>
      <c r="B1197" t="s">
        <v>6615</v>
      </c>
      <c r="C1197">
        <v>3</v>
      </c>
      <c r="D1197">
        <v>4</v>
      </c>
      <c r="E1197" s="10" t="s">
        <v>6619</v>
      </c>
    </row>
    <row r="1198" spans="1:5" x14ac:dyDescent="0.25">
      <c r="A1198" t="s">
        <v>6601</v>
      </c>
      <c r="B1198" t="s">
        <v>6615</v>
      </c>
      <c r="C1198">
        <v>3</v>
      </c>
      <c r="D1198">
        <v>5</v>
      </c>
      <c r="E1198" s="10" t="s">
        <v>6619</v>
      </c>
    </row>
    <row r="1199" spans="1:5" x14ac:dyDescent="0.25">
      <c r="A1199" t="s">
        <v>6601</v>
      </c>
      <c r="B1199" t="s">
        <v>6615</v>
      </c>
      <c r="C1199">
        <v>3</v>
      </c>
      <c r="D1199">
        <v>6</v>
      </c>
      <c r="E1199" s="10" t="s">
        <v>6619</v>
      </c>
    </row>
    <row r="1200" spans="1:5" x14ac:dyDescent="0.25">
      <c r="A1200" t="s">
        <v>6601</v>
      </c>
      <c r="B1200" t="s">
        <v>6615</v>
      </c>
      <c r="C1200">
        <v>3</v>
      </c>
      <c r="D1200">
        <v>7</v>
      </c>
      <c r="E1200" s="10" t="s">
        <v>6619</v>
      </c>
    </row>
    <row r="1201" spans="1:5" x14ac:dyDescent="0.25">
      <c r="A1201" t="s">
        <v>6601</v>
      </c>
      <c r="B1201" t="s">
        <v>6615</v>
      </c>
      <c r="C1201">
        <v>4</v>
      </c>
      <c r="D1201">
        <v>0</v>
      </c>
      <c r="E1201" s="10" t="s">
        <v>6619</v>
      </c>
    </row>
    <row r="1202" spans="1:5" x14ac:dyDescent="0.25">
      <c r="A1202" t="s">
        <v>6601</v>
      </c>
      <c r="B1202" t="s">
        <v>6615</v>
      </c>
      <c r="C1202">
        <v>4</v>
      </c>
      <c r="D1202">
        <v>1</v>
      </c>
      <c r="E1202" s="10" t="s">
        <v>6619</v>
      </c>
    </row>
    <row r="1203" spans="1:5" x14ac:dyDescent="0.25">
      <c r="A1203" t="s">
        <v>6601</v>
      </c>
      <c r="B1203" t="s">
        <v>6615</v>
      </c>
      <c r="C1203">
        <v>4</v>
      </c>
      <c r="D1203">
        <v>2</v>
      </c>
      <c r="E1203" s="10" t="s">
        <v>6619</v>
      </c>
    </row>
    <row r="1204" spans="1:5" x14ac:dyDescent="0.25">
      <c r="A1204" t="s">
        <v>6601</v>
      </c>
      <c r="B1204" t="s">
        <v>6615</v>
      </c>
      <c r="C1204">
        <v>4</v>
      </c>
      <c r="D1204">
        <v>3</v>
      </c>
      <c r="E1204" s="10" t="s">
        <v>6619</v>
      </c>
    </row>
    <row r="1205" spans="1:5" x14ac:dyDescent="0.25">
      <c r="A1205" t="s">
        <v>6601</v>
      </c>
      <c r="B1205" t="s">
        <v>6615</v>
      </c>
      <c r="C1205">
        <v>4</v>
      </c>
      <c r="D1205">
        <v>4</v>
      </c>
      <c r="E1205" s="10" t="s">
        <v>6619</v>
      </c>
    </row>
    <row r="1206" spans="1:5" x14ac:dyDescent="0.25">
      <c r="A1206" t="s">
        <v>6601</v>
      </c>
      <c r="B1206" t="s">
        <v>6615</v>
      </c>
      <c r="C1206">
        <v>4</v>
      </c>
      <c r="D1206">
        <v>5</v>
      </c>
      <c r="E1206" s="10" t="s">
        <v>6619</v>
      </c>
    </row>
    <row r="1207" spans="1:5" x14ac:dyDescent="0.25">
      <c r="A1207" t="s">
        <v>6601</v>
      </c>
      <c r="B1207" t="s">
        <v>6615</v>
      </c>
      <c r="C1207">
        <v>4</v>
      </c>
      <c r="D1207">
        <v>6</v>
      </c>
      <c r="E1207" s="10" t="s">
        <v>6619</v>
      </c>
    </row>
    <row r="1208" spans="1:5" x14ac:dyDescent="0.25">
      <c r="A1208" t="s">
        <v>6601</v>
      </c>
      <c r="B1208" t="s">
        <v>6615</v>
      </c>
      <c r="C1208">
        <v>4</v>
      </c>
      <c r="D1208">
        <v>7</v>
      </c>
      <c r="E1208" s="10" t="s">
        <v>6619</v>
      </c>
    </row>
    <row r="1209" spans="1:5" x14ac:dyDescent="0.25">
      <c r="A1209" t="s">
        <v>6601</v>
      </c>
      <c r="B1209" t="s">
        <v>6615</v>
      </c>
      <c r="C1209">
        <v>5</v>
      </c>
      <c r="D1209">
        <v>0</v>
      </c>
      <c r="E1209" s="10" t="s">
        <v>6619</v>
      </c>
    </row>
    <row r="1210" spans="1:5" x14ac:dyDescent="0.25">
      <c r="A1210" t="s">
        <v>6601</v>
      </c>
      <c r="B1210" t="s">
        <v>6615</v>
      </c>
      <c r="C1210">
        <v>5</v>
      </c>
      <c r="D1210">
        <v>1</v>
      </c>
      <c r="E1210" s="10" t="s">
        <v>6619</v>
      </c>
    </row>
    <row r="1211" spans="1:5" x14ac:dyDescent="0.25">
      <c r="A1211" t="s">
        <v>6601</v>
      </c>
      <c r="B1211" t="s">
        <v>6615</v>
      </c>
      <c r="C1211">
        <v>5</v>
      </c>
      <c r="D1211">
        <v>2</v>
      </c>
      <c r="E1211" s="10" t="s">
        <v>6619</v>
      </c>
    </row>
    <row r="1212" spans="1:5" x14ac:dyDescent="0.25">
      <c r="A1212" t="s">
        <v>6601</v>
      </c>
      <c r="B1212" t="s">
        <v>6615</v>
      </c>
      <c r="C1212">
        <v>5</v>
      </c>
      <c r="D1212">
        <v>3</v>
      </c>
      <c r="E1212" s="10" t="s">
        <v>6619</v>
      </c>
    </row>
    <row r="1213" spans="1:5" x14ac:dyDescent="0.25">
      <c r="A1213" t="s">
        <v>6601</v>
      </c>
      <c r="B1213" t="s">
        <v>6615</v>
      </c>
      <c r="C1213">
        <v>5</v>
      </c>
      <c r="D1213">
        <v>4</v>
      </c>
      <c r="E1213" s="10" t="s">
        <v>6619</v>
      </c>
    </row>
    <row r="1214" spans="1:5" x14ac:dyDescent="0.25">
      <c r="A1214" t="s">
        <v>6601</v>
      </c>
      <c r="B1214" t="s">
        <v>6615</v>
      </c>
      <c r="C1214">
        <v>5</v>
      </c>
      <c r="D1214">
        <v>5</v>
      </c>
      <c r="E1214" s="10" t="s">
        <v>6619</v>
      </c>
    </row>
    <row r="1215" spans="1:5" x14ac:dyDescent="0.25">
      <c r="A1215" t="s">
        <v>6601</v>
      </c>
      <c r="B1215" t="s">
        <v>6615</v>
      </c>
      <c r="C1215">
        <v>5</v>
      </c>
      <c r="D1215">
        <v>6</v>
      </c>
      <c r="E1215" s="10" t="s">
        <v>6619</v>
      </c>
    </row>
    <row r="1216" spans="1:5" x14ac:dyDescent="0.25">
      <c r="A1216" t="s">
        <v>6601</v>
      </c>
      <c r="B1216" t="s">
        <v>6615</v>
      </c>
      <c r="C1216">
        <v>5</v>
      </c>
      <c r="D1216">
        <v>7</v>
      </c>
      <c r="E1216" s="10" t="s">
        <v>6619</v>
      </c>
    </row>
    <row r="1217" spans="1:5" x14ac:dyDescent="0.25">
      <c r="A1217" t="s">
        <v>6601</v>
      </c>
      <c r="B1217" t="s">
        <v>6616</v>
      </c>
      <c r="C1217">
        <v>0</v>
      </c>
      <c r="D1217">
        <v>0</v>
      </c>
      <c r="E1217" s="10" t="s">
        <v>6619</v>
      </c>
    </row>
    <row r="1218" spans="1:5" x14ac:dyDescent="0.25">
      <c r="A1218" t="s">
        <v>6601</v>
      </c>
      <c r="B1218" t="s">
        <v>6616</v>
      </c>
      <c r="C1218">
        <v>0</v>
      </c>
      <c r="D1218">
        <v>1</v>
      </c>
      <c r="E1218" s="10" t="s">
        <v>6780</v>
      </c>
    </row>
    <row r="1219" spans="1:5" x14ac:dyDescent="0.25">
      <c r="A1219" t="s">
        <v>6601</v>
      </c>
      <c r="B1219" t="s">
        <v>6616</v>
      </c>
      <c r="C1219">
        <v>0</v>
      </c>
      <c r="D1219">
        <v>2</v>
      </c>
      <c r="E1219" s="10" t="s">
        <v>6619</v>
      </c>
    </row>
    <row r="1220" spans="1:5" x14ac:dyDescent="0.25">
      <c r="A1220" t="s">
        <v>6601</v>
      </c>
      <c r="B1220" t="s">
        <v>6616</v>
      </c>
      <c r="C1220">
        <v>0</v>
      </c>
      <c r="D1220">
        <v>3</v>
      </c>
      <c r="E1220" s="10" t="s">
        <v>6619</v>
      </c>
    </row>
    <row r="1221" spans="1:5" x14ac:dyDescent="0.25">
      <c r="A1221" t="s">
        <v>6601</v>
      </c>
      <c r="B1221" t="s">
        <v>6616</v>
      </c>
      <c r="C1221">
        <v>0</v>
      </c>
      <c r="D1221">
        <v>4</v>
      </c>
      <c r="E1221" s="10" t="s">
        <v>6781</v>
      </c>
    </row>
    <row r="1222" spans="1:5" x14ac:dyDescent="0.25">
      <c r="A1222" t="s">
        <v>6601</v>
      </c>
      <c r="B1222" t="s">
        <v>6616</v>
      </c>
      <c r="C1222">
        <v>0</v>
      </c>
      <c r="D1222">
        <v>5</v>
      </c>
      <c r="E1222" s="10" t="s">
        <v>6619</v>
      </c>
    </row>
    <row r="1223" spans="1:5" x14ac:dyDescent="0.25">
      <c r="A1223" t="s">
        <v>6601</v>
      </c>
      <c r="B1223" t="s">
        <v>6616</v>
      </c>
      <c r="C1223">
        <v>0</v>
      </c>
      <c r="D1223">
        <v>6</v>
      </c>
      <c r="E1223" s="10" t="s">
        <v>6619</v>
      </c>
    </row>
    <row r="1224" spans="1:5" x14ac:dyDescent="0.25">
      <c r="A1224" t="s">
        <v>6601</v>
      </c>
      <c r="B1224" t="s">
        <v>6616</v>
      </c>
      <c r="C1224">
        <v>0</v>
      </c>
      <c r="D1224">
        <v>7</v>
      </c>
      <c r="E1224" s="10" t="s">
        <v>6619</v>
      </c>
    </row>
    <row r="1225" spans="1:5" x14ac:dyDescent="0.25">
      <c r="A1225" t="s">
        <v>6601</v>
      </c>
      <c r="B1225" t="s">
        <v>6616</v>
      </c>
      <c r="C1225">
        <v>1</v>
      </c>
      <c r="D1225">
        <v>0</v>
      </c>
      <c r="E1225" s="10" t="s">
        <v>6782</v>
      </c>
    </row>
    <row r="1226" spans="1:5" x14ac:dyDescent="0.25">
      <c r="A1226" t="s">
        <v>6601</v>
      </c>
      <c r="B1226" t="s">
        <v>6616</v>
      </c>
      <c r="C1226">
        <v>1</v>
      </c>
      <c r="D1226">
        <v>1</v>
      </c>
      <c r="E1226" s="10" t="s">
        <v>6783</v>
      </c>
    </row>
    <row r="1227" spans="1:5" x14ac:dyDescent="0.25">
      <c r="A1227" t="s">
        <v>6601</v>
      </c>
      <c r="B1227" t="s">
        <v>6616</v>
      </c>
      <c r="C1227">
        <v>1</v>
      </c>
      <c r="D1227">
        <v>2</v>
      </c>
      <c r="E1227" s="10" t="s">
        <v>6784</v>
      </c>
    </row>
    <row r="1228" spans="1:5" x14ac:dyDescent="0.25">
      <c r="A1228" t="s">
        <v>6601</v>
      </c>
      <c r="B1228" t="s">
        <v>6616</v>
      </c>
      <c r="C1228">
        <v>1</v>
      </c>
      <c r="D1228">
        <v>3</v>
      </c>
      <c r="E1228" s="10" t="s">
        <v>6785</v>
      </c>
    </row>
    <row r="1229" spans="1:5" x14ac:dyDescent="0.25">
      <c r="A1229" t="s">
        <v>6601</v>
      </c>
      <c r="B1229" t="s">
        <v>6616</v>
      </c>
      <c r="C1229">
        <v>1</v>
      </c>
      <c r="D1229">
        <v>4</v>
      </c>
      <c r="E1229" s="10" t="s">
        <v>6786</v>
      </c>
    </row>
    <row r="1230" spans="1:5" x14ac:dyDescent="0.25">
      <c r="A1230" t="s">
        <v>6601</v>
      </c>
      <c r="B1230" t="s">
        <v>6616</v>
      </c>
      <c r="C1230">
        <v>1</v>
      </c>
      <c r="D1230">
        <v>5</v>
      </c>
      <c r="E1230" s="10" t="s">
        <v>6787</v>
      </c>
    </row>
    <row r="1231" spans="1:5" x14ac:dyDescent="0.25">
      <c r="A1231" t="s">
        <v>6601</v>
      </c>
      <c r="B1231" t="s">
        <v>6616</v>
      </c>
      <c r="C1231">
        <v>1</v>
      </c>
      <c r="D1231">
        <v>6</v>
      </c>
      <c r="E1231" s="10" t="s">
        <v>6788</v>
      </c>
    </row>
    <row r="1232" spans="1:5" x14ac:dyDescent="0.25">
      <c r="A1232" t="s">
        <v>6601</v>
      </c>
      <c r="B1232" t="s">
        <v>6616</v>
      </c>
      <c r="C1232">
        <v>1</v>
      </c>
      <c r="D1232">
        <v>7</v>
      </c>
      <c r="E1232" s="10" t="s">
        <v>6619</v>
      </c>
    </row>
    <row r="1233" spans="1:5" x14ac:dyDescent="0.25">
      <c r="A1233" t="s">
        <v>6601</v>
      </c>
      <c r="B1233" t="s">
        <v>6616</v>
      </c>
      <c r="C1233">
        <v>2</v>
      </c>
      <c r="D1233">
        <v>0</v>
      </c>
      <c r="E1233" s="10" t="s">
        <v>6619</v>
      </c>
    </row>
    <row r="1234" spans="1:5" x14ac:dyDescent="0.25">
      <c r="A1234" t="s">
        <v>6601</v>
      </c>
      <c r="B1234" t="s">
        <v>6616</v>
      </c>
      <c r="C1234">
        <v>2</v>
      </c>
      <c r="D1234">
        <v>1</v>
      </c>
      <c r="E1234" s="10" t="s">
        <v>6619</v>
      </c>
    </row>
    <row r="1235" spans="1:5" x14ac:dyDescent="0.25">
      <c r="A1235" t="s">
        <v>6601</v>
      </c>
      <c r="B1235" t="s">
        <v>6616</v>
      </c>
      <c r="C1235">
        <v>2</v>
      </c>
      <c r="D1235">
        <v>2</v>
      </c>
      <c r="E1235" s="10" t="s">
        <v>6619</v>
      </c>
    </row>
    <row r="1236" spans="1:5" x14ac:dyDescent="0.25">
      <c r="A1236" t="s">
        <v>6601</v>
      </c>
      <c r="B1236" t="s">
        <v>6616</v>
      </c>
      <c r="C1236">
        <v>2</v>
      </c>
      <c r="D1236">
        <v>3</v>
      </c>
      <c r="E1236" s="10" t="s">
        <v>6619</v>
      </c>
    </row>
    <row r="1237" spans="1:5" x14ac:dyDescent="0.25">
      <c r="A1237" t="s">
        <v>6601</v>
      </c>
      <c r="B1237" t="s">
        <v>6616</v>
      </c>
      <c r="C1237">
        <v>2</v>
      </c>
      <c r="D1237">
        <v>4</v>
      </c>
      <c r="E1237" s="10" t="s">
        <v>6619</v>
      </c>
    </row>
    <row r="1238" spans="1:5" x14ac:dyDescent="0.25">
      <c r="A1238" t="s">
        <v>6601</v>
      </c>
      <c r="B1238" t="s">
        <v>6616</v>
      </c>
      <c r="C1238">
        <v>2</v>
      </c>
      <c r="D1238">
        <v>5</v>
      </c>
      <c r="E1238" s="10" t="s">
        <v>6619</v>
      </c>
    </row>
    <row r="1239" spans="1:5" x14ac:dyDescent="0.25">
      <c r="A1239" t="s">
        <v>6601</v>
      </c>
      <c r="B1239" t="s">
        <v>6616</v>
      </c>
      <c r="C1239">
        <v>2</v>
      </c>
      <c r="D1239">
        <v>6</v>
      </c>
      <c r="E1239" s="10" t="s">
        <v>6619</v>
      </c>
    </row>
    <row r="1240" spans="1:5" x14ac:dyDescent="0.25">
      <c r="A1240" t="s">
        <v>6601</v>
      </c>
      <c r="B1240" t="s">
        <v>6616</v>
      </c>
      <c r="C1240">
        <v>2</v>
      </c>
      <c r="D1240">
        <v>7</v>
      </c>
      <c r="E1240" s="10" t="s">
        <v>6619</v>
      </c>
    </row>
    <row r="1241" spans="1:5" x14ac:dyDescent="0.25">
      <c r="A1241" t="s">
        <v>6601</v>
      </c>
      <c r="B1241" t="s">
        <v>6616</v>
      </c>
      <c r="C1241">
        <v>3</v>
      </c>
      <c r="D1241">
        <v>0</v>
      </c>
      <c r="E1241" s="10" t="s">
        <v>6619</v>
      </c>
    </row>
    <row r="1242" spans="1:5" x14ac:dyDescent="0.25">
      <c r="A1242" t="s">
        <v>6601</v>
      </c>
      <c r="B1242" t="s">
        <v>6616</v>
      </c>
      <c r="C1242">
        <v>3</v>
      </c>
      <c r="D1242">
        <v>1</v>
      </c>
      <c r="E1242" s="10" t="s">
        <v>6619</v>
      </c>
    </row>
    <row r="1243" spans="1:5" x14ac:dyDescent="0.25">
      <c r="A1243" t="s">
        <v>6601</v>
      </c>
      <c r="B1243" t="s">
        <v>6616</v>
      </c>
      <c r="C1243">
        <v>3</v>
      </c>
      <c r="D1243">
        <v>2</v>
      </c>
      <c r="E1243" s="10" t="s">
        <v>6619</v>
      </c>
    </row>
    <row r="1244" spans="1:5" x14ac:dyDescent="0.25">
      <c r="A1244" t="s">
        <v>6601</v>
      </c>
      <c r="B1244" t="s">
        <v>6616</v>
      </c>
      <c r="C1244">
        <v>3</v>
      </c>
      <c r="D1244">
        <v>3</v>
      </c>
      <c r="E1244" s="10" t="s">
        <v>6619</v>
      </c>
    </row>
    <row r="1245" spans="1:5" x14ac:dyDescent="0.25">
      <c r="A1245" t="s">
        <v>6601</v>
      </c>
      <c r="B1245" t="s">
        <v>6616</v>
      </c>
      <c r="C1245">
        <v>3</v>
      </c>
      <c r="D1245">
        <v>4</v>
      </c>
      <c r="E1245" s="10" t="s">
        <v>6619</v>
      </c>
    </row>
    <row r="1246" spans="1:5" x14ac:dyDescent="0.25">
      <c r="A1246" t="s">
        <v>6601</v>
      </c>
      <c r="B1246" t="s">
        <v>6616</v>
      </c>
      <c r="C1246">
        <v>3</v>
      </c>
      <c r="D1246">
        <v>5</v>
      </c>
      <c r="E1246" s="10" t="s">
        <v>6619</v>
      </c>
    </row>
    <row r="1247" spans="1:5" x14ac:dyDescent="0.25">
      <c r="A1247" t="s">
        <v>6601</v>
      </c>
      <c r="B1247" t="s">
        <v>6616</v>
      </c>
      <c r="C1247">
        <v>3</v>
      </c>
      <c r="D1247">
        <v>6</v>
      </c>
      <c r="E1247" s="10" t="s">
        <v>6619</v>
      </c>
    </row>
    <row r="1248" spans="1:5" x14ac:dyDescent="0.25">
      <c r="A1248" t="s">
        <v>6601</v>
      </c>
      <c r="B1248" t="s">
        <v>6616</v>
      </c>
      <c r="C1248">
        <v>3</v>
      </c>
      <c r="D1248">
        <v>7</v>
      </c>
      <c r="E1248" s="10" t="s">
        <v>6619</v>
      </c>
    </row>
    <row r="1249" spans="1:5" x14ac:dyDescent="0.25">
      <c r="A1249" t="s">
        <v>6601</v>
      </c>
      <c r="B1249" t="s">
        <v>6616</v>
      </c>
      <c r="C1249">
        <v>4</v>
      </c>
      <c r="D1249">
        <v>0</v>
      </c>
      <c r="E1249" s="10" t="s">
        <v>6619</v>
      </c>
    </row>
    <row r="1250" spans="1:5" x14ac:dyDescent="0.25">
      <c r="A1250" t="s">
        <v>6601</v>
      </c>
      <c r="B1250" t="s">
        <v>6616</v>
      </c>
      <c r="C1250">
        <v>4</v>
      </c>
      <c r="D1250">
        <v>1</v>
      </c>
      <c r="E1250" s="10" t="s">
        <v>6619</v>
      </c>
    </row>
    <row r="1251" spans="1:5" x14ac:dyDescent="0.25">
      <c r="A1251" t="s">
        <v>6601</v>
      </c>
      <c r="B1251" t="s">
        <v>6616</v>
      </c>
      <c r="C1251">
        <v>4</v>
      </c>
      <c r="D1251">
        <v>2</v>
      </c>
      <c r="E1251" s="10" t="s">
        <v>6619</v>
      </c>
    </row>
    <row r="1252" spans="1:5" x14ac:dyDescent="0.25">
      <c r="A1252" t="s">
        <v>6601</v>
      </c>
      <c r="B1252" t="s">
        <v>6616</v>
      </c>
      <c r="C1252">
        <v>4</v>
      </c>
      <c r="D1252">
        <v>3</v>
      </c>
      <c r="E1252" s="10" t="s">
        <v>6619</v>
      </c>
    </row>
    <row r="1253" spans="1:5" x14ac:dyDescent="0.25">
      <c r="A1253" t="s">
        <v>6601</v>
      </c>
      <c r="B1253" t="s">
        <v>6616</v>
      </c>
      <c r="C1253">
        <v>4</v>
      </c>
      <c r="D1253">
        <v>4</v>
      </c>
      <c r="E1253" s="10" t="s">
        <v>6619</v>
      </c>
    </row>
    <row r="1254" spans="1:5" x14ac:dyDescent="0.25">
      <c r="A1254" t="s">
        <v>6601</v>
      </c>
      <c r="B1254" t="s">
        <v>6616</v>
      </c>
      <c r="C1254">
        <v>4</v>
      </c>
      <c r="D1254">
        <v>5</v>
      </c>
      <c r="E1254" s="10" t="s">
        <v>6619</v>
      </c>
    </row>
    <row r="1255" spans="1:5" x14ac:dyDescent="0.25">
      <c r="A1255" t="s">
        <v>6601</v>
      </c>
      <c r="B1255" t="s">
        <v>6616</v>
      </c>
      <c r="C1255">
        <v>4</v>
      </c>
      <c r="D1255">
        <v>6</v>
      </c>
      <c r="E1255" s="10" t="s">
        <v>6619</v>
      </c>
    </row>
    <row r="1256" spans="1:5" x14ac:dyDescent="0.25">
      <c r="A1256" t="s">
        <v>6601</v>
      </c>
      <c r="B1256" t="s">
        <v>6616</v>
      </c>
      <c r="C1256">
        <v>4</v>
      </c>
      <c r="D1256">
        <v>7</v>
      </c>
      <c r="E1256" s="10" t="s">
        <v>6619</v>
      </c>
    </row>
    <row r="1257" spans="1:5" x14ac:dyDescent="0.25">
      <c r="A1257" t="s">
        <v>6601</v>
      </c>
      <c r="B1257" t="s">
        <v>6616</v>
      </c>
      <c r="C1257">
        <v>5</v>
      </c>
      <c r="D1257">
        <v>0</v>
      </c>
      <c r="E1257" s="10" t="s">
        <v>6619</v>
      </c>
    </row>
    <row r="1258" spans="1:5" x14ac:dyDescent="0.25">
      <c r="A1258" t="s">
        <v>6601</v>
      </c>
      <c r="B1258" t="s">
        <v>6616</v>
      </c>
      <c r="C1258">
        <v>5</v>
      </c>
      <c r="D1258">
        <v>1</v>
      </c>
      <c r="E1258" s="10" t="s">
        <v>6619</v>
      </c>
    </row>
    <row r="1259" spans="1:5" x14ac:dyDescent="0.25">
      <c r="A1259" t="s">
        <v>6601</v>
      </c>
      <c r="B1259" t="s">
        <v>6616</v>
      </c>
      <c r="C1259">
        <v>5</v>
      </c>
      <c r="D1259">
        <v>2</v>
      </c>
      <c r="E1259" s="10" t="s">
        <v>6619</v>
      </c>
    </row>
    <row r="1260" spans="1:5" x14ac:dyDescent="0.25">
      <c r="A1260" t="s">
        <v>6601</v>
      </c>
      <c r="B1260" t="s">
        <v>6616</v>
      </c>
      <c r="C1260">
        <v>5</v>
      </c>
      <c r="D1260">
        <v>3</v>
      </c>
      <c r="E1260" s="10" t="s">
        <v>6619</v>
      </c>
    </row>
    <row r="1261" spans="1:5" x14ac:dyDescent="0.25">
      <c r="A1261" t="s">
        <v>6601</v>
      </c>
      <c r="B1261" t="s">
        <v>6616</v>
      </c>
      <c r="C1261">
        <v>5</v>
      </c>
      <c r="D1261">
        <v>4</v>
      </c>
      <c r="E1261" s="10" t="s">
        <v>6619</v>
      </c>
    </row>
    <row r="1262" spans="1:5" x14ac:dyDescent="0.25">
      <c r="A1262" t="s">
        <v>6601</v>
      </c>
      <c r="B1262" t="s">
        <v>6616</v>
      </c>
      <c r="C1262">
        <v>5</v>
      </c>
      <c r="D1262">
        <v>5</v>
      </c>
      <c r="E1262" s="10" t="s">
        <v>6619</v>
      </c>
    </row>
    <row r="1263" spans="1:5" x14ac:dyDescent="0.25">
      <c r="A1263" t="s">
        <v>6601</v>
      </c>
      <c r="B1263" t="s">
        <v>6616</v>
      </c>
      <c r="C1263">
        <v>5</v>
      </c>
      <c r="D1263">
        <v>6</v>
      </c>
      <c r="E1263" s="10" t="s">
        <v>6619</v>
      </c>
    </row>
    <row r="1264" spans="1:5" x14ac:dyDescent="0.25">
      <c r="A1264" t="s">
        <v>6601</v>
      </c>
      <c r="B1264" t="s">
        <v>6616</v>
      </c>
      <c r="C1264">
        <v>5</v>
      </c>
      <c r="D1264">
        <v>7</v>
      </c>
      <c r="E1264" s="10" t="s">
        <v>6619</v>
      </c>
    </row>
    <row r="1265" spans="1:5" x14ac:dyDescent="0.25">
      <c r="A1265" t="s">
        <v>6601</v>
      </c>
      <c r="B1265" t="s">
        <v>6617</v>
      </c>
      <c r="C1265">
        <v>0</v>
      </c>
      <c r="D1265">
        <v>0</v>
      </c>
      <c r="E1265" s="10" t="s">
        <v>46</v>
      </c>
    </row>
    <row r="1266" spans="1:5" x14ac:dyDescent="0.25">
      <c r="A1266" t="s">
        <v>6601</v>
      </c>
      <c r="B1266" t="s">
        <v>6617</v>
      </c>
      <c r="C1266">
        <v>0</v>
      </c>
      <c r="D1266">
        <v>1</v>
      </c>
      <c r="E1266" s="10" t="s">
        <v>46</v>
      </c>
    </row>
    <row r="1267" spans="1:5" x14ac:dyDescent="0.25">
      <c r="A1267" t="s">
        <v>6601</v>
      </c>
      <c r="B1267" t="s">
        <v>6617</v>
      </c>
      <c r="C1267">
        <v>0</v>
      </c>
      <c r="D1267">
        <v>2</v>
      </c>
      <c r="E1267" s="10" t="s">
        <v>46</v>
      </c>
    </row>
    <row r="1268" spans="1:5" x14ac:dyDescent="0.25">
      <c r="A1268" t="s">
        <v>6601</v>
      </c>
      <c r="B1268" t="s">
        <v>6617</v>
      </c>
      <c r="C1268">
        <v>0</v>
      </c>
      <c r="D1268">
        <v>3</v>
      </c>
      <c r="E1268" s="10" t="s">
        <v>46</v>
      </c>
    </row>
    <row r="1269" spans="1:5" x14ac:dyDescent="0.25">
      <c r="A1269" t="s">
        <v>6601</v>
      </c>
      <c r="B1269" t="s">
        <v>6617</v>
      </c>
      <c r="C1269">
        <v>0</v>
      </c>
      <c r="D1269">
        <v>4</v>
      </c>
      <c r="E1269" s="10" t="s">
        <v>46</v>
      </c>
    </row>
    <row r="1270" spans="1:5" x14ac:dyDescent="0.25">
      <c r="A1270" t="s">
        <v>6601</v>
      </c>
      <c r="B1270" t="s">
        <v>6617</v>
      </c>
      <c r="C1270">
        <v>0</v>
      </c>
      <c r="D1270">
        <v>5</v>
      </c>
      <c r="E1270" s="10" t="s">
        <v>46</v>
      </c>
    </row>
    <row r="1271" spans="1:5" x14ac:dyDescent="0.25">
      <c r="A1271" t="s">
        <v>6601</v>
      </c>
      <c r="B1271" t="s">
        <v>6617</v>
      </c>
      <c r="C1271">
        <v>0</v>
      </c>
      <c r="D1271">
        <v>6</v>
      </c>
      <c r="E1271" s="10" t="s">
        <v>46</v>
      </c>
    </row>
    <row r="1272" spans="1:5" x14ac:dyDescent="0.25">
      <c r="A1272" t="s">
        <v>6601</v>
      </c>
      <c r="B1272" t="s">
        <v>6617</v>
      </c>
      <c r="C1272">
        <v>0</v>
      </c>
      <c r="D1272">
        <v>7</v>
      </c>
      <c r="E1272" s="10" t="s">
        <v>46</v>
      </c>
    </row>
    <row r="1273" spans="1:5" x14ac:dyDescent="0.25">
      <c r="A1273" t="s">
        <v>6601</v>
      </c>
      <c r="B1273" t="s">
        <v>6617</v>
      </c>
      <c r="C1273">
        <v>1</v>
      </c>
      <c r="D1273">
        <v>0</v>
      </c>
      <c r="E1273" s="10" t="s">
        <v>46</v>
      </c>
    </row>
    <row r="1274" spans="1:5" x14ac:dyDescent="0.25">
      <c r="A1274" t="s">
        <v>6601</v>
      </c>
      <c r="B1274" t="s">
        <v>6617</v>
      </c>
      <c r="C1274">
        <v>1</v>
      </c>
      <c r="D1274">
        <v>1</v>
      </c>
      <c r="E1274" s="10" t="s">
        <v>46</v>
      </c>
    </row>
    <row r="1275" spans="1:5" x14ac:dyDescent="0.25">
      <c r="A1275" t="s">
        <v>6601</v>
      </c>
      <c r="B1275" t="s">
        <v>6617</v>
      </c>
      <c r="C1275">
        <v>1</v>
      </c>
      <c r="D1275">
        <v>2</v>
      </c>
      <c r="E1275" s="10" t="s">
        <v>46</v>
      </c>
    </row>
    <row r="1276" spans="1:5" x14ac:dyDescent="0.25">
      <c r="A1276" t="s">
        <v>6601</v>
      </c>
      <c r="B1276" t="s">
        <v>6617</v>
      </c>
      <c r="C1276">
        <v>1</v>
      </c>
      <c r="D1276">
        <v>3</v>
      </c>
      <c r="E1276" s="10" t="s">
        <v>46</v>
      </c>
    </row>
    <row r="1277" spans="1:5" x14ac:dyDescent="0.25">
      <c r="A1277" t="s">
        <v>6601</v>
      </c>
      <c r="B1277" t="s">
        <v>6617</v>
      </c>
      <c r="C1277">
        <v>1</v>
      </c>
      <c r="D1277">
        <v>4</v>
      </c>
      <c r="E1277" s="10" t="s">
        <v>46</v>
      </c>
    </row>
    <row r="1278" spans="1:5" x14ac:dyDescent="0.25">
      <c r="A1278" t="s">
        <v>6601</v>
      </c>
      <c r="B1278" t="s">
        <v>6617</v>
      </c>
      <c r="C1278">
        <v>1</v>
      </c>
      <c r="D1278">
        <v>5</v>
      </c>
      <c r="E1278" s="10" t="s">
        <v>46</v>
      </c>
    </row>
    <row r="1279" spans="1:5" x14ac:dyDescent="0.25">
      <c r="A1279" t="s">
        <v>6601</v>
      </c>
      <c r="B1279" t="s">
        <v>6617</v>
      </c>
      <c r="C1279">
        <v>1</v>
      </c>
      <c r="D1279">
        <v>6</v>
      </c>
      <c r="E1279" s="10" t="s">
        <v>46</v>
      </c>
    </row>
    <row r="1280" spans="1:5" x14ac:dyDescent="0.25">
      <c r="A1280" t="s">
        <v>6601</v>
      </c>
      <c r="B1280" t="s">
        <v>6617</v>
      </c>
      <c r="C1280">
        <v>1</v>
      </c>
      <c r="D1280">
        <v>7</v>
      </c>
      <c r="E1280" s="10" t="s">
        <v>2825</v>
      </c>
    </row>
    <row r="1281" spans="1:5" x14ac:dyDescent="0.25">
      <c r="A1281" t="s">
        <v>6601</v>
      </c>
      <c r="B1281" t="s">
        <v>6617</v>
      </c>
      <c r="C1281">
        <v>2</v>
      </c>
      <c r="D1281">
        <v>0</v>
      </c>
      <c r="E1281" s="10" t="s">
        <v>2553</v>
      </c>
    </row>
    <row r="1282" spans="1:5" x14ac:dyDescent="0.25">
      <c r="A1282" t="s">
        <v>6601</v>
      </c>
      <c r="B1282" t="s">
        <v>6617</v>
      </c>
      <c r="C1282">
        <v>2</v>
      </c>
      <c r="D1282">
        <v>1</v>
      </c>
      <c r="E1282" s="10" t="s">
        <v>2825</v>
      </c>
    </row>
    <row r="1283" spans="1:5" x14ac:dyDescent="0.25">
      <c r="A1283" t="s">
        <v>6601</v>
      </c>
      <c r="B1283" t="s">
        <v>6617</v>
      </c>
      <c r="C1283">
        <v>2</v>
      </c>
      <c r="D1283">
        <v>2</v>
      </c>
      <c r="E1283" s="10" t="s">
        <v>2825</v>
      </c>
    </row>
    <row r="1284" spans="1:5" x14ac:dyDescent="0.25">
      <c r="A1284" t="s">
        <v>6601</v>
      </c>
      <c r="B1284" t="s">
        <v>6617</v>
      </c>
      <c r="C1284">
        <v>2</v>
      </c>
      <c r="D1284">
        <v>3</v>
      </c>
      <c r="E1284" s="10" t="s">
        <v>2825</v>
      </c>
    </row>
    <row r="1285" spans="1:5" x14ac:dyDescent="0.25">
      <c r="A1285" t="s">
        <v>6601</v>
      </c>
      <c r="B1285" t="s">
        <v>6617</v>
      </c>
      <c r="C1285">
        <v>2</v>
      </c>
      <c r="D1285">
        <v>4</v>
      </c>
      <c r="E1285" s="10" t="s">
        <v>45</v>
      </c>
    </row>
    <row r="1286" spans="1:5" x14ac:dyDescent="0.25">
      <c r="A1286" t="s">
        <v>6601</v>
      </c>
      <c r="B1286" t="s">
        <v>6617</v>
      </c>
      <c r="C1286">
        <v>2</v>
      </c>
      <c r="D1286">
        <v>5</v>
      </c>
      <c r="E1286" s="10" t="s">
        <v>46</v>
      </c>
    </row>
    <row r="1287" spans="1:5" x14ac:dyDescent="0.25">
      <c r="A1287" t="s">
        <v>6601</v>
      </c>
      <c r="B1287" t="s">
        <v>6617</v>
      </c>
      <c r="C1287">
        <v>2</v>
      </c>
      <c r="D1287">
        <v>6</v>
      </c>
      <c r="E1287" s="10" t="s">
        <v>46</v>
      </c>
    </row>
    <row r="1288" spans="1:5" x14ac:dyDescent="0.25">
      <c r="A1288" t="s">
        <v>6601</v>
      </c>
      <c r="B1288" t="s">
        <v>6617</v>
      </c>
      <c r="C1288">
        <v>2</v>
      </c>
      <c r="D1288">
        <v>7</v>
      </c>
      <c r="E1288" s="10" t="s">
        <v>46</v>
      </c>
    </row>
    <row r="1289" spans="1:5" x14ac:dyDescent="0.25">
      <c r="A1289" t="s">
        <v>6601</v>
      </c>
      <c r="B1289" t="s">
        <v>6617</v>
      </c>
      <c r="C1289">
        <v>3</v>
      </c>
      <c r="D1289">
        <v>0</v>
      </c>
      <c r="E1289" s="10" t="s">
        <v>46</v>
      </c>
    </row>
    <row r="1290" spans="1:5" x14ac:dyDescent="0.25">
      <c r="A1290" t="s">
        <v>6601</v>
      </c>
      <c r="B1290" t="s">
        <v>6617</v>
      </c>
      <c r="C1290">
        <v>3</v>
      </c>
      <c r="D1290">
        <v>1</v>
      </c>
      <c r="E1290" s="10" t="s">
        <v>46</v>
      </c>
    </row>
    <row r="1291" spans="1:5" x14ac:dyDescent="0.25">
      <c r="A1291" t="s">
        <v>6601</v>
      </c>
      <c r="B1291" t="s">
        <v>6617</v>
      </c>
      <c r="C1291">
        <v>3</v>
      </c>
      <c r="D1291">
        <v>2</v>
      </c>
      <c r="E1291" s="10" t="s">
        <v>46</v>
      </c>
    </row>
    <row r="1292" spans="1:5" x14ac:dyDescent="0.25">
      <c r="A1292" t="s">
        <v>6601</v>
      </c>
      <c r="B1292" t="s">
        <v>6617</v>
      </c>
      <c r="C1292">
        <v>3</v>
      </c>
      <c r="D1292">
        <v>3</v>
      </c>
      <c r="E1292" s="10" t="s">
        <v>46</v>
      </c>
    </row>
    <row r="1293" spans="1:5" x14ac:dyDescent="0.25">
      <c r="A1293" t="s">
        <v>6601</v>
      </c>
      <c r="B1293" t="s">
        <v>6617</v>
      </c>
      <c r="C1293">
        <v>3</v>
      </c>
      <c r="D1293">
        <v>4</v>
      </c>
      <c r="E1293" s="10" t="s">
        <v>46</v>
      </c>
    </row>
    <row r="1294" spans="1:5" x14ac:dyDescent="0.25">
      <c r="A1294" t="s">
        <v>6601</v>
      </c>
      <c r="B1294" t="s">
        <v>6617</v>
      </c>
      <c r="C1294">
        <v>3</v>
      </c>
      <c r="D1294">
        <v>5</v>
      </c>
      <c r="E1294" s="10" t="s">
        <v>46</v>
      </c>
    </row>
    <row r="1295" spans="1:5" x14ac:dyDescent="0.25">
      <c r="A1295" t="s">
        <v>6601</v>
      </c>
      <c r="B1295" t="s">
        <v>6617</v>
      </c>
      <c r="C1295">
        <v>3</v>
      </c>
      <c r="D1295">
        <v>6</v>
      </c>
      <c r="E1295" s="10" t="s">
        <v>46</v>
      </c>
    </row>
    <row r="1296" spans="1:5" x14ac:dyDescent="0.25">
      <c r="A1296" t="s">
        <v>6601</v>
      </c>
      <c r="B1296" t="s">
        <v>6617</v>
      </c>
      <c r="C1296">
        <v>3</v>
      </c>
      <c r="D1296">
        <v>7</v>
      </c>
      <c r="E1296" s="10" t="s">
        <v>46</v>
      </c>
    </row>
    <row r="1297" spans="1:5" x14ac:dyDescent="0.25">
      <c r="A1297" t="s">
        <v>6601</v>
      </c>
      <c r="B1297" t="s">
        <v>6617</v>
      </c>
      <c r="C1297">
        <v>4</v>
      </c>
      <c r="D1297">
        <v>0</v>
      </c>
      <c r="E1297" s="10" t="s">
        <v>46</v>
      </c>
    </row>
    <row r="1298" spans="1:5" x14ac:dyDescent="0.25">
      <c r="A1298" t="s">
        <v>6601</v>
      </c>
      <c r="B1298" t="s">
        <v>6617</v>
      </c>
      <c r="C1298">
        <v>4</v>
      </c>
      <c r="D1298">
        <v>1</v>
      </c>
      <c r="E1298" s="10" t="s">
        <v>46</v>
      </c>
    </row>
    <row r="1299" spans="1:5" x14ac:dyDescent="0.25">
      <c r="A1299" t="s">
        <v>6601</v>
      </c>
      <c r="B1299" t="s">
        <v>6617</v>
      </c>
      <c r="C1299">
        <v>4</v>
      </c>
      <c r="D1299">
        <v>2</v>
      </c>
      <c r="E1299" s="10" t="s">
        <v>46</v>
      </c>
    </row>
    <row r="1300" spans="1:5" x14ac:dyDescent="0.25">
      <c r="A1300" t="s">
        <v>6601</v>
      </c>
      <c r="B1300" t="s">
        <v>6617</v>
      </c>
      <c r="C1300">
        <v>4</v>
      </c>
      <c r="D1300">
        <v>3</v>
      </c>
      <c r="E1300" s="10" t="s">
        <v>46</v>
      </c>
    </row>
    <row r="1301" spans="1:5" x14ac:dyDescent="0.25">
      <c r="A1301" t="s">
        <v>6601</v>
      </c>
      <c r="B1301" t="s">
        <v>6617</v>
      </c>
      <c r="C1301">
        <v>4</v>
      </c>
      <c r="D1301">
        <v>4</v>
      </c>
      <c r="E1301" s="10" t="s">
        <v>46</v>
      </c>
    </row>
    <row r="1302" spans="1:5" x14ac:dyDescent="0.25">
      <c r="A1302" t="s">
        <v>6601</v>
      </c>
      <c r="B1302" t="s">
        <v>6617</v>
      </c>
      <c r="C1302">
        <v>4</v>
      </c>
      <c r="D1302">
        <v>5</v>
      </c>
      <c r="E1302" s="10" t="s">
        <v>46</v>
      </c>
    </row>
    <row r="1303" spans="1:5" x14ac:dyDescent="0.25">
      <c r="A1303" t="s">
        <v>6601</v>
      </c>
      <c r="B1303" t="s">
        <v>6617</v>
      </c>
      <c r="C1303">
        <v>4</v>
      </c>
      <c r="D1303">
        <v>6</v>
      </c>
      <c r="E1303" s="10" t="s">
        <v>46</v>
      </c>
    </row>
    <row r="1304" spans="1:5" x14ac:dyDescent="0.25">
      <c r="A1304" t="s">
        <v>6601</v>
      </c>
      <c r="B1304" t="s">
        <v>6617</v>
      </c>
      <c r="C1304">
        <v>4</v>
      </c>
      <c r="D1304">
        <v>7</v>
      </c>
      <c r="E1304" s="10" t="s">
        <v>46</v>
      </c>
    </row>
    <row r="1305" spans="1:5" x14ac:dyDescent="0.25">
      <c r="A1305" t="s">
        <v>6601</v>
      </c>
      <c r="B1305" t="s">
        <v>6617</v>
      </c>
      <c r="C1305">
        <v>5</v>
      </c>
      <c r="D1305">
        <v>0</v>
      </c>
      <c r="E1305" s="10" t="s">
        <v>46</v>
      </c>
    </row>
    <row r="1306" spans="1:5" x14ac:dyDescent="0.25">
      <c r="A1306" t="s">
        <v>6601</v>
      </c>
      <c r="B1306" t="s">
        <v>6617</v>
      </c>
      <c r="C1306">
        <v>5</v>
      </c>
      <c r="D1306">
        <v>1</v>
      </c>
      <c r="E1306" s="10" t="s">
        <v>46</v>
      </c>
    </row>
    <row r="1307" spans="1:5" x14ac:dyDescent="0.25">
      <c r="A1307" t="s">
        <v>6601</v>
      </c>
      <c r="B1307" t="s">
        <v>6617</v>
      </c>
      <c r="C1307">
        <v>5</v>
      </c>
      <c r="D1307">
        <v>2</v>
      </c>
      <c r="E1307" s="10" t="s">
        <v>46</v>
      </c>
    </row>
    <row r="1308" spans="1:5" x14ac:dyDescent="0.25">
      <c r="A1308" t="s">
        <v>6601</v>
      </c>
      <c r="B1308" t="s">
        <v>6617</v>
      </c>
      <c r="C1308">
        <v>5</v>
      </c>
      <c r="D1308">
        <v>3</v>
      </c>
      <c r="E1308" s="10" t="s">
        <v>46</v>
      </c>
    </row>
    <row r="1309" spans="1:5" x14ac:dyDescent="0.25">
      <c r="A1309" t="s">
        <v>6601</v>
      </c>
      <c r="B1309" t="s">
        <v>6617</v>
      </c>
      <c r="C1309">
        <v>5</v>
      </c>
      <c r="D1309">
        <v>4</v>
      </c>
      <c r="E1309" s="10" t="s">
        <v>46</v>
      </c>
    </row>
    <row r="1310" spans="1:5" x14ac:dyDescent="0.25">
      <c r="A1310" t="s">
        <v>6601</v>
      </c>
      <c r="B1310" t="s">
        <v>6617</v>
      </c>
      <c r="C1310">
        <v>5</v>
      </c>
      <c r="D1310">
        <v>5</v>
      </c>
      <c r="E1310" s="10" t="s">
        <v>46</v>
      </c>
    </row>
    <row r="1311" spans="1:5" x14ac:dyDescent="0.25">
      <c r="A1311" t="s">
        <v>6601</v>
      </c>
      <c r="B1311" t="s">
        <v>6617</v>
      </c>
      <c r="C1311">
        <v>5</v>
      </c>
      <c r="D1311">
        <v>6</v>
      </c>
      <c r="E1311" s="10" t="s">
        <v>46</v>
      </c>
    </row>
    <row r="1312" spans="1:5" x14ac:dyDescent="0.25">
      <c r="A1312" t="s">
        <v>6601</v>
      </c>
      <c r="B1312" t="s">
        <v>6617</v>
      </c>
      <c r="C1312">
        <v>5</v>
      </c>
      <c r="D1312">
        <v>7</v>
      </c>
      <c r="E1312" s="10" t="s">
        <v>46</v>
      </c>
    </row>
    <row r="1313" spans="1:5" x14ac:dyDescent="0.25">
      <c r="A1313" t="s">
        <v>6618</v>
      </c>
      <c r="B1313" t="s">
        <v>36</v>
      </c>
      <c r="C1313">
        <v>0</v>
      </c>
      <c r="E1313" s="10" t="s">
        <v>6755</v>
      </c>
    </row>
    <row r="1314" spans="1:5" x14ac:dyDescent="0.25">
      <c r="A1314" t="s">
        <v>6618</v>
      </c>
      <c r="B1314" t="s">
        <v>36</v>
      </c>
      <c r="C1314">
        <v>1</v>
      </c>
      <c r="E1314" s="10" t="s">
        <v>6755</v>
      </c>
    </row>
    <row r="1315" spans="1:5" x14ac:dyDescent="0.25">
      <c r="A1315" t="s">
        <v>6618</v>
      </c>
      <c r="B1315" t="s">
        <v>36</v>
      </c>
      <c r="C1315">
        <v>2</v>
      </c>
      <c r="E1315" s="10" t="s">
        <v>6755</v>
      </c>
    </row>
    <row r="1316" spans="1:5" x14ac:dyDescent="0.25">
      <c r="A1316" t="s">
        <v>6618</v>
      </c>
      <c r="B1316" t="s">
        <v>36</v>
      </c>
      <c r="C1316">
        <v>3</v>
      </c>
      <c r="E1316" s="10" t="s">
        <v>6755</v>
      </c>
    </row>
    <row r="1317" spans="1:5" x14ac:dyDescent="0.25">
      <c r="A1317" t="s">
        <v>6618</v>
      </c>
      <c r="B1317" t="s">
        <v>20</v>
      </c>
      <c r="C1317">
        <v>0</v>
      </c>
      <c r="E1317" s="10" t="s">
        <v>6619</v>
      </c>
    </row>
    <row r="1318" spans="1:5" x14ac:dyDescent="0.25">
      <c r="A1318" t="s">
        <v>6618</v>
      </c>
      <c r="B1318" t="s">
        <v>20</v>
      </c>
      <c r="C1318">
        <v>1</v>
      </c>
      <c r="E1318" s="10" t="s">
        <v>6619</v>
      </c>
    </row>
    <row r="1319" spans="1:5" x14ac:dyDescent="0.25">
      <c r="A1319" t="s">
        <v>6618</v>
      </c>
      <c r="B1319" t="s">
        <v>20</v>
      </c>
      <c r="C1319">
        <v>2</v>
      </c>
      <c r="E1319" s="10" t="s">
        <v>6619</v>
      </c>
    </row>
    <row r="1320" spans="1:5" x14ac:dyDescent="0.25">
      <c r="A1320" t="s">
        <v>6618</v>
      </c>
      <c r="B1320" t="s">
        <v>20</v>
      </c>
      <c r="C1320">
        <v>3</v>
      </c>
      <c r="E1320" s="10" t="s">
        <v>6619</v>
      </c>
    </row>
    <row r="1321" spans="1:5" x14ac:dyDescent="0.25">
      <c r="A1321" t="s">
        <v>6618</v>
      </c>
      <c r="B1321" t="s">
        <v>6617</v>
      </c>
      <c r="C1321">
        <v>0</v>
      </c>
      <c r="E1321" s="10" t="s">
        <v>2536</v>
      </c>
    </row>
    <row r="1322" spans="1:5" x14ac:dyDescent="0.25">
      <c r="A1322" t="s">
        <v>6618</v>
      </c>
      <c r="B1322" t="s">
        <v>6617</v>
      </c>
      <c r="C1322">
        <v>1</v>
      </c>
      <c r="E1322" s="10" t="s">
        <v>46</v>
      </c>
    </row>
    <row r="1323" spans="1:5" x14ac:dyDescent="0.25">
      <c r="A1323" t="s">
        <v>6618</v>
      </c>
      <c r="B1323" t="s">
        <v>6617</v>
      </c>
      <c r="C1323">
        <v>2</v>
      </c>
      <c r="E1323" s="10" t="s">
        <v>46</v>
      </c>
    </row>
    <row r="1324" spans="1:5" x14ac:dyDescent="0.25">
      <c r="A1324" t="s">
        <v>6618</v>
      </c>
      <c r="B1324" t="s">
        <v>6617</v>
      </c>
      <c r="C1324">
        <v>3</v>
      </c>
      <c r="E1324" s="10" t="s">
        <v>46</v>
      </c>
    </row>
    <row r="1325" spans="1:5" x14ac:dyDescent="0.25">
      <c r="A1325" t="s">
        <v>5</v>
      </c>
      <c r="B1325" t="s">
        <v>36</v>
      </c>
      <c r="C1325">
        <v>0</v>
      </c>
      <c r="D1325">
        <v>0</v>
      </c>
      <c r="E1325" s="10" t="s">
        <v>6638</v>
      </c>
    </row>
    <row r="1326" spans="1:5" x14ac:dyDescent="0.25">
      <c r="A1326" t="s">
        <v>5</v>
      </c>
      <c r="B1326" t="s">
        <v>36</v>
      </c>
      <c r="C1326">
        <v>0</v>
      </c>
      <c r="D1326">
        <v>1</v>
      </c>
      <c r="E1326" s="10" t="s">
        <v>6789</v>
      </c>
    </row>
    <row r="1327" spans="1:5" x14ac:dyDescent="0.25">
      <c r="A1327" t="s">
        <v>5</v>
      </c>
      <c r="B1327" t="s">
        <v>36</v>
      </c>
      <c r="C1327">
        <v>0</v>
      </c>
      <c r="D1327">
        <v>2</v>
      </c>
      <c r="E1327" s="10" t="s">
        <v>6790</v>
      </c>
    </row>
    <row r="1328" spans="1:5" x14ac:dyDescent="0.25">
      <c r="A1328" t="s">
        <v>5</v>
      </c>
      <c r="B1328" t="s">
        <v>36</v>
      </c>
      <c r="C1328">
        <v>0</v>
      </c>
      <c r="D1328">
        <v>3</v>
      </c>
      <c r="E1328" s="10" t="s">
        <v>6791</v>
      </c>
    </row>
    <row r="1329" spans="1:5" x14ac:dyDescent="0.25">
      <c r="A1329" t="s">
        <v>5</v>
      </c>
      <c r="B1329" t="s">
        <v>36</v>
      </c>
      <c r="C1329">
        <v>0</v>
      </c>
      <c r="D1329">
        <v>4</v>
      </c>
      <c r="E1329" s="10" t="s">
        <v>6755</v>
      </c>
    </row>
    <row r="1330" spans="1:5" x14ac:dyDescent="0.25">
      <c r="A1330" t="s">
        <v>5</v>
      </c>
      <c r="B1330" t="s">
        <v>36</v>
      </c>
      <c r="C1330">
        <v>0</v>
      </c>
      <c r="D1330">
        <v>5</v>
      </c>
      <c r="E1330" s="10" t="s">
        <v>6755</v>
      </c>
    </row>
    <row r="1331" spans="1:5" x14ac:dyDescent="0.25">
      <c r="A1331" t="s">
        <v>5</v>
      </c>
      <c r="B1331" t="s">
        <v>36</v>
      </c>
      <c r="C1331">
        <v>0</v>
      </c>
      <c r="D1331">
        <v>6</v>
      </c>
      <c r="E1331" s="10" t="s">
        <v>6755</v>
      </c>
    </row>
    <row r="1332" spans="1:5" x14ac:dyDescent="0.25">
      <c r="A1332" t="s">
        <v>5</v>
      </c>
      <c r="B1332" t="s">
        <v>36</v>
      </c>
      <c r="C1332">
        <v>0</v>
      </c>
      <c r="D1332">
        <v>7</v>
      </c>
      <c r="E1332" s="10" t="s">
        <v>6755</v>
      </c>
    </row>
    <row r="1333" spans="1:5" x14ac:dyDescent="0.25">
      <c r="A1333" t="s">
        <v>5</v>
      </c>
      <c r="B1333" t="s">
        <v>36</v>
      </c>
      <c r="C1333">
        <v>1</v>
      </c>
      <c r="D1333">
        <v>0</v>
      </c>
      <c r="E1333" s="10" t="s">
        <v>6792</v>
      </c>
    </row>
    <row r="1334" spans="1:5" x14ac:dyDescent="0.25">
      <c r="A1334" t="s">
        <v>5</v>
      </c>
      <c r="B1334" t="s">
        <v>36</v>
      </c>
      <c r="C1334">
        <v>1</v>
      </c>
      <c r="D1334">
        <v>1</v>
      </c>
      <c r="E1334" s="10" t="s">
        <v>6793</v>
      </c>
    </row>
    <row r="1335" spans="1:5" x14ac:dyDescent="0.25">
      <c r="A1335" t="s">
        <v>5</v>
      </c>
      <c r="B1335" t="s">
        <v>36</v>
      </c>
      <c r="C1335">
        <v>1</v>
      </c>
      <c r="D1335">
        <v>2</v>
      </c>
      <c r="E1335" s="10" t="s">
        <v>6794</v>
      </c>
    </row>
    <row r="1336" spans="1:5" x14ac:dyDescent="0.25">
      <c r="A1336" t="s">
        <v>5</v>
      </c>
      <c r="B1336" t="s">
        <v>36</v>
      </c>
      <c r="C1336">
        <v>1</v>
      </c>
      <c r="D1336">
        <v>3</v>
      </c>
      <c r="E1336" s="10" t="s">
        <v>6640</v>
      </c>
    </row>
    <row r="1337" spans="1:5" x14ac:dyDescent="0.25">
      <c r="A1337" t="s">
        <v>5</v>
      </c>
      <c r="B1337" t="s">
        <v>36</v>
      </c>
      <c r="C1337">
        <v>1</v>
      </c>
      <c r="D1337">
        <v>4</v>
      </c>
      <c r="E1337" s="10" t="s">
        <v>6755</v>
      </c>
    </row>
    <row r="1338" spans="1:5" x14ac:dyDescent="0.25">
      <c r="A1338" t="s">
        <v>5</v>
      </c>
      <c r="B1338" t="s">
        <v>36</v>
      </c>
      <c r="C1338">
        <v>1</v>
      </c>
      <c r="D1338">
        <v>5</v>
      </c>
      <c r="E1338" s="10" t="s">
        <v>6755</v>
      </c>
    </row>
    <row r="1339" spans="1:5" x14ac:dyDescent="0.25">
      <c r="A1339" t="s">
        <v>5</v>
      </c>
      <c r="B1339" t="s">
        <v>36</v>
      </c>
      <c r="C1339">
        <v>1</v>
      </c>
      <c r="D1339">
        <v>6</v>
      </c>
      <c r="E1339" s="10" t="s">
        <v>6755</v>
      </c>
    </row>
    <row r="1340" spans="1:5" x14ac:dyDescent="0.25">
      <c r="A1340" t="s">
        <v>5</v>
      </c>
      <c r="B1340" t="s">
        <v>36</v>
      </c>
      <c r="C1340">
        <v>1</v>
      </c>
      <c r="D1340">
        <v>7</v>
      </c>
      <c r="E1340" s="10" t="s">
        <v>6755</v>
      </c>
    </row>
    <row r="1341" spans="1:5" x14ac:dyDescent="0.25">
      <c r="A1341" t="s">
        <v>5</v>
      </c>
      <c r="B1341" t="s">
        <v>36</v>
      </c>
      <c r="C1341">
        <v>2</v>
      </c>
      <c r="D1341">
        <v>0</v>
      </c>
      <c r="E1341" s="10" t="s">
        <v>6795</v>
      </c>
    </row>
    <row r="1342" spans="1:5" x14ac:dyDescent="0.25">
      <c r="A1342" t="s">
        <v>5</v>
      </c>
      <c r="B1342" t="s">
        <v>36</v>
      </c>
      <c r="C1342">
        <v>2</v>
      </c>
      <c r="D1342">
        <v>1</v>
      </c>
      <c r="E1342" s="10" t="s">
        <v>6796</v>
      </c>
    </row>
    <row r="1343" spans="1:5" x14ac:dyDescent="0.25">
      <c r="A1343" t="s">
        <v>5</v>
      </c>
      <c r="B1343" t="s">
        <v>36</v>
      </c>
      <c r="C1343">
        <v>2</v>
      </c>
      <c r="D1343">
        <v>2</v>
      </c>
      <c r="E1343" s="10" t="s">
        <v>6797</v>
      </c>
    </row>
    <row r="1344" spans="1:5" x14ac:dyDescent="0.25">
      <c r="A1344" t="s">
        <v>5</v>
      </c>
      <c r="B1344" t="s">
        <v>36</v>
      </c>
      <c r="C1344">
        <v>2</v>
      </c>
      <c r="D1344">
        <v>3</v>
      </c>
      <c r="E1344" s="10" t="s">
        <v>6755</v>
      </c>
    </row>
    <row r="1345" spans="1:5" x14ac:dyDescent="0.25">
      <c r="A1345" t="s">
        <v>5</v>
      </c>
      <c r="B1345" t="s">
        <v>36</v>
      </c>
      <c r="C1345">
        <v>2</v>
      </c>
      <c r="D1345">
        <v>4</v>
      </c>
      <c r="E1345" s="10" t="s">
        <v>6755</v>
      </c>
    </row>
    <row r="1346" spans="1:5" x14ac:dyDescent="0.25">
      <c r="A1346" t="s">
        <v>5</v>
      </c>
      <c r="B1346" t="s">
        <v>36</v>
      </c>
      <c r="C1346">
        <v>2</v>
      </c>
      <c r="D1346">
        <v>5</v>
      </c>
      <c r="E1346" s="10" t="s">
        <v>6755</v>
      </c>
    </row>
    <row r="1347" spans="1:5" x14ac:dyDescent="0.25">
      <c r="A1347" t="s">
        <v>5</v>
      </c>
      <c r="B1347" t="s">
        <v>36</v>
      </c>
      <c r="C1347">
        <v>2</v>
      </c>
      <c r="D1347">
        <v>6</v>
      </c>
      <c r="E1347" s="10" t="s">
        <v>6755</v>
      </c>
    </row>
    <row r="1348" spans="1:5" x14ac:dyDescent="0.25">
      <c r="A1348" t="s">
        <v>5</v>
      </c>
      <c r="B1348" t="s">
        <v>36</v>
      </c>
      <c r="C1348">
        <v>2</v>
      </c>
      <c r="D1348">
        <v>7</v>
      </c>
      <c r="E1348" s="10" t="s">
        <v>6755</v>
      </c>
    </row>
    <row r="1349" spans="1:5" x14ac:dyDescent="0.25">
      <c r="A1349" t="s">
        <v>5</v>
      </c>
      <c r="B1349" t="s">
        <v>36</v>
      </c>
      <c r="C1349">
        <v>3</v>
      </c>
      <c r="D1349">
        <v>0</v>
      </c>
      <c r="E1349" s="10" t="s">
        <v>6755</v>
      </c>
    </row>
    <row r="1350" spans="1:5" x14ac:dyDescent="0.25">
      <c r="A1350" t="s">
        <v>5</v>
      </c>
      <c r="B1350" t="s">
        <v>36</v>
      </c>
      <c r="C1350">
        <v>3</v>
      </c>
      <c r="D1350">
        <v>1</v>
      </c>
      <c r="E1350" s="10" t="s">
        <v>6755</v>
      </c>
    </row>
    <row r="1351" spans="1:5" x14ac:dyDescent="0.25">
      <c r="A1351" t="s">
        <v>5</v>
      </c>
      <c r="B1351" t="s">
        <v>36</v>
      </c>
      <c r="C1351">
        <v>3</v>
      </c>
      <c r="D1351">
        <v>2</v>
      </c>
      <c r="E1351" s="10" t="s">
        <v>6755</v>
      </c>
    </row>
    <row r="1352" spans="1:5" x14ac:dyDescent="0.25">
      <c r="A1352" t="s">
        <v>5</v>
      </c>
      <c r="B1352" t="s">
        <v>36</v>
      </c>
      <c r="C1352">
        <v>3</v>
      </c>
      <c r="D1352">
        <v>3</v>
      </c>
      <c r="E1352" s="10" t="s">
        <v>6755</v>
      </c>
    </row>
    <row r="1353" spans="1:5" x14ac:dyDescent="0.25">
      <c r="A1353" t="s">
        <v>5</v>
      </c>
      <c r="B1353" t="s">
        <v>36</v>
      </c>
      <c r="C1353">
        <v>3</v>
      </c>
      <c r="D1353">
        <v>4</v>
      </c>
      <c r="E1353" s="10" t="s">
        <v>6755</v>
      </c>
    </row>
    <row r="1354" spans="1:5" x14ac:dyDescent="0.25">
      <c r="A1354" t="s">
        <v>5</v>
      </c>
      <c r="B1354" t="s">
        <v>36</v>
      </c>
      <c r="C1354">
        <v>3</v>
      </c>
      <c r="D1354">
        <v>5</v>
      </c>
      <c r="E1354" s="10" t="s">
        <v>6755</v>
      </c>
    </row>
    <row r="1355" spans="1:5" x14ac:dyDescent="0.25">
      <c r="A1355" t="s">
        <v>5</v>
      </c>
      <c r="B1355" t="s">
        <v>36</v>
      </c>
      <c r="C1355">
        <v>3</v>
      </c>
      <c r="D1355">
        <v>6</v>
      </c>
      <c r="E1355" s="10" t="s">
        <v>6755</v>
      </c>
    </row>
    <row r="1356" spans="1:5" x14ac:dyDescent="0.25">
      <c r="A1356" t="s">
        <v>5</v>
      </c>
      <c r="B1356" t="s">
        <v>36</v>
      </c>
      <c r="C1356">
        <v>3</v>
      </c>
      <c r="D1356">
        <v>7</v>
      </c>
      <c r="E1356" s="10" t="s">
        <v>6755</v>
      </c>
    </row>
    <row r="1357" spans="1:5" x14ac:dyDescent="0.25">
      <c r="A1357" t="s">
        <v>5</v>
      </c>
      <c r="B1357" t="s">
        <v>36</v>
      </c>
      <c r="C1357">
        <v>4</v>
      </c>
      <c r="D1357">
        <v>0</v>
      </c>
      <c r="E1357" s="10" t="s">
        <v>6755</v>
      </c>
    </row>
    <row r="1358" spans="1:5" x14ac:dyDescent="0.25">
      <c r="A1358" t="s">
        <v>5</v>
      </c>
      <c r="B1358" t="s">
        <v>36</v>
      </c>
      <c r="C1358">
        <v>4</v>
      </c>
      <c r="D1358">
        <v>1</v>
      </c>
      <c r="E1358" s="10" t="s">
        <v>6755</v>
      </c>
    </row>
    <row r="1359" spans="1:5" x14ac:dyDescent="0.25">
      <c r="A1359" t="s">
        <v>5</v>
      </c>
      <c r="B1359" t="s">
        <v>36</v>
      </c>
      <c r="C1359">
        <v>4</v>
      </c>
      <c r="D1359">
        <v>2</v>
      </c>
      <c r="E1359" s="10" t="s">
        <v>6755</v>
      </c>
    </row>
    <row r="1360" spans="1:5" x14ac:dyDescent="0.25">
      <c r="A1360" t="s">
        <v>5</v>
      </c>
      <c r="B1360" t="s">
        <v>36</v>
      </c>
      <c r="C1360">
        <v>4</v>
      </c>
      <c r="D1360">
        <v>3</v>
      </c>
      <c r="E1360" s="10" t="s">
        <v>6755</v>
      </c>
    </row>
    <row r="1361" spans="1:5" x14ac:dyDescent="0.25">
      <c r="A1361" t="s">
        <v>5</v>
      </c>
      <c r="B1361" t="s">
        <v>36</v>
      </c>
      <c r="C1361">
        <v>4</v>
      </c>
      <c r="D1361">
        <v>4</v>
      </c>
      <c r="E1361" s="10" t="s">
        <v>6755</v>
      </c>
    </row>
    <row r="1362" spans="1:5" x14ac:dyDescent="0.25">
      <c r="A1362" t="s">
        <v>5</v>
      </c>
      <c r="B1362" t="s">
        <v>36</v>
      </c>
      <c r="C1362">
        <v>4</v>
      </c>
      <c r="D1362">
        <v>5</v>
      </c>
      <c r="E1362" s="10" t="s">
        <v>6755</v>
      </c>
    </row>
    <row r="1363" spans="1:5" x14ac:dyDescent="0.25">
      <c r="A1363" t="s">
        <v>5</v>
      </c>
      <c r="B1363" t="s">
        <v>36</v>
      </c>
      <c r="C1363">
        <v>4</v>
      </c>
      <c r="D1363">
        <v>6</v>
      </c>
      <c r="E1363" s="10" t="s">
        <v>6755</v>
      </c>
    </row>
    <row r="1364" spans="1:5" x14ac:dyDescent="0.25">
      <c r="A1364" t="s">
        <v>5</v>
      </c>
      <c r="B1364" t="s">
        <v>36</v>
      </c>
      <c r="C1364">
        <v>4</v>
      </c>
      <c r="D1364">
        <v>7</v>
      </c>
      <c r="E1364" s="10" t="s">
        <v>6755</v>
      </c>
    </row>
    <row r="1365" spans="1:5" x14ac:dyDescent="0.25">
      <c r="A1365" t="s">
        <v>5</v>
      </c>
      <c r="B1365" t="s">
        <v>36</v>
      </c>
      <c r="C1365">
        <v>5</v>
      </c>
      <c r="D1365">
        <v>0</v>
      </c>
      <c r="E1365" s="10" t="s">
        <v>6755</v>
      </c>
    </row>
    <row r="1366" spans="1:5" x14ac:dyDescent="0.25">
      <c r="A1366" t="s">
        <v>5</v>
      </c>
      <c r="B1366" t="s">
        <v>36</v>
      </c>
      <c r="C1366">
        <v>5</v>
      </c>
      <c r="D1366">
        <v>1</v>
      </c>
      <c r="E1366" s="10" t="s">
        <v>6755</v>
      </c>
    </row>
    <row r="1367" spans="1:5" x14ac:dyDescent="0.25">
      <c r="A1367" t="s">
        <v>5</v>
      </c>
      <c r="B1367" t="s">
        <v>36</v>
      </c>
      <c r="C1367">
        <v>5</v>
      </c>
      <c r="D1367">
        <v>2</v>
      </c>
      <c r="E1367" s="10" t="s">
        <v>6755</v>
      </c>
    </row>
    <row r="1368" spans="1:5" x14ac:dyDescent="0.25">
      <c r="A1368" t="s">
        <v>5</v>
      </c>
      <c r="B1368" t="s">
        <v>36</v>
      </c>
      <c r="C1368">
        <v>5</v>
      </c>
      <c r="D1368">
        <v>3</v>
      </c>
      <c r="E1368" s="10" t="s">
        <v>6755</v>
      </c>
    </row>
    <row r="1369" spans="1:5" x14ac:dyDescent="0.25">
      <c r="A1369" t="s">
        <v>5</v>
      </c>
      <c r="B1369" t="s">
        <v>36</v>
      </c>
      <c r="C1369">
        <v>5</v>
      </c>
      <c r="D1369">
        <v>4</v>
      </c>
      <c r="E1369" s="10" t="s">
        <v>6755</v>
      </c>
    </row>
    <row r="1370" spans="1:5" x14ac:dyDescent="0.25">
      <c r="A1370" t="s">
        <v>5</v>
      </c>
      <c r="B1370" t="s">
        <v>36</v>
      </c>
      <c r="C1370">
        <v>5</v>
      </c>
      <c r="D1370">
        <v>5</v>
      </c>
      <c r="E1370" s="10" t="s">
        <v>6755</v>
      </c>
    </row>
    <row r="1371" spans="1:5" x14ac:dyDescent="0.25">
      <c r="A1371" t="s">
        <v>5</v>
      </c>
      <c r="B1371" t="s">
        <v>36</v>
      </c>
      <c r="C1371">
        <v>5</v>
      </c>
      <c r="D1371">
        <v>6</v>
      </c>
      <c r="E1371" s="10" t="s">
        <v>6755</v>
      </c>
    </row>
    <row r="1372" spans="1:5" x14ac:dyDescent="0.25">
      <c r="A1372" t="s">
        <v>5</v>
      </c>
      <c r="B1372" t="s">
        <v>36</v>
      </c>
      <c r="C1372">
        <v>5</v>
      </c>
      <c r="D1372">
        <v>7</v>
      </c>
      <c r="E1372" s="10" t="s">
        <v>6755</v>
      </c>
    </row>
    <row r="1373" spans="1:5" x14ac:dyDescent="0.25">
      <c r="A1373" t="s">
        <v>5</v>
      </c>
      <c r="B1373" t="s">
        <v>20</v>
      </c>
      <c r="C1373">
        <v>0</v>
      </c>
      <c r="D1373">
        <v>0</v>
      </c>
      <c r="E1373" s="10" t="s">
        <v>6732</v>
      </c>
    </row>
    <row r="1374" spans="1:5" x14ac:dyDescent="0.25">
      <c r="A1374" t="s">
        <v>5</v>
      </c>
      <c r="B1374" t="s">
        <v>20</v>
      </c>
      <c r="C1374">
        <v>0</v>
      </c>
      <c r="D1374">
        <v>1</v>
      </c>
      <c r="E1374" s="10" t="s">
        <v>6732</v>
      </c>
    </row>
    <row r="1375" spans="1:5" x14ac:dyDescent="0.25">
      <c r="A1375" t="s">
        <v>5</v>
      </c>
      <c r="B1375" t="s">
        <v>20</v>
      </c>
      <c r="C1375">
        <v>0</v>
      </c>
      <c r="D1375">
        <v>2</v>
      </c>
      <c r="E1375" s="10" t="s">
        <v>6732</v>
      </c>
    </row>
    <row r="1376" spans="1:5" x14ac:dyDescent="0.25">
      <c r="A1376" t="s">
        <v>5</v>
      </c>
      <c r="B1376" t="s">
        <v>20</v>
      </c>
      <c r="C1376">
        <v>0</v>
      </c>
      <c r="D1376">
        <v>3</v>
      </c>
      <c r="E1376" s="10" t="s">
        <v>6732</v>
      </c>
    </row>
    <row r="1377" spans="1:5" x14ac:dyDescent="0.25">
      <c r="A1377" t="s">
        <v>5</v>
      </c>
      <c r="B1377" t="s">
        <v>20</v>
      </c>
      <c r="C1377">
        <v>0</v>
      </c>
      <c r="D1377">
        <v>4</v>
      </c>
      <c r="E1377" s="10" t="s">
        <v>6619</v>
      </c>
    </row>
    <row r="1378" spans="1:5" x14ac:dyDescent="0.25">
      <c r="A1378" t="s">
        <v>5</v>
      </c>
      <c r="B1378" t="s">
        <v>20</v>
      </c>
      <c r="C1378">
        <v>0</v>
      </c>
      <c r="D1378">
        <v>5</v>
      </c>
      <c r="E1378" s="10" t="s">
        <v>6619</v>
      </c>
    </row>
    <row r="1379" spans="1:5" x14ac:dyDescent="0.25">
      <c r="A1379" t="s">
        <v>5</v>
      </c>
      <c r="B1379" t="s">
        <v>20</v>
      </c>
      <c r="C1379">
        <v>0</v>
      </c>
      <c r="D1379">
        <v>6</v>
      </c>
      <c r="E1379" s="10" t="s">
        <v>6619</v>
      </c>
    </row>
    <row r="1380" spans="1:5" x14ac:dyDescent="0.25">
      <c r="A1380" t="s">
        <v>5</v>
      </c>
      <c r="B1380" t="s">
        <v>20</v>
      </c>
      <c r="C1380">
        <v>0</v>
      </c>
      <c r="D1380">
        <v>7</v>
      </c>
      <c r="E1380" s="10" t="s">
        <v>6619</v>
      </c>
    </row>
    <row r="1381" spans="1:5" x14ac:dyDescent="0.25">
      <c r="A1381" t="s">
        <v>5</v>
      </c>
      <c r="B1381" t="s">
        <v>20</v>
      </c>
      <c r="C1381">
        <v>1</v>
      </c>
      <c r="D1381">
        <v>0</v>
      </c>
      <c r="E1381" s="10" t="s">
        <v>6732</v>
      </c>
    </row>
    <row r="1382" spans="1:5" x14ac:dyDescent="0.25">
      <c r="A1382" t="s">
        <v>5</v>
      </c>
      <c r="B1382" t="s">
        <v>20</v>
      </c>
      <c r="C1382">
        <v>1</v>
      </c>
      <c r="D1382">
        <v>1</v>
      </c>
      <c r="E1382" s="10" t="s">
        <v>6732</v>
      </c>
    </row>
    <row r="1383" spans="1:5" x14ac:dyDescent="0.25">
      <c r="A1383" t="s">
        <v>5</v>
      </c>
      <c r="B1383" t="s">
        <v>20</v>
      </c>
      <c r="C1383">
        <v>1</v>
      </c>
      <c r="D1383">
        <v>2</v>
      </c>
      <c r="E1383" s="10" t="s">
        <v>6732</v>
      </c>
    </row>
    <row r="1384" spans="1:5" x14ac:dyDescent="0.25">
      <c r="A1384" t="s">
        <v>5</v>
      </c>
      <c r="B1384" t="s">
        <v>20</v>
      </c>
      <c r="C1384">
        <v>1</v>
      </c>
      <c r="D1384">
        <v>3</v>
      </c>
      <c r="E1384" s="10" t="s">
        <v>6732</v>
      </c>
    </row>
    <row r="1385" spans="1:5" x14ac:dyDescent="0.25">
      <c r="A1385" t="s">
        <v>5</v>
      </c>
      <c r="B1385" t="s">
        <v>20</v>
      </c>
      <c r="C1385">
        <v>1</v>
      </c>
      <c r="D1385">
        <v>4</v>
      </c>
      <c r="E1385" s="10" t="s">
        <v>6619</v>
      </c>
    </row>
    <row r="1386" spans="1:5" x14ac:dyDescent="0.25">
      <c r="A1386" t="s">
        <v>5</v>
      </c>
      <c r="B1386" t="s">
        <v>20</v>
      </c>
      <c r="C1386">
        <v>1</v>
      </c>
      <c r="D1386">
        <v>5</v>
      </c>
      <c r="E1386" s="10" t="s">
        <v>6619</v>
      </c>
    </row>
    <row r="1387" spans="1:5" x14ac:dyDescent="0.25">
      <c r="A1387" t="s">
        <v>5</v>
      </c>
      <c r="B1387" t="s">
        <v>20</v>
      </c>
      <c r="C1387">
        <v>1</v>
      </c>
      <c r="D1387">
        <v>6</v>
      </c>
      <c r="E1387" s="10" t="s">
        <v>6619</v>
      </c>
    </row>
    <row r="1388" spans="1:5" x14ac:dyDescent="0.25">
      <c r="A1388" t="s">
        <v>5</v>
      </c>
      <c r="B1388" t="s">
        <v>20</v>
      </c>
      <c r="C1388">
        <v>1</v>
      </c>
      <c r="D1388">
        <v>7</v>
      </c>
      <c r="E1388" s="10" t="s">
        <v>6619</v>
      </c>
    </row>
    <row r="1389" spans="1:5" x14ac:dyDescent="0.25">
      <c r="A1389" t="s">
        <v>5</v>
      </c>
      <c r="B1389" t="s">
        <v>20</v>
      </c>
      <c r="C1389">
        <v>2</v>
      </c>
      <c r="D1389">
        <v>0</v>
      </c>
      <c r="E1389" s="10" t="s">
        <v>6732</v>
      </c>
    </row>
    <row r="1390" spans="1:5" x14ac:dyDescent="0.25">
      <c r="A1390" t="s">
        <v>5</v>
      </c>
      <c r="B1390" t="s">
        <v>20</v>
      </c>
      <c r="C1390">
        <v>2</v>
      </c>
      <c r="D1390">
        <v>1</v>
      </c>
      <c r="E1390" s="10" t="s">
        <v>6732</v>
      </c>
    </row>
    <row r="1391" spans="1:5" x14ac:dyDescent="0.25">
      <c r="A1391" t="s">
        <v>5</v>
      </c>
      <c r="B1391" t="s">
        <v>20</v>
      </c>
      <c r="C1391">
        <v>2</v>
      </c>
      <c r="D1391">
        <v>2</v>
      </c>
      <c r="E1391" s="10" t="s">
        <v>6732</v>
      </c>
    </row>
    <row r="1392" spans="1:5" x14ac:dyDescent="0.25">
      <c r="A1392" t="s">
        <v>5</v>
      </c>
      <c r="B1392" t="s">
        <v>20</v>
      </c>
      <c r="C1392">
        <v>2</v>
      </c>
      <c r="D1392">
        <v>3</v>
      </c>
      <c r="E1392" s="10" t="s">
        <v>6619</v>
      </c>
    </row>
    <row r="1393" spans="1:5" x14ac:dyDescent="0.25">
      <c r="A1393" t="s">
        <v>5</v>
      </c>
      <c r="B1393" t="s">
        <v>20</v>
      </c>
      <c r="C1393">
        <v>2</v>
      </c>
      <c r="D1393">
        <v>4</v>
      </c>
      <c r="E1393" s="10" t="s">
        <v>6619</v>
      </c>
    </row>
    <row r="1394" spans="1:5" x14ac:dyDescent="0.25">
      <c r="A1394" t="s">
        <v>5</v>
      </c>
      <c r="B1394" t="s">
        <v>20</v>
      </c>
      <c r="C1394">
        <v>2</v>
      </c>
      <c r="D1394">
        <v>5</v>
      </c>
      <c r="E1394" s="10" t="s">
        <v>6619</v>
      </c>
    </row>
    <row r="1395" spans="1:5" x14ac:dyDescent="0.25">
      <c r="A1395" t="s">
        <v>5</v>
      </c>
      <c r="B1395" t="s">
        <v>20</v>
      </c>
      <c r="C1395">
        <v>2</v>
      </c>
      <c r="D1395">
        <v>6</v>
      </c>
      <c r="E1395" s="10" t="s">
        <v>6619</v>
      </c>
    </row>
    <row r="1396" spans="1:5" x14ac:dyDescent="0.25">
      <c r="A1396" t="s">
        <v>5</v>
      </c>
      <c r="B1396" t="s">
        <v>20</v>
      </c>
      <c r="C1396">
        <v>2</v>
      </c>
      <c r="D1396">
        <v>7</v>
      </c>
      <c r="E1396" s="10" t="s">
        <v>6619</v>
      </c>
    </row>
    <row r="1397" spans="1:5" x14ac:dyDescent="0.25">
      <c r="A1397" t="s">
        <v>5</v>
      </c>
      <c r="B1397" t="s">
        <v>20</v>
      </c>
      <c r="C1397">
        <v>3</v>
      </c>
      <c r="D1397">
        <v>0</v>
      </c>
      <c r="E1397" s="10" t="s">
        <v>6619</v>
      </c>
    </row>
    <row r="1398" spans="1:5" x14ac:dyDescent="0.25">
      <c r="A1398" t="s">
        <v>5</v>
      </c>
      <c r="B1398" t="s">
        <v>20</v>
      </c>
      <c r="C1398">
        <v>3</v>
      </c>
      <c r="D1398">
        <v>1</v>
      </c>
      <c r="E1398" s="10" t="s">
        <v>6619</v>
      </c>
    </row>
    <row r="1399" spans="1:5" x14ac:dyDescent="0.25">
      <c r="A1399" t="s">
        <v>5</v>
      </c>
      <c r="B1399" t="s">
        <v>20</v>
      </c>
      <c r="C1399">
        <v>3</v>
      </c>
      <c r="D1399">
        <v>2</v>
      </c>
      <c r="E1399" s="10" t="s">
        <v>6619</v>
      </c>
    </row>
    <row r="1400" spans="1:5" x14ac:dyDescent="0.25">
      <c r="A1400" t="s">
        <v>5</v>
      </c>
      <c r="B1400" t="s">
        <v>20</v>
      </c>
      <c r="C1400">
        <v>3</v>
      </c>
      <c r="D1400">
        <v>3</v>
      </c>
      <c r="E1400" s="10" t="s">
        <v>6619</v>
      </c>
    </row>
    <row r="1401" spans="1:5" x14ac:dyDescent="0.25">
      <c r="A1401" t="s">
        <v>5</v>
      </c>
      <c r="B1401" t="s">
        <v>20</v>
      </c>
      <c r="C1401">
        <v>3</v>
      </c>
      <c r="D1401">
        <v>4</v>
      </c>
      <c r="E1401" s="10" t="s">
        <v>6619</v>
      </c>
    </row>
    <row r="1402" spans="1:5" x14ac:dyDescent="0.25">
      <c r="A1402" t="s">
        <v>5</v>
      </c>
      <c r="B1402" t="s">
        <v>20</v>
      </c>
      <c r="C1402">
        <v>3</v>
      </c>
      <c r="D1402">
        <v>5</v>
      </c>
      <c r="E1402" s="10" t="s">
        <v>6619</v>
      </c>
    </row>
    <row r="1403" spans="1:5" x14ac:dyDescent="0.25">
      <c r="A1403" t="s">
        <v>5</v>
      </c>
      <c r="B1403" t="s">
        <v>20</v>
      </c>
      <c r="C1403">
        <v>3</v>
      </c>
      <c r="D1403">
        <v>6</v>
      </c>
      <c r="E1403" s="10" t="s">
        <v>6619</v>
      </c>
    </row>
    <row r="1404" spans="1:5" x14ac:dyDescent="0.25">
      <c r="A1404" t="s">
        <v>5</v>
      </c>
      <c r="B1404" t="s">
        <v>20</v>
      </c>
      <c r="C1404">
        <v>3</v>
      </c>
      <c r="D1404">
        <v>7</v>
      </c>
      <c r="E1404" s="10" t="s">
        <v>6619</v>
      </c>
    </row>
    <row r="1405" spans="1:5" x14ac:dyDescent="0.25">
      <c r="A1405" t="s">
        <v>5</v>
      </c>
      <c r="B1405" t="s">
        <v>20</v>
      </c>
      <c r="C1405">
        <v>4</v>
      </c>
      <c r="D1405">
        <v>0</v>
      </c>
      <c r="E1405" s="10" t="s">
        <v>6619</v>
      </c>
    </row>
    <row r="1406" spans="1:5" x14ac:dyDescent="0.25">
      <c r="A1406" t="s">
        <v>5</v>
      </c>
      <c r="B1406" t="s">
        <v>20</v>
      </c>
      <c r="C1406">
        <v>4</v>
      </c>
      <c r="D1406">
        <v>1</v>
      </c>
      <c r="E1406" s="10" t="s">
        <v>6619</v>
      </c>
    </row>
    <row r="1407" spans="1:5" x14ac:dyDescent="0.25">
      <c r="A1407" t="s">
        <v>5</v>
      </c>
      <c r="B1407" t="s">
        <v>20</v>
      </c>
      <c r="C1407">
        <v>4</v>
      </c>
      <c r="D1407">
        <v>2</v>
      </c>
      <c r="E1407" s="10" t="s">
        <v>6619</v>
      </c>
    </row>
    <row r="1408" spans="1:5" x14ac:dyDescent="0.25">
      <c r="A1408" t="s">
        <v>5</v>
      </c>
      <c r="B1408" t="s">
        <v>20</v>
      </c>
      <c r="C1408">
        <v>4</v>
      </c>
      <c r="D1408">
        <v>3</v>
      </c>
      <c r="E1408" s="10" t="s">
        <v>6619</v>
      </c>
    </row>
    <row r="1409" spans="1:5" x14ac:dyDescent="0.25">
      <c r="A1409" t="s">
        <v>5</v>
      </c>
      <c r="B1409" t="s">
        <v>20</v>
      </c>
      <c r="C1409">
        <v>4</v>
      </c>
      <c r="D1409">
        <v>4</v>
      </c>
      <c r="E1409" s="10" t="s">
        <v>6619</v>
      </c>
    </row>
    <row r="1410" spans="1:5" x14ac:dyDescent="0.25">
      <c r="A1410" t="s">
        <v>5</v>
      </c>
      <c r="B1410" t="s">
        <v>20</v>
      </c>
      <c r="C1410">
        <v>4</v>
      </c>
      <c r="D1410">
        <v>5</v>
      </c>
      <c r="E1410" s="10" t="s">
        <v>6619</v>
      </c>
    </row>
    <row r="1411" spans="1:5" x14ac:dyDescent="0.25">
      <c r="A1411" t="s">
        <v>5</v>
      </c>
      <c r="B1411" t="s">
        <v>20</v>
      </c>
      <c r="C1411">
        <v>4</v>
      </c>
      <c r="D1411">
        <v>6</v>
      </c>
      <c r="E1411" s="10" t="s">
        <v>6619</v>
      </c>
    </row>
    <row r="1412" spans="1:5" x14ac:dyDescent="0.25">
      <c r="A1412" t="s">
        <v>5</v>
      </c>
      <c r="B1412" t="s">
        <v>20</v>
      </c>
      <c r="C1412">
        <v>4</v>
      </c>
      <c r="D1412">
        <v>7</v>
      </c>
      <c r="E1412" s="10" t="s">
        <v>6619</v>
      </c>
    </row>
    <row r="1413" spans="1:5" x14ac:dyDescent="0.25">
      <c r="A1413" t="s">
        <v>5</v>
      </c>
      <c r="B1413" t="s">
        <v>20</v>
      </c>
      <c r="C1413">
        <v>5</v>
      </c>
      <c r="D1413">
        <v>0</v>
      </c>
      <c r="E1413" s="10" t="s">
        <v>6619</v>
      </c>
    </row>
    <row r="1414" spans="1:5" x14ac:dyDescent="0.25">
      <c r="A1414" t="s">
        <v>5</v>
      </c>
      <c r="B1414" t="s">
        <v>20</v>
      </c>
      <c r="C1414">
        <v>5</v>
      </c>
      <c r="D1414">
        <v>1</v>
      </c>
      <c r="E1414" s="10" t="s">
        <v>6619</v>
      </c>
    </row>
    <row r="1415" spans="1:5" x14ac:dyDescent="0.25">
      <c r="A1415" t="s">
        <v>5</v>
      </c>
      <c r="B1415" t="s">
        <v>20</v>
      </c>
      <c r="C1415">
        <v>5</v>
      </c>
      <c r="D1415">
        <v>2</v>
      </c>
      <c r="E1415" s="10" t="s">
        <v>6619</v>
      </c>
    </row>
    <row r="1416" spans="1:5" x14ac:dyDescent="0.25">
      <c r="A1416" t="s">
        <v>5</v>
      </c>
      <c r="B1416" t="s">
        <v>20</v>
      </c>
      <c r="C1416">
        <v>5</v>
      </c>
      <c r="D1416">
        <v>3</v>
      </c>
      <c r="E1416" s="10" t="s">
        <v>6619</v>
      </c>
    </row>
    <row r="1417" spans="1:5" x14ac:dyDescent="0.25">
      <c r="A1417" t="s">
        <v>5</v>
      </c>
      <c r="B1417" t="s">
        <v>20</v>
      </c>
      <c r="C1417">
        <v>5</v>
      </c>
      <c r="D1417">
        <v>4</v>
      </c>
      <c r="E1417" s="10" t="s">
        <v>6619</v>
      </c>
    </row>
    <row r="1418" spans="1:5" x14ac:dyDescent="0.25">
      <c r="A1418" t="s">
        <v>5</v>
      </c>
      <c r="B1418" t="s">
        <v>20</v>
      </c>
      <c r="C1418">
        <v>5</v>
      </c>
      <c r="D1418">
        <v>5</v>
      </c>
      <c r="E1418" s="10" t="s">
        <v>6619</v>
      </c>
    </row>
    <row r="1419" spans="1:5" x14ac:dyDescent="0.25">
      <c r="A1419" t="s">
        <v>5</v>
      </c>
      <c r="B1419" t="s">
        <v>20</v>
      </c>
      <c r="C1419">
        <v>5</v>
      </c>
      <c r="D1419">
        <v>6</v>
      </c>
      <c r="E1419" s="10" t="s">
        <v>6619</v>
      </c>
    </row>
    <row r="1420" spans="1:5" x14ac:dyDescent="0.25">
      <c r="A1420" t="s">
        <v>5</v>
      </c>
      <c r="B1420" t="s">
        <v>20</v>
      </c>
      <c r="C1420">
        <v>5</v>
      </c>
      <c r="D1420">
        <v>7</v>
      </c>
      <c r="E1420" s="10" t="s">
        <v>6619</v>
      </c>
    </row>
    <row r="1421" spans="1:5" x14ac:dyDescent="0.25">
      <c r="A1421" t="s">
        <v>5</v>
      </c>
      <c r="B1421" t="s">
        <v>6614</v>
      </c>
      <c r="C1421">
        <v>0</v>
      </c>
      <c r="D1421">
        <v>0</v>
      </c>
      <c r="E1421" s="10" t="s">
        <v>6619</v>
      </c>
    </row>
    <row r="1422" spans="1:5" x14ac:dyDescent="0.25">
      <c r="A1422" t="s">
        <v>5</v>
      </c>
      <c r="B1422" t="s">
        <v>6614</v>
      </c>
      <c r="C1422">
        <v>0</v>
      </c>
      <c r="D1422">
        <v>1</v>
      </c>
      <c r="E1422" s="10" t="s">
        <v>6619</v>
      </c>
    </row>
    <row r="1423" spans="1:5" x14ac:dyDescent="0.25">
      <c r="A1423" t="s">
        <v>5</v>
      </c>
      <c r="B1423" t="s">
        <v>6614</v>
      </c>
      <c r="C1423">
        <v>0</v>
      </c>
      <c r="D1423">
        <v>2</v>
      </c>
      <c r="E1423" s="10" t="s">
        <v>6619</v>
      </c>
    </row>
    <row r="1424" spans="1:5" x14ac:dyDescent="0.25">
      <c r="A1424" t="s">
        <v>5</v>
      </c>
      <c r="B1424" t="s">
        <v>6614</v>
      </c>
      <c r="C1424">
        <v>0</v>
      </c>
      <c r="D1424">
        <v>3</v>
      </c>
      <c r="E1424" s="10" t="s">
        <v>6619</v>
      </c>
    </row>
    <row r="1425" spans="1:5" x14ac:dyDescent="0.25">
      <c r="A1425" t="s">
        <v>5</v>
      </c>
      <c r="B1425" t="s">
        <v>6614</v>
      </c>
      <c r="C1425">
        <v>0</v>
      </c>
      <c r="D1425">
        <v>4</v>
      </c>
      <c r="E1425" s="10" t="s">
        <v>6732</v>
      </c>
    </row>
    <row r="1426" spans="1:5" x14ac:dyDescent="0.25">
      <c r="A1426" t="s">
        <v>5</v>
      </c>
      <c r="B1426" t="s">
        <v>6614</v>
      </c>
      <c r="C1426">
        <v>0</v>
      </c>
      <c r="D1426">
        <v>5</v>
      </c>
      <c r="E1426" s="10" t="s">
        <v>6619</v>
      </c>
    </row>
    <row r="1427" spans="1:5" x14ac:dyDescent="0.25">
      <c r="A1427" t="s">
        <v>5</v>
      </c>
      <c r="B1427" t="s">
        <v>6614</v>
      </c>
      <c r="C1427">
        <v>0</v>
      </c>
      <c r="D1427">
        <v>6</v>
      </c>
      <c r="E1427" s="10" t="s">
        <v>6619</v>
      </c>
    </row>
    <row r="1428" spans="1:5" x14ac:dyDescent="0.25">
      <c r="A1428" t="s">
        <v>5</v>
      </c>
      <c r="B1428" t="s">
        <v>6614</v>
      </c>
      <c r="C1428">
        <v>0</v>
      </c>
      <c r="D1428">
        <v>7</v>
      </c>
      <c r="E1428" s="10" t="s">
        <v>6619</v>
      </c>
    </row>
    <row r="1429" spans="1:5" x14ac:dyDescent="0.25">
      <c r="A1429" t="s">
        <v>5</v>
      </c>
      <c r="B1429" t="s">
        <v>6614</v>
      </c>
      <c r="C1429">
        <v>1</v>
      </c>
      <c r="D1429">
        <v>0</v>
      </c>
      <c r="E1429" s="10" t="s">
        <v>6619</v>
      </c>
    </row>
    <row r="1430" spans="1:5" x14ac:dyDescent="0.25">
      <c r="A1430" t="s">
        <v>5</v>
      </c>
      <c r="B1430" t="s">
        <v>6614</v>
      </c>
      <c r="C1430">
        <v>1</v>
      </c>
      <c r="D1430">
        <v>1</v>
      </c>
      <c r="E1430" s="10" t="s">
        <v>6619</v>
      </c>
    </row>
    <row r="1431" spans="1:5" x14ac:dyDescent="0.25">
      <c r="A1431" t="s">
        <v>5</v>
      </c>
      <c r="B1431" t="s">
        <v>6614</v>
      </c>
      <c r="C1431">
        <v>1</v>
      </c>
      <c r="D1431">
        <v>2</v>
      </c>
      <c r="E1431" s="10" t="s">
        <v>6619</v>
      </c>
    </row>
    <row r="1432" spans="1:5" x14ac:dyDescent="0.25">
      <c r="A1432" t="s">
        <v>5</v>
      </c>
      <c r="B1432" t="s">
        <v>6614</v>
      </c>
      <c r="C1432">
        <v>1</v>
      </c>
      <c r="D1432">
        <v>3</v>
      </c>
      <c r="E1432" s="10" t="s">
        <v>6619</v>
      </c>
    </row>
    <row r="1433" spans="1:5" x14ac:dyDescent="0.25">
      <c r="A1433" t="s">
        <v>5</v>
      </c>
      <c r="B1433" t="s">
        <v>6614</v>
      </c>
      <c r="C1433">
        <v>1</v>
      </c>
      <c r="D1433">
        <v>4</v>
      </c>
      <c r="E1433" s="10" t="s">
        <v>6619</v>
      </c>
    </row>
    <row r="1434" spans="1:5" x14ac:dyDescent="0.25">
      <c r="A1434" t="s">
        <v>5</v>
      </c>
      <c r="B1434" t="s">
        <v>6614</v>
      </c>
      <c r="C1434">
        <v>1</v>
      </c>
      <c r="D1434">
        <v>5</v>
      </c>
      <c r="E1434" s="10" t="s">
        <v>6619</v>
      </c>
    </row>
    <row r="1435" spans="1:5" x14ac:dyDescent="0.25">
      <c r="A1435" t="s">
        <v>5</v>
      </c>
      <c r="B1435" t="s">
        <v>6614</v>
      </c>
      <c r="C1435">
        <v>1</v>
      </c>
      <c r="D1435">
        <v>6</v>
      </c>
      <c r="E1435" s="10" t="s">
        <v>6619</v>
      </c>
    </row>
    <row r="1436" spans="1:5" x14ac:dyDescent="0.25">
      <c r="A1436" t="s">
        <v>5</v>
      </c>
      <c r="B1436" t="s">
        <v>6614</v>
      </c>
      <c r="C1436">
        <v>1</v>
      </c>
      <c r="D1436">
        <v>7</v>
      </c>
      <c r="E1436" s="10" t="s">
        <v>6619</v>
      </c>
    </row>
    <row r="1437" spans="1:5" x14ac:dyDescent="0.25">
      <c r="A1437" t="s">
        <v>5</v>
      </c>
      <c r="B1437" t="s">
        <v>6614</v>
      </c>
      <c r="C1437">
        <v>2</v>
      </c>
      <c r="D1437">
        <v>0</v>
      </c>
      <c r="E1437" s="10" t="s">
        <v>6619</v>
      </c>
    </row>
    <row r="1438" spans="1:5" x14ac:dyDescent="0.25">
      <c r="A1438" t="s">
        <v>5</v>
      </c>
      <c r="B1438" t="s">
        <v>6614</v>
      </c>
      <c r="C1438">
        <v>2</v>
      </c>
      <c r="D1438">
        <v>1</v>
      </c>
      <c r="E1438" s="10" t="s">
        <v>6619</v>
      </c>
    </row>
    <row r="1439" spans="1:5" x14ac:dyDescent="0.25">
      <c r="A1439" t="s">
        <v>5</v>
      </c>
      <c r="B1439" t="s">
        <v>6614</v>
      </c>
      <c r="C1439">
        <v>2</v>
      </c>
      <c r="D1439">
        <v>2</v>
      </c>
      <c r="E1439" s="10" t="s">
        <v>6619</v>
      </c>
    </row>
    <row r="1440" spans="1:5" x14ac:dyDescent="0.25">
      <c r="A1440" t="s">
        <v>5</v>
      </c>
      <c r="B1440" t="s">
        <v>6614</v>
      </c>
      <c r="C1440">
        <v>2</v>
      </c>
      <c r="D1440">
        <v>3</v>
      </c>
      <c r="E1440" s="10" t="s">
        <v>6619</v>
      </c>
    </row>
    <row r="1441" spans="1:5" x14ac:dyDescent="0.25">
      <c r="A1441" t="s">
        <v>5</v>
      </c>
      <c r="B1441" t="s">
        <v>6614</v>
      </c>
      <c r="C1441">
        <v>2</v>
      </c>
      <c r="D1441">
        <v>4</v>
      </c>
      <c r="E1441" s="10" t="s">
        <v>6619</v>
      </c>
    </row>
    <row r="1442" spans="1:5" x14ac:dyDescent="0.25">
      <c r="A1442" t="s">
        <v>5</v>
      </c>
      <c r="B1442" t="s">
        <v>6614</v>
      </c>
      <c r="C1442">
        <v>2</v>
      </c>
      <c r="D1442">
        <v>5</v>
      </c>
      <c r="E1442" s="10" t="s">
        <v>6619</v>
      </c>
    </row>
    <row r="1443" spans="1:5" x14ac:dyDescent="0.25">
      <c r="A1443" t="s">
        <v>5</v>
      </c>
      <c r="B1443" t="s">
        <v>6614</v>
      </c>
      <c r="C1443">
        <v>2</v>
      </c>
      <c r="D1443">
        <v>6</v>
      </c>
      <c r="E1443" s="10" t="s">
        <v>6619</v>
      </c>
    </row>
    <row r="1444" spans="1:5" x14ac:dyDescent="0.25">
      <c r="A1444" t="s">
        <v>5</v>
      </c>
      <c r="B1444" t="s">
        <v>6614</v>
      </c>
      <c r="C1444">
        <v>2</v>
      </c>
      <c r="D1444">
        <v>7</v>
      </c>
      <c r="E1444" s="10" t="s">
        <v>6619</v>
      </c>
    </row>
    <row r="1445" spans="1:5" x14ac:dyDescent="0.25">
      <c r="A1445" t="s">
        <v>5</v>
      </c>
      <c r="B1445" t="s">
        <v>6614</v>
      </c>
      <c r="C1445">
        <v>3</v>
      </c>
      <c r="D1445">
        <v>0</v>
      </c>
      <c r="E1445" s="10" t="s">
        <v>6732</v>
      </c>
    </row>
    <row r="1446" spans="1:5" x14ac:dyDescent="0.25">
      <c r="A1446" t="s">
        <v>5</v>
      </c>
      <c r="B1446" t="s">
        <v>6614</v>
      </c>
      <c r="C1446">
        <v>3</v>
      </c>
      <c r="D1446">
        <v>1</v>
      </c>
      <c r="E1446" s="10" t="s">
        <v>6619</v>
      </c>
    </row>
    <row r="1447" spans="1:5" x14ac:dyDescent="0.25">
      <c r="A1447" t="s">
        <v>5</v>
      </c>
      <c r="B1447" t="s">
        <v>6614</v>
      </c>
      <c r="C1447">
        <v>3</v>
      </c>
      <c r="D1447">
        <v>2</v>
      </c>
      <c r="E1447" s="10" t="s">
        <v>6619</v>
      </c>
    </row>
    <row r="1448" spans="1:5" x14ac:dyDescent="0.25">
      <c r="A1448" t="s">
        <v>5</v>
      </c>
      <c r="B1448" t="s">
        <v>6614</v>
      </c>
      <c r="C1448">
        <v>3</v>
      </c>
      <c r="D1448">
        <v>3</v>
      </c>
      <c r="E1448" s="10" t="s">
        <v>6619</v>
      </c>
    </row>
    <row r="1449" spans="1:5" x14ac:dyDescent="0.25">
      <c r="A1449" t="s">
        <v>5</v>
      </c>
      <c r="B1449" t="s">
        <v>6614</v>
      </c>
      <c r="C1449">
        <v>3</v>
      </c>
      <c r="D1449">
        <v>4</v>
      </c>
      <c r="E1449" s="10" t="s">
        <v>6619</v>
      </c>
    </row>
    <row r="1450" spans="1:5" x14ac:dyDescent="0.25">
      <c r="A1450" t="s">
        <v>5</v>
      </c>
      <c r="B1450" t="s">
        <v>6614</v>
      </c>
      <c r="C1450">
        <v>3</v>
      </c>
      <c r="D1450">
        <v>5</v>
      </c>
      <c r="E1450" s="10" t="s">
        <v>6619</v>
      </c>
    </row>
    <row r="1451" spans="1:5" x14ac:dyDescent="0.25">
      <c r="A1451" t="s">
        <v>5</v>
      </c>
      <c r="B1451" t="s">
        <v>6614</v>
      </c>
      <c r="C1451">
        <v>3</v>
      </c>
      <c r="D1451">
        <v>6</v>
      </c>
      <c r="E1451" s="10" t="s">
        <v>6619</v>
      </c>
    </row>
    <row r="1452" spans="1:5" x14ac:dyDescent="0.25">
      <c r="A1452" t="s">
        <v>5</v>
      </c>
      <c r="B1452" t="s">
        <v>6614</v>
      </c>
      <c r="C1452">
        <v>3</v>
      </c>
      <c r="D1452">
        <v>7</v>
      </c>
      <c r="E1452" s="10" t="s">
        <v>6619</v>
      </c>
    </row>
    <row r="1453" spans="1:5" x14ac:dyDescent="0.25">
      <c r="A1453" t="s">
        <v>5</v>
      </c>
      <c r="B1453" t="s">
        <v>6614</v>
      </c>
      <c r="C1453">
        <v>4</v>
      </c>
      <c r="D1453">
        <v>0</v>
      </c>
      <c r="E1453" s="10" t="s">
        <v>6619</v>
      </c>
    </row>
    <row r="1454" spans="1:5" x14ac:dyDescent="0.25">
      <c r="A1454" t="s">
        <v>5</v>
      </c>
      <c r="B1454" t="s">
        <v>6614</v>
      </c>
      <c r="C1454">
        <v>4</v>
      </c>
      <c r="D1454">
        <v>1</v>
      </c>
      <c r="E1454" s="10" t="s">
        <v>6619</v>
      </c>
    </row>
    <row r="1455" spans="1:5" x14ac:dyDescent="0.25">
      <c r="A1455" t="s">
        <v>5</v>
      </c>
      <c r="B1455" t="s">
        <v>6614</v>
      </c>
      <c r="C1455">
        <v>4</v>
      </c>
      <c r="D1455">
        <v>2</v>
      </c>
      <c r="E1455" s="10" t="s">
        <v>6619</v>
      </c>
    </row>
    <row r="1456" spans="1:5" x14ac:dyDescent="0.25">
      <c r="A1456" t="s">
        <v>5</v>
      </c>
      <c r="B1456" t="s">
        <v>6614</v>
      </c>
      <c r="C1456">
        <v>4</v>
      </c>
      <c r="D1456">
        <v>3</v>
      </c>
      <c r="E1456" s="10" t="s">
        <v>6619</v>
      </c>
    </row>
    <row r="1457" spans="1:5" x14ac:dyDescent="0.25">
      <c r="A1457" t="s">
        <v>5</v>
      </c>
      <c r="B1457" t="s">
        <v>6614</v>
      </c>
      <c r="C1457">
        <v>4</v>
      </c>
      <c r="D1457">
        <v>4</v>
      </c>
      <c r="E1457" s="10" t="s">
        <v>6619</v>
      </c>
    </row>
    <row r="1458" spans="1:5" x14ac:dyDescent="0.25">
      <c r="A1458" t="s">
        <v>5</v>
      </c>
      <c r="B1458" t="s">
        <v>6614</v>
      </c>
      <c r="C1458">
        <v>4</v>
      </c>
      <c r="D1458">
        <v>5</v>
      </c>
      <c r="E1458" s="10" t="s">
        <v>6619</v>
      </c>
    </row>
    <row r="1459" spans="1:5" x14ac:dyDescent="0.25">
      <c r="A1459" t="s">
        <v>5</v>
      </c>
      <c r="B1459" t="s">
        <v>6614</v>
      </c>
      <c r="C1459">
        <v>4</v>
      </c>
      <c r="D1459">
        <v>6</v>
      </c>
      <c r="E1459" s="10" t="s">
        <v>6619</v>
      </c>
    </row>
    <row r="1460" spans="1:5" x14ac:dyDescent="0.25">
      <c r="A1460" t="s">
        <v>5</v>
      </c>
      <c r="B1460" t="s">
        <v>6614</v>
      </c>
      <c r="C1460">
        <v>4</v>
      </c>
      <c r="D1460">
        <v>7</v>
      </c>
      <c r="E1460" s="10" t="s">
        <v>6619</v>
      </c>
    </row>
    <row r="1461" spans="1:5" x14ac:dyDescent="0.25">
      <c r="A1461" t="s">
        <v>5</v>
      </c>
      <c r="B1461" t="s">
        <v>6614</v>
      </c>
      <c r="C1461">
        <v>5</v>
      </c>
      <c r="D1461">
        <v>0</v>
      </c>
      <c r="E1461" s="10" t="s">
        <v>6619</v>
      </c>
    </row>
    <row r="1462" spans="1:5" x14ac:dyDescent="0.25">
      <c r="A1462" t="s">
        <v>5</v>
      </c>
      <c r="B1462" t="s">
        <v>6614</v>
      </c>
      <c r="C1462">
        <v>5</v>
      </c>
      <c r="D1462">
        <v>1</v>
      </c>
      <c r="E1462" s="10" t="s">
        <v>6619</v>
      </c>
    </row>
    <row r="1463" spans="1:5" x14ac:dyDescent="0.25">
      <c r="A1463" t="s">
        <v>5</v>
      </c>
      <c r="B1463" t="s">
        <v>6614</v>
      </c>
      <c r="C1463">
        <v>5</v>
      </c>
      <c r="D1463">
        <v>2</v>
      </c>
      <c r="E1463" s="10" t="s">
        <v>6619</v>
      </c>
    </row>
    <row r="1464" spans="1:5" x14ac:dyDescent="0.25">
      <c r="A1464" t="s">
        <v>5</v>
      </c>
      <c r="B1464" t="s">
        <v>6614</v>
      </c>
      <c r="C1464">
        <v>5</v>
      </c>
      <c r="D1464">
        <v>3</v>
      </c>
      <c r="E1464" s="10" t="s">
        <v>6619</v>
      </c>
    </row>
    <row r="1465" spans="1:5" x14ac:dyDescent="0.25">
      <c r="A1465" t="s">
        <v>5</v>
      </c>
      <c r="B1465" t="s">
        <v>6614</v>
      </c>
      <c r="C1465">
        <v>5</v>
      </c>
      <c r="D1465">
        <v>4</v>
      </c>
      <c r="E1465" s="10" t="s">
        <v>6619</v>
      </c>
    </row>
    <row r="1466" spans="1:5" x14ac:dyDescent="0.25">
      <c r="A1466" t="s">
        <v>5</v>
      </c>
      <c r="B1466" t="s">
        <v>6614</v>
      </c>
      <c r="C1466">
        <v>5</v>
      </c>
      <c r="D1466">
        <v>5</v>
      </c>
      <c r="E1466" s="10" t="s">
        <v>6619</v>
      </c>
    </row>
    <row r="1467" spans="1:5" x14ac:dyDescent="0.25">
      <c r="A1467" t="s">
        <v>5</v>
      </c>
      <c r="B1467" t="s">
        <v>6614</v>
      </c>
      <c r="C1467">
        <v>5</v>
      </c>
      <c r="D1467">
        <v>6</v>
      </c>
      <c r="E1467" s="10" t="s">
        <v>6619</v>
      </c>
    </row>
    <row r="1468" spans="1:5" x14ac:dyDescent="0.25">
      <c r="A1468" t="s">
        <v>5</v>
      </c>
      <c r="B1468" t="s">
        <v>6614</v>
      </c>
      <c r="C1468">
        <v>5</v>
      </c>
      <c r="D1468">
        <v>7</v>
      </c>
      <c r="E1468" s="10" t="s">
        <v>6619</v>
      </c>
    </row>
    <row r="1469" spans="1:5" x14ac:dyDescent="0.25">
      <c r="A1469" t="s">
        <v>5</v>
      </c>
      <c r="B1469" t="s">
        <v>6615</v>
      </c>
      <c r="C1469">
        <v>0</v>
      </c>
      <c r="D1469">
        <v>0</v>
      </c>
      <c r="E1469" s="10" t="s">
        <v>6619</v>
      </c>
    </row>
    <row r="1470" spans="1:5" x14ac:dyDescent="0.25">
      <c r="A1470" t="s">
        <v>5</v>
      </c>
      <c r="B1470" t="s">
        <v>6615</v>
      </c>
      <c r="C1470">
        <v>0</v>
      </c>
      <c r="D1470">
        <v>1</v>
      </c>
      <c r="E1470" s="10" t="s">
        <v>6619</v>
      </c>
    </row>
    <row r="1471" spans="1:5" x14ac:dyDescent="0.25">
      <c r="A1471" t="s">
        <v>5</v>
      </c>
      <c r="B1471" t="s">
        <v>6615</v>
      </c>
      <c r="C1471">
        <v>0</v>
      </c>
      <c r="D1471">
        <v>2</v>
      </c>
      <c r="E1471" s="10" t="s">
        <v>6619</v>
      </c>
    </row>
    <row r="1472" spans="1:5" x14ac:dyDescent="0.25">
      <c r="A1472" t="s">
        <v>5</v>
      </c>
      <c r="B1472" t="s">
        <v>6615</v>
      </c>
      <c r="C1472">
        <v>0</v>
      </c>
      <c r="D1472">
        <v>3</v>
      </c>
      <c r="E1472" s="10" t="s">
        <v>6619</v>
      </c>
    </row>
    <row r="1473" spans="1:5" x14ac:dyDescent="0.25">
      <c r="A1473" t="s">
        <v>5</v>
      </c>
      <c r="B1473" t="s">
        <v>6615</v>
      </c>
      <c r="C1473">
        <v>0</v>
      </c>
      <c r="D1473">
        <v>4</v>
      </c>
      <c r="E1473" s="10" t="s">
        <v>6774</v>
      </c>
    </row>
    <row r="1474" spans="1:5" x14ac:dyDescent="0.25">
      <c r="A1474" t="s">
        <v>5</v>
      </c>
      <c r="B1474" t="s">
        <v>6615</v>
      </c>
      <c r="C1474">
        <v>0</v>
      </c>
      <c r="D1474">
        <v>5</v>
      </c>
      <c r="E1474" s="10" t="s">
        <v>6619</v>
      </c>
    </row>
    <row r="1475" spans="1:5" x14ac:dyDescent="0.25">
      <c r="A1475" t="s">
        <v>5</v>
      </c>
      <c r="B1475" t="s">
        <v>6615</v>
      </c>
      <c r="C1475">
        <v>0</v>
      </c>
      <c r="D1475">
        <v>6</v>
      </c>
      <c r="E1475" s="10" t="s">
        <v>6619</v>
      </c>
    </row>
    <row r="1476" spans="1:5" x14ac:dyDescent="0.25">
      <c r="A1476" t="s">
        <v>5</v>
      </c>
      <c r="B1476" t="s">
        <v>6615</v>
      </c>
      <c r="C1476">
        <v>0</v>
      </c>
      <c r="D1476">
        <v>7</v>
      </c>
      <c r="E1476" s="10" t="s">
        <v>6619</v>
      </c>
    </row>
    <row r="1477" spans="1:5" x14ac:dyDescent="0.25">
      <c r="A1477" t="s">
        <v>5</v>
      </c>
      <c r="B1477" t="s">
        <v>6615</v>
      </c>
      <c r="C1477">
        <v>1</v>
      </c>
      <c r="D1477">
        <v>0</v>
      </c>
      <c r="E1477" s="10" t="s">
        <v>6775</v>
      </c>
    </row>
    <row r="1478" spans="1:5" x14ac:dyDescent="0.25">
      <c r="A1478" t="s">
        <v>5</v>
      </c>
      <c r="B1478" t="s">
        <v>6615</v>
      </c>
      <c r="C1478">
        <v>1</v>
      </c>
      <c r="D1478">
        <v>1</v>
      </c>
      <c r="E1478" s="10" t="s">
        <v>6776</v>
      </c>
    </row>
    <row r="1479" spans="1:5" x14ac:dyDescent="0.25">
      <c r="A1479" t="s">
        <v>5</v>
      </c>
      <c r="B1479" t="s">
        <v>6615</v>
      </c>
      <c r="C1479">
        <v>1</v>
      </c>
      <c r="D1479">
        <v>2</v>
      </c>
      <c r="E1479" s="10" t="s">
        <v>6777</v>
      </c>
    </row>
    <row r="1480" spans="1:5" x14ac:dyDescent="0.25">
      <c r="A1480" t="s">
        <v>5</v>
      </c>
      <c r="B1480" t="s">
        <v>6615</v>
      </c>
      <c r="C1480">
        <v>1</v>
      </c>
      <c r="D1480">
        <v>3</v>
      </c>
      <c r="E1480" s="10" t="s">
        <v>6777</v>
      </c>
    </row>
    <row r="1481" spans="1:5" x14ac:dyDescent="0.25">
      <c r="A1481" t="s">
        <v>5</v>
      </c>
      <c r="B1481" t="s">
        <v>6615</v>
      </c>
      <c r="C1481">
        <v>1</v>
      </c>
      <c r="D1481">
        <v>4</v>
      </c>
      <c r="E1481" s="10" t="s">
        <v>6778</v>
      </c>
    </row>
    <row r="1482" spans="1:5" x14ac:dyDescent="0.25">
      <c r="A1482" t="s">
        <v>5</v>
      </c>
      <c r="B1482" t="s">
        <v>6615</v>
      </c>
      <c r="C1482">
        <v>1</v>
      </c>
      <c r="D1482">
        <v>5</v>
      </c>
      <c r="E1482" s="10" t="s">
        <v>6777</v>
      </c>
    </row>
    <row r="1483" spans="1:5" x14ac:dyDescent="0.25">
      <c r="A1483" t="s">
        <v>5</v>
      </c>
      <c r="B1483" t="s">
        <v>6615</v>
      </c>
      <c r="C1483">
        <v>1</v>
      </c>
      <c r="D1483">
        <v>6</v>
      </c>
      <c r="E1483" s="10" t="s">
        <v>6779</v>
      </c>
    </row>
    <row r="1484" spans="1:5" x14ac:dyDescent="0.25">
      <c r="A1484" t="s">
        <v>5</v>
      </c>
      <c r="B1484" t="s">
        <v>6615</v>
      </c>
      <c r="C1484">
        <v>1</v>
      </c>
      <c r="D1484">
        <v>7</v>
      </c>
      <c r="E1484" s="10" t="s">
        <v>6619</v>
      </c>
    </row>
    <row r="1485" spans="1:5" x14ac:dyDescent="0.25">
      <c r="A1485" t="s">
        <v>5</v>
      </c>
      <c r="B1485" t="s">
        <v>6615</v>
      </c>
      <c r="C1485">
        <v>2</v>
      </c>
      <c r="D1485">
        <v>0</v>
      </c>
      <c r="E1485" s="10" t="s">
        <v>6619</v>
      </c>
    </row>
    <row r="1486" spans="1:5" x14ac:dyDescent="0.25">
      <c r="A1486" t="s">
        <v>5</v>
      </c>
      <c r="B1486" t="s">
        <v>6615</v>
      </c>
      <c r="C1486">
        <v>2</v>
      </c>
      <c r="D1486">
        <v>1</v>
      </c>
      <c r="E1486" s="10" t="s">
        <v>6619</v>
      </c>
    </row>
    <row r="1487" spans="1:5" x14ac:dyDescent="0.25">
      <c r="A1487" t="s">
        <v>5</v>
      </c>
      <c r="B1487" t="s">
        <v>6615</v>
      </c>
      <c r="C1487">
        <v>2</v>
      </c>
      <c r="D1487">
        <v>2</v>
      </c>
      <c r="E1487" s="10" t="s">
        <v>6619</v>
      </c>
    </row>
    <row r="1488" spans="1:5" x14ac:dyDescent="0.25">
      <c r="A1488" t="s">
        <v>5</v>
      </c>
      <c r="B1488" t="s">
        <v>6615</v>
      </c>
      <c r="C1488">
        <v>2</v>
      </c>
      <c r="D1488">
        <v>3</v>
      </c>
      <c r="E1488" s="10" t="s">
        <v>6619</v>
      </c>
    </row>
    <row r="1489" spans="1:5" x14ac:dyDescent="0.25">
      <c r="A1489" t="s">
        <v>5</v>
      </c>
      <c r="B1489" t="s">
        <v>6615</v>
      </c>
      <c r="C1489">
        <v>2</v>
      </c>
      <c r="D1489">
        <v>4</v>
      </c>
      <c r="E1489" s="10" t="s">
        <v>6619</v>
      </c>
    </row>
    <row r="1490" spans="1:5" x14ac:dyDescent="0.25">
      <c r="A1490" t="s">
        <v>5</v>
      </c>
      <c r="B1490" t="s">
        <v>6615</v>
      </c>
      <c r="C1490">
        <v>2</v>
      </c>
      <c r="D1490">
        <v>5</v>
      </c>
      <c r="E1490" s="10" t="s">
        <v>6619</v>
      </c>
    </row>
    <row r="1491" spans="1:5" x14ac:dyDescent="0.25">
      <c r="A1491" t="s">
        <v>5</v>
      </c>
      <c r="B1491" t="s">
        <v>6615</v>
      </c>
      <c r="C1491">
        <v>2</v>
      </c>
      <c r="D1491">
        <v>6</v>
      </c>
      <c r="E1491" s="10" t="s">
        <v>6619</v>
      </c>
    </row>
    <row r="1492" spans="1:5" x14ac:dyDescent="0.25">
      <c r="A1492" t="s">
        <v>5</v>
      </c>
      <c r="B1492" t="s">
        <v>6615</v>
      </c>
      <c r="C1492">
        <v>2</v>
      </c>
      <c r="D1492">
        <v>7</v>
      </c>
      <c r="E1492" s="10" t="s">
        <v>6619</v>
      </c>
    </row>
    <row r="1493" spans="1:5" x14ac:dyDescent="0.25">
      <c r="A1493" t="s">
        <v>5</v>
      </c>
      <c r="B1493" t="s">
        <v>6615</v>
      </c>
      <c r="C1493">
        <v>3</v>
      </c>
      <c r="D1493">
        <v>0</v>
      </c>
      <c r="E1493" s="10" t="s">
        <v>6798</v>
      </c>
    </row>
    <row r="1494" spans="1:5" x14ac:dyDescent="0.25">
      <c r="A1494" t="s">
        <v>5</v>
      </c>
      <c r="B1494" t="s">
        <v>6615</v>
      </c>
      <c r="C1494">
        <v>3</v>
      </c>
      <c r="D1494">
        <v>1</v>
      </c>
      <c r="E1494" s="10" t="s">
        <v>6619</v>
      </c>
    </row>
    <row r="1495" spans="1:5" x14ac:dyDescent="0.25">
      <c r="A1495" t="s">
        <v>5</v>
      </c>
      <c r="B1495" t="s">
        <v>6615</v>
      </c>
      <c r="C1495">
        <v>3</v>
      </c>
      <c r="D1495">
        <v>2</v>
      </c>
      <c r="E1495" s="10" t="s">
        <v>6619</v>
      </c>
    </row>
    <row r="1496" spans="1:5" x14ac:dyDescent="0.25">
      <c r="A1496" t="s">
        <v>5</v>
      </c>
      <c r="B1496" t="s">
        <v>6615</v>
      </c>
      <c r="C1496">
        <v>3</v>
      </c>
      <c r="D1496">
        <v>3</v>
      </c>
      <c r="E1496" s="10" t="s">
        <v>6619</v>
      </c>
    </row>
    <row r="1497" spans="1:5" x14ac:dyDescent="0.25">
      <c r="A1497" t="s">
        <v>5</v>
      </c>
      <c r="B1497" t="s">
        <v>6615</v>
      </c>
      <c r="C1497">
        <v>3</v>
      </c>
      <c r="D1497">
        <v>4</v>
      </c>
      <c r="E1497" s="10" t="s">
        <v>6619</v>
      </c>
    </row>
    <row r="1498" spans="1:5" x14ac:dyDescent="0.25">
      <c r="A1498" t="s">
        <v>5</v>
      </c>
      <c r="B1498" t="s">
        <v>6615</v>
      </c>
      <c r="C1498">
        <v>3</v>
      </c>
      <c r="D1498">
        <v>5</v>
      </c>
      <c r="E1498" s="10" t="s">
        <v>6619</v>
      </c>
    </row>
    <row r="1499" spans="1:5" x14ac:dyDescent="0.25">
      <c r="A1499" t="s">
        <v>5</v>
      </c>
      <c r="B1499" t="s">
        <v>6615</v>
      </c>
      <c r="C1499">
        <v>3</v>
      </c>
      <c r="D1499">
        <v>6</v>
      </c>
      <c r="E1499" s="10" t="s">
        <v>6619</v>
      </c>
    </row>
    <row r="1500" spans="1:5" x14ac:dyDescent="0.25">
      <c r="A1500" t="s">
        <v>5</v>
      </c>
      <c r="B1500" t="s">
        <v>6615</v>
      </c>
      <c r="C1500">
        <v>3</v>
      </c>
      <c r="D1500">
        <v>7</v>
      </c>
      <c r="E1500" s="10" t="s">
        <v>6619</v>
      </c>
    </row>
    <row r="1501" spans="1:5" x14ac:dyDescent="0.25">
      <c r="A1501" t="s">
        <v>5</v>
      </c>
      <c r="B1501" t="s">
        <v>6615</v>
      </c>
      <c r="C1501">
        <v>4</v>
      </c>
      <c r="D1501">
        <v>0</v>
      </c>
      <c r="E1501" s="10" t="s">
        <v>6619</v>
      </c>
    </row>
    <row r="1502" spans="1:5" x14ac:dyDescent="0.25">
      <c r="A1502" t="s">
        <v>5</v>
      </c>
      <c r="B1502" t="s">
        <v>6615</v>
      </c>
      <c r="C1502">
        <v>4</v>
      </c>
      <c r="D1502">
        <v>1</v>
      </c>
      <c r="E1502" s="10" t="s">
        <v>6619</v>
      </c>
    </row>
    <row r="1503" spans="1:5" x14ac:dyDescent="0.25">
      <c r="A1503" t="s">
        <v>5</v>
      </c>
      <c r="B1503" t="s">
        <v>6615</v>
      </c>
      <c r="C1503">
        <v>4</v>
      </c>
      <c r="D1503">
        <v>2</v>
      </c>
      <c r="E1503" s="10" t="s">
        <v>6619</v>
      </c>
    </row>
    <row r="1504" spans="1:5" x14ac:dyDescent="0.25">
      <c r="A1504" t="s">
        <v>5</v>
      </c>
      <c r="B1504" t="s">
        <v>6615</v>
      </c>
      <c r="C1504">
        <v>4</v>
      </c>
      <c r="D1504">
        <v>3</v>
      </c>
      <c r="E1504" s="10" t="s">
        <v>6619</v>
      </c>
    </row>
    <row r="1505" spans="1:5" x14ac:dyDescent="0.25">
      <c r="A1505" t="s">
        <v>5</v>
      </c>
      <c r="B1505" t="s">
        <v>6615</v>
      </c>
      <c r="C1505">
        <v>4</v>
      </c>
      <c r="D1505">
        <v>4</v>
      </c>
      <c r="E1505" s="10" t="s">
        <v>6619</v>
      </c>
    </row>
    <row r="1506" spans="1:5" x14ac:dyDescent="0.25">
      <c r="A1506" t="s">
        <v>5</v>
      </c>
      <c r="B1506" t="s">
        <v>6615</v>
      </c>
      <c r="C1506">
        <v>4</v>
      </c>
      <c r="D1506">
        <v>5</v>
      </c>
      <c r="E1506" s="10" t="s">
        <v>6619</v>
      </c>
    </row>
    <row r="1507" spans="1:5" x14ac:dyDescent="0.25">
      <c r="A1507" t="s">
        <v>5</v>
      </c>
      <c r="B1507" t="s">
        <v>6615</v>
      </c>
      <c r="C1507">
        <v>4</v>
      </c>
      <c r="D1507">
        <v>6</v>
      </c>
      <c r="E1507" s="10" t="s">
        <v>6619</v>
      </c>
    </row>
    <row r="1508" spans="1:5" x14ac:dyDescent="0.25">
      <c r="A1508" t="s">
        <v>5</v>
      </c>
      <c r="B1508" t="s">
        <v>6615</v>
      </c>
      <c r="C1508">
        <v>4</v>
      </c>
      <c r="D1508">
        <v>7</v>
      </c>
      <c r="E1508" s="10" t="s">
        <v>6619</v>
      </c>
    </row>
    <row r="1509" spans="1:5" x14ac:dyDescent="0.25">
      <c r="A1509" t="s">
        <v>5</v>
      </c>
      <c r="B1509" t="s">
        <v>6615</v>
      </c>
      <c r="C1509">
        <v>5</v>
      </c>
      <c r="D1509">
        <v>0</v>
      </c>
      <c r="E1509" s="10" t="s">
        <v>6619</v>
      </c>
    </row>
    <row r="1510" spans="1:5" x14ac:dyDescent="0.25">
      <c r="A1510" t="s">
        <v>5</v>
      </c>
      <c r="B1510" t="s">
        <v>6615</v>
      </c>
      <c r="C1510">
        <v>5</v>
      </c>
      <c r="D1510">
        <v>1</v>
      </c>
      <c r="E1510" s="10" t="s">
        <v>6619</v>
      </c>
    </row>
    <row r="1511" spans="1:5" x14ac:dyDescent="0.25">
      <c r="A1511" t="s">
        <v>5</v>
      </c>
      <c r="B1511" t="s">
        <v>6615</v>
      </c>
      <c r="C1511">
        <v>5</v>
      </c>
      <c r="D1511">
        <v>2</v>
      </c>
      <c r="E1511" s="10" t="s">
        <v>6619</v>
      </c>
    </row>
    <row r="1512" spans="1:5" x14ac:dyDescent="0.25">
      <c r="A1512" t="s">
        <v>5</v>
      </c>
      <c r="B1512" t="s">
        <v>6615</v>
      </c>
      <c r="C1512">
        <v>5</v>
      </c>
      <c r="D1512">
        <v>3</v>
      </c>
      <c r="E1512" s="10" t="s">
        <v>6619</v>
      </c>
    </row>
    <row r="1513" spans="1:5" x14ac:dyDescent="0.25">
      <c r="A1513" t="s">
        <v>5</v>
      </c>
      <c r="B1513" t="s">
        <v>6615</v>
      </c>
      <c r="C1513">
        <v>5</v>
      </c>
      <c r="D1513">
        <v>4</v>
      </c>
      <c r="E1513" s="10" t="s">
        <v>6619</v>
      </c>
    </row>
    <row r="1514" spans="1:5" x14ac:dyDescent="0.25">
      <c r="A1514" t="s">
        <v>5</v>
      </c>
      <c r="B1514" t="s">
        <v>6615</v>
      </c>
      <c r="C1514">
        <v>5</v>
      </c>
      <c r="D1514">
        <v>5</v>
      </c>
      <c r="E1514" s="10" t="s">
        <v>6619</v>
      </c>
    </row>
    <row r="1515" spans="1:5" x14ac:dyDescent="0.25">
      <c r="A1515" t="s">
        <v>5</v>
      </c>
      <c r="B1515" t="s">
        <v>6615</v>
      </c>
      <c r="C1515">
        <v>5</v>
      </c>
      <c r="D1515">
        <v>6</v>
      </c>
      <c r="E1515" s="10" t="s">
        <v>6619</v>
      </c>
    </row>
    <row r="1516" spans="1:5" x14ac:dyDescent="0.25">
      <c r="A1516" t="s">
        <v>5</v>
      </c>
      <c r="B1516" t="s">
        <v>6615</v>
      </c>
      <c r="C1516">
        <v>5</v>
      </c>
      <c r="D1516">
        <v>7</v>
      </c>
      <c r="E1516" s="10" t="s">
        <v>6619</v>
      </c>
    </row>
    <row r="1517" spans="1:5" x14ac:dyDescent="0.25">
      <c r="A1517" t="s">
        <v>5</v>
      </c>
      <c r="B1517" t="s">
        <v>6616</v>
      </c>
      <c r="C1517">
        <v>0</v>
      </c>
      <c r="D1517">
        <v>0</v>
      </c>
      <c r="E1517" s="10" t="s">
        <v>6619</v>
      </c>
    </row>
    <row r="1518" spans="1:5" x14ac:dyDescent="0.25">
      <c r="A1518" t="s">
        <v>5</v>
      </c>
      <c r="B1518" t="s">
        <v>6616</v>
      </c>
      <c r="C1518">
        <v>0</v>
      </c>
      <c r="D1518">
        <v>1</v>
      </c>
      <c r="E1518" s="10" t="s">
        <v>6619</v>
      </c>
    </row>
    <row r="1519" spans="1:5" x14ac:dyDescent="0.25">
      <c r="A1519" t="s">
        <v>5</v>
      </c>
      <c r="B1519" t="s">
        <v>6616</v>
      </c>
      <c r="C1519">
        <v>0</v>
      </c>
      <c r="D1519">
        <v>2</v>
      </c>
      <c r="E1519" s="10" t="s">
        <v>6619</v>
      </c>
    </row>
    <row r="1520" spans="1:5" x14ac:dyDescent="0.25">
      <c r="A1520" t="s">
        <v>5</v>
      </c>
      <c r="B1520" t="s">
        <v>6616</v>
      </c>
      <c r="C1520">
        <v>0</v>
      </c>
      <c r="D1520">
        <v>3</v>
      </c>
      <c r="E1520" s="10" t="s">
        <v>6619</v>
      </c>
    </row>
    <row r="1521" spans="1:5" x14ac:dyDescent="0.25">
      <c r="A1521" t="s">
        <v>5</v>
      </c>
      <c r="B1521" t="s">
        <v>6616</v>
      </c>
      <c r="C1521">
        <v>0</v>
      </c>
      <c r="D1521">
        <v>4</v>
      </c>
      <c r="E1521" s="10" t="s">
        <v>6781</v>
      </c>
    </row>
    <row r="1522" spans="1:5" x14ac:dyDescent="0.25">
      <c r="A1522" t="s">
        <v>5</v>
      </c>
      <c r="B1522" t="s">
        <v>6616</v>
      </c>
      <c r="C1522">
        <v>0</v>
      </c>
      <c r="D1522">
        <v>5</v>
      </c>
      <c r="E1522" s="10" t="s">
        <v>6619</v>
      </c>
    </row>
    <row r="1523" spans="1:5" x14ac:dyDescent="0.25">
      <c r="A1523" t="s">
        <v>5</v>
      </c>
      <c r="B1523" t="s">
        <v>6616</v>
      </c>
      <c r="C1523">
        <v>0</v>
      </c>
      <c r="D1523">
        <v>6</v>
      </c>
      <c r="E1523" s="10" t="s">
        <v>6619</v>
      </c>
    </row>
    <row r="1524" spans="1:5" x14ac:dyDescent="0.25">
      <c r="A1524" t="s">
        <v>5</v>
      </c>
      <c r="B1524" t="s">
        <v>6616</v>
      </c>
      <c r="C1524">
        <v>0</v>
      </c>
      <c r="D1524">
        <v>7</v>
      </c>
      <c r="E1524" s="10" t="s">
        <v>6619</v>
      </c>
    </row>
    <row r="1525" spans="1:5" x14ac:dyDescent="0.25">
      <c r="A1525" t="s">
        <v>5</v>
      </c>
      <c r="B1525" t="s">
        <v>6616</v>
      </c>
      <c r="C1525">
        <v>1</v>
      </c>
      <c r="D1525">
        <v>0</v>
      </c>
      <c r="E1525" s="10" t="s">
        <v>6782</v>
      </c>
    </row>
    <row r="1526" spans="1:5" x14ac:dyDescent="0.25">
      <c r="A1526" t="s">
        <v>5</v>
      </c>
      <c r="B1526" t="s">
        <v>6616</v>
      </c>
      <c r="C1526">
        <v>1</v>
      </c>
      <c r="D1526">
        <v>1</v>
      </c>
      <c r="E1526" s="10" t="s">
        <v>6783</v>
      </c>
    </row>
    <row r="1527" spans="1:5" x14ac:dyDescent="0.25">
      <c r="A1527" t="s">
        <v>5</v>
      </c>
      <c r="B1527" t="s">
        <v>6616</v>
      </c>
      <c r="C1527">
        <v>1</v>
      </c>
      <c r="D1527">
        <v>2</v>
      </c>
      <c r="E1527" s="10" t="s">
        <v>6784</v>
      </c>
    </row>
    <row r="1528" spans="1:5" x14ac:dyDescent="0.25">
      <c r="A1528" t="s">
        <v>5</v>
      </c>
      <c r="B1528" t="s">
        <v>6616</v>
      </c>
      <c r="C1528">
        <v>1</v>
      </c>
      <c r="D1528">
        <v>3</v>
      </c>
      <c r="E1528" s="10" t="s">
        <v>6785</v>
      </c>
    </row>
    <row r="1529" spans="1:5" x14ac:dyDescent="0.25">
      <c r="A1529" t="s">
        <v>5</v>
      </c>
      <c r="B1529" t="s">
        <v>6616</v>
      </c>
      <c r="C1529">
        <v>1</v>
      </c>
      <c r="D1529">
        <v>4</v>
      </c>
      <c r="E1529" s="10" t="s">
        <v>6786</v>
      </c>
    </row>
    <row r="1530" spans="1:5" x14ac:dyDescent="0.25">
      <c r="A1530" t="s">
        <v>5</v>
      </c>
      <c r="B1530" t="s">
        <v>6616</v>
      </c>
      <c r="C1530">
        <v>1</v>
      </c>
      <c r="D1530">
        <v>5</v>
      </c>
      <c r="E1530" s="10" t="s">
        <v>6787</v>
      </c>
    </row>
    <row r="1531" spans="1:5" x14ac:dyDescent="0.25">
      <c r="A1531" t="s">
        <v>5</v>
      </c>
      <c r="B1531" t="s">
        <v>6616</v>
      </c>
      <c r="C1531">
        <v>1</v>
      </c>
      <c r="D1531">
        <v>6</v>
      </c>
      <c r="E1531" s="10" t="s">
        <v>6788</v>
      </c>
    </row>
    <row r="1532" spans="1:5" x14ac:dyDescent="0.25">
      <c r="A1532" t="s">
        <v>5</v>
      </c>
      <c r="B1532" t="s">
        <v>6616</v>
      </c>
      <c r="C1532">
        <v>1</v>
      </c>
      <c r="D1532">
        <v>7</v>
      </c>
      <c r="E1532" s="10" t="s">
        <v>6619</v>
      </c>
    </row>
    <row r="1533" spans="1:5" x14ac:dyDescent="0.25">
      <c r="A1533" t="s">
        <v>5</v>
      </c>
      <c r="B1533" t="s">
        <v>6616</v>
      </c>
      <c r="C1533">
        <v>2</v>
      </c>
      <c r="D1533">
        <v>0</v>
      </c>
      <c r="E1533" s="10" t="s">
        <v>6619</v>
      </c>
    </row>
    <row r="1534" spans="1:5" x14ac:dyDescent="0.25">
      <c r="A1534" t="s">
        <v>5</v>
      </c>
      <c r="B1534" t="s">
        <v>6616</v>
      </c>
      <c r="C1534">
        <v>2</v>
      </c>
      <c r="D1534">
        <v>1</v>
      </c>
      <c r="E1534" s="10" t="s">
        <v>6619</v>
      </c>
    </row>
    <row r="1535" spans="1:5" x14ac:dyDescent="0.25">
      <c r="A1535" t="s">
        <v>5</v>
      </c>
      <c r="B1535" t="s">
        <v>6616</v>
      </c>
      <c r="C1535">
        <v>2</v>
      </c>
      <c r="D1535">
        <v>2</v>
      </c>
      <c r="E1535" s="10" t="s">
        <v>6619</v>
      </c>
    </row>
    <row r="1536" spans="1:5" x14ac:dyDescent="0.25">
      <c r="A1536" t="s">
        <v>5</v>
      </c>
      <c r="B1536" t="s">
        <v>6616</v>
      </c>
      <c r="C1536">
        <v>2</v>
      </c>
      <c r="D1536">
        <v>3</v>
      </c>
      <c r="E1536" s="10" t="s">
        <v>6619</v>
      </c>
    </row>
    <row r="1537" spans="1:5" x14ac:dyDescent="0.25">
      <c r="A1537" t="s">
        <v>5</v>
      </c>
      <c r="B1537" t="s">
        <v>6616</v>
      </c>
      <c r="C1537">
        <v>2</v>
      </c>
      <c r="D1537">
        <v>4</v>
      </c>
      <c r="E1537" s="10" t="s">
        <v>6619</v>
      </c>
    </row>
    <row r="1538" spans="1:5" x14ac:dyDescent="0.25">
      <c r="A1538" t="s">
        <v>5</v>
      </c>
      <c r="B1538" t="s">
        <v>6616</v>
      </c>
      <c r="C1538">
        <v>2</v>
      </c>
      <c r="D1538">
        <v>5</v>
      </c>
      <c r="E1538" s="10" t="s">
        <v>6619</v>
      </c>
    </row>
    <row r="1539" spans="1:5" x14ac:dyDescent="0.25">
      <c r="A1539" t="s">
        <v>5</v>
      </c>
      <c r="B1539" t="s">
        <v>6616</v>
      </c>
      <c r="C1539">
        <v>2</v>
      </c>
      <c r="D1539">
        <v>6</v>
      </c>
      <c r="E1539" s="10" t="s">
        <v>6619</v>
      </c>
    </row>
    <row r="1540" spans="1:5" x14ac:dyDescent="0.25">
      <c r="A1540" t="s">
        <v>5</v>
      </c>
      <c r="B1540" t="s">
        <v>6616</v>
      </c>
      <c r="C1540">
        <v>2</v>
      </c>
      <c r="D1540">
        <v>7</v>
      </c>
      <c r="E1540" s="10" t="s">
        <v>6619</v>
      </c>
    </row>
    <row r="1541" spans="1:5" x14ac:dyDescent="0.25">
      <c r="A1541" t="s">
        <v>5</v>
      </c>
      <c r="B1541" t="s">
        <v>6616</v>
      </c>
      <c r="C1541">
        <v>3</v>
      </c>
      <c r="D1541">
        <v>0</v>
      </c>
      <c r="E1541" s="10" t="s">
        <v>6799</v>
      </c>
    </row>
    <row r="1542" spans="1:5" x14ac:dyDescent="0.25">
      <c r="A1542" t="s">
        <v>5</v>
      </c>
      <c r="B1542" t="s">
        <v>6616</v>
      </c>
      <c r="C1542">
        <v>3</v>
      </c>
      <c r="D1542">
        <v>1</v>
      </c>
      <c r="E1542" s="10" t="s">
        <v>6619</v>
      </c>
    </row>
    <row r="1543" spans="1:5" x14ac:dyDescent="0.25">
      <c r="A1543" t="s">
        <v>5</v>
      </c>
      <c r="B1543" t="s">
        <v>6616</v>
      </c>
      <c r="C1543">
        <v>3</v>
      </c>
      <c r="D1543">
        <v>2</v>
      </c>
      <c r="E1543" s="10" t="s">
        <v>6619</v>
      </c>
    </row>
    <row r="1544" spans="1:5" x14ac:dyDescent="0.25">
      <c r="A1544" t="s">
        <v>5</v>
      </c>
      <c r="B1544" t="s">
        <v>6616</v>
      </c>
      <c r="C1544">
        <v>3</v>
      </c>
      <c r="D1544">
        <v>3</v>
      </c>
      <c r="E1544" s="10" t="s">
        <v>6619</v>
      </c>
    </row>
    <row r="1545" spans="1:5" x14ac:dyDescent="0.25">
      <c r="A1545" t="s">
        <v>5</v>
      </c>
      <c r="B1545" t="s">
        <v>6616</v>
      </c>
      <c r="C1545">
        <v>3</v>
      </c>
      <c r="D1545">
        <v>4</v>
      </c>
      <c r="E1545" s="10" t="s">
        <v>6619</v>
      </c>
    </row>
    <row r="1546" spans="1:5" x14ac:dyDescent="0.25">
      <c r="A1546" t="s">
        <v>5</v>
      </c>
      <c r="B1546" t="s">
        <v>6616</v>
      </c>
      <c r="C1546">
        <v>3</v>
      </c>
      <c r="D1546">
        <v>5</v>
      </c>
      <c r="E1546" s="10" t="s">
        <v>6619</v>
      </c>
    </row>
    <row r="1547" spans="1:5" x14ac:dyDescent="0.25">
      <c r="A1547" t="s">
        <v>5</v>
      </c>
      <c r="B1547" t="s">
        <v>6616</v>
      </c>
      <c r="C1547">
        <v>3</v>
      </c>
      <c r="D1547">
        <v>6</v>
      </c>
      <c r="E1547" s="10" t="s">
        <v>6619</v>
      </c>
    </row>
    <row r="1548" spans="1:5" x14ac:dyDescent="0.25">
      <c r="A1548" t="s">
        <v>5</v>
      </c>
      <c r="B1548" t="s">
        <v>6616</v>
      </c>
      <c r="C1548">
        <v>3</v>
      </c>
      <c r="D1548">
        <v>7</v>
      </c>
      <c r="E1548" s="10" t="s">
        <v>6619</v>
      </c>
    </row>
    <row r="1549" spans="1:5" x14ac:dyDescent="0.25">
      <c r="A1549" t="s">
        <v>5</v>
      </c>
      <c r="B1549" t="s">
        <v>6616</v>
      </c>
      <c r="C1549">
        <v>4</v>
      </c>
      <c r="D1549">
        <v>0</v>
      </c>
      <c r="E1549" s="10" t="s">
        <v>6619</v>
      </c>
    </row>
    <row r="1550" spans="1:5" x14ac:dyDescent="0.25">
      <c r="A1550" t="s">
        <v>5</v>
      </c>
      <c r="B1550" t="s">
        <v>6616</v>
      </c>
      <c r="C1550">
        <v>4</v>
      </c>
      <c r="D1550">
        <v>1</v>
      </c>
      <c r="E1550" s="10" t="s">
        <v>6619</v>
      </c>
    </row>
    <row r="1551" spans="1:5" x14ac:dyDescent="0.25">
      <c r="A1551" t="s">
        <v>5</v>
      </c>
      <c r="B1551" t="s">
        <v>6616</v>
      </c>
      <c r="C1551">
        <v>4</v>
      </c>
      <c r="D1551">
        <v>2</v>
      </c>
      <c r="E1551" s="10" t="s">
        <v>6619</v>
      </c>
    </row>
    <row r="1552" spans="1:5" x14ac:dyDescent="0.25">
      <c r="A1552" t="s">
        <v>5</v>
      </c>
      <c r="B1552" t="s">
        <v>6616</v>
      </c>
      <c r="C1552">
        <v>4</v>
      </c>
      <c r="D1552">
        <v>3</v>
      </c>
      <c r="E1552" s="10" t="s">
        <v>6619</v>
      </c>
    </row>
    <row r="1553" spans="1:5" x14ac:dyDescent="0.25">
      <c r="A1553" t="s">
        <v>5</v>
      </c>
      <c r="B1553" t="s">
        <v>6616</v>
      </c>
      <c r="C1553">
        <v>4</v>
      </c>
      <c r="D1553">
        <v>4</v>
      </c>
      <c r="E1553" s="10" t="s">
        <v>6619</v>
      </c>
    </row>
    <row r="1554" spans="1:5" x14ac:dyDescent="0.25">
      <c r="A1554" t="s">
        <v>5</v>
      </c>
      <c r="B1554" t="s">
        <v>6616</v>
      </c>
      <c r="C1554">
        <v>4</v>
      </c>
      <c r="D1554">
        <v>5</v>
      </c>
      <c r="E1554" s="10" t="s">
        <v>6619</v>
      </c>
    </row>
    <row r="1555" spans="1:5" x14ac:dyDescent="0.25">
      <c r="A1555" t="s">
        <v>5</v>
      </c>
      <c r="B1555" t="s">
        <v>6616</v>
      </c>
      <c r="C1555">
        <v>4</v>
      </c>
      <c r="D1555">
        <v>6</v>
      </c>
      <c r="E1555" s="10" t="s">
        <v>6619</v>
      </c>
    </row>
    <row r="1556" spans="1:5" x14ac:dyDescent="0.25">
      <c r="A1556" t="s">
        <v>5</v>
      </c>
      <c r="B1556" t="s">
        <v>6616</v>
      </c>
      <c r="C1556">
        <v>4</v>
      </c>
      <c r="D1556">
        <v>7</v>
      </c>
      <c r="E1556" s="10" t="s">
        <v>6619</v>
      </c>
    </row>
    <row r="1557" spans="1:5" x14ac:dyDescent="0.25">
      <c r="A1557" t="s">
        <v>5</v>
      </c>
      <c r="B1557" t="s">
        <v>6616</v>
      </c>
      <c r="C1557">
        <v>5</v>
      </c>
      <c r="D1557">
        <v>0</v>
      </c>
      <c r="E1557" s="10" t="s">
        <v>6619</v>
      </c>
    </row>
    <row r="1558" spans="1:5" x14ac:dyDescent="0.25">
      <c r="A1558" t="s">
        <v>5</v>
      </c>
      <c r="B1558" t="s">
        <v>6616</v>
      </c>
      <c r="C1558">
        <v>5</v>
      </c>
      <c r="D1558">
        <v>1</v>
      </c>
      <c r="E1558" s="10" t="s">
        <v>6619</v>
      </c>
    </row>
    <row r="1559" spans="1:5" x14ac:dyDescent="0.25">
      <c r="A1559" t="s">
        <v>5</v>
      </c>
      <c r="B1559" t="s">
        <v>6616</v>
      </c>
      <c r="C1559">
        <v>5</v>
      </c>
      <c r="D1559">
        <v>2</v>
      </c>
      <c r="E1559" s="10" t="s">
        <v>6619</v>
      </c>
    </row>
    <row r="1560" spans="1:5" x14ac:dyDescent="0.25">
      <c r="A1560" t="s">
        <v>5</v>
      </c>
      <c r="B1560" t="s">
        <v>6616</v>
      </c>
      <c r="C1560">
        <v>5</v>
      </c>
      <c r="D1560">
        <v>3</v>
      </c>
      <c r="E1560" s="10" t="s">
        <v>6619</v>
      </c>
    </row>
    <row r="1561" spans="1:5" x14ac:dyDescent="0.25">
      <c r="A1561" t="s">
        <v>5</v>
      </c>
      <c r="B1561" t="s">
        <v>6616</v>
      </c>
      <c r="C1561">
        <v>5</v>
      </c>
      <c r="D1561">
        <v>4</v>
      </c>
      <c r="E1561" s="10" t="s">
        <v>6619</v>
      </c>
    </row>
    <row r="1562" spans="1:5" x14ac:dyDescent="0.25">
      <c r="A1562" t="s">
        <v>5</v>
      </c>
      <c r="B1562" t="s">
        <v>6616</v>
      </c>
      <c r="C1562">
        <v>5</v>
      </c>
      <c r="D1562">
        <v>5</v>
      </c>
      <c r="E1562" s="10" t="s">
        <v>6619</v>
      </c>
    </row>
    <row r="1563" spans="1:5" x14ac:dyDescent="0.25">
      <c r="A1563" t="s">
        <v>5</v>
      </c>
      <c r="B1563" t="s">
        <v>6616</v>
      </c>
      <c r="C1563">
        <v>5</v>
      </c>
      <c r="D1563">
        <v>6</v>
      </c>
      <c r="E1563" s="10" t="s">
        <v>6619</v>
      </c>
    </row>
    <row r="1564" spans="1:5" x14ac:dyDescent="0.25">
      <c r="A1564" t="s">
        <v>5</v>
      </c>
      <c r="B1564" t="s">
        <v>6616</v>
      </c>
      <c r="C1564">
        <v>5</v>
      </c>
      <c r="D1564">
        <v>7</v>
      </c>
      <c r="E1564" s="10" t="s">
        <v>6619</v>
      </c>
    </row>
    <row r="1565" spans="1:5" x14ac:dyDescent="0.25">
      <c r="A1565" t="s">
        <v>5</v>
      </c>
      <c r="B1565" t="s">
        <v>6617</v>
      </c>
      <c r="C1565">
        <v>0</v>
      </c>
      <c r="D1565">
        <v>0</v>
      </c>
      <c r="E1565" s="10" t="s">
        <v>46</v>
      </c>
    </row>
    <row r="1566" spans="1:5" x14ac:dyDescent="0.25">
      <c r="A1566" t="s">
        <v>5</v>
      </c>
      <c r="B1566" t="s">
        <v>6617</v>
      </c>
      <c r="C1566">
        <v>0</v>
      </c>
      <c r="D1566">
        <v>1</v>
      </c>
      <c r="E1566" s="10" t="s">
        <v>46</v>
      </c>
    </row>
    <row r="1567" spans="1:5" x14ac:dyDescent="0.25">
      <c r="A1567" t="s">
        <v>5</v>
      </c>
      <c r="B1567" t="s">
        <v>6617</v>
      </c>
      <c r="C1567">
        <v>0</v>
      </c>
      <c r="D1567">
        <v>2</v>
      </c>
      <c r="E1567" s="10" t="s">
        <v>46</v>
      </c>
    </row>
    <row r="1568" spans="1:5" x14ac:dyDescent="0.25">
      <c r="A1568" t="s">
        <v>5</v>
      </c>
      <c r="B1568" t="s">
        <v>6617</v>
      </c>
      <c r="C1568">
        <v>0</v>
      </c>
      <c r="D1568">
        <v>3</v>
      </c>
      <c r="E1568" s="10" t="s">
        <v>46</v>
      </c>
    </row>
    <row r="1569" spans="1:5" x14ac:dyDescent="0.25">
      <c r="A1569" t="s">
        <v>5</v>
      </c>
      <c r="B1569" t="s">
        <v>6617</v>
      </c>
      <c r="C1569">
        <v>0</v>
      </c>
      <c r="D1569">
        <v>4</v>
      </c>
      <c r="E1569" s="10" t="s">
        <v>46</v>
      </c>
    </row>
    <row r="1570" spans="1:5" x14ac:dyDescent="0.25">
      <c r="A1570" t="s">
        <v>5</v>
      </c>
      <c r="B1570" t="s">
        <v>6617</v>
      </c>
      <c r="C1570">
        <v>0</v>
      </c>
      <c r="D1570">
        <v>5</v>
      </c>
      <c r="E1570" s="10" t="s">
        <v>46</v>
      </c>
    </row>
    <row r="1571" spans="1:5" x14ac:dyDescent="0.25">
      <c r="A1571" t="s">
        <v>5</v>
      </c>
      <c r="B1571" t="s">
        <v>6617</v>
      </c>
      <c r="C1571">
        <v>0</v>
      </c>
      <c r="D1571">
        <v>6</v>
      </c>
      <c r="E1571" s="10" t="s">
        <v>46</v>
      </c>
    </row>
    <row r="1572" spans="1:5" x14ac:dyDescent="0.25">
      <c r="A1572" t="s">
        <v>5</v>
      </c>
      <c r="B1572" t="s">
        <v>6617</v>
      </c>
      <c r="C1572">
        <v>0</v>
      </c>
      <c r="D1572">
        <v>7</v>
      </c>
      <c r="E1572" s="10" t="s">
        <v>46</v>
      </c>
    </row>
    <row r="1573" spans="1:5" x14ac:dyDescent="0.25">
      <c r="A1573" t="s">
        <v>5</v>
      </c>
      <c r="B1573" t="s">
        <v>6617</v>
      </c>
      <c r="C1573">
        <v>1</v>
      </c>
      <c r="D1573">
        <v>0</v>
      </c>
      <c r="E1573" s="10" t="s">
        <v>46</v>
      </c>
    </row>
    <row r="1574" spans="1:5" x14ac:dyDescent="0.25">
      <c r="A1574" t="s">
        <v>5</v>
      </c>
      <c r="B1574" t="s">
        <v>6617</v>
      </c>
      <c r="C1574">
        <v>1</v>
      </c>
      <c r="D1574">
        <v>1</v>
      </c>
      <c r="E1574" s="10" t="s">
        <v>46</v>
      </c>
    </row>
    <row r="1575" spans="1:5" x14ac:dyDescent="0.25">
      <c r="A1575" t="s">
        <v>5</v>
      </c>
      <c r="B1575" t="s">
        <v>6617</v>
      </c>
      <c r="C1575">
        <v>1</v>
      </c>
      <c r="D1575">
        <v>2</v>
      </c>
      <c r="E1575" s="10" t="s">
        <v>46</v>
      </c>
    </row>
    <row r="1576" spans="1:5" x14ac:dyDescent="0.25">
      <c r="A1576" t="s">
        <v>5</v>
      </c>
      <c r="B1576" t="s">
        <v>6617</v>
      </c>
      <c r="C1576">
        <v>1</v>
      </c>
      <c r="D1576">
        <v>3</v>
      </c>
      <c r="E1576" s="10" t="s">
        <v>46</v>
      </c>
    </row>
    <row r="1577" spans="1:5" x14ac:dyDescent="0.25">
      <c r="A1577" t="s">
        <v>5</v>
      </c>
      <c r="B1577" t="s">
        <v>6617</v>
      </c>
      <c r="C1577">
        <v>1</v>
      </c>
      <c r="D1577">
        <v>4</v>
      </c>
      <c r="E1577" s="10" t="s">
        <v>46</v>
      </c>
    </row>
    <row r="1578" spans="1:5" x14ac:dyDescent="0.25">
      <c r="A1578" t="s">
        <v>5</v>
      </c>
      <c r="B1578" t="s">
        <v>6617</v>
      </c>
      <c r="C1578">
        <v>1</v>
      </c>
      <c r="D1578">
        <v>5</v>
      </c>
      <c r="E1578" s="10" t="s">
        <v>46</v>
      </c>
    </row>
    <row r="1579" spans="1:5" x14ac:dyDescent="0.25">
      <c r="A1579" t="s">
        <v>5</v>
      </c>
      <c r="B1579" t="s">
        <v>6617</v>
      </c>
      <c r="C1579">
        <v>1</v>
      </c>
      <c r="D1579">
        <v>6</v>
      </c>
      <c r="E1579" s="10" t="s">
        <v>46</v>
      </c>
    </row>
    <row r="1580" spans="1:5" x14ac:dyDescent="0.25">
      <c r="A1580" t="s">
        <v>5</v>
      </c>
      <c r="B1580" t="s">
        <v>6617</v>
      </c>
      <c r="C1580">
        <v>1</v>
      </c>
      <c r="D1580">
        <v>7</v>
      </c>
      <c r="E1580" s="10" t="s">
        <v>46</v>
      </c>
    </row>
    <row r="1581" spans="1:5" x14ac:dyDescent="0.25">
      <c r="A1581" t="s">
        <v>5</v>
      </c>
      <c r="B1581" t="s">
        <v>6617</v>
      </c>
      <c r="C1581">
        <v>2</v>
      </c>
      <c r="D1581">
        <v>0</v>
      </c>
      <c r="E1581" s="10" t="s">
        <v>46</v>
      </c>
    </row>
    <row r="1582" spans="1:5" x14ac:dyDescent="0.25">
      <c r="A1582" t="s">
        <v>5</v>
      </c>
      <c r="B1582" t="s">
        <v>6617</v>
      </c>
      <c r="C1582">
        <v>2</v>
      </c>
      <c r="D1582">
        <v>1</v>
      </c>
      <c r="E1582" s="10" t="s">
        <v>46</v>
      </c>
    </row>
    <row r="1583" spans="1:5" x14ac:dyDescent="0.25">
      <c r="A1583" t="s">
        <v>5</v>
      </c>
      <c r="B1583" t="s">
        <v>6617</v>
      </c>
      <c r="C1583">
        <v>2</v>
      </c>
      <c r="D1583">
        <v>2</v>
      </c>
      <c r="E1583" s="10" t="s">
        <v>46</v>
      </c>
    </row>
    <row r="1584" spans="1:5" x14ac:dyDescent="0.25">
      <c r="A1584" t="s">
        <v>5</v>
      </c>
      <c r="B1584" t="s">
        <v>6617</v>
      </c>
      <c r="C1584">
        <v>2</v>
      </c>
      <c r="D1584">
        <v>3</v>
      </c>
      <c r="E1584" s="10" t="s">
        <v>46</v>
      </c>
    </row>
    <row r="1585" spans="1:5" x14ac:dyDescent="0.25">
      <c r="A1585" t="s">
        <v>5</v>
      </c>
      <c r="B1585" t="s">
        <v>6617</v>
      </c>
      <c r="C1585">
        <v>2</v>
      </c>
      <c r="D1585">
        <v>4</v>
      </c>
      <c r="E1585" s="10" t="s">
        <v>46</v>
      </c>
    </row>
    <row r="1586" spans="1:5" x14ac:dyDescent="0.25">
      <c r="A1586" t="s">
        <v>5</v>
      </c>
      <c r="B1586" t="s">
        <v>6617</v>
      </c>
      <c r="C1586">
        <v>2</v>
      </c>
      <c r="D1586">
        <v>5</v>
      </c>
      <c r="E1586" s="10" t="s">
        <v>46</v>
      </c>
    </row>
    <row r="1587" spans="1:5" x14ac:dyDescent="0.25">
      <c r="A1587" t="s">
        <v>5</v>
      </c>
      <c r="B1587" t="s">
        <v>6617</v>
      </c>
      <c r="C1587">
        <v>2</v>
      </c>
      <c r="D1587">
        <v>6</v>
      </c>
      <c r="E1587" s="10" t="s">
        <v>46</v>
      </c>
    </row>
    <row r="1588" spans="1:5" x14ac:dyDescent="0.25">
      <c r="A1588" t="s">
        <v>5</v>
      </c>
      <c r="B1588" t="s">
        <v>6617</v>
      </c>
      <c r="C1588">
        <v>2</v>
      </c>
      <c r="D1588">
        <v>7</v>
      </c>
      <c r="E1588" s="10" t="s">
        <v>46</v>
      </c>
    </row>
    <row r="1589" spans="1:5" x14ac:dyDescent="0.25">
      <c r="A1589" t="s">
        <v>5</v>
      </c>
      <c r="B1589" t="s">
        <v>6617</v>
      </c>
      <c r="C1589">
        <v>3</v>
      </c>
      <c r="D1589">
        <v>0</v>
      </c>
      <c r="E1589" s="10" t="s">
        <v>46</v>
      </c>
    </row>
    <row r="1590" spans="1:5" x14ac:dyDescent="0.25">
      <c r="A1590" t="s">
        <v>5</v>
      </c>
      <c r="B1590" t="s">
        <v>6617</v>
      </c>
      <c r="C1590">
        <v>3</v>
      </c>
      <c r="D1590">
        <v>1</v>
      </c>
      <c r="E1590" s="10" t="s">
        <v>46</v>
      </c>
    </row>
    <row r="1591" spans="1:5" x14ac:dyDescent="0.25">
      <c r="A1591" t="s">
        <v>5</v>
      </c>
      <c r="B1591" t="s">
        <v>6617</v>
      </c>
      <c r="C1591">
        <v>3</v>
      </c>
      <c r="D1591">
        <v>2</v>
      </c>
      <c r="E1591" s="10" t="s">
        <v>46</v>
      </c>
    </row>
    <row r="1592" spans="1:5" x14ac:dyDescent="0.25">
      <c r="A1592" t="s">
        <v>5</v>
      </c>
      <c r="B1592" t="s">
        <v>6617</v>
      </c>
      <c r="C1592">
        <v>3</v>
      </c>
      <c r="D1592">
        <v>3</v>
      </c>
      <c r="E1592" s="10" t="s">
        <v>46</v>
      </c>
    </row>
    <row r="1593" spans="1:5" x14ac:dyDescent="0.25">
      <c r="A1593" t="s">
        <v>5</v>
      </c>
      <c r="B1593" t="s">
        <v>6617</v>
      </c>
      <c r="C1593">
        <v>3</v>
      </c>
      <c r="D1593">
        <v>4</v>
      </c>
      <c r="E1593" s="10" t="s">
        <v>46</v>
      </c>
    </row>
    <row r="1594" spans="1:5" x14ac:dyDescent="0.25">
      <c r="A1594" t="s">
        <v>5</v>
      </c>
      <c r="B1594" t="s">
        <v>6617</v>
      </c>
      <c r="C1594">
        <v>3</v>
      </c>
      <c r="D1594">
        <v>5</v>
      </c>
      <c r="E1594" s="10" t="s">
        <v>46</v>
      </c>
    </row>
    <row r="1595" spans="1:5" x14ac:dyDescent="0.25">
      <c r="A1595" t="s">
        <v>5</v>
      </c>
      <c r="B1595" t="s">
        <v>6617</v>
      </c>
      <c r="C1595">
        <v>3</v>
      </c>
      <c r="D1595">
        <v>6</v>
      </c>
      <c r="E1595" s="10" t="s">
        <v>46</v>
      </c>
    </row>
    <row r="1596" spans="1:5" x14ac:dyDescent="0.25">
      <c r="A1596" t="s">
        <v>5</v>
      </c>
      <c r="B1596" t="s">
        <v>6617</v>
      </c>
      <c r="C1596">
        <v>3</v>
      </c>
      <c r="D1596">
        <v>7</v>
      </c>
      <c r="E1596" s="10" t="s">
        <v>46</v>
      </c>
    </row>
    <row r="1597" spans="1:5" x14ac:dyDescent="0.25">
      <c r="A1597" t="s">
        <v>5</v>
      </c>
      <c r="B1597" t="s">
        <v>6617</v>
      </c>
      <c r="C1597">
        <v>4</v>
      </c>
      <c r="D1597">
        <v>0</v>
      </c>
      <c r="E1597" s="10" t="s">
        <v>46</v>
      </c>
    </row>
    <row r="1598" spans="1:5" x14ac:dyDescent="0.25">
      <c r="A1598" t="s">
        <v>5</v>
      </c>
      <c r="B1598" t="s">
        <v>6617</v>
      </c>
      <c r="C1598">
        <v>4</v>
      </c>
      <c r="D1598">
        <v>1</v>
      </c>
      <c r="E1598" s="10" t="s">
        <v>46</v>
      </c>
    </row>
    <row r="1599" spans="1:5" x14ac:dyDescent="0.25">
      <c r="A1599" t="s">
        <v>5</v>
      </c>
      <c r="B1599" t="s">
        <v>6617</v>
      </c>
      <c r="C1599">
        <v>4</v>
      </c>
      <c r="D1599">
        <v>2</v>
      </c>
      <c r="E1599" s="10" t="s">
        <v>46</v>
      </c>
    </row>
    <row r="1600" spans="1:5" x14ac:dyDescent="0.25">
      <c r="A1600" t="s">
        <v>5</v>
      </c>
      <c r="B1600" t="s">
        <v>6617</v>
      </c>
      <c r="C1600">
        <v>4</v>
      </c>
      <c r="D1600">
        <v>3</v>
      </c>
      <c r="E1600" s="10" t="s">
        <v>46</v>
      </c>
    </row>
    <row r="1601" spans="1:5" x14ac:dyDescent="0.25">
      <c r="A1601" t="s">
        <v>5</v>
      </c>
      <c r="B1601" t="s">
        <v>6617</v>
      </c>
      <c r="C1601">
        <v>4</v>
      </c>
      <c r="D1601">
        <v>4</v>
      </c>
      <c r="E1601" s="10" t="s">
        <v>46</v>
      </c>
    </row>
    <row r="1602" spans="1:5" x14ac:dyDescent="0.25">
      <c r="A1602" t="s">
        <v>5</v>
      </c>
      <c r="B1602" t="s">
        <v>6617</v>
      </c>
      <c r="C1602">
        <v>4</v>
      </c>
      <c r="D1602">
        <v>5</v>
      </c>
      <c r="E1602" s="10" t="s">
        <v>46</v>
      </c>
    </row>
    <row r="1603" spans="1:5" x14ac:dyDescent="0.25">
      <c r="A1603" t="s">
        <v>5</v>
      </c>
      <c r="B1603" t="s">
        <v>6617</v>
      </c>
      <c r="C1603">
        <v>4</v>
      </c>
      <c r="D1603">
        <v>6</v>
      </c>
      <c r="E1603" s="10" t="s">
        <v>46</v>
      </c>
    </row>
    <row r="1604" spans="1:5" x14ac:dyDescent="0.25">
      <c r="A1604" t="s">
        <v>5</v>
      </c>
      <c r="B1604" t="s">
        <v>6617</v>
      </c>
      <c r="C1604">
        <v>4</v>
      </c>
      <c r="D1604">
        <v>7</v>
      </c>
      <c r="E1604" s="10" t="s">
        <v>46</v>
      </c>
    </row>
    <row r="1605" spans="1:5" x14ac:dyDescent="0.25">
      <c r="A1605" t="s">
        <v>5</v>
      </c>
      <c r="B1605" t="s">
        <v>6617</v>
      </c>
      <c r="C1605">
        <v>5</v>
      </c>
      <c r="D1605">
        <v>0</v>
      </c>
      <c r="E1605" s="10" t="s">
        <v>46</v>
      </c>
    </row>
    <row r="1606" spans="1:5" x14ac:dyDescent="0.25">
      <c r="A1606" t="s">
        <v>5</v>
      </c>
      <c r="B1606" t="s">
        <v>6617</v>
      </c>
      <c r="C1606">
        <v>5</v>
      </c>
      <c r="D1606">
        <v>1</v>
      </c>
      <c r="E1606" s="10" t="s">
        <v>46</v>
      </c>
    </row>
    <row r="1607" spans="1:5" x14ac:dyDescent="0.25">
      <c r="A1607" t="s">
        <v>5</v>
      </c>
      <c r="B1607" t="s">
        <v>6617</v>
      </c>
      <c r="C1607">
        <v>5</v>
      </c>
      <c r="D1607">
        <v>2</v>
      </c>
      <c r="E1607" s="10" t="s">
        <v>46</v>
      </c>
    </row>
    <row r="1608" spans="1:5" x14ac:dyDescent="0.25">
      <c r="A1608" t="s">
        <v>5</v>
      </c>
      <c r="B1608" t="s">
        <v>6617</v>
      </c>
      <c r="C1608">
        <v>5</v>
      </c>
      <c r="D1608">
        <v>3</v>
      </c>
      <c r="E1608" s="10" t="s">
        <v>46</v>
      </c>
    </row>
    <row r="1609" spans="1:5" x14ac:dyDescent="0.25">
      <c r="A1609" t="s">
        <v>5</v>
      </c>
      <c r="B1609" t="s">
        <v>6617</v>
      </c>
      <c r="C1609">
        <v>5</v>
      </c>
      <c r="D1609">
        <v>4</v>
      </c>
      <c r="E1609" s="10" t="s">
        <v>46</v>
      </c>
    </row>
    <row r="1610" spans="1:5" x14ac:dyDescent="0.25">
      <c r="A1610" t="s">
        <v>5</v>
      </c>
      <c r="B1610" t="s">
        <v>6617</v>
      </c>
      <c r="C1610">
        <v>5</v>
      </c>
      <c r="D1610">
        <v>5</v>
      </c>
      <c r="E1610" s="10" t="s">
        <v>46</v>
      </c>
    </row>
    <row r="1611" spans="1:5" x14ac:dyDescent="0.25">
      <c r="A1611" t="s">
        <v>5</v>
      </c>
      <c r="B1611" t="s">
        <v>6617</v>
      </c>
      <c r="C1611">
        <v>5</v>
      </c>
      <c r="D1611">
        <v>6</v>
      </c>
      <c r="E1611" s="10" t="s">
        <v>46</v>
      </c>
    </row>
    <row r="1612" spans="1:5" x14ac:dyDescent="0.25">
      <c r="A1612" t="s">
        <v>5</v>
      </c>
      <c r="B1612" t="s">
        <v>6617</v>
      </c>
      <c r="C1612">
        <v>5</v>
      </c>
      <c r="D1612">
        <v>7</v>
      </c>
      <c r="E1612" s="10" t="s">
        <v>46</v>
      </c>
    </row>
    <row r="1613" spans="1:5" x14ac:dyDescent="0.25">
      <c r="A1613" t="s">
        <v>5</v>
      </c>
      <c r="B1613" t="s">
        <v>4751</v>
      </c>
      <c r="C1613">
        <v>0</v>
      </c>
      <c r="D1613">
        <v>0</v>
      </c>
      <c r="E1613" s="10" t="s">
        <v>6800</v>
      </c>
    </row>
    <row r="1614" spans="1:5" x14ac:dyDescent="0.25">
      <c r="A1614" t="s">
        <v>5</v>
      </c>
      <c r="B1614" t="s">
        <v>4751</v>
      </c>
      <c r="C1614">
        <v>0</v>
      </c>
      <c r="D1614">
        <v>1</v>
      </c>
      <c r="E1614" s="10" t="s">
        <v>6639</v>
      </c>
    </row>
    <row r="1615" spans="1:5" x14ac:dyDescent="0.25">
      <c r="A1615" t="s">
        <v>5</v>
      </c>
      <c r="B1615" t="s">
        <v>4751</v>
      </c>
      <c r="C1615">
        <v>0</v>
      </c>
      <c r="D1615">
        <v>2</v>
      </c>
      <c r="E1615" s="10" t="s">
        <v>6639</v>
      </c>
    </row>
    <row r="1616" spans="1:5" x14ac:dyDescent="0.25">
      <c r="A1616" t="s">
        <v>5</v>
      </c>
      <c r="B1616" t="s">
        <v>4751</v>
      </c>
      <c r="C1616">
        <v>0</v>
      </c>
      <c r="D1616">
        <v>3</v>
      </c>
      <c r="E1616" s="10" t="s">
        <v>6639</v>
      </c>
    </row>
    <row r="1617" spans="1:5" x14ac:dyDescent="0.25">
      <c r="A1617" t="s">
        <v>5</v>
      </c>
      <c r="B1617" t="s">
        <v>4751</v>
      </c>
      <c r="C1617">
        <v>0</v>
      </c>
      <c r="D1617">
        <v>4</v>
      </c>
      <c r="E1617" s="10" t="s">
        <v>6619</v>
      </c>
    </row>
    <row r="1618" spans="1:5" x14ac:dyDescent="0.25">
      <c r="A1618" t="s">
        <v>5</v>
      </c>
      <c r="B1618" t="s">
        <v>4751</v>
      </c>
      <c r="C1618">
        <v>0</v>
      </c>
      <c r="D1618">
        <v>5</v>
      </c>
      <c r="E1618" s="10" t="s">
        <v>6619</v>
      </c>
    </row>
    <row r="1619" spans="1:5" x14ac:dyDescent="0.25">
      <c r="A1619" t="s">
        <v>5</v>
      </c>
      <c r="B1619" t="s">
        <v>4751</v>
      </c>
      <c r="C1619">
        <v>0</v>
      </c>
      <c r="D1619">
        <v>6</v>
      </c>
      <c r="E1619" s="10" t="s">
        <v>6619</v>
      </c>
    </row>
    <row r="1620" spans="1:5" x14ac:dyDescent="0.25">
      <c r="A1620" t="s">
        <v>5</v>
      </c>
      <c r="B1620" t="s">
        <v>4751</v>
      </c>
      <c r="C1620">
        <v>0</v>
      </c>
      <c r="D1620">
        <v>7</v>
      </c>
      <c r="E1620" s="10" t="s">
        <v>6619</v>
      </c>
    </row>
    <row r="1621" spans="1:5" x14ac:dyDescent="0.25">
      <c r="A1621" t="s">
        <v>5</v>
      </c>
      <c r="B1621" t="s">
        <v>4751</v>
      </c>
      <c r="C1621">
        <v>1</v>
      </c>
      <c r="D1621">
        <v>0</v>
      </c>
      <c r="E1621" s="10" t="s">
        <v>6639</v>
      </c>
    </row>
    <row r="1622" spans="1:5" x14ac:dyDescent="0.25">
      <c r="A1622" t="s">
        <v>5</v>
      </c>
      <c r="B1622" t="s">
        <v>4751</v>
      </c>
      <c r="C1622">
        <v>1</v>
      </c>
      <c r="D1622">
        <v>1</v>
      </c>
      <c r="E1622" s="10" t="s">
        <v>6639</v>
      </c>
    </row>
    <row r="1623" spans="1:5" x14ac:dyDescent="0.25">
      <c r="A1623" t="s">
        <v>5</v>
      </c>
      <c r="B1623" t="s">
        <v>4751</v>
      </c>
      <c r="C1623">
        <v>1</v>
      </c>
      <c r="D1623">
        <v>2</v>
      </c>
      <c r="E1623" s="10" t="s">
        <v>6639</v>
      </c>
    </row>
    <row r="1624" spans="1:5" x14ac:dyDescent="0.25">
      <c r="A1624" t="s">
        <v>5</v>
      </c>
      <c r="B1624" t="s">
        <v>4751</v>
      </c>
      <c r="C1624">
        <v>1</v>
      </c>
      <c r="D1624">
        <v>3</v>
      </c>
      <c r="E1624" s="10" t="s">
        <v>6639</v>
      </c>
    </row>
    <row r="1625" spans="1:5" x14ac:dyDescent="0.25">
      <c r="A1625" t="s">
        <v>5</v>
      </c>
      <c r="B1625" t="s">
        <v>4751</v>
      </c>
      <c r="C1625">
        <v>1</v>
      </c>
      <c r="D1625">
        <v>4</v>
      </c>
      <c r="E1625" s="10" t="s">
        <v>6619</v>
      </c>
    </row>
    <row r="1626" spans="1:5" x14ac:dyDescent="0.25">
      <c r="A1626" t="s">
        <v>5</v>
      </c>
      <c r="B1626" t="s">
        <v>4751</v>
      </c>
      <c r="C1626">
        <v>1</v>
      </c>
      <c r="D1626">
        <v>5</v>
      </c>
      <c r="E1626" s="10" t="s">
        <v>6619</v>
      </c>
    </row>
    <row r="1627" spans="1:5" x14ac:dyDescent="0.25">
      <c r="A1627" t="s">
        <v>5</v>
      </c>
      <c r="B1627" t="s">
        <v>4751</v>
      </c>
      <c r="C1627">
        <v>1</v>
      </c>
      <c r="D1627">
        <v>6</v>
      </c>
      <c r="E1627" s="10" t="s">
        <v>6619</v>
      </c>
    </row>
    <row r="1628" spans="1:5" x14ac:dyDescent="0.25">
      <c r="A1628" t="s">
        <v>5</v>
      </c>
      <c r="B1628" t="s">
        <v>4751</v>
      </c>
      <c r="C1628">
        <v>1</v>
      </c>
      <c r="D1628">
        <v>7</v>
      </c>
      <c r="E1628" s="10" t="s">
        <v>6619</v>
      </c>
    </row>
    <row r="1629" spans="1:5" x14ac:dyDescent="0.25">
      <c r="A1629" t="s">
        <v>5</v>
      </c>
      <c r="B1629" t="s">
        <v>4751</v>
      </c>
      <c r="C1629">
        <v>2</v>
      </c>
      <c r="D1629">
        <v>0</v>
      </c>
      <c r="E1629" s="10" t="s">
        <v>6639</v>
      </c>
    </row>
    <row r="1630" spans="1:5" x14ac:dyDescent="0.25">
      <c r="A1630" t="s">
        <v>5</v>
      </c>
      <c r="B1630" t="s">
        <v>4751</v>
      </c>
      <c r="C1630">
        <v>2</v>
      </c>
      <c r="D1630">
        <v>1</v>
      </c>
      <c r="E1630" s="10" t="s">
        <v>6639</v>
      </c>
    </row>
    <row r="1631" spans="1:5" x14ac:dyDescent="0.25">
      <c r="A1631" t="s">
        <v>5</v>
      </c>
      <c r="B1631" t="s">
        <v>4751</v>
      </c>
      <c r="C1631">
        <v>2</v>
      </c>
      <c r="D1631">
        <v>2</v>
      </c>
      <c r="E1631" s="10" t="s">
        <v>6800</v>
      </c>
    </row>
    <row r="1632" spans="1:5" x14ac:dyDescent="0.25">
      <c r="A1632" t="s">
        <v>5</v>
      </c>
      <c r="B1632" t="s">
        <v>4751</v>
      </c>
      <c r="C1632">
        <v>2</v>
      </c>
      <c r="D1632">
        <v>3</v>
      </c>
      <c r="E1632" s="10" t="s">
        <v>6619</v>
      </c>
    </row>
    <row r="1633" spans="1:5" x14ac:dyDescent="0.25">
      <c r="A1633" t="s">
        <v>5</v>
      </c>
      <c r="B1633" t="s">
        <v>4751</v>
      </c>
      <c r="C1633">
        <v>2</v>
      </c>
      <c r="D1633">
        <v>4</v>
      </c>
      <c r="E1633" s="10" t="s">
        <v>6619</v>
      </c>
    </row>
    <row r="1634" spans="1:5" x14ac:dyDescent="0.25">
      <c r="A1634" t="s">
        <v>5</v>
      </c>
      <c r="B1634" t="s">
        <v>4751</v>
      </c>
      <c r="C1634">
        <v>2</v>
      </c>
      <c r="D1634">
        <v>5</v>
      </c>
      <c r="E1634" s="10" t="s">
        <v>6619</v>
      </c>
    </row>
    <row r="1635" spans="1:5" x14ac:dyDescent="0.25">
      <c r="A1635" t="s">
        <v>5</v>
      </c>
      <c r="B1635" t="s">
        <v>4751</v>
      </c>
      <c r="C1635">
        <v>2</v>
      </c>
      <c r="D1635">
        <v>6</v>
      </c>
      <c r="E1635" s="10" t="s">
        <v>6619</v>
      </c>
    </row>
    <row r="1636" spans="1:5" x14ac:dyDescent="0.25">
      <c r="A1636" t="s">
        <v>5</v>
      </c>
      <c r="B1636" t="s">
        <v>4751</v>
      </c>
      <c r="C1636">
        <v>2</v>
      </c>
      <c r="D1636">
        <v>7</v>
      </c>
      <c r="E1636" s="10" t="s">
        <v>6619</v>
      </c>
    </row>
    <row r="1637" spans="1:5" x14ac:dyDescent="0.25">
      <c r="A1637" t="s">
        <v>5</v>
      </c>
      <c r="B1637" t="s">
        <v>4751</v>
      </c>
      <c r="C1637">
        <v>3</v>
      </c>
      <c r="D1637">
        <v>0</v>
      </c>
      <c r="E1637" s="10" t="s">
        <v>6619</v>
      </c>
    </row>
    <row r="1638" spans="1:5" x14ac:dyDescent="0.25">
      <c r="A1638" t="s">
        <v>5</v>
      </c>
      <c r="B1638" t="s">
        <v>4751</v>
      </c>
      <c r="C1638">
        <v>3</v>
      </c>
      <c r="D1638">
        <v>1</v>
      </c>
      <c r="E1638" s="10" t="s">
        <v>6619</v>
      </c>
    </row>
    <row r="1639" spans="1:5" x14ac:dyDescent="0.25">
      <c r="A1639" t="s">
        <v>5</v>
      </c>
      <c r="B1639" t="s">
        <v>4751</v>
      </c>
      <c r="C1639">
        <v>3</v>
      </c>
      <c r="D1639">
        <v>2</v>
      </c>
      <c r="E1639" s="10" t="s">
        <v>6619</v>
      </c>
    </row>
    <row r="1640" spans="1:5" x14ac:dyDescent="0.25">
      <c r="A1640" t="s">
        <v>5</v>
      </c>
      <c r="B1640" t="s">
        <v>4751</v>
      </c>
      <c r="C1640">
        <v>3</v>
      </c>
      <c r="D1640">
        <v>3</v>
      </c>
      <c r="E1640" s="10" t="s">
        <v>6619</v>
      </c>
    </row>
    <row r="1641" spans="1:5" x14ac:dyDescent="0.25">
      <c r="A1641" t="s">
        <v>5</v>
      </c>
      <c r="B1641" t="s">
        <v>4751</v>
      </c>
      <c r="C1641">
        <v>3</v>
      </c>
      <c r="D1641">
        <v>4</v>
      </c>
      <c r="E1641" s="10" t="s">
        <v>6619</v>
      </c>
    </row>
    <row r="1642" spans="1:5" x14ac:dyDescent="0.25">
      <c r="A1642" t="s">
        <v>5</v>
      </c>
      <c r="B1642" t="s">
        <v>4751</v>
      </c>
      <c r="C1642">
        <v>3</v>
      </c>
      <c r="D1642">
        <v>5</v>
      </c>
      <c r="E1642" s="10" t="s">
        <v>6619</v>
      </c>
    </row>
    <row r="1643" spans="1:5" x14ac:dyDescent="0.25">
      <c r="A1643" t="s">
        <v>5</v>
      </c>
      <c r="B1643" t="s">
        <v>4751</v>
      </c>
      <c r="C1643">
        <v>3</v>
      </c>
      <c r="D1643">
        <v>6</v>
      </c>
      <c r="E1643" s="10" t="s">
        <v>6619</v>
      </c>
    </row>
    <row r="1644" spans="1:5" x14ac:dyDescent="0.25">
      <c r="A1644" t="s">
        <v>5</v>
      </c>
      <c r="B1644" t="s">
        <v>4751</v>
      </c>
      <c r="C1644">
        <v>3</v>
      </c>
      <c r="D1644">
        <v>7</v>
      </c>
      <c r="E1644" s="10" t="s">
        <v>6619</v>
      </c>
    </row>
    <row r="1645" spans="1:5" x14ac:dyDescent="0.25">
      <c r="A1645" t="s">
        <v>5</v>
      </c>
      <c r="B1645" t="s">
        <v>4751</v>
      </c>
      <c r="C1645">
        <v>4</v>
      </c>
      <c r="D1645">
        <v>0</v>
      </c>
      <c r="E1645" s="10" t="s">
        <v>6619</v>
      </c>
    </row>
    <row r="1646" spans="1:5" x14ac:dyDescent="0.25">
      <c r="A1646" t="s">
        <v>5</v>
      </c>
      <c r="B1646" t="s">
        <v>4751</v>
      </c>
      <c r="C1646">
        <v>4</v>
      </c>
      <c r="D1646">
        <v>1</v>
      </c>
      <c r="E1646" s="10" t="s">
        <v>6619</v>
      </c>
    </row>
    <row r="1647" spans="1:5" x14ac:dyDescent="0.25">
      <c r="A1647" t="s">
        <v>5</v>
      </c>
      <c r="B1647" t="s">
        <v>4751</v>
      </c>
      <c r="C1647">
        <v>4</v>
      </c>
      <c r="D1647">
        <v>2</v>
      </c>
      <c r="E1647" s="10" t="s">
        <v>6619</v>
      </c>
    </row>
    <row r="1648" spans="1:5" x14ac:dyDescent="0.25">
      <c r="A1648" t="s">
        <v>5</v>
      </c>
      <c r="B1648" t="s">
        <v>4751</v>
      </c>
      <c r="C1648">
        <v>4</v>
      </c>
      <c r="D1648">
        <v>3</v>
      </c>
      <c r="E1648" s="10" t="s">
        <v>6619</v>
      </c>
    </row>
    <row r="1649" spans="1:5" x14ac:dyDescent="0.25">
      <c r="A1649" t="s">
        <v>5</v>
      </c>
      <c r="B1649" t="s">
        <v>4751</v>
      </c>
      <c r="C1649">
        <v>4</v>
      </c>
      <c r="D1649">
        <v>4</v>
      </c>
      <c r="E1649" s="10" t="s">
        <v>6619</v>
      </c>
    </row>
    <row r="1650" spans="1:5" x14ac:dyDescent="0.25">
      <c r="A1650" t="s">
        <v>5</v>
      </c>
      <c r="B1650" t="s">
        <v>4751</v>
      </c>
      <c r="C1650">
        <v>4</v>
      </c>
      <c r="D1650">
        <v>5</v>
      </c>
      <c r="E1650" s="10" t="s">
        <v>6619</v>
      </c>
    </row>
    <row r="1651" spans="1:5" x14ac:dyDescent="0.25">
      <c r="A1651" t="s">
        <v>5</v>
      </c>
      <c r="B1651" t="s">
        <v>4751</v>
      </c>
      <c r="C1651">
        <v>4</v>
      </c>
      <c r="D1651">
        <v>6</v>
      </c>
      <c r="E1651" s="10" t="s">
        <v>6619</v>
      </c>
    </row>
    <row r="1652" spans="1:5" x14ac:dyDescent="0.25">
      <c r="A1652" t="s">
        <v>5</v>
      </c>
      <c r="B1652" t="s">
        <v>4751</v>
      </c>
      <c r="C1652">
        <v>4</v>
      </c>
      <c r="D1652">
        <v>7</v>
      </c>
      <c r="E1652" s="10" t="s">
        <v>6619</v>
      </c>
    </row>
    <row r="1653" spans="1:5" x14ac:dyDescent="0.25">
      <c r="A1653" t="s">
        <v>5</v>
      </c>
      <c r="B1653" t="s">
        <v>4751</v>
      </c>
      <c r="C1653">
        <v>5</v>
      </c>
      <c r="D1653">
        <v>0</v>
      </c>
      <c r="E1653" s="10" t="s">
        <v>6619</v>
      </c>
    </row>
    <row r="1654" spans="1:5" x14ac:dyDescent="0.25">
      <c r="A1654" t="s">
        <v>5</v>
      </c>
      <c r="B1654" t="s">
        <v>4751</v>
      </c>
      <c r="C1654">
        <v>5</v>
      </c>
      <c r="D1654">
        <v>1</v>
      </c>
      <c r="E1654" s="10" t="s">
        <v>6619</v>
      </c>
    </row>
    <row r="1655" spans="1:5" x14ac:dyDescent="0.25">
      <c r="A1655" t="s">
        <v>5</v>
      </c>
      <c r="B1655" t="s">
        <v>4751</v>
      </c>
      <c r="C1655">
        <v>5</v>
      </c>
      <c r="D1655">
        <v>2</v>
      </c>
      <c r="E1655" s="10" t="s">
        <v>6619</v>
      </c>
    </row>
    <row r="1656" spans="1:5" x14ac:dyDescent="0.25">
      <c r="A1656" t="s">
        <v>5</v>
      </c>
      <c r="B1656" t="s">
        <v>4751</v>
      </c>
      <c r="C1656">
        <v>5</v>
      </c>
      <c r="D1656">
        <v>3</v>
      </c>
      <c r="E1656" s="10" t="s">
        <v>6619</v>
      </c>
    </row>
    <row r="1657" spans="1:5" x14ac:dyDescent="0.25">
      <c r="A1657" t="s">
        <v>5</v>
      </c>
      <c r="B1657" t="s">
        <v>4751</v>
      </c>
      <c r="C1657">
        <v>5</v>
      </c>
      <c r="D1657">
        <v>4</v>
      </c>
      <c r="E1657" s="10" t="s">
        <v>6619</v>
      </c>
    </row>
    <row r="1658" spans="1:5" x14ac:dyDescent="0.25">
      <c r="A1658" t="s">
        <v>5</v>
      </c>
      <c r="B1658" t="s">
        <v>4751</v>
      </c>
      <c r="C1658">
        <v>5</v>
      </c>
      <c r="D1658">
        <v>5</v>
      </c>
      <c r="E1658" s="10" t="s">
        <v>6619</v>
      </c>
    </row>
    <row r="1659" spans="1:5" x14ac:dyDescent="0.25">
      <c r="A1659" t="s">
        <v>5</v>
      </c>
      <c r="B1659" t="s">
        <v>4751</v>
      </c>
      <c r="C1659">
        <v>5</v>
      </c>
      <c r="D1659">
        <v>6</v>
      </c>
      <c r="E1659" s="10" t="s">
        <v>6619</v>
      </c>
    </row>
    <row r="1660" spans="1:5" x14ac:dyDescent="0.25">
      <c r="A1660" t="s">
        <v>5</v>
      </c>
      <c r="B1660" t="s">
        <v>4751</v>
      </c>
      <c r="C1660">
        <v>5</v>
      </c>
      <c r="D1660">
        <v>7</v>
      </c>
      <c r="E1660" s="10" t="s">
        <v>6619</v>
      </c>
    </row>
    <row r="1661" spans="1:5" x14ac:dyDescent="0.25">
      <c r="A1661" t="s">
        <v>6</v>
      </c>
      <c r="B1661" t="s">
        <v>36</v>
      </c>
      <c r="C1661">
        <v>0</v>
      </c>
      <c r="D1661">
        <v>0</v>
      </c>
      <c r="E1661" s="10" t="s">
        <v>6731</v>
      </c>
    </row>
    <row r="1662" spans="1:5" x14ac:dyDescent="0.25">
      <c r="A1662" t="s">
        <v>6</v>
      </c>
      <c r="B1662" t="s">
        <v>36</v>
      </c>
      <c r="C1662">
        <v>0</v>
      </c>
      <c r="D1662">
        <v>1</v>
      </c>
      <c r="E1662" s="10" t="s">
        <v>6801</v>
      </c>
    </row>
    <row r="1663" spans="1:5" x14ac:dyDescent="0.25">
      <c r="A1663" t="s">
        <v>6</v>
      </c>
      <c r="B1663" t="s">
        <v>36</v>
      </c>
      <c r="C1663">
        <v>0</v>
      </c>
      <c r="D1663">
        <v>2</v>
      </c>
      <c r="E1663" s="10" t="s">
        <v>6723</v>
      </c>
    </row>
    <row r="1664" spans="1:5" x14ac:dyDescent="0.25">
      <c r="A1664" t="s">
        <v>6</v>
      </c>
      <c r="B1664" t="s">
        <v>36</v>
      </c>
      <c r="C1664">
        <v>0</v>
      </c>
      <c r="D1664">
        <v>3</v>
      </c>
      <c r="E1664" s="10" t="s">
        <v>6723</v>
      </c>
    </row>
    <row r="1665" spans="1:5" x14ac:dyDescent="0.25">
      <c r="A1665" t="s">
        <v>6</v>
      </c>
      <c r="B1665" t="s">
        <v>36</v>
      </c>
      <c r="C1665">
        <v>1</v>
      </c>
      <c r="D1665">
        <v>0</v>
      </c>
      <c r="E1665" s="10" t="s">
        <v>6723</v>
      </c>
    </row>
    <row r="1666" spans="1:5" x14ac:dyDescent="0.25">
      <c r="A1666" t="s">
        <v>6</v>
      </c>
      <c r="B1666" t="s">
        <v>36</v>
      </c>
      <c r="C1666">
        <v>1</v>
      </c>
      <c r="D1666">
        <v>1</v>
      </c>
      <c r="E1666" s="10" t="s">
        <v>6723</v>
      </c>
    </row>
    <row r="1667" spans="1:5" x14ac:dyDescent="0.25">
      <c r="A1667" t="s">
        <v>6</v>
      </c>
      <c r="B1667" t="s">
        <v>36</v>
      </c>
      <c r="C1667">
        <v>1</v>
      </c>
      <c r="D1667">
        <v>2</v>
      </c>
      <c r="E1667" s="10" t="s">
        <v>6723</v>
      </c>
    </row>
    <row r="1668" spans="1:5" x14ac:dyDescent="0.25">
      <c r="A1668" t="s">
        <v>6</v>
      </c>
      <c r="B1668" t="s">
        <v>36</v>
      </c>
      <c r="C1668">
        <v>1</v>
      </c>
      <c r="D1668">
        <v>3</v>
      </c>
      <c r="E1668" s="10" t="s">
        <v>6723</v>
      </c>
    </row>
    <row r="1669" spans="1:5" x14ac:dyDescent="0.25">
      <c r="A1669" t="s">
        <v>6</v>
      </c>
      <c r="B1669" t="s">
        <v>36</v>
      </c>
      <c r="C1669">
        <v>2</v>
      </c>
      <c r="D1669">
        <v>0</v>
      </c>
      <c r="E1669" s="10" t="s">
        <v>6723</v>
      </c>
    </row>
    <row r="1670" spans="1:5" x14ac:dyDescent="0.25">
      <c r="A1670" t="s">
        <v>6</v>
      </c>
      <c r="B1670" t="s">
        <v>36</v>
      </c>
      <c r="C1670">
        <v>2</v>
      </c>
      <c r="D1670">
        <v>1</v>
      </c>
      <c r="E1670" s="10" t="s">
        <v>6723</v>
      </c>
    </row>
    <row r="1671" spans="1:5" x14ac:dyDescent="0.25">
      <c r="A1671" t="s">
        <v>6</v>
      </c>
      <c r="B1671" t="s">
        <v>36</v>
      </c>
      <c r="C1671">
        <v>2</v>
      </c>
      <c r="D1671">
        <v>2</v>
      </c>
      <c r="E1671" s="10" t="s">
        <v>6723</v>
      </c>
    </row>
    <row r="1672" spans="1:5" x14ac:dyDescent="0.25">
      <c r="A1672" t="s">
        <v>6</v>
      </c>
      <c r="B1672" t="s">
        <v>36</v>
      </c>
      <c r="C1672">
        <v>2</v>
      </c>
      <c r="D1672">
        <v>3</v>
      </c>
      <c r="E1672" s="10" t="s">
        <v>6723</v>
      </c>
    </row>
    <row r="1673" spans="1:5" x14ac:dyDescent="0.25">
      <c r="A1673" t="s">
        <v>6</v>
      </c>
      <c r="B1673" t="s">
        <v>20</v>
      </c>
      <c r="C1673">
        <v>0</v>
      </c>
      <c r="D1673">
        <v>0</v>
      </c>
      <c r="E1673" s="10" t="s">
        <v>6732</v>
      </c>
    </row>
    <row r="1674" spans="1:5" x14ac:dyDescent="0.25">
      <c r="A1674" t="s">
        <v>6</v>
      </c>
      <c r="B1674" t="s">
        <v>20</v>
      </c>
      <c r="C1674">
        <v>0</v>
      </c>
      <c r="D1674">
        <v>1</v>
      </c>
      <c r="E1674" s="10" t="s">
        <v>6732</v>
      </c>
    </row>
    <row r="1675" spans="1:5" x14ac:dyDescent="0.25">
      <c r="A1675" t="s">
        <v>6</v>
      </c>
      <c r="B1675" t="s">
        <v>20</v>
      </c>
      <c r="C1675">
        <v>0</v>
      </c>
      <c r="D1675">
        <v>2</v>
      </c>
      <c r="E1675" s="10" t="s">
        <v>6619</v>
      </c>
    </row>
    <row r="1676" spans="1:5" x14ac:dyDescent="0.25">
      <c r="A1676" t="s">
        <v>6</v>
      </c>
      <c r="B1676" t="s">
        <v>20</v>
      </c>
      <c r="C1676">
        <v>0</v>
      </c>
      <c r="D1676">
        <v>3</v>
      </c>
      <c r="E1676" s="10" t="s">
        <v>6619</v>
      </c>
    </row>
    <row r="1677" spans="1:5" x14ac:dyDescent="0.25">
      <c r="A1677" t="s">
        <v>6</v>
      </c>
      <c r="B1677" t="s">
        <v>20</v>
      </c>
      <c r="C1677">
        <v>1</v>
      </c>
      <c r="D1677">
        <v>0</v>
      </c>
      <c r="E1677" s="10" t="s">
        <v>6619</v>
      </c>
    </row>
    <row r="1678" spans="1:5" x14ac:dyDescent="0.25">
      <c r="A1678" t="s">
        <v>6</v>
      </c>
      <c r="B1678" t="s">
        <v>20</v>
      </c>
      <c r="C1678">
        <v>1</v>
      </c>
      <c r="D1678">
        <v>1</v>
      </c>
      <c r="E1678" s="10" t="s">
        <v>6619</v>
      </c>
    </row>
    <row r="1679" spans="1:5" x14ac:dyDescent="0.25">
      <c r="A1679" t="s">
        <v>6</v>
      </c>
      <c r="B1679" t="s">
        <v>20</v>
      </c>
      <c r="C1679">
        <v>1</v>
      </c>
      <c r="D1679">
        <v>2</v>
      </c>
      <c r="E1679" s="10" t="s">
        <v>6619</v>
      </c>
    </row>
    <row r="1680" spans="1:5" x14ac:dyDescent="0.25">
      <c r="A1680" t="s">
        <v>6</v>
      </c>
      <c r="B1680" t="s">
        <v>20</v>
      </c>
      <c r="C1680">
        <v>1</v>
      </c>
      <c r="D1680">
        <v>3</v>
      </c>
      <c r="E1680" s="10" t="s">
        <v>6619</v>
      </c>
    </row>
    <row r="1681" spans="1:5" x14ac:dyDescent="0.25">
      <c r="A1681" t="s">
        <v>6</v>
      </c>
      <c r="B1681" t="s">
        <v>20</v>
      </c>
      <c r="C1681">
        <v>2</v>
      </c>
      <c r="D1681">
        <v>0</v>
      </c>
      <c r="E1681" s="10" t="s">
        <v>6619</v>
      </c>
    </row>
    <row r="1682" spans="1:5" x14ac:dyDescent="0.25">
      <c r="A1682" t="s">
        <v>6</v>
      </c>
      <c r="B1682" t="s">
        <v>20</v>
      </c>
      <c r="C1682">
        <v>2</v>
      </c>
      <c r="D1682">
        <v>1</v>
      </c>
      <c r="E1682" s="10" t="s">
        <v>6619</v>
      </c>
    </row>
    <row r="1683" spans="1:5" x14ac:dyDescent="0.25">
      <c r="A1683" t="s">
        <v>6</v>
      </c>
      <c r="B1683" t="s">
        <v>20</v>
      </c>
      <c r="C1683">
        <v>2</v>
      </c>
      <c r="D1683">
        <v>2</v>
      </c>
      <c r="E1683" s="10" t="s">
        <v>6619</v>
      </c>
    </row>
    <row r="1684" spans="1:5" x14ac:dyDescent="0.25">
      <c r="A1684" t="s">
        <v>6</v>
      </c>
      <c r="B1684" t="s">
        <v>20</v>
      </c>
      <c r="C1684">
        <v>2</v>
      </c>
      <c r="D1684">
        <v>3</v>
      </c>
      <c r="E1684" s="10" t="s">
        <v>6619</v>
      </c>
    </row>
  </sheetData>
  <mergeCells count="2">
    <mergeCell ref="R1:S1"/>
    <mergeCell ref="R2:S2"/>
  </mergeCells>
  <pageMargins left="0.7" right="0.7" top="0.75" bottom="0.75" header="0.3" footer="0.3"/>
  <drawing r:id="rId1"/>
  <legacyDrawing r:id="rId2"/>
  <controls>
    <mc:AlternateContent xmlns:mc="http://schemas.openxmlformats.org/markup-compatibility/2006">
      <mc:Choice Requires="x14">
        <control shapeId="108545" r:id="rId3" name="CommandButton1">
          <controlPr defaultSize="0" autoLine="0" r:id="rId4">
            <anchor moveWithCells="1">
              <from>
                <xdr:col>104</xdr:col>
                <xdr:colOff>323850</xdr:colOff>
                <xdr:row>10</xdr:row>
                <xdr:rowOff>123825</xdr:rowOff>
              </from>
              <to>
                <xdr:col>107</xdr:col>
                <xdr:colOff>152400</xdr:colOff>
                <xdr:row>13</xdr:row>
                <xdr:rowOff>28575</xdr:rowOff>
              </to>
            </anchor>
          </controlPr>
        </control>
      </mc:Choice>
      <mc:Fallback>
        <control shapeId="108545" r:id="rId3" name="CommandButton1"/>
      </mc:Fallback>
    </mc:AlternateContent>
    <mc:AlternateContent xmlns:mc="http://schemas.openxmlformats.org/markup-compatibility/2006">
      <mc:Choice Requires="x14">
        <control shapeId="108546" r:id="rId5" name="CommandButton2">
          <controlPr defaultSize="0" autoLine="0" r:id="rId6">
            <anchor moveWithCells="1">
              <from>
                <xdr:col>104</xdr:col>
                <xdr:colOff>276225</xdr:colOff>
                <xdr:row>6</xdr:row>
                <xdr:rowOff>152400</xdr:rowOff>
              </from>
              <to>
                <xdr:col>107</xdr:col>
                <xdr:colOff>104775</xdr:colOff>
                <xdr:row>9</xdr:row>
                <xdr:rowOff>104775</xdr:rowOff>
              </to>
            </anchor>
          </controlPr>
        </control>
      </mc:Choice>
      <mc:Fallback>
        <control shapeId="108546" r:id="rId5" name="CommandButton2"/>
      </mc:Fallback>
    </mc:AlternateContent>
    <mc:AlternateContent xmlns:mc="http://schemas.openxmlformats.org/markup-compatibility/2006">
      <mc:Choice Requires="x14">
        <control shapeId="108547" r:id="rId7" name="btnPlcToConfigActions">
          <controlPr defaultSize="0" print="0" autoFill="0" autoPict="0" macro="ShowPlcToConfigActionDialog">
            <anchor moveWithCells="1" sizeWithCells="1">
              <from>
                <xdr:col>8</xdr:col>
                <xdr:colOff>371475</xdr:colOff>
                <xdr:row>1</xdr:row>
                <xdr:rowOff>38100</xdr:rowOff>
              </from>
              <to>
                <xdr:col>12</xdr:col>
                <xdr:colOff>238125</xdr:colOff>
                <xdr:row>3</xdr:row>
                <xdr:rowOff>133350</xdr:rowOff>
              </to>
            </anchor>
          </controlPr>
        </control>
      </mc:Choice>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E77AEA-2E38-430A-B2F7-0465103647B9}">
  <sheetPr codeName="List15">
    <tabColor rgb="FF92D050"/>
  </sheetPr>
  <dimension ref="A1:A3544"/>
  <sheetViews>
    <sheetView workbookViewId="0">
      <selection activeCell="A8" sqref="A8"/>
    </sheetView>
  </sheetViews>
  <sheetFormatPr defaultRowHeight="15" x14ac:dyDescent="0.25"/>
  <cols>
    <col min="1" max="1" width="26.140625" customWidth="1"/>
    <col min="2" max="2" width="11.42578125" customWidth="1"/>
  </cols>
  <sheetData>
    <row r="1" spans="1:1" x14ac:dyDescent="0.25">
      <c r="A1" t="s">
        <v>7322</v>
      </c>
    </row>
    <row r="2" spans="1:1" x14ac:dyDescent="0.25">
      <c r="A2" t="s">
        <v>6813</v>
      </c>
    </row>
    <row r="3" spans="1:1" x14ac:dyDescent="0.25">
      <c r="A3" t="s">
        <v>2459</v>
      </c>
    </row>
    <row r="4" spans="1:1" x14ac:dyDescent="0.25">
      <c r="A4" t="s">
        <v>6814</v>
      </c>
    </row>
    <row r="5" spans="1:1" x14ac:dyDescent="0.25">
      <c r="A5" t="s">
        <v>7323</v>
      </c>
    </row>
    <row r="7" spans="1:1" x14ac:dyDescent="0.25">
      <c r="A7" t="s">
        <v>6815</v>
      </c>
    </row>
    <row r="8" spans="1:1" x14ac:dyDescent="0.25">
      <c r="A8" t="s">
        <v>7324</v>
      </c>
    </row>
    <row r="9" spans="1:1" x14ac:dyDescent="0.25">
      <c r="A9" t="s">
        <v>7325</v>
      </c>
    </row>
    <row r="10" spans="1:1" x14ac:dyDescent="0.25">
      <c r="A10" t="s">
        <v>7326</v>
      </c>
    </row>
    <row r="11" spans="1:1" x14ac:dyDescent="0.25">
      <c r="A11" t="s">
        <v>7327</v>
      </c>
    </row>
    <row r="12" spans="1:1" x14ac:dyDescent="0.25">
      <c r="A12" t="s">
        <v>7328</v>
      </c>
    </row>
    <row r="13" spans="1:1" x14ac:dyDescent="0.25">
      <c r="A13" t="s">
        <v>7329</v>
      </c>
    </row>
    <row r="14" spans="1:1" x14ac:dyDescent="0.25">
      <c r="A14" t="s">
        <v>7330</v>
      </c>
    </row>
    <row r="15" spans="1:1" x14ac:dyDescent="0.25">
      <c r="A15" t="s">
        <v>7331</v>
      </c>
    </row>
    <row r="16" spans="1:1" x14ac:dyDescent="0.25">
      <c r="A16" t="s">
        <v>7332</v>
      </c>
    </row>
    <row r="17" spans="1:1" x14ac:dyDescent="0.25">
      <c r="A17" t="s">
        <v>7333</v>
      </c>
    </row>
    <row r="18" spans="1:1" x14ac:dyDescent="0.25">
      <c r="A18" t="s">
        <v>7334</v>
      </c>
    </row>
    <row r="19" spans="1:1" x14ac:dyDescent="0.25">
      <c r="A19" t="s">
        <v>7335</v>
      </c>
    </row>
    <row r="20" spans="1:1" x14ac:dyDescent="0.25">
      <c r="A20" t="s">
        <v>7336</v>
      </c>
    </row>
    <row r="21" spans="1:1" x14ac:dyDescent="0.25">
      <c r="A21" t="s">
        <v>7337</v>
      </c>
    </row>
    <row r="22" spans="1:1" x14ac:dyDescent="0.25">
      <c r="A22" t="s">
        <v>7338</v>
      </c>
    </row>
    <row r="23" spans="1:1" x14ac:dyDescent="0.25">
      <c r="A23" t="s">
        <v>7339</v>
      </c>
    </row>
    <row r="24" spans="1:1" x14ac:dyDescent="0.25">
      <c r="A24" t="s">
        <v>7340</v>
      </c>
    </row>
    <row r="25" spans="1:1" x14ac:dyDescent="0.25">
      <c r="A25" t="s">
        <v>7341</v>
      </c>
    </row>
    <row r="26" spans="1:1" x14ac:dyDescent="0.25">
      <c r="A26" t="s">
        <v>7342</v>
      </c>
    </row>
    <row r="27" spans="1:1" x14ac:dyDescent="0.25">
      <c r="A27" t="s">
        <v>7343</v>
      </c>
    </row>
    <row r="28" spans="1:1" x14ac:dyDescent="0.25">
      <c r="A28" t="s">
        <v>7344</v>
      </c>
    </row>
    <row r="29" spans="1:1" x14ac:dyDescent="0.25">
      <c r="A29" t="s">
        <v>7345</v>
      </c>
    </row>
    <row r="30" spans="1:1" x14ac:dyDescent="0.25">
      <c r="A30" t="s">
        <v>7346</v>
      </c>
    </row>
    <row r="31" spans="1:1" x14ac:dyDescent="0.25">
      <c r="A31" t="s">
        <v>7347</v>
      </c>
    </row>
    <row r="32" spans="1:1" x14ac:dyDescent="0.25">
      <c r="A32" t="s">
        <v>7348</v>
      </c>
    </row>
    <row r="33" spans="1:1" x14ac:dyDescent="0.25">
      <c r="A33" t="s">
        <v>7349</v>
      </c>
    </row>
    <row r="34" spans="1:1" x14ac:dyDescent="0.25">
      <c r="A34" t="s">
        <v>7350</v>
      </c>
    </row>
    <row r="35" spans="1:1" x14ac:dyDescent="0.25">
      <c r="A35" t="s">
        <v>7351</v>
      </c>
    </row>
    <row r="36" spans="1:1" x14ac:dyDescent="0.25">
      <c r="A36" t="s">
        <v>7352</v>
      </c>
    </row>
    <row r="37" spans="1:1" x14ac:dyDescent="0.25">
      <c r="A37" t="s">
        <v>7353</v>
      </c>
    </row>
    <row r="38" spans="1:1" x14ac:dyDescent="0.25">
      <c r="A38" t="s">
        <v>7354</v>
      </c>
    </row>
    <row r="39" spans="1:1" x14ac:dyDescent="0.25">
      <c r="A39" t="s">
        <v>7355</v>
      </c>
    </row>
    <row r="40" spans="1:1" x14ac:dyDescent="0.25">
      <c r="A40" t="s">
        <v>7356</v>
      </c>
    </row>
    <row r="41" spans="1:1" x14ac:dyDescent="0.25">
      <c r="A41" t="s">
        <v>7357</v>
      </c>
    </row>
    <row r="42" spans="1:1" x14ac:dyDescent="0.25">
      <c r="A42" t="s">
        <v>7358</v>
      </c>
    </row>
    <row r="43" spans="1:1" x14ac:dyDescent="0.25">
      <c r="A43" t="s">
        <v>7359</v>
      </c>
    </row>
    <row r="44" spans="1:1" x14ac:dyDescent="0.25">
      <c r="A44" t="s">
        <v>7360</v>
      </c>
    </row>
    <row r="45" spans="1:1" x14ac:dyDescent="0.25">
      <c r="A45" t="s">
        <v>7361</v>
      </c>
    </row>
    <row r="46" spans="1:1" x14ac:dyDescent="0.25">
      <c r="A46" t="s">
        <v>7362</v>
      </c>
    </row>
    <row r="47" spans="1:1" x14ac:dyDescent="0.25">
      <c r="A47" t="s">
        <v>7363</v>
      </c>
    </row>
    <row r="48" spans="1:1" x14ac:dyDescent="0.25">
      <c r="A48" t="s">
        <v>7364</v>
      </c>
    </row>
    <row r="49" spans="1:1" x14ac:dyDescent="0.25">
      <c r="A49" t="s">
        <v>7365</v>
      </c>
    </row>
    <row r="50" spans="1:1" x14ac:dyDescent="0.25">
      <c r="A50" t="s">
        <v>7366</v>
      </c>
    </row>
    <row r="51" spans="1:1" x14ac:dyDescent="0.25">
      <c r="A51" t="s">
        <v>7367</v>
      </c>
    </row>
    <row r="52" spans="1:1" x14ac:dyDescent="0.25">
      <c r="A52" t="s">
        <v>7368</v>
      </c>
    </row>
    <row r="53" spans="1:1" x14ac:dyDescent="0.25">
      <c r="A53" t="s">
        <v>7369</v>
      </c>
    </row>
    <row r="54" spans="1:1" x14ac:dyDescent="0.25">
      <c r="A54" t="s">
        <v>7370</v>
      </c>
    </row>
    <row r="55" spans="1:1" x14ac:dyDescent="0.25">
      <c r="A55" t="s">
        <v>7371</v>
      </c>
    </row>
    <row r="56" spans="1:1" x14ac:dyDescent="0.25">
      <c r="A56" t="s">
        <v>7372</v>
      </c>
    </row>
    <row r="57" spans="1:1" x14ac:dyDescent="0.25">
      <c r="A57" t="s">
        <v>7373</v>
      </c>
    </row>
    <row r="58" spans="1:1" x14ac:dyDescent="0.25">
      <c r="A58" t="s">
        <v>7374</v>
      </c>
    </row>
    <row r="59" spans="1:1" x14ac:dyDescent="0.25">
      <c r="A59" t="s">
        <v>7375</v>
      </c>
    </row>
    <row r="60" spans="1:1" x14ac:dyDescent="0.25">
      <c r="A60" t="s">
        <v>7376</v>
      </c>
    </row>
    <row r="61" spans="1:1" x14ac:dyDescent="0.25">
      <c r="A61" t="s">
        <v>7377</v>
      </c>
    </row>
    <row r="62" spans="1:1" x14ac:dyDescent="0.25">
      <c r="A62" t="s">
        <v>7378</v>
      </c>
    </row>
    <row r="63" spans="1:1" x14ac:dyDescent="0.25">
      <c r="A63" t="s">
        <v>7379</v>
      </c>
    </row>
    <row r="64" spans="1:1" x14ac:dyDescent="0.25">
      <c r="A64" t="s">
        <v>7380</v>
      </c>
    </row>
    <row r="65" spans="1:1" x14ac:dyDescent="0.25">
      <c r="A65" t="s">
        <v>7381</v>
      </c>
    </row>
    <row r="66" spans="1:1" x14ac:dyDescent="0.25">
      <c r="A66" t="s">
        <v>7382</v>
      </c>
    </row>
    <row r="67" spans="1:1" x14ac:dyDescent="0.25">
      <c r="A67" t="s">
        <v>7383</v>
      </c>
    </row>
    <row r="68" spans="1:1" x14ac:dyDescent="0.25">
      <c r="A68" t="s">
        <v>7384</v>
      </c>
    </row>
    <row r="69" spans="1:1" x14ac:dyDescent="0.25">
      <c r="A69" t="s">
        <v>7385</v>
      </c>
    </row>
    <row r="70" spans="1:1" x14ac:dyDescent="0.25">
      <c r="A70" t="s">
        <v>7386</v>
      </c>
    </row>
    <row r="71" spans="1:1" x14ac:dyDescent="0.25">
      <c r="A71" t="s">
        <v>7387</v>
      </c>
    </row>
    <row r="72" spans="1:1" x14ac:dyDescent="0.25">
      <c r="A72" t="s">
        <v>7388</v>
      </c>
    </row>
    <row r="73" spans="1:1" x14ac:dyDescent="0.25">
      <c r="A73" t="s">
        <v>7389</v>
      </c>
    </row>
    <row r="74" spans="1:1" x14ac:dyDescent="0.25">
      <c r="A74" t="s">
        <v>7390</v>
      </c>
    </row>
    <row r="75" spans="1:1" x14ac:dyDescent="0.25">
      <c r="A75" t="s">
        <v>7391</v>
      </c>
    </row>
    <row r="76" spans="1:1" x14ac:dyDescent="0.25">
      <c r="A76" t="s">
        <v>7392</v>
      </c>
    </row>
    <row r="77" spans="1:1" x14ac:dyDescent="0.25">
      <c r="A77" t="s">
        <v>7393</v>
      </c>
    </row>
    <row r="78" spans="1:1" x14ac:dyDescent="0.25">
      <c r="A78" t="s">
        <v>7394</v>
      </c>
    </row>
    <row r="79" spans="1:1" x14ac:dyDescent="0.25">
      <c r="A79" t="s">
        <v>7395</v>
      </c>
    </row>
    <row r="80" spans="1:1" x14ac:dyDescent="0.25">
      <c r="A80" t="s">
        <v>7396</v>
      </c>
    </row>
    <row r="81" spans="1:1" x14ac:dyDescent="0.25">
      <c r="A81" t="s">
        <v>7397</v>
      </c>
    </row>
    <row r="82" spans="1:1" x14ac:dyDescent="0.25">
      <c r="A82" t="s">
        <v>7398</v>
      </c>
    </row>
    <row r="83" spans="1:1" x14ac:dyDescent="0.25">
      <c r="A83" t="s">
        <v>7399</v>
      </c>
    </row>
    <row r="84" spans="1:1" x14ac:dyDescent="0.25">
      <c r="A84" t="s">
        <v>7400</v>
      </c>
    </row>
    <row r="85" spans="1:1" x14ac:dyDescent="0.25">
      <c r="A85" t="s">
        <v>7401</v>
      </c>
    </row>
    <row r="86" spans="1:1" x14ac:dyDescent="0.25">
      <c r="A86" t="s">
        <v>7402</v>
      </c>
    </row>
    <row r="87" spans="1:1" x14ac:dyDescent="0.25">
      <c r="A87" t="s">
        <v>7403</v>
      </c>
    </row>
    <row r="88" spans="1:1" x14ac:dyDescent="0.25">
      <c r="A88" t="s">
        <v>7404</v>
      </c>
    </row>
    <row r="89" spans="1:1" x14ac:dyDescent="0.25">
      <c r="A89" t="s">
        <v>7405</v>
      </c>
    </row>
    <row r="90" spans="1:1" x14ac:dyDescent="0.25">
      <c r="A90" t="s">
        <v>7406</v>
      </c>
    </row>
    <row r="91" spans="1:1" x14ac:dyDescent="0.25">
      <c r="A91" t="s">
        <v>7407</v>
      </c>
    </row>
    <row r="92" spans="1:1" x14ac:dyDescent="0.25">
      <c r="A92" t="s">
        <v>7408</v>
      </c>
    </row>
    <row r="93" spans="1:1" x14ac:dyDescent="0.25">
      <c r="A93" t="s">
        <v>7409</v>
      </c>
    </row>
    <row r="94" spans="1:1" x14ac:dyDescent="0.25">
      <c r="A94" t="s">
        <v>7410</v>
      </c>
    </row>
    <row r="95" spans="1:1" x14ac:dyDescent="0.25">
      <c r="A95" t="s">
        <v>7411</v>
      </c>
    </row>
    <row r="96" spans="1:1" x14ac:dyDescent="0.25">
      <c r="A96" t="s">
        <v>7412</v>
      </c>
    </row>
    <row r="97" spans="1:1" x14ac:dyDescent="0.25">
      <c r="A97" t="s">
        <v>7413</v>
      </c>
    </row>
    <row r="98" spans="1:1" x14ac:dyDescent="0.25">
      <c r="A98" t="s">
        <v>7414</v>
      </c>
    </row>
    <row r="99" spans="1:1" x14ac:dyDescent="0.25">
      <c r="A99" t="s">
        <v>7415</v>
      </c>
    </row>
    <row r="100" spans="1:1" x14ac:dyDescent="0.25">
      <c r="A100" t="s">
        <v>7416</v>
      </c>
    </row>
    <row r="101" spans="1:1" x14ac:dyDescent="0.25">
      <c r="A101" t="s">
        <v>7417</v>
      </c>
    </row>
    <row r="102" spans="1:1" x14ac:dyDescent="0.25">
      <c r="A102" t="s">
        <v>7418</v>
      </c>
    </row>
    <row r="103" spans="1:1" x14ac:dyDescent="0.25">
      <c r="A103" t="s">
        <v>7419</v>
      </c>
    </row>
    <row r="104" spans="1:1" x14ac:dyDescent="0.25">
      <c r="A104" t="s">
        <v>7420</v>
      </c>
    </row>
    <row r="105" spans="1:1" x14ac:dyDescent="0.25">
      <c r="A105" t="s">
        <v>7421</v>
      </c>
    </row>
    <row r="106" spans="1:1" x14ac:dyDescent="0.25">
      <c r="A106" t="s">
        <v>7422</v>
      </c>
    </row>
    <row r="107" spans="1:1" x14ac:dyDescent="0.25">
      <c r="A107" t="s">
        <v>7423</v>
      </c>
    </row>
    <row r="108" spans="1:1" x14ac:dyDescent="0.25">
      <c r="A108" t="s">
        <v>7424</v>
      </c>
    </row>
    <row r="109" spans="1:1" x14ac:dyDescent="0.25">
      <c r="A109" t="s">
        <v>7425</v>
      </c>
    </row>
    <row r="110" spans="1:1" x14ac:dyDescent="0.25">
      <c r="A110" t="s">
        <v>7426</v>
      </c>
    </row>
    <row r="111" spans="1:1" x14ac:dyDescent="0.25">
      <c r="A111" t="s">
        <v>7427</v>
      </c>
    </row>
    <row r="112" spans="1:1" x14ac:dyDescent="0.25">
      <c r="A112" t="s">
        <v>7428</v>
      </c>
    </row>
    <row r="113" spans="1:1" x14ac:dyDescent="0.25">
      <c r="A113" t="s">
        <v>7429</v>
      </c>
    </row>
    <row r="114" spans="1:1" x14ac:dyDescent="0.25">
      <c r="A114" t="s">
        <v>7430</v>
      </c>
    </row>
    <row r="115" spans="1:1" x14ac:dyDescent="0.25">
      <c r="A115" t="s">
        <v>7431</v>
      </c>
    </row>
    <row r="116" spans="1:1" x14ac:dyDescent="0.25">
      <c r="A116" t="s">
        <v>7432</v>
      </c>
    </row>
    <row r="117" spans="1:1" x14ac:dyDescent="0.25">
      <c r="A117" t="s">
        <v>7433</v>
      </c>
    </row>
    <row r="118" spans="1:1" x14ac:dyDescent="0.25">
      <c r="A118" t="s">
        <v>7434</v>
      </c>
    </row>
    <row r="119" spans="1:1" x14ac:dyDescent="0.25">
      <c r="A119" t="s">
        <v>7435</v>
      </c>
    </row>
    <row r="120" spans="1:1" x14ac:dyDescent="0.25">
      <c r="A120" t="s">
        <v>7436</v>
      </c>
    </row>
    <row r="121" spans="1:1" x14ac:dyDescent="0.25">
      <c r="A121" t="s">
        <v>7437</v>
      </c>
    </row>
    <row r="122" spans="1:1" x14ac:dyDescent="0.25">
      <c r="A122" t="s">
        <v>7438</v>
      </c>
    </row>
    <row r="123" spans="1:1" x14ac:dyDescent="0.25">
      <c r="A123" t="s">
        <v>7439</v>
      </c>
    </row>
    <row r="124" spans="1:1" x14ac:dyDescent="0.25">
      <c r="A124" t="s">
        <v>7440</v>
      </c>
    </row>
    <row r="125" spans="1:1" x14ac:dyDescent="0.25">
      <c r="A125" t="s">
        <v>7441</v>
      </c>
    </row>
    <row r="126" spans="1:1" x14ac:dyDescent="0.25">
      <c r="A126" t="s">
        <v>7442</v>
      </c>
    </row>
    <row r="127" spans="1:1" x14ac:dyDescent="0.25">
      <c r="A127" t="s">
        <v>7443</v>
      </c>
    </row>
    <row r="128" spans="1:1" x14ac:dyDescent="0.25">
      <c r="A128" t="s">
        <v>7444</v>
      </c>
    </row>
    <row r="129" spans="1:1" x14ac:dyDescent="0.25">
      <c r="A129" t="s">
        <v>7445</v>
      </c>
    </row>
    <row r="130" spans="1:1" x14ac:dyDescent="0.25">
      <c r="A130" t="s">
        <v>7446</v>
      </c>
    </row>
    <row r="131" spans="1:1" x14ac:dyDescent="0.25">
      <c r="A131" t="s">
        <v>7447</v>
      </c>
    </row>
    <row r="132" spans="1:1" x14ac:dyDescent="0.25">
      <c r="A132" t="s">
        <v>7448</v>
      </c>
    </row>
    <row r="133" spans="1:1" x14ac:dyDescent="0.25">
      <c r="A133" t="s">
        <v>7449</v>
      </c>
    </row>
    <row r="134" spans="1:1" x14ac:dyDescent="0.25">
      <c r="A134" t="s">
        <v>7450</v>
      </c>
    </row>
    <row r="135" spans="1:1" x14ac:dyDescent="0.25">
      <c r="A135" t="s">
        <v>7451</v>
      </c>
    </row>
    <row r="136" spans="1:1" x14ac:dyDescent="0.25">
      <c r="A136" t="s">
        <v>7452</v>
      </c>
    </row>
    <row r="137" spans="1:1" x14ac:dyDescent="0.25">
      <c r="A137" t="s">
        <v>7453</v>
      </c>
    </row>
    <row r="138" spans="1:1" x14ac:dyDescent="0.25">
      <c r="A138" t="s">
        <v>7454</v>
      </c>
    </row>
    <row r="139" spans="1:1" x14ac:dyDescent="0.25">
      <c r="A139" t="s">
        <v>7455</v>
      </c>
    </row>
    <row r="140" spans="1:1" x14ac:dyDescent="0.25">
      <c r="A140" t="s">
        <v>7456</v>
      </c>
    </row>
    <row r="141" spans="1:1" x14ac:dyDescent="0.25">
      <c r="A141" t="s">
        <v>7457</v>
      </c>
    </row>
    <row r="142" spans="1:1" x14ac:dyDescent="0.25">
      <c r="A142" t="s">
        <v>7458</v>
      </c>
    </row>
    <row r="143" spans="1:1" x14ac:dyDescent="0.25">
      <c r="A143" t="s">
        <v>7459</v>
      </c>
    </row>
    <row r="144" spans="1:1" x14ac:dyDescent="0.25">
      <c r="A144" t="s">
        <v>7460</v>
      </c>
    </row>
    <row r="145" spans="1:1" x14ac:dyDescent="0.25">
      <c r="A145" t="s">
        <v>7461</v>
      </c>
    </row>
    <row r="146" spans="1:1" x14ac:dyDescent="0.25">
      <c r="A146" t="s">
        <v>7462</v>
      </c>
    </row>
    <row r="147" spans="1:1" x14ac:dyDescent="0.25">
      <c r="A147" t="s">
        <v>7463</v>
      </c>
    </row>
    <row r="148" spans="1:1" x14ac:dyDescent="0.25">
      <c r="A148" t="s">
        <v>7464</v>
      </c>
    </row>
    <row r="149" spans="1:1" x14ac:dyDescent="0.25">
      <c r="A149" t="s">
        <v>7465</v>
      </c>
    </row>
    <row r="150" spans="1:1" x14ac:dyDescent="0.25">
      <c r="A150" t="s">
        <v>7466</v>
      </c>
    </row>
    <row r="151" spans="1:1" x14ac:dyDescent="0.25">
      <c r="A151" t="s">
        <v>7467</v>
      </c>
    </row>
    <row r="152" spans="1:1" x14ac:dyDescent="0.25">
      <c r="A152" t="s">
        <v>7468</v>
      </c>
    </row>
    <row r="153" spans="1:1" x14ac:dyDescent="0.25">
      <c r="A153" t="s">
        <v>7469</v>
      </c>
    </row>
    <row r="154" spans="1:1" x14ac:dyDescent="0.25">
      <c r="A154" t="s">
        <v>7470</v>
      </c>
    </row>
    <row r="155" spans="1:1" x14ac:dyDescent="0.25">
      <c r="A155" t="s">
        <v>7471</v>
      </c>
    </row>
    <row r="156" spans="1:1" x14ac:dyDescent="0.25">
      <c r="A156" t="s">
        <v>7472</v>
      </c>
    </row>
    <row r="157" spans="1:1" x14ac:dyDescent="0.25">
      <c r="A157" t="s">
        <v>7473</v>
      </c>
    </row>
    <row r="158" spans="1:1" x14ac:dyDescent="0.25">
      <c r="A158" t="s">
        <v>7474</v>
      </c>
    </row>
    <row r="159" spans="1:1" x14ac:dyDescent="0.25">
      <c r="A159" t="s">
        <v>7475</v>
      </c>
    </row>
    <row r="160" spans="1:1" x14ac:dyDescent="0.25">
      <c r="A160" t="s">
        <v>7476</v>
      </c>
    </row>
    <row r="161" spans="1:1" x14ac:dyDescent="0.25">
      <c r="A161" t="s">
        <v>7477</v>
      </c>
    </row>
    <row r="162" spans="1:1" x14ac:dyDescent="0.25">
      <c r="A162" t="s">
        <v>7478</v>
      </c>
    </row>
    <row r="163" spans="1:1" x14ac:dyDescent="0.25">
      <c r="A163" t="s">
        <v>7479</v>
      </c>
    </row>
    <row r="164" spans="1:1" x14ac:dyDescent="0.25">
      <c r="A164" t="s">
        <v>7480</v>
      </c>
    </row>
    <row r="165" spans="1:1" x14ac:dyDescent="0.25">
      <c r="A165" t="s">
        <v>7481</v>
      </c>
    </row>
    <row r="166" spans="1:1" x14ac:dyDescent="0.25">
      <c r="A166" t="s">
        <v>7482</v>
      </c>
    </row>
    <row r="167" spans="1:1" x14ac:dyDescent="0.25">
      <c r="A167" t="s">
        <v>7483</v>
      </c>
    </row>
    <row r="168" spans="1:1" x14ac:dyDescent="0.25">
      <c r="A168" t="s">
        <v>7484</v>
      </c>
    </row>
    <row r="169" spans="1:1" x14ac:dyDescent="0.25">
      <c r="A169" t="s">
        <v>7485</v>
      </c>
    </row>
    <row r="170" spans="1:1" x14ac:dyDescent="0.25">
      <c r="A170" t="s">
        <v>7486</v>
      </c>
    </row>
    <row r="171" spans="1:1" x14ac:dyDescent="0.25">
      <c r="A171" t="s">
        <v>7487</v>
      </c>
    </row>
    <row r="172" spans="1:1" x14ac:dyDescent="0.25">
      <c r="A172" t="s">
        <v>7488</v>
      </c>
    </row>
    <row r="173" spans="1:1" x14ac:dyDescent="0.25">
      <c r="A173" t="s">
        <v>7489</v>
      </c>
    </row>
    <row r="174" spans="1:1" x14ac:dyDescent="0.25">
      <c r="A174" t="s">
        <v>7490</v>
      </c>
    </row>
    <row r="175" spans="1:1" x14ac:dyDescent="0.25">
      <c r="A175" t="s">
        <v>7491</v>
      </c>
    </row>
    <row r="176" spans="1:1" x14ac:dyDescent="0.25">
      <c r="A176" t="s">
        <v>7492</v>
      </c>
    </row>
    <row r="177" spans="1:1" x14ac:dyDescent="0.25">
      <c r="A177" t="s">
        <v>7493</v>
      </c>
    </row>
    <row r="178" spans="1:1" x14ac:dyDescent="0.25">
      <c r="A178" t="s">
        <v>7494</v>
      </c>
    </row>
    <row r="179" spans="1:1" x14ac:dyDescent="0.25">
      <c r="A179" t="s">
        <v>7495</v>
      </c>
    </row>
    <row r="180" spans="1:1" x14ac:dyDescent="0.25">
      <c r="A180" t="s">
        <v>7496</v>
      </c>
    </row>
    <row r="181" spans="1:1" x14ac:dyDescent="0.25">
      <c r="A181" t="s">
        <v>7497</v>
      </c>
    </row>
    <row r="182" spans="1:1" x14ac:dyDescent="0.25">
      <c r="A182" t="s">
        <v>7498</v>
      </c>
    </row>
    <row r="183" spans="1:1" x14ac:dyDescent="0.25">
      <c r="A183" t="s">
        <v>7499</v>
      </c>
    </row>
    <row r="184" spans="1:1" x14ac:dyDescent="0.25">
      <c r="A184" t="s">
        <v>7500</v>
      </c>
    </row>
    <row r="185" spans="1:1" x14ac:dyDescent="0.25">
      <c r="A185" t="s">
        <v>7501</v>
      </c>
    </row>
    <row r="186" spans="1:1" x14ac:dyDescent="0.25">
      <c r="A186" t="s">
        <v>7502</v>
      </c>
    </row>
    <row r="187" spans="1:1" x14ac:dyDescent="0.25">
      <c r="A187" t="s">
        <v>7503</v>
      </c>
    </row>
    <row r="188" spans="1:1" x14ac:dyDescent="0.25">
      <c r="A188" t="s">
        <v>7504</v>
      </c>
    </row>
    <row r="189" spans="1:1" x14ac:dyDescent="0.25">
      <c r="A189" t="s">
        <v>7505</v>
      </c>
    </row>
    <row r="190" spans="1:1" x14ac:dyDescent="0.25">
      <c r="A190" t="s">
        <v>7506</v>
      </c>
    </row>
    <row r="191" spans="1:1" x14ac:dyDescent="0.25">
      <c r="A191" t="s">
        <v>7507</v>
      </c>
    </row>
    <row r="192" spans="1:1" x14ac:dyDescent="0.25">
      <c r="A192" t="s">
        <v>7508</v>
      </c>
    </row>
    <row r="193" spans="1:1" x14ac:dyDescent="0.25">
      <c r="A193" t="s">
        <v>7509</v>
      </c>
    </row>
    <row r="194" spans="1:1" x14ac:dyDescent="0.25">
      <c r="A194" t="s">
        <v>7510</v>
      </c>
    </row>
    <row r="195" spans="1:1" x14ac:dyDescent="0.25">
      <c r="A195" t="s">
        <v>7511</v>
      </c>
    </row>
    <row r="196" spans="1:1" x14ac:dyDescent="0.25">
      <c r="A196" t="s">
        <v>7512</v>
      </c>
    </row>
    <row r="197" spans="1:1" x14ac:dyDescent="0.25">
      <c r="A197" t="s">
        <v>7513</v>
      </c>
    </row>
    <row r="198" spans="1:1" x14ac:dyDescent="0.25">
      <c r="A198" t="s">
        <v>7514</v>
      </c>
    </row>
    <row r="199" spans="1:1" x14ac:dyDescent="0.25">
      <c r="A199" t="s">
        <v>7515</v>
      </c>
    </row>
    <row r="200" spans="1:1" x14ac:dyDescent="0.25">
      <c r="A200" t="s">
        <v>7516</v>
      </c>
    </row>
    <row r="201" spans="1:1" x14ac:dyDescent="0.25">
      <c r="A201" t="s">
        <v>7517</v>
      </c>
    </row>
    <row r="202" spans="1:1" x14ac:dyDescent="0.25">
      <c r="A202" t="s">
        <v>7518</v>
      </c>
    </row>
    <row r="203" spans="1:1" x14ac:dyDescent="0.25">
      <c r="A203" t="s">
        <v>7519</v>
      </c>
    </row>
    <row r="204" spans="1:1" x14ac:dyDescent="0.25">
      <c r="A204" t="s">
        <v>7520</v>
      </c>
    </row>
    <row r="205" spans="1:1" x14ac:dyDescent="0.25">
      <c r="A205" t="s">
        <v>7521</v>
      </c>
    </row>
    <row r="206" spans="1:1" x14ac:dyDescent="0.25">
      <c r="A206" t="s">
        <v>7522</v>
      </c>
    </row>
    <row r="207" spans="1:1" x14ac:dyDescent="0.25">
      <c r="A207" t="s">
        <v>7523</v>
      </c>
    </row>
    <row r="208" spans="1:1" x14ac:dyDescent="0.25">
      <c r="A208" t="s">
        <v>7524</v>
      </c>
    </row>
    <row r="209" spans="1:1" x14ac:dyDescent="0.25">
      <c r="A209" t="s">
        <v>7525</v>
      </c>
    </row>
    <row r="210" spans="1:1" x14ac:dyDescent="0.25">
      <c r="A210" t="s">
        <v>7526</v>
      </c>
    </row>
    <row r="211" spans="1:1" x14ac:dyDescent="0.25">
      <c r="A211" t="s">
        <v>7527</v>
      </c>
    </row>
    <row r="212" spans="1:1" x14ac:dyDescent="0.25">
      <c r="A212" t="s">
        <v>7528</v>
      </c>
    </row>
    <row r="213" spans="1:1" x14ac:dyDescent="0.25">
      <c r="A213" t="s">
        <v>7529</v>
      </c>
    </row>
    <row r="214" spans="1:1" x14ac:dyDescent="0.25">
      <c r="A214" t="s">
        <v>7530</v>
      </c>
    </row>
    <row r="215" spans="1:1" x14ac:dyDescent="0.25">
      <c r="A215" t="s">
        <v>7531</v>
      </c>
    </row>
    <row r="216" spans="1:1" x14ac:dyDescent="0.25">
      <c r="A216" t="s">
        <v>7532</v>
      </c>
    </row>
    <row r="217" spans="1:1" x14ac:dyDescent="0.25">
      <c r="A217" t="s">
        <v>7533</v>
      </c>
    </row>
    <row r="218" spans="1:1" x14ac:dyDescent="0.25">
      <c r="A218" t="s">
        <v>7534</v>
      </c>
    </row>
    <row r="219" spans="1:1" x14ac:dyDescent="0.25">
      <c r="A219" t="s">
        <v>7535</v>
      </c>
    </row>
    <row r="220" spans="1:1" x14ac:dyDescent="0.25">
      <c r="A220" t="s">
        <v>7536</v>
      </c>
    </row>
    <row r="221" spans="1:1" x14ac:dyDescent="0.25">
      <c r="A221" t="s">
        <v>7537</v>
      </c>
    </row>
    <row r="222" spans="1:1" x14ac:dyDescent="0.25">
      <c r="A222" t="s">
        <v>7538</v>
      </c>
    </row>
    <row r="223" spans="1:1" x14ac:dyDescent="0.25">
      <c r="A223" t="s">
        <v>7539</v>
      </c>
    </row>
    <row r="224" spans="1:1" x14ac:dyDescent="0.25">
      <c r="A224" t="s">
        <v>7540</v>
      </c>
    </row>
    <row r="225" spans="1:1" x14ac:dyDescent="0.25">
      <c r="A225" t="s">
        <v>7541</v>
      </c>
    </row>
    <row r="226" spans="1:1" x14ac:dyDescent="0.25">
      <c r="A226" t="s">
        <v>7542</v>
      </c>
    </row>
    <row r="227" spans="1:1" x14ac:dyDescent="0.25">
      <c r="A227" t="s">
        <v>7543</v>
      </c>
    </row>
    <row r="228" spans="1:1" x14ac:dyDescent="0.25">
      <c r="A228" t="s">
        <v>7544</v>
      </c>
    </row>
    <row r="229" spans="1:1" x14ac:dyDescent="0.25">
      <c r="A229" t="s">
        <v>7545</v>
      </c>
    </row>
    <row r="230" spans="1:1" x14ac:dyDescent="0.25">
      <c r="A230" t="s">
        <v>7546</v>
      </c>
    </row>
    <row r="231" spans="1:1" x14ac:dyDescent="0.25">
      <c r="A231" t="s">
        <v>7547</v>
      </c>
    </row>
    <row r="232" spans="1:1" x14ac:dyDescent="0.25">
      <c r="A232" t="s">
        <v>7548</v>
      </c>
    </row>
    <row r="233" spans="1:1" x14ac:dyDescent="0.25">
      <c r="A233" t="s">
        <v>7549</v>
      </c>
    </row>
    <row r="234" spans="1:1" x14ac:dyDescent="0.25">
      <c r="A234" t="s">
        <v>7550</v>
      </c>
    </row>
    <row r="235" spans="1:1" x14ac:dyDescent="0.25">
      <c r="A235" t="s">
        <v>7551</v>
      </c>
    </row>
    <row r="236" spans="1:1" x14ac:dyDescent="0.25">
      <c r="A236" t="s">
        <v>7552</v>
      </c>
    </row>
    <row r="237" spans="1:1" x14ac:dyDescent="0.25">
      <c r="A237" t="s">
        <v>7553</v>
      </c>
    </row>
    <row r="238" spans="1:1" x14ac:dyDescent="0.25">
      <c r="A238" t="s">
        <v>7554</v>
      </c>
    </row>
    <row r="239" spans="1:1" x14ac:dyDescent="0.25">
      <c r="A239" t="s">
        <v>7555</v>
      </c>
    </row>
    <row r="240" spans="1:1" x14ac:dyDescent="0.25">
      <c r="A240" t="s">
        <v>7556</v>
      </c>
    </row>
    <row r="241" spans="1:1" x14ac:dyDescent="0.25">
      <c r="A241" t="s">
        <v>7557</v>
      </c>
    </row>
    <row r="242" spans="1:1" x14ac:dyDescent="0.25">
      <c r="A242" t="s">
        <v>7558</v>
      </c>
    </row>
    <row r="243" spans="1:1" x14ac:dyDescent="0.25">
      <c r="A243" t="s">
        <v>7559</v>
      </c>
    </row>
    <row r="244" spans="1:1" x14ac:dyDescent="0.25">
      <c r="A244" t="s">
        <v>7560</v>
      </c>
    </row>
    <row r="245" spans="1:1" x14ac:dyDescent="0.25">
      <c r="A245" t="s">
        <v>7561</v>
      </c>
    </row>
    <row r="246" spans="1:1" x14ac:dyDescent="0.25">
      <c r="A246" t="s">
        <v>7562</v>
      </c>
    </row>
    <row r="247" spans="1:1" x14ac:dyDescent="0.25">
      <c r="A247" t="s">
        <v>7563</v>
      </c>
    </row>
    <row r="248" spans="1:1" x14ac:dyDescent="0.25">
      <c r="A248" t="s">
        <v>7564</v>
      </c>
    </row>
    <row r="249" spans="1:1" x14ac:dyDescent="0.25">
      <c r="A249" t="s">
        <v>7565</v>
      </c>
    </row>
    <row r="250" spans="1:1" x14ac:dyDescent="0.25">
      <c r="A250" t="s">
        <v>7566</v>
      </c>
    </row>
    <row r="251" spans="1:1" x14ac:dyDescent="0.25">
      <c r="A251" t="s">
        <v>7567</v>
      </c>
    </row>
    <row r="252" spans="1:1" x14ac:dyDescent="0.25">
      <c r="A252" t="s">
        <v>7568</v>
      </c>
    </row>
    <row r="253" spans="1:1" x14ac:dyDescent="0.25">
      <c r="A253" t="s">
        <v>7569</v>
      </c>
    </row>
    <row r="254" spans="1:1" x14ac:dyDescent="0.25">
      <c r="A254" t="s">
        <v>7570</v>
      </c>
    </row>
    <row r="255" spans="1:1" x14ac:dyDescent="0.25">
      <c r="A255" t="s">
        <v>7571</v>
      </c>
    </row>
    <row r="256" spans="1:1" x14ac:dyDescent="0.25">
      <c r="A256" t="s">
        <v>7572</v>
      </c>
    </row>
    <row r="257" spans="1:1" x14ac:dyDescent="0.25">
      <c r="A257" t="s">
        <v>7573</v>
      </c>
    </row>
    <row r="258" spans="1:1" x14ac:dyDescent="0.25">
      <c r="A258" t="s">
        <v>7574</v>
      </c>
    </row>
    <row r="259" spans="1:1" x14ac:dyDescent="0.25">
      <c r="A259" t="s">
        <v>7575</v>
      </c>
    </row>
    <row r="260" spans="1:1" x14ac:dyDescent="0.25">
      <c r="A260" t="s">
        <v>7576</v>
      </c>
    </row>
    <row r="261" spans="1:1" x14ac:dyDescent="0.25">
      <c r="A261" t="s">
        <v>7577</v>
      </c>
    </row>
    <row r="262" spans="1:1" x14ac:dyDescent="0.25">
      <c r="A262" t="s">
        <v>7578</v>
      </c>
    </row>
    <row r="263" spans="1:1" x14ac:dyDescent="0.25">
      <c r="A263" t="s">
        <v>7579</v>
      </c>
    </row>
    <row r="264" spans="1:1" x14ac:dyDescent="0.25">
      <c r="A264" t="s">
        <v>7580</v>
      </c>
    </row>
    <row r="265" spans="1:1" x14ac:dyDescent="0.25">
      <c r="A265" t="s">
        <v>7581</v>
      </c>
    </row>
    <row r="266" spans="1:1" x14ac:dyDescent="0.25">
      <c r="A266" t="s">
        <v>7582</v>
      </c>
    </row>
    <row r="267" spans="1:1" x14ac:dyDescent="0.25">
      <c r="A267" t="s">
        <v>7583</v>
      </c>
    </row>
    <row r="268" spans="1:1" x14ac:dyDescent="0.25">
      <c r="A268" t="s">
        <v>7584</v>
      </c>
    </row>
    <row r="269" spans="1:1" x14ac:dyDescent="0.25">
      <c r="A269" t="s">
        <v>7585</v>
      </c>
    </row>
    <row r="270" spans="1:1" x14ac:dyDescent="0.25">
      <c r="A270" t="s">
        <v>7586</v>
      </c>
    </row>
    <row r="271" spans="1:1" x14ac:dyDescent="0.25">
      <c r="A271" t="s">
        <v>7587</v>
      </c>
    </row>
    <row r="272" spans="1:1" x14ac:dyDescent="0.25">
      <c r="A272" t="s">
        <v>7588</v>
      </c>
    </row>
    <row r="273" spans="1:1" x14ac:dyDescent="0.25">
      <c r="A273" t="s">
        <v>7589</v>
      </c>
    </row>
    <row r="274" spans="1:1" x14ac:dyDescent="0.25">
      <c r="A274" t="s">
        <v>7590</v>
      </c>
    </row>
    <row r="275" spans="1:1" x14ac:dyDescent="0.25">
      <c r="A275" t="s">
        <v>7591</v>
      </c>
    </row>
    <row r="276" spans="1:1" x14ac:dyDescent="0.25">
      <c r="A276" t="s">
        <v>7592</v>
      </c>
    </row>
    <row r="277" spans="1:1" x14ac:dyDescent="0.25">
      <c r="A277" t="s">
        <v>7593</v>
      </c>
    </row>
    <row r="278" spans="1:1" x14ac:dyDescent="0.25">
      <c r="A278" t="s">
        <v>7594</v>
      </c>
    </row>
    <row r="279" spans="1:1" x14ac:dyDescent="0.25">
      <c r="A279" t="s">
        <v>7595</v>
      </c>
    </row>
    <row r="280" spans="1:1" x14ac:dyDescent="0.25">
      <c r="A280" t="s">
        <v>7596</v>
      </c>
    </row>
    <row r="281" spans="1:1" x14ac:dyDescent="0.25">
      <c r="A281" t="s">
        <v>7597</v>
      </c>
    </row>
    <row r="282" spans="1:1" x14ac:dyDescent="0.25">
      <c r="A282" t="s">
        <v>7598</v>
      </c>
    </row>
    <row r="283" spans="1:1" x14ac:dyDescent="0.25">
      <c r="A283" t="s">
        <v>7599</v>
      </c>
    </row>
    <row r="284" spans="1:1" x14ac:dyDescent="0.25">
      <c r="A284" t="s">
        <v>7600</v>
      </c>
    </row>
    <row r="285" spans="1:1" x14ac:dyDescent="0.25">
      <c r="A285" t="s">
        <v>7601</v>
      </c>
    </row>
    <row r="286" spans="1:1" x14ac:dyDescent="0.25">
      <c r="A286" t="s">
        <v>7602</v>
      </c>
    </row>
    <row r="287" spans="1:1" x14ac:dyDescent="0.25">
      <c r="A287" t="s">
        <v>7603</v>
      </c>
    </row>
    <row r="288" spans="1:1" x14ac:dyDescent="0.25">
      <c r="A288" t="s">
        <v>7604</v>
      </c>
    </row>
    <row r="289" spans="1:1" x14ac:dyDescent="0.25">
      <c r="A289" t="s">
        <v>7605</v>
      </c>
    </row>
    <row r="290" spans="1:1" x14ac:dyDescent="0.25">
      <c r="A290" t="s">
        <v>7606</v>
      </c>
    </row>
    <row r="291" spans="1:1" x14ac:dyDescent="0.25">
      <c r="A291" t="s">
        <v>7607</v>
      </c>
    </row>
    <row r="292" spans="1:1" x14ac:dyDescent="0.25">
      <c r="A292" t="s">
        <v>7608</v>
      </c>
    </row>
    <row r="293" spans="1:1" x14ac:dyDescent="0.25">
      <c r="A293" t="s">
        <v>7609</v>
      </c>
    </row>
    <row r="294" spans="1:1" x14ac:dyDescent="0.25">
      <c r="A294" t="s">
        <v>7610</v>
      </c>
    </row>
    <row r="295" spans="1:1" x14ac:dyDescent="0.25">
      <c r="A295" t="s">
        <v>7611</v>
      </c>
    </row>
    <row r="296" spans="1:1" x14ac:dyDescent="0.25">
      <c r="A296" t="s">
        <v>7612</v>
      </c>
    </row>
    <row r="297" spans="1:1" x14ac:dyDescent="0.25">
      <c r="A297" t="s">
        <v>7613</v>
      </c>
    </row>
    <row r="298" spans="1:1" x14ac:dyDescent="0.25">
      <c r="A298" t="s">
        <v>7614</v>
      </c>
    </row>
    <row r="299" spans="1:1" x14ac:dyDescent="0.25">
      <c r="A299" t="s">
        <v>7615</v>
      </c>
    </row>
    <row r="300" spans="1:1" x14ac:dyDescent="0.25">
      <c r="A300" t="s">
        <v>7616</v>
      </c>
    </row>
    <row r="301" spans="1:1" x14ac:dyDescent="0.25">
      <c r="A301" t="s">
        <v>7617</v>
      </c>
    </row>
    <row r="302" spans="1:1" x14ac:dyDescent="0.25">
      <c r="A302" t="s">
        <v>7618</v>
      </c>
    </row>
    <row r="303" spans="1:1" x14ac:dyDescent="0.25">
      <c r="A303" t="s">
        <v>7619</v>
      </c>
    </row>
    <row r="304" spans="1:1" x14ac:dyDescent="0.25">
      <c r="A304" t="s">
        <v>7620</v>
      </c>
    </row>
    <row r="305" spans="1:1" x14ac:dyDescent="0.25">
      <c r="A305" t="s">
        <v>7621</v>
      </c>
    </row>
    <row r="306" spans="1:1" x14ac:dyDescent="0.25">
      <c r="A306" t="s">
        <v>7622</v>
      </c>
    </row>
    <row r="307" spans="1:1" x14ac:dyDescent="0.25">
      <c r="A307" t="s">
        <v>7623</v>
      </c>
    </row>
    <row r="308" spans="1:1" x14ac:dyDescent="0.25">
      <c r="A308" t="s">
        <v>7624</v>
      </c>
    </row>
    <row r="309" spans="1:1" x14ac:dyDescent="0.25">
      <c r="A309" t="s">
        <v>7625</v>
      </c>
    </row>
    <row r="310" spans="1:1" x14ac:dyDescent="0.25">
      <c r="A310" t="s">
        <v>7626</v>
      </c>
    </row>
    <row r="311" spans="1:1" x14ac:dyDescent="0.25">
      <c r="A311" t="s">
        <v>7627</v>
      </c>
    </row>
    <row r="312" spans="1:1" x14ac:dyDescent="0.25">
      <c r="A312" t="s">
        <v>7628</v>
      </c>
    </row>
    <row r="313" spans="1:1" x14ac:dyDescent="0.25">
      <c r="A313" t="s">
        <v>7629</v>
      </c>
    </row>
    <row r="314" spans="1:1" x14ac:dyDescent="0.25">
      <c r="A314" t="s">
        <v>7630</v>
      </c>
    </row>
    <row r="315" spans="1:1" x14ac:dyDescent="0.25">
      <c r="A315" t="s">
        <v>7631</v>
      </c>
    </row>
    <row r="316" spans="1:1" x14ac:dyDescent="0.25">
      <c r="A316" t="s">
        <v>7632</v>
      </c>
    </row>
    <row r="317" spans="1:1" x14ac:dyDescent="0.25">
      <c r="A317" t="s">
        <v>7633</v>
      </c>
    </row>
    <row r="318" spans="1:1" x14ac:dyDescent="0.25">
      <c r="A318" t="s">
        <v>7634</v>
      </c>
    </row>
    <row r="319" spans="1:1" x14ac:dyDescent="0.25">
      <c r="A319" t="s">
        <v>7635</v>
      </c>
    </row>
    <row r="320" spans="1:1" x14ac:dyDescent="0.25">
      <c r="A320" t="s">
        <v>7636</v>
      </c>
    </row>
    <row r="321" spans="1:1" x14ac:dyDescent="0.25">
      <c r="A321" t="s">
        <v>7637</v>
      </c>
    </row>
    <row r="322" spans="1:1" x14ac:dyDescent="0.25">
      <c r="A322" t="s">
        <v>7638</v>
      </c>
    </row>
    <row r="323" spans="1:1" x14ac:dyDescent="0.25">
      <c r="A323" t="s">
        <v>7639</v>
      </c>
    </row>
    <row r="324" spans="1:1" x14ac:dyDescent="0.25">
      <c r="A324" t="s">
        <v>7640</v>
      </c>
    </row>
    <row r="325" spans="1:1" x14ac:dyDescent="0.25">
      <c r="A325" t="s">
        <v>7641</v>
      </c>
    </row>
    <row r="326" spans="1:1" x14ac:dyDescent="0.25">
      <c r="A326" t="s">
        <v>7642</v>
      </c>
    </row>
    <row r="327" spans="1:1" x14ac:dyDescent="0.25">
      <c r="A327" t="s">
        <v>7643</v>
      </c>
    </row>
    <row r="328" spans="1:1" x14ac:dyDescent="0.25">
      <c r="A328" t="s">
        <v>7644</v>
      </c>
    </row>
    <row r="329" spans="1:1" x14ac:dyDescent="0.25">
      <c r="A329" t="s">
        <v>7645</v>
      </c>
    </row>
    <row r="330" spans="1:1" x14ac:dyDescent="0.25">
      <c r="A330" t="s">
        <v>7646</v>
      </c>
    </row>
    <row r="331" spans="1:1" x14ac:dyDescent="0.25">
      <c r="A331" t="s">
        <v>7647</v>
      </c>
    </row>
    <row r="332" spans="1:1" x14ac:dyDescent="0.25">
      <c r="A332" t="s">
        <v>7648</v>
      </c>
    </row>
    <row r="333" spans="1:1" x14ac:dyDescent="0.25">
      <c r="A333" t="s">
        <v>7649</v>
      </c>
    </row>
    <row r="334" spans="1:1" x14ac:dyDescent="0.25">
      <c r="A334" t="s">
        <v>7650</v>
      </c>
    </row>
    <row r="335" spans="1:1" x14ac:dyDescent="0.25">
      <c r="A335" t="s">
        <v>7651</v>
      </c>
    </row>
    <row r="336" spans="1:1" x14ac:dyDescent="0.25">
      <c r="A336" t="s">
        <v>7652</v>
      </c>
    </row>
    <row r="337" spans="1:1" x14ac:dyDescent="0.25">
      <c r="A337" t="s">
        <v>7653</v>
      </c>
    </row>
    <row r="338" spans="1:1" x14ac:dyDescent="0.25">
      <c r="A338" t="s">
        <v>7654</v>
      </c>
    </row>
    <row r="339" spans="1:1" x14ac:dyDescent="0.25">
      <c r="A339" t="s">
        <v>7655</v>
      </c>
    </row>
    <row r="340" spans="1:1" x14ac:dyDescent="0.25">
      <c r="A340" t="s">
        <v>7656</v>
      </c>
    </row>
    <row r="341" spans="1:1" x14ac:dyDescent="0.25">
      <c r="A341" t="s">
        <v>7657</v>
      </c>
    </row>
    <row r="342" spans="1:1" x14ac:dyDescent="0.25">
      <c r="A342" t="s">
        <v>7658</v>
      </c>
    </row>
    <row r="343" spans="1:1" x14ac:dyDescent="0.25">
      <c r="A343" t="s">
        <v>7659</v>
      </c>
    </row>
    <row r="344" spans="1:1" x14ac:dyDescent="0.25">
      <c r="A344" t="s">
        <v>7660</v>
      </c>
    </row>
    <row r="345" spans="1:1" x14ac:dyDescent="0.25">
      <c r="A345" t="s">
        <v>7661</v>
      </c>
    </row>
    <row r="346" spans="1:1" x14ac:dyDescent="0.25">
      <c r="A346" t="s">
        <v>7662</v>
      </c>
    </row>
    <row r="347" spans="1:1" x14ac:dyDescent="0.25">
      <c r="A347" t="s">
        <v>7663</v>
      </c>
    </row>
    <row r="348" spans="1:1" x14ac:dyDescent="0.25">
      <c r="A348" t="s">
        <v>7664</v>
      </c>
    </row>
    <row r="349" spans="1:1" x14ac:dyDescent="0.25">
      <c r="A349" t="s">
        <v>7665</v>
      </c>
    </row>
    <row r="350" spans="1:1" x14ac:dyDescent="0.25">
      <c r="A350" t="s">
        <v>7666</v>
      </c>
    </row>
    <row r="351" spans="1:1" x14ac:dyDescent="0.25">
      <c r="A351" t="s">
        <v>7667</v>
      </c>
    </row>
    <row r="352" spans="1:1" x14ac:dyDescent="0.25">
      <c r="A352" t="s">
        <v>7668</v>
      </c>
    </row>
    <row r="353" spans="1:1" x14ac:dyDescent="0.25">
      <c r="A353" t="s">
        <v>7669</v>
      </c>
    </row>
    <row r="354" spans="1:1" x14ac:dyDescent="0.25">
      <c r="A354" t="s">
        <v>7670</v>
      </c>
    </row>
    <row r="355" spans="1:1" x14ac:dyDescent="0.25">
      <c r="A355" t="s">
        <v>7671</v>
      </c>
    </row>
    <row r="356" spans="1:1" x14ac:dyDescent="0.25">
      <c r="A356" t="s">
        <v>7672</v>
      </c>
    </row>
    <row r="357" spans="1:1" x14ac:dyDescent="0.25">
      <c r="A357" t="s">
        <v>7673</v>
      </c>
    </row>
    <row r="358" spans="1:1" x14ac:dyDescent="0.25">
      <c r="A358" t="s">
        <v>7674</v>
      </c>
    </row>
    <row r="359" spans="1:1" x14ac:dyDescent="0.25">
      <c r="A359" t="s">
        <v>7675</v>
      </c>
    </row>
    <row r="360" spans="1:1" x14ac:dyDescent="0.25">
      <c r="A360" t="s">
        <v>7676</v>
      </c>
    </row>
    <row r="361" spans="1:1" x14ac:dyDescent="0.25">
      <c r="A361" t="s">
        <v>7677</v>
      </c>
    </row>
    <row r="362" spans="1:1" x14ac:dyDescent="0.25">
      <c r="A362" t="s">
        <v>7678</v>
      </c>
    </row>
    <row r="363" spans="1:1" x14ac:dyDescent="0.25">
      <c r="A363" t="s">
        <v>7679</v>
      </c>
    </row>
    <row r="364" spans="1:1" x14ac:dyDescent="0.25">
      <c r="A364" t="s">
        <v>7680</v>
      </c>
    </row>
    <row r="365" spans="1:1" x14ac:dyDescent="0.25">
      <c r="A365" t="s">
        <v>7681</v>
      </c>
    </row>
    <row r="366" spans="1:1" x14ac:dyDescent="0.25">
      <c r="A366" t="s">
        <v>7682</v>
      </c>
    </row>
    <row r="367" spans="1:1" x14ac:dyDescent="0.25">
      <c r="A367" t="s">
        <v>7683</v>
      </c>
    </row>
    <row r="368" spans="1:1" x14ac:dyDescent="0.25">
      <c r="A368" t="s">
        <v>7684</v>
      </c>
    </row>
    <row r="369" spans="1:1" x14ac:dyDescent="0.25">
      <c r="A369" t="s">
        <v>7685</v>
      </c>
    </row>
    <row r="370" spans="1:1" x14ac:dyDescent="0.25">
      <c r="A370" t="s">
        <v>7686</v>
      </c>
    </row>
    <row r="371" spans="1:1" x14ac:dyDescent="0.25">
      <c r="A371" t="s">
        <v>7687</v>
      </c>
    </row>
    <row r="372" spans="1:1" x14ac:dyDescent="0.25">
      <c r="A372" t="s">
        <v>7688</v>
      </c>
    </row>
    <row r="373" spans="1:1" x14ac:dyDescent="0.25">
      <c r="A373" t="s">
        <v>7689</v>
      </c>
    </row>
    <row r="374" spans="1:1" x14ac:dyDescent="0.25">
      <c r="A374" t="s">
        <v>7690</v>
      </c>
    </row>
    <row r="375" spans="1:1" x14ac:dyDescent="0.25">
      <c r="A375" t="s">
        <v>7691</v>
      </c>
    </row>
    <row r="376" spans="1:1" x14ac:dyDescent="0.25">
      <c r="A376" t="s">
        <v>7692</v>
      </c>
    </row>
    <row r="377" spans="1:1" x14ac:dyDescent="0.25">
      <c r="A377" t="s">
        <v>7693</v>
      </c>
    </row>
    <row r="378" spans="1:1" x14ac:dyDescent="0.25">
      <c r="A378" t="s">
        <v>7694</v>
      </c>
    </row>
    <row r="379" spans="1:1" x14ac:dyDescent="0.25">
      <c r="A379" t="s">
        <v>7695</v>
      </c>
    </row>
    <row r="380" spans="1:1" x14ac:dyDescent="0.25">
      <c r="A380" t="s">
        <v>7696</v>
      </c>
    </row>
    <row r="381" spans="1:1" x14ac:dyDescent="0.25">
      <c r="A381" t="s">
        <v>7697</v>
      </c>
    </row>
    <row r="382" spans="1:1" x14ac:dyDescent="0.25">
      <c r="A382" t="s">
        <v>7698</v>
      </c>
    </row>
    <row r="383" spans="1:1" x14ac:dyDescent="0.25">
      <c r="A383" t="s">
        <v>7699</v>
      </c>
    </row>
    <row r="384" spans="1:1" x14ac:dyDescent="0.25">
      <c r="A384" t="s">
        <v>7700</v>
      </c>
    </row>
    <row r="385" spans="1:1" x14ac:dyDescent="0.25">
      <c r="A385" t="s">
        <v>7701</v>
      </c>
    </row>
    <row r="386" spans="1:1" x14ac:dyDescent="0.25">
      <c r="A386" t="s">
        <v>7702</v>
      </c>
    </row>
    <row r="387" spans="1:1" x14ac:dyDescent="0.25">
      <c r="A387" t="s">
        <v>7703</v>
      </c>
    </row>
    <row r="388" spans="1:1" x14ac:dyDescent="0.25">
      <c r="A388" t="s">
        <v>7704</v>
      </c>
    </row>
    <row r="389" spans="1:1" x14ac:dyDescent="0.25">
      <c r="A389" t="s">
        <v>7705</v>
      </c>
    </row>
    <row r="390" spans="1:1" x14ac:dyDescent="0.25">
      <c r="A390" t="s">
        <v>7706</v>
      </c>
    </row>
    <row r="391" spans="1:1" x14ac:dyDescent="0.25">
      <c r="A391" t="s">
        <v>7707</v>
      </c>
    </row>
    <row r="392" spans="1:1" x14ac:dyDescent="0.25">
      <c r="A392" t="s">
        <v>7708</v>
      </c>
    </row>
    <row r="393" spans="1:1" x14ac:dyDescent="0.25">
      <c r="A393" t="s">
        <v>7709</v>
      </c>
    </row>
    <row r="394" spans="1:1" x14ac:dyDescent="0.25">
      <c r="A394" t="s">
        <v>7710</v>
      </c>
    </row>
    <row r="395" spans="1:1" x14ac:dyDescent="0.25">
      <c r="A395" t="s">
        <v>7711</v>
      </c>
    </row>
    <row r="396" spans="1:1" x14ac:dyDescent="0.25">
      <c r="A396" t="s">
        <v>7712</v>
      </c>
    </row>
    <row r="397" spans="1:1" x14ac:dyDescent="0.25">
      <c r="A397" t="s">
        <v>7713</v>
      </c>
    </row>
    <row r="398" spans="1:1" x14ac:dyDescent="0.25">
      <c r="A398" t="s">
        <v>7714</v>
      </c>
    </row>
    <row r="399" spans="1:1" x14ac:dyDescent="0.25">
      <c r="A399" t="s">
        <v>7715</v>
      </c>
    </row>
    <row r="400" spans="1:1" x14ac:dyDescent="0.25">
      <c r="A400" t="s">
        <v>7716</v>
      </c>
    </row>
    <row r="401" spans="1:1" x14ac:dyDescent="0.25">
      <c r="A401" t="s">
        <v>7717</v>
      </c>
    </row>
    <row r="402" spans="1:1" x14ac:dyDescent="0.25">
      <c r="A402" t="s">
        <v>7718</v>
      </c>
    </row>
    <row r="403" spans="1:1" x14ac:dyDescent="0.25">
      <c r="A403" t="s">
        <v>7719</v>
      </c>
    </row>
    <row r="404" spans="1:1" x14ac:dyDescent="0.25">
      <c r="A404" t="s">
        <v>7720</v>
      </c>
    </row>
    <row r="405" spans="1:1" x14ac:dyDescent="0.25">
      <c r="A405" t="s">
        <v>7721</v>
      </c>
    </row>
    <row r="406" spans="1:1" x14ac:dyDescent="0.25">
      <c r="A406" t="s">
        <v>7722</v>
      </c>
    </row>
    <row r="407" spans="1:1" x14ac:dyDescent="0.25">
      <c r="A407" t="s">
        <v>7723</v>
      </c>
    </row>
    <row r="408" spans="1:1" x14ac:dyDescent="0.25">
      <c r="A408" t="s">
        <v>7724</v>
      </c>
    </row>
    <row r="409" spans="1:1" x14ac:dyDescent="0.25">
      <c r="A409" t="s">
        <v>7725</v>
      </c>
    </row>
    <row r="410" spans="1:1" x14ac:dyDescent="0.25">
      <c r="A410" t="s">
        <v>7726</v>
      </c>
    </row>
    <row r="411" spans="1:1" x14ac:dyDescent="0.25">
      <c r="A411" t="s">
        <v>7727</v>
      </c>
    </row>
    <row r="412" spans="1:1" x14ac:dyDescent="0.25">
      <c r="A412" t="s">
        <v>7728</v>
      </c>
    </row>
    <row r="413" spans="1:1" x14ac:dyDescent="0.25">
      <c r="A413" t="s">
        <v>7729</v>
      </c>
    </row>
    <row r="414" spans="1:1" x14ac:dyDescent="0.25">
      <c r="A414" t="s">
        <v>7730</v>
      </c>
    </row>
    <row r="415" spans="1:1" x14ac:dyDescent="0.25">
      <c r="A415" t="s">
        <v>7731</v>
      </c>
    </row>
    <row r="416" spans="1:1" x14ac:dyDescent="0.25">
      <c r="A416" t="s">
        <v>7732</v>
      </c>
    </row>
    <row r="417" spans="1:1" x14ac:dyDescent="0.25">
      <c r="A417" t="s">
        <v>7733</v>
      </c>
    </row>
    <row r="418" spans="1:1" x14ac:dyDescent="0.25">
      <c r="A418" t="s">
        <v>7734</v>
      </c>
    </row>
    <row r="419" spans="1:1" x14ac:dyDescent="0.25">
      <c r="A419" t="s">
        <v>7735</v>
      </c>
    </row>
    <row r="420" spans="1:1" x14ac:dyDescent="0.25">
      <c r="A420" t="s">
        <v>7736</v>
      </c>
    </row>
    <row r="421" spans="1:1" x14ac:dyDescent="0.25">
      <c r="A421" t="s">
        <v>7737</v>
      </c>
    </row>
    <row r="422" spans="1:1" x14ac:dyDescent="0.25">
      <c r="A422" t="s">
        <v>7738</v>
      </c>
    </row>
    <row r="423" spans="1:1" x14ac:dyDescent="0.25">
      <c r="A423" t="s">
        <v>7739</v>
      </c>
    </row>
    <row r="424" spans="1:1" x14ac:dyDescent="0.25">
      <c r="A424" t="s">
        <v>7740</v>
      </c>
    </row>
    <row r="425" spans="1:1" x14ac:dyDescent="0.25">
      <c r="A425" t="s">
        <v>7741</v>
      </c>
    </row>
    <row r="426" spans="1:1" x14ac:dyDescent="0.25">
      <c r="A426" t="s">
        <v>7742</v>
      </c>
    </row>
    <row r="427" spans="1:1" x14ac:dyDescent="0.25">
      <c r="A427" t="s">
        <v>7743</v>
      </c>
    </row>
    <row r="428" spans="1:1" x14ac:dyDescent="0.25">
      <c r="A428" t="s">
        <v>7744</v>
      </c>
    </row>
    <row r="429" spans="1:1" x14ac:dyDescent="0.25">
      <c r="A429" t="s">
        <v>7745</v>
      </c>
    </row>
    <row r="430" spans="1:1" x14ac:dyDescent="0.25">
      <c r="A430" t="s">
        <v>7746</v>
      </c>
    </row>
    <row r="431" spans="1:1" x14ac:dyDescent="0.25">
      <c r="A431" t="s">
        <v>7747</v>
      </c>
    </row>
    <row r="432" spans="1:1" x14ac:dyDescent="0.25">
      <c r="A432" t="s">
        <v>7748</v>
      </c>
    </row>
    <row r="433" spans="1:1" x14ac:dyDescent="0.25">
      <c r="A433" t="s">
        <v>7749</v>
      </c>
    </row>
    <row r="434" spans="1:1" x14ac:dyDescent="0.25">
      <c r="A434" t="s">
        <v>7750</v>
      </c>
    </row>
    <row r="435" spans="1:1" x14ac:dyDescent="0.25">
      <c r="A435" t="s">
        <v>7751</v>
      </c>
    </row>
    <row r="436" spans="1:1" x14ac:dyDescent="0.25">
      <c r="A436" t="s">
        <v>7752</v>
      </c>
    </row>
    <row r="437" spans="1:1" x14ac:dyDescent="0.25">
      <c r="A437" t="s">
        <v>7753</v>
      </c>
    </row>
    <row r="438" spans="1:1" x14ac:dyDescent="0.25">
      <c r="A438" t="s">
        <v>7754</v>
      </c>
    </row>
    <row r="439" spans="1:1" x14ac:dyDescent="0.25">
      <c r="A439" t="s">
        <v>7755</v>
      </c>
    </row>
    <row r="440" spans="1:1" x14ac:dyDescent="0.25">
      <c r="A440" t="s">
        <v>7756</v>
      </c>
    </row>
    <row r="441" spans="1:1" x14ac:dyDescent="0.25">
      <c r="A441" t="s">
        <v>7757</v>
      </c>
    </row>
    <row r="442" spans="1:1" x14ac:dyDescent="0.25">
      <c r="A442" t="s">
        <v>7758</v>
      </c>
    </row>
    <row r="443" spans="1:1" x14ac:dyDescent="0.25">
      <c r="A443" t="s">
        <v>7759</v>
      </c>
    </row>
    <row r="444" spans="1:1" x14ac:dyDescent="0.25">
      <c r="A444" t="s">
        <v>7760</v>
      </c>
    </row>
    <row r="445" spans="1:1" x14ac:dyDescent="0.25">
      <c r="A445" t="s">
        <v>7761</v>
      </c>
    </row>
    <row r="446" spans="1:1" x14ac:dyDescent="0.25">
      <c r="A446" t="s">
        <v>7762</v>
      </c>
    </row>
    <row r="447" spans="1:1" x14ac:dyDescent="0.25">
      <c r="A447" t="s">
        <v>7763</v>
      </c>
    </row>
    <row r="448" spans="1:1" x14ac:dyDescent="0.25">
      <c r="A448" t="s">
        <v>7764</v>
      </c>
    </row>
    <row r="449" spans="1:1" x14ac:dyDescent="0.25">
      <c r="A449" t="s">
        <v>7765</v>
      </c>
    </row>
    <row r="450" spans="1:1" x14ac:dyDescent="0.25">
      <c r="A450" t="s">
        <v>7766</v>
      </c>
    </row>
    <row r="451" spans="1:1" x14ac:dyDescent="0.25">
      <c r="A451" t="s">
        <v>7767</v>
      </c>
    </row>
    <row r="452" spans="1:1" x14ac:dyDescent="0.25">
      <c r="A452" t="s">
        <v>7768</v>
      </c>
    </row>
    <row r="453" spans="1:1" x14ac:dyDescent="0.25">
      <c r="A453" t="s">
        <v>7769</v>
      </c>
    </row>
    <row r="454" spans="1:1" x14ac:dyDescent="0.25">
      <c r="A454" t="s">
        <v>7770</v>
      </c>
    </row>
    <row r="455" spans="1:1" x14ac:dyDescent="0.25">
      <c r="A455" t="s">
        <v>7771</v>
      </c>
    </row>
    <row r="456" spans="1:1" x14ac:dyDescent="0.25">
      <c r="A456" t="s">
        <v>7772</v>
      </c>
    </row>
    <row r="457" spans="1:1" x14ac:dyDescent="0.25">
      <c r="A457" t="s">
        <v>7773</v>
      </c>
    </row>
    <row r="458" spans="1:1" x14ac:dyDescent="0.25">
      <c r="A458" t="s">
        <v>7774</v>
      </c>
    </row>
    <row r="459" spans="1:1" x14ac:dyDescent="0.25">
      <c r="A459" t="s">
        <v>7775</v>
      </c>
    </row>
    <row r="460" spans="1:1" x14ac:dyDescent="0.25">
      <c r="A460" t="s">
        <v>7776</v>
      </c>
    </row>
    <row r="461" spans="1:1" x14ac:dyDescent="0.25">
      <c r="A461" t="s">
        <v>7777</v>
      </c>
    </row>
    <row r="462" spans="1:1" x14ac:dyDescent="0.25">
      <c r="A462" t="s">
        <v>7778</v>
      </c>
    </row>
    <row r="463" spans="1:1" x14ac:dyDescent="0.25">
      <c r="A463" t="s">
        <v>7779</v>
      </c>
    </row>
    <row r="464" spans="1:1" x14ac:dyDescent="0.25">
      <c r="A464" t="s">
        <v>7780</v>
      </c>
    </row>
    <row r="465" spans="1:1" x14ac:dyDescent="0.25">
      <c r="A465" t="s">
        <v>7781</v>
      </c>
    </row>
    <row r="466" spans="1:1" x14ac:dyDescent="0.25">
      <c r="A466" t="s">
        <v>7782</v>
      </c>
    </row>
    <row r="467" spans="1:1" x14ac:dyDescent="0.25">
      <c r="A467" t="s">
        <v>7783</v>
      </c>
    </row>
    <row r="468" spans="1:1" x14ac:dyDescent="0.25">
      <c r="A468" t="s">
        <v>7784</v>
      </c>
    </row>
    <row r="469" spans="1:1" x14ac:dyDescent="0.25">
      <c r="A469" t="s">
        <v>7785</v>
      </c>
    </row>
    <row r="470" spans="1:1" x14ac:dyDescent="0.25">
      <c r="A470" t="s">
        <v>7786</v>
      </c>
    </row>
    <row r="471" spans="1:1" x14ac:dyDescent="0.25">
      <c r="A471" t="s">
        <v>7787</v>
      </c>
    </row>
    <row r="472" spans="1:1" x14ac:dyDescent="0.25">
      <c r="A472" t="s">
        <v>7788</v>
      </c>
    </row>
    <row r="473" spans="1:1" x14ac:dyDescent="0.25">
      <c r="A473" t="s">
        <v>7789</v>
      </c>
    </row>
    <row r="474" spans="1:1" x14ac:dyDescent="0.25">
      <c r="A474" t="s">
        <v>7790</v>
      </c>
    </row>
    <row r="475" spans="1:1" x14ac:dyDescent="0.25">
      <c r="A475" t="s">
        <v>7791</v>
      </c>
    </row>
    <row r="476" spans="1:1" x14ac:dyDescent="0.25">
      <c r="A476" t="s">
        <v>7792</v>
      </c>
    </row>
    <row r="477" spans="1:1" x14ac:dyDescent="0.25">
      <c r="A477" t="s">
        <v>7793</v>
      </c>
    </row>
    <row r="478" spans="1:1" x14ac:dyDescent="0.25">
      <c r="A478" t="s">
        <v>7794</v>
      </c>
    </row>
    <row r="479" spans="1:1" x14ac:dyDescent="0.25">
      <c r="A479" t="s">
        <v>7795</v>
      </c>
    </row>
    <row r="480" spans="1:1" x14ac:dyDescent="0.25">
      <c r="A480" t="s">
        <v>7796</v>
      </c>
    </row>
    <row r="481" spans="1:1" x14ac:dyDescent="0.25">
      <c r="A481" t="s">
        <v>7797</v>
      </c>
    </row>
    <row r="482" spans="1:1" x14ac:dyDescent="0.25">
      <c r="A482" t="s">
        <v>7798</v>
      </c>
    </row>
    <row r="483" spans="1:1" x14ac:dyDescent="0.25">
      <c r="A483" t="s">
        <v>7799</v>
      </c>
    </row>
    <row r="484" spans="1:1" x14ac:dyDescent="0.25">
      <c r="A484" t="s">
        <v>7800</v>
      </c>
    </row>
    <row r="485" spans="1:1" x14ac:dyDescent="0.25">
      <c r="A485" t="s">
        <v>7801</v>
      </c>
    </row>
    <row r="486" spans="1:1" x14ac:dyDescent="0.25">
      <c r="A486" t="s">
        <v>7802</v>
      </c>
    </row>
    <row r="487" spans="1:1" x14ac:dyDescent="0.25">
      <c r="A487" t="s">
        <v>7803</v>
      </c>
    </row>
    <row r="488" spans="1:1" x14ac:dyDescent="0.25">
      <c r="A488" t="s">
        <v>7804</v>
      </c>
    </row>
    <row r="489" spans="1:1" x14ac:dyDescent="0.25">
      <c r="A489" t="s">
        <v>7805</v>
      </c>
    </row>
    <row r="490" spans="1:1" x14ac:dyDescent="0.25">
      <c r="A490" t="s">
        <v>7806</v>
      </c>
    </row>
    <row r="491" spans="1:1" x14ac:dyDescent="0.25">
      <c r="A491" t="s">
        <v>7807</v>
      </c>
    </row>
    <row r="492" spans="1:1" x14ac:dyDescent="0.25">
      <c r="A492" t="s">
        <v>7808</v>
      </c>
    </row>
    <row r="493" spans="1:1" x14ac:dyDescent="0.25">
      <c r="A493" t="s">
        <v>7809</v>
      </c>
    </row>
    <row r="494" spans="1:1" x14ac:dyDescent="0.25">
      <c r="A494" t="s">
        <v>7810</v>
      </c>
    </row>
    <row r="495" spans="1:1" x14ac:dyDescent="0.25">
      <c r="A495" t="s">
        <v>7811</v>
      </c>
    </row>
    <row r="496" spans="1:1" x14ac:dyDescent="0.25">
      <c r="A496" t="s">
        <v>7812</v>
      </c>
    </row>
    <row r="497" spans="1:1" x14ac:dyDescent="0.25">
      <c r="A497" t="s">
        <v>7813</v>
      </c>
    </row>
    <row r="498" spans="1:1" x14ac:dyDescent="0.25">
      <c r="A498" t="s">
        <v>7814</v>
      </c>
    </row>
    <row r="499" spans="1:1" x14ac:dyDescent="0.25">
      <c r="A499" t="s">
        <v>7815</v>
      </c>
    </row>
    <row r="500" spans="1:1" x14ac:dyDescent="0.25">
      <c r="A500" t="s">
        <v>7816</v>
      </c>
    </row>
    <row r="501" spans="1:1" x14ac:dyDescent="0.25">
      <c r="A501" t="s">
        <v>7817</v>
      </c>
    </row>
    <row r="502" spans="1:1" x14ac:dyDescent="0.25">
      <c r="A502" t="s">
        <v>7818</v>
      </c>
    </row>
    <row r="503" spans="1:1" x14ac:dyDescent="0.25">
      <c r="A503" t="s">
        <v>7819</v>
      </c>
    </row>
    <row r="504" spans="1:1" x14ac:dyDescent="0.25">
      <c r="A504" t="s">
        <v>7820</v>
      </c>
    </row>
    <row r="505" spans="1:1" x14ac:dyDescent="0.25">
      <c r="A505" t="s">
        <v>7821</v>
      </c>
    </row>
    <row r="506" spans="1:1" x14ac:dyDescent="0.25">
      <c r="A506" t="s">
        <v>7822</v>
      </c>
    </row>
    <row r="507" spans="1:1" x14ac:dyDescent="0.25">
      <c r="A507" t="s">
        <v>7823</v>
      </c>
    </row>
    <row r="508" spans="1:1" x14ac:dyDescent="0.25">
      <c r="A508" t="s">
        <v>7824</v>
      </c>
    </row>
    <row r="509" spans="1:1" x14ac:dyDescent="0.25">
      <c r="A509" t="s">
        <v>7825</v>
      </c>
    </row>
    <row r="510" spans="1:1" x14ac:dyDescent="0.25">
      <c r="A510" t="s">
        <v>7826</v>
      </c>
    </row>
    <row r="511" spans="1:1" x14ac:dyDescent="0.25">
      <c r="A511" t="s">
        <v>7827</v>
      </c>
    </row>
    <row r="512" spans="1:1" x14ac:dyDescent="0.25">
      <c r="A512" t="s">
        <v>7828</v>
      </c>
    </row>
    <row r="513" spans="1:1" x14ac:dyDescent="0.25">
      <c r="A513" t="s">
        <v>7829</v>
      </c>
    </row>
    <row r="514" spans="1:1" x14ac:dyDescent="0.25">
      <c r="A514" t="s">
        <v>7830</v>
      </c>
    </row>
    <row r="515" spans="1:1" x14ac:dyDescent="0.25">
      <c r="A515" t="s">
        <v>7831</v>
      </c>
    </row>
    <row r="516" spans="1:1" x14ac:dyDescent="0.25">
      <c r="A516" t="s">
        <v>7832</v>
      </c>
    </row>
    <row r="517" spans="1:1" x14ac:dyDescent="0.25">
      <c r="A517" t="s">
        <v>7833</v>
      </c>
    </row>
    <row r="518" spans="1:1" x14ac:dyDescent="0.25">
      <c r="A518" t="s">
        <v>7834</v>
      </c>
    </row>
    <row r="519" spans="1:1" x14ac:dyDescent="0.25">
      <c r="A519" t="s">
        <v>7835</v>
      </c>
    </row>
    <row r="520" spans="1:1" x14ac:dyDescent="0.25">
      <c r="A520" t="s">
        <v>7836</v>
      </c>
    </row>
    <row r="521" spans="1:1" x14ac:dyDescent="0.25">
      <c r="A521" t="s">
        <v>7837</v>
      </c>
    </row>
    <row r="522" spans="1:1" x14ac:dyDescent="0.25">
      <c r="A522" t="s">
        <v>7838</v>
      </c>
    </row>
    <row r="523" spans="1:1" x14ac:dyDescent="0.25">
      <c r="A523" t="s">
        <v>7839</v>
      </c>
    </row>
    <row r="524" spans="1:1" x14ac:dyDescent="0.25">
      <c r="A524" t="s">
        <v>7840</v>
      </c>
    </row>
    <row r="525" spans="1:1" x14ac:dyDescent="0.25">
      <c r="A525" t="s">
        <v>7841</v>
      </c>
    </row>
    <row r="526" spans="1:1" x14ac:dyDescent="0.25">
      <c r="A526" t="s">
        <v>7842</v>
      </c>
    </row>
    <row r="527" spans="1:1" x14ac:dyDescent="0.25">
      <c r="A527" t="s">
        <v>7843</v>
      </c>
    </row>
    <row r="528" spans="1:1" x14ac:dyDescent="0.25">
      <c r="A528" t="s">
        <v>7844</v>
      </c>
    </row>
    <row r="529" spans="1:1" x14ac:dyDescent="0.25">
      <c r="A529" t="s">
        <v>7845</v>
      </c>
    </row>
    <row r="530" spans="1:1" x14ac:dyDescent="0.25">
      <c r="A530" t="s">
        <v>7846</v>
      </c>
    </row>
    <row r="531" spans="1:1" x14ac:dyDescent="0.25">
      <c r="A531" t="s">
        <v>7847</v>
      </c>
    </row>
    <row r="532" spans="1:1" x14ac:dyDescent="0.25">
      <c r="A532" t="s">
        <v>7848</v>
      </c>
    </row>
    <row r="533" spans="1:1" x14ac:dyDescent="0.25">
      <c r="A533" t="s">
        <v>7849</v>
      </c>
    </row>
    <row r="534" spans="1:1" x14ac:dyDescent="0.25">
      <c r="A534" t="s">
        <v>7850</v>
      </c>
    </row>
    <row r="535" spans="1:1" x14ac:dyDescent="0.25">
      <c r="A535" t="s">
        <v>7851</v>
      </c>
    </row>
    <row r="536" spans="1:1" x14ac:dyDescent="0.25">
      <c r="A536" t="s">
        <v>7852</v>
      </c>
    </row>
    <row r="537" spans="1:1" x14ac:dyDescent="0.25">
      <c r="A537" t="s">
        <v>7853</v>
      </c>
    </row>
    <row r="538" spans="1:1" x14ac:dyDescent="0.25">
      <c r="A538" t="s">
        <v>7854</v>
      </c>
    </row>
    <row r="539" spans="1:1" x14ac:dyDescent="0.25">
      <c r="A539" t="s">
        <v>7855</v>
      </c>
    </row>
    <row r="540" spans="1:1" x14ac:dyDescent="0.25">
      <c r="A540" t="s">
        <v>7856</v>
      </c>
    </row>
    <row r="541" spans="1:1" x14ac:dyDescent="0.25">
      <c r="A541" t="s">
        <v>7857</v>
      </c>
    </row>
    <row r="542" spans="1:1" x14ac:dyDescent="0.25">
      <c r="A542" t="s">
        <v>7858</v>
      </c>
    </row>
    <row r="543" spans="1:1" x14ac:dyDescent="0.25">
      <c r="A543" t="s">
        <v>7859</v>
      </c>
    </row>
    <row r="544" spans="1:1" x14ac:dyDescent="0.25">
      <c r="A544" t="s">
        <v>7860</v>
      </c>
    </row>
    <row r="545" spans="1:1" x14ac:dyDescent="0.25">
      <c r="A545" t="s">
        <v>7861</v>
      </c>
    </row>
    <row r="546" spans="1:1" x14ac:dyDescent="0.25">
      <c r="A546" t="s">
        <v>7862</v>
      </c>
    </row>
    <row r="547" spans="1:1" x14ac:dyDescent="0.25">
      <c r="A547" t="s">
        <v>7863</v>
      </c>
    </row>
    <row r="548" spans="1:1" x14ac:dyDescent="0.25">
      <c r="A548" t="s">
        <v>7864</v>
      </c>
    </row>
    <row r="549" spans="1:1" x14ac:dyDescent="0.25">
      <c r="A549" t="s">
        <v>7865</v>
      </c>
    </row>
    <row r="550" spans="1:1" x14ac:dyDescent="0.25">
      <c r="A550" t="s">
        <v>7866</v>
      </c>
    </row>
    <row r="551" spans="1:1" x14ac:dyDescent="0.25">
      <c r="A551" t="s">
        <v>7867</v>
      </c>
    </row>
    <row r="552" spans="1:1" x14ac:dyDescent="0.25">
      <c r="A552" t="s">
        <v>7868</v>
      </c>
    </row>
    <row r="553" spans="1:1" x14ac:dyDescent="0.25">
      <c r="A553" t="s">
        <v>7869</v>
      </c>
    </row>
    <row r="554" spans="1:1" x14ac:dyDescent="0.25">
      <c r="A554" t="s">
        <v>7870</v>
      </c>
    </row>
    <row r="555" spans="1:1" x14ac:dyDescent="0.25">
      <c r="A555" t="s">
        <v>7871</v>
      </c>
    </row>
    <row r="556" spans="1:1" x14ac:dyDescent="0.25">
      <c r="A556" t="s">
        <v>7872</v>
      </c>
    </row>
    <row r="557" spans="1:1" x14ac:dyDescent="0.25">
      <c r="A557" t="s">
        <v>7873</v>
      </c>
    </row>
    <row r="558" spans="1:1" x14ac:dyDescent="0.25">
      <c r="A558" t="s">
        <v>7874</v>
      </c>
    </row>
    <row r="559" spans="1:1" x14ac:dyDescent="0.25">
      <c r="A559" t="s">
        <v>7875</v>
      </c>
    </row>
    <row r="560" spans="1:1" x14ac:dyDescent="0.25">
      <c r="A560" t="s">
        <v>7876</v>
      </c>
    </row>
    <row r="561" spans="1:1" x14ac:dyDescent="0.25">
      <c r="A561" t="s">
        <v>7877</v>
      </c>
    </row>
    <row r="562" spans="1:1" x14ac:dyDescent="0.25">
      <c r="A562" t="s">
        <v>7878</v>
      </c>
    </row>
    <row r="563" spans="1:1" x14ac:dyDescent="0.25">
      <c r="A563" t="s">
        <v>7879</v>
      </c>
    </row>
    <row r="564" spans="1:1" x14ac:dyDescent="0.25">
      <c r="A564" t="s">
        <v>7880</v>
      </c>
    </row>
    <row r="565" spans="1:1" x14ac:dyDescent="0.25">
      <c r="A565" t="s">
        <v>7881</v>
      </c>
    </row>
    <row r="566" spans="1:1" x14ac:dyDescent="0.25">
      <c r="A566" t="s">
        <v>7882</v>
      </c>
    </row>
    <row r="567" spans="1:1" x14ac:dyDescent="0.25">
      <c r="A567" t="s">
        <v>7883</v>
      </c>
    </row>
    <row r="568" spans="1:1" x14ac:dyDescent="0.25">
      <c r="A568" t="s">
        <v>7884</v>
      </c>
    </row>
    <row r="569" spans="1:1" x14ac:dyDescent="0.25">
      <c r="A569" t="s">
        <v>7885</v>
      </c>
    </row>
    <row r="570" spans="1:1" x14ac:dyDescent="0.25">
      <c r="A570" t="s">
        <v>7886</v>
      </c>
    </row>
    <row r="571" spans="1:1" x14ac:dyDescent="0.25">
      <c r="A571" t="s">
        <v>7887</v>
      </c>
    </row>
    <row r="572" spans="1:1" x14ac:dyDescent="0.25">
      <c r="A572" t="s">
        <v>7888</v>
      </c>
    </row>
    <row r="573" spans="1:1" x14ac:dyDescent="0.25">
      <c r="A573" t="s">
        <v>7889</v>
      </c>
    </row>
    <row r="574" spans="1:1" x14ac:dyDescent="0.25">
      <c r="A574" t="s">
        <v>7890</v>
      </c>
    </row>
    <row r="575" spans="1:1" x14ac:dyDescent="0.25">
      <c r="A575" t="s">
        <v>7891</v>
      </c>
    </row>
    <row r="576" spans="1:1" x14ac:dyDescent="0.25">
      <c r="A576" t="s">
        <v>7892</v>
      </c>
    </row>
    <row r="577" spans="1:1" x14ac:dyDescent="0.25">
      <c r="A577" t="s">
        <v>7893</v>
      </c>
    </row>
    <row r="578" spans="1:1" x14ac:dyDescent="0.25">
      <c r="A578" t="s">
        <v>7894</v>
      </c>
    </row>
    <row r="579" spans="1:1" x14ac:dyDescent="0.25">
      <c r="A579" t="s">
        <v>7895</v>
      </c>
    </row>
    <row r="580" spans="1:1" x14ac:dyDescent="0.25">
      <c r="A580" t="s">
        <v>7896</v>
      </c>
    </row>
    <row r="581" spans="1:1" x14ac:dyDescent="0.25">
      <c r="A581" t="s">
        <v>7897</v>
      </c>
    </row>
    <row r="582" spans="1:1" x14ac:dyDescent="0.25">
      <c r="A582" t="s">
        <v>7898</v>
      </c>
    </row>
    <row r="583" spans="1:1" x14ac:dyDescent="0.25">
      <c r="A583" t="s">
        <v>7899</v>
      </c>
    </row>
    <row r="584" spans="1:1" x14ac:dyDescent="0.25">
      <c r="A584" t="s">
        <v>7900</v>
      </c>
    </row>
    <row r="585" spans="1:1" x14ac:dyDescent="0.25">
      <c r="A585" t="s">
        <v>7901</v>
      </c>
    </row>
    <row r="586" spans="1:1" x14ac:dyDescent="0.25">
      <c r="A586" t="s">
        <v>7902</v>
      </c>
    </row>
    <row r="587" spans="1:1" x14ac:dyDescent="0.25">
      <c r="A587" t="s">
        <v>7903</v>
      </c>
    </row>
    <row r="588" spans="1:1" x14ac:dyDescent="0.25">
      <c r="A588" t="s">
        <v>7904</v>
      </c>
    </row>
    <row r="589" spans="1:1" x14ac:dyDescent="0.25">
      <c r="A589" t="s">
        <v>7905</v>
      </c>
    </row>
    <row r="590" spans="1:1" x14ac:dyDescent="0.25">
      <c r="A590" t="s">
        <v>7906</v>
      </c>
    </row>
    <row r="591" spans="1:1" x14ac:dyDescent="0.25">
      <c r="A591" t="s">
        <v>7907</v>
      </c>
    </row>
    <row r="592" spans="1:1" x14ac:dyDescent="0.25">
      <c r="A592" t="s">
        <v>7908</v>
      </c>
    </row>
    <row r="593" spans="1:1" x14ac:dyDescent="0.25">
      <c r="A593" t="s">
        <v>7909</v>
      </c>
    </row>
    <row r="594" spans="1:1" x14ac:dyDescent="0.25">
      <c r="A594" t="s">
        <v>7910</v>
      </c>
    </row>
    <row r="595" spans="1:1" x14ac:dyDescent="0.25">
      <c r="A595" t="s">
        <v>7911</v>
      </c>
    </row>
    <row r="596" spans="1:1" x14ac:dyDescent="0.25">
      <c r="A596" t="s">
        <v>7912</v>
      </c>
    </row>
    <row r="597" spans="1:1" x14ac:dyDescent="0.25">
      <c r="A597" t="s">
        <v>7913</v>
      </c>
    </row>
    <row r="598" spans="1:1" x14ac:dyDescent="0.25">
      <c r="A598" t="s">
        <v>7914</v>
      </c>
    </row>
    <row r="599" spans="1:1" x14ac:dyDescent="0.25">
      <c r="A599" t="s">
        <v>7915</v>
      </c>
    </row>
    <row r="600" spans="1:1" x14ac:dyDescent="0.25">
      <c r="A600" t="s">
        <v>7916</v>
      </c>
    </row>
    <row r="601" spans="1:1" x14ac:dyDescent="0.25">
      <c r="A601" t="s">
        <v>7917</v>
      </c>
    </row>
    <row r="602" spans="1:1" x14ac:dyDescent="0.25">
      <c r="A602" t="s">
        <v>7918</v>
      </c>
    </row>
    <row r="603" spans="1:1" x14ac:dyDescent="0.25">
      <c r="A603" t="s">
        <v>7919</v>
      </c>
    </row>
    <row r="604" spans="1:1" x14ac:dyDescent="0.25">
      <c r="A604" t="s">
        <v>7920</v>
      </c>
    </row>
    <row r="605" spans="1:1" x14ac:dyDescent="0.25">
      <c r="A605" t="s">
        <v>7921</v>
      </c>
    </row>
    <row r="606" spans="1:1" x14ac:dyDescent="0.25">
      <c r="A606" t="s">
        <v>7922</v>
      </c>
    </row>
    <row r="607" spans="1:1" x14ac:dyDescent="0.25">
      <c r="A607" t="s">
        <v>7923</v>
      </c>
    </row>
    <row r="608" spans="1:1" x14ac:dyDescent="0.25">
      <c r="A608" t="s">
        <v>7924</v>
      </c>
    </row>
    <row r="609" spans="1:1" x14ac:dyDescent="0.25">
      <c r="A609" t="s">
        <v>7925</v>
      </c>
    </row>
    <row r="610" spans="1:1" x14ac:dyDescent="0.25">
      <c r="A610" t="s">
        <v>7926</v>
      </c>
    </row>
    <row r="611" spans="1:1" x14ac:dyDescent="0.25">
      <c r="A611" t="s">
        <v>7927</v>
      </c>
    </row>
    <row r="612" spans="1:1" x14ac:dyDescent="0.25">
      <c r="A612" t="s">
        <v>7928</v>
      </c>
    </row>
    <row r="613" spans="1:1" x14ac:dyDescent="0.25">
      <c r="A613" t="s">
        <v>7929</v>
      </c>
    </row>
    <row r="614" spans="1:1" x14ac:dyDescent="0.25">
      <c r="A614" t="s">
        <v>7930</v>
      </c>
    </row>
    <row r="615" spans="1:1" x14ac:dyDescent="0.25">
      <c r="A615" t="s">
        <v>7931</v>
      </c>
    </row>
    <row r="616" spans="1:1" x14ac:dyDescent="0.25">
      <c r="A616" t="s">
        <v>7932</v>
      </c>
    </row>
    <row r="617" spans="1:1" x14ac:dyDescent="0.25">
      <c r="A617" t="s">
        <v>7933</v>
      </c>
    </row>
    <row r="618" spans="1:1" x14ac:dyDescent="0.25">
      <c r="A618" t="s">
        <v>7934</v>
      </c>
    </row>
    <row r="619" spans="1:1" x14ac:dyDescent="0.25">
      <c r="A619" t="s">
        <v>7935</v>
      </c>
    </row>
    <row r="620" spans="1:1" x14ac:dyDescent="0.25">
      <c r="A620" t="s">
        <v>7936</v>
      </c>
    </row>
    <row r="621" spans="1:1" x14ac:dyDescent="0.25">
      <c r="A621" t="s">
        <v>7937</v>
      </c>
    </row>
    <row r="622" spans="1:1" x14ac:dyDescent="0.25">
      <c r="A622" t="s">
        <v>7938</v>
      </c>
    </row>
    <row r="623" spans="1:1" x14ac:dyDescent="0.25">
      <c r="A623" t="s">
        <v>7939</v>
      </c>
    </row>
    <row r="624" spans="1:1" x14ac:dyDescent="0.25">
      <c r="A624" t="s">
        <v>7940</v>
      </c>
    </row>
    <row r="625" spans="1:1" x14ac:dyDescent="0.25">
      <c r="A625" t="s">
        <v>7941</v>
      </c>
    </row>
    <row r="626" spans="1:1" x14ac:dyDescent="0.25">
      <c r="A626" t="s">
        <v>7942</v>
      </c>
    </row>
    <row r="627" spans="1:1" x14ac:dyDescent="0.25">
      <c r="A627" t="s">
        <v>7943</v>
      </c>
    </row>
    <row r="628" spans="1:1" x14ac:dyDescent="0.25">
      <c r="A628" t="s">
        <v>7944</v>
      </c>
    </row>
    <row r="629" spans="1:1" x14ac:dyDescent="0.25">
      <c r="A629" t="s">
        <v>7945</v>
      </c>
    </row>
    <row r="630" spans="1:1" x14ac:dyDescent="0.25">
      <c r="A630" t="s">
        <v>7946</v>
      </c>
    </row>
    <row r="631" spans="1:1" x14ac:dyDescent="0.25">
      <c r="A631" t="s">
        <v>7947</v>
      </c>
    </row>
    <row r="632" spans="1:1" x14ac:dyDescent="0.25">
      <c r="A632" t="s">
        <v>7948</v>
      </c>
    </row>
    <row r="633" spans="1:1" x14ac:dyDescent="0.25">
      <c r="A633" t="s">
        <v>7949</v>
      </c>
    </row>
    <row r="634" spans="1:1" x14ac:dyDescent="0.25">
      <c r="A634" t="s">
        <v>7950</v>
      </c>
    </row>
    <row r="635" spans="1:1" x14ac:dyDescent="0.25">
      <c r="A635" t="s">
        <v>7951</v>
      </c>
    </row>
    <row r="636" spans="1:1" x14ac:dyDescent="0.25">
      <c r="A636" t="s">
        <v>7952</v>
      </c>
    </row>
    <row r="637" spans="1:1" x14ac:dyDescent="0.25">
      <c r="A637" t="s">
        <v>7953</v>
      </c>
    </row>
    <row r="638" spans="1:1" x14ac:dyDescent="0.25">
      <c r="A638" t="s">
        <v>7954</v>
      </c>
    </row>
    <row r="639" spans="1:1" x14ac:dyDescent="0.25">
      <c r="A639" t="s">
        <v>7955</v>
      </c>
    </row>
    <row r="640" spans="1:1" x14ac:dyDescent="0.25">
      <c r="A640" t="s">
        <v>7956</v>
      </c>
    </row>
    <row r="641" spans="1:1" x14ac:dyDescent="0.25">
      <c r="A641" t="s">
        <v>7957</v>
      </c>
    </row>
    <row r="642" spans="1:1" x14ac:dyDescent="0.25">
      <c r="A642" t="s">
        <v>7958</v>
      </c>
    </row>
    <row r="643" spans="1:1" x14ac:dyDescent="0.25">
      <c r="A643" t="s">
        <v>7959</v>
      </c>
    </row>
    <row r="644" spans="1:1" x14ac:dyDescent="0.25">
      <c r="A644" t="s">
        <v>7960</v>
      </c>
    </row>
    <row r="645" spans="1:1" x14ac:dyDescent="0.25">
      <c r="A645" t="s">
        <v>7961</v>
      </c>
    </row>
    <row r="646" spans="1:1" x14ac:dyDescent="0.25">
      <c r="A646" t="s">
        <v>7962</v>
      </c>
    </row>
    <row r="647" spans="1:1" x14ac:dyDescent="0.25">
      <c r="A647" t="s">
        <v>7963</v>
      </c>
    </row>
    <row r="648" spans="1:1" x14ac:dyDescent="0.25">
      <c r="A648" t="s">
        <v>7964</v>
      </c>
    </row>
    <row r="649" spans="1:1" x14ac:dyDescent="0.25">
      <c r="A649" t="s">
        <v>7965</v>
      </c>
    </row>
    <row r="650" spans="1:1" x14ac:dyDescent="0.25">
      <c r="A650" t="s">
        <v>7966</v>
      </c>
    </row>
    <row r="651" spans="1:1" x14ac:dyDescent="0.25">
      <c r="A651" t="s">
        <v>7967</v>
      </c>
    </row>
    <row r="652" spans="1:1" x14ac:dyDescent="0.25">
      <c r="A652" t="s">
        <v>7968</v>
      </c>
    </row>
    <row r="653" spans="1:1" x14ac:dyDescent="0.25">
      <c r="A653" t="s">
        <v>7969</v>
      </c>
    </row>
    <row r="654" spans="1:1" x14ac:dyDescent="0.25">
      <c r="A654" t="s">
        <v>7970</v>
      </c>
    </row>
    <row r="655" spans="1:1" x14ac:dyDescent="0.25">
      <c r="A655" t="s">
        <v>7971</v>
      </c>
    </row>
    <row r="656" spans="1:1" x14ac:dyDescent="0.25">
      <c r="A656" t="s">
        <v>7972</v>
      </c>
    </row>
    <row r="657" spans="1:1" x14ac:dyDescent="0.25">
      <c r="A657" t="s">
        <v>7973</v>
      </c>
    </row>
    <row r="658" spans="1:1" x14ac:dyDescent="0.25">
      <c r="A658" t="s">
        <v>7974</v>
      </c>
    </row>
    <row r="659" spans="1:1" x14ac:dyDescent="0.25">
      <c r="A659" t="s">
        <v>7975</v>
      </c>
    </row>
    <row r="660" spans="1:1" x14ac:dyDescent="0.25">
      <c r="A660" t="s">
        <v>7976</v>
      </c>
    </row>
    <row r="661" spans="1:1" x14ac:dyDescent="0.25">
      <c r="A661" t="s">
        <v>7977</v>
      </c>
    </row>
    <row r="662" spans="1:1" x14ac:dyDescent="0.25">
      <c r="A662" t="s">
        <v>7978</v>
      </c>
    </row>
    <row r="663" spans="1:1" x14ac:dyDescent="0.25">
      <c r="A663" t="s">
        <v>7979</v>
      </c>
    </row>
    <row r="664" spans="1:1" x14ac:dyDescent="0.25">
      <c r="A664" t="s">
        <v>7980</v>
      </c>
    </row>
    <row r="665" spans="1:1" x14ac:dyDescent="0.25">
      <c r="A665" t="s">
        <v>7981</v>
      </c>
    </row>
    <row r="666" spans="1:1" x14ac:dyDescent="0.25">
      <c r="A666" t="s">
        <v>7982</v>
      </c>
    </row>
    <row r="667" spans="1:1" x14ac:dyDescent="0.25">
      <c r="A667" t="s">
        <v>7983</v>
      </c>
    </row>
    <row r="668" spans="1:1" x14ac:dyDescent="0.25">
      <c r="A668" t="s">
        <v>7984</v>
      </c>
    </row>
    <row r="669" spans="1:1" x14ac:dyDescent="0.25">
      <c r="A669" t="s">
        <v>7985</v>
      </c>
    </row>
    <row r="670" spans="1:1" x14ac:dyDescent="0.25">
      <c r="A670" t="s">
        <v>7986</v>
      </c>
    </row>
    <row r="671" spans="1:1" x14ac:dyDescent="0.25">
      <c r="A671" t="s">
        <v>7987</v>
      </c>
    </row>
    <row r="672" spans="1:1" x14ac:dyDescent="0.25">
      <c r="A672" t="s">
        <v>7988</v>
      </c>
    </row>
    <row r="673" spans="1:1" x14ac:dyDescent="0.25">
      <c r="A673" t="s">
        <v>7989</v>
      </c>
    </row>
    <row r="674" spans="1:1" x14ac:dyDescent="0.25">
      <c r="A674" t="s">
        <v>7990</v>
      </c>
    </row>
    <row r="675" spans="1:1" x14ac:dyDescent="0.25">
      <c r="A675" t="s">
        <v>7991</v>
      </c>
    </row>
    <row r="676" spans="1:1" x14ac:dyDescent="0.25">
      <c r="A676" t="s">
        <v>7992</v>
      </c>
    </row>
    <row r="677" spans="1:1" x14ac:dyDescent="0.25">
      <c r="A677" t="s">
        <v>7993</v>
      </c>
    </row>
    <row r="678" spans="1:1" x14ac:dyDescent="0.25">
      <c r="A678" t="s">
        <v>7994</v>
      </c>
    </row>
    <row r="679" spans="1:1" x14ac:dyDescent="0.25">
      <c r="A679" t="s">
        <v>7995</v>
      </c>
    </row>
    <row r="680" spans="1:1" x14ac:dyDescent="0.25">
      <c r="A680" t="s">
        <v>7996</v>
      </c>
    </row>
    <row r="681" spans="1:1" x14ac:dyDescent="0.25">
      <c r="A681" t="s">
        <v>7997</v>
      </c>
    </row>
    <row r="682" spans="1:1" x14ac:dyDescent="0.25">
      <c r="A682" t="s">
        <v>7998</v>
      </c>
    </row>
    <row r="683" spans="1:1" x14ac:dyDescent="0.25">
      <c r="A683" t="s">
        <v>7999</v>
      </c>
    </row>
    <row r="684" spans="1:1" x14ac:dyDescent="0.25">
      <c r="A684" t="s">
        <v>8000</v>
      </c>
    </row>
    <row r="685" spans="1:1" x14ac:dyDescent="0.25">
      <c r="A685" t="s">
        <v>8001</v>
      </c>
    </row>
    <row r="686" spans="1:1" x14ac:dyDescent="0.25">
      <c r="A686" t="s">
        <v>8002</v>
      </c>
    </row>
    <row r="687" spans="1:1" x14ac:dyDescent="0.25">
      <c r="A687" t="s">
        <v>8003</v>
      </c>
    </row>
    <row r="688" spans="1:1" x14ac:dyDescent="0.25">
      <c r="A688" t="s">
        <v>8004</v>
      </c>
    </row>
    <row r="689" spans="1:1" x14ac:dyDescent="0.25">
      <c r="A689" t="s">
        <v>8005</v>
      </c>
    </row>
    <row r="690" spans="1:1" x14ac:dyDescent="0.25">
      <c r="A690" t="s">
        <v>8006</v>
      </c>
    </row>
    <row r="691" spans="1:1" x14ac:dyDescent="0.25">
      <c r="A691" t="s">
        <v>8007</v>
      </c>
    </row>
    <row r="692" spans="1:1" x14ac:dyDescent="0.25">
      <c r="A692" t="s">
        <v>8008</v>
      </c>
    </row>
    <row r="693" spans="1:1" x14ac:dyDescent="0.25">
      <c r="A693" t="s">
        <v>8009</v>
      </c>
    </row>
    <row r="694" spans="1:1" x14ac:dyDescent="0.25">
      <c r="A694" t="s">
        <v>8010</v>
      </c>
    </row>
    <row r="695" spans="1:1" x14ac:dyDescent="0.25">
      <c r="A695" t="s">
        <v>8011</v>
      </c>
    </row>
    <row r="696" spans="1:1" x14ac:dyDescent="0.25">
      <c r="A696" t="s">
        <v>8012</v>
      </c>
    </row>
    <row r="697" spans="1:1" x14ac:dyDescent="0.25">
      <c r="A697" t="s">
        <v>8013</v>
      </c>
    </row>
    <row r="698" spans="1:1" x14ac:dyDescent="0.25">
      <c r="A698" t="s">
        <v>8014</v>
      </c>
    </row>
    <row r="699" spans="1:1" x14ac:dyDescent="0.25">
      <c r="A699" t="s">
        <v>8015</v>
      </c>
    </row>
    <row r="700" spans="1:1" x14ac:dyDescent="0.25">
      <c r="A700" t="s">
        <v>8016</v>
      </c>
    </row>
    <row r="701" spans="1:1" x14ac:dyDescent="0.25">
      <c r="A701" t="s">
        <v>8017</v>
      </c>
    </row>
    <row r="702" spans="1:1" x14ac:dyDescent="0.25">
      <c r="A702" t="s">
        <v>8018</v>
      </c>
    </row>
    <row r="703" spans="1:1" x14ac:dyDescent="0.25">
      <c r="A703" t="s">
        <v>8019</v>
      </c>
    </row>
    <row r="704" spans="1:1" x14ac:dyDescent="0.25">
      <c r="A704" t="s">
        <v>8020</v>
      </c>
    </row>
    <row r="705" spans="1:1" x14ac:dyDescent="0.25">
      <c r="A705" t="s">
        <v>8021</v>
      </c>
    </row>
    <row r="706" spans="1:1" x14ac:dyDescent="0.25">
      <c r="A706" t="s">
        <v>8022</v>
      </c>
    </row>
    <row r="707" spans="1:1" x14ac:dyDescent="0.25">
      <c r="A707" t="s">
        <v>8023</v>
      </c>
    </row>
    <row r="708" spans="1:1" x14ac:dyDescent="0.25">
      <c r="A708" t="s">
        <v>8024</v>
      </c>
    </row>
    <row r="709" spans="1:1" x14ac:dyDescent="0.25">
      <c r="A709" t="s">
        <v>8025</v>
      </c>
    </row>
    <row r="710" spans="1:1" x14ac:dyDescent="0.25">
      <c r="A710" t="s">
        <v>8026</v>
      </c>
    </row>
    <row r="711" spans="1:1" x14ac:dyDescent="0.25">
      <c r="A711" t="s">
        <v>8027</v>
      </c>
    </row>
    <row r="712" spans="1:1" x14ac:dyDescent="0.25">
      <c r="A712" t="s">
        <v>8028</v>
      </c>
    </row>
    <row r="713" spans="1:1" x14ac:dyDescent="0.25">
      <c r="A713" t="s">
        <v>8029</v>
      </c>
    </row>
    <row r="714" spans="1:1" x14ac:dyDescent="0.25">
      <c r="A714" t="s">
        <v>8030</v>
      </c>
    </row>
    <row r="715" spans="1:1" x14ac:dyDescent="0.25">
      <c r="A715" t="s">
        <v>8031</v>
      </c>
    </row>
    <row r="716" spans="1:1" x14ac:dyDescent="0.25">
      <c r="A716" t="s">
        <v>8032</v>
      </c>
    </row>
    <row r="717" spans="1:1" x14ac:dyDescent="0.25">
      <c r="A717" t="s">
        <v>8033</v>
      </c>
    </row>
    <row r="718" spans="1:1" x14ac:dyDescent="0.25">
      <c r="A718" t="s">
        <v>8034</v>
      </c>
    </row>
    <row r="719" spans="1:1" x14ac:dyDescent="0.25">
      <c r="A719" t="s">
        <v>8035</v>
      </c>
    </row>
    <row r="720" spans="1:1" x14ac:dyDescent="0.25">
      <c r="A720" t="s">
        <v>8036</v>
      </c>
    </row>
    <row r="721" spans="1:1" x14ac:dyDescent="0.25">
      <c r="A721" t="s">
        <v>8037</v>
      </c>
    </row>
    <row r="722" spans="1:1" x14ac:dyDescent="0.25">
      <c r="A722" t="s">
        <v>8038</v>
      </c>
    </row>
    <row r="723" spans="1:1" x14ac:dyDescent="0.25">
      <c r="A723" t="s">
        <v>8039</v>
      </c>
    </row>
    <row r="724" spans="1:1" x14ac:dyDescent="0.25">
      <c r="A724" t="s">
        <v>8040</v>
      </c>
    </row>
    <row r="725" spans="1:1" x14ac:dyDescent="0.25">
      <c r="A725" t="s">
        <v>8041</v>
      </c>
    </row>
    <row r="726" spans="1:1" x14ac:dyDescent="0.25">
      <c r="A726" t="s">
        <v>8042</v>
      </c>
    </row>
    <row r="727" spans="1:1" x14ac:dyDescent="0.25">
      <c r="A727" t="s">
        <v>8043</v>
      </c>
    </row>
    <row r="728" spans="1:1" x14ac:dyDescent="0.25">
      <c r="A728" t="s">
        <v>8044</v>
      </c>
    </row>
    <row r="729" spans="1:1" x14ac:dyDescent="0.25">
      <c r="A729" t="s">
        <v>8045</v>
      </c>
    </row>
    <row r="730" spans="1:1" x14ac:dyDescent="0.25">
      <c r="A730" t="s">
        <v>8046</v>
      </c>
    </row>
    <row r="731" spans="1:1" x14ac:dyDescent="0.25">
      <c r="A731" t="s">
        <v>8047</v>
      </c>
    </row>
    <row r="732" spans="1:1" x14ac:dyDescent="0.25">
      <c r="A732" t="s">
        <v>8048</v>
      </c>
    </row>
    <row r="733" spans="1:1" x14ac:dyDescent="0.25">
      <c r="A733" t="s">
        <v>8049</v>
      </c>
    </row>
    <row r="734" spans="1:1" x14ac:dyDescent="0.25">
      <c r="A734" t="s">
        <v>8050</v>
      </c>
    </row>
    <row r="735" spans="1:1" x14ac:dyDescent="0.25">
      <c r="A735" t="s">
        <v>8051</v>
      </c>
    </row>
    <row r="736" spans="1:1" x14ac:dyDescent="0.25">
      <c r="A736" t="s">
        <v>8052</v>
      </c>
    </row>
    <row r="737" spans="1:1" x14ac:dyDescent="0.25">
      <c r="A737" t="s">
        <v>8053</v>
      </c>
    </row>
    <row r="738" spans="1:1" x14ac:dyDescent="0.25">
      <c r="A738" t="s">
        <v>8054</v>
      </c>
    </row>
    <row r="739" spans="1:1" x14ac:dyDescent="0.25">
      <c r="A739" t="s">
        <v>8055</v>
      </c>
    </row>
    <row r="740" spans="1:1" x14ac:dyDescent="0.25">
      <c r="A740" t="s">
        <v>8056</v>
      </c>
    </row>
    <row r="741" spans="1:1" x14ac:dyDescent="0.25">
      <c r="A741" t="s">
        <v>8057</v>
      </c>
    </row>
    <row r="742" spans="1:1" x14ac:dyDescent="0.25">
      <c r="A742" t="s">
        <v>8058</v>
      </c>
    </row>
    <row r="743" spans="1:1" x14ac:dyDescent="0.25">
      <c r="A743" t="s">
        <v>8059</v>
      </c>
    </row>
    <row r="744" spans="1:1" x14ac:dyDescent="0.25">
      <c r="A744" t="s">
        <v>8060</v>
      </c>
    </row>
    <row r="745" spans="1:1" x14ac:dyDescent="0.25">
      <c r="A745" t="s">
        <v>8061</v>
      </c>
    </row>
    <row r="746" spans="1:1" x14ac:dyDescent="0.25">
      <c r="A746" t="s">
        <v>8062</v>
      </c>
    </row>
    <row r="747" spans="1:1" x14ac:dyDescent="0.25">
      <c r="A747" t="s">
        <v>8063</v>
      </c>
    </row>
    <row r="748" spans="1:1" x14ac:dyDescent="0.25">
      <c r="A748" t="s">
        <v>8064</v>
      </c>
    </row>
    <row r="749" spans="1:1" x14ac:dyDescent="0.25">
      <c r="A749" t="s">
        <v>8065</v>
      </c>
    </row>
    <row r="750" spans="1:1" x14ac:dyDescent="0.25">
      <c r="A750" t="s">
        <v>8066</v>
      </c>
    </row>
    <row r="751" spans="1:1" x14ac:dyDescent="0.25">
      <c r="A751" t="s">
        <v>8067</v>
      </c>
    </row>
    <row r="752" spans="1:1" x14ac:dyDescent="0.25">
      <c r="A752" t="s">
        <v>8068</v>
      </c>
    </row>
    <row r="753" spans="1:1" x14ac:dyDescent="0.25">
      <c r="A753" t="s">
        <v>8069</v>
      </c>
    </row>
    <row r="754" spans="1:1" x14ac:dyDescent="0.25">
      <c r="A754" t="s">
        <v>8070</v>
      </c>
    </row>
    <row r="755" spans="1:1" x14ac:dyDescent="0.25">
      <c r="A755" t="s">
        <v>8071</v>
      </c>
    </row>
    <row r="756" spans="1:1" x14ac:dyDescent="0.25">
      <c r="A756" t="s">
        <v>8072</v>
      </c>
    </row>
    <row r="757" spans="1:1" x14ac:dyDescent="0.25">
      <c r="A757" t="s">
        <v>8073</v>
      </c>
    </row>
    <row r="758" spans="1:1" x14ac:dyDescent="0.25">
      <c r="A758" t="s">
        <v>8074</v>
      </c>
    </row>
    <row r="759" spans="1:1" x14ac:dyDescent="0.25">
      <c r="A759" t="s">
        <v>8075</v>
      </c>
    </row>
    <row r="760" spans="1:1" x14ac:dyDescent="0.25">
      <c r="A760" t="s">
        <v>8076</v>
      </c>
    </row>
    <row r="761" spans="1:1" x14ac:dyDescent="0.25">
      <c r="A761" t="s">
        <v>8077</v>
      </c>
    </row>
    <row r="762" spans="1:1" x14ac:dyDescent="0.25">
      <c r="A762" t="s">
        <v>8078</v>
      </c>
    </row>
    <row r="763" spans="1:1" x14ac:dyDescent="0.25">
      <c r="A763" t="s">
        <v>8079</v>
      </c>
    </row>
    <row r="764" spans="1:1" x14ac:dyDescent="0.25">
      <c r="A764" t="s">
        <v>8080</v>
      </c>
    </row>
    <row r="765" spans="1:1" x14ac:dyDescent="0.25">
      <c r="A765" t="s">
        <v>8081</v>
      </c>
    </row>
    <row r="766" spans="1:1" x14ac:dyDescent="0.25">
      <c r="A766" t="s">
        <v>8082</v>
      </c>
    </row>
    <row r="767" spans="1:1" x14ac:dyDescent="0.25">
      <c r="A767" t="s">
        <v>8083</v>
      </c>
    </row>
    <row r="768" spans="1:1" x14ac:dyDescent="0.25">
      <c r="A768" t="s">
        <v>8084</v>
      </c>
    </row>
    <row r="769" spans="1:1" x14ac:dyDescent="0.25">
      <c r="A769" t="s">
        <v>8085</v>
      </c>
    </row>
    <row r="770" spans="1:1" x14ac:dyDescent="0.25">
      <c r="A770" t="s">
        <v>8086</v>
      </c>
    </row>
    <row r="771" spans="1:1" x14ac:dyDescent="0.25">
      <c r="A771" t="s">
        <v>8087</v>
      </c>
    </row>
    <row r="772" spans="1:1" x14ac:dyDescent="0.25">
      <c r="A772" t="s">
        <v>8088</v>
      </c>
    </row>
    <row r="773" spans="1:1" x14ac:dyDescent="0.25">
      <c r="A773" t="s">
        <v>8089</v>
      </c>
    </row>
    <row r="774" spans="1:1" x14ac:dyDescent="0.25">
      <c r="A774" t="s">
        <v>8090</v>
      </c>
    </row>
    <row r="775" spans="1:1" x14ac:dyDescent="0.25">
      <c r="A775" t="s">
        <v>8091</v>
      </c>
    </row>
    <row r="776" spans="1:1" x14ac:dyDescent="0.25">
      <c r="A776" t="s">
        <v>8092</v>
      </c>
    </row>
    <row r="777" spans="1:1" x14ac:dyDescent="0.25">
      <c r="A777" t="s">
        <v>8093</v>
      </c>
    </row>
    <row r="778" spans="1:1" x14ac:dyDescent="0.25">
      <c r="A778" t="s">
        <v>8094</v>
      </c>
    </row>
    <row r="779" spans="1:1" x14ac:dyDescent="0.25">
      <c r="A779" t="s">
        <v>8095</v>
      </c>
    </row>
    <row r="780" spans="1:1" x14ac:dyDescent="0.25">
      <c r="A780" t="s">
        <v>8096</v>
      </c>
    </row>
    <row r="781" spans="1:1" x14ac:dyDescent="0.25">
      <c r="A781" t="s">
        <v>8097</v>
      </c>
    </row>
    <row r="782" spans="1:1" x14ac:dyDescent="0.25">
      <c r="A782" t="s">
        <v>8098</v>
      </c>
    </row>
    <row r="783" spans="1:1" x14ac:dyDescent="0.25">
      <c r="A783" t="s">
        <v>8099</v>
      </c>
    </row>
    <row r="784" spans="1:1" x14ac:dyDescent="0.25">
      <c r="A784" t="s">
        <v>8100</v>
      </c>
    </row>
    <row r="785" spans="1:1" x14ac:dyDescent="0.25">
      <c r="A785" t="s">
        <v>8101</v>
      </c>
    </row>
    <row r="786" spans="1:1" x14ac:dyDescent="0.25">
      <c r="A786" t="s">
        <v>8102</v>
      </c>
    </row>
    <row r="787" spans="1:1" x14ac:dyDescent="0.25">
      <c r="A787" t="s">
        <v>8103</v>
      </c>
    </row>
    <row r="788" spans="1:1" x14ac:dyDescent="0.25">
      <c r="A788" t="s">
        <v>8104</v>
      </c>
    </row>
    <row r="789" spans="1:1" x14ac:dyDescent="0.25">
      <c r="A789" t="s">
        <v>8105</v>
      </c>
    </row>
    <row r="790" spans="1:1" x14ac:dyDescent="0.25">
      <c r="A790" t="s">
        <v>8106</v>
      </c>
    </row>
    <row r="791" spans="1:1" x14ac:dyDescent="0.25">
      <c r="A791" t="s">
        <v>8107</v>
      </c>
    </row>
    <row r="792" spans="1:1" x14ac:dyDescent="0.25">
      <c r="A792" t="s">
        <v>8108</v>
      </c>
    </row>
    <row r="793" spans="1:1" x14ac:dyDescent="0.25">
      <c r="A793" t="s">
        <v>8109</v>
      </c>
    </row>
    <row r="794" spans="1:1" x14ac:dyDescent="0.25">
      <c r="A794" t="s">
        <v>8110</v>
      </c>
    </row>
    <row r="795" spans="1:1" x14ac:dyDescent="0.25">
      <c r="A795" t="s">
        <v>8111</v>
      </c>
    </row>
    <row r="796" spans="1:1" x14ac:dyDescent="0.25">
      <c r="A796" t="s">
        <v>8112</v>
      </c>
    </row>
    <row r="797" spans="1:1" x14ac:dyDescent="0.25">
      <c r="A797" t="s">
        <v>8113</v>
      </c>
    </row>
    <row r="798" spans="1:1" x14ac:dyDescent="0.25">
      <c r="A798" t="s">
        <v>8114</v>
      </c>
    </row>
    <row r="799" spans="1:1" x14ac:dyDescent="0.25">
      <c r="A799" t="s">
        <v>8115</v>
      </c>
    </row>
    <row r="800" spans="1:1" x14ac:dyDescent="0.25">
      <c r="A800" t="s">
        <v>8116</v>
      </c>
    </row>
    <row r="801" spans="1:1" x14ac:dyDescent="0.25">
      <c r="A801" t="s">
        <v>8117</v>
      </c>
    </row>
    <row r="802" spans="1:1" x14ac:dyDescent="0.25">
      <c r="A802" t="s">
        <v>8118</v>
      </c>
    </row>
    <row r="803" spans="1:1" x14ac:dyDescent="0.25">
      <c r="A803" t="s">
        <v>8119</v>
      </c>
    </row>
    <row r="804" spans="1:1" x14ac:dyDescent="0.25">
      <c r="A804" t="s">
        <v>8120</v>
      </c>
    </row>
    <row r="805" spans="1:1" x14ac:dyDescent="0.25">
      <c r="A805" t="s">
        <v>8121</v>
      </c>
    </row>
    <row r="806" spans="1:1" x14ac:dyDescent="0.25">
      <c r="A806" t="s">
        <v>8122</v>
      </c>
    </row>
    <row r="807" spans="1:1" x14ac:dyDescent="0.25">
      <c r="A807" t="s">
        <v>8123</v>
      </c>
    </row>
    <row r="808" spans="1:1" x14ac:dyDescent="0.25">
      <c r="A808" t="s">
        <v>8124</v>
      </c>
    </row>
    <row r="809" spans="1:1" x14ac:dyDescent="0.25">
      <c r="A809" t="s">
        <v>8125</v>
      </c>
    </row>
    <row r="810" spans="1:1" x14ac:dyDescent="0.25">
      <c r="A810" t="s">
        <v>8126</v>
      </c>
    </row>
    <row r="811" spans="1:1" x14ac:dyDescent="0.25">
      <c r="A811" t="s">
        <v>8127</v>
      </c>
    </row>
    <row r="812" spans="1:1" x14ac:dyDescent="0.25">
      <c r="A812" t="s">
        <v>8128</v>
      </c>
    </row>
    <row r="813" spans="1:1" x14ac:dyDescent="0.25">
      <c r="A813" t="s">
        <v>8129</v>
      </c>
    </row>
    <row r="814" spans="1:1" x14ac:dyDescent="0.25">
      <c r="A814" t="s">
        <v>8130</v>
      </c>
    </row>
    <row r="815" spans="1:1" x14ac:dyDescent="0.25">
      <c r="A815" t="s">
        <v>8131</v>
      </c>
    </row>
    <row r="816" spans="1:1" x14ac:dyDescent="0.25">
      <c r="A816" t="s">
        <v>8132</v>
      </c>
    </row>
    <row r="817" spans="1:1" x14ac:dyDescent="0.25">
      <c r="A817" t="s">
        <v>8133</v>
      </c>
    </row>
    <row r="818" spans="1:1" x14ac:dyDescent="0.25">
      <c r="A818" t="s">
        <v>8134</v>
      </c>
    </row>
    <row r="819" spans="1:1" x14ac:dyDescent="0.25">
      <c r="A819" t="s">
        <v>8135</v>
      </c>
    </row>
    <row r="820" spans="1:1" x14ac:dyDescent="0.25">
      <c r="A820" t="s">
        <v>8136</v>
      </c>
    </row>
    <row r="821" spans="1:1" x14ac:dyDescent="0.25">
      <c r="A821" t="s">
        <v>8137</v>
      </c>
    </row>
    <row r="822" spans="1:1" x14ac:dyDescent="0.25">
      <c r="A822" t="s">
        <v>8138</v>
      </c>
    </row>
    <row r="823" spans="1:1" x14ac:dyDescent="0.25">
      <c r="A823" t="s">
        <v>8139</v>
      </c>
    </row>
    <row r="824" spans="1:1" x14ac:dyDescent="0.25">
      <c r="A824" t="s">
        <v>8140</v>
      </c>
    </row>
    <row r="825" spans="1:1" x14ac:dyDescent="0.25">
      <c r="A825" t="s">
        <v>8141</v>
      </c>
    </row>
    <row r="826" spans="1:1" x14ac:dyDescent="0.25">
      <c r="A826" t="s">
        <v>8142</v>
      </c>
    </row>
    <row r="827" spans="1:1" x14ac:dyDescent="0.25">
      <c r="A827" t="s">
        <v>8143</v>
      </c>
    </row>
    <row r="828" spans="1:1" x14ac:dyDescent="0.25">
      <c r="A828" t="s">
        <v>8144</v>
      </c>
    </row>
    <row r="829" spans="1:1" x14ac:dyDescent="0.25">
      <c r="A829" t="s">
        <v>8145</v>
      </c>
    </row>
    <row r="830" spans="1:1" x14ac:dyDescent="0.25">
      <c r="A830" t="s">
        <v>8146</v>
      </c>
    </row>
    <row r="831" spans="1:1" x14ac:dyDescent="0.25">
      <c r="A831" t="s">
        <v>8147</v>
      </c>
    </row>
    <row r="832" spans="1:1" x14ac:dyDescent="0.25">
      <c r="A832" t="s">
        <v>8148</v>
      </c>
    </row>
    <row r="833" spans="1:1" x14ac:dyDescent="0.25">
      <c r="A833" t="s">
        <v>8149</v>
      </c>
    </row>
    <row r="834" spans="1:1" x14ac:dyDescent="0.25">
      <c r="A834" t="s">
        <v>8150</v>
      </c>
    </row>
    <row r="835" spans="1:1" x14ac:dyDescent="0.25">
      <c r="A835" t="s">
        <v>8151</v>
      </c>
    </row>
    <row r="836" spans="1:1" x14ac:dyDescent="0.25">
      <c r="A836" t="s">
        <v>8152</v>
      </c>
    </row>
    <row r="837" spans="1:1" x14ac:dyDescent="0.25">
      <c r="A837" t="s">
        <v>8153</v>
      </c>
    </row>
    <row r="838" spans="1:1" x14ac:dyDescent="0.25">
      <c r="A838" t="s">
        <v>8154</v>
      </c>
    </row>
    <row r="839" spans="1:1" x14ac:dyDescent="0.25">
      <c r="A839" t="s">
        <v>8155</v>
      </c>
    </row>
    <row r="840" spans="1:1" x14ac:dyDescent="0.25">
      <c r="A840" t="s">
        <v>8156</v>
      </c>
    </row>
    <row r="841" spans="1:1" x14ac:dyDescent="0.25">
      <c r="A841" t="s">
        <v>8157</v>
      </c>
    </row>
    <row r="842" spans="1:1" x14ac:dyDescent="0.25">
      <c r="A842" t="s">
        <v>8158</v>
      </c>
    </row>
    <row r="843" spans="1:1" x14ac:dyDescent="0.25">
      <c r="A843" t="s">
        <v>8159</v>
      </c>
    </row>
    <row r="844" spans="1:1" x14ac:dyDescent="0.25">
      <c r="A844" t="s">
        <v>8160</v>
      </c>
    </row>
    <row r="845" spans="1:1" x14ac:dyDescent="0.25">
      <c r="A845" t="s">
        <v>8161</v>
      </c>
    </row>
    <row r="846" spans="1:1" x14ac:dyDescent="0.25">
      <c r="A846" t="s">
        <v>8162</v>
      </c>
    </row>
    <row r="847" spans="1:1" x14ac:dyDescent="0.25">
      <c r="A847" t="s">
        <v>8163</v>
      </c>
    </row>
    <row r="848" spans="1:1" x14ac:dyDescent="0.25">
      <c r="A848" t="s">
        <v>8164</v>
      </c>
    </row>
    <row r="849" spans="1:1" x14ac:dyDescent="0.25">
      <c r="A849" t="s">
        <v>8165</v>
      </c>
    </row>
    <row r="850" spans="1:1" x14ac:dyDescent="0.25">
      <c r="A850" t="s">
        <v>8166</v>
      </c>
    </row>
    <row r="851" spans="1:1" x14ac:dyDescent="0.25">
      <c r="A851" t="s">
        <v>8167</v>
      </c>
    </row>
    <row r="852" spans="1:1" x14ac:dyDescent="0.25">
      <c r="A852" t="s">
        <v>8168</v>
      </c>
    </row>
    <row r="853" spans="1:1" x14ac:dyDescent="0.25">
      <c r="A853" t="s">
        <v>8169</v>
      </c>
    </row>
    <row r="854" spans="1:1" x14ac:dyDescent="0.25">
      <c r="A854" t="s">
        <v>8170</v>
      </c>
    </row>
    <row r="855" spans="1:1" x14ac:dyDescent="0.25">
      <c r="A855" t="s">
        <v>8171</v>
      </c>
    </row>
    <row r="856" spans="1:1" x14ac:dyDescent="0.25">
      <c r="A856" t="s">
        <v>8172</v>
      </c>
    </row>
    <row r="857" spans="1:1" x14ac:dyDescent="0.25">
      <c r="A857" t="s">
        <v>8173</v>
      </c>
    </row>
    <row r="858" spans="1:1" x14ac:dyDescent="0.25">
      <c r="A858" t="s">
        <v>8174</v>
      </c>
    </row>
    <row r="859" spans="1:1" x14ac:dyDescent="0.25">
      <c r="A859" t="s">
        <v>8175</v>
      </c>
    </row>
    <row r="860" spans="1:1" x14ac:dyDescent="0.25">
      <c r="A860" t="s">
        <v>8176</v>
      </c>
    </row>
    <row r="861" spans="1:1" x14ac:dyDescent="0.25">
      <c r="A861" t="s">
        <v>8177</v>
      </c>
    </row>
    <row r="862" spans="1:1" x14ac:dyDescent="0.25">
      <c r="A862" t="s">
        <v>8178</v>
      </c>
    </row>
    <row r="863" spans="1:1" x14ac:dyDescent="0.25">
      <c r="A863" t="s">
        <v>8179</v>
      </c>
    </row>
    <row r="864" spans="1:1" x14ac:dyDescent="0.25">
      <c r="A864" t="s">
        <v>8180</v>
      </c>
    </row>
    <row r="865" spans="1:1" x14ac:dyDescent="0.25">
      <c r="A865" t="s">
        <v>8181</v>
      </c>
    </row>
    <row r="866" spans="1:1" x14ac:dyDescent="0.25">
      <c r="A866" t="s">
        <v>8182</v>
      </c>
    </row>
    <row r="867" spans="1:1" x14ac:dyDescent="0.25">
      <c r="A867" t="s">
        <v>8183</v>
      </c>
    </row>
    <row r="868" spans="1:1" x14ac:dyDescent="0.25">
      <c r="A868" t="s">
        <v>8184</v>
      </c>
    </row>
    <row r="869" spans="1:1" x14ac:dyDescent="0.25">
      <c r="A869" t="s">
        <v>8185</v>
      </c>
    </row>
    <row r="870" spans="1:1" x14ac:dyDescent="0.25">
      <c r="A870" t="s">
        <v>8186</v>
      </c>
    </row>
    <row r="871" spans="1:1" x14ac:dyDescent="0.25">
      <c r="A871" t="s">
        <v>8187</v>
      </c>
    </row>
    <row r="872" spans="1:1" x14ac:dyDescent="0.25">
      <c r="A872" t="s">
        <v>8188</v>
      </c>
    </row>
    <row r="873" spans="1:1" x14ac:dyDescent="0.25">
      <c r="A873" t="s">
        <v>8189</v>
      </c>
    </row>
    <row r="874" spans="1:1" x14ac:dyDescent="0.25">
      <c r="A874" t="s">
        <v>8190</v>
      </c>
    </row>
    <row r="875" spans="1:1" x14ac:dyDescent="0.25">
      <c r="A875" t="s">
        <v>8191</v>
      </c>
    </row>
    <row r="876" spans="1:1" x14ac:dyDescent="0.25">
      <c r="A876" t="s">
        <v>8192</v>
      </c>
    </row>
    <row r="877" spans="1:1" x14ac:dyDescent="0.25">
      <c r="A877" t="s">
        <v>8193</v>
      </c>
    </row>
    <row r="878" spans="1:1" x14ac:dyDescent="0.25">
      <c r="A878" t="s">
        <v>8194</v>
      </c>
    </row>
    <row r="879" spans="1:1" x14ac:dyDescent="0.25">
      <c r="A879" t="s">
        <v>8195</v>
      </c>
    </row>
    <row r="880" spans="1:1" x14ac:dyDescent="0.25">
      <c r="A880" t="s">
        <v>8196</v>
      </c>
    </row>
    <row r="881" spans="1:1" x14ac:dyDescent="0.25">
      <c r="A881" t="s">
        <v>8197</v>
      </c>
    </row>
    <row r="882" spans="1:1" x14ac:dyDescent="0.25">
      <c r="A882" t="s">
        <v>8198</v>
      </c>
    </row>
    <row r="883" spans="1:1" x14ac:dyDescent="0.25">
      <c r="A883" t="s">
        <v>8199</v>
      </c>
    </row>
    <row r="884" spans="1:1" x14ac:dyDescent="0.25">
      <c r="A884" t="s">
        <v>8200</v>
      </c>
    </row>
    <row r="885" spans="1:1" x14ac:dyDescent="0.25">
      <c r="A885" t="s">
        <v>8201</v>
      </c>
    </row>
    <row r="886" spans="1:1" x14ac:dyDescent="0.25">
      <c r="A886" t="s">
        <v>8202</v>
      </c>
    </row>
    <row r="887" spans="1:1" x14ac:dyDescent="0.25">
      <c r="A887" t="s">
        <v>8203</v>
      </c>
    </row>
    <row r="888" spans="1:1" x14ac:dyDescent="0.25">
      <c r="A888" t="s">
        <v>8204</v>
      </c>
    </row>
    <row r="889" spans="1:1" x14ac:dyDescent="0.25">
      <c r="A889" t="s">
        <v>8205</v>
      </c>
    </row>
    <row r="890" spans="1:1" x14ac:dyDescent="0.25">
      <c r="A890" t="s">
        <v>8206</v>
      </c>
    </row>
    <row r="891" spans="1:1" x14ac:dyDescent="0.25">
      <c r="A891" t="s">
        <v>8207</v>
      </c>
    </row>
    <row r="892" spans="1:1" x14ac:dyDescent="0.25">
      <c r="A892" t="s">
        <v>8208</v>
      </c>
    </row>
    <row r="893" spans="1:1" x14ac:dyDescent="0.25">
      <c r="A893" t="s">
        <v>8209</v>
      </c>
    </row>
    <row r="894" spans="1:1" x14ac:dyDescent="0.25">
      <c r="A894" t="s">
        <v>8210</v>
      </c>
    </row>
    <row r="895" spans="1:1" x14ac:dyDescent="0.25">
      <c r="A895" t="s">
        <v>8211</v>
      </c>
    </row>
    <row r="896" spans="1:1" x14ac:dyDescent="0.25">
      <c r="A896" t="s">
        <v>8212</v>
      </c>
    </row>
    <row r="897" spans="1:1" x14ac:dyDescent="0.25">
      <c r="A897" t="s">
        <v>8213</v>
      </c>
    </row>
    <row r="898" spans="1:1" x14ac:dyDescent="0.25">
      <c r="A898" t="s">
        <v>8214</v>
      </c>
    </row>
    <row r="899" spans="1:1" x14ac:dyDescent="0.25">
      <c r="A899" t="s">
        <v>8215</v>
      </c>
    </row>
    <row r="900" spans="1:1" x14ac:dyDescent="0.25">
      <c r="A900" t="s">
        <v>8216</v>
      </c>
    </row>
    <row r="901" spans="1:1" x14ac:dyDescent="0.25">
      <c r="A901" t="s">
        <v>8217</v>
      </c>
    </row>
    <row r="902" spans="1:1" x14ac:dyDescent="0.25">
      <c r="A902" t="s">
        <v>8218</v>
      </c>
    </row>
    <row r="903" spans="1:1" x14ac:dyDescent="0.25">
      <c r="A903" t="s">
        <v>8219</v>
      </c>
    </row>
    <row r="904" spans="1:1" x14ac:dyDescent="0.25">
      <c r="A904" t="s">
        <v>8220</v>
      </c>
    </row>
    <row r="905" spans="1:1" x14ac:dyDescent="0.25">
      <c r="A905" t="s">
        <v>8221</v>
      </c>
    </row>
    <row r="906" spans="1:1" x14ac:dyDescent="0.25">
      <c r="A906" t="s">
        <v>8222</v>
      </c>
    </row>
    <row r="907" spans="1:1" x14ac:dyDescent="0.25">
      <c r="A907" t="s">
        <v>8223</v>
      </c>
    </row>
    <row r="908" spans="1:1" x14ac:dyDescent="0.25">
      <c r="A908" t="s">
        <v>8224</v>
      </c>
    </row>
    <row r="909" spans="1:1" x14ac:dyDescent="0.25">
      <c r="A909" t="s">
        <v>8225</v>
      </c>
    </row>
    <row r="910" spans="1:1" x14ac:dyDescent="0.25">
      <c r="A910" t="s">
        <v>8226</v>
      </c>
    </row>
    <row r="911" spans="1:1" x14ac:dyDescent="0.25">
      <c r="A911" t="s">
        <v>8227</v>
      </c>
    </row>
    <row r="912" spans="1:1" x14ac:dyDescent="0.25">
      <c r="A912" t="s">
        <v>8228</v>
      </c>
    </row>
    <row r="913" spans="1:1" x14ac:dyDescent="0.25">
      <c r="A913" t="s">
        <v>8229</v>
      </c>
    </row>
    <row r="914" spans="1:1" x14ac:dyDescent="0.25">
      <c r="A914" t="s">
        <v>8230</v>
      </c>
    </row>
    <row r="915" spans="1:1" x14ac:dyDescent="0.25">
      <c r="A915" t="s">
        <v>8231</v>
      </c>
    </row>
    <row r="916" spans="1:1" x14ac:dyDescent="0.25">
      <c r="A916" t="s">
        <v>8232</v>
      </c>
    </row>
    <row r="917" spans="1:1" x14ac:dyDescent="0.25">
      <c r="A917" t="s">
        <v>8233</v>
      </c>
    </row>
    <row r="918" spans="1:1" x14ac:dyDescent="0.25">
      <c r="A918" t="s">
        <v>8234</v>
      </c>
    </row>
    <row r="919" spans="1:1" x14ac:dyDescent="0.25">
      <c r="A919" t="s">
        <v>8235</v>
      </c>
    </row>
    <row r="920" spans="1:1" x14ac:dyDescent="0.25">
      <c r="A920" t="s">
        <v>8236</v>
      </c>
    </row>
    <row r="921" spans="1:1" x14ac:dyDescent="0.25">
      <c r="A921" t="s">
        <v>8237</v>
      </c>
    </row>
    <row r="922" spans="1:1" x14ac:dyDescent="0.25">
      <c r="A922" t="s">
        <v>8238</v>
      </c>
    </row>
    <row r="923" spans="1:1" x14ac:dyDescent="0.25">
      <c r="A923" t="s">
        <v>8239</v>
      </c>
    </row>
    <row r="924" spans="1:1" x14ac:dyDescent="0.25">
      <c r="A924" t="s">
        <v>8240</v>
      </c>
    </row>
    <row r="925" spans="1:1" x14ac:dyDescent="0.25">
      <c r="A925" t="s">
        <v>8241</v>
      </c>
    </row>
    <row r="926" spans="1:1" x14ac:dyDescent="0.25">
      <c r="A926" t="s">
        <v>8242</v>
      </c>
    </row>
    <row r="927" spans="1:1" x14ac:dyDescent="0.25">
      <c r="A927" t="s">
        <v>8243</v>
      </c>
    </row>
    <row r="928" spans="1:1" x14ac:dyDescent="0.25">
      <c r="A928" t="s">
        <v>8244</v>
      </c>
    </row>
    <row r="929" spans="1:1" x14ac:dyDescent="0.25">
      <c r="A929" t="s">
        <v>8245</v>
      </c>
    </row>
    <row r="930" spans="1:1" x14ac:dyDescent="0.25">
      <c r="A930" t="s">
        <v>8246</v>
      </c>
    </row>
    <row r="931" spans="1:1" x14ac:dyDescent="0.25">
      <c r="A931" t="s">
        <v>8247</v>
      </c>
    </row>
    <row r="932" spans="1:1" x14ac:dyDescent="0.25">
      <c r="A932" t="s">
        <v>8248</v>
      </c>
    </row>
    <row r="933" spans="1:1" x14ac:dyDescent="0.25">
      <c r="A933" t="s">
        <v>8249</v>
      </c>
    </row>
    <row r="934" spans="1:1" x14ac:dyDescent="0.25">
      <c r="A934" t="s">
        <v>8250</v>
      </c>
    </row>
    <row r="935" spans="1:1" x14ac:dyDescent="0.25">
      <c r="A935" t="s">
        <v>8251</v>
      </c>
    </row>
    <row r="936" spans="1:1" x14ac:dyDescent="0.25">
      <c r="A936" t="s">
        <v>8252</v>
      </c>
    </row>
    <row r="937" spans="1:1" x14ac:dyDescent="0.25">
      <c r="A937" t="s">
        <v>8253</v>
      </c>
    </row>
    <row r="938" spans="1:1" x14ac:dyDescent="0.25">
      <c r="A938" t="s">
        <v>8254</v>
      </c>
    </row>
    <row r="939" spans="1:1" x14ac:dyDescent="0.25">
      <c r="A939" t="s">
        <v>8255</v>
      </c>
    </row>
    <row r="940" spans="1:1" x14ac:dyDescent="0.25">
      <c r="A940" t="s">
        <v>8256</v>
      </c>
    </row>
    <row r="941" spans="1:1" x14ac:dyDescent="0.25">
      <c r="A941" t="s">
        <v>8257</v>
      </c>
    </row>
    <row r="942" spans="1:1" x14ac:dyDescent="0.25">
      <c r="A942" t="s">
        <v>8258</v>
      </c>
    </row>
    <row r="943" spans="1:1" x14ac:dyDescent="0.25">
      <c r="A943" t="s">
        <v>8259</v>
      </c>
    </row>
    <row r="944" spans="1:1" x14ac:dyDescent="0.25">
      <c r="A944" t="s">
        <v>8260</v>
      </c>
    </row>
    <row r="945" spans="1:1" x14ac:dyDescent="0.25">
      <c r="A945" t="s">
        <v>8261</v>
      </c>
    </row>
    <row r="946" spans="1:1" x14ac:dyDescent="0.25">
      <c r="A946" t="s">
        <v>8262</v>
      </c>
    </row>
    <row r="947" spans="1:1" x14ac:dyDescent="0.25">
      <c r="A947" t="s">
        <v>8263</v>
      </c>
    </row>
    <row r="948" spans="1:1" x14ac:dyDescent="0.25">
      <c r="A948" t="s">
        <v>8264</v>
      </c>
    </row>
    <row r="949" spans="1:1" x14ac:dyDescent="0.25">
      <c r="A949" t="s">
        <v>8265</v>
      </c>
    </row>
    <row r="950" spans="1:1" x14ac:dyDescent="0.25">
      <c r="A950" t="s">
        <v>8266</v>
      </c>
    </row>
    <row r="951" spans="1:1" x14ac:dyDescent="0.25">
      <c r="A951" t="s">
        <v>8267</v>
      </c>
    </row>
    <row r="952" spans="1:1" x14ac:dyDescent="0.25">
      <c r="A952" t="s">
        <v>8268</v>
      </c>
    </row>
    <row r="953" spans="1:1" x14ac:dyDescent="0.25">
      <c r="A953" t="s">
        <v>8269</v>
      </c>
    </row>
    <row r="954" spans="1:1" x14ac:dyDescent="0.25">
      <c r="A954" t="s">
        <v>8270</v>
      </c>
    </row>
    <row r="955" spans="1:1" x14ac:dyDescent="0.25">
      <c r="A955" t="s">
        <v>8271</v>
      </c>
    </row>
    <row r="956" spans="1:1" x14ac:dyDescent="0.25">
      <c r="A956" t="s">
        <v>8272</v>
      </c>
    </row>
    <row r="957" spans="1:1" x14ac:dyDescent="0.25">
      <c r="A957" t="s">
        <v>8273</v>
      </c>
    </row>
    <row r="958" spans="1:1" x14ac:dyDescent="0.25">
      <c r="A958" t="s">
        <v>8274</v>
      </c>
    </row>
    <row r="959" spans="1:1" x14ac:dyDescent="0.25">
      <c r="A959" t="s">
        <v>8275</v>
      </c>
    </row>
    <row r="960" spans="1:1" x14ac:dyDescent="0.25">
      <c r="A960" t="s">
        <v>8276</v>
      </c>
    </row>
    <row r="961" spans="1:1" x14ac:dyDescent="0.25">
      <c r="A961" t="s">
        <v>8277</v>
      </c>
    </row>
    <row r="962" spans="1:1" x14ac:dyDescent="0.25">
      <c r="A962" t="s">
        <v>8278</v>
      </c>
    </row>
    <row r="963" spans="1:1" x14ac:dyDescent="0.25">
      <c r="A963" t="s">
        <v>8279</v>
      </c>
    </row>
    <row r="964" spans="1:1" x14ac:dyDescent="0.25">
      <c r="A964" t="s">
        <v>8280</v>
      </c>
    </row>
    <row r="965" spans="1:1" x14ac:dyDescent="0.25">
      <c r="A965" t="s">
        <v>8281</v>
      </c>
    </row>
    <row r="966" spans="1:1" x14ac:dyDescent="0.25">
      <c r="A966" t="s">
        <v>8282</v>
      </c>
    </row>
    <row r="967" spans="1:1" x14ac:dyDescent="0.25">
      <c r="A967" t="s">
        <v>8283</v>
      </c>
    </row>
    <row r="968" spans="1:1" x14ac:dyDescent="0.25">
      <c r="A968" t="s">
        <v>8284</v>
      </c>
    </row>
    <row r="969" spans="1:1" x14ac:dyDescent="0.25">
      <c r="A969" t="s">
        <v>8285</v>
      </c>
    </row>
    <row r="970" spans="1:1" x14ac:dyDescent="0.25">
      <c r="A970" t="s">
        <v>8286</v>
      </c>
    </row>
    <row r="971" spans="1:1" x14ac:dyDescent="0.25">
      <c r="A971" t="s">
        <v>8287</v>
      </c>
    </row>
    <row r="972" spans="1:1" x14ac:dyDescent="0.25">
      <c r="A972" t="s">
        <v>8288</v>
      </c>
    </row>
    <row r="973" spans="1:1" x14ac:dyDescent="0.25">
      <c r="A973" t="s">
        <v>8289</v>
      </c>
    </row>
    <row r="974" spans="1:1" x14ac:dyDescent="0.25">
      <c r="A974" t="s">
        <v>8290</v>
      </c>
    </row>
    <row r="975" spans="1:1" x14ac:dyDescent="0.25">
      <c r="A975" t="s">
        <v>8291</v>
      </c>
    </row>
    <row r="976" spans="1:1" x14ac:dyDescent="0.25">
      <c r="A976" t="s">
        <v>8292</v>
      </c>
    </row>
    <row r="977" spans="1:1" x14ac:dyDescent="0.25">
      <c r="A977" t="s">
        <v>8293</v>
      </c>
    </row>
    <row r="978" spans="1:1" x14ac:dyDescent="0.25">
      <c r="A978" t="s">
        <v>8294</v>
      </c>
    </row>
    <row r="979" spans="1:1" x14ac:dyDescent="0.25">
      <c r="A979" t="s">
        <v>8295</v>
      </c>
    </row>
    <row r="980" spans="1:1" x14ac:dyDescent="0.25">
      <c r="A980" t="s">
        <v>8296</v>
      </c>
    </row>
    <row r="981" spans="1:1" x14ac:dyDescent="0.25">
      <c r="A981" t="s">
        <v>8297</v>
      </c>
    </row>
    <row r="982" spans="1:1" x14ac:dyDescent="0.25">
      <c r="A982" t="s">
        <v>8298</v>
      </c>
    </row>
    <row r="983" spans="1:1" x14ac:dyDescent="0.25">
      <c r="A983" t="s">
        <v>8299</v>
      </c>
    </row>
    <row r="984" spans="1:1" x14ac:dyDescent="0.25">
      <c r="A984" t="s">
        <v>8300</v>
      </c>
    </row>
    <row r="985" spans="1:1" x14ac:dyDescent="0.25">
      <c r="A985" t="s">
        <v>8301</v>
      </c>
    </row>
    <row r="986" spans="1:1" x14ac:dyDescent="0.25">
      <c r="A986" t="s">
        <v>8302</v>
      </c>
    </row>
    <row r="987" spans="1:1" x14ac:dyDescent="0.25">
      <c r="A987" t="s">
        <v>8303</v>
      </c>
    </row>
    <row r="988" spans="1:1" x14ac:dyDescent="0.25">
      <c r="A988" t="s">
        <v>8304</v>
      </c>
    </row>
    <row r="989" spans="1:1" x14ac:dyDescent="0.25">
      <c r="A989" t="s">
        <v>8305</v>
      </c>
    </row>
    <row r="990" spans="1:1" x14ac:dyDescent="0.25">
      <c r="A990" t="s">
        <v>8306</v>
      </c>
    </row>
    <row r="991" spans="1:1" x14ac:dyDescent="0.25">
      <c r="A991" t="s">
        <v>8307</v>
      </c>
    </row>
    <row r="992" spans="1:1" x14ac:dyDescent="0.25">
      <c r="A992" t="s">
        <v>8308</v>
      </c>
    </row>
    <row r="993" spans="1:1" x14ac:dyDescent="0.25">
      <c r="A993" t="s">
        <v>8309</v>
      </c>
    </row>
    <row r="994" spans="1:1" x14ac:dyDescent="0.25">
      <c r="A994" t="s">
        <v>8310</v>
      </c>
    </row>
    <row r="995" spans="1:1" x14ac:dyDescent="0.25">
      <c r="A995" t="s">
        <v>8311</v>
      </c>
    </row>
    <row r="996" spans="1:1" x14ac:dyDescent="0.25">
      <c r="A996" t="s">
        <v>8312</v>
      </c>
    </row>
    <row r="997" spans="1:1" x14ac:dyDescent="0.25">
      <c r="A997" t="s">
        <v>8313</v>
      </c>
    </row>
    <row r="998" spans="1:1" x14ac:dyDescent="0.25">
      <c r="A998" t="s">
        <v>8314</v>
      </c>
    </row>
    <row r="999" spans="1:1" x14ac:dyDescent="0.25">
      <c r="A999" t="s">
        <v>8315</v>
      </c>
    </row>
    <row r="1001" spans="1:1" x14ac:dyDescent="0.25">
      <c r="A1001" t="s">
        <v>7186</v>
      </c>
    </row>
    <row r="1002" spans="1:1" x14ac:dyDescent="0.25">
      <c r="A1002" t="s">
        <v>8316</v>
      </c>
    </row>
    <row r="1003" spans="1:1" x14ac:dyDescent="0.25">
      <c r="A1003" t="s">
        <v>6813</v>
      </c>
    </row>
    <row r="1004" spans="1:1" x14ac:dyDescent="0.25">
      <c r="A1004" t="s">
        <v>2459</v>
      </c>
    </row>
    <row r="1005" spans="1:1" x14ac:dyDescent="0.25">
      <c r="A1005" t="s">
        <v>6814</v>
      </c>
    </row>
    <row r="1006" spans="1:1" x14ac:dyDescent="0.25">
      <c r="A1006" t="s">
        <v>8317</v>
      </c>
    </row>
    <row r="1008" spans="1:1" x14ac:dyDescent="0.25">
      <c r="A1008" t="s">
        <v>6815</v>
      </c>
    </row>
    <row r="1009" spans="1:1" x14ac:dyDescent="0.25">
      <c r="A1009" t="s">
        <v>8318</v>
      </c>
    </row>
    <row r="1010" spans="1:1" x14ac:dyDescent="0.25">
      <c r="A1010" t="s">
        <v>8319</v>
      </c>
    </row>
    <row r="1011" spans="1:1" x14ac:dyDescent="0.25">
      <c r="A1011" t="s">
        <v>8320</v>
      </c>
    </row>
    <row r="1012" spans="1:1" x14ac:dyDescent="0.25">
      <c r="A1012" t="s">
        <v>8321</v>
      </c>
    </row>
    <row r="1013" spans="1:1" x14ac:dyDescent="0.25">
      <c r="A1013" t="s">
        <v>8322</v>
      </c>
    </row>
    <row r="1014" spans="1:1" x14ac:dyDescent="0.25">
      <c r="A1014" t="s">
        <v>8323</v>
      </c>
    </row>
    <row r="1015" spans="1:1" x14ac:dyDescent="0.25">
      <c r="A1015" t="s">
        <v>8324</v>
      </c>
    </row>
    <row r="1016" spans="1:1" x14ac:dyDescent="0.25">
      <c r="A1016" t="s">
        <v>8325</v>
      </c>
    </row>
    <row r="1017" spans="1:1" x14ac:dyDescent="0.25">
      <c r="A1017" t="s">
        <v>8326</v>
      </c>
    </row>
    <row r="1018" spans="1:1" x14ac:dyDescent="0.25">
      <c r="A1018" t="s">
        <v>8327</v>
      </c>
    </row>
    <row r="1019" spans="1:1" x14ac:dyDescent="0.25">
      <c r="A1019" t="s">
        <v>8328</v>
      </c>
    </row>
    <row r="1020" spans="1:1" x14ac:dyDescent="0.25">
      <c r="A1020" t="s">
        <v>8329</v>
      </c>
    </row>
    <row r="1021" spans="1:1" x14ac:dyDescent="0.25">
      <c r="A1021" t="s">
        <v>8330</v>
      </c>
    </row>
    <row r="1022" spans="1:1" x14ac:dyDescent="0.25">
      <c r="A1022" t="s">
        <v>8331</v>
      </c>
    </row>
    <row r="1023" spans="1:1" x14ac:dyDescent="0.25">
      <c r="A1023" t="s">
        <v>8332</v>
      </c>
    </row>
    <row r="1024" spans="1:1" x14ac:dyDescent="0.25">
      <c r="A1024" t="s">
        <v>8333</v>
      </c>
    </row>
    <row r="1025" spans="1:1" x14ac:dyDescent="0.25">
      <c r="A1025" t="s">
        <v>8334</v>
      </c>
    </row>
    <row r="1026" spans="1:1" x14ac:dyDescent="0.25">
      <c r="A1026" t="s">
        <v>8335</v>
      </c>
    </row>
    <row r="1027" spans="1:1" x14ac:dyDescent="0.25">
      <c r="A1027" t="s">
        <v>8336</v>
      </c>
    </row>
    <row r="1028" spans="1:1" x14ac:dyDescent="0.25">
      <c r="A1028" t="s">
        <v>8337</v>
      </c>
    </row>
    <row r="1029" spans="1:1" x14ac:dyDescent="0.25">
      <c r="A1029" t="s">
        <v>8338</v>
      </c>
    </row>
    <row r="1030" spans="1:1" x14ac:dyDescent="0.25">
      <c r="A1030" t="s">
        <v>8339</v>
      </c>
    </row>
    <row r="1031" spans="1:1" x14ac:dyDescent="0.25">
      <c r="A1031" t="s">
        <v>8340</v>
      </c>
    </row>
    <row r="1032" spans="1:1" x14ac:dyDescent="0.25">
      <c r="A1032" t="s">
        <v>8341</v>
      </c>
    </row>
    <row r="1033" spans="1:1" x14ac:dyDescent="0.25">
      <c r="A1033" t="s">
        <v>8342</v>
      </c>
    </row>
    <row r="1034" spans="1:1" x14ac:dyDescent="0.25">
      <c r="A1034" t="s">
        <v>8343</v>
      </c>
    </row>
    <row r="1035" spans="1:1" x14ac:dyDescent="0.25">
      <c r="A1035" t="s">
        <v>8344</v>
      </c>
    </row>
    <row r="1036" spans="1:1" x14ac:dyDescent="0.25">
      <c r="A1036" t="s">
        <v>8345</v>
      </c>
    </row>
    <row r="1037" spans="1:1" x14ac:dyDescent="0.25">
      <c r="A1037" t="s">
        <v>8346</v>
      </c>
    </row>
    <row r="1038" spans="1:1" x14ac:dyDescent="0.25">
      <c r="A1038" t="s">
        <v>8347</v>
      </c>
    </row>
    <row r="1039" spans="1:1" x14ac:dyDescent="0.25">
      <c r="A1039" t="s">
        <v>8348</v>
      </c>
    </row>
    <row r="1040" spans="1:1" x14ac:dyDescent="0.25">
      <c r="A1040" t="s">
        <v>8349</v>
      </c>
    </row>
    <row r="1041" spans="1:1" x14ac:dyDescent="0.25">
      <c r="A1041" t="s">
        <v>8350</v>
      </c>
    </row>
    <row r="1042" spans="1:1" x14ac:dyDescent="0.25">
      <c r="A1042" t="s">
        <v>8351</v>
      </c>
    </row>
    <row r="1043" spans="1:1" x14ac:dyDescent="0.25">
      <c r="A1043" t="s">
        <v>8352</v>
      </c>
    </row>
    <row r="1044" spans="1:1" x14ac:dyDescent="0.25">
      <c r="A1044" t="s">
        <v>8353</v>
      </c>
    </row>
    <row r="1045" spans="1:1" x14ac:dyDescent="0.25">
      <c r="A1045" t="s">
        <v>8354</v>
      </c>
    </row>
    <row r="1046" spans="1:1" x14ac:dyDescent="0.25">
      <c r="A1046" t="s">
        <v>8355</v>
      </c>
    </row>
    <row r="1047" spans="1:1" x14ac:dyDescent="0.25">
      <c r="A1047" t="s">
        <v>8356</v>
      </c>
    </row>
    <row r="1048" spans="1:1" x14ac:dyDescent="0.25">
      <c r="A1048" t="s">
        <v>8357</v>
      </c>
    </row>
    <row r="1049" spans="1:1" x14ac:dyDescent="0.25">
      <c r="A1049" t="s">
        <v>8358</v>
      </c>
    </row>
    <row r="1050" spans="1:1" x14ac:dyDescent="0.25">
      <c r="A1050" t="s">
        <v>8359</v>
      </c>
    </row>
    <row r="1051" spans="1:1" x14ac:dyDescent="0.25">
      <c r="A1051" t="s">
        <v>8360</v>
      </c>
    </row>
    <row r="1052" spans="1:1" x14ac:dyDescent="0.25">
      <c r="A1052" t="s">
        <v>8361</v>
      </c>
    </row>
    <row r="1053" spans="1:1" x14ac:dyDescent="0.25">
      <c r="A1053" t="s">
        <v>8362</v>
      </c>
    </row>
    <row r="1054" spans="1:1" x14ac:dyDescent="0.25">
      <c r="A1054" t="s">
        <v>8363</v>
      </c>
    </row>
    <row r="1055" spans="1:1" x14ac:dyDescent="0.25">
      <c r="A1055" t="s">
        <v>8364</v>
      </c>
    </row>
    <row r="1056" spans="1:1" x14ac:dyDescent="0.25">
      <c r="A1056" t="s">
        <v>8365</v>
      </c>
    </row>
    <row r="1057" spans="1:1" x14ac:dyDescent="0.25">
      <c r="A1057" t="s">
        <v>8366</v>
      </c>
    </row>
    <row r="1058" spans="1:1" x14ac:dyDescent="0.25">
      <c r="A1058" t="s">
        <v>8367</v>
      </c>
    </row>
    <row r="1059" spans="1:1" x14ac:dyDescent="0.25">
      <c r="A1059" t="s">
        <v>8368</v>
      </c>
    </row>
    <row r="1060" spans="1:1" x14ac:dyDescent="0.25">
      <c r="A1060" t="s">
        <v>8369</v>
      </c>
    </row>
    <row r="1061" spans="1:1" x14ac:dyDescent="0.25">
      <c r="A1061" t="s">
        <v>8370</v>
      </c>
    </row>
    <row r="1062" spans="1:1" x14ac:dyDescent="0.25">
      <c r="A1062" t="s">
        <v>8371</v>
      </c>
    </row>
    <row r="1063" spans="1:1" x14ac:dyDescent="0.25">
      <c r="A1063" t="s">
        <v>8372</v>
      </c>
    </row>
    <row r="1064" spans="1:1" x14ac:dyDescent="0.25">
      <c r="A1064" t="s">
        <v>8373</v>
      </c>
    </row>
    <row r="1065" spans="1:1" x14ac:dyDescent="0.25">
      <c r="A1065" t="s">
        <v>8374</v>
      </c>
    </row>
    <row r="1066" spans="1:1" x14ac:dyDescent="0.25">
      <c r="A1066" t="s">
        <v>8375</v>
      </c>
    </row>
    <row r="1067" spans="1:1" x14ac:dyDescent="0.25">
      <c r="A1067" t="s">
        <v>8376</v>
      </c>
    </row>
    <row r="1068" spans="1:1" x14ac:dyDescent="0.25">
      <c r="A1068" t="s">
        <v>8377</v>
      </c>
    </row>
    <row r="1069" spans="1:1" x14ac:dyDescent="0.25">
      <c r="A1069" t="s">
        <v>8378</v>
      </c>
    </row>
    <row r="1070" spans="1:1" x14ac:dyDescent="0.25">
      <c r="A1070" t="s">
        <v>8379</v>
      </c>
    </row>
    <row r="1071" spans="1:1" x14ac:dyDescent="0.25">
      <c r="A1071" t="s">
        <v>8380</v>
      </c>
    </row>
    <row r="1072" spans="1:1" x14ac:dyDescent="0.25">
      <c r="A1072" t="s">
        <v>8381</v>
      </c>
    </row>
    <row r="1073" spans="1:1" x14ac:dyDescent="0.25">
      <c r="A1073" t="s">
        <v>8382</v>
      </c>
    </row>
    <row r="1074" spans="1:1" x14ac:dyDescent="0.25">
      <c r="A1074" t="s">
        <v>8383</v>
      </c>
    </row>
    <row r="1075" spans="1:1" x14ac:dyDescent="0.25">
      <c r="A1075" t="s">
        <v>8384</v>
      </c>
    </row>
    <row r="1076" spans="1:1" x14ac:dyDescent="0.25">
      <c r="A1076" t="s">
        <v>8385</v>
      </c>
    </row>
    <row r="1077" spans="1:1" x14ac:dyDescent="0.25">
      <c r="A1077" t="s">
        <v>8386</v>
      </c>
    </row>
    <row r="1078" spans="1:1" x14ac:dyDescent="0.25">
      <c r="A1078" t="s">
        <v>8387</v>
      </c>
    </row>
    <row r="1079" spans="1:1" x14ac:dyDescent="0.25">
      <c r="A1079" t="s">
        <v>8388</v>
      </c>
    </row>
    <row r="1080" spans="1:1" x14ac:dyDescent="0.25">
      <c r="A1080" t="s">
        <v>8389</v>
      </c>
    </row>
    <row r="1081" spans="1:1" x14ac:dyDescent="0.25">
      <c r="A1081" t="s">
        <v>8390</v>
      </c>
    </row>
    <row r="1082" spans="1:1" x14ac:dyDescent="0.25">
      <c r="A1082" t="s">
        <v>8391</v>
      </c>
    </row>
    <row r="1083" spans="1:1" x14ac:dyDescent="0.25">
      <c r="A1083" t="s">
        <v>8392</v>
      </c>
    </row>
    <row r="1084" spans="1:1" x14ac:dyDescent="0.25">
      <c r="A1084" t="s">
        <v>8393</v>
      </c>
    </row>
    <row r="1085" spans="1:1" x14ac:dyDescent="0.25">
      <c r="A1085" t="s">
        <v>8394</v>
      </c>
    </row>
    <row r="1086" spans="1:1" x14ac:dyDescent="0.25">
      <c r="A1086" t="s">
        <v>8395</v>
      </c>
    </row>
    <row r="1087" spans="1:1" x14ac:dyDescent="0.25">
      <c r="A1087" t="s">
        <v>8396</v>
      </c>
    </row>
    <row r="1088" spans="1:1" x14ac:dyDescent="0.25">
      <c r="A1088" t="s">
        <v>8397</v>
      </c>
    </row>
    <row r="1089" spans="1:1" x14ac:dyDescent="0.25">
      <c r="A1089" t="s">
        <v>8398</v>
      </c>
    </row>
    <row r="1090" spans="1:1" x14ac:dyDescent="0.25">
      <c r="A1090" t="s">
        <v>8399</v>
      </c>
    </row>
    <row r="1091" spans="1:1" x14ac:dyDescent="0.25">
      <c r="A1091" t="s">
        <v>8400</v>
      </c>
    </row>
    <row r="1092" spans="1:1" x14ac:dyDescent="0.25">
      <c r="A1092" t="s">
        <v>8401</v>
      </c>
    </row>
    <row r="1093" spans="1:1" x14ac:dyDescent="0.25">
      <c r="A1093" t="s">
        <v>8402</v>
      </c>
    </row>
    <row r="1094" spans="1:1" x14ac:dyDescent="0.25">
      <c r="A1094" t="s">
        <v>8403</v>
      </c>
    </row>
    <row r="1095" spans="1:1" x14ac:dyDescent="0.25">
      <c r="A1095" t="s">
        <v>8404</v>
      </c>
    </row>
    <row r="1096" spans="1:1" x14ac:dyDescent="0.25">
      <c r="A1096" t="s">
        <v>8405</v>
      </c>
    </row>
    <row r="1097" spans="1:1" x14ac:dyDescent="0.25">
      <c r="A1097" t="s">
        <v>8406</v>
      </c>
    </row>
    <row r="1098" spans="1:1" x14ac:dyDescent="0.25">
      <c r="A1098" t="s">
        <v>8407</v>
      </c>
    </row>
    <row r="1099" spans="1:1" x14ac:dyDescent="0.25">
      <c r="A1099" t="s">
        <v>8408</v>
      </c>
    </row>
    <row r="1100" spans="1:1" x14ac:dyDescent="0.25">
      <c r="A1100" t="s">
        <v>8409</v>
      </c>
    </row>
    <row r="1101" spans="1:1" x14ac:dyDescent="0.25">
      <c r="A1101" t="s">
        <v>8410</v>
      </c>
    </row>
    <row r="1102" spans="1:1" x14ac:dyDescent="0.25">
      <c r="A1102" t="s">
        <v>8411</v>
      </c>
    </row>
    <row r="1103" spans="1:1" x14ac:dyDescent="0.25">
      <c r="A1103" t="s">
        <v>8412</v>
      </c>
    </row>
    <row r="1104" spans="1:1" x14ac:dyDescent="0.25">
      <c r="A1104" t="s">
        <v>8413</v>
      </c>
    </row>
    <row r="1105" spans="1:1" x14ac:dyDescent="0.25">
      <c r="A1105" t="s">
        <v>8414</v>
      </c>
    </row>
    <row r="1106" spans="1:1" x14ac:dyDescent="0.25">
      <c r="A1106" t="s">
        <v>8415</v>
      </c>
    </row>
    <row r="1107" spans="1:1" x14ac:dyDescent="0.25">
      <c r="A1107" t="s">
        <v>8416</v>
      </c>
    </row>
    <row r="1108" spans="1:1" x14ac:dyDescent="0.25">
      <c r="A1108" t="s">
        <v>8417</v>
      </c>
    </row>
    <row r="1109" spans="1:1" x14ac:dyDescent="0.25">
      <c r="A1109" t="s">
        <v>8418</v>
      </c>
    </row>
    <row r="1110" spans="1:1" x14ac:dyDescent="0.25">
      <c r="A1110" t="s">
        <v>8419</v>
      </c>
    </row>
    <row r="1111" spans="1:1" x14ac:dyDescent="0.25">
      <c r="A1111" t="s">
        <v>8420</v>
      </c>
    </row>
    <row r="1112" spans="1:1" x14ac:dyDescent="0.25">
      <c r="A1112" t="s">
        <v>8421</v>
      </c>
    </row>
    <row r="1113" spans="1:1" x14ac:dyDescent="0.25">
      <c r="A1113" t="s">
        <v>8422</v>
      </c>
    </row>
    <row r="1114" spans="1:1" x14ac:dyDescent="0.25">
      <c r="A1114" t="s">
        <v>8423</v>
      </c>
    </row>
    <row r="1115" spans="1:1" x14ac:dyDescent="0.25">
      <c r="A1115" t="s">
        <v>8424</v>
      </c>
    </row>
    <row r="1116" spans="1:1" x14ac:dyDescent="0.25">
      <c r="A1116" t="s">
        <v>8425</v>
      </c>
    </row>
    <row r="1117" spans="1:1" x14ac:dyDescent="0.25">
      <c r="A1117" t="s">
        <v>8426</v>
      </c>
    </row>
    <row r="1118" spans="1:1" x14ac:dyDescent="0.25">
      <c r="A1118" t="s">
        <v>8427</v>
      </c>
    </row>
    <row r="1119" spans="1:1" x14ac:dyDescent="0.25">
      <c r="A1119" t="s">
        <v>8428</v>
      </c>
    </row>
    <row r="1120" spans="1:1" x14ac:dyDescent="0.25">
      <c r="A1120" t="s">
        <v>8429</v>
      </c>
    </row>
    <row r="1121" spans="1:1" x14ac:dyDescent="0.25">
      <c r="A1121" t="s">
        <v>8430</v>
      </c>
    </row>
    <row r="1122" spans="1:1" x14ac:dyDescent="0.25">
      <c r="A1122" t="s">
        <v>8431</v>
      </c>
    </row>
    <row r="1123" spans="1:1" x14ac:dyDescent="0.25">
      <c r="A1123" t="s">
        <v>8432</v>
      </c>
    </row>
    <row r="1124" spans="1:1" x14ac:dyDescent="0.25">
      <c r="A1124" t="s">
        <v>8433</v>
      </c>
    </row>
    <row r="1125" spans="1:1" x14ac:dyDescent="0.25">
      <c r="A1125" t="s">
        <v>8434</v>
      </c>
    </row>
    <row r="1126" spans="1:1" x14ac:dyDescent="0.25">
      <c r="A1126" t="s">
        <v>8435</v>
      </c>
    </row>
    <row r="1127" spans="1:1" x14ac:dyDescent="0.25">
      <c r="A1127" t="s">
        <v>8436</v>
      </c>
    </row>
    <row r="1128" spans="1:1" x14ac:dyDescent="0.25">
      <c r="A1128" t="s">
        <v>8437</v>
      </c>
    </row>
    <row r="1129" spans="1:1" x14ac:dyDescent="0.25">
      <c r="A1129" t="s">
        <v>8438</v>
      </c>
    </row>
    <row r="1130" spans="1:1" x14ac:dyDescent="0.25">
      <c r="A1130" t="s">
        <v>8439</v>
      </c>
    </row>
    <row r="1131" spans="1:1" x14ac:dyDescent="0.25">
      <c r="A1131" t="s">
        <v>8440</v>
      </c>
    </row>
    <row r="1132" spans="1:1" x14ac:dyDescent="0.25">
      <c r="A1132" t="s">
        <v>8441</v>
      </c>
    </row>
    <row r="1133" spans="1:1" x14ac:dyDescent="0.25">
      <c r="A1133" t="s">
        <v>8442</v>
      </c>
    </row>
    <row r="1134" spans="1:1" x14ac:dyDescent="0.25">
      <c r="A1134" t="s">
        <v>8443</v>
      </c>
    </row>
    <row r="1135" spans="1:1" x14ac:dyDescent="0.25">
      <c r="A1135" t="s">
        <v>8444</v>
      </c>
    </row>
    <row r="1136" spans="1:1" x14ac:dyDescent="0.25">
      <c r="A1136" t="s">
        <v>8445</v>
      </c>
    </row>
    <row r="1137" spans="1:1" x14ac:dyDescent="0.25">
      <c r="A1137" t="s">
        <v>8446</v>
      </c>
    </row>
    <row r="1138" spans="1:1" x14ac:dyDescent="0.25">
      <c r="A1138" t="s">
        <v>8447</v>
      </c>
    </row>
    <row r="1139" spans="1:1" x14ac:dyDescent="0.25">
      <c r="A1139" t="s">
        <v>8448</v>
      </c>
    </row>
    <row r="1140" spans="1:1" x14ac:dyDescent="0.25">
      <c r="A1140" t="s">
        <v>8449</v>
      </c>
    </row>
    <row r="1141" spans="1:1" x14ac:dyDescent="0.25">
      <c r="A1141" t="s">
        <v>8450</v>
      </c>
    </row>
    <row r="1142" spans="1:1" x14ac:dyDescent="0.25">
      <c r="A1142" t="s">
        <v>8451</v>
      </c>
    </row>
    <row r="1143" spans="1:1" x14ac:dyDescent="0.25">
      <c r="A1143" t="s">
        <v>8452</v>
      </c>
    </row>
    <row r="1144" spans="1:1" x14ac:dyDescent="0.25">
      <c r="A1144" t="s">
        <v>8453</v>
      </c>
    </row>
    <row r="1145" spans="1:1" x14ac:dyDescent="0.25">
      <c r="A1145" t="s">
        <v>8454</v>
      </c>
    </row>
    <row r="1146" spans="1:1" x14ac:dyDescent="0.25">
      <c r="A1146" t="s">
        <v>8455</v>
      </c>
    </row>
    <row r="1147" spans="1:1" x14ac:dyDescent="0.25">
      <c r="A1147" t="s">
        <v>8456</v>
      </c>
    </row>
    <row r="1148" spans="1:1" x14ac:dyDescent="0.25">
      <c r="A1148" t="s">
        <v>8457</v>
      </c>
    </row>
    <row r="1149" spans="1:1" x14ac:dyDescent="0.25">
      <c r="A1149" t="s">
        <v>8458</v>
      </c>
    </row>
    <row r="1150" spans="1:1" x14ac:dyDescent="0.25">
      <c r="A1150" t="s">
        <v>8459</v>
      </c>
    </row>
    <row r="1151" spans="1:1" x14ac:dyDescent="0.25">
      <c r="A1151" t="s">
        <v>8460</v>
      </c>
    </row>
    <row r="1152" spans="1:1" x14ac:dyDescent="0.25">
      <c r="A1152" t="s">
        <v>8461</v>
      </c>
    </row>
    <row r="1153" spans="1:1" x14ac:dyDescent="0.25">
      <c r="A1153" t="s">
        <v>8462</v>
      </c>
    </row>
    <row r="1154" spans="1:1" x14ac:dyDescent="0.25">
      <c r="A1154" t="s">
        <v>8463</v>
      </c>
    </row>
    <row r="1155" spans="1:1" x14ac:dyDescent="0.25">
      <c r="A1155" t="s">
        <v>8464</v>
      </c>
    </row>
    <row r="1156" spans="1:1" x14ac:dyDescent="0.25">
      <c r="A1156" t="s">
        <v>8465</v>
      </c>
    </row>
    <row r="1157" spans="1:1" x14ac:dyDescent="0.25">
      <c r="A1157" t="s">
        <v>8466</v>
      </c>
    </row>
    <row r="1158" spans="1:1" x14ac:dyDescent="0.25">
      <c r="A1158" t="s">
        <v>8467</v>
      </c>
    </row>
    <row r="1159" spans="1:1" x14ac:dyDescent="0.25">
      <c r="A1159" t="s">
        <v>8468</v>
      </c>
    </row>
    <row r="1160" spans="1:1" x14ac:dyDescent="0.25">
      <c r="A1160" t="s">
        <v>8469</v>
      </c>
    </row>
    <row r="1161" spans="1:1" x14ac:dyDescent="0.25">
      <c r="A1161" t="s">
        <v>8470</v>
      </c>
    </row>
    <row r="1162" spans="1:1" x14ac:dyDescent="0.25">
      <c r="A1162" t="s">
        <v>8471</v>
      </c>
    </row>
    <row r="1163" spans="1:1" x14ac:dyDescent="0.25">
      <c r="A1163" t="s">
        <v>8472</v>
      </c>
    </row>
    <row r="1164" spans="1:1" x14ac:dyDescent="0.25">
      <c r="A1164" t="s">
        <v>8473</v>
      </c>
    </row>
    <row r="1165" spans="1:1" x14ac:dyDescent="0.25">
      <c r="A1165" t="s">
        <v>8474</v>
      </c>
    </row>
    <row r="1166" spans="1:1" x14ac:dyDescent="0.25">
      <c r="A1166" t="s">
        <v>8475</v>
      </c>
    </row>
    <row r="1167" spans="1:1" x14ac:dyDescent="0.25">
      <c r="A1167" t="s">
        <v>8476</v>
      </c>
    </row>
    <row r="1168" spans="1:1" x14ac:dyDescent="0.25">
      <c r="A1168" t="s">
        <v>8477</v>
      </c>
    </row>
    <row r="1169" spans="1:1" x14ac:dyDescent="0.25">
      <c r="A1169" t="s">
        <v>8478</v>
      </c>
    </row>
    <row r="1170" spans="1:1" x14ac:dyDescent="0.25">
      <c r="A1170" t="s">
        <v>8479</v>
      </c>
    </row>
    <row r="1171" spans="1:1" x14ac:dyDescent="0.25">
      <c r="A1171" t="s">
        <v>8480</v>
      </c>
    </row>
    <row r="1172" spans="1:1" x14ac:dyDescent="0.25">
      <c r="A1172" t="s">
        <v>8481</v>
      </c>
    </row>
    <row r="1173" spans="1:1" x14ac:dyDescent="0.25">
      <c r="A1173" t="s">
        <v>8482</v>
      </c>
    </row>
    <row r="1174" spans="1:1" x14ac:dyDescent="0.25">
      <c r="A1174" t="s">
        <v>8483</v>
      </c>
    </row>
    <row r="1175" spans="1:1" x14ac:dyDescent="0.25">
      <c r="A1175" t="s">
        <v>8484</v>
      </c>
    </row>
    <row r="1176" spans="1:1" x14ac:dyDescent="0.25">
      <c r="A1176" t="s">
        <v>8485</v>
      </c>
    </row>
    <row r="1177" spans="1:1" x14ac:dyDescent="0.25">
      <c r="A1177" t="s">
        <v>8486</v>
      </c>
    </row>
    <row r="1178" spans="1:1" x14ac:dyDescent="0.25">
      <c r="A1178" t="s">
        <v>8487</v>
      </c>
    </row>
    <row r="1179" spans="1:1" x14ac:dyDescent="0.25">
      <c r="A1179" t="s">
        <v>8488</v>
      </c>
    </row>
    <row r="1180" spans="1:1" x14ac:dyDescent="0.25">
      <c r="A1180" t="s">
        <v>8489</v>
      </c>
    </row>
    <row r="1181" spans="1:1" x14ac:dyDescent="0.25">
      <c r="A1181" t="s">
        <v>8490</v>
      </c>
    </row>
    <row r="1182" spans="1:1" x14ac:dyDescent="0.25">
      <c r="A1182" t="s">
        <v>8491</v>
      </c>
    </row>
    <row r="1183" spans="1:1" x14ac:dyDescent="0.25">
      <c r="A1183" t="s">
        <v>8492</v>
      </c>
    </row>
    <row r="1184" spans="1:1" x14ac:dyDescent="0.25">
      <c r="A1184" t="s">
        <v>8493</v>
      </c>
    </row>
    <row r="1185" spans="1:1" x14ac:dyDescent="0.25">
      <c r="A1185" t="s">
        <v>8494</v>
      </c>
    </row>
    <row r="1186" spans="1:1" x14ac:dyDescent="0.25">
      <c r="A1186" t="s">
        <v>8495</v>
      </c>
    </row>
    <row r="1187" spans="1:1" x14ac:dyDescent="0.25">
      <c r="A1187" t="s">
        <v>8496</v>
      </c>
    </row>
    <row r="1188" spans="1:1" x14ac:dyDescent="0.25">
      <c r="A1188" t="s">
        <v>8497</v>
      </c>
    </row>
    <row r="1189" spans="1:1" x14ac:dyDescent="0.25">
      <c r="A1189" t="s">
        <v>8498</v>
      </c>
    </row>
    <row r="1190" spans="1:1" x14ac:dyDescent="0.25">
      <c r="A1190" t="s">
        <v>8499</v>
      </c>
    </row>
    <row r="1191" spans="1:1" x14ac:dyDescent="0.25">
      <c r="A1191" t="s">
        <v>8500</v>
      </c>
    </row>
    <row r="1192" spans="1:1" x14ac:dyDescent="0.25">
      <c r="A1192" t="s">
        <v>8501</v>
      </c>
    </row>
    <row r="1193" spans="1:1" x14ac:dyDescent="0.25">
      <c r="A1193" t="s">
        <v>8502</v>
      </c>
    </row>
    <row r="1194" spans="1:1" x14ac:dyDescent="0.25">
      <c r="A1194" t="s">
        <v>8503</v>
      </c>
    </row>
    <row r="1195" spans="1:1" x14ac:dyDescent="0.25">
      <c r="A1195" t="s">
        <v>8504</v>
      </c>
    </row>
    <row r="1196" spans="1:1" x14ac:dyDescent="0.25">
      <c r="A1196" t="s">
        <v>8505</v>
      </c>
    </row>
    <row r="1197" spans="1:1" x14ac:dyDescent="0.25">
      <c r="A1197" t="s">
        <v>8506</v>
      </c>
    </row>
    <row r="1198" spans="1:1" x14ac:dyDescent="0.25">
      <c r="A1198" t="s">
        <v>8507</v>
      </c>
    </row>
    <row r="1199" spans="1:1" x14ac:dyDescent="0.25">
      <c r="A1199" t="s">
        <v>8508</v>
      </c>
    </row>
    <row r="1200" spans="1:1" x14ac:dyDescent="0.25">
      <c r="A1200" t="s">
        <v>8509</v>
      </c>
    </row>
    <row r="1201" spans="1:1" x14ac:dyDescent="0.25">
      <c r="A1201" t="s">
        <v>8510</v>
      </c>
    </row>
    <row r="1202" spans="1:1" x14ac:dyDescent="0.25">
      <c r="A1202" t="s">
        <v>8511</v>
      </c>
    </row>
    <row r="1203" spans="1:1" x14ac:dyDescent="0.25">
      <c r="A1203" t="s">
        <v>8512</v>
      </c>
    </row>
    <row r="1204" spans="1:1" x14ac:dyDescent="0.25">
      <c r="A1204" t="s">
        <v>8513</v>
      </c>
    </row>
    <row r="1205" spans="1:1" x14ac:dyDescent="0.25">
      <c r="A1205" t="s">
        <v>8514</v>
      </c>
    </row>
    <row r="1206" spans="1:1" x14ac:dyDescent="0.25">
      <c r="A1206" t="s">
        <v>8515</v>
      </c>
    </row>
    <row r="1207" spans="1:1" x14ac:dyDescent="0.25">
      <c r="A1207" t="s">
        <v>8516</v>
      </c>
    </row>
    <row r="1208" spans="1:1" x14ac:dyDescent="0.25">
      <c r="A1208" t="s">
        <v>8517</v>
      </c>
    </row>
    <row r="1209" spans="1:1" x14ac:dyDescent="0.25">
      <c r="A1209" t="s">
        <v>8518</v>
      </c>
    </row>
    <row r="1210" spans="1:1" x14ac:dyDescent="0.25">
      <c r="A1210" t="s">
        <v>8519</v>
      </c>
    </row>
    <row r="1211" spans="1:1" x14ac:dyDescent="0.25">
      <c r="A1211" t="s">
        <v>8520</v>
      </c>
    </row>
    <row r="1212" spans="1:1" x14ac:dyDescent="0.25">
      <c r="A1212" t="s">
        <v>8521</v>
      </c>
    </row>
    <row r="1213" spans="1:1" x14ac:dyDescent="0.25">
      <c r="A1213" t="s">
        <v>8522</v>
      </c>
    </row>
    <row r="1214" spans="1:1" x14ac:dyDescent="0.25">
      <c r="A1214" t="s">
        <v>8523</v>
      </c>
    </row>
    <row r="1215" spans="1:1" x14ac:dyDescent="0.25">
      <c r="A1215" t="s">
        <v>8524</v>
      </c>
    </row>
    <row r="1216" spans="1:1" x14ac:dyDescent="0.25">
      <c r="A1216" t="s">
        <v>8525</v>
      </c>
    </row>
    <row r="1217" spans="1:1" x14ac:dyDescent="0.25">
      <c r="A1217" t="s">
        <v>8526</v>
      </c>
    </row>
    <row r="1218" spans="1:1" x14ac:dyDescent="0.25">
      <c r="A1218" t="s">
        <v>8527</v>
      </c>
    </row>
    <row r="1219" spans="1:1" x14ac:dyDescent="0.25">
      <c r="A1219" t="s">
        <v>8528</v>
      </c>
    </row>
    <row r="1220" spans="1:1" x14ac:dyDescent="0.25">
      <c r="A1220" t="s">
        <v>8529</v>
      </c>
    </row>
    <row r="1221" spans="1:1" x14ac:dyDescent="0.25">
      <c r="A1221" t="s">
        <v>8530</v>
      </c>
    </row>
    <row r="1222" spans="1:1" x14ac:dyDescent="0.25">
      <c r="A1222" t="s">
        <v>8531</v>
      </c>
    </row>
    <row r="1223" spans="1:1" x14ac:dyDescent="0.25">
      <c r="A1223" t="s">
        <v>8532</v>
      </c>
    </row>
    <row r="1224" spans="1:1" x14ac:dyDescent="0.25">
      <c r="A1224" t="s">
        <v>8533</v>
      </c>
    </row>
    <row r="1225" spans="1:1" x14ac:dyDescent="0.25">
      <c r="A1225" t="s">
        <v>8534</v>
      </c>
    </row>
    <row r="1226" spans="1:1" x14ac:dyDescent="0.25">
      <c r="A1226" t="s">
        <v>8535</v>
      </c>
    </row>
    <row r="1227" spans="1:1" x14ac:dyDescent="0.25">
      <c r="A1227" t="s">
        <v>8536</v>
      </c>
    </row>
    <row r="1228" spans="1:1" x14ac:dyDescent="0.25">
      <c r="A1228" t="s">
        <v>8537</v>
      </c>
    </row>
    <row r="1229" spans="1:1" x14ac:dyDescent="0.25">
      <c r="A1229" t="s">
        <v>8538</v>
      </c>
    </row>
    <row r="1230" spans="1:1" x14ac:dyDescent="0.25">
      <c r="A1230" t="s">
        <v>8539</v>
      </c>
    </row>
    <row r="1231" spans="1:1" x14ac:dyDescent="0.25">
      <c r="A1231" t="s">
        <v>8540</v>
      </c>
    </row>
    <row r="1232" spans="1:1" x14ac:dyDescent="0.25">
      <c r="A1232" t="s">
        <v>8541</v>
      </c>
    </row>
    <row r="1233" spans="1:1" x14ac:dyDescent="0.25">
      <c r="A1233" t="s">
        <v>8542</v>
      </c>
    </row>
    <row r="1234" spans="1:1" x14ac:dyDescent="0.25">
      <c r="A1234" t="s">
        <v>8543</v>
      </c>
    </row>
    <row r="1235" spans="1:1" x14ac:dyDescent="0.25">
      <c r="A1235" t="s">
        <v>8544</v>
      </c>
    </row>
    <row r="1236" spans="1:1" x14ac:dyDescent="0.25">
      <c r="A1236" t="s">
        <v>8545</v>
      </c>
    </row>
    <row r="1237" spans="1:1" x14ac:dyDescent="0.25">
      <c r="A1237" t="s">
        <v>8546</v>
      </c>
    </row>
    <row r="1238" spans="1:1" x14ac:dyDescent="0.25">
      <c r="A1238" t="s">
        <v>8547</v>
      </c>
    </row>
    <row r="1239" spans="1:1" x14ac:dyDescent="0.25">
      <c r="A1239" t="s">
        <v>8548</v>
      </c>
    </row>
    <row r="1240" spans="1:1" x14ac:dyDescent="0.25">
      <c r="A1240" t="s">
        <v>8549</v>
      </c>
    </row>
    <row r="1241" spans="1:1" x14ac:dyDescent="0.25">
      <c r="A1241" t="s">
        <v>8550</v>
      </c>
    </row>
    <row r="1242" spans="1:1" x14ac:dyDescent="0.25">
      <c r="A1242" t="s">
        <v>8551</v>
      </c>
    </row>
    <row r="1243" spans="1:1" x14ac:dyDescent="0.25">
      <c r="A1243" t="s">
        <v>8552</v>
      </c>
    </row>
    <row r="1244" spans="1:1" x14ac:dyDescent="0.25">
      <c r="A1244" t="s">
        <v>8553</v>
      </c>
    </row>
    <row r="1245" spans="1:1" x14ac:dyDescent="0.25">
      <c r="A1245" t="s">
        <v>8554</v>
      </c>
    </row>
    <row r="1246" spans="1:1" x14ac:dyDescent="0.25">
      <c r="A1246" t="s">
        <v>8555</v>
      </c>
    </row>
    <row r="1247" spans="1:1" x14ac:dyDescent="0.25">
      <c r="A1247" t="s">
        <v>8556</v>
      </c>
    </row>
    <row r="1248" spans="1:1" x14ac:dyDescent="0.25">
      <c r="A1248" t="s">
        <v>8557</v>
      </c>
    </row>
    <row r="1249" spans="1:1" x14ac:dyDescent="0.25">
      <c r="A1249" t="s">
        <v>8558</v>
      </c>
    </row>
    <row r="1250" spans="1:1" x14ac:dyDescent="0.25">
      <c r="A1250" t="s">
        <v>8559</v>
      </c>
    </row>
    <row r="1251" spans="1:1" x14ac:dyDescent="0.25">
      <c r="A1251" t="s">
        <v>8560</v>
      </c>
    </row>
    <row r="1252" spans="1:1" x14ac:dyDescent="0.25">
      <c r="A1252" t="s">
        <v>8561</v>
      </c>
    </row>
    <row r="1253" spans="1:1" x14ac:dyDescent="0.25">
      <c r="A1253" t="s">
        <v>8562</v>
      </c>
    </row>
    <row r="1254" spans="1:1" x14ac:dyDescent="0.25">
      <c r="A1254" t="s">
        <v>8563</v>
      </c>
    </row>
    <row r="1255" spans="1:1" x14ac:dyDescent="0.25">
      <c r="A1255" t="s">
        <v>8564</v>
      </c>
    </row>
    <row r="1256" spans="1:1" x14ac:dyDescent="0.25">
      <c r="A1256" t="s">
        <v>8565</v>
      </c>
    </row>
    <row r="1257" spans="1:1" x14ac:dyDescent="0.25">
      <c r="A1257" t="s">
        <v>8566</v>
      </c>
    </row>
    <row r="1258" spans="1:1" x14ac:dyDescent="0.25">
      <c r="A1258" t="s">
        <v>8567</v>
      </c>
    </row>
    <row r="1259" spans="1:1" x14ac:dyDescent="0.25">
      <c r="A1259" t="s">
        <v>8568</v>
      </c>
    </row>
    <row r="1260" spans="1:1" x14ac:dyDescent="0.25">
      <c r="A1260" t="s">
        <v>8569</v>
      </c>
    </row>
    <row r="1261" spans="1:1" x14ac:dyDescent="0.25">
      <c r="A1261" t="s">
        <v>8570</v>
      </c>
    </row>
    <row r="1262" spans="1:1" x14ac:dyDescent="0.25">
      <c r="A1262" t="s">
        <v>8571</v>
      </c>
    </row>
    <row r="1263" spans="1:1" x14ac:dyDescent="0.25">
      <c r="A1263" t="s">
        <v>8572</v>
      </c>
    </row>
    <row r="1264" spans="1:1" x14ac:dyDescent="0.25">
      <c r="A1264" t="s">
        <v>8573</v>
      </c>
    </row>
    <row r="1265" spans="1:1" x14ac:dyDescent="0.25">
      <c r="A1265" t="s">
        <v>8574</v>
      </c>
    </row>
    <row r="1266" spans="1:1" x14ac:dyDescent="0.25">
      <c r="A1266" t="s">
        <v>8575</v>
      </c>
    </row>
    <row r="1267" spans="1:1" x14ac:dyDescent="0.25">
      <c r="A1267" t="s">
        <v>8576</v>
      </c>
    </row>
    <row r="1268" spans="1:1" x14ac:dyDescent="0.25">
      <c r="A1268" t="s">
        <v>8577</v>
      </c>
    </row>
    <row r="1269" spans="1:1" x14ac:dyDescent="0.25">
      <c r="A1269" t="s">
        <v>8578</v>
      </c>
    </row>
    <row r="1270" spans="1:1" x14ac:dyDescent="0.25">
      <c r="A1270" t="s">
        <v>8579</v>
      </c>
    </row>
    <row r="1271" spans="1:1" x14ac:dyDescent="0.25">
      <c r="A1271" t="s">
        <v>8580</v>
      </c>
    </row>
    <row r="1272" spans="1:1" x14ac:dyDescent="0.25">
      <c r="A1272" t="s">
        <v>8581</v>
      </c>
    </row>
    <row r="1273" spans="1:1" x14ac:dyDescent="0.25">
      <c r="A1273" t="s">
        <v>8582</v>
      </c>
    </row>
    <row r="1274" spans="1:1" x14ac:dyDescent="0.25">
      <c r="A1274" t="s">
        <v>8583</v>
      </c>
    </row>
    <row r="1275" spans="1:1" x14ac:dyDescent="0.25">
      <c r="A1275" t="s">
        <v>8584</v>
      </c>
    </row>
    <row r="1276" spans="1:1" x14ac:dyDescent="0.25">
      <c r="A1276" t="s">
        <v>8585</v>
      </c>
    </row>
    <row r="1277" spans="1:1" x14ac:dyDescent="0.25">
      <c r="A1277" t="s">
        <v>8586</v>
      </c>
    </row>
    <row r="1278" spans="1:1" x14ac:dyDescent="0.25">
      <c r="A1278" t="s">
        <v>8587</v>
      </c>
    </row>
    <row r="1279" spans="1:1" x14ac:dyDescent="0.25">
      <c r="A1279" t="s">
        <v>8588</v>
      </c>
    </row>
    <row r="1280" spans="1:1" x14ac:dyDescent="0.25">
      <c r="A1280" t="s">
        <v>8589</v>
      </c>
    </row>
    <row r="1281" spans="1:1" x14ac:dyDescent="0.25">
      <c r="A1281" t="s">
        <v>8590</v>
      </c>
    </row>
    <row r="1282" spans="1:1" x14ac:dyDescent="0.25">
      <c r="A1282" t="s">
        <v>8591</v>
      </c>
    </row>
    <row r="1283" spans="1:1" x14ac:dyDescent="0.25">
      <c r="A1283" t="s">
        <v>8592</v>
      </c>
    </row>
    <row r="1284" spans="1:1" x14ac:dyDescent="0.25">
      <c r="A1284" t="s">
        <v>8593</v>
      </c>
    </row>
    <row r="1285" spans="1:1" x14ac:dyDescent="0.25">
      <c r="A1285" t="s">
        <v>8594</v>
      </c>
    </row>
    <row r="1286" spans="1:1" x14ac:dyDescent="0.25">
      <c r="A1286" t="s">
        <v>8595</v>
      </c>
    </row>
    <row r="1287" spans="1:1" x14ac:dyDescent="0.25">
      <c r="A1287" t="s">
        <v>8596</v>
      </c>
    </row>
    <row r="1288" spans="1:1" x14ac:dyDescent="0.25">
      <c r="A1288" t="s">
        <v>8597</v>
      </c>
    </row>
    <row r="1289" spans="1:1" x14ac:dyDescent="0.25">
      <c r="A1289" t="s">
        <v>8598</v>
      </c>
    </row>
    <row r="1290" spans="1:1" x14ac:dyDescent="0.25">
      <c r="A1290" t="s">
        <v>8599</v>
      </c>
    </row>
    <row r="1291" spans="1:1" x14ac:dyDescent="0.25">
      <c r="A1291" t="s">
        <v>8600</v>
      </c>
    </row>
    <row r="1292" spans="1:1" x14ac:dyDescent="0.25">
      <c r="A1292" t="s">
        <v>8601</v>
      </c>
    </row>
    <row r="1293" spans="1:1" x14ac:dyDescent="0.25">
      <c r="A1293" t="s">
        <v>8602</v>
      </c>
    </row>
    <row r="1294" spans="1:1" x14ac:dyDescent="0.25">
      <c r="A1294" t="s">
        <v>8603</v>
      </c>
    </row>
    <row r="1295" spans="1:1" x14ac:dyDescent="0.25">
      <c r="A1295" t="s">
        <v>8604</v>
      </c>
    </row>
    <row r="1296" spans="1:1" x14ac:dyDescent="0.25">
      <c r="A1296" t="s">
        <v>8605</v>
      </c>
    </row>
    <row r="1297" spans="1:1" x14ac:dyDescent="0.25">
      <c r="A1297" t="s">
        <v>8606</v>
      </c>
    </row>
    <row r="1298" spans="1:1" x14ac:dyDescent="0.25">
      <c r="A1298" t="s">
        <v>8607</v>
      </c>
    </row>
    <row r="1299" spans="1:1" x14ac:dyDescent="0.25">
      <c r="A1299" t="s">
        <v>8608</v>
      </c>
    </row>
    <row r="1300" spans="1:1" x14ac:dyDescent="0.25">
      <c r="A1300" t="s">
        <v>8609</v>
      </c>
    </row>
    <row r="1301" spans="1:1" x14ac:dyDescent="0.25">
      <c r="A1301" t="s">
        <v>8610</v>
      </c>
    </row>
    <row r="1302" spans="1:1" x14ac:dyDescent="0.25">
      <c r="A1302" t="s">
        <v>8611</v>
      </c>
    </row>
    <row r="1303" spans="1:1" x14ac:dyDescent="0.25">
      <c r="A1303" t="s">
        <v>8612</v>
      </c>
    </row>
    <row r="1304" spans="1:1" x14ac:dyDescent="0.25">
      <c r="A1304" t="s">
        <v>8613</v>
      </c>
    </row>
    <row r="1305" spans="1:1" x14ac:dyDescent="0.25">
      <c r="A1305" t="s">
        <v>8614</v>
      </c>
    </row>
    <row r="1306" spans="1:1" x14ac:dyDescent="0.25">
      <c r="A1306" t="s">
        <v>8615</v>
      </c>
    </row>
    <row r="1307" spans="1:1" x14ac:dyDescent="0.25">
      <c r="A1307" t="s">
        <v>8616</v>
      </c>
    </row>
    <row r="1308" spans="1:1" x14ac:dyDescent="0.25">
      <c r="A1308" t="s">
        <v>8617</v>
      </c>
    </row>
    <row r="1309" spans="1:1" x14ac:dyDescent="0.25">
      <c r="A1309" t="s">
        <v>8618</v>
      </c>
    </row>
    <row r="1310" spans="1:1" x14ac:dyDescent="0.25">
      <c r="A1310" t="s">
        <v>8619</v>
      </c>
    </row>
    <row r="1311" spans="1:1" x14ac:dyDescent="0.25">
      <c r="A1311" t="s">
        <v>8620</v>
      </c>
    </row>
    <row r="1312" spans="1:1" x14ac:dyDescent="0.25">
      <c r="A1312" t="s">
        <v>8621</v>
      </c>
    </row>
    <row r="1313" spans="1:1" x14ac:dyDescent="0.25">
      <c r="A1313" t="s">
        <v>8622</v>
      </c>
    </row>
    <row r="1314" spans="1:1" x14ac:dyDescent="0.25">
      <c r="A1314" t="s">
        <v>8623</v>
      </c>
    </row>
    <row r="1315" spans="1:1" x14ac:dyDescent="0.25">
      <c r="A1315" t="s">
        <v>8624</v>
      </c>
    </row>
    <row r="1316" spans="1:1" x14ac:dyDescent="0.25">
      <c r="A1316" t="s">
        <v>8625</v>
      </c>
    </row>
    <row r="1317" spans="1:1" x14ac:dyDescent="0.25">
      <c r="A1317" t="s">
        <v>8626</v>
      </c>
    </row>
    <row r="1318" spans="1:1" x14ac:dyDescent="0.25">
      <c r="A1318" t="s">
        <v>8627</v>
      </c>
    </row>
    <row r="1319" spans="1:1" x14ac:dyDescent="0.25">
      <c r="A1319" t="s">
        <v>8628</v>
      </c>
    </row>
    <row r="1320" spans="1:1" x14ac:dyDescent="0.25">
      <c r="A1320" t="s">
        <v>8629</v>
      </c>
    </row>
    <row r="1321" spans="1:1" x14ac:dyDescent="0.25">
      <c r="A1321" t="s">
        <v>8630</v>
      </c>
    </row>
    <row r="1322" spans="1:1" x14ac:dyDescent="0.25">
      <c r="A1322" t="s">
        <v>8631</v>
      </c>
    </row>
    <row r="1323" spans="1:1" x14ac:dyDescent="0.25">
      <c r="A1323" t="s">
        <v>8632</v>
      </c>
    </row>
    <row r="1324" spans="1:1" x14ac:dyDescent="0.25">
      <c r="A1324" t="s">
        <v>8633</v>
      </c>
    </row>
    <row r="1325" spans="1:1" x14ac:dyDescent="0.25">
      <c r="A1325" t="s">
        <v>8634</v>
      </c>
    </row>
    <row r="1326" spans="1:1" x14ac:dyDescent="0.25">
      <c r="A1326" t="s">
        <v>8635</v>
      </c>
    </row>
    <row r="1327" spans="1:1" x14ac:dyDescent="0.25">
      <c r="A1327" t="s">
        <v>8636</v>
      </c>
    </row>
    <row r="1328" spans="1:1" x14ac:dyDescent="0.25">
      <c r="A1328" t="s">
        <v>8637</v>
      </c>
    </row>
    <row r="1329" spans="1:1" x14ac:dyDescent="0.25">
      <c r="A1329" t="s">
        <v>8638</v>
      </c>
    </row>
    <row r="1330" spans="1:1" x14ac:dyDescent="0.25">
      <c r="A1330" t="s">
        <v>8639</v>
      </c>
    </row>
    <row r="1331" spans="1:1" x14ac:dyDescent="0.25">
      <c r="A1331" t="s">
        <v>8640</v>
      </c>
    </row>
    <row r="1332" spans="1:1" x14ac:dyDescent="0.25">
      <c r="A1332" t="s">
        <v>8641</v>
      </c>
    </row>
    <row r="1333" spans="1:1" x14ac:dyDescent="0.25">
      <c r="A1333" t="s">
        <v>8642</v>
      </c>
    </row>
    <row r="1334" spans="1:1" x14ac:dyDescent="0.25">
      <c r="A1334" t="s">
        <v>8643</v>
      </c>
    </row>
    <row r="1335" spans="1:1" x14ac:dyDescent="0.25">
      <c r="A1335" t="s">
        <v>8644</v>
      </c>
    </row>
    <row r="1336" spans="1:1" x14ac:dyDescent="0.25">
      <c r="A1336" t="s">
        <v>8645</v>
      </c>
    </row>
    <row r="1337" spans="1:1" x14ac:dyDescent="0.25">
      <c r="A1337" t="s">
        <v>8646</v>
      </c>
    </row>
    <row r="1338" spans="1:1" x14ac:dyDescent="0.25">
      <c r="A1338" t="s">
        <v>8647</v>
      </c>
    </row>
    <row r="1339" spans="1:1" x14ac:dyDescent="0.25">
      <c r="A1339" t="s">
        <v>8648</v>
      </c>
    </row>
    <row r="1340" spans="1:1" x14ac:dyDescent="0.25">
      <c r="A1340" t="s">
        <v>8649</v>
      </c>
    </row>
    <row r="1341" spans="1:1" x14ac:dyDescent="0.25">
      <c r="A1341" t="s">
        <v>8650</v>
      </c>
    </row>
    <row r="1342" spans="1:1" x14ac:dyDescent="0.25">
      <c r="A1342" t="s">
        <v>8651</v>
      </c>
    </row>
    <row r="1343" spans="1:1" x14ac:dyDescent="0.25">
      <c r="A1343" t="s">
        <v>8652</v>
      </c>
    </row>
    <row r="1344" spans="1:1" x14ac:dyDescent="0.25">
      <c r="A1344" t="s">
        <v>8653</v>
      </c>
    </row>
    <row r="1345" spans="1:1" x14ac:dyDescent="0.25">
      <c r="A1345" t="s">
        <v>8654</v>
      </c>
    </row>
    <row r="1346" spans="1:1" x14ac:dyDescent="0.25">
      <c r="A1346" t="s">
        <v>8655</v>
      </c>
    </row>
    <row r="1347" spans="1:1" x14ac:dyDescent="0.25">
      <c r="A1347" t="s">
        <v>8656</v>
      </c>
    </row>
    <row r="1348" spans="1:1" x14ac:dyDescent="0.25">
      <c r="A1348" t="s">
        <v>8657</v>
      </c>
    </row>
    <row r="1349" spans="1:1" x14ac:dyDescent="0.25">
      <c r="A1349" t="s">
        <v>8658</v>
      </c>
    </row>
    <row r="1350" spans="1:1" x14ac:dyDescent="0.25">
      <c r="A1350" t="s">
        <v>8659</v>
      </c>
    </row>
    <row r="1351" spans="1:1" x14ac:dyDescent="0.25">
      <c r="A1351" t="s">
        <v>8660</v>
      </c>
    </row>
    <row r="1352" spans="1:1" x14ac:dyDescent="0.25">
      <c r="A1352" t="s">
        <v>8661</v>
      </c>
    </row>
    <row r="1353" spans="1:1" x14ac:dyDescent="0.25">
      <c r="A1353" t="s">
        <v>8662</v>
      </c>
    </row>
    <row r="1354" spans="1:1" x14ac:dyDescent="0.25">
      <c r="A1354" t="s">
        <v>8663</v>
      </c>
    </row>
    <row r="1355" spans="1:1" x14ac:dyDescent="0.25">
      <c r="A1355" t="s">
        <v>8664</v>
      </c>
    </row>
    <row r="1356" spans="1:1" x14ac:dyDescent="0.25">
      <c r="A1356" t="s">
        <v>8665</v>
      </c>
    </row>
    <row r="1357" spans="1:1" x14ac:dyDescent="0.25">
      <c r="A1357" t="s">
        <v>8666</v>
      </c>
    </row>
    <row r="1358" spans="1:1" x14ac:dyDescent="0.25">
      <c r="A1358" t="s">
        <v>8667</v>
      </c>
    </row>
    <row r="1359" spans="1:1" x14ac:dyDescent="0.25">
      <c r="A1359" t="s">
        <v>8668</v>
      </c>
    </row>
    <row r="1360" spans="1:1" x14ac:dyDescent="0.25">
      <c r="A1360" t="s">
        <v>8669</v>
      </c>
    </row>
    <row r="1361" spans="1:1" x14ac:dyDescent="0.25">
      <c r="A1361" t="s">
        <v>8670</v>
      </c>
    </row>
    <row r="1362" spans="1:1" x14ac:dyDescent="0.25">
      <c r="A1362" t="s">
        <v>8671</v>
      </c>
    </row>
    <row r="1363" spans="1:1" x14ac:dyDescent="0.25">
      <c r="A1363" t="s">
        <v>8672</v>
      </c>
    </row>
    <row r="1364" spans="1:1" x14ac:dyDescent="0.25">
      <c r="A1364" t="s">
        <v>8673</v>
      </c>
    </row>
    <row r="1365" spans="1:1" x14ac:dyDescent="0.25">
      <c r="A1365" t="s">
        <v>8674</v>
      </c>
    </row>
    <row r="1366" spans="1:1" x14ac:dyDescent="0.25">
      <c r="A1366" t="s">
        <v>8675</v>
      </c>
    </row>
    <row r="1367" spans="1:1" x14ac:dyDescent="0.25">
      <c r="A1367" t="s">
        <v>8676</v>
      </c>
    </row>
    <row r="1368" spans="1:1" x14ac:dyDescent="0.25">
      <c r="A1368" t="s">
        <v>8677</v>
      </c>
    </row>
    <row r="1369" spans="1:1" x14ac:dyDescent="0.25">
      <c r="A1369" t="s">
        <v>8678</v>
      </c>
    </row>
    <row r="1370" spans="1:1" x14ac:dyDescent="0.25">
      <c r="A1370" t="s">
        <v>8679</v>
      </c>
    </row>
    <row r="1371" spans="1:1" x14ac:dyDescent="0.25">
      <c r="A1371" t="s">
        <v>8680</v>
      </c>
    </row>
    <row r="1372" spans="1:1" x14ac:dyDescent="0.25">
      <c r="A1372" t="s">
        <v>8681</v>
      </c>
    </row>
    <row r="1373" spans="1:1" x14ac:dyDescent="0.25">
      <c r="A1373" t="s">
        <v>8682</v>
      </c>
    </row>
    <row r="1374" spans="1:1" x14ac:dyDescent="0.25">
      <c r="A1374" t="s">
        <v>8683</v>
      </c>
    </row>
    <row r="1375" spans="1:1" x14ac:dyDescent="0.25">
      <c r="A1375" t="s">
        <v>8684</v>
      </c>
    </row>
    <row r="1376" spans="1:1" x14ac:dyDescent="0.25">
      <c r="A1376" t="s">
        <v>8685</v>
      </c>
    </row>
    <row r="1377" spans="1:1" x14ac:dyDescent="0.25">
      <c r="A1377" t="s">
        <v>8686</v>
      </c>
    </row>
    <row r="1378" spans="1:1" x14ac:dyDescent="0.25">
      <c r="A1378" t="s">
        <v>8687</v>
      </c>
    </row>
    <row r="1379" spans="1:1" x14ac:dyDescent="0.25">
      <c r="A1379" t="s">
        <v>8688</v>
      </c>
    </row>
    <row r="1380" spans="1:1" x14ac:dyDescent="0.25">
      <c r="A1380" t="s">
        <v>8689</v>
      </c>
    </row>
    <row r="1381" spans="1:1" x14ac:dyDescent="0.25">
      <c r="A1381" t="s">
        <v>8690</v>
      </c>
    </row>
    <row r="1382" spans="1:1" x14ac:dyDescent="0.25">
      <c r="A1382" t="s">
        <v>8691</v>
      </c>
    </row>
    <row r="1383" spans="1:1" x14ac:dyDescent="0.25">
      <c r="A1383" t="s">
        <v>8692</v>
      </c>
    </row>
    <row r="1384" spans="1:1" x14ac:dyDescent="0.25">
      <c r="A1384" t="s">
        <v>8693</v>
      </c>
    </row>
    <row r="1385" spans="1:1" x14ac:dyDescent="0.25">
      <c r="A1385" t="s">
        <v>8694</v>
      </c>
    </row>
    <row r="1386" spans="1:1" x14ac:dyDescent="0.25">
      <c r="A1386" t="s">
        <v>8695</v>
      </c>
    </row>
    <row r="1387" spans="1:1" x14ac:dyDescent="0.25">
      <c r="A1387" t="s">
        <v>8696</v>
      </c>
    </row>
    <row r="1388" spans="1:1" x14ac:dyDescent="0.25">
      <c r="A1388" t="s">
        <v>8697</v>
      </c>
    </row>
    <row r="1389" spans="1:1" x14ac:dyDescent="0.25">
      <c r="A1389" t="s">
        <v>8698</v>
      </c>
    </row>
    <row r="1390" spans="1:1" x14ac:dyDescent="0.25">
      <c r="A1390" t="s">
        <v>8699</v>
      </c>
    </row>
    <row r="1391" spans="1:1" x14ac:dyDescent="0.25">
      <c r="A1391" t="s">
        <v>8700</v>
      </c>
    </row>
    <row r="1392" spans="1:1" x14ac:dyDescent="0.25">
      <c r="A1392" t="s">
        <v>8701</v>
      </c>
    </row>
    <row r="1393" spans="1:1" x14ac:dyDescent="0.25">
      <c r="A1393" t="s">
        <v>8702</v>
      </c>
    </row>
    <row r="1394" spans="1:1" x14ac:dyDescent="0.25">
      <c r="A1394" t="s">
        <v>8703</v>
      </c>
    </row>
    <row r="1395" spans="1:1" x14ac:dyDescent="0.25">
      <c r="A1395" t="s">
        <v>8704</v>
      </c>
    </row>
    <row r="1396" spans="1:1" x14ac:dyDescent="0.25">
      <c r="A1396" t="s">
        <v>8705</v>
      </c>
    </row>
    <row r="1397" spans="1:1" x14ac:dyDescent="0.25">
      <c r="A1397" t="s">
        <v>8706</v>
      </c>
    </row>
    <row r="1398" spans="1:1" x14ac:dyDescent="0.25">
      <c r="A1398" t="s">
        <v>8707</v>
      </c>
    </row>
    <row r="1399" spans="1:1" x14ac:dyDescent="0.25">
      <c r="A1399" t="s">
        <v>8708</v>
      </c>
    </row>
    <row r="1400" spans="1:1" x14ac:dyDescent="0.25">
      <c r="A1400" t="s">
        <v>8709</v>
      </c>
    </row>
    <row r="1401" spans="1:1" x14ac:dyDescent="0.25">
      <c r="A1401" t="s">
        <v>8710</v>
      </c>
    </row>
    <row r="1402" spans="1:1" x14ac:dyDescent="0.25">
      <c r="A1402" t="s">
        <v>8711</v>
      </c>
    </row>
    <row r="1403" spans="1:1" x14ac:dyDescent="0.25">
      <c r="A1403" t="s">
        <v>8712</v>
      </c>
    </row>
    <row r="1404" spans="1:1" x14ac:dyDescent="0.25">
      <c r="A1404" t="s">
        <v>8713</v>
      </c>
    </row>
    <row r="1405" spans="1:1" x14ac:dyDescent="0.25">
      <c r="A1405" t="s">
        <v>8714</v>
      </c>
    </row>
    <row r="1406" spans="1:1" x14ac:dyDescent="0.25">
      <c r="A1406" t="s">
        <v>8715</v>
      </c>
    </row>
    <row r="1407" spans="1:1" x14ac:dyDescent="0.25">
      <c r="A1407" t="s">
        <v>8716</v>
      </c>
    </row>
    <row r="1408" spans="1:1" x14ac:dyDescent="0.25">
      <c r="A1408" t="s">
        <v>8717</v>
      </c>
    </row>
    <row r="1409" spans="1:1" x14ac:dyDescent="0.25">
      <c r="A1409" t="s">
        <v>8718</v>
      </c>
    </row>
    <row r="1410" spans="1:1" x14ac:dyDescent="0.25">
      <c r="A1410" t="s">
        <v>8719</v>
      </c>
    </row>
    <row r="1411" spans="1:1" x14ac:dyDescent="0.25">
      <c r="A1411" t="s">
        <v>8720</v>
      </c>
    </row>
    <row r="1412" spans="1:1" x14ac:dyDescent="0.25">
      <c r="A1412" t="s">
        <v>8721</v>
      </c>
    </row>
    <row r="1413" spans="1:1" x14ac:dyDescent="0.25">
      <c r="A1413" t="s">
        <v>8722</v>
      </c>
    </row>
    <row r="1414" spans="1:1" x14ac:dyDescent="0.25">
      <c r="A1414" t="s">
        <v>8723</v>
      </c>
    </row>
    <row r="1415" spans="1:1" x14ac:dyDescent="0.25">
      <c r="A1415" t="s">
        <v>8724</v>
      </c>
    </row>
    <row r="1416" spans="1:1" x14ac:dyDescent="0.25">
      <c r="A1416" t="s">
        <v>8725</v>
      </c>
    </row>
    <row r="1417" spans="1:1" x14ac:dyDescent="0.25">
      <c r="A1417" t="s">
        <v>8726</v>
      </c>
    </row>
    <row r="1418" spans="1:1" x14ac:dyDescent="0.25">
      <c r="A1418" t="s">
        <v>8727</v>
      </c>
    </row>
    <row r="1419" spans="1:1" x14ac:dyDescent="0.25">
      <c r="A1419" t="s">
        <v>8728</v>
      </c>
    </row>
    <row r="1420" spans="1:1" x14ac:dyDescent="0.25">
      <c r="A1420" t="s">
        <v>8729</v>
      </c>
    </row>
    <row r="1421" spans="1:1" x14ac:dyDescent="0.25">
      <c r="A1421" t="s">
        <v>8730</v>
      </c>
    </row>
    <row r="1422" spans="1:1" x14ac:dyDescent="0.25">
      <c r="A1422" t="s">
        <v>8731</v>
      </c>
    </row>
    <row r="1423" spans="1:1" x14ac:dyDescent="0.25">
      <c r="A1423" t="s">
        <v>8732</v>
      </c>
    </row>
    <row r="1424" spans="1:1" x14ac:dyDescent="0.25">
      <c r="A1424" t="s">
        <v>8733</v>
      </c>
    </row>
    <row r="1425" spans="1:1" x14ac:dyDescent="0.25">
      <c r="A1425" t="s">
        <v>8734</v>
      </c>
    </row>
    <row r="1426" spans="1:1" x14ac:dyDescent="0.25">
      <c r="A1426" t="s">
        <v>8735</v>
      </c>
    </row>
    <row r="1427" spans="1:1" x14ac:dyDescent="0.25">
      <c r="A1427" t="s">
        <v>8736</v>
      </c>
    </row>
    <row r="1428" spans="1:1" x14ac:dyDescent="0.25">
      <c r="A1428" t="s">
        <v>8737</v>
      </c>
    </row>
    <row r="1429" spans="1:1" x14ac:dyDescent="0.25">
      <c r="A1429" t="s">
        <v>8738</v>
      </c>
    </row>
    <row r="1430" spans="1:1" x14ac:dyDescent="0.25">
      <c r="A1430" t="s">
        <v>8739</v>
      </c>
    </row>
    <row r="1431" spans="1:1" x14ac:dyDescent="0.25">
      <c r="A1431" t="s">
        <v>8740</v>
      </c>
    </row>
    <row r="1432" spans="1:1" x14ac:dyDescent="0.25">
      <c r="A1432" t="s">
        <v>8741</v>
      </c>
    </row>
    <row r="1433" spans="1:1" x14ac:dyDescent="0.25">
      <c r="A1433" t="s">
        <v>8742</v>
      </c>
    </row>
    <row r="1434" spans="1:1" x14ac:dyDescent="0.25">
      <c r="A1434" t="s">
        <v>8743</v>
      </c>
    </row>
    <row r="1435" spans="1:1" x14ac:dyDescent="0.25">
      <c r="A1435" t="s">
        <v>8744</v>
      </c>
    </row>
    <row r="1436" spans="1:1" x14ac:dyDescent="0.25">
      <c r="A1436" t="s">
        <v>8745</v>
      </c>
    </row>
    <row r="1437" spans="1:1" x14ac:dyDescent="0.25">
      <c r="A1437" t="s">
        <v>8746</v>
      </c>
    </row>
    <row r="1438" spans="1:1" x14ac:dyDescent="0.25">
      <c r="A1438" t="s">
        <v>8747</v>
      </c>
    </row>
    <row r="1439" spans="1:1" x14ac:dyDescent="0.25">
      <c r="A1439" t="s">
        <v>8748</v>
      </c>
    </row>
    <row r="1440" spans="1:1" x14ac:dyDescent="0.25">
      <c r="A1440" t="s">
        <v>8749</v>
      </c>
    </row>
    <row r="1441" spans="1:1" x14ac:dyDescent="0.25">
      <c r="A1441" t="s">
        <v>8750</v>
      </c>
    </row>
    <row r="1442" spans="1:1" x14ac:dyDescent="0.25">
      <c r="A1442" t="s">
        <v>8751</v>
      </c>
    </row>
    <row r="1443" spans="1:1" x14ac:dyDescent="0.25">
      <c r="A1443" t="s">
        <v>8752</v>
      </c>
    </row>
    <row r="1444" spans="1:1" x14ac:dyDescent="0.25">
      <c r="A1444" t="s">
        <v>8753</v>
      </c>
    </row>
    <row r="1445" spans="1:1" x14ac:dyDescent="0.25">
      <c r="A1445" t="s">
        <v>8754</v>
      </c>
    </row>
    <row r="1446" spans="1:1" x14ac:dyDescent="0.25">
      <c r="A1446" t="s">
        <v>8755</v>
      </c>
    </row>
    <row r="1447" spans="1:1" x14ac:dyDescent="0.25">
      <c r="A1447" t="s">
        <v>8756</v>
      </c>
    </row>
    <row r="1448" spans="1:1" x14ac:dyDescent="0.25">
      <c r="A1448" t="s">
        <v>8757</v>
      </c>
    </row>
    <row r="1449" spans="1:1" x14ac:dyDescent="0.25">
      <c r="A1449" t="s">
        <v>8758</v>
      </c>
    </row>
    <row r="1450" spans="1:1" x14ac:dyDescent="0.25">
      <c r="A1450" t="s">
        <v>8759</v>
      </c>
    </row>
    <row r="1451" spans="1:1" x14ac:dyDescent="0.25">
      <c r="A1451" t="s">
        <v>8760</v>
      </c>
    </row>
    <row r="1452" spans="1:1" x14ac:dyDescent="0.25">
      <c r="A1452" t="s">
        <v>8761</v>
      </c>
    </row>
    <row r="1453" spans="1:1" x14ac:dyDescent="0.25">
      <c r="A1453" t="s">
        <v>8762</v>
      </c>
    </row>
    <row r="1454" spans="1:1" x14ac:dyDescent="0.25">
      <c r="A1454" t="s">
        <v>8763</v>
      </c>
    </row>
    <row r="1455" spans="1:1" x14ac:dyDescent="0.25">
      <c r="A1455" t="s">
        <v>8764</v>
      </c>
    </row>
    <row r="1456" spans="1:1" x14ac:dyDescent="0.25">
      <c r="A1456" t="s">
        <v>8765</v>
      </c>
    </row>
    <row r="1457" spans="1:1" x14ac:dyDescent="0.25">
      <c r="A1457" t="s">
        <v>8766</v>
      </c>
    </row>
    <row r="1458" spans="1:1" x14ac:dyDescent="0.25">
      <c r="A1458" t="s">
        <v>8767</v>
      </c>
    </row>
    <row r="1459" spans="1:1" x14ac:dyDescent="0.25">
      <c r="A1459" t="s">
        <v>8768</v>
      </c>
    </row>
    <row r="1460" spans="1:1" x14ac:dyDescent="0.25">
      <c r="A1460" t="s">
        <v>8769</v>
      </c>
    </row>
    <row r="1461" spans="1:1" x14ac:dyDescent="0.25">
      <c r="A1461" t="s">
        <v>8770</v>
      </c>
    </row>
    <row r="1462" spans="1:1" x14ac:dyDescent="0.25">
      <c r="A1462" t="s">
        <v>8771</v>
      </c>
    </row>
    <row r="1463" spans="1:1" x14ac:dyDescent="0.25">
      <c r="A1463" t="s">
        <v>8772</v>
      </c>
    </row>
    <row r="1464" spans="1:1" x14ac:dyDescent="0.25">
      <c r="A1464" t="s">
        <v>8773</v>
      </c>
    </row>
    <row r="1465" spans="1:1" x14ac:dyDescent="0.25">
      <c r="A1465" t="s">
        <v>8774</v>
      </c>
    </row>
    <row r="1466" spans="1:1" x14ac:dyDescent="0.25">
      <c r="A1466" t="s">
        <v>8775</v>
      </c>
    </row>
    <row r="1467" spans="1:1" x14ac:dyDescent="0.25">
      <c r="A1467" t="s">
        <v>8776</v>
      </c>
    </row>
    <row r="1468" spans="1:1" x14ac:dyDescent="0.25">
      <c r="A1468" t="s">
        <v>8777</v>
      </c>
    </row>
    <row r="1469" spans="1:1" x14ac:dyDescent="0.25">
      <c r="A1469" t="s">
        <v>8778</v>
      </c>
    </row>
    <row r="1470" spans="1:1" x14ac:dyDescent="0.25">
      <c r="A1470" t="s">
        <v>8779</v>
      </c>
    </row>
    <row r="1471" spans="1:1" x14ac:dyDescent="0.25">
      <c r="A1471" t="s">
        <v>8780</v>
      </c>
    </row>
    <row r="1472" spans="1:1" x14ac:dyDescent="0.25">
      <c r="A1472" t="s">
        <v>8781</v>
      </c>
    </row>
    <row r="1473" spans="1:1" x14ac:dyDescent="0.25">
      <c r="A1473" t="s">
        <v>8782</v>
      </c>
    </row>
    <row r="1474" spans="1:1" x14ac:dyDescent="0.25">
      <c r="A1474" t="s">
        <v>8783</v>
      </c>
    </row>
    <row r="1475" spans="1:1" x14ac:dyDescent="0.25">
      <c r="A1475" t="s">
        <v>8784</v>
      </c>
    </row>
    <row r="1476" spans="1:1" x14ac:dyDescent="0.25">
      <c r="A1476" t="s">
        <v>8785</v>
      </c>
    </row>
    <row r="1477" spans="1:1" x14ac:dyDescent="0.25">
      <c r="A1477" t="s">
        <v>8786</v>
      </c>
    </row>
    <row r="1478" spans="1:1" x14ac:dyDescent="0.25">
      <c r="A1478" t="s">
        <v>8787</v>
      </c>
    </row>
    <row r="1479" spans="1:1" x14ac:dyDescent="0.25">
      <c r="A1479" t="s">
        <v>8788</v>
      </c>
    </row>
    <row r="1480" spans="1:1" x14ac:dyDescent="0.25">
      <c r="A1480" t="s">
        <v>8789</v>
      </c>
    </row>
    <row r="1481" spans="1:1" x14ac:dyDescent="0.25">
      <c r="A1481" t="s">
        <v>8790</v>
      </c>
    </row>
    <row r="1482" spans="1:1" x14ac:dyDescent="0.25">
      <c r="A1482" t="s">
        <v>8791</v>
      </c>
    </row>
    <row r="1483" spans="1:1" x14ac:dyDescent="0.25">
      <c r="A1483" t="s">
        <v>8792</v>
      </c>
    </row>
    <row r="1484" spans="1:1" x14ac:dyDescent="0.25">
      <c r="A1484" t="s">
        <v>8793</v>
      </c>
    </row>
    <row r="1485" spans="1:1" x14ac:dyDescent="0.25">
      <c r="A1485" t="s">
        <v>8794</v>
      </c>
    </row>
    <row r="1486" spans="1:1" x14ac:dyDescent="0.25">
      <c r="A1486" t="s">
        <v>8795</v>
      </c>
    </row>
    <row r="1487" spans="1:1" x14ac:dyDescent="0.25">
      <c r="A1487" t="s">
        <v>8796</v>
      </c>
    </row>
    <row r="1488" spans="1:1" x14ac:dyDescent="0.25">
      <c r="A1488" t="s">
        <v>8797</v>
      </c>
    </row>
    <row r="1489" spans="1:1" x14ac:dyDescent="0.25">
      <c r="A1489" t="s">
        <v>8798</v>
      </c>
    </row>
    <row r="1490" spans="1:1" x14ac:dyDescent="0.25">
      <c r="A1490" t="s">
        <v>8799</v>
      </c>
    </row>
    <row r="1491" spans="1:1" x14ac:dyDescent="0.25">
      <c r="A1491" t="s">
        <v>8800</v>
      </c>
    </row>
    <row r="1492" spans="1:1" x14ac:dyDescent="0.25">
      <c r="A1492" t="s">
        <v>8801</v>
      </c>
    </row>
    <row r="1493" spans="1:1" x14ac:dyDescent="0.25">
      <c r="A1493" t="s">
        <v>8802</v>
      </c>
    </row>
    <row r="1494" spans="1:1" x14ac:dyDescent="0.25">
      <c r="A1494" t="s">
        <v>8803</v>
      </c>
    </row>
    <row r="1495" spans="1:1" x14ac:dyDescent="0.25">
      <c r="A1495" t="s">
        <v>8804</v>
      </c>
    </row>
    <row r="1496" spans="1:1" x14ac:dyDescent="0.25">
      <c r="A1496" t="s">
        <v>8805</v>
      </c>
    </row>
    <row r="1497" spans="1:1" x14ac:dyDescent="0.25">
      <c r="A1497" t="s">
        <v>8806</v>
      </c>
    </row>
    <row r="1498" spans="1:1" x14ac:dyDescent="0.25">
      <c r="A1498" t="s">
        <v>8807</v>
      </c>
    </row>
    <row r="1499" spans="1:1" x14ac:dyDescent="0.25">
      <c r="A1499" t="s">
        <v>8808</v>
      </c>
    </row>
    <row r="1500" spans="1:1" x14ac:dyDescent="0.25">
      <c r="A1500" t="s">
        <v>8809</v>
      </c>
    </row>
    <row r="1501" spans="1:1" x14ac:dyDescent="0.25">
      <c r="A1501" t="s">
        <v>8810</v>
      </c>
    </row>
    <row r="1502" spans="1:1" x14ac:dyDescent="0.25">
      <c r="A1502" t="s">
        <v>8811</v>
      </c>
    </row>
    <row r="1503" spans="1:1" x14ac:dyDescent="0.25">
      <c r="A1503" t="s">
        <v>8812</v>
      </c>
    </row>
    <row r="1504" spans="1:1" x14ac:dyDescent="0.25">
      <c r="A1504" t="s">
        <v>8813</v>
      </c>
    </row>
    <row r="1505" spans="1:1" x14ac:dyDescent="0.25">
      <c r="A1505" t="s">
        <v>8814</v>
      </c>
    </row>
    <row r="1506" spans="1:1" x14ac:dyDescent="0.25">
      <c r="A1506" t="s">
        <v>8815</v>
      </c>
    </row>
    <row r="1507" spans="1:1" x14ac:dyDescent="0.25">
      <c r="A1507" t="s">
        <v>8816</v>
      </c>
    </row>
    <row r="1508" spans="1:1" x14ac:dyDescent="0.25">
      <c r="A1508" t="s">
        <v>8817</v>
      </c>
    </row>
    <row r="1509" spans="1:1" x14ac:dyDescent="0.25">
      <c r="A1509" t="s">
        <v>8818</v>
      </c>
    </row>
    <row r="1510" spans="1:1" x14ac:dyDescent="0.25">
      <c r="A1510" t="s">
        <v>8819</v>
      </c>
    </row>
    <row r="1511" spans="1:1" x14ac:dyDescent="0.25">
      <c r="A1511" t="s">
        <v>8820</v>
      </c>
    </row>
    <row r="1512" spans="1:1" x14ac:dyDescent="0.25">
      <c r="A1512" t="s">
        <v>8821</v>
      </c>
    </row>
    <row r="1513" spans="1:1" x14ac:dyDescent="0.25">
      <c r="A1513" t="s">
        <v>8822</v>
      </c>
    </row>
    <row r="1514" spans="1:1" x14ac:dyDescent="0.25">
      <c r="A1514" t="s">
        <v>8823</v>
      </c>
    </row>
    <row r="1515" spans="1:1" x14ac:dyDescent="0.25">
      <c r="A1515" t="s">
        <v>8824</v>
      </c>
    </row>
    <row r="1516" spans="1:1" x14ac:dyDescent="0.25">
      <c r="A1516" t="s">
        <v>8825</v>
      </c>
    </row>
    <row r="1517" spans="1:1" x14ac:dyDescent="0.25">
      <c r="A1517" t="s">
        <v>8826</v>
      </c>
    </row>
    <row r="1518" spans="1:1" x14ac:dyDescent="0.25">
      <c r="A1518" t="s">
        <v>8827</v>
      </c>
    </row>
    <row r="1519" spans="1:1" x14ac:dyDescent="0.25">
      <c r="A1519" t="s">
        <v>8828</v>
      </c>
    </row>
    <row r="1520" spans="1:1" x14ac:dyDescent="0.25">
      <c r="A1520" t="s">
        <v>8829</v>
      </c>
    </row>
    <row r="1521" spans="1:1" x14ac:dyDescent="0.25">
      <c r="A1521" t="s">
        <v>8830</v>
      </c>
    </row>
    <row r="1522" spans="1:1" x14ac:dyDescent="0.25">
      <c r="A1522" t="s">
        <v>8831</v>
      </c>
    </row>
    <row r="1523" spans="1:1" x14ac:dyDescent="0.25">
      <c r="A1523" t="s">
        <v>8832</v>
      </c>
    </row>
    <row r="1524" spans="1:1" x14ac:dyDescent="0.25">
      <c r="A1524" t="s">
        <v>8833</v>
      </c>
    </row>
    <row r="1525" spans="1:1" x14ac:dyDescent="0.25">
      <c r="A1525" t="s">
        <v>8834</v>
      </c>
    </row>
    <row r="1526" spans="1:1" x14ac:dyDescent="0.25">
      <c r="A1526" t="s">
        <v>8835</v>
      </c>
    </row>
    <row r="1527" spans="1:1" x14ac:dyDescent="0.25">
      <c r="A1527" t="s">
        <v>8836</v>
      </c>
    </row>
    <row r="1528" spans="1:1" x14ac:dyDescent="0.25">
      <c r="A1528" t="s">
        <v>8837</v>
      </c>
    </row>
    <row r="1529" spans="1:1" x14ac:dyDescent="0.25">
      <c r="A1529" t="s">
        <v>8838</v>
      </c>
    </row>
    <row r="1530" spans="1:1" x14ac:dyDescent="0.25">
      <c r="A1530" t="s">
        <v>8839</v>
      </c>
    </row>
    <row r="1531" spans="1:1" x14ac:dyDescent="0.25">
      <c r="A1531" t="s">
        <v>8840</v>
      </c>
    </row>
    <row r="1532" spans="1:1" x14ac:dyDescent="0.25">
      <c r="A1532" t="s">
        <v>8841</v>
      </c>
    </row>
    <row r="1533" spans="1:1" x14ac:dyDescent="0.25">
      <c r="A1533" t="s">
        <v>8842</v>
      </c>
    </row>
    <row r="1534" spans="1:1" x14ac:dyDescent="0.25">
      <c r="A1534" t="s">
        <v>8843</v>
      </c>
    </row>
    <row r="1535" spans="1:1" x14ac:dyDescent="0.25">
      <c r="A1535" t="s">
        <v>8844</v>
      </c>
    </row>
    <row r="1536" spans="1:1" x14ac:dyDescent="0.25">
      <c r="A1536" t="s">
        <v>8845</v>
      </c>
    </row>
    <row r="1537" spans="1:1" x14ac:dyDescent="0.25">
      <c r="A1537" t="s">
        <v>8846</v>
      </c>
    </row>
    <row r="1538" spans="1:1" x14ac:dyDescent="0.25">
      <c r="A1538" t="s">
        <v>8847</v>
      </c>
    </row>
    <row r="1539" spans="1:1" x14ac:dyDescent="0.25">
      <c r="A1539" t="s">
        <v>8848</v>
      </c>
    </row>
    <row r="1540" spans="1:1" x14ac:dyDescent="0.25">
      <c r="A1540" t="s">
        <v>8849</v>
      </c>
    </row>
    <row r="1541" spans="1:1" x14ac:dyDescent="0.25">
      <c r="A1541" t="s">
        <v>8850</v>
      </c>
    </row>
    <row r="1542" spans="1:1" x14ac:dyDescent="0.25">
      <c r="A1542" t="s">
        <v>8851</v>
      </c>
    </row>
    <row r="1543" spans="1:1" x14ac:dyDescent="0.25">
      <c r="A1543" t="s">
        <v>8852</v>
      </c>
    </row>
    <row r="1544" spans="1:1" x14ac:dyDescent="0.25">
      <c r="A1544" t="s">
        <v>8853</v>
      </c>
    </row>
    <row r="1545" spans="1:1" x14ac:dyDescent="0.25">
      <c r="A1545" t="s">
        <v>8854</v>
      </c>
    </row>
    <row r="1546" spans="1:1" x14ac:dyDescent="0.25">
      <c r="A1546" t="s">
        <v>8855</v>
      </c>
    </row>
    <row r="1547" spans="1:1" x14ac:dyDescent="0.25">
      <c r="A1547" t="s">
        <v>8856</v>
      </c>
    </row>
    <row r="1548" spans="1:1" x14ac:dyDescent="0.25">
      <c r="A1548" t="s">
        <v>8857</v>
      </c>
    </row>
    <row r="1549" spans="1:1" x14ac:dyDescent="0.25">
      <c r="A1549" t="s">
        <v>8858</v>
      </c>
    </row>
    <row r="1550" spans="1:1" x14ac:dyDescent="0.25">
      <c r="A1550" t="s">
        <v>8859</v>
      </c>
    </row>
    <row r="1551" spans="1:1" x14ac:dyDescent="0.25">
      <c r="A1551" t="s">
        <v>8860</v>
      </c>
    </row>
    <row r="1552" spans="1:1" x14ac:dyDescent="0.25">
      <c r="A1552" t="s">
        <v>8861</v>
      </c>
    </row>
    <row r="1553" spans="1:1" x14ac:dyDescent="0.25">
      <c r="A1553" t="s">
        <v>8862</v>
      </c>
    </row>
    <row r="1554" spans="1:1" x14ac:dyDescent="0.25">
      <c r="A1554" t="s">
        <v>8863</v>
      </c>
    </row>
    <row r="1555" spans="1:1" x14ac:dyDescent="0.25">
      <c r="A1555" t="s">
        <v>8864</v>
      </c>
    </row>
    <row r="1556" spans="1:1" x14ac:dyDescent="0.25">
      <c r="A1556" t="s">
        <v>8865</v>
      </c>
    </row>
    <row r="1557" spans="1:1" x14ac:dyDescent="0.25">
      <c r="A1557" t="s">
        <v>8866</v>
      </c>
    </row>
    <row r="1558" spans="1:1" x14ac:dyDescent="0.25">
      <c r="A1558" t="s">
        <v>8867</v>
      </c>
    </row>
    <row r="1559" spans="1:1" x14ac:dyDescent="0.25">
      <c r="A1559" t="s">
        <v>8868</v>
      </c>
    </row>
    <row r="1560" spans="1:1" x14ac:dyDescent="0.25">
      <c r="A1560" t="s">
        <v>8869</v>
      </c>
    </row>
    <row r="1561" spans="1:1" x14ac:dyDescent="0.25">
      <c r="A1561" t="s">
        <v>8870</v>
      </c>
    </row>
    <row r="1562" spans="1:1" x14ac:dyDescent="0.25">
      <c r="A1562" t="s">
        <v>8871</v>
      </c>
    </row>
    <row r="1563" spans="1:1" x14ac:dyDescent="0.25">
      <c r="A1563" t="s">
        <v>8872</v>
      </c>
    </row>
    <row r="1564" spans="1:1" x14ac:dyDescent="0.25">
      <c r="A1564" t="s">
        <v>8873</v>
      </c>
    </row>
    <row r="1565" spans="1:1" x14ac:dyDescent="0.25">
      <c r="A1565" t="s">
        <v>8874</v>
      </c>
    </row>
    <row r="1566" spans="1:1" x14ac:dyDescent="0.25">
      <c r="A1566" t="s">
        <v>8875</v>
      </c>
    </row>
    <row r="1567" spans="1:1" x14ac:dyDescent="0.25">
      <c r="A1567" t="s">
        <v>8876</v>
      </c>
    </row>
    <row r="1568" spans="1:1" x14ac:dyDescent="0.25">
      <c r="A1568" t="s">
        <v>8877</v>
      </c>
    </row>
    <row r="1569" spans="1:1" x14ac:dyDescent="0.25">
      <c r="A1569" t="s">
        <v>8878</v>
      </c>
    </row>
    <row r="1570" spans="1:1" x14ac:dyDescent="0.25">
      <c r="A1570" t="s">
        <v>8879</v>
      </c>
    </row>
    <row r="1571" spans="1:1" x14ac:dyDescent="0.25">
      <c r="A1571" t="s">
        <v>8880</v>
      </c>
    </row>
    <row r="1572" spans="1:1" x14ac:dyDescent="0.25">
      <c r="A1572" t="s">
        <v>8881</v>
      </c>
    </row>
    <row r="1573" spans="1:1" x14ac:dyDescent="0.25">
      <c r="A1573" t="s">
        <v>8882</v>
      </c>
    </row>
    <row r="1574" spans="1:1" x14ac:dyDescent="0.25">
      <c r="A1574" t="s">
        <v>8883</v>
      </c>
    </row>
    <row r="1575" spans="1:1" x14ac:dyDescent="0.25">
      <c r="A1575" t="s">
        <v>8884</v>
      </c>
    </row>
    <row r="1576" spans="1:1" x14ac:dyDescent="0.25">
      <c r="A1576" t="s">
        <v>8885</v>
      </c>
    </row>
    <row r="1577" spans="1:1" x14ac:dyDescent="0.25">
      <c r="A1577" t="s">
        <v>8886</v>
      </c>
    </row>
    <row r="1578" spans="1:1" x14ac:dyDescent="0.25">
      <c r="A1578" t="s">
        <v>8887</v>
      </c>
    </row>
    <row r="1579" spans="1:1" x14ac:dyDescent="0.25">
      <c r="A1579" t="s">
        <v>8888</v>
      </c>
    </row>
    <row r="1580" spans="1:1" x14ac:dyDescent="0.25">
      <c r="A1580" t="s">
        <v>8889</v>
      </c>
    </row>
    <row r="1581" spans="1:1" x14ac:dyDescent="0.25">
      <c r="A1581" t="s">
        <v>8890</v>
      </c>
    </row>
    <row r="1582" spans="1:1" x14ac:dyDescent="0.25">
      <c r="A1582" t="s">
        <v>8891</v>
      </c>
    </row>
    <row r="1583" spans="1:1" x14ac:dyDescent="0.25">
      <c r="A1583" t="s">
        <v>8892</v>
      </c>
    </row>
    <row r="1584" spans="1:1" x14ac:dyDescent="0.25">
      <c r="A1584" t="s">
        <v>8893</v>
      </c>
    </row>
    <row r="1585" spans="1:1" x14ac:dyDescent="0.25">
      <c r="A1585" t="s">
        <v>8894</v>
      </c>
    </row>
    <row r="1586" spans="1:1" x14ac:dyDescent="0.25">
      <c r="A1586" t="s">
        <v>8895</v>
      </c>
    </row>
    <row r="1587" spans="1:1" x14ac:dyDescent="0.25">
      <c r="A1587" t="s">
        <v>8896</v>
      </c>
    </row>
    <row r="1588" spans="1:1" x14ac:dyDescent="0.25">
      <c r="A1588" t="s">
        <v>8897</v>
      </c>
    </row>
    <row r="1589" spans="1:1" x14ac:dyDescent="0.25">
      <c r="A1589" t="s">
        <v>8898</v>
      </c>
    </row>
    <row r="1590" spans="1:1" x14ac:dyDescent="0.25">
      <c r="A1590" t="s">
        <v>8899</v>
      </c>
    </row>
    <row r="1591" spans="1:1" x14ac:dyDescent="0.25">
      <c r="A1591" t="s">
        <v>8900</v>
      </c>
    </row>
    <row r="1592" spans="1:1" x14ac:dyDescent="0.25">
      <c r="A1592" t="s">
        <v>8901</v>
      </c>
    </row>
    <row r="1593" spans="1:1" x14ac:dyDescent="0.25">
      <c r="A1593" t="s">
        <v>8902</v>
      </c>
    </row>
    <row r="1594" spans="1:1" x14ac:dyDescent="0.25">
      <c r="A1594" t="s">
        <v>8903</v>
      </c>
    </row>
    <row r="1595" spans="1:1" x14ac:dyDescent="0.25">
      <c r="A1595" t="s">
        <v>8904</v>
      </c>
    </row>
    <row r="1596" spans="1:1" x14ac:dyDescent="0.25">
      <c r="A1596" t="s">
        <v>8905</v>
      </c>
    </row>
    <row r="1597" spans="1:1" x14ac:dyDescent="0.25">
      <c r="A1597" t="s">
        <v>8906</v>
      </c>
    </row>
    <row r="1598" spans="1:1" x14ac:dyDescent="0.25">
      <c r="A1598" t="s">
        <v>8907</v>
      </c>
    </row>
    <row r="1599" spans="1:1" x14ac:dyDescent="0.25">
      <c r="A1599" t="s">
        <v>8908</v>
      </c>
    </row>
    <row r="1600" spans="1:1" x14ac:dyDescent="0.25">
      <c r="A1600" t="s">
        <v>8909</v>
      </c>
    </row>
    <row r="1601" spans="1:1" x14ac:dyDescent="0.25">
      <c r="A1601" t="s">
        <v>8910</v>
      </c>
    </row>
    <row r="1602" spans="1:1" x14ac:dyDescent="0.25">
      <c r="A1602" t="s">
        <v>8911</v>
      </c>
    </row>
    <row r="1603" spans="1:1" x14ac:dyDescent="0.25">
      <c r="A1603" t="s">
        <v>8912</v>
      </c>
    </row>
    <row r="1604" spans="1:1" x14ac:dyDescent="0.25">
      <c r="A1604" t="s">
        <v>8913</v>
      </c>
    </row>
    <row r="1605" spans="1:1" x14ac:dyDescent="0.25">
      <c r="A1605" t="s">
        <v>8914</v>
      </c>
    </row>
    <row r="1606" spans="1:1" x14ac:dyDescent="0.25">
      <c r="A1606" t="s">
        <v>8915</v>
      </c>
    </row>
    <row r="1607" spans="1:1" x14ac:dyDescent="0.25">
      <c r="A1607" t="s">
        <v>8916</v>
      </c>
    </row>
    <row r="1608" spans="1:1" x14ac:dyDescent="0.25">
      <c r="A1608" t="s">
        <v>8917</v>
      </c>
    </row>
    <row r="1609" spans="1:1" x14ac:dyDescent="0.25">
      <c r="A1609" t="s">
        <v>8918</v>
      </c>
    </row>
    <row r="1610" spans="1:1" x14ac:dyDescent="0.25">
      <c r="A1610" t="s">
        <v>8919</v>
      </c>
    </row>
    <row r="1611" spans="1:1" x14ac:dyDescent="0.25">
      <c r="A1611" t="s">
        <v>8920</v>
      </c>
    </row>
    <row r="1612" spans="1:1" x14ac:dyDescent="0.25">
      <c r="A1612" t="s">
        <v>8921</v>
      </c>
    </row>
    <row r="1613" spans="1:1" x14ac:dyDescent="0.25">
      <c r="A1613" t="s">
        <v>8922</v>
      </c>
    </row>
    <row r="1614" spans="1:1" x14ac:dyDescent="0.25">
      <c r="A1614" t="s">
        <v>8923</v>
      </c>
    </row>
    <row r="1615" spans="1:1" x14ac:dyDescent="0.25">
      <c r="A1615" t="s">
        <v>8924</v>
      </c>
    </row>
    <row r="1616" spans="1:1" x14ac:dyDescent="0.25">
      <c r="A1616" t="s">
        <v>8925</v>
      </c>
    </row>
    <row r="1617" spans="1:1" x14ac:dyDescent="0.25">
      <c r="A1617" t="s">
        <v>8926</v>
      </c>
    </row>
    <row r="1618" spans="1:1" x14ac:dyDescent="0.25">
      <c r="A1618" t="s">
        <v>8927</v>
      </c>
    </row>
    <row r="1619" spans="1:1" x14ac:dyDescent="0.25">
      <c r="A1619" t="s">
        <v>8928</v>
      </c>
    </row>
    <row r="1620" spans="1:1" x14ac:dyDescent="0.25">
      <c r="A1620" t="s">
        <v>8929</v>
      </c>
    </row>
    <row r="1621" spans="1:1" x14ac:dyDescent="0.25">
      <c r="A1621" t="s">
        <v>8930</v>
      </c>
    </row>
    <row r="1622" spans="1:1" x14ac:dyDescent="0.25">
      <c r="A1622" t="s">
        <v>8931</v>
      </c>
    </row>
    <row r="1623" spans="1:1" x14ac:dyDescent="0.25">
      <c r="A1623" t="s">
        <v>8932</v>
      </c>
    </row>
    <row r="1624" spans="1:1" x14ac:dyDescent="0.25">
      <c r="A1624" t="s">
        <v>8933</v>
      </c>
    </row>
    <row r="1625" spans="1:1" x14ac:dyDescent="0.25">
      <c r="A1625" t="s">
        <v>8934</v>
      </c>
    </row>
    <row r="1626" spans="1:1" x14ac:dyDescent="0.25">
      <c r="A1626" t="s">
        <v>8935</v>
      </c>
    </row>
    <row r="1627" spans="1:1" x14ac:dyDescent="0.25">
      <c r="A1627" t="s">
        <v>8936</v>
      </c>
    </row>
    <row r="1628" spans="1:1" x14ac:dyDescent="0.25">
      <c r="A1628" t="s">
        <v>8937</v>
      </c>
    </row>
    <row r="1629" spans="1:1" x14ac:dyDescent="0.25">
      <c r="A1629" t="s">
        <v>8938</v>
      </c>
    </row>
    <row r="1630" spans="1:1" x14ac:dyDescent="0.25">
      <c r="A1630" t="s">
        <v>8939</v>
      </c>
    </row>
    <row r="1631" spans="1:1" x14ac:dyDescent="0.25">
      <c r="A1631" t="s">
        <v>8940</v>
      </c>
    </row>
    <row r="1632" spans="1:1" x14ac:dyDescent="0.25">
      <c r="A1632" t="s">
        <v>8941</v>
      </c>
    </row>
    <row r="1633" spans="1:1" x14ac:dyDescent="0.25">
      <c r="A1633" t="s">
        <v>8942</v>
      </c>
    </row>
    <row r="1634" spans="1:1" x14ac:dyDescent="0.25">
      <c r="A1634" t="s">
        <v>8943</v>
      </c>
    </row>
    <row r="1635" spans="1:1" x14ac:dyDescent="0.25">
      <c r="A1635" t="s">
        <v>8944</v>
      </c>
    </row>
    <row r="1636" spans="1:1" x14ac:dyDescent="0.25">
      <c r="A1636" t="s">
        <v>8945</v>
      </c>
    </row>
    <row r="1637" spans="1:1" x14ac:dyDescent="0.25">
      <c r="A1637" t="s">
        <v>8946</v>
      </c>
    </row>
    <row r="1638" spans="1:1" x14ac:dyDescent="0.25">
      <c r="A1638" t="s">
        <v>8947</v>
      </c>
    </row>
    <row r="1639" spans="1:1" x14ac:dyDescent="0.25">
      <c r="A1639" t="s">
        <v>8948</v>
      </c>
    </row>
    <row r="1640" spans="1:1" x14ac:dyDescent="0.25">
      <c r="A1640" t="s">
        <v>8949</v>
      </c>
    </row>
    <row r="1641" spans="1:1" x14ac:dyDescent="0.25">
      <c r="A1641" t="s">
        <v>8950</v>
      </c>
    </row>
    <row r="1642" spans="1:1" x14ac:dyDescent="0.25">
      <c r="A1642" t="s">
        <v>8951</v>
      </c>
    </row>
    <row r="1643" spans="1:1" x14ac:dyDescent="0.25">
      <c r="A1643" t="s">
        <v>8952</v>
      </c>
    </row>
    <row r="1644" spans="1:1" x14ac:dyDescent="0.25">
      <c r="A1644" t="s">
        <v>8953</v>
      </c>
    </row>
    <row r="1645" spans="1:1" x14ac:dyDescent="0.25">
      <c r="A1645" t="s">
        <v>8954</v>
      </c>
    </row>
    <row r="1646" spans="1:1" x14ac:dyDescent="0.25">
      <c r="A1646" t="s">
        <v>8955</v>
      </c>
    </row>
    <row r="1647" spans="1:1" x14ac:dyDescent="0.25">
      <c r="A1647" t="s">
        <v>8956</v>
      </c>
    </row>
    <row r="1648" spans="1:1" x14ac:dyDescent="0.25">
      <c r="A1648" t="s">
        <v>8957</v>
      </c>
    </row>
    <row r="1649" spans="1:1" x14ac:dyDescent="0.25">
      <c r="A1649" t="s">
        <v>8958</v>
      </c>
    </row>
    <row r="1650" spans="1:1" x14ac:dyDescent="0.25">
      <c r="A1650" t="s">
        <v>8959</v>
      </c>
    </row>
    <row r="1651" spans="1:1" x14ac:dyDescent="0.25">
      <c r="A1651" t="s">
        <v>8960</v>
      </c>
    </row>
    <row r="1652" spans="1:1" x14ac:dyDescent="0.25">
      <c r="A1652" t="s">
        <v>8961</v>
      </c>
    </row>
    <row r="1653" spans="1:1" x14ac:dyDescent="0.25">
      <c r="A1653" t="s">
        <v>8962</v>
      </c>
    </row>
    <row r="1654" spans="1:1" x14ac:dyDescent="0.25">
      <c r="A1654" t="s">
        <v>8963</v>
      </c>
    </row>
    <row r="1655" spans="1:1" x14ac:dyDescent="0.25">
      <c r="A1655" t="s">
        <v>8964</v>
      </c>
    </row>
    <row r="1656" spans="1:1" x14ac:dyDescent="0.25">
      <c r="A1656" t="s">
        <v>8965</v>
      </c>
    </row>
    <row r="1657" spans="1:1" x14ac:dyDescent="0.25">
      <c r="A1657" t="s">
        <v>8966</v>
      </c>
    </row>
    <row r="1658" spans="1:1" x14ac:dyDescent="0.25">
      <c r="A1658" t="s">
        <v>8967</v>
      </c>
    </row>
    <row r="1659" spans="1:1" x14ac:dyDescent="0.25">
      <c r="A1659" t="s">
        <v>8968</v>
      </c>
    </row>
    <row r="1660" spans="1:1" x14ac:dyDescent="0.25">
      <c r="A1660" t="s">
        <v>8969</v>
      </c>
    </row>
    <row r="1661" spans="1:1" x14ac:dyDescent="0.25">
      <c r="A1661" t="s">
        <v>8970</v>
      </c>
    </row>
    <row r="1662" spans="1:1" x14ac:dyDescent="0.25">
      <c r="A1662" t="s">
        <v>8971</v>
      </c>
    </row>
    <row r="1663" spans="1:1" x14ac:dyDescent="0.25">
      <c r="A1663" t="s">
        <v>8972</v>
      </c>
    </row>
    <row r="1664" spans="1:1" x14ac:dyDescent="0.25">
      <c r="A1664" t="s">
        <v>8973</v>
      </c>
    </row>
    <row r="1665" spans="1:1" x14ac:dyDescent="0.25">
      <c r="A1665" t="s">
        <v>8974</v>
      </c>
    </row>
    <row r="1666" spans="1:1" x14ac:dyDescent="0.25">
      <c r="A1666" t="s">
        <v>8975</v>
      </c>
    </row>
    <row r="1667" spans="1:1" x14ac:dyDescent="0.25">
      <c r="A1667" t="s">
        <v>8976</v>
      </c>
    </row>
    <row r="1668" spans="1:1" x14ac:dyDescent="0.25">
      <c r="A1668" t="s">
        <v>8977</v>
      </c>
    </row>
    <row r="1669" spans="1:1" x14ac:dyDescent="0.25">
      <c r="A1669" t="s">
        <v>8978</v>
      </c>
    </row>
    <row r="1670" spans="1:1" x14ac:dyDescent="0.25">
      <c r="A1670" t="s">
        <v>8979</v>
      </c>
    </row>
    <row r="1671" spans="1:1" x14ac:dyDescent="0.25">
      <c r="A1671" t="s">
        <v>8980</v>
      </c>
    </row>
    <row r="1672" spans="1:1" x14ac:dyDescent="0.25">
      <c r="A1672" t="s">
        <v>8981</v>
      </c>
    </row>
    <row r="1673" spans="1:1" x14ac:dyDescent="0.25">
      <c r="A1673" t="s">
        <v>8982</v>
      </c>
    </row>
    <row r="1674" spans="1:1" x14ac:dyDescent="0.25">
      <c r="A1674" t="s">
        <v>8983</v>
      </c>
    </row>
    <row r="1675" spans="1:1" x14ac:dyDescent="0.25">
      <c r="A1675" t="s">
        <v>8984</v>
      </c>
    </row>
    <row r="1676" spans="1:1" x14ac:dyDescent="0.25">
      <c r="A1676" t="s">
        <v>8985</v>
      </c>
    </row>
    <row r="1677" spans="1:1" x14ac:dyDescent="0.25">
      <c r="A1677" t="s">
        <v>8986</v>
      </c>
    </row>
    <row r="1678" spans="1:1" x14ac:dyDescent="0.25">
      <c r="A1678" t="s">
        <v>8987</v>
      </c>
    </row>
    <row r="1679" spans="1:1" x14ac:dyDescent="0.25">
      <c r="A1679" t="s">
        <v>8988</v>
      </c>
    </row>
    <row r="1680" spans="1:1" x14ac:dyDescent="0.25">
      <c r="A1680" t="s">
        <v>8989</v>
      </c>
    </row>
    <row r="1681" spans="1:1" x14ac:dyDescent="0.25">
      <c r="A1681" t="s">
        <v>8990</v>
      </c>
    </row>
    <row r="1682" spans="1:1" x14ac:dyDescent="0.25">
      <c r="A1682" t="s">
        <v>8991</v>
      </c>
    </row>
    <row r="1683" spans="1:1" x14ac:dyDescent="0.25">
      <c r="A1683" t="s">
        <v>8992</v>
      </c>
    </row>
    <row r="1684" spans="1:1" x14ac:dyDescent="0.25">
      <c r="A1684" t="s">
        <v>8993</v>
      </c>
    </row>
    <row r="1685" spans="1:1" x14ac:dyDescent="0.25">
      <c r="A1685" t="s">
        <v>8994</v>
      </c>
    </row>
    <row r="1686" spans="1:1" x14ac:dyDescent="0.25">
      <c r="A1686" t="s">
        <v>8995</v>
      </c>
    </row>
    <row r="1687" spans="1:1" x14ac:dyDescent="0.25">
      <c r="A1687" t="s">
        <v>8996</v>
      </c>
    </row>
    <row r="1688" spans="1:1" x14ac:dyDescent="0.25">
      <c r="A1688" t="s">
        <v>8997</v>
      </c>
    </row>
    <row r="1689" spans="1:1" x14ac:dyDescent="0.25">
      <c r="A1689" t="s">
        <v>8998</v>
      </c>
    </row>
    <row r="1690" spans="1:1" x14ac:dyDescent="0.25">
      <c r="A1690" t="s">
        <v>8999</v>
      </c>
    </row>
    <row r="1691" spans="1:1" x14ac:dyDescent="0.25">
      <c r="A1691" t="s">
        <v>9000</v>
      </c>
    </row>
    <row r="1692" spans="1:1" x14ac:dyDescent="0.25">
      <c r="A1692" t="s">
        <v>9001</v>
      </c>
    </row>
    <row r="1693" spans="1:1" x14ac:dyDescent="0.25">
      <c r="A1693" t="s">
        <v>9002</v>
      </c>
    </row>
    <row r="1694" spans="1:1" x14ac:dyDescent="0.25">
      <c r="A1694" t="s">
        <v>9003</v>
      </c>
    </row>
    <row r="1695" spans="1:1" x14ac:dyDescent="0.25">
      <c r="A1695" t="s">
        <v>9004</v>
      </c>
    </row>
    <row r="1696" spans="1:1" x14ac:dyDescent="0.25">
      <c r="A1696" t="s">
        <v>9005</v>
      </c>
    </row>
    <row r="1697" spans="1:1" x14ac:dyDescent="0.25">
      <c r="A1697" t="s">
        <v>9006</v>
      </c>
    </row>
    <row r="1698" spans="1:1" x14ac:dyDescent="0.25">
      <c r="A1698" t="s">
        <v>9007</v>
      </c>
    </row>
    <row r="1699" spans="1:1" x14ac:dyDescent="0.25">
      <c r="A1699" t="s">
        <v>9008</v>
      </c>
    </row>
    <row r="1700" spans="1:1" x14ac:dyDescent="0.25">
      <c r="A1700" t="s">
        <v>9009</v>
      </c>
    </row>
    <row r="1701" spans="1:1" x14ac:dyDescent="0.25">
      <c r="A1701" t="s">
        <v>9010</v>
      </c>
    </row>
    <row r="1702" spans="1:1" x14ac:dyDescent="0.25">
      <c r="A1702" t="s">
        <v>9011</v>
      </c>
    </row>
    <row r="1703" spans="1:1" x14ac:dyDescent="0.25">
      <c r="A1703" t="s">
        <v>9012</v>
      </c>
    </row>
    <row r="1704" spans="1:1" x14ac:dyDescent="0.25">
      <c r="A1704" t="s">
        <v>9013</v>
      </c>
    </row>
    <row r="1705" spans="1:1" x14ac:dyDescent="0.25">
      <c r="A1705" t="s">
        <v>9014</v>
      </c>
    </row>
    <row r="1706" spans="1:1" x14ac:dyDescent="0.25">
      <c r="A1706" t="s">
        <v>9015</v>
      </c>
    </row>
    <row r="1707" spans="1:1" x14ac:dyDescent="0.25">
      <c r="A1707" t="s">
        <v>9016</v>
      </c>
    </row>
    <row r="1708" spans="1:1" x14ac:dyDescent="0.25">
      <c r="A1708" t="s">
        <v>9017</v>
      </c>
    </row>
    <row r="1709" spans="1:1" x14ac:dyDescent="0.25">
      <c r="A1709" t="s">
        <v>9018</v>
      </c>
    </row>
    <row r="1710" spans="1:1" x14ac:dyDescent="0.25">
      <c r="A1710" t="s">
        <v>9019</v>
      </c>
    </row>
    <row r="1711" spans="1:1" x14ac:dyDescent="0.25">
      <c r="A1711" t="s">
        <v>9020</v>
      </c>
    </row>
    <row r="1712" spans="1:1" x14ac:dyDescent="0.25">
      <c r="A1712" t="s">
        <v>9021</v>
      </c>
    </row>
    <row r="1713" spans="1:1" x14ac:dyDescent="0.25">
      <c r="A1713" t="s">
        <v>9022</v>
      </c>
    </row>
    <row r="1714" spans="1:1" x14ac:dyDescent="0.25">
      <c r="A1714" t="s">
        <v>9023</v>
      </c>
    </row>
    <row r="1715" spans="1:1" x14ac:dyDescent="0.25">
      <c r="A1715" t="s">
        <v>9024</v>
      </c>
    </row>
    <row r="1716" spans="1:1" x14ac:dyDescent="0.25">
      <c r="A1716" t="s">
        <v>9025</v>
      </c>
    </row>
    <row r="1717" spans="1:1" x14ac:dyDescent="0.25">
      <c r="A1717" t="s">
        <v>9026</v>
      </c>
    </row>
    <row r="1718" spans="1:1" x14ac:dyDescent="0.25">
      <c r="A1718" t="s">
        <v>9027</v>
      </c>
    </row>
    <row r="1719" spans="1:1" x14ac:dyDescent="0.25">
      <c r="A1719" t="s">
        <v>9028</v>
      </c>
    </row>
    <row r="1720" spans="1:1" x14ac:dyDescent="0.25">
      <c r="A1720" t="s">
        <v>9029</v>
      </c>
    </row>
    <row r="1721" spans="1:1" x14ac:dyDescent="0.25">
      <c r="A1721" t="s">
        <v>9030</v>
      </c>
    </row>
    <row r="1722" spans="1:1" x14ac:dyDescent="0.25">
      <c r="A1722" t="s">
        <v>9031</v>
      </c>
    </row>
    <row r="1723" spans="1:1" x14ac:dyDescent="0.25">
      <c r="A1723" t="s">
        <v>9032</v>
      </c>
    </row>
    <row r="1724" spans="1:1" x14ac:dyDescent="0.25">
      <c r="A1724" t="s">
        <v>9033</v>
      </c>
    </row>
    <row r="1725" spans="1:1" x14ac:dyDescent="0.25">
      <c r="A1725" t="s">
        <v>9034</v>
      </c>
    </row>
    <row r="1726" spans="1:1" x14ac:dyDescent="0.25">
      <c r="A1726" t="s">
        <v>9035</v>
      </c>
    </row>
    <row r="1727" spans="1:1" x14ac:dyDescent="0.25">
      <c r="A1727" t="s">
        <v>9036</v>
      </c>
    </row>
    <row r="1728" spans="1:1" x14ac:dyDescent="0.25">
      <c r="A1728" t="s">
        <v>9037</v>
      </c>
    </row>
    <row r="1729" spans="1:1" x14ac:dyDescent="0.25">
      <c r="A1729" t="s">
        <v>9038</v>
      </c>
    </row>
    <row r="1730" spans="1:1" x14ac:dyDescent="0.25">
      <c r="A1730" t="s">
        <v>9039</v>
      </c>
    </row>
    <row r="1731" spans="1:1" x14ac:dyDescent="0.25">
      <c r="A1731" t="s">
        <v>9040</v>
      </c>
    </row>
    <row r="1732" spans="1:1" x14ac:dyDescent="0.25">
      <c r="A1732" t="s">
        <v>9041</v>
      </c>
    </row>
    <row r="1733" spans="1:1" x14ac:dyDescent="0.25">
      <c r="A1733" t="s">
        <v>9042</v>
      </c>
    </row>
    <row r="1734" spans="1:1" x14ac:dyDescent="0.25">
      <c r="A1734" t="s">
        <v>9043</v>
      </c>
    </row>
    <row r="1735" spans="1:1" x14ac:dyDescent="0.25">
      <c r="A1735" t="s">
        <v>9044</v>
      </c>
    </row>
    <row r="1736" spans="1:1" x14ac:dyDescent="0.25">
      <c r="A1736" t="s">
        <v>9045</v>
      </c>
    </row>
    <row r="1737" spans="1:1" x14ac:dyDescent="0.25">
      <c r="A1737" t="s">
        <v>9046</v>
      </c>
    </row>
    <row r="1738" spans="1:1" x14ac:dyDescent="0.25">
      <c r="A1738" t="s">
        <v>9047</v>
      </c>
    </row>
    <row r="1739" spans="1:1" x14ac:dyDescent="0.25">
      <c r="A1739" t="s">
        <v>9048</v>
      </c>
    </row>
    <row r="1740" spans="1:1" x14ac:dyDescent="0.25">
      <c r="A1740" t="s">
        <v>9049</v>
      </c>
    </row>
    <row r="1741" spans="1:1" x14ac:dyDescent="0.25">
      <c r="A1741" t="s">
        <v>9050</v>
      </c>
    </row>
    <row r="1742" spans="1:1" x14ac:dyDescent="0.25">
      <c r="A1742" t="s">
        <v>9051</v>
      </c>
    </row>
    <row r="1743" spans="1:1" x14ac:dyDescent="0.25">
      <c r="A1743" t="s">
        <v>9052</v>
      </c>
    </row>
    <row r="1744" spans="1:1" x14ac:dyDescent="0.25">
      <c r="A1744" t="s">
        <v>9053</v>
      </c>
    </row>
    <row r="1745" spans="1:1" x14ac:dyDescent="0.25">
      <c r="A1745" t="s">
        <v>9054</v>
      </c>
    </row>
    <row r="1746" spans="1:1" x14ac:dyDescent="0.25">
      <c r="A1746" t="s">
        <v>9055</v>
      </c>
    </row>
    <row r="1747" spans="1:1" x14ac:dyDescent="0.25">
      <c r="A1747" t="s">
        <v>9056</v>
      </c>
    </row>
    <row r="1748" spans="1:1" x14ac:dyDescent="0.25">
      <c r="A1748" t="s">
        <v>9057</v>
      </c>
    </row>
    <row r="1749" spans="1:1" x14ac:dyDescent="0.25">
      <c r="A1749" t="s">
        <v>9058</v>
      </c>
    </row>
    <row r="1750" spans="1:1" x14ac:dyDescent="0.25">
      <c r="A1750" t="s">
        <v>9059</v>
      </c>
    </row>
    <row r="1751" spans="1:1" x14ac:dyDescent="0.25">
      <c r="A1751" t="s">
        <v>9060</v>
      </c>
    </row>
    <row r="1752" spans="1:1" x14ac:dyDescent="0.25">
      <c r="A1752" t="s">
        <v>9061</v>
      </c>
    </row>
    <row r="1753" spans="1:1" x14ac:dyDescent="0.25">
      <c r="A1753" t="s">
        <v>9062</v>
      </c>
    </row>
    <row r="1754" spans="1:1" x14ac:dyDescent="0.25">
      <c r="A1754" t="s">
        <v>9063</v>
      </c>
    </row>
    <row r="1755" spans="1:1" x14ac:dyDescent="0.25">
      <c r="A1755" t="s">
        <v>9064</v>
      </c>
    </row>
    <row r="1756" spans="1:1" x14ac:dyDescent="0.25">
      <c r="A1756" t="s">
        <v>9065</v>
      </c>
    </row>
    <row r="1757" spans="1:1" x14ac:dyDescent="0.25">
      <c r="A1757" t="s">
        <v>9066</v>
      </c>
    </row>
    <row r="1758" spans="1:1" x14ac:dyDescent="0.25">
      <c r="A1758" t="s">
        <v>9067</v>
      </c>
    </row>
    <row r="1759" spans="1:1" x14ac:dyDescent="0.25">
      <c r="A1759" t="s">
        <v>9068</v>
      </c>
    </row>
    <row r="1760" spans="1:1" x14ac:dyDescent="0.25">
      <c r="A1760" t="s">
        <v>9069</v>
      </c>
    </row>
    <row r="1761" spans="1:1" x14ac:dyDescent="0.25">
      <c r="A1761" t="s">
        <v>9070</v>
      </c>
    </row>
    <row r="1762" spans="1:1" x14ac:dyDescent="0.25">
      <c r="A1762" t="s">
        <v>9071</v>
      </c>
    </row>
    <row r="1763" spans="1:1" x14ac:dyDescent="0.25">
      <c r="A1763" t="s">
        <v>9072</v>
      </c>
    </row>
    <row r="1764" spans="1:1" x14ac:dyDescent="0.25">
      <c r="A1764" t="s">
        <v>9073</v>
      </c>
    </row>
    <row r="1765" spans="1:1" x14ac:dyDescent="0.25">
      <c r="A1765" t="s">
        <v>9074</v>
      </c>
    </row>
    <row r="1766" spans="1:1" x14ac:dyDescent="0.25">
      <c r="A1766" t="s">
        <v>9075</v>
      </c>
    </row>
    <row r="1767" spans="1:1" x14ac:dyDescent="0.25">
      <c r="A1767" t="s">
        <v>9076</v>
      </c>
    </row>
    <row r="1768" spans="1:1" x14ac:dyDescent="0.25">
      <c r="A1768" t="s">
        <v>9077</v>
      </c>
    </row>
    <row r="1769" spans="1:1" x14ac:dyDescent="0.25">
      <c r="A1769" t="s">
        <v>9078</v>
      </c>
    </row>
    <row r="1770" spans="1:1" x14ac:dyDescent="0.25">
      <c r="A1770" t="s">
        <v>9079</v>
      </c>
    </row>
    <row r="1771" spans="1:1" x14ac:dyDescent="0.25">
      <c r="A1771" t="s">
        <v>9080</v>
      </c>
    </row>
    <row r="1772" spans="1:1" x14ac:dyDescent="0.25">
      <c r="A1772" t="s">
        <v>9081</v>
      </c>
    </row>
    <row r="1773" spans="1:1" x14ac:dyDescent="0.25">
      <c r="A1773" t="s">
        <v>9082</v>
      </c>
    </row>
    <row r="1774" spans="1:1" x14ac:dyDescent="0.25">
      <c r="A1774" t="s">
        <v>9083</v>
      </c>
    </row>
    <row r="1775" spans="1:1" x14ac:dyDescent="0.25">
      <c r="A1775" t="s">
        <v>9084</v>
      </c>
    </row>
    <row r="1776" spans="1:1" x14ac:dyDescent="0.25">
      <c r="A1776" t="s">
        <v>9085</v>
      </c>
    </row>
    <row r="1777" spans="1:1" x14ac:dyDescent="0.25">
      <c r="A1777" t="s">
        <v>9086</v>
      </c>
    </row>
    <row r="1778" spans="1:1" x14ac:dyDescent="0.25">
      <c r="A1778" t="s">
        <v>9087</v>
      </c>
    </row>
    <row r="1779" spans="1:1" x14ac:dyDescent="0.25">
      <c r="A1779" t="s">
        <v>9088</v>
      </c>
    </row>
    <row r="1780" spans="1:1" x14ac:dyDescent="0.25">
      <c r="A1780" t="s">
        <v>9089</v>
      </c>
    </row>
    <row r="1781" spans="1:1" x14ac:dyDescent="0.25">
      <c r="A1781" t="s">
        <v>9090</v>
      </c>
    </row>
    <row r="1782" spans="1:1" x14ac:dyDescent="0.25">
      <c r="A1782" t="s">
        <v>9091</v>
      </c>
    </row>
    <row r="1783" spans="1:1" x14ac:dyDescent="0.25">
      <c r="A1783" t="s">
        <v>9092</v>
      </c>
    </row>
    <row r="1784" spans="1:1" x14ac:dyDescent="0.25">
      <c r="A1784" t="s">
        <v>9093</v>
      </c>
    </row>
    <row r="1785" spans="1:1" x14ac:dyDescent="0.25">
      <c r="A1785" t="s">
        <v>9094</v>
      </c>
    </row>
    <row r="1786" spans="1:1" x14ac:dyDescent="0.25">
      <c r="A1786" t="s">
        <v>9095</v>
      </c>
    </row>
    <row r="1787" spans="1:1" x14ac:dyDescent="0.25">
      <c r="A1787" t="s">
        <v>9096</v>
      </c>
    </row>
    <row r="1788" spans="1:1" x14ac:dyDescent="0.25">
      <c r="A1788" t="s">
        <v>9097</v>
      </c>
    </row>
    <row r="1789" spans="1:1" x14ac:dyDescent="0.25">
      <c r="A1789" t="s">
        <v>9098</v>
      </c>
    </row>
    <row r="1790" spans="1:1" x14ac:dyDescent="0.25">
      <c r="A1790" t="s">
        <v>9099</v>
      </c>
    </row>
    <row r="1791" spans="1:1" x14ac:dyDescent="0.25">
      <c r="A1791" t="s">
        <v>9100</v>
      </c>
    </row>
    <row r="1792" spans="1:1" x14ac:dyDescent="0.25">
      <c r="A1792" t="s">
        <v>9101</v>
      </c>
    </row>
    <row r="1793" spans="1:1" x14ac:dyDescent="0.25">
      <c r="A1793" t="s">
        <v>9102</v>
      </c>
    </row>
    <row r="1794" spans="1:1" x14ac:dyDescent="0.25">
      <c r="A1794" t="s">
        <v>9103</v>
      </c>
    </row>
    <row r="1795" spans="1:1" x14ac:dyDescent="0.25">
      <c r="A1795" t="s">
        <v>9104</v>
      </c>
    </row>
    <row r="1796" spans="1:1" x14ac:dyDescent="0.25">
      <c r="A1796" t="s">
        <v>9105</v>
      </c>
    </row>
    <row r="1797" spans="1:1" x14ac:dyDescent="0.25">
      <c r="A1797" t="s">
        <v>9106</v>
      </c>
    </row>
    <row r="1798" spans="1:1" x14ac:dyDescent="0.25">
      <c r="A1798" t="s">
        <v>9107</v>
      </c>
    </row>
    <row r="1799" spans="1:1" x14ac:dyDescent="0.25">
      <c r="A1799" t="s">
        <v>9108</v>
      </c>
    </row>
    <row r="1800" spans="1:1" x14ac:dyDescent="0.25">
      <c r="A1800" t="s">
        <v>9109</v>
      </c>
    </row>
    <row r="1801" spans="1:1" x14ac:dyDescent="0.25">
      <c r="A1801" t="s">
        <v>9110</v>
      </c>
    </row>
    <row r="1802" spans="1:1" x14ac:dyDescent="0.25">
      <c r="A1802" t="s">
        <v>9111</v>
      </c>
    </row>
    <row r="1803" spans="1:1" x14ac:dyDescent="0.25">
      <c r="A1803" t="s">
        <v>9112</v>
      </c>
    </row>
    <row r="1804" spans="1:1" x14ac:dyDescent="0.25">
      <c r="A1804" t="s">
        <v>9113</v>
      </c>
    </row>
    <row r="1805" spans="1:1" x14ac:dyDescent="0.25">
      <c r="A1805" t="s">
        <v>9114</v>
      </c>
    </row>
    <row r="1806" spans="1:1" x14ac:dyDescent="0.25">
      <c r="A1806" t="s">
        <v>9115</v>
      </c>
    </row>
    <row r="1807" spans="1:1" x14ac:dyDescent="0.25">
      <c r="A1807" t="s">
        <v>9116</v>
      </c>
    </row>
    <row r="1808" spans="1:1" x14ac:dyDescent="0.25">
      <c r="A1808" t="s">
        <v>9117</v>
      </c>
    </row>
    <row r="1809" spans="1:1" x14ac:dyDescent="0.25">
      <c r="A1809" t="s">
        <v>9118</v>
      </c>
    </row>
    <row r="1810" spans="1:1" x14ac:dyDescent="0.25">
      <c r="A1810" t="s">
        <v>9119</v>
      </c>
    </row>
    <row r="1811" spans="1:1" x14ac:dyDescent="0.25">
      <c r="A1811" t="s">
        <v>8126</v>
      </c>
    </row>
    <row r="1812" spans="1:1" x14ac:dyDescent="0.25">
      <c r="A1812" t="s">
        <v>8127</v>
      </c>
    </row>
    <row r="1813" spans="1:1" x14ac:dyDescent="0.25">
      <c r="A1813" t="s">
        <v>8128</v>
      </c>
    </row>
    <row r="1814" spans="1:1" x14ac:dyDescent="0.25">
      <c r="A1814" t="s">
        <v>8129</v>
      </c>
    </row>
    <row r="1815" spans="1:1" x14ac:dyDescent="0.25">
      <c r="A1815" t="s">
        <v>8130</v>
      </c>
    </row>
    <row r="1816" spans="1:1" x14ac:dyDescent="0.25">
      <c r="A1816" t="s">
        <v>8131</v>
      </c>
    </row>
    <row r="1817" spans="1:1" x14ac:dyDescent="0.25">
      <c r="A1817" t="s">
        <v>8132</v>
      </c>
    </row>
    <row r="1818" spans="1:1" x14ac:dyDescent="0.25">
      <c r="A1818" t="s">
        <v>8133</v>
      </c>
    </row>
    <row r="1819" spans="1:1" x14ac:dyDescent="0.25">
      <c r="A1819" t="s">
        <v>8134</v>
      </c>
    </row>
    <row r="1820" spans="1:1" x14ac:dyDescent="0.25">
      <c r="A1820" t="s">
        <v>8135</v>
      </c>
    </row>
    <row r="1821" spans="1:1" x14ac:dyDescent="0.25">
      <c r="A1821" t="s">
        <v>8136</v>
      </c>
    </row>
    <row r="1822" spans="1:1" x14ac:dyDescent="0.25">
      <c r="A1822" t="s">
        <v>8137</v>
      </c>
    </row>
    <row r="1823" spans="1:1" x14ac:dyDescent="0.25">
      <c r="A1823" t="s">
        <v>8138</v>
      </c>
    </row>
    <row r="1824" spans="1:1" x14ac:dyDescent="0.25">
      <c r="A1824" t="s">
        <v>8139</v>
      </c>
    </row>
    <row r="1825" spans="1:1" x14ac:dyDescent="0.25">
      <c r="A1825" t="s">
        <v>8140</v>
      </c>
    </row>
    <row r="1826" spans="1:1" x14ac:dyDescent="0.25">
      <c r="A1826" t="s">
        <v>8141</v>
      </c>
    </row>
    <row r="1827" spans="1:1" x14ac:dyDescent="0.25">
      <c r="A1827" t="s">
        <v>8142</v>
      </c>
    </row>
    <row r="1828" spans="1:1" x14ac:dyDescent="0.25">
      <c r="A1828" t="s">
        <v>8143</v>
      </c>
    </row>
    <row r="1829" spans="1:1" x14ac:dyDescent="0.25">
      <c r="A1829" t="s">
        <v>8144</v>
      </c>
    </row>
    <row r="1830" spans="1:1" x14ac:dyDescent="0.25">
      <c r="A1830" t="s">
        <v>8145</v>
      </c>
    </row>
    <row r="1831" spans="1:1" x14ac:dyDescent="0.25">
      <c r="A1831" t="s">
        <v>8146</v>
      </c>
    </row>
    <row r="1832" spans="1:1" x14ac:dyDescent="0.25">
      <c r="A1832" t="s">
        <v>8147</v>
      </c>
    </row>
    <row r="1833" spans="1:1" x14ac:dyDescent="0.25">
      <c r="A1833" t="s">
        <v>8148</v>
      </c>
    </row>
    <row r="1834" spans="1:1" x14ac:dyDescent="0.25">
      <c r="A1834" t="s">
        <v>8149</v>
      </c>
    </row>
    <row r="1835" spans="1:1" x14ac:dyDescent="0.25">
      <c r="A1835" t="s">
        <v>8150</v>
      </c>
    </row>
    <row r="1836" spans="1:1" x14ac:dyDescent="0.25">
      <c r="A1836" t="s">
        <v>8151</v>
      </c>
    </row>
    <row r="1837" spans="1:1" x14ac:dyDescent="0.25">
      <c r="A1837" t="s">
        <v>8152</v>
      </c>
    </row>
    <row r="1838" spans="1:1" x14ac:dyDescent="0.25">
      <c r="A1838" t="s">
        <v>8153</v>
      </c>
    </row>
    <row r="1839" spans="1:1" x14ac:dyDescent="0.25">
      <c r="A1839" t="s">
        <v>8154</v>
      </c>
    </row>
    <row r="1840" spans="1:1" x14ac:dyDescent="0.25">
      <c r="A1840" t="s">
        <v>8155</v>
      </c>
    </row>
    <row r="1841" spans="1:1" x14ac:dyDescent="0.25">
      <c r="A1841" t="s">
        <v>8156</v>
      </c>
    </row>
    <row r="1842" spans="1:1" x14ac:dyDescent="0.25">
      <c r="A1842" t="s">
        <v>8157</v>
      </c>
    </row>
    <row r="1843" spans="1:1" x14ac:dyDescent="0.25">
      <c r="A1843" t="s">
        <v>8158</v>
      </c>
    </row>
    <row r="1844" spans="1:1" x14ac:dyDescent="0.25">
      <c r="A1844" t="s">
        <v>8159</v>
      </c>
    </row>
    <row r="1845" spans="1:1" x14ac:dyDescent="0.25">
      <c r="A1845" t="s">
        <v>8160</v>
      </c>
    </row>
    <row r="1846" spans="1:1" x14ac:dyDescent="0.25">
      <c r="A1846" t="s">
        <v>8161</v>
      </c>
    </row>
    <row r="1847" spans="1:1" x14ac:dyDescent="0.25">
      <c r="A1847" t="s">
        <v>8162</v>
      </c>
    </row>
    <row r="1848" spans="1:1" x14ac:dyDescent="0.25">
      <c r="A1848" t="s">
        <v>8163</v>
      </c>
    </row>
    <row r="1849" spans="1:1" x14ac:dyDescent="0.25">
      <c r="A1849" t="s">
        <v>8164</v>
      </c>
    </row>
    <row r="1850" spans="1:1" x14ac:dyDescent="0.25">
      <c r="A1850" t="s">
        <v>8165</v>
      </c>
    </row>
    <row r="1851" spans="1:1" x14ac:dyDescent="0.25">
      <c r="A1851" t="s">
        <v>8166</v>
      </c>
    </row>
    <row r="1852" spans="1:1" x14ac:dyDescent="0.25">
      <c r="A1852" t="s">
        <v>8167</v>
      </c>
    </row>
    <row r="1853" spans="1:1" x14ac:dyDescent="0.25">
      <c r="A1853" t="s">
        <v>8168</v>
      </c>
    </row>
    <row r="1854" spans="1:1" x14ac:dyDescent="0.25">
      <c r="A1854" t="s">
        <v>8169</v>
      </c>
    </row>
    <row r="1855" spans="1:1" x14ac:dyDescent="0.25">
      <c r="A1855" t="s">
        <v>8170</v>
      </c>
    </row>
    <row r="1856" spans="1:1" x14ac:dyDescent="0.25">
      <c r="A1856" t="s">
        <v>8171</v>
      </c>
    </row>
    <row r="1857" spans="1:1" x14ac:dyDescent="0.25">
      <c r="A1857" t="s">
        <v>8172</v>
      </c>
    </row>
    <row r="1858" spans="1:1" x14ac:dyDescent="0.25">
      <c r="A1858" t="s">
        <v>8173</v>
      </c>
    </row>
    <row r="1859" spans="1:1" x14ac:dyDescent="0.25">
      <c r="A1859" t="s">
        <v>8174</v>
      </c>
    </row>
    <row r="1860" spans="1:1" x14ac:dyDescent="0.25">
      <c r="A1860" t="s">
        <v>8175</v>
      </c>
    </row>
    <row r="1861" spans="1:1" x14ac:dyDescent="0.25">
      <c r="A1861" t="s">
        <v>8176</v>
      </c>
    </row>
    <row r="1862" spans="1:1" x14ac:dyDescent="0.25">
      <c r="A1862" t="s">
        <v>8177</v>
      </c>
    </row>
    <row r="1863" spans="1:1" x14ac:dyDescent="0.25">
      <c r="A1863" t="s">
        <v>8178</v>
      </c>
    </row>
    <row r="1864" spans="1:1" x14ac:dyDescent="0.25">
      <c r="A1864" t="s">
        <v>8179</v>
      </c>
    </row>
    <row r="1865" spans="1:1" x14ac:dyDescent="0.25">
      <c r="A1865" t="s">
        <v>8180</v>
      </c>
    </row>
    <row r="1866" spans="1:1" x14ac:dyDescent="0.25">
      <c r="A1866" t="s">
        <v>8181</v>
      </c>
    </row>
    <row r="1867" spans="1:1" x14ac:dyDescent="0.25">
      <c r="A1867" t="s">
        <v>8182</v>
      </c>
    </row>
    <row r="1868" spans="1:1" x14ac:dyDescent="0.25">
      <c r="A1868" t="s">
        <v>8183</v>
      </c>
    </row>
    <row r="1869" spans="1:1" x14ac:dyDescent="0.25">
      <c r="A1869" t="s">
        <v>8184</v>
      </c>
    </row>
    <row r="1870" spans="1:1" x14ac:dyDescent="0.25">
      <c r="A1870" t="s">
        <v>8185</v>
      </c>
    </row>
    <row r="1871" spans="1:1" x14ac:dyDescent="0.25">
      <c r="A1871" t="s">
        <v>8186</v>
      </c>
    </row>
    <row r="1872" spans="1:1" x14ac:dyDescent="0.25">
      <c r="A1872" t="s">
        <v>8187</v>
      </c>
    </row>
    <row r="1873" spans="1:1" x14ac:dyDescent="0.25">
      <c r="A1873" t="s">
        <v>8188</v>
      </c>
    </row>
    <row r="1874" spans="1:1" x14ac:dyDescent="0.25">
      <c r="A1874" t="s">
        <v>8189</v>
      </c>
    </row>
    <row r="1875" spans="1:1" x14ac:dyDescent="0.25">
      <c r="A1875" t="s">
        <v>8190</v>
      </c>
    </row>
    <row r="1876" spans="1:1" x14ac:dyDescent="0.25">
      <c r="A1876" t="s">
        <v>8191</v>
      </c>
    </row>
    <row r="1877" spans="1:1" x14ac:dyDescent="0.25">
      <c r="A1877" t="s">
        <v>8192</v>
      </c>
    </row>
    <row r="1878" spans="1:1" x14ac:dyDescent="0.25">
      <c r="A1878" t="s">
        <v>8193</v>
      </c>
    </row>
    <row r="1879" spans="1:1" x14ac:dyDescent="0.25">
      <c r="A1879" t="s">
        <v>8194</v>
      </c>
    </row>
    <row r="1880" spans="1:1" x14ac:dyDescent="0.25">
      <c r="A1880" t="s">
        <v>8195</v>
      </c>
    </row>
    <row r="1881" spans="1:1" x14ac:dyDescent="0.25">
      <c r="A1881" t="s">
        <v>8196</v>
      </c>
    </row>
    <row r="1882" spans="1:1" x14ac:dyDescent="0.25">
      <c r="A1882" t="s">
        <v>8197</v>
      </c>
    </row>
    <row r="1883" spans="1:1" x14ac:dyDescent="0.25">
      <c r="A1883" t="s">
        <v>8198</v>
      </c>
    </row>
    <row r="1884" spans="1:1" x14ac:dyDescent="0.25">
      <c r="A1884" t="s">
        <v>8199</v>
      </c>
    </row>
    <row r="1885" spans="1:1" x14ac:dyDescent="0.25">
      <c r="A1885" t="s">
        <v>8200</v>
      </c>
    </row>
    <row r="1886" spans="1:1" x14ac:dyDescent="0.25">
      <c r="A1886" t="s">
        <v>8201</v>
      </c>
    </row>
    <row r="1887" spans="1:1" x14ac:dyDescent="0.25">
      <c r="A1887" t="s">
        <v>8202</v>
      </c>
    </row>
    <row r="1888" spans="1:1" x14ac:dyDescent="0.25">
      <c r="A1888" t="s">
        <v>8203</v>
      </c>
    </row>
    <row r="1889" spans="1:1" x14ac:dyDescent="0.25">
      <c r="A1889" t="s">
        <v>8204</v>
      </c>
    </row>
    <row r="1890" spans="1:1" x14ac:dyDescent="0.25">
      <c r="A1890" t="s">
        <v>8205</v>
      </c>
    </row>
    <row r="1891" spans="1:1" x14ac:dyDescent="0.25">
      <c r="A1891" t="s">
        <v>8206</v>
      </c>
    </row>
    <row r="1892" spans="1:1" x14ac:dyDescent="0.25">
      <c r="A1892" t="s">
        <v>8207</v>
      </c>
    </row>
    <row r="1893" spans="1:1" x14ac:dyDescent="0.25">
      <c r="A1893" t="s">
        <v>8208</v>
      </c>
    </row>
    <row r="1894" spans="1:1" x14ac:dyDescent="0.25">
      <c r="A1894" t="s">
        <v>8209</v>
      </c>
    </row>
    <row r="1895" spans="1:1" x14ac:dyDescent="0.25">
      <c r="A1895" t="s">
        <v>8210</v>
      </c>
    </row>
    <row r="1896" spans="1:1" x14ac:dyDescent="0.25">
      <c r="A1896" t="s">
        <v>8211</v>
      </c>
    </row>
    <row r="1897" spans="1:1" x14ac:dyDescent="0.25">
      <c r="A1897" t="s">
        <v>8212</v>
      </c>
    </row>
    <row r="1898" spans="1:1" x14ac:dyDescent="0.25">
      <c r="A1898" t="s">
        <v>8213</v>
      </c>
    </row>
    <row r="1899" spans="1:1" x14ac:dyDescent="0.25">
      <c r="A1899" t="s">
        <v>8214</v>
      </c>
    </row>
    <row r="1900" spans="1:1" x14ac:dyDescent="0.25">
      <c r="A1900" t="s">
        <v>8215</v>
      </c>
    </row>
    <row r="1901" spans="1:1" x14ac:dyDescent="0.25">
      <c r="A1901" t="s">
        <v>8216</v>
      </c>
    </row>
    <row r="1902" spans="1:1" x14ac:dyDescent="0.25">
      <c r="A1902" t="s">
        <v>8217</v>
      </c>
    </row>
    <row r="1903" spans="1:1" x14ac:dyDescent="0.25">
      <c r="A1903" t="s">
        <v>8218</v>
      </c>
    </row>
    <row r="1904" spans="1:1" x14ac:dyDescent="0.25">
      <c r="A1904" t="s">
        <v>8219</v>
      </c>
    </row>
    <row r="1905" spans="1:1" x14ac:dyDescent="0.25">
      <c r="A1905" t="s">
        <v>8220</v>
      </c>
    </row>
    <row r="1906" spans="1:1" x14ac:dyDescent="0.25">
      <c r="A1906" t="s">
        <v>8221</v>
      </c>
    </row>
    <row r="1907" spans="1:1" x14ac:dyDescent="0.25">
      <c r="A1907" t="s">
        <v>8222</v>
      </c>
    </row>
    <row r="1908" spans="1:1" x14ac:dyDescent="0.25">
      <c r="A1908" t="s">
        <v>8223</v>
      </c>
    </row>
    <row r="1909" spans="1:1" x14ac:dyDescent="0.25">
      <c r="A1909" t="s">
        <v>8224</v>
      </c>
    </row>
    <row r="1910" spans="1:1" x14ac:dyDescent="0.25">
      <c r="A1910" t="s">
        <v>8225</v>
      </c>
    </row>
    <row r="1911" spans="1:1" x14ac:dyDescent="0.25">
      <c r="A1911" t="s">
        <v>8226</v>
      </c>
    </row>
    <row r="1912" spans="1:1" x14ac:dyDescent="0.25">
      <c r="A1912" t="s">
        <v>8227</v>
      </c>
    </row>
    <row r="1913" spans="1:1" x14ac:dyDescent="0.25">
      <c r="A1913" t="s">
        <v>8228</v>
      </c>
    </row>
    <row r="1914" spans="1:1" x14ac:dyDescent="0.25">
      <c r="A1914" t="s">
        <v>8229</v>
      </c>
    </row>
    <row r="1915" spans="1:1" x14ac:dyDescent="0.25">
      <c r="A1915" t="s">
        <v>8230</v>
      </c>
    </row>
    <row r="1916" spans="1:1" x14ac:dyDescent="0.25">
      <c r="A1916" t="s">
        <v>8231</v>
      </c>
    </row>
    <row r="1917" spans="1:1" x14ac:dyDescent="0.25">
      <c r="A1917" t="s">
        <v>8232</v>
      </c>
    </row>
    <row r="1918" spans="1:1" x14ac:dyDescent="0.25">
      <c r="A1918" t="s">
        <v>8233</v>
      </c>
    </row>
    <row r="1919" spans="1:1" x14ac:dyDescent="0.25">
      <c r="A1919" t="s">
        <v>8234</v>
      </c>
    </row>
    <row r="1920" spans="1:1" x14ac:dyDescent="0.25">
      <c r="A1920" t="s">
        <v>8235</v>
      </c>
    </row>
    <row r="1921" spans="1:1" x14ac:dyDescent="0.25">
      <c r="A1921" t="s">
        <v>8236</v>
      </c>
    </row>
    <row r="1922" spans="1:1" x14ac:dyDescent="0.25">
      <c r="A1922" t="s">
        <v>8237</v>
      </c>
    </row>
    <row r="1923" spans="1:1" x14ac:dyDescent="0.25">
      <c r="A1923" t="s">
        <v>8238</v>
      </c>
    </row>
    <row r="1924" spans="1:1" x14ac:dyDescent="0.25">
      <c r="A1924" t="s">
        <v>8239</v>
      </c>
    </row>
    <row r="1925" spans="1:1" x14ac:dyDescent="0.25">
      <c r="A1925" t="s">
        <v>8240</v>
      </c>
    </row>
    <row r="1926" spans="1:1" x14ac:dyDescent="0.25">
      <c r="A1926" t="s">
        <v>8241</v>
      </c>
    </row>
    <row r="1927" spans="1:1" x14ac:dyDescent="0.25">
      <c r="A1927" t="s">
        <v>8242</v>
      </c>
    </row>
    <row r="1928" spans="1:1" x14ac:dyDescent="0.25">
      <c r="A1928" t="s">
        <v>8243</v>
      </c>
    </row>
    <row r="1929" spans="1:1" x14ac:dyDescent="0.25">
      <c r="A1929" t="s">
        <v>8244</v>
      </c>
    </row>
    <row r="1930" spans="1:1" x14ac:dyDescent="0.25">
      <c r="A1930" t="s">
        <v>8245</v>
      </c>
    </row>
    <row r="1931" spans="1:1" x14ac:dyDescent="0.25">
      <c r="A1931" t="s">
        <v>8246</v>
      </c>
    </row>
    <row r="1932" spans="1:1" x14ac:dyDescent="0.25">
      <c r="A1932" t="s">
        <v>8247</v>
      </c>
    </row>
    <row r="1933" spans="1:1" x14ac:dyDescent="0.25">
      <c r="A1933" t="s">
        <v>8248</v>
      </c>
    </row>
    <row r="1934" spans="1:1" x14ac:dyDescent="0.25">
      <c r="A1934" t="s">
        <v>8249</v>
      </c>
    </row>
    <row r="1935" spans="1:1" x14ac:dyDescent="0.25">
      <c r="A1935" t="s">
        <v>8250</v>
      </c>
    </row>
    <row r="1936" spans="1:1" x14ac:dyDescent="0.25">
      <c r="A1936" t="s">
        <v>8251</v>
      </c>
    </row>
    <row r="1937" spans="1:1" x14ac:dyDescent="0.25">
      <c r="A1937" t="s">
        <v>8252</v>
      </c>
    </row>
    <row r="1938" spans="1:1" x14ac:dyDescent="0.25">
      <c r="A1938" t="s">
        <v>8253</v>
      </c>
    </row>
    <row r="1939" spans="1:1" x14ac:dyDescent="0.25">
      <c r="A1939" t="s">
        <v>8254</v>
      </c>
    </row>
    <row r="1940" spans="1:1" x14ac:dyDescent="0.25">
      <c r="A1940" t="s">
        <v>8255</v>
      </c>
    </row>
    <row r="1941" spans="1:1" x14ac:dyDescent="0.25">
      <c r="A1941" t="s">
        <v>8256</v>
      </c>
    </row>
    <row r="1942" spans="1:1" x14ac:dyDescent="0.25">
      <c r="A1942" t="s">
        <v>8257</v>
      </c>
    </row>
    <row r="1943" spans="1:1" x14ac:dyDescent="0.25">
      <c r="A1943" t="s">
        <v>8258</v>
      </c>
    </row>
    <row r="1944" spans="1:1" x14ac:dyDescent="0.25">
      <c r="A1944" t="s">
        <v>8259</v>
      </c>
    </row>
    <row r="1945" spans="1:1" x14ac:dyDescent="0.25">
      <c r="A1945" t="s">
        <v>8260</v>
      </c>
    </row>
    <row r="1946" spans="1:1" x14ac:dyDescent="0.25">
      <c r="A1946" t="s">
        <v>8261</v>
      </c>
    </row>
    <row r="1947" spans="1:1" x14ac:dyDescent="0.25">
      <c r="A1947" t="s">
        <v>8262</v>
      </c>
    </row>
    <row r="1948" spans="1:1" x14ac:dyDescent="0.25">
      <c r="A1948" t="s">
        <v>8263</v>
      </c>
    </row>
    <row r="1949" spans="1:1" x14ac:dyDescent="0.25">
      <c r="A1949" t="s">
        <v>8264</v>
      </c>
    </row>
    <row r="1950" spans="1:1" x14ac:dyDescent="0.25">
      <c r="A1950" t="s">
        <v>8265</v>
      </c>
    </row>
    <row r="1951" spans="1:1" x14ac:dyDescent="0.25">
      <c r="A1951" t="s">
        <v>8266</v>
      </c>
    </row>
    <row r="1952" spans="1:1" x14ac:dyDescent="0.25">
      <c r="A1952" t="s">
        <v>8267</v>
      </c>
    </row>
    <row r="1953" spans="1:1" x14ac:dyDescent="0.25">
      <c r="A1953" t="s">
        <v>8268</v>
      </c>
    </row>
    <row r="1954" spans="1:1" x14ac:dyDescent="0.25">
      <c r="A1954" t="s">
        <v>8269</v>
      </c>
    </row>
    <row r="1955" spans="1:1" x14ac:dyDescent="0.25">
      <c r="A1955" t="s">
        <v>8270</v>
      </c>
    </row>
    <row r="1956" spans="1:1" x14ac:dyDescent="0.25">
      <c r="A1956" t="s">
        <v>8271</v>
      </c>
    </row>
    <row r="1957" spans="1:1" x14ac:dyDescent="0.25">
      <c r="A1957" t="s">
        <v>8272</v>
      </c>
    </row>
    <row r="1958" spans="1:1" x14ac:dyDescent="0.25">
      <c r="A1958" t="s">
        <v>8273</v>
      </c>
    </row>
    <row r="1959" spans="1:1" x14ac:dyDescent="0.25">
      <c r="A1959" t="s">
        <v>8274</v>
      </c>
    </row>
    <row r="1960" spans="1:1" x14ac:dyDescent="0.25">
      <c r="A1960" t="s">
        <v>8275</v>
      </c>
    </row>
    <row r="1961" spans="1:1" x14ac:dyDescent="0.25">
      <c r="A1961" t="s">
        <v>8276</v>
      </c>
    </row>
    <row r="1962" spans="1:1" x14ac:dyDescent="0.25">
      <c r="A1962" t="s">
        <v>8277</v>
      </c>
    </row>
    <row r="1963" spans="1:1" x14ac:dyDescent="0.25">
      <c r="A1963" t="s">
        <v>8278</v>
      </c>
    </row>
    <row r="1964" spans="1:1" x14ac:dyDescent="0.25">
      <c r="A1964" t="s">
        <v>8279</v>
      </c>
    </row>
    <row r="1965" spans="1:1" x14ac:dyDescent="0.25">
      <c r="A1965" t="s">
        <v>8280</v>
      </c>
    </row>
    <row r="1966" spans="1:1" x14ac:dyDescent="0.25">
      <c r="A1966" t="s">
        <v>8281</v>
      </c>
    </row>
    <row r="1967" spans="1:1" x14ac:dyDescent="0.25">
      <c r="A1967" t="s">
        <v>8282</v>
      </c>
    </row>
    <row r="1968" spans="1:1" x14ac:dyDescent="0.25">
      <c r="A1968" t="s">
        <v>8283</v>
      </c>
    </row>
    <row r="1969" spans="1:1" x14ac:dyDescent="0.25">
      <c r="A1969" t="s">
        <v>8284</v>
      </c>
    </row>
    <row r="1970" spans="1:1" x14ac:dyDescent="0.25">
      <c r="A1970" t="s">
        <v>8285</v>
      </c>
    </row>
    <row r="1971" spans="1:1" x14ac:dyDescent="0.25">
      <c r="A1971" t="s">
        <v>8286</v>
      </c>
    </row>
    <row r="1972" spans="1:1" x14ac:dyDescent="0.25">
      <c r="A1972" t="s">
        <v>8287</v>
      </c>
    </row>
    <row r="1973" spans="1:1" x14ac:dyDescent="0.25">
      <c r="A1973" t="s">
        <v>8288</v>
      </c>
    </row>
    <row r="1974" spans="1:1" x14ac:dyDescent="0.25">
      <c r="A1974" t="s">
        <v>8289</v>
      </c>
    </row>
    <row r="1975" spans="1:1" x14ac:dyDescent="0.25">
      <c r="A1975" t="s">
        <v>8290</v>
      </c>
    </row>
    <row r="1976" spans="1:1" x14ac:dyDescent="0.25">
      <c r="A1976" t="s">
        <v>8291</v>
      </c>
    </row>
    <row r="1977" spans="1:1" x14ac:dyDescent="0.25">
      <c r="A1977" t="s">
        <v>8292</v>
      </c>
    </row>
    <row r="1978" spans="1:1" x14ac:dyDescent="0.25">
      <c r="A1978" t="s">
        <v>8293</v>
      </c>
    </row>
    <row r="1979" spans="1:1" x14ac:dyDescent="0.25">
      <c r="A1979" t="s">
        <v>8294</v>
      </c>
    </row>
    <row r="1980" spans="1:1" x14ac:dyDescent="0.25">
      <c r="A1980" t="s">
        <v>8295</v>
      </c>
    </row>
    <row r="1981" spans="1:1" x14ac:dyDescent="0.25">
      <c r="A1981" t="s">
        <v>8296</v>
      </c>
    </row>
    <row r="1982" spans="1:1" x14ac:dyDescent="0.25">
      <c r="A1982" t="s">
        <v>8297</v>
      </c>
    </row>
    <row r="1983" spans="1:1" x14ac:dyDescent="0.25">
      <c r="A1983" t="s">
        <v>8298</v>
      </c>
    </row>
    <row r="1984" spans="1:1" x14ac:dyDescent="0.25">
      <c r="A1984" t="s">
        <v>8299</v>
      </c>
    </row>
    <row r="1985" spans="1:1" x14ac:dyDescent="0.25">
      <c r="A1985" t="s">
        <v>8300</v>
      </c>
    </row>
    <row r="1986" spans="1:1" x14ac:dyDescent="0.25">
      <c r="A1986" t="s">
        <v>8301</v>
      </c>
    </row>
    <row r="1987" spans="1:1" x14ac:dyDescent="0.25">
      <c r="A1987" t="s">
        <v>8302</v>
      </c>
    </row>
    <row r="1988" spans="1:1" x14ac:dyDescent="0.25">
      <c r="A1988" t="s">
        <v>8303</v>
      </c>
    </row>
    <row r="1989" spans="1:1" x14ac:dyDescent="0.25">
      <c r="A1989" t="s">
        <v>8304</v>
      </c>
    </row>
    <row r="1990" spans="1:1" x14ac:dyDescent="0.25">
      <c r="A1990" t="s">
        <v>8305</v>
      </c>
    </row>
    <row r="1991" spans="1:1" x14ac:dyDescent="0.25">
      <c r="A1991" t="s">
        <v>8306</v>
      </c>
    </row>
    <row r="1992" spans="1:1" x14ac:dyDescent="0.25">
      <c r="A1992" t="s">
        <v>8307</v>
      </c>
    </row>
    <row r="1993" spans="1:1" x14ac:dyDescent="0.25">
      <c r="A1993" t="s">
        <v>8308</v>
      </c>
    </row>
    <row r="1994" spans="1:1" x14ac:dyDescent="0.25">
      <c r="A1994" t="s">
        <v>8309</v>
      </c>
    </row>
    <row r="1995" spans="1:1" x14ac:dyDescent="0.25">
      <c r="A1995" t="s">
        <v>8310</v>
      </c>
    </row>
    <row r="1996" spans="1:1" x14ac:dyDescent="0.25">
      <c r="A1996" t="s">
        <v>8311</v>
      </c>
    </row>
    <row r="1997" spans="1:1" x14ac:dyDescent="0.25">
      <c r="A1997" t="s">
        <v>8312</v>
      </c>
    </row>
    <row r="1998" spans="1:1" x14ac:dyDescent="0.25">
      <c r="A1998" t="s">
        <v>8313</v>
      </c>
    </row>
    <row r="1999" spans="1:1" x14ac:dyDescent="0.25">
      <c r="A1999" t="s">
        <v>8314</v>
      </c>
    </row>
    <row r="2000" spans="1:1" x14ac:dyDescent="0.25">
      <c r="A2000" t="s">
        <v>9120</v>
      </c>
    </row>
    <row r="2002" spans="1:1" x14ac:dyDescent="0.25">
      <c r="A2002" t="s">
        <v>7186</v>
      </c>
    </row>
    <row r="2003" spans="1:1" x14ac:dyDescent="0.25">
      <c r="A2003" t="s">
        <v>9121</v>
      </c>
    </row>
    <row r="2004" spans="1:1" x14ac:dyDescent="0.25">
      <c r="A2004" t="s">
        <v>6813</v>
      </c>
    </row>
    <row r="2005" spans="1:1" x14ac:dyDescent="0.25">
      <c r="A2005" t="s">
        <v>2459</v>
      </c>
    </row>
    <row r="2006" spans="1:1" x14ac:dyDescent="0.25">
      <c r="A2006" t="s">
        <v>6814</v>
      </c>
    </row>
    <row r="2007" spans="1:1" x14ac:dyDescent="0.25">
      <c r="A2007" t="s">
        <v>7323</v>
      </c>
    </row>
    <row r="2009" spans="1:1" x14ac:dyDescent="0.25">
      <c r="A2009" t="s">
        <v>6815</v>
      </c>
    </row>
    <row r="2010" spans="1:1" x14ac:dyDescent="0.25">
      <c r="A2010" t="s">
        <v>6816</v>
      </c>
    </row>
    <row r="2011" spans="1:1" x14ac:dyDescent="0.25">
      <c r="A2011" t="s">
        <v>6850</v>
      </c>
    </row>
    <row r="2012" spans="1:1" x14ac:dyDescent="0.25">
      <c r="A2012" t="s">
        <v>6851</v>
      </c>
    </row>
    <row r="2013" spans="1:1" x14ac:dyDescent="0.25">
      <c r="A2013" t="s">
        <v>6852</v>
      </c>
    </row>
    <row r="2014" spans="1:1" x14ac:dyDescent="0.25">
      <c r="A2014" t="s">
        <v>6853</v>
      </c>
    </row>
    <row r="2015" spans="1:1" x14ac:dyDescent="0.25">
      <c r="A2015" t="s">
        <v>6854</v>
      </c>
    </row>
    <row r="2016" spans="1:1" x14ac:dyDescent="0.25">
      <c r="A2016" t="s">
        <v>6855</v>
      </c>
    </row>
    <row r="2017" spans="1:1" x14ac:dyDescent="0.25">
      <c r="A2017" t="s">
        <v>6856</v>
      </c>
    </row>
    <row r="2018" spans="1:1" x14ac:dyDescent="0.25">
      <c r="A2018" t="s">
        <v>6857</v>
      </c>
    </row>
    <row r="2019" spans="1:1" x14ac:dyDescent="0.25">
      <c r="A2019" t="s">
        <v>6858</v>
      </c>
    </row>
    <row r="2020" spans="1:1" x14ac:dyDescent="0.25">
      <c r="A2020" t="s">
        <v>6859</v>
      </c>
    </row>
    <row r="2021" spans="1:1" x14ac:dyDescent="0.25">
      <c r="A2021" t="s">
        <v>6860</v>
      </c>
    </row>
    <row r="2022" spans="1:1" x14ac:dyDescent="0.25">
      <c r="A2022" t="s">
        <v>6861</v>
      </c>
    </row>
    <row r="2023" spans="1:1" x14ac:dyDescent="0.25">
      <c r="A2023" t="s">
        <v>7187</v>
      </c>
    </row>
    <row r="2024" spans="1:1" x14ac:dyDescent="0.25">
      <c r="A2024" t="s">
        <v>6862</v>
      </c>
    </row>
    <row r="2025" spans="1:1" x14ac:dyDescent="0.25">
      <c r="A2025" t="s">
        <v>6863</v>
      </c>
    </row>
    <row r="2026" spans="1:1" x14ac:dyDescent="0.25">
      <c r="A2026" t="s">
        <v>6864</v>
      </c>
    </row>
    <row r="2027" spans="1:1" x14ac:dyDescent="0.25">
      <c r="A2027" t="s">
        <v>6865</v>
      </c>
    </row>
    <row r="2028" spans="1:1" x14ac:dyDescent="0.25">
      <c r="A2028" t="s">
        <v>6866</v>
      </c>
    </row>
    <row r="2029" spans="1:1" x14ac:dyDescent="0.25">
      <c r="A2029" t="s">
        <v>6867</v>
      </c>
    </row>
    <row r="2030" spans="1:1" x14ac:dyDescent="0.25">
      <c r="A2030" t="s">
        <v>7188</v>
      </c>
    </row>
    <row r="2031" spans="1:1" x14ac:dyDescent="0.25">
      <c r="A2031" t="s">
        <v>6946</v>
      </c>
    </row>
    <row r="2032" spans="1:1" x14ac:dyDescent="0.25">
      <c r="A2032" t="s">
        <v>6947</v>
      </c>
    </row>
    <row r="2033" spans="1:1" x14ac:dyDescent="0.25">
      <c r="A2033" t="s">
        <v>6868</v>
      </c>
    </row>
    <row r="2034" spans="1:1" x14ac:dyDescent="0.25">
      <c r="A2034" t="s">
        <v>6869</v>
      </c>
    </row>
    <row r="2035" spans="1:1" x14ac:dyDescent="0.25">
      <c r="A2035" t="s">
        <v>9122</v>
      </c>
    </row>
    <row r="2036" spans="1:1" x14ac:dyDescent="0.25">
      <c r="A2036" t="s">
        <v>9123</v>
      </c>
    </row>
    <row r="2037" spans="1:1" x14ac:dyDescent="0.25">
      <c r="A2037" t="s">
        <v>9124</v>
      </c>
    </row>
    <row r="2038" spans="1:1" x14ac:dyDescent="0.25">
      <c r="A2038" t="s">
        <v>6870</v>
      </c>
    </row>
    <row r="2039" spans="1:1" x14ac:dyDescent="0.25">
      <c r="A2039" t="s">
        <v>6871</v>
      </c>
    </row>
    <row r="2040" spans="1:1" x14ac:dyDescent="0.25">
      <c r="A2040" t="s">
        <v>6872</v>
      </c>
    </row>
    <row r="2041" spans="1:1" x14ac:dyDescent="0.25">
      <c r="A2041" t="s">
        <v>6873</v>
      </c>
    </row>
    <row r="2042" spans="1:1" x14ac:dyDescent="0.25">
      <c r="A2042" t="s">
        <v>9125</v>
      </c>
    </row>
    <row r="2043" spans="1:1" x14ac:dyDescent="0.25">
      <c r="A2043" t="s">
        <v>9126</v>
      </c>
    </row>
    <row r="2044" spans="1:1" x14ac:dyDescent="0.25">
      <c r="A2044" t="s">
        <v>6874</v>
      </c>
    </row>
    <row r="2045" spans="1:1" x14ac:dyDescent="0.25">
      <c r="A2045" t="s">
        <v>6875</v>
      </c>
    </row>
    <row r="2046" spans="1:1" x14ac:dyDescent="0.25">
      <c r="A2046" t="s">
        <v>6876</v>
      </c>
    </row>
    <row r="2047" spans="1:1" x14ac:dyDescent="0.25">
      <c r="A2047" t="s">
        <v>6817</v>
      </c>
    </row>
    <row r="2048" spans="1:1" x14ac:dyDescent="0.25">
      <c r="A2048" t="s">
        <v>9127</v>
      </c>
    </row>
    <row r="2049" spans="1:1" x14ac:dyDescent="0.25">
      <c r="A2049" t="s">
        <v>9128</v>
      </c>
    </row>
    <row r="2050" spans="1:1" x14ac:dyDescent="0.25">
      <c r="A2050" t="s">
        <v>6818</v>
      </c>
    </row>
    <row r="2051" spans="1:1" x14ac:dyDescent="0.25">
      <c r="A2051" t="s">
        <v>6819</v>
      </c>
    </row>
    <row r="2052" spans="1:1" x14ac:dyDescent="0.25">
      <c r="A2052" t="s">
        <v>6820</v>
      </c>
    </row>
    <row r="2053" spans="1:1" x14ac:dyDescent="0.25">
      <c r="A2053" t="s">
        <v>6877</v>
      </c>
    </row>
    <row r="2054" spans="1:1" x14ac:dyDescent="0.25">
      <c r="A2054" t="s">
        <v>6878</v>
      </c>
    </row>
    <row r="2055" spans="1:1" x14ac:dyDescent="0.25">
      <c r="A2055" t="s">
        <v>6821</v>
      </c>
    </row>
    <row r="2056" spans="1:1" x14ac:dyDescent="0.25">
      <c r="A2056" t="s">
        <v>6879</v>
      </c>
    </row>
    <row r="2057" spans="1:1" x14ac:dyDescent="0.25">
      <c r="A2057" t="s">
        <v>6822</v>
      </c>
    </row>
    <row r="2058" spans="1:1" x14ac:dyDescent="0.25">
      <c r="A2058" t="s">
        <v>6823</v>
      </c>
    </row>
    <row r="2059" spans="1:1" x14ac:dyDescent="0.25">
      <c r="A2059" t="s">
        <v>6880</v>
      </c>
    </row>
    <row r="2060" spans="1:1" x14ac:dyDescent="0.25">
      <c r="A2060" t="s">
        <v>6881</v>
      </c>
    </row>
    <row r="2061" spans="1:1" x14ac:dyDescent="0.25">
      <c r="A2061" t="s">
        <v>6882</v>
      </c>
    </row>
    <row r="2062" spans="1:1" x14ac:dyDescent="0.25">
      <c r="A2062" t="s">
        <v>6824</v>
      </c>
    </row>
    <row r="2063" spans="1:1" x14ac:dyDescent="0.25">
      <c r="A2063" t="s">
        <v>6883</v>
      </c>
    </row>
    <row r="2064" spans="1:1" x14ac:dyDescent="0.25">
      <c r="A2064" t="s">
        <v>6884</v>
      </c>
    </row>
    <row r="2065" spans="1:1" x14ac:dyDescent="0.25">
      <c r="A2065" t="s">
        <v>6885</v>
      </c>
    </row>
    <row r="2066" spans="1:1" x14ac:dyDescent="0.25">
      <c r="A2066" t="s">
        <v>9129</v>
      </c>
    </row>
    <row r="2067" spans="1:1" x14ac:dyDescent="0.25">
      <c r="A2067" t="s">
        <v>6886</v>
      </c>
    </row>
    <row r="2068" spans="1:1" x14ac:dyDescent="0.25">
      <c r="A2068" t="s">
        <v>6887</v>
      </c>
    </row>
    <row r="2069" spans="1:1" x14ac:dyDescent="0.25">
      <c r="A2069" t="s">
        <v>6888</v>
      </c>
    </row>
    <row r="2070" spans="1:1" x14ac:dyDescent="0.25">
      <c r="A2070" t="s">
        <v>6825</v>
      </c>
    </row>
    <row r="2071" spans="1:1" x14ac:dyDescent="0.25">
      <c r="A2071" t="s">
        <v>6889</v>
      </c>
    </row>
    <row r="2072" spans="1:1" x14ac:dyDescent="0.25">
      <c r="A2072" t="s">
        <v>6890</v>
      </c>
    </row>
    <row r="2073" spans="1:1" x14ac:dyDescent="0.25">
      <c r="A2073" t="s">
        <v>6891</v>
      </c>
    </row>
    <row r="2074" spans="1:1" x14ac:dyDescent="0.25">
      <c r="A2074" t="s">
        <v>6892</v>
      </c>
    </row>
    <row r="2075" spans="1:1" x14ac:dyDescent="0.25">
      <c r="A2075" t="s">
        <v>6893</v>
      </c>
    </row>
    <row r="2076" spans="1:1" x14ac:dyDescent="0.25">
      <c r="A2076" t="s">
        <v>6894</v>
      </c>
    </row>
    <row r="2077" spans="1:1" x14ac:dyDescent="0.25">
      <c r="A2077" t="s">
        <v>6895</v>
      </c>
    </row>
    <row r="2078" spans="1:1" x14ac:dyDescent="0.25">
      <c r="A2078" t="s">
        <v>9130</v>
      </c>
    </row>
    <row r="2079" spans="1:1" x14ac:dyDescent="0.25">
      <c r="A2079" t="s">
        <v>9131</v>
      </c>
    </row>
    <row r="2080" spans="1:1" x14ac:dyDescent="0.25">
      <c r="A2080" t="s">
        <v>9132</v>
      </c>
    </row>
    <row r="2081" spans="1:1" x14ac:dyDescent="0.25">
      <c r="A2081" t="s">
        <v>6896</v>
      </c>
    </row>
    <row r="2082" spans="1:1" x14ac:dyDescent="0.25">
      <c r="A2082" t="s">
        <v>6897</v>
      </c>
    </row>
    <row r="2083" spans="1:1" x14ac:dyDescent="0.25">
      <c r="A2083" t="s">
        <v>6898</v>
      </c>
    </row>
    <row r="2084" spans="1:1" x14ac:dyDescent="0.25">
      <c r="A2084" t="s">
        <v>6899</v>
      </c>
    </row>
    <row r="2085" spans="1:1" x14ac:dyDescent="0.25">
      <c r="A2085" t="s">
        <v>6900</v>
      </c>
    </row>
    <row r="2086" spans="1:1" x14ac:dyDescent="0.25">
      <c r="A2086" t="s">
        <v>6901</v>
      </c>
    </row>
    <row r="2087" spans="1:1" x14ac:dyDescent="0.25">
      <c r="A2087" t="s">
        <v>9133</v>
      </c>
    </row>
    <row r="2088" spans="1:1" x14ac:dyDescent="0.25">
      <c r="A2088" t="s">
        <v>9134</v>
      </c>
    </row>
    <row r="2089" spans="1:1" x14ac:dyDescent="0.25">
      <c r="A2089" t="s">
        <v>6902</v>
      </c>
    </row>
    <row r="2090" spans="1:1" x14ac:dyDescent="0.25">
      <c r="A2090" t="s">
        <v>6903</v>
      </c>
    </row>
    <row r="2091" spans="1:1" x14ac:dyDescent="0.25">
      <c r="A2091" t="s">
        <v>6904</v>
      </c>
    </row>
    <row r="2092" spans="1:1" x14ac:dyDescent="0.25">
      <c r="A2092" t="s">
        <v>6826</v>
      </c>
    </row>
    <row r="2093" spans="1:1" x14ac:dyDescent="0.25">
      <c r="A2093" t="s">
        <v>6905</v>
      </c>
    </row>
    <row r="2094" spans="1:1" x14ac:dyDescent="0.25">
      <c r="A2094" t="s">
        <v>9135</v>
      </c>
    </row>
    <row r="2095" spans="1:1" x14ac:dyDescent="0.25">
      <c r="A2095" t="s">
        <v>9136</v>
      </c>
    </row>
    <row r="2096" spans="1:1" x14ac:dyDescent="0.25">
      <c r="A2096" t="s">
        <v>9137</v>
      </c>
    </row>
    <row r="2097" spans="1:1" x14ac:dyDescent="0.25">
      <c r="A2097" t="s">
        <v>9138</v>
      </c>
    </row>
    <row r="2098" spans="1:1" x14ac:dyDescent="0.25">
      <c r="A2098" t="s">
        <v>9139</v>
      </c>
    </row>
    <row r="2099" spans="1:1" x14ac:dyDescent="0.25">
      <c r="A2099" t="s">
        <v>6906</v>
      </c>
    </row>
    <row r="2100" spans="1:1" x14ac:dyDescent="0.25">
      <c r="A2100" t="s">
        <v>6907</v>
      </c>
    </row>
    <row r="2101" spans="1:1" x14ac:dyDescent="0.25">
      <c r="A2101" t="s">
        <v>6827</v>
      </c>
    </row>
    <row r="2102" spans="1:1" x14ac:dyDescent="0.25">
      <c r="A2102" t="s">
        <v>6828</v>
      </c>
    </row>
    <row r="2103" spans="1:1" x14ac:dyDescent="0.25">
      <c r="A2103" t="s">
        <v>6829</v>
      </c>
    </row>
    <row r="2104" spans="1:1" x14ac:dyDescent="0.25">
      <c r="A2104" t="s">
        <v>9140</v>
      </c>
    </row>
    <row r="2105" spans="1:1" x14ac:dyDescent="0.25">
      <c r="A2105" t="s">
        <v>6830</v>
      </c>
    </row>
    <row r="2106" spans="1:1" x14ac:dyDescent="0.25">
      <c r="A2106" t="s">
        <v>6908</v>
      </c>
    </row>
    <row r="2107" spans="1:1" x14ac:dyDescent="0.25">
      <c r="A2107" t="s">
        <v>6909</v>
      </c>
    </row>
    <row r="2108" spans="1:1" x14ac:dyDescent="0.25">
      <c r="A2108" t="s">
        <v>6910</v>
      </c>
    </row>
    <row r="2109" spans="1:1" x14ac:dyDescent="0.25">
      <c r="A2109" t="s">
        <v>6911</v>
      </c>
    </row>
    <row r="2110" spans="1:1" x14ac:dyDescent="0.25">
      <c r="A2110" t="s">
        <v>6912</v>
      </c>
    </row>
    <row r="2111" spans="1:1" x14ac:dyDescent="0.25">
      <c r="A2111" t="s">
        <v>6913</v>
      </c>
    </row>
    <row r="2112" spans="1:1" x14ac:dyDescent="0.25">
      <c r="A2112" t="s">
        <v>6914</v>
      </c>
    </row>
    <row r="2113" spans="1:1" x14ac:dyDescent="0.25">
      <c r="A2113" t="s">
        <v>6915</v>
      </c>
    </row>
    <row r="2114" spans="1:1" x14ac:dyDescent="0.25">
      <c r="A2114" t="s">
        <v>6916</v>
      </c>
    </row>
    <row r="2115" spans="1:1" x14ac:dyDescent="0.25">
      <c r="A2115" t="s">
        <v>6917</v>
      </c>
    </row>
    <row r="2116" spans="1:1" x14ac:dyDescent="0.25">
      <c r="A2116" t="s">
        <v>6918</v>
      </c>
    </row>
    <row r="2117" spans="1:1" x14ac:dyDescent="0.25">
      <c r="A2117" t="s">
        <v>6919</v>
      </c>
    </row>
    <row r="2118" spans="1:1" x14ac:dyDescent="0.25">
      <c r="A2118" t="s">
        <v>6920</v>
      </c>
    </row>
    <row r="2119" spans="1:1" x14ac:dyDescent="0.25">
      <c r="A2119" t="s">
        <v>6921</v>
      </c>
    </row>
    <row r="2120" spans="1:1" x14ac:dyDescent="0.25">
      <c r="A2120" t="s">
        <v>6922</v>
      </c>
    </row>
    <row r="2121" spans="1:1" x14ac:dyDescent="0.25">
      <c r="A2121" t="s">
        <v>6923</v>
      </c>
    </row>
    <row r="2122" spans="1:1" x14ac:dyDescent="0.25">
      <c r="A2122" t="s">
        <v>6924</v>
      </c>
    </row>
    <row r="2123" spans="1:1" x14ac:dyDescent="0.25">
      <c r="A2123" t="s">
        <v>6925</v>
      </c>
    </row>
    <row r="2124" spans="1:1" x14ac:dyDescent="0.25">
      <c r="A2124" t="s">
        <v>6926</v>
      </c>
    </row>
    <row r="2125" spans="1:1" x14ac:dyDescent="0.25">
      <c r="A2125" t="s">
        <v>6927</v>
      </c>
    </row>
    <row r="2126" spans="1:1" x14ac:dyDescent="0.25">
      <c r="A2126" t="s">
        <v>6928</v>
      </c>
    </row>
    <row r="2127" spans="1:1" x14ac:dyDescent="0.25">
      <c r="A2127" t="s">
        <v>6831</v>
      </c>
    </row>
    <row r="2128" spans="1:1" x14ac:dyDescent="0.25">
      <c r="A2128" t="s">
        <v>6832</v>
      </c>
    </row>
    <row r="2129" spans="1:1" x14ac:dyDescent="0.25">
      <c r="A2129" t="s">
        <v>6833</v>
      </c>
    </row>
    <row r="2130" spans="1:1" x14ac:dyDescent="0.25">
      <c r="A2130" t="s">
        <v>6834</v>
      </c>
    </row>
    <row r="2131" spans="1:1" x14ac:dyDescent="0.25">
      <c r="A2131" t="s">
        <v>6835</v>
      </c>
    </row>
    <row r="2132" spans="1:1" x14ac:dyDescent="0.25">
      <c r="A2132" t="s">
        <v>6836</v>
      </c>
    </row>
    <row r="2133" spans="1:1" x14ac:dyDescent="0.25">
      <c r="A2133" t="s">
        <v>6837</v>
      </c>
    </row>
    <row r="2134" spans="1:1" x14ac:dyDescent="0.25">
      <c r="A2134" t="s">
        <v>6838</v>
      </c>
    </row>
    <row r="2135" spans="1:1" x14ac:dyDescent="0.25">
      <c r="A2135" t="s">
        <v>6839</v>
      </c>
    </row>
    <row r="2136" spans="1:1" x14ac:dyDescent="0.25">
      <c r="A2136" t="s">
        <v>6929</v>
      </c>
    </row>
    <row r="2137" spans="1:1" x14ac:dyDescent="0.25">
      <c r="A2137" t="s">
        <v>6930</v>
      </c>
    </row>
    <row r="2138" spans="1:1" x14ac:dyDescent="0.25">
      <c r="A2138" t="s">
        <v>6931</v>
      </c>
    </row>
    <row r="2139" spans="1:1" x14ac:dyDescent="0.25">
      <c r="A2139" t="s">
        <v>6840</v>
      </c>
    </row>
    <row r="2140" spans="1:1" x14ac:dyDescent="0.25">
      <c r="A2140" t="s">
        <v>6841</v>
      </c>
    </row>
    <row r="2141" spans="1:1" x14ac:dyDescent="0.25">
      <c r="A2141" t="s">
        <v>6932</v>
      </c>
    </row>
    <row r="2142" spans="1:1" x14ac:dyDescent="0.25">
      <c r="A2142" t="s">
        <v>6842</v>
      </c>
    </row>
    <row r="2143" spans="1:1" x14ac:dyDescent="0.25">
      <c r="A2143" t="s">
        <v>6843</v>
      </c>
    </row>
    <row r="2144" spans="1:1" x14ac:dyDescent="0.25">
      <c r="A2144" t="s">
        <v>6933</v>
      </c>
    </row>
    <row r="2145" spans="1:1" x14ac:dyDescent="0.25">
      <c r="A2145" t="s">
        <v>6934</v>
      </c>
    </row>
    <row r="2146" spans="1:1" x14ac:dyDescent="0.25">
      <c r="A2146" t="s">
        <v>6844</v>
      </c>
    </row>
    <row r="2147" spans="1:1" x14ac:dyDescent="0.25">
      <c r="A2147" t="s">
        <v>6845</v>
      </c>
    </row>
    <row r="2148" spans="1:1" x14ac:dyDescent="0.25">
      <c r="A2148" t="s">
        <v>6846</v>
      </c>
    </row>
    <row r="2149" spans="1:1" x14ac:dyDescent="0.25">
      <c r="A2149" t="s">
        <v>6847</v>
      </c>
    </row>
    <row r="2150" spans="1:1" x14ac:dyDescent="0.25">
      <c r="A2150" t="s">
        <v>6935</v>
      </c>
    </row>
    <row r="2151" spans="1:1" x14ac:dyDescent="0.25">
      <c r="A2151" t="s">
        <v>6848</v>
      </c>
    </row>
    <row r="2152" spans="1:1" x14ac:dyDescent="0.25">
      <c r="A2152" t="s">
        <v>6849</v>
      </c>
    </row>
    <row r="2153" spans="1:1" x14ac:dyDescent="0.25">
      <c r="A2153" t="s">
        <v>6936</v>
      </c>
    </row>
    <row r="2154" spans="1:1" x14ac:dyDescent="0.25">
      <c r="A2154" t="s">
        <v>7189</v>
      </c>
    </row>
    <row r="2155" spans="1:1" x14ac:dyDescent="0.25">
      <c r="A2155" t="s">
        <v>6937</v>
      </c>
    </row>
    <row r="2156" spans="1:1" x14ac:dyDescent="0.25">
      <c r="A2156" t="s">
        <v>6938</v>
      </c>
    </row>
    <row r="2157" spans="1:1" x14ac:dyDescent="0.25">
      <c r="A2157" t="s">
        <v>6939</v>
      </c>
    </row>
    <row r="2158" spans="1:1" x14ac:dyDescent="0.25">
      <c r="A2158" t="s">
        <v>7190</v>
      </c>
    </row>
    <row r="2159" spans="1:1" x14ac:dyDescent="0.25">
      <c r="A2159" t="s">
        <v>6940</v>
      </c>
    </row>
    <row r="2160" spans="1:1" x14ac:dyDescent="0.25">
      <c r="A2160" t="s">
        <v>6941</v>
      </c>
    </row>
    <row r="2161" spans="1:1" x14ac:dyDescent="0.25">
      <c r="A2161" t="s">
        <v>6942</v>
      </c>
    </row>
    <row r="2162" spans="1:1" x14ac:dyDescent="0.25">
      <c r="A2162" t="s">
        <v>6943</v>
      </c>
    </row>
    <row r="2163" spans="1:1" x14ac:dyDescent="0.25">
      <c r="A2163" t="s">
        <v>6944</v>
      </c>
    </row>
    <row r="2164" spans="1:1" x14ac:dyDescent="0.25">
      <c r="A2164" t="s">
        <v>6945</v>
      </c>
    </row>
    <row r="2165" spans="1:1" x14ac:dyDescent="0.25">
      <c r="A2165" t="s">
        <v>7191</v>
      </c>
    </row>
    <row r="2166" spans="1:1" x14ac:dyDescent="0.25">
      <c r="A2166" t="s">
        <v>7192</v>
      </c>
    </row>
    <row r="2167" spans="1:1" x14ac:dyDescent="0.25">
      <c r="A2167" t="s">
        <v>7193</v>
      </c>
    </row>
    <row r="2168" spans="1:1" x14ac:dyDescent="0.25">
      <c r="A2168" t="s">
        <v>6948</v>
      </c>
    </row>
    <row r="2169" spans="1:1" x14ac:dyDescent="0.25">
      <c r="A2169" t="s">
        <v>6949</v>
      </c>
    </row>
    <row r="2170" spans="1:1" x14ac:dyDescent="0.25">
      <c r="A2170" t="s">
        <v>6950</v>
      </c>
    </row>
    <row r="2171" spans="1:1" x14ac:dyDescent="0.25">
      <c r="A2171" t="s">
        <v>6951</v>
      </c>
    </row>
    <row r="2172" spans="1:1" x14ac:dyDescent="0.25">
      <c r="A2172" t="s">
        <v>6952</v>
      </c>
    </row>
    <row r="2173" spans="1:1" x14ac:dyDescent="0.25">
      <c r="A2173" t="s">
        <v>6953</v>
      </c>
    </row>
    <row r="2174" spans="1:1" x14ac:dyDescent="0.25">
      <c r="A2174" t="s">
        <v>6954</v>
      </c>
    </row>
    <row r="2175" spans="1:1" x14ac:dyDescent="0.25">
      <c r="A2175" t="s">
        <v>6955</v>
      </c>
    </row>
    <row r="2176" spans="1:1" x14ac:dyDescent="0.25">
      <c r="A2176" t="s">
        <v>6956</v>
      </c>
    </row>
    <row r="2177" spans="1:1" x14ac:dyDescent="0.25">
      <c r="A2177" t="s">
        <v>6957</v>
      </c>
    </row>
    <row r="2178" spans="1:1" x14ac:dyDescent="0.25">
      <c r="A2178" t="s">
        <v>6958</v>
      </c>
    </row>
    <row r="2179" spans="1:1" x14ac:dyDescent="0.25">
      <c r="A2179" t="s">
        <v>6959</v>
      </c>
    </row>
    <row r="2180" spans="1:1" x14ac:dyDescent="0.25">
      <c r="A2180" t="s">
        <v>6960</v>
      </c>
    </row>
    <row r="2181" spans="1:1" x14ac:dyDescent="0.25">
      <c r="A2181" t="s">
        <v>6961</v>
      </c>
    </row>
    <row r="2182" spans="1:1" x14ac:dyDescent="0.25">
      <c r="A2182" t="s">
        <v>6962</v>
      </c>
    </row>
    <row r="2183" spans="1:1" x14ac:dyDescent="0.25">
      <c r="A2183" t="s">
        <v>6963</v>
      </c>
    </row>
    <row r="2184" spans="1:1" x14ac:dyDescent="0.25">
      <c r="A2184" t="s">
        <v>6964</v>
      </c>
    </row>
    <row r="2185" spans="1:1" x14ac:dyDescent="0.25">
      <c r="A2185" t="s">
        <v>6965</v>
      </c>
    </row>
    <row r="2186" spans="1:1" x14ac:dyDescent="0.25">
      <c r="A2186" t="s">
        <v>6966</v>
      </c>
    </row>
    <row r="2187" spans="1:1" x14ac:dyDescent="0.25">
      <c r="A2187" t="s">
        <v>6967</v>
      </c>
    </row>
    <row r="2188" spans="1:1" x14ac:dyDescent="0.25">
      <c r="A2188" t="s">
        <v>6968</v>
      </c>
    </row>
    <row r="2189" spans="1:1" x14ac:dyDescent="0.25">
      <c r="A2189" t="s">
        <v>6969</v>
      </c>
    </row>
    <row r="2190" spans="1:1" x14ac:dyDescent="0.25">
      <c r="A2190" t="s">
        <v>6970</v>
      </c>
    </row>
    <row r="2191" spans="1:1" x14ac:dyDescent="0.25">
      <c r="A2191" t="s">
        <v>6971</v>
      </c>
    </row>
    <row r="2192" spans="1:1" x14ac:dyDescent="0.25">
      <c r="A2192" t="s">
        <v>6972</v>
      </c>
    </row>
    <row r="2193" spans="1:1" x14ac:dyDescent="0.25">
      <c r="A2193" t="s">
        <v>6973</v>
      </c>
    </row>
    <row r="2194" spans="1:1" x14ac:dyDescent="0.25">
      <c r="A2194" t="s">
        <v>6974</v>
      </c>
    </row>
    <row r="2195" spans="1:1" x14ac:dyDescent="0.25">
      <c r="A2195" t="s">
        <v>6975</v>
      </c>
    </row>
    <row r="2196" spans="1:1" x14ac:dyDescent="0.25">
      <c r="A2196" t="s">
        <v>6976</v>
      </c>
    </row>
    <row r="2197" spans="1:1" x14ac:dyDescent="0.25">
      <c r="A2197" t="s">
        <v>6977</v>
      </c>
    </row>
    <row r="2198" spans="1:1" x14ac:dyDescent="0.25">
      <c r="A2198" t="s">
        <v>6978</v>
      </c>
    </row>
    <row r="2199" spans="1:1" x14ac:dyDescent="0.25">
      <c r="A2199" t="s">
        <v>6979</v>
      </c>
    </row>
    <row r="2200" spans="1:1" x14ac:dyDescent="0.25">
      <c r="A2200" t="s">
        <v>6980</v>
      </c>
    </row>
    <row r="2201" spans="1:1" x14ac:dyDescent="0.25">
      <c r="A2201" t="s">
        <v>6981</v>
      </c>
    </row>
    <row r="2202" spans="1:1" x14ac:dyDescent="0.25">
      <c r="A2202" t="s">
        <v>7194</v>
      </c>
    </row>
    <row r="2203" spans="1:1" x14ac:dyDescent="0.25">
      <c r="A2203" t="s">
        <v>6982</v>
      </c>
    </row>
    <row r="2204" spans="1:1" x14ac:dyDescent="0.25">
      <c r="A2204" t="s">
        <v>7195</v>
      </c>
    </row>
    <row r="2205" spans="1:1" x14ac:dyDescent="0.25">
      <c r="A2205" t="s">
        <v>6983</v>
      </c>
    </row>
    <row r="2206" spans="1:1" x14ac:dyDescent="0.25">
      <c r="A2206" t="s">
        <v>6984</v>
      </c>
    </row>
    <row r="2207" spans="1:1" x14ac:dyDescent="0.25">
      <c r="A2207" t="s">
        <v>6985</v>
      </c>
    </row>
    <row r="2208" spans="1:1" x14ac:dyDescent="0.25">
      <c r="A2208" t="s">
        <v>6986</v>
      </c>
    </row>
    <row r="2209" spans="1:1" x14ac:dyDescent="0.25">
      <c r="A2209" t="s">
        <v>6987</v>
      </c>
    </row>
    <row r="2210" spans="1:1" x14ac:dyDescent="0.25">
      <c r="A2210" t="s">
        <v>7196</v>
      </c>
    </row>
    <row r="2211" spans="1:1" x14ac:dyDescent="0.25">
      <c r="A2211" t="s">
        <v>7197</v>
      </c>
    </row>
    <row r="2212" spans="1:1" x14ac:dyDescent="0.25">
      <c r="A2212" t="s">
        <v>7198</v>
      </c>
    </row>
    <row r="2213" spans="1:1" x14ac:dyDescent="0.25">
      <c r="A2213" t="s">
        <v>7199</v>
      </c>
    </row>
    <row r="2214" spans="1:1" x14ac:dyDescent="0.25">
      <c r="A2214" t="s">
        <v>6988</v>
      </c>
    </row>
    <row r="2215" spans="1:1" x14ac:dyDescent="0.25">
      <c r="A2215" t="s">
        <v>6989</v>
      </c>
    </row>
    <row r="2216" spans="1:1" x14ac:dyDescent="0.25">
      <c r="A2216" t="s">
        <v>7200</v>
      </c>
    </row>
    <row r="2217" spans="1:1" x14ac:dyDescent="0.25">
      <c r="A2217" t="s">
        <v>7201</v>
      </c>
    </row>
    <row r="2218" spans="1:1" x14ac:dyDescent="0.25">
      <c r="A2218" t="s">
        <v>7202</v>
      </c>
    </row>
    <row r="2219" spans="1:1" x14ac:dyDescent="0.25">
      <c r="A2219" t="s">
        <v>7203</v>
      </c>
    </row>
    <row r="2220" spans="1:1" x14ac:dyDescent="0.25">
      <c r="A2220" t="s">
        <v>7204</v>
      </c>
    </row>
    <row r="2221" spans="1:1" x14ac:dyDescent="0.25">
      <c r="A2221" t="s">
        <v>7205</v>
      </c>
    </row>
    <row r="2222" spans="1:1" x14ac:dyDescent="0.25">
      <c r="A2222" t="s">
        <v>6990</v>
      </c>
    </row>
    <row r="2223" spans="1:1" x14ac:dyDescent="0.25">
      <c r="A2223" t="s">
        <v>6991</v>
      </c>
    </row>
    <row r="2224" spans="1:1" x14ac:dyDescent="0.25">
      <c r="A2224" t="s">
        <v>6992</v>
      </c>
    </row>
    <row r="2225" spans="1:1" x14ac:dyDescent="0.25">
      <c r="A2225" t="s">
        <v>6993</v>
      </c>
    </row>
    <row r="2226" spans="1:1" x14ac:dyDescent="0.25">
      <c r="A2226" t="s">
        <v>6994</v>
      </c>
    </row>
    <row r="2227" spans="1:1" x14ac:dyDescent="0.25">
      <c r="A2227" t="s">
        <v>6995</v>
      </c>
    </row>
    <row r="2228" spans="1:1" x14ac:dyDescent="0.25">
      <c r="A2228" t="s">
        <v>6996</v>
      </c>
    </row>
    <row r="2229" spans="1:1" x14ac:dyDescent="0.25">
      <c r="A2229" t="s">
        <v>6997</v>
      </c>
    </row>
    <row r="2230" spans="1:1" x14ac:dyDescent="0.25">
      <c r="A2230" t="s">
        <v>6998</v>
      </c>
    </row>
    <row r="2231" spans="1:1" x14ac:dyDescent="0.25">
      <c r="A2231" t="s">
        <v>6999</v>
      </c>
    </row>
    <row r="2232" spans="1:1" x14ac:dyDescent="0.25">
      <c r="A2232" t="s">
        <v>7000</v>
      </c>
    </row>
    <row r="2233" spans="1:1" x14ac:dyDescent="0.25">
      <c r="A2233" t="s">
        <v>7001</v>
      </c>
    </row>
    <row r="2234" spans="1:1" x14ac:dyDescent="0.25">
      <c r="A2234" t="s">
        <v>7206</v>
      </c>
    </row>
    <row r="2235" spans="1:1" x14ac:dyDescent="0.25">
      <c r="A2235" t="s">
        <v>7207</v>
      </c>
    </row>
    <row r="2236" spans="1:1" x14ac:dyDescent="0.25">
      <c r="A2236" t="s">
        <v>7002</v>
      </c>
    </row>
    <row r="2237" spans="1:1" x14ac:dyDescent="0.25">
      <c r="A2237" t="s">
        <v>7208</v>
      </c>
    </row>
    <row r="2238" spans="1:1" x14ac:dyDescent="0.25">
      <c r="A2238" t="s">
        <v>7209</v>
      </c>
    </row>
    <row r="2239" spans="1:1" x14ac:dyDescent="0.25">
      <c r="A2239" t="s">
        <v>7003</v>
      </c>
    </row>
    <row r="2240" spans="1:1" x14ac:dyDescent="0.25">
      <c r="A2240" t="s">
        <v>7004</v>
      </c>
    </row>
    <row r="2241" spans="1:1" x14ac:dyDescent="0.25">
      <c r="A2241" t="s">
        <v>7005</v>
      </c>
    </row>
    <row r="2242" spans="1:1" x14ac:dyDescent="0.25">
      <c r="A2242" t="s">
        <v>7006</v>
      </c>
    </row>
    <row r="2243" spans="1:1" x14ac:dyDescent="0.25">
      <c r="A2243" t="s">
        <v>7210</v>
      </c>
    </row>
    <row r="2244" spans="1:1" x14ac:dyDescent="0.25">
      <c r="A2244" t="s">
        <v>7211</v>
      </c>
    </row>
    <row r="2245" spans="1:1" x14ac:dyDescent="0.25">
      <c r="A2245" t="s">
        <v>7007</v>
      </c>
    </row>
    <row r="2246" spans="1:1" x14ac:dyDescent="0.25">
      <c r="A2246" t="s">
        <v>7008</v>
      </c>
    </row>
    <row r="2247" spans="1:1" x14ac:dyDescent="0.25">
      <c r="A2247" t="s">
        <v>7212</v>
      </c>
    </row>
    <row r="2248" spans="1:1" x14ac:dyDescent="0.25">
      <c r="A2248" t="s">
        <v>7009</v>
      </c>
    </row>
    <row r="2249" spans="1:1" x14ac:dyDescent="0.25">
      <c r="A2249" t="s">
        <v>7010</v>
      </c>
    </row>
    <row r="2250" spans="1:1" x14ac:dyDescent="0.25">
      <c r="A2250" t="s">
        <v>7011</v>
      </c>
    </row>
    <row r="2251" spans="1:1" x14ac:dyDescent="0.25">
      <c r="A2251" t="s">
        <v>7012</v>
      </c>
    </row>
    <row r="2252" spans="1:1" x14ac:dyDescent="0.25">
      <c r="A2252" t="s">
        <v>7213</v>
      </c>
    </row>
    <row r="2253" spans="1:1" x14ac:dyDescent="0.25">
      <c r="A2253" t="s">
        <v>7214</v>
      </c>
    </row>
    <row r="2254" spans="1:1" x14ac:dyDescent="0.25">
      <c r="A2254" t="s">
        <v>7013</v>
      </c>
    </row>
    <row r="2255" spans="1:1" x14ac:dyDescent="0.25">
      <c r="A2255" t="s">
        <v>7215</v>
      </c>
    </row>
    <row r="2256" spans="1:1" x14ac:dyDescent="0.25">
      <c r="A2256" t="s">
        <v>7216</v>
      </c>
    </row>
    <row r="2257" spans="1:1" x14ac:dyDescent="0.25">
      <c r="A2257" t="s">
        <v>7217</v>
      </c>
    </row>
    <row r="2258" spans="1:1" x14ac:dyDescent="0.25">
      <c r="A2258" t="s">
        <v>7218</v>
      </c>
    </row>
    <row r="2259" spans="1:1" x14ac:dyDescent="0.25">
      <c r="A2259" t="s">
        <v>7014</v>
      </c>
    </row>
    <row r="2260" spans="1:1" x14ac:dyDescent="0.25">
      <c r="A2260" t="s">
        <v>7015</v>
      </c>
    </row>
    <row r="2261" spans="1:1" x14ac:dyDescent="0.25">
      <c r="A2261" t="s">
        <v>7016</v>
      </c>
    </row>
    <row r="2262" spans="1:1" x14ac:dyDescent="0.25">
      <c r="A2262" t="s">
        <v>7017</v>
      </c>
    </row>
    <row r="2263" spans="1:1" x14ac:dyDescent="0.25">
      <c r="A2263" t="s">
        <v>7018</v>
      </c>
    </row>
    <row r="2264" spans="1:1" x14ac:dyDescent="0.25">
      <c r="A2264" t="s">
        <v>7019</v>
      </c>
    </row>
    <row r="2265" spans="1:1" x14ac:dyDescent="0.25">
      <c r="A2265" t="s">
        <v>7020</v>
      </c>
    </row>
    <row r="2266" spans="1:1" x14ac:dyDescent="0.25">
      <c r="A2266" t="s">
        <v>7021</v>
      </c>
    </row>
    <row r="2267" spans="1:1" x14ac:dyDescent="0.25">
      <c r="A2267" t="s">
        <v>7022</v>
      </c>
    </row>
    <row r="2268" spans="1:1" x14ac:dyDescent="0.25">
      <c r="A2268" t="s">
        <v>7023</v>
      </c>
    </row>
    <row r="2269" spans="1:1" x14ac:dyDescent="0.25">
      <c r="A2269" t="s">
        <v>7219</v>
      </c>
    </row>
    <row r="2270" spans="1:1" x14ac:dyDescent="0.25">
      <c r="A2270" t="s">
        <v>7220</v>
      </c>
    </row>
    <row r="2271" spans="1:1" x14ac:dyDescent="0.25">
      <c r="A2271" t="s">
        <v>7024</v>
      </c>
    </row>
    <row r="2272" spans="1:1" x14ac:dyDescent="0.25">
      <c r="A2272" t="s">
        <v>7025</v>
      </c>
    </row>
    <row r="2273" spans="1:1" x14ac:dyDescent="0.25">
      <c r="A2273" t="s">
        <v>7026</v>
      </c>
    </row>
    <row r="2274" spans="1:1" x14ac:dyDescent="0.25">
      <c r="A2274" t="s">
        <v>7221</v>
      </c>
    </row>
    <row r="2275" spans="1:1" x14ac:dyDescent="0.25">
      <c r="A2275" t="s">
        <v>7222</v>
      </c>
    </row>
    <row r="2276" spans="1:1" x14ac:dyDescent="0.25">
      <c r="A2276" t="s">
        <v>7027</v>
      </c>
    </row>
    <row r="2277" spans="1:1" x14ac:dyDescent="0.25">
      <c r="A2277" t="s">
        <v>7028</v>
      </c>
    </row>
    <row r="2278" spans="1:1" x14ac:dyDescent="0.25">
      <c r="A2278" t="s">
        <v>7029</v>
      </c>
    </row>
    <row r="2279" spans="1:1" x14ac:dyDescent="0.25">
      <c r="A2279" t="s">
        <v>7030</v>
      </c>
    </row>
    <row r="2280" spans="1:1" x14ac:dyDescent="0.25">
      <c r="A2280" t="s">
        <v>7031</v>
      </c>
    </row>
    <row r="2281" spans="1:1" x14ac:dyDescent="0.25">
      <c r="A2281" t="s">
        <v>7223</v>
      </c>
    </row>
    <row r="2282" spans="1:1" x14ac:dyDescent="0.25">
      <c r="A2282" t="s">
        <v>7224</v>
      </c>
    </row>
    <row r="2283" spans="1:1" x14ac:dyDescent="0.25">
      <c r="A2283" t="s">
        <v>7225</v>
      </c>
    </row>
    <row r="2284" spans="1:1" x14ac:dyDescent="0.25">
      <c r="A2284" t="s">
        <v>7226</v>
      </c>
    </row>
    <row r="2285" spans="1:1" x14ac:dyDescent="0.25">
      <c r="A2285" t="s">
        <v>7032</v>
      </c>
    </row>
    <row r="2286" spans="1:1" x14ac:dyDescent="0.25">
      <c r="A2286" t="s">
        <v>7033</v>
      </c>
    </row>
    <row r="2287" spans="1:1" x14ac:dyDescent="0.25">
      <c r="A2287" t="s">
        <v>7034</v>
      </c>
    </row>
    <row r="2288" spans="1:1" x14ac:dyDescent="0.25">
      <c r="A2288" t="s">
        <v>7035</v>
      </c>
    </row>
    <row r="2289" spans="1:1" x14ac:dyDescent="0.25">
      <c r="A2289" t="s">
        <v>7036</v>
      </c>
    </row>
    <row r="2290" spans="1:1" x14ac:dyDescent="0.25">
      <c r="A2290" t="s">
        <v>7037</v>
      </c>
    </row>
    <row r="2291" spans="1:1" x14ac:dyDescent="0.25">
      <c r="A2291" t="s">
        <v>7038</v>
      </c>
    </row>
    <row r="2292" spans="1:1" x14ac:dyDescent="0.25">
      <c r="A2292" t="s">
        <v>7039</v>
      </c>
    </row>
    <row r="2293" spans="1:1" x14ac:dyDescent="0.25">
      <c r="A2293" t="s">
        <v>7040</v>
      </c>
    </row>
    <row r="2294" spans="1:1" x14ac:dyDescent="0.25">
      <c r="A2294" t="s">
        <v>7041</v>
      </c>
    </row>
    <row r="2295" spans="1:1" x14ac:dyDescent="0.25">
      <c r="A2295" t="s">
        <v>7042</v>
      </c>
    </row>
    <row r="2296" spans="1:1" x14ac:dyDescent="0.25">
      <c r="A2296" t="s">
        <v>7043</v>
      </c>
    </row>
    <row r="2297" spans="1:1" x14ac:dyDescent="0.25">
      <c r="A2297" t="s">
        <v>7044</v>
      </c>
    </row>
    <row r="2298" spans="1:1" x14ac:dyDescent="0.25">
      <c r="A2298" t="s">
        <v>7045</v>
      </c>
    </row>
    <row r="2299" spans="1:1" x14ac:dyDescent="0.25">
      <c r="A2299" t="s">
        <v>7046</v>
      </c>
    </row>
    <row r="2300" spans="1:1" x14ac:dyDescent="0.25">
      <c r="A2300" t="s">
        <v>7047</v>
      </c>
    </row>
    <row r="2301" spans="1:1" x14ac:dyDescent="0.25">
      <c r="A2301" t="s">
        <v>7048</v>
      </c>
    </row>
    <row r="2302" spans="1:1" x14ac:dyDescent="0.25">
      <c r="A2302" t="s">
        <v>7049</v>
      </c>
    </row>
    <row r="2303" spans="1:1" x14ac:dyDescent="0.25">
      <c r="A2303" t="s">
        <v>7050</v>
      </c>
    </row>
    <row r="2304" spans="1:1" x14ac:dyDescent="0.25">
      <c r="A2304" t="s">
        <v>7051</v>
      </c>
    </row>
    <row r="2305" spans="1:1" x14ac:dyDescent="0.25">
      <c r="A2305" t="s">
        <v>7052</v>
      </c>
    </row>
    <row r="2306" spans="1:1" x14ac:dyDescent="0.25">
      <c r="A2306" t="s">
        <v>7053</v>
      </c>
    </row>
    <row r="2307" spans="1:1" x14ac:dyDescent="0.25">
      <c r="A2307" t="s">
        <v>7054</v>
      </c>
    </row>
    <row r="2308" spans="1:1" x14ac:dyDescent="0.25">
      <c r="A2308" t="s">
        <v>7055</v>
      </c>
    </row>
    <row r="2309" spans="1:1" x14ac:dyDescent="0.25">
      <c r="A2309" t="s">
        <v>7056</v>
      </c>
    </row>
    <row r="2310" spans="1:1" x14ac:dyDescent="0.25">
      <c r="A2310" t="s">
        <v>7057</v>
      </c>
    </row>
    <row r="2311" spans="1:1" x14ac:dyDescent="0.25">
      <c r="A2311" t="s">
        <v>7058</v>
      </c>
    </row>
    <row r="2312" spans="1:1" x14ac:dyDescent="0.25">
      <c r="A2312" t="s">
        <v>7059</v>
      </c>
    </row>
    <row r="2313" spans="1:1" x14ac:dyDescent="0.25">
      <c r="A2313" t="s">
        <v>7060</v>
      </c>
    </row>
    <row r="2314" spans="1:1" x14ac:dyDescent="0.25">
      <c r="A2314" t="s">
        <v>7227</v>
      </c>
    </row>
    <row r="2315" spans="1:1" x14ac:dyDescent="0.25">
      <c r="A2315" t="s">
        <v>7061</v>
      </c>
    </row>
    <row r="2316" spans="1:1" x14ac:dyDescent="0.25">
      <c r="A2316" t="s">
        <v>7062</v>
      </c>
    </row>
    <row r="2317" spans="1:1" x14ac:dyDescent="0.25">
      <c r="A2317" t="s">
        <v>7063</v>
      </c>
    </row>
    <row r="2318" spans="1:1" x14ac:dyDescent="0.25">
      <c r="A2318" t="s">
        <v>7064</v>
      </c>
    </row>
    <row r="2319" spans="1:1" x14ac:dyDescent="0.25">
      <c r="A2319" t="s">
        <v>7065</v>
      </c>
    </row>
    <row r="2320" spans="1:1" x14ac:dyDescent="0.25">
      <c r="A2320" t="s">
        <v>7228</v>
      </c>
    </row>
    <row r="2321" spans="1:1" x14ac:dyDescent="0.25">
      <c r="A2321" t="s">
        <v>7229</v>
      </c>
    </row>
    <row r="2322" spans="1:1" x14ac:dyDescent="0.25">
      <c r="A2322" t="s">
        <v>7230</v>
      </c>
    </row>
    <row r="2323" spans="1:1" x14ac:dyDescent="0.25">
      <c r="A2323" t="s">
        <v>7231</v>
      </c>
    </row>
    <row r="2324" spans="1:1" x14ac:dyDescent="0.25">
      <c r="A2324" t="s">
        <v>7232</v>
      </c>
    </row>
    <row r="2325" spans="1:1" x14ac:dyDescent="0.25">
      <c r="A2325" t="s">
        <v>7066</v>
      </c>
    </row>
    <row r="2326" spans="1:1" x14ac:dyDescent="0.25">
      <c r="A2326" t="s">
        <v>7233</v>
      </c>
    </row>
    <row r="2327" spans="1:1" x14ac:dyDescent="0.25">
      <c r="A2327" t="s">
        <v>7234</v>
      </c>
    </row>
    <row r="2328" spans="1:1" x14ac:dyDescent="0.25">
      <c r="A2328" t="s">
        <v>7067</v>
      </c>
    </row>
    <row r="2329" spans="1:1" x14ac:dyDescent="0.25">
      <c r="A2329" t="s">
        <v>7068</v>
      </c>
    </row>
    <row r="2330" spans="1:1" x14ac:dyDescent="0.25">
      <c r="A2330" t="s">
        <v>7069</v>
      </c>
    </row>
    <row r="2331" spans="1:1" x14ac:dyDescent="0.25">
      <c r="A2331" t="s">
        <v>7070</v>
      </c>
    </row>
    <row r="2332" spans="1:1" x14ac:dyDescent="0.25">
      <c r="A2332" t="s">
        <v>7071</v>
      </c>
    </row>
    <row r="2333" spans="1:1" x14ac:dyDescent="0.25">
      <c r="A2333" t="s">
        <v>7072</v>
      </c>
    </row>
    <row r="2334" spans="1:1" x14ac:dyDescent="0.25">
      <c r="A2334" t="s">
        <v>7073</v>
      </c>
    </row>
    <row r="2335" spans="1:1" x14ac:dyDescent="0.25">
      <c r="A2335" t="s">
        <v>7074</v>
      </c>
    </row>
    <row r="2336" spans="1:1" x14ac:dyDescent="0.25">
      <c r="A2336" t="s">
        <v>7075</v>
      </c>
    </row>
    <row r="2337" spans="1:1" x14ac:dyDescent="0.25">
      <c r="A2337" t="s">
        <v>7076</v>
      </c>
    </row>
    <row r="2338" spans="1:1" x14ac:dyDescent="0.25">
      <c r="A2338" t="s">
        <v>7077</v>
      </c>
    </row>
    <row r="2339" spans="1:1" x14ac:dyDescent="0.25">
      <c r="A2339" t="s">
        <v>7078</v>
      </c>
    </row>
    <row r="2340" spans="1:1" x14ac:dyDescent="0.25">
      <c r="A2340" t="s">
        <v>7079</v>
      </c>
    </row>
    <row r="2341" spans="1:1" x14ac:dyDescent="0.25">
      <c r="A2341" t="s">
        <v>7080</v>
      </c>
    </row>
    <row r="2342" spans="1:1" x14ac:dyDescent="0.25">
      <c r="A2342" t="s">
        <v>7081</v>
      </c>
    </row>
    <row r="2343" spans="1:1" x14ac:dyDescent="0.25">
      <c r="A2343" t="s">
        <v>7235</v>
      </c>
    </row>
    <row r="2344" spans="1:1" x14ac:dyDescent="0.25">
      <c r="A2344" t="s">
        <v>7236</v>
      </c>
    </row>
    <row r="2345" spans="1:1" x14ac:dyDescent="0.25">
      <c r="A2345" t="s">
        <v>7082</v>
      </c>
    </row>
    <row r="2346" spans="1:1" x14ac:dyDescent="0.25">
      <c r="A2346" t="s">
        <v>7083</v>
      </c>
    </row>
    <row r="2347" spans="1:1" x14ac:dyDescent="0.25">
      <c r="A2347" t="s">
        <v>7084</v>
      </c>
    </row>
    <row r="2348" spans="1:1" x14ac:dyDescent="0.25">
      <c r="A2348" t="s">
        <v>7085</v>
      </c>
    </row>
    <row r="2349" spans="1:1" x14ac:dyDescent="0.25">
      <c r="A2349" t="s">
        <v>7086</v>
      </c>
    </row>
    <row r="2350" spans="1:1" x14ac:dyDescent="0.25">
      <c r="A2350" t="s">
        <v>7087</v>
      </c>
    </row>
    <row r="2351" spans="1:1" x14ac:dyDescent="0.25">
      <c r="A2351" t="s">
        <v>7088</v>
      </c>
    </row>
    <row r="2352" spans="1:1" x14ac:dyDescent="0.25">
      <c r="A2352" t="s">
        <v>7089</v>
      </c>
    </row>
    <row r="2353" spans="1:1" x14ac:dyDescent="0.25">
      <c r="A2353" t="s">
        <v>7090</v>
      </c>
    </row>
    <row r="2354" spans="1:1" x14ac:dyDescent="0.25">
      <c r="A2354" t="s">
        <v>7091</v>
      </c>
    </row>
    <row r="2355" spans="1:1" x14ac:dyDescent="0.25">
      <c r="A2355" t="s">
        <v>7092</v>
      </c>
    </row>
    <row r="2356" spans="1:1" x14ac:dyDescent="0.25">
      <c r="A2356" t="s">
        <v>7093</v>
      </c>
    </row>
    <row r="2357" spans="1:1" x14ac:dyDescent="0.25">
      <c r="A2357" t="s">
        <v>7094</v>
      </c>
    </row>
    <row r="2358" spans="1:1" x14ac:dyDescent="0.25">
      <c r="A2358" t="s">
        <v>7095</v>
      </c>
    </row>
    <row r="2359" spans="1:1" x14ac:dyDescent="0.25">
      <c r="A2359" t="s">
        <v>7096</v>
      </c>
    </row>
    <row r="2360" spans="1:1" x14ac:dyDescent="0.25">
      <c r="A2360" t="s">
        <v>7097</v>
      </c>
    </row>
    <row r="2361" spans="1:1" x14ac:dyDescent="0.25">
      <c r="A2361" t="s">
        <v>7098</v>
      </c>
    </row>
    <row r="2362" spans="1:1" x14ac:dyDescent="0.25">
      <c r="A2362" t="s">
        <v>7237</v>
      </c>
    </row>
    <row r="2363" spans="1:1" x14ac:dyDescent="0.25">
      <c r="A2363" t="s">
        <v>7099</v>
      </c>
    </row>
    <row r="2364" spans="1:1" x14ac:dyDescent="0.25">
      <c r="A2364" t="s">
        <v>7100</v>
      </c>
    </row>
    <row r="2365" spans="1:1" x14ac:dyDescent="0.25">
      <c r="A2365" t="s">
        <v>7101</v>
      </c>
    </row>
    <row r="2366" spans="1:1" x14ac:dyDescent="0.25">
      <c r="A2366" t="s">
        <v>7102</v>
      </c>
    </row>
    <row r="2367" spans="1:1" x14ac:dyDescent="0.25">
      <c r="A2367" t="s">
        <v>7103</v>
      </c>
    </row>
    <row r="2368" spans="1:1" x14ac:dyDescent="0.25">
      <c r="A2368" t="s">
        <v>7104</v>
      </c>
    </row>
    <row r="2369" spans="1:1" x14ac:dyDescent="0.25">
      <c r="A2369" t="s">
        <v>7105</v>
      </c>
    </row>
    <row r="2370" spans="1:1" x14ac:dyDescent="0.25">
      <c r="A2370" t="s">
        <v>7106</v>
      </c>
    </row>
    <row r="2371" spans="1:1" x14ac:dyDescent="0.25">
      <c r="A2371" t="s">
        <v>7107</v>
      </c>
    </row>
    <row r="2372" spans="1:1" x14ac:dyDescent="0.25">
      <c r="A2372" t="s">
        <v>7108</v>
      </c>
    </row>
    <row r="2373" spans="1:1" x14ac:dyDescent="0.25">
      <c r="A2373" t="s">
        <v>7109</v>
      </c>
    </row>
    <row r="2374" spans="1:1" x14ac:dyDescent="0.25">
      <c r="A2374" t="s">
        <v>7110</v>
      </c>
    </row>
    <row r="2375" spans="1:1" x14ac:dyDescent="0.25">
      <c r="A2375" t="s">
        <v>7111</v>
      </c>
    </row>
    <row r="2376" spans="1:1" x14ac:dyDescent="0.25">
      <c r="A2376" t="s">
        <v>7112</v>
      </c>
    </row>
    <row r="2377" spans="1:1" x14ac:dyDescent="0.25">
      <c r="A2377" t="s">
        <v>7113</v>
      </c>
    </row>
    <row r="2378" spans="1:1" x14ac:dyDescent="0.25">
      <c r="A2378" t="s">
        <v>7114</v>
      </c>
    </row>
    <row r="2379" spans="1:1" x14ac:dyDescent="0.25">
      <c r="A2379" t="s">
        <v>7115</v>
      </c>
    </row>
    <row r="2380" spans="1:1" x14ac:dyDescent="0.25">
      <c r="A2380" t="s">
        <v>7116</v>
      </c>
    </row>
    <row r="2381" spans="1:1" x14ac:dyDescent="0.25">
      <c r="A2381" t="s">
        <v>7117</v>
      </c>
    </row>
    <row r="2382" spans="1:1" x14ac:dyDescent="0.25">
      <c r="A2382" t="s">
        <v>7118</v>
      </c>
    </row>
    <row r="2383" spans="1:1" x14ac:dyDescent="0.25">
      <c r="A2383" t="s">
        <v>7119</v>
      </c>
    </row>
    <row r="2384" spans="1:1" x14ac:dyDescent="0.25">
      <c r="A2384" t="s">
        <v>7120</v>
      </c>
    </row>
    <row r="2385" spans="1:1" x14ac:dyDescent="0.25">
      <c r="A2385" t="s">
        <v>7121</v>
      </c>
    </row>
    <row r="2386" spans="1:1" x14ac:dyDescent="0.25">
      <c r="A2386" t="s">
        <v>7122</v>
      </c>
    </row>
    <row r="2387" spans="1:1" x14ac:dyDescent="0.25">
      <c r="A2387" t="s">
        <v>7123</v>
      </c>
    </row>
    <row r="2388" spans="1:1" x14ac:dyDescent="0.25">
      <c r="A2388" t="s">
        <v>7124</v>
      </c>
    </row>
    <row r="2389" spans="1:1" x14ac:dyDescent="0.25">
      <c r="A2389" t="s">
        <v>7125</v>
      </c>
    </row>
    <row r="2390" spans="1:1" x14ac:dyDescent="0.25">
      <c r="A2390" t="s">
        <v>7126</v>
      </c>
    </row>
    <row r="2391" spans="1:1" x14ac:dyDescent="0.25">
      <c r="A2391" t="s">
        <v>7127</v>
      </c>
    </row>
    <row r="2392" spans="1:1" x14ac:dyDescent="0.25">
      <c r="A2392" t="s">
        <v>7128</v>
      </c>
    </row>
    <row r="2393" spans="1:1" x14ac:dyDescent="0.25">
      <c r="A2393" t="s">
        <v>7129</v>
      </c>
    </row>
    <row r="2394" spans="1:1" x14ac:dyDescent="0.25">
      <c r="A2394" t="s">
        <v>9141</v>
      </c>
    </row>
    <row r="2395" spans="1:1" x14ac:dyDescent="0.25">
      <c r="A2395" t="s">
        <v>9142</v>
      </c>
    </row>
    <row r="2396" spans="1:1" x14ac:dyDescent="0.25">
      <c r="A2396" t="s">
        <v>7238</v>
      </c>
    </row>
    <row r="2397" spans="1:1" x14ac:dyDescent="0.25">
      <c r="A2397" t="s">
        <v>7239</v>
      </c>
    </row>
    <row r="2398" spans="1:1" x14ac:dyDescent="0.25">
      <c r="A2398" t="s">
        <v>7130</v>
      </c>
    </row>
    <row r="2399" spans="1:1" x14ac:dyDescent="0.25">
      <c r="A2399" t="s">
        <v>9143</v>
      </c>
    </row>
    <row r="2400" spans="1:1" x14ac:dyDescent="0.25">
      <c r="A2400" t="s">
        <v>9144</v>
      </c>
    </row>
    <row r="2401" spans="1:1" x14ac:dyDescent="0.25">
      <c r="A2401" t="s">
        <v>7240</v>
      </c>
    </row>
    <row r="2402" spans="1:1" x14ac:dyDescent="0.25">
      <c r="A2402" t="s">
        <v>9145</v>
      </c>
    </row>
    <row r="2403" spans="1:1" x14ac:dyDescent="0.25">
      <c r="A2403" t="s">
        <v>9146</v>
      </c>
    </row>
    <row r="2404" spans="1:1" x14ac:dyDescent="0.25">
      <c r="A2404" t="s">
        <v>9147</v>
      </c>
    </row>
    <row r="2405" spans="1:1" x14ac:dyDescent="0.25">
      <c r="A2405" t="s">
        <v>7131</v>
      </c>
    </row>
    <row r="2406" spans="1:1" x14ac:dyDescent="0.25">
      <c r="A2406" t="s">
        <v>9148</v>
      </c>
    </row>
    <row r="2407" spans="1:1" x14ac:dyDescent="0.25">
      <c r="A2407" t="s">
        <v>7132</v>
      </c>
    </row>
    <row r="2408" spans="1:1" x14ac:dyDescent="0.25">
      <c r="A2408" t="s">
        <v>7133</v>
      </c>
    </row>
    <row r="2409" spans="1:1" x14ac:dyDescent="0.25">
      <c r="A2409" t="s">
        <v>7134</v>
      </c>
    </row>
    <row r="2410" spans="1:1" x14ac:dyDescent="0.25">
      <c r="A2410" t="s">
        <v>7135</v>
      </c>
    </row>
    <row r="2411" spans="1:1" x14ac:dyDescent="0.25">
      <c r="A2411" t="s">
        <v>7136</v>
      </c>
    </row>
    <row r="2412" spans="1:1" x14ac:dyDescent="0.25">
      <c r="A2412" t="s">
        <v>7137</v>
      </c>
    </row>
    <row r="2413" spans="1:1" x14ac:dyDescent="0.25">
      <c r="A2413" t="s">
        <v>7138</v>
      </c>
    </row>
    <row r="2414" spans="1:1" x14ac:dyDescent="0.25">
      <c r="A2414" t="s">
        <v>7139</v>
      </c>
    </row>
    <row r="2415" spans="1:1" x14ac:dyDescent="0.25">
      <c r="A2415" t="s">
        <v>7140</v>
      </c>
    </row>
    <row r="2416" spans="1:1" x14ac:dyDescent="0.25">
      <c r="A2416" t="s">
        <v>7141</v>
      </c>
    </row>
    <row r="2417" spans="1:1" x14ac:dyDescent="0.25">
      <c r="A2417" t="s">
        <v>7142</v>
      </c>
    </row>
    <row r="2418" spans="1:1" x14ac:dyDescent="0.25">
      <c r="A2418" t="s">
        <v>7143</v>
      </c>
    </row>
    <row r="2419" spans="1:1" x14ac:dyDescent="0.25">
      <c r="A2419" t="s">
        <v>7144</v>
      </c>
    </row>
    <row r="2420" spans="1:1" x14ac:dyDescent="0.25">
      <c r="A2420" t="s">
        <v>9149</v>
      </c>
    </row>
    <row r="2421" spans="1:1" x14ac:dyDescent="0.25">
      <c r="A2421" t="s">
        <v>9150</v>
      </c>
    </row>
    <row r="2422" spans="1:1" x14ac:dyDescent="0.25">
      <c r="A2422" t="s">
        <v>7145</v>
      </c>
    </row>
    <row r="2423" spans="1:1" x14ac:dyDescent="0.25">
      <c r="A2423" t="s">
        <v>9151</v>
      </c>
    </row>
    <row r="2424" spans="1:1" x14ac:dyDescent="0.25">
      <c r="A2424" t="s">
        <v>9152</v>
      </c>
    </row>
    <row r="2425" spans="1:1" x14ac:dyDescent="0.25">
      <c r="A2425" t="s">
        <v>9153</v>
      </c>
    </row>
    <row r="2426" spans="1:1" x14ac:dyDescent="0.25">
      <c r="A2426" t="s">
        <v>7241</v>
      </c>
    </row>
    <row r="2427" spans="1:1" x14ac:dyDescent="0.25">
      <c r="A2427" t="s">
        <v>7242</v>
      </c>
    </row>
    <row r="2428" spans="1:1" x14ac:dyDescent="0.25">
      <c r="A2428" t="s">
        <v>7243</v>
      </c>
    </row>
    <row r="2429" spans="1:1" x14ac:dyDescent="0.25">
      <c r="A2429" t="s">
        <v>7244</v>
      </c>
    </row>
    <row r="2430" spans="1:1" x14ac:dyDescent="0.25">
      <c r="A2430" t="s">
        <v>9154</v>
      </c>
    </row>
    <row r="2431" spans="1:1" x14ac:dyDescent="0.25">
      <c r="A2431" t="s">
        <v>9155</v>
      </c>
    </row>
    <row r="2432" spans="1:1" x14ac:dyDescent="0.25">
      <c r="A2432" t="s">
        <v>9156</v>
      </c>
    </row>
    <row r="2433" spans="1:1" x14ac:dyDescent="0.25">
      <c r="A2433" t="s">
        <v>9157</v>
      </c>
    </row>
    <row r="2434" spans="1:1" x14ac:dyDescent="0.25">
      <c r="A2434" t="s">
        <v>9158</v>
      </c>
    </row>
    <row r="2435" spans="1:1" x14ac:dyDescent="0.25">
      <c r="A2435" t="s">
        <v>9159</v>
      </c>
    </row>
    <row r="2436" spans="1:1" x14ac:dyDescent="0.25">
      <c r="A2436" t="s">
        <v>9160</v>
      </c>
    </row>
    <row r="2437" spans="1:1" x14ac:dyDescent="0.25">
      <c r="A2437" t="s">
        <v>9161</v>
      </c>
    </row>
    <row r="2438" spans="1:1" x14ac:dyDescent="0.25">
      <c r="A2438" t="s">
        <v>9162</v>
      </c>
    </row>
    <row r="2439" spans="1:1" x14ac:dyDescent="0.25">
      <c r="A2439" t="s">
        <v>9163</v>
      </c>
    </row>
    <row r="2440" spans="1:1" x14ac:dyDescent="0.25">
      <c r="A2440" t="s">
        <v>9164</v>
      </c>
    </row>
    <row r="2441" spans="1:1" x14ac:dyDescent="0.25">
      <c r="A2441" t="s">
        <v>7245</v>
      </c>
    </row>
    <row r="2442" spans="1:1" x14ac:dyDescent="0.25">
      <c r="A2442" t="s">
        <v>7246</v>
      </c>
    </row>
    <row r="2443" spans="1:1" x14ac:dyDescent="0.25">
      <c r="A2443" t="s">
        <v>7247</v>
      </c>
    </row>
    <row r="2444" spans="1:1" x14ac:dyDescent="0.25">
      <c r="A2444" t="s">
        <v>7248</v>
      </c>
    </row>
    <row r="2445" spans="1:1" x14ac:dyDescent="0.25">
      <c r="A2445" t="s">
        <v>7146</v>
      </c>
    </row>
    <row r="2446" spans="1:1" x14ac:dyDescent="0.25">
      <c r="A2446" t="s">
        <v>7147</v>
      </c>
    </row>
    <row r="2447" spans="1:1" x14ac:dyDescent="0.25">
      <c r="A2447" t="s">
        <v>7249</v>
      </c>
    </row>
    <row r="2448" spans="1:1" x14ac:dyDescent="0.25">
      <c r="A2448" t="s">
        <v>7250</v>
      </c>
    </row>
    <row r="2449" spans="1:1" x14ac:dyDescent="0.25">
      <c r="A2449" t="s">
        <v>7251</v>
      </c>
    </row>
    <row r="2450" spans="1:1" x14ac:dyDescent="0.25">
      <c r="A2450" t="s">
        <v>9165</v>
      </c>
    </row>
    <row r="2451" spans="1:1" x14ac:dyDescent="0.25">
      <c r="A2451" t="s">
        <v>9166</v>
      </c>
    </row>
    <row r="2452" spans="1:1" x14ac:dyDescent="0.25">
      <c r="A2452" t="s">
        <v>9167</v>
      </c>
    </row>
    <row r="2453" spans="1:1" x14ac:dyDescent="0.25">
      <c r="A2453" t="s">
        <v>9168</v>
      </c>
    </row>
    <row r="2454" spans="1:1" x14ac:dyDescent="0.25">
      <c r="A2454" t="s">
        <v>9169</v>
      </c>
    </row>
    <row r="2455" spans="1:1" x14ac:dyDescent="0.25">
      <c r="A2455" t="s">
        <v>7148</v>
      </c>
    </row>
    <row r="2456" spans="1:1" x14ac:dyDescent="0.25">
      <c r="A2456" t="s">
        <v>7149</v>
      </c>
    </row>
    <row r="2457" spans="1:1" x14ac:dyDescent="0.25">
      <c r="A2457" t="s">
        <v>7150</v>
      </c>
    </row>
    <row r="2458" spans="1:1" x14ac:dyDescent="0.25">
      <c r="A2458" t="s">
        <v>9170</v>
      </c>
    </row>
    <row r="2459" spans="1:1" x14ac:dyDescent="0.25">
      <c r="A2459" t="s">
        <v>9171</v>
      </c>
    </row>
    <row r="2460" spans="1:1" x14ac:dyDescent="0.25">
      <c r="A2460" t="s">
        <v>9172</v>
      </c>
    </row>
    <row r="2461" spans="1:1" x14ac:dyDescent="0.25">
      <c r="A2461" t="s">
        <v>9173</v>
      </c>
    </row>
    <row r="2462" spans="1:1" x14ac:dyDescent="0.25">
      <c r="A2462" t="s">
        <v>9174</v>
      </c>
    </row>
    <row r="2463" spans="1:1" x14ac:dyDescent="0.25">
      <c r="A2463" t="s">
        <v>9175</v>
      </c>
    </row>
    <row r="2464" spans="1:1" x14ac:dyDescent="0.25">
      <c r="A2464" t="s">
        <v>9176</v>
      </c>
    </row>
    <row r="2465" spans="1:1" x14ac:dyDescent="0.25">
      <c r="A2465" t="s">
        <v>9177</v>
      </c>
    </row>
    <row r="2466" spans="1:1" x14ac:dyDescent="0.25">
      <c r="A2466" t="s">
        <v>9178</v>
      </c>
    </row>
    <row r="2467" spans="1:1" x14ac:dyDescent="0.25">
      <c r="A2467" t="s">
        <v>9179</v>
      </c>
    </row>
    <row r="2468" spans="1:1" x14ac:dyDescent="0.25">
      <c r="A2468" t="s">
        <v>9180</v>
      </c>
    </row>
    <row r="2469" spans="1:1" x14ac:dyDescent="0.25">
      <c r="A2469" t="s">
        <v>9181</v>
      </c>
    </row>
    <row r="2470" spans="1:1" x14ac:dyDescent="0.25">
      <c r="A2470" t="s">
        <v>9182</v>
      </c>
    </row>
    <row r="2471" spans="1:1" x14ac:dyDescent="0.25">
      <c r="A2471" t="s">
        <v>9183</v>
      </c>
    </row>
    <row r="2472" spans="1:1" x14ac:dyDescent="0.25">
      <c r="A2472" t="s">
        <v>9184</v>
      </c>
    </row>
    <row r="2473" spans="1:1" x14ac:dyDescent="0.25">
      <c r="A2473" t="s">
        <v>9185</v>
      </c>
    </row>
    <row r="2474" spans="1:1" x14ac:dyDescent="0.25">
      <c r="A2474" t="s">
        <v>9186</v>
      </c>
    </row>
    <row r="2475" spans="1:1" x14ac:dyDescent="0.25">
      <c r="A2475" t="s">
        <v>9187</v>
      </c>
    </row>
    <row r="2476" spans="1:1" x14ac:dyDescent="0.25">
      <c r="A2476" t="s">
        <v>9188</v>
      </c>
    </row>
    <row r="2477" spans="1:1" x14ac:dyDescent="0.25">
      <c r="A2477" t="s">
        <v>9189</v>
      </c>
    </row>
    <row r="2478" spans="1:1" x14ac:dyDescent="0.25">
      <c r="A2478" t="s">
        <v>9190</v>
      </c>
    </row>
    <row r="2479" spans="1:1" x14ac:dyDescent="0.25">
      <c r="A2479" t="s">
        <v>7151</v>
      </c>
    </row>
    <row r="2480" spans="1:1" x14ac:dyDescent="0.25">
      <c r="A2480" t="s">
        <v>7152</v>
      </c>
    </row>
    <row r="2481" spans="1:1" x14ac:dyDescent="0.25">
      <c r="A2481" t="s">
        <v>7153</v>
      </c>
    </row>
    <row r="2482" spans="1:1" x14ac:dyDescent="0.25">
      <c r="A2482" t="s">
        <v>7154</v>
      </c>
    </row>
    <row r="2483" spans="1:1" x14ac:dyDescent="0.25">
      <c r="A2483" t="s">
        <v>7155</v>
      </c>
    </row>
    <row r="2484" spans="1:1" x14ac:dyDescent="0.25">
      <c r="A2484" t="s">
        <v>7156</v>
      </c>
    </row>
    <row r="2485" spans="1:1" x14ac:dyDescent="0.25">
      <c r="A2485" t="s">
        <v>7157</v>
      </c>
    </row>
    <row r="2486" spans="1:1" x14ac:dyDescent="0.25">
      <c r="A2486" t="s">
        <v>7158</v>
      </c>
    </row>
    <row r="2487" spans="1:1" x14ac:dyDescent="0.25">
      <c r="A2487" t="s">
        <v>7159</v>
      </c>
    </row>
    <row r="2488" spans="1:1" x14ac:dyDescent="0.25">
      <c r="A2488" t="s">
        <v>7160</v>
      </c>
    </row>
    <row r="2489" spans="1:1" x14ac:dyDescent="0.25">
      <c r="A2489" t="s">
        <v>7161</v>
      </c>
    </row>
    <row r="2490" spans="1:1" x14ac:dyDescent="0.25">
      <c r="A2490" t="s">
        <v>7252</v>
      </c>
    </row>
    <row r="2491" spans="1:1" x14ac:dyDescent="0.25">
      <c r="A2491" t="s">
        <v>7253</v>
      </c>
    </row>
    <row r="2492" spans="1:1" x14ac:dyDescent="0.25">
      <c r="A2492" t="s">
        <v>9191</v>
      </c>
    </row>
    <row r="2493" spans="1:1" x14ac:dyDescent="0.25">
      <c r="A2493" t="s">
        <v>7254</v>
      </c>
    </row>
    <row r="2494" spans="1:1" x14ac:dyDescent="0.25">
      <c r="A2494" t="s">
        <v>7255</v>
      </c>
    </row>
    <row r="2495" spans="1:1" x14ac:dyDescent="0.25">
      <c r="A2495" t="s">
        <v>7256</v>
      </c>
    </row>
    <row r="2496" spans="1:1" x14ac:dyDescent="0.25">
      <c r="A2496" t="s">
        <v>7162</v>
      </c>
    </row>
    <row r="2497" spans="1:1" x14ac:dyDescent="0.25">
      <c r="A2497" t="s">
        <v>7257</v>
      </c>
    </row>
    <row r="2498" spans="1:1" x14ac:dyDescent="0.25">
      <c r="A2498" t="s">
        <v>9192</v>
      </c>
    </row>
    <row r="2499" spans="1:1" x14ac:dyDescent="0.25">
      <c r="A2499" t="s">
        <v>7258</v>
      </c>
    </row>
    <row r="2500" spans="1:1" x14ac:dyDescent="0.25">
      <c r="A2500" t="s">
        <v>7259</v>
      </c>
    </row>
    <row r="2501" spans="1:1" x14ac:dyDescent="0.25">
      <c r="A2501" t="s">
        <v>7260</v>
      </c>
    </row>
    <row r="2502" spans="1:1" x14ac:dyDescent="0.25">
      <c r="A2502" t="s">
        <v>7163</v>
      </c>
    </row>
    <row r="2503" spans="1:1" x14ac:dyDescent="0.25">
      <c r="A2503" t="s">
        <v>9193</v>
      </c>
    </row>
    <row r="2504" spans="1:1" x14ac:dyDescent="0.25">
      <c r="A2504" t="s">
        <v>9194</v>
      </c>
    </row>
    <row r="2505" spans="1:1" x14ac:dyDescent="0.25">
      <c r="A2505" t="s">
        <v>7164</v>
      </c>
    </row>
    <row r="2506" spans="1:1" x14ac:dyDescent="0.25">
      <c r="A2506" t="s">
        <v>7165</v>
      </c>
    </row>
    <row r="2507" spans="1:1" x14ac:dyDescent="0.25">
      <c r="A2507" t="s">
        <v>7166</v>
      </c>
    </row>
    <row r="2508" spans="1:1" x14ac:dyDescent="0.25">
      <c r="A2508" t="s">
        <v>7261</v>
      </c>
    </row>
    <row r="2509" spans="1:1" x14ac:dyDescent="0.25">
      <c r="A2509" t="s">
        <v>7262</v>
      </c>
    </row>
    <row r="2510" spans="1:1" x14ac:dyDescent="0.25">
      <c r="A2510" t="s">
        <v>9195</v>
      </c>
    </row>
    <row r="2511" spans="1:1" x14ac:dyDescent="0.25">
      <c r="A2511" t="s">
        <v>9196</v>
      </c>
    </row>
    <row r="2512" spans="1:1" x14ac:dyDescent="0.25">
      <c r="A2512" t="s">
        <v>7263</v>
      </c>
    </row>
    <row r="2513" spans="1:1" x14ac:dyDescent="0.25">
      <c r="A2513" t="s">
        <v>9197</v>
      </c>
    </row>
    <row r="2514" spans="1:1" x14ac:dyDescent="0.25">
      <c r="A2514" t="s">
        <v>7264</v>
      </c>
    </row>
    <row r="2515" spans="1:1" x14ac:dyDescent="0.25">
      <c r="A2515" t="s">
        <v>7265</v>
      </c>
    </row>
    <row r="2516" spans="1:1" x14ac:dyDescent="0.25">
      <c r="A2516" t="s">
        <v>7266</v>
      </c>
    </row>
    <row r="2517" spans="1:1" x14ac:dyDescent="0.25">
      <c r="A2517" t="s">
        <v>7267</v>
      </c>
    </row>
    <row r="2518" spans="1:1" x14ac:dyDescent="0.25">
      <c r="A2518" t="s">
        <v>7268</v>
      </c>
    </row>
    <row r="2519" spans="1:1" x14ac:dyDescent="0.25">
      <c r="A2519" t="s">
        <v>7269</v>
      </c>
    </row>
    <row r="2520" spans="1:1" x14ac:dyDescent="0.25">
      <c r="A2520" t="s">
        <v>9198</v>
      </c>
    </row>
    <row r="2521" spans="1:1" x14ac:dyDescent="0.25">
      <c r="A2521" t="s">
        <v>9199</v>
      </c>
    </row>
    <row r="2522" spans="1:1" x14ac:dyDescent="0.25">
      <c r="A2522" t="s">
        <v>9200</v>
      </c>
    </row>
    <row r="2523" spans="1:1" x14ac:dyDescent="0.25">
      <c r="A2523" t="s">
        <v>7270</v>
      </c>
    </row>
    <row r="2524" spans="1:1" x14ac:dyDescent="0.25">
      <c r="A2524" t="s">
        <v>7167</v>
      </c>
    </row>
    <row r="2525" spans="1:1" x14ac:dyDescent="0.25">
      <c r="A2525" t="s">
        <v>7271</v>
      </c>
    </row>
    <row r="2526" spans="1:1" x14ac:dyDescent="0.25">
      <c r="A2526" t="s">
        <v>7272</v>
      </c>
    </row>
    <row r="2527" spans="1:1" x14ac:dyDescent="0.25">
      <c r="A2527" t="s">
        <v>7273</v>
      </c>
    </row>
    <row r="2528" spans="1:1" x14ac:dyDescent="0.25">
      <c r="A2528" t="s">
        <v>7168</v>
      </c>
    </row>
    <row r="2529" spans="1:1" x14ac:dyDescent="0.25">
      <c r="A2529" t="s">
        <v>7274</v>
      </c>
    </row>
    <row r="2530" spans="1:1" x14ac:dyDescent="0.25">
      <c r="A2530" t="s">
        <v>7169</v>
      </c>
    </row>
    <row r="2531" spans="1:1" x14ac:dyDescent="0.25">
      <c r="A2531" t="s">
        <v>9201</v>
      </c>
    </row>
    <row r="2532" spans="1:1" x14ac:dyDescent="0.25">
      <c r="A2532" t="s">
        <v>7275</v>
      </c>
    </row>
    <row r="2533" spans="1:1" x14ac:dyDescent="0.25">
      <c r="A2533" t="s">
        <v>9202</v>
      </c>
    </row>
    <row r="2534" spans="1:1" x14ac:dyDescent="0.25">
      <c r="A2534" t="s">
        <v>9203</v>
      </c>
    </row>
    <row r="2535" spans="1:1" x14ac:dyDescent="0.25">
      <c r="A2535" t="s">
        <v>7170</v>
      </c>
    </row>
    <row r="2536" spans="1:1" x14ac:dyDescent="0.25">
      <c r="A2536" t="s">
        <v>9204</v>
      </c>
    </row>
    <row r="2537" spans="1:1" x14ac:dyDescent="0.25">
      <c r="A2537" t="s">
        <v>9205</v>
      </c>
    </row>
    <row r="2538" spans="1:1" x14ac:dyDescent="0.25">
      <c r="A2538" t="s">
        <v>7276</v>
      </c>
    </row>
    <row r="2539" spans="1:1" x14ac:dyDescent="0.25">
      <c r="A2539" t="s">
        <v>9206</v>
      </c>
    </row>
    <row r="2540" spans="1:1" x14ac:dyDescent="0.25">
      <c r="A2540" t="s">
        <v>7277</v>
      </c>
    </row>
    <row r="2541" spans="1:1" x14ac:dyDescent="0.25">
      <c r="A2541" t="s">
        <v>7278</v>
      </c>
    </row>
    <row r="2542" spans="1:1" x14ac:dyDescent="0.25">
      <c r="A2542" t="s">
        <v>7279</v>
      </c>
    </row>
    <row r="2543" spans="1:1" x14ac:dyDescent="0.25">
      <c r="A2543" t="s">
        <v>7280</v>
      </c>
    </row>
    <row r="2544" spans="1:1" x14ac:dyDescent="0.25">
      <c r="A2544" t="s">
        <v>9207</v>
      </c>
    </row>
    <row r="2545" spans="1:1" x14ac:dyDescent="0.25">
      <c r="A2545" t="s">
        <v>9208</v>
      </c>
    </row>
    <row r="2546" spans="1:1" x14ac:dyDescent="0.25">
      <c r="A2546" t="s">
        <v>9209</v>
      </c>
    </row>
    <row r="2547" spans="1:1" x14ac:dyDescent="0.25">
      <c r="A2547" t="s">
        <v>9210</v>
      </c>
    </row>
    <row r="2548" spans="1:1" x14ac:dyDescent="0.25">
      <c r="A2548" t="s">
        <v>9211</v>
      </c>
    </row>
    <row r="2549" spans="1:1" x14ac:dyDescent="0.25">
      <c r="A2549" t="s">
        <v>9212</v>
      </c>
    </row>
    <row r="2550" spans="1:1" x14ac:dyDescent="0.25">
      <c r="A2550" t="s">
        <v>9213</v>
      </c>
    </row>
    <row r="2551" spans="1:1" x14ac:dyDescent="0.25">
      <c r="A2551" t="s">
        <v>9214</v>
      </c>
    </row>
    <row r="2552" spans="1:1" x14ac:dyDescent="0.25">
      <c r="A2552" t="s">
        <v>9215</v>
      </c>
    </row>
    <row r="2553" spans="1:1" x14ac:dyDescent="0.25">
      <c r="A2553" t="s">
        <v>9216</v>
      </c>
    </row>
    <row r="2554" spans="1:1" x14ac:dyDescent="0.25">
      <c r="A2554" t="s">
        <v>9217</v>
      </c>
    </row>
    <row r="2555" spans="1:1" x14ac:dyDescent="0.25">
      <c r="A2555" t="s">
        <v>9218</v>
      </c>
    </row>
    <row r="2556" spans="1:1" x14ac:dyDescent="0.25">
      <c r="A2556" t="s">
        <v>7281</v>
      </c>
    </row>
    <row r="2557" spans="1:1" x14ac:dyDescent="0.25">
      <c r="A2557" t="s">
        <v>9219</v>
      </c>
    </row>
    <row r="2558" spans="1:1" x14ac:dyDescent="0.25">
      <c r="A2558" t="s">
        <v>7282</v>
      </c>
    </row>
    <row r="2559" spans="1:1" x14ac:dyDescent="0.25">
      <c r="A2559" t="s">
        <v>9220</v>
      </c>
    </row>
    <row r="2560" spans="1:1" x14ac:dyDescent="0.25">
      <c r="A2560" t="s">
        <v>7283</v>
      </c>
    </row>
    <row r="2561" spans="1:1" x14ac:dyDescent="0.25">
      <c r="A2561" t="s">
        <v>7284</v>
      </c>
    </row>
    <row r="2562" spans="1:1" x14ac:dyDescent="0.25">
      <c r="A2562" t="s">
        <v>7285</v>
      </c>
    </row>
    <row r="2563" spans="1:1" x14ac:dyDescent="0.25">
      <c r="A2563" t="s">
        <v>7286</v>
      </c>
    </row>
    <row r="2564" spans="1:1" x14ac:dyDescent="0.25">
      <c r="A2564" t="s">
        <v>7287</v>
      </c>
    </row>
    <row r="2565" spans="1:1" x14ac:dyDescent="0.25">
      <c r="A2565" t="s">
        <v>7288</v>
      </c>
    </row>
    <row r="2566" spans="1:1" x14ac:dyDescent="0.25">
      <c r="A2566" t="s">
        <v>7289</v>
      </c>
    </row>
    <row r="2567" spans="1:1" x14ac:dyDescent="0.25">
      <c r="A2567" t="s">
        <v>7290</v>
      </c>
    </row>
    <row r="2568" spans="1:1" x14ac:dyDescent="0.25">
      <c r="A2568" t="s">
        <v>7291</v>
      </c>
    </row>
    <row r="2569" spans="1:1" x14ac:dyDescent="0.25">
      <c r="A2569" t="s">
        <v>7292</v>
      </c>
    </row>
    <row r="2570" spans="1:1" x14ac:dyDescent="0.25">
      <c r="A2570" t="s">
        <v>7293</v>
      </c>
    </row>
    <row r="2571" spans="1:1" x14ac:dyDescent="0.25">
      <c r="A2571" t="s">
        <v>7294</v>
      </c>
    </row>
    <row r="2572" spans="1:1" x14ac:dyDescent="0.25">
      <c r="A2572" t="s">
        <v>7295</v>
      </c>
    </row>
    <row r="2573" spans="1:1" x14ac:dyDescent="0.25">
      <c r="A2573" t="s">
        <v>7296</v>
      </c>
    </row>
    <row r="2574" spans="1:1" x14ac:dyDescent="0.25">
      <c r="A2574" t="s">
        <v>7297</v>
      </c>
    </row>
    <row r="2575" spans="1:1" x14ac:dyDescent="0.25">
      <c r="A2575" t="s">
        <v>7298</v>
      </c>
    </row>
    <row r="2576" spans="1:1" x14ac:dyDescent="0.25">
      <c r="A2576" t="s">
        <v>7299</v>
      </c>
    </row>
    <row r="2577" spans="1:1" x14ac:dyDescent="0.25">
      <c r="A2577" t="s">
        <v>7300</v>
      </c>
    </row>
    <row r="2578" spans="1:1" x14ac:dyDescent="0.25">
      <c r="A2578" t="s">
        <v>7301</v>
      </c>
    </row>
    <row r="2579" spans="1:1" x14ac:dyDescent="0.25">
      <c r="A2579" t="s">
        <v>7302</v>
      </c>
    </row>
    <row r="2580" spans="1:1" x14ac:dyDescent="0.25">
      <c r="A2580" t="s">
        <v>7303</v>
      </c>
    </row>
    <row r="2581" spans="1:1" x14ac:dyDescent="0.25">
      <c r="A2581" t="s">
        <v>7171</v>
      </c>
    </row>
    <row r="2582" spans="1:1" x14ac:dyDescent="0.25">
      <c r="A2582" t="s">
        <v>7172</v>
      </c>
    </row>
    <row r="2583" spans="1:1" x14ac:dyDescent="0.25">
      <c r="A2583" t="s">
        <v>7173</v>
      </c>
    </row>
    <row r="2584" spans="1:1" x14ac:dyDescent="0.25">
      <c r="A2584" t="s">
        <v>7174</v>
      </c>
    </row>
    <row r="2585" spans="1:1" x14ac:dyDescent="0.25">
      <c r="A2585" t="s">
        <v>7175</v>
      </c>
    </row>
    <row r="2586" spans="1:1" x14ac:dyDescent="0.25">
      <c r="A2586" t="s">
        <v>9221</v>
      </c>
    </row>
    <row r="2587" spans="1:1" x14ac:dyDescent="0.25">
      <c r="A2587" t="s">
        <v>9222</v>
      </c>
    </row>
    <row r="2588" spans="1:1" x14ac:dyDescent="0.25">
      <c r="A2588" t="s">
        <v>7304</v>
      </c>
    </row>
    <row r="2589" spans="1:1" x14ac:dyDescent="0.25">
      <c r="A2589" t="s">
        <v>9223</v>
      </c>
    </row>
    <row r="2590" spans="1:1" x14ac:dyDescent="0.25">
      <c r="A2590" t="s">
        <v>7305</v>
      </c>
    </row>
    <row r="2591" spans="1:1" x14ac:dyDescent="0.25">
      <c r="A2591" t="s">
        <v>9224</v>
      </c>
    </row>
    <row r="2592" spans="1:1" x14ac:dyDescent="0.25">
      <c r="A2592" t="s">
        <v>7306</v>
      </c>
    </row>
    <row r="2593" spans="1:1" x14ac:dyDescent="0.25">
      <c r="A2593" t="s">
        <v>7176</v>
      </c>
    </row>
    <row r="2594" spans="1:1" x14ac:dyDescent="0.25">
      <c r="A2594" t="s">
        <v>7177</v>
      </c>
    </row>
    <row r="2595" spans="1:1" x14ac:dyDescent="0.25">
      <c r="A2595" t="s">
        <v>7307</v>
      </c>
    </row>
    <row r="2596" spans="1:1" x14ac:dyDescent="0.25">
      <c r="A2596" t="s">
        <v>7308</v>
      </c>
    </row>
    <row r="2597" spans="1:1" x14ac:dyDescent="0.25">
      <c r="A2597" t="s">
        <v>7309</v>
      </c>
    </row>
    <row r="2598" spans="1:1" x14ac:dyDescent="0.25">
      <c r="A2598" t="s">
        <v>7178</v>
      </c>
    </row>
    <row r="2599" spans="1:1" x14ac:dyDescent="0.25">
      <c r="A2599" t="s">
        <v>7179</v>
      </c>
    </row>
    <row r="2600" spans="1:1" x14ac:dyDescent="0.25">
      <c r="A2600" t="s">
        <v>7180</v>
      </c>
    </row>
    <row r="2601" spans="1:1" x14ac:dyDescent="0.25">
      <c r="A2601" t="s">
        <v>7310</v>
      </c>
    </row>
    <row r="2602" spans="1:1" x14ac:dyDescent="0.25">
      <c r="A2602" t="s">
        <v>7311</v>
      </c>
    </row>
    <row r="2603" spans="1:1" x14ac:dyDescent="0.25">
      <c r="A2603" t="s">
        <v>7312</v>
      </c>
    </row>
    <row r="2604" spans="1:1" x14ac:dyDescent="0.25">
      <c r="A2604" t="s">
        <v>7313</v>
      </c>
    </row>
    <row r="2605" spans="1:1" x14ac:dyDescent="0.25">
      <c r="A2605" t="s">
        <v>7314</v>
      </c>
    </row>
    <row r="2606" spans="1:1" x14ac:dyDescent="0.25">
      <c r="A2606" t="s">
        <v>7315</v>
      </c>
    </row>
    <row r="2607" spans="1:1" x14ac:dyDescent="0.25">
      <c r="A2607" t="s">
        <v>7316</v>
      </c>
    </row>
    <row r="2608" spans="1:1" x14ac:dyDescent="0.25">
      <c r="A2608" t="s">
        <v>7317</v>
      </c>
    </row>
    <row r="2609" spans="1:1" x14ac:dyDescent="0.25">
      <c r="A2609" t="s">
        <v>7318</v>
      </c>
    </row>
    <row r="2610" spans="1:1" x14ac:dyDescent="0.25">
      <c r="A2610" t="s">
        <v>7319</v>
      </c>
    </row>
    <row r="2611" spans="1:1" x14ac:dyDescent="0.25">
      <c r="A2611" t="s">
        <v>7320</v>
      </c>
    </row>
    <row r="2612" spans="1:1" x14ac:dyDescent="0.25">
      <c r="A2612" t="s">
        <v>7181</v>
      </c>
    </row>
    <row r="2613" spans="1:1" x14ac:dyDescent="0.25">
      <c r="A2613" t="s">
        <v>7182</v>
      </c>
    </row>
    <row r="2614" spans="1:1" x14ac:dyDescent="0.25">
      <c r="A2614" t="s">
        <v>7183</v>
      </c>
    </row>
    <row r="2615" spans="1:1" x14ac:dyDescent="0.25">
      <c r="A2615" t="s">
        <v>7184</v>
      </c>
    </row>
    <row r="2616" spans="1:1" x14ac:dyDescent="0.25">
      <c r="A2616" t="s">
        <v>7185</v>
      </c>
    </row>
    <row r="2617" spans="1:1" x14ac:dyDescent="0.25">
      <c r="A2617" t="s">
        <v>7321</v>
      </c>
    </row>
    <row r="2618" spans="1:1" x14ac:dyDescent="0.25">
      <c r="A2618" t="s">
        <v>9225</v>
      </c>
    </row>
    <row r="2619" spans="1:1" x14ac:dyDescent="0.25">
      <c r="A2619" t="s">
        <v>9226</v>
      </c>
    </row>
    <row r="2620" spans="1:1" x14ac:dyDescent="0.25">
      <c r="A2620" t="s">
        <v>9227</v>
      </c>
    </row>
    <row r="2621" spans="1:1" x14ac:dyDescent="0.25">
      <c r="A2621" t="s">
        <v>9228</v>
      </c>
    </row>
    <row r="2622" spans="1:1" x14ac:dyDescent="0.25">
      <c r="A2622" t="s">
        <v>9229</v>
      </c>
    </row>
    <row r="2623" spans="1:1" x14ac:dyDescent="0.25">
      <c r="A2623" t="s">
        <v>9230</v>
      </c>
    </row>
    <row r="2624" spans="1:1" x14ac:dyDescent="0.25">
      <c r="A2624" t="s">
        <v>9231</v>
      </c>
    </row>
    <row r="2625" spans="1:1" x14ac:dyDescent="0.25">
      <c r="A2625" t="s">
        <v>9232</v>
      </c>
    </row>
    <row r="2626" spans="1:1" x14ac:dyDescent="0.25">
      <c r="A2626" t="s">
        <v>9233</v>
      </c>
    </row>
    <row r="2627" spans="1:1" x14ac:dyDescent="0.25">
      <c r="A2627" t="s">
        <v>9234</v>
      </c>
    </row>
    <row r="2628" spans="1:1" x14ac:dyDescent="0.25">
      <c r="A2628" t="s">
        <v>9235</v>
      </c>
    </row>
    <row r="2629" spans="1:1" x14ac:dyDescent="0.25">
      <c r="A2629" t="s">
        <v>9236</v>
      </c>
    </row>
    <row r="2630" spans="1:1" x14ac:dyDescent="0.25">
      <c r="A2630" t="s">
        <v>9237</v>
      </c>
    </row>
    <row r="2631" spans="1:1" x14ac:dyDescent="0.25">
      <c r="A2631" t="s">
        <v>9238</v>
      </c>
    </row>
    <row r="2632" spans="1:1" x14ac:dyDescent="0.25">
      <c r="A2632" t="s">
        <v>9239</v>
      </c>
    </row>
    <row r="2633" spans="1:1" x14ac:dyDescent="0.25">
      <c r="A2633" t="s">
        <v>9240</v>
      </c>
    </row>
    <row r="2634" spans="1:1" x14ac:dyDescent="0.25">
      <c r="A2634" t="s">
        <v>9241</v>
      </c>
    </row>
    <row r="2635" spans="1:1" x14ac:dyDescent="0.25">
      <c r="A2635" t="s">
        <v>9242</v>
      </c>
    </row>
    <row r="2636" spans="1:1" x14ac:dyDescent="0.25">
      <c r="A2636" t="s">
        <v>9243</v>
      </c>
    </row>
    <row r="2637" spans="1:1" x14ac:dyDescent="0.25">
      <c r="A2637" t="s">
        <v>9244</v>
      </c>
    </row>
    <row r="2638" spans="1:1" x14ac:dyDescent="0.25">
      <c r="A2638" t="s">
        <v>9245</v>
      </c>
    </row>
    <row r="2639" spans="1:1" x14ac:dyDescent="0.25">
      <c r="A2639" t="s">
        <v>9246</v>
      </c>
    </row>
    <row r="2640" spans="1:1" x14ac:dyDescent="0.25">
      <c r="A2640" t="s">
        <v>9247</v>
      </c>
    </row>
    <row r="2641" spans="1:1" x14ac:dyDescent="0.25">
      <c r="A2641" t="s">
        <v>9248</v>
      </c>
    </row>
    <row r="2642" spans="1:1" x14ac:dyDescent="0.25">
      <c r="A2642" t="s">
        <v>9249</v>
      </c>
    </row>
    <row r="2643" spans="1:1" x14ac:dyDescent="0.25">
      <c r="A2643" t="s">
        <v>9250</v>
      </c>
    </row>
    <row r="2644" spans="1:1" x14ac:dyDescent="0.25">
      <c r="A2644" t="s">
        <v>9251</v>
      </c>
    </row>
    <row r="2645" spans="1:1" x14ac:dyDescent="0.25">
      <c r="A2645" t="s">
        <v>9252</v>
      </c>
    </row>
    <row r="2646" spans="1:1" x14ac:dyDescent="0.25">
      <c r="A2646" t="s">
        <v>9253</v>
      </c>
    </row>
    <row r="2647" spans="1:1" x14ac:dyDescent="0.25">
      <c r="A2647" t="s">
        <v>9254</v>
      </c>
    </row>
    <row r="2648" spans="1:1" x14ac:dyDescent="0.25">
      <c r="A2648" t="s">
        <v>9255</v>
      </c>
    </row>
    <row r="2649" spans="1:1" x14ac:dyDescent="0.25">
      <c r="A2649" t="s">
        <v>9256</v>
      </c>
    </row>
    <row r="2650" spans="1:1" x14ac:dyDescent="0.25">
      <c r="A2650" t="s">
        <v>9257</v>
      </c>
    </row>
    <row r="2651" spans="1:1" x14ac:dyDescent="0.25">
      <c r="A2651" t="s">
        <v>9258</v>
      </c>
    </row>
    <row r="2652" spans="1:1" x14ac:dyDescent="0.25">
      <c r="A2652" t="s">
        <v>9259</v>
      </c>
    </row>
    <row r="2653" spans="1:1" x14ac:dyDescent="0.25">
      <c r="A2653" t="s">
        <v>9260</v>
      </c>
    </row>
    <row r="2654" spans="1:1" x14ac:dyDescent="0.25">
      <c r="A2654" t="s">
        <v>9261</v>
      </c>
    </row>
    <row r="2655" spans="1:1" x14ac:dyDescent="0.25">
      <c r="A2655" t="s">
        <v>9262</v>
      </c>
    </row>
    <row r="2656" spans="1:1" x14ac:dyDescent="0.25">
      <c r="A2656" t="s">
        <v>9263</v>
      </c>
    </row>
    <row r="2657" spans="1:1" x14ac:dyDescent="0.25">
      <c r="A2657" t="s">
        <v>9264</v>
      </c>
    </row>
    <row r="2658" spans="1:1" x14ac:dyDescent="0.25">
      <c r="A2658" t="s">
        <v>9265</v>
      </c>
    </row>
    <row r="2659" spans="1:1" x14ac:dyDescent="0.25">
      <c r="A2659" t="s">
        <v>9266</v>
      </c>
    </row>
    <row r="2660" spans="1:1" x14ac:dyDescent="0.25">
      <c r="A2660" t="s">
        <v>9267</v>
      </c>
    </row>
    <row r="2661" spans="1:1" x14ac:dyDescent="0.25">
      <c r="A2661" t="s">
        <v>9268</v>
      </c>
    </row>
    <row r="2662" spans="1:1" x14ac:dyDescent="0.25">
      <c r="A2662" t="s">
        <v>9269</v>
      </c>
    </row>
    <row r="2663" spans="1:1" x14ac:dyDescent="0.25">
      <c r="A2663" t="s">
        <v>9270</v>
      </c>
    </row>
    <row r="2664" spans="1:1" x14ac:dyDescent="0.25">
      <c r="A2664" t="s">
        <v>9271</v>
      </c>
    </row>
    <row r="2665" spans="1:1" x14ac:dyDescent="0.25">
      <c r="A2665" t="s">
        <v>9272</v>
      </c>
    </row>
    <row r="2666" spans="1:1" x14ac:dyDescent="0.25">
      <c r="A2666" t="s">
        <v>9273</v>
      </c>
    </row>
    <row r="2667" spans="1:1" x14ac:dyDescent="0.25">
      <c r="A2667" t="s">
        <v>9274</v>
      </c>
    </row>
    <row r="2668" spans="1:1" x14ac:dyDescent="0.25">
      <c r="A2668" t="s">
        <v>9275</v>
      </c>
    </row>
    <row r="2669" spans="1:1" x14ac:dyDescent="0.25">
      <c r="A2669" t="s">
        <v>9276</v>
      </c>
    </row>
    <row r="2670" spans="1:1" x14ac:dyDescent="0.25">
      <c r="A2670" t="s">
        <v>9277</v>
      </c>
    </row>
    <row r="2671" spans="1:1" x14ac:dyDescent="0.25">
      <c r="A2671" t="s">
        <v>9278</v>
      </c>
    </row>
    <row r="2672" spans="1:1" x14ac:dyDescent="0.25">
      <c r="A2672" t="s">
        <v>9279</v>
      </c>
    </row>
    <row r="2673" spans="1:1" x14ac:dyDescent="0.25">
      <c r="A2673" t="s">
        <v>9280</v>
      </c>
    </row>
    <row r="2674" spans="1:1" x14ac:dyDescent="0.25">
      <c r="A2674" t="s">
        <v>9281</v>
      </c>
    </row>
    <row r="2675" spans="1:1" x14ac:dyDescent="0.25">
      <c r="A2675" t="s">
        <v>9282</v>
      </c>
    </row>
    <row r="2676" spans="1:1" x14ac:dyDescent="0.25">
      <c r="A2676" t="s">
        <v>9283</v>
      </c>
    </row>
    <row r="2677" spans="1:1" x14ac:dyDescent="0.25">
      <c r="A2677" t="s">
        <v>9284</v>
      </c>
    </row>
    <row r="2678" spans="1:1" x14ac:dyDescent="0.25">
      <c r="A2678" t="s">
        <v>9285</v>
      </c>
    </row>
    <row r="2679" spans="1:1" x14ac:dyDescent="0.25">
      <c r="A2679" t="s">
        <v>9286</v>
      </c>
    </row>
    <row r="2680" spans="1:1" x14ac:dyDescent="0.25">
      <c r="A2680" t="s">
        <v>9287</v>
      </c>
    </row>
    <row r="2681" spans="1:1" x14ac:dyDescent="0.25">
      <c r="A2681" t="s">
        <v>9288</v>
      </c>
    </row>
    <row r="2682" spans="1:1" x14ac:dyDescent="0.25">
      <c r="A2682" t="s">
        <v>9289</v>
      </c>
    </row>
    <row r="2683" spans="1:1" x14ac:dyDescent="0.25">
      <c r="A2683" t="s">
        <v>9290</v>
      </c>
    </row>
    <row r="2684" spans="1:1" x14ac:dyDescent="0.25">
      <c r="A2684" t="s">
        <v>9291</v>
      </c>
    </row>
    <row r="2685" spans="1:1" x14ac:dyDescent="0.25">
      <c r="A2685" t="s">
        <v>9292</v>
      </c>
    </row>
    <row r="2686" spans="1:1" x14ac:dyDescent="0.25">
      <c r="A2686" t="s">
        <v>9293</v>
      </c>
    </row>
    <row r="2687" spans="1:1" x14ac:dyDescent="0.25">
      <c r="A2687" t="s">
        <v>9294</v>
      </c>
    </row>
    <row r="2688" spans="1:1" x14ac:dyDescent="0.25">
      <c r="A2688" t="s">
        <v>9295</v>
      </c>
    </row>
    <row r="2689" spans="1:1" x14ac:dyDescent="0.25">
      <c r="A2689" t="s">
        <v>9296</v>
      </c>
    </row>
    <row r="2690" spans="1:1" x14ac:dyDescent="0.25">
      <c r="A2690" t="s">
        <v>9297</v>
      </c>
    </row>
    <row r="2691" spans="1:1" x14ac:dyDescent="0.25">
      <c r="A2691" t="s">
        <v>9298</v>
      </c>
    </row>
    <row r="2692" spans="1:1" x14ac:dyDescent="0.25">
      <c r="A2692" t="s">
        <v>9299</v>
      </c>
    </row>
    <row r="2693" spans="1:1" x14ac:dyDescent="0.25">
      <c r="A2693" t="s">
        <v>9300</v>
      </c>
    </row>
    <row r="2694" spans="1:1" x14ac:dyDescent="0.25">
      <c r="A2694" t="s">
        <v>9301</v>
      </c>
    </row>
    <row r="2695" spans="1:1" x14ac:dyDescent="0.25">
      <c r="A2695" t="s">
        <v>9302</v>
      </c>
    </row>
    <row r="2696" spans="1:1" x14ac:dyDescent="0.25">
      <c r="A2696" t="s">
        <v>9303</v>
      </c>
    </row>
    <row r="2697" spans="1:1" x14ac:dyDescent="0.25">
      <c r="A2697" t="s">
        <v>9304</v>
      </c>
    </row>
    <row r="2698" spans="1:1" x14ac:dyDescent="0.25">
      <c r="A2698" t="s">
        <v>9305</v>
      </c>
    </row>
    <row r="2699" spans="1:1" x14ac:dyDescent="0.25">
      <c r="A2699" t="s">
        <v>9306</v>
      </c>
    </row>
    <row r="2700" spans="1:1" x14ac:dyDescent="0.25">
      <c r="A2700" t="s">
        <v>9307</v>
      </c>
    </row>
    <row r="2701" spans="1:1" x14ac:dyDescent="0.25">
      <c r="A2701" t="s">
        <v>9308</v>
      </c>
    </row>
    <row r="2702" spans="1:1" x14ac:dyDescent="0.25">
      <c r="A2702" t="s">
        <v>9309</v>
      </c>
    </row>
    <row r="2703" spans="1:1" x14ac:dyDescent="0.25">
      <c r="A2703" t="s">
        <v>9310</v>
      </c>
    </row>
    <row r="2704" spans="1:1" x14ac:dyDescent="0.25">
      <c r="A2704" t="s">
        <v>9311</v>
      </c>
    </row>
    <row r="2705" spans="1:1" x14ac:dyDescent="0.25">
      <c r="A2705" t="s">
        <v>9312</v>
      </c>
    </row>
    <row r="2706" spans="1:1" x14ac:dyDescent="0.25">
      <c r="A2706" t="s">
        <v>9313</v>
      </c>
    </row>
    <row r="2707" spans="1:1" x14ac:dyDescent="0.25">
      <c r="A2707" t="s">
        <v>9314</v>
      </c>
    </row>
    <row r="2708" spans="1:1" x14ac:dyDescent="0.25">
      <c r="A2708" t="s">
        <v>9315</v>
      </c>
    </row>
    <row r="2709" spans="1:1" x14ac:dyDescent="0.25">
      <c r="A2709" t="s">
        <v>9316</v>
      </c>
    </row>
    <row r="2710" spans="1:1" x14ac:dyDescent="0.25">
      <c r="A2710" t="s">
        <v>9317</v>
      </c>
    </row>
    <row r="2711" spans="1:1" x14ac:dyDescent="0.25">
      <c r="A2711" t="s">
        <v>9318</v>
      </c>
    </row>
    <row r="2712" spans="1:1" x14ac:dyDescent="0.25">
      <c r="A2712" t="s">
        <v>9319</v>
      </c>
    </row>
    <row r="2713" spans="1:1" x14ac:dyDescent="0.25">
      <c r="A2713" t="s">
        <v>9320</v>
      </c>
    </row>
    <row r="2714" spans="1:1" x14ac:dyDescent="0.25">
      <c r="A2714" t="s">
        <v>9321</v>
      </c>
    </row>
    <row r="2715" spans="1:1" x14ac:dyDescent="0.25">
      <c r="A2715" t="s">
        <v>9322</v>
      </c>
    </row>
    <row r="2716" spans="1:1" x14ac:dyDescent="0.25">
      <c r="A2716" t="s">
        <v>9323</v>
      </c>
    </row>
    <row r="2717" spans="1:1" x14ac:dyDescent="0.25">
      <c r="A2717" t="s">
        <v>9324</v>
      </c>
    </row>
    <row r="2718" spans="1:1" x14ac:dyDescent="0.25">
      <c r="A2718" t="s">
        <v>9325</v>
      </c>
    </row>
    <row r="2719" spans="1:1" x14ac:dyDescent="0.25">
      <c r="A2719" t="s">
        <v>9326</v>
      </c>
    </row>
    <row r="2720" spans="1:1" x14ac:dyDescent="0.25">
      <c r="A2720" t="s">
        <v>9327</v>
      </c>
    </row>
    <row r="2721" spans="1:1" x14ac:dyDescent="0.25">
      <c r="A2721" t="s">
        <v>9328</v>
      </c>
    </row>
    <row r="2722" spans="1:1" x14ac:dyDescent="0.25">
      <c r="A2722" t="s">
        <v>9329</v>
      </c>
    </row>
    <row r="2723" spans="1:1" x14ac:dyDescent="0.25">
      <c r="A2723" t="s">
        <v>9330</v>
      </c>
    </row>
    <row r="2724" spans="1:1" x14ac:dyDescent="0.25">
      <c r="A2724" t="s">
        <v>9331</v>
      </c>
    </row>
    <row r="2725" spans="1:1" x14ac:dyDescent="0.25">
      <c r="A2725" t="s">
        <v>9332</v>
      </c>
    </row>
    <row r="2726" spans="1:1" x14ac:dyDescent="0.25">
      <c r="A2726" t="s">
        <v>9333</v>
      </c>
    </row>
    <row r="2727" spans="1:1" x14ac:dyDescent="0.25">
      <c r="A2727" t="s">
        <v>9334</v>
      </c>
    </row>
    <row r="2728" spans="1:1" x14ac:dyDescent="0.25">
      <c r="A2728" t="s">
        <v>9335</v>
      </c>
    </row>
    <row r="2729" spans="1:1" x14ac:dyDescent="0.25">
      <c r="A2729" t="s">
        <v>9336</v>
      </c>
    </row>
    <row r="2730" spans="1:1" x14ac:dyDescent="0.25">
      <c r="A2730" t="s">
        <v>9337</v>
      </c>
    </row>
    <row r="2731" spans="1:1" x14ac:dyDescent="0.25">
      <c r="A2731" t="s">
        <v>9338</v>
      </c>
    </row>
    <row r="2732" spans="1:1" x14ac:dyDescent="0.25">
      <c r="A2732" t="s">
        <v>9339</v>
      </c>
    </row>
    <row r="2733" spans="1:1" x14ac:dyDescent="0.25">
      <c r="A2733" t="s">
        <v>9340</v>
      </c>
    </row>
    <row r="2734" spans="1:1" x14ac:dyDescent="0.25">
      <c r="A2734" t="s">
        <v>9341</v>
      </c>
    </row>
    <row r="2735" spans="1:1" x14ac:dyDescent="0.25">
      <c r="A2735" t="s">
        <v>9342</v>
      </c>
    </row>
    <row r="2736" spans="1:1" x14ac:dyDescent="0.25">
      <c r="A2736" t="s">
        <v>9343</v>
      </c>
    </row>
    <row r="2737" spans="1:1" x14ac:dyDescent="0.25">
      <c r="A2737" t="s">
        <v>9344</v>
      </c>
    </row>
    <row r="2738" spans="1:1" x14ac:dyDescent="0.25">
      <c r="A2738" t="s">
        <v>9345</v>
      </c>
    </row>
    <row r="2739" spans="1:1" x14ac:dyDescent="0.25">
      <c r="A2739" t="s">
        <v>9346</v>
      </c>
    </row>
    <row r="2740" spans="1:1" x14ac:dyDescent="0.25">
      <c r="A2740" t="s">
        <v>9347</v>
      </c>
    </row>
    <row r="2741" spans="1:1" x14ac:dyDescent="0.25">
      <c r="A2741" t="s">
        <v>9348</v>
      </c>
    </row>
    <row r="2742" spans="1:1" x14ac:dyDescent="0.25">
      <c r="A2742" t="s">
        <v>9349</v>
      </c>
    </row>
    <row r="2743" spans="1:1" x14ac:dyDescent="0.25">
      <c r="A2743" t="s">
        <v>9350</v>
      </c>
    </row>
    <row r="2744" spans="1:1" x14ac:dyDescent="0.25">
      <c r="A2744" t="s">
        <v>9351</v>
      </c>
    </row>
    <row r="2745" spans="1:1" x14ac:dyDescent="0.25">
      <c r="A2745" t="s">
        <v>9352</v>
      </c>
    </row>
    <row r="2746" spans="1:1" x14ac:dyDescent="0.25">
      <c r="A2746" t="s">
        <v>9353</v>
      </c>
    </row>
    <row r="2747" spans="1:1" x14ac:dyDescent="0.25">
      <c r="A2747" t="s">
        <v>9354</v>
      </c>
    </row>
    <row r="2748" spans="1:1" x14ac:dyDescent="0.25">
      <c r="A2748" t="s">
        <v>9355</v>
      </c>
    </row>
    <row r="2749" spans="1:1" x14ac:dyDescent="0.25">
      <c r="A2749" t="s">
        <v>9356</v>
      </c>
    </row>
    <row r="2750" spans="1:1" x14ac:dyDescent="0.25">
      <c r="A2750" t="s">
        <v>9357</v>
      </c>
    </row>
    <row r="2751" spans="1:1" x14ac:dyDescent="0.25">
      <c r="A2751" t="s">
        <v>9358</v>
      </c>
    </row>
    <row r="2752" spans="1:1" x14ac:dyDescent="0.25">
      <c r="A2752" t="s">
        <v>9359</v>
      </c>
    </row>
    <row r="2753" spans="1:1" x14ac:dyDescent="0.25">
      <c r="A2753" t="s">
        <v>9360</v>
      </c>
    </row>
    <row r="2754" spans="1:1" x14ac:dyDescent="0.25">
      <c r="A2754" t="s">
        <v>9361</v>
      </c>
    </row>
    <row r="2755" spans="1:1" x14ac:dyDescent="0.25">
      <c r="A2755" t="s">
        <v>9362</v>
      </c>
    </row>
    <row r="2756" spans="1:1" x14ac:dyDescent="0.25">
      <c r="A2756" t="s">
        <v>9363</v>
      </c>
    </row>
    <row r="2757" spans="1:1" x14ac:dyDescent="0.25">
      <c r="A2757" t="s">
        <v>9364</v>
      </c>
    </row>
    <row r="2758" spans="1:1" x14ac:dyDescent="0.25">
      <c r="A2758" t="s">
        <v>9365</v>
      </c>
    </row>
    <row r="2759" spans="1:1" x14ac:dyDescent="0.25">
      <c r="A2759" t="s">
        <v>9366</v>
      </c>
    </row>
    <row r="2760" spans="1:1" x14ac:dyDescent="0.25">
      <c r="A2760" t="s">
        <v>9367</v>
      </c>
    </row>
    <row r="2761" spans="1:1" x14ac:dyDescent="0.25">
      <c r="A2761" t="s">
        <v>9368</v>
      </c>
    </row>
    <row r="2762" spans="1:1" x14ac:dyDescent="0.25">
      <c r="A2762" t="s">
        <v>9369</v>
      </c>
    </row>
    <row r="2763" spans="1:1" x14ac:dyDescent="0.25">
      <c r="A2763" t="s">
        <v>9370</v>
      </c>
    </row>
    <row r="2764" spans="1:1" x14ac:dyDescent="0.25">
      <c r="A2764" t="s">
        <v>9371</v>
      </c>
    </row>
    <row r="2765" spans="1:1" x14ac:dyDescent="0.25">
      <c r="A2765" t="s">
        <v>9372</v>
      </c>
    </row>
    <row r="2766" spans="1:1" x14ac:dyDescent="0.25">
      <c r="A2766" t="s">
        <v>9373</v>
      </c>
    </row>
    <row r="2767" spans="1:1" x14ac:dyDescent="0.25">
      <c r="A2767" t="s">
        <v>9374</v>
      </c>
    </row>
    <row r="2768" spans="1:1" x14ac:dyDescent="0.25">
      <c r="A2768" t="s">
        <v>9375</v>
      </c>
    </row>
    <row r="2769" spans="1:1" x14ac:dyDescent="0.25">
      <c r="A2769" t="s">
        <v>9376</v>
      </c>
    </row>
    <row r="2770" spans="1:1" x14ac:dyDescent="0.25">
      <c r="A2770" t="s">
        <v>9377</v>
      </c>
    </row>
    <row r="2771" spans="1:1" x14ac:dyDescent="0.25">
      <c r="A2771" t="s">
        <v>9378</v>
      </c>
    </row>
    <row r="2772" spans="1:1" x14ac:dyDescent="0.25">
      <c r="A2772" t="s">
        <v>9379</v>
      </c>
    </row>
    <row r="2773" spans="1:1" x14ac:dyDescent="0.25">
      <c r="A2773" t="s">
        <v>9380</v>
      </c>
    </row>
    <row r="2774" spans="1:1" x14ac:dyDescent="0.25">
      <c r="A2774" t="s">
        <v>9381</v>
      </c>
    </row>
    <row r="2775" spans="1:1" x14ac:dyDescent="0.25">
      <c r="A2775" t="s">
        <v>9382</v>
      </c>
    </row>
    <row r="2776" spans="1:1" x14ac:dyDescent="0.25">
      <c r="A2776" t="s">
        <v>9383</v>
      </c>
    </row>
    <row r="2777" spans="1:1" x14ac:dyDescent="0.25">
      <c r="A2777" t="s">
        <v>9384</v>
      </c>
    </row>
    <row r="2778" spans="1:1" x14ac:dyDescent="0.25">
      <c r="A2778" t="s">
        <v>9385</v>
      </c>
    </row>
    <row r="2779" spans="1:1" x14ac:dyDescent="0.25">
      <c r="A2779" t="s">
        <v>9386</v>
      </c>
    </row>
    <row r="2780" spans="1:1" x14ac:dyDescent="0.25">
      <c r="A2780" t="s">
        <v>9387</v>
      </c>
    </row>
    <row r="2781" spans="1:1" x14ac:dyDescent="0.25">
      <c r="A2781" t="s">
        <v>9388</v>
      </c>
    </row>
    <row r="2782" spans="1:1" x14ac:dyDescent="0.25">
      <c r="A2782" t="s">
        <v>9389</v>
      </c>
    </row>
    <row r="2783" spans="1:1" x14ac:dyDescent="0.25">
      <c r="A2783" t="s">
        <v>9390</v>
      </c>
    </row>
    <row r="2784" spans="1:1" x14ac:dyDescent="0.25">
      <c r="A2784" t="s">
        <v>9391</v>
      </c>
    </row>
    <row r="2785" spans="1:1" x14ac:dyDescent="0.25">
      <c r="A2785" t="s">
        <v>9392</v>
      </c>
    </row>
    <row r="2786" spans="1:1" x14ac:dyDescent="0.25">
      <c r="A2786" t="s">
        <v>9393</v>
      </c>
    </row>
    <row r="2787" spans="1:1" x14ac:dyDescent="0.25">
      <c r="A2787" t="s">
        <v>9394</v>
      </c>
    </row>
    <row r="2788" spans="1:1" x14ac:dyDescent="0.25">
      <c r="A2788" t="s">
        <v>9395</v>
      </c>
    </row>
    <row r="2789" spans="1:1" x14ac:dyDescent="0.25">
      <c r="A2789" t="s">
        <v>9396</v>
      </c>
    </row>
    <row r="2790" spans="1:1" x14ac:dyDescent="0.25">
      <c r="A2790" t="s">
        <v>9397</v>
      </c>
    </row>
    <row r="2791" spans="1:1" x14ac:dyDescent="0.25">
      <c r="A2791" t="s">
        <v>9398</v>
      </c>
    </row>
    <row r="2792" spans="1:1" x14ac:dyDescent="0.25">
      <c r="A2792" t="s">
        <v>9399</v>
      </c>
    </row>
    <row r="2793" spans="1:1" x14ac:dyDescent="0.25">
      <c r="A2793" t="s">
        <v>9400</v>
      </c>
    </row>
    <row r="2794" spans="1:1" x14ac:dyDescent="0.25">
      <c r="A2794" t="s">
        <v>9401</v>
      </c>
    </row>
    <row r="2795" spans="1:1" x14ac:dyDescent="0.25">
      <c r="A2795" t="s">
        <v>9402</v>
      </c>
    </row>
    <row r="2796" spans="1:1" x14ac:dyDescent="0.25">
      <c r="A2796" t="s">
        <v>9403</v>
      </c>
    </row>
    <row r="2797" spans="1:1" x14ac:dyDescent="0.25">
      <c r="A2797" t="s">
        <v>9404</v>
      </c>
    </row>
    <row r="2798" spans="1:1" x14ac:dyDescent="0.25">
      <c r="A2798" t="s">
        <v>9405</v>
      </c>
    </row>
    <row r="2799" spans="1:1" x14ac:dyDescent="0.25">
      <c r="A2799" t="s">
        <v>9406</v>
      </c>
    </row>
    <row r="2800" spans="1:1" x14ac:dyDescent="0.25">
      <c r="A2800" t="s">
        <v>9407</v>
      </c>
    </row>
    <row r="2801" spans="1:1" x14ac:dyDescent="0.25">
      <c r="A2801" t="s">
        <v>9408</v>
      </c>
    </row>
    <row r="2802" spans="1:1" x14ac:dyDescent="0.25">
      <c r="A2802" t="s">
        <v>9409</v>
      </c>
    </row>
    <row r="2803" spans="1:1" x14ac:dyDescent="0.25">
      <c r="A2803" t="s">
        <v>9410</v>
      </c>
    </row>
    <row r="2804" spans="1:1" x14ac:dyDescent="0.25">
      <c r="A2804" t="s">
        <v>9411</v>
      </c>
    </row>
    <row r="2805" spans="1:1" x14ac:dyDescent="0.25">
      <c r="A2805" t="s">
        <v>9412</v>
      </c>
    </row>
    <row r="2806" spans="1:1" x14ac:dyDescent="0.25">
      <c r="A2806" t="s">
        <v>9413</v>
      </c>
    </row>
    <row r="2807" spans="1:1" x14ac:dyDescent="0.25">
      <c r="A2807" t="s">
        <v>9414</v>
      </c>
    </row>
    <row r="2808" spans="1:1" x14ac:dyDescent="0.25">
      <c r="A2808" t="s">
        <v>9415</v>
      </c>
    </row>
    <row r="2809" spans="1:1" x14ac:dyDescent="0.25">
      <c r="A2809" t="s">
        <v>9416</v>
      </c>
    </row>
    <row r="2810" spans="1:1" x14ac:dyDescent="0.25">
      <c r="A2810" t="s">
        <v>9417</v>
      </c>
    </row>
    <row r="2811" spans="1:1" x14ac:dyDescent="0.25">
      <c r="A2811" t="s">
        <v>9418</v>
      </c>
    </row>
    <row r="2812" spans="1:1" x14ac:dyDescent="0.25">
      <c r="A2812" t="s">
        <v>9419</v>
      </c>
    </row>
    <row r="2813" spans="1:1" x14ac:dyDescent="0.25">
      <c r="A2813" t="s">
        <v>9420</v>
      </c>
    </row>
    <row r="2814" spans="1:1" x14ac:dyDescent="0.25">
      <c r="A2814" t="s">
        <v>9421</v>
      </c>
    </row>
    <row r="2815" spans="1:1" x14ac:dyDescent="0.25">
      <c r="A2815" t="s">
        <v>9422</v>
      </c>
    </row>
    <row r="2816" spans="1:1" x14ac:dyDescent="0.25">
      <c r="A2816" t="s">
        <v>9423</v>
      </c>
    </row>
    <row r="2817" spans="1:1" x14ac:dyDescent="0.25">
      <c r="A2817" t="s">
        <v>9424</v>
      </c>
    </row>
    <row r="2818" spans="1:1" x14ac:dyDescent="0.25">
      <c r="A2818" t="s">
        <v>9425</v>
      </c>
    </row>
    <row r="2819" spans="1:1" x14ac:dyDescent="0.25">
      <c r="A2819" t="s">
        <v>9426</v>
      </c>
    </row>
    <row r="2820" spans="1:1" x14ac:dyDescent="0.25">
      <c r="A2820" t="s">
        <v>9427</v>
      </c>
    </row>
    <row r="2821" spans="1:1" x14ac:dyDescent="0.25">
      <c r="A2821" t="s">
        <v>9428</v>
      </c>
    </row>
    <row r="2822" spans="1:1" x14ac:dyDescent="0.25">
      <c r="A2822" t="s">
        <v>9429</v>
      </c>
    </row>
    <row r="2823" spans="1:1" x14ac:dyDescent="0.25">
      <c r="A2823" t="s">
        <v>9430</v>
      </c>
    </row>
    <row r="2824" spans="1:1" x14ac:dyDescent="0.25">
      <c r="A2824" t="s">
        <v>9431</v>
      </c>
    </row>
    <row r="2825" spans="1:1" x14ac:dyDescent="0.25">
      <c r="A2825" t="s">
        <v>9432</v>
      </c>
    </row>
    <row r="2826" spans="1:1" x14ac:dyDescent="0.25">
      <c r="A2826" t="s">
        <v>9433</v>
      </c>
    </row>
    <row r="2827" spans="1:1" x14ac:dyDescent="0.25">
      <c r="A2827" t="s">
        <v>9434</v>
      </c>
    </row>
    <row r="2828" spans="1:1" x14ac:dyDescent="0.25">
      <c r="A2828" t="s">
        <v>9435</v>
      </c>
    </row>
    <row r="2829" spans="1:1" x14ac:dyDescent="0.25">
      <c r="A2829" t="s">
        <v>9436</v>
      </c>
    </row>
    <row r="2830" spans="1:1" x14ac:dyDescent="0.25">
      <c r="A2830" t="s">
        <v>9437</v>
      </c>
    </row>
    <row r="2831" spans="1:1" x14ac:dyDescent="0.25">
      <c r="A2831" t="s">
        <v>9438</v>
      </c>
    </row>
    <row r="2832" spans="1:1" x14ac:dyDescent="0.25">
      <c r="A2832" t="s">
        <v>9439</v>
      </c>
    </row>
    <row r="2833" spans="1:1" x14ac:dyDescent="0.25">
      <c r="A2833" t="s">
        <v>9440</v>
      </c>
    </row>
    <row r="2834" spans="1:1" x14ac:dyDescent="0.25">
      <c r="A2834" t="s">
        <v>9441</v>
      </c>
    </row>
    <row r="2835" spans="1:1" x14ac:dyDescent="0.25">
      <c r="A2835" t="s">
        <v>9442</v>
      </c>
    </row>
    <row r="2836" spans="1:1" x14ac:dyDescent="0.25">
      <c r="A2836" t="s">
        <v>9443</v>
      </c>
    </row>
    <row r="2837" spans="1:1" x14ac:dyDescent="0.25">
      <c r="A2837" t="s">
        <v>9444</v>
      </c>
    </row>
    <row r="2838" spans="1:1" x14ac:dyDescent="0.25">
      <c r="A2838" t="s">
        <v>9445</v>
      </c>
    </row>
    <row r="2839" spans="1:1" x14ac:dyDescent="0.25">
      <c r="A2839" t="s">
        <v>9446</v>
      </c>
    </row>
    <row r="2840" spans="1:1" x14ac:dyDescent="0.25">
      <c r="A2840" t="s">
        <v>9447</v>
      </c>
    </row>
    <row r="2841" spans="1:1" x14ac:dyDescent="0.25">
      <c r="A2841" t="s">
        <v>9448</v>
      </c>
    </row>
    <row r="2842" spans="1:1" x14ac:dyDescent="0.25">
      <c r="A2842" t="s">
        <v>9449</v>
      </c>
    </row>
    <row r="2843" spans="1:1" x14ac:dyDescent="0.25">
      <c r="A2843" t="s">
        <v>9450</v>
      </c>
    </row>
    <row r="2844" spans="1:1" x14ac:dyDescent="0.25">
      <c r="A2844" t="s">
        <v>9451</v>
      </c>
    </row>
    <row r="2845" spans="1:1" x14ac:dyDescent="0.25">
      <c r="A2845" t="s">
        <v>9452</v>
      </c>
    </row>
    <row r="2846" spans="1:1" x14ac:dyDescent="0.25">
      <c r="A2846" t="s">
        <v>9453</v>
      </c>
    </row>
    <row r="2847" spans="1:1" x14ac:dyDescent="0.25">
      <c r="A2847" t="s">
        <v>9454</v>
      </c>
    </row>
    <row r="2848" spans="1:1" x14ac:dyDescent="0.25">
      <c r="A2848" t="s">
        <v>9455</v>
      </c>
    </row>
    <row r="2849" spans="1:1" x14ac:dyDescent="0.25">
      <c r="A2849" t="s">
        <v>9456</v>
      </c>
    </row>
    <row r="2850" spans="1:1" x14ac:dyDescent="0.25">
      <c r="A2850" t="s">
        <v>9457</v>
      </c>
    </row>
    <row r="2851" spans="1:1" x14ac:dyDescent="0.25">
      <c r="A2851" t="s">
        <v>9458</v>
      </c>
    </row>
    <row r="2852" spans="1:1" x14ac:dyDescent="0.25">
      <c r="A2852" t="s">
        <v>9459</v>
      </c>
    </row>
    <row r="2853" spans="1:1" x14ac:dyDescent="0.25">
      <c r="A2853" t="s">
        <v>9460</v>
      </c>
    </row>
    <row r="2854" spans="1:1" x14ac:dyDescent="0.25">
      <c r="A2854" t="s">
        <v>9461</v>
      </c>
    </row>
    <row r="2855" spans="1:1" x14ac:dyDescent="0.25">
      <c r="A2855" t="s">
        <v>9462</v>
      </c>
    </row>
    <row r="2856" spans="1:1" x14ac:dyDescent="0.25">
      <c r="A2856" t="s">
        <v>9463</v>
      </c>
    </row>
    <row r="2857" spans="1:1" x14ac:dyDescent="0.25">
      <c r="A2857" t="s">
        <v>9464</v>
      </c>
    </row>
    <row r="2858" spans="1:1" x14ac:dyDescent="0.25">
      <c r="A2858" t="s">
        <v>9465</v>
      </c>
    </row>
    <row r="2859" spans="1:1" x14ac:dyDescent="0.25">
      <c r="A2859" t="s">
        <v>9466</v>
      </c>
    </row>
    <row r="2860" spans="1:1" x14ac:dyDescent="0.25">
      <c r="A2860" t="s">
        <v>9467</v>
      </c>
    </row>
    <row r="2861" spans="1:1" x14ac:dyDescent="0.25">
      <c r="A2861" t="s">
        <v>9468</v>
      </c>
    </row>
    <row r="2862" spans="1:1" x14ac:dyDescent="0.25">
      <c r="A2862" t="s">
        <v>9469</v>
      </c>
    </row>
    <row r="2863" spans="1:1" x14ac:dyDescent="0.25">
      <c r="A2863" t="s">
        <v>9470</v>
      </c>
    </row>
    <row r="2864" spans="1:1" x14ac:dyDescent="0.25">
      <c r="A2864" t="s">
        <v>9471</v>
      </c>
    </row>
    <row r="2865" spans="1:1" x14ac:dyDescent="0.25">
      <c r="A2865" t="s">
        <v>9472</v>
      </c>
    </row>
    <row r="2866" spans="1:1" x14ac:dyDescent="0.25">
      <c r="A2866" t="s">
        <v>9473</v>
      </c>
    </row>
    <row r="2867" spans="1:1" x14ac:dyDescent="0.25">
      <c r="A2867" t="s">
        <v>9474</v>
      </c>
    </row>
    <row r="2868" spans="1:1" x14ac:dyDescent="0.25">
      <c r="A2868" t="s">
        <v>9475</v>
      </c>
    </row>
    <row r="2869" spans="1:1" x14ac:dyDescent="0.25">
      <c r="A2869" t="s">
        <v>9476</v>
      </c>
    </row>
    <row r="2870" spans="1:1" x14ac:dyDescent="0.25">
      <c r="A2870" t="s">
        <v>9477</v>
      </c>
    </row>
    <row r="2871" spans="1:1" x14ac:dyDescent="0.25">
      <c r="A2871" t="s">
        <v>9478</v>
      </c>
    </row>
    <row r="2872" spans="1:1" x14ac:dyDescent="0.25">
      <c r="A2872" t="s">
        <v>9479</v>
      </c>
    </row>
    <row r="2873" spans="1:1" x14ac:dyDescent="0.25">
      <c r="A2873" t="s">
        <v>9480</v>
      </c>
    </row>
    <row r="2874" spans="1:1" x14ac:dyDescent="0.25">
      <c r="A2874" t="s">
        <v>9481</v>
      </c>
    </row>
    <row r="2875" spans="1:1" x14ac:dyDescent="0.25">
      <c r="A2875" t="s">
        <v>9482</v>
      </c>
    </row>
    <row r="2876" spans="1:1" x14ac:dyDescent="0.25">
      <c r="A2876" t="s">
        <v>9483</v>
      </c>
    </row>
    <row r="2877" spans="1:1" x14ac:dyDescent="0.25">
      <c r="A2877" t="s">
        <v>9484</v>
      </c>
    </row>
    <row r="2878" spans="1:1" x14ac:dyDescent="0.25">
      <c r="A2878" t="s">
        <v>9485</v>
      </c>
    </row>
    <row r="2879" spans="1:1" x14ac:dyDescent="0.25">
      <c r="A2879" t="s">
        <v>9486</v>
      </c>
    </row>
    <row r="2880" spans="1:1" x14ac:dyDescent="0.25">
      <c r="A2880" t="s">
        <v>9487</v>
      </c>
    </row>
    <row r="2881" spans="1:1" x14ac:dyDescent="0.25">
      <c r="A2881" t="s">
        <v>9488</v>
      </c>
    </row>
    <row r="2882" spans="1:1" x14ac:dyDescent="0.25">
      <c r="A2882" t="s">
        <v>9489</v>
      </c>
    </row>
    <row r="2883" spans="1:1" x14ac:dyDescent="0.25">
      <c r="A2883" t="s">
        <v>9490</v>
      </c>
    </row>
    <row r="2884" spans="1:1" x14ac:dyDescent="0.25">
      <c r="A2884" t="s">
        <v>9491</v>
      </c>
    </row>
    <row r="2885" spans="1:1" x14ac:dyDescent="0.25">
      <c r="A2885" t="s">
        <v>9492</v>
      </c>
    </row>
    <row r="2886" spans="1:1" x14ac:dyDescent="0.25">
      <c r="A2886" t="s">
        <v>9493</v>
      </c>
    </row>
    <row r="2887" spans="1:1" x14ac:dyDescent="0.25">
      <c r="A2887" t="s">
        <v>9494</v>
      </c>
    </row>
    <row r="2888" spans="1:1" x14ac:dyDescent="0.25">
      <c r="A2888" t="s">
        <v>9495</v>
      </c>
    </row>
    <row r="2889" spans="1:1" x14ac:dyDescent="0.25">
      <c r="A2889" t="s">
        <v>9496</v>
      </c>
    </row>
    <row r="2890" spans="1:1" x14ac:dyDescent="0.25">
      <c r="A2890" t="s">
        <v>9497</v>
      </c>
    </row>
    <row r="2891" spans="1:1" x14ac:dyDescent="0.25">
      <c r="A2891" t="s">
        <v>9498</v>
      </c>
    </row>
    <row r="2892" spans="1:1" x14ac:dyDescent="0.25">
      <c r="A2892" t="s">
        <v>9499</v>
      </c>
    </row>
    <row r="2893" spans="1:1" x14ac:dyDescent="0.25">
      <c r="A2893" t="s">
        <v>9500</v>
      </c>
    </row>
    <row r="2894" spans="1:1" x14ac:dyDescent="0.25">
      <c r="A2894" t="s">
        <v>9501</v>
      </c>
    </row>
    <row r="2895" spans="1:1" x14ac:dyDescent="0.25">
      <c r="A2895" t="s">
        <v>9502</v>
      </c>
    </row>
    <row r="2896" spans="1:1" x14ac:dyDescent="0.25">
      <c r="A2896" t="s">
        <v>9503</v>
      </c>
    </row>
    <row r="2897" spans="1:1" x14ac:dyDescent="0.25">
      <c r="A2897" t="s">
        <v>9504</v>
      </c>
    </row>
    <row r="2898" spans="1:1" x14ac:dyDescent="0.25">
      <c r="A2898" t="s">
        <v>9505</v>
      </c>
    </row>
    <row r="2899" spans="1:1" x14ac:dyDescent="0.25">
      <c r="A2899" t="s">
        <v>9506</v>
      </c>
    </row>
    <row r="2900" spans="1:1" x14ac:dyDescent="0.25">
      <c r="A2900" t="s">
        <v>9507</v>
      </c>
    </row>
    <row r="2901" spans="1:1" x14ac:dyDescent="0.25">
      <c r="A2901" t="s">
        <v>9508</v>
      </c>
    </row>
    <row r="2902" spans="1:1" x14ac:dyDescent="0.25">
      <c r="A2902" t="s">
        <v>9509</v>
      </c>
    </row>
    <row r="2903" spans="1:1" x14ac:dyDescent="0.25">
      <c r="A2903" t="s">
        <v>9510</v>
      </c>
    </row>
    <row r="2904" spans="1:1" x14ac:dyDescent="0.25">
      <c r="A2904" t="s">
        <v>9511</v>
      </c>
    </row>
    <row r="2905" spans="1:1" x14ac:dyDescent="0.25">
      <c r="A2905" t="s">
        <v>9512</v>
      </c>
    </row>
    <row r="2906" spans="1:1" x14ac:dyDescent="0.25">
      <c r="A2906" t="s">
        <v>9513</v>
      </c>
    </row>
    <row r="2907" spans="1:1" x14ac:dyDescent="0.25">
      <c r="A2907" t="s">
        <v>9514</v>
      </c>
    </row>
    <row r="2908" spans="1:1" x14ac:dyDescent="0.25">
      <c r="A2908" t="s">
        <v>9515</v>
      </c>
    </row>
    <row r="2909" spans="1:1" x14ac:dyDescent="0.25">
      <c r="A2909" t="s">
        <v>9516</v>
      </c>
    </row>
    <row r="2910" spans="1:1" x14ac:dyDescent="0.25">
      <c r="A2910" t="s">
        <v>9517</v>
      </c>
    </row>
    <row r="2911" spans="1:1" x14ac:dyDescent="0.25">
      <c r="A2911" t="s">
        <v>9518</v>
      </c>
    </row>
    <row r="2912" spans="1:1" x14ac:dyDescent="0.25">
      <c r="A2912" t="s">
        <v>9519</v>
      </c>
    </row>
    <row r="2913" spans="1:1" x14ac:dyDescent="0.25">
      <c r="A2913" t="s">
        <v>9520</v>
      </c>
    </row>
    <row r="2914" spans="1:1" x14ac:dyDescent="0.25">
      <c r="A2914" t="s">
        <v>9521</v>
      </c>
    </row>
    <row r="2915" spans="1:1" x14ac:dyDescent="0.25">
      <c r="A2915" t="s">
        <v>9522</v>
      </c>
    </row>
    <row r="2916" spans="1:1" x14ac:dyDescent="0.25">
      <c r="A2916" t="s">
        <v>9523</v>
      </c>
    </row>
    <row r="2917" spans="1:1" x14ac:dyDescent="0.25">
      <c r="A2917" t="s">
        <v>9524</v>
      </c>
    </row>
    <row r="2918" spans="1:1" x14ac:dyDescent="0.25">
      <c r="A2918" t="s">
        <v>9525</v>
      </c>
    </row>
    <row r="2919" spans="1:1" x14ac:dyDescent="0.25">
      <c r="A2919" t="s">
        <v>9526</v>
      </c>
    </row>
    <row r="2920" spans="1:1" x14ac:dyDescent="0.25">
      <c r="A2920" t="s">
        <v>9527</v>
      </c>
    </row>
    <row r="2921" spans="1:1" x14ac:dyDescent="0.25">
      <c r="A2921" t="s">
        <v>9528</v>
      </c>
    </row>
    <row r="2922" spans="1:1" x14ac:dyDescent="0.25">
      <c r="A2922" t="s">
        <v>9529</v>
      </c>
    </row>
    <row r="2923" spans="1:1" x14ac:dyDescent="0.25">
      <c r="A2923" t="s">
        <v>9530</v>
      </c>
    </row>
    <row r="2924" spans="1:1" x14ac:dyDescent="0.25">
      <c r="A2924" t="s">
        <v>9531</v>
      </c>
    </row>
    <row r="2925" spans="1:1" x14ac:dyDescent="0.25">
      <c r="A2925" t="s">
        <v>9532</v>
      </c>
    </row>
    <row r="2926" spans="1:1" x14ac:dyDescent="0.25">
      <c r="A2926" t="s">
        <v>9533</v>
      </c>
    </row>
    <row r="2927" spans="1:1" x14ac:dyDescent="0.25">
      <c r="A2927" t="s">
        <v>9534</v>
      </c>
    </row>
    <row r="2928" spans="1:1" x14ac:dyDescent="0.25">
      <c r="A2928" t="s">
        <v>9535</v>
      </c>
    </row>
    <row r="2929" spans="1:1" x14ac:dyDescent="0.25">
      <c r="A2929" t="s">
        <v>9536</v>
      </c>
    </row>
    <row r="2930" spans="1:1" x14ac:dyDescent="0.25">
      <c r="A2930" t="s">
        <v>9537</v>
      </c>
    </row>
    <row r="2931" spans="1:1" x14ac:dyDescent="0.25">
      <c r="A2931" t="s">
        <v>9538</v>
      </c>
    </row>
    <row r="2932" spans="1:1" x14ac:dyDescent="0.25">
      <c r="A2932" t="s">
        <v>9539</v>
      </c>
    </row>
    <row r="2933" spans="1:1" x14ac:dyDescent="0.25">
      <c r="A2933" t="s">
        <v>9540</v>
      </c>
    </row>
    <row r="2934" spans="1:1" x14ac:dyDescent="0.25">
      <c r="A2934" t="s">
        <v>9541</v>
      </c>
    </row>
    <row r="2935" spans="1:1" x14ac:dyDescent="0.25">
      <c r="A2935" t="s">
        <v>9542</v>
      </c>
    </row>
    <row r="2936" spans="1:1" x14ac:dyDescent="0.25">
      <c r="A2936" t="s">
        <v>9543</v>
      </c>
    </row>
    <row r="2937" spans="1:1" x14ac:dyDescent="0.25">
      <c r="A2937" t="s">
        <v>9544</v>
      </c>
    </row>
    <row r="2938" spans="1:1" x14ac:dyDescent="0.25">
      <c r="A2938" t="s">
        <v>9545</v>
      </c>
    </row>
    <row r="2939" spans="1:1" x14ac:dyDescent="0.25">
      <c r="A2939" t="s">
        <v>9546</v>
      </c>
    </row>
    <row r="2940" spans="1:1" x14ac:dyDescent="0.25">
      <c r="A2940" t="s">
        <v>9547</v>
      </c>
    </row>
    <row r="2941" spans="1:1" x14ac:dyDescent="0.25">
      <c r="A2941" t="s">
        <v>9548</v>
      </c>
    </row>
    <row r="2942" spans="1:1" x14ac:dyDescent="0.25">
      <c r="A2942" t="s">
        <v>9549</v>
      </c>
    </row>
    <row r="2943" spans="1:1" x14ac:dyDescent="0.25">
      <c r="A2943" t="s">
        <v>9550</v>
      </c>
    </row>
    <row r="2944" spans="1:1" x14ac:dyDescent="0.25">
      <c r="A2944" t="s">
        <v>9551</v>
      </c>
    </row>
    <row r="2945" spans="1:1" x14ac:dyDescent="0.25">
      <c r="A2945" t="s">
        <v>9552</v>
      </c>
    </row>
    <row r="2946" spans="1:1" x14ac:dyDescent="0.25">
      <c r="A2946" t="s">
        <v>9553</v>
      </c>
    </row>
    <row r="2947" spans="1:1" x14ac:dyDescent="0.25">
      <c r="A2947" t="s">
        <v>9554</v>
      </c>
    </row>
    <row r="2948" spans="1:1" x14ac:dyDescent="0.25">
      <c r="A2948" t="s">
        <v>9555</v>
      </c>
    </row>
    <row r="2949" spans="1:1" x14ac:dyDescent="0.25">
      <c r="A2949" t="s">
        <v>9556</v>
      </c>
    </row>
    <row r="2950" spans="1:1" x14ac:dyDescent="0.25">
      <c r="A2950" t="s">
        <v>9557</v>
      </c>
    </row>
    <row r="2951" spans="1:1" x14ac:dyDescent="0.25">
      <c r="A2951" t="s">
        <v>9558</v>
      </c>
    </row>
    <row r="2952" spans="1:1" x14ac:dyDescent="0.25">
      <c r="A2952" t="s">
        <v>9559</v>
      </c>
    </row>
    <row r="2953" spans="1:1" x14ac:dyDescent="0.25">
      <c r="A2953" t="s">
        <v>9560</v>
      </c>
    </row>
    <row r="2954" spans="1:1" x14ac:dyDescent="0.25">
      <c r="A2954" t="s">
        <v>9561</v>
      </c>
    </row>
    <row r="2955" spans="1:1" x14ac:dyDescent="0.25">
      <c r="A2955" t="s">
        <v>9562</v>
      </c>
    </row>
    <row r="2956" spans="1:1" x14ac:dyDescent="0.25">
      <c r="A2956" t="s">
        <v>9563</v>
      </c>
    </row>
    <row r="2957" spans="1:1" x14ac:dyDescent="0.25">
      <c r="A2957" t="s">
        <v>9564</v>
      </c>
    </row>
    <row r="2958" spans="1:1" x14ac:dyDescent="0.25">
      <c r="A2958" t="s">
        <v>9565</v>
      </c>
    </row>
    <row r="2959" spans="1:1" x14ac:dyDescent="0.25">
      <c r="A2959" t="s">
        <v>9566</v>
      </c>
    </row>
    <row r="2960" spans="1:1" x14ac:dyDescent="0.25">
      <c r="A2960" t="s">
        <v>9567</v>
      </c>
    </row>
    <row r="2961" spans="1:1" x14ac:dyDescent="0.25">
      <c r="A2961" t="s">
        <v>9568</v>
      </c>
    </row>
    <row r="2962" spans="1:1" x14ac:dyDescent="0.25">
      <c r="A2962" t="s">
        <v>9569</v>
      </c>
    </row>
    <row r="2963" spans="1:1" x14ac:dyDescent="0.25">
      <c r="A2963" t="s">
        <v>9570</v>
      </c>
    </row>
    <row r="2964" spans="1:1" x14ac:dyDescent="0.25">
      <c r="A2964" t="s">
        <v>9571</v>
      </c>
    </row>
    <row r="2965" spans="1:1" x14ac:dyDescent="0.25">
      <c r="A2965" t="s">
        <v>9572</v>
      </c>
    </row>
    <row r="2966" spans="1:1" x14ac:dyDescent="0.25">
      <c r="A2966" t="s">
        <v>9573</v>
      </c>
    </row>
    <row r="2967" spans="1:1" x14ac:dyDescent="0.25">
      <c r="A2967" t="s">
        <v>9574</v>
      </c>
    </row>
    <row r="2968" spans="1:1" x14ac:dyDescent="0.25">
      <c r="A2968" t="s">
        <v>9575</v>
      </c>
    </row>
    <row r="2969" spans="1:1" x14ac:dyDescent="0.25">
      <c r="A2969" t="s">
        <v>9576</v>
      </c>
    </row>
    <row r="2970" spans="1:1" x14ac:dyDescent="0.25">
      <c r="A2970" t="s">
        <v>9577</v>
      </c>
    </row>
    <row r="2971" spans="1:1" x14ac:dyDescent="0.25">
      <c r="A2971" t="s">
        <v>9578</v>
      </c>
    </row>
    <row r="2972" spans="1:1" x14ac:dyDescent="0.25">
      <c r="A2972" t="s">
        <v>9579</v>
      </c>
    </row>
    <row r="2973" spans="1:1" x14ac:dyDescent="0.25">
      <c r="A2973" t="s">
        <v>9580</v>
      </c>
    </row>
    <row r="2974" spans="1:1" x14ac:dyDescent="0.25">
      <c r="A2974" t="s">
        <v>9581</v>
      </c>
    </row>
    <row r="2975" spans="1:1" x14ac:dyDescent="0.25">
      <c r="A2975" t="s">
        <v>9582</v>
      </c>
    </row>
    <row r="2976" spans="1:1" x14ac:dyDescent="0.25">
      <c r="A2976" t="s">
        <v>9583</v>
      </c>
    </row>
    <row r="2977" spans="1:1" x14ac:dyDescent="0.25">
      <c r="A2977" t="s">
        <v>9584</v>
      </c>
    </row>
    <row r="2978" spans="1:1" x14ac:dyDescent="0.25">
      <c r="A2978" t="s">
        <v>9585</v>
      </c>
    </row>
    <row r="2979" spans="1:1" x14ac:dyDescent="0.25">
      <c r="A2979" t="s">
        <v>9586</v>
      </c>
    </row>
    <row r="2980" spans="1:1" x14ac:dyDescent="0.25">
      <c r="A2980" t="s">
        <v>9587</v>
      </c>
    </row>
    <row r="2981" spans="1:1" x14ac:dyDescent="0.25">
      <c r="A2981" t="s">
        <v>9588</v>
      </c>
    </row>
    <row r="2982" spans="1:1" x14ac:dyDescent="0.25">
      <c r="A2982" t="s">
        <v>9589</v>
      </c>
    </row>
    <row r="2983" spans="1:1" x14ac:dyDescent="0.25">
      <c r="A2983" t="s">
        <v>9590</v>
      </c>
    </row>
    <row r="2984" spans="1:1" x14ac:dyDescent="0.25">
      <c r="A2984" t="s">
        <v>9591</v>
      </c>
    </row>
    <row r="2985" spans="1:1" x14ac:dyDescent="0.25">
      <c r="A2985" t="s">
        <v>9592</v>
      </c>
    </row>
    <row r="2986" spans="1:1" x14ac:dyDescent="0.25">
      <c r="A2986" t="s">
        <v>9593</v>
      </c>
    </row>
    <row r="2987" spans="1:1" x14ac:dyDescent="0.25">
      <c r="A2987" t="s">
        <v>9594</v>
      </c>
    </row>
    <row r="2988" spans="1:1" x14ac:dyDescent="0.25">
      <c r="A2988" t="s">
        <v>9595</v>
      </c>
    </row>
    <row r="2989" spans="1:1" x14ac:dyDescent="0.25">
      <c r="A2989" t="s">
        <v>9596</v>
      </c>
    </row>
    <row r="2990" spans="1:1" x14ac:dyDescent="0.25">
      <c r="A2990" t="s">
        <v>9597</v>
      </c>
    </row>
    <row r="2991" spans="1:1" x14ac:dyDescent="0.25">
      <c r="A2991" t="s">
        <v>9598</v>
      </c>
    </row>
    <row r="2992" spans="1:1" x14ac:dyDescent="0.25">
      <c r="A2992" t="s">
        <v>9599</v>
      </c>
    </row>
    <row r="2993" spans="1:1" x14ac:dyDescent="0.25">
      <c r="A2993" t="s">
        <v>9600</v>
      </c>
    </row>
    <row r="2994" spans="1:1" x14ac:dyDescent="0.25">
      <c r="A2994" t="s">
        <v>9601</v>
      </c>
    </row>
    <row r="2995" spans="1:1" x14ac:dyDescent="0.25">
      <c r="A2995" t="s">
        <v>9602</v>
      </c>
    </row>
    <row r="2996" spans="1:1" x14ac:dyDescent="0.25">
      <c r="A2996" t="s">
        <v>9603</v>
      </c>
    </row>
    <row r="2997" spans="1:1" x14ac:dyDescent="0.25">
      <c r="A2997" t="s">
        <v>9604</v>
      </c>
    </row>
    <row r="2998" spans="1:1" x14ac:dyDescent="0.25">
      <c r="A2998" t="s">
        <v>9605</v>
      </c>
    </row>
    <row r="2999" spans="1:1" x14ac:dyDescent="0.25">
      <c r="A2999" t="s">
        <v>9606</v>
      </c>
    </row>
    <row r="3000" spans="1:1" x14ac:dyDescent="0.25">
      <c r="A3000" t="s">
        <v>9607</v>
      </c>
    </row>
    <row r="3001" spans="1:1" x14ac:dyDescent="0.25">
      <c r="A3001" t="s">
        <v>9608</v>
      </c>
    </row>
    <row r="3003" spans="1:1" x14ac:dyDescent="0.25">
      <c r="A3003" t="s">
        <v>7186</v>
      </c>
    </row>
    <row r="3004" spans="1:1" x14ac:dyDescent="0.25">
      <c r="A3004" t="s">
        <v>9609</v>
      </c>
    </row>
    <row r="3005" spans="1:1" x14ac:dyDescent="0.25">
      <c r="A3005" t="s">
        <v>6813</v>
      </c>
    </row>
    <row r="3006" spans="1:1" x14ac:dyDescent="0.25">
      <c r="A3006" t="s">
        <v>2459</v>
      </c>
    </row>
    <row r="3007" spans="1:1" x14ac:dyDescent="0.25">
      <c r="A3007" t="s">
        <v>6814</v>
      </c>
    </row>
    <row r="3008" spans="1:1" x14ac:dyDescent="0.25">
      <c r="A3008" t="s">
        <v>8317</v>
      </c>
    </row>
    <row r="3010" spans="1:1" x14ac:dyDescent="0.25">
      <c r="A3010" t="s">
        <v>6815</v>
      </c>
    </row>
    <row r="3011" spans="1:1" x14ac:dyDescent="0.25">
      <c r="A3011" t="s">
        <v>6816</v>
      </c>
    </row>
    <row r="3012" spans="1:1" x14ac:dyDescent="0.25">
      <c r="A3012" t="s">
        <v>6850</v>
      </c>
    </row>
    <row r="3013" spans="1:1" x14ac:dyDescent="0.25">
      <c r="A3013" t="s">
        <v>6851</v>
      </c>
    </row>
    <row r="3014" spans="1:1" x14ac:dyDescent="0.25">
      <c r="A3014" t="s">
        <v>6852</v>
      </c>
    </row>
    <row r="3015" spans="1:1" x14ac:dyDescent="0.25">
      <c r="A3015" t="s">
        <v>6853</v>
      </c>
    </row>
    <row r="3016" spans="1:1" x14ac:dyDescent="0.25">
      <c r="A3016" t="s">
        <v>6854</v>
      </c>
    </row>
    <row r="3017" spans="1:1" x14ac:dyDescent="0.25">
      <c r="A3017" t="s">
        <v>6855</v>
      </c>
    </row>
    <row r="3018" spans="1:1" x14ac:dyDescent="0.25">
      <c r="A3018" t="s">
        <v>6856</v>
      </c>
    </row>
    <row r="3019" spans="1:1" x14ac:dyDescent="0.25">
      <c r="A3019" t="s">
        <v>6857</v>
      </c>
    </row>
    <row r="3020" spans="1:1" x14ac:dyDescent="0.25">
      <c r="A3020" t="s">
        <v>6858</v>
      </c>
    </row>
    <row r="3021" spans="1:1" x14ac:dyDescent="0.25">
      <c r="A3021" t="s">
        <v>6859</v>
      </c>
    </row>
    <row r="3022" spans="1:1" x14ac:dyDescent="0.25">
      <c r="A3022" t="s">
        <v>6860</v>
      </c>
    </row>
    <row r="3023" spans="1:1" x14ac:dyDescent="0.25">
      <c r="A3023" t="s">
        <v>6861</v>
      </c>
    </row>
    <row r="3024" spans="1:1" x14ac:dyDescent="0.25">
      <c r="A3024" t="s">
        <v>7187</v>
      </c>
    </row>
    <row r="3025" spans="1:1" x14ac:dyDescent="0.25">
      <c r="A3025" t="s">
        <v>6862</v>
      </c>
    </row>
    <row r="3026" spans="1:1" x14ac:dyDescent="0.25">
      <c r="A3026" t="s">
        <v>6863</v>
      </c>
    </row>
    <row r="3027" spans="1:1" x14ac:dyDescent="0.25">
      <c r="A3027" t="s">
        <v>6864</v>
      </c>
    </row>
    <row r="3028" spans="1:1" x14ac:dyDescent="0.25">
      <c r="A3028" t="s">
        <v>6865</v>
      </c>
    </row>
    <row r="3029" spans="1:1" x14ac:dyDescent="0.25">
      <c r="A3029" t="s">
        <v>6866</v>
      </c>
    </row>
    <row r="3030" spans="1:1" x14ac:dyDescent="0.25">
      <c r="A3030" t="s">
        <v>6867</v>
      </c>
    </row>
    <row r="3031" spans="1:1" x14ac:dyDescent="0.25">
      <c r="A3031" t="s">
        <v>7188</v>
      </c>
    </row>
    <row r="3032" spans="1:1" x14ac:dyDescent="0.25">
      <c r="A3032" t="s">
        <v>6946</v>
      </c>
    </row>
    <row r="3033" spans="1:1" x14ac:dyDescent="0.25">
      <c r="A3033" t="s">
        <v>6947</v>
      </c>
    </row>
    <row r="3034" spans="1:1" x14ac:dyDescent="0.25">
      <c r="A3034" t="s">
        <v>6868</v>
      </c>
    </row>
    <row r="3035" spans="1:1" x14ac:dyDescent="0.25">
      <c r="A3035" t="s">
        <v>6869</v>
      </c>
    </row>
    <row r="3036" spans="1:1" x14ac:dyDescent="0.25">
      <c r="A3036" t="s">
        <v>9610</v>
      </c>
    </row>
    <row r="3037" spans="1:1" x14ac:dyDescent="0.25">
      <c r="A3037" t="s">
        <v>9611</v>
      </c>
    </row>
    <row r="3038" spans="1:1" x14ac:dyDescent="0.25">
      <c r="A3038" t="s">
        <v>9612</v>
      </c>
    </row>
    <row r="3039" spans="1:1" x14ac:dyDescent="0.25">
      <c r="A3039" t="s">
        <v>6870</v>
      </c>
    </row>
    <row r="3040" spans="1:1" x14ac:dyDescent="0.25">
      <c r="A3040" t="s">
        <v>6871</v>
      </c>
    </row>
    <row r="3041" spans="1:1" x14ac:dyDescent="0.25">
      <c r="A3041" t="s">
        <v>6872</v>
      </c>
    </row>
    <row r="3042" spans="1:1" x14ac:dyDescent="0.25">
      <c r="A3042" t="s">
        <v>6873</v>
      </c>
    </row>
    <row r="3043" spans="1:1" x14ac:dyDescent="0.25">
      <c r="A3043" t="s">
        <v>9613</v>
      </c>
    </row>
    <row r="3044" spans="1:1" x14ac:dyDescent="0.25">
      <c r="A3044" t="s">
        <v>9614</v>
      </c>
    </row>
    <row r="3045" spans="1:1" x14ac:dyDescent="0.25">
      <c r="A3045" t="s">
        <v>6874</v>
      </c>
    </row>
    <row r="3046" spans="1:1" x14ac:dyDescent="0.25">
      <c r="A3046" t="s">
        <v>6875</v>
      </c>
    </row>
    <row r="3047" spans="1:1" x14ac:dyDescent="0.25">
      <c r="A3047" t="s">
        <v>6876</v>
      </c>
    </row>
    <row r="3048" spans="1:1" x14ac:dyDescent="0.25">
      <c r="A3048" t="s">
        <v>6817</v>
      </c>
    </row>
    <row r="3049" spans="1:1" x14ac:dyDescent="0.25">
      <c r="A3049" t="s">
        <v>9615</v>
      </c>
    </row>
    <row r="3050" spans="1:1" x14ac:dyDescent="0.25">
      <c r="A3050" t="s">
        <v>9616</v>
      </c>
    </row>
    <row r="3051" spans="1:1" x14ac:dyDescent="0.25">
      <c r="A3051" t="s">
        <v>6818</v>
      </c>
    </row>
    <row r="3052" spans="1:1" x14ac:dyDescent="0.25">
      <c r="A3052" t="s">
        <v>6819</v>
      </c>
    </row>
    <row r="3053" spans="1:1" x14ac:dyDescent="0.25">
      <c r="A3053" t="s">
        <v>6820</v>
      </c>
    </row>
    <row r="3054" spans="1:1" x14ac:dyDescent="0.25">
      <c r="A3054" t="s">
        <v>6877</v>
      </c>
    </row>
    <row r="3055" spans="1:1" x14ac:dyDescent="0.25">
      <c r="A3055" t="s">
        <v>6878</v>
      </c>
    </row>
    <row r="3056" spans="1:1" x14ac:dyDescent="0.25">
      <c r="A3056" t="s">
        <v>6821</v>
      </c>
    </row>
    <row r="3057" spans="1:1" x14ac:dyDescent="0.25">
      <c r="A3057" t="s">
        <v>6879</v>
      </c>
    </row>
    <row r="3058" spans="1:1" x14ac:dyDescent="0.25">
      <c r="A3058" t="s">
        <v>6822</v>
      </c>
    </row>
    <row r="3059" spans="1:1" x14ac:dyDescent="0.25">
      <c r="A3059" t="s">
        <v>6823</v>
      </c>
    </row>
    <row r="3060" spans="1:1" x14ac:dyDescent="0.25">
      <c r="A3060" t="s">
        <v>6880</v>
      </c>
    </row>
    <row r="3061" spans="1:1" x14ac:dyDescent="0.25">
      <c r="A3061" t="s">
        <v>6881</v>
      </c>
    </row>
    <row r="3062" spans="1:1" x14ac:dyDescent="0.25">
      <c r="A3062" t="s">
        <v>6882</v>
      </c>
    </row>
    <row r="3063" spans="1:1" x14ac:dyDescent="0.25">
      <c r="A3063" t="s">
        <v>6824</v>
      </c>
    </row>
    <row r="3064" spans="1:1" x14ac:dyDescent="0.25">
      <c r="A3064" t="s">
        <v>6883</v>
      </c>
    </row>
    <row r="3065" spans="1:1" x14ac:dyDescent="0.25">
      <c r="A3065" t="s">
        <v>6884</v>
      </c>
    </row>
    <row r="3066" spans="1:1" x14ac:dyDescent="0.25">
      <c r="A3066" t="s">
        <v>6885</v>
      </c>
    </row>
    <row r="3067" spans="1:1" x14ac:dyDescent="0.25">
      <c r="A3067" t="s">
        <v>9617</v>
      </c>
    </row>
    <row r="3068" spans="1:1" x14ac:dyDescent="0.25">
      <c r="A3068" t="s">
        <v>6886</v>
      </c>
    </row>
    <row r="3069" spans="1:1" x14ac:dyDescent="0.25">
      <c r="A3069" t="s">
        <v>6887</v>
      </c>
    </row>
    <row r="3070" spans="1:1" x14ac:dyDescent="0.25">
      <c r="A3070" t="s">
        <v>6888</v>
      </c>
    </row>
    <row r="3071" spans="1:1" x14ac:dyDescent="0.25">
      <c r="A3071" t="s">
        <v>6825</v>
      </c>
    </row>
    <row r="3072" spans="1:1" x14ac:dyDescent="0.25">
      <c r="A3072" t="s">
        <v>6889</v>
      </c>
    </row>
    <row r="3073" spans="1:1" x14ac:dyDescent="0.25">
      <c r="A3073" t="s">
        <v>6890</v>
      </c>
    </row>
    <row r="3074" spans="1:1" x14ac:dyDescent="0.25">
      <c r="A3074" t="s">
        <v>6891</v>
      </c>
    </row>
    <row r="3075" spans="1:1" x14ac:dyDescent="0.25">
      <c r="A3075" t="s">
        <v>6892</v>
      </c>
    </row>
    <row r="3076" spans="1:1" x14ac:dyDescent="0.25">
      <c r="A3076" t="s">
        <v>6893</v>
      </c>
    </row>
    <row r="3077" spans="1:1" x14ac:dyDescent="0.25">
      <c r="A3077" t="s">
        <v>6894</v>
      </c>
    </row>
    <row r="3078" spans="1:1" x14ac:dyDescent="0.25">
      <c r="A3078" t="s">
        <v>6895</v>
      </c>
    </row>
    <row r="3079" spans="1:1" x14ac:dyDescent="0.25">
      <c r="A3079" t="s">
        <v>9618</v>
      </c>
    </row>
    <row r="3080" spans="1:1" x14ac:dyDescent="0.25">
      <c r="A3080" t="s">
        <v>9619</v>
      </c>
    </row>
    <row r="3081" spans="1:1" x14ac:dyDescent="0.25">
      <c r="A3081" t="s">
        <v>9620</v>
      </c>
    </row>
    <row r="3082" spans="1:1" x14ac:dyDescent="0.25">
      <c r="A3082" t="s">
        <v>6896</v>
      </c>
    </row>
    <row r="3083" spans="1:1" x14ac:dyDescent="0.25">
      <c r="A3083" t="s">
        <v>6897</v>
      </c>
    </row>
    <row r="3084" spans="1:1" x14ac:dyDescent="0.25">
      <c r="A3084" t="s">
        <v>6898</v>
      </c>
    </row>
    <row r="3085" spans="1:1" x14ac:dyDescent="0.25">
      <c r="A3085" t="s">
        <v>6899</v>
      </c>
    </row>
    <row r="3086" spans="1:1" x14ac:dyDescent="0.25">
      <c r="A3086" t="s">
        <v>6900</v>
      </c>
    </row>
    <row r="3087" spans="1:1" x14ac:dyDescent="0.25">
      <c r="A3087" t="s">
        <v>6901</v>
      </c>
    </row>
    <row r="3088" spans="1:1" x14ac:dyDescent="0.25">
      <c r="A3088" t="s">
        <v>9621</v>
      </c>
    </row>
    <row r="3089" spans="1:1" x14ac:dyDescent="0.25">
      <c r="A3089" t="s">
        <v>9622</v>
      </c>
    </row>
    <row r="3090" spans="1:1" x14ac:dyDescent="0.25">
      <c r="A3090" t="s">
        <v>6902</v>
      </c>
    </row>
    <row r="3091" spans="1:1" x14ac:dyDescent="0.25">
      <c r="A3091" t="s">
        <v>6903</v>
      </c>
    </row>
    <row r="3092" spans="1:1" x14ac:dyDescent="0.25">
      <c r="A3092" t="s">
        <v>6904</v>
      </c>
    </row>
    <row r="3093" spans="1:1" x14ac:dyDescent="0.25">
      <c r="A3093" t="s">
        <v>6826</v>
      </c>
    </row>
    <row r="3094" spans="1:1" x14ac:dyDescent="0.25">
      <c r="A3094" t="s">
        <v>6905</v>
      </c>
    </row>
    <row r="3095" spans="1:1" x14ac:dyDescent="0.25">
      <c r="A3095" t="s">
        <v>9623</v>
      </c>
    </row>
    <row r="3096" spans="1:1" x14ac:dyDescent="0.25">
      <c r="A3096" t="s">
        <v>9624</v>
      </c>
    </row>
    <row r="3097" spans="1:1" x14ac:dyDescent="0.25">
      <c r="A3097" t="s">
        <v>9625</v>
      </c>
    </row>
    <row r="3098" spans="1:1" x14ac:dyDescent="0.25">
      <c r="A3098" t="s">
        <v>9626</v>
      </c>
    </row>
    <row r="3099" spans="1:1" x14ac:dyDescent="0.25">
      <c r="A3099" t="s">
        <v>9627</v>
      </c>
    </row>
    <row r="3100" spans="1:1" x14ac:dyDescent="0.25">
      <c r="A3100" t="s">
        <v>6906</v>
      </c>
    </row>
    <row r="3101" spans="1:1" x14ac:dyDescent="0.25">
      <c r="A3101" t="s">
        <v>6907</v>
      </c>
    </row>
    <row r="3102" spans="1:1" x14ac:dyDescent="0.25">
      <c r="A3102" t="s">
        <v>6827</v>
      </c>
    </row>
    <row r="3103" spans="1:1" x14ac:dyDescent="0.25">
      <c r="A3103" t="s">
        <v>6828</v>
      </c>
    </row>
    <row r="3104" spans="1:1" x14ac:dyDescent="0.25">
      <c r="A3104" t="s">
        <v>6829</v>
      </c>
    </row>
    <row r="3105" spans="1:1" x14ac:dyDescent="0.25">
      <c r="A3105" t="s">
        <v>9628</v>
      </c>
    </row>
    <row r="3106" spans="1:1" x14ac:dyDescent="0.25">
      <c r="A3106" t="s">
        <v>6830</v>
      </c>
    </row>
    <row r="3107" spans="1:1" x14ac:dyDescent="0.25">
      <c r="A3107" t="s">
        <v>6908</v>
      </c>
    </row>
    <row r="3108" spans="1:1" x14ac:dyDescent="0.25">
      <c r="A3108" t="s">
        <v>6909</v>
      </c>
    </row>
    <row r="3109" spans="1:1" x14ac:dyDescent="0.25">
      <c r="A3109" t="s">
        <v>6910</v>
      </c>
    </row>
    <row r="3110" spans="1:1" x14ac:dyDescent="0.25">
      <c r="A3110" t="s">
        <v>6911</v>
      </c>
    </row>
    <row r="3111" spans="1:1" x14ac:dyDescent="0.25">
      <c r="A3111" t="s">
        <v>6912</v>
      </c>
    </row>
    <row r="3112" spans="1:1" x14ac:dyDescent="0.25">
      <c r="A3112" t="s">
        <v>6913</v>
      </c>
    </row>
    <row r="3113" spans="1:1" x14ac:dyDescent="0.25">
      <c r="A3113" t="s">
        <v>6914</v>
      </c>
    </row>
    <row r="3114" spans="1:1" x14ac:dyDescent="0.25">
      <c r="A3114" t="s">
        <v>6915</v>
      </c>
    </row>
    <row r="3115" spans="1:1" x14ac:dyDescent="0.25">
      <c r="A3115" t="s">
        <v>6916</v>
      </c>
    </row>
    <row r="3116" spans="1:1" x14ac:dyDescent="0.25">
      <c r="A3116" t="s">
        <v>6917</v>
      </c>
    </row>
    <row r="3117" spans="1:1" x14ac:dyDescent="0.25">
      <c r="A3117" t="s">
        <v>6918</v>
      </c>
    </row>
    <row r="3118" spans="1:1" x14ac:dyDescent="0.25">
      <c r="A3118" t="s">
        <v>6919</v>
      </c>
    </row>
    <row r="3119" spans="1:1" x14ac:dyDescent="0.25">
      <c r="A3119" t="s">
        <v>6920</v>
      </c>
    </row>
    <row r="3120" spans="1:1" x14ac:dyDescent="0.25">
      <c r="A3120" t="s">
        <v>6921</v>
      </c>
    </row>
    <row r="3121" spans="1:1" x14ac:dyDescent="0.25">
      <c r="A3121" t="s">
        <v>6922</v>
      </c>
    </row>
    <row r="3122" spans="1:1" x14ac:dyDescent="0.25">
      <c r="A3122" t="s">
        <v>6923</v>
      </c>
    </row>
    <row r="3123" spans="1:1" x14ac:dyDescent="0.25">
      <c r="A3123" t="s">
        <v>6924</v>
      </c>
    </row>
    <row r="3124" spans="1:1" x14ac:dyDescent="0.25">
      <c r="A3124" t="s">
        <v>6925</v>
      </c>
    </row>
    <row r="3125" spans="1:1" x14ac:dyDescent="0.25">
      <c r="A3125" t="s">
        <v>6926</v>
      </c>
    </row>
    <row r="3126" spans="1:1" x14ac:dyDescent="0.25">
      <c r="A3126" t="s">
        <v>6927</v>
      </c>
    </row>
    <row r="3127" spans="1:1" x14ac:dyDescent="0.25">
      <c r="A3127" t="s">
        <v>6928</v>
      </c>
    </row>
    <row r="3128" spans="1:1" x14ac:dyDescent="0.25">
      <c r="A3128" t="s">
        <v>6831</v>
      </c>
    </row>
    <row r="3129" spans="1:1" x14ac:dyDescent="0.25">
      <c r="A3129" t="s">
        <v>6832</v>
      </c>
    </row>
    <row r="3130" spans="1:1" x14ac:dyDescent="0.25">
      <c r="A3130" t="s">
        <v>6833</v>
      </c>
    </row>
    <row r="3131" spans="1:1" x14ac:dyDescent="0.25">
      <c r="A3131" t="s">
        <v>6834</v>
      </c>
    </row>
    <row r="3132" spans="1:1" x14ac:dyDescent="0.25">
      <c r="A3132" t="s">
        <v>6835</v>
      </c>
    </row>
    <row r="3133" spans="1:1" x14ac:dyDescent="0.25">
      <c r="A3133" t="s">
        <v>6836</v>
      </c>
    </row>
    <row r="3134" spans="1:1" x14ac:dyDescent="0.25">
      <c r="A3134" t="s">
        <v>6837</v>
      </c>
    </row>
    <row r="3135" spans="1:1" x14ac:dyDescent="0.25">
      <c r="A3135" t="s">
        <v>6838</v>
      </c>
    </row>
    <row r="3136" spans="1:1" x14ac:dyDescent="0.25">
      <c r="A3136" t="s">
        <v>6839</v>
      </c>
    </row>
    <row r="3137" spans="1:1" x14ac:dyDescent="0.25">
      <c r="A3137" t="s">
        <v>6929</v>
      </c>
    </row>
    <row r="3138" spans="1:1" x14ac:dyDescent="0.25">
      <c r="A3138" t="s">
        <v>6930</v>
      </c>
    </row>
    <row r="3139" spans="1:1" x14ac:dyDescent="0.25">
      <c r="A3139" t="s">
        <v>6931</v>
      </c>
    </row>
    <row r="3140" spans="1:1" x14ac:dyDescent="0.25">
      <c r="A3140" t="s">
        <v>6840</v>
      </c>
    </row>
    <row r="3141" spans="1:1" x14ac:dyDescent="0.25">
      <c r="A3141" t="s">
        <v>6841</v>
      </c>
    </row>
    <row r="3142" spans="1:1" x14ac:dyDescent="0.25">
      <c r="A3142" t="s">
        <v>6932</v>
      </c>
    </row>
    <row r="3143" spans="1:1" x14ac:dyDescent="0.25">
      <c r="A3143" t="s">
        <v>6842</v>
      </c>
    </row>
    <row r="3144" spans="1:1" x14ac:dyDescent="0.25">
      <c r="A3144" t="s">
        <v>6843</v>
      </c>
    </row>
    <row r="3145" spans="1:1" x14ac:dyDescent="0.25">
      <c r="A3145" t="s">
        <v>6933</v>
      </c>
    </row>
    <row r="3146" spans="1:1" x14ac:dyDescent="0.25">
      <c r="A3146" t="s">
        <v>6934</v>
      </c>
    </row>
    <row r="3147" spans="1:1" x14ac:dyDescent="0.25">
      <c r="A3147" t="s">
        <v>6844</v>
      </c>
    </row>
    <row r="3148" spans="1:1" x14ac:dyDescent="0.25">
      <c r="A3148" t="s">
        <v>6845</v>
      </c>
    </row>
    <row r="3149" spans="1:1" x14ac:dyDescent="0.25">
      <c r="A3149" t="s">
        <v>6846</v>
      </c>
    </row>
    <row r="3150" spans="1:1" x14ac:dyDescent="0.25">
      <c r="A3150" t="s">
        <v>6847</v>
      </c>
    </row>
    <row r="3151" spans="1:1" x14ac:dyDescent="0.25">
      <c r="A3151" t="s">
        <v>6935</v>
      </c>
    </row>
    <row r="3152" spans="1:1" x14ac:dyDescent="0.25">
      <c r="A3152" t="s">
        <v>6848</v>
      </c>
    </row>
    <row r="3153" spans="1:1" x14ac:dyDescent="0.25">
      <c r="A3153" t="s">
        <v>6849</v>
      </c>
    </row>
    <row r="3154" spans="1:1" x14ac:dyDescent="0.25">
      <c r="A3154" t="s">
        <v>6936</v>
      </c>
    </row>
    <row r="3155" spans="1:1" x14ac:dyDescent="0.25">
      <c r="A3155" t="s">
        <v>7189</v>
      </c>
    </row>
    <row r="3156" spans="1:1" x14ac:dyDescent="0.25">
      <c r="A3156" t="s">
        <v>6937</v>
      </c>
    </row>
    <row r="3157" spans="1:1" x14ac:dyDescent="0.25">
      <c r="A3157" t="s">
        <v>6938</v>
      </c>
    </row>
    <row r="3158" spans="1:1" x14ac:dyDescent="0.25">
      <c r="A3158" t="s">
        <v>6939</v>
      </c>
    </row>
    <row r="3159" spans="1:1" x14ac:dyDescent="0.25">
      <c r="A3159" t="s">
        <v>7190</v>
      </c>
    </row>
    <row r="3160" spans="1:1" x14ac:dyDescent="0.25">
      <c r="A3160" t="s">
        <v>6940</v>
      </c>
    </row>
    <row r="3161" spans="1:1" x14ac:dyDescent="0.25">
      <c r="A3161" t="s">
        <v>6941</v>
      </c>
    </row>
    <row r="3162" spans="1:1" x14ac:dyDescent="0.25">
      <c r="A3162" t="s">
        <v>6942</v>
      </c>
    </row>
    <row r="3163" spans="1:1" x14ac:dyDescent="0.25">
      <c r="A3163" t="s">
        <v>6943</v>
      </c>
    </row>
    <row r="3164" spans="1:1" x14ac:dyDescent="0.25">
      <c r="A3164" t="s">
        <v>6944</v>
      </c>
    </row>
    <row r="3165" spans="1:1" x14ac:dyDescent="0.25">
      <c r="A3165" t="s">
        <v>6945</v>
      </c>
    </row>
    <row r="3166" spans="1:1" x14ac:dyDescent="0.25">
      <c r="A3166" t="s">
        <v>7191</v>
      </c>
    </row>
    <row r="3167" spans="1:1" x14ac:dyDescent="0.25">
      <c r="A3167" t="s">
        <v>7192</v>
      </c>
    </row>
    <row r="3168" spans="1:1" x14ac:dyDescent="0.25">
      <c r="A3168" t="s">
        <v>7193</v>
      </c>
    </row>
    <row r="3169" spans="1:1" x14ac:dyDescent="0.25">
      <c r="A3169" t="s">
        <v>6948</v>
      </c>
    </row>
    <row r="3170" spans="1:1" x14ac:dyDescent="0.25">
      <c r="A3170" t="s">
        <v>6949</v>
      </c>
    </row>
    <row r="3171" spans="1:1" x14ac:dyDescent="0.25">
      <c r="A3171" t="s">
        <v>6950</v>
      </c>
    </row>
    <row r="3172" spans="1:1" x14ac:dyDescent="0.25">
      <c r="A3172" t="s">
        <v>6951</v>
      </c>
    </row>
    <row r="3173" spans="1:1" x14ac:dyDescent="0.25">
      <c r="A3173" t="s">
        <v>6952</v>
      </c>
    </row>
    <row r="3174" spans="1:1" x14ac:dyDescent="0.25">
      <c r="A3174" t="s">
        <v>6953</v>
      </c>
    </row>
    <row r="3175" spans="1:1" x14ac:dyDescent="0.25">
      <c r="A3175" t="s">
        <v>6954</v>
      </c>
    </row>
    <row r="3176" spans="1:1" x14ac:dyDescent="0.25">
      <c r="A3176" t="s">
        <v>6955</v>
      </c>
    </row>
    <row r="3177" spans="1:1" x14ac:dyDescent="0.25">
      <c r="A3177" t="s">
        <v>6956</v>
      </c>
    </row>
    <row r="3178" spans="1:1" x14ac:dyDescent="0.25">
      <c r="A3178" t="s">
        <v>6957</v>
      </c>
    </row>
    <row r="3179" spans="1:1" x14ac:dyDescent="0.25">
      <c r="A3179" t="s">
        <v>6958</v>
      </c>
    </row>
    <row r="3180" spans="1:1" x14ac:dyDescent="0.25">
      <c r="A3180" t="s">
        <v>6959</v>
      </c>
    </row>
    <row r="3181" spans="1:1" x14ac:dyDescent="0.25">
      <c r="A3181" t="s">
        <v>6960</v>
      </c>
    </row>
    <row r="3182" spans="1:1" x14ac:dyDescent="0.25">
      <c r="A3182" t="s">
        <v>6961</v>
      </c>
    </row>
    <row r="3183" spans="1:1" x14ac:dyDescent="0.25">
      <c r="A3183" t="s">
        <v>6962</v>
      </c>
    </row>
    <row r="3184" spans="1:1" x14ac:dyDescent="0.25">
      <c r="A3184" t="s">
        <v>6963</v>
      </c>
    </row>
    <row r="3185" spans="1:1" x14ac:dyDescent="0.25">
      <c r="A3185" t="s">
        <v>6964</v>
      </c>
    </row>
    <row r="3186" spans="1:1" x14ac:dyDescent="0.25">
      <c r="A3186" t="s">
        <v>6965</v>
      </c>
    </row>
    <row r="3187" spans="1:1" x14ac:dyDescent="0.25">
      <c r="A3187" t="s">
        <v>6966</v>
      </c>
    </row>
    <row r="3188" spans="1:1" x14ac:dyDescent="0.25">
      <c r="A3188" t="s">
        <v>6967</v>
      </c>
    </row>
    <row r="3189" spans="1:1" x14ac:dyDescent="0.25">
      <c r="A3189" t="s">
        <v>6968</v>
      </c>
    </row>
    <row r="3190" spans="1:1" x14ac:dyDescent="0.25">
      <c r="A3190" t="s">
        <v>6969</v>
      </c>
    </row>
    <row r="3191" spans="1:1" x14ac:dyDescent="0.25">
      <c r="A3191" t="s">
        <v>6970</v>
      </c>
    </row>
    <row r="3192" spans="1:1" x14ac:dyDescent="0.25">
      <c r="A3192" t="s">
        <v>6971</v>
      </c>
    </row>
    <row r="3193" spans="1:1" x14ac:dyDescent="0.25">
      <c r="A3193" t="s">
        <v>6972</v>
      </c>
    </row>
    <row r="3194" spans="1:1" x14ac:dyDescent="0.25">
      <c r="A3194" t="s">
        <v>6973</v>
      </c>
    </row>
    <row r="3195" spans="1:1" x14ac:dyDescent="0.25">
      <c r="A3195" t="s">
        <v>6974</v>
      </c>
    </row>
    <row r="3196" spans="1:1" x14ac:dyDescent="0.25">
      <c r="A3196" t="s">
        <v>6975</v>
      </c>
    </row>
    <row r="3197" spans="1:1" x14ac:dyDescent="0.25">
      <c r="A3197" t="s">
        <v>6976</v>
      </c>
    </row>
    <row r="3198" spans="1:1" x14ac:dyDescent="0.25">
      <c r="A3198" t="s">
        <v>6977</v>
      </c>
    </row>
    <row r="3199" spans="1:1" x14ac:dyDescent="0.25">
      <c r="A3199" t="s">
        <v>6978</v>
      </c>
    </row>
    <row r="3200" spans="1:1" x14ac:dyDescent="0.25">
      <c r="A3200" t="s">
        <v>6979</v>
      </c>
    </row>
    <row r="3201" spans="1:1" x14ac:dyDescent="0.25">
      <c r="A3201" t="s">
        <v>6980</v>
      </c>
    </row>
    <row r="3202" spans="1:1" x14ac:dyDescent="0.25">
      <c r="A3202" t="s">
        <v>6981</v>
      </c>
    </row>
    <row r="3203" spans="1:1" x14ac:dyDescent="0.25">
      <c r="A3203" t="s">
        <v>7194</v>
      </c>
    </row>
    <row r="3204" spans="1:1" x14ac:dyDescent="0.25">
      <c r="A3204" t="s">
        <v>6982</v>
      </c>
    </row>
    <row r="3205" spans="1:1" x14ac:dyDescent="0.25">
      <c r="A3205" t="s">
        <v>7195</v>
      </c>
    </row>
    <row r="3206" spans="1:1" x14ac:dyDescent="0.25">
      <c r="A3206" t="s">
        <v>6983</v>
      </c>
    </row>
    <row r="3207" spans="1:1" x14ac:dyDescent="0.25">
      <c r="A3207" t="s">
        <v>6984</v>
      </c>
    </row>
    <row r="3208" spans="1:1" x14ac:dyDescent="0.25">
      <c r="A3208" t="s">
        <v>6985</v>
      </c>
    </row>
    <row r="3209" spans="1:1" x14ac:dyDescent="0.25">
      <c r="A3209" t="s">
        <v>6986</v>
      </c>
    </row>
    <row r="3210" spans="1:1" x14ac:dyDescent="0.25">
      <c r="A3210" t="s">
        <v>6987</v>
      </c>
    </row>
    <row r="3211" spans="1:1" x14ac:dyDescent="0.25">
      <c r="A3211" t="s">
        <v>7196</v>
      </c>
    </row>
    <row r="3212" spans="1:1" x14ac:dyDescent="0.25">
      <c r="A3212" t="s">
        <v>7197</v>
      </c>
    </row>
    <row r="3213" spans="1:1" x14ac:dyDescent="0.25">
      <c r="A3213" t="s">
        <v>7198</v>
      </c>
    </row>
    <row r="3214" spans="1:1" x14ac:dyDescent="0.25">
      <c r="A3214" t="s">
        <v>7199</v>
      </c>
    </row>
    <row r="3215" spans="1:1" x14ac:dyDescent="0.25">
      <c r="A3215" t="s">
        <v>6988</v>
      </c>
    </row>
    <row r="3216" spans="1:1" x14ac:dyDescent="0.25">
      <c r="A3216" t="s">
        <v>6989</v>
      </c>
    </row>
    <row r="3217" spans="1:1" x14ac:dyDescent="0.25">
      <c r="A3217" t="s">
        <v>7200</v>
      </c>
    </row>
    <row r="3218" spans="1:1" x14ac:dyDescent="0.25">
      <c r="A3218" t="s">
        <v>7201</v>
      </c>
    </row>
    <row r="3219" spans="1:1" x14ac:dyDescent="0.25">
      <c r="A3219" t="s">
        <v>7202</v>
      </c>
    </row>
    <row r="3220" spans="1:1" x14ac:dyDescent="0.25">
      <c r="A3220" t="s">
        <v>7203</v>
      </c>
    </row>
    <row r="3221" spans="1:1" x14ac:dyDescent="0.25">
      <c r="A3221" t="s">
        <v>7204</v>
      </c>
    </row>
    <row r="3222" spans="1:1" x14ac:dyDescent="0.25">
      <c r="A3222" t="s">
        <v>7205</v>
      </c>
    </row>
    <row r="3223" spans="1:1" x14ac:dyDescent="0.25">
      <c r="A3223" t="s">
        <v>6990</v>
      </c>
    </row>
    <row r="3224" spans="1:1" x14ac:dyDescent="0.25">
      <c r="A3224" t="s">
        <v>6991</v>
      </c>
    </row>
    <row r="3225" spans="1:1" x14ac:dyDescent="0.25">
      <c r="A3225" t="s">
        <v>6992</v>
      </c>
    </row>
    <row r="3226" spans="1:1" x14ac:dyDescent="0.25">
      <c r="A3226" t="s">
        <v>6993</v>
      </c>
    </row>
    <row r="3227" spans="1:1" x14ac:dyDescent="0.25">
      <c r="A3227" t="s">
        <v>6994</v>
      </c>
    </row>
    <row r="3228" spans="1:1" x14ac:dyDescent="0.25">
      <c r="A3228" t="s">
        <v>6995</v>
      </c>
    </row>
    <row r="3229" spans="1:1" x14ac:dyDescent="0.25">
      <c r="A3229" t="s">
        <v>6996</v>
      </c>
    </row>
    <row r="3230" spans="1:1" x14ac:dyDescent="0.25">
      <c r="A3230" t="s">
        <v>6997</v>
      </c>
    </row>
    <row r="3231" spans="1:1" x14ac:dyDescent="0.25">
      <c r="A3231" t="s">
        <v>6998</v>
      </c>
    </row>
    <row r="3232" spans="1:1" x14ac:dyDescent="0.25">
      <c r="A3232" t="s">
        <v>6999</v>
      </c>
    </row>
    <row r="3233" spans="1:1" x14ac:dyDescent="0.25">
      <c r="A3233" t="s">
        <v>7000</v>
      </c>
    </row>
    <row r="3234" spans="1:1" x14ac:dyDescent="0.25">
      <c r="A3234" t="s">
        <v>7001</v>
      </c>
    </row>
    <row r="3235" spans="1:1" x14ac:dyDescent="0.25">
      <c r="A3235" t="s">
        <v>7206</v>
      </c>
    </row>
    <row r="3236" spans="1:1" x14ac:dyDescent="0.25">
      <c r="A3236" t="s">
        <v>7207</v>
      </c>
    </row>
    <row r="3237" spans="1:1" x14ac:dyDescent="0.25">
      <c r="A3237" t="s">
        <v>7002</v>
      </c>
    </row>
    <row r="3238" spans="1:1" x14ac:dyDescent="0.25">
      <c r="A3238" t="s">
        <v>7208</v>
      </c>
    </row>
    <row r="3239" spans="1:1" x14ac:dyDescent="0.25">
      <c r="A3239" t="s">
        <v>7209</v>
      </c>
    </row>
    <row r="3240" spans="1:1" x14ac:dyDescent="0.25">
      <c r="A3240" t="s">
        <v>7003</v>
      </c>
    </row>
    <row r="3241" spans="1:1" x14ac:dyDescent="0.25">
      <c r="A3241" t="s">
        <v>7004</v>
      </c>
    </row>
    <row r="3242" spans="1:1" x14ac:dyDescent="0.25">
      <c r="A3242" t="s">
        <v>7005</v>
      </c>
    </row>
    <row r="3243" spans="1:1" x14ac:dyDescent="0.25">
      <c r="A3243" t="s">
        <v>7006</v>
      </c>
    </row>
    <row r="3244" spans="1:1" x14ac:dyDescent="0.25">
      <c r="A3244" t="s">
        <v>7210</v>
      </c>
    </row>
    <row r="3245" spans="1:1" x14ac:dyDescent="0.25">
      <c r="A3245" t="s">
        <v>7211</v>
      </c>
    </row>
    <row r="3246" spans="1:1" x14ac:dyDescent="0.25">
      <c r="A3246" t="s">
        <v>7007</v>
      </c>
    </row>
    <row r="3247" spans="1:1" x14ac:dyDescent="0.25">
      <c r="A3247" t="s">
        <v>7008</v>
      </c>
    </row>
    <row r="3248" spans="1:1" x14ac:dyDescent="0.25">
      <c r="A3248" t="s">
        <v>7212</v>
      </c>
    </row>
    <row r="3249" spans="1:1" x14ac:dyDescent="0.25">
      <c r="A3249" t="s">
        <v>7009</v>
      </c>
    </row>
    <row r="3250" spans="1:1" x14ac:dyDescent="0.25">
      <c r="A3250" t="s">
        <v>7010</v>
      </c>
    </row>
    <row r="3251" spans="1:1" x14ac:dyDescent="0.25">
      <c r="A3251" t="s">
        <v>7011</v>
      </c>
    </row>
    <row r="3252" spans="1:1" x14ac:dyDescent="0.25">
      <c r="A3252" t="s">
        <v>7012</v>
      </c>
    </row>
    <row r="3253" spans="1:1" x14ac:dyDescent="0.25">
      <c r="A3253" t="s">
        <v>7213</v>
      </c>
    </row>
    <row r="3254" spans="1:1" x14ac:dyDescent="0.25">
      <c r="A3254" t="s">
        <v>7214</v>
      </c>
    </row>
    <row r="3255" spans="1:1" x14ac:dyDescent="0.25">
      <c r="A3255" t="s">
        <v>7013</v>
      </c>
    </row>
    <row r="3256" spans="1:1" x14ac:dyDescent="0.25">
      <c r="A3256" t="s">
        <v>7215</v>
      </c>
    </row>
    <row r="3257" spans="1:1" x14ac:dyDescent="0.25">
      <c r="A3257" t="s">
        <v>7216</v>
      </c>
    </row>
    <row r="3258" spans="1:1" x14ac:dyDescent="0.25">
      <c r="A3258" t="s">
        <v>7217</v>
      </c>
    </row>
    <row r="3259" spans="1:1" x14ac:dyDescent="0.25">
      <c r="A3259" t="s">
        <v>7218</v>
      </c>
    </row>
    <row r="3260" spans="1:1" x14ac:dyDescent="0.25">
      <c r="A3260" t="s">
        <v>7014</v>
      </c>
    </row>
    <row r="3261" spans="1:1" x14ac:dyDescent="0.25">
      <c r="A3261" t="s">
        <v>7015</v>
      </c>
    </row>
    <row r="3262" spans="1:1" x14ac:dyDescent="0.25">
      <c r="A3262" t="s">
        <v>7016</v>
      </c>
    </row>
    <row r="3263" spans="1:1" x14ac:dyDescent="0.25">
      <c r="A3263" t="s">
        <v>7017</v>
      </c>
    </row>
    <row r="3264" spans="1:1" x14ac:dyDescent="0.25">
      <c r="A3264" t="s">
        <v>7018</v>
      </c>
    </row>
    <row r="3265" spans="1:1" x14ac:dyDescent="0.25">
      <c r="A3265" t="s">
        <v>7019</v>
      </c>
    </row>
    <row r="3266" spans="1:1" x14ac:dyDescent="0.25">
      <c r="A3266" t="s">
        <v>7020</v>
      </c>
    </row>
    <row r="3267" spans="1:1" x14ac:dyDescent="0.25">
      <c r="A3267" t="s">
        <v>7021</v>
      </c>
    </row>
    <row r="3268" spans="1:1" x14ac:dyDescent="0.25">
      <c r="A3268" t="s">
        <v>7022</v>
      </c>
    </row>
    <row r="3269" spans="1:1" x14ac:dyDescent="0.25">
      <c r="A3269" t="s">
        <v>7023</v>
      </c>
    </row>
    <row r="3270" spans="1:1" x14ac:dyDescent="0.25">
      <c r="A3270" t="s">
        <v>7219</v>
      </c>
    </row>
    <row r="3271" spans="1:1" x14ac:dyDescent="0.25">
      <c r="A3271" t="s">
        <v>7220</v>
      </c>
    </row>
    <row r="3272" spans="1:1" x14ac:dyDescent="0.25">
      <c r="A3272" t="s">
        <v>7024</v>
      </c>
    </row>
    <row r="3273" spans="1:1" x14ac:dyDescent="0.25">
      <c r="A3273" t="s">
        <v>7025</v>
      </c>
    </row>
    <row r="3274" spans="1:1" x14ac:dyDescent="0.25">
      <c r="A3274" t="s">
        <v>7026</v>
      </c>
    </row>
    <row r="3275" spans="1:1" x14ac:dyDescent="0.25">
      <c r="A3275" t="s">
        <v>7221</v>
      </c>
    </row>
    <row r="3276" spans="1:1" x14ac:dyDescent="0.25">
      <c r="A3276" t="s">
        <v>7222</v>
      </c>
    </row>
    <row r="3277" spans="1:1" x14ac:dyDescent="0.25">
      <c r="A3277" t="s">
        <v>7027</v>
      </c>
    </row>
    <row r="3278" spans="1:1" x14ac:dyDescent="0.25">
      <c r="A3278" t="s">
        <v>7028</v>
      </c>
    </row>
    <row r="3279" spans="1:1" x14ac:dyDescent="0.25">
      <c r="A3279" t="s">
        <v>7029</v>
      </c>
    </row>
    <row r="3280" spans="1:1" x14ac:dyDescent="0.25">
      <c r="A3280" t="s">
        <v>7030</v>
      </c>
    </row>
    <row r="3281" spans="1:1" x14ac:dyDescent="0.25">
      <c r="A3281" t="s">
        <v>7031</v>
      </c>
    </row>
    <row r="3282" spans="1:1" x14ac:dyDescent="0.25">
      <c r="A3282" t="s">
        <v>7223</v>
      </c>
    </row>
    <row r="3283" spans="1:1" x14ac:dyDescent="0.25">
      <c r="A3283" t="s">
        <v>7224</v>
      </c>
    </row>
    <row r="3284" spans="1:1" x14ac:dyDescent="0.25">
      <c r="A3284" t="s">
        <v>7225</v>
      </c>
    </row>
    <row r="3285" spans="1:1" x14ac:dyDescent="0.25">
      <c r="A3285" t="s">
        <v>7226</v>
      </c>
    </row>
    <row r="3286" spans="1:1" x14ac:dyDescent="0.25">
      <c r="A3286" t="s">
        <v>7032</v>
      </c>
    </row>
    <row r="3287" spans="1:1" x14ac:dyDescent="0.25">
      <c r="A3287" t="s">
        <v>7033</v>
      </c>
    </row>
    <row r="3288" spans="1:1" x14ac:dyDescent="0.25">
      <c r="A3288" t="s">
        <v>7034</v>
      </c>
    </row>
    <row r="3289" spans="1:1" x14ac:dyDescent="0.25">
      <c r="A3289" t="s">
        <v>7035</v>
      </c>
    </row>
    <row r="3290" spans="1:1" x14ac:dyDescent="0.25">
      <c r="A3290" t="s">
        <v>7036</v>
      </c>
    </row>
    <row r="3291" spans="1:1" x14ac:dyDescent="0.25">
      <c r="A3291" t="s">
        <v>7037</v>
      </c>
    </row>
    <row r="3292" spans="1:1" x14ac:dyDescent="0.25">
      <c r="A3292" t="s">
        <v>7038</v>
      </c>
    </row>
    <row r="3293" spans="1:1" x14ac:dyDescent="0.25">
      <c r="A3293" t="s">
        <v>7039</v>
      </c>
    </row>
    <row r="3294" spans="1:1" x14ac:dyDescent="0.25">
      <c r="A3294" t="s">
        <v>7040</v>
      </c>
    </row>
    <row r="3295" spans="1:1" x14ac:dyDescent="0.25">
      <c r="A3295" t="s">
        <v>7041</v>
      </c>
    </row>
    <row r="3296" spans="1:1" x14ac:dyDescent="0.25">
      <c r="A3296" t="s">
        <v>7042</v>
      </c>
    </row>
    <row r="3297" spans="1:1" x14ac:dyDescent="0.25">
      <c r="A3297" t="s">
        <v>7043</v>
      </c>
    </row>
    <row r="3298" spans="1:1" x14ac:dyDescent="0.25">
      <c r="A3298" t="s">
        <v>7044</v>
      </c>
    </row>
    <row r="3299" spans="1:1" x14ac:dyDescent="0.25">
      <c r="A3299" t="s">
        <v>7045</v>
      </c>
    </row>
    <row r="3300" spans="1:1" x14ac:dyDescent="0.25">
      <c r="A3300" t="s">
        <v>7046</v>
      </c>
    </row>
    <row r="3301" spans="1:1" x14ac:dyDescent="0.25">
      <c r="A3301" t="s">
        <v>7047</v>
      </c>
    </row>
    <row r="3302" spans="1:1" x14ac:dyDescent="0.25">
      <c r="A3302" t="s">
        <v>7048</v>
      </c>
    </row>
    <row r="3303" spans="1:1" x14ac:dyDescent="0.25">
      <c r="A3303" t="s">
        <v>7049</v>
      </c>
    </row>
    <row r="3304" spans="1:1" x14ac:dyDescent="0.25">
      <c r="A3304" t="s">
        <v>7050</v>
      </c>
    </row>
    <row r="3305" spans="1:1" x14ac:dyDescent="0.25">
      <c r="A3305" t="s">
        <v>7051</v>
      </c>
    </row>
    <row r="3306" spans="1:1" x14ac:dyDescent="0.25">
      <c r="A3306" t="s">
        <v>7052</v>
      </c>
    </row>
    <row r="3307" spans="1:1" x14ac:dyDescent="0.25">
      <c r="A3307" t="s">
        <v>7053</v>
      </c>
    </row>
    <row r="3308" spans="1:1" x14ac:dyDescent="0.25">
      <c r="A3308" t="s">
        <v>7054</v>
      </c>
    </row>
    <row r="3309" spans="1:1" x14ac:dyDescent="0.25">
      <c r="A3309" t="s">
        <v>7055</v>
      </c>
    </row>
    <row r="3310" spans="1:1" x14ac:dyDescent="0.25">
      <c r="A3310" t="s">
        <v>7056</v>
      </c>
    </row>
    <row r="3311" spans="1:1" x14ac:dyDescent="0.25">
      <c r="A3311" t="s">
        <v>7057</v>
      </c>
    </row>
    <row r="3312" spans="1:1" x14ac:dyDescent="0.25">
      <c r="A3312" t="s">
        <v>7058</v>
      </c>
    </row>
    <row r="3313" spans="1:1" x14ac:dyDescent="0.25">
      <c r="A3313" t="s">
        <v>7059</v>
      </c>
    </row>
    <row r="3314" spans="1:1" x14ac:dyDescent="0.25">
      <c r="A3314" t="s">
        <v>7060</v>
      </c>
    </row>
    <row r="3315" spans="1:1" x14ac:dyDescent="0.25">
      <c r="A3315" t="s">
        <v>7227</v>
      </c>
    </row>
    <row r="3316" spans="1:1" x14ac:dyDescent="0.25">
      <c r="A3316" t="s">
        <v>7061</v>
      </c>
    </row>
    <row r="3317" spans="1:1" x14ac:dyDescent="0.25">
      <c r="A3317" t="s">
        <v>7062</v>
      </c>
    </row>
    <row r="3318" spans="1:1" x14ac:dyDescent="0.25">
      <c r="A3318" t="s">
        <v>7063</v>
      </c>
    </row>
    <row r="3319" spans="1:1" x14ac:dyDescent="0.25">
      <c r="A3319" t="s">
        <v>7064</v>
      </c>
    </row>
    <row r="3320" spans="1:1" x14ac:dyDescent="0.25">
      <c r="A3320" t="s">
        <v>7065</v>
      </c>
    </row>
    <row r="3321" spans="1:1" x14ac:dyDescent="0.25">
      <c r="A3321" t="s">
        <v>7228</v>
      </c>
    </row>
    <row r="3322" spans="1:1" x14ac:dyDescent="0.25">
      <c r="A3322" t="s">
        <v>7229</v>
      </c>
    </row>
    <row r="3323" spans="1:1" x14ac:dyDescent="0.25">
      <c r="A3323" t="s">
        <v>7230</v>
      </c>
    </row>
    <row r="3324" spans="1:1" x14ac:dyDescent="0.25">
      <c r="A3324" t="s">
        <v>7231</v>
      </c>
    </row>
    <row r="3325" spans="1:1" x14ac:dyDescent="0.25">
      <c r="A3325" t="s">
        <v>7232</v>
      </c>
    </row>
    <row r="3326" spans="1:1" x14ac:dyDescent="0.25">
      <c r="A3326" t="s">
        <v>7066</v>
      </c>
    </row>
    <row r="3327" spans="1:1" x14ac:dyDescent="0.25">
      <c r="A3327" t="s">
        <v>7233</v>
      </c>
    </row>
    <row r="3328" spans="1:1" x14ac:dyDescent="0.25">
      <c r="A3328" t="s">
        <v>7234</v>
      </c>
    </row>
    <row r="3329" spans="1:1" x14ac:dyDescent="0.25">
      <c r="A3329" t="s">
        <v>7067</v>
      </c>
    </row>
    <row r="3330" spans="1:1" x14ac:dyDescent="0.25">
      <c r="A3330" t="s">
        <v>7068</v>
      </c>
    </row>
    <row r="3331" spans="1:1" x14ac:dyDescent="0.25">
      <c r="A3331" t="s">
        <v>7069</v>
      </c>
    </row>
    <row r="3332" spans="1:1" x14ac:dyDescent="0.25">
      <c r="A3332" t="s">
        <v>7070</v>
      </c>
    </row>
    <row r="3333" spans="1:1" x14ac:dyDescent="0.25">
      <c r="A3333" t="s">
        <v>7071</v>
      </c>
    </row>
    <row r="3334" spans="1:1" x14ac:dyDescent="0.25">
      <c r="A3334" t="s">
        <v>7072</v>
      </c>
    </row>
    <row r="3335" spans="1:1" x14ac:dyDescent="0.25">
      <c r="A3335" t="s">
        <v>7073</v>
      </c>
    </row>
    <row r="3336" spans="1:1" x14ac:dyDescent="0.25">
      <c r="A3336" t="s">
        <v>7074</v>
      </c>
    </row>
    <row r="3337" spans="1:1" x14ac:dyDescent="0.25">
      <c r="A3337" t="s">
        <v>7075</v>
      </c>
    </row>
    <row r="3338" spans="1:1" x14ac:dyDescent="0.25">
      <c r="A3338" t="s">
        <v>7076</v>
      </c>
    </row>
    <row r="3339" spans="1:1" x14ac:dyDescent="0.25">
      <c r="A3339" t="s">
        <v>7077</v>
      </c>
    </row>
    <row r="3340" spans="1:1" x14ac:dyDescent="0.25">
      <c r="A3340" t="s">
        <v>7078</v>
      </c>
    </row>
    <row r="3341" spans="1:1" x14ac:dyDescent="0.25">
      <c r="A3341" t="s">
        <v>7079</v>
      </c>
    </row>
    <row r="3342" spans="1:1" x14ac:dyDescent="0.25">
      <c r="A3342" t="s">
        <v>7080</v>
      </c>
    </row>
    <row r="3343" spans="1:1" x14ac:dyDescent="0.25">
      <c r="A3343" t="s">
        <v>7081</v>
      </c>
    </row>
    <row r="3344" spans="1:1" x14ac:dyDescent="0.25">
      <c r="A3344" t="s">
        <v>7235</v>
      </c>
    </row>
    <row r="3345" spans="1:1" x14ac:dyDescent="0.25">
      <c r="A3345" t="s">
        <v>7236</v>
      </c>
    </row>
    <row r="3346" spans="1:1" x14ac:dyDescent="0.25">
      <c r="A3346" t="s">
        <v>7082</v>
      </c>
    </row>
    <row r="3347" spans="1:1" x14ac:dyDescent="0.25">
      <c r="A3347" t="s">
        <v>7083</v>
      </c>
    </row>
    <row r="3348" spans="1:1" x14ac:dyDescent="0.25">
      <c r="A3348" t="s">
        <v>7084</v>
      </c>
    </row>
    <row r="3349" spans="1:1" x14ac:dyDescent="0.25">
      <c r="A3349" t="s">
        <v>7085</v>
      </c>
    </row>
    <row r="3350" spans="1:1" x14ac:dyDescent="0.25">
      <c r="A3350" t="s">
        <v>7086</v>
      </c>
    </row>
    <row r="3351" spans="1:1" x14ac:dyDescent="0.25">
      <c r="A3351" t="s">
        <v>7087</v>
      </c>
    </row>
    <row r="3352" spans="1:1" x14ac:dyDescent="0.25">
      <c r="A3352" t="s">
        <v>7088</v>
      </c>
    </row>
    <row r="3353" spans="1:1" x14ac:dyDescent="0.25">
      <c r="A3353" t="s">
        <v>7089</v>
      </c>
    </row>
    <row r="3354" spans="1:1" x14ac:dyDescent="0.25">
      <c r="A3354" t="s">
        <v>7090</v>
      </c>
    </row>
    <row r="3355" spans="1:1" x14ac:dyDescent="0.25">
      <c r="A3355" t="s">
        <v>7091</v>
      </c>
    </row>
    <row r="3356" spans="1:1" x14ac:dyDescent="0.25">
      <c r="A3356" t="s">
        <v>7092</v>
      </c>
    </row>
    <row r="3357" spans="1:1" x14ac:dyDescent="0.25">
      <c r="A3357" t="s">
        <v>7093</v>
      </c>
    </row>
    <row r="3358" spans="1:1" x14ac:dyDescent="0.25">
      <c r="A3358" t="s">
        <v>7094</v>
      </c>
    </row>
    <row r="3359" spans="1:1" x14ac:dyDescent="0.25">
      <c r="A3359" t="s">
        <v>7095</v>
      </c>
    </row>
    <row r="3360" spans="1:1" x14ac:dyDescent="0.25">
      <c r="A3360" t="s">
        <v>7096</v>
      </c>
    </row>
    <row r="3361" spans="1:1" x14ac:dyDescent="0.25">
      <c r="A3361" t="s">
        <v>7097</v>
      </c>
    </row>
    <row r="3362" spans="1:1" x14ac:dyDescent="0.25">
      <c r="A3362" t="s">
        <v>7098</v>
      </c>
    </row>
    <row r="3363" spans="1:1" x14ac:dyDescent="0.25">
      <c r="A3363" t="s">
        <v>7237</v>
      </c>
    </row>
    <row r="3364" spans="1:1" x14ac:dyDescent="0.25">
      <c r="A3364" t="s">
        <v>7099</v>
      </c>
    </row>
    <row r="3365" spans="1:1" x14ac:dyDescent="0.25">
      <c r="A3365" t="s">
        <v>7100</v>
      </c>
    </row>
    <row r="3366" spans="1:1" x14ac:dyDescent="0.25">
      <c r="A3366" t="s">
        <v>7101</v>
      </c>
    </row>
    <row r="3367" spans="1:1" x14ac:dyDescent="0.25">
      <c r="A3367" t="s">
        <v>7102</v>
      </c>
    </row>
    <row r="3368" spans="1:1" x14ac:dyDescent="0.25">
      <c r="A3368" t="s">
        <v>7103</v>
      </c>
    </row>
    <row r="3369" spans="1:1" x14ac:dyDescent="0.25">
      <c r="A3369" t="s">
        <v>7104</v>
      </c>
    </row>
    <row r="3370" spans="1:1" x14ac:dyDescent="0.25">
      <c r="A3370" t="s">
        <v>7105</v>
      </c>
    </row>
    <row r="3371" spans="1:1" x14ac:dyDescent="0.25">
      <c r="A3371" t="s">
        <v>7106</v>
      </c>
    </row>
    <row r="3372" spans="1:1" x14ac:dyDescent="0.25">
      <c r="A3372" t="s">
        <v>7107</v>
      </c>
    </row>
    <row r="3373" spans="1:1" x14ac:dyDescent="0.25">
      <c r="A3373" t="s">
        <v>7108</v>
      </c>
    </row>
    <row r="3374" spans="1:1" x14ac:dyDescent="0.25">
      <c r="A3374" t="s">
        <v>7109</v>
      </c>
    </row>
    <row r="3375" spans="1:1" x14ac:dyDescent="0.25">
      <c r="A3375" t="s">
        <v>7110</v>
      </c>
    </row>
    <row r="3376" spans="1:1" x14ac:dyDescent="0.25">
      <c r="A3376" t="s">
        <v>7111</v>
      </c>
    </row>
    <row r="3377" spans="1:1" x14ac:dyDescent="0.25">
      <c r="A3377" t="s">
        <v>7112</v>
      </c>
    </row>
    <row r="3378" spans="1:1" x14ac:dyDescent="0.25">
      <c r="A3378" t="s">
        <v>7113</v>
      </c>
    </row>
    <row r="3379" spans="1:1" x14ac:dyDescent="0.25">
      <c r="A3379" t="s">
        <v>7114</v>
      </c>
    </row>
    <row r="3380" spans="1:1" x14ac:dyDescent="0.25">
      <c r="A3380" t="s">
        <v>7115</v>
      </c>
    </row>
    <row r="3381" spans="1:1" x14ac:dyDescent="0.25">
      <c r="A3381" t="s">
        <v>7116</v>
      </c>
    </row>
    <row r="3382" spans="1:1" x14ac:dyDescent="0.25">
      <c r="A3382" t="s">
        <v>7117</v>
      </c>
    </row>
    <row r="3383" spans="1:1" x14ac:dyDescent="0.25">
      <c r="A3383" t="s">
        <v>7118</v>
      </c>
    </row>
    <row r="3384" spans="1:1" x14ac:dyDescent="0.25">
      <c r="A3384" t="s">
        <v>7119</v>
      </c>
    </row>
    <row r="3385" spans="1:1" x14ac:dyDescent="0.25">
      <c r="A3385" t="s">
        <v>7120</v>
      </c>
    </row>
    <row r="3386" spans="1:1" x14ac:dyDescent="0.25">
      <c r="A3386" t="s">
        <v>7121</v>
      </c>
    </row>
    <row r="3387" spans="1:1" x14ac:dyDescent="0.25">
      <c r="A3387" t="s">
        <v>7122</v>
      </c>
    </row>
    <row r="3388" spans="1:1" x14ac:dyDescent="0.25">
      <c r="A3388" t="s">
        <v>7123</v>
      </c>
    </row>
    <row r="3389" spans="1:1" x14ac:dyDescent="0.25">
      <c r="A3389" t="s">
        <v>7124</v>
      </c>
    </row>
    <row r="3390" spans="1:1" x14ac:dyDescent="0.25">
      <c r="A3390" t="s">
        <v>7125</v>
      </c>
    </row>
    <row r="3391" spans="1:1" x14ac:dyDescent="0.25">
      <c r="A3391" t="s">
        <v>7126</v>
      </c>
    </row>
    <row r="3392" spans="1:1" x14ac:dyDescent="0.25">
      <c r="A3392" t="s">
        <v>7127</v>
      </c>
    </row>
    <row r="3393" spans="1:1" x14ac:dyDescent="0.25">
      <c r="A3393" t="s">
        <v>7128</v>
      </c>
    </row>
    <row r="3394" spans="1:1" x14ac:dyDescent="0.25">
      <c r="A3394" t="s">
        <v>7129</v>
      </c>
    </row>
    <row r="3395" spans="1:1" x14ac:dyDescent="0.25">
      <c r="A3395" t="s">
        <v>9629</v>
      </c>
    </row>
    <row r="3396" spans="1:1" x14ac:dyDescent="0.25">
      <c r="A3396" t="s">
        <v>9630</v>
      </c>
    </row>
    <row r="3397" spans="1:1" x14ac:dyDescent="0.25">
      <c r="A3397" t="s">
        <v>7238</v>
      </c>
    </row>
    <row r="3398" spans="1:1" x14ac:dyDescent="0.25">
      <c r="A3398" t="s">
        <v>7239</v>
      </c>
    </row>
    <row r="3399" spans="1:1" x14ac:dyDescent="0.25">
      <c r="A3399" t="s">
        <v>7130</v>
      </c>
    </row>
    <row r="3400" spans="1:1" x14ac:dyDescent="0.25">
      <c r="A3400" t="s">
        <v>9631</v>
      </c>
    </row>
    <row r="3401" spans="1:1" x14ac:dyDescent="0.25">
      <c r="A3401" t="s">
        <v>9632</v>
      </c>
    </row>
    <row r="3402" spans="1:1" x14ac:dyDescent="0.25">
      <c r="A3402" t="s">
        <v>7240</v>
      </c>
    </row>
    <row r="3403" spans="1:1" x14ac:dyDescent="0.25">
      <c r="A3403" t="s">
        <v>9633</v>
      </c>
    </row>
    <row r="3404" spans="1:1" x14ac:dyDescent="0.25">
      <c r="A3404" t="s">
        <v>9634</v>
      </c>
    </row>
    <row r="3405" spans="1:1" x14ac:dyDescent="0.25">
      <c r="A3405" t="s">
        <v>9635</v>
      </c>
    </row>
    <row r="3406" spans="1:1" x14ac:dyDescent="0.25">
      <c r="A3406" t="s">
        <v>7131</v>
      </c>
    </row>
    <row r="3407" spans="1:1" x14ac:dyDescent="0.25">
      <c r="A3407" t="s">
        <v>9636</v>
      </c>
    </row>
    <row r="3408" spans="1:1" x14ac:dyDescent="0.25">
      <c r="A3408" t="s">
        <v>7132</v>
      </c>
    </row>
    <row r="3409" spans="1:1" x14ac:dyDescent="0.25">
      <c r="A3409" t="s">
        <v>7133</v>
      </c>
    </row>
    <row r="3410" spans="1:1" x14ac:dyDescent="0.25">
      <c r="A3410" t="s">
        <v>7134</v>
      </c>
    </row>
    <row r="3411" spans="1:1" x14ac:dyDescent="0.25">
      <c r="A3411" t="s">
        <v>7135</v>
      </c>
    </row>
    <row r="3412" spans="1:1" x14ac:dyDescent="0.25">
      <c r="A3412" t="s">
        <v>7136</v>
      </c>
    </row>
    <row r="3413" spans="1:1" x14ac:dyDescent="0.25">
      <c r="A3413" t="s">
        <v>7137</v>
      </c>
    </row>
    <row r="3414" spans="1:1" x14ac:dyDescent="0.25">
      <c r="A3414" t="s">
        <v>7138</v>
      </c>
    </row>
    <row r="3415" spans="1:1" x14ac:dyDescent="0.25">
      <c r="A3415" t="s">
        <v>7139</v>
      </c>
    </row>
    <row r="3416" spans="1:1" x14ac:dyDescent="0.25">
      <c r="A3416" t="s">
        <v>7140</v>
      </c>
    </row>
    <row r="3417" spans="1:1" x14ac:dyDescent="0.25">
      <c r="A3417" t="s">
        <v>7141</v>
      </c>
    </row>
    <row r="3418" spans="1:1" x14ac:dyDescent="0.25">
      <c r="A3418" t="s">
        <v>7142</v>
      </c>
    </row>
    <row r="3419" spans="1:1" x14ac:dyDescent="0.25">
      <c r="A3419" t="s">
        <v>7143</v>
      </c>
    </row>
    <row r="3420" spans="1:1" x14ac:dyDescent="0.25">
      <c r="A3420" t="s">
        <v>7144</v>
      </c>
    </row>
    <row r="3421" spans="1:1" x14ac:dyDescent="0.25">
      <c r="A3421" t="s">
        <v>9637</v>
      </c>
    </row>
    <row r="3422" spans="1:1" x14ac:dyDescent="0.25">
      <c r="A3422" t="s">
        <v>9638</v>
      </c>
    </row>
    <row r="3423" spans="1:1" x14ac:dyDescent="0.25">
      <c r="A3423" t="s">
        <v>7145</v>
      </c>
    </row>
    <row r="3424" spans="1:1" x14ac:dyDescent="0.25">
      <c r="A3424" t="s">
        <v>9639</v>
      </c>
    </row>
    <row r="3425" spans="1:1" x14ac:dyDescent="0.25">
      <c r="A3425" t="s">
        <v>9640</v>
      </c>
    </row>
    <row r="3426" spans="1:1" x14ac:dyDescent="0.25">
      <c r="A3426" t="s">
        <v>9641</v>
      </c>
    </row>
    <row r="3427" spans="1:1" x14ac:dyDescent="0.25">
      <c r="A3427" t="s">
        <v>7241</v>
      </c>
    </row>
    <row r="3428" spans="1:1" x14ac:dyDescent="0.25">
      <c r="A3428" t="s">
        <v>7242</v>
      </c>
    </row>
    <row r="3429" spans="1:1" x14ac:dyDescent="0.25">
      <c r="A3429" t="s">
        <v>7243</v>
      </c>
    </row>
    <row r="3430" spans="1:1" x14ac:dyDescent="0.25">
      <c r="A3430" t="s">
        <v>7244</v>
      </c>
    </row>
    <row r="3431" spans="1:1" x14ac:dyDescent="0.25">
      <c r="A3431" t="s">
        <v>9642</v>
      </c>
    </row>
    <row r="3432" spans="1:1" x14ac:dyDescent="0.25">
      <c r="A3432" t="s">
        <v>9643</v>
      </c>
    </row>
    <row r="3433" spans="1:1" x14ac:dyDescent="0.25">
      <c r="A3433" t="s">
        <v>9644</v>
      </c>
    </row>
    <row r="3434" spans="1:1" x14ac:dyDescent="0.25">
      <c r="A3434" t="s">
        <v>9645</v>
      </c>
    </row>
    <row r="3435" spans="1:1" x14ac:dyDescent="0.25">
      <c r="A3435" t="s">
        <v>9646</v>
      </c>
    </row>
    <row r="3436" spans="1:1" x14ac:dyDescent="0.25">
      <c r="A3436" t="s">
        <v>9647</v>
      </c>
    </row>
    <row r="3437" spans="1:1" x14ac:dyDescent="0.25">
      <c r="A3437" t="s">
        <v>9648</v>
      </c>
    </row>
    <row r="3438" spans="1:1" x14ac:dyDescent="0.25">
      <c r="A3438" t="s">
        <v>9649</v>
      </c>
    </row>
    <row r="3439" spans="1:1" x14ac:dyDescent="0.25">
      <c r="A3439" t="s">
        <v>9650</v>
      </c>
    </row>
    <row r="3440" spans="1:1" x14ac:dyDescent="0.25">
      <c r="A3440" t="s">
        <v>9651</v>
      </c>
    </row>
    <row r="3441" spans="1:1" x14ac:dyDescent="0.25">
      <c r="A3441" t="s">
        <v>9652</v>
      </c>
    </row>
    <row r="3442" spans="1:1" x14ac:dyDescent="0.25">
      <c r="A3442" t="s">
        <v>7245</v>
      </c>
    </row>
    <row r="3443" spans="1:1" x14ac:dyDescent="0.25">
      <c r="A3443" t="s">
        <v>7246</v>
      </c>
    </row>
    <row r="3444" spans="1:1" x14ac:dyDescent="0.25">
      <c r="A3444" t="s">
        <v>7247</v>
      </c>
    </row>
    <row r="3445" spans="1:1" x14ac:dyDescent="0.25">
      <c r="A3445" t="s">
        <v>7248</v>
      </c>
    </row>
    <row r="3446" spans="1:1" x14ac:dyDescent="0.25">
      <c r="A3446" t="s">
        <v>7146</v>
      </c>
    </row>
    <row r="3447" spans="1:1" x14ac:dyDescent="0.25">
      <c r="A3447" t="s">
        <v>7147</v>
      </c>
    </row>
    <row r="3448" spans="1:1" x14ac:dyDescent="0.25">
      <c r="A3448" t="s">
        <v>7249</v>
      </c>
    </row>
    <row r="3449" spans="1:1" x14ac:dyDescent="0.25">
      <c r="A3449" t="s">
        <v>7250</v>
      </c>
    </row>
    <row r="3450" spans="1:1" x14ac:dyDescent="0.25">
      <c r="A3450" t="s">
        <v>7251</v>
      </c>
    </row>
    <row r="3451" spans="1:1" x14ac:dyDescent="0.25">
      <c r="A3451" t="s">
        <v>9653</v>
      </c>
    </row>
    <row r="3452" spans="1:1" x14ac:dyDescent="0.25">
      <c r="A3452" t="s">
        <v>9654</v>
      </c>
    </row>
    <row r="3453" spans="1:1" x14ac:dyDescent="0.25">
      <c r="A3453" t="s">
        <v>9655</v>
      </c>
    </row>
    <row r="3454" spans="1:1" x14ac:dyDescent="0.25">
      <c r="A3454" t="s">
        <v>9656</v>
      </c>
    </row>
    <row r="3455" spans="1:1" x14ac:dyDescent="0.25">
      <c r="A3455" t="s">
        <v>9657</v>
      </c>
    </row>
    <row r="3456" spans="1:1" x14ac:dyDescent="0.25">
      <c r="A3456" t="s">
        <v>7148</v>
      </c>
    </row>
    <row r="3457" spans="1:1" x14ac:dyDescent="0.25">
      <c r="A3457" t="s">
        <v>7149</v>
      </c>
    </row>
    <row r="3458" spans="1:1" x14ac:dyDescent="0.25">
      <c r="A3458" t="s">
        <v>7150</v>
      </c>
    </row>
    <row r="3459" spans="1:1" x14ac:dyDescent="0.25">
      <c r="A3459" t="s">
        <v>9658</v>
      </c>
    </row>
    <row r="3460" spans="1:1" x14ac:dyDescent="0.25">
      <c r="A3460" t="s">
        <v>9659</v>
      </c>
    </row>
    <row r="3461" spans="1:1" x14ac:dyDescent="0.25">
      <c r="A3461" t="s">
        <v>9660</v>
      </c>
    </row>
    <row r="3462" spans="1:1" x14ac:dyDescent="0.25">
      <c r="A3462" t="s">
        <v>9661</v>
      </c>
    </row>
    <row r="3463" spans="1:1" x14ac:dyDescent="0.25">
      <c r="A3463" t="s">
        <v>9662</v>
      </c>
    </row>
    <row r="3464" spans="1:1" x14ac:dyDescent="0.25">
      <c r="A3464" t="s">
        <v>9663</v>
      </c>
    </row>
    <row r="3465" spans="1:1" x14ac:dyDescent="0.25">
      <c r="A3465" t="s">
        <v>9664</v>
      </c>
    </row>
    <row r="3466" spans="1:1" x14ac:dyDescent="0.25">
      <c r="A3466" t="s">
        <v>9665</v>
      </c>
    </row>
    <row r="3467" spans="1:1" x14ac:dyDescent="0.25">
      <c r="A3467" t="s">
        <v>9666</v>
      </c>
    </row>
    <row r="3468" spans="1:1" x14ac:dyDescent="0.25">
      <c r="A3468" t="s">
        <v>9667</v>
      </c>
    </row>
    <row r="3469" spans="1:1" x14ac:dyDescent="0.25">
      <c r="A3469" t="s">
        <v>9668</v>
      </c>
    </row>
    <row r="3470" spans="1:1" x14ac:dyDescent="0.25">
      <c r="A3470" t="s">
        <v>9669</v>
      </c>
    </row>
    <row r="3471" spans="1:1" x14ac:dyDescent="0.25">
      <c r="A3471" t="s">
        <v>9670</v>
      </c>
    </row>
    <row r="3472" spans="1:1" x14ac:dyDescent="0.25">
      <c r="A3472" t="s">
        <v>9671</v>
      </c>
    </row>
    <row r="3473" spans="1:1" x14ac:dyDescent="0.25">
      <c r="A3473" t="s">
        <v>9672</v>
      </c>
    </row>
    <row r="3474" spans="1:1" x14ac:dyDescent="0.25">
      <c r="A3474" t="s">
        <v>9673</v>
      </c>
    </row>
    <row r="3475" spans="1:1" x14ac:dyDescent="0.25">
      <c r="A3475" t="s">
        <v>9674</v>
      </c>
    </row>
    <row r="3476" spans="1:1" x14ac:dyDescent="0.25">
      <c r="A3476" t="s">
        <v>9675</v>
      </c>
    </row>
    <row r="3477" spans="1:1" x14ac:dyDescent="0.25">
      <c r="A3477" t="s">
        <v>9676</v>
      </c>
    </row>
    <row r="3478" spans="1:1" x14ac:dyDescent="0.25">
      <c r="A3478" t="s">
        <v>9677</v>
      </c>
    </row>
    <row r="3479" spans="1:1" x14ac:dyDescent="0.25">
      <c r="A3479" t="s">
        <v>9678</v>
      </c>
    </row>
    <row r="3480" spans="1:1" x14ac:dyDescent="0.25">
      <c r="A3480" t="s">
        <v>7151</v>
      </c>
    </row>
    <row r="3481" spans="1:1" x14ac:dyDescent="0.25">
      <c r="A3481" t="s">
        <v>7152</v>
      </c>
    </row>
    <row r="3482" spans="1:1" x14ac:dyDescent="0.25">
      <c r="A3482" t="s">
        <v>7153</v>
      </c>
    </row>
    <row r="3483" spans="1:1" x14ac:dyDescent="0.25">
      <c r="A3483" t="s">
        <v>7154</v>
      </c>
    </row>
    <row r="3484" spans="1:1" x14ac:dyDescent="0.25">
      <c r="A3484" t="s">
        <v>7155</v>
      </c>
    </row>
    <row r="3485" spans="1:1" x14ac:dyDescent="0.25">
      <c r="A3485" t="s">
        <v>7156</v>
      </c>
    </row>
    <row r="3486" spans="1:1" x14ac:dyDescent="0.25">
      <c r="A3486" t="s">
        <v>7157</v>
      </c>
    </row>
    <row r="3487" spans="1:1" x14ac:dyDescent="0.25">
      <c r="A3487" t="s">
        <v>7158</v>
      </c>
    </row>
    <row r="3488" spans="1:1" x14ac:dyDescent="0.25">
      <c r="A3488" t="s">
        <v>7159</v>
      </c>
    </row>
    <row r="3489" spans="1:1" x14ac:dyDescent="0.25">
      <c r="A3489" t="s">
        <v>7160</v>
      </c>
    </row>
    <row r="3490" spans="1:1" x14ac:dyDescent="0.25">
      <c r="A3490" t="s">
        <v>7161</v>
      </c>
    </row>
    <row r="3491" spans="1:1" x14ac:dyDescent="0.25">
      <c r="A3491" t="s">
        <v>7252</v>
      </c>
    </row>
    <row r="3492" spans="1:1" x14ac:dyDescent="0.25">
      <c r="A3492" t="s">
        <v>7253</v>
      </c>
    </row>
    <row r="3493" spans="1:1" x14ac:dyDescent="0.25">
      <c r="A3493" t="s">
        <v>9679</v>
      </c>
    </row>
    <row r="3494" spans="1:1" x14ac:dyDescent="0.25">
      <c r="A3494" t="s">
        <v>7254</v>
      </c>
    </row>
    <row r="3495" spans="1:1" x14ac:dyDescent="0.25">
      <c r="A3495" t="s">
        <v>7255</v>
      </c>
    </row>
    <row r="3496" spans="1:1" x14ac:dyDescent="0.25">
      <c r="A3496" t="s">
        <v>7256</v>
      </c>
    </row>
    <row r="3497" spans="1:1" x14ac:dyDescent="0.25">
      <c r="A3497" t="s">
        <v>7162</v>
      </c>
    </row>
    <row r="3498" spans="1:1" x14ac:dyDescent="0.25">
      <c r="A3498" t="s">
        <v>7257</v>
      </c>
    </row>
    <row r="3499" spans="1:1" x14ac:dyDescent="0.25">
      <c r="A3499" t="s">
        <v>9680</v>
      </c>
    </row>
    <row r="3500" spans="1:1" x14ac:dyDescent="0.25">
      <c r="A3500" t="s">
        <v>7258</v>
      </c>
    </row>
    <row r="3501" spans="1:1" x14ac:dyDescent="0.25">
      <c r="A3501" t="s">
        <v>7259</v>
      </c>
    </row>
    <row r="3502" spans="1:1" x14ac:dyDescent="0.25">
      <c r="A3502" t="s">
        <v>7260</v>
      </c>
    </row>
    <row r="3503" spans="1:1" x14ac:dyDescent="0.25">
      <c r="A3503" t="s">
        <v>7163</v>
      </c>
    </row>
    <row r="3504" spans="1:1" x14ac:dyDescent="0.25">
      <c r="A3504" t="s">
        <v>9681</v>
      </c>
    </row>
    <row r="3505" spans="1:1" x14ac:dyDescent="0.25">
      <c r="A3505" t="s">
        <v>9682</v>
      </c>
    </row>
    <row r="3506" spans="1:1" x14ac:dyDescent="0.25">
      <c r="A3506" t="s">
        <v>7164</v>
      </c>
    </row>
    <row r="3507" spans="1:1" x14ac:dyDescent="0.25">
      <c r="A3507" t="s">
        <v>7165</v>
      </c>
    </row>
    <row r="3508" spans="1:1" x14ac:dyDescent="0.25">
      <c r="A3508" t="s">
        <v>7166</v>
      </c>
    </row>
    <row r="3509" spans="1:1" x14ac:dyDescent="0.25">
      <c r="A3509" t="s">
        <v>7261</v>
      </c>
    </row>
    <row r="3510" spans="1:1" x14ac:dyDescent="0.25">
      <c r="A3510" t="s">
        <v>7262</v>
      </c>
    </row>
    <row r="3511" spans="1:1" x14ac:dyDescent="0.25">
      <c r="A3511" t="s">
        <v>9683</v>
      </c>
    </row>
    <row r="3512" spans="1:1" x14ac:dyDescent="0.25">
      <c r="A3512" t="s">
        <v>9684</v>
      </c>
    </row>
    <row r="3513" spans="1:1" x14ac:dyDescent="0.25">
      <c r="A3513" t="s">
        <v>7263</v>
      </c>
    </row>
    <row r="3514" spans="1:1" x14ac:dyDescent="0.25">
      <c r="A3514" t="s">
        <v>9685</v>
      </c>
    </row>
    <row r="3515" spans="1:1" x14ac:dyDescent="0.25">
      <c r="A3515" t="s">
        <v>7264</v>
      </c>
    </row>
    <row r="3516" spans="1:1" x14ac:dyDescent="0.25">
      <c r="A3516" t="s">
        <v>7265</v>
      </c>
    </row>
    <row r="3517" spans="1:1" x14ac:dyDescent="0.25">
      <c r="A3517" t="s">
        <v>7266</v>
      </c>
    </row>
    <row r="3518" spans="1:1" x14ac:dyDescent="0.25">
      <c r="A3518" t="s">
        <v>7267</v>
      </c>
    </row>
    <row r="3519" spans="1:1" x14ac:dyDescent="0.25">
      <c r="A3519" t="s">
        <v>7268</v>
      </c>
    </row>
    <row r="3520" spans="1:1" x14ac:dyDescent="0.25">
      <c r="A3520" t="s">
        <v>7269</v>
      </c>
    </row>
    <row r="3521" spans="1:1" x14ac:dyDescent="0.25">
      <c r="A3521" t="s">
        <v>9686</v>
      </c>
    </row>
    <row r="3522" spans="1:1" x14ac:dyDescent="0.25">
      <c r="A3522" t="s">
        <v>9687</v>
      </c>
    </row>
    <row r="3523" spans="1:1" x14ac:dyDescent="0.25">
      <c r="A3523" t="s">
        <v>9688</v>
      </c>
    </row>
    <row r="3524" spans="1:1" x14ac:dyDescent="0.25">
      <c r="A3524" t="s">
        <v>7270</v>
      </c>
    </row>
    <row r="3525" spans="1:1" x14ac:dyDescent="0.25">
      <c r="A3525" t="s">
        <v>7167</v>
      </c>
    </row>
    <row r="3526" spans="1:1" x14ac:dyDescent="0.25">
      <c r="A3526" t="s">
        <v>7271</v>
      </c>
    </row>
    <row r="3527" spans="1:1" x14ac:dyDescent="0.25">
      <c r="A3527" t="s">
        <v>7272</v>
      </c>
    </row>
    <row r="3528" spans="1:1" x14ac:dyDescent="0.25">
      <c r="A3528" t="s">
        <v>7273</v>
      </c>
    </row>
    <row r="3529" spans="1:1" x14ac:dyDescent="0.25">
      <c r="A3529" t="s">
        <v>7168</v>
      </c>
    </row>
    <row r="3530" spans="1:1" x14ac:dyDescent="0.25">
      <c r="A3530" t="s">
        <v>7274</v>
      </c>
    </row>
    <row r="3531" spans="1:1" x14ac:dyDescent="0.25">
      <c r="A3531" t="s">
        <v>7169</v>
      </c>
    </row>
    <row r="3532" spans="1:1" x14ac:dyDescent="0.25">
      <c r="A3532" t="s">
        <v>9689</v>
      </c>
    </row>
    <row r="3533" spans="1:1" x14ac:dyDescent="0.25">
      <c r="A3533" t="s">
        <v>7275</v>
      </c>
    </row>
    <row r="3534" spans="1:1" x14ac:dyDescent="0.25">
      <c r="A3534" t="s">
        <v>9690</v>
      </c>
    </row>
    <row r="3535" spans="1:1" x14ac:dyDescent="0.25">
      <c r="A3535" t="s">
        <v>9691</v>
      </c>
    </row>
    <row r="3536" spans="1:1" x14ac:dyDescent="0.25">
      <c r="A3536" t="s">
        <v>7170</v>
      </c>
    </row>
    <row r="3537" spans="1:1" x14ac:dyDescent="0.25">
      <c r="A3537" t="s">
        <v>9692</v>
      </c>
    </row>
    <row r="3538" spans="1:1" x14ac:dyDescent="0.25">
      <c r="A3538" t="s">
        <v>9693</v>
      </c>
    </row>
    <row r="3539" spans="1:1" x14ac:dyDescent="0.25">
      <c r="A3539" t="s">
        <v>7276</v>
      </c>
    </row>
    <row r="3540" spans="1:1" x14ac:dyDescent="0.25">
      <c r="A3540" t="s">
        <v>9694</v>
      </c>
    </row>
    <row r="3541" spans="1:1" x14ac:dyDescent="0.25">
      <c r="A3541" t="s">
        <v>7277</v>
      </c>
    </row>
    <row r="3542" spans="1:1" x14ac:dyDescent="0.25">
      <c r="A3542" t="s">
        <v>7278</v>
      </c>
    </row>
    <row r="3543" spans="1:1" x14ac:dyDescent="0.25">
      <c r="A3543" t="s">
        <v>7279</v>
      </c>
    </row>
    <row r="3544" spans="1:1" x14ac:dyDescent="0.25">
      <c r="A3544" t="s">
        <v>7280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1606F-9B7D-42D8-8CF7-210FF4718017}">
  <sheetPr codeName="List27"/>
  <dimension ref="A1"/>
  <sheetViews>
    <sheetView workbookViewId="0"/>
  </sheetViews>
  <sheetFormatPr defaultRowHeight="15" x14ac:dyDescent="0.25"/>
  <cols>
    <col min="1" max="1" width="41.7109375" customWidth="1"/>
  </cols>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C383D3-3CD7-48FA-985D-5CF0714E5719}">
  <sheetPr codeName="List1">
    <tabColor rgb="FF92D050"/>
  </sheetPr>
  <dimension ref="A1:AH833"/>
  <sheetViews>
    <sheetView zoomScale="70" zoomScaleNormal="70" zoomScaleSheetLayoutView="100" workbookViewId="0">
      <selection activeCell="H19" sqref="H19"/>
    </sheetView>
  </sheetViews>
  <sheetFormatPr defaultColWidth="9.140625" defaultRowHeight="15" x14ac:dyDescent="0.25"/>
  <cols>
    <col min="1" max="1" width="7.28515625" style="1" bestFit="1" customWidth="1"/>
    <col min="2" max="2" width="19.7109375" style="1" bestFit="1" customWidth="1"/>
    <col min="3" max="3" width="21.140625" style="1" bestFit="1" customWidth="1"/>
    <col min="4" max="4" width="38.42578125" style="1" bestFit="1" customWidth="1"/>
    <col min="5" max="5" width="30" style="1" bestFit="1" customWidth="1"/>
    <col min="6" max="6" width="43.5703125" style="1" bestFit="1" customWidth="1"/>
    <col min="7" max="7" width="13.140625" style="1" customWidth="1"/>
    <col min="8" max="8" width="10.7109375" style="1" customWidth="1"/>
    <col min="9" max="9" width="9.85546875" style="1" bestFit="1" customWidth="1"/>
    <col min="10" max="10" width="17.5703125" style="1" bestFit="1" customWidth="1"/>
    <col min="11" max="11" width="19.140625" style="1" customWidth="1"/>
    <col min="12" max="13" width="14" style="1" bestFit="1" customWidth="1"/>
    <col min="14" max="14" width="18.7109375" style="1" customWidth="1"/>
    <col min="15" max="15" width="19.5703125" style="1" customWidth="1"/>
    <col min="16" max="16" width="13" style="1" customWidth="1"/>
    <col min="17" max="17" width="40.7109375" style="1" bestFit="1" customWidth="1"/>
    <col min="18" max="18" width="60" style="1" customWidth="1"/>
    <col min="19" max="21" width="3.28515625" style="1" customWidth="1"/>
    <col min="22" max="22" width="16.85546875" style="1" customWidth="1"/>
    <col min="23" max="23" width="11" style="1" customWidth="1"/>
    <col min="24" max="24" width="30.5703125" style="1" customWidth="1"/>
    <col min="25" max="26" width="44.85546875" style="1" customWidth="1"/>
    <col min="27" max="27" width="30.85546875" style="1" customWidth="1"/>
    <col min="28" max="28" width="18.28515625" style="1" customWidth="1"/>
    <col min="29" max="29" width="46.28515625" style="1" customWidth="1"/>
    <col min="30" max="30" width="9.140625" style="1"/>
    <col min="31" max="31" width="21.42578125" style="1" customWidth="1"/>
    <col min="32" max="32" width="24.28515625" style="1" customWidth="1"/>
    <col min="33" max="33" width="9.140625" style="1"/>
    <col min="34" max="34" width="15.85546875" style="1" customWidth="1"/>
    <col min="35" max="16384" width="9.140625" style="1"/>
  </cols>
  <sheetData>
    <row r="1" spans="1:34" ht="15" customHeight="1" x14ac:dyDescent="0.25">
      <c r="A1" s="108"/>
      <c r="B1" s="108"/>
      <c r="C1" s="108"/>
      <c r="D1" s="108"/>
      <c r="E1" s="108"/>
      <c r="F1" s="108"/>
      <c r="G1" s="108"/>
      <c r="H1" s="108"/>
      <c r="I1" s="108"/>
      <c r="J1" s="108"/>
      <c r="K1" s="108"/>
      <c r="L1" s="108"/>
      <c r="M1" s="20"/>
      <c r="N1" s="20"/>
      <c r="O1" s="20"/>
      <c r="P1" s="20"/>
      <c r="Q1" s="20"/>
      <c r="R1" s="20"/>
      <c r="S1" s="20"/>
      <c r="T1" s="20"/>
      <c r="U1" s="20"/>
    </row>
    <row r="2" spans="1:34" x14ac:dyDescent="0.25">
      <c r="A2" s="108"/>
      <c r="B2" s="108"/>
      <c r="C2" s="108"/>
      <c r="D2" s="108"/>
      <c r="E2" s="108"/>
      <c r="F2" s="108"/>
      <c r="G2" s="108"/>
      <c r="H2" s="108"/>
      <c r="I2" s="108"/>
      <c r="J2" s="108"/>
      <c r="K2" s="108"/>
      <c r="L2" s="108"/>
      <c r="M2" s="20"/>
      <c r="N2" s="20"/>
      <c r="O2" s="20"/>
      <c r="P2" s="20"/>
      <c r="Q2" s="20"/>
      <c r="R2" s="20"/>
      <c r="S2" s="20"/>
      <c r="T2" s="20"/>
      <c r="U2" s="20"/>
    </row>
    <row r="3" spans="1:34" x14ac:dyDescent="0.25">
      <c r="A3" s="108"/>
      <c r="B3" s="108"/>
      <c r="C3" s="108"/>
      <c r="D3" s="108"/>
      <c r="E3" s="108"/>
      <c r="F3" s="108"/>
      <c r="G3" s="108"/>
      <c r="H3" s="108"/>
      <c r="I3" s="108"/>
      <c r="J3" s="108"/>
      <c r="K3" s="108"/>
      <c r="L3" s="108"/>
      <c r="M3" s="20"/>
      <c r="N3" s="20"/>
      <c r="O3" s="20"/>
      <c r="P3" s="20"/>
      <c r="Q3" s="20"/>
      <c r="R3" s="20"/>
      <c r="S3" s="20"/>
      <c r="T3" s="20"/>
      <c r="U3" s="20"/>
    </row>
    <row r="4" spans="1:34" x14ac:dyDescent="0.25">
      <c r="A4" s="108"/>
      <c r="B4" s="108"/>
      <c r="C4" s="108"/>
      <c r="D4" s="108"/>
      <c r="E4" s="108"/>
      <c r="F4" s="108"/>
      <c r="G4" s="108"/>
      <c r="H4" s="108"/>
      <c r="I4" s="108"/>
      <c r="J4" s="108"/>
      <c r="K4" s="108"/>
      <c r="L4" s="108"/>
      <c r="M4" s="20"/>
      <c r="N4" s="20"/>
      <c r="O4" s="20"/>
      <c r="P4" s="20"/>
      <c r="Q4" s="20"/>
      <c r="R4" s="20"/>
      <c r="S4" s="20"/>
      <c r="T4" s="20"/>
      <c r="U4" s="20"/>
    </row>
    <row r="5" spans="1:34" x14ac:dyDescent="0.25">
      <c r="A5" s="108"/>
      <c r="B5" s="108"/>
      <c r="C5" s="108"/>
      <c r="D5" s="108"/>
      <c r="E5" s="108"/>
      <c r="F5" s="108"/>
      <c r="G5" s="108"/>
      <c r="H5" s="108"/>
      <c r="I5" s="108"/>
      <c r="J5" s="108"/>
      <c r="K5" s="108"/>
      <c r="L5" s="108"/>
      <c r="M5" s="20"/>
      <c r="N5" s="20"/>
      <c r="O5" s="20"/>
      <c r="P5" s="20"/>
      <c r="Q5" s="20"/>
      <c r="R5" s="20"/>
      <c r="S5" s="20"/>
      <c r="T5" s="20"/>
      <c r="U5" s="20"/>
    </row>
    <row r="6" spans="1:34" x14ac:dyDescent="0.25">
      <c r="H6"/>
    </row>
    <row r="7" spans="1:34" x14ac:dyDescent="0.25">
      <c r="H7"/>
    </row>
    <row r="8" spans="1:34" x14ac:dyDescent="0.25">
      <c r="H8"/>
    </row>
    <row r="9" spans="1:34" x14ac:dyDescent="0.25">
      <c r="H9"/>
      <c r="L9" s="13"/>
    </row>
    <row r="10" spans="1:34" x14ac:dyDescent="0.25">
      <c r="L10" s="13"/>
    </row>
    <row r="13" spans="1:34" x14ac:dyDescent="0.25">
      <c r="A13" s="1" t="s">
        <v>36</v>
      </c>
      <c r="B13" s="1" t="s">
        <v>66</v>
      </c>
      <c r="C13" s="1" t="s">
        <v>67</v>
      </c>
      <c r="D13" t="s">
        <v>68</v>
      </c>
      <c r="E13" t="s">
        <v>69</v>
      </c>
      <c r="F13" t="s">
        <v>70</v>
      </c>
      <c r="G13" s="1" t="s">
        <v>71</v>
      </c>
      <c r="H13" s="1" t="s">
        <v>72</v>
      </c>
      <c r="I13" s="1" t="s">
        <v>73</v>
      </c>
      <c r="J13" s="1" t="s">
        <v>8</v>
      </c>
      <c r="K13" s="1" t="s">
        <v>74</v>
      </c>
      <c r="L13" s="13" t="s">
        <v>75</v>
      </c>
      <c r="M13" s="13" t="s">
        <v>76</v>
      </c>
      <c r="N13" s="13" t="s">
        <v>77</v>
      </c>
      <c r="O13" s="13" t="s">
        <v>78</v>
      </c>
      <c r="P13" s="13" t="s">
        <v>79</v>
      </c>
      <c r="Q13" s="1" t="s">
        <v>26</v>
      </c>
      <c r="R13" s="1" t="s">
        <v>27</v>
      </c>
      <c r="S13"/>
      <c r="T13"/>
      <c r="U13"/>
      <c r="W13" s="1" t="s">
        <v>80</v>
      </c>
      <c r="X13" s="1" t="s">
        <v>81</v>
      </c>
      <c r="Y13" s="1" t="s">
        <v>82</v>
      </c>
      <c r="Z13" s="1" t="s">
        <v>83</v>
      </c>
      <c r="AA13" s="1" t="s">
        <v>84</v>
      </c>
      <c r="AB13" s="1" t="s">
        <v>85</v>
      </c>
      <c r="AC13" s="1" t="s">
        <v>86</v>
      </c>
      <c r="AE13" s="1" t="s">
        <v>80</v>
      </c>
      <c r="AF13" s="1" t="s">
        <v>81</v>
      </c>
      <c r="AH13" s="1" t="s">
        <v>80</v>
      </c>
    </row>
    <row r="14" spans="1:34" x14ac:dyDescent="0.25">
      <c r="A14" s="1">
        <v>0</v>
      </c>
      <c r="B14" s="1">
        <v>0</v>
      </c>
      <c r="C14" s="1" t="str">
        <f>INDEX(DB_DI_SYS_NAMES[],1,2)</f>
        <v>CTRL_AND_SYNC</v>
      </c>
      <c r="D14" s="3" t="s">
        <v>87</v>
      </c>
      <c r="E14" s="3"/>
      <c r="F14" s="10" t="s">
        <v>6803</v>
      </c>
      <c r="G14" s="10" t="s">
        <v>6804</v>
      </c>
      <c r="H14" s="10" t="s">
        <v>6805</v>
      </c>
      <c r="I14" s="1" t="b">
        <v>1</v>
      </c>
      <c r="J14" s="1" t="s">
        <v>6332</v>
      </c>
      <c r="K14" s="1">
        <v>0</v>
      </c>
      <c r="L14" s="1" t="s">
        <v>89</v>
      </c>
      <c r="M14" s="1" t="s">
        <v>90</v>
      </c>
      <c r="N14" s="1" t="b">
        <v>1</v>
      </c>
      <c r="O14" s="1" t="b">
        <v>0</v>
      </c>
      <c r="P14" s="1">
        <v>392</v>
      </c>
      <c r="Q14" s="1" t="str" cm="1">
        <f t="array" ref="Q14">IF(DB_DI[[#This Row],[ALM CONFIG]]=$AH$15,INDEX(DB_ALM[],DB_DI[[#This Row],[ALM ID]]+1,7),"")</f>
        <v>Vedlikeholdsmodus aktivert (-S100)</v>
      </c>
      <c r="R14" s="1" t="str" cm="1">
        <f t="array" ref="R14">IF(DB_DI[[#This Row],[ALM CONFIG]]=$AH$15,INDEX(DB_ALM[],DB_DI[[#This Row],[ALM ID]]+1,8),"")</f>
        <v>Enable</v>
      </c>
      <c r="S14"/>
      <c r="T14"/>
      <c r="U14"/>
      <c r="W14" s="1">
        <v>1</v>
      </c>
      <c r="X14" s="1" t="s">
        <v>91</v>
      </c>
      <c r="Y14" s="1" t="str">
        <f t="shared" ref="Y14:Y32" si="0">CONCATENATE("DT_DIGITAL_INPUT_",X14)</f>
        <v>DT_DIGITAL_INPUT_CTRL_AND_SYNC</v>
      </c>
      <c r="Z14" s="1" t="s">
        <v>91</v>
      </c>
      <c r="AA14" s="1" t="s">
        <v>92</v>
      </c>
      <c r="AB14" s="1">
        <f>LEN(DB_DI_SYS_NAMES[[#This Row],[HMI SYSTEM NAME]])</f>
        <v>27</v>
      </c>
      <c r="AC14" s="1" t="str">
        <f>CONCATENATE("DT_SIMULATOR_DIGITAL_OUTPUT_",DB_DI_SYS_NAMES[[#This Row],[SYS PLC SHORT NAME]])</f>
        <v>DT_SIMULATOR_DIGITAL_OUTPUT_CTRL_AND_SYNC</v>
      </c>
      <c r="AE14" s="1">
        <v>0</v>
      </c>
      <c r="AF14" s="1" t="s">
        <v>93</v>
      </c>
      <c r="AH14" s="1" t="b">
        <v>0</v>
      </c>
    </row>
    <row r="15" spans="1:34" x14ac:dyDescent="0.25">
      <c r="A15" s="1">
        <v>1</v>
      </c>
      <c r="B15" s="1">
        <v>1</v>
      </c>
      <c r="C15" s="1" t="str">
        <f>INDEX(DB_DI_SYS_NAMES[],1,2)</f>
        <v>CTRL_AND_SYNC</v>
      </c>
      <c r="D15" s="3" t="s">
        <v>94</v>
      </c>
      <c r="E15" s="3" t="s">
        <v>6802</v>
      </c>
      <c r="F15" s="3" t="s">
        <v>96</v>
      </c>
      <c r="G15" s="3"/>
      <c r="H15" s="4"/>
      <c r="L15" s="1" t="s">
        <v>89</v>
      </c>
      <c r="M15" s="1" t="s">
        <v>97</v>
      </c>
      <c r="N15" s="1" t="b">
        <v>0</v>
      </c>
      <c r="O15" s="1" t="b">
        <v>0</v>
      </c>
      <c r="P15" s="1">
        <v>-1</v>
      </c>
      <c r="Q15" s="1" t="str" cm="1">
        <f t="array" ref="Q15">IF(DB_DI[[#This Row],[ALM CONFIG]]=$AH$15,INDEX(DB_ALM[],DB_DI[[#This Row],[ALM ID]]+1,7),"")</f>
        <v/>
      </c>
      <c r="R15" s="1" t="str" cm="1">
        <f t="array" ref="R15">IF(DB_DI[[#This Row],[ALM CONFIG]]=$AH$15,INDEX(DB_ALM[],DB_DI[[#This Row],[ALM ID]]+1,8),"")</f>
        <v/>
      </c>
      <c r="S15" s="2"/>
      <c r="T15" s="2"/>
      <c r="U15" s="2"/>
      <c r="W15" s="1">
        <v>2</v>
      </c>
      <c r="X15" s="1" t="s">
        <v>65</v>
      </c>
      <c r="Y15" s="1" t="str">
        <f t="shared" si="0"/>
        <v>DT_DIGITAL_INPUT_AUX_SUPPLY</v>
      </c>
      <c r="Z15" s="1" t="s">
        <v>65</v>
      </c>
      <c r="AA15" s="1" t="s">
        <v>98</v>
      </c>
      <c r="AB15" s="1">
        <f>LEN(DB_DI_SYS_NAMES[[#This Row],[HMI SYSTEM NAME]])</f>
        <v>25</v>
      </c>
      <c r="AC15" s="1" t="str">
        <f>CONCATENATE("DT_SIMULATOR_DIGITAL_OUTPUT_",DB_DI_SYS_NAMES[[#This Row],[SYS PLC SHORT NAME]])</f>
        <v>DT_SIMULATOR_DIGITAL_OUTPUT_AUX_SUPPLY</v>
      </c>
      <c r="AE15" s="1">
        <v>1</v>
      </c>
      <c r="AF15" s="1" t="s">
        <v>89</v>
      </c>
      <c r="AH15" s="1" t="b">
        <v>1</v>
      </c>
    </row>
    <row r="16" spans="1:34" x14ac:dyDescent="0.25">
      <c r="A16" s="1">
        <v>2</v>
      </c>
      <c r="B16" s="1">
        <v>2</v>
      </c>
      <c r="C16" s="1" t="str">
        <f>INDEX(DB_DI_SYS_NAMES[],1,2)</f>
        <v>CTRL_AND_SYNC</v>
      </c>
      <c r="D16" s="3" t="s">
        <v>99</v>
      </c>
      <c r="E16" s="3" t="s">
        <v>6511</v>
      </c>
      <c r="F16" s="3" t="s">
        <v>100</v>
      </c>
      <c r="G16" s="3"/>
      <c r="H16" s="4"/>
      <c r="L16" s="1" t="s">
        <v>89</v>
      </c>
      <c r="M16" s="1" t="s">
        <v>97</v>
      </c>
      <c r="N16" s="1" t="b">
        <v>0</v>
      </c>
      <c r="O16" s="1" t="b">
        <v>0</v>
      </c>
      <c r="P16" s="1">
        <v>-1</v>
      </c>
      <c r="Q16" s="1" t="str" cm="1">
        <f t="array" ref="Q16">IF(DB_DI[[#This Row],[ALM CONFIG]]=$AH$15,INDEX(DB_ALM[],DB_DI[[#This Row],[ALM ID]]+1,7),"")</f>
        <v/>
      </c>
      <c r="R16" s="1" t="str" cm="1">
        <f t="array" ref="R16">IF(DB_DI[[#This Row],[ALM CONFIG]]=$AH$15,INDEX(DB_ALM[],DB_DI[[#This Row],[ALM ID]]+1,8),"")</f>
        <v/>
      </c>
      <c r="S16" s="2"/>
      <c r="T16" s="2"/>
      <c r="U16" s="2"/>
      <c r="W16" s="1">
        <v>3</v>
      </c>
      <c r="X16" s="1" t="s">
        <v>101</v>
      </c>
      <c r="Y16" s="1" t="str">
        <f t="shared" si="0"/>
        <v>DT_DIGITAL_INPUT_GEN_CUBICLE</v>
      </c>
      <c r="Z16" s="1" t="s">
        <v>101</v>
      </c>
      <c r="AB16" s="1">
        <f>LEN(DB_DI_SYS_NAMES[[#This Row],[HMI SYSTEM NAME]])</f>
        <v>0</v>
      </c>
      <c r="AC16" s="1" t="str">
        <f>CONCATENATE("DT_SIMULATOR_DIGITAL_OUTPUT_",DB_DI_SYS_NAMES[[#This Row],[SYS PLC SHORT NAME]])</f>
        <v>DT_SIMULATOR_DIGITAL_OUTPUT_GEN_CUBICLE</v>
      </c>
      <c r="AE16" s="1">
        <v>2</v>
      </c>
      <c r="AF16" s="1" t="s">
        <v>102</v>
      </c>
    </row>
    <row r="17" spans="1:32" x14ac:dyDescent="0.25">
      <c r="A17" s="1">
        <v>3</v>
      </c>
      <c r="B17" s="1">
        <v>3</v>
      </c>
      <c r="C17" s="1" t="str">
        <f>INDEX(DB_DI_SYS_NAMES[],1,2)</f>
        <v>CTRL_AND_SYNC</v>
      </c>
      <c r="D17" s="3" t="s">
        <v>103</v>
      </c>
      <c r="E17" s="10" t="s">
        <v>6511</v>
      </c>
      <c r="F17" s="3" t="s">
        <v>105</v>
      </c>
      <c r="G17" s="3"/>
      <c r="H17" s="4"/>
      <c r="I17" s="1" t="b">
        <v>1</v>
      </c>
      <c r="J17" s="1" t="s">
        <v>6332</v>
      </c>
      <c r="K17" s="1">
        <v>1</v>
      </c>
      <c r="L17" s="1" t="s">
        <v>89</v>
      </c>
      <c r="M17" s="1" t="s">
        <v>97</v>
      </c>
      <c r="N17" s="1" t="b">
        <v>0</v>
      </c>
      <c r="O17" s="1" t="b">
        <v>0</v>
      </c>
      <c r="P17" s="1">
        <v>-1</v>
      </c>
      <c r="Q17" s="1" t="str" cm="1">
        <f t="array" ref="Q17">IF(DB_DI[[#This Row],[ALM CONFIG]]=$AH$15,INDEX(DB_ALM[],DB_DI[[#This Row],[ALM ID]]+1,7),"")</f>
        <v/>
      </c>
      <c r="R17" s="1" t="str" cm="1">
        <f t="array" ref="R17">IF(DB_DI[[#This Row],[ALM CONFIG]]=$AH$15,INDEX(DB_ALM[],DB_DI[[#This Row],[ALM ID]]+1,8),"")</f>
        <v/>
      </c>
      <c r="S17" s="2"/>
      <c r="T17" s="2"/>
      <c r="U17" s="2"/>
      <c r="W17" s="1">
        <v>4</v>
      </c>
      <c r="X17" s="1" t="s">
        <v>106</v>
      </c>
      <c r="Y17" s="1" t="str">
        <f t="shared" si="0"/>
        <v>DT_DIGITAL_INPUT_GEN</v>
      </c>
      <c r="Z17" s="1" t="s">
        <v>106</v>
      </c>
      <c r="AB17" s="1">
        <f>LEN(DB_DI_SYS_NAMES[[#This Row],[HMI SYSTEM NAME]])</f>
        <v>0</v>
      </c>
      <c r="AC17" s="1" t="str">
        <f>CONCATENATE("DT_SIMULATOR_DIGITAL_OUTPUT_",DB_DI_SYS_NAMES[[#This Row],[SYS PLC SHORT NAME]])</f>
        <v>DT_SIMULATOR_DIGITAL_OUTPUT_GEN</v>
      </c>
      <c r="AE17" s="1">
        <v>3</v>
      </c>
      <c r="AF17" s="1" t="s">
        <v>90</v>
      </c>
    </row>
    <row r="18" spans="1:32" x14ac:dyDescent="0.25">
      <c r="A18" s="1">
        <v>4</v>
      </c>
      <c r="B18" s="1">
        <v>4</v>
      </c>
      <c r="C18" s="1" t="str">
        <f>INDEX(DB_DI_SYS_NAMES[],1,2)</f>
        <v>CTRL_AND_SYNC</v>
      </c>
      <c r="D18" s="3" t="s">
        <v>107</v>
      </c>
      <c r="E18" s="10" t="s">
        <v>6511</v>
      </c>
      <c r="F18" s="3" t="s">
        <v>108</v>
      </c>
      <c r="G18" s="3"/>
      <c r="H18" s="4"/>
      <c r="I18" s="1" t="b">
        <v>1</v>
      </c>
      <c r="J18" s="1" t="s">
        <v>6332</v>
      </c>
      <c r="K18" s="1">
        <v>2</v>
      </c>
      <c r="L18" s="1" t="s">
        <v>89</v>
      </c>
      <c r="M18" s="1" t="s">
        <v>97</v>
      </c>
      <c r="N18" s="1" t="b">
        <v>0</v>
      </c>
      <c r="O18" s="1" t="b">
        <v>0</v>
      </c>
      <c r="P18" s="1">
        <v>-1</v>
      </c>
      <c r="Q18" s="1" t="str" cm="1">
        <f t="array" ref="Q18">IF(DB_DI[[#This Row],[ALM CONFIG]]=$AH$15,INDEX(DB_ALM[],DB_DI[[#This Row],[ALM ID]]+1,7),"")</f>
        <v/>
      </c>
      <c r="R18" s="1" t="str" cm="1">
        <f t="array" ref="R18">IF(DB_DI[[#This Row],[ALM CONFIG]]=$AH$15,INDEX(DB_ALM[],DB_DI[[#This Row],[ALM ID]]+1,8),"")</f>
        <v/>
      </c>
      <c r="S18" s="2"/>
      <c r="T18" s="2"/>
      <c r="U18" s="2"/>
      <c r="W18" s="1">
        <v>5</v>
      </c>
      <c r="X18" s="1" t="s">
        <v>109</v>
      </c>
      <c r="Y18" s="1" t="str">
        <f t="shared" si="0"/>
        <v>DT_DIGITAL_INPUT_PROT</v>
      </c>
      <c r="Z18" s="1" t="s">
        <v>109</v>
      </c>
      <c r="AB18" s="1">
        <f>LEN(DB_DI_SYS_NAMES[[#This Row],[HMI SYSTEM NAME]])</f>
        <v>0</v>
      </c>
      <c r="AC18" s="1" t="str">
        <f>CONCATENATE("DT_SIMULATOR_DIGITAL_OUTPUT_",DB_DI_SYS_NAMES[[#This Row],[SYS PLC SHORT NAME]])</f>
        <v>DT_SIMULATOR_DIGITAL_OUTPUT_PROT</v>
      </c>
      <c r="AE18" s="1">
        <v>4</v>
      </c>
      <c r="AF18" s="1" t="s">
        <v>97</v>
      </c>
    </row>
    <row r="19" spans="1:32" x14ac:dyDescent="0.25">
      <c r="A19" s="1">
        <v>5</v>
      </c>
      <c r="B19" s="1">
        <v>5</v>
      </c>
      <c r="C19" s="1" t="str">
        <f>INDEX(DB_DI_SYS_NAMES[],1,2)</f>
        <v>CTRL_AND_SYNC</v>
      </c>
      <c r="D19" s="3" t="s">
        <v>110</v>
      </c>
      <c r="E19" s="10" t="s">
        <v>6511</v>
      </c>
      <c r="F19" s="3" t="s">
        <v>111</v>
      </c>
      <c r="G19" s="3"/>
      <c r="H19" s="4"/>
      <c r="I19" s="1" t="b">
        <v>1</v>
      </c>
      <c r="J19" s="1" t="s">
        <v>6332</v>
      </c>
      <c r="K19" s="1">
        <v>3</v>
      </c>
      <c r="L19" s="1" t="s">
        <v>89</v>
      </c>
      <c r="M19" s="1" t="s">
        <v>97</v>
      </c>
      <c r="N19" s="1" t="b">
        <v>0</v>
      </c>
      <c r="O19" s="1" t="b">
        <v>0</v>
      </c>
      <c r="P19" s="1">
        <v>-1</v>
      </c>
      <c r="Q19" s="1" t="str" cm="1">
        <f t="array" ref="Q19">IF(DB_DI[[#This Row],[ALM CONFIG]]=$AH$15,INDEX(DB_ALM[],DB_DI[[#This Row],[ALM ID]]+1,7),"")</f>
        <v/>
      </c>
      <c r="R19" s="1" t="str" cm="1">
        <f t="array" ref="R19">IF(DB_DI[[#This Row],[ALM CONFIG]]=$AH$15,INDEX(DB_ALM[],DB_DI[[#This Row],[ALM ID]]+1,8),"")</f>
        <v/>
      </c>
      <c r="W19" s="1">
        <v>6</v>
      </c>
      <c r="X19" s="1" t="s">
        <v>112</v>
      </c>
      <c r="Y19" s="1" t="str">
        <f t="shared" si="0"/>
        <v>DT_DIGITAL_INPUT_INTAKE</v>
      </c>
      <c r="Z19" s="1" t="s">
        <v>112</v>
      </c>
      <c r="AB19" s="1">
        <f>LEN(DB_DI_SYS_NAMES[[#This Row],[HMI SYSTEM NAME]])</f>
        <v>0</v>
      </c>
      <c r="AC19" s="1" t="str">
        <f>CONCATENATE("DT_SIMULATOR_DIGITAL_OUTPUT_",DB_DI_SYS_NAMES[[#This Row],[SYS PLC SHORT NAME]])</f>
        <v>DT_SIMULATOR_DIGITAL_OUTPUT_INTAKE</v>
      </c>
      <c r="AE19" s="1">
        <v>5</v>
      </c>
      <c r="AF19" s="1" t="s">
        <v>113</v>
      </c>
    </row>
    <row r="20" spans="1:32" x14ac:dyDescent="0.25">
      <c r="A20" s="1">
        <v>6</v>
      </c>
      <c r="B20" s="1">
        <v>6</v>
      </c>
      <c r="C20" s="1" t="str">
        <f>INDEX(DB_DI_SYS_NAMES[],1,2)</f>
        <v>CTRL_AND_SYNC</v>
      </c>
      <c r="D20" s="3" t="s">
        <v>114</v>
      </c>
      <c r="E20" s="10" t="s">
        <v>6511</v>
      </c>
      <c r="F20" s="3" t="s">
        <v>6578</v>
      </c>
      <c r="G20" s="3"/>
      <c r="H20" s="4"/>
      <c r="I20" s="1" t="b">
        <v>1</v>
      </c>
      <c r="J20" s="1" t="s">
        <v>6332</v>
      </c>
      <c r="K20" s="1">
        <v>4</v>
      </c>
      <c r="L20" s="1" t="s">
        <v>97</v>
      </c>
      <c r="M20" s="1" t="s">
        <v>90</v>
      </c>
      <c r="N20" s="1" t="b">
        <v>1</v>
      </c>
      <c r="O20" s="1" t="b">
        <v>0</v>
      </c>
      <c r="P20" s="1">
        <v>384</v>
      </c>
      <c r="Q20" s="1" t="str" cm="1">
        <f t="array" ref="Q20">IF(DB_DI[[#This Row],[ALM CONFIG]]=$AH$15,INDEX(DB_ALM[],DB_DI[[#This Row],[ALM ID]]+1,7),"")</f>
        <v>NÃ¸davstengningsknapp trykket (-S301)</v>
      </c>
      <c r="R20" s="1" t="str" cm="1">
        <f t="array" ref="R20">IF(DB_DI[[#This Row],[ALM CONFIG]]=$AH$15,INDEX(DB_ALM[],DB_DI[[#This Row],[ALM ID]]+1,8),"")</f>
        <v>Enable</v>
      </c>
      <c r="W20" s="1">
        <v>7</v>
      </c>
      <c r="X20" s="1" t="s">
        <v>116</v>
      </c>
      <c r="Y20" s="1" t="str">
        <f t="shared" si="0"/>
        <v>DT_DIGITAL_INPUT_MIV_AND_BYPASS</v>
      </c>
      <c r="Z20" s="1" t="s">
        <v>116</v>
      </c>
      <c r="AB20" s="1">
        <f>LEN(DB_DI_SYS_NAMES[[#This Row],[HMI SYSTEM NAME]])</f>
        <v>0</v>
      </c>
      <c r="AC20" s="1" t="str">
        <f>CONCATENATE("DT_SIMULATOR_DIGITAL_OUTPUT_",DB_DI_SYS_NAMES[[#This Row],[SYS PLC SHORT NAME]])</f>
        <v>DT_SIMULATOR_DIGITAL_OUTPUT_MIV_AND_BYPASS</v>
      </c>
    </row>
    <row r="21" spans="1:32" x14ac:dyDescent="0.25">
      <c r="A21" s="1">
        <v>7</v>
      </c>
      <c r="B21" s="1">
        <v>7</v>
      </c>
      <c r="C21" s="1" t="str">
        <f>INDEX(DB_DI_SYS_NAMES[],1,2)</f>
        <v>CTRL_AND_SYNC</v>
      </c>
      <c r="D21" s="3" t="s">
        <v>117</v>
      </c>
      <c r="E21" s="3" t="s">
        <v>6511</v>
      </c>
      <c r="F21" s="3" t="s">
        <v>133</v>
      </c>
      <c r="G21" s="3"/>
      <c r="H21" s="4"/>
      <c r="L21" s="1" t="s">
        <v>89</v>
      </c>
      <c r="M21" s="1" t="s">
        <v>90</v>
      </c>
      <c r="N21" s="1" t="b">
        <v>0</v>
      </c>
      <c r="O21" s="1" t="b">
        <v>0</v>
      </c>
      <c r="P21" s="1">
        <v>-1</v>
      </c>
      <c r="Q21" s="1" t="str" cm="1">
        <f t="array" ref="Q21">IF(DB_DI[[#This Row],[ALM CONFIG]]=$AH$15,INDEX(DB_ALM[],DB_DI[[#This Row],[ALM ID]]+1,7),"")</f>
        <v/>
      </c>
      <c r="R21" s="1" t="str" cm="1">
        <f t="array" ref="R21">IF(DB_DI[[#This Row],[ALM CONFIG]]=$AH$15,INDEX(DB_ALM[],DB_DI[[#This Row],[ALM ID]]+1,8),"")</f>
        <v/>
      </c>
      <c r="W21" s="1">
        <v>8</v>
      </c>
      <c r="X21" s="1" t="s">
        <v>119</v>
      </c>
      <c r="Y21" s="1" t="str">
        <f t="shared" si="0"/>
        <v>DT_DIGITAL_INPUT_HPU_SYS</v>
      </c>
      <c r="Z21" s="1" t="s">
        <v>119</v>
      </c>
      <c r="AB21" s="1">
        <f>LEN(DB_DI_SYS_NAMES[[#This Row],[HMI SYSTEM NAME]])</f>
        <v>0</v>
      </c>
      <c r="AC21" s="1" t="str">
        <f>CONCATENATE("DT_SIMULATOR_DIGITAL_OUTPUT_",DB_DI_SYS_NAMES[[#This Row],[SYS PLC SHORT NAME]])</f>
        <v>DT_SIMULATOR_DIGITAL_OUTPUT_HPU_SYS</v>
      </c>
    </row>
    <row r="22" spans="1:32" x14ac:dyDescent="0.25">
      <c r="A22" s="1">
        <v>8</v>
      </c>
      <c r="B22" s="1">
        <v>8</v>
      </c>
      <c r="C22" s="1" t="str">
        <f>INDEX(DB_DI_SYS_NAMES[],1,2)</f>
        <v>CTRL_AND_SYNC</v>
      </c>
      <c r="D22" s="3" t="s">
        <v>120</v>
      </c>
      <c r="E22" s="10" t="s">
        <v>6511</v>
      </c>
      <c r="F22" s="3" t="s">
        <v>6580</v>
      </c>
      <c r="G22" s="3"/>
      <c r="H22" s="4"/>
      <c r="I22" s="1" t="b">
        <v>1</v>
      </c>
      <c r="J22" s="1" t="s">
        <v>6333</v>
      </c>
      <c r="K22" s="1">
        <v>9</v>
      </c>
      <c r="L22" s="1" t="s">
        <v>90</v>
      </c>
      <c r="M22" s="1" t="s">
        <v>97</v>
      </c>
      <c r="N22" s="1" t="b">
        <v>1</v>
      </c>
      <c r="O22" s="1" t="b">
        <v>1</v>
      </c>
      <c r="P22" s="1">
        <v>385</v>
      </c>
      <c r="Q22" s="1" t="str" cm="1">
        <f t="array" ref="Q22">IF(DB_DI[[#This Row],[ALM CONFIG]]=$AH$15,INDEX(DB_ALM[],DB_DI[[#This Row],[ALM ID]]+1,7),"")</f>
        <v>NÃ¸davstengningsrelÃ© utlÃ¸st (-K301)</v>
      </c>
      <c r="R22" s="1" t="str" cm="1">
        <f t="array" ref="R22">IF(DB_DI[[#This Row],[ALM CONFIG]]=$AH$15,INDEX(DB_ALM[],DB_DI[[#This Row],[ALM ID]]+1,8),"")</f>
        <v>Enable</v>
      </c>
      <c r="W22" s="1">
        <v>9</v>
      </c>
      <c r="X22" s="1" t="s">
        <v>122</v>
      </c>
      <c r="Y22" s="1" t="str">
        <f t="shared" si="0"/>
        <v>DT_DIGITAL_INPUT_HPU_PUMPS</v>
      </c>
      <c r="Z22" s="1" t="s">
        <v>122</v>
      </c>
      <c r="AB22" s="1">
        <f>LEN(DB_DI_SYS_NAMES[[#This Row],[HMI SYSTEM NAME]])</f>
        <v>0</v>
      </c>
      <c r="AC22" s="1" t="str">
        <f>CONCATENATE("DT_SIMULATOR_DIGITAL_OUTPUT_",DB_DI_SYS_NAMES[[#This Row],[SYS PLC SHORT NAME]])</f>
        <v>DT_SIMULATOR_DIGITAL_OUTPUT_HPU_PUMPS</v>
      </c>
    </row>
    <row r="23" spans="1:32" x14ac:dyDescent="0.25">
      <c r="A23" s="1">
        <v>9</v>
      </c>
      <c r="B23" s="1">
        <v>9</v>
      </c>
      <c r="C23" s="1" t="str">
        <f>INDEX(DB_DI_SYS_NAMES[],1,2)</f>
        <v>CTRL_AND_SYNC</v>
      </c>
      <c r="D23" s="3" t="s">
        <v>123</v>
      </c>
      <c r="E23" s="3" t="s">
        <v>6511</v>
      </c>
      <c r="F23" s="3" t="s">
        <v>138</v>
      </c>
      <c r="G23" s="3"/>
      <c r="H23" s="4"/>
      <c r="L23" s="1" t="s">
        <v>93</v>
      </c>
      <c r="M23" s="1" t="s">
        <v>93</v>
      </c>
      <c r="N23" s="1" t="b">
        <v>0</v>
      </c>
      <c r="O23" s="1" t="b">
        <v>0</v>
      </c>
      <c r="P23" s="1">
        <v>-1</v>
      </c>
      <c r="Q23" s="1" t="str" cm="1">
        <f t="array" ref="Q23">IF(DB_DI[[#This Row],[ALM CONFIG]]=$AH$15,INDEX(DB_ALM[],DB_DI[[#This Row],[ALM ID]]+1,7),"")</f>
        <v/>
      </c>
      <c r="R23" s="1" t="str" cm="1">
        <f t="array" ref="R23">IF(DB_DI[[#This Row],[ALM CONFIG]]=$AH$15,INDEX(DB_ALM[],DB_DI[[#This Row],[ALM ID]]+1,8),"")</f>
        <v/>
      </c>
      <c r="W23" s="1">
        <v>10</v>
      </c>
      <c r="X23" s="1" t="s">
        <v>125</v>
      </c>
      <c r="Y23" s="1" t="str">
        <f t="shared" si="0"/>
        <v>DT_DIGITAL_INPUT_CWS_AND_LOU_SYS</v>
      </c>
      <c r="Z23" s="1" t="s">
        <v>125</v>
      </c>
      <c r="AB23" s="1">
        <f>LEN(DB_DI_SYS_NAMES[[#This Row],[HMI SYSTEM NAME]])</f>
        <v>0</v>
      </c>
      <c r="AC23" s="1" t="str">
        <f>CONCATENATE("DT_SIMULATOR_DIGITAL_OUTPUT_",DB_DI_SYS_NAMES[[#This Row],[SYS PLC SHORT NAME]])</f>
        <v>DT_SIMULATOR_DIGITAL_OUTPUT_CWS_AND_LOU_SYS</v>
      </c>
    </row>
    <row r="24" spans="1:32" x14ac:dyDescent="0.25">
      <c r="A24" s="1">
        <v>10</v>
      </c>
      <c r="B24" s="1">
        <v>10</v>
      </c>
      <c r="C24" s="1" t="str">
        <f>INDEX(DB_DI_SYS_NAMES[],1,2)</f>
        <v>CTRL_AND_SYNC</v>
      </c>
      <c r="D24" s="3" t="s">
        <v>126</v>
      </c>
      <c r="E24" s="10" t="s">
        <v>6511</v>
      </c>
      <c r="F24" s="3" t="s">
        <v>140</v>
      </c>
      <c r="G24" s="3"/>
      <c r="H24" s="4"/>
      <c r="I24" s="1" t="b">
        <v>1</v>
      </c>
      <c r="J24" s="1" t="s">
        <v>9</v>
      </c>
      <c r="K24" s="1">
        <v>7</v>
      </c>
      <c r="L24" s="1" t="s">
        <v>90</v>
      </c>
      <c r="M24" s="1" t="s">
        <v>97</v>
      </c>
      <c r="N24" s="1" t="b">
        <v>0</v>
      </c>
      <c r="O24" s="1" t="b">
        <v>0</v>
      </c>
      <c r="P24" s="1">
        <v>-1</v>
      </c>
      <c r="Q24" s="1" t="str" cm="1">
        <f t="array" ref="Q24">IF(DB_DI[[#This Row],[ALM CONFIG]]=$AH$15,INDEX(DB_ALM[],DB_DI[[#This Row],[ALM ID]]+1,7),"")</f>
        <v/>
      </c>
      <c r="R24" s="1" t="str" cm="1">
        <f t="array" ref="R24">IF(DB_DI[[#This Row],[ALM CONFIG]]=$AH$15,INDEX(DB_ALM[],DB_DI[[#This Row],[ALM ID]]+1,8),"")</f>
        <v/>
      </c>
      <c r="W24" s="1">
        <v>11</v>
      </c>
      <c r="X24" s="1" t="s">
        <v>128</v>
      </c>
      <c r="Y24" s="1" t="str">
        <f t="shared" si="0"/>
        <v>DT_DIGITAL_INPUT_CWS_AND_LOU_PUMPS</v>
      </c>
      <c r="Z24" s="1" t="s">
        <v>128</v>
      </c>
      <c r="AB24" s="1">
        <f>LEN(DB_DI_SYS_NAMES[[#This Row],[HMI SYSTEM NAME]])</f>
        <v>0</v>
      </c>
      <c r="AC24" s="1" t="str">
        <f>CONCATENATE("DT_SIMULATOR_DIGITAL_OUTPUT_",DB_DI_SYS_NAMES[[#This Row],[SYS PLC SHORT NAME]])</f>
        <v>DT_SIMULATOR_DIGITAL_OUTPUT_CWS_AND_LOU_PUMPS</v>
      </c>
    </row>
    <row r="25" spans="1:32" x14ac:dyDescent="0.25">
      <c r="A25" s="1">
        <v>11</v>
      </c>
      <c r="B25" s="1">
        <v>11</v>
      </c>
      <c r="C25" s="1" t="str">
        <f>INDEX(DB_DI_SYS_NAMES[],1,2)</f>
        <v>CTRL_AND_SYNC</v>
      </c>
      <c r="D25" s="3" t="s">
        <v>129</v>
      </c>
      <c r="E25" s="3" t="s">
        <v>6511</v>
      </c>
      <c r="F25" s="3" t="s">
        <v>6512</v>
      </c>
      <c r="G25" s="3"/>
      <c r="H25" s="4"/>
      <c r="L25" s="1" t="s">
        <v>97</v>
      </c>
      <c r="M25" s="1" t="s">
        <v>102</v>
      </c>
      <c r="N25" s="1" t="b">
        <v>1</v>
      </c>
      <c r="O25" s="1" t="b">
        <v>0</v>
      </c>
      <c r="P25" s="1">
        <v>393</v>
      </c>
      <c r="Q25" s="1" t="str" cm="1">
        <f t="array" ref="Q25">IF(DB_DI[[#This Row],[ALM CONFIG]]=$AH$15,INDEX(DB_ALM[],DB_DI[[#This Row],[ALM ID]]+1,7),"")</f>
        <v>24VDC MCB-gruppe (-F37) - alarm</v>
      </c>
      <c r="R25" s="1" t="str" cm="1">
        <f t="array" ref="R25">IF(DB_DI[[#This Row],[ALM CONFIG]]=$AH$15,INDEX(DB_ALM[],DB_DI[[#This Row],[ALM ID]]+1,8),"")</f>
        <v>Enable</v>
      </c>
      <c r="W25" s="1">
        <v>12</v>
      </c>
      <c r="X25" s="1" t="s">
        <v>130</v>
      </c>
      <c r="Y25" s="1" t="str">
        <f t="shared" si="0"/>
        <v>DT_DIGITAL_INPUT_TURBINE</v>
      </c>
      <c r="Z25" s="1" t="s">
        <v>130</v>
      </c>
      <c r="AB25" s="1">
        <f>LEN(DB_DI_SYS_NAMES[[#This Row],[HMI SYSTEM NAME]])</f>
        <v>0</v>
      </c>
      <c r="AC25" s="1" t="str">
        <f>CONCATENATE("DT_SIMULATOR_DIGITAL_OUTPUT_",DB_DI_SYS_NAMES[[#This Row],[SYS PLC SHORT NAME]])</f>
        <v>DT_SIMULATOR_DIGITAL_OUTPUT_TURBINE</v>
      </c>
    </row>
    <row r="26" spans="1:32" x14ac:dyDescent="0.25">
      <c r="A26" s="1">
        <v>12</v>
      </c>
      <c r="B26" s="1">
        <v>12</v>
      </c>
      <c r="C26" s="1" t="str">
        <f>INDEX(DB_DI_SYS_NAMES[],1,2)</f>
        <v>CTRL_AND_SYNC</v>
      </c>
      <c r="D26" s="3" t="s">
        <v>131</v>
      </c>
      <c r="E26" s="10" t="s">
        <v>6511</v>
      </c>
      <c r="F26" s="3" t="s">
        <v>6513</v>
      </c>
      <c r="G26" s="3"/>
      <c r="H26" s="4"/>
      <c r="I26" s="1" t="b">
        <v>1</v>
      </c>
      <c r="J26" s="1" t="s">
        <v>6333</v>
      </c>
      <c r="K26" s="1">
        <v>8</v>
      </c>
      <c r="L26" s="1" t="s">
        <v>97</v>
      </c>
      <c r="M26" s="1" t="s">
        <v>90</v>
      </c>
      <c r="N26" s="1" t="b">
        <v>1</v>
      </c>
      <c r="O26" s="1" t="b">
        <v>1</v>
      </c>
      <c r="P26" s="1">
        <v>394</v>
      </c>
      <c r="Q26" s="1" t="str" cm="1">
        <f t="array" ref="Q26">IF(DB_DI[[#This Row],[ALM CONFIG]]=$AH$15,INDEX(DB_ALM[],DB_DI[[#This Row],[ALM ID]]+1,7),"")</f>
        <v>24VDC MCB-gruppe (-F34, -F38) - tur</v>
      </c>
      <c r="R26" s="1" t="str" cm="1">
        <f t="array" ref="R26">IF(DB_DI[[#This Row],[ALM CONFIG]]=$AH$15,INDEX(DB_ALM[],DB_DI[[#This Row],[ALM ID]]+1,8),"")</f>
        <v>Enable</v>
      </c>
      <c r="W26" s="1">
        <v>13</v>
      </c>
      <c r="X26" s="1" t="s">
        <v>132</v>
      </c>
      <c r="Y26" s="1" t="str">
        <f t="shared" si="0"/>
        <v>DT_DIGITAL_INPUT_TRAFO</v>
      </c>
      <c r="Z26" s="1" t="s">
        <v>132</v>
      </c>
      <c r="AB26" s="1">
        <f>LEN(DB_DI_SYS_NAMES[[#This Row],[HMI SYSTEM NAME]])</f>
        <v>0</v>
      </c>
      <c r="AC26" s="1" t="str">
        <f>CONCATENATE("DT_SIMULATOR_DIGITAL_OUTPUT_",DB_DI_SYS_NAMES[[#This Row],[SYS PLC SHORT NAME]])</f>
        <v>DT_SIMULATOR_DIGITAL_OUTPUT_TRAFO</v>
      </c>
    </row>
    <row r="27" spans="1:32" x14ac:dyDescent="0.25">
      <c r="A27" s="1">
        <v>13</v>
      </c>
      <c r="B27" s="1">
        <v>13</v>
      </c>
      <c r="C27" s="1" t="str">
        <f>INDEX(DB_DI_SYS_NAMES[],1,2)</f>
        <v>CTRL_AND_SYNC</v>
      </c>
      <c r="D27" s="3" t="s">
        <v>6345</v>
      </c>
      <c r="E27" s="3" t="s">
        <v>6511</v>
      </c>
      <c r="F27" s="3" t="s">
        <v>6549</v>
      </c>
      <c r="G27" s="3"/>
      <c r="L27" s="1" t="s">
        <v>89</v>
      </c>
      <c r="M27" s="1" t="s">
        <v>97</v>
      </c>
      <c r="N27" s="1" t="b">
        <v>0</v>
      </c>
      <c r="O27" s="1" t="b">
        <v>0</v>
      </c>
      <c r="P27" s="1">
        <v>424</v>
      </c>
      <c r="Q27" s="1" t="str" cm="1">
        <f t="array" ref="Q27">IF(DB_DI[[#This Row],[ALM CONFIG]]=$AH$15,INDEX(DB_ALM[],DB_DI[[#This Row],[ALM ID]]+1,7),"")</f>
        <v/>
      </c>
      <c r="R27" s="1" t="str" cm="1">
        <f t="array" ref="R27">IF(DB_DI[[#This Row],[ALM CONFIG]]=$AH$15,INDEX(DB_ALM[],DB_DI[[#This Row],[ALM ID]]+1,8),"")</f>
        <v/>
      </c>
      <c r="W27" s="1">
        <v>14</v>
      </c>
      <c r="X27" s="1" t="s">
        <v>134</v>
      </c>
      <c r="Y27" s="1" t="str">
        <f t="shared" si="0"/>
        <v>DT_DIGITAL_INPUT_DRAIN_AND_DEW</v>
      </c>
      <c r="Z27" s="1" t="s">
        <v>134</v>
      </c>
      <c r="AB27" s="1">
        <f>LEN(DB_DI_SYS_NAMES[[#This Row],[HMI SYSTEM NAME]])</f>
        <v>0</v>
      </c>
      <c r="AC27" s="1" t="str">
        <f>CONCATENATE("DT_SIMULATOR_DIGITAL_OUTPUT_",DB_DI_SYS_NAMES[[#This Row],[SYS PLC SHORT NAME]])</f>
        <v>DT_SIMULATOR_DIGITAL_OUTPUT_DRAIN_AND_DEW</v>
      </c>
    </row>
    <row r="28" spans="1:32" x14ac:dyDescent="0.25">
      <c r="A28" s="1">
        <v>14</v>
      </c>
      <c r="B28" s="1">
        <v>14</v>
      </c>
      <c r="C28" s="1" t="str">
        <f>INDEX(DB_DI_SYS_NAMES[],1,2)</f>
        <v>CTRL_AND_SYNC</v>
      </c>
      <c r="D28" s="3" t="s">
        <v>135</v>
      </c>
      <c r="E28" s="3" t="s">
        <v>6511</v>
      </c>
      <c r="F28" s="3" t="s">
        <v>6550</v>
      </c>
      <c r="G28" s="3"/>
      <c r="L28" s="1" t="s">
        <v>89</v>
      </c>
      <c r="M28" s="1" t="s">
        <v>97</v>
      </c>
      <c r="N28" s="1" t="b">
        <v>0</v>
      </c>
      <c r="O28" s="1" t="b">
        <v>0</v>
      </c>
      <c r="P28" s="1">
        <v>-1</v>
      </c>
      <c r="Q28" s="1" t="str" cm="1">
        <f t="array" ref="Q28">IF(DB_DI[[#This Row],[ALM CONFIG]]=$AH$15,INDEX(DB_ALM[],DB_DI[[#This Row],[ALM ID]]+1,7),"")</f>
        <v/>
      </c>
      <c r="R28" s="1" t="str" cm="1">
        <f t="array" ref="R28">IF(DB_DI[[#This Row],[ALM CONFIG]]=$AH$15,INDEX(DB_ALM[],DB_DI[[#This Row],[ALM ID]]+1,8),"")</f>
        <v/>
      </c>
      <c r="W28" s="1">
        <v>15</v>
      </c>
      <c r="X28" s="1" t="s">
        <v>137</v>
      </c>
      <c r="Y28" s="1" t="str">
        <f t="shared" si="0"/>
        <v>DT_DIGITAL_INPUT_EXC</v>
      </c>
      <c r="Z28" s="1" t="s">
        <v>137</v>
      </c>
      <c r="AB28" s="1">
        <f>LEN(DB_DI_SYS_NAMES[[#This Row],[HMI SYSTEM NAME]])</f>
        <v>0</v>
      </c>
      <c r="AC28" s="1" t="str">
        <f>CONCATENATE("DT_SIMULATOR_DIGITAL_OUTPUT_",DB_DI_SYS_NAMES[[#This Row],[SYS PLC SHORT NAME]])</f>
        <v>DT_SIMULATOR_DIGITAL_OUTPUT_EXC</v>
      </c>
    </row>
    <row r="29" spans="1:32" x14ac:dyDescent="0.25">
      <c r="A29" s="1">
        <v>15</v>
      </c>
      <c r="B29" s="1">
        <v>15</v>
      </c>
      <c r="C29" s="1" t="str">
        <f>INDEX(DB_DI_SYS_NAMES[],1,2)</f>
        <v>CTRL_AND_SYNC</v>
      </c>
      <c r="D29" s="3" t="s">
        <v>6346</v>
      </c>
      <c r="E29" s="3" t="s">
        <v>6511</v>
      </c>
      <c r="F29" s="3" t="s">
        <v>6551</v>
      </c>
      <c r="G29" s="3"/>
      <c r="L29" s="1" t="s">
        <v>89</v>
      </c>
      <c r="M29" s="1" t="s">
        <v>97</v>
      </c>
      <c r="N29" s="1" t="b">
        <v>0</v>
      </c>
      <c r="O29" s="1" t="b">
        <v>0</v>
      </c>
      <c r="P29" s="1">
        <v>-1</v>
      </c>
      <c r="Q29" s="1" t="str" cm="1">
        <f t="array" ref="Q29">IF(DB_DI[[#This Row],[ALM CONFIG]]=$AH$15,INDEX(DB_ALM[],DB_DI[[#This Row],[ALM ID]]+1,7),"")</f>
        <v/>
      </c>
      <c r="R29" s="1" t="str" cm="1">
        <f t="array" ref="R29">IF(DB_DI[[#This Row],[ALM CONFIG]]=$AH$15,INDEX(DB_ALM[],DB_DI[[#This Row],[ALM ID]]+1,8),"")</f>
        <v/>
      </c>
      <c r="W29" s="1">
        <v>16</v>
      </c>
      <c r="X29" s="1" t="s">
        <v>139</v>
      </c>
      <c r="Y29" s="1" t="str">
        <f t="shared" si="0"/>
        <v>DT_DIGITAL_INPUT_SN_LINE</v>
      </c>
      <c r="Z29" s="1" t="s">
        <v>139</v>
      </c>
      <c r="AB29" s="1">
        <f>LEN(DB_DI_SYS_NAMES[[#This Row],[HMI SYSTEM NAME]])</f>
        <v>0</v>
      </c>
      <c r="AC29" s="1" t="str">
        <f>CONCATENATE("DT_SIMULATOR_DIGITAL_OUTPUT_",DB_DI_SYS_NAMES[[#This Row],[SYS PLC SHORT NAME]])</f>
        <v>DT_SIMULATOR_DIGITAL_OUTPUT_SN_LINE</v>
      </c>
    </row>
    <row r="30" spans="1:32" x14ac:dyDescent="0.25">
      <c r="A30" s="1">
        <v>16</v>
      </c>
      <c r="B30" s="1">
        <v>16</v>
      </c>
      <c r="C30" s="1" t="str">
        <f>INDEX(DB_DI_SYS_NAMES[],1,2)</f>
        <v>CTRL_AND_SYNC</v>
      </c>
      <c r="D30" s="3" t="s">
        <v>6347</v>
      </c>
      <c r="E30" s="3" t="s">
        <v>6511</v>
      </c>
      <c r="F30" s="3" t="s">
        <v>6552</v>
      </c>
      <c r="G30" s="3"/>
      <c r="L30" s="1" t="s">
        <v>89</v>
      </c>
      <c r="M30" s="1" t="s">
        <v>97</v>
      </c>
      <c r="N30" s="1" t="b">
        <v>0</v>
      </c>
      <c r="O30" s="1" t="b">
        <v>0</v>
      </c>
      <c r="P30" s="1">
        <v>-1</v>
      </c>
      <c r="Q30" s="1" t="str" cm="1">
        <f t="array" ref="Q30">IF(DB_DI[[#This Row],[ALM CONFIG]]=$AH$15,INDEX(DB_ALM[],DB_DI[[#This Row],[ALM ID]]+1,7),"")</f>
        <v/>
      </c>
      <c r="R30" s="1" t="str" cm="1">
        <f t="array" ref="R30">IF(DB_DI[[#This Row],[ALM CONFIG]]=$AH$15,INDEX(DB_ALM[],DB_DI[[#This Row],[ALM ID]]+1,8),"")</f>
        <v/>
      </c>
      <c r="W30" s="1">
        <v>17</v>
      </c>
      <c r="X30" s="1" t="s">
        <v>141</v>
      </c>
      <c r="Y30" s="1" t="str">
        <f t="shared" si="0"/>
        <v>DT_DIGITAL_INPUT_SN_GEN_AND_MEAS</v>
      </c>
      <c r="Z30" s="1" t="s">
        <v>141</v>
      </c>
      <c r="AB30" s="1">
        <f>LEN(DB_DI_SYS_NAMES[[#This Row],[HMI SYSTEM NAME]])</f>
        <v>0</v>
      </c>
      <c r="AC30" s="1" t="str">
        <f>CONCATENATE("DT_SIMULATOR_DIGITAL_OUTPUT_",DB_DI_SYS_NAMES[[#This Row],[SYS PLC SHORT NAME]])</f>
        <v>DT_SIMULATOR_DIGITAL_OUTPUT_SN_GEN_AND_MEAS</v>
      </c>
    </row>
    <row r="31" spans="1:32" x14ac:dyDescent="0.25">
      <c r="A31" s="1">
        <v>17</v>
      </c>
      <c r="B31" s="1">
        <v>17</v>
      </c>
      <c r="C31" s="1" t="str">
        <f>INDEX(DB_DI_SYS_NAMES[],1,2)</f>
        <v>CTRL_AND_SYNC</v>
      </c>
      <c r="D31" s="3" t="s">
        <v>6348</v>
      </c>
      <c r="E31" s="3" t="s">
        <v>5106</v>
      </c>
      <c r="F31" s="3" t="s">
        <v>5116</v>
      </c>
      <c r="G31" s="3"/>
      <c r="L31" s="1" t="s">
        <v>89</v>
      </c>
      <c r="M31" s="1" t="s">
        <v>90</v>
      </c>
      <c r="N31" s="1" t="b">
        <v>0</v>
      </c>
      <c r="O31" s="1" t="b">
        <v>0</v>
      </c>
      <c r="P31" s="1">
        <v>-1</v>
      </c>
      <c r="Q31" s="1" t="str" cm="1">
        <f t="array" ref="Q31">IF(DB_DI[[#This Row],[ALM CONFIG]]=$AH$15,INDEX(DB_ALM[],DB_DI[[#This Row],[ALM ID]]+1,7),"")</f>
        <v/>
      </c>
      <c r="R31" s="1" t="str" cm="1">
        <f t="array" ref="R31">IF(DB_DI[[#This Row],[ALM CONFIG]]=$AH$15,INDEX(DB_ALM[],DB_DI[[#This Row],[ALM ID]]+1,8),"")</f>
        <v/>
      </c>
      <c r="W31" s="1">
        <v>18</v>
      </c>
      <c r="X31" s="1" t="s">
        <v>143</v>
      </c>
      <c r="Y31" s="1" t="str">
        <f t="shared" si="0"/>
        <v>DT_DIGITAL_INPUT_SN_AUX</v>
      </c>
      <c r="Z31" s="1" t="s">
        <v>143</v>
      </c>
      <c r="AB31" s="1">
        <f>LEN(DB_DI_SYS_NAMES[[#This Row],[HMI SYSTEM NAME]])</f>
        <v>0</v>
      </c>
      <c r="AC31" s="1" t="str">
        <f>CONCATENATE("DT_SIMULATOR_DIGITAL_OUTPUT_",DB_DI_SYS_NAMES[[#This Row],[SYS PLC SHORT NAME]])</f>
        <v>DT_SIMULATOR_DIGITAL_OUTPUT_SN_AUX</v>
      </c>
    </row>
    <row r="32" spans="1:32" x14ac:dyDescent="0.25">
      <c r="A32" s="1">
        <v>18</v>
      </c>
      <c r="B32" s="1">
        <v>18</v>
      </c>
      <c r="C32" s="1" t="str">
        <f>INDEX(DB_DI_SYS_NAMES[],1,2)</f>
        <v>CTRL_AND_SYNC</v>
      </c>
      <c r="D32" s="3" t="s">
        <v>6349</v>
      </c>
      <c r="E32" s="10" t="s">
        <v>4902</v>
      </c>
      <c r="F32" s="3" t="s">
        <v>6121</v>
      </c>
      <c r="G32" s="3"/>
      <c r="L32" s="1" t="s">
        <v>89</v>
      </c>
      <c r="M32" s="1" t="s">
        <v>97</v>
      </c>
      <c r="N32" s="1" t="b">
        <v>0</v>
      </c>
      <c r="O32" s="1" t="b">
        <v>0</v>
      </c>
      <c r="P32" s="1">
        <v>-1</v>
      </c>
      <c r="Q32" s="1" t="str" cm="1">
        <f t="array" ref="Q32">IF(DB_DI[[#This Row],[ALM CONFIG]]=$AH$15,INDEX(DB_ALM[],DB_DI[[#This Row],[ALM ID]]+1,7),"")</f>
        <v/>
      </c>
      <c r="R32" s="1" t="str" cm="1">
        <f t="array" ref="R32">IF(DB_DI[[#This Row],[ALM CONFIG]]=$AH$15,INDEX(DB_ALM[],DB_DI[[#This Row],[ALM ID]]+1,8),"")</f>
        <v/>
      </c>
      <c r="W32" s="1">
        <v>19</v>
      </c>
      <c r="X32" s="1" t="s">
        <v>9</v>
      </c>
      <c r="Y32" s="1" t="str">
        <f t="shared" si="0"/>
        <v>DT_DIGITAL_INPUT_SPARE</v>
      </c>
      <c r="Z32" s="1" t="s">
        <v>9</v>
      </c>
      <c r="AB32" s="1">
        <f>LEN(DB_DI_SYS_NAMES[[#This Row],[HMI SYSTEM NAME]])</f>
        <v>0</v>
      </c>
      <c r="AC32" s="1" t="str">
        <f>CONCATENATE("DT_SIMULATOR_DIGITAL_OUTPUT_",DB_DI_SYS_NAMES[[#This Row],[SYS PLC SHORT NAME]])</f>
        <v>DT_SIMULATOR_DIGITAL_OUTPUT_SPARE</v>
      </c>
    </row>
    <row r="33" spans="1:18" x14ac:dyDescent="0.25">
      <c r="A33" s="1">
        <v>19</v>
      </c>
      <c r="B33" s="1">
        <v>19</v>
      </c>
      <c r="C33" s="1" t="str">
        <f>INDEX(DB_DI_SYS_NAMES[],1,2)</f>
        <v>CTRL_AND_SYNC</v>
      </c>
      <c r="D33" s="3" t="s">
        <v>6350</v>
      </c>
      <c r="E33" s="3" t="s">
        <v>6511</v>
      </c>
      <c r="F33" s="3" t="s">
        <v>6513</v>
      </c>
      <c r="G33" s="3"/>
      <c r="I33" s="1" t="b">
        <v>1</v>
      </c>
      <c r="J33" s="1" t="s">
        <v>6334</v>
      </c>
      <c r="K33" s="1">
        <v>8</v>
      </c>
      <c r="L33" s="1" t="s">
        <v>89</v>
      </c>
      <c r="M33" s="1" t="s">
        <v>97</v>
      </c>
      <c r="N33" s="1" t="b">
        <v>0</v>
      </c>
      <c r="O33" s="1" t="b">
        <v>0</v>
      </c>
      <c r="P33" s="1">
        <v>-1</v>
      </c>
      <c r="Q33" s="1" t="str" cm="1">
        <f t="array" ref="Q33">IF(DB_DI[[#This Row],[ALM CONFIG]]=$AH$15,INDEX(DB_ALM[],DB_DI[[#This Row],[ALM ID]]+1,7),"")</f>
        <v/>
      </c>
      <c r="R33" s="1" t="str" cm="1">
        <f t="array" ref="R33">IF(DB_DI[[#This Row],[ALM CONFIG]]=$AH$15,INDEX(DB_ALM[],DB_DI[[#This Row],[ALM ID]]+1,8),"")</f>
        <v/>
      </c>
    </row>
    <row r="34" spans="1:18" x14ac:dyDescent="0.25">
      <c r="A34" s="1">
        <v>20</v>
      </c>
      <c r="B34" s="1">
        <v>20</v>
      </c>
      <c r="C34" s="1" t="str">
        <f>INDEX(DB_DI_SYS_NAMES[],1,2)</f>
        <v>CTRL_AND_SYNC</v>
      </c>
      <c r="D34" s="3" t="s">
        <v>6351</v>
      </c>
      <c r="E34" s="10" t="s">
        <v>6511</v>
      </c>
      <c r="F34" s="3" t="s">
        <v>6514</v>
      </c>
      <c r="G34" s="3"/>
      <c r="I34" s="1" t="b">
        <v>1</v>
      </c>
      <c r="J34" s="1" t="s">
        <v>6334</v>
      </c>
      <c r="K34" s="1">
        <v>9</v>
      </c>
      <c r="L34" s="1" t="s">
        <v>89</v>
      </c>
      <c r="M34" s="1" t="s">
        <v>97</v>
      </c>
      <c r="N34" s="1" t="b">
        <v>0</v>
      </c>
      <c r="O34" s="1" t="b">
        <v>0</v>
      </c>
      <c r="P34" s="1">
        <v>-1</v>
      </c>
      <c r="Q34" s="1" t="str" cm="1">
        <f t="array" ref="Q34">IF(DB_DI[[#This Row],[ALM CONFIG]]=$AH$15,INDEX(DB_ALM[],DB_DI[[#This Row],[ALM ID]]+1,7),"")</f>
        <v/>
      </c>
      <c r="R34" s="1" t="str" cm="1">
        <f t="array" ref="R34">IF(DB_DI[[#This Row],[ALM CONFIG]]=$AH$15,INDEX(DB_ALM[],DB_DI[[#This Row],[ALM ID]]+1,8),"")</f>
        <v/>
      </c>
    </row>
    <row r="35" spans="1:18" x14ac:dyDescent="0.25">
      <c r="A35" s="1">
        <v>21</v>
      </c>
      <c r="B35" s="1">
        <v>21</v>
      </c>
      <c r="C35" s="1" t="str">
        <f>INDEX(DB_DI_SYS_NAMES[],1,2)</f>
        <v>CTRL_AND_SYNC</v>
      </c>
      <c r="D35" s="3" t="s">
        <v>6352</v>
      </c>
      <c r="E35" s="3"/>
      <c r="F35" s="3" t="s">
        <v>144</v>
      </c>
      <c r="G35" s="3"/>
      <c r="L35" s="1" t="s">
        <v>93</v>
      </c>
      <c r="M35" s="1" t="s">
        <v>93</v>
      </c>
      <c r="N35" s="1" t="b">
        <v>0</v>
      </c>
      <c r="O35" s="1" t="b">
        <v>0</v>
      </c>
      <c r="P35" s="1">
        <v>-1</v>
      </c>
      <c r="Q35" s="1" t="str" cm="1">
        <f t="array" ref="Q35">IF(DB_DI[[#This Row],[ALM CONFIG]]=$AH$15,INDEX(DB_ALM[],DB_DI[[#This Row],[ALM ID]]+1,7),"")</f>
        <v/>
      </c>
      <c r="R35" s="1" t="str" cm="1">
        <f t="array" ref="R35">IF(DB_DI[[#This Row],[ALM CONFIG]]=$AH$15,INDEX(DB_ALM[],DB_DI[[#This Row],[ALM ID]]+1,8),"")</f>
        <v/>
      </c>
    </row>
    <row r="36" spans="1:18" x14ac:dyDescent="0.25">
      <c r="A36" s="1">
        <v>22</v>
      </c>
      <c r="B36" s="1">
        <v>22</v>
      </c>
      <c r="C36" s="1" t="str">
        <f>INDEX(DB_DI_SYS_NAMES[],1,2)</f>
        <v>CTRL_AND_SYNC</v>
      </c>
      <c r="D36" s="3" t="s">
        <v>6353</v>
      </c>
      <c r="E36" s="3"/>
      <c r="F36" s="3" t="s">
        <v>145</v>
      </c>
      <c r="G36" s="3"/>
      <c r="L36" s="1" t="s">
        <v>93</v>
      </c>
      <c r="M36" s="1" t="s">
        <v>93</v>
      </c>
      <c r="N36" s="1" t="b">
        <v>0</v>
      </c>
      <c r="O36" s="1" t="b">
        <v>0</v>
      </c>
      <c r="P36" s="1">
        <v>-1</v>
      </c>
      <c r="Q36" s="1" t="str" cm="1">
        <f t="array" ref="Q36">IF(DB_DI[[#This Row],[ALM CONFIG]]=$AH$15,INDEX(DB_ALM[],DB_DI[[#This Row],[ALM ID]]+1,7),"")</f>
        <v/>
      </c>
      <c r="R36" s="1" t="str" cm="1">
        <f t="array" ref="R36">IF(DB_DI[[#This Row],[ALM CONFIG]]=$AH$15,INDEX(DB_ALM[],DB_DI[[#This Row],[ALM ID]]+1,8),"")</f>
        <v/>
      </c>
    </row>
    <row r="37" spans="1:18" x14ac:dyDescent="0.25">
      <c r="A37" s="1">
        <v>23</v>
      </c>
      <c r="B37" s="1">
        <v>23</v>
      </c>
      <c r="C37" s="1" t="str">
        <f>INDEX(DB_DI_SYS_NAMES[],1,2)</f>
        <v>CTRL_AND_SYNC</v>
      </c>
      <c r="D37" s="3" t="s">
        <v>146</v>
      </c>
      <c r="E37" s="3" t="s">
        <v>6542</v>
      </c>
      <c r="F37" s="3" t="s">
        <v>6546</v>
      </c>
      <c r="G37" s="3"/>
      <c r="I37" s="1" t="b">
        <v>1</v>
      </c>
      <c r="J37" s="1" t="s">
        <v>6337</v>
      </c>
      <c r="K37" s="1">
        <v>8</v>
      </c>
      <c r="L37" s="1" t="s">
        <v>89</v>
      </c>
      <c r="M37" s="1" t="s">
        <v>97</v>
      </c>
      <c r="N37" s="1" t="b">
        <v>0</v>
      </c>
      <c r="O37" s="1" t="b">
        <v>0</v>
      </c>
      <c r="P37" s="1">
        <v>-1</v>
      </c>
      <c r="Q37" s="1" t="str" cm="1">
        <f t="array" ref="Q37">IF(DB_DI[[#This Row],[ALM CONFIG]]=$AH$15,INDEX(DB_ALM[],DB_DI[[#This Row],[ALM ID]]+1,7),"")</f>
        <v/>
      </c>
      <c r="R37" s="1" t="str" cm="1">
        <f t="array" ref="R37">IF(DB_DI[[#This Row],[ALM CONFIG]]=$AH$15,INDEX(DB_ALM[],DB_DI[[#This Row],[ALM ID]]+1,8),"")</f>
        <v/>
      </c>
    </row>
    <row r="38" spans="1:18" x14ac:dyDescent="0.25">
      <c r="A38" s="1">
        <v>24</v>
      </c>
      <c r="B38" s="1">
        <v>24</v>
      </c>
      <c r="C38" s="1" t="str">
        <f>INDEX(DB_DI_SYS_NAMES[],1,2)</f>
        <v>CTRL_AND_SYNC</v>
      </c>
      <c r="D38" s="3" t="s">
        <v>147</v>
      </c>
      <c r="E38" s="3" t="s">
        <v>6542</v>
      </c>
      <c r="F38" s="3" t="s">
        <v>6545</v>
      </c>
      <c r="G38" s="3"/>
      <c r="I38" s="1" t="b">
        <v>1</v>
      </c>
      <c r="J38" s="1" t="s">
        <v>6337</v>
      </c>
      <c r="K38" s="1">
        <v>9</v>
      </c>
      <c r="L38" s="1" t="s">
        <v>89</v>
      </c>
      <c r="M38" s="1" t="s">
        <v>97</v>
      </c>
      <c r="N38" s="1" t="b">
        <v>0</v>
      </c>
      <c r="O38" s="1" t="b">
        <v>0</v>
      </c>
      <c r="P38" s="1">
        <v>-1</v>
      </c>
      <c r="Q38" s="1" t="str" cm="1">
        <f t="array" ref="Q38">IF(DB_DI[[#This Row],[ALM CONFIG]]=$AH$15,INDEX(DB_ALM[],DB_DI[[#This Row],[ALM ID]]+1,7),"")</f>
        <v/>
      </c>
      <c r="R38" s="1" t="str" cm="1">
        <f t="array" ref="R38">IF(DB_DI[[#This Row],[ALM CONFIG]]=$AH$15,INDEX(DB_ALM[],DB_DI[[#This Row],[ALM ID]]+1,8),"")</f>
        <v/>
      </c>
    </row>
    <row r="39" spans="1:18" x14ac:dyDescent="0.25">
      <c r="A39" s="1">
        <v>25</v>
      </c>
      <c r="B39" s="1">
        <v>25</v>
      </c>
      <c r="C39" s="1" t="str">
        <f>INDEX(DB_DI_SYS_NAMES[],1,2)</f>
        <v>CTRL_AND_SYNC</v>
      </c>
      <c r="D39" s="3" t="s">
        <v>6354</v>
      </c>
      <c r="E39" s="10" t="s">
        <v>6511</v>
      </c>
      <c r="F39" s="3" t="s">
        <v>5121</v>
      </c>
      <c r="G39" s="3"/>
      <c r="I39" s="1" t="b">
        <v>1</v>
      </c>
      <c r="J39" s="1" t="s">
        <v>6333</v>
      </c>
      <c r="K39" s="1">
        <v>11</v>
      </c>
      <c r="L39" s="1" t="s">
        <v>89</v>
      </c>
      <c r="M39" s="1" t="s">
        <v>90</v>
      </c>
      <c r="N39" s="1" t="b">
        <v>1</v>
      </c>
      <c r="O39" s="1" t="b">
        <v>0</v>
      </c>
      <c r="P39" s="1">
        <v>-1</v>
      </c>
      <c r="Q39" s="1" t="e" cm="1" vm="1">
        <f t="array" aca="1" ref="Q39" ca="1">IF(DB_DI[[#This Row],[ALM CONFIG]]=$AH$15,INDEX(DB_ALM[],DB_DI[[#This Row],[ALM ID]]+1,7),"")</f>
        <v>#VALUE!</v>
      </c>
      <c r="R39" s="1" t="e" cm="1" vm="1">
        <f t="array" aca="1" ref="R39" ca="1">IF(DB_DI[[#This Row],[ALM CONFIG]]=$AH$15,INDEX(DB_ALM[],DB_DI[[#This Row],[ALM ID]]+1,8),"")</f>
        <v>#VALUE!</v>
      </c>
    </row>
    <row r="40" spans="1:18" x14ac:dyDescent="0.25">
      <c r="A40" s="1">
        <v>26</v>
      </c>
      <c r="B40" s="1">
        <v>26</v>
      </c>
      <c r="C40" s="1" t="str">
        <f>INDEX(DB_DI_SYS_NAMES[],1,2)</f>
        <v>CTRL_AND_SYNC</v>
      </c>
      <c r="D40" s="3" t="s">
        <v>6355</v>
      </c>
      <c r="E40" s="3"/>
      <c r="F40" s="3" t="s">
        <v>5122</v>
      </c>
      <c r="G40" s="3"/>
      <c r="I40" s="1" t="b">
        <v>1</v>
      </c>
      <c r="J40" s="1" t="s">
        <v>6333</v>
      </c>
      <c r="K40" s="1">
        <v>12</v>
      </c>
      <c r="L40" s="1" t="s">
        <v>89</v>
      </c>
      <c r="M40" s="1" t="s">
        <v>97</v>
      </c>
      <c r="N40" s="1" t="b">
        <v>0</v>
      </c>
      <c r="O40" s="1" t="b">
        <v>0</v>
      </c>
      <c r="P40" s="1">
        <v>-1</v>
      </c>
      <c r="Q40" s="1" t="str" cm="1">
        <f t="array" ref="Q40">IF(DB_DI[[#This Row],[ALM CONFIG]]=$AH$15,INDEX(DB_ALM[],DB_DI[[#This Row],[ALM ID]]+1,7),"")</f>
        <v/>
      </c>
      <c r="R40" s="1" t="str" cm="1">
        <f t="array" ref="R40">IF(DB_DI[[#This Row],[ALM CONFIG]]=$AH$15,INDEX(DB_ALM[],DB_DI[[#This Row],[ALM ID]]+1,8),"")</f>
        <v/>
      </c>
    </row>
    <row r="41" spans="1:18" x14ac:dyDescent="0.25">
      <c r="A41" s="1">
        <v>27</v>
      </c>
      <c r="B41" s="1">
        <v>27</v>
      </c>
      <c r="C41" s="1" t="str">
        <f>INDEX(DB_DI_SYS_NAMES[],1,2)</f>
        <v>CTRL_AND_SYNC</v>
      </c>
      <c r="D41" s="3" t="s">
        <v>9</v>
      </c>
      <c r="E41" s="3"/>
      <c r="F41" s="3" t="s">
        <v>148</v>
      </c>
      <c r="G41" s="3"/>
      <c r="L41" s="1" t="s">
        <v>89</v>
      </c>
      <c r="M41" s="1" t="s">
        <v>97</v>
      </c>
      <c r="N41" s="1" t="b">
        <v>0</v>
      </c>
      <c r="O41" s="1" t="b">
        <v>0</v>
      </c>
      <c r="P41" s="1">
        <v>-1</v>
      </c>
      <c r="Q41" s="1" t="str" cm="1">
        <f t="array" ref="Q41">IF(DB_DI[[#This Row],[ALM CONFIG]]=$AH$15,INDEX(DB_ALM[],DB_DI[[#This Row],[ALM ID]]+1,7),"")</f>
        <v/>
      </c>
      <c r="R41" s="1" t="str" cm="1">
        <f t="array" ref="R41">IF(DB_DI[[#This Row],[ALM CONFIG]]=$AH$15,INDEX(DB_ALM[],DB_DI[[#This Row],[ALM ID]]+1,8),"")</f>
        <v/>
      </c>
    </row>
    <row r="42" spans="1:18" x14ac:dyDescent="0.25">
      <c r="A42" s="1">
        <v>28</v>
      </c>
      <c r="B42" s="1">
        <v>28</v>
      </c>
      <c r="C42" s="1" t="str">
        <f>INDEX(DB_DI_SYS_NAMES[],1,2)</f>
        <v>CTRL_AND_SYNC</v>
      </c>
      <c r="D42" s="3" t="s">
        <v>149</v>
      </c>
      <c r="E42" s="10" t="s">
        <v>6511</v>
      </c>
      <c r="F42" s="3" t="s">
        <v>6581</v>
      </c>
      <c r="G42" s="3"/>
      <c r="I42" s="1" t="b">
        <v>1</v>
      </c>
      <c r="J42" s="1" t="s">
        <v>6333</v>
      </c>
      <c r="K42" s="1">
        <v>10</v>
      </c>
      <c r="L42" s="1" t="s">
        <v>90</v>
      </c>
      <c r="M42" s="1" t="s">
        <v>97</v>
      </c>
      <c r="N42" s="1" t="b">
        <v>1</v>
      </c>
      <c r="O42" s="1" t="b">
        <v>1</v>
      </c>
      <c r="P42" s="1">
        <v>-1</v>
      </c>
      <c r="Q42" s="1" t="e" cm="1" vm="1">
        <f t="array" aca="1" ref="Q42" ca="1">IF(DB_DI[[#This Row],[ALM CONFIG]]=$AH$15,INDEX(DB_ALM[],DB_DI[[#This Row],[ALM ID]]+1,7),"")</f>
        <v>#VALUE!</v>
      </c>
      <c r="R42" s="1" t="e" cm="1" vm="1">
        <f t="array" aca="1" ref="R42" ca="1">IF(DB_DI[[#This Row],[ALM CONFIG]]=$AH$15,INDEX(DB_ALM[],DB_DI[[#This Row],[ALM ID]]+1,8),"")</f>
        <v>#VALUE!</v>
      </c>
    </row>
    <row r="43" spans="1:18" x14ac:dyDescent="0.25">
      <c r="A43" s="1">
        <v>29</v>
      </c>
      <c r="B43" s="1">
        <v>29</v>
      </c>
      <c r="C43" s="1" t="str">
        <f>INDEX(DB_DI_SYS_NAMES[],1,2)</f>
        <v>CTRL_AND_SYNC</v>
      </c>
      <c r="D43" s="3" t="s">
        <v>151</v>
      </c>
      <c r="E43" s="3" t="s">
        <v>4906</v>
      </c>
      <c r="F43" s="3" t="s">
        <v>5117</v>
      </c>
      <c r="G43" s="3"/>
      <c r="L43" s="1" t="s">
        <v>89</v>
      </c>
      <c r="M43" s="1" t="s">
        <v>90</v>
      </c>
      <c r="N43" s="1" t="b">
        <v>0</v>
      </c>
      <c r="O43" s="1" t="b">
        <v>0</v>
      </c>
      <c r="P43" s="1">
        <v>-1</v>
      </c>
      <c r="Q43" s="1" t="str" cm="1">
        <f t="array" ref="Q43">IF(DB_DI[[#This Row],[ALM CONFIG]]=$AH$15,INDEX(DB_ALM[],DB_DI[[#This Row],[ALM ID]]+1,7),"")</f>
        <v/>
      </c>
      <c r="R43" s="1" t="str" cm="1">
        <f t="array" ref="R43">IF(DB_DI[[#This Row],[ALM CONFIG]]=$AH$15,INDEX(DB_ALM[],DB_DI[[#This Row],[ALM ID]]+1,8),"")</f>
        <v/>
      </c>
    </row>
    <row r="44" spans="1:18" x14ac:dyDescent="0.25">
      <c r="A44" s="1">
        <v>30</v>
      </c>
      <c r="B44" s="1">
        <v>30</v>
      </c>
      <c r="C44" s="1" t="str">
        <f>INDEX(DB_DI_SYS_NAMES[],1,2)</f>
        <v>CTRL_AND_SYNC</v>
      </c>
      <c r="D44" s="3" t="s">
        <v>4754</v>
      </c>
      <c r="E44" s="10" t="s">
        <v>6511</v>
      </c>
      <c r="F44" s="3" t="s">
        <v>6537</v>
      </c>
      <c r="G44" s="3"/>
      <c r="L44" s="1" t="s">
        <v>89</v>
      </c>
      <c r="M44" s="1" t="s">
        <v>97</v>
      </c>
      <c r="N44" s="1" t="b">
        <v>0</v>
      </c>
      <c r="O44" s="1" t="b">
        <v>0</v>
      </c>
      <c r="P44" s="1">
        <v>-1</v>
      </c>
      <c r="Q44" s="1" t="str" cm="1">
        <f t="array" ref="Q44">IF(DB_DI[[#This Row],[ALM CONFIG]]=$AH$15,INDEX(DB_ALM[],DB_DI[[#This Row],[ALM ID]]+1,7),"")</f>
        <v/>
      </c>
      <c r="R44" s="1" t="str" cm="1">
        <f t="array" ref="R44">IF(DB_DI[[#This Row],[ALM CONFIG]]=$AH$15,INDEX(DB_ALM[],DB_DI[[#This Row],[ALM ID]]+1,8),"")</f>
        <v/>
      </c>
    </row>
    <row r="45" spans="1:18" s="5" customFormat="1" ht="15.75" thickBot="1" x14ac:dyDescent="0.3">
      <c r="A45" s="5">
        <v>31</v>
      </c>
      <c r="B45" s="5">
        <v>31</v>
      </c>
      <c r="C45" s="5" t="str">
        <f>INDEX(DB_DI_SYS_NAMES[],1,2)</f>
        <v>CTRL_AND_SYNC</v>
      </c>
      <c r="D45" s="33" t="s">
        <v>4755</v>
      </c>
      <c r="E45" s="46" t="s">
        <v>5106</v>
      </c>
      <c r="F45" s="33" t="s">
        <v>6585</v>
      </c>
      <c r="G45" s="33"/>
      <c r="I45" s="5" t="b">
        <v>1</v>
      </c>
      <c r="J45" s="5" t="s">
        <v>9</v>
      </c>
      <c r="K45" s="5">
        <v>8</v>
      </c>
      <c r="L45" s="5" t="s">
        <v>90</v>
      </c>
      <c r="M45" s="5" t="s">
        <v>97</v>
      </c>
      <c r="N45" s="5" t="b">
        <v>1</v>
      </c>
      <c r="O45" s="5" t="b">
        <v>1</v>
      </c>
      <c r="P45" s="5">
        <v>-1</v>
      </c>
      <c r="Q45" s="5" t="e" cm="1" vm="1">
        <f t="array" aca="1" ref="Q45" ca="1">IF(DB_DI[[#This Row],[ALM CONFIG]]=$AH$15,INDEX(DB_ALM[],DB_DI[[#This Row],[ALM ID]]+1,7),"")</f>
        <v>#VALUE!</v>
      </c>
      <c r="R45" s="5" t="e" cm="1" vm="1">
        <f t="array" aca="1" ref="R45" ca="1">IF(DB_DI[[#This Row],[ALM CONFIG]]=$AH$15,INDEX(DB_ALM[],DB_DI[[#This Row],[ALM ID]]+1,8),"")</f>
        <v>#VALUE!</v>
      </c>
    </row>
    <row r="46" spans="1:18" x14ac:dyDescent="0.25">
      <c r="A46" s="1">
        <v>32</v>
      </c>
      <c r="B46" s="1">
        <v>0</v>
      </c>
      <c r="C46" s="1" t="str">
        <f>INDEX(DB_DI_SYS_NAMES[],2,2)</f>
        <v>AUX_SUPPLY</v>
      </c>
      <c r="D46" s="3" t="s">
        <v>155</v>
      </c>
      <c r="E46" s="10"/>
      <c r="F46" s="3" t="s">
        <v>156</v>
      </c>
      <c r="G46" s="3"/>
      <c r="H46" s="4"/>
      <c r="L46" s="1" t="s">
        <v>93</v>
      </c>
      <c r="M46" s="1" t="s">
        <v>93</v>
      </c>
      <c r="N46" s="1" t="b">
        <v>0</v>
      </c>
      <c r="O46" s="1" t="b">
        <v>0</v>
      </c>
      <c r="P46" s="1">
        <v>-1</v>
      </c>
      <c r="Q46" s="1" t="str" cm="1">
        <f t="array" ref="Q46">IF(DB_DI[[#This Row],[ALM CONFIG]]=$AH$15,INDEX(DB_ALM[],DB_DI[[#This Row],[ALM ID]]+1,7),"")</f>
        <v/>
      </c>
      <c r="R46" s="1" t="str" cm="1">
        <f t="array" ref="R46">IF(DB_DI[[#This Row],[ALM CONFIG]]=$AH$15,INDEX(DB_ALM[],DB_DI[[#This Row],[ALM ID]]+1,8),"")</f>
        <v/>
      </c>
    </row>
    <row r="47" spans="1:18" x14ac:dyDescent="0.25">
      <c r="A47" s="1">
        <v>33</v>
      </c>
      <c r="B47" s="1">
        <v>1</v>
      </c>
      <c r="C47" s="1" t="str">
        <f>INDEX(DB_DI_SYS_NAMES[],2,2)</f>
        <v>AUX_SUPPLY</v>
      </c>
      <c r="D47" s="3" t="s">
        <v>157</v>
      </c>
      <c r="E47" s="3"/>
      <c r="F47" s="3" t="s">
        <v>158</v>
      </c>
      <c r="G47" s="3"/>
      <c r="H47" s="4"/>
      <c r="L47" s="1" t="s">
        <v>93</v>
      </c>
      <c r="M47" s="1" t="s">
        <v>93</v>
      </c>
      <c r="N47" s="1" t="b">
        <v>0</v>
      </c>
      <c r="O47" s="1" t="b">
        <v>0</v>
      </c>
      <c r="P47" s="1">
        <v>-1</v>
      </c>
      <c r="Q47" s="1" t="str" cm="1">
        <f t="array" ref="Q47">IF(DB_DI[[#This Row],[ALM CONFIG]]=$AH$15,INDEX(DB_ALM[],DB_DI[[#This Row],[ALM ID]]+1,7),"")</f>
        <v/>
      </c>
      <c r="R47" s="1" t="str" cm="1">
        <f t="array" ref="R47">IF(DB_DI[[#This Row],[ALM CONFIG]]=$AH$15,INDEX(DB_ALM[],DB_DI[[#This Row],[ALM ID]]+1,8),"")</f>
        <v/>
      </c>
    </row>
    <row r="48" spans="1:18" x14ac:dyDescent="0.25">
      <c r="A48" s="1">
        <v>34</v>
      </c>
      <c r="B48" s="1">
        <v>2</v>
      </c>
      <c r="C48" s="1" t="str">
        <f>INDEX(DB_DI_SYS_NAMES[],2,2)</f>
        <v>AUX_SUPPLY</v>
      </c>
      <c r="D48" s="3" t="s">
        <v>159</v>
      </c>
      <c r="E48" s="10" t="s">
        <v>2114</v>
      </c>
      <c r="F48" s="3" t="s">
        <v>5123</v>
      </c>
      <c r="G48" s="3"/>
      <c r="H48" s="4"/>
      <c r="L48" s="1" t="s">
        <v>90</v>
      </c>
      <c r="M48" s="1" t="s">
        <v>97</v>
      </c>
      <c r="N48" s="1" t="b">
        <v>0</v>
      </c>
      <c r="O48" s="1" t="b">
        <v>0</v>
      </c>
      <c r="P48" s="1">
        <v>-1</v>
      </c>
      <c r="Q48" s="1" t="str" cm="1">
        <f t="array" ref="Q48">IF(DB_DI[[#This Row],[ALM CONFIG]]=$AH$15,INDEX(DB_ALM[],DB_DI[[#This Row],[ALM ID]]+1,7),"")</f>
        <v/>
      </c>
      <c r="R48" s="1" t="str" cm="1">
        <f t="array" ref="R48">IF(DB_DI[[#This Row],[ALM CONFIG]]=$AH$15,INDEX(DB_ALM[],DB_DI[[#This Row],[ALM ID]]+1,8),"")</f>
        <v/>
      </c>
    </row>
    <row r="49" spans="1:18" x14ac:dyDescent="0.25">
      <c r="A49" s="1">
        <v>35</v>
      </c>
      <c r="B49" s="1">
        <v>3</v>
      </c>
      <c r="C49" s="1" t="str">
        <f>INDEX(DB_DI_SYS_NAMES[],2,2)</f>
        <v>AUX_SUPPLY</v>
      </c>
      <c r="D49" s="3" t="s">
        <v>160</v>
      </c>
      <c r="E49" s="10" t="s">
        <v>6511</v>
      </c>
      <c r="F49" s="3" t="s">
        <v>5124</v>
      </c>
      <c r="G49" s="3"/>
      <c r="H49" s="4"/>
      <c r="L49" s="1" t="s">
        <v>90</v>
      </c>
      <c r="M49" s="1" t="s">
        <v>97</v>
      </c>
      <c r="N49" s="1" t="b">
        <v>1</v>
      </c>
      <c r="O49" s="1" t="b">
        <v>1</v>
      </c>
      <c r="P49" s="1">
        <v>-1</v>
      </c>
      <c r="Q49" s="1" t="e" cm="1" vm="1">
        <f t="array" aca="1" ref="Q49" ca="1">IF(DB_DI[[#This Row],[ALM CONFIG]]=$AH$15,INDEX(DB_ALM[],DB_DI[[#This Row],[ALM ID]]+1,7),"")</f>
        <v>#VALUE!</v>
      </c>
      <c r="R49" s="1" t="e" cm="1" vm="1">
        <f t="array" aca="1" ref="R49" ca="1">IF(DB_DI[[#This Row],[ALM CONFIG]]=$AH$15,INDEX(DB_ALM[],DB_DI[[#This Row],[ALM ID]]+1,8),"")</f>
        <v>#VALUE!</v>
      </c>
    </row>
    <row r="50" spans="1:18" x14ac:dyDescent="0.25">
      <c r="A50" s="1">
        <v>36</v>
      </c>
      <c r="B50" s="1">
        <v>4</v>
      </c>
      <c r="C50" s="1" t="str">
        <f>INDEX(DB_DI_SYS_NAMES[],2,2)</f>
        <v>AUX_SUPPLY</v>
      </c>
      <c r="D50" s="3" t="s">
        <v>161</v>
      </c>
      <c r="E50" s="10" t="s">
        <v>2114</v>
      </c>
      <c r="F50" s="3" t="s">
        <v>162</v>
      </c>
      <c r="G50" s="3"/>
      <c r="L50" s="1" t="s">
        <v>90</v>
      </c>
      <c r="M50" s="1" t="s">
        <v>97</v>
      </c>
      <c r="N50" s="1" t="b">
        <v>0</v>
      </c>
      <c r="O50" s="1" t="b">
        <v>0</v>
      </c>
      <c r="P50" s="1">
        <v>-1</v>
      </c>
      <c r="Q50" s="1" t="str" cm="1">
        <f t="array" ref="Q50">IF(DB_DI[[#This Row],[ALM CONFIG]]=$AH$15,INDEX(DB_ALM[],DB_DI[[#This Row],[ALM ID]]+1,7),"")</f>
        <v/>
      </c>
      <c r="R50" s="1" t="str" cm="1">
        <f t="array" ref="R50">IF(DB_DI[[#This Row],[ALM CONFIG]]=$AH$15,INDEX(DB_ALM[],DB_DI[[#This Row],[ALM ID]]+1,8),"")</f>
        <v/>
      </c>
    </row>
    <row r="51" spans="1:18" x14ac:dyDescent="0.25">
      <c r="A51" s="1">
        <v>37</v>
      </c>
      <c r="B51" s="1">
        <v>5</v>
      </c>
      <c r="C51" s="1" t="str">
        <f>INDEX(DB_DI_SYS_NAMES[],2,2)</f>
        <v>AUX_SUPPLY</v>
      </c>
      <c r="D51" s="3" t="s">
        <v>163</v>
      </c>
      <c r="E51" s="3"/>
      <c r="F51" s="3" t="s">
        <v>164</v>
      </c>
      <c r="G51" s="3"/>
      <c r="L51" s="1" t="s">
        <v>93</v>
      </c>
      <c r="M51" s="1" t="s">
        <v>93</v>
      </c>
      <c r="N51" s="1" t="b">
        <v>0</v>
      </c>
      <c r="O51" s="1" t="b">
        <v>0</v>
      </c>
      <c r="P51" s="1">
        <v>-1</v>
      </c>
      <c r="Q51" s="1" t="str" cm="1">
        <f t="array" ref="Q51">IF(DB_DI[[#This Row],[ALM CONFIG]]=$AH$15,INDEX(DB_ALM[],DB_DI[[#This Row],[ALM ID]]+1,7),"")</f>
        <v/>
      </c>
      <c r="R51" s="1" t="str" cm="1">
        <f t="array" ref="R51">IF(DB_DI[[#This Row],[ALM CONFIG]]=$AH$15,INDEX(DB_ALM[],DB_DI[[#This Row],[ALM ID]]+1,8),"")</f>
        <v/>
      </c>
    </row>
    <row r="52" spans="1:18" x14ac:dyDescent="0.25">
      <c r="A52" s="1">
        <v>38</v>
      </c>
      <c r="B52" s="1">
        <v>6</v>
      </c>
      <c r="C52" s="1" t="str">
        <f>INDEX(DB_DI_SYS_NAMES[],2,2)</f>
        <v>AUX_SUPPLY</v>
      </c>
      <c r="D52" s="3" t="s">
        <v>165</v>
      </c>
      <c r="E52" s="3"/>
      <c r="F52" s="3" t="s">
        <v>166</v>
      </c>
      <c r="G52" s="3"/>
      <c r="L52" s="1" t="s">
        <v>93</v>
      </c>
      <c r="M52" s="1" t="s">
        <v>93</v>
      </c>
      <c r="N52" s="1" t="b">
        <v>0</v>
      </c>
      <c r="O52" s="1" t="b">
        <v>0</v>
      </c>
      <c r="P52" s="1">
        <v>-1</v>
      </c>
      <c r="Q52" s="1" t="str" cm="1">
        <f t="array" ref="Q52">IF(DB_DI[[#This Row],[ALM CONFIG]]=$AH$15,INDEX(DB_ALM[],DB_DI[[#This Row],[ALM ID]]+1,7),"")</f>
        <v/>
      </c>
      <c r="R52" s="1" t="str" cm="1">
        <f t="array" ref="R52">IF(DB_DI[[#This Row],[ALM CONFIG]]=$AH$15,INDEX(DB_ALM[],DB_DI[[#This Row],[ALM ID]]+1,8),"")</f>
        <v/>
      </c>
    </row>
    <row r="53" spans="1:18" x14ac:dyDescent="0.25">
      <c r="A53" s="1">
        <v>39</v>
      </c>
      <c r="B53" s="1">
        <v>7</v>
      </c>
      <c r="C53" s="1" t="str">
        <f>INDEX(DB_DI_SYS_NAMES[],2,2)</f>
        <v>AUX_SUPPLY</v>
      </c>
      <c r="D53" s="3" t="s">
        <v>167</v>
      </c>
      <c r="E53" s="3"/>
      <c r="F53" s="3" t="s">
        <v>168</v>
      </c>
      <c r="G53" s="3"/>
      <c r="L53" s="1" t="s">
        <v>93</v>
      </c>
      <c r="M53" s="1" t="s">
        <v>93</v>
      </c>
      <c r="N53" s="1" t="b">
        <v>0</v>
      </c>
      <c r="O53" s="1" t="b">
        <v>0</v>
      </c>
      <c r="P53" s="1">
        <v>-1</v>
      </c>
      <c r="Q53" s="1" t="str" cm="1">
        <f t="array" ref="Q53">IF(DB_DI[[#This Row],[ALM CONFIG]]=$AH$15,INDEX(DB_ALM[],DB_DI[[#This Row],[ALM ID]]+1,7),"")</f>
        <v/>
      </c>
      <c r="R53" s="1" t="str" cm="1">
        <f t="array" ref="R53">IF(DB_DI[[#This Row],[ALM CONFIG]]=$AH$15,INDEX(DB_ALM[],DB_DI[[#This Row],[ALM ID]]+1,8),"")</f>
        <v/>
      </c>
    </row>
    <row r="54" spans="1:18" x14ac:dyDescent="0.25">
      <c r="A54" s="1">
        <v>40</v>
      </c>
      <c r="B54" s="1">
        <v>8</v>
      </c>
      <c r="C54" s="1" t="str">
        <f>INDEX(DB_DI_SYS_NAMES[],2,2)</f>
        <v>AUX_SUPPLY</v>
      </c>
      <c r="D54" s="3" t="s">
        <v>169</v>
      </c>
      <c r="E54" s="3"/>
      <c r="F54" s="3" t="s">
        <v>170</v>
      </c>
      <c r="G54" s="3"/>
      <c r="L54" s="1" t="s">
        <v>93</v>
      </c>
      <c r="M54" s="1" t="s">
        <v>93</v>
      </c>
      <c r="N54" s="1" t="b">
        <v>0</v>
      </c>
      <c r="O54" s="1" t="b">
        <v>0</v>
      </c>
      <c r="P54" s="1">
        <v>-1</v>
      </c>
      <c r="Q54" s="1" t="str" cm="1">
        <f t="array" ref="Q54">IF(DB_DI[[#This Row],[ALM CONFIG]]=$AH$15,INDEX(DB_ALM[],DB_DI[[#This Row],[ALM ID]]+1,7),"")</f>
        <v/>
      </c>
      <c r="R54" s="1" t="str" cm="1">
        <f t="array" ref="R54">IF(DB_DI[[#This Row],[ALM CONFIG]]=$AH$15,INDEX(DB_ALM[],DB_DI[[#This Row],[ALM ID]]+1,8),"")</f>
        <v/>
      </c>
    </row>
    <row r="55" spans="1:18" x14ac:dyDescent="0.25">
      <c r="A55" s="1">
        <v>41</v>
      </c>
      <c r="B55" s="1">
        <v>9</v>
      </c>
      <c r="C55" s="1" t="str">
        <f>INDEX(DB_DI_SYS_NAMES[],2,2)</f>
        <v>AUX_SUPPLY</v>
      </c>
      <c r="D55" s="3" t="s">
        <v>171</v>
      </c>
      <c r="E55" s="3"/>
      <c r="F55" s="3" t="s">
        <v>172</v>
      </c>
      <c r="G55" s="3"/>
      <c r="L55" s="1" t="s">
        <v>93</v>
      </c>
      <c r="M55" s="1" t="s">
        <v>93</v>
      </c>
      <c r="N55" s="1" t="b">
        <v>0</v>
      </c>
      <c r="O55" s="1" t="b">
        <v>0</v>
      </c>
      <c r="P55" s="1">
        <v>-1</v>
      </c>
      <c r="Q55" s="1" t="str" cm="1">
        <f t="array" ref="Q55">IF(DB_DI[[#This Row],[ALM CONFIG]]=$AH$15,INDEX(DB_ALM[],DB_DI[[#This Row],[ALM ID]]+1,7),"")</f>
        <v/>
      </c>
      <c r="R55" s="1" t="str" cm="1">
        <f t="array" ref="R55">IF(DB_DI[[#This Row],[ALM CONFIG]]=$AH$15,INDEX(DB_ALM[],DB_DI[[#This Row],[ALM ID]]+1,8),"")</f>
        <v/>
      </c>
    </row>
    <row r="56" spans="1:18" x14ac:dyDescent="0.25">
      <c r="A56" s="1">
        <v>42</v>
      </c>
      <c r="B56" s="1">
        <v>10</v>
      </c>
      <c r="C56" s="1" t="str">
        <f>INDEX(DB_DI_SYS_NAMES[],2,2)</f>
        <v>AUX_SUPPLY</v>
      </c>
      <c r="D56" s="3" t="s">
        <v>173</v>
      </c>
      <c r="E56" s="3"/>
      <c r="F56" s="3" t="s">
        <v>174</v>
      </c>
      <c r="G56" s="3"/>
      <c r="L56" s="1" t="s">
        <v>93</v>
      </c>
      <c r="M56" s="1" t="s">
        <v>93</v>
      </c>
      <c r="N56" s="1" t="b">
        <v>0</v>
      </c>
      <c r="O56" s="1" t="b">
        <v>0</v>
      </c>
      <c r="P56" s="1">
        <v>-1</v>
      </c>
      <c r="Q56" s="1" t="str" cm="1">
        <f t="array" ref="Q56">IF(DB_DI[[#This Row],[ALM CONFIG]]=$AH$15,INDEX(DB_ALM[],DB_DI[[#This Row],[ALM ID]]+1,7),"")</f>
        <v/>
      </c>
      <c r="R56" s="1" t="str" cm="1">
        <f t="array" ref="R56">IF(DB_DI[[#This Row],[ALM CONFIG]]=$AH$15,INDEX(DB_ALM[],DB_DI[[#This Row],[ALM ID]]+1,8),"")</f>
        <v/>
      </c>
    </row>
    <row r="57" spans="1:18" x14ac:dyDescent="0.25">
      <c r="A57" s="1">
        <v>43</v>
      </c>
      <c r="B57" s="1">
        <v>11</v>
      </c>
      <c r="C57" s="1" t="str">
        <f>INDEX(DB_DI_SYS_NAMES[],2,2)</f>
        <v>AUX_SUPPLY</v>
      </c>
      <c r="D57" s="3" t="s">
        <v>4756</v>
      </c>
      <c r="E57" s="10" t="s">
        <v>6511</v>
      </c>
      <c r="F57" s="3" t="s">
        <v>6573</v>
      </c>
      <c r="G57" s="3"/>
      <c r="L57" s="1" t="s">
        <v>90</v>
      </c>
      <c r="M57" s="1" t="s">
        <v>97</v>
      </c>
      <c r="N57" s="1" t="b">
        <v>1</v>
      </c>
      <c r="O57" s="1" t="b">
        <v>1</v>
      </c>
      <c r="P57" s="1">
        <v>-1</v>
      </c>
      <c r="Q57" s="1" t="e" cm="1" vm="1">
        <f t="array" aca="1" ref="Q57" ca="1">IF(DB_DI[[#This Row],[ALM CONFIG]]=$AH$15,INDEX(DB_ALM[],DB_DI[[#This Row],[ALM ID]]+1,7),"")</f>
        <v>#VALUE!</v>
      </c>
      <c r="R57" s="1" t="e" cm="1" vm="1">
        <f t="array" aca="1" ref="R57" ca="1">IF(DB_DI[[#This Row],[ALM CONFIG]]=$AH$15,INDEX(DB_ALM[],DB_DI[[#This Row],[ALM ID]]+1,8),"")</f>
        <v>#VALUE!</v>
      </c>
    </row>
    <row r="58" spans="1:18" x14ac:dyDescent="0.25">
      <c r="A58" s="1">
        <v>44</v>
      </c>
      <c r="B58" s="1">
        <v>12</v>
      </c>
      <c r="C58" s="1" t="str">
        <f>INDEX(DB_DI_SYS_NAMES[],2,2)</f>
        <v>AUX_SUPPLY</v>
      </c>
      <c r="D58" s="3" t="s">
        <v>4757</v>
      </c>
      <c r="E58" s="3" t="s">
        <v>2114</v>
      </c>
      <c r="F58" s="3" t="s">
        <v>5126</v>
      </c>
      <c r="G58" s="3"/>
      <c r="L58" s="1" t="s">
        <v>90</v>
      </c>
      <c r="M58" s="1" t="s">
        <v>97</v>
      </c>
      <c r="N58" s="1" t="b">
        <v>0</v>
      </c>
      <c r="O58" s="1" t="b">
        <v>0</v>
      </c>
      <c r="P58" s="1">
        <v>-1</v>
      </c>
      <c r="Q58" s="1" t="str" cm="1">
        <f t="array" ref="Q58">IF(DB_DI[[#This Row],[ALM CONFIG]]=$AH$15,INDEX(DB_ALM[],DB_DI[[#This Row],[ALM ID]]+1,7),"")</f>
        <v/>
      </c>
      <c r="R58" s="1" t="str" cm="1">
        <f t="array" ref="R58">IF(DB_DI[[#This Row],[ALM CONFIG]]=$AH$15,INDEX(DB_ALM[],DB_DI[[#This Row],[ALM ID]]+1,8),"")</f>
        <v/>
      </c>
    </row>
    <row r="59" spans="1:18" x14ac:dyDescent="0.25">
      <c r="A59" s="1">
        <v>45</v>
      </c>
      <c r="B59" s="1">
        <v>13</v>
      </c>
      <c r="C59" s="1" t="str">
        <f>INDEX(DB_DI_SYS_NAMES[],2,2)</f>
        <v>AUX_SUPPLY</v>
      </c>
      <c r="D59" s="3" t="s">
        <v>176</v>
      </c>
      <c r="E59" s="3"/>
      <c r="F59" s="3" t="s">
        <v>177</v>
      </c>
      <c r="G59" s="3"/>
      <c r="L59" s="1" t="s">
        <v>93</v>
      </c>
      <c r="M59" s="1" t="s">
        <v>93</v>
      </c>
      <c r="N59" s="1" t="b">
        <v>0</v>
      </c>
      <c r="O59" s="1" t="b">
        <v>0</v>
      </c>
      <c r="P59" s="1">
        <v>-1</v>
      </c>
      <c r="Q59" s="1" t="str" cm="1">
        <f t="array" ref="Q59">IF(DB_DI[[#This Row],[ALM CONFIG]]=$AH$15,INDEX(DB_ALM[],DB_DI[[#This Row],[ALM ID]]+1,7),"")</f>
        <v/>
      </c>
      <c r="R59" s="1" t="str" cm="1">
        <f t="array" ref="R59">IF(DB_DI[[#This Row],[ALM CONFIG]]=$AH$15,INDEX(DB_ALM[],DB_DI[[#This Row],[ALM ID]]+1,8),"")</f>
        <v/>
      </c>
    </row>
    <row r="60" spans="1:18" x14ac:dyDescent="0.25">
      <c r="A60" s="1">
        <v>46</v>
      </c>
      <c r="B60" s="1">
        <v>14</v>
      </c>
      <c r="C60" s="1" t="str">
        <f>INDEX(DB_DI_SYS_NAMES[],2,2)</f>
        <v>AUX_SUPPLY</v>
      </c>
      <c r="D60" s="3" t="s">
        <v>178</v>
      </c>
      <c r="E60" s="3" t="s">
        <v>2114</v>
      </c>
      <c r="F60" s="3" t="s">
        <v>179</v>
      </c>
      <c r="G60" s="3"/>
      <c r="L60" s="1" t="s">
        <v>90</v>
      </c>
      <c r="M60" s="1" t="s">
        <v>97</v>
      </c>
      <c r="N60" s="1" t="b">
        <v>0</v>
      </c>
      <c r="O60" s="1" t="b">
        <v>0</v>
      </c>
      <c r="P60" s="1">
        <v>-1</v>
      </c>
      <c r="Q60" s="1" t="str" cm="1">
        <f t="array" ref="Q60">IF(DB_DI[[#This Row],[ALM CONFIG]]=$AH$15,INDEX(DB_ALM[],DB_DI[[#This Row],[ALM ID]]+1,7),"")</f>
        <v/>
      </c>
      <c r="R60" s="1" t="str" cm="1">
        <f t="array" ref="R60">IF(DB_DI[[#This Row],[ALM CONFIG]]=$AH$15,INDEX(DB_ALM[],DB_DI[[#This Row],[ALM ID]]+1,8),"")</f>
        <v/>
      </c>
    </row>
    <row r="61" spans="1:18" x14ac:dyDescent="0.25">
      <c r="A61" s="1">
        <v>47</v>
      </c>
      <c r="B61" s="1">
        <v>15</v>
      </c>
      <c r="C61" s="1" t="str">
        <f>INDEX(DB_DI_SYS_NAMES[],2,2)</f>
        <v>AUX_SUPPLY</v>
      </c>
      <c r="D61" s="3" t="s">
        <v>180</v>
      </c>
      <c r="E61" s="3"/>
      <c r="F61" s="3" t="s">
        <v>181</v>
      </c>
      <c r="G61" s="3"/>
      <c r="L61" s="1" t="s">
        <v>90</v>
      </c>
      <c r="M61" s="1" t="s">
        <v>97</v>
      </c>
      <c r="N61" s="1" t="b">
        <v>0</v>
      </c>
      <c r="O61" s="1" t="b">
        <v>0</v>
      </c>
      <c r="P61" s="1">
        <v>-1</v>
      </c>
      <c r="Q61" s="1" t="str" cm="1">
        <f t="array" ref="Q61">IF(DB_DI[[#This Row],[ALM CONFIG]]=$AH$15,INDEX(DB_ALM[],DB_DI[[#This Row],[ALM ID]]+1,7),"")</f>
        <v/>
      </c>
      <c r="R61" s="1" t="str" cm="1">
        <f t="array" ref="R61">IF(DB_DI[[#This Row],[ALM CONFIG]]=$AH$15,INDEX(DB_ALM[],DB_DI[[#This Row],[ALM ID]]+1,8),"")</f>
        <v/>
      </c>
    </row>
    <row r="62" spans="1:18" x14ac:dyDescent="0.25">
      <c r="A62" s="1">
        <v>48</v>
      </c>
      <c r="B62" s="1">
        <v>16</v>
      </c>
      <c r="C62" s="1" t="str">
        <f>INDEX(DB_DI_SYS_NAMES[],2,2)</f>
        <v>AUX_SUPPLY</v>
      </c>
      <c r="D62" s="3" t="s">
        <v>4758</v>
      </c>
      <c r="E62" s="3"/>
      <c r="F62" s="3" t="s">
        <v>182</v>
      </c>
      <c r="G62" s="3"/>
      <c r="L62" s="1" t="s">
        <v>93</v>
      </c>
      <c r="M62" s="1" t="s">
        <v>93</v>
      </c>
      <c r="N62" s="1" t="b">
        <v>0</v>
      </c>
      <c r="O62" s="1" t="b">
        <v>0</v>
      </c>
      <c r="P62" s="1">
        <v>-1</v>
      </c>
      <c r="Q62" s="1" t="str" cm="1">
        <f t="array" ref="Q62">IF(DB_DI[[#This Row],[ALM CONFIG]]=$AH$15,INDEX(DB_ALM[],DB_DI[[#This Row],[ALM ID]]+1,7),"")</f>
        <v/>
      </c>
      <c r="R62" s="1" t="str" cm="1">
        <f t="array" ref="R62">IF(DB_DI[[#This Row],[ALM CONFIG]]=$AH$15,INDEX(DB_ALM[],DB_DI[[#This Row],[ALM ID]]+1,8),"")</f>
        <v/>
      </c>
    </row>
    <row r="63" spans="1:18" x14ac:dyDescent="0.25">
      <c r="A63" s="1">
        <v>49</v>
      </c>
      <c r="B63" s="1">
        <v>17</v>
      </c>
      <c r="C63" s="1" t="str">
        <f>INDEX(DB_DI_SYS_NAMES[],2,2)</f>
        <v>AUX_SUPPLY</v>
      </c>
      <c r="D63" s="3" t="s">
        <v>183</v>
      </c>
      <c r="E63" s="10" t="s">
        <v>2114</v>
      </c>
      <c r="F63" s="3" t="s">
        <v>184</v>
      </c>
      <c r="G63" s="3"/>
      <c r="L63" s="1" t="s">
        <v>90</v>
      </c>
      <c r="M63" s="1" t="s">
        <v>97</v>
      </c>
      <c r="N63" s="1" t="b">
        <v>0</v>
      </c>
      <c r="O63" s="1" t="b">
        <v>0</v>
      </c>
      <c r="P63" s="1">
        <v>-1</v>
      </c>
      <c r="Q63" s="1" t="str" cm="1">
        <f t="array" ref="Q63">IF(DB_DI[[#This Row],[ALM CONFIG]]=$AH$15,INDEX(DB_ALM[],DB_DI[[#This Row],[ALM ID]]+1,7),"")</f>
        <v/>
      </c>
      <c r="R63" s="1" t="str" cm="1">
        <f t="array" ref="R63">IF(DB_DI[[#This Row],[ALM CONFIG]]=$AH$15,INDEX(DB_ALM[],DB_DI[[#This Row],[ALM ID]]+1,8),"")</f>
        <v/>
      </c>
    </row>
    <row r="64" spans="1:18" x14ac:dyDescent="0.25">
      <c r="A64" s="1">
        <v>50</v>
      </c>
      <c r="B64" s="1">
        <v>18</v>
      </c>
      <c r="C64" s="1" t="str">
        <f>INDEX(DB_DI_SYS_NAMES[],2,2)</f>
        <v>AUX_SUPPLY</v>
      </c>
      <c r="D64" s="3" t="s">
        <v>185</v>
      </c>
      <c r="E64" s="10" t="s">
        <v>2114</v>
      </c>
      <c r="F64" s="3" t="s">
        <v>5127</v>
      </c>
      <c r="G64" s="3"/>
      <c r="L64" s="1" t="s">
        <v>90</v>
      </c>
      <c r="M64" s="1" t="s">
        <v>97</v>
      </c>
      <c r="N64" s="1" t="b">
        <v>0</v>
      </c>
      <c r="O64" s="1" t="b">
        <v>0</v>
      </c>
      <c r="P64" s="1">
        <v>-1</v>
      </c>
      <c r="Q64" s="1" t="str" cm="1">
        <f t="array" ref="Q64">IF(DB_DI[[#This Row],[ALM CONFIG]]=$AH$15,INDEX(DB_ALM[],DB_DI[[#This Row],[ALM ID]]+1,7),"")</f>
        <v/>
      </c>
      <c r="R64" s="1" t="str" cm="1">
        <f t="array" ref="R64">IF(DB_DI[[#This Row],[ALM CONFIG]]=$AH$15,INDEX(DB_ALM[],DB_DI[[#This Row],[ALM ID]]+1,8),"")</f>
        <v/>
      </c>
    </row>
    <row r="65" spans="1:18" x14ac:dyDescent="0.25">
      <c r="A65" s="1">
        <v>51</v>
      </c>
      <c r="B65" s="1">
        <v>19</v>
      </c>
      <c r="C65" s="1" t="str">
        <f>INDEX(DB_DI_SYS_NAMES[],2,2)</f>
        <v>AUX_SUPPLY</v>
      </c>
      <c r="D65" s="3" t="s">
        <v>186</v>
      </c>
      <c r="E65" s="10" t="s">
        <v>2114</v>
      </c>
      <c r="F65" s="3" t="s">
        <v>5128</v>
      </c>
      <c r="G65" s="3"/>
      <c r="L65" s="1" t="s">
        <v>90</v>
      </c>
      <c r="M65" s="1" t="s">
        <v>97</v>
      </c>
      <c r="N65" s="1" t="b">
        <v>0</v>
      </c>
      <c r="O65" s="1" t="b">
        <v>0</v>
      </c>
      <c r="P65" s="1">
        <v>-1</v>
      </c>
      <c r="Q65" s="1" t="str" cm="1">
        <f t="array" ref="Q65">IF(DB_DI[[#This Row],[ALM CONFIG]]=$AH$15,INDEX(DB_ALM[],DB_DI[[#This Row],[ALM ID]]+1,7),"")</f>
        <v/>
      </c>
      <c r="R65" s="1" t="str" cm="1">
        <f t="array" ref="R65">IF(DB_DI[[#This Row],[ALM CONFIG]]=$AH$15,INDEX(DB_ALM[],DB_DI[[#This Row],[ALM ID]]+1,8),"")</f>
        <v/>
      </c>
    </row>
    <row r="66" spans="1:18" x14ac:dyDescent="0.25">
      <c r="A66" s="1">
        <v>52</v>
      </c>
      <c r="B66" s="1">
        <v>20</v>
      </c>
      <c r="C66" s="1" t="str">
        <f>INDEX(DB_DI_SYS_NAMES[],2,2)</f>
        <v>AUX_SUPPLY</v>
      </c>
      <c r="D66" s="3" t="s">
        <v>6356</v>
      </c>
      <c r="E66" s="3"/>
      <c r="F66" s="3" t="s">
        <v>5129</v>
      </c>
      <c r="G66" s="3"/>
      <c r="I66" s="1" t="b">
        <v>1</v>
      </c>
      <c r="J66" s="1" t="s">
        <v>6333</v>
      </c>
      <c r="K66" s="1">
        <v>13</v>
      </c>
      <c r="L66" s="1" t="s">
        <v>93</v>
      </c>
      <c r="M66" s="1" t="s">
        <v>93</v>
      </c>
      <c r="N66" s="1" t="b">
        <v>0</v>
      </c>
      <c r="O66" s="1" t="b">
        <v>0</v>
      </c>
      <c r="P66" s="1">
        <v>-1</v>
      </c>
      <c r="Q66" s="1" t="str" cm="1">
        <f t="array" ref="Q66">IF(DB_DI[[#This Row],[ALM CONFIG]]=$AH$15,INDEX(DB_ALM[],DB_DI[[#This Row],[ALM ID]]+1,7),"")</f>
        <v/>
      </c>
      <c r="R66" s="1" t="str" cm="1">
        <f t="array" ref="R66">IF(DB_DI[[#This Row],[ALM CONFIG]]=$AH$15,INDEX(DB_ALM[],DB_DI[[#This Row],[ALM ID]]+1,8),"")</f>
        <v/>
      </c>
    </row>
    <row r="67" spans="1:18" x14ac:dyDescent="0.25">
      <c r="A67" s="1">
        <v>53</v>
      </c>
      <c r="B67" s="1">
        <v>21</v>
      </c>
      <c r="C67" s="1" t="str">
        <f>INDEX(DB_DI_SYS_NAMES[],2,2)</f>
        <v>AUX_SUPPLY</v>
      </c>
      <c r="D67" s="3" t="s">
        <v>187</v>
      </c>
      <c r="E67" s="10" t="s">
        <v>2114</v>
      </c>
      <c r="F67" s="3" t="s">
        <v>5130</v>
      </c>
      <c r="G67" s="3"/>
      <c r="L67" s="1" t="s">
        <v>90</v>
      </c>
      <c r="M67" s="1" t="s">
        <v>97</v>
      </c>
      <c r="N67" s="1" t="b">
        <v>0</v>
      </c>
      <c r="O67" s="1" t="b">
        <v>0</v>
      </c>
      <c r="P67" s="1">
        <v>-1</v>
      </c>
      <c r="Q67" s="1" t="str" cm="1">
        <f t="array" ref="Q67">IF(DB_DI[[#This Row],[ALM CONFIG]]=$AH$15,INDEX(DB_ALM[],DB_DI[[#This Row],[ALM ID]]+1,7),"")</f>
        <v/>
      </c>
      <c r="R67" s="1" t="str" cm="1">
        <f t="array" ref="R67">IF(DB_DI[[#This Row],[ALM CONFIG]]=$AH$15,INDEX(DB_ALM[],DB_DI[[#This Row],[ALM ID]]+1,8),"")</f>
        <v/>
      </c>
    </row>
    <row r="68" spans="1:18" x14ac:dyDescent="0.25">
      <c r="A68" s="1">
        <v>54</v>
      </c>
      <c r="B68" s="1">
        <v>22</v>
      </c>
      <c r="C68" s="1" t="str">
        <f>INDEX(DB_DI_SYS_NAMES[],2,2)</f>
        <v>AUX_SUPPLY</v>
      </c>
      <c r="D68" s="3" t="s">
        <v>4759</v>
      </c>
      <c r="E68" s="3" t="s">
        <v>2114</v>
      </c>
      <c r="F68" s="3" t="s">
        <v>5131</v>
      </c>
      <c r="G68" s="3"/>
      <c r="L68" s="1" t="s">
        <v>90</v>
      </c>
      <c r="M68" s="1" t="s">
        <v>97</v>
      </c>
      <c r="N68" s="1" t="b">
        <v>0</v>
      </c>
      <c r="O68" s="1" t="b">
        <v>0</v>
      </c>
      <c r="P68" s="1">
        <v>-1</v>
      </c>
      <c r="Q68" s="1" t="str" cm="1">
        <f t="array" ref="Q68">IF(DB_DI[[#This Row],[ALM CONFIG]]=$AH$15,INDEX(DB_ALM[],DB_DI[[#This Row],[ALM ID]]+1,7),"")</f>
        <v/>
      </c>
      <c r="R68" s="1" t="str" cm="1">
        <f t="array" ref="R68">IF(DB_DI[[#This Row],[ALM CONFIG]]=$AH$15,INDEX(DB_ALM[],DB_DI[[#This Row],[ALM ID]]+1,8),"")</f>
        <v/>
      </c>
    </row>
    <row r="69" spans="1:18" x14ac:dyDescent="0.25">
      <c r="A69" s="1">
        <v>55</v>
      </c>
      <c r="B69" s="1">
        <v>23</v>
      </c>
      <c r="C69" s="1" t="str">
        <f>INDEX(DB_DI_SYS_NAMES[],2,2)</f>
        <v>AUX_SUPPLY</v>
      </c>
      <c r="D69" s="3" t="s">
        <v>4760</v>
      </c>
      <c r="E69" s="3" t="s">
        <v>2114</v>
      </c>
      <c r="F69" s="3" t="s">
        <v>5132</v>
      </c>
      <c r="G69" s="3"/>
      <c r="L69" s="1" t="s">
        <v>90</v>
      </c>
      <c r="M69" s="1" t="s">
        <v>97</v>
      </c>
      <c r="N69" s="1" t="b">
        <v>0</v>
      </c>
      <c r="O69" s="1" t="b">
        <v>0</v>
      </c>
      <c r="P69" s="1">
        <v>-1</v>
      </c>
      <c r="Q69" s="1" t="str" cm="1">
        <f t="array" ref="Q69">IF(DB_DI[[#This Row],[ALM CONFIG]]=$AH$15,INDEX(DB_ALM[],DB_DI[[#This Row],[ALM ID]]+1,7),"")</f>
        <v/>
      </c>
      <c r="R69" s="1" t="str" cm="1">
        <f t="array" ref="R69">IF(DB_DI[[#This Row],[ALM CONFIG]]=$AH$15,INDEX(DB_ALM[],DB_DI[[#This Row],[ALM ID]]+1,8),"")</f>
        <v/>
      </c>
    </row>
    <row r="70" spans="1:18" x14ac:dyDescent="0.25">
      <c r="A70" s="1">
        <v>56</v>
      </c>
      <c r="B70" s="1">
        <v>24</v>
      </c>
      <c r="C70" s="1" t="str">
        <f>INDEX(DB_DI_SYS_NAMES[],2,2)</f>
        <v>AUX_SUPPLY</v>
      </c>
      <c r="D70" s="3" t="s">
        <v>4761</v>
      </c>
      <c r="E70" s="3" t="s">
        <v>2114</v>
      </c>
      <c r="F70" s="3" t="s">
        <v>5133</v>
      </c>
      <c r="G70" s="3"/>
      <c r="L70" s="1" t="s">
        <v>90</v>
      </c>
      <c r="M70" s="1" t="s">
        <v>97</v>
      </c>
      <c r="N70" s="1" t="b">
        <v>0</v>
      </c>
      <c r="O70" s="1" t="b">
        <v>0</v>
      </c>
      <c r="P70" s="1">
        <v>-1</v>
      </c>
      <c r="Q70" s="1" t="str" cm="1">
        <f t="array" ref="Q70">IF(DB_DI[[#This Row],[ALM CONFIG]]=$AH$15,INDEX(DB_ALM[],DB_DI[[#This Row],[ALM ID]]+1,7),"")</f>
        <v/>
      </c>
      <c r="R70" s="1" t="str" cm="1">
        <f t="array" ref="R70">IF(DB_DI[[#This Row],[ALM CONFIG]]=$AH$15,INDEX(DB_ALM[],DB_DI[[#This Row],[ALM ID]]+1,8),"")</f>
        <v/>
      </c>
    </row>
    <row r="71" spans="1:18" x14ac:dyDescent="0.25">
      <c r="A71" s="1">
        <v>57</v>
      </c>
      <c r="B71" s="1">
        <v>25</v>
      </c>
      <c r="C71" s="1" t="str">
        <f>INDEX(DB_DI_SYS_NAMES[],2,2)</f>
        <v>AUX_SUPPLY</v>
      </c>
      <c r="D71" s="3" t="s">
        <v>4762</v>
      </c>
      <c r="E71" s="3" t="s">
        <v>2114</v>
      </c>
      <c r="F71" s="3" t="s">
        <v>4915</v>
      </c>
      <c r="G71" s="3"/>
      <c r="L71" s="1" t="s">
        <v>90</v>
      </c>
      <c r="M71" s="1" t="s">
        <v>97</v>
      </c>
      <c r="N71" s="1" t="b">
        <v>0</v>
      </c>
      <c r="O71" s="1" t="b">
        <v>0</v>
      </c>
      <c r="P71" s="1">
        <v>-1</v>
      </c>
      <c r="Q71" s="1" t="str" cm="1">
        <f t="array" ref="Q71">IF(DB_DI[[#This Row],[ALM CONFIG]]=$AH$15,INDEX(DB_ALM[],DB_DI[[#This Row],[ALM ID]]+1,7),"")</f>
        <v/>
      </c>
      <c r="R71" s="1" t="str" cm="1">
        <f t="array" ref="R71">IF(DB_DI[[#This Row],[ALM CONFIG]]=$AH$15,INDEX(DB_ALM[],DB_DI[[#This Row],[ALM ID]]+1,8),"")</f>
        <v/>
      </c>
    </row>
    <row r="72" spans="1:18" x14ac:dyDescent="0.25">
      <c r="A72" s="1">
        <v>58</v>
      </c>
      <c r="B72" s="1">
        <v>26</v>
      </c>
      <c r="C72" s="1" t="str">
        <f>INDEX(DB_DI_SYS_NAMES[],2,2)</f>
        <v>AUX_SUPPLY</v>
      </c>
      <c r="D72" s="3" t="s">
        <v>4763</v>
      </c>
      <c r="E72" s="3" t="s">
        <v>2114</v>
      </c>
      <c r="F72" s="3" t="s">
        <v>4916</v>
      </c>
      <c r="G72" s="3"/>
      <c r="L72" s="1" t="s">
        <v>90</v>
      </c>
      <c r="M72" s="1" t="s">
        <v>97</v>
      </c>
      <c r="N72" s="1" t="b">
        <v>0</v>
      </c>
      <c r="O72" s="1" t="b">
        <v>0</v>
      </c>
      <c r="P72" s="1">
        <v>-1</v>
      </c>
      <c r="Q72" s="1" t="str" cm="1">
        <f t="array" ref="Q72">IF(DB_DI[[#This Row],[ALM CONFIG]]=$AH$15,INDEX(DB_ALM[],DB_DI[[#This Row],[ALM ID]]+1,7),"")</f>
        <v/>
      </c>
      <c r="R72" s="1" t="str" cm="1">
        <f t="array" ref="R72">IF(DB_DI[[#This Row],[ALM CONFIG]]=$AH$15,INDEX(DB_ALM[],DB_DI[[#This Row],[ALM ID]]+1,8),"")</f>
        <v/>
      </c>
    </row>
    <row r="73" spans="1:18" x14ac:dyDescent="0.25">
      <c r="A73" s="1">
        <v>59</v>
      </c>
      <c r="B73" s="1">
        <v>27</v>
      </c>
      <c r="C73" s="1" t="str">
        <f>INDEX(DB_DI_SYS_NAMES[],2,2)</f>
        <v>AUX_SUPPLY</v>
      </c>
      <c r="D73" s="3" t="s">
        <v>4764</v>
      </c>
      <c r="E73" s="3" t="s">
        <v>2114</v>
      </c>
      <c r="F73" s="3" t="s">
        <v>4917</v>
      </c>
      <c r="G73" s="3"/>
      <c r="L73" s="1" t="s">
        <v>90</v>
      </c>
      <c r="M73" s="1" t="s">
        <v>97</v>
      </c>
      <c r="N73" s="1" t="b">
        <v>0</v>
      </c>
      <c r="O73" s="1" t="b">
        <v>0</v>
      </c>
      <c r="P73" s="1">
        <v>-1</v>
      </c>
      <c r="Q73" s="1" t="str" cm="1">
        <f t="array" ref="Q73">IF(DB_DI[[#This Row],[ALM CONFIG]]=$AH$15,INDEX(DB_ALM[],DB_DI[[#This Row],[ALM ID]]+1,7),"")</f>
        <v/>
      </c>
      <c r="R73" s="1" t="str" cm="1">
        <f t="array" ref="R73">IF(DB_DI[[#This Row],[ALM CONFIG]]=$AH$15,INDEX(DB_ALM[],DB_DI[[#This Row],[ALM ID]]+1,8),"")</f>
        <v/>
      </c>
    </row>
    <row r="74" spans="1:18" x14ac:dyDescent="0.25">
      <c r="A74" s="1">
        <v>60</v>
      </c>
      <c r="B74" s="1">
        <v>28</v>
      </c>
      <c r="C74" s="1" t="str">
        <f>INDEX(DB_DI_SYS_NAMES[],2,2)</f>
        <v>AUX_SUPPLY</v>
      </c>
      <c r="D74" s="3" t="s">
        <v>188</v>
      </c>
      <c r="E74" s="3"/>
      <c r="F74" s="3" t="s">
        <v>189</v>
      </c>
      <c r="G74" s="3"/>
      <c r="L74" s="1" t="s">
        <v>90</v>
      </c>
      <c r="M74" s="1" t="s">
        <v>97</v>
      </c>
      <c r="N74" s="1" t="b">
        <v>0</v>
      </c>
      <c r="O74" s="1" t="b">
        <v>0</v>
      </c>
      <c r="P74" s="1">
        <v>-1</v>
      </c>
      <c r="Q74" s="1" t="str" cm="1">
        <f t="array" ref="Q74">IF(DB_DI[[#This Row],[ALM CONFIG]]=$AH$15,INDEX(DB_ALM[],DB_DI[[#This Row],[ALM ID]]+1,7),"")</f>
        <v/>
      </c>
      <c r="R74" s="1" t="str" cm="1">
        <f t="array" ref="R74">IF(DB_DI[[#This Row],[ALM CONFIG]]=$AH$15,INDEX(DB_ALM[],DB_DI[[#This Row],[ALM ID]]+1,8),"")</f>
        <v/>
      </c>
    </row>
    <row r="75" spans="1:18" x14ac:dyDescent="0.25">
      <c r="A75" s="1">
        <v>61</v>
      </c>
      <c r="B75" s="1">
        <v>29</v>
      </c>
      <c r="C75" s="1" t="str">
        <f>INDEX(DB_DI_SYS_NAMES[],2,2)</f>
        <v>AUX_SUPPLY</v>
      </c>
      <c r="D75" s="3" t="s">
        <v>190</v>
      </c>
      <c r="E75" s="3" t="s">
        <v>2114</v>
      </c>
      <c r="F75" s="3" t="s">
        <v>191</v>
      </c>
      <c r="G75" s="3"/>
      <c r="L75" s="1" t="s">
        <v>90</v>
      </c>
      <c r="M75" s="1" t="s">
        <v>97</v>
      </c>
      <c r="N75" s="1" t="b">
        <v>0</v>
      </c>
      <c r="O75" s="1" t="b">
        <v>0</v>
      </c>
      <c r="P75" s="1">
        <v>-1</v>
      </c>
      <c r="Q75" s="1" t="str" cm="1">
        <f t="array" ref="Q75">IF(DB_DI[[#This Row],[ALM CONFIG]]=$AH$15,INDEX(DB_ALM[],DB_DI[[#This Row],[ALM ID]]+1,7),"")</f>
        <v/>
      </c>
      <c r="R75" s="1" t="str" cm="1">
        <f t="array" ref="R75">IF(DB_DI[[#This Row],[ALM CONFIG]]=$AH$15,INDEX(DB_ALM[],DB_DI[[#This Row],[ALM ID]]+1,8),"")</f>
        <v/>
      </c>
    </row>
    <row r="76" spans="1:18" x14ac:dyDescent="0.25">
      <c r="A76" s="1">
        <v>62</v>
      </c>
      <c r="B76" s="1">
        <v>30</v>
      </c>
      <c r="C76" s="1" t="str">
        <f>INDEX(DB_DI_SYS_NAMES[],2,2)</f>
        <v>AUX_SUPPLY</v>
      </c>
      <c r="D76" s="3" t="s">
        <v>192</v>
      </c>
      <c r="E76" s="3" t="s">
        <v>2114</v>
      </c>
      <c r="F76" s="3" t="s">
        <v>4918</v>
      </c>
      <c r="G76" s="3"/>
      <c r="L76" s="1" t="s">
        <v>90</v>
      </c>
      <c r="M76" s="1" t="s">
        <v>97</v>
      </c>
      <c r="N76" s="1" t="b">
        <v>0</v>
      </c>
      <c r="O76" s="1" t="b">
        <v>0</v>
      </c>
      <c r="P76" s="1">
        <v>-1</v>
      </c>
      <c r="Q76" s="1" t="str" cm="1">
        <f t="array" ref="Q76">IF(DB_DI[[#This Row],[ALM CONFIG]]=$AH$15,INDEX(DB_ALM[],DB_DI[[#This Row],[ALM ID]]+1,7),"")</f>
        <v/>
      </c>
      <c r="R76" s="1" t="str" cm="1">
        <f t="array" ref="R76">IF(DB_DI[[#This Row],[ALM CONFIG]]=$AH$15,INDEX(DB_ALM[],DB_DI[[#This Row],[ALM ID]]+1,8),"")</f>
        <v/>
      </c>
    </row>
    <row r="77" spans="1:18" s="5" customFormat="1" ht="15.75" thickBot="1" x14ac:dyDescent="0.3">
      <c r="A77" s="5">
        <v>63</v>
      </c>
      <c r="B77" s="5">
        <v>31</v>
      </c>
      <c r="C77" s="5" t="str">
        <f>INDEX(DB_DI_SYS_NAMES[],2,2)</f>
        <v>AUX_SUPPLY</v>
      </c>
      <c r="D77" s="33" t="s">
        <v>6357</v>
      </c>
      <c r="E77" s="33" t="s">
        <v>2114</v>
      </c>
      <c r="F77" s="33" t="s">
        <v>5134</v>
      </c>
      <c r="G77" s="33"/>
      <c r="I77" s="5" t="b">
        <v>1</v>
      </c>
      <c r="J77" s="5" t="s">
        <v>6334</v>
      </c>
      <c r="K77" s="5">
        <v>12</v>
      </c>
      <c r="L77" s="5" t="s">
        <v>90</v>
      </c>
      <c r="M77" s="5" t="s">
        <v>97</v>
      </c>
      <c r="N77" s="5" t="b">
        <v>0</v>
      </c>
      <c r="O77" s="5" t="b">
        <v>0</v>
      </c>
      <c r="P77" s="5">
        <v>-1</v>
      </c>
      <c r="Q77" s="5" t="str" cm="1">
        <f t="array" ref="Q77">IF(DB_DI[[#This Row],[ALM CONFIG]]=$AH$15,INDEX(DB_ALM[],DB_DI[[#This Row],[ALM ID]]+1,7),"")</f>
        <v/>
      </c>
      <c r="R77" s="5" t="str" cm="1">
        <f t="array" ref="R77">IF(DB_DI[[#This Row],[ALM CONFIG]]=$AH$15,INDEX(DB_ALM[],DB_DI[[#This Row],[ALM ID]]+1,8),"")</f>
        <v/>
      </c>
    </row>
    <row r="78" spans="1:18" x14ac:dyDescent="0.25">
      <c r="A78" s="1">
        <v>64</v>
      </c>
      <c r="B78" s="1">
        <v>0</v>
      </c>
      <c r="C78" s="1" t="str">
        <f>INDEX(DB_DI_SYS_NAMES[],3,2)</f>
        <v>GEN_CUBICLE</v>
      </c>
      <c r="D78" s="3" t="s">
        <v>6358</v>
      </c>
      <c r="E78" s="10" t="s">
        <v>2114</v>
      </c>
      <c r="F78" s="3" t="s">
        <v>5135</v>
      </c>
      <c r="G78" s="3"/>
      <c r="L78" s="1" t="s">
        <v>90</v>
      </c>
      <c r="M78" s="1" t="s">
        <v>97</v>
      </c>
      <c r="N78" s="1" t="b">
        <v>0</v>
      </c>
      <c r="O78" s="1" t="b">
        <v>0</v>
      </c>
      <c r="P78" s="1">
        <v>-1</v>
      </c>
      <c r="Q78" s="1" t="str" cm="1">
        <f t="array" ref="Q78">IF(DB_DI[[#This Row],[ALM CONFIG]]=$AH$15,INDEX(DB_ALM[],DB_DI[[#This Row],[ALM ID]]+1,7),"")</f>
        <v/>
      </c>
      <c r="R78" s="1" t="str" cm="1">
        <f t="array" ref="R78">IF(DB_DI[[#This Row],[ALM CONFIG]]=$AH$15,INDEX(DB_ALM[],DB_DI[[#This Row],[ALM ID]]+1,8),"")</f>
        <v/>
      </c>
    </row>
    <row r="79" spans="1:18" x14ac:dyDescent="0.25">
      <c r="A79" s="1">
        <v>65</v>
      </c>
      <c r="B79" s="1">
        <v>1</v>
      </c>
      <c r="C79" s="1" t="str">
        <f>INDEX(DB_DI_SYS_NAMES[],3,2)</f>
        <v>GEN_CUBICLE</v>
      </c>
      <c r="D79" s="3" t="s">
        <v>6359</v>
      </c>
      <c r="E79" s="10" t="s">
        <v>2114</v>
      </c>
      <c r="F79" s="3" t="s">
        <v>5136</v>
      </c>
      <c r="G79" s="3"/>
      <c r="L79" s="1" t="s">
        <v>90</v>
      </c>
      <c r="M79" s="1" t="s">
        <v>97</v>
      </c>
      <c r="N79" s="1" t="b">
        <v>0</v>
      </c>
      <c r="O79" s="1" t="b">
        <v>0</v>
      </c>
      <c r="P79" s="1">
        <v>-1</v>
      </c>
      <c r="Q79" s="1" t="str" cm="1">
        <f t="array" ref="Q79">IF(DB_DI[[#This Row],[ALM CONFIG]]=$AH$15,INDEX(DB_ALM[],DB_DI[[#This Row],[ALM ID]]+1,7),"")</f>
        <v/>
      </c>
      <c r="R79" s="1" t="str" cm="1">
        <f t="array" ref="R79">IF(DB_DI[[#This Row],[ALM CONFIG]]=$AH$15,INDEX(DB_ALM[],DB_DI[[#This Row],[ALM ID]]+1,8),"")</f>
        <v/>
      </c>
    </row>
    <row r="80" spans="1:18" x14ac:dyDescent="0.25">
      <c r="A80" s="1">
        <v>66</v>
      </c>
      <c r="B80" s="1">
        <v>2</v>
      </c>
      <c r="C80" s="1" t="str">
        <f>INDEX(DB_DI_SYS_NAMES[],3,2)</f>
        <v>GEN_CUBICLE</v>
      </c>
      <c r="D80" s="3" t="s">
        <v>6360</v>
      </c>
      <c r="E80" s="10" t="s">
        <v>2114</v>
      </c>
      <c r="F80" s="3" t="s">
        <v>5137</v>
      </c>
      <c r="G80" s="3"/>
      <c r="L80" s="1" t="s">
        <v>90</v>
      </c>
      <c r="M80" s="1" t="s">
        <v>97</v>
      </c>
      <c r="N80" s="1" t="b">
        <v>0</v>
      </c>
      <c r="O80" s="1" t="b">
        <v>0</v>
      </c>
      <c r="P80" s="1">
        <v>-1</v>
      </c>
      <c r="Q80" s="1" t="str" cm="1">
        <f t="array" ref="Q80">IF(DB_DI[[#This Row],[ALM CONFIG]]=$AH$15,INDEX(DB_ALM[],DB_DI[[#This Row],[ALM ID]]+1,7),"")</f>
        <v/>
      </c>
      <c r="R80" s="1" t="str" cm="1">
        <f t="array" ref="R80">IF(DB_DI[[#This Row],[ALM CONFIG]]=$AH$15,INDEX(DB_ALM[],DB_DI[[#This Row],[ALM ID]]+1,8),"")</f>
        <v/>
      </c>
    </row>
    <row r="81" spans="1:18" x14ac:dyDescent="0.25">
      <c r="A81" s="1">
        <v>67</v>
      </c>
      <c r="B81" s="1">
        <v>3</v>
      </c>
      <c r="C81" s="1" t="str">
        <f>INDEX(DB_DI_SYS_NAMES[],3,2)</f>
        <v>GEN_CUBICLE</v>
      </c>
      <c r="D81" s="3" t="s">
        <v>183</v>
      </c>
      <c r="E81" s="10" t="s">
        <v>2114</v>
      </c>
      <c r="F81" s="3" t="s">
        <v>5138</v>
      </c>
      <c r="G81" s="3"/>
      <c r="L81" s="1" t="s">
        <v>90</v>
      </c>
      <c r="M81" s="1" t="s">
        <v>97</v>
      </c>
      <c r="N81" s="1" t="b">
        <v>0</v>
      </c>
      <c r="O81" s="1" t="b">
        <v>0</v>
      </c>
      <c r="P81" s="1">
        <v>-1</v>
      </c>
      <c r="Q81" s="1" t="str" cm="1">
        <f t="array" ref="Q81">IF(DB_DI[[#This Row],[ALM CONFIG]]=$AH$15,INDEX(DB_ALM[],DB_DI[[#This Row],[ALM ID]]+1,7),"")</f>
        <v/>
      </c>
      <c r="R81" s="1" t="str" cm="1">
        <f t="array" ref="R81">IF(DB_DI[[#This Row],[ALM CONFIG]]=$AH$15,INDEX(DB_ALM[],DB_DI[[#This Row],[ALM ID]]+1,8),"")</f>
        <v/>
      </c>
    </row>
    <row r="82" spans="1:18" x14ac:dyDescent="0.25">
      <c r="A82" s="1">
        <v>68</v>
      </c>
      <c r="B82" s="1">
        <v>4</v>
      </c>
      <c r="C82" s="1" t="str">
        <f>INDEX(DB_DI_SYS_NAMES[],3,2)</f>
        <v>GEN_CUBICLE</v>
      </c>
      <c r="D82" s="3" t="s">
        <v>6361</v>
      </c>
      <c r="E82" s="3" t="s">
        <v>2114</v>
      </c>
      <c r="F82" s="3" t="s">
        <v>5139</v>
      </c>
      <c r="G82" s="3"/>
      <c r="I82" s="1" t="b">
        <v>1</v>
      </c>
      <c r="J82" s="1" t="s">
        <v>9</v>
      </c>
      <c r="K82" s="1">
        <v>12</v>
      </c>
      <c r="L82" s="1" t="s">
        <v>93</v>
      </c>
      <c r="M82" s="1" t="s">
        <v>93</v>
      </c>
      <c r="N82" s="1" t="b">
        <v>0</v>
      </c>
      <c r="O82" s="1" t="b">
        <v>0</v>
      </c>
      <c r="P82" s="1">
        <v>-1</v>
      </c>
      <c r="Q82" s="1" t="str" cm="1">
        <f t="array" ref="Q82">IF(DB_DI[[#This Row],[ALM CONFIG]]=$AH$15,INDEX(DB_ALM[],DB_DI[[#This Row],[ALM ID]]+1,7),"")</f>
        <v/>
      </c>
      <c r="R82" s="1" t="str" cm="1">
        <f t="array" ref="R82">IF(DB_DI[[#This Row],[ALM CONFIG]]=$AH$15,INDEX(DB_ALM[],DB_DI[[#This Row],[ALM ID]]+1,8),"")</f>
        <v/>
      </c>
    </row>
    <row r="83" spans="1:18" x14ac:dyDescent="0.25">
      <c r="A83" s="1">
        <v>69</v>
      </c>
      <c r="B83" s="1">
        <v>5</v>
      </c>
      <c r="C83" s="1" t="str">
        <f>INDEX(DB_DI_SYS_NAMES[],3,2)</f>
        <v>GEN_CUBICLE</v>
      </c>
      <c r="D83" s="3" t="s">
        <v>6362</v>
      </c>
      <c r="E83" s="10" t="s">
        <v>2114</v>
      </c>
      <c r="F83" s="3" t="s">
        <v>5140</v>
      </c>
      <c r="G83" s="3"/>
      <c r="L83" s="1" t="s">
        <v>93</v>
      </c>
      <c r="M83" s="1" t="s">
        <v>90</v>
      </c>
      <c r="N83" s="1" t="b">
        <v>0</v>
      </c>
      <c r="O83" s="1" t="b">
        <v>0</v>
      </c>
      <c r="P83" s="1">
        <v>-1</v>
      </c>
      <c r="Q83" s="1" t="str" cm="1">
        <f t="array" ref="Q83">IF(DB_DI[[#This Row],[ALM CONFIG]]=$AH$15,INDEX(DB_ALM[],DB_DI[[#This Row],[ALM ID]]+1,7),"")</f>
        <v/>
      </c>
      <c r="R83" s="1" t="str" cm="1">
        <f t="array" ref="R83">IF(DB_DI[[#This Row],[ALM CONFIG]]=$AH$15,INDEX(DB_ALM[],DB_DI[[#This Row],[ALM ID]]+1,8),"")</f>
        <v/>
      </c>
    </row>
    <row r="84" spans="1:18" x14ac:dyDescent="0.25">
      <c r="A84" s="1">
        <v>70</v>
      </c>
      <c r="B84" s="1">
        <v>6</v>
      </c>
      <c r="C84" s="1" t="str">
        <f>INDEX(DB_DI_SYS_NAMES[],3,2)</f>
        <v>GEN_CUBICLE</v>
      </c>
      <c r="D84" s="3" t="s">
        <v>6363</v>
      </c>
      <c r="E84" s="10" t="s">
        <v>2114</v>
      </c>
      <c r="F84" s="3" t="s">
        <v>5141</v>
      </c>
      <c r="G84" s="3"/>
      <c r="L84" s="1" t="s">
        <v>90</v>
      </c>
      <c r="M84" s="1" t="s">
        <v>97</v>
      </c>
      <c r="N84" s="1" t="b">
        <v>0</v>
      </c>
      <c r="O84" s="1" t="b">
        <v>0</v>
      </c>
      <c r="P84" s="1">
        <v>-1</v>
      </c>
      <c r="Q84" s="1" t="str" cm="1">
        <f t="array" ref="Q84">IF(DB_DI[[#This Row],[ALM CONFIG]]=$AH$15,INDEX(DB_ALM[],DB_DI[[#This Row],[ALM ID]]+1,7),"")</f>
        <v/>
      </c>
      <c r="R84" s="1" t="str" cm="1">
        <f t="array" ref="R84">IF(DB_DI[[#This Row],[ALM CONFIG]]=$AH$15,INDEX(DB_ALM[],DB_DI[[#This Row],[ALM ID]]+1,8),"")</f>
        <v/>
      </c>
    </row>
    <row r="85" spans="1:18" x14ac:dyDescent="0.25">
      <c r="A85" s="1">
        <v>71</v>
      </c>
      <c r="B85" s="1">
        <v>7</v>
      </c>
      <c r="C85" s="1" t="str">
        <f>INDEX(DB_DI_SYS_NAMES[],3,2)</f>
        <v>GEN_CUBICLE</v>
      </c>
      <c r="D85" s="3" t="s">
        <v>6364</v>
      </c>
      <c r="E85" s="10" t="s">
        <v>2114</v>
      </c>
      <c r="F85" s="3" t="s">
        <v>5142</v>
      </c>
      <c r="G85" s="3"/>
      <c r="L85" s="1" t="s">
        <v>90</v>
      </c>
      <c r="M85" s="1" t="s">
        <v>97</v>
      </c>
      <c r="N85" s="1" t="b">
        <v>0</v>
      </c>
      <c r="O85" s="1" t="b">
        <v>0</v>
      </c>
      <c r="P85" s="1">
        <v>-1</v>
      </c>
      <c r="Q85" s="1" t="str" cm="1">
        <f t="array" ref="Q85">IF(DB_DI[[#This Row],[ALM CONFIG]]=$AH$15,INDEX(DB_ALM[],DB_DI[[#This Row],[ALM ID]]+1,7),"")</f>
        <v/>
      </c>
      <c r="R85" s="1" t="str" cm="1">
        <f t="array" ref="R85">IF(DB_DI[[#This Row],[ALM CONFIG]]=$AH$15,INDEX(DB_ALM[],DB_DI[[#This Row],[ALM ID]]+1,8),"")</f>
        <v/>
      </c>
    </row>
    <row r="86" spans="1:18" x14ac:dyDescent="0.25">
      <c r="A86" s="1">
        <v>72</v>
      </c>
      <c r="B86" s="1">
        <v>8</v>
      </c>
      <c r="C86" s="1" t="str">
        <f>INDEX(DB_DI_SYS_NAMES[],3,2)</f>
        <v>GEN_CUBICLE</v>
      </c>
      <c r="D86" s="3" t="s">
        <v>6365</v>
      </c>
      <c r="E86" s="3" t="s">
        <v>5106</v>
      </c>
      <c r="F86" s="3" t="s">
        <v>6124</v>
      </c>
      <c r="G86" s="3"/>
      <c r="L86" s="1" t="s">
        <v>90</v>
      </c>
      <c r="M86" s="1" t="s">
        <v>97</v>
      </c>
      <c r="N86" s="1" t="b">
        <v>1</v>
      </c>
      <c r="O86" s="1" t="b">
        <v>1</v>
      </c>
      <c r="P86" s="1">
        <v>542</v>
      </c>
      <c r="Q86" s="1" t="str" cm="1">
        <f t="array" ref="Q86">IF(DB_DI[[#This Row],[ALM CONFIG]]=$AH$15,INDEX(DB_ALM[],DB_DI[[#This Row],[ALM ID]]+1,7),"")</f>
        <v>Eksterne signaler strÃ¸mforsyning (-F36) - AV</v>
      </c>
      <c r="R86" s="1" t="str" cm="1">
        <f t="array" ref="R86">IF(DB_DI[[#This Row],[ALM CONFIG]]=$AH$15,INDEX(DB_ALM[],DB_DI[[#This Row],[ALM ID]]+1,8),"")</f>
        <v>Enable</v>
      </c>
    </row>
    <row r="87" spans="1:18" x14ac:dyDescent="0.25">
      <c r="A87" s="1">
        <v>73</v>
      </c>
      <c r="B87" s="1">
        <v>9</v>
      </c>
      <c r="C87" s="1" t="str">
        <f>INDEX(DB_DI_SYS_NAMES[],3,2)</f>
        <v>GEN_CUBICLE</v>
      </c>
      <c r="D87" s="3" t="s">
        <v>6366</v>
      </c>
      <c r="E87" s="3" t="s">
        <v>2114</v>
      </c>
      <c r="F87" s="3" t="s">
        <v>5143</v>
      </c>
      <c r="G87" s="3"/>
      <c r="L87" s="1" t="s">
        <v>90</v>
      </c>
      <c r="M87" s="1" t="s">
        <v>97</v>
      </c>
      <c r="N87" s="1" t="b">
        <v>0</v>
      </c>
      <c r="O87" s="1" t="b">
        <v>0</v>
      </c>
      <c r="P87" s="1">
        <v>-1</v>
      </c>
      <c r="Q87" s="1" t="str" cm="1">
        <f t="array" ref="Q87">IF(DB_DI[[#This Row],[ALM CONFIG]]=$AH$15,INDEX(DB_ALM[],DB_DI[[#This Row],[ALM ID]]+1,7),"")</f>
        <v/>
      </c>
      <c r="R87" s="1" t="str" cm="1">
        <f t="array" ref="R87">IF(DB_DI[[#This Row],[ALM CONFIG]]=$AH$15,INDEX(DB_ALM[],DB_DI[[#This Row],[ALM ID]]+1,8),"")</f>
        <v/>
      </c>
    </row>
    <row r="88" spans="1:18" x14ac:dyDescent="0.25">
      <c r="A88" s="1">
        <v>74</v>
      </c>
      <c r="B88" s="1">
        <v>10</v>
      </c>
      <c r="C88" s="1" t="str">
        <f>INDEX(DB_DI_SYS_NAMES[],3,2)</f>
        <v>GEN_CUBICLE</v>
      </c>
      <c r="D88" s="3" t="s">
        <v>6367</v>
      </c>
      <c r="E88" s="3" t="s">
        <v>6542</v>
      </c>
      <c r="F88" s="3" t="s">
        <v>6562</v>
      </c>
      <c r="G88" s="3"/>
      <c r="L88" s="1" t="s">
        <v>89</v>
      </c>
      <c r="M88" s="1" t="s">
        <v>97</v>
      </c>
      <c r="N88" s="1" t="b">
        <v>0</v>
      </c>
      <c r="O88" s="1" t="b">
        <v>0</v>
      </c>
      <c r="P88" s="1">
        <v>-1</v>
      </c>
      <c r="Q88" s="1" t="str" cm="1">
        <f t="array" ref="Q88">IF(DB_DI[[#This Row],[ALM CONFIG]]=$AH$15,INDEX(DB_ALM[],DB_DI[[#This Row],[ALM ID]]+1,7),"")</f>
        <v/>
      </c>
      <c r="R88" s="1" t="str" cm="1">
        <f t="array" ref="R88">IF(DB_DI[[#This Row],[ALM CONFIG]]=$AH$15,INDEX(DB_ALM[],DB_DI[[#This Row],[ALM ID]]+1,8),"")</f>
        <v/>
      </c>
    </row>
    <row r="89" spans="1:18" x14ac:dyDescent="0.25">
      <c r="A89" s="1">
        <v>75</v>
      </c>
      <c r="B89" s="1">
        <v>11</v>
      </c>
      <c r="C89" s="1" t="str">
        <f>INDEX(DB_DI_SYS_NAMES[],3,2)</f>
        <v>GEN_CUBICLE</v>
      </c>
      <c r="D89" s="3" t="s">
        <v>6368</v>
      </c>
      <c r="E89" s="3" t="s">
        <v>4906</v>
      </c>
      <c r="F89" s="3" t="s">
        <v>5145</v>
      </c>
      <c r="G89" s="3"/>
      <c r="I89" s="1" t="b">
        <v>1</v>
      </c>
      <c r="J89" s="1" t="s">
        <v>6337</v>
      </c>
      <c r="K89" s="1">
        <v>4</v>
      </c>
      <c r="L89" s="1" t="s">
        <v>89</v>
      </c>
      <c r="M89" s="1" t="s">
        <v>97</v>
      </c>
      <c r="N89" s="1" t="b">
        <v>0</v>
      </c>
      <c r="O89" s="1" t="b">
        <v>0</v>
      </c>
      <c r="P89" s="1">
        <v>-1</v>
      </c>
      <c r="Q89" s="1" t="str" cm="1">
        <f t="array" ref="Q89">IF(DB_DI[[#This Row],[ALM CONFIG]]=$AH$15,INDEX(DB_ALM[],DB_DI[[#This Row],[ALM ID]]+1,7),"")</f>
        <v/>
      </c>
      <c r="R89" s="1" t="str" cm="1">
        <f t="array" ref="R89">IF(DB_DI[[#This Row],[ALM CONFIG]]=$AH$15,INDEX(DB_ALM[],DB_DI[[#This Row],[ALM ID]]+1,8),"")</f>
        <v/>
      </c>
    </row>
    <row r="90" spans="1:18" x14ac:dyDescent="0.25">
      <c r="A90" s="1">
        <v>76</v>
      </c>
      <c r="B90" s="1">
        <v>12</v>
      </c>
      <c r="C90" s="1" t="str">
        <f>INDEX(DB_DI_SYS_NAMES[],3,2)</f>
        <v>GEN_CUBICLE</v>
      </c>
      <c r="D90" s="3" t="s">
        <v>6368</v>
      </c>
      <c r="E90" s="48" t="s">
        <v>6109</v>
      </c>
      <c r="F90" s="48" t="s">
        <v>6125</v>
      </c>
      <c r="G90" s="3"/>
      <c r="L90" s="1" t="s">
        <v>90</v>
      </c>
      <c r="M90" s="1" t="s">
        <v>97</v>
      </c>
      <c r="N90" s="1" t="b">
        <v>0</v>
      </c>
      <c r="O90" s="1" t="b">
        <v>0</v>
      </c>
      <c r="P90" s="1">
        <v>-1</v>
      </c>
      <c r="Q90" s="1" t="str" cm="1">
        <f t="array" ref="Q90">IF(DB_DI[[#This Row],[ALM CONFIG]]=$AH$15,INDEX(DB_ALM[],DB_DI[[#This Row],[ALM ID]]+1,7),"")</f>
        <v/>
      </c>
      <c r="R90" s="1" t="str" cm="1">
        <f t="array" ref="R90">IF(DB_DI[[#This Row],[ALM CONFIG]]=$AH$15,INDEX(DB_ALM[],DB_DI[[#This Row],[ALM ID]]+1,8),"")</f>
        <v/>
      </c>
    </row>
    <row r="91" spans="1:18" x14ac:dyDescent="0.25">
      <c r="A91" s="1">
        <v>77</v>
      </c>
      <c r="B91" s="1">
        <v>13</v>
      </c>
      <c r="C91" s="1" t="str">
        <f>INDEX(DB_DI_SYS_NAMES[],3,2)</f>
        <v>GEN_CUBICLE</v>
      </c>
      <c r="D91" s="3" t="s">
        <v>6369</v>
      </c>
      <c r="E91" t="s">
        <v>6109</v>
      </c>
      <c r="F91" t="s">
        <v>6126</v>
      </c>
      <c r="G91" s="3"/>
      <c r="L91" s="1" t="s">
        <v>89</v>
      </c>
      <c r="M91" s="1" t="s">
        <v>97</v>
      </c>
      <c r="N91" s="1" t="b">
        <v>0</v>
      </c>
      <c r="O91" s="1" t="b">
        <v>0</v>
      </c>
      <c r="P91" s="1">
        <v>-1</v>
      </c>
      <c r="Q91" s="1" t="str" cm="1">
        <f t="array" ref="Q91">IF(DB_DI[[#This Row],[ALM CONFIG]]=$AH$15,INDEX(DB_ALM[],DB_DI[[#This Row],[ALM ID]]+1,7),"")</f>
        <v/>
      </c>
      <c r="R91" s="1" t="str" cm="1">
        <f t="array" ref="R91">IF(DB_DI[[#This Row],[ALM CONFIG]]=$AH$15,INDEX(DB_ALM[],DB_DI[[#This Row],[ALM ID]]+1,8),"")</f>
        <v/>
      </c>
    </row>
    <row r="92" spans="1:18" x14ac:dyDescent="0.25">
      <c r="A92" s="1">
        <v>78</v>
      </c>
      <c r="B92" s="1">
        <v>14</v>
      </c>
      <c r="C92" s="1" t="str">
        <f>INDEX(DB_DI_SYS_NAMES[],3,2)</f>
        <v>GEN_CUBICLE</v>
      </c>
      <c r="D92" s="3" t="s">
        <v>6370</v>
      </c>
      <c r="E92" t="s">
        <v>6109</v>
      </c>
      <c r="F92" t="s">
        <v>6127</v>
      </c>
      <c r="G92" s="3"/>
      <c r="L92" s="1" t="s">
        <v>97</v>
      </c>
      <c r="M92" s="1" t="s">
        <v>90</v>
      </c>
      <c r="N92" s="1" t="b">
        <v>1</v>
      </c>
      <c r="O92" s="1" t="b">
        <v>0</v>
      </c>
      <c r="P92" s="1">
        <v>302</v>
      </c>
      <c r="Q92" s="1" t="str" cm="1">
        <f t="array" ref="Q92">IF(DB_DI[[#This Row],[ALM CONFIG]]=$AH$15,INDEX(DB_ALM[],DB_DI[[#This Row],[ALM ID]]+1,7),"")</f>
        <v/>
      </c>
      <c r="R92" s="1" t="str" cm="1">
        <f t="array" ref="R92">IF(DB_DI[[#This Row],[ALM CONFIG]]=$AH$15,INDEX(DB_ALM[],DB_DI[[#This Row],[ALM ID]]+1,8),"")</f>
        <v>Enable</v>
      </c>
    </row>
    <row r="93" spans="1:18" x14ac:dyDescent="0.25">
      <c r="A93" s="1">
        <v>79</v>
      </c>
      <c r="B93" s="1">
        <v>15</v>
      </c>
      <c r="C93" s="1" t="str">
        <f>INDEX(DB_DI_SYS_NAMES[],3,2)</f>
        <v>GEN_CUBICLE</v>
      </c>
      <c r="D93" s="3" t="s">
        <v>6371</v>
      </c>
      <c r="E93" s="10" t="s">
        <v>6110</v>
      </c>
      <c r="F93" s="3" t="s">
        <v>6128</v>
      </c>
      <c r="G93" s="3"/>
      <c r="L93" s="1" t="s">
        <v>90</v>
      </c>
      <c r="M93" s="1" t="s">
        <v>97</v>
      </c>
      <c r="N93" s="1" t="b">
        <v>0</v>
      </c>
      <c r="O93" s="1" t="b">
        <v>0</v>
      </c>
      <c r="P93" s="1">
        <v>-1</v>
      </c>
      <c r="Q93" s="1" t="str" cm="1">
        <f t="array" ref="Q93">IF(DB_DI[[#This Row],[ALM CONFIG]]=$AH$15,INDEX(DB_ALM[],DB_DI[[#This Row],[ALM ID]]+1,7),"")</f>
        <v/>
      </c>
      <c r="R93" s="1" t="str" cm="1">
        <f t="array" ref="R93">IF(DB_DI[[#This Row],[ALM CONFIG]]=$AH$15,INDEX(DB_ALM[],DB_DI[[#This Row],[ALM ID]]+1,8),"")</f>
        <v/>
      </c>
    </row>
    <row r="94" spans="1:18" x14ac:dyDescent="0.25">
      <c r="A94" s="1">
        <v>80</v>
      </c>
      <c r="B94" s="1">
        <v>16</v>
      </c>
      <c r="C94" s="1" t="str">
        <f>INDEX(DB_DI_SYS_NAMES[],3,2)</f>
        <v>GEN_CUBICLE</v>
      </c>
      <c r="D94" s="3" t="s">
        <v>6372</v>
      </c>
      <c r="E94" s="10" t="s">
        <v>6111</v>
      </c>
      <c r="F94" s="3" t="s">
        <v>6128</v>
      </c>
      <c r="G94" s="3"/>
      <c r="L94" s="1" t="s">
        <v>90</v>
      </c>
      <c r="M94" s="1" t="s">
        <v>97</v>
      </c>
      <c r="N94" s="1" t="b">
        <v>0</v>
      </c>
      <c r="O94" s="1" t="b">
        <v>0</v>
      </c>
      <c r="P94" s="1">
        <v>-1</v>
      </c>
      <c r="Q94" s="1" t="str" cm="1">
        <f t="array" ref="Q94">IF(DB_DI[[#This Row],[ALM CONFIG]]=$AH$15,INDEX(DB_ALM[],DB_DI[[#This Row],[ALM ID]]+1,7),"")</f>
        <v/>
      </c>
      <c r="R94" s="1" t="str" cm="1">
        <f t="array" ref="R94">IF(DB_DI[[#This Row],[ALM CONFIG]]=$AH$15,INDEX(DB_ALM[],DB_DI[[#This Row],[ALM ID]]+1,8),"")</f>
        <v/>
      </c>
    </row>
    <row r="95" spans="1:18" x14ac:dyDescent="0.25">
      <c r="A95" s="1">
        <v>81</v>
      </c>
      <c r="B95" s="1">
        <v>17</v>
      </c>
      <c r="C95" s="1" t="str">
        <f>INDEX(DB_DI_SYS_NAMES[],3,2)</f>
        <v>GEN_CUBICLE</v>
      </c>
      <c r="D95" s="3" t="s">
        <v>6373</v>
      </c>
      <c r="E95" s="10" t="s">
        <v>6112</v>
      </c>
      <c r="F95" s="3" t="s">
        <v>6128</v>
      </c>
      <c r="G95" s="3"/>
      <c r="L95" s="1" t="s">
        <v>90</v>
      </c>
      <c r="M95" s="1" t="s">
        <v>97</v>
      </c>
      <c r="N95" s="1" t="b">
        <v>0</v>
      </c>
      <c r="O95" s="1" t="b">
        <v>0</v>
      </c>
      <c r="P95" s="1">
        <v>-1</v>
      </c>
      <c r="Q95" s="1" t="str" cm="1">
        <f t="array" ref="Q95">IF(DB_DI[[#This Row],[ALM CONFIG]]=$AH$15,INDEX(DB_ALM[],DB_DI[[#This Row],[ALM ID]]+1,7),"")</f>
        <v/>
      </c>
      <c r="R95" s="1" t="str" cm="1">
        <f t="array" ref="R95">IF(DB_DI[[#This Row],[ALM CONFIG]]=$AH$15,INDEX(DB_ALM[],DB_DI[[#This Row],[ALM ID]]+1,8),"")</f>
        <v/>
      </c>
    </row>
    <row r="96" spans="1:18" x14ac:dyDescent="0.25">
      <c r="A96" s="1">
        <v>82</v>
      </c>
      <c r="B96" s="1">
        <v>18</v>
      </c>
      <c r="C96" s="1" t="str">
        <f>INDEX(DB_DI_SYS_NAMES[],3,2)</f>
        <v>GEN_CUBICLE</v>
      </c>
      <c r="D96" s="3" t="s">
        <v>6374</v>
      </c>
      <c r="E96" s="10"/>
      <c r="F96" s="3" t="s">
        <v>193</v>
      </c>
      <c r="G96" s="3"/>
      <c r="L96" s="1" t="s">
        <v>93</v>
      </c>
      <c r="M96" s="1" t="s">
        <v>93</v>
      </c>
      <c r="N96" s="1" t="b">
        <v>0</v>
      </c>
      <c r="O96" s="1" t="b">
        <v>0</v>
      </c>
      <c r="P96" s="1">
        <v>-1</v>
      </c>
      <c r="Q96" s="1" t="str" cm="1">
        <f t="array" ref="Q96">IF(DB_DI[[#This Row],[ALM CONFIG]]=$AH$15,INDEX(DB_ALM[],DB_DI[[#This Row],[ALM ID]]+1,7),"")</f>
        <v/>
      </c>
      <c r="R96" s="1" t="str" cm="1">
        <f t="array" ref="R96">IF(DB_DI[[#This Row],[ALM CONFIG]]=$AH$15,INDEX(DB_ALM[],DB_DI[[#This Row],[ALM ID]]+1,8),"")</f>
        <v/>
      </c>
    </row>
    <row r="97" spans="1:18" x14ac:dyDescent="0.25">
      <c r="A97" s="1">
        <v>83</v>
      </c>
      <c r="B97" s="1">
        <v>19</v>
      </c>
      <c r="C97" s="1" t="str">
        <f>INDEX(DB_DI_SYS_NAMES[],3,2)</f>
        <v>GEN_CUBICLE</v>
      </c>
      <c r="D97" s="3" t="s">
        <v>6375</v>
      </c>
      <c r="E97" s="3" t="s">
        <v>4902</v>
      </c>
      <c r="F97" s="3" t="s">
        <v>194</v>
      </c>
      <c r="G97" s="3"/>
      <c r="L97" s="1" t="s">
        <v>90</v>
      </c>
      <c r="M97" s="1" t="s">
        <v>97</v>
      </c>
      <c r="N97" s="1" t="b">
        <v>0</v>
      </c>
      <c r="O97" s="1" t="b">
        <v>0</v>
      </c>
      <c r="P97" s="1">
        <v>-1</v>
      </c>
      <c r="Q97" s="1" t="str" cm="1">
        <f t="array" ref="Q97">IF(DB_DI[[#This Row],[ALM CONFIG]]=$AH$15,INDEX(DB_ALM[],DB_DI[[#This Row],[ALM ID]]+1,7),"")</f>
        <v/>
      </c>
      <c r="R97" s="1" t="str" cm="1">
        <f t="array" ref="R97">IF(DB_DI[[#This Row],[ALM CONFIG]]=$AH$15,INDEX(DB_ALM[],DB_DI[[#This Row],[ALM ID]]+1,8),"")</f>
        <v/>
      </c>
    </row>
    <row r="98" spans="1:18" x14ac:dyDescent="0.25">
      <c r="A98" s="1">
        <v>84</v>
      </c>
      <c r="B98" s="1">
        <v>20</v>
      </c>
      <c r="C98" s="1" t="str">
        <f>INDEX(DB_DI_SYS_NAMES[],3,2)</f>
        <v>GEN_CUBICLE</v>
      </c>
      <c r="D98" s="3" t="s">
        <v>6376</v>
      </c>
      <c r="E98" s="10"/>
      <c r="F98" s="3" t="s">
        <v>195</v>
      </c>
      <c r="G98" s="3"/>
      <c r="L98" s="1" t="s">
        <v>93</v>
      </c>
      <c r="M98" s="1" t="s">
        <v>93</v>
      </c>
      <c r="N98" s="1" t="b">
        <v>0</v>
      </c>
      <c r="O98" s="1" t="b">
        <v>0</v>
      </c>
      <c r="P98" s="1">
        <v>-1</v>
      </c>
      <c r="Q98" s="1" t="str" cm="1">
        <f t="array" ref="Q98">IF(DB_DI[[#This Row],[ALM CONFIG]]=$AH$15,INDEX(DB_ALM[],DB_DI[[#This Row],[ALM ID]]+1,7),"")</f>
        <v/>
      </c>
      <c r="R98" s="1" t="str" cm="1">
        <f t="array" ref="R98">IF(DB_DI[[#This Row],[ALM CONFIG]]=$AH$15,INDEX(DB_ALM[],DB_DI[[#This Row],[ALM ID]]+1,8),"")</f>
        <v/>
      </c>
    </row>
    <row r="99" spans="1:18" x14ac:dyDescent="0.25">
      <c r="A99" s="1">
        <v>85</v>
      </c>
      <c r="B99" s="1">
        <v>21</v>
      </c>
      <c r="C99" s="1" t="str">
        <f>INDEX(DB_DI_SYS_NAMES[],3,2)</f>
        <v>GEN_CUBICLE</v>
      </c>
      <c r="D99" s="3" t="s">
        <v>6377</v>
      </c>
      <c r="E99" s="10"/>
      <c r="F99" s="3" t="s">
        <v>196</v>
      </c>
      <c r="G99" s="3"/>
      <c r="L99" s="1" t="s">
        <v>93</v>
      </c>
      <c r="M99" s="1" t="s">
        <v>93</v>
      </c>
      <c r="N99" s="1" t="b">
        <v>0</v>
      </c>
      <c r="O99" s="1" t="b">
        <v>0</v>
      </c>
      <c r="P99" s="1">
        <v>-1</v>
      </c>
      <c r="Q99" s="1" t="str" cm="1">
        <f t="array" ref="Q99">IF(DB_DI[[#This Row],[ALM CONFIG]]=$AH$15,INDEX(DB_ALM[],DB_DI[[#This Row],[ALM ID]]+1,7),"")</f>
        <v/>
      </c>
      <c r="R99" s="1" t="str" cm="1">
        <f t="array" ref="R99">IF(DB_DI[[#This Row],[ALM CONFIG]]=$AH$15,INDEX(DB_ALM[],DB_DI[[#This Row],[ALM ID]]+1,8),"")</f>
        <v/>
      </c>
    </row>
    <row r="100" spans="1:18" x14ac:dyDescent="0.25">
      <c r="A100" s="1">
        <v>86</v>
      </c>
      <c r="B100" s="1">
        <v>22</v>
      </c>
      <c r="C100" s="1" t="str">
        <f>INDEX(DB_DI_SYS_NAMES[],3,2)</f>
        <v>GEN_CUBICLE</v>
      </c>
      <c r="D100" s="3" t="s">
        <v>6378</v>
      </c>
      <c r="E100" s="10"/>
      <c r="F100" s="3" t="s">
        <v>197</v>
      </c>
      <c r="G100" s="3"/>
      <c r="L100" s="1" t="s">
        <v>97</v>
      </c>
      <c r="M100" s="1" t="s">
        <v>90</v>
      </c>
      <c r="N100" s="1" t="b">
        <v>0</v>
      </c>
      <c r="O100" s="1" t="b">
        <v>0</v>
      </c>
      <c r="P100" s="1">
        <v>-1</v>
      </c>
      <c r="Q100" s="1" t="str" cm="1">
        <f t="array" ref="Q100">IF(DB_DI[[#This Row],[ALM CONFIG]]=$AH$15,INDEX(DB_ALM[],DB_DI[[#This Row],[ALM ID]]+1,7),"")</f>
        <v/>
      </c>
      <c r="R100" s="1" t="str" cm="1">
        <f t="array" ref="R100">IF(DB_DI[[#This Row],[ALM CONFIG]]=$AH$15,INDEX(DB_ALM[],DB_DI[[#This Row],[ALM ID]]+1,8),"")</f>
        <v/>
      </c>
    </row>
    <row r="101" spans="1:18" x14ac:dyDescent="0.25">
      <c r="A101" s="1">
        <v>87</v>
      </c>
      <c r="B101" s="1">
        <v>23</v>
      </c>
      <c r="C101" s="1" t="str">
        <f>INDEX(DB_DI_SYS_NAMES[],3,2)</f>
        <v>GEN_CUBICLE</v>
      </c>
      <c r="D101" s="3" t="s">
        <v>6379</v>
      </c>
      <c r="E101" s="3"/>
      <c r="F101" s="3" t="s">
        <v>198</v>
      </c>
      <c r="G101" s="3"/>
      <c r="L101" s="1" t="s">
        <v>90</v>
      </c>
      <c r="M101" s="1" t="s">
        <v>97</v>
      </c>
      <c r="N101" s="1" t="b">
        <v>0</v>
      </c>
      <c r="O101" s="1" t="b">
        <v>0</v>
      </c>
      <c r="P101" s="1">
        <v>-1</v>
      </c>
      <c r="Q101" s="1" t="str" cm="1">
        <f t="array" ref="Q101">IF(DB_DI[[#This Row],[ALM CONFIG]]=$AH$15,INDEX(DB_ALM[],DB_DI[[#This Row],[ALM ID]]+1,7),"")</f>
        <v/>
      </c>
      <c r="R101" s="1" t="str" cm="1">
        <f t="array" ref="R101">IF(DB_DI[[#This Row],[ALM CONFIG]]=$AH$15,INDEX(DB_ALM[],DB_DI[[#This Row],[ALM ID]]+1,8),"")</f>
        <v/>
      </c>
    </row>
    <row r="102" spans="1:18" x14ac:dyDescent="0.25">
      <c r="A102" s="1">
        <v>88</v>
      </c>
      <c r="B102" s="1">
        <v>24</v>
      </c>
      <c r="C102" s="1" t="str">
        <f>INDEX(DB_DI_SYS_NAMES[],3,2)</f>
        <v>GEN_CUBICLE</v>
      </c>
      <c r="D102" s="3" t="s">
        <v>6380</v>
      </c>
      <c r="E102" s="3"/>
      <c r="F102" s="3" t="s">
        <v>199</v>
      </c>
      <c r="G102" s="3"/>
      <c r="L102" s="1" t="s">
        <v>93</v>
      </c>
      <c r="M102" s="1" t="s">
        <v>93</v>
      </c>
      <c r="N102" s="1" t="b">
        <v>0</v>
      </c>
      <c r="O102" s="1" t="b">
        <v>0</v>
      </c>
      <c r="P102" s="1">
        <v>-1</v>
      </c>
      <c r="Q102" s="1" t="str" cm="1">
        <f t="array" ref="Q102">IF(DB_DI[[#This Row],[ALM CONFIG]]=$AH$15,INDEX(DB_ALM[],DB_DI[[#This Row],[ALM ID]]+1,7),"")</f>
        <v/>
      </c>
      <c r="R102" s="1" t="str" cm="1">
        <f t="array" ref="R102">IF(DB_DI[[#This Row],[ALM CONFIG]]=$AH$15,INDEX(DB_ALM[],DB_DI[[#This Row],[ALM ID]]+1,8),"")</f>
        <v/>
      </c>
    </row>
    <row r="103" spans="1:18" x14ac:dyDescent="0.25">
      <c r="A103" s="1">
        <v>89</v>
      </c>
      <c r="B103" s="1">
        <v>25</v>
      </c>
      <c r="C103" s="1" t="str">
        <f>INDEX(DB_DI_SYS_NAMES[],3,2)</f>
        <v>GEN_CUBICLE</v>
      </c>
      <c r="D103" s="3" t="s">
        <v>6381</v>
      </c>
      <c r="E103" s="3" t="s">
        <v>4904</v>
      </c>
      <c r="F103" s="3" t="s">
        <v>4919</v>
      </c>
      <c r="G103" s="3"/>
      <c r="L103" s="1" t="s">
        <v>90</v>
      </c>
      <c r="M103" s="1" t="s">
        <v>97</v>
      </c>
      <c r="N103" s="1" t="b">
        <v>0</v>
      </c>
      <c r="O103" s="1" t="b">
        <v>0</v>
      </c>
      <c r="P103" s="1">
        <v>-1</v>
      </c>
      <c r="Q103" s="1" t="str" cm="1">
        <f t="array" ref="Q103">IF(DB_DI[[#This Row],[ALM CONFIG]]=$AH$15,INDEX(DB_ALM[],DB_DI[[#This Row],[ALM ID]]+1,7),"")</f>
        <v/>
      </c>
      <c r="R103" s="1" t="str" cm="1">
        <f t="array" ref="R103">IF(DB_DI[[#This Row],[ALM CONFIG]]=$AH$15,INDEX(DB_ALM[],DB_DI[[#This Row],[ALM ID]]+1,8),"")</f>
        <v/>
      </c>
    </row>
    <row r="104" spans="1:18" x14ac:dyDescent="0.25">
      <c r="A104" s="1">
        <v>90</v>
      </c>
      <c r="B104" s="1">
        <v>26</v>
      </c>
      <c r="C104" s="1" t="str">
        <f>INDEX(DB_DI_SYS_NAMES[],3,2)</f>
        <v>GEN_CUBICLE</v>
      </c>
      <c r="D104" s="3" t="s">
        <v>6382</v>
      </c>
      <c r="E104" s="3" t="s">
        <v>4904</v>
      </c>
      <c r="F104" s="3" t="s">
        <v>4920</v>
      </c>
      <c r="G104" s="3"/>
      <c r="L104" s="1" t="s">
        <v>90</v>
      </c>
      <c r="M104" s="1" t="s">
        <v>97</v>
      </c>
      <c r="N104" s="1" t="b">
        <v>0</v>
      </c>
      <c r="O104" s="1" t="b">
        <v>0</v>
      </c>
      <c r="P104" s="1">
        <v>-1</v>
      </c>
      <c r="Q104" s="1" t="str" cm="1">
        <f t="array" ref="Q104">IF(DB_DI[[#This Row],[ALM CONFIG]]=$AH$15,INDEX(DB_ALM[],DB_DI[[#This Row],[ALM ID]]+1,7),"")</f>
        <v/>
      </c>
      <c r="R104" s="1" t="str" cm="1">
        <f t="array" ref="R104">IF(DB_DI[[#This Row],[ALM CONFIG]]=$AH$15,INDEX(DB_ALM[],DB_DI[[#This Row],[ALM ID]]+1,8),"")</f>
        <v/>
      </c>
    </row>
    <row r="105" spans="1:18" x14ac:dyDescent="0.25">
      <c r="A105" s="1">
        <v>91</v>
      </c>
      <c r="B105" s="1">
        <v>27</v>
      </c>
      <c r="C105" s="1" t="str">
        <f>INDEX(DB_DI_SYS_NAMES[],3,2)</f>
        <v>GEN_CUBICLE</v>
      </c>
      <c r="D105" s="3" t="s">
        <v>6383</v>
      </c>
      <c r="E105" s="10"/>
      <c r="F105" s="3" t="s">
        <v>200</v>
      </c>
      <c r="G105" s="3"/>
      <c r="L105" s="1" t="s">
        <v>93</v>
      </c>
      <c r="M105" s="1" t="s">
        <v>93</v>
      </c>
      <c r="N105" s="1" t="b">
        <v>0</v>
      </c>
      <c r="O105" s="1" t="b">
        <v>0</v>
      </c>
      <c r="P105" s="1">
        <v>-1</v>
      </c>
      <c r="Q105" s="1" t="str" cm="1">
        <f t="array" ref="Q105">IF(DB_DI[[#This Row],[ALM CONFIG]]=$AH$15,INDEX(DB_ALM[],DB_DI[[#This Row],[ALM ID]]+1,7),"")</f>
        <v/>
      </c>
      <c r="R105" s="1" t="str" cm="1">
        <f t="array" ref="R105">IF(DB_DI[[#This Row],[ALM CONFIG]]=$AH$15,INDEX(DB_ALM[],DB_DI[[#This Row],[ALM ID]]+1,8),"")</f>
        <v/>
      </c>
    </row>
    <row r="106" spans="1:18" x14ac:dyDescent="0.25">
      <c r="A106" s="1">
        <v>92</v>
      </c>
      <c r="B106" s="1">
        <v>28</v>
      </c>
      <c r="C106" s="1" t="str">
        <f>INDEX(DB_DI_SYS_NAMES[],3,2)</f>
        <v>GEN_CUBICLE</v>
      </c>
      <c r="D106" s="3" t="s">
        <v>6384</v>
      </c>
      <c r="E106" s="3"/>
      <c r="F106" s="3" t="s">
        <v>201</v>
      </c>
      <c r="G106" s="3"/>
      <c r="L106" s="1" t="s">
        <v>93</v>
      </c>
      <c r="M106" s="1" t="s">
        <v>93</v>
      </c>
      <c r="N106" s="1" t="b">
        <v>0</v>
      </c>
      <c r="O106" s="1" t="b">
        <v>0</v>
      </c>
      <c r="P106" s="1">
        <v>-1</v>
      </c>
      <c r="Q106" s="1" t="str" cm="1">
        <f t="array" ref="Q106">IF(DB_DI[[#This Row],[ALM CONFIG]]=$AH$15,INDEX(DB_ALM[],DB_DI[[#This Row],[ALM ID]]+1,7),"")</f>
        <v/>
      </c>
      <c r="R106" s="1" t="str" cm="1">
        <f t="array" ref="R106">IF(DB_DI[[#This Row],[ALM CONFIG]]=$AH$15,INDEX(DB_ALM[],DB_DI[[#This Row],[ALM ID]]+1,8),"")</f>
        <v/>
      </c>
    </row>
    <row r="107" spans="1:18" x14ac:dyDescent="0.25">
      <c r="A107" s="1">
        <v>93</v>
      </c>
      <c r="B107" s="1">
        <v>29</v>
      </c>
      <c r="C107" s="1" t="str">
        <f>INDEX(DB_DI_SYS_NAMES[],3,2)</f>
        <v>GEN_CUBICLE</v>
      </c>
      <c r="D107" s="3" t="s">
        <v>6385</v>
      </c>
      <c r="E107" s="10"/>
      <c r="F107" s="3" t="s">
        <v>202</v>
      </c>
      <c r="G107" s="3"/>
      <c r="L107" s="1" t="s">
        <v>93</v>
      </c>
      <c r="M107" s="1" t="s">
        <v>93</v>
      </c>
      <c r="N107" s="1" t="b">
        <v>0</v>
      </c>
      <c r="O107" s="1" t="b">
        <v>0</v>
      </c>
      <c r="P107" s="1">
        <v>-1</v>
      </c>
      <c r="Q107" s="1" t="str" cm="1">
        <f t="array" ref="Q107">IF(DB_DI[[#This Row],[ALM CONFIG]]=$AH$15,INDEX(DB_ALM[],DB_DI[[#This Row],[ALM ID]]+1,7),"")</f>
        <v/>
      </c>
      <c r="R107" s="1" t="str" cm="1">
        <f t="array" ref="R107">IF(DB_DI[[#This Row],[ALM CONFIG]]=$AH$15,INDEX(DB_ALM[],DB_DI[[#This Row],[ALM ID]]+1,8),"")</f>
        <v/>
      </c>
    </row>
    <row r="108" spans="1:18" x14ac:dyDescent="0.25">
      <c r="A108" s="1">
        <v>94</v>
      </c>
      <c r="B108" s="1">
        <v>30</v>
      </c>
      <c r="C108" s="1" t="str">
        <f>INDEX(DB_DI_SYS_NAMES[],3,2)</f>
        <v>GEN_CUBICLE</v>
      </c>
      <c r="D108" s="3" t="s">
        <v>6386</v>
      </c>
      <c r="E108" s="3"/>
      <c r="F108" s="3" t="s">
        <v>203</v>
      </c>
      <c r="G108" s="3"/>
      <c r="L108" s="1" t="s">
        <v>93</v>
      </c>
      <c r="M108" s="1" t="s">
        <v>93</v>
      </c>
      <c r="N108" s="1" t="b">
        <v>0</v>
      </c>
      <c r="O108" s="1" t="b">
        <v>0</v>
      </c>
      <c r="P108" s="1">
        <v>-1</v>
      </c>
      <c r="Q108" s="1" t="str" cm="1">
        <f t="array" ref="Q108">IF(DB_DI[[#This Row],[ALM CONFIG]]=$AH$15,INDEX(DB_ALM[],DB_DI[[#This Row],[ALM ID]]+1,7),"")</f>
        <v/>
      </c>
      <c r="R108" s="1" t="str" cm="1">
        <f t="array" ref="R108">IF(DB_DI[[#This Row],[ALM CONFIG]]=$AH$15,INDEX(DB_ALM[],DB_DI[[#This Row],[ALM ID]]+1,8),"")</f>
        <v/>
      </c>
    </row>
    <row r="109" spans="1:18" s="5" customFormat="1" ht="15.75" thickBot="1" x14ac:dyDescent="0.3">
      <c r="A109" s="5">
        <v>95</v>
      </c>
      <c r="B109" s="5">
        <v>31</v>
      </c>
      <c r="C109" s="5" t="str">
        <f>INDEX(DB_DI_SYS_NAMES[],3,2)</f>
        <v>GEN_CUBICLE</v>
      </c>
      <c r="D109" s="33" t="s">
        <v>4765</v>
      </c>
      <c r="E109" s="46"/>
      <c r="F109" s="33" t="s">
        <v>204</v>
      </c>
      <c r="G109" s="33"/>
      <c r="L109" s="5" t="s">
        <v>89</v>
      </c>
      <c r="M109" s="5" t="s">
        <v>97</v>
      </c>
      <c r="N109" s="5" t="b">
        <v>0</v>
      </c>
      <c r="O109" s="5" t="b">
        <v>0</v>
      </c>
      <c r="P109" s="5">
        <v>-1</v>
      </c>
      <c r="Q109" s="5" t="str" cm="1">
        <f t="array" ref="Q109">IF(DB_DI[[#This Row],[ALM CONFIG]]=$AH$15,INDEX(DB_ALM[],DB_DI[[#This Row],[ALM ID]]+1,7),"")</f>
        <v/>
      </c>
      <c r="R109" s="5" t="str" cm="1">
        <f t="array" ref="R109">IF(DB_DI[[#This Row],[ALM CONFIG]]=$AH$15,INDEX(DB_ALM[],DB_DI[[#This Row],[ALM ID]]+1,8),"")</f>
        <v/>
      </c>
    </row>
    <row r="110" spans="1:18" x14ac:dyDescent="0.25">
      <c r="A110" s="1">
        <v>96</v>
      </c>
      <c r="B110" s="1">
        <v>0</v>
      </c>
      <c r="C110" s="1" t="str">
        <f>INDEX(DB_DI_SYS_NAMES[],4,2)</f>
        <v>GEN</v>
      </c>
      <c r="D110" s="3" t="s">
        <v>6387</v>
      </c>
      <c r="E110" s="3" t="s">
        <v>6563</v>
      </c>
      <c r="F110" s="3" t="s">
        <v>6582</v>
      </c>
      <c r="G110" s="3"/>
      <c r="I110" s="1" t="b">
        <v>1</v>
      </c>
      <c r="J110" s="1" t="s">
        <v>9</v>
      </c>
      <c r="K110" s="1">
        <v>9</v>
      </c>
      <c r="L110" s="1" t="s">
        <v>89</v>
      </c>
      <c r="M110" s="1" t="s">
        <v>97</v>
      </c>
      <c r="N110" s="1" t="b">
        <v>1</v>
      </c>
      <c r="O110" s="1" t="b">
        <v>1</v>
      </c>
      <c r="P110" s="1">
        <v>-1</v>
      </c>
      <c r="Q110" s="1" t="e" cm="1" vm="1">
        <f t="array" aca="1" ref="Q110" ca="1">IF(DB_DI[[#This Row],[ALM CONFIG]]=$AH$15,INDEX(DB_ALM[],DB_DI[[#This Row],[ALM ID]]+1,7),"")</f>
        <v>#VALUE!</v>
      </c>
      <c r="R110" s="1" t="e" cm="1" vm="1">
        <f t="array" aca="1" ref="R110" ca="1">IF(DB_DI[[#This Row],[ALM CONFIG]]=$AH$15,INDEX(DB_ALM[],DB_DI[[#This Row],[ALM ID]]+1,8),"")</f>
        <v>#VALUE!</v>
      </c>
    </row>
    <row r="111" spans="1:18" x14ac:dyDescent="0.25">
      <c r="A111" s="1">
        <v>97</v>
      </c>
      <c r="B111" s="1">
        <v>1</v>
      </c>
      <c r="C111" s="1" t="str">
        <f>INDEX(DB_DI_SYS_NAMES[],4,2)</f>
        <v>GEN</v>
      </c>
      <c r="D111" s="3" t="s">
        <v>6388</v>
      </c>
      <c r="E111" s="10" t="s">
        <v>5107</v>
      </c>
      <c r="F111" s="3" t="s">
        <v>5147</v>
      </c>
      <c r="G111" s="3"/>
      <c r="L111" s="1" t="s">
        <v>89</v>
      </c>
      <c r="M111" s="1" t="s">
        <v>90</v>
      </c>
      <c r="N111" s="1" t="b">
        <v>0</v>
      </c>
      <c r="O111" s="1" t="b">
        <v>0</v>
      </c>
      <c r="P111" s="1">
        <v>-1</v>
      </c>
      <c r="Q111" s="1" t="str" cm="1">
        <f t="array" ref="Q111">IF(DB_DI[[#This Row],[ALM CONFIG]]=$AH$15,INDEX(DB_ALM[],DB_DI[[#This Row],[ALM ID]]+1,7),"")</f>
        <v/>
      </c>
      <c r="R111" s="1" t="str" cm="1">
        <f t="array" ref="R111">IF(DB_DI[[#This Row],[ALM CONFIG]]=$AH$15,INDEX(DB_ALM[],DB_DI[[#This Row],[ALM ID]]+1,8),"")</f>
        <v/>
      </c>
    </row>
    <row r="112" spans="1:18" x14ac:dyDescent="0.25">
      <c r="A112" s="1">
        <v>98</v>
      </c>
      <c r="B112" s="1">
        <v>2</v>
      </c>
      <c r="C112" s="1" t="str">
        <f>INDEX(DB_DI_SYS_NAMES[],4,2)</f>
        <v>GEN</v>
      </c>
      <c r="D112" s="3" t="s">
        <v>6389</v>
      </c>
      <c r="E112" s="10" t="s">
        <v>5107</v>
      </c>
      <c r="F112" s="3" t="s">
        <v>5148</v>
      </c>
      <c r="G112" s="3"/>
      <c r="I112" s="1" t="b">
        <v>1</v>
      </c>
      <c r="J112" s="1" t="s">
        <v>6338</v>
      </c>
      <c r="K112" s="1">
        <v>12</v>
      </c>
      <c r="L112" s="1" t="s">
        <v>89</v>
      </c>
      <c r="M112" s="1" t="s">
        <v>90</v>
      </c>
      <c r="N112" s="1" t="b">
        <v>0</v>
      </c>
      <c r="O112" s="1" t="b">
        <v>0</v>
      </c>
      <c r="P112" s="1">
        <v>-1</v>
      </c>
      <c r="Q112" s="1" t="str" cm="1">
        <f t="array" ref="Q112">IF(DB_DI[[#This Row],[ALM CONFIG]]=$AH$15,INDEX(DB_ALM[],DB_DI[[#This Row],[ALM ID]]+1,7),"")</f>
        <v/>
      </c>
      <c r="R112" s="1" t="str" cm="1">
        <f t="array" ref="R112">IF(DB_DI[[#This Row],[ALM CONFIG]]=$AH$15,INDEX(DB_ALM[],DB_DI[[#This Row],[ALM ID]]+1,8),"")</f>
        <v/>
      </c>
    </row>
    <row r="113" spans="1:18" x14ac:dyDescent="0.25">
      <c r="A113" s="1">
        <v>99</v>
      </c>
      <c r="B113" s="1">
        <v>3</v>
      </c>
      <c r="C113" s="1" t="str">
        <f>INDEX(DB_DI_SYS_NAMES[],4,2)</f>
        <v>GEN</v>
      </c>
      <c r="D113" s="3" t="s">
        <v>6390</v>
      </c>
      <c r="E113" s="10" t="s">
        <v>6511</v>
      </c>
      <c r="F113" s="3" t="s">
        <v>6518</v>
      </c>
      <c r="G113" s="3"/>
      <c r="I113" s="1" t="b">
        <v>1</v>
      </c>
      <c r="J113" s="1" t="s">
        <v>6333</v>
      </c>
      <c r="K113" s="1">
        <v>2</v>
      </c>
      <c r="L113" s="1" t="s">
        <v>90</v>
      </c>
      <c r="M113" s="1" t="s">
        <v>97</v>
      </c>
      <c r="N113" s="1" t="b">
        <v>1</v>
      </c>
      <c r="O113" s="1" t="b">
        <v>1</v>
      </c>
      <c r="P113" s="1">
        <v>-1</v>
      </c>
      <c r="Q113" s="1" t="e" cm="1" vm="1">
        <f t="array" aca="1" ref="Q113" ca="1">IF(DB_DI[[#This Row],[ALM CONFIG]]=$AH$15,INDEX(DB_ALM[],DB_DI[[#This Row],[ALM ID]]+1,7),"")</f>
        <v>#VALUE!</v>
      </c>
      <c r="R113" s="1" t="e" cm="1" vm="1">
        <f t="array" aca="1" ref="R113" ca="1">IF(DB_DI[[#This Row],[ALM CONFIG]]=$AH$15,INDEX(DB_ALM[],DB_DI[[#This Row],[ALM ID]]+1,8),"")</f>
        <v>#VALUE!</v>
      </c>
    </row>
    <row r="114" spans="1:18" x14ac:dyDescent="0.25">
      <c r="A114" s="1">
        <v>100</v>
      </c>
      <c r="B114" s="1">
        <v>4</v>
      </c>
      <c r="C114" s="1" t="str">
        <f>INDEX(DB_DI_SYS_NAMES[],4,2)</f>
        <v>GEN</v>
      </c>
      <c r="D114" s="3" t="s">
        <v>241</v>
      </c>
      <c r="E114" s="10" t="s">
        <v>6511</v>
      </c>
      <c r="F114" s="3" t="s">
        <v>6519</v>
      </c>
      <c r="G114" s="3"/>
      <c r="I114" s="1" t="b">
        <v>1</v>
      </c>
      <c r="J114" s="1" t="s">
        <v>6333</v>
      </c>
      <c r="K114" s="1">
        <v>3</v>
      </c>
      <c r="L114" s="1" t="s">
        <v>89</v>
      </c>
      <c r="M114" s="1" t="s">
        <v>97</v>
      </c>
      <c r="N114" s="1" t="b">
        <v>0</v>
      </c>
      <c r="O114" s="1" t="b">
        <v>0</v>
      </c>
      <c r="P114" s="1">
        <v>-1</v>
      </c>
      <c r="Q114" s="1" t="str" cm="1">
        <f t="array" ref="Q114">IF(DB_DI[[#This Row],[ALM CONFIG]]=$AH$15,INDEX(DB_ALM[],DB_DI[[#This Row],[ALM ID]]+1,7),"")</f>
        <v/>
      </c>
      <c r="R114" s="1" t="str" cm="1">
        <f t="array" ref="R114">IF(DB_DI[[#This Row],[ALM CONFIG]]=$AH$15,INDEX(DB_ALM[],DB_DI[[#This Row],[ALM ID]]+1,8),"")</f>
        <v/>
      </c>
    </row>
    <row r="115" spans="1:18" x14ac:dyDescent="0.25">
      <c r="A115" s="1">
        <v>101</v>
      </c>
      <c r="B115" s="1">
        <v>5</v>
      </c>
      <c r="C115" s="1" t="str">
        <f>INDEX(DB_DI_SYS_NAMES[],4,2)</f>
        <v>GEN</v>
      </c>
      <c r="D115" s="3" t="s">
        <v>6391</v>
      </c>
      <c r="E115" s="10" t="s">
        <v>5107</v>
      </c>
      <c r="F115" s="3" t="s">
        <v>5151</v>
      </c>
      <c r="G115" s="3"/>
      <c r="I115" s="1" t="b">
        <v>1</v>
      </c>
      <c r="J115" s="1" t="s">
        <v>6338</v>
      </c>
      <c r="K115" s="1">
        <v>15</v>
      </c>
      <c r="L115" s="1" t="s">
        <v>90</v>
      </c>
      <c r="M115" s="1" t="s">
        <v>89</v>
      </c>
      <c r="N115" s="1" t="b">
        <v>0</v>
      </c>
      <c r="O115" s="1" t="b">
        <v>0</v>
      </c>
      <c r="P115" s="1">
        <v>-1</v>
      </c>
      <c r="Q115" s="1" t="str" cm="1">
        <f t="array" ref="Q115">IF(DB_DI[[#This Row],[ALM CONFIG]]=$AH$15,INDEX(DB_ALM[],DB_DI[[#This Row],[ALM ID]]+1,7),"")</f>
        <v/>
      </c>
      <c r="R115" s="1" t="str" cm="1">
        <f t="array" ref="R115">IF(DB_DI[[#This Row],[ALM CONFIG]]=$AH$15,INDEX(DB_ALM[],DB_DI[[#This Row],[ALM ID]]+1,8),"")</f>
        <v/>
      </c>
    </row>
    <row r="116" spans="1:18" x14ac:dyDescent="0.25">
      <c r="A116" s="1">
        <v>102</v>
      </c>
      <c r="B116" s="1">
        <v>6</v>
      </c>
      <c r="C116" s="1" t="str">
        <f>INDEX(DB_DI_SYS_NAMES[],4,2)</f>
        <v>GEN</v>
      </c>
      <c r="D116" s="3" t="s">
        <v>6392</v>
      </c>
      <c r="E116" s="3" t="s">
        <v>5107</v>
      </c>
      <c r="F116" s="3" t="s">
        <v>5152</v>
      </c>
      <c r="G116" s="3"/>
      <c r="I116" s="1" t="b">
        <v>1</v>
      </c>
      <c r="J116" s="1" t="s">
        <v>9</v>
      </c>
      <c r="K116" s="1">
        <v>0</v>
      </c>
      <c r="L116" s="1" t="s">
        <v>90</v>
      </c>
      <c r="M116" s="1" t="s">
        <v>89</v>
      </c>
      <c r="N116" s="1" t="b">
        <v>0</v>
      </c>
      <c r="O116" s="1" t="b">
        <v>0</v>
      </c>
      <c r="P116" s="1">
        <v>-1</v>
      </c>
      <c r="Q116" s="1" t="str" cm="1">
        <f t="array" ref="Q116">IF(DB_DI[[#This Row],[ALM CONFIG]]=$AH$15,INDEX(DB_ALM[],DB_DI[[#This Row],[ALM ID]]+1,7),"")</f>
        <v/>
      </c>
      <c r="R116" s="1" t="str" cm="1">
        <f t="array" ref="R116">IF(DB_DI[[#This Row],[ALM CONFIG]]=$AH$15,INDEX(DB_ALM[],DB_DI[[#This Row],[ALM ID]]+1,8),"")</f>
        <v/>
      </c>
    </row>
    <row r="117" spans="1:18" x14ac:dyDescent="0.25">
      <c r="A117" s="1">
        <v>103</v>
      </c>
      <c r="B117" s="1">
        <v>7</v>
      </c>
      <c r="C117" s="1" t="str">
        <f>INDEX(DB_DI_SYS_NAMES[],4,2)</f>
        <v>GEN</v>
      </c>
      <c r="D117" s="3" t="s">
        <v>6393</v>
      </c>
      <c r="E117" s="3" t="s">
        <v>5107</v>
      </c>
      <c r="F117" s="3" t="s">
        <v>5153</v>
      </c>
      <c r="G117" s="3"/>
      <c r="I117" s="1" t="b">
        <v>1</v>
      </c>
      <c r="J117" s="1" t="s">
        <v>9</v>
      </c>
      <c r="K117" s="1">
        <v>1</v>
      </c>
      <c r="L117" s="1" t="s">
        <v>90</v>
      </c>
      <c r="M117" s="1" t="s">
        <v>89</v>
      </c>
      <c r="N117" s="1" t="b">
        <v>0</v>
      </c>
      <c r="O117" s="1" t="b">
        <v>0</v>
      </c>
      <c r="P117" s="1">
        <v>-1</v>
      </c>
      <c r="Q117" s="1" t="str" cm="1">
        <f t="array" ref="Q117">IF(DB_DI[[#This Row],[ALM CONFIG]]=$AH$15,INDEX(DB_ALM[],DB_DI[[#This Row],[ALM ID]]+1,7),"")</f>
        <v/>
      </c>
      <c r="R117" s="1" t="str" cm="1">
        <f t="array" ref="R117">IF(DB_DI[[#This Row],[ALM CONFIG]]=$AH$15,INDEX(DB_ALM[],DB_DI[[#This Row],[ALM ID]]+1,8),"")</f>
        <v/>
      </c>
    </row>
    <row r="118" spans="1:18" x14ac:dyDescent="0.25">
      <c r="A118" s="1">
        <v>104</v>
      </c>
      <c r="B118" s="1">
        <v>8</v>
      </c>
      <c r="C118" s="1" t="str">
        <f>INDEX(DB_DI_SYS_NAMES[],4,2)</f>
        <v>GEN</v>
      </c>
      <c r="D118" s="3" t="s">
        <v>6394</v>
      </c>
      <c r="E118" s="3" t="s">
        <v>5108</v>
      </c>
      <c r="F118" s="3" t="s">
        <v>5154</v>
      </c>
      <c r="G118" s="3"/>
      <c r="I118" s="1" t="b">
        <v>1</v>
      </c>
      <c r="J118" s="1" t="s">
        <v>9</v>
      </c>
      <c r="K118" s="1">
        <v>2</v>
      </c>
      <c r="L118" s="1" t="s">
        <v>89</v>
      </c>
      <c r="M118" s="1" t="s">
        <v>97</v>
      </c>
      <c r="N118" s="1" t="b">
        <v>0</v>
      </c>
      <c r="O118" s="1" t="b">
        <v>0</v>
      </c>
      <c r="P118" s="1">
        <v>-1</v>
      </c>
      <c r="Q118" s="1" t="str" cm="1">
        <f t="array" ref="Q118">IF(DB_DI[[#This Row],[ALM CONFIG]]=$AH$15,INDEX(DB_ALM[],DB_DI[[#This Row],[ALM ID]]+1,7),"")</f>
        <v/>
      </c>
      <c r="R118" s="1" t="str" cm="1">
        <f t="array" ref="R118">IF(DB_DI[[#This Row],[ALM CONFIG]]=$AH$15,INDEX(DB_ALM[],DB_DI[[#This Row],[ALM ID]]+1,8),"")</f>
        <v/>
      </c>
    </row>
    <row r="119" spans="1:18" x14ac:dyDescent="0.25">
      <c r="A119" s="1">
        <v>105</v>
      </c>
      <c r="B119" s="1">
        <v>9</v>
      </c>
      <c r="C119" s="1" t="str">
        <f>INDEX(DB_DI_SYS_NAMES[],4,2)</f>
        <v>GEN</v>
      </c>
      <c r="D119" s="3" t="s">
        <v>6395</v>
      </c>
      <c r="E119" s="3" t="s">
        <v>5108</v>
      </c>
      <c r="F119" s="3" t="s">
        <v>5155</v>
      </c>
      <c r="G119" s="3"/>
      <c r="I119" s="1" t="b">
        <v>1</v>
      </c>
      <c r="J119" s="1" t="s">
        <v>9</v>
      </c>
      <c r="K119" s="1">
        <v>3</v>
      </c>
      <c r="L119" s="1" t="s">
        <v>89</v>
      </c>
      <c r="M119" s="1" t="s">
        <v>97</v>
      </c>
      <c r="N119" s="1" t="b">
        <v>0</v>
      </c>
      <c r="O119" s="1" t="b">
        <v>0</v>
      </c>
      <c r="P119" s="1">
        <v>-1</v>
      </c>
      <c r="Q119" s="1" t="str" cm="1">
        <f t="array" ref="Q119">IF(DB_DI[[#This Row],[ALM CONFIG]]=$AH$15,INDEX(DB_ALM[],DB_DI[[#This Row],[ALM ID]]+1,7),"")</f>
        <v/>
      </c>
      <c r="R119" s="1" t="str" cm="1">
        <f t="array" ref="R119">IF(DB_DI[[#This Row],[ALM CONFIG]]=$AH$15,INDEX(DB_ALM[],DB_DI[[#This Row],[ALM ID]]+1,8),"")</f>
        <v/>
      </c>
    </row>
    <row r="120" spans="1:18" x14ac:dyDescent="0.25">
      <c r="A120" s="1">
        <v>106</v>
      </c>
      <c r="B120" s="1">
        <v>10</v>
      </c>
      <c r="C120" s="1" t="str">
        <f>INDEX(DB_DI_SYS_NAMES[],4,2)</f>
        <v>GEN</v>
      </c>
      <c r="D120" s="3" t="s">
        <v>6396</v>
      </c>
      <c r="E120" s="10" t="s">
        <v>5108</v>
      </c>
      <c r="F120" s="3" t="s">
        <v>5156</v>
      </c>
      <c r="G120" s="3"/>
      <c r="I120" s="1" t="b">
        <v>1</v>
      </c>
      <c r="J120" s="1" t="s">
        <v>9</v>
      </c>
      <c r="K120" s="1">
        <v>4</v>
      </c>
      <c r="L120" s="1" t="s">
        <v>89</v>
      </c>
      <c r="M120" s="1" t="s">
        <v>97</v>
      </c>
      <c r="N120" s="1" t="b">
        <v>0</v>
      </c>
      <c r="O120" s="1" t="b">
        <v>0</v>
      </c>
      <c r="P120" s="1">
        <v>-1</v>
      </c>
      <c r="Q120" s="1" t="str" cm="1">
        <f t="array" ref="Q120">IF(DB_DI[[#This Row],[ALM CONFIG]]=$AH$15,INDEX(DB_ALM[],DB_DI[[#This Row],[ALM ID]]+1,7),"")</f>
        <v/>
      </c>
      <c r="R120" s="1" t="str" cm="1">
        <f t="array" ref="R120">IF(DB_DI[[#This Row],[ALM CONFIG]]=$AH$15,INDEX(DB_ALM[],DB_DI[[#This Row],[ALM ID]]+1,8),"")</f>
        <v/>
      </c>
    </row>
    <row r="121" spans="1:18" x14ac:dyDescent="0.25">
      <c r="A121" s="1">
        <v>107</v>
      </c>
      <c r="B121" s="1">
        <v>11</v>
      </c>
      <c r="C121" s="1" t="str">
        <f>INDEX(DB_DI_SYS_NAMES[],4,2)</f>
        <v>GEN</v>
      </c>
      <c r="D121" s="3" t="s">
        <v>6397</v>
      </c>
      <c r="E121" s="10" t="s">
        <v>5108</v>
      </c>
      <c r="F121" s="3" t="s">
        <v>5157</v>
      </c>
      <c r="G121" s="3"/>
      <c r="L121" s="1" t="s">
        <v>89</v>
      </c>
      <c r="M121" s="1" t="s">
        <v>97</v>
      </c>
      <c r="N121" s="1" t="b">
        <v>0</v>
      </c>
      <c r="O121" s="1" t="b">
        <v>0</v>
      </c>
      <c r="P121" s="1">
        <v>-1</v>
      </c>
      <c r="Q121" s="1" t="str" cm="1">
        <f t="array" ref="Q121">IF(DB_DI[[#This Row],[ALM CONFIG]]=$AH$15,INDEX(DB_ALM[],DB_DI[[#This Row],[ALM ID]]+1,7),"")</f>
        <v/>
      </c>
      <c r="R121" s="1" t="str" cm="1">
        <f t="array" ref="R121">IF(DB_DI[[#This Row],[ALM CONFIG]]=$AH$15,INDEX(DB_ALM[],DB_DI[[#This Row],[ALM ID]]+1,8),"")</f>
        <v/>
      </c>
    </row>
    <row r="122" spans="1:18" x14ac:dyDescent="0.25">
      <c r="A122" s="1">
        <v>108</v>
      </c>
      <c r="B122" s="1">
        <v>12</v>
      </c>
      <c r="C122" s="1" t="str">
        <f>INDEX(DB_DI_SYS_NAMES[],4,2)</f>
        <v>GEN</v>
      </c>
      <c r="D122" s="3" t="s">
        <v>6398</v>
      </c>
      <c r="E122" s="3" t="s">
        <v>5108</v>
      </c>
      <c r="F122" s="3" t="s">
        <v>5158</v>
      </c>
      <c r="G122" s="3"/>
      <c r="I122" s="1" t="b">
        <v>1</v>
      </c>
      <c r="J122" s="1" t="s">
        <v>6338</v>
      </c>
      <c r="K122" s="1">
        <v>11</v>
      </c>
      <c r="L122" s="1" t="s">
        <v>89</v>
      </c>
      <c r="M122" s="1" t="s">
        <v>97</v>
      </c>
      <c r="N122" s="1" t="b">
        <v>0</v>
      </c>
      <c r="O122" s="1" t="b">
        <v>0</v>
      </c>
      <c r="P122" s="1">
        <v>-1</v>
      </c>
      <c r="Q122" s="1" t="str" cm="1">
        <f t="array" ref="Q122">IF(DB_DI[[#This Row],[ALM CONFIG]]=$AH$15,INDEX(DB_ALM[],DB_DI[[#This Row],[ALM ID]]+1,7),"")</f>
        <v/>
      </c>
      <c r="R122" s="1" t="str" cm="1">
        <f t="array" ref="R122">IF(DB_DI[[#This Row],[ALM CONFIG]]=$AH$15,INDEX(DB_ALM[],DB_DI[[#This Row],[ALM ID]]+1,8),"")</f>
        <v/>
      </c>
    </row>
    <row r="123" spans="1:18" x14ac:dyDescent="0.25">
      <c r="A123" s="1">
        <v>109</v>
      </c>
      <c r="B123" s="1">
        <v>13</v>
      </c>
      <c r="C123" s="1" t="str">
        <f>INDEX(DB_DI_SYS_NAMES[],4,2)</f>
        <v>GEN</v>
      </c>
      <c r="D123" s="3" t="s">
        <v>6399</v>
      </c>
      <c r="E123" s="3" t="s">
        <v>6563</v>
      </c>
      <c r="F123" s="3" t="s">
        <v>6564</v>
      </c>
      <c r="G123" s="3"/>
      <c r="L123" s="1" t="s">
        <v>89</v>
      </c>
      <c r="M123" s="1" t="s">
        <v>97</v>
      </c>
      <c r="N123" s="1" t="b">
        <v>0</v>
      </c>
      <c r="O123" s="1" t="b">
        <v>0</v>
      </c>
      <c r="P123" s="1">
        <v>-1</v>
      </c>
      <c r="Q123" s="1" t="str" cm="1">
        <f t="array" ref="Q123">IF(DB_DI[[#This Row],[ALM CONFIG]]=$AH$15,INDEX(DB_ALM[],DB_DI[[#This Row],[ALM ID]]+1,7),"")</f>
        <v/>
      </c>
      <c r="R123" s="1" t="str" cm="1">
        <f t="array" ref="R123">IF(DB_DI[[#This Row],[ALM CONFIG]]=$AH$15,INDEX(DB_ALM[],DB_DI[[#This Row],[ALM ID]]+1,8),"")</f>
        <v/>
      </c>
    </row>
    <row r="124" spans="1:18" x14ac:dyDescent="0.25">
      <c r="A124" s="1">
        <v>110</v>
      </c>
      <c r="B124" s="1">
        <v>14</v>
      </c>
      <c r="C124" s="1" t="str">
        <f>INDEX(DB_DI_SYS_NAMES[],4,2)</f>
        <v>GEN</v>
      </c>
      <c r="D124" s="3" t="s">
        <v>1757</v>
      </c>
      <c r="E124" s="3" t="s">
        <v>5108</v>
      </c>
      <c r="F124" s="3" t="s">
        <v>5160</v>
      </c>
      <c r="G124" s="3"/>
      <c r="L124" s="1" t="s">
        <v>89</v>
      </c>
      <c r="M124" s="1" t="s">
        <v>97</v>
      </c>
      <c r="N124" s="1" t="b">
        <v>0</v>
      </c>
      <c r="O124" s="1" t="b">
        <v>0</v>
      </c>
      <c r="P124" s="1">
        <v>-1</v>
      </c>
      <c r="Q124" s="1" t="str" cm="1">
        <f t="array" ref="Q124">IF(DB_DI[[#This Row],[ALM CONFIG]]=$AH$15,INDEX(DB_ALM[],DB_DI[[#This Row],[ALM ID]]+1,7),"")</f>
        <v/>
      </c>
      <c r="R124" s="1" t="str" cm="1">
        <f t="array" ref="R124">IF(DB_DI[[#This Row],[ALM CONFIG]]=$AH$15,INDEX(DB_ALM[],DB_DI[[#This Row],[ALM ID]]+1,8),"")</f>
        <v/>
      </c>
    </row>
    <row r="125" spans="1:18" x14ac:dyDescent="0.25">
      <c r="A125" s="1">
        <v>111</v>
      </c>
      <c r="B125" s="1">
        <v>15</v>
      </c>
      <c r="C125" s="1" t="str">
        <f>INDEX(DB_DI_SYS_NAMES[],4,2)</f>
        <v>GEN</v>
      </c>
      <c r="D125" s="3" t="s">
        <v>757</v>
      </c>
      <c r="E125" s="3" t="s">
        <v>5108</v>
      </c>
      <c r="F125" s="3" t="s">
        <v>5161</v>
      </c>
      <c r="G125" s="3"/>
      <c r="L125" s="1" t="s">
        <v>89</v>
      </c>
      <c r="M125" s="1" t="s">
        <v>97</v>
      </c>
      <c r="N125" s="1" t="b">
        <v>0</v>
      </c>
      <c r="O125" s="1" t="b">
        <v>0</v>
      </c>
      <c r="P125" s="1">
        <v>-1</v>
      </c>
      <c r="Q125" s="1" t="str" cm="1">
        <f t="array" ref="Q125">IF(DB_DI[[#This Row],[ALM CONFIG]]=$AH$15,INDEX(DB_ALM[],DB_DI[[#This Row],[ALM ID]]+1,7),"")</f>
        <v/>
      </c>
      <c r="R125" s="1" t="str" cm="1">
        <f t="array" ref="R125">IF(DB_DI[[#This Row],[ALM CONFIG]]=$AH$15,INDEX(DB_ALM[],DB_DI[[#This Row],[ALM ID]]+1,8),"")</f>
        <v/>
      </c>
    </row>
    <row r="126" spans="1:18" x14ac:dyDescent="0.25">
      <c r="A126" s="1">
        <v>112</v>
      </c>
      <c r="B126" s="1">
        <v>16</v>
      </c>
      <c r="C126" s="1" t="str">
        <f>INDEX(DB_DI_SYS_NAMES[],4,2)</f>
        <v>GEN</v>
      </c>
      <c r="D126" s="3" t="s">
        <v>6400</v>
      </c>
      <c r="E126" s="3" t="s">
        <v>6563</v>
      </c>
      <c r="F126" s="3" t="s">
        <v>6569</v>
      </c>
      <c r="G126" s="3"/>
      <c r="L126" s="1" t="s">
        <v>89</v>
      </c>
      <c r="M126" s="1" t="s">
        <v>90</v>
      </c>
      <c r="N126" s="1" t="b">
        <v>1</v>
      </c>
      <c r="O126" s="1" t="b">
        <v>0</v>
      </c>
      <c r="P126" s="1">
        <v>-1</v>
      </c>
      <c r="Q126" s="1" t="e" cm="1" vm="1">
        <f t="array" aca="1" ref="Q126" ca="1">IF(DB_DI[[#This Row],[ALM CONFIG]]=$AH$15,INDEX(DB_ALM[],DB_DI[[#This Row],[ALM ID]]+1,7),"")</f>
        <v>#VALUE!</v>
      </c>
      <c r="R126" s="1" t="e" cm="1" vm="1">
        <f t="array" aca="1" ref="R126" ca="1">IF(DB_DI[[#This Row],[ALM CONFIG]]=$AH$15,INDEX(DB_ALM[],DB_DI[[#This Row],[ALM ID]]+1,8),"")</f>
        <v>#VALUE!</v>
      </c>
    </row>
    <row r="127" spans="1:18" x14ac:dyDescent="0.25">
      <c r="A127" s="1">
        <v>113</v>
      </c>
      <c r="B127" s="1">
        <v>17</v>
      </c>
      <c r="C127" s="1" t="str">
        <f>INDEX(DB_DI_SYS_NAMES[],4,2)</f>
        <v>GEN</v>
      </c>
      <c r="D127" s="3" t="s">
        <v>6401</v>
      </c>
      <c r="E127" s="3" t="s">
        <v>5108</v>
      </c>
      <c r="F127" s="3" t="s">
        <v>5163</v>
      </c>
      <c r="G127" s="3"/>
      <c r="L127" s="1" t="s">
        <v>89</v>
      </c>
      <c r="M127" s="1" t="s">
        <v>97</v>
      </c>
      <c r="N127" s="1" t="b">
        <v>0</v>
      </c>
      <c r="O127" s="1" t="b">
        <v>0</v>
      </c>
      <c r="P127" s="1">
        <v>-1</v>
      </c>
      <c r="Q127" s="1" t="str" cm="1">
        <f t="array" ref="Q127">IF(DB_DI[[#This Row],[ALM CONFIG]]=$AH$15,INDEX(DB_ALM[],DB_DI[[#This Row],[ALM ID]]+1,7),"")</f>
        <v/>
      </c>
      <c r="R127" s="1" t="str" cm="1">
        <f t="array" ref="R127">IF(DB_DI[[#This Row],[ALM CONFIG]]=$AH$15,INDEX(DB_ALM[],DB_DI[[#This Row],[ALM ID]]+1,8),"")</f>
        <v/>
      </c>
    </row>
    <row r="128" spans="1:18" x14ac:dyDescent="0.25">
      <c r="A128" s="1">
        <v>114</v>
      </c>
      <c r="B128" s="1">
        <v>18</v>
      </c>
      <c r="C128" s="1" t="str">
        <f>INDEX(DB_DI_SYS_NAMES[],4,2)</f>
        <v>GEN</v>
      </c>
      <c r="D128" s="3" t="s">
        <v>6402</v>
      </c>
      <c r="E128" s="3" t="s">
        <v>5108</v>
      </c>
      <c r="F128" s="3" t="s">
        <v>5164</v>
      </c>
      <c r="G128" s="3"/>
      <c r="L128" s="1" t="s">
        <v>89</v>
      </c>
      <c r="M128" s="1" t="s">
        <v>97</v>
      </c>
      <c r="N128" s="1" t="b">
        <v>0</v>
      </c>
      <c r="O128" s="1" t="b">
        <v>0</v>
      </c>
      <c r="P128" s="1">
        <v>-1</v>
      </c>
      <c r="Q128" s="1" t="str" cm="1">
        <f t="array" ref="Q128">IF(DB_DI[[#This Row],[ALM CONFIG]]=$AH$15,INDEX(DB_ALM[],DB_DI[[#This Row],[ALM ID]]+1,7),"")</f>
        <v/>
      </c>
      <c r="R128" s="1" t="str" cm="1">
        <f t="array" ref="R128">IF(DB_DI[[#This Row],[ALM CONFIG]]=$AH$15,INDEX(DB_ALM[],DB_DI[[#This Row],[ALM ID]]+1,8),"")</f>
        <v/>
      </c>
    </row>
    <row r="129" spans="1:18" x14ac:dyDescent="0.25">
      <c r="A129" s="1">
        <v>115</v>
      </c>
      <c r="B129" s="1">
        <v>19</v>
      </c>
      <c r="C129" s="1" t="str">
        <f>INDEX(DB_DI_SYS_NAMES[],4,2)</f>
        <v>GEN</v>
      </c>
      <c r="D129" s="3" t="s">
        <v>6403</v>
      </c>
      <c r="E129" s="3" t="s">
        <v>5108</v>
      </c>
      <c r="F129" s="3" t="s">
        <v>5165</v>
      </c>
      <c r="G129" s="3"/>
      <c r="L129" s="1" t="s">
        <v>89</v>
      </c>
      <c r="M129" s="1" t="s">
        <v>97</v>
      </c>
      <c r="N129" s="1" t="b">
        <v>0</v>
      </c>
      <c r="O129" s="1" t="b">
        <v>0</v>
      </c>
      <c r="P129" s="1">
        <v>-1</v>
      </c>
      <c r="Q129" s="1" t="str" cm="1">
        <f t="array" ref="Q129">IF(DB_DI[[#This Row],[ALM CONFIG]]=$AH$15,INDEX(DB_ALM[],DB_DI[[#This Row],[ALM ID]]+1,7),"")</f>
        <v/>
      </c>
      <c r="R129" s="1" t="str" cm="1">
        <f t="array" ref="R129">IF(DB_DI[[#This Row],[ALM CONFIG]]=$AH$15,INDEX(DB_ALM[],DB_DI[[#This Row],[ALM ID]]+1,8),"")</f>
        <v/>
      </c>
    </row>
    <row r="130" spans="1:18" x14ac:dyDescent="0.25">
      <c r="A130" s="1">
        <v>116</v>
      </c>
      <c r="B130" s="1">
        <v>20</v>
      </c>
      <c r="C130" s="1" t="str">
        <f>INDEX(DB_DI_SYS_NAMES[],4,2)</f>
        <v>GEN</v>
      </c>
      <c r="D130" s="3" t="s">
        <v>6404</v>
      </c>
      <c r="E130" s="3" t="s">
        <v>5108</v>
      </c>
      <c r="F130" s="3" t="s">
        <v>5166</v>
      </c>
      <c r="G130" s="3"/>
      <c r="I130" s="1" t="b">
        <v>1</v>
      </c>
      <c r="J130" s="1" t="s">
        <v>6332</v>
      </c>
      <c r="K130" s="1">
        <v>10</v>
      </c>
      <c r="L130" s="1" t="s">
        <v>90</v>
      </c>
      <c r="M130" s="1" t="s">
        <v>89</v>
      </c>
      <c r="N130" s="1" t="b">
        <v>0</v>
      </c>
      <c r="O130" s="1" t="b">
        <v>0</v>
      </c>
      <c r="P130" s="1">
        <v>-1</v>
      </c>
      <c r="Q130" s="1" t="str" cm="1">
        <f t="array" ref="Q130">IF(DB_DI[[#This Row],[ALM CONFIG]]=$AH$15,INDEX(DB_ALM[],DB_DI[[#This Row],[ALM ID]]+1,7),"")</f>
        <v/>
      </c>
      <c r="R130" s="1" t="str" cm="1">
        <f t="array" ref="R130">IF(DB_DI[[#This Row],[ALM CONFIG]]=$AH$15,INDEX(DB_ALM[],DB_DI[[#This Row],[ALM ID]]+1,8),"")</f>
        <v/>
      </c>
    </row>
    <row r="131" spans="1:18" x14ac:dyDescent="0.25">
      <c r="A131" s="1">
        <v>117</v>
      </c>
      <c r="B131" s="1">
        <v>21</v>
      </c>
      <c r="C131" s="1" t="str">
        <f>INDEX(DB_DI_SYS_NAMES[],4,2)</f>
        <v>GEN</v>
      </c>
      <c r="D131" s="3" t="s">
        <v>6405</v>
      </c>
      <c r="E131" s="3"/>
      <c r="F131" s="3"/>
      <c r="G131" s="3"/>
      <c r="I131" s="1" t="b">
        <v>1</v>
      </c>
      <c r="J131" s="1" t="s">
        <v>6332</v>
      </c>
      <c r="K131" s="1">
        <v>11</v>
      </c>
      <c r="L131" s="1" t="s">
        <v>93</v>
      </c>
      <c r="M131" s="1" t="s">
        <v>93</v>
      </c>
      <c r="N131" s="1" t="b">
        <v>0</v>
      </c>
      <c r="O131" s="1" t="b">
        <v>0</v>
      </c>
      <c r="P131" s="1">
        <v>-1</v>
      </c>
      <c r="Q131" s="1" t="str" cm="1">
        <f t="array" ref="Q131">IF(DB_DI[[#This Row],[ALM CONFIG]]=$AH$15,INDEX(DB_ALM[],DB_DI[[#This Row],[ALM ID]]+1,7),"")</f>
        <v/>
      </c>
      <c r="R131" s="1" t="str" cm="1">
        <f t="array" ref="R131">IF(DB_DI[[#This Row],[ALM CONFIG]]=$AH$15,INDEX(DB_ALM[],DB_DI[[#This Row],[ALM ID]]+1,8),"")</f>
        <v/>
      </c>
    </row>
    <row r="132" spans="1:18" x14ac:dyDescent="0.25">
      <c r="A132" s="1">
        <v>118</v>
      </c>
      <c r="B132" s="1">
        <v>22</v>
      </c>
      <c r="C132" s="1" t="str">
        <f>INDEX(DB_DI_SYS_NAMES[],4,2)</f>
        <v>GEN</v>
      </c>
      <c r="D132" s="3" t="s">
        <v>6406</v>
      </c>
      <c r="E132" s="3"/>
      <c r="F132" s="3"/>
      <c r="G132" s="3"/>
      <c r="I132" s="1" t="b">
        <v>1</v>
      </c>
      <c r="J132" s="1" t="s">
        <v>6332</v>
      </c>
      <c r="K132" s="1">
        <v>12</v>
      </c>
      <c r="L132" s="1" t="s">
        <v>93</v>
      </c>
      <c r="M132" s="1" t="s">
        <v>93</v>
      </c>
      <c r="N132" s="1" t="b">
        <v>0</v>
      </c>
      <c r="O132" s="1" t="b">
        <v>0</v>
      </c>
      <c r="P132" s="1">
        <v>-1</v>
      </c>
      <c r="Q132" s="1" t="str" cm="1">
        <f t="array" ref="Q132">IF(DB_DI[[#This Row],[ALM CONFIG]]=$AH$15,INDEX(DB_ALM[],DB_DI[[#This Row],[ALM ID]]+1,7),"")</f>
        <v/>
      </c>
      <c r="R132" s="1" t="str" cm="1">
        <f t="array" ref="R132">IF(DB_DI[[#This Row],[ALM CONFIG]]=$AH$15,INDEX(DB_ALM[],DB_DI[[#This Row],[ALM ID]]+1,8),"")</f>
        <v/>
      </c>
    </row>
    <row r="133" spans="1:18" x14ac:dyDescent="0.25">
      <c r="A133" s="1">
        <v>119</v>
      </c>
      <c r="B133" s="1">
        <v>23</v>
      </c>
      <c r="C133" s="1" t="str">
        <f>INDEX(DB_DI_SYS_NAMES[],4,2)</f>
        <v>GEN</v>
      </c>
      <c r="D133" s="3" t="s">
        <v>6407</v>
      </c>
      <c r="E133" s="3"/>
      <c r="F133" s="3"/>
      <c r="G133" s="3"/>
      <c r="I133" s="1" t="b">
        <v>1</v>
      </c>
      <c r="J133" s="1" t="s">
        <v>6332</v>
      </c>
      <c r="K133" s="1">
        <v>13</v>
      </c>
      <c r="L133" s="1" t="s">
        <v>93</v>
      </c>
      <c r="M133" s="1" t="s">
        <v>93</v>
      </c>
      <c r="N133" s="1" t="b">
        <v>0</v>
      </c>
      <c r="O133" s="1" t="b">
        <v>0</v>
      </c>
      <c r="P133" s="1">
        <v>-1</v>
      </c>
      <c r="Q133" s="1" t="str" cm="1">
        <f t="array" ref="Q133">IF(DB_DI[[#This Row],[ALM CONFIG]]=$AH$15,INDEX(DB_ALM[],DB_DI[[#This Row],[ALM ID]]+1,7),"")</f>
        <v/>
      </c>
      <c r="R133" s="1" t="str" cm="1">
        <f t="array" ref="R133">IF(DB_DI[[#This Row],[ALM CONFIG]]=$AH$15,INDEX(DB_ALM[],DB_DI[[#This Row],[ALM ID]]+1,8),"")</f>
        <v/>
      </c>
    </row>
    <row r="134" spans="1:18" x14ac:dyDescent="0.25">
      <c r="A134" s="1">
        <v>120</v>
      </c>
      <c r="B134" s="1">
        <v>24</v>
      </c>
      <c r="C134" s="1" t="str">
        <f>INDEX(DB_DI_SYS_NAMES[],4,2)</f>
        <v>GEN</v>
      </c>
      <c r="D134" s="3" t="s">
        <v>6408</v>
      </c>
      <c r="E134" s="3"/>
      <c r="F134" s="3"/>
      <c r="G134" s="3"/>
      <c r="I134" s="1" t="b">
        <v>1</v>
      </c>
      <c r="J134" s="1" t="s">
        <v>6338</v>
      </c>
      <c r="K134" s="1">
        <v>6</v>
      </c>
      <c r="L134" s="1" t="s">
        <v>93</v>
      </c>
      <c r="M134" s="1" t="s">
        <v>93</v>
      </c>
      <c r="N134" s="1" t="b">
        <v>0</v>
      </c>
      <c r="O134" s="1" t="b">
        <v>0</v>
      </c>
      <c r="P134" s="1">
        <v>-1</v>
      </c>
      <c r="Q134" s="1" t="str" cm="1">
        <f t="array" ref="Q134">IF(DB_DI[[#This Row],[ALM CONFIG]]=$AH$15,INDEX(DB_ALM[],DB_DI[[#This Row],[ALM ID]]+1,7),"")</f>
        <v/>
      </c>
      <c r="R134" s="1" t="str" cm="1">
        <f t="array" ref="R134">IF(DB_DI[[#This Row],[ALM CONFIG]]=$AH$15,INDEX(DB_ALM[],DB_DI[[#This Row],[ALM ID]]+1,8),"")</f>
        <v/>
      </c>
    </row>
    <row r="135" spans="1:18" x14ac:dyDescent="0.25">
      <c r="A135" s="1">
        <v>121</v>
      </c>
      <c r="B135" s="1">
        <v>25</v>
      </c>
      <c r="C135" s="1" t="str">
        <f>INDEX(DB_DI_SYS_NAMES[],4,2)</f>
        <v>GEN</v>
      </c>
      <c r="D135" s="3" t="s">
        <v>6409</v>
      </c>
      <c r="E135" s="3"/>
      <c r="F135" s="3"/>
      <c r="G135" s="3"/>
      <c r="I135" s="1" t="b">
        <v>1</v>
      </c>
      <c r="J135" s="1" t="s">
        <v>6338</v>
      </c>
      <c r="K135" s="1">
        <v>7</v>
      </c>
      <c r="L135" s="1" t="s">
        <v>93</v>
      </c>
      <c r="M135" s="1" t="s">
        <v>93</v>
      </c>
      <c r="N135" s="1" t="b">
        <v>0</v>
      </c>
      <c r="O135" s="1" t="b">
        <v>0</v>
      </c>
      <c r="P135" s="1">
        <v>-1</v>
      </c>
      <c r="Q135" s="1" t="str" cm="1">
        <f t="array" ref="Q135">IF(DB_DI[[#This Row],[ALM CONFIG]]=$AH$15,INDEX(DB_ALM[],DB_DI[[#This Row],[ALM ID]]+1,7),"")</f>
        <v/>
      </c>
      <c r="R135" s="1" t="str" cm="1">
        <f t="array" ref="R135">IF(DB_DI[[#This Row],[ALM CONFIG]]=$AH$15,INDEX(DB_ALM[],DB_DI[[#This Row],[ALM ID]]+1,8),"")</f>
        <v/>
      </c>
    </row>
    <row r="136" spans="1:18" x14ac:dyDescent="0.25">
      <c r="A136" s="1">
        <v>122</v>
      </c>
      <c r="B136" s="1">
        <v>26</v>
      </c>
      <c r="C136" s="1" t="str">
        <f>INDEX(DB_DI_SYS_NAMES[],4,2)</f>
        <v>GEN</v>
      </c>
      <c r="D136" s="3" t="s">
        <v>6410</v>
      </c>
      <c r="E136" s="10"/>
      <c r="F136" s="3"/>
      <c r="G136" s="3"/>
      <c r="I136" s="1" t="b">
        <v>1</v>
      </c>
      <c r="J136" s="1" t="s">
        <v>6338</v>
      </c>
      <c r="K136" s="1">
        <v>8</v>
      </c>
      <c r="L136" s="1" t="s">
        <v>93</v>
      </c>
      <c r="M136" s="1" t="s">
        <v>93</v>
      </c>
      <c r="N136" s="1" t="b">
        <v>0</v>
      </c>
      <c r="O136" s="1" t="b">
        <v>0</v>
      </c>
      <c r="P136" s="1">
        <v>-1</v>
      </c>
      <c r="Q136" s="1" t="str" cm="1">
        <f t="array" ref="Q136">IF(DB_DI[[#This Row],[ALM CONFIG]]=$AH$15,INDEX(DB_ALM[],DB_DI[[#This Row],[ALM ID]]+1,7),"")</f>
        <v/>
      </c>
      <c r="R136" s="1" t="str" cm="1">
        <f t="array" ref="R136">IF(DB_DI[[#This Row],[ALM CONFIG]]=$AH$15,INDEX(DB_ALM[],DB_DI[[#This Row],[ALM ID]]+1,8),"")</f>
        <v/>
      </c>
    </row>
    <row r="137" spans="1:18" x14ac:dyDescent="0.25">
      <c r="A137" s="1">
        <v>123</v>
      </c>
      <c r="B137" s="1">
        <v>27</v>
      </c>
      <c r="C137" s="1" t="str">
        <f>INDEX(DB_DI_SYS_NAMES[],4,2)</f>
        <v>GEN</v>
      </c>
      <c r="D137" s="3" t="s">
        <v>6411</v>
      </c>
      <c r="E137" s="3"/>
      <c r="F137" s="3"/>
      <c r="G137" s="3"/>
      <c r="I137" s="1" t="b">
        <v>1</v>
      </c>
      <c r="J137" s="1" t="s">
        <v>9</v>
      </c>
      <c r="K137" s="1">
        <v>10</v>
      </c>
      <c r="L137" s="1" t="s">
        <v>93</v>
      </c>
      <c r="M137" s="1" t="s">
        <v>93</v>
      </c>
      <c r="N137" s="1" t="b">
        <v>0</v>
      </c>
      <c r="O137" s="1" t="b">
        <v>0</v>
      </c>
      <c r="P137" s="1">
        <v>-1</v>
      </c>
      <c r="Q137" s="1" t="str" cm="1">
        <f t="array" ref="Q137">IF(DB_DI[[#This Row],[ALM CONFIG]]=$AH$15,INDEX(DB_ALM[],DB_DI[[#This Row],[ALM ID]]+1,7),"")</f>
        <v/>
      </c>
      <c r="R137" s="1" t="str" cm="1">
        <f t="array" ref="R137">IF(DB_DI[[#This Row],[ALM CONFIG]]=$AH$15,INDEX(DB_ALM[],DB_DI[[#This Row],[ALM ID]]+1,8),"")</f>
        <v/>
      </c>
    </row>
    <row r="138" spans="1:18" x14ac:dyDescent="0.25">
      <c r="A138" s="1">
        <v>124</v>
      </c>
      <c r="B138" s="1">
        <v>28</v>
      </c>
      <c r="C138" s="1" t="str">
        <f>INDEX(DB_DI_SYS_NAMES[],4,2)</f>
        <v>GEN</v>
      </c>
      <c r="D138" s="3" t="s">
        <v>6412</v>
      </c>
      <c r="E138" s="3"/>
      <c r="F138" s="3"/>
      <c r="G138" s="3"/>
      <c r="I138" s="1" t="b">
        <v>1</v>
      </c>
      <c r="J138" s="1" t="s">
        <v>6338</v>
      </c>
      <c r="K138" s="1">
        <v>13</v>
      </c>
      <c r="L138" s="1" t="s">
        <v>93</v>
      </c>
      <c r="M138" s="1" t="s">
        <v>93</v>
      </c>
      <c r="N138" s="1" t="b">
        <v>0</v>
      </c>
      <c r="O138" s="1" t="b">
        <v>0</v>
      </c>
      <c r="P138" s="1">
        <v>-1</v>
      </c>
      <c r="Q138" s="1" t="str" cm="1">
        <f t="array" ref="Q138">IF(DB_DI[[#This Row],[ALM CONFIG]]=$AH$15,INDEX(DB_ALM[],DB_DI[[#This Row],[ALM ID]]+1,7),"")</f>
        <v/>
      </c>
      <c r="R138" s="1" t="str" cm="1">
        <f t="array" ref="R138">IF(DB_DI[[#This Row],[ALM CONFIG]]=$AH$15,INDEX(DB_ALM[],DB_DI[[#This Row],[ALM ID]]+1,8),"")</f>
        <v/>
      </c>
    </row>
    <row r="139" spans="1:18" x14ac:dyDescent="0.25">
      <c r="A139" s="1">
        <v>125</v>
      </c>
      <c r="B139" s="1">
        <v>29</v>
      </c>
      <c r="C139" s="1" t="str">
        <f>INDEX(DB_DI_SYS_NAMES[],4,2)</f>
        <v>GEN</v>
      </c>
      <c r="D139" s="3" t="s">
        <v>6413</v>
      </c>
      <c r="E139" s="3"/>
      <c r="F139" s="3"/>
      <c r="G139" s="3"/>
      <c r="I139" s="1" t="b">
        <v>1</v>
      </c>
      <c r="J139" s="1" t="s">
        <v>6338</v>
      </c>
      <c r="K139" s="1">
        <v>14</v>
      </c>
      <c r="L139" s="1" t="s">
        <v>93</v>
      </c>
      <c r="M139" s="1" t="s">
        <v>93</v>
      </c>
      <c r="N139" s="1" t="b">
        <v>0</v>
      </c>
      <c r="O139" s="1" t="b">
        <v>0</v>
      </c>
      <c r="P139" s="1">
        <v>-1</v>
      </c>
      <c r="Q139" s="1" t="str" cm="1">
        <f t="array" ref="Q139">IF(DB_DI[[#This Row],[ALM CONFIG]]=$AH$15,INDEX(DB_ALM[],DB_DI[[#This Row],[ALM ID]]+1,7),"")</f>
        <v/>
      </c>
      <c r="R139" s="1" t="str" cm="1">
        <f t="array" ref="R139">IF(DB_DI[[#This Row],[ALM CONFIG]]=$AH$15,INDEX(DB_ALM[],DB_DI[[#This Row],[ALM ID]]+1,8),"")</f>
        <v/>
      </c>
    </row>
    <row r="140" spans="1:18" x14ac:dyDescent="0.25">
      <c r="A140" s="1">
        <v>126</v>
      </c>
      <c r="B140" s="1">
        <v>30</v>
      </c>
      <c r="C140" s="1" t="str">
        <f>INDEX(DB_DI_SYS_NAMES[],4,2)</f>
        <v>GEN</v>
      </c>
      <c r="D140" s="3" t="s">
        <v>6414</v>
      </c>
      <c r="E140" s="3" t="s">
        <v>6563</v>
      </c>
      <c r="F140" s="3" t="s">
        <v>6565</v>
      </c>
      <c r="G140" s="3"/>
      <c r="L140" s="1" t="s">
        <v>89</v>
      </c>
      <c r="M140" s="1" t="s">
        <v>102</v>
      </c>
      <c r="N140" s="1" t="b">
        <v>1</v>
      </c>
      <c r="O140" s="1" t="b">
        <v>0</v>
      </c>
      <c r="P140" s="1">
        <v>-1</v>
      </c>
      <c r="Q140" s="1" t="e" cm="1" vm="1">
        <f t="array" aca="1" ref="Q140" ca="1">IF(DB_DI[[#This Row],[ALM CONFIG]]=$AH$15,INDEX(DB_ALM[],DB_DI[[#This Row],[ALM ID]]+1,7),"")</f>
        <v>#VALUE!</v>
      </c>
      <c r="R140" s="1" t="e" cm="1" vm="1">
        <f t="array" aca="1" ref="R140" ca="1">IF(DB_DI[[#This Row],[ALM CONFIG]]=$AH$15,INDEX(DB_ALM[],DB_DI[[#This Row],[ALM ID]]+1,8),"")</f>
        <v>#VALUE!</v>
      </c>
    </row>
    <row r="141" spans="1:18" s="5" customFormat="1" ht="15.75" thickBot="1" x14ac:dyDescent="0.3">
      <c r="A141" s="5">
        <v>127</v>
      </c>
      <c r="B141" s="5">
        <v>31</v>
      </c>
      <c r="C141" s="5" t="str">
        <f>INDEX(DB_DI_SYS_NAMES[],4,2)</f>
        <v>GEN</v>
      </c>
      <c r="D141" s="33" t="s">
        <v>6415</v>
      </c>
      <c r="E141" s="33" t="s">
        <v>6563</v>
      </c>
      <c r="F141" s="33" t="s">
        <v>6570</v>
      </c>
      <c r="G141" s="33"/>
      <c r="L141" s="5" t="s">
        <v>89</v>
      </c>
      <c r="M141" s="5" t="s">
        <v>90</v>
      </c>
      <c r="N141" s="5" t="b">
        <v>1</v>
      </c>
      <c r="O141" s="5" t="b">
        <v>0</v>
      </c>
      <c r="P141" s="5">
        <v>-1</v>
      </c>
      <c r="Q141" s="5" t="e" cm="1" vm="1">
        <f t="array" aca="1" ref="Q141" ca="1">IF(DB_DI[[#This Row],[ALM CONFIG]]=$AH$15,INDEX(DB_ALM[],DB_DI[[#This Row],[ALM ID]]+1,7),"")</f>
        <v>#VALUE!</v>
      </c>
      <c r="R141" s="5" t="e" cm="1" vm="1">
        <f t="array" aca="1" ref="R141" ca="1">IF(DB_DI[[#This Row],[ALM CONFIG]]=$AH$15,INDEX(DB_ALM[],DB_DI[[#This Row],[ALM ID]]+1,8),"")</f>
        <v>#VALUE!</v>
      </c>
    </row>
    <row r="142" spans="1:18" x14ac:dyDescent="0.25">
      <c r="A142" s="1">
        <v>128</v>
      </c>
      <c r="B142" s="1">
        <v>0</v>
      </c>
      <c r="C142" s="1" t="str">
        <f>INDEX(DB_DI_SYS_NAMES[],5,2)</f>
        <v>PROT</v>
      </c>
      <c r="D142" s="3" t="s">
        <v>4766</v>
      </c>
      <c r="E142" s="10" t="s">
        <v>4902</v>
      </c>
      <c r="F142" s="3" t="s">
        <v>5167</v>
      </c>
      <c r="G142" s="3"/>
      <c r="I142" s="1" t="b">
        <v>1</v>
      </c>
      <c r="J142" s="1" t="s">
        <v>6334</v>
      </c>
      <c r="K142" s="1">
        <v>4</v>
      </c>
      <c r="L142" s="1" t="s">
        <v>89</v>
      </c>
      <c r="M142" s="1" t="s">
        <v>90</v>
      </c>
      <c r="N142" s="1" t="b">
        <v>0</v>
      </c>
      <c r="O142" s="1" t="b">
        <v>0</v>
      </c>
      <c r="P142" s="1">
        <v>-1</v>
      </c>
      <c r="Q142" s="1" t="str" cm="1">
        <f t="array" ref="Q142">IF(DB_DI[[#This Row],[ALM CONFIG]]=$AH$15,INDEX(DB_ALM[],DB_DI[[#This Row],[ALM ID]]+1,7),"")</f>
        <v/>
      </c>
      <c r="R142" s="1" t="str" cm="1">
        <f t="array" ref="R142">IF(DB_DI[[#This Row],[ALM CONFIG]]=$AH$15,INDEX(DB_ALM[],DB_DI[[#This Row],[ALM ID]]+1,8),"")</f>
        <v/>
      </c>
    </row>
    <row r="143" spans="1:18" x14ac:dyDescent="0.25">
      <c r="A143" s="1">
        <v>129</v>
      </c>
      <c r="B143" s="1">
        <v>1</v>
      </c>
      <c r="C143" s="1" t="str">
        <f>INDEX(DB_DI_SYS_NAMES[],5,2)</f>
        <v>PROT</v>
      </c>
      <c r="D143" s="3" t="s">
        <v>4767</v>
      </c>
      <c r="E143" s="3"/>
      <c r="F143" s="3"/>
      <c r="G143" s="3"/>
      <c r="L143" s="1" t="s">
        <v>93</v>
      </c>
      <c r="M143" s="1" t="s">
        <v>93</v>
      </c>
      <c r="N143" s="1" t="b">
        <v>0</v>
      </c>
      <c r="O143" s="1" t="b">
        <v>0</v>
      </c>
      <c r="P143" s="1">
        <v>-1</v>
      </c>
      <c r="Q143" s="1" t="str" cm="1">
        <f t="array" ref="Q143">IF(DB_DI[[#This Row],[ALM CONFIG]]=$AH$15,INDEX(DB_ALM[],DB_DI[[#This Row],[ALM ID]]+1,7),"")</f>
        <v/>
      </c>
      <c r="R143" s="1" t="str" cm="1">
        <f t="array" ref="R143">IF(DB_DI[[#This Row],[ALM CONFIG]]=$AH$15,INDEX(DB_ALM[],DB_DI[[#This Row],[ALM ID]]+1,8),"")</f>
        <v/>
      </c>
    </row>
    <row r="144" spans="1:18" x14ac:dyDescent="0.25">
      <c r="A144" s="1">
        <v>130</v>
      </c>
      <c r="B144" s="1">
        <v>2</v>
      </c>
      <c r="C144" s="1" t="str">
        <f>INDEX(DB_DI_SYS_NAMES[],5,2)</f>
        <v>PROT</v>
      </c>
      <c r="D144" s="3" t="s">
        <v>4768</v>
      </c>
      <c r="E144" s="3"/>
      <c r="F144" s="3"/>
      <c r="G144" s="3"/>
      <c r="L144" s="1" t="s">
        <v>93</v>
      </c>
      <c r="M144" s="1" t="s">
        <v>93</v>
      </c>
      <c r="N144" s="1" t="b">
        <v>0</v>
      </c>
      <c r="O144" s="1" t="b">
        <v>0</v>
      </c>
      <c r="P144" s="1">
        <v>-1</v>
      </c>
      <c r="Q144" s="1" t="str" cm="1">
        <f t="array" ref="Q144">IF(DB_DI[[#This Row],[ALM CONFIG]]=$AH$15,INDEX(DB_ALM[],DB_DI[[#This Row],[ALM ID]]+1,7),"")</f>
        <v/>
      </c>
      <c r="R144" s="1" t="str" cm="1">
        <f t="array" ref="R144">IF(DB_DI[[#This Row],[ALM CONFIG]]=$AH$15,INDEX(DB_ALM[],DB_DI[[#This Row],[ALM ID]]+1,8),"")</f>
        <v/>
      </c>
    </row>
    <row r="145" spans="1:18" x14ac:dyDescent="0.25">
      <c r="A145" s="1">
        <v>131</v>
      </c>
      <c r="B145" s="1">
        <v>3</v>
      </c>
      <c r="C145" s="1" t="str">
        <f>INDEX(DB_DI_SYS_NAMES[],5,2)</f>
        <v>PROT</v>
      </c>
      <c r="D145" s="3" t="s">
        <v>4769</v>
      </c>
      <c r="E145" s="10" t="s">
        <v>6511</v>
      </c>
      <c r="F145" s="3" t="s">
        <v>6541</v>
      </c>
      <c r="G145" s="3"/>
      <c r="I145" s="1" t="b">
        <v>1</v>
      </c>
      <c r="J145" s="1" t="s">
        <v>6334</v>
      </c>
      <c r="K145" s="1">
        <v>5</v>
      </c>
      <c r="L145" s="1" t="s">
        <v>90</v>
      </c>
      <c r="M145" s="1" t="s">
        <v>97</v>
      </c>
      <c r="N145" s="1" t="b">
        <v>1</v>
      </c>
      <c r="O145" s="1" t="b">
        <v>1</v>
      </c>
      <c r="P145" s="1">
        <v>-1</v>
      </c>
      <c r="Q145" s="1" t="e" cm="1" vm="1">
        <f t="array" aca="1" ref="Q145" ca="1">IF(DB_DI[[#This Row],[ALM CONFIG]]=$AH$15,INDEX(DB_ALM[],DB_DI[[#This Row],[ALM ID]]+1,7),"")</f>
        <v>#VALUE!</v>
      </c>
      <c r="R145" s="1" t="e" cm="1" vm="1">
        <f t="array" aca="1" ref="R145" ca="1">IF(DB_DI[[#This Row],[ALM CONFIG]]=$AH$15,INDEX(DB_ALM[],DB_DI[[#This Row],[ALM ID]]+1,8),"")</f>
        <v>#VALUE!</v>
      </c>
    </row>
    <row r="146" spans="1:18" x14ac:dyDescent="0.25">
      <c r="A146" s="1">
        <v>132</v>
      </c>
      <c r="B146" s="1">
        <v>4</v>
      </c>
      <c r="C146" s="1" t="str">
        <f>INDEX(DB_DI_SYS_NAMES[],5,2)</f>
        <v>PROT</v>
      </c>
      <c r="D146" s="3" t="s">
        <v>4770</v>
      </c>
      <c r="E146" s="3"/>
      <c r="F146" s="3"/>
      <c r="G146" s="3"/>
      <c r="L146" s="1" t="s">
        <v>93</v>
      </c>
      <c r="M146" s="1" t="s">
        <v>93</v>
      </c>
      <c r="N146" s="1" t="b">
        <v>0</v>
      </c>
      <c r="O146" s="1" t="b">
        <v>0</v>
      </c>
      <c r="P146" s="1">
        <v>-1</v>
      </c>
      <c r="Q146" s="1" t="str" cm="1">
        <f t="array" ref="Q146">IF(DB_DI[[#This Row],[ALM CONFIG]]=$AH$15,INDEX(DB_ALM[],DB_DI[[#This Row],[ALM ID]]+1,7),"")</f>
        <v/>
      </c>
      <c r="R146" s="1" t="str" cm="1">
        <f t="array" ref="R146">IF(DB_DI[[#This Row],[ALM CONFIG]]=$AH$15,INDEX(DB_ALM[],DB_DI[[#This Row],[ALM ID]]+1,8),"")</f>
        <v/>
      </c>
    </row>
    <row r="147" spans="1:18" x14ac:dyDescent="0.25">
      <c r="A147" s="1">
        <v>133</v>
      </c>
      <c r="B147" s="1">
        <v>5</v>
      </c>
      <c r="C147" s="1" t="str">
        <f>INDEX(DB_DI_SYS_NAMES[],5,2)</f>
        <v>PROT</v>
      </c>
      <c r="D147" s="3" t="s">
        <v>4771</v>
      </c>
      <c r="E147" s="3"/>
      <c r="F147" s="3"/>
      <c r="G147" s="3"/>
      <c r="L147" s="1" t="s">
        <v>93</v>
      </c>
      <c r="M147" s="1" t="s">
        <v>93</v>
      </c>
      <c r="N147" s="1" t="b">
        <v>0</v>
      </c>
      <c r="O147" s="1" t="b">
        <v>0</v>
      </c>
      <c r="P147" s="1">
        <v>-1</v>
      </c>
      <c r="Q147" s="1" t="str" cm="1">
        <f t="array" ref="Q147">IF(DB_DI[[#This Row],[ALM CONFIG]]=$AH$15,INDEX(DB_ALM[],DB_DI[[#This Row],[ALM ID]]+1,7),"")</f>
        <v/>
      </c>
      <c r="R147" s="1" t="str" cm="1">
        <f t="array" ref="R147">IF(DB_DI[[#This Row],[ALM CONFIG]]=$AH$15,INDEX(DB_ALM[],DB_DI[[#This Row],[ALM ID]]+1,8),"")</f>
        <v/>
      </c>
    </row>
    <row r="148" spans="1:18" x14ac:dyDescent="0.25">
      <c r="A148" s="1">
        <v>134</v>
      </c>
      <c r="B148" s="1">
        <v>6</v>
      </c>
      <c r="C148" s="1" t="str">
        <f>INDEX(DB_DI_SYS_NAMES[],5,2)</f>
        <v>PROT</v>
      </c>
      <c r="D148" t="s">
        <v>4772</v>
      </c>
      <c r="E148" t="s">
        <v>6113</v>
      </c>
      <c r="F148" t="s">
        <v>6129</v>
      </c>
      <c r="G148" s="3"/>
      <c r="L148" s="1" t="s">
        <v>97</v>
      </c>
      <c r="M148" s="1" t="s">
        <v>90</v>
      </c>
      <c r="N148" s="1" t="b">
        <v>1</v>
      </c>
      <c r="O148" s="1" t="b">
        <v>0</v>
      </c>
      <c r="P148" s="1">
        <v>622</v>
      </c>
      <c r="Q148" s="1" t="str" cm="1">
        <f t="array" ref="Q148">IF(DB_DI[[#This Row],[ALM CONFIG]]=$AH$15,INDEX(DB_ALM[],DB_DI[[#This Row],[ALM ID]]+1,7),"")</f>
        <v/>
      </c>
      <c r="R148" s="1" t="str" cm="1">
        <f t="array" ref="R148">IF(DB_DI[[#This Row],[ALM CONFIG]]=$AH$15,INDEX(DB_ALM[],DB_DI[[#This Row],[ALM ID]]+1,8),"")</f>
        <v>Enable</v>
      </c>
    </row>
    <row r="149" spans="1:18" x14ac:dyDescent="0.25">
      <c r="A149" s="1">
        <v>135</v>
      </c>
      <c r="B149" s="1">
        <v>7</v>
      </c>
      <c r="C149" s="1" t="str">
        <f>INDEX(DB_DI_SYS_NAMES[],5,2)</f>
        <v>PROT</v>
      </c>
      <c r="D149" t="s">
        <v>4773</v>
      </c>
      <c r="E149" t="s">
        <v>6113</v>
      </c>
      <c r="F149" t="s">
        <v>6130</v>
      </c>
      <c r="G149" s="3"/>
      <c r="L149" s="1" t="s">
        <v>93</v>
      </c>
      <c r="M149" s="1" t="s">
        <v>93</v>
      </c>
      <c r="N149" s="1" t="b">
        <v>0</v>
      </c>
      <c r="O149" s="1" t="b">
        <v>0</v>
      </c>
      <c r="P149" s="1">
        <v>-1</v>
      </c>
      <c r="Q149" s="1" t="str" cm="1">
        <f t="array" ref="Q149">IF(DB_DI[[#This Row],[ALM CONFIG]]=$AH$15,INDEX(DB_ALM[],DB_DI[[#This Row],[ALM ID]]+1,7),"")</f>
        <v/>
      </c>
      <c r="R149" s="1" t="str" cm="1">
        <f t="array" ref="R149">IF(DB_DI[[#This Row],[ALM CONFIG]]=$AH$15,INDEX(DB_ALM[],DB_DI[[#This Row],[ALM ID]]+1,8),"")</f>
        <v/>
      </c>
    </row>
    <row r="150" spans="1:18" x14ac:dyDescent="0.25">
      <c r="A150" s="1">
        <v>136</v>
      </c>
      <c r="B150" s="1">
        <v>8</v>
      </c>
      <c r="C150" s="1" t="str">
        <f>INDEX(DB_DI_SYS_NAMES[],5,2)</f>
        <v>PROT</v>
      </c>
      <c r="D150" t="s">
        <v>4774</v>
      </c>
      <c r="E150"/>
      <c r="F150"/>
      <c r="G150" s="3"/>
      <c r="L150" s="1" t="s">
        <v>93</v>
      </c>
      <c r="M150" s="1" t="s">
        <v>93</v>
      </c>
      <c r="N150" s="1" t="b">
        <v>0</v>
      </c>
      <c r="O150" s="1" t="b">
        <v>0</v>
      </c>
      <c r="P150" s="1">
        <v>-1</v>
      </c>
      <c r="Q150" s="1" t="str" cm="1">
        <f t="array" ref="Q150">IF(DB_DI[[#This Row],[ALM CONFIG]]=$AH$15,INDEX(DB_ALM[],DB_DI[[#This Row],[ALM ID]]+1,7),"")</f>
        <v/>
      </c>
      <c r="R150" s="1" t="str" cm="1">
        <f t="array" ref="R150">IF(DB_DI[[#This Row],[ALM CONFIG]]=$AH$15,INDEX(DB_ALM[],DB_DI[[#This Row],[ALM ID]]+1,8),"")</f>
        <v/>
      </c>
    </row>
    <row r="151" spans="1:18" x14ac:dyDescent="0.25">
      <c r="A151" s="1">
        <v>137</v>
      </c>
      <c r="B151" s="1">
        <v>9</v>
      </c>
      <c r="C151" s="1" t="str">
        <f>INDEX(DB_DI_SYS_NAMES[],5,2)</f>
        <v>PROT</v>
      </c>
      <c r="D151" t="s">
        <v>4775</v>
      </c>
      <c r="E151"/>
      <c r="F151"/>
      <c r="G151" s="3"/>
      <c r="L151" s="1" t="s">
        <v>93</v>
      </c>
      <c r="M151" s="1" t="s">
        <v>93</v>
      </c>
      <c r="N151" s="1" t="b">
        <v>0</v>
      </c>
      <c r="O151" s="1" t="b">
        <v>0</v>
      </c>
      <c r="P151" s="1">
        <v>-1</v>
      </c>
      <c r="Q151" s="1" t="str" cm="1">
        <f t="array" ref="Q151">IF(DB_DI[[#This Row],[ALM CONFIG]]=$AH$15,INDEX(DB_ALM[],DB_DI[[#This Row],[ALM ID]]+1,7),"")</f>
        <v/>
      </c>
      <c r="R151" s="1" t="str" cm="1">
        <f t="array" ref="R151">IF(DB_DI[[#This Row],[ALM CONFIG]]=$AH$15,INDEX(DB_ALM[],DB_DI[[#This Row],[ALM ID]]+1,8),"")</f>
        <v/>
      </c>
    </row>
    <row r="152" spans="1:18" x14ac:dyDescent="0.25">
      <c r="A152" s="1">
        <v>138</v>
      </c>
      <c r="B152" s="1">
        <v>10</v>
      </c>
      <c r="C152" s="1" t="str">
        <f>INDEX(DB_DI_SYS_NAMES[],5,2)</f>
        <v>PROT</v>
      </c>
      <c r="D152" t="s">
        <v>4776</v>
      </c>
      <c r="E152"/>
      <c r="F152"/>
      <c r="G152" s="3"/>
      <c r="L152" s="1" t="s">
        <v>93</v>
      </c>
      <c r="M152" s="1" t="s">
        <v>93</v>
      </c>
      <c r="N152" s="1" t="b">
        <v>0</v>
      </c>
      <c r="O152" s="1" t="b">
        <v>0</v>
      </c>
      <c r="P152" s="1">
        <v>-1</v>
      </c>
      <c r="Q152" s="1" t="str" cm="1">
        <f t="array" ref="Q152">IF(DB_DI[[#This Row],[ALM CONFIG]]=$AH$15,INDEX(DB_ALM[],DB_DI[[#This Row],[ALM ID]]+1,7),"")</f>
        <v/>
      </c>
      <c r="R152" s="1" t="str" cm="1">
        <f t="array" ref="R152">IF(DB_DI[[#This Row],[ALM CONFIG]]=$AH$15,INDEX(DB_ALM[],DB_DI[[#This Row],[ALM ID]]+1,8),"")</f>
        <v/>
      </c>
    </row>
    <row r="153" spans="1:18" x14ac:dyDescent="0.25">
      <c r="A153" s="1">
        <v>139</v>
      </c>
      <c r="B153" s="1">
        <v>11</v>
      </c>
      <c r="C153" s="1" t="str">
        <f>INDEX(DB_DI_SYS_NAMES[],5,2)</f>
        <v>PROT</v>
      </c>
      <c r="D153" s="3" t="s">
        <v>4777</v>
      </c>
      <c r="E153" s="3"/>
      <c r="F153" s="3"/>
      <c r="G153" s="3"/>
      <c r="L153" s="1" t="s">
        <v>93</v>
      </c>
      <c r="M153" s="1" t="s">
        <v>93</v>
      </c>
      <c r="N153" s="1" t="b">
        <v>0</v>
      </c>
      <c r="O153" s="1" t="b">
        <v>0</v>
      </c>
      <c r="P153" s="1">
        <v>-1</v>
      </c>
      <c r="Q153" s="1" t="str" cm="1">
        <f t="array" ref="Q153">IF(DB_DI[[#This Row],[ALM CONFIG]]=$AH$15,INDEX(DB_ALM[],DB_DI[[#This Row],[ALM ID]]+1,7),"")</f>
        <v/>
      </c>
      <c r="R153" s="1" t="str" cm="1">
        <f t="array" ref="R153">IF(DB_DI[[#This Row],[ALM CONFIG]]=$AH$15,INDEX(DB_ALM[],DB_DI[[#This Row],[ALM ID]]+1,8),"")</f>
        <v/>
      </c>
    </row>
    <row r="154" spans="1:18" x14ac:dyDescent="0.25">
      <c r="A154" s="1">
        <v>140</v>
      </c>
      <c r="B154" s="1">
        <v>12</v>
      </c>
      <c r="C154" s="1" t="str">
        <f>INDEX(DB_DI_SYS_NAMES[],5,2)</f>
        <v>PROT</v>
      </c>
      <c r="D154" s="3" t="s">
        <v>4778</v>
      </c>
      <c r="E154" s="3" t="s">
        <v>6542</v>
      </c>
      <c r="F154" s="3" t="s">
        <v>6543</v>
      </c>
      <c r="G154" s="3"/>
      <c r="I154" s="1" t="b">
        <v>1</v>
      </c>
      <c r="J154" s="1" t="s">
        <v>6334</v>
      </c>
      <c r="K154" s="1">
        <v>10</v>
      </c>
      <c r="L154" s="1" t="s">
        <v>89</v>
      </c>
      <c r="M154" s="1" t="s">
        <v>90</v>
      </c>
      <c r="N154" s="1" t="b">
        <v>1</v>
      </c>
      <c r="O154" s="1" t="b">
        <v>0</v>
      </c>
      <c r="P154" s="1">
        <v>-1</v>
      </c>
      <c r="Q154" s="1" t="e" cm="1" vm="1">
        <f t="array" aca="1" ref="Q154" ca="1">IF(DB_DI[[#This Row],[ALM CONFIG]]=$AH$15,INDEX(DB_ALM[],DB_DI[[#This Row],[ALM ID]]+1,7),"")</f>
        <v>#VALUE!</v>
      </c>
      <c r="R154" s="1" t="e" cm="1" vm="1">
        <f t="array" aca="1" ref="R154" ca="1">IF(DB_DI[[#This Row],[ALM CONFIG]]=$AH$15,INDEX(DB_ALM[],DB_DI[[#This Row],[ALM ID]]+1,8),"")</f>
        <v>#VALUE!</v>
      </c>
    </row>
    <row r="155" spans="1:18" x14ac:dyDescent="0.25">
      <c r="A155" s="1">
        <v>141</v>
      </c>
      <c r="B155" s="1">
        <v>13</v>
      </c>
      <c r="C155" s="1" t="str">
        <f>INDEX(DB_DI_SYS_NAMES[],5,2)</f>
        <v>PROT</v>
      </c>
      <c r="D155" s="3" t="s">
        <v>4779</v>
      </c>
      <c r="E155" s="3"/>
      <c r="F155" s="3" t="s">
        <v>207</v>
      </c>
      <c r="G155" s="3"/>
      <c r="L155" s="1" t="s">
        <v>89</v>
      </c>
      <c r="M155" s="1" t="s">
        <v>90</v>
      </c>
      <c r="N155" s="1" t="b">
        <v>0</v>
      </c>
      <c r="O155" s="1" t="b">
        <v>0</v>
      </c>
      <c r="P155" s="1">
        <v>-1</v>
      </c>
      <c r="Q155" s="1" t="str" cm="1">
        <f t="array" ref="Q155">IF(DB_DI[[#This Row],[ALM CONFIG]]=$AH$15,INDEX(DB_ALM[],DB_DI[[#This Row],[ALM ID]]+1,7),"")</f>
        <v/>
      </c>
      <c r="R155" s="1" t="str" cm="1">
        <f t="array" ref="R155">IF(DB_DI[[#This Row],[ALM CONFIG]]=$AH$15,INDEX(DB_ALM[],DB_DI[[#This Row],[ALM ID]]+1,8),"")</f>
        <v/>
      </c>
    </row>
    <row r="156" spans="1:18" x14ac:dyDescent="0.25">
      <c r="A156" s="1">
        <v>142</v>
      </c>
      <c r="B156" s="1">
        <v>14</v>
      </c>
      <c r="C156" s="1" t="str">
        <f>INDEX(DB_DI_SYS_NAMES[],5,2)</f>
        <v>PROT</v>
      </c>
      <c r="D156" s="3" t="s">
        <v>4780</v>
      </c>
      <c r="E156" s="3"/>
      <c r="F156" s="3" t="s">
        <v>208</v>
      </c>
      <c r="G156" s="3"/>
      <c r="L156" s="1" t="s">
        <v>89</v>
      </c>
      <c r="M156" s="1" t="s">
        <v>102</v>
      </c>
      <c r="N156" s="1" t="b">
        <v>0</v>
      </c>
      <c r="O156" s="1" t="b">
        <v>0</v>
      </c>
      <c r="P156" s="1">
        <v>-1</v>
      </c>
      <c r="Q156" s="1" t="str" cm="1">
        <f t="array" ref="Q156">IF(DB_DI[[#This Row],[ALM CONFIG]]=$AH$15,INDEX(DB_ALM[],DB_DI[[#This Row],[ALM ID]]+1,7),"")</f>
        <v/>
      </c>
      <c r="R156" s="1" t="str" cm="1">
        <f t="array" ref="R156">IF(DB_DI[[#This Row],[ALM CONFIG]]=$AH$15,INDEX(DB_ALM[],DB_DI[[#This Row],[ALM ID]]+1,8),"")</f>
        <v/>
      </c>
    </row>
    <row r="157" spans="1:18" x14ac:dyDescent="0.25">
      <c r="A157" s="1">
        <v>143</v>
      </c>
      <c r="B157" s="1">
        <v>15</v>
      </c>
      <c r="C157" s="1" t="str">
        <f>INDEX(DB_DI_SYS_NAMES[],5,2)</f>
        <v>PROT</v>
      </c>
      <c r="D157" s="3" t="s">
        <v>1984</v>
      </c>
      <c r="E157" s="3" t="s">
        <v>6542</v>
      </c>
      <c r="F157" s="3" t="s">
        <v>6544</v>
      </c>
      <c r="G157" s="3"/>
      <c r="I157" s="1" t="b">
        <v>1</v>
      </c>
      <c r="J157" s="1" t="s">
        <v>6334</v>
      </c>
      <c r="K157" s="1">
        <v>11</v>
      </c>
      <c r="L157" s="1" t="s">
        <v>90</v>
      </c>
      <c r="M157" s="1" t="s">
        <v>97</v>
      </c>
      <c r="N157" s="1" t="b">
        <v>1</v>
      </c>
      <c r="O157" s="1" t="b">
        <v>1</v>
      </c>
      <c r="P157" s="1">
        <v>-1</v>
      </c>
      <c r="Q157" s="1" t="e" cm="1" vm="1">
        <f t="array" aca="1" ref="Q157" ca="1">IF(DB_DI[[#This Row],[ALM CONFIG]]=$AH$15,INDEX(DB_ALM[],DB_DI[[#This Row],[ALM ID]]+1,7),"")</f>
        <v>#VALUE!</v>
      </c>
      <c r="R157" s="1" t="e" cm="1" vm="1">
        <f t="array" aca="1" ref="R157" ca="1">IF(DB_DI[[#This Row],[ALM CONFIG]]=$AH$15,INDEX(DB_ALM[],DB_DI[[#This Row],[ALM ID]]+1,8),"")</f>
        <v>#VALUE!</v>
      </c>
    </row>
    <row r="158" spans="1:18" x14ac:dyDescent="0.25">
      <c r="A158" s="1">
        <v>144</v>
      </c>
      <c r="B158" s="1">
        <v>16</v>
      </c>
      <c r="C158" s="1" t="str">
        <f>INDEX(DB_DI_SYS_NAMES[],5,2)</f>
        <v>PROT</v>
      </c>
      <c r="D158" s="3" t="s">
        <v>6416</v>
      </c>
      <c r="E158" s="3" t="s">
        <v>6114</v>
      </c>
      <c r="F158" s="3" t="s">
        <v>6131</v>
      </c>
      <c r="G158" s="3"/>
      <c r="L158" s="1" t="s">
        <v>89</v>
      </c>
      <c r="M158" s="1" t="s">
        <v>97</v>
      </c>
      <c r="N158" s="1" t="b">
        <v>1</v>
      </c>
      <c r="O158" s="1" t="b">
        <v>0</v>
      </c>
      <c r="P158" s="1">
        <v>820</v>
      </c>
      <c r="Q158" s="1" t="str" cm="1">
        <f t="array" ref="Q158">IF(DB_DI[[#This Row],[ALM CONFIG]]=$AH$15,INDEX(DB_ALM[],DB_DI[[#This Row],[ALM ID]]+1,7),"")</f>
        <v/>
      </c>
      <c r="R158" s="1" t="str" cm="1">
        <f t="array" ref="R158">IF(DB_DI[[#This Row],[ALM CONFIG]]=$AH$15,INDEX(DB_ALM[],DB_DI[[#This Row],[ALM ID]]+1,8),"")</f>
        <v>Disable</v>
      </c>
    </row>
    <row r="159" spans="1:18" x14ac:dyDescent="0.25">
      <c r="A159" s="1">
        <v>145</v>
      </c>
      <c r="B159" s="1">
        <v>17</v>
      </c>
      <c r="C159" s="1" t="str">
        <f>INDEX(DB_DI_SYS_NAMES[],5,2)</f>
        <v>PROT</v>
      </c>
      <c r="D159" s="3" t="s">
        <v>6417</v>
      </c>
      <c r="E159" s="3" t="s">
        <v>6114</v>
      </c>
      <c r="F159" s="3" t="s">
        <v>6132</v>
      </c>
      <c r="G159" s="3"/>
      <c r="L159" s="1" t="s">
        <v>89</v>
      </c>
      <c r="M159" s="1" t="s">
        <v>97</v>
      </c>
      <c r="N159" s="1" t="b">
        <v>0</v>
      </c>
      <c r="O159" s="1" t="b">
        <v>0</v>
      </c>
      <c r="P159" s="1">
        <v>-1</v>
      </c>
      <c r="Q159" s="1" t="str" cm="1">
        <f t="array" ref="Q159">IF(DB_DI[[#This Row],[ALM CONFIG]]=$AH$15,INDEX(DB_ALM[],DB_DI[[#This Row],[ALM ID]]+1,7),"")</f>
        <v/>
      </c>
      <c r="R159" s="1" t="str" cm="1">
        <f t="array" ref="R159">IF(DB_DI[[#This Row],[ALM CONFIG]]=$AH$15,INDEX(DB_ALM[],DB_DI[[#This Row],[ALM ID]]+1,8),"")</f>
        <v/>
      </c>
    </row>
    <row r="160" spans="1:18" x14ac:dyDescent="0.25">
      <c r="A160" s="1">
        <v>146</v>
      </c>
      <c r="B160" s="1">
        <v>18</v>
      </c>
      <c r="C160" s="1" t="str">
        <f>INDEX(DB_DI_SYS_NAMES[],5,2)</f>
        <v>PROT</v>
      </c>
      <c r="D160" s="3" t="s">
        <v>1439</v>
      </c>
      <c r="E160" s="3" t="s">
        <v>6114</v>
      </c>
      <c r="F160" s="3" t="s">
        <v>6133</v>
      </c>
      <c r="G160" s="3"/>
      <c r="L160" s="1" t="s">
        <v>89</v>
      </c>
      <c r="M160" s="1" t="s">
        <v>97</v>
      </c>
      <c r="N160" s="1" t="b">
        <v>0</v>
      </c>
      <c r="O160" s="1" t="b">
        <v>0</v>
      </c>
      <c r="P160" s="1">
        <v>-1</v>
      </c>
      <c r="Q160" s="1" t="str" cm="1">
        <f t="array" ref="Q160">IF(DB_DI[[#This Row],[ALM CONFIG]]=$AH$15,INDEX(DB_ALM[],DB_DI[[#This Row],[ALM ID]]+1,7),"")</f>
        <v/>
      </c>
      <c r="R160" s="1" t="str" cm="1">
        <f t="array" ref="R160">IF(DB_DI[[#This Row],[ALM CONFIG]]=$AH$15,INDEX(DB_ALM[],DB_DI[[#This Row],[ALM ID]]+1,8),"")</f>
        <v/>
      </c>
    </row>
    <row r="161" spans="1:18" x14ac:dyDescent="0.25">
      <c r="A161" s="1">
        <v>147</v>
      </c>
      <c r="B161" s="1">
        <v>19</v>
      </c>
      <c r="C161" s="1" t="str">
        <f>INDEX(DB_DI_SYS_NAMES[],5,2)</f>
        <v>PROT</v>
      </c>
      <c r="D161" s="3" t="s">
        <v>1442</v>
      </c>
      <c r="E161" s="3" t="s">
        <v>6114</v>
      </c>
      <c r="F161" s="3" t="s">
        <v>6134</v>
      </c>
      <c r="G161" s="3"/>
      <c r="L161" s="1" t="s">
        <v>89</v>
      </c>
      <c r="M161" s="1" t="s">
        <v>97</v>
      </c>
      <c r="N161" s="1" t="b">
        <v>1</v>
      </c>
      <c r="O161" s="1" t="b">
        <v>0</v>
      </c>
      <c r="P161" s="1">
        <v>821</v>
      </c>
      <c r="Q161" s="1" t="str" cm="1">
        <f t="array" ref="Q161">IF(DB_DI[[#This Row],[ALM CONFIG]]=$AH$15,INDEX(DB_ALM[],DB_DI[[#This Row],[ALM ID]]+1,7),"")</f>
        <v/>
      </c>
      <c r="R161" s="1" t="str" cm="1">
        <f t="array" ref="R161">IF(DB_DI[[#This Row],[ALM CONFIG]]=$AH$15,INDEX(DB_ALM[],DB_DI[[#This Row],[ALM ID]]+1,8),"")</f>
        <v>Disable</v>
      </c>
    </row>
    <row r="162" spans="1:18" x14ac:dyDescent="0.25">
      <c r="A162" s="1">
        <v>148</v>
      </c>
      <c r="B162" s="1">
        <v>20</v>
      </c>
      <c r="C162" s="1" t="str">
        <f>INDEX(DB_DI_SYS_NAMES[],5,2)</f>
        <v>PROT</v>
      </c>
      <c r="D162" s="3" t="s">
        <v>1445</v>
      </c>
      <c r="E162" s="47" t="s">
        <v>6114</v>
      </c>
      <c r="F162" s="47" t="s">
        <v>6135</v>
      </c>
      <c r="G162" s="3"/>
      <c r="L162" s="1" t="s">
        <v>89</v>
      </c>
      <c r="M162" s="1" t="s">
        <v>97</v>
      </c>
      <c r="N162" s="1" t="b">
        <v>0</v>
      </c>
      <c r="O162" s="1" t="b">
        <v>0</v>
      </c>
      <c r="P162" s="1">
        <v>-1</v>
      </c>
      <c r="Q162" s="1" t="str" cm="1">
        <f t="array" ref="Q162">IF(DB_DI[[#This Row],[ALM CONFIG]]=$AH$15,INDEX(DB_ALM[],DB_DI[[#This Row],[ALM ID]]+1,7),"")</f>
        <v/>
      </c>
      <c r="R162" s="1" t="str" cm="1">
        <f t="array" ref="R162">IF(DB_DI[[#This Row],[ALM CONFIG]]=$AH$15,INDEX(DB_ALM[],DB_DI[[#This Row],[ALM ID]]+1,8),"")</f>
        <v/>
      </c>
    </row>
    <row r="163" spans="1:18" x14ac:dyDescent="0.25">
      <c r="A163" s="1">
        <v>149</v>
      </c>
      <c r="B163" s="1">
        <v>21</v>
      </c>
      <c r="C163" s="1" t="str">
        <f>INDEX(DB_DI_SYS_NAMES[],5,2)</f>
        <v>PROT</v>
      </c>
      <c r="D163" s="3" t="s">
        <v>1448</v>
      </c>
      <c r="E163" s="3" t="s">
        <v>6114</v>
      </c>
      <c r="F163" s="3" t="s">
        <v>6136</v>
      </c>
      <c r="G163" s="3"/>
      <c r="L163" s="1" t="s">
        <v>89</v>
      </c>
      <c r="M163" s="1" t="s">
        <v>90</v>
      </c>
      <c r="N163" s="1" t="b">
        <v>1</v>
      </c>
      <c r="O163" s="1" t="b">
        <v>0</v>
      </c>
      <c r="P163" s="1">
        <v>822</v>
      </c>
      <c r="Q163" s="1" t="str" cm="1">
        <f t="array" ref="Q163">IF(DB_DI[[#This Row],[ALM CONFIG]]=$AH$15,INDEX(DB_ALM[],DB_DI[[#This Row],[ALM ID]]+1,7),"")</f>
        <v/>
      </c>
      <c r="R163" s="1" t="str" cm="1">
        <f t="array" ref="R163">IF(DB_DI[[#This Row],[ALM CONFIG]]=$AH$15,INDEX(DB_ALM[],DB_DI[[#This Row],[ALM ID]]+1,8),"")</f>
        <v>Disable</v>
      </c>
    </row>
    <row r="164" spans="1:18" x14ac:dyDescent="0.25">
      <c r="A164" s="1">
        <v>150</v>
      </c>
      <c r="B164" s="1">
        <v>22</v>
      </c>
      <c r="C164" s="1" t="str">
        <f>INDEX(DB_DI_SYS_NAMES[],5,2)</f>
        <v>PROT</v>
      </c>
      <c r="D164" s="3" t="s">
        <v>1452</v>
      </c>
      <c r="E164" s="3" t="s">
        <v>6114</v>
      </c>
      <c r="F164" s="3" t="s">
        <v>6137</v>
      </c>
      <c r="G164" s="3"/>
      <c r="L164" s="1" t="s">
        <v>89</v>
      </c>
      <c r="M164" s="1" t="s">
        <v>97</v>
      </c>
      <c r="N164" s="1" t="b">
        <v>1</v>
      </c>
      <c r="O164" s="1" t="b">
        <v>1</v>
      </c>
      <c r="P164" s="1">
        <v>832</v>
      </c>
      <c r="Q164" s="1" t="str" cm="1">
        <f t="array" ref="Q164">IF(DB_DI[[#This Row],[ALM CONFIG]]=$AH$15,INDEX(DB_ALM[],DB_DI[[#This Row],[ALM ID]]+1,7),"")</f>
        <v/>
      </c>
      <c r="R164" s="1" t="str" cm="1">
        <f t="array" ref="R164">IF(DB_DI[[#This Row],[ALM CONFIG]]=$AH$15,INDEX(DB_ALM[],DB_DI[[#This Row],[ALM ID]]+1,8),"")</f>
        <v>Disable</v>
      </c>
    </row>
    <row r="165" spans="1:18" x14ac:dyDescent="0.25">
      <c r="A165" s="1">
        <v>151</v>
      </c>
      <c r="B165" s="1">
        <v>23</v>
      </c>
      <c r="C165" s="1" t="str">
        <f>INDEX(DB_DI_SYS_NAMES[],5,2)</f>
        <v>PROT</v>
      </c>
      <c r="D165" s="3" t="s">
        <v>1455</v>
      </c>
      <c r="E165" s="3" t="s">
        <v>6114</v>
      </c>
      <c r="F165" s="3" t="s">
        <v>6138</v>
      </c>
      <c r="G165" s="3"/>
      <c r="L165" s="1" t="s">
        <v>90</v>
      </c>
      <c r="M165" s="1" t="s">
        <v>97</v>
      </c>
      <c r="N165" s="1" t="b">
        <v>1</v>
      </c>
      <c r="O165" s="1" t="b">
        <v>1</v>
      </c>
      <c r="P165" s="1">
        <v>823</v>
      </c>
      <c r="Q165" s="1" t="str" cm="1">
        <f t="array" ref="Q165">IF(DB_DI[[#This Row],[ALM CONFIG]]=$AH$15,INDEX(DB_ALM[],DB_DI[[#This Row],[ALM ID]]+1,7),"")</f>
        <v/>
      </c>
      <c r="R165" s="1" t="str" cm="1">
        <f t="array" ref="R165">IF(DB_DI[[#This Row],[ALM CONFIG]]=$AH$15,INDEX(DB_ALM[],DB_DI[[#This Row],[ALM ID]]+1,8),"")</f>
        <v>Disable</v>
      </c>
    </row>
    <row r="166" spans="1:18" x14ac:dyDescent="0.25">
      <c r="A166" s="1">
        <v>152</v>
      </c>
      <c r="B166" s="1">
        <v>24</v>
      </c>
      <c r="C166" s="1" t="str">
        <f>INDEX(DB_DI_SYS_NAMES[],5,2)</f>
        <v>PROT</v>
      </c>
      <c r="D166" s="3" t="s">
        <v>1458</v>
      </c>
      <c r="E166" s="3" t="s">
        <v>6114</v>
      </c>
      <c r="F166" s="3" t="s">
        <v>6139</v>
      </c>
      <c r="G166" s="3"/>
      <c r="L166" s="1" t="s">
        <v>90</v>
      </c>
      <c r="M166" s="1" t="s">
        <v>97</v>
      </c>
      <c r="N166" s="1" t="b">
        <v>1</v>
      </c>
      <c r="O166" s="1" t="b">
        <v>1</v>
      </c>
      <c r="P166" s="1">
        <v>824</v>
      </c>
      <c r="Q166" s="1" t="str" cm="1">
        <f t="array" ref="Q166">IF(DB_DI[[#This Row],[ALM CONFIG]]=$AH$15,INDEX(DB_ALM[],DB_DI[[#This Row],[ALM ID]]+1,7),"")</f>
        <v/>
      </c>
      <c r="R166" s="1" t="str" cm="1">
        <f t="array" ref="R166">IF(DB_DI[[#This Row],[ALM CONFIG]]=$AH$15,INDEX(DB_ALM[],DB_DI[[#This Row],[ALM ID]]+1,8),"")</f>
        <v>Disable</v>
      </c>
    </row>
    <row r="167" spans="1:18" x14ac:dyDescent="0.25">
      <c r="A167" s="1">
        <v>153</v>
      </c>
      <c r="B167" s="1">
        <v>25</v>
      </c>
      <c r="C167" s="1" t="str">
        <f>INDEX(DB_DI_SYS_NAMES[],5,2)</f>
        <v>PROT</v>
      </c>
      <c r="D167" s="3" t="s">
        <v>1461</v>
      </c>
      <c r="E167" s="3" t="s">
        <v>6114</v>
      </c>
      <c r="F167" s="3" t="s">
        <v>6140</v>
      </c>
      <c r="G167" s="3"/>
      <c r="L167" s="1" t="s">
        <v>90</v>
      </c>
      <c r="M167" s="1" t="s">
        <v>97</v>
      </c>
      <c r="N167" s="1" t="b">
        <v>1</v>
      </c>
      <c r="O167" s="1" t="b">
        <v>1</v>
      </c>
      <c r="P167" s="1">
        <v>825</v>
      </c>
      <c r="Q167" s="1" t="str" cm="1">
        <f t="array" ref="Q167">IF(DB_DI[[#This Row],[ALM CONFIG]]=$AH$15,INDEX(DB_ALM[],DB_DI[[#This Row],[ALM ID]]+1,7),"")</f>
        <v/>
      </c>
      <c r="R167" s="1" t="str" cm="1">
        <f t="array" ref="R167">IF(DB_DI[[#This Row],[ALM CONFIG]]=$AH$15,INDEX(DB_ALM[],DB_DI[[#This Row],[ALM ID]]+1,8),"")</f>
        <v>Disable</v>
      </c>
    </row>
    <row r="168" spans="1:18" x14ac:dyDescent="0.25">
      <c r="A168" s="1">
        <v>154</v>
      </c>
      <c r="B168" s="1">
        <v>26</v>
      </c>
      <c r="C168" s="1" t="str">
        <f>INDEX(DB_DI_SYS_NAMES[],5,2)</f>
        <v>PROT</v>
      </c>
      <c r="D168" s="3" t="s">
        <v>684</v>
      </c>
      <c r="E168" s="3" t="s">
        <v>6114</v>
      </c>
      <c r="F168" s="3" t="s">
        <v>6141</v>
      </c>
      <c r="G168" s="3"/>
      <c r="L168" s="1" t="s">
        <v>90</v>
      </c>
      <c r="M168" s="1" t="s">
        <v>97</v>
      </c>
      <c r="N168" s="1" t="b">
        <v>1</v>
      </c>
      <c r="O168" s="1" t="b">
        <v>1</v>
      </c>
      <c r="P168" s="1">
        <v>826</v>
      </c>
      <c r="Q168" s="1" t="str" cm="1">
        <f t="array" ref="Q168">IF(DB_DI[[#This Row],[ALM CONFIG]]=$AH$15,INDEX(DB_ALM[],DB_DI[[#This Row],[ALM ID]]+1,7),"")</f>
        <v/>
      </c>
      <c r="R168" s="1" t="str" cm="1">
        <f t="array" ref="R168">IF(DB_DI[[#This Row],[ALM CONFIG]]=$AH$15,INDEX(DB_ALM[],DB_DI[[#This Row],[ALM ID]]+1,8),"")</f>
        <v>Disable</v>
      </c>
    </row>
    <row r="169" spans="1:18" x14ac:dyDescent="0.25">
      <c r="A169" s="1">
        <v>155</v>
      </c>
      <c r="B169" s="1">
        <v>27</v>
      </c>
      <c r="C169" s="1" t="str">
        <f>INDEX(DB_DI_SYS_NAMES[],5,2)</f>
        <v>PROT</v>
      </c>
      <c r="D169" s="3" t="s">
        <v>685</v>
      </c>
      <c r="E169" s="3" t="s">
        <v>6114</v>
      </c>
      <c r="F169" s="3" t="s">
        <v>6142</v>
      </c>
      <c r="G169" s="3"/>
      <c r="L169" s="1" t="s">
        <v>90</v>
      </c>
      <c r="M169" s="1" t="s">
        <v>97</v>
      </c>
      <c r="N169" s="1" t="b">
        <v>1</v>
      </c>
      <c r="O169" s="1" t="b">
        <v>1</v>
      </c>
      <c r="P169" s="1">
        <v>827</v>
      </c>
      <c r="Q169" s="1" t="str" cm="1">
        <f t="array" ref="Q169">IF(DB_DI[[#This Row],[ALM CONFIG]]=$AH$15,INDEX(DB_ALM[],DB_DI[[#This Row],[ALM ID]]+1,7),"")</f>
        <v/>
      </c>
      <c r="R169" s="1" t="str" cm="1">
        <f t="array" ref="R169">IF(DB_DI[[#This Row],[ALM CONFIG]]=$AH$15,INDEX(DB_ALM[],DB_DI[[#This Row],[ALM ID]]+1,8),"")</f>
        <v>Disable</v>
      </c>
    </row>
    <row r="170" spans="1:18" x14ac:dyDescent="0.25">
      <c r="A170" s="1">
        <v>156</v>
      </c>
      <c r="B170" s="1">
        <v>28</v>
      </c>
      <c r="C170" s="1" t="str">
        <f>INDEX(DB_DI_SYS_NAMES[],5,2)</f>
        <v>PROT</v>
      </c>
      <c r="D170" s="3" t="s">
        <v>686</v>
      </c>
      <c r="E170" s="3" t="s">
        <v>6114</v>
      </c>
      <c r="F170" s="3" t="s">
        <v>6143</v>
      </c>
      <c r="G170" s="3"/>
      <c r="L170" s="1" t="s">
        <v>90</v>
      </c>
      <c r="M170" s="1" t="s">
        <v>97</v>
      </c>
      <c r="N170" s="1" t="b">
        <v>1</v>
      </c>
      <c r="O170" s="1" t="b">
        <v>1</v>
      </c>
      <c r="P170" s="1">
        <v>828</v>
      </c>
      <c r="Q170" s="1" t="str" cm="1">
        <f t="array" ref="Q170">IF(DB_DI[[#This Row],[ALM CONFIG]]=$AH$15,INDEX(DB_ALM[],DB_DI[[#This Row],[ALM ID]]+1,7),"")</f>
        <v/>
      </c>
      <c r="R170" s="1" t="str" cm="1">
        <f t="array" ref="R170">IF(DB_DI[[#This Row],[ALM CONFIG]]=$AH$15,INDEX(DB_ALM[],DB_DI[[#This Row],[ALM ID]]+1,8),"")</f>
        <v>Disable</v>
      </c>
    </row>
    <row r="171" spans="1:18" x14ac:dyDescent="0.25">
      <c r="A171" s="1">
        <v>157</v>
      </c>
      <c r="B171" s="1">
        <v>29</v>
      </c>
      <c r="C171" s="1" t="str">
        <f>INDEX(DB_DI_SYS_NAMES[],5,2)</f>
        <v>PROT</v>
      </c>
      <c r="D171" s="3" t="s">
        <v>687</v>
      </c>
      <c r="E171" s="3" t="s">
        <v>6114</v>
      </c>
      <c r="F171" s="3" t="s">
        <v>6144</v>
      </c>
      <c r="G171" s="3"/>
      <c r="L171" s="1" t="s">
        <v>90</v>
      </c>
      <c r="M171" s="1" t="s">
        <v>97</v>
      </c>
      <c r="N171" s="1" t="b">
        <v>1</v>
      </c>
      <c r="O171" s="1" t="b">
        <v>1</v>
      </c>
      <c r="P171" s="1">
        <v>829</v>
      </c>
      <c r="Q171" s="1" t="str" cm="1">
        <f t="array" ref="Q171">IF(DB_DI[[#This Row],[ALM CONFIG]]=$AH$15,INDEX(DB_ALM[],DB_DI[[#This Row],[ALM ID]]+1,7),"")</f>
        <v/>
      </c>
      <c r="R171" s="1" t="str" cm="1">
        <f t="array" ref="R171">IF(DB_DI[[#This Row],[ALM CONFIG]]=$AH$15,INDEX(DB_ALM[],DB_DI[[#This Row],[ALM ID]]+1,8),"")</f>
        <v>Disable</v>
      </c>
    </row>
    <row r="172" spans="1:18" x14ac:dyDescent="0.25">
      <c r="A172" s="1">
        <v>158</v>
      </c>
      <c r="B172" s="1">
        <v>30</v>
      </c>
      <c r="C172" s="1" t="str">
        <f>INDEX(DB_DI_SYS_NAMES[],5,2)</f>
        <v>PROT</v>
      </c>
      <c r="D172" s="3" t="s">
        <v>688</v>
      </c>
      <c r="E172" s="3"/>
      <c r="F172" s="3"/>
      <c r="G172" s="3"/>
      <c r="L172" s="1" t="s">
        <v>93</v>
      </c>
      <c r="M172" s="1" t="s">
        <v>93</v>
      </c>
      <c r="N172" s="1" t="b">
        <v>0</v>
      </c>
      <c r="O172" s="1" t="b">
        <v>0</v>
      </c>
      <c r="P172" s="1">
        <v>-1</v>
      </c>
      <c r="Q172" s="1" t="str" cm="1">
        <f t="array" ref="Q172">IF(DB_DI[[#This Row],[ALM CONFIG]]=$AH$15,INDEX(DB_ALM[],DB_DI[[#This Row],[ALM ID]]+1,7),"")</f>
        <v/>
      </c>
      <c r="R172" s="1" t="str" cm="1">
        <f t="array" ref="R172">IF(DB_DI[[#This Row],[ALM CONFIG]]=$AH$15,INDEX(DB_ALM[],DB_DI[[#This Row],[ALM ID]]+1,8),"")</f>
        <v/>
      </c>
    </row>
    <row r="173" spans="1:18" s="5" customFormat="1" ht="15.75" thickBot="1" x14ac:dyDescent="0.3">
      <c r="A173" s="5">
        <v>159</v>
      </c>
      <c r="B173" s="5">
        <v>31</v>
      </c>
      <c r="C173" s="5" t="str">
        <f>INDEX(DB_DI_SYS_NAMES[],5,2)</f>
        <v>PROT</v>
      </c>
      <c r="D173" s="33" t="s">
        <v>689</v>
      </c>
      <c r="E173" s="33"/>
      <c r="F173" s="33"/>
      <c r="G173" s="33"/>
      <c r="L173" s="5" t="s">
        <v>93</v>
      </c>
      <c r="M173" s="5" t="s">
        <v>93</v>
      </c>
      <c r="N173" s="5" t="b">
        <v>0</v>
      </c>
      <c r="O173" s="5" t="b">
        <v>0</v>
      </c>
      <c r="P173" s="5">
        <v>-1</v>
      </c>
      <c r="Q173" s="5" t="str" cm="1">
        <f t="array" ref="Q173">IF(DB_DI[[#This Row],[ALM CONFIG]]=$AH$15,INDEX(DB_ALM[],DB_DI[[#This Row],[ALM ID]]+1,7),"")</f>
        <v/>
      </c>
      <c r="R173" s="5" t="str" cm="1">
        <f t="array" ref="R173">IF(DB_DI[[#This Row],[ALM CONFIG]]=$AH$15,INDEX(DB_ALM[],DB_DI[[#This Row],[ALM ID]]+1,8),"")</f>
        <v/>
      </c>
    </row>
    <row r="174" spans="1:18" s="5" customFormat="1" ht="15.75" thickBot="1" x14ac:dyDescent="0.3">
      <c r="A174" s="1">
        <v>160</v>
      </c>
      <c r="B174" s="1">
        <v>0</v>
      </c>
      <c r="C174" s="1" t="str">
        <f>INDEX(DB_DI_SYS_NAMES[],6,2)</f>
        <v>INTAKE</v>
      </c>
      <c r="D174" s="3" t="s">
        <v>183</v>
      </c>
      <c r="E174" s="3"/>
      <c r="F174" s="3" t="s">
        <v>184</v>
      </c>
      <c r="G174" s="3"/>
      <c r="H174" s="1"/>
      <c r="I174" s="1"/>
      <c r="J174" s="1"/>
      <c r="K174" s="1"/>
      <c r="L174" s="1" t="s">
        <v>90</v>
      </c>
      <c r="M174" s="1" t="s">
        <v>97</v>
      </c>
      <c r="N174" s="1" t="b">
        <v>0</v>
      </c>
      <c r="O174" s="1" t="b">
        <v>0</v>
      </c>
      <c r="P174" s="1">
        <v>-1</v>
      </c>
      <c r="Q174" s="1" t="str" cm="1">
        <f t="array" ref="Q174">IF(DB_DI[[#This Row],[ALM CONFIG]]=$AH$15,INDEX(DB_ALM[],DB_DI[[#This Row],[ALM ID]]+1,7),"")</f>
        <v/>
      </c>
      <c r="R174" s="1" t="str" cm="1">
        <f t="array" ref="R174">IF(DB_DI[[#This Row],[ALM CONFIG]]=$AH$15,INDEX(DB_ALM[],DB_DI[[#This Row],[ALM ID]]+1,8),"")</f>
        <v/>
      </c>
    </row>
    <row r="175" spans="1:18" x14ac:dyDescent="0.25">
      <c r="A175" s="1">
        <v>161</v>
      </c>
      <c r="B175" s="1">
        <v>1</v>
      </c>
      <c r="C175" s="1" t="str">
        <f>INDEX(DB_DI_SYS_NAMES[],6,2)</f>
        <v>INTAKE</v>
      </c>
      <c r="D175" s="3" t="s">
        <v>4781</v>
      </c>
      <c r="E175" s="3"/>
      <c r="F175" s="3" t="s">
        <v>209</v>
      </c>
      <c r="G175" s="3"/>
      <c r="L175" s="1" t="s">
        <v>90</v>
      </c>
      <c r="M175" s="1" t="s">
        <v>97</v>
      </c>
      <c r="N175" s="1" t="b">
        <v>0</v>
      </c>
      <c r="O175" s="1" t="b">
        <v>0</v>
      </c>
      <c r="P175" s="1">
        <v>-1</v>
      </c>
      <c r="Q175" s="1" t="str" cm="1">
        <f t="array" ref="Q175">IF(DB_DI[[#This Row],[ALM CONFIG]]=$AH$15,INDEX(DB_ALM[],DB_DI[[#This Row],[ALM ID]]+1,7),"")</f>
        <v/>
      </c>
      <c r="R175" s="1" t="str" cm="1">
        <f t="array" ref="R175">IF(DB_DI[[#This Row],[ALM CONFIG]]=$AH$15,INDEX(DB_ALM[],DB_DI[[#This Row],[ALM ID]]+1,8),"")</f>
        <v/>
      </c>
    </row>
    <row r="176" spans="1:18" x14ac:dyDescent="0.25">
      <c r="A176" s="1">
        <v>162</v>
      </c>
      <c r="B176" s="1">
        <v>2</v>
      </c>
      <c r="C176" s="1" t="str">
        <f>INDEX(DB_DI_SYS_NAMES[],6,2)</f>
        <v>INTAKE</v>
      </c>
      <c r="D176" s="3" t="s">
        <v>4782</v>
      </c>
      <c r="E176" s="3"/>
      <c r="F176" s="3" t="s">
        <v>210</v>
      </c>
      <c r="G176" s="3"/>
      <c r="L176" s="1" t="s">
        <v>90</v>
      </c>
      <c r="M176" s="1" t="s">
        <v>97</v>
      </c>
      <c r="N176" s="1" t="b">
        <v>0</v>
      </c>
      <c r="O176" s="1" t="b">
        <v>0</v>
      </c>
      <c r="P176" s="1">
        <v>-1</v>
      </c>
      <c r="Q176" s="1" t="str" cm="1">
        <f t="array" ref="Q176">IF(DB_DI[[#This Row],[ALM CONFIG]]=$AH$15,INDEX(DB_ALM[],DB_DI[[#This Row],[ALM ID]]+1,7),"")</f>
        <v/>
      </c>
      <c r="R176" s="1" t="str" cm="1">
        <f t="array" ref="R176">IF(DB_DI[[#This Row],[ALM CONFIG]]=$AH$15,INDEX(DB_ALM[],DB_DI[[#This Row],[ALM ID]]+1,8),"")</f>
        <v/>
      </c>
    </row>
    <row r="177" spans="1:18" x14ac:dyDescent="0.25">
      <c r="A177" s="1">
        <v>163</v>
      </c>
      <c r="B177" s="1">
        <v>3</v>
      </c>
      <c r="C177" s="1" t="str">
        <f>INDEX(DB_DI_SYS_NAMES[],6,2)</f>
        <v>INTAKE</v>
      </c>
      <c r="D177" s="3" t="s">
        <v>4783</v>
      </c>
      <c r="E177" s="3"/>
      <c r="F177" s="3" t="s">
        <v>211</v>
      </c>
      <c r="G177" s="3"/>
      <c r="L177" s="1" t="s">
        <v>97</v>
      </c>
      <c r="M177" s="1" t="s">
        <v>90</v>
      </c>
      <c r="N177" s="1" t="b">
        <v>0</v>
      </c>
      <c r="O177" s="1" t="b">
        <v>0</v>
      </c>
      <c r="P177" s="1">
        <v>-1</v>
      </c>
      <c r="Q177" s="1" t="str" cm="1">
        <f t="array" ref="Q177">IF(DB_DI[[#This Row],[ALM CONFIG]]=$AH$15,INDEX(DB_ALM[],DB_DI[[#This Row],[ALM ID]]+1,7),"")</f>
        <v/>
      </c>
      <c r="R177" s="1" t="str" cm="1">
        <f t="array" ref="R177">IF(DB_DI[[#This Row],[ALM CONFIG]]=$AH$15,INDEX(DB_ALM[],DB_DI[[#This Row],[ALM ID]]+1,8),"")</f>
        <v/>
      </c>
    </row>
    <row r="178" spans="1:18" x14ac:dyDescent="0.25">
      <c r="A178" s="1">
        <v>164</v>
      </c>
      <c r="B178" s="1">
        <v>4</v>
      </c>
      <c r="C178" s="1" t="str">
        <f>INDEX(DB_DI_SYS_NAMES[],6,2)</f>
        <v>INTAKE</v>
      </c>
      <c r="D178" s="3" t="s">
        <v>4784</v>
      </c>
      <c r="E178" s="3"/>
      <c r="F178" s="3"/>
      <c r="G178" s="3"/>
      <c r="L178" s="1" t="s">
        <v>97</v>
      </c>
      <c r="M178" s="1" t="s">
        <v>90</v>
      </c>
      <c r="N178" s="1" t="b">
        <v>0</v>
      </c>
      <c r="O178" s="1" t="b">
        <v>0</v>
      </c>
      <c r="P178" s="1">
        <v>-1</v>
      </c>
      <c r="Q178" s="1" t="str" cm="1">
        <f t="array" ref="Q178">IF(DB_DI[[#This Row],[ALM CONFIG]]=$AH$15,INDEX(DB_ALM[],DB_DI[[#This Row],[ALM ID]]+1,7),"")</f>
        <v/>
      </c>
      <c r="R178" s="1" t="str" cm="1">
        <f t="array" ref="R178">IF(DB_DI[[#This Row],[ALM CONFIG]]=$AH$15,INDEX(DB_ALM[],DB_DI[[#This Row],[ALM ID]]+1,8),"")</f>
        <v/>
      </c>
    </row>
    <row r="179" spans="1:18" x14ac:dyDescent="0.25">
      <c r="A179" s="1">
        <v>165</v>
      </c>
      <c r="B179" s="1">
        <v>5</v>
      </c>
      <c r="C179" s="1" t="str">
        <f>INDEX(DB_DI_SYS_NAMES[],6,2)</f>
        <v>INTAKE</v>
      </c>
      <c r="D179" s="3" t="s">
        <v>4785</v>
      </c>
      <c r="E179" s="3"/>
      <c r="F179" s="3"/>
      <c r="G179" s="3"/>
      <c r="L179" s="1" t="s">
        <v>97</v>
      </c>
      <c r="M179" s="1" t="s">
        <v>90</v>
      </c>
      <c r="N179" s="1" t="b">
        <v>0</v>
      </c>
      <c r="O179" s="1" t="b">
        <v>0</v>
      </c>
      <c r="P179" s="1">
        <v>-1</v>
      </c>
      <c r="Q179" s="1" t="str" cm="1">
        <f t="array" ref="Q179">IF(DB_DI[[#This Row],[ALM CONFIG]]=$AH$15,INDEX(DB_ALM[],DB_DI[[#This Row],[ALM ID]]+1,7),"")</f>
        <v/>
      </c>
      <c r="R179" s="1" t="str" cm="1">
        <f t="array" ref="R179">IF(DB_DI[[#This Row],[ALM CONFIG]]=$AH$15,INDEX(DB_ALM[],DB_DI[[#This Row],[ALM ID]]+1,8),"")</f>
        <v/>
      </c>
    </row>
    <row r="180" spans="1:18" x14ac:dyDescent="0.25">
      <c r="A180" s="1">
        <v>166</v>
      </c>
      <c r="B180" s="1">
        <v>6</v>
      </c>
      <c r="C180" s="1" t="str">
        <f>INDEX(DB_DI_SYS_NAMES[],6,2)</f>
        <v>INTAKE</v>
      </c>
      <c r="D180" s="3" t="s">
        <v>4786</v>
      </c>
      <c r="E180" s="3"/>
      <c r="F180" s="3"/>
      <c r="G180" s="3"/>
      <c r="L180" s="1" t="s">
        <v>89</v>
      </c>
      <c r="M180" s="1" t="s">
        <v>97</v>
      </c>
      <c r="N180" s="1" t="b">
        <v>0</v>
      </c>
      <c r="O180" s="1" t="b">
        <v>0</v>
      </c>
      <c r="P180" s="1">
        <v>-1</v>
      </c>
      <c r="Q180" s="1" t="str" cm="1">
        <f t="array" ref="Q180">IF(DB_DI[[#This Row],[ALM CONFIG]]=$AH$15,INDEX(DB_ALM[],DB_DI[[#This Row],[ALM ID]]+1,7),"")</f>
        <v/>
      </c>
      <c r="R180" s="1" t="str" cm="1">
        <f t="array" ref="R180">IF(DB_DI[[#This Row],[ALM CONFIG]]=$AH$15,INDEX(DB_ALM[],DB_DI[[#This Row],[ALM ID]]+1,8),"")</f>
        <v/>
      </c>
    </row>
    <row r="181" spans="1:18" x14ac:dyDescent="0.25">
      <c r="A181" s="1">
        <v>167</v>
      </c>
      <c r="B181" s="1">
        <v>7</v>
      </c>
      <c r="C181" s="1" t="str">
        <f>INDEX(DB_DI_SYS_NAMES[],6,2)</f>
        <v>INTAKE</v>
      </c>
      <c r="D181" s="3" t="s">
        <v>4787</v>
      </c>
      <c r="E181" s="3"/>
      <c r="F181" s="3"/>
      <c r="G181" s="3"/>
      <c r="L181" s="1" t="s">
        <v>89</v>
      </c>
      <c r="M181" s="1" t="s">
        <v>97</v>
      </c>
      <c r="N181" s="1" t="b">
        <v>0</v>
      </c>
      <c r="O181" s="1" t="b">
        <v>0</v>
      </c>
      <c r="P181" s="1">
        <v>-1</v>
      </c>
      <c r="Q181" s="1" t="str" cm="1">
        <f t="array" ref="Q181">IF(DB_DI[[#This Row],[ALM CONFIG]]=$AH$15,INDEX(DB_ALM[],DB_DI[[#This Row],[ALM ID]]+1,7),"")</f>
        <v/>
      </c>
      <c r="R181" s="1" t="str" cm="1">
        <f t="array" ref="R181">IF(DB_DI[[#This Row],[ALM CONFIG]]=$AH$15,INDEX(DB_ALM[],DB_DI[[#This Row],[ALM ID]]+1,8),"")</f>
        <v/>
      </c>
    </row>
    <row r="182" spans="1:18" x14ac:dyDescent="0.25">
      <c r="A182" s="1">
        <v>168</v>
      </c>
      <c r="B182" s="1">
        <v>8</v>
      </c>
      <c r="C182" s="1" t="str">
        <f>INDEX(DB_DI_SYS_NAMES[],6,2)</f>
        <v>INTAKE</v>
      </c>
      <c r="D182" s="3" t="s">
        <v>4788</v>
      </c>
      <c r="E182" s="3"/>
      <c r="F182" s="3"/>
      <c r="G182" s="3"/>
      <c r="L182" s="1" t="s">
        <v>93</v>
      </c>
      <c r="M182" s="1" t="s">
        <v>93</v>
      </c>
      <c r="N182" s="1" t="b">
        <v>0</v>
      </c>
      <c r="O182" s="1" t="b">
        <v>0</v>
      </c>
      <c r="P182" s="1">
        <v>-1</v>
      </c>
      <c r="Q182" s="1" t="str" cm="1">
        <f t="array" ref="Q182">IF(DB_DI[[#This Row],[ALM CONFIG]]=$AH$15,INDEX(DB_ALM[],DB_DI[[#This Row],[ALM ID]]+1,7),"")</f>
        <v/>
      </c>
      <c r="R182" s="1" t="str" cm="1">
        <f t="array" ref="R182">IF(DB_DI[[#This Row],[ALM CONFIG]]=$AH$15,INDEX(DB_ALM[],DB_DI[[#This Row],[ALM ID]]+1,8),"")</f>
        <v/>
      </c>
    </row>
    <row r="183" spans="1:18" x14ac:dyDescent="0.25">
      <c r="A183" s="1">
        <v>169</v>
      </c>
      <c r="B183" s="1">
        <v>9</v>
      </c>
      <c r="C183" s="1" t="str">
        <f>INDEX(DB_DI_SYS_NAMES[],6,2)</f>
        <v>INTAKE</v>
      </c>
      <c r="D183" s="3" t="s">
        <v>4789</v>
      </c>
      <c r="E183" s="3"/>
      <c r="F183" s="3"/>
      <c r="G183" s="3"/>
      <c r="L183" s="1" t="s">
        <v>93</v>
      </c>
      <c r="M183" s="1" t="s">
        <v>93</v>
      </c>
      <c r="N183" s="1" t="b">
        <v>0</v>
      </c>
      <c r="O183" s="1" t="b">
        <v>0</v>
      </c>
      <c r="P183" s="1">
        <v>-1</v>
      </c>
      <c r="Q183" s="1" t="str" cm="1">
        <f t="array" ref="Q183">IF(DB_DI[[#This Row],[ALM CONFIG]]=$AH$15,INDEX(DB_ALM[],DB_DI[[#This Row],[ALM ID]]+1,7),"")</f>
        <v/>
      </c>
      <c r="R183" s="1" t="str" cm="1">
        <f t="array" ref="R183">IF(DB_DI[[#This Row],[ALM CONFIG]]=$AH$15,INDEX(DB_ALM[],DB_DI[[#This Row],[ALM ID]]+1,8),"")</f>
        <v/>
      </c>
    </row>
    <row r="184" spans="1:18" x14ac:dyDescent="0.25">
      <c r="A184" s="1">
        <v>170</v>
      </c>
      <c r="B184" s="1">
        <v>10</v>
      </c>
      <c r="C184" s="1" t="str">
        <f>INDEX(DB_DI_SYS_NAMES[],6,2)</f>
        <v>INTAKE</v>
      </c>
      <c r="D184" s="3" t="s">
        <v>4790</v>
      </c>
      <c r="E184" s="3"/>
      <c r="F184" s="3"/>
      <c r="G184" s="3"/>
      <c r="L184" s="1" t="s">
        <v>93</v>
      </c>
      <c r="M184" s="1" t="s">
        <v>93</v>
      </c>
      <c r="N184" s="1" t="b">
        <v>0</v>
      </c>
      <c r="O184" s="1" t="b">
        <v>0</v>
      </c>
      <c r="P184" s="1">
        <v>-1</v>
      </c>
      <c r="Q184" s="1" t="str" cm="1">
        <f t="array" ref="Q184">IF(DB_DI[[#This Row],[ALM CONFIG]]=$AH$15,INDEX(DB_ALM[],DB_DI[[#This Row],[ALM ID]]+1,7),"")</f>
        <v/>
      </c>
      <c r="R184" s="1" t="str" cm="1">
        <f t="array" ref="R184">IF(DB_DI[[#This Row],[ALM CONFIG]]=$AH$15,INDEX(DB_ALM[],DB_DI[[#This Row],[ALM ID]]+1,8),"")</f>
        <v/>
      </c>
    </row>
    <row r="185" spans="1:18" x14ac:dyDescent="0.25">
      <c r="A185" s="1">
        <v>171</v>
      </c>
      <c r="B185" s="1">
        <v>11</v>
      </c>
      <c r="C185" s="1" t="str">
        <f>INDEX(DB_DI_SYS_NAMES[],6,2)</f>
        <v>INTAKE</v>
      </c>
      <c r="D185" s="3" t="s">
        <v>4791</v>
      </c>
      <c r="E185" s="3"/>
      <c r="F185" s="3"/>
      <c r="G185" s="3"/>
      <c r="L185" s="1" t="s">
        <v>93</v>
      </c>
      <c r="M185" s="1" t="s">
        <v>93</v>
      </c>
      <c r="N185" s="1" t="b">
        <v>0</v>
      </c>
      <c r="O185" s="1" t="b">
        <v>0</v>
      </c>
      <c r="P185" s="1">
        <v>-1</v>
      </c>
      <c r="Q185" s="1" t="str" cm="1">
        <f t="array" ref="Q185">IF(DB_DI[[#This Row],[ALM CONFIG]]=$AH$15,INDEX(DB_ALM[],DB_DI[[#This Row],[ALM ID]]+1,7),"")</f>
        <v/>
      </c>
      <c r="R185" s="1" t="str" cm="1">
        <f t="array" ref="R185">IF(DB_DI[[#This Row],[ALM CONFIG]]=$AH$15,INDEX(DB_ALM[],DB_DI[[#This Row],[ALM ID]]+1,8),"")</f>
        <v/>
      </c>
    </row>
    <row r="186" spans="1:18" x14ac:dyDescent="0.25">
      <c r="A186" s="1">
        <v>172</v>
      </c>
      <c r="B186" s="1">
        <v>12</v>
      </c>
      <c r="C186" s="1" t="str">
        <f>INDEX(DB_DI_SYS_NAMES[],6,2)</f>
        <v>INTAKE</v>
      </c>
      <c r="D186" s="3" t="s">
        <v>4792</v>
      </c>
      <c r="E186" s="3"/>
      <c r="F186" s="3"/>
      <c r="G186" s="3"/>
      <c r="L186" s="1" t="s">
        <v>93</v>
      </c>
      <c r="M186" s="1" t="s">
        <v>93</v>
      </c>
      <c r="N186" s="1" t="b">
        <v>0</v>
      </c>
      <c r="O186" s="1" t="b">
        <v>0</v>
      </c>
      <c r="P186" s="1">
        <v>-1</v>
      </c>
      <c r="Q186" s="1" t="str" cm="1">
        <f t="array" ref="Q186">IF(DB_DI[[#This Row],[ALM CONFIG]]=$AH$15,INDEX(DB_ALM[],DB_DI[[#This Row],[ALM ID]]+1,7),"")</f>
        <v/>
      </c>
      <c r="R186" s="1" t="str" cm="1">
        <f t="array" ref="R186">IF(DB_DI[[#This Row],[ALM CONFIG]]=$AH$15,INDEX(DB_ALM[],DB_DI[[#This Row],[ALM ID]]+1,8),"")</f>
        <v/>
      </c>
    </row>
    <row r="187" spans="1:18" x14ac:dyDescent="0.25">
      <c r="A187" s="1">
        <v>173</v>
      </c>
      <c r="B187" s="1">
        <v>13</v>
      </c>
      <c r="C187" s="1" t="str">
        <f>INDEX(DB_DI_SYS_NAMES[],6,2)</f>
        <v>INTAKE</v>
      </c>
      <c r="D187" s="3" t="s">
        <v>4793</v>
      </c>
      <c r="E187" s="3"/>
      <c r="F187" s="3"/>
      <c r="G187" s="3"/>
      <c r="L187" s="1" t="s">
        <v>93</v>
      </c>
      <c r="M187" s="1" t="s">
        <v>93</v>
      </c>
      <c r="N187" s="1" t="b">
        <v>0</v>
      </c>
      <c r="O187" s="1" t="b">
        <v>0</v>
      </c>
      <c r="P187" s="1">
        <v>-1</v>
      </c>
      <c r="Q187" s="1" t="str" cm="1">
        <f t="array" ref="Q187">IF(DB_DI[[#This Row],[ALM CONFIG]]=$AH$15,INDEX(DB_ALM[],DB_DI[[#This Row],[ALM ID]]+1,7),"")</f>
        <v/>
      </c>
      <c r="R187" s="1" t="str" cm="1">
        <f t="array" ref="R187">IF(DB_DI[[#This Row],[ALM CONFIG]]=$AH$15,INDEX(DB_ALM[],DB_DI[[#This Row],[ALM ID]]+1,8),"")</f>
        <v/>
      </c>
    </row>
    <row r="188" spans="1:18" x14ac:dyDescent="0.25">
      <c r="A188" s="1">
        <v>174</v>
      </c>
      <c r="B188" s="1">
        <v>14</v>
      </c>
      <c r="C188" s="1" t="str">
        <f>INDEX(DB_DI_SYS_NAMES[],6,2)</f>
        <v>INTAKE</v>
      </c>
      <c r="D188" s="3" t="s">
        <v>4794</v>
      </c>
      <c r="E188" s="3"/>
      <c r="F188" s="3"/>
      <c r="G188" s="3"/>
      <c r="L188" s="1" t="s">
        <v>93</v>
      </c>
      <c r="M188" s="1" t="s">
        <v>93</v>
      </c>
      <c r="N188" s="1" t="b">
        <v>0</v>
      </c>
      <c r="O188" s="1" t="b">
        <v>0</v>
      </c>
      <c r="P188" s="1">
        <v>-1</v>
      </c>
      <c r="Q188" s="1" t="str" cm="1">
        <f t="array" ref="Q188">IF(DB_DI[[#This Row],[ALM CONFIG]]=$AH$15,INDEX(DB_ALM[],DB_DI[[#This Row],[ALM ID]]+1,7),"")</f>
        <v/>
      </c>
      <c r="R188" s="1" t="str" cm="1">
        <f t="array" ref="R188">IF(DB_DI[[#This Row],[ALM CONFIG]]=$AH$15,INDEX(DB_ALM[],DB_DI[[#This Row],[ALM ID]]+1,8),"")</f>
        <v/>
      </c>
    </row>
    <row r="189" spans="1:18" x14ac:dyDescent="0.25">
      <c r="A189" s="1">
        <v>175</v>
      </c>
      <c r="B189" s="1">
        <v>15</v>
      </c>
      <c r="C189" s="1" t="str">
        <f>INDEX(DB_DI_SYS_NAMES[],6,2)</f>
        <v>INTAKE</v>
      </c>
      <c r="D189" s="3" t="s">
        <v>4795</v>
      </c>
      <c r="E189" s="3"/>
      <c r="F189" s="3"/>
      <c r="G189" s="3"/>
      <c r="L189" s="1" t="s">
        <v>93</v>
      </c>
      <c r="M189" s="1" t="s">
        <v>93</v>
      </c>
      <c r="N189" s="1" t="b">
        <v>0</v>
      </c>
      <c r="O189" s="1" t="b">
        <v>0</v>
      </c>
      <c r="P189" s="1">
        <v>-1</v>
      </c>
      <c r="Q189" s="1" t="str" cm="1">
        <f t="array" ref="Q189">IF(DB_DI[[#This Row],[ALM CONFIG]]=$AH$15,INDEX(DB_ALM[],DB_DI[[#This Row],[ALM ID]]+1,7),"")</f>
        <v/>
      </c>
      <c r="R189" s="1" t="str" cm="1">
        <f t="array" ref="R189">IF(DB_DI[[#This Row],[ALM CONFIG]]=$AH$15,INDEX(DB_ALM[],DB_DI[[#This Row],[ALM ID]]+1,8),"")</f>
        <v/>
      </c>
    </row>
    <row r="190" spans="1:18" x14ac:dyDescent="0.25">
      <c r="A190" s="1">
        <v>176</v>
      </c>
      <c r="B190" s="1">
        <v>16</v>
      </c>
      <c r="C190" s="1" t="str">
        <f>INDEX(DB_DI_SYS_NAMES[],6,2)</f>
        <v>INTAKE</v>
      </c>
      <c r="D190" s="3" t="s">
        <v>4796</v>
      </c>
      <c r="E190" s="3"/>
      <c r="F190" s="3"/>
      <c r="G190" s="3"/>
      <c r="L190" s="1" t="s">
        <v>93</v>
      </c>
      <c r="M190" s="1" t="s">
        <v>93</v>
      </c>
      <c r="N190" s="1" t="b">
        <v>0</v>
      </c>
      <c r="O190" s="1" t="b">
        <v>0</v>
      </c>
      <c r="P190" s="1">
        <v>-1</v>
      </c>
      <c r="Q190" s="1" t="str" cm="1">
        <f t="array" ref="Q190">IF(DB_DI[[#This Row],[ALM CONFIG]]=$AH$15,INDEX(DB_ALM[],DB_DI[[#This Row],[ALM ID]]+1,7),"")</f>
        <v/>
      </c>
      <c r="R190" s="1" t="str" cm="1">
        <f t="array" ref="R190">IF(DB_DI[[#This Row],[ALM CONFIG]]=$AH$15,INDEX(DB_ALM[],DB_DI[[#This Row],[ALM ID]]+1,8),"")</f>
        <v/>
      </c>
    </row>
    <row r="191" spans="1:18" x14ac:dyDescent="0.25">
      <c r="A191" s="1">
        <v>177</v>
      </c>
      <c r="B191" s="1">
        <v>17</v>
      </c>
      <c r="C191" s="1" t="str">
        <f>INDEX(DB_DI_SYS_NAMES[],6,2)</f>
        <v>INTAKE</v>
      </c>
      <c r="D191" s="3" t="s">
        <v>4797</v>
      </c>
      <c r="E191" s="3"/>
      <c r="F191" s="3"/>
      <c r="G191" s="3"/>
      <c r="L191" s="1" t="s">
        <v>93</v>
      </c>
      <c r="M191" s="1" t="s">
        <v>93</v>
      </c>
      <c r="N191" s="1" t="b">
        <v>0</v>
      </c>
      <c r="O191" s="1" t="b">
        <v>0</v>
      </c>
      <c r="P191" s="1">
        <v>-1</v>
      </c>
      <c r="Q191" s="1" t="str" cm="1">
        <f t="array" ref="Q191">IF(DB_DI[[#This Row],[ALM CONFIG]]=$AH$15,INDEX(DB_ALM[],DB_DI[[#This Row],[ALM ID]]+1,7),"")</f>
        <v/>
      </c>
      <c r="R191" s="1" t="str" cm="1">
        <f t="array" ref="R191">IF(DB_DI[[#This Row],[ALM CONFIG]]=$AH$15,INDEX(DB_ALM[],DB_DI[[#This Row],[ALM ID]]+1,8),"")</f>
        <v/>
      </c>
    </row>
    <row r="192" spans="1:18" x14ac:dyDescent="0.25">
      <c r="A192" s="1">
        <v>178</v>
      </c>
      <c r="B192" s="1">
        <v>18</v>
      </c>
      <c r="C192" s="1" t="str">
        <f>INDEX(DB_DI_SYS_NAMES[],6,2)</f>
        <v>INTAKE</v>
      </c>
      <c r="D192" s="3" t="s">
        <v>4798</v>
      </c>
      <c r="E192" s="3"/>
      <c r="F192" s="3"/>
      <c r="G192" s="3"/>
      <c r="L192" s="1" t="s">
        <v>93</v>
      </c>
      <c r="M192" s="1" t="s">
        <v>93</v>
      </c>
      <c r="N192" s="1" t="b">
        <v>0</v>
      </c>
      <c r="O192" s="1" t="b">
        <v>0</v>
      </c>
      <c r="P192" s="1">
        <v>-1</v>
      </c>
      <c r="Q192" s="1" t="str" cm="1">
        <f t="array" ref="Q192">IF(DB_DI[[#This Row],[ALM CONFIG]]=$AH$15,INDEX(DB_ALM[],DB_DI[[#This Row],[ALM ID]]+1,7),"")</f>
        <v/>
      </c>
      <c r="R192" s="1" t="str" cm="1">
        <f t="array" ref="R192">IF(DB_DI[[#This Row],[ALM CONFIG]]=$AH$15,INDEX(DB_ALM[],DB_DI[[#This Row],[ALM ID]]+1,8),"")</f>
        <v/>
      </c>
    </row>
    <row r="193" spans="1:18" x14ac:dyDescent="0.25">
      <c r="A193" s="1">
        <v>179</v>
      </c>
      <c r="B193" s="1">
        <v>19</v>
      </c>
      <c r="C193" s="1" t="str">
        <f>INDEX(DB_DI_SYS_NAMES[],6,2)</f>
        <v>INTAKE</v>
      </c>
      <c r="D193" s="3" t="s">
        <v>4799</v>
      </c>
      <c r="E193" s="3"/>
      <c r="F193" s="3"/>
      <c r="G193" s="3"/>
      <c r="L193" s="1" t="s">
        <v>93</v>
      </c>
      <c r="M193" s="1" t="s">
        <v>93</v>
      </c>
      <c r="N193" s="1" t="b">
        <v>0</v>
      </c>
      <c r="O193" s="1" t="b">
        <v>0</v>
      </c>
      <c r="P193" s="1">
        <v>-1</v>
      </c>
      <c r="Q193" s="1" t="str" cm="1">
        <f t="array" ref="Q193">IF(DB_DI[[#This Row],[ALM CONFIG]]=$AH$15,INDEX(DB_ALM[],DB_DI[[#This Row],[ALM ID]]+1,7),"")</f>
        <v/>
      </c>
      <c r="R193" s="1" t="str" cm="1">
        <f t="array" ref="R193">IF(DB_DI[[#This Row],[ALM CONFIG]]=$AH$15,INDEX(DB_ALM[],DB_DI[[#This Row],[ALM ID]]+1,8),"")</f>
        <v/>
      </c>
    </row>
    <row r="194" spans="1:18" x14ac:dyDescent="0.25">
      <c r="A194" s="1">
        <v>180</v>
      </c>
      <c r="B194" s="1">
        <v>20</v>
      </c>
      <c r="C194" s="1" t="str">
        <f>INDEX(DB_DI_SYS_NAMES[],6,2)</f>
        <v>INTAKE</v>
      </c>
      <c r="D194" s="3" t="s">
        <v>4800</v>
      </c>
      <c r="E194" s="3"/>
      <c r="F194" s="3"/>
      <c r="G194" s="3"/>
      <c r="L194" s="1" t="s">
        <v>93</v>
      </c>
      <c r="M194" s="1" t="s">
        <v>93</v>
      </c>
      <c r="N194" s="1" t="b">
        <v>0</v>
      </c>
      <c r="O194" s="1" t="b">
        <v>0</v>
      </c>
      <c r="P194" s="1">
        <v>-1</v>
      </c>
      <c r="Q194" s="1" t="str" cm="1">
        <f t="array" ref="Q194">IF(DB_DI[[#This Row],[ALM CONFIG]]=$AH$15,INDEX(DB_ALM[],DB_DI[[#This Row],[ALM ID]]+1,7),"")</f>
        <v/>
      </c>
      <c r="R194" s="1" t="str" cm="1">
        <f t="array" ref="R194">IF(DB_DI[[#This Row],[ALM CONFIG]]=$AH$15,INDEX(DB_ALM[],DB_DI[[#This Row],[ALM ID]]+1,8),"")</f>
        <v/>
      </c>
    </row>
    <row r="195" spans="1:18" x14ac:dyDescent="0.25">
      <c r="A195" s="1">
        <v>181</v>
      </c>
      <c r="B195" s="1">
        <v>21</v>
      </c>
      <c r="C195" s="1" t="str">
        <f>INDEX(DB_DI_SYS_NAMES[],6,2)</f>
        <v>INTAKE</v>
      </c>
      <c r="D195" s="3" t="s">
        <v>4801</v>
      </c>
      <c r="E195" s="3"/>
      <c r="F195" s="3"/>
      <c r="G195" s="3"/>
      <c r="L195" s="1" t="s">
        <v>93</v>
      </c>
      <c r="M195" s="1" t="s">
        <v>93</v>
      </c>
      <c r="N195" s="1" t="b">
        <v>0</v>
      </c>
      <c r="O195" s="1" t="b">
        <v>0</v>
      </c>
      <c r="P195" s="1">
        <v>-1</v>
      </c>
      <c r="Q195" s="1" t="str" cm="1">
        <f t="array" ref="Q195">IF(DB_DI[[#This Row],[ALM CONFIG]]=$AH$15,INDEX(DB_ALM[],DB_DI[[#This Row],[ALM ID]]+1,7),"")</f>
        <v/>
      </c>
      <c r="R195" s="1" t="str" cm="1">
        <f t="array" ref="R195">IF(DB_DI[[#This Row],[ALM CONFIG]]=$AH$15,INDEX(DB_ALM[],DB_DI[[#This Row],[ALM ID]]+1,8),"")</f>
        <v/>
      </c>
    </row>
    <row r="196" spans="1:18" x14ac:dyDescent="0.25">
      <c r="A196" s="1">
        <v>182</v>
      </c>
      <c r="B196" s="1">
        <v>22</v>
      </c>
      <c r="C196" s="1" t="str">
        <f>INDEX(DB_DI_SYS_NAMES[],6,2)</f>
        <v>INTAKE</v>
      </c>
      <c r="D196" s="3" t="s">
        <v>4802</v>
      </c>
      <c r="E196" s="3"/>
      <c r="F196" s="3"/>
      <c r="G196" s="3"/>
      <c r="L196" s="1" t="s">
        <v>93</v>
      </c>
      <c r="M196" s="1" t="s">
        <v>93</v>
      </c>
      <c r="N196" s="1" t="b">
        <v>0</v>
      </c>
      <c r="O196" s="1" t="b">
        <v>0</v>
      </c>
      <c r="P196" s="1">
        <v>-1</v>
      </c>
      <c r="Q196" s="1" t="str" cm="1">
        <f t="array" ref="Q196">IF(DB_DI[[#This Row],[ALM CONFIG]]=$AH$15,INDEX(DB_ALM[],DB_DI[[#This Row],[ALM ID]]+1,7),"")</f>
        <v/>
      </c>
      <c r="R196" s="1" t="str" cm="1">
        <f t="array" ref="R196">IF(DB_DI[[#This Row],[ALM CONFIG]]=$AH$15,INDEX(DB_ALM[],DB_DI[[#This Row],[ALM ID]]+1,8),"")</f>
        <v/>
      </c>
    </row>
    <row r="197" spans="1:18" x14ac:dyDescent="0.25">
      <c r="A197" s="1">
        <v>183</v>
      </c>
      <c r="B197" s="1">
        <v>23</v>
      </c>
      <c r="C197" s="1" t="str">
        <f>INDEX(DB_DI_SYS_NAMES[],6,2)</f>
        <v>INTAKE</v>
      </c>
      <c r="D197" s="3" t="s">
        <v>4803</v>
      </c>
      <c r="E197" s="3"/>
      <c r="F197" s="3"/>
      <c r="G197" s="3"/>
      <c r="L197" s="1" t="s">
        <v>93</v>
      </c>
      <c r="M197" s="1" t="s">
        <v>93</v>
      </c>
      <c r="N197" s="1" t="b">
        <v>0</v>
      </c>
      <c r="O197" s="1" t="b">
        <v>0</v>
      </c>
      <c r="P197" s="1">
        <v>-1</v>
      </c>
      <c r="Q197" s="1" t="str" cm="1">
        <f t="array" ref="Q197">IF(DB_DI[[#This Row],[ALM CONFIG]]=$AH$15,INDEX(DB_ALM[],DB_DI[[#This Row],[ALM ID]]+1,7),"")</f>
        <v/>
      </c>
      <c r="R197" s="1" t="str" cm="1">
        <f t="array" ref="R197">IF(DB_DI[[#This Row],[ALM CONFIG]]=$AH$15,INDEX(DB_ALM[],DB_DI[[#This Row],[ALM ID]]+1,8),"")</f>
        <v/>
      </c>
    </row>
    <row r="198" spans="1:18" x14ac:dyDescent="0.25">
      <c r="A198" s="1">
        <v>184</v>
      </c>
      <c r="B198" s="1">
        <v>24</v>
      </c>
      <c r="C198" s="1" t="str">
        <f>INDEX(DB_DI_SYS_NAMES[],6,2)</f>
        <v>INTAKE</v>
      </c>
      <c r="D198" s="3" t="s">
        <v>4804</v>
      </c>
      <c r="E198" s="3"/>
      <c r="F198" s="3"/>
      <c r="G198" s="3"/>
      <c r="L198" s="1" t="s">
        <v>93</v>
      </c>
      <c r="M198" s="1" t="s">
        <v>93</v>
      </c>
      <c r="N198" s="1" t="b">
        <v>0</v>
      </c>
      <c r="O198" s="1" t="b">
        <v>0</v>
      </c>
      <c r="P198" s="1">
        <v>-1</v>
      </c>
      <c r="Q198" s="1" t="str" cm="1">
        <f t="array" ref="Q198">IF(DB_DI[[#This Row],[ALM CONFIG]]=$AH$15,INDEX(DB_ALM[],DB_DI[[#This Row],[ALM ID]]+1,7),"")</f>
        <v/>
      </c>
      <c r="R198" s="1" t="str" cm="1">
        <f t="array" ref="R198">IF(DB_DI[[#This Row],[ALM CONFIG]]=$AH$15,INDEX(DB_ALM[],DB_DI[[#This Row],[ALM ID]]+1,8),"")</f>
        <v/>
      </c>
    </row>
    <row r="199" spans="1:18" x14ac:dyDescent="0.25">
      <c r="A199" s="1">
        <v>185</v>
      </c>
      <c r="B199" s="1">
        <v>25</v>
      </c>
      <c r="C199" s="1" t="str">
        <f>INDEX(DB_DI_SYS_NAMES[],6,2)</f>
        <v>INTAKE</v>
      </c>
      <c r="D199" s="3" t="s">
        <v>4805</v>
      </c>
      <c r="E199" s="3"/>
      <c r="F199" s="3"/>
      <c r="G199" s="3"/>
      <c r="L199" s="1" t="s">
        <v>93</v>
      </c>
      <c r="M199" s="1" t="s">
        <v>93</v>
      </c>
      <c r="N199" s="1" t="b">
        <v>0</v>
      </c>
      <c r="O199" s="1" t="b">
        <v>0</v>
      </c>
      <c r="P199" s="1">
        <v>-1</v>
      </c>
      <c r="Q199" s="1" t="str" cm="1">
        <f t="array" ref="Q199">IF(DB_DI[[#This Row],[ALM CONFIG]]=$AH$15,INDEX(DB_ALM[],DB_DI[[#This Row],[ALM ID]]+1,7),"")</f>
        <v/>
      </c>
      <c r="R199" s="1" t="str" cm="1">
        <f t="array" ref="R199">IF(DB_DI[[#This Row],[ALM CONFIG]]=$AH$15,INDEX(DB_ALM[],DB_DI[[#This Row],[ALM ID]]+1,8),"")</f>
        <v/>
      </c>
    </row>
    <row r="200" spans="1:18" x14ac:dyDescent="0.25">
      <c r="A200" s="1">
        <v>186</v>
      </c>
      <c r="B200" s="1">
        <v>26</v>
      </c>
      <c r="C200" s="1" t="str">
        <f>INDEX(DB_DI_SYS_NAMES[],6,2)</f>
        <v>INTAKE</v>
      </c>
      <c r="D200" s="3" t="s">
        <v>4806</v>
      </c>
      <c r="E200" s="3"/>
      <c r="F200" s="3"/>
      <c r="G200" s="3"/>
      <c r="L200" s="1" t="s">
        <v>93</v>
      </c>
      <c r="M200" s="1" t="s">
        <v>93</v>
      </c>
      <c r="N200" s="1" t="b">
        <v>0</v>
      </c>
      <c r="O200" s="1" t="b">
        <v>0</v>
      </c>
      <c r="P200" s="1">
        <v>-1</v>
      </c>
      <c r="Q200" s="1" t="str" cm="1">
        <f t="array" ref="Q200">IF(DB_DI[[#This Row],[ALM CONFIG]]=$AH$15,INDEX(DB_ALM[],DB_DI[[#This Row],[ALM ID]]+1,7),"")</f>
        <v/>
      </c>
      <c r="R200" s="1" t="str" cm="1">
        <f t="array" ref="R200">IF(DB_DI[[#This Row],[ALM CONFIG]]=$AH$15,INDEX(DB_ALM[],DB_DI[[#This Row],[ALM ID]]+1,8),"")</f>
        <v/>
      </c>
    </row>
    <row r="201" spans="1:18" x14ac:dyDescent="0.25">
      <c r="A201" s="1">
        <v>187</v>
      </c>
      <c r="B201" s="1">
        <v>27</v>
      </c>
      <c r="C201" s="1" t="str">
        <f>INDEX(DB_DI_SYS_NAMES[],6,2)</f>
        <v>INTAKE</v>
      </c>
      <c r="D201" s="3" t="s">
        <v>4807</v>
      </c>
      <c r="E201" s="3"/>
      <c r="F201" s="3"/>
      <c r="G201" s="3"/>
      <c r="L201" s="1" t="s">
        <v>93</v>
      </c>
      <c r="M201" s="1" t="s">
        <v>93</v>
      </c>
      <c r="N201" s="1" t="b">
        <v>0</v>
      </c>
      <c r="O201" s="1" t="b">
        <v>0</v>
      </c>
      <c r="P201" s="1">
        <v>-1</v>
      </c>
      <c r="Q201" s="1" t="str" cm="1">
        <f t="array" ref="Q201">IF(DB_DI[[#This Row],[ALM CONFIG]]=$AH$15,INDEX(DB_ALM[],DB_DI[[#This Row],[ALM ID]]+1,7),"")</f>
        <v/>
      </c>
      <c r="R201" s="1" t="str" cm="1">
        <f t="array" ref="R201">IF(DB_DI[[#This Row],[ALM CONFIG]]=$AH$15,INDEX(DB_ALM[],DB_DI[[#This Row],[ALM ID]]+1,8),"")</f>
        <v/>
      </c>
    </row>
    <row r="202" spans="1:18" x14ac:dyDescent="0.25">
      <c r="A202" s="1">
        <v>188</v>
      </c>
      <c r="B202" s="1">
        <v>28</v>
      </c>
      <c r="C202" s="1" t="str">
        <f>INDEX(DB_DI_SYS_NAMES[],6,2)</f>
        <v>INTAKE</v>
      </c>
      <c r="D202" s="3" t="s">
        <v>4808</v>
      </c>
      <c r="E202" s="3"/>
      <c r="F202" s="3"/>
      <c r="G202" s="3"/>
      <c r="L202" s="1" t="s">
        <v>93</v>
      </c>
      <c r="M202" s="1" t="s">
        <v>93</v>
      </c>
      <c r="N202" s="1" t="b">
        <v>0</v>
      </c>
      <c r="O202" s="1" t="b">
        <v>0</v>
      </c>
      <c r="P202" s="1">
        <v>-1</v>
      </c>
      <c r="Q202" s="1" t="str" cm="1">
        <f t="array" ref="Q202">IF(DB_DI[[#This Row],[ALM CONFIG]]=$AH$15,INDEX(DB_ALM[],DB_DI[[#This Row],[ALM ID]]+1,7),"")</f>
        <v/>
      </c>
      <c r="R202" s="1" t="str" cm="1">
        <f t="array" ref="R202">IF(DB_DI[[#This Row],[ALM CONFIG]]=$AH$15,INDEX(DB_ALM[],DB_DI[[#This Row],[ALM ID]]+1,8),"")</f>
        <v/>
      </c>
    </row>
    <row r="203" spans="1:18" x14ac:dyDescent="0.25">
      <c r="A203" s="1">
        <v>189</v>
      </c>
      <c r="B203" s="1">
        <v>29</v>
      </c>
      <c r="C203" s="1" t="str">
        <f>INDEX(DB_DI_SYS_NAMES[],6,2)</f>
        <v>INTAKE</v>
      </c>
      <c r="D203" s="3" t="s">
        <v>4809</v>
      </c>
      <c r="E203" s="3"/>
      <c r="F203" s="3"/>
      <c r="G203" s="3"/>
      <c r="L203" s="1" t="s">
        <v>93</v>
      </c>
      <c r="M203" s="1" t="s">
        <v>93</v>
      </c>
      <c r="N203" s="1" t="b">
        <v>0</v>
      </c>
      <c r="O203" s="1" t="b">
        <v>0</v>
      </c>
      <c r="P203" s="1">
        <v>-1</v>
      </c>
      <c r="Q203" s="1" t="str" cm="1">
        <f t="array" ref="Q203">IF(DB_DI[[#This Row],[ALM CONFIG]]=$AH$15,INDEX(DB_ALM[],DB_DI[[#This Row],[ALM ID]]+1,7),"")</f>
        <v/>
      </c>
      <c r="R203" s="1" t="str" cm="1">
        <f t="array" ref="R203">IF(DB_DI[[#This Row],[ALM CONFIG]]=$AH$15,INDEX(DB_ALM[],DB_DI[[#This Row],[ALM ID]]+1,8),"")</f>
        <v/>
      </c>
    </row>
    <row r="204" spans="1:18" x14ac:dyDescent="0.25">
      <c r="A204" s="1">
        <v>190</v>
      </c>
      <c r="B204" s="1">
        <v>30</v>
      </c>
      <c r="C204" s="1" t="str">
        <f>INDEX(DB_DI_SYS_NAMES[],6,2)</f>
        <v>INTAKE</v>
      </c>
      <c r="D204" s="3" t="s">
        <v>4810</v>
      </c>
      <c r="E204" s="3"/>
      <c r="F204" s="3"/>
      <c r="G204" s="3"/>
      <c r="L204" s="1" t="s">
        <v>93</v>
      </c>
      <c r="M204" s="1" t="s">
        <v>93</v>
      </c>
      <c r="N204" s="1" t="b">
        <v>0</v>
      </c>
      <c r="O204" s="1" t="b">
        <v>0</v>
      </c>
      <c r="P204" s="1">
        <v>-1</v>
      </c>
      <c r="Q204" s="1" t="str" cm="1">
        <f t="array" ref="Q204">IF(DB_DI[[#This Row],[ALM CONFIG]]=$AH$15,INDEX(DB_ALM[],DB_DI[[#This Row],[ALM ID]]+1,7),"")</f>
        <v/>
      </c>
      <c r="R204" s="1" t="str" cm="1">
        <f t="array" ref="R204">IF(DB_DI[[#This Row],[ALM CONFIG]]=$AH$15,INDEX(DB_ALM[],DB_DI[[#This Row],[ALM ID]]+1,8),"")</f>
        <v/>
      </c>
    </row>
    <row r="205" spans="1:18" s="5" customFormat="1" ht="15.75" thickBot="1" x14ac:dyDescent="0.3">
      <c r="A205" s="5">
        <v>191</v>
      </c>
      <c r="B205" s="5">
        <v>31</v>
      </c>
      <c r="C205" s="5" t="str">
        <f>INDEX(DB_DI_SYS_NAMES[],6,2)</f>
        <v>INTAKE</v>
      </c>
      <c r="D205" s="33" t="s">
        <v>4811</v>
      </c>
      <c r="E205" s="33"/>
      <c r="F205" s="33"/>
      <c r="G205" s="33"/>
      <c r="L205" s="5" t="s">
        <v>93</v>
      </c>
      <c r="M205" s="5" t="s">
        <v>93</v>
      </c>
      <c r="N205" s="5" t="b">
        <v>0</v>
      </c>
      <c r="O205" s="5" t="b">
        <v>0</v>
      </c>
      <c r="P205" s="5">
        <v>-1</v>
      </c>
      <c r="Q205" s="5" t="str" cm="1">
        <f t="array" ref="Q205">IF(DB_DI[[#This Row],[ALM CONFIG]]=$AH$15,INDEX(DB_ALM[],DB_DI[[#This Row],[ALM ID]]+1,7),"")</f>
        <v/>
      </c>
      <c r="R205" s="5" t="str" cm="1">
        <f t="array" ref="R205">IF(DB_DI[[#This Row],[ALM CONFIG]]=$AH$15,INDEX(DB_ALM[],DB_DI[[#This Row],[ALM ID]]+1,8),"")</f>
        <v/>
      </c>
    </row>
    <row r="206" spans="1:18" s="5" customFormat="1" ht="15.75" thickBot="1" x14ac:dyDescent="0.3">
      <c r="A206" s="1">
        <v>192</v>
      </c>
      <c r="B206" s="1">
        <v>0</v>
      </c>
      <c r="C206" s="1" t="str">
        <f>INDEX(DB_DI_SYS_NAMES[],7,2)</f>
        <v>MIV_AND_BYPASS</v>
      </c>
      <c r="D206" s="3" t="s">
        <v>3141</v>
      </c>
      <c r="E206" s="3" t="s">
        <v>6553</v>
      </c>
      <c r="F206" s="3" t="s">
        <v>213</v>
      </c>
      <c r="G206" s="3"/>
      <c r="H206" s="1"/>
      <c r="I206" s="1" t="b">
        <v>1</v>
      </c>
      <c r="J206" s="1" t="s">
        <v>6335</v>
      </c>
      <c r="K206" s="1">
        <v>9</v>
      </c>
      <c r="L206" s="1" t="s">
        <v>89</v>
      </c>
      <c r="M206" s="1" t="s">
        <v>97</v>
      </c>
      <c r="N206" s="1" t="b">
        <v>0</v>
      </c>
      <c r="O206" s="1" t="b">
        <v>0</v>
      </c>
      <c r="P206" s="1">
        <v>-1</v>
      </c>
      <c r="Q206" s="1" t="str" cm="1">
        <f t="array" ref="Q206">IF(DB_DI[[#This Row],[ALM CONFIG]]=$AH$15,INDEX(DB_ALM[],DB_DI[[#This Row],[ALM ID]]+1,7),"")</f>
        <v/>
      </c>
      <c r="R206" s="1" t="str" cm="1">
        <f t="array" ref="R206">IF(DB_DI[[#This Row],[ALM CONFIG]]=$AH$15,INDEX(DB_ALM[],DB_DI[[#This Row],[ALM ID]]+1,8),"")</f>
        <v/>
      </c>
    </row>
    <row r="207" spans="1:18" x14ac:dyDescent="0.25">
      <c r="A207" s="1">
        <v>193</v>
      </c>
      <c r="B207" s="1">
        <v>1</v>
      </c>
      <c r="C207" s="1" t="str">
        <f>INDEX(DB_DI_SYS_NAMES[],7,2)</f>
        <v>MIV_AND_BYPASS</v>
      </c>
      <c r="D207" s="3" t="s">
        <v>4812</v>
      </c>
      <c r="E207" s="3"/>
      <c r="F207" s="3"/>
      <c r="G207" s="3"/>
      <c r="L207" s="1" t="s">
        <v>93</v>
      </c>
      <c r="M207" s="1" t="s">
        <v>93</v>
      </c>
      <c r="N207" s="1" t="b">
        <v>0</v>
      </c>
      <c r="O207" s="1" t="b">
        <v>0</v>
      </c>
      <c r="P207" s="1">
        <v>-1</v>
      </c>
      <c r="Q207" s="1" t="str" cm="1">
        <f t="array" ref="Q207">IF(DB_DI[[#This Row],[ALM CONFIG]]=$AH$15,INDEX(DB_ALM[],DB_DI[[#This Row],[ALM ID]]+1,7),"")</f>
        <v/>
      </c>
      <c r="R207" s="1" t="str" cm="1">
        <f t="array" ref="R207">IF(DB_DI[[#This Row],[ALM CONFIG]]=$AH$15,INDEX(DB_ALM[],DB_DI[[#This Row],[ALM ID]]+1,8),"")</f>
        <v/>
      </c>
    </row>
    <row r="208" spans="1:18" x14ac:dyDescent="0.25">
      <c r="A208" s="1">
        <v>194</v>
      </c>
      <c r="B208" s="1">
        <v>2</v>
      </c>
      <c r="C208" s="1" t="str">
        <f>INDEX(DB_DI_SYS_NAMES[],7,2)</f>
        <v>MIV_AND_BYPASS</v>
      </c>
      <c r="D208" s="3" t="s">
        <v>3139</v>
      </c>
      <c r="E208" s="3" t="s">
        <v>6553</v>
      </c>
      <c r="F208" s="3" t="s">
        <v>214</v>
      </c>
      <c r="G208" s="3"/>
      <c r="I208" s="1" t="b">
        <v>1</v>
      </c>
      <c r="J208" s="1" t="s">
        <v>6335</v>
      </c>
      <c r="K208" s="1">
        <v>8</v>
      </c>
      <c r="L208" s="1" t="s">
        <v>89</v>
      </c>
      <c r="M208" s="1" t="s">
        <v>97</v>
      </c>
      <c r="N208" s="1" t="b">
        <v>0</v>
      </c>
      <c r="O208" s="1" t="b">
        <v>0</v>
      </c>
      <c r="P208" s="1">
        <v>-1</v>
      </c>
      <c r="Q208" s="1" t="str" cm="1">
        <f t="array" ref="Q208">IF(DB_DI[[#This Row],[ALM CONFIG]]=$AH$15,INDEX(DB_ALM[],DB_DI[[#This Row],[ALM ID]]+1,7),"")</f>
        <v/>
      </c>
      <c r="R208" s="1" t="str" cm="1">
        <f t="array" ref="R208">IF(DB_DI[[#This Row],[ALM CONFIG]]=$AH$15,INDEX(DB_ALM[],DB_DI[[#This Row],[ALM ID]]+1,8),"")</f>
        <v/>
      </c>
    </row>
    <row r="209" spans="1:18" x14ac:dyDescent="0.25">
      <c r="A209" s="1">
        <v>195</v>
      </c>
      <c r="B209" s="1">
        <v>3</v>
      </c>
      <c r="C209" s="1" t="str">
        <f>INDEX(DB_DI_SYS_NAMES[],7,2)</f>
        <v>MIV_AND_BYPASS</v>
      </c>
      <c r="D209" s="3" t="s">
        <v>1307</v>
      </c>
      <c r="E209" s="3"/>
      <c r="F209" s="3"/>
      <c r="G209" s="3"/>
      <c r="L209" s="1" t="s">
        <v>93</v>
      </c>
      <c r="M209" s="1" t="s">
        <v>93</v>
      </c>
      <c r="N209" s="1" t="b">
        <v>0</v>
      </c>
      <c r="O209" s="1" t="b">
        <v>0</v>
      </c>
      <c r="P209" s="1">
        <v>-1</v>
      </c>
      <c r="Q209" s="1" t="str" cm="1">
        <f t="array" ref="Q209">IF(DB_DI[[#This Row],[ALM CONFIG]]=$AH$15,INDEX(DB_ALM[],DB_DI[[#This Row],[ALM ID]]+1,7),"")</f>
        <v/>
      </c>
      <c r="R209" s="1" t="str" cm="1">
        <f t="array" ref="R209">IF(DB_DI[[#This Row],[ALM CONFIG]]=$AH$15,INDEX(DB_ALM[],DB_DI[[#This Row],[ALM ID]]+1,8),"")</f>
        <v/>
      </c>
    </row>
    <row r="210" spans="1:18" x14ac:dyDescent="0.25">
      <c r="A210" s="1">
        <v>196</v>
      </c>
      <c r="B210" s="1">
        <v>4</v>
      </c>
      <c r="C210" s="1" t="str">
        <f>INDEX(DB_DI_SYS_NAMES[],7,2)</f>
        <v>MIV_AND_BYPASS</v>
      </c>
      <c r="D210" s="3" t="s">
        <v>4813</v>
      </c>
      <c r="E210" s="3"/>
      <c r="F210" s="3"/>
      <c r="G210" s="3"/>
      <c r="L210" s="1" t="s">
        <v>93</v>
      </c>
      <c r="M210" s="1" t="s">
        <v>93</v>
      </c>
      <c r="N210" s="1" t="b">
        <v>0</v>
      </c>
      <c r="O210" s="1" t="b">
        <v>0</v>
      </c>
      <c r="P210" s="1">
        <v>-1</v>
      </c>
      <c r="Q210" s="1" t="str" cm="1">
        <f t="array" ref="Q210">IF(DB_DI[[#This Row],[ALM CONFIG]]=$AH$15,INDEX(DB_ALM[],DB_DI[[#This Row],[ALM ID]]+1,7),"")</f>
        <v/>
      </c>
      <c r="R210" s="1" t="str" cm="1">
        <f t="array" ref="R210">IF(DB_DI[[#This Row],[ALM CONFIG]]=$AH$15,INDEX(DB_ALM[],DB_DI[[#This Row],[ALM ID]]+1,8),"")</f>
        <v/>
      </c>
    </row>
    <row r="211" spans="1:18" x14ac:dyDescent="0.25">
      <c r="A211" s="1">
        <v>197</v>
      </c>
      <c r="B211" s="1">
        <v>5</v>
      </c>
      <c r="C211" s="1" t="str">
        <f>INDEX(DB_DI_SYS_NAMES[],7,2)</f>
        <v>MIV_AND_BYPASS</v>
      </c>
      <c r="D211" s="3" t="s">
        <v>4814</v>
      </c>
      <c r="E211" s="3"/>
      <c r="F211" s="3"/>
      <c r="G211" s="3"/>
      <c r="L211" s="1" t="s">
        <v>90</v>
      </c>
      <c r="M211" s="1" t="s">
        <v>97</v>
      </c>
      <c r="N211" s="1" t="b">
        <v>0</v>
      </c>
      <c r="O211" s="1" t="b">
        <v>0</v>
      </c>
      <c r="P211" s="1">
        <v>-1</v>
      </c>
      <c r="Q211" s="1" t="str" cm="1">
        <f t="array" ref="Q211">IF(DB_DI[[#This Row],[ALM CONFIG]]=$AH$15,INDEX(DB_ALM[],DB_DI[[#This Row],[ALM ID]]+1,7),"")</f>
        <v/>
      </c>
      <c r="R211" s="1" t="str" cm="1">
        <f t="array" ref="R211">IF(DB_DI[[#This Row],[ALM CONFIG]]=$AH$15,INDEX(DB_ALM[],DB_DI[[#This Row],[ALM ID]]+1,8),"")</f>
        <v/>
      </c>
    </row>
    <row r="212" spans="1:18" x14ac:dyDescent="0.25">
      <c r="A212" s="1">
        <v>198</v>
      </c>
      <c r="B212" s="1">
        <v>6</v>
      </c>
      <c r="C212" s="1" t="str">
        <f>INDEX(DB_DI_SYS_NAMES[],7,2)</f>
        <v>MIV_AND_BYPASS</v>
      </c>
      <c r="D212" s="3" t="s">
        <v>4815</v>
      </c>
      <c r="E212" s="3"/>
      <c r="F212" s="3"/>
      <c r="G212" s="3"/>
      <c r="L212" s="1" t="s">
        <v>89</v>
      </c>
      <c r="M212" s="1" t="s">
        <v>97</v>
      </c>
      <c r="N212" s="1" t="b">
        <v>0</v>
      </c>
      <c r="O212" s="1" t="b">
        <v>0</v>
      </c>
      <c r="P212" s="1">
        <v>-1</v>
      </c>
      <c r="Q212" s="1" t="str" cm="1">
        <f t="array" ref="Q212">IF(DB_DI[[#This Row],[ALM CONFIG]]=$AH$15,INDEX(DB_ALM[],DB_DI[[#This Row],[ALM ID]]+1,7),"")</f>
        <v/>
      </c>
      <c r="R212" s="1" t="str" cm="1">
        <f t="array" ref="R212">IF(DB_DI[[#This Row],[ALM CONFIG]]=$AH$15,INDEX(DB_ALM[],DB_DI[[#This Row],[ALM ID]]+1,8),"")</f>
        <v/>
      </c>
    </row>
    <row r="213" spans="1:18" x14ac:dyDescent="0.25">
      <c r="A213" s="1">
        <v>199</v>
      </c>
      <c r="B213" s="1">
        <v>7</v>
      </c>
      <c r="C213" s="1" t="str">
        <f>INDEX(DB_DI_SYS_NAMES[],7,2)</f>
        <v>MIV_AND_BYPASS</v>
      </c>
      <c r="D213" s="3" t="s">
        <v>4816</v>
      </c>
      <c r="E213" s="3"/>
      <c r="F213" s="3"/>
      <c r="G213" s="3"/>
      <c r="L213" s="1" t="s">
        <v>90</v>
      </c>
      <c r="M213" s="1" t="s">
        <v>97</v>
      </c>
      <c r="N213" s="1" t="b">
        <v>0</v>
      </c>
      <c r="O213" s="1" t="b">
        <v>0</v>
      </c>
      <c r="P213" s="1">
        <v>-1</v>
      </c>
      <c r="Q213" s="1" t="str" cm="1">
        <f t="array" ref="Q213">IF(DB_DI[[#This Row],[ALM CONFIG]]=$AH$15,INDEX(DB_ALM[],DB_DI[[#This Row],[ALM ID]]+1,7),"")</f>
        <v/>
      </c>
      <c r="R213" s="1" t="str" cm="1">
        <f t="array" ref="R213">IF(DB_DI[[#This Row],[ALM CONFIG]]=$AH$15,INDEX(DB_ALM[],DB_DI[[#This Row],[ALM ID]]+1,8),"")</f>
        <v/>
      </c>
    </row>
    <row r="214" spans="1:18" x14ac:dyDescent="0.25">
      <c r="A214" s="1">
        <v>200</v>
      </c>
      <c r="B214" s="1">
        <v>8</v>
      </c>
      <c r="C214" s="1" t="str">
        <f>INDEX(DB_DI_SYS_NAMES[],7,2)</f>
        <v>MIV_AND_BYPASS</v>
      </c>
      <c r="D214" s="3" t="s">
        <v>6418</v>
      </c>
      <c r="E214" s="10" t="s">
        <v>6511</v>
      </c>
      <c r="F214" s="51" t="s">
        <v>6529</v>
      </c>
      <c r="G214" s="3"/>
      <c r="L214" s="1" t="s">
        <v>89</v>
      </c>
      <c r="M214" s="1" t="s">
        <v>97</v>
      </c>
      <c r="N214" s="1" t="b">
        <v>0</v>
      </c>
      <c r="O214" s="1" t="b">
        <v>0</v>
      </c>
      <c r="P214" s="1">
        <v>-1</v>
      </c>
      <c r="Q214" s="1" t="str" cm="1">
        <f t="array" ref="Q214">IF(DB_DI[[#This Row],[ALM CONFIG]]=$AH$15,INDEX(DB_ALM[],DB_DI[[#This Row],[ALM ID]]+1,7),"")</f>
        <v/>
      </c>
      <c r="R214" s="1" t="str" cm="1">
        <f t="array" ref="R214">IF(DB_DI[[#This Row],[ALM CONFIG]]=$AH$15,INDEX(DB_ALM[],DB_DI[[#This Row],[ALM ID]]+1,8),"")</f>
        <v/>
      </c>
    </row>
    <row r="215" spans="1:18" x14ac:dyDescent="0.25">
      <c r="A215" s="1">
        <v>201</v>
      </c>
      <c r="B215" s="1">
        <v>9</v>
      </c>
      <c r="C215" s="1" t="str">
        <f>INDEX(DB_DI_SYS_NAMES[],7,2)</f>
        <v>MIV_AND_BYPASS</v>
      </c>
      <c r="D215" s="51" t="s">
        <v>3135</v>
      </c>
      <c r="E215" s="3" t="s">
        <v>6553</v>
      </c>
      <c r="F215" s="51" t="s">
        <v>215</v>
      </c>
      <c r="G215" s="51"/>
      <c r="L215" s="1" t="s">
        <v>89</v>
      </c>
      <c r="M215" s="1" t="s">
        <v>97</v>
      </c>
      <c r="N215" s="1" t="b">
        <v>0</v>
      </c>
      <c r="O215" s="1" t="b">
        <v>0</v>
      </c>
      <c r="P215" s="1">
        <v>-1</v>
      </c>
      <c r="Q215" s="1" t="str" cm="1">
        <f t="array" ref="Q215">IF(DB_DI[[#This Row],[ALM CONFIG]]=$AH$15,INDEX(DB_ALM[],DB_DI[[#This Row],[ALM ID]]+1,7),"")</f>
        <v/>
      </c>
      <c r="R215" s="1" t="str" cm="1">
        <f t="array" ref="R215">IF(DB_DI[[#This Row],[ALM CONFIG]]=$AH$15,INDEX(DB_ALM[],DB_DI[[#This Row],[ALM ID]]+1,8),"")</f>
        <v/>
      </c>
    </row>
    <row r="216" spans="1:18" x14ac:dyDescent="0.25">
      <c r="A216" s="1">
        <v>202</v>
      </c>
      <c r="B216" s="1">
        <v>10</v>
      </c>
      <c r="C216" s="1" t="str">
        <f>INDEX(DB_DI_SYS_NAMES[],7,2)</f>
        <v>MIV_AND_BYPASS</v>
      </c>
      <c r="D216" s="51" t="s">
        <v>3137</v>
      </c>
      <c r="E216" s="3" t="s">
        <v>6553</v>
      </c>
      <c r="F216" s="51" t="s">
        <v>216</v>
      </c>
      <c r="G216" s="51"/>
      <c r="L216" s="1" t="s">
        <v>89</v>
      </c>
      <c r="M216" s="1" t="s">
        <v>97</v>
      </c>
      <c r="N216" s="1" t="b">
        <v>0</v>
      </c>
      <c r="O216" s="1" t="b">
        <v>0</v>
      </c>
      <c r="P216" s="1">
        <v>-1</v>
      </c>
      <c r="Q216" s="1" t="str" cm="1">
        <f t="array" ref="Q216">IF(DB_DI[[#This Row],[ALM CONFIG]]=$AH$15,INDEX(DB_ALM[],DB_DI[[#This Row],[ALM ID]]+1,7),"")</f>
        <v/>
      </c>
      <c r="R216" s="1" t="str" cm="1">
        <f t="array" ref="R216">IF(DB_DI[[#This Row],[ALM CONFIG]]=$AH$15,INDEX(DB_ALM[],DB_DI[[#This Row],[ALM ID]]+1,8),"")</f>
        <v/>
      </c>
    </row>
    <row r="217" spans="1:18" x14ac:dyDescent="0.25">
      <c r="A217" s="1">
        <v>203</v>
      </c>
      <c r="B217" s="1">
        <v>11</v>
      </c>
      <c r="C217" s="1" t="str">
        <f>INDEX(DB_DI_SYS_NAMES[],7,2)</f>
        <v>MIV_AND_BYPASS</v>
      </c>
      <c r="D217" s="51" t="s">
        <v>4818</v>
      </c>
      <c r="E217" s="10" t="s">
        <v>6511</v>
      </c>
      <c r="F217" s="51" t="s">
        <v>6525</v>
      </c>
      <c r="G217" s="51"/>
      <c r="L217" s="1" t="s">
        <v>90</v>
      </c>
      <c r="M217" s="1" t="s">
        <v>97</v>
      </c>
      <c r="N217" s="1" t="b">
        <v>1</v>
      </c>
      <c r="O217" s="1" t="b">
        <v>1</v>
      </c>
      <c r="P217" s="1">
        <v>-1</v>
      </c>
      <c r="Q217" s="1" t="e" cm="1" vm="1">
        <f t="array" aca="1" ref="Q217" ca="1">IF(DB_DI[[#This Row],[ALM CONFIG]]=$AH$15,INDEX(DB_ALM[],DB_DI[[#This Row],[ALM ID]]+1,7),"")</f>
        <v>#VALUE!</v>
      </c>
      <c r="R217" s="1" t="e" cm="1" vm="1">
        <f t="array" aca="1" ref="R217" ca="1">IF(DB_DI[[#This Row],[ALM CONFIG]]=$AH$15,INDEX(DB_ALM[],DB_DI[[#This Row],[ALM ID]]+1,8),"")</f>
        <v>#VALUE!</v>
      </c>
    </row>
    <row r="218" spans="1:18" x14ac:dyDescent="0.25">
      <c r="A218" s="1">
        <v>204</v>
      </c>
      <c r="B218" s="1">
        <v>12</v>
      </c>
      <c r="C218" s="1" t="str">
        <f>INDEX(DB_DI_SYS_NAMES[],7,2)</f>
        <v>MIV_AND_BYPASS</v>
      </c>
      <c r="D218" s="51" t="s">
        <v>4819</v>
      </c>
      <c r="E218" s="51"/>
      <c r="F218" s="51"/>
      <c r="G218" s="51"/>
      <c r="L218" s="1" t="s">
        <v>93</v>
      </c>
      <c r="M218" s="1" t="s">
        <v>93</v>
      </c>
      <c r="N218" s="1" t="b">
        <v>0</v>
      </c>
      <c r="O218" s="1" t="b">
        <v>0</v>
      </c>
      <c r="P218" s="1">
        <v>-1</v>
      </c>
      <c r="Q218" s="1" t="str" cm="1">
        <f t="array" ref="Q218">IF(DB_DI[[#This Row],[ALM CONFIG]]=$AH$15,INDEX(DB_ALM[],DB_DI[[#This Row],[ALM ID]]+1,7),"")</f>
        <v/>
      </c>
      <c r="R218" s="1" t="str" cm="1">
        <f t="array" ref="R218">IF(DB_DI[[#This Row],[ALM CONFIG]]=$AH$15,INDEX(DB_ALM[],DB_DI[[#This Row],[ALM ID]]+1,8),"")</f>
        <v/>
      </c>
    </row>
    <row r="219" spans="1:18" x14ac:dyDescent="0.25">
      <c r="A219" s="1">
        <v>205</v>
      </c>
      <c r="B219" s="1">
        <v>13</v>
      </c>
      <c r="C219" s="1" t="str">
        <f>INDEX(DB_DI_SYS_NAMES[],7,2)</f>
        <v>MIV_AND_BYPASS</v>
      </c>
      <c r="D219" s="51" t="s">
        <v>4820</v>
      </c>
      <c r="E219" s="51"/>
      <c r="F219" s="51"/>
      <c r="G219" s="51"/>
      <c r="L219" s="1" t="s">
        <v>93</v>
      </c>
      <c r="M219" s="1" t="s">
        <v>93</v>
      </c>
      <c r="N219" s="1" t="b">
        <v>0</v>
      </c>
      <c r="O219" s="1" t="b">
        <v>0</v>
      </c>
      <c r="P219" s="1">
        <v>-1</v>
      </c>
      <c r="Q219" s="1" t="str" cm="1">
        <f t="array" ref="Q219">IF(DB_DI[[#This Row],[ALM CONFIG]]=$AH$15,INDEX(DB_ALM[],DB_DI[[#This Row],[ALM ID]]+1,7),"")</f>
        <v/>
      </c>
      <c r="R219" s="1" t="str" cm="1">
        <f t="array" ref="R219">IF(DB_DI[[#This Row],[ALM CONFIG]]=$AH$15,INDEX(DB_ALM[],DB_DI[[#This Row],[ALM ID]]+1,8),"")</f>
        <v/>
      </c>
    </row>
    <row r="220" spans="1:18" x14ac:dyDescent="0.25">
      <c r="A220" s="1">
        <v>206</v>
      </c>
      <c r="B220" s="1">
        <v>14</v>
      </c>
      <c r="C220" s="1" t="str">
        <f>INDEX(DB_DI_SYS_NAMES[],7,2)</f>
        <v>MIV_AND_BYPASS</v>
      </c>
      <c r="D220" s="51" t="s">
        <v>4821</v>
      </c>
      <c r="E220" s="10" t="s">
        <v>6511</v>
      </c>
      <c r="F220" s="51" t="s">
        <v>6526</v>
      </c>
      <c r="G220" s="51"/>
      <c r="L220" s="1" t="s">
        <v>89</v>
      </c>
      <c r="M220" s="1" t="s">
        <v>97</v>
      </c>
      <c r="N220" s="1" t="b">
        <v>0</v>
      </c>
      <c r="O220" s="1" t="b">
        <v>0</v>
      </c>
      <c r="P220" s="1">
        <v>-1</v>
      </c>
      <c r="Q220" s="1" t="str" cm="1">
        <f t="array" ref="Q220">IF(DB_DI[[#This Row],[ALM CONFIG]]=$AH$15,INDEX(DB_ALM[],DB_DI[[#This Row],[ALM ID]]+1,7),"")</f>
        <v/>
      </c>
      <c r="R220" s="1" t="str" cm="1">
        <f t="array" ref="R220">IF(DB_DI[[#This Row],[ALM CONFIG]]=$AH$15,INDEX(DB_ALM[],DB_DI[[#This Row],[ALM ID]]+1,8),"")</f>
        <v/>
      </c>
    </row>
    <row r="221" spans="1:18" x14ac:dyDescent="0.25">
      <c r="A221" s="1">
        <v>207</v>
      </c>
      <c r="B221" s="1">
        <v>15</v>
      </c>
      <c r="C221" s="1" t="str">
        <f>INDEX(DB_DI_SYS_NAMES[],7,2)</f>
        <v>MIV_AND_BYPASS</v>
      </c>
      <c r="D221" s="51" t="s">
        <v>4822</v>
      </c>
      <c r="E221" s="10" t="s">
        <v>6511</v>
      </c>
      <c r="F221" s="51" t="s">
        <v>6527</v>
      </c>
      <c r="G221" s="51"/>
      <c r="L221" s="1" t="s">
        <v>89</v>
      </c>
      <c r="M221" s="1" t="s">
        <v>97</v>
      </c>
      <c r="N221" s="1" t="b">
        <v>0</v>
      </c>
      <c r="O221" s="1" t="b">
        <v>0</v>
      </c>
      <c r="P221" s="1">
        <v>-1</v>
      </c>
      <c r="Q221" s="1" t="str" cm="1">
        <f t="array" ref="Q221">IF(DB_DI[[#This Row],[ALM CONFIG]]=$AH$15,INDEX(DB_ALM[],DB_DI[[#This Row],[ALM ID]]+1,7),"")</f>
        <v/>
      </c>
      <c r="R221" s="1" t="str" cm="1">
        <f t="array" ref="R221">IF(DB_DI[[#This Row],[ALM CONFIG]]=$AH$15,INDEX(DB_ALM[],DB_DI[[#This Row],[ALM ID]]+1,8),"")</f>
        <v/>
      </c>
    </row>
    <row r="222" spans="1:18" x14ac:dyDescent="0.25">
      <c r="A222" s="1">
        <v>208</v>
      </c>
      <c r="B222" s="1">
        <v>16</v>
      </c>
      <c r="C222" s="1" t="str">
        <f>INDEX(DB_DI_SYS_NAMES[],7,2)</f>
        <v>MIV_AND_BYPASS</v>
      </c>
      <c r="D222" s="51" t="s">
        <v>4823</v>
      </c>
      <c r="E222" s="3" t="s">
        <v>6553</v>
      </c>
      <c r="F222" s="51" t="s">
        <v>6559</v>
      </c>
      <c r="G222" s="51"/>
      <c r="L222" s="1" t="s">
        <v>89</v>
      </c>
      <c r="M222" s="1" t="s">
        <v>102</v>
      </c>
      <c r="N222" s="1" t="b">
        <v>1</v>
      </c>
      <c r="O222" s="1" t="b">
        <v>0</v>
      </c>
      <c r="P222" s="1">
        <v>-1</v>
      </c>
      <c r="Q222" s="1" t="e" cm="1" vm="1">
        <f t="array" aca="1" ref="Q222" ca="1">IF(DB_DI[[#This Row],[ALM CONFIG]]=$AH$15,INDEX(DB_ALM[],DB_DI[[#This Row],[ALM ID]]+1,7),"")</f>
        <v>#VALUE!</v>
      </c>
      <c r="R222" s="1" t="e" cm="1" vm="1">
        <f t="array" aca="1" ref="R222" ca="1">IF(DB_DI[[#This Row],[ALM CONFIG]]=$AH$15,INDEX(DB_ALM[],DB_DI[[#This Row],[ALM ID]]+1,8),"")</f>
        <v>#VALUE!</v>
      </c>
    </row>
    <row r="223" spans="1:18" x14ac:dyDescent="0.25">
      <c r="A223" s="1">
        <v>209</v>
      </c>
      <c r="B223" s="1">
        <v>17</v>
      </c>
      <c r="C223" s="1" t="str">
        <f>INDEX(DB_DI_SYS_NAMES[],7,2)</f>
        <v>MIV_AND_BYPASS</v>
      </c>
      <c r="D223" s="51" t="s">
        <v>4824</v>
      </c>
      <c r="E223" s="3" t="s">
        <v>6553</v>
      </c>
      <c r="F223" s="51" t="s">
        <v>6560</v>
      </c>
      <c r="G223" s="51"/>
      <c r="L223" s="1" t="s">
        <v>89</v>
      </c>
      <c r="M223" s="1" t="s">
        <v>102</v>
      </c>
      <c r="N223" s="1" t="b">
        <v>1</v>
      </c>
      <c r="O223" s="1" t="b">
        <v>0</v>
      </c>
      <c r="P223" s="1">
        <v>-1</v>
      </c>
      <c r="Q223" s="1" t="e" cm="1" vm="1">
        <f t="array" aca="1" ref="Q223" ca="1">IF(DB_DI[[#This Row],[ALM CONFIG]]=$AH$15,INDEX(DB_ALM[],DB_DI[[#This Row],[ALM ID]]+1,7),"")</f>
        <v>#VALUE!</v>
      </c>
      <c r="R223" s="1" t="e" cm="1" vm="1">
        <f t="array" aca="1" ref="R223" ca="1">IF(DB_DI[[#This Row],[ALM CONFIG]]=$AH$15,INDEX(DB_ALM[],DB_DI[[#This Row],[ALM ID]]+1,8),"")</f>
        <v>#VALUE!</v>
      </c>
    </row>
    <row r="224" spans="1:18" x14ac:dyDescent="0.25">
      <c r="A224" s="1">
        <v>210</v>
      </c>
      <c r="B224" s="1">
        <v>18</v>
      </c>
      <c r="C224" s="1" t="str">
        <f>INDEX(DB_DI_SYS_NAMES[],7,2)</f>
        <v>MIV_AND_BYPASS</v>
      </c>
      <c r="D224" s="51" t="s">
        <v>4825</v>
      </c>
      <c r="E224" s="3" t="s">
        <v>6553</v>
      </c>
      <c r="F224" s="51" t="s">
        <v>6561</v>
      </c>
      <c r="G224" s="51"/>
      <c r="L224" s="1" t="s">
        <v>89</v>
      </c>
      <c r="M224" s="1" t="s">
        <v>90</v>
      </c>
      <c r="N224" s="1" t="b">
        <v>1</v>
      </c>
      <c r="O224" s="1" t="b">
        <v>0</v>
      </c>
      <c r="P224" s="1">
        <v>-1</v>
      </c>
      <c r="Q224" s="1" t="e" cm="1" vm="1">
        <f t="array" aca="1" ref="Q224" ca="1">IF(DB_DI[[#This Row],[ALM CONFIG]]=$AH$15,INDEX(DB_ALM[],DB_DI[[#This Row],[ALM ID]]+1,7),"")</f>
        <v>#VALUE!</v>
      </c>
      <c r="R224" s="1" t="e" cm="1" vm="1">
        <f t="array" aca="1" ref="R224" ca="1">IF(DB_DI[[#This Row],[ALM CONFIG]]=$AH$15,INDEX(DB_ALM[],DB_DI[[#This Row],[ALM ID]]+1,8),"")</f>
        <v>#VALUE!</v>
      </c>
    </row>
    <row r="225" spans="1:18" x14ac:dyDescent="0.25">
      <c r="A225" s="1">
        <v>211</v>
      </c>
      <c r="B225" s="1">
        <v>19</v>
      </c>
      <c r="C225" s="1" t="str">
        <f>INDEX(DB_DI_SYS_NAMES[],7,2)</f>
        <v>MIV_AND_BYPASS</v>
      </c>
      <c r="D225" s="51" t="s">
        <v>4826</v>
      </c>
      <c r="E225" s="10" t="s">
        <v>6511</v>
      </c>
      <c r="F225" s="51" t="s">
        <v>6528</v>
      </c>
      <c r="G225" s="51"/>
      <c r="L225" s="1" t="s">
        <v>90</v>
      </c>
      <c r="M225" s="1" t="s">
        <v>97</v>
      </c>
      <c r="N225" s="1" t="b">
        <v>1</v>
      </c>
      <c r="O225" s="1" t="b">
        <v>1</v>
      </c>
      <c r="P225" s="1">
        <v>-1</v>
      </c>
      <c r="Q225" s="1" t="e" cm="1" vm="1">
        <f t="array" aca="1" ref="Q225" ca="1">IF(DB_DI[[#This Row],[ALM CONFIG]]=$AH$15,INDEX(DB_ALM[],DB_DI[[#This Row],[ALM ID]]+1,7),"")</f>
        <v>#VALUE!</v>
      </c>
      <c r="R225" s="1" t="e" cm="1" vm="1">
        <f t="array" aca="1" ref="R225" ca="1">IF(DB_DI[[#This Row],[ALM CONFIG]]=$AH$15,INDEX(DB_ALM[],DB_DI[[#This Row],[ALM ID]]+1,8),"")</f>
        <v>#VALUE!</v>
      </c>
    </row>
    <row r="226" spans="1:18" x14ac:dyDescent="0.25">
      <c r="A226" s="1">
        <v>212</v>
      </c>
      <c r="B226" s="1">
        <v>20</v>
      </c>
      <c r="C226" s="1" t="str">
        <f>INDEX(DB_DI_SYS_NAMES[],7,2)</f>
        <v>MIV_AND_BYPASS</v>
      </c>
      <c r="D226" s="51" t="s">
        <v>6419</v>
      </c>
      <c r="E226" s="51"/>
      <c r="F226" s="51"/>
      <c r="G226" s="51"/>
      <c r="I226" s="1" t="b">
        <v>1</v>
      </c>
      <c r="J226" s="1" t="s">
        <v>9</v>
      </c>
      <c r="K226" s="1">
        <v>7</v>
      </c>
      <c r="L226" s="1" t="s">
        <v>93</v>
      </c>
      <c r="M226" s="1" t="s">
        <v>93</v>
      </c>
      <c r="N226" s="1" t="b">
        <v>0</v>
      </c>
      <c r="O226" s="1" t="b">
        <v>0</v>
      </c>
      <c r="P226" s="1">
        <v>-1</v>
      </c>
      <c r="Q226" s="1" t="str" cm="1">
        <f t="array" ref="Q226">IF(DB_DI[[#This Row],[ALM CONFIG]]=$AH$15,INDEX(DB_ALM[],DB_DI[[#This Row],[ALM ID]]+1,7),"")</f>
        <v/>
      </c>
      <c r="R226" s="1" t="str" cm="1">
        <f t="array" ref="R226">IF(DB_DI[[#This Row],[ALM CONFIG]]=$AH$15,INDEX(DB_ALM[],DB_DI[[#This Row],[ALM ID]]+1,8),"")</f>
        <v/>
      </c>
    </row>
    <row r="227" spans="1:18" x14ac:dyDescent="0.25">
      <c r="A227" s="1">
        <v>213</v>
      </c>
      <c r="B227" s="1">
        <v>21</v>
      </c>
      <c r="C227" s="1" t="str">
        <f>INDEX(DB_DI_SYS_NAMES[],7,2)</f>
        <v>MIV_AND_BYPASS</v>
      </c>
      <c r="D227" s="51" t="s">
        <v>4827</v>
      </c>
      <c r="E227" s="51"/>
      <c r="F227" s="51"/>
      <c r="G227" s="51"/>
      <c r="L227" s="1" t="s">
        <v>93</v>
      </c>
      <c r="M227" s="1" t="s">
        <v>93</v>
      </c>
      <c r="N227" s="1" t="b">
        <v>0</v>
      </c>
      <c r="O227" s="1" t="b">
        <v>0</v>
      </c>
      <c r="P227" s="1">
        <v>-1</v>
      </c>
      <c r="Q227" s="1" t="str" cm="1">
        <f t="array" ref="Q227">IF(DB_DI[[#This Row],[ALM CONFIG]]=$AH$15,INDEX(DB_ALM[],DB_DI[[#This Row],[ALM ID]]+1,7),"")</f>
        <v/>
      </c>
      <c r="R227" s="1" t="str" cm="1">
        <f t="array" ref="R227">IF(DB_DI[[#This Row],[ALM CONFIG]]=$AH$15,INDEX(DB_ALM[],DB_DI[[#This Row],[ALM ID]]+1,8),"")</f>
        <v/>
      </c>
    </row>
    <row r="228" spans="1:18" x14ac:dyDescent="0.25">
      <c r="A228" s="1">
        <v>214</v>
      </c>
      <c r="B228" s="1">
        <v>22</v>
      </c>
      <c r="C228" s="1" t="str">
        <f>INDEX(DB_DI_SYS_NAMES[],7,2)</f>
        <v>MIV_AND_BYPASS</v>
      </c>
      <c r="D228" s="51" t="s">
        <v>6420</v>
      </c>
      <c r="E228" s="51"/>
      <c r="F228" s="51"/>
      <c r="G228" s="51"/>
      <c r="I228" s="1" t="b">
        <v>1</v>
      </c>
      <c r="J228" s="1" t="s">
        <v>6332</v>
      </c>
      <c r="K228" s="1">
        <v>8</v>
      </c>
      <c r="L228" s="1" t="s">
        <v>89</v>
      </c>
      <c r="M228" s="1" t="s">
        <v>97</v>
      </c>
      <c r="N228" s="1" t="b">
        <v>0</v>
      </c>
      <c r="O228" s="1" t="b">
        <v>0</v>
      </c>
      <c r="P228" s="1">
        <v>-1</v>
      </c>
      <c r="Q228" s="1" t="str" cm="1">
        <f t="array" ref="Q228">IF(DB_DI[[#This Row],[ALM CONFIG]]=$AH$15,INDEX(DB_ALM[],DB_DI[[#This Row],[ALM ID]]+1,7),"")</f>
        <v/>
      </c>
      <c r="R228" s="1" t="str" cm="1">
        <f t="array" ref="R228">IF(DB_DI[[#This Row],[ALM CONFIG]]=$AH$15,INDEX(DB_ALM[],DB_DI[[#This Row],[ALM ID]]+1,8),"")</f>
        <v/>
      </c>
    </row>
    <row r="229" spans="1:18" x14ac:dyDescent="0.25">
      <c r="A229" s="1">
        <v>215</v>
      </c>
      <c r="B229" s="1">
        <v>23</v>
      </c>
      <c r="C229" s="1" t="str">
        <f>INDEX(DB_DI_SYS_NAMES[],7,2)</f>
        <v>MIV_AND_BYPASS</v>
      </c>
      <c r="D229" s="51" t="s">
        <v>6421</v>
      </c>
      <c r="E229" s="51"/>
      <c r="F229" s="51"/>
      <c r="G229" s="51"/>
      <c r="I229" s="1" t="b">
        <v>1</v>
      </c>
      <c r="J229" s="1" t="s">
        <v>6332</v>
      </c>
      <c r="K229" s="1">
        <v>9</v>
      </c>
      <c r="L229" s="1" t="s">
        <v>89</v>
      </c>
      <c r="M229" s="1" t="s">
        <v>97</v>
      </c>
      <c r="N229" s="1" t="b">
        <v>0</v>
      </c>
      <c r="O229" s="1" t="b">
        <v>0</v>
      </c>
      <c r="P229" s="1">
        <v>-1</v>
      </c>
      <c r="Q229" s="1" t="str" cm="1">
        <f t="array" ref="Q229">IF(DB_DI[[#This Row],[ALM CONFIG]]=$AH$15,INDEX(DB_ALM[],DB_DI[[#This Row],[ALM ID]]+1,7),"")</f>
        <v/>
      </c>
      <c r="R229" s="1" t="str" cm="1">
        <f t="array" ref="R229">IF(DB_DI[[#This Row],[ALM CONFIG]]=$AH$15,INDEX(DB_ALM[],DB_DI[[#This Row],[ALM ID]]+1,8),"")</f>
        <v/>
      </c>
    </row>
    <row r="230" spans="1:18" x14ac:dyDescent="0.25">
      <c r="A230" s="1">
        <v>216</v>
      </c>
      <c r="B230" s="1">
        <v>24</v>
      </c>
      <c r="C230" s="1" t="str">
        <f>INDEX(DB_DI_SYS_NAMES[],7,2)</f>
        <v>MIV_AND_BYPASS</v>
      </c>
      <c r="D230" s="51" t="s">
        <v>6422</v>
      </c>
      <c r="E230" s="51"/>
      <c r="F230" s="51"/>
      <c r="G230" s="51"/>
      <c r="I230" s="1" t="b">
        <v>1</v>
      </c>
      <c r="J230" s="1" t="s">
        <v>6333</v>
      </c>
      <c r="K230" s="1">
        <v>5</v>
      </c>
      <c r="L230" s="1" t="s">
        <v>97</v>
      </c>
      <c r="M230" s="1" t="s">
        <v>90</v>
      </c>
      <c r="N230" s="1" t="b">
        <v>0</v>
      </c>
      <c r="O230" s="1" t="b">
        <v>0</v>
      </c>
      <c r="P230" s="1">
        <v>-1</v>
      </c>
      <c r="Q230" s="1" t="str" cm="1">
        <f t="array" ref="Q230">IF(DB_DI[[#This Row],[ALM CONFIG]]=$AH$15,INDEX(DB_ALM[],DB_DI[[#This Row],[ALM ID]]+1,7),"")</f>
        <v/>
      </c>
      <c r="R230" s="1" t="str" cm="1">
        <f t="array" ref="R230">IF(DB_DI[[#This Row],[ALM CONFIG]]=$AH$15,INDEX(DB_ALM[],DB_DI[[#This Row],[ALM ID]]+1,8),"")</f>
        <v/>
      </c>
    </row>
    <row r="231" spans="1:18" x14ac:dyDescent="0.25">
      <c r="A231" s="1">
        <v>217</v>
      </c>
      <c r="B231" s="1">
        <v>25</v>
      </c>
      <c r="C231" s="1" t="str">
        <f>INDEX(DB_DI_SYS_NAMES[],7,2)</f>
        <v>MIV_AND_BYPASS</v>
      </c>
      <c r="D231" s="51" t="s">
        <v>6423</v>
      </c>
      <c r="E231" s="51"/>
      <c r="F231" s="51"/>
      <c r="G231" s="51"/>
      <c r="I231" s="1" t="b">
        <v>1</v>
      </c>
      <c r="J231" s="1" t="s">
        <v>6335</v>
      </c>
      <c r="K231" s="1">
        <v>10</v>
      </c>
      <c r="L231" s="1" t="s">
        <v>93</v>
      </c>
      <c r="M231" s="1" t="s">
        <v>93</v>
      </c>
      <c r="N231" s="1" t="b">
        <v>0</v>
      </c>
      <c r="O231" s="1" t="b">
        <v>0</v>
      </c>
      <c r="P231" s="1">
        <v>-1</v>
      </c>
      <c r="Q231" s="1" t="str" cm="1">
        <f t="array" ref="Q231">IF(DB_DI[[#This Row],[ALM CONFIG]]=$AH$15,INDEX(DB_ALM[],DB_DI[[#This Row],[ALM ID]]+1,7),"")</f>
        <v/>
      </c>
      <c r="R231" s="1" t="str" cm="1">
        <f t="array" ref="R231">IF(DB_DI[[#This Row],[ALM CONFIG]]=$AH$15,INDEX(DB_ALM[],DB_DI[[#This Row],[ALM ID]]+1,8),"")</f>
        <v/>
      </c>
    </row>
    <row r="232" spans="1:18" x14ac:dyDescent="0.25">
      <c r="A232" s="1">
        <v>218</v>
      </c>
      <c r="B232" s="1">
        <v>26</v>
      </c>
      <c r="C232" s="1" t="str">
        <f>INDEX(DB_DI_SYS_NAMES[],7,2)</f>
        <v>MIV_AND_BYPASS</v>
      </c>
      <c r="D232" s="51" t="s">
        <v>6424</v>
      </c>
      <c r="E232" s="51"/>
      <c r="F232" s="51"/>
      <c r="G232" s="51"/>
      <c r="I232" s="1" t="b">
        <v>1</v>
      </c>
      <c r="J232" s="1" t="s">
        <v>6335</v>
      </c>
      <c r="K232" s="1">
        <v>11</v>
      </c>
      <c r="L232" s="1" t="s">
        <v>93</v>
      </c>
      <c r="M232" s="1" t="s">
        <v>93</v>
      </c>
      <c r="N232" s="1" t="b">
        <v>0</v>
      </c>
      <c r="O232" s="1" t="b">
        <v>0</v>
      </c>
      <c r="P232" s="1">
        <v>-1</v>
      </c>
      <c r="Q232" s="1" t="str" cm="1">
        <f t="array" ref="Q232">IF(DB_DI[[#This Row],[ALM CONFIG]]=$AH$15,INDEX(DB_ALM[],DB_DI[[#This Row],[ALM ID]]+1,7),"")</f>
        <v/>
      </c>
      <c r="R232" s="1" t="str" cm="1">
        <f t="array" ref="R232">IF(DB_DI[[#This Row],[ALM CONFIG]]=$AH$15,INDEX(DB_ALM[],DB_DI[[#This Row],[ALM ID]]+1,8),"")</f>
        <v/>
      </c>
    </row>
    <row r="233" spans="1:18" x14ac:dyDescent="0.25">
      <c r="A233" s="1">
        <v>219</v>
      </c>
      <c r="B233" s="1">
        <v>27</v>
      </c>
      <c r="C233" s="1" t="str">
        <f>INDEX(DB_DI_SYS_NAMES[],7,2)</f>
        <v>MIV_AND_BYPASS</v>
      </c>
      <c r="D233" s="51" t="s">
        <v>6425</v>
      </c>
      <c r="E233" s="51"/>
      <c r="F233" s="51"/>
      <c r="G233" s="51"/>
      <c r="I233" s="1" t="b">
        <v>1</v>
      </c>
      <c r="J233" s="1" t="s">
        <v>6335</v>
      </c>
      <c r="K233" s="1">
        <v>12</v>
      </c>
      <c r="L233" s="1" t="s">
        <v>93</v>
      </c>
      <c r="M233" s="1" t="s">
        <v>93</v>
      </c>
      <c r="N233" s="1" t="b">
        <v>0</v>
      </c>
      <c r="O233" s="1" t="b">
        <v>0</v>
      </c>
      <c r="P233" s="1">
        <v>-1</v>
      </c>
      <c r="Q233" s="1" t="str" cm="1">
        <f t="array" ref="Q233">IF(DB_DI[[#This Row],[ALM CONFIG]]=$AH$15,INDEX(DB_ALM[],DB_DI[[#This Row],[ALM ID]]+1,7),"")</f>
        <v/>
      </c>
      <c r="R233" s="1" t="str" cm="1">
        <f t="array" ref="R233">IF(DB_DI[[#This Row],[ALM CONFIG]]=$AH$15,INDEX(DB_ALM[],DB_DI[[#This Row],[ALM ID]]+1,8),"")</f>
        <v/>
      </c>
    </row>
    <row r="234" spans="1:18" x14ac:dyDescent="0.25">
      <c r="A234" s="1">
        <v>220</v>
      </c>
      <c r="B234" s="1">
        <v>28</v>
      </c>
      <c r="C234" s="1" t="str">
        <f>INDEX(DB_DI_SYS_NAMES[],7,2)</f>
        <v>MIV_AND_BYPASS</v>
      </c>
      <c r="D234" s="51" t="s">
        <v>6426</v>
      </c>
      <c r="E234" s="51"/>
      <c r="F234" s="51"/>
      <c r="G234" s="51"/>
      <c r="I234" s="1" t="b">
        <v>1</v>
      </c>
      <c r="J234" s="1" t="s">
        <v>6335</v>
      </c>
      <c r="K234" s="1">
        <v>13</v>
      </c>
      <c r="L234" s="1" t="s">
        <v>93</v>
      </c>
      <c r="M234" s="1" t="s">
        <v>93</v>
      </c>
      <c r="N234" s="1" t="b">
        <v>0</v>
      </c>
      <c r="O234" s="1" t="b">
        <v>0</v>
      </c>
      <c r="P234" s="1">
        <v>-1</v>
      </c>
      <c r="Q234" s="1" t="str" cm="1">
        <f t="array" ref="Q234">IF(DB_DI[[#This Row],[ALM CONFIG]]=$AH$15,INDEX(DB_ALM[],DB_DI[[#This Row],[ALM ID]]+1,7),"")</f>
        <v/>
      </c>
      <c r="R234" s="1" t="str" cm="1">
        <f t="array" ref="R234">IF(DB_DI[[#This Row],[ALM CONFIG]]=$AH$15,INDEX(DB_ALM[],DB_DI[[#This Row],[ALM ID]]+1,8),"")</f>
        <v/>
      </c>
    </row>
    <row r="235" spans="1:18" x14ac:dyDescent="0.25">
      <c r="A235" s="1">
        <v>221</v>
      </c>
      <c r="B235" s="1">
        <v>29</v>
      </c>
      <c r="C235" s="1" t="str">
        <f>INDEX(DB_DI_SYS_NAMES[],7,2)</f>
        <v>MIV_AND_BYPASS</v>
      </c>
      <c r="D235" s="51" t="s">
        <v>6427</v>
      </c>
      <c r="E235" s="51"/>
      <c r="F235" s="51"/>
      <c r="G235" s="51"/>
      <c r="I235" s="1" t="b">
        <v>1</v>
      </c>
      <c r="J235" s="1" t="s">
        <v>6336</v>
      </c>
      <c r="K235" s="1">
        <v>10</v>
      </c>
      <c r="L235" s="1" t="s">
        <v>93</v>
      </c>
      <c r="M235" s="1" t="s">
        <v>93</v>
      </c>
      <c r="N235" s="1" t="b">
        <v>0</v>
      </c>
      <c r="O235" s="1" t="b">
        <v>0</v>
      </c>
      <c r="P235" s="1">
        <v>-1</v>
      </c>
      <c r="Q235" s="1" t="str" cm="1">
        <f t="array" ref="Q235">IF(DB_DI[[#This Row],[ALM CONFIG]]=$AH$15,INDEX(DB_ALM[],DB_DI[[#This Row],[ALM ID]]+1,7),"")</f>
        <v/>
      </c>
      <c r="R235" s="1" t="str" cm="1">
        <f t="array" ref="R235">IF(DB_DI[[#This Row],[ALM CONFIG]]=$AH$15,INDEX(DB_ALM[],DB_DI[[#This Row],[ALM ID]]+1,8),"")</f>
        <v/>
      </c>
    </row>
    <row r="236" spans="1:18" x14ac:dyDescent="0.25">
      <c r="A236" s="1">
        <v>222</v>
      </c>
      <c r="B236" s="1">
        <v>30</v>
      </c>
      <c r="C236" s="1" t="str">
        <f>INDEX(DB_DI_SYS_NAMES[],7,2)</f>
        <v>MIV_AND_BYPASS</v>
      </c>
      <c r="D236" s="51" t="s">
        <v>6428</v>
      </c>
      <c r="E236" s="51"/>
      <c r="F236" s="51"/>
      <c r="G236" s="51"/>
      <c r="I236" s="1" t="b">
        <v>1</v>
      </c>
      <c r="J236" s="1" t="s">
        <v>6336</v>
      </c>
      <c r="K236" s="1">
        <v>11</v>
      </c>
      <c r="L236" s="1" t="s">
        <v>93</v>
      </c>
      <c r="M236" s="1" t="s">
        <v>93</v>
      </c>
      <c r="N236" s="1" t="b">
        <v>0</v>
      </c>
      <c r="O236" s="1" t="b">
        <v>0</v>
      </c>
      <c r="P236" s="1">
        <v>-1</v>
      </c>
      <c r="Q236" s="1" t="str" cm="1">
        <f t="array" ref="Q236">IF(DB_DI[[#This Row],[ALM CONFIG]]=$AH$15,INDEX(DB_ALM[],DB_DI[[#This Row],[ALM ID]]+1,7),"")</f>
        <v/>
      </c>
      <c r="R236" s="1" t="str" cm="1">
        <f t="array" ref="R236">IF(DB_DI[[#This Row],[ALM CONFIG]]=$AH$15,INDEX(DB_ALM[],DB_DI[[#This Row],[ALM ID]]+1,8),"")</f>
        <v/>
      </c>
    </row>
    <row r="237" spans="1:18" s="5" customFormat="1" ht="15.75" thickBot="1" x14ac:dyDescent="0.3">
      <c r="A237" s="5">
        <v>223</v>
      </c>
      <c r="B237" s="5">
        <v>31</v>
      </c>
      <c r="C237" s="5" t="str">
        <f>INDEX(DB_DI_SYS_NAMES[],7,2)</f>
        <v>MIV_AND_BYPASS</v>
      </c>
      <c r="D237" s="33" t="s">
        <v>6429</v>
      </c>
      <c r="E237" s="33"/>
      <c r="F237" s="33"/>
      <c r="G237" s="33"/>
      <c r="I237" s="5" t="b">
        <v>1</v>
      </c>
      <c r="J237" s="5" t="s">
        <v>6337</v>
      </c>
      <c r="K237" s="5">
        <v>1</v>
      </c>
      <c r="L237" s="5" t="s">
        <v>93</v>
      </c>
      <c r="M237" s="5" t="s">
        <v>93</v>
      </c>
      <c r="N237" s="5" t="b">
        <v>0</v>
      </c>
      <c r="O237" s="5" t="b">
        <v>0</v>
      </c>
      <c r="P237" s="5">
        <v>-1</v>
      </c>
      <c r="Q237" s="5" t="str" cm="1">
        <f t="array" ref="Q237">IF(DB_DI[[#This Row],[ALM CONFIG]]=$AH$15,INDEX(DB_ALM[],DB_DI[[#This Row],[ALM ID]]+1,7),"")</f>
        <v/>
      </c>
      <c r="R237" s="5" t="str" cm="1">
        <f t="array" ref="R237">IF(DB_DI[[#This Row],[ALM CONFIG]]=$AH$15,INDEX(DB_ALM[],DB_DI[[#This Row],[ALM ID]]+1,8),"")</f>
        <v/>
      </c>
    </row>
    <row r="238" spans="1:18" s="5" customFormat="1" ht="15.75" thickBot="1" x14ac:dyDescent="0.3">
      <c r="A238" s="1">
        <v>224</v>
      </c>
      <c r="B238" s="1">
        <v>0</v>
      </c>
      <c r="C238" s="1" t="str">
        <f>INDEX(DB_DI_SYS_NAMES[],8,2)</f>
        <v>HPU_SYS</v>
      </c>
      <c r="D238" s="3" t="s">
        <v>219</v>
      </c>
      <c r="E238" s="3" t="s">
        <v>4901</v>
      </c>
      <c r="F238" s="3" t="s">
        <v>6567</v>
      </c>
      <c r="G238" s="3"/>
      <c r="H238" s="1"/>
      <c r="I238" s="1"/>
      <c r="J238" s="1"/>
      <c r="K238" s="1"/>
      <c r="L238" s="1" t="s">
        <v>89</v>
      </c>
      <c r="M238" s="1" t="s">
        <v>102</v>
      </c>
      <c r="N238" s="1" t="b">
        <v>1</v>
      </c>
      <c r="O238" s="1" t="b">
        <v>0</v>
      </c>
      <c r="P238" s="1">
        <v>-1</v>
      </c>
      <c r="Q238" s="1" t="e" cm="1" vm="1">
        <f t="array" aca="1" ref="Q238" ca="1">IF(DB_DI[[#This Row],[ALM CONFIG]]=$AH$15,INDEX(DB_ALM[],DB_DI[[#This Row],[ALM ID]]+1,7),"")</f>
        <v>#VALUE!</v>
      </c>
      <c r="R238" s="1" t="e" cm="1" vm="1">
        <f t="array" aca="1" ref="R238" ca="1">IF(DB_DI[[#This Row],[ALM CONFIG]]=$AH$15,INDEX(DB_ALM[],DB_DI[[#This Row],[ALM ID]]+1,8),"")</f>
        <v>#VALUE!</v>
      </c>
    </row>
    <row r="239" spans="1:18" x14ac:dyDescent="0.25">
      <c r="A239" s="1">
        <v>225</v>
      </c>
      <c r="B239" s="1">
        <v>1</v>
      </c>
      <c r="C239" s="1" t="str">
        <f>INDEX(DB_DI_SYS_NAMES[],8,2)</f>
        <v>HPU_SYS</v>
      </c>
      <c r="D239" s="3" t="s">
        <v>220</v>
      </c>
      <c r="E239" s="3" t="s">
        <v>4901</v>
      </c>
      <c r="F239" s="3" t="s">
        <v>5171</v>
      </c>
      <c r="G239" s="3"/>
      <c r="L239" s="1" t="s">
        <v>89</v>
      </c>
      <c r="M239" s="1" t="s">
        <v>90</v>
      </c>
      <c r="N239" s="1" t="b">
        <v>0</v>
      </c>
      <c r="O239" s="1" t="b">
        <v>0</v>
      </c>
      <c r="P239" s="1">
        <v>-1</v>
      </c>
      <c r="Q239" s="1" t="str" cm="1">
        <f t="array" ref="Q239">IF(DB_DI[[#This Row],[ALM CONFIG]]=$AH$15,INDEX(DB_ALM[],DB_DI[[#This Row],[ALM ID]]+1,7),"")</f>
        <v/>
      </c>
      <c r="R239" s="1" t="str" cm="1">
        <f t="array" ref="R239">IF(DB_DI[[#This Row],[ALM CONFIG]]=$AH$15,INDEX(DB_ALM[],DB_DI[[#This Row],[ALM ID]]+1,8),"")</f>
        <v/>
      </c>
    </row>
    <row r="240" spans="1:18" x14ac:dyDescent="0.25">
      <c r="A240" s="1">
        <v>226</v>
      </c>
      <c r="B240" s="1">
        <v>2</v>
      </c>
      <c r="C240" s="1" t="str">
        <f>INDEX(DB_DI_SYS_NAMES[],8,2)</f>
        <v>HPU_SYS</v>
      </c>
      <c r="D240" s="3" t="s">
        <v>221</v>
      </c>
      <c r="E240" s="3"/>
      <c r="F240" s="3"/>
      <c r="G240" s="3"/>
      <c r="L240" s="1" t="s">
        <v>93</v>
      </c>
      <c r="M240" s="1" t="s">
        <v>93</v>
      </c>
      <c r="N240" s="1" t="b">
        <v>0</v>
      </c>
      <c r="O240" s="1" t="b">
        <v>0</v>
      </c>
      <c r="P240" s="1">
        <v>-1</v>
      </c>
      <c r="Q240" s="1" t="str" cm="1">
        <f t="array" ref="Q240">IF(DB_DI[[#This Row],[ALM CONFIG]]=$AH$15,INDEX(DB_ALM[],DB_DI[[#This Row],[ALM ID]]+1,7),"")</f>
        <v/>
      </c>
      <c r="R240" s="1" t="str" cm="1">
        <f t="array" ref="R240">IF(DB_DI[[#This Row],[ALM CONFIG]]=$AH$15,INDEX(DB_ALM[],DB_DI[[#This Row],[ALM ID]]+1,8),"")</f>
        <v/>
      </c>
    </row>
    <row r="241" spans="1:18" x14ac:dyDescent="0.25">
      <c r="A241" s="1">
        <v>227</v>
      </c>
      <c r="B241" s="1">
        <v>3</v>
      </c>
      <c r="C241" s="1" t="str">
        <f>INDEX(DB_DI_SYS_NAMES[],8,2)</f>
        <v>HPU_SYS</v>
      </c>
      <c r="D241" s="3" t="s">
        <v>222</v>
      </c>
      <c r="E241" s="3" t="s">
        <v>4901</v>
      </c>
      <c r="F241" s="3" t="s">
        <v>5172</v>
      </c>
      <c r="G241" s="3"/>
      <c r="L241" s="1" t="s">
        <v>89</v>
      </c>
      <c r="M241" s="1" t="s">
        <v>90</v>
      </c>
      <c r="N241" s="1" t="b">
        <v>0</v>
      </c>
      <c r="O241" s="1" t="b">
        <v>0</v>
      </c>
      <c r="P241" s="1">
        <v>-1</v>
      </c>
      <c r="Q241" s="1" t="str" cm="1">
        <f t="array" ref="Q241">IF(DB_DI[[#This Row],[ALM CONFIG]]=$AH$15,INDEX(DB_ALM[],DB_DI[[#This Row],[ALM ID]]+1,7),"")</f>
        <v/>
      </c>
      <c r="R241" s="1" t="str" cm="1">
        <f t="array" ref="R241">IF(DB_DI[[#This Row],[ALM CONFIG]]=$AH$15,INDEX(DB_ALM[],DB_DI[[#This Row],[ALM ID]]+1,8),"")</f>
        <v/>
      </c>
    </row>
    <row r="242" spans="1:18" x14ac:dyDescent="0.25">
      <c r="A242" s="1">
        <v>228</v>
      </c>
      <c r="B242" s="1">
        <v>4</v>
      </c>
      <c r="C242" s="1" t="str">
        <f>INDEX(DB_DI_SYS_NAMES[],8,2)</f>
        <v>HPU_SYS</v>
      </c>
      <c r="D242" s="3" t="s">
        <v>223</v>
      </c>
      <c r="E242" s="3" t="s">
        <v>4901</v>
      </c>
      <c r="F242" s="3" t="s">
        <v>6566</v>
      </c>
      <c r="G242" s="3"/>
      <c r="L242" s="1" t="s">
        <v>90</v>
      </c>
      <c r="M242" s="1" t="s">
        <v>97</v>
      </c>
      <c r="N242" s="1" t="b">
        <v>0</v>
      </c>
      <c r="O242" s="1" t="b">
        <v>0</v>
      </c>
      <c r="P242" s="1">
        <v>-1</v>
      </c>
      <c r="Q242" s="1" t="str" cm="1">
        <f t="array" ref="Q242">IF(DB_DI[[#This Row],[ALM CONFIG]]=$AH$15,INDEX(DB_ALM[],DB_DI[[#This Row],[ALM ID]]+1,7),"")</f>
        <v/>
      </c>
      <c r="R242" s="1" t="str" cm="1">
        <f t="array" ref="R242">IF(DB_DI[[#This Row],[ALM CONFIG]]=$AH$15,INDEX(DB_ALM[],DB_DI[[#This Row],[ALM ID]]+1,8),"")</f>
        <v/>
      </c>
    </row>
    <row r="243" spans="1:18" x14ac:dyDescent="0.25">
      <c r="A243" s="1">
        <v>229</v>
      </c>
      <c r="B243" s="1">
        <v>5</v>
      </c>
      <c r="C243" s="1" t="str">
        <f>INDEX(DB_DI_SYS_NAMES[],8,2)</f>
        <v>HPU_SYS</v>
      </c>
      <c r="D243" s="3" t="s">
        <v>225</v>
      </c>
      <c r="E243" s="3"/>
      <c r="F243" s="3"/>
      <c r="G243" s="3"/>
      <c r="L243" s="1" t="s">
        <v>89</v>
      </c>
      <c r="M243" s="1" t="s">
        <v>97</v>
      </c>
      <c r="N243" s="1" t="b">
        <v>0</v>
      </c>
      <c r="O243" s="1" t="b">
        <v>0</v>
      </c>
      <c r="P243" s="1">
        <v>-1</v>
      </c>
      <c r="Q243" s="1" t="str" cm="1">
        <f t="array" ref="Q243">IF(DB_DI[[#This Row],[ALM CONFIG]]=$AH$15,INDEX(DB_ALM[],DB_DI[[#This Row],[ALM ID]]+1,7),"")</f>
        <v/>
      </c>
      <c r="R243" s="1" t="str" cm="1">
        <f t="array" ref="R243">IF(DB_DI[[#This Row],[ALM CONFIG]]=$AH$15,INDEX(DB_ALM[],DB_DI[[#This Row],[ALM ID]]+1,8),"")</f>
        <v/>
      </c>
    </row>
    <row r="244" spans="1:18" x14ac:dyDescent="0.25">
      <c r="A244" s="1">
        <v>230</v>
      </c>
      <c r="B244" s="1">
        <v>6</v>
      </c>
      <c r="C244" s="1" t="str">
        <f>INDEX(DB_DI_SYS_NAMES[],8,2)</f>
        <v>HPU_SYS</v>
      </c>
      <c r="D244" s="3" t="s">
        <v>226</v>
      </c>
      <c r="E244" s="3"/>
      <c r="F244" s="3"/>
      <c r="G244" s="3"/>
      <c r="L244" s="1" t="s">
        <v>89</v>
      </c>
      <c r="M244" s="1" t="s">
        <v>97</v>
      </c>
      <c r="N244" s="1" t="b">
        <v>0</v>
      </c>
      <c r="O244" s="1" t="b">
        <v>0</v>
      </c>
      <c r="P244" s="1">
        <v>-1</v>
      </c>
      <c r="Q244" s="1" t="str" cm="1">
        <f t="array" ref="Q244">IF(DB_DI[[#This Row],[ALM CONFIG]]=$AH$15,INDEX(DB_ALM[],DB_DI[[#This Row],[ALM ID]]+1,7),"")</f>
        <v/>
      </c>
      <c r="R244" s="1" t="str" cm="1">
        <f t="array" ref="R244">IF(DB_DI[[#This Row],[ALM CONFIG]]=$AH$15,INDEX(DB_ALM[],DB_DI[[#This Row],[ALM ID]]+1,8),"")</f>
        <v/>
      </c>
    </row>
    <row r="245" spans="1:18" x14ac:dyDescent="0.25">
      <c r="A245" s="1">
        <v>231</v>
      </c>
      <c r="B245" s="1">
        <v>7</v>
      </c>
      <c r="C245" s="1" t="str">
        <f>INDEX(DB_DI_SYS_NAMES[],8,2)</f>
        <v>HPU_SYS</v>
      </c>
      <c r="D245" s="3" t="s">
        <v>227</v>
      </c>
      <c r="E245" s="3"/>
      <c r="F245" s="3" t="s">
        <v>228</v>
      </c>
      <c r="G245" s="3"/>
      <c r="L245" s="1" t="s">
        <v>97</v>
      </c>
      <c r="M245" s="1" t="s">
        <v>89</v>
      </c>
      <c r="N245" s="1" t="b">
        <v>0</v>
      </c>
      <c r="O245" s="1" t="b">
        <v>0</v>
      </c>
      <c r="P245" s="1">
        <v>-1</v>
      </c>
      <c r="Q245" s="1" t="str" cm="1">
        <f t="array" ref="Q245">IF(DB_DI[[#This Row],[ALM CONFIG]]=$AH$15,INDEX(DB_ALM[],DB_DI[[#This Row],[ALM ID]]+1,7),"")</f>
        <v/>
      </c>
      <c r="R245" s="1" t="str" cm="1">
        <f t="array" ref="R245">IF(DB_DI[[#This Row],[ALM CONFIG]]=$AH$15,INDEX(DB_ALM[],DB_DI[[#This Row],[ALM ID]]+1,8),"")</f>
        <v/>
      </c>
    </row>
    <row r="246" spans="1:18" x14ac:dyDescent="0.25">
      <c r="A246" s="1">
        <v>232</v>
      </c>
      <c r="B246" s="1">
        <v>8</v>
      </c>
      <c r="C246" s="1" t="str">
        <f>INDEX(DB_DI_SYS_NAMES[],8,2)</f>
        <v>HPU_SYS</v>
      </c>
      <c r="D246" s="3" t="s">
        <v>229</v>
      </c>
      <c r="E246" s="3"/>
      <c r="F246" s="3" t="s">
        <v>230</v>
      </c>
      <c r="G246" s="3"/>
      <c r="L246" s="1" t="s">
        <v>90</v>
      </c>
      <c r="M246" s="1" t="s">
        <v>97</v>
      </c>
      <c r="N246" s="1" t="b">
        <v>0</v>
      </c>
      <c r="O246" s="1" t="b">
        <v>0</v>
      </c>
      <c r="P246" s="1">
        <v>-1</v>
      </c>
      <c r="Q246" s="1" t="str" cm="1">
        <f t="array" ref="Q246">IF(DB_DI[[#This Row],[ALM CONFIG]]=$AH$15,INDEX(DB_ALM[],DB_DI[[#This Row],[ALM ID]]+1,7),"")</f>
        <v/>
      </c>
      <c r="R246" s="1" t="str" cm="1">
        <f t="array" ref="R246">IF(DB_DI[[#This Row],[ALM CONFIG]]=$AH$15,INDEX(DB_ALM[],DB_DI[[#This Row],[ALM ID]]+1,8),"")</f>
        <v/>
      </c>
    </row>
    <row r="247" spans="1:18" x14ac:dyDescent="0.25">
      <c r="A247" s="1">
        <v>233</v>
      </c>
      <c r="B247" s="1">
        <v>9</v>
      </c>
      <c r="C247" s="1" t="str">
        <f>INDEX(DB_DI_SYS_NAMES[],8,2)</f>
        <v>HPU_SYS</v>
      </c>
      <c r="D247" s="3" t="s">
        <v>231</v>
      </c>
      <c r="E247" s="3" t="s">
        <v>4901</v>
      </c>
      <c r="F247" s="3" t="s">
        <v>1904</v>
      </c>
      <c r="G247" s="3"/>
      <c r="L247" s="1" t="s">
        <v>97</v>
      </c>
      <c r="M247" s="1" t="s">
        <v>90</v>
      </c>
      <c r="N247" s="1" t="b">
        <v>1</v>
      </c>
      <c r="O247" s="1" t="b">
        <v>0</v>
      </c>
      <c r="P247" s="1">
        <v>-1</v>
      </c>
      <c r="Q247" s="1" t="e" cm="1" vm="1">
        <f t="array" aca="1" ref="Q247" ca="1">IF(DB_DI[[#This Row],[ALM CONFIG]]=$AH$15,INDEX(DB_ALM[],DB_DI[[#This Row],[ALM ID]]+1,7),"")</f>
        <v>#VALUE!</v>
      </c>
      <c r="R247" s="1" t="e" cm="1" vm="1">
        <f t="array" aca="1" ref="R247" ca="1">IF(DB_DI[[#This Row],[ALM CONFIG]]=$AH$15,INDEX(DB_ALM[],DB_DI[[#This Row],[ALM ID]]+1,8),"")</f>
        <v>#VALUE!</v>
      </c>
    </row>
    <row r="248" spans="1:18" x14ac:dyDescent="0.25">
      <c r="A248" s="1">
        <v>234</v>
      </c>
      <c r="B248" s="1">
        <v>10</v>
      </c>
      <c r="C248" s="1" t="str">
        <f>INDEX(DB_DI_SYS_NAMES[],8,2)</f>
        <v>HPU_SYS</v>
      </c>
      <c r="D248" s="3" t="s">
        <v>232</v>
      </c>
      <c r="E248" s="3" t="s">
        <v>4901</v>
      </c>
      <c r="F248" s="3" t="s">
        <v>5174</v>
      </c>
      <c r="G248" s="3"/>
      <c r="L248" s="1" t="s">
        <v>97</v>
      </c>
      <c r="M248" s="1" t="s">
        <v>90</v>
      </c>
      <c r="N248" s="1" t="b">
        <v>0</v>
      </c>
      <c r="O248" s="1" t="b">
        <v>0</v>
      </c>
      <c r="P248" s="1">
        <v>-1</v>
      </c>
      <c r="Q248" s="1" t="str" cm="1">
        <f t="array" ref="Q248">IF(DB_DI[[#This Row],[ALM CONFIG]]=$AH$15,INDEX(DB_ALM[],DB_DI[[#This Row],[ALM ID]]+1,7),"")</f>
        <v/>
      </c>
      <c r="R248" s="1" t="str" cm="1">
        <f t="array" ref="R248">IF(DB_DI[[#This Row],[ALM CONFIG]]=$AH$15,INDEX(DB_ALM[],DB_DI[[#This Row],[ALM ID]]+1,8),"")</f>
        <v/>
      </c>
    </row>
    <row r="249" spans="1:18" x14ac:dyDescent="0.25">
      <c r="A249" s="1">
        <v>235</v>
      </c>
      <c r="B249" s="1">
        <v>11</v>
      </c>
      <c r="C249" s="1" t="str">
        <f>INDEX(DB_DI_SYS_NAMES[],8,2)</f>
        <v>HPU_SYS</v>
      </c>
      <c r="D249" s="3" t="s">
        <v>233</v>
      </c>
      <c r="E249" s="3"/>
      <c r="F249" s="3"/>
      <c r="G249" s="3"/>
      <c r="L249" s="1" t="s">
        <v>93</v>
      </c>
      <c r="M249" s="1" t="s">
        <v>93</v>
      </c>
      <c r="N249" s="1" t="b">
        <v>0</v>
      </c>
      <c r="O249" s="1" t="b">
        <v>0</v>
      </c>
      <c r="P249" s="1">
        <v>-1</v>
      </c>
      <c r="Q249" s="1" t="str" cm="1">
        <f t="array" ref="Q249">IF(DB_DI[[#This Row],[ALM CONFIG]]=$AH$15,INDEX(DB_ALM[],DB_DI[[#This Row],[ALM ID]]+1,7),"")</f>
        <v/>
      </c>
      <c r="R249" s="1" t="str" cm="1">
        <f t="array" ref="R249">IF(DB_DI[[#This Row],[ALM CONFIG]]=$AH$15,INDEX(DB_ALM[],DB_DI[[#This Row],[ALM ID]]+1,8),"")</f>
        <v/>
      </c>
    </row>
    <row r="250" spans="1:18" x14ac:dyDescent="0.25">
      <c r="A250" s="1">
        <v>236</v>
      </c>
      <c r="B250" s="1">
        <v>12</v>
      </c>
      <c r="C250" s="1" t="str">
        <f>INDEX(DB_DI_SYS_NAMES[],8,2)</f>
        <v>HPU_SYS</v>
      </c>
      <c r="D250" s="3" t="s">
        <v>234</v>
      </c>
      <c r="E250" s="3"/>
      <c r="F250" s="3"/>
      <c r="G250" s="3"/>
      <c r="L250" s="1" t="s">
        <v>97</v>
      </c>
      <c r="M250" s="1" t="s">
        <v>90</v>
      </c>
      <c r="N250" s="1" t="b">
        <v>0</v>
      </c>
      <c r="O250" s="1" t="b">
        <v>0</v>
      </c>
      <c r="P250" s="1">
        <v>-1</v>
      </c>
      <c r="Q250" s="1" t="str" cm="1">
        <f t="array" ref="Q250">IF(DB_DI[[#This Row],[ALM CONFIG]]=$AH$15,INDEX(DB_ALM[],DB_DI[[#This Row],[ALM ID]]+1,7),"")</f>
        <v/>
      </c>
      <c r="R250" s="1" t="str" cm="1">
        <f t="array" ref="R250">IF(DB_DI[[#This Row],[ALM CONFIG]]=$AH$15,INDEX(DB_ALM[],DB_DI[[#This Row],[ALM ID]]+1,8),"")</f>
        <v/>
      </c>
    </row>
    <row r="251" spans="1:18" x14ac:dyDescent="0.25">
      <c r="A251" s="1">
        <v>237</v>
      </c>
      <c r="B251" s="1">
        <v>13</v>
      </c>
      <c r="C251" s="1" t="str">
        <f>INDEX(DB_DI_SYS_NAMES[],8,2)</f>
        <v>HPU_SYS</v>
      </c>
      <c r="D251" s="3" t="s">
        <v>235</v>
      </c>
      <c r="E251" s="3" t="s">
        <v>4901</v>
      </c>
      <c r="F251" s="3" t="s">
        <v>5175</v>
      </c>
      <c r="G251" s="3"/>
      <c r="L251" s="1" t="s">
        <v>97</v>
      </c>
      <c r="M251" s="1" t="s">
        <v>90</v>
      </c>
      <c r="N251" s="1" t="b">
        <v>0</v>
      </c>
      <c r="O251" s="1" t="b">
        <v>0</v>
      </c>
      <c r="P251" s="1">
        <v>-1</v>
      </c>
      <c r="Q251" s="1" t="str" cm="1">
        <f t="array" ref="Q251">IF(DB_DI[[#This Row],[ALM CONFIG]]=$AH$15,INDEX(DB_ALM[],DB_DI[[#This Row],[ALM ID]]+1,7),"")</f>
        <v/>
      </c>
      <c r="R251" s="1" t="str" cm="1">
        <f t="array" ref="R251">IF(DB_DI[[#This Row],[ALM CONFIG]]=$AH$15,INDEX(DB_ALM[],DB_DI[[#This Row],[ALM ID]]+1,8),"")</f>
        <v/>
      </c>
    </row>
    <row r="252" spans="1:18" x14ac:dyDescent="0.25">
      <c r="A252" s="1">
        <v>238</v>
      </c>
      <c r="B252" s="1">
        <v>14</v>
      </c>
      <c r="C252" s="1" t="str">
        <f>INDEX(DB_DI_SYS_NAMES[],8,2)</f>
        <v>HPU_SYS</v>
      </c>
      <c r="D252" s="3" t="s">
        <v>236</v>
      </c>
      <c r="E252" s="3"/>
      <c r="F252" s="3"/>
      <c r="G252" s="3"/>
      <c r="L252" s="1" t="s">
        <v>93</v>
      </c>
      <c r="M252" s="1" t="s">
        <v>93</v>
      </c>
      <c r="N252" s="1" t="b">
        <v>0</v>
      </c>
      <c r="O252" s="1" t="b">
        <v>0</v>
      </c>
      <c r="P252" s="1">
        <v>-1</v>
      </c>
      <c r="Q252" s="1" t="str" cm="1">
        <f t="array" ref="Q252">IF(DB_DI[[#This Row],[ALM CONFIG]]=$AH$15,INDEX(DB_ALM[],DB_DI[[#This Row],[ALM ID]]+1,7),"")</f>
        <v/>
      </c>
      <c r="R252" s="1" t="str" cm="1">
        <f t="array" ref="R252">IF(DB_DI[[#This Row],[ALM CONFIG]]=$AH$15,INDEX(DB_ALM[],DB_DI[[#This Row],[ALM ID]]+1,8),"")</f>
        <v/>
      </c>
    </row>
    <row r="253" spans="1:18" x14ac:dyDescent="0.25">
      <c r="A253" s="1">
        <v>239</v>
      </c>
      <c r="B253" s="1">
        <v>15</v>
      </c>
      <c r="C253" s="1" t="str">
        <f>INDEX(DB_DI_SYS_NAMES[],8,2)</f>
        <v>HPU_SYS</v>
      </c>
      <c r="D253" s="3" t="s">
        <v>237</v>
      </c>
      <c r="E253" s="3"/>
      <c r="F253" s="3"/>
      <c r="G253" s="3"/>
      <c r="L253" s="1" t="s">
        <v>93</v>
      </c>
      <c r="M253" s="1" t="s">
        <v>93</v>
      </c>
      <c r="N253" s="1" t="b">
        <v>0</v>
      </c>
      <c r="O253" s="1" t="b">
        <v>0</v>
      </c>
      <c r="P253" s="1">
        <v>-1</v>
      </c>
      <c r="Q253" s="1" t="str" cm="1">
        <f t="array" ref="Q253">IF(DB_DI[[#This Row],[ALM CONFIG]]=$AH$15,INDEX(DB_ALM[],DB_DI[[#This Row],[ALM ID]]+1,7),"")</f>
        <v/>
      </c>
      <c r="R253" s="1" t="str" cm="1">
        <f t="array" ref="R253">IF(DB_DI[[#This Row],[ALM CONFIG]]=$AH$15,INDEX(DB_ALM[],DB_DI[[#This Row],[ALM ID]]+1,8),"")</f>
        <v/>
      </c>
    </row>
    <row r="254" spans="1:18" x14ac:dyDescent="0.25">
      <c r="A254" s="1">
        <v>240</v>
      </c>
      <c r="B254" s="1">
        <v>16</v>
      </c>
      <c r="C254" s="1" t="str">
        <f>INDEX(DB_DI_SYS_NAMES[],8,2)</f>
        <v>HPU_SYS</v>
      </c>
      <c r="D254" s="3" t="s">
        <v>238</v>
      </c>
      <c r="E254" s="3"/>
      <c r="F254" s="3"/>
      <c r="G254" s="3"/>
      <c r="L254" s="1" t="s">
        <v>93</v>
      </c>
      <c r="M254" s="1" t="s">
        <v>93</v>
      </c>
      <c r="N254" s="1" t="b">
        <v>0</v>
      </c>
      <c r="O254" s="1" t="b">
        <v>0</v>
      </c>
      <c r="P254" s="1">
        <v>-1</v>
      </c>
      <c r="Q254" s="1" t="str" cm="1">
        <f t="array" ref="Q254">IF(DB_DI[[#This Row],[ALM CONFIG]]=$AH$15,INDEX(DB_ALM[],DB_DI[[#This Row],[ALM ID]]+1,7),"")</f>
        <v/>
      </c>
      <c r="R254" s="1" t="str" cm="1">
        <f t="array" ref="R254">IF(DB_DI[[#This Row],[ALM CONFIG]]=$AH$15,INDEX(DB_ALM[],DB_DI[[#This Row],[ALM ID]]+1,8),"")</f>
        <v/>
      </c>
    </row>
    <row r="255" spans="1:18" x14ac:dyDescent="0.25">
      <c r="A255" s="1">
        <v>241</v>
      </c>
      <c r="B255" s="1">
        <v>17</v>
      </c>
      <c r="C255" s="1" t="str">
        <f>INDEX(DB_DI_SYS_NAMES[],8,2)</f>
        <v>HPU_SYS</v>
      </c>
      <c r="D255" s="51" t="s">
        <v>239</v>
      </c>
      <c r="E255" s="51"/>
      <c r="F255" s="51"/>
      <c r="G255" s="51"/>
      <c r="L255" s="1" t="s">
        <v>93</v>
      </c>
      <c r="M255" s="1" t="s">
        <v>93</v>
      </c>
      <c r="N255" s="1" t="b">
        <v>0</v>
      </c>
      <c r="O255" s="1" t="b">
        <v>0</v>
      </c>
      <c r="P255" s="1">
        <v>-1</v>
      </c>
      <c r="Q255" s="1" t="str" cm="1">
        <f t="array" ref="Q255">IF(DB_DI[[#This Row],[ALM CONFIG]]=$AH$15,INDEX(DB_ALM[],DB_DI[[#This Row],[ALM ID]]+1,7),"")</f>
        <v/>
      </c>
      <c r="R255" s="1" t="str" cm="1">
        <f t="array" ref="R255">IF(DB_DI[[#This Row],[ALM CONFIG]]=$AH$15,INDEX(DB_ALM[],DB_DI[[#This Row],[ALM ID]]+1,8),"")</f>
        <v/>
      </c>
    </row>
    <row r="256" spans="1:18" x14ac:dyDescent="0.25">
      <c r="A256" s="1">
        <v>242</v>
      </c>
      <c r="B256" s="1">
        <v>18</v>
      </c>
      <c r="C256" s="1" t="str">
        <f>INDEX(DB_DI_SYS_NAMES[],8,2)</f>
        <v>HPU_SYS</v>
      </c>
      <c r="D256" s="51" t="s">
        <v>240</v>
      </c>
      <c r="E256" s="10" t="s">
        <v>6511</v>
      </c>
      <c r="F256" s="51" t="s">
        <v>6520</v>
      </c>
      <c r="G256" s="51"/>
      <c r="L256" s="1" t="s">
        <v>90</v>
      </c>
      <c r="M256" s="1" t="s">
        <v>97</v>
      </c>
      <c r="N256" s="1" t="b">
        <v>1</v>
      </c>
      <c r="O256" s="1" t="b">
        <v>1</v>
      </c>
      <c r="P256" s="1">
        <v>-1</v>
      </c>
      <c r="Q256" s="1" t="e" cm="1" vm="1">
        <f t="array" aca="1" ref="Q256" ca="1">IF(DB_DI[[#This Row],[ALM CONFIG]]=$AH$15,INDEX(DB_ALM[],DB_DI[[#This Row],[ALM ID]]+1,7),"")</f>
        <v>#VALUE!</v>
      </c>
      <c r="R256" s="1" t="e" cm="1" vm="1">
        <f t="array" aca="1" ref="R256" ca="1">IF(DB_DI[[#This Row],[ALM CONFIG]]=$AH$15,INDEX(DB_ALM[],DB_DI[[#This Row],[ALM ID]]+1,8),"")</f>
        <v>#VALUE!</v>
      </c>
    </row>
    <row r="257" spans="1:18" x14ac:dyDescent="0.25">
      <c r="A257" s="1">
        <v>243</v>
      </c>
      <c r="B257" s="1">
        <v>19</v>
      </c>
      <c r="C257" s="1" t="str">
        <f>INDEX(DB_DI_SYS_NAMES[],8,2)</f>
        <v>HPU_SYS</v>
      </c>
      <c r="D257" s="51" t="s">
        <v>241</v>
      </c>
      <c r="E257" s="10" t="s">
        <v>6511</v>
      </c>
      <c r="F257" s="51" t="s">
        <v>6521</v>
      </c>
      <c r="G257" s="51"/>
      <c r="L257" s="1" t="s">
        <v>89</v>
      </c>
      <c r="M257" s="1" t="s">
        <v>97</v>
      </c>
      <c r="N257" s="1" t="b">
        <v>0</v>
      </c>
      <c r="O257" s="1" t="b">
        <v>0</v>
      </c>
      <c r="P257" s="1">
        <v>-1</v>
      </c>
      <c r="Q257" s="1" t="str" cm="1">
        <f t="array" ref="Q257">IF(DB_DI[[#This Row],[ALM CONFIG]]=$AH$15,INDEX(DB_ALM[],DB_DI[[#This Row],[ALM ID]]+1,7),"")</f>
        <v/>
      </c>
      <c r="R257" s="1" t="str" cm="1">
        <f t="array" ref="R257">IF(DB_DI[[#This Row],[ALM CONFIG]]=$AH$15,INDEX(DB_ALM[],DB_DI[[#This Row],[ALM ID]]+1,8),"")</f>
        <v/>
      </c>
    </row>
    <row r="258" spans="1:18" x14ac:dyDescent="0.25">
      <c r="A258" s="1">
        <v>244</v>
      </c>
      <c r="B258" s="1">
        <v>20</v>
      </c>
      <c r="C258" s="1" t="str">
        <f>INDEX(DB_DI_SYS_NAMES[],8,2)</f>
        <v>HPU_SYS</v>
      </c>
      <c r="D258" s="51" t="s">
        <v>242</v>
      </c>
      <c r="E258" s="51"/>
      <c r="F258" s="51"/>
      <c r="G258" s="51"/>
      <c r="L258" s="1" t="s">
        <v>90</v>
      </c>
      <c r="M258" s="1" t="s">
        <v>97</v>
      </c>
      <c r="N258" s="1" t="b">
        <v>0</v>
      </c>
      <c r="O258" s="1" t="b">
        <v>0</v>
      </c>
      <c r="P258" s="1">
        <v>-1</v>
      </c>
      <c r="Q258" s="1" t="str" cm="1">
        <f t="array" ref="Q258">IF(DB_DI[[#This Row],[ALM CONFIG]]=$AH$15,INDEX(DB_ALM[],DB_DI[[#This Row],[ALM ID]]+1,7),"")</f>
        <v/>
      </c>
      <c r="R258" s="1" t="str" cm="1">
        <f t="array" ref="R258">IF(DB_DI[[#This Row],[ALM CONFIG]]=$AH$15,INDEX(DB_ALM[],DB_DI[[#This Row],[ALM ID]]+1,8),"")</f>
        <v/>
      </c>
    </row>
    <row r="259" spans="1:18" x14ac:dyDescent="0.25">
      <c r="A259" s="1">
        <v>245</v>
      </c>
      <c r="B259" s="1">
        <v>21</v>
      </c>
      <c r="C259" s="1" t="str">
        <f>INDEX(DB_DI_SYS_NAMES[],8,2)</f>
        <v>HPU_SYS</v>
      </c>
      <c r="D259" s="51" t="s">
        <v>6430</v>
      </c>
      <c r="E259" s="51" t="s">
        <v>4901</v>
      </c>
      <c r="F259" s="51" t="s">
        <v>6579</v>
      </c>
      <c r="G259" s="51"/>
      <c r="L259" s="1" t="s">
        <v>89</v>
      </c>
      <c r="M259" s="1" t="s">
        <v>90</v>
      </c>
      <c r="N259" s="1" t="b">
        <v>1</v>
      </c>
      <c r="O259" s="1" t="b">
        <v>0</v>
      </c>
      <c r="P259" s="1">
        <v>-1</v>
      </c>
      <c r="Q259" s="1" t="e" cm="1" vm="1">
        <f t="array" aca="1" ref="Q259" ca="1">IF(DB_DI[[#This Row],[ALM CONFIG]]=$AH$15,INDEX(DB_ALM[],DB_DI[[#This Row],[ALM ID]]+1,7),"")</f>
        <v>#VALUE!</v>
      </c>
      <c r="R259" s="1" t="e" cm="1" vm="1">
        <f t="array" aca="1" ref="R259" ca="1">IF(DB_DI[[#This Row],[ALM CONFIG]]=$AH$15,INDEX(DB_ALM[],DB_DI[[#This Row],[ALM ID]]+1,8),"")</f>
        <v>#VALUE!</v>
      </c>
    </row>
    <row r="260" spans="1:18" x14ac:dyDescent="0.25">
      <c r="A260" s="1">
        <v>246</v>
      </c>
      <c r="B260" s="1">
        <v>22</v>
      </c>
      <c r="C260" s="1" t="str">
        <f>INDEX(DB_DI_SYS_NAMES[],8,2)</f>
        <v>HPU_SYS</v>
      </c>
      <c r="D260" s="51" t="s">
        <v>6431</v>
      </c>
      <c r="E260" s="51" t="s">
        <v>4901</v>
      </c>
      <c r="F260" s="51" t="s">
        <v>6568</v>
      </c>
      <c r="G260" s="51"/>
      <c r="L260" s="1" t="s">
        <v>89</v>
      </c>
      <c r="M260" s="1" t="s">
        <v>97</v>
      </c>
      <c r="N260" s="1" t="b">
        <v>0</v>
      </c>
      <c r="O260" s="1" t="b">
        <v>0</v>
      </c>
      <c r="P260" s="1">
        <v>-1</v>
      </c>
      <c r="Q260" s="1" t="str" cm="1">
        <f t="array" ref="Q260">IF(DB_DI[[#This Row],[ALM CONFIG]]=$AH$15,INDEX(DB_ALM[],DB_DI[[#This Row],[ALM ID]]+1,7),"")</f>
        <v/>
      </c>
      <c r="R260" s="1" t="str" cm="1">
        <f t="array" ref="R260">IF(DB_DI[[#This Row],[ALM CONFIG]]=$AH$15,INDEX(DB_ALM[],DB_DI[[#This Row],[ALM ID]]+1,8),"")</f>
        <v/>
      </c>
    </row>
    <row r="261" spans="1:18" x14ac:dyDescent="0.25">
      <c r="A261" s="1">
        <v>247</v>
      </c>
      <c r="B261" s="1">
        <v>23</v>
      </c>
      <c r="C261" s="1" t="str">
        <f>INDEX(DB_DI_SYS_NAMES[],8,2)</f>
        <v>HPU_SYS</v>
      </c>
      <c r="D261" s="51" t="s">
        <v>245</v>
      </c>
      <c r="E261" s="51" t="s">
        <v>4901</v>
      </c>
      <c r="F261" s="51" t="s">
        <v>5178</v>
      </c>
      <c r="G261" s="51"/>
      <c r="L261" s="1" t="s">
        <v>89</v>
      </c>
      <c r="M261" s="1" t="s">
        <v>97</v>
      </c>
      <c r="N261" s="1" t="b">
        <v>0</v>
      </c>
      <c r="O261" s="1" t="b">
        <v>0</v>
      </c>
      <c r="P261" s="1">
        <v>-1</v>
      </c>
      <c r="Q261" s="1" t="str" cm="1">
        <f t="array" ref="Q261">IF(DB_DI[[#This Row],[ALM CONFIG]]=$AH$15,INDEX(DB_ALM[],DB_DI[[#This Row],[ALM ID]]+1,7),"")</f>
        <v/>
      </c>
      <c r="R261" s="1" t="str" cm="1">
        <f t="array" ref="R261">IF(DB_DI[[#This Row],[ALM CONFIG]]=$AH$15,INDEX(DB_ALM[],DB_DI[[#This Row],[ALM ID]]+1,8),"")</f>
        <v/>
      </c>
    </row>
    <row r="262" spans="1:18" x14ac:dyDescent="0.25">
      <c r="A262" s="1">
        <v>248</v>
      </c>
      <c r="B262" s="1">
        <v>24</v>
      </c>
      <c r="C262" s="1" t="str">
        <f>INDEX(DB_DI_SYS_NAMES[],8,2)</f>
        <v>HPU_SYS</v>
      </c>
      <c r="D262" s="51" t="s">
        <v>246</v>
      </c>
      <c r="E262" s="51" t="s">
        <v>4901</v>
      </c>
      <c r="F262" s="51" t="s">
        <v>5179</v>
      </c>
      <c r="G262" s="51"/>
      <c r="L262" s="1" t="s">
        <v>89</v>
      </c>
      <c r="M262" s="1" t="s">
        <v>90</v>
      </c>
      <c r="N262" s="1" t="b">
        <v>0</v>
      </c>
      <c r="O262" s="1" t="b">
        <v>0</v>
      </c>
      <c r="P262" s="1">
        <v>-1</v>
      </c>
      <c r="Q262" s="1" t="str" cm="1">
        <f t="array" ref="Q262">IF(DB_DI[[#This Row],[ALM CONFIG]]=$AH$15,INDEX(DB_ALM[],DB_DI[[#This Row],[ALM ID]]+1,7),"")</f>
        <v/>
      </c>
      <c r="R262" s="1" t="str" cm="1">
        <f t="array" ref="R262">IF(DB_DI[[#This Row],[ALM CONFIG]]=$AH$15,INDEX(DB_ALM[],DB_DI[[#This Row],[ALM ID]]+1,8),"")</f>
        <v/>
      </c>
    </row>
    <row r="263" spans="1:18" x14ac:dyDescent="0.25">
      <c r="A263" s="1">
        <v>249</v>
      </c>
      <c r="B263" s="1">
        <v>25</v>
      </c>
      <c r="C263" s="1" t="str">
        <f>INDEX(DB_DI_SYS_NAMES[],8,2)</f>
        <v>HPU_SYS</v>
      </c>
      <c r="D263" s="51" t="s">
        <v>247</v>
      </c>
      <c r="E263" s="51"/>
      <c r="F263" s="51"/>
      <c r="G263" s="51"/>
      <c r="L263" s="1" t="s">
        <v>93</v>
      </c>
      <c r="M263" s="1" t="s">
        <v>93</v>
      </c>
      <c r="N263" s="1" t="b">
        <v>0</v>
      </c>
      <c r="O263" s="1" t="b">
        <v>0</v>
      </c>
      <c r="P263" s="1">
        <v>-1</v>
      </c>
      <c r="Q263" s="1" t="str" cm="1">
        <f t="array" ref="Q263">IF(DB_DI[[#This Row],[ALM CONFIG]]=$AH$15,INDEX(DB_ALM[],DB_DI[[#This Row],[ALM ID]]+1,7),"")</f>
        <v/>
      </c>
      <c r="R263" s="1" t="str" cm="1">
        <f t="array" ref="R263">IF(DB_DI[[#This Row],[ALM CONFIG]]=$AH$15,INDEX(DB_ALM[],DB_DI[[#This Row],[ALM ID]]+1,8),"")</f>
        <v/>
      </c>
    </row>
    <row r="264" spans="1:18" x14ac:dyDescent="0.25">
      <c r="A264" s="1">
        <v>250</v>
      </c>
      <c r="B264" s="1">
        <v>26</v>
      </c>
      <c r="C264" s="1" t="str">
        <f>INDEX(DB_DI_SYS_NAMES[],8,2)</f>
        <v>HPU_SYS</v>
      </c>
      <c r="D264" s="51" t="s">
        <v>248</v>
      </c>
      <c r="E264" s="51"/>
      <c r="F264" s="51"/>
      <c r="G264" s="51"/>
      <c r="L264" s="1" t="s">
        <v>93</v>
      </c>
      <c r="M264" s="1" t="s">
        <v>93</v>
      </c>
      <c r="N264" s="1" t="b">
        <v>0</v>
      </c>
      <c r="O264" s="1" t="b">
        <v>0</v>
      </c>
      <c r="P264" s="1">
        <v>-1</v>
      </c>
      <c r="Q264" s="1" t="str" cm="1">
        <f t="array" ref="Q264">IF(DB_DI[[#This Row],[ALM CONFIG]]=$AH$15,INDEX(DB_ALM[],DB_DI[[#This Row],[ALM ID]]+1,7),"")</f>
        <v/>
      </c>
      <c r="R264" s="1" t="str" cm="1">
        <f t="array" ref="R264">IF(DB_DI[[#This Row],[ALM CONFIG]]=$AH$15,INDEX(DB_ALM[],DB_DI[[#This Row],[ALM ID]]+1,8),"")</f>
        <v/>
      </c>
    </row>
    <row r="265" spans="1:18" x14ac:dyDescent="0.25">
      <c r="A265" s="1">
        <v>251</v>
      </c>
      <c r="B265" s="1">
        <v>27</v>
      </c>
      <c r="C265" s="1" t="str">
        <f>INDEX(DB_DI_SYS_NAMES[],8,2)</f>
        <v>HPU_SYS</v>
      </c>
      <c r="D265" s="51" t="s">
        <v>249</v>
      </c>
      <c r="E265" s="51"/>
      <c r="F265" s="51"/>
      <c r="G265" s="51"/>
      <c r="L265" s="1" t="s">
        <v>93</v>
      </c>
      <c r="M265" s="1" t="s">
        <v>93</v>
      </c>
      <c r="N265" s="1" t="b">
        <v>0</v>
      </c>
      <c r="O265" s="1" t="b">
        <v>0</v>
      </c>
      <c r="P265" s="1">
        <v>-1</v>
      </c>
      <c r="Q265" s="1" t="str" cm="1">
        <f t="array" ref="Q265">IF(DB_DI[[#This Row],[ALM CONFIG]]=$AH$15,INDEX(DB_ALM[],DB_DI[[#This Row],[ALM ID]]+1,7),"")</f>
        <v/>
      </c>
      <c r="R265" s="1" t="str" cm="1">
        <f t="array" ref="R265">IF(DB_DI[[#This Row],[ALM CONFIG]]=$AH$15,INDEX(DB_ALM[],DB_DI[[#This Row],[ALM ID]]+1,8),"")</f>
        <v/>
      </c>
    </row>
    <row r="266" spans="1:18" x14ac:dyDescent="0.25">
      <c r="A266" s="1">
        <v>252</v>
      </c>
      <c r="B266" s="1">
        <v>28</v>
      </c>
      <c r="C266" s="1" t="str">
        <f>INDEX(DB_DI_SYS_NAMES[],8,2)</f>
        <v>HPU_SYS</v>
      </c>
      <c r="D266" s="51" t="s">
        <v>250</v>
      </c>
      <c r="E266" s="51"/>
      <c r="F266" s="51"/>
      <c r="G266" s="51"/>
      <c r="L266" s="1" t="s">
        <v>93</v>
      </c>
      <c r="M266" s="1" t="s">
        <v>93</v>
      </c>
      <c r="N266" s="1" t="b">
        <v>0</v>
      </c>
      <c r="O266" s="1" t="b">
        <v>0</v>
      </c>
      <c r="P266" s="1">
        <v>-1</v>
      </c>
      <c r="Q266" s="1" t="str" cm="1">
        <f t="array" ref="Q266">IF(DB_DI[[#This Row],[ALM CONFIG]]=$AH$15,INDEX(DB_ALM[],DB_DI[[#This Row],[ALM ID]]+1,7),"")</f>
        <v/>
      </c>
      <c r="R266" s="1" t="str" cm="1">
        <f t="array" ref="R266">IF(DB_DI[[#This Row],[ALM CONFIG]]=$AH$15,INDEX(DB_ALM[],DB_DI[[#This Row],[ALM ID]]+1,8),"")</f>
        <v/>
      </c>
    </row>
    <row r="267" spans="1:18" x14ac:dyDescent="0.25">
      <c r="A267" s="1">
        <v>253</v>
      </c>
      <c r="B267" s="1">
        <v>29</v>
      </c>
      <c r="C267" s="1" t="str">
        <f>INDEX(DB_DI_SYS_NAMES[],8,2)</f>
        <v>HPU_SYS</v>
      </c>
      <c r="D267" s="51" t="s">
        <v>251</v>
      </c>
      <c r="E267" s="51"/>
      <c r="F267" s="51"/>
      <c r="G267" s="51"/>
      <c r="L267" s="1" t="s">
        <v>93</v>
      </c>
      <c r="M267" s="1" t="s">
        <v>93</v>
      </c>
      <c r="N267" s="1" t="b">
        <v>0</v>
      </c>
      <c r="O267" s="1" t="b">
        <v>0</v>
      </c>
      <c r="P267" s="1">
        <v>-1</v>
      </c>
      <c r="Q267" s="1" t="str" cm="1">
        <f t="array" ref="Q267">IF(DB_DI[[#This Row],[ALM CONFIG]]=$AH$15,INDEX(DB_ALM[],DB_DI[[#This Row],[ALM ID]]+1,7),"")</f>
        <v/>
      </c>
      <c r="R267" s="1" t="str" cm="1">
        <f t="array" ref="R267">IF(DB_DI[[#This Row],[ALM CONFIG]]=$AH$15,INDEX(DB_ALM[],DB_DI[[#This Row],[ALM ID]]+1,8),"")</f>
        <v/>
      </c>
    </row>
    <row r="268" spans="1:18" x14ac:dyDescent="0.25">
      <c r="A268" s="1">
        <v>254</v>
      </c>
      <c r="B268" s="1">
        <v>30</v>
      </c>
      <c r="C268" s="1" t="str">
        <f>INDEX(DB_DI_SYS_NAMES[],8,2)</f>
        <v>HPU_SYS</v>
      </c>
      <c r="D268" s="51" t="s">
        <v>252</v>
      </c>
      <c r="E268" s="51"/>
      <c r="F268" s="51"/>
      <c r="G268" s="51"/>
      <c r="L268" s="1" t="s">
        <v>93</v>
      </c>
      <c r="M268" s="1" t="s">
        <v>93</v>
      </c>
      <c r="N268" s="1" t="b">
        <v>0</v>
      </c>
      <c r="O268" s="1" t="b">
        <v>0</v>
      </c>
      <c r="P268" s="1">
        <v>-1</v>
      </c>
      <c r="Q268" s="1" t="str" cm="1">
        <f t="array" ref="Q268">IF(DB_DI[[#This Row],[ALM CONFIG]]=$AH$15,INDEX(DB_ALM[],DB_DI[[#This Row],[ALM ID]]+1,7),"")</f>
        <v/>
      </c>
      <c r="R268" s="1" t="str" cm="1">
        <f t="array" ref="R268">IF(DB_DI[[#This Row],[ALM CONFIG]]=$AH$15,INDEX(DB_ALM[],DB_DI[[#This Row],[ALM ID]]+1,8),"")</f>
        <v/>
      </c>
    </row>
    <row r="269" spans="1:18" s="5" customFormat="1" ht="15.75" thickBot="1" x14ac:dyDescent="0.3">
      <c r="A269" s="5">
        <v>255</v>
      </c>
      <c r="B269" s="5">
        <v>31</v>
      </c>
      <c r="C269" s="5" t="str">
        <f>INDEX(DB_DI_SYS_NAMES[],8,2)</f>
        <v>HPU_SYS</v>
      </c>
      <c r="D269" s="33" t="s">
        <v>253</v>
      </c>
      <c r="E269" s="33"/>
      <c r="F269" s="33"/>
      <c r="G269" s="33"/>
      <c r="L269" s="5" t="s">
        <v>93</v>
      </c>
      <c r="M269" s="5" t="s">
        <v>93</v>
      </c>
      <c r="N269" s="5" t="b">
        <v>0</v>
      </c>
      <c r="O269" s="5" t="b">
        <v>0</v>
      </c>
      <c r="P269" s="5">
        <v>-1</v>
      </c>
      <c r="Q269" s="5" t="str" cm="1">
        <f t="array" ref="Q269">IF(DB_DI[[#This Row],[ALM CONFIG]]=$AH$15,INDEX(DB_ALM[],DB_DI[[#This Row],[ALM ID]]+1,7),"")</f>
        <v/>
      </c>
      <c r="R269" s="5" t="str" cm="1">
        <f t="array" ref="R269">IF(DB_DI[[#This Row],[ALM CONFIG]]=$AH$15,INDEX(DB_ALM[],DB_DI[[#This Row],[ALM ID]]+1,8),"")</f>
        <v/>
      </c>
    </row>
    <row r="270" spans="1:18" s="5" customFormat="1" ht="15.75" thickBot="1" x14ac:dyDescent="0.3">
      <c r="A270" s="1">
        <v>256</v>
      </c>
      <c r="B270" s="1">
        <v>0</v>
      </c>
      <c r="C270" s="1" t="str">
        <f>INDEX(DB_DI_SYS_NAMES[],9,2)</f>
        <v>HPU_PUMPS</v>
      </c>
      <c r="D270" s="3" t="s">
        <v>254</v>
      </c>
      <c r="E270" s="3"/>
      <c r="F270" s="3"/>
      <c r="G270" s="3"/>
      <c r="H270" s="1"/>
      <c r="I270" s="1"/>
      <c r="J270" s="1"/>
      <c r="K270" s="1"/>
      <c r="L270" s="1" t="s">
        <v>93</v>
      </c>
      <c r="M270" s="1" t="s">
        <v>93</v>
      </c>
      <c r="N270" s="1" t="b">
        <v>0</v>
      </c>
      <c r="O270" s="1" t="b">
        <v>0</v>
      </c>
      <c r="P270" s="1">
        <v>-1</v>
      </c>
      <c r="Q270" s="1" t="str" cm="1">
        <f t="array" ref="Q270">IF(DB_DI[[#This Row],[ALM CONFIG]]=$AH$15,INDEX(DB_ALM[],DB_DI[[#This Row],[ALM ID]]+1,7),"")</f>
        <v/>
      </c>
      <c r="R270" s="1" t="str" cm="1">
        <f t="array" ref="R270">IF(DB_DI[[#This Row],[ALM CONFIG]]=$AH$15,INDEX(DB_ALM[],DB_DI[[#This Row],[ALM ID]]+1,8),"")</f>
        <v/>
      </c>
    </row>
    <row r="271" spans="1:18" x14ac:dyDescent="0.25">
      <c r="A271" s="1">
        <v>257</v>
      </c>
      <c r="B271" s="1">
        <v>1</v>
      </c>
      <c r="C271" s="1" t="str">
        <f>INDEX(DB_DI_SYS_NAMES[],9,2)</f>
        <v>HPU_PUMPS</v>
      </c>
      <c r="D271" s="3" t="s">
        <v>255</v>
      </c>
      <c r="E271" s="3"/>
      <c r="F271" s="3"/>
      <c r="G271" s="3"/>
      <c r="L271" s="1" t="s">
        <v>93</v>
      </c>
      <c r="M271" s="1" t="s">
        <v>93</v>
      </c>
      <c r="N271" s="1" t="b">
        <v>0</v>
      </c>
      <c r="O271" s="1" t="b">
        <v>0</v>
      </c>
      <c r="P271" s="1">
        <v>-1</v>
      </c>
      <c r="Q271" s="1" t="str" cm="1">
        <f t="array" ref="Q271">IF(DB_DI[[#This Row],[ALM CONFIG]]=$AH$15,INDEX(DB_ALM[],DB_DI[[#This Row],[ALM ID]]+1,7),"")</f>
        <v/>
      </c>
      <c r="R271" s="1" t="str" cm="1">
        <f t="array" ref="R271">IF(DB_DI[[#This Row],[ALM CONFIG]]=$AH$15,INDEX(DB_ALM[],DB_DI[[#This Row],[ALM ID]]+1,8),"")</f>
        <v/>
      </c>
    </row>
    <row r="272" spans="1:18" x14ac:dyDescent="0.25">
      <c r="A272" s="1">
        <v>258</v>
      </c>
      <c r="B272" s="1">
        <v>2</v>
      </c>
      <c r="C272" s="1" t="str">
        <f>INDEX(DB_DI_SYS_NAMES[],9,2)</f>
        <v>HPU_PUMPS</v>
      </c>
      <c r="D272" s="3" t="s">
        <v>256</v>
      </c>
      <c r="E272" s="3"/>
      <c r="F272" s="3"/>
      <c r="G272" s="3"/>
      <c r="L272" s="1" t="s">
        <v>93</v>
      </c>
      <c r="M272" s="1" t="s">
        <v>93</v>
      </c>
      <c r="N272" s="1" t="b">
        <v>0</v>
      </c>
      <c r="O272" s="1" t="b">
        <v>0</v>
      </c>
      <c r="P272" s="1">
        <v>-1</v>
      </c>
      <c r="Q272" s="1" t="str" cm="1">
        <f t="array" ref="Q272">IF(DB_DI[[#This Row],[ALM CONFIG]]=$AH$15,INDEX(DB_ALM[],DB_DI[[#This Row],[ALM ID]]+1,7),"")</f>
        <v/>
      </c>
      <c r="R272" s="1" t="str" cm="1">
        <f t="array" ref="R272">IF(DB_DI[[#This Row],[ALM CONFIG]]=$AH$15,INDEX(DB_ALM[],DB_DI[[#This Row],[ALM ID]]+1,8),"")</f>
        <v/>
      </c>
    </row>
    <row r="273" spans="1:18" x14ac:dyDescent="0.25">
      <c r="A273" s="1">
        <v>259</v>
      </c>
      <c r="B273" s="1">
        <v>3</v>
      </c>
      <c r="C273" s="1" t="str">
        <f>INDEX(DB_DI_SYS_NAMES[],9,2)</f>
        <v>HPU_PUMPS</v>
      </c>
      <c r="D273" s="3" t="s">
        <v>257</v>
      </c>
      <c r="E273" s="10" t="s">
        <v>6511</v>
      </c>
      <c r="F273" s="3" t="s">
        <v>5180</v>
      </c>
      <c r="G273" s="3"/>
      <c r="L273" s="1" t="s">
        <v>90</v>
      </c>
      <c r="M273" s="1" t="s">
        <v>97</v>
      </c>
      <c r="N273" s="1" t="b">
        <v>1</v>
      </c>
      <c r="O273" s="1" t="b">
        <v>1</v>
      </c>
      <c r="P273" s="1">
        <v>33</v>
      </c>
      <c r="Q273" s="1" t="str" cm="1">
        <f t="array" ref="Q273">IF(DB_DI[[#This Row],[ALM CONFIG]]=$AH$15,INDEX(DB_ALM[],DB_DI[[#This Row],[ALM ID]]+1,7),"")</f>
        <v>Hydraulikkoljepumpe 1 CB (-F51) - AV</v>
      </c>
      <c r="R273" s="1" t="str" cm="1">
        <f t="array" ref="R273">IF(DB_DI[[#This Row],[ALM CONFIG]]=$AH$15,INDEX(DB_ALM[],DB_DI[[#This Row],[ALM ID]]+1,8),"")</f>
        <v>Enable</v>
      </c>
    </row>
    <row r="274" spans="1:18" x14ac:dyDescent="0.25">
      <c r="A274" s="1">
        <v>260</v>
      </c>
      <c r="B274" s="1">
        <v>4</v>
      </c>
      <c r="C274" s="1" t="str">
        <f>INDEX(DB_DI_SYS_NAMES[],9,2)</f>
        <v>HPU_PUMPS</v>
      </c>
      <c r="D274" s="3" t="s">
        <v>258</v>
      </c>
      <c r="E274" s="10" t="s">
        <v>6511</v>
      </c>
      <c r="F274" s="3" t="s">
        <v>5181</v>
      </c>
      <c r="G274" s="3"/>
      <c r="L274" s="1" t="s">
        <v>89</v>
      </c>
      <c r="M274" s="1" t="s">
        <v>97</v>
      </c>
      <c r="N274" s="1" t="b">
        <v>0</v>
      </c>
      <c r="O274" s="1" t="b">
        <v>0</v>
      </c>
      <c r="P274" s="1">
        <v>32</v>
      </c>
      <c r="Q274" s="1" t="str" cm="1">
        <f t="array" ref="Q274">IF(DB_DI[[#This Row],[ALM CONFIG]]=$AH$15,INDEX(DB_ALM[],DB_DI[[#This Row],[ALM ID]]+1,7),"")</f>
        <v/>
      </c>
      <c r="R274" s="1" t="str" cm="1">
        <f t="array" ref="R274">IF(DB_DI[[#This Row],[ALM CONFIG]]=$AH$15,INDEX(DB_ALM[],DB_DI[[#This Row],[ALM ID]]+1,8),"")</f>
        <v/>
      </c>
    </row>
    <row r="275" spans="1:18" x14ac:dyDescent="0.25">
      <c r="A275" s="1">
        <v>261</v>
      </c>
      <c r="B275" s="1">
        <v>5</v>
      </c>
      <c r="C275" s="1" t="str">
        <f>INDEX(DB_DI_SYS_NAMES[],9,2)</f>
        <v>HPU_PUMPS</v>
      </c>
      <c r="D275" s="3" t="s">
        <v>259</v>
      </c>
      <c r="E275" s="3"/>
      <c r="F275" s="3"/>
      <c r="G275" s="3"/>
      <c r="L275" s="1" t="s">
        <v>93</v>
      </c>
      <c r="M275" s="1" t="s">
        <v>93</v>
      </c>
      <c r="N275" s="1" t="b">
        <v>0</v>
      </c>
      <c r="O275" s="1" t="b">
        <v>0</v>
      </c>
      <c r="P275" s="1">
        <v>-1</v>
      </c>
      <c r="Q275" s="1" t="str" cm="1">
        <f t="array" ref="Q275">IF(DB_DI[[#This Row],[ALM CONFIG]]=$AH$15,INDEX(DB_ALM[],DB_DI[[#This Row],[ALM ID]]+1,7),"")</f>
        <v/>
      </c>
      <c r="R275" s="1" t="str" cm="1">
        <f t="array" ref="R275">IF(DB_DI[[#This Row],[ALM CONFIG]]=$AH$15,INDEX(DB_ALM[],DB_DI[[#This Row],[ALM ID]]+1,8),"")</f>
        <v/>
      </c>
    </row>
    <row r="276" spans="1:18" x14ac:dyDescent="0.25">
      <c r="A276" s="1">
        <v>262</v>
      </c>
      <c r="B276" s="1">
        <v>6</v>
      </c>
      <c r="C276" s="1" t="str">
        <f>INDEX(DB_DI_SYS_NAMES[],9,2)</f>
        <v>HPU_PUMPS</v>
      </c>
      <c r="D276" s="3" t="s">
        <v>260</v>
      </c>
      <c r="E276" s="3"/>
      <c r="F276" s="3"/>
      <c r="G276" s="3"/>
      <c r="L276" s="1" t="s">
        <v>93</v>
      </c>
      <c r="M276" s="1" t="s">
        <v>93</v>
      </c>
      <c r="N276" s="1" t="b">
        <v>0</v>
      </c>
      <c r="O276" s="1" t="b">
        <v>0</v>
      </c>
      <c r="P276" s="1">
        <v>-1</v>
      </c>
      <c r="Q276" s="1" t="str" cm="1">
        <f t="array" ref="Q276">IF(DB_DI[[#This Row],[ALM CONFIG]]=$AH$15,INDEX(DB_ALM[],DB_DI[[#This Row],[ALM ID]]+1,7),"")</f>
        <v/>
      </c>
      <c r="R276" s="1" t="str" cm="1">
        <f t="array" ref="R276">IF(DB_DI[[#This Row],[ALM CONFIG]]=$AH$15,INDEX(DB_ALM[],DB_DI[[#This Row],[ALM ID]]+1,8),"")</f>
        <v/>
      </c>
    </row>
    <row r="277" spans="1:18" x14ac:dyDescent="0.25">
      <c r="A277" s="1">
        <v>263</v>
      </c>
      <c r="B277" s="1">
        <v>7</v>
      </c>
      <c r="C277" s="1" t="str">
        <f>INDEX(DB_DI_SYS_NAMES[],9,2)</f>
        <v>HPU_PUMPS</v>
      </c>
      <c r="D277" s="3" t="s">
        <v>261</v>
      </c>
      <c r="E277" s="3"/>
      <c r="F277" s="3"/>
      <c r="G277" s="3"/>
      <c r="L277" s="1" t="s">
        <v>93</v>
      </c>
      <c r="M277" s="1" t="s">
        <v>93</v>
      </c>
      <c r="N277" s="1" t="b">
        <v>0</v>
      </c>
      <c r="O277" s="1" t="b">
        <v>0</v>
      </c>
      <c r="P277" s="1">
        <v>-1</v>
      </c>
      <c r="Q277" s="1" t="str" cm="1">
        <f t="array" ref="Q277">IF(DB_DI[[#This Row],[ALM CONFIG]]=$AH$15,INDEX(DB_ALM[],DB_DI[[#This Row],[ALM ID]]+1,7),"")</f>
        <v/>
      </c>
      <c r="R277" s="1" t="str" cm="1">
        <f t="array" ref="R277">IF(DB_DI[[#This Row],[ALM CONFIG]]=$AH$15,INDEX(DB_ALM[],DB_DI[[#This Row],[ALM ID]]+1,8),"")</f>
        <v/>
      </c>
    </row>
    <row r="278" spans="1:18" x14ac:dyDescent="0.25">
      <c r="A278" s="1">
        <v>264</v>
      </c>
      <c r="B278" s="1">
        <v>8</v>
      </c>
      <c r="C278" s="1" t="str">
        <f>INDEX(DB_DI_SYS_NAMES[],9,2)</f>
        <v>HPU_PUMPS</v>
      </c>
      <c r="D278" s="3" t="s">
        <v>5950</v>
      </c>
      <c r="E278" s="10" t="s">
        <v>6511</v>
      </c>
      <c r="F278" s="3" t="s">
        <v>5182</v>
      </c>
      <c r="G278" s="3"/>
      <c r="L278" s="1" t="s">
        <v>90</v>
      </c>
      <c r="M278" s="1" t="s">
        <v>97</v>
      </c>
      <c r="N278" s="1" t="b">
        <v>1</v>
      </c>
      <c r="O278" s="1" t="b">
        <v>1</v>
      </c>
      <c r="P278" s="1">
        <v>39</v>
      </c>
      <c r="Q278" s="1" t="str" cm="1">
        <f t="array" ref="Q278">IF(DB_DI[[#This Row],[ALM CONFIG]]=$AH$15,INDEX(DB_ALM[],DB_DI[[#This Row],[ALM ID]]+1,7),"")</f>
        <v>Hydraulikkoljepumpe 2 CB (-F52) - AV</v>
      </c>
      <c r="R278" s="1" t="str" cm="1">
        <f t="array" ref="R278">IF(DB_DI[[#This Row],[ALM CONFIG]]=$AH$15,INDEX(DB_ALM[],DB_DI[[#This Row],[ALM ID]]+1,8),"")</f>
        <v>Enable</v>
      </c>
    </row>
    <row r="279" spans="1:18" x14ac:dyDescent="0.25">
      <c r="A279" s="1">
        <v>265</v>
      </c>
      <c r="B279" s="1">
        <v>9</v>
      </c>
      <c r="C279" s="1" t="str">
        <f>INDEX(DB_DI_SYS_NAMES[],9,2)</f>
        <v>HPU_PUMPS</v>
      </c>
      <c r="D279" s="3" t="s">
        <v>263</v>
      </c>
      <c r="E279" s="10" t="s">
        <v>6511</v>
      </c>
      <c r="F279" s="3" t="s">
        <v>5183</v>
      </c>
      <c r="G279" s="3"/>
      <c r="L279" s="1" t="s">
        <v>89</v>
      </c>
      <c r="M279" s="1" t="s">
        <v>97</v>
      </c>
      <c r="N279" s="1" t="b">
        <v>0</v>
      </c>
      <c r="O279" s="1" t="b">
        <v>0</v>
      </c>
      <c r="P279" s="1">
        <v>38</v>
      </c>
      <c r="Q279" s="1" t="str" cm="1">
        <f t="array" ref="Q279">IF(DB_DI[[#This Row],[ALM CONFIG]]=$AH$15,INDEX(DB_ALM[],DB_DI[[#This Row],[ALM ID]]+1,7),"")</f>
        <v/>
      </c>
      <c r="R279" s="1" t="str" cm="1">
        <f t="array" ref="R279">IF(DB_DI[[#This Row],[ALM CONFIG]]=$AH$15,INDEX(DB_ALM[],DB_DI[[#This Row],[ALM ID]]+1,8),"")</f>
        <v/>
      </c>
    </row>
    <row r="280" spans="1:18" x14ac:dyDescent="0.25">
      <c r="A280" s="1">
        <v>266</v>
      </c>
      <c r="B280" s="1">
        <v>10</v>
      </c>
      <c r="C280" s="1" t="str">
        <f>INDEX(DB_DI_SYS_NAMES[],9,2)</f>
        <v>HPU_PUMPS</v>
      </c>
      <c r="D280" s="3" t="s">
        <v>264</v>
      </c>
      <c r="E280" s="3"/>
      <c r="F280" s="3" t="s">
        <v>5184</v>
      </c>
      <c r="G280" s="3"/>
      <c r="L280" s="1" t="s">
        <v>89</v>
      </c>
      <c r="M280" s="1" t="s">
        <v>90</v>
      </c>
      <c r="N280" s="1" t="b">
        <v>0</v>
      </c>
      <c r="O280" s="1" t="b">
        <v>0</v>
      </c>
      <c r="P280" s="1">
        <v>-1</v>
      </c>
      <c r="Q280" s="1" t="str" cm="1">
        <f t="array" ref="Q280">IF(DB_DI[[#This Row],[ALM CONFIG]]=$AH$15,INDEX(DB_ALM[],DB_DI[[#This Row],[ALM ID]]+1,7),"")</f>
        <v/>
      </c>
      <c r="R280" s="1" t="str" cm="1">
        <f t="array" ref="R280">IF(DB_DI[[#This Row],[ALM CONFIG]]=$AH$15,INDEX(DB_ALM[],DB_DI[[#This Row],[ALM ID]]+1,8),"")</f>
        <v/>
      </c>
    </row>
    <row r="281" spans="1:18" x14ac:dyDescent="0.25">
      <c r="A281" s="1">
        <v>267</v>
      </c>
      <c r="B281" s="1">
        <v>11</v>
      </c>
      <c r="C281" s="1" t="str">
        <f>INDEX(DB_DI_SYS_NAMES[],9,2)</f>
        <v>HPU_PUMPS</v>
      </c>
      <c r="D281" s="3" t="s">
        <v>265</v>
      </c>
      <c r="E281" s="3"/>
      <c r="F281" s="3"/>
      <c r="G281" s="3"/>
      <c r="L281" s="1" t="s">
        <v>93</v>
      </c>
      <c r="M281" s="1" t="s">
        <v>93</v>
      </c>
      <c r="N281" s="1" t="b">
        <v>0</v>
      </c>
      <c r="O281" s="1" t="b">
        <v>0</v>
      </c>
      <c r="P281" s="1">
        <v>-1</v>
      </c>
      <c r="Q281" s="1" t="str" cm="1">
        <f t="array" ref="Q281">IF(DB_DI[[#This Row],[ALM CONFIG]]=$AH$15,INDEX(DB_ALM[],DB_DI[[#This Row],[ALM ID]]+1,7),"")</f>
        <v/>
      </c>
      <c r="R281" s="1" t="str" cm="1">
        <f t="array" ref="R281">IF(DB_DI[[#This Row],[ALM CONFIG]]=$AH$15,INDEX(DB_ALM[],DB_DI[[#This Row],[ALM ID]]+1,8),"")</f>
        <v/>
      </c>
    </row>
    <row r="282" spans="1:18" x14ac:dyDescent="0.25">
      <c r="A282" s="1">
        <v>268</v>
      </c>
      <c r="B282" s="1">
        <v>12</v>
      </c>
      <c r="C282" s="1" t="str">
        <f>INDEX(DB_DI_SYS_NAMES[],9,2)</f>
        <v>HPU_PUMPS</v>
      </c>
      <c r="D282" s="3" t="s">
        <v>266</v>
      </c>
      <c r="E282" s="3"/>
      <c r="F282" s="3"/>
      <c r="G282" s="3"/>
      <c r="L282" s="1" t="s">
        <v>93</v>
      </c>
      <c r="M282" s="1" t="s">
        <v>93</v>
      </c>
      <c r="N282" s="1" t="b">
        <v>0</v>
      </c>
      <c r="O282" s="1" t="b">
        <v>0</v>
      </c>
      <c r="P282" s="1">
        <v>-1</v>
      </c>
      <c r="Q282" s="1" t="str" cm="1">
        <f t="array" ref="Q282">IF(DB_DI[[#This Row],[ALM CONFIG]]=$AH$15,INDEX(DB_ALM[],DB_DI[[#This Row],[ALM ID]]+1,7),"")</f>
        <v/>
      </c>
      <c r="R282" s="1" t="str" cm="1">
        <f t="array" ref="R282">IF(DB_DI[[#This Row],[ALM CONFIG]]=$AH$15,INDEX(DB_ALM[],DB_DI[[#This Row],[ALM ID]]+1,8),"")</f>
        <v/>
      </c>
    </row>
    <row r="283" spans="1:18" x14ac:dyDescent="0.25">
      <c r="A283" s="1">
        <v>269</v>
      </c>
      <c r="B283" s="1">
        <v>13</v>
      </c>
      <c r="C283" s="1" t="str">
        <f>INDEX(DB_DI_SYS_NAMES[],9,2)</f>
        <v>HPU_PUMPS</v>
      </c>
      <c r="D283" s="3" t="s">
        <v>267</v>
      </c>
      <c r="E283" s="3"/>
      <c r="F283" s="3"/>
      <c r="G283" s="3"/>
      <c r="L283" s="1" t="s">
        <v>93</v>
      </c>
      <c r="M283" s="1" t="s">
        <v>93</v>
      </c>
      <c r="N283" s="1" t="b">
        <v>0</v>
      </c>
      <c r="O283" s="1" t="b">
        <v>0</v>
      </c>
      <c r="P283" s="1">
        <v>-1</v>
      </c>
      <c r="Q283" s="1" t="str" cm="1">
        <f t="array" ref="Q283">IF(DB_DI[[#This Row],[ALM CONFIG]]=$AH$15,INDEX(DB_ALM[],DB_DI[[#This Row],[ALM ID]]+1,7),"")</f>
        <v/>
      </c>
      <c r="R283" s="1" t="str" cm="1">
        <f t="array" ref="R283">IF(DB_DI[[#This Row],[ALM CONFIG]]=$AH$15,INDEX(DB_ALM[],DB_DI[[#This Row],[ALM ID]]+1,8),"")</f>
        <v/>
      </c>
    </row>
    <row r="284" spans="1:18" x14ac:dyDescent="0.25">
      <c r="A284" s="1">
        <v>270</v>
      </c>
      <c r="B284" s="1">
        <v>14</v>
      </c>
      <c r="C284" s="1" t="str">
        <f>INDEX(DB_DI_SYS_NAMES[],9,2)</f>
        <v>HPU_PUMPS</v>
      </c>
      <c r="D284" s="3" t="s">
        <v>268</v>
      </c>
      <c r="E284" s="3"/>
      <c r="F284" s="3"/>
      <c r="G284" s="3"/>
      <c r="L284" s="1" t="s">
        <v>93</v>
      </c>
      <c r="M284" s="1" t="s">
        <v>93</v>
      </c>
      <c r="N284" s="1" t="b">
        <v>0</v>
      </c>
      <c r="O284" s="1" t="b">
        <v>0</v>
      </c>
      <c r="P284" s="1">
        <v>-1</v>
      </c>
      <c r="Q284" s="1" t="str" cm="1">
        <f t="array" ref="Q284">IF(DB_DI[[#This Row],[ALM CONFIG]]=$AH$15,INDEX(DB_ALM[],DB_DI[[#This Row],[ALM ID]]+1,7),"")</f>
        <v/>
      </c>
      <c r="R284" s="1" t="str" cm="1">
        <f t="array" ref="R284">IF(DB_DI[[#This Row],[ALM CONFIG]]=$AH$15,INDEX(DB_ALM[],DB_DI[[#This Row],[ALM ID]]+1,8),"")</f>
        <v/>
      </c>
    </row>
    <row r="285" spans="1:18" x14ac:dyDescent="0.25">
      <c r="A285" s="1">
        <v>271</v>
      </c>
      <c r="B285" s="1">
        <v>15</v>
      </c>
      <c r="C285" s="1" t="str">
        <f>INDEX(DB_DI_SYS_NAMES[],9,2)</f>
        <v>HPU_PUMPS</v>
      </c>
      <c r="D285" s="3" t="s">
        <v>6432</v>
      </c>
      <c r="E285" s="3" t="s">
        <v>4901</v>
      </c>
      <c r="F285" s="3" t="s">
        <v>5185</v>
      </c>
      <c r="G285" s="3"/>
      <c r="L285" s="1" t="s">
        <v>89</v>
      </c>
      <c r="M285" s="1" t="s">
        <v>97</v>
      </c>
      <c r="N285" s="1" t="b">
        <v>0</v>
      </c>
      <c r="O285" s="1" t="b">
        <v>0</v>
      </c>
      <c r="P285" s="1">
        <v>-1</v>
      </c>
      <c r="Q285" s="1" t="str" cm="1">
        <f t="array" ref="Q285">IF(DB_DI[[#This Row],[ALM CONFIG]]=$AH$15,INDEX(DB_ALM[],DB_DI[[#This Row],[ALM ID]]+1,7),"")</f>
        <v/>
      </c>
      <c r="R285" s="1" t="str" cm="1">
        <f t="array" ref="R285">IF(DB_DI[[#This Row],[ALM CONFIG]]=$AH$15,INDEX(DB_ALM[],DB_DI[[#This Row],[ALM ID]]+1,8),"")</f>
        <v/>
      </c>
    </row>
    <row r="286" spans="1:18" x14ac:dyDescent="0.25">
      <c r="A286" s="1">
        <v>272</v>
      </c>
      <c r="B286" s="1">
        <v>16</v>
      </c>
      <c r="C286" s="1" t="str">
        <f>INDEX(DB_DI_SYS_NAMES[],9,2)</f>
        <v>HPU_PUMPS</v>
      </c>
      <c r="D286" s="3" t="s">
        <v>6433</v>
      </c>
      <c r="E286" s="3" t="s">
        <v>4901</v>
      </c>
      <c r="F286" s="3" t="s">
        <v>5186</v>
      </c>
      <c r="G286" s="3"/>
      <c r="L286" s="1" t="s">
        <v>89</v>
      </c>
      <c r="M286" s="1" t="s">
        <v>97</v>
      </c>
      <c r="N286" s="1" t="b">
        <v>0</v>
      </c>
      <c r="O286" s="1" t="b">
        <v>0</v>
      </c>
      <c r="P286" s="1">
        <v>-1</v>
      </c>
      <c r="Q286" s="1" t="str" cm="1">
        <f t="array" ref="Q286">IF(DB_DI[[#This Row],[ALM CONFIG]]=$AH$15,INDEX(DB_ALM[],DB_DI[[#This Row],[ALM ID]]+1,7),"")</f>
        <v/>
      </c>
      <c r="R286" s="1" t="str" cm="1">
        <f t="array" ref="R286">IF(DB_DI[[#This Row],[ALM CONFIG]]=$AH$15,INDEX(DB_ALM[],DB_DI[[#This Row],[ALM ID]]+1,8),"")</f>
        <v/>
      </c>
    </row>
    <row r="287" spans="1:18" x14ac:dyDescent="0.25">
      <c r="A287" s="1">
        <v>273</v>
      </c>
      <c r="B287" s="1">
        <v>17</v>
      </c>
      <c r="C287" s="1" t="str">
        <f>INDEX(DB_DI_SYS_NAMES[],9,2)</f>
        <v>HPU_PUMPS</v>
      </c>
      <c r="D287" s="3" t="s">
        <v>6434</v>
      </c>
      <c r="E287" s="3" t="s">
        <v>4901</v>
      </c>
      <c r="F287" s="3" t="s">
        <v>5187</v>
      </c>
      <c r="G287" s="3"/>
      <c r="L287" s="1" t="s">
        <v>89</v>
      </c>
      <c r="M287" s="1" t="s">
        <v>97</v>
      </c>
      <c r="N287" s="1" t="b">
        <v>0</v>
      </c>
      <c r="O287" s="1" t="b">
        <v>0</v>
      </c>
      <c r="P287" s="1">
        <v>-1</v>
      </c>
      <c r="Q287" s="1" t="str" cm="1">
        <f t="array" ref="Q287">IF(DB_DI[[#This Row],[ALM CONFIG]]=$AH$15,INDEX(DB_ALM[],DB_DI[[#This Row],[ALM ID]]+1,7),"")</f>
        <v/>
      </c>
      <c r="R287" s="1" t="str" cm="1">
        <f t="array" ref="R287">IF(DB_DI[[#This Row],[ALM CONFIG]]=$AH$15,INDEX(DB_ALM[],DB_DI[[#This Row],[ALM ID]]+1,8),"")</f>
        <v/>
      </c>
    </row>
    <row r="288" spans="1:18" x14ac:dyDescent="0.25">
      <c r="A288" s="1">
        <v>274</v>
      </c>
      <c r="B288" s="1">
        <v>18</v>
      </c>
      <c r="C288" s="1" t="str">
        <f>INDEX(DB_DI_SYS_NAMES[],9,2)</f>
        <v>HPU_PUMPS</v>
      </c>
      <c r="D288" s="3" t="s">
        <v>6435</v>
      </c>
      <c r="E288" s="3" t="s">
        <v>4901</v>
      </c>
      <c r="F288" s="3" t="s">
        <v>5188</v>
      </c>
      <c r="G288" s="3"/>
      <c r="L288" s="1" t="s">
        <v>89</v>
      </c>
      <c r="M288" s="1" t="s">
        <v>97</v>
      </c>
      <c r="N288" s="1" t="b">
        <v>0</v>
      </c>
      <c r="O288" s="1" t="b">
        <v>0</v>
      </c>
      <c r="P288" s="1">
        <v>-1</v>
      </c>
      <c r="Q288" s="1" t="str" cm="1">
        <f t="array" ref="Q288">IF(DB_DI[[#This Row],[ALM CONFIG]]=$AH$15,INDEX(DB_ALM[],DB_DI[[#This Row],[ALM ID]]+1,7),"")</f>
        <v/>
      </c>
      <c r="R288" s="1" t="str" cm="1">
        <f t="array" ref="R288">IF(DB_DI[[#This Row],[ALM CONFIG]]=$AH$15,INDEX(DB_ALM[],DB_DI[[#This Row],[ALM ID]]+1,8),"")</f>
        <v/>
      </c>
    </row>
    <row r="289" spans="1:18" x14ac:dyDescent="0.25">
      <c r="A289" s="1">
        <v>275</v>
      </c>
      <c r="B289" s="1">
        <v>19</v>
      </c>
      <c r="C289" s="1" t="str">
        <f>INDEX(DB_DI_SYS_NAMES[],9,2)</f>
        <v>HPU_PUMPS</v>
      </c>
      <c r="D289" s="3" t="s">
        <v>269</v>
      </c>
      <c r="E289" s="3"/>
      <c r="F289" s="3"/>
      <c r="G289" s="3"/>
      <c r="L289" s="1" t="s">
        <v>93</v>
      </c>
      <c r="M289" s="1" t="s">
        <v>93</v>
      </c>
      <c r="N289" s="1" t="b">
        <v>0</v>
      </c>
      <c r="O289" s="1" t="b">
        <v>0</v>
      </c>
      <c r="P289" s="1">
        <v>-1</v>
      </c>
      <c r="Q289" s="1" t="str" cm="1">
        <f t="array" ref="Q289">IF(DB_DI[[#This Row],[ALM CONFIG]]=$AH$15,INDEX(DB_ALM[],DB_DI[[#This Row],[ALM ID]]+1,7),"")</f>
        <v/>
      </c>
      <c r="R289" s="1" t="str" cm="1">
        <f t="array" ref="R289">IF(DB_DI[[#This Row],[ALM CONFIG]]=$AH$15,INDEX(DB_ALM[],DB_DI[[#This Row],[ALM ID]]+1,8),"")</f>
        <v/>
      </c>
    </row>
    <row r="290" spans="1:18" x14ac:dyDescent="0.25">
      <c r="A290" s="1">
        <v>276</v>
      </c>
      <c r="B290" s="1">
        <v>20</v>
      </c>
      <c r="C290" s="1" t="str">
        <f>INDEX(DB_DI_SYS_NAMES[],9,2)</f>
        <v>HPU_PUMPS</v>
      </c>
      <c r="D290" s="3" t="s">
        <v>270</v>
      </c>
      <c r="E290" s="3"/>
      <c r="F290" s="3"/>
      <c r="G290" s="3"/>
      <c r="L290" s="1" t="s">
        <v>93</v>
      </c>
      <c r="M290" s="1" t="s">
        <v>93</v>
      </c>
      <c r="N290" s="1" t="b">
        <v>0</v>
      </c>
      <c r="O290" s="1" t="b">
        <v>0</v>
      </c>
      <c r="P290" s="1">
        <v>-1</v>
      </c>
      <c r="Q290" s="1" t="str" cm="1">
        <f t="array" ref="Q290">IF(DB_DI[[#This Row],[ALM CONFIG]]=$AH$15,INDEX(DB_ALM[],DB_DI[[#This Row],[ALM ID]]+1,7),"")</f>
        <v/>
      </c>
      <c r="R290" s="1" t="str" cm="1">
        <f t="array" ref="R290">IF(DB_DI[[#This Row],[ALM CONFIG]]=$AH$15,INDEX(DB_ALM[],DB_DI[[#This Row],[ALM ID]]+1,8),"")</f>
        <v/>
      </c>
    </row>
    <row r="291" spans="1:18" x14ac:dyDescent="0.25">
      <c r="A291" s="1">
        <v>277</v>
      </c>
      <c r="B291" s="1">
        <v>21</v>
      </c>
      <c r="C291" s="1" t="str">
        <f>INDEX(DB_DI_SYS_NAMES[],9,2)</f>
        <v>HPU_PUMPS</v>
      </c>
      <c r="D291" s="3" t="s">
        <v>271</v>
      </c>
      <c r="E291" s="3"/>
      <c r="F291" s="3"/>
      <c r="G291" s="3"/>
      <c r="L291" s="1" t="s">
        <v>93</v>
      </c>
      <c r="M291" s="1" t="s">
        <v>93</v>
      </c>
      <c r="N291" s="1" t="b">
        <v>0</v>
      </c>
      <c r="O291" s="1" t="b">
        <v>0</v>
      </c>
      <c r="P291" s="1">
        <v>-1</v>
      </c>
      <c r="Q291" s="1" t="str" cm="1">
        <f t="array" ref="Q291">IF(DB_DI[[#This Row],[ALM CONFIG]]=$AH$15,INDEX(DB_ALM[],DB_DI[[#This Row],[ALM ID]]+1,7),"")</f>
        <v/>
      </c>
      <c r="R291" s="1" t="str" cm="1">
        <f t="array" ref="R291">IF(DB_DI[[#This Row],[ALM CONFIG]]=$AH$15,INDEX(DB_ALM[],DB_DI[[#This Row],[ALM ID]]+1,8),"")</f>
        <v/>
      </c>
    </row>
    <row r="292" spans="1:18" x14ac:dyDescent="0.25">
      <c r="A292" s="1">
        <v>278</v>
      </c>
      <c r="B292" s="1">
        <v>22</v>
      </c>
      <c r="C292" s="1" t="str">
        <f>INDEX(DB_DI_SYS_NAMES[],9,2)</f>
        <v>HPU_PUMPS</v>
      </c>
      <c r="D292" s="3" t="s">
        <v>272</v>
      </c>
      <c r="E292" s="3"/>
      <c r="F292" s="3"/>
      <c r="G292" s="3"/>
      <c r="L292" s="1" t="s">
        <v>93</v>
      </c>
      <c r="M292" s="1" t="s">
        <v>93</v>
      </c>
      <c r="N292" s="1" t="b">
        <v>0</v>
      </c>
      <c r="O292" s="1" t="b">
        <v>0</v>
      </c>
      <c r="P292" s="1">
        <v>-1</v>
      </c>
      <c r="Q292" s="1" t="str" cm="1">
        <f t="array" ref="Q292">IF(DB_DI[[#This Row],[ALM CONFIG]]=$AH$15,INDEX(DB_ALM[],DB_DI[[#This Row],[ALM ID]]+1,7),"")</f>
        <v/>
      </c>
      <c r="R292" s="1" t="str" cm="1">
        <f t="array" ref="R292">IF(DB_DI[[#This Row],[ALM CONFIG]]=$AH$15,INDEX(DB_ALM[],DB_DI[[#This Row],[ALM ID]]+1,8),"")</f>
        <v/>
      </c>
    </row>
    <row r="293" spans="1:18" x14ac:dyDescent="0.25">
      <c r="A293" s="1">
        <v>279</v>
      </c>
      <c r="B293" s="1">
        <v>23</v>
      </c>
      <c r="C293" s="1" t="str">
        <f>INDEX(DB_DI_SYS_NAMES[],9,2)</f>
        <v>HPU_PUMPS</v>
      </c>
      <c r="D293" s="3" t="s">
        <v>273</v>
      </c>
      <c r="E293" s="3"/>
      <c r="F293" s="3"/>
      <c r="G293" s="3"/>
      <c r="L293" s="1" t="s">
        <v>93</v>
      </c>
      <c r="M293" s="1" t="s">
        <v>93</v>
      </c>
      <c r="N293" s="1" t="b">
        <v>0</v>
      </c>
      <c r="O293" s="1" t="b">
        <v>0</v>
      </c>
      <c r="P293" s="1">
        <v>-1</v>
      </c>
      <c r="Q293" s="1" t="str" cm="1">
        <f t="array" ref="Q293">IF(DB_DI[[#This Row],[ALM CONFIG]]=$AH$15,INDEX(DB_ALM[],DB_DI[[#This Row],[ALM ID]]+1,7),"")</f>
        <v/>
      </c>
      <c r="R293" s="1" t="str" cm="1">
        <f t="array" ref="R293">IF(DB_DI[[#This Row],[ALM CONFIG]]=$AH$15,INDEX(DB_ALM[],DB_DI[[#This Row],[ALM ID]]+1,8),"")</f>
        <v/>
      </c>
    </row>
    <row r="294" spans="1:18" x14ac:dyDescent="0.25">
      <c r="A294" s="1">
        <v>280</v>
      </c>
      <c r="B294" s="1">
        <v>24</v>
      </c>
      <c r="C294" s="1" t="str">
        <f>INDEX(DB_DI_SYS_NAMES[],9,2)</f>
        <v>HPU_PUMPS</v>
      </c>
      <c r="D294" s="3" t="s">
        <v>274</v>
      </c>
      <c r="E294" s="3"/>
      <c r="F294" s="3"/>
      <c r="G294" s="3"/>
      <c r="L294" s="1" t="s">
        <v>93</v>
      </c>
      <c r="M294" s="1" t="s">
        <v>93</v>
      </c>
      <c r="N294" s="1" t="b">
        <v>0</v>
      </c>
      <c r="O294" s="1" t="b">
        <v>0</v>
      </c>
      <c r="P294" s="1">
        <v>-1</v>
      </c>
      <c r="Q294" s="1" t="str" cm="1">
        <f t="array" ref="Q294">IF(DB_DI[[#This Row],[ALM CONFIG]]=$AH$15,INDEX(DB_ALM[],DB_DI[[#This Row],[ALM ID]]+1,7),"")</f>
        <v/>
      </c>
      <c r="R294" s="1" t="str" cm="1">
        <f t="array" ref="R294">IF(DB_DI[[#This Row],[ALM CONFIG]]=$AH$15,INDEX(DB_ALM[],DB_DI[[#This Row],[ALM ID]]+1,8),"")</f>
        <v/>
      </c>
    </row>
    <row r="295" spans="1:18" x14ac:dyDescent="0.25">
      <c r="A295" s="1">
        <v>281</v>
      </c>
      <c r="B295" s="1">
        <v>25</v>
      </c>
      <c r="C295" s="1" t="str">
        <f>INDEX(DB_DI_SYS_NAMES[],9,2)</f>
        <v>HPU_PUMPS</v>
      </c>
      <c r="D295" s="3" t="s">
        <v>275</v>
      </c>
      <c r="E295" s="3"/>
      <c r="F295" s="3"/>
      <c r="G295" s="3"/>
      <c r="L295" s="1" t="s">
        <v>93</v>
      </c>
      <c r="M295" s="1" t="s">
        <v>93</v>
      </c>
      <c r="N295" s="1" t="b">
        <v>0</v>
      </c>
      <c r="O295" s="1" t="b">
        <v>0</v>
      </c>
      <c r="P295" s="1">
        <v>-1</v>
      </c>
      <c r="Q295" s="1" t="str" cm="1">
        <f t="array" ref="Q295">IF(DB_DI[[#This Row],[ALM CONFIG]]=$AH$15,INDEX(DB_ALM[],DB_DI[[#This Row],[ALM ID]]+1,7),"")</f>
        <v/>
      </c>
      <c r="R295" s="1" t="str" cm="1">
        <f t="array" ref="R295">IF(DB_DI[[#This Row],[ALM CONFIG]]=$AH$15,INDEX(DB_ALM[],DB_DI[[#This Row],[ALM ID]]+1,8),"")</f>
        <v/>
      </c>
    </row>
    <row r="296" spans="1:18" x14ac:dyDescent="0.25">
      <c r="A296" s="1">
        <v>282</v>
      </c>
      <c r="B296" s="1">
        <v>26</v>
      </c>
      <c r="C296" s="1" t="str">
        <f>INDEX(DB_DI_SYS_NAMES[],9,2)</f>
        <v>HPU_PUMPS</v>
      </c>
      <c r="D296" s="3" t="s">
        <v>276</v>
      </c>
      <c r="E296" s="3"/>
      <c r="F296" s="3"/>
      <c r="G296" s="3"/>
      <c r="L296" s="1" t="s">
        <v>93</v>
      </c>
      <c r="M296" s="1" t="s">
        <v>93</v>
      </c>
      <c r="N296" s="1" t="b">
        <v>0</v>
      </c>
      <c r="O296" s="1" t="b">
        <v>0</v>
      </c>
      <c r="P296" s="1">
        <v>-1</v>
      </c>
      <c r="Q296" s="1" t="str" cm="1">
        <f t="array" ref="Q296">IF(DB_DI[[#This Row],[ALM CONFIG]]=$AH$15,INDEX(DB_ALM[],DB_DI[[#This Row],[ALM ID]]+1,7),"")</f>
        <v/>
      </c>
      <c r="R296" s="1" t="str" cm="1">
        <f t="array" ref="R296">IF(DB_DI[[#This Row],[ALM CONFIG]]=$AH$15,INDEX(DB_ALM[],DB_DI[[#This Row],[ALM ID]]+1,8),"")</f>
        <v/>
      </c>
    </row>
    <row r="297" spans="1:18" x14ac:dyDescent="0.25">
      <c r="A297" s="1">
        <v>283</v>
      </c>
      <c r="B297" s="1">
        <v>27</v>
      </c>
      <c r="C297" s="1" t="str">
        <f>INDEX(DB_DI_SYS_NAMES[],9,2)</f>
        <v>HPU_PUMPS</v>
      </c>
      <c r="D297" s="3" t="s">
        <v>277</v>
      </c>
      <c r="E297" s="3"/>
      <c r="F297" s="3"/>
      <c r="G297" s="3"/>
      <c r="L297" s="1" t="s">
        <v>93</v>
      </c>
      <c r="M297" s="1" t="s">
        <v>93</v>
      </c>
      <c r="N297" s="1" t="b">
        <v>0</v>
      </c>
      <c r="O297" s="1" t="b">
        <v>0</v>
      </c>
      <c r="P297" s="1">
        <v>-1</v>
      </c>
      <c r="Q297" s="1" t="str" cm="1">
        <f t="array" ref="Q297">IF(DB_DI[[#This Row],[ALM CONFIG]]=$AH$15,INDEX(DB_ALM[],DB_DI[[#This Row],[ALM ID]]+1,7),"")</f>
        <v/>
      </c>
      <c r="R297" s="1" t="str" cm="1">
        <f t="array" ref="R297">IF(DB_DI[[#This Row],[ALM CONFIG]]=$AH$15,INDEX(DB_ALM[],DB_DI[[#This Row],[ALM ID]]+1,8),"")</f>
        <v/>
      </c>
    </row>
    <row r="298" spans="1:18" x14ac:dyDescent="0.25">
      <c r="A298" s="1">
        <v>284</v>
      </c>
      <c r="B298" s="1">
        <v>28</v>
      </c>
      <c r="C298" s="1" t="str">
        <f>INDEX(DB_DI_SYS_NAMES[],9,2)</f>
        <v>HPU_PUMPS</v>
      </c>
      <c r="D298" s="3" t="s">
        <v>278</v>
      </c>
      <c r="E298" s="3"/>
      <c r="F298" s="3"/>
      <c r="G298" s="3"/>
      <c r="L298" s="1" t="s">
        <v>93</v>
      </c>
      <c r="M298" s="1" t="s">
        <v>93</v>
      </c>
      <c r="N298" s="1" t="b">
        <v>0</v>
      </c>
      <c r="O298" s="1" t="b">
        <v>0</v>
      </c>
      <c r="P298" s="1">
        <v>-1</v>
      </c>
      <c r="Q298" s="1" t="str" cm="1">
        <f t="array" ref="Q298">IF(DB_DI[[#This Row],[ALM CONFIG]]=$AH$15,INDEX(DB_ALM[],DB_DI[[#This Row],[ALM ID]]+1,7),"")</f>
        <v/>
      </c>
      <c r="R298" s="1" t="str" cm="1">
        <f t="array" ref="R298">IF(DB_DI[[#This Row],[ALM CONFIG]]=$AH$15,INDEX(DB_ALM[],DB_DI[[#This Row],[ALM ID]]+1,8),"")</f>
        <v/>
      </c>
    </row>
    <row r="299" spans="1:18" x14ac:dyDescent="0.25">
      <c r="A299" s="1">
        <v>285</v>
      </c>
      <c r="B299" s="1">
        <v>29</v>
      </c>
      <c r="C299" s="1" t="str">
        <f>INDEX(DB_DI_SYS_NAMES[],9,2)</f>
        <v>HPU_PUMPS</v>
      </c>
      <c r="D299" s="3" t="s">
        <v>279</v>
      </c>
      <c r="E299" s="3"/>
      <c r="F299" s="3"/>
      <c r="G299" s="3"/>
      <c r="L299" s="1" t="s">
        <v>93</v>
      </c>
      <c r="M299" s="1" t="s">
        <v>93</v>
      </c>
      <c r="N299" s="1" t="b">
        <v>0</v>
      </c>
      <c r="O299" s="1" t="b">
        <v>0</v>
      </c>
      <c r="P299" s="1">
        <v>-1</v>
      </c>
      <c r="Q299" s="1" t="str" cm="1">
        <f t="array" ref="Q299">IF(DB_DI[[#This Row],[ALM CONFIG]]=$AH$15,INDEX(DB_ALM[],DB_DI[[#This Row],[ALM ID]]+1,7),"")</f>
        <v/>
      </c>
      <c r="R299" s="1" t="str" cm="1">
        <f t="array" ref="R299">IF(DB_DI[[#This Row],[ALM CONFIG]]=$AH$15,INDEX(DB_ALM[],DB_DI[[#This Row],[ALM ID]]+1,8),"")</f>
        <v/>
      </c>
    </row>
    <row r="300" spans="1:18" x14ac:dyDescent="0.25">
      <c r="A300" s="1">
        <v>286</v>
      </c>
      <c r="B300" s="1">
        <v>30</v>
      </c>
      <c r="C300" s="1" t="str">
        <f>INDEX(DB_DI_SYS_NAMES[],9,2)</f>
        <v>HPU_PUMPS</v>
      </c>
      <c r="D300" s="3" t="s">
        <v>280</v>
      </c>
      <c r="E300" s="3"/>
      <c r="F300" s="3"/>
      <c r="G300" s="3"/>
      <c r="L300" s="1" t="s">
        <v>93</v>
      </c>
      <c r="M300" s="1" t="s">
        <v>93</v>
      </c>
      <c r="N300" s="1" t="b">
        <v>0</v>
      </c>
      <c r="O300" s="1" t="b">
        <v>0</v>
      </c>
      <c r="P300" s="1">
        <v>-1</v>
      </c>
      <c r="Q300" s="1" t="str" cm="1">
        <f t="array" ref="Q300">IF(DB_DI[[#This Row],[ALM CONFIG]]=$AH$15,INDEX(DB_ALM[],DB_DI[[#This Row],[ALM ID]]+1,7),"")</f>
        <v/>
      </c>
      <c r="R300" s="1" t="str" cm="1">
        <f t="array" ref="R300">IF(DB_DI[[#This Row],[ALM CONFIG]]=$AH$15,INDEX(DB_ALM[],DB_DI[[#This Row],[ALM ID]]+1,8),"")</f>
        <v/>
      </c>
    </row>
    <row r="301" spans="1:18" s="5" customFormat="1" ht="15.75" thickBot="1" x14ac:dyDescent="0.3">
      <c r="A301" s="5">
        <v>287</v>
      </c>
      <c r="B301" s="5">
        <v>31</v>
      </c>
      <c r="C301" s="5" t="str">
        <f>INDEX(DB_DI_SYS_NAMES[],9,2)</f>
        <v>HPU_PUMPS</v>
      </c>
      <c r="D301" s="33" t="s">
        <v>281</v>
      </c>
      <c r="E301" s="33"/>
      <c r="F301" s="33"/>
      <c r="G301" s="33"/>
      <c r="L301" s="5" t="s">
        <v>93</v>
      </c>
      <c r="M301" s="5" t="s">
        <v>93</v>
      </c>
      <c r="N301" s="5" t="b">
        <v>0</v>
      </c>
      <c r="O301" s="5" t="b">
        <v>0</v>
      </c>
      <c r="P301" s="5">
        <v>-1</v>
      </c>
      <c r="Q301" s="5" t="str" cm="1">
        <f t="array" ref="Q301">IF(DB_DI[[#This Row],[ALM CONFIG]]=$AH$15,INDEX(DB_ALM[],DB_DI[[#This Row],[ALM ID]]+1,7),"")</f>
        <v/>
      </c>
      <c r="R301" s="5" t="str" cm="1">
        <f t="array" ref="R301">IF(DB_DI[[#This Row],[ALM CONFIG]]=$AH$15,INDEX(DB_ALM[],DB_DI[[#This Row],[ALM ID]]+1,8),"")</f>
        <v/>
      </c>
    </row>
    <row r="302" spans="1:18" s="5" customFormat="1" ht="15.75" thickBot="1" x14ac:dyDescent="0.3">
      <c r="A302" s="1">
        <v>288</v>
      </c>
      <c r="B302" s="1">
        <v>0</v>
      </c>
      <c r="C302" s="1" t="str">
        <f>INDEX(DB_DI_SYS_NAMES[],10,2)</f>
        <v>CWS_AND_LOU_SYS</v>
      </c>
      <c r="D302" s="3" t="s">
        <v>4828</v>
      </c>
      <c r="E302" s="3"/>
      <c r="F302" s="3"/>
      <c r="G302" s="3"/>
      <c r="H302" s="1"/>
      <c r="I302" s="1"/>
      <c r="J302" s="1"/>
      <c r="K302" s="1"/>
      <c r="L302" s="1" t="s">
        <v>93</v>
      </c>
      <c r="M302" s="1" t="s">
        <v>93</v>
      </c>
      <c r="N302" s="1" t="b">
        <v>0</v>
      </c>
      <c r="O302" s="1" t="b">
        <v>0</v>
      </c>
      <c r="P302" s="1">
        <v>-1</v>
      </c>
      <c r="Q302" s="1" t="str" cm="1">
        <f t="array" ref="Q302">IF(DB_DI[[#This Row],[ALM CONFIG]]=$AH$15,INDEX(DB_ALM[],DB_DI[[#This Row],[ALM ID]]+1,7),"")</f>
        <v/>
      </c>
      <c r="R302" s="1" t="str" cm="1">
        <f t="array" ref="R302">IF(DB_DI[[#This Row],[ALM CONFIG]]=$AH$15,INDEX(DB_ALM[],DB_DI[[#This Row],[ALM ID]]+1,8),"")</f>
        <v/>
      </c>
    </row>
    <row r="303" spans="1:18" x14ac:dyDescent="0.25">
      <c r="A303" s="1">
        <v>289</v>
      </c>
      <c r="B303" s="1">
        <v>1</v>
      </c>
      <c r="C303" s="1" t="str">
        <f>INDEX(DB_DI_SYS_NAMES[],10,2)</f>
        <v>CWS_AND_LOU_SYS</v>
      </c>
      <c r="D303" s="3" t="s">
        <v>4829</v>
      </c>
      <c r="E303" s="3"/>
      <c r="F303" s="3"/>
      <c r="G303" s="3"/>
      <c r="L303" s="1" t="s">
        <v>93</v>
      </c>
      <c r="M303" s="1" t="s">
        <v>93</v>
      </c>
      <c r="N303" s="1" t="b">
        <v>0</v>
      </c>
      <c r="O303" s="1" t="b">
        <v>0</v>
      </c>
      <c r="P303" s="1">
        <v>-1</v>
      </c>
      <c r="Q303" s="1" t="str" cm="1">
        <f t="array" ref="Q303">IF(DB_DI[[#This Row],[ALM CONFIG]]=$AH$15,INDEX(DB_ALM[],DB_DI[[#This Row],[ALM ID]]+1,7),"")</f>
        <v/>
      </c>
      <c r="R303" s="1" t="str" cm="1">
        <f t="array" ref="R303">IF(DB_DI[[#This Row],[ALM CONFIG]]=$AH$15,INDEX(DB_ALM[],DB_DI[[#This Row],[ALM ID]]+1,8),"")</f>
        <v/>
      </c>
    </row>
    <row r="304" spans="1:18" x14ac:dyDescent="0.25">
      <c r="A304" s="1">
        <v>290</v>
      </c>
      <c r="B304" s="1">
        <v>2</v>
      </c>
      <c r="C304" s="1" t="str">
        <f>INDEX(DB_DI_SYS_NAMES[],10,2)</f>
        <v>CWS_AND_LOU_SYS</v>
      </c>
      <c r="D304" s="3" t="s">
        <v>4830</v>
      </c>
      <c r="E304" s="3"/>
      <c r="F304" s="3"/>
      <c r="G304" s="3"/>
      <c r="L304" s="1" t="s">
        <v>93</v>
      </c>
      <c r="M304" s="1" t="s">
        <v>93</v>
      </c>
      <c r="N304" s="1" t="b">
        <v>0</v>
      </c>
      <c r="O304" s="1" t="b">
        <v>0</v>
      </c>
      <c r="P304" s="1">
        <v>-1</v>
      </c>
      <c r="Q304" s="1" t="str" cm="1">
        <f t="array" ref="Q304">IF(DB_DI[[#This Row],[ALM CONFIG]]=$AH$15,INDEX(DB_ALM[],DB_DI[[#This Row],[ALM ID]]+1,7),"")</f>
        <v/>
      </c>
      <c r="R304" s="1" t="str" cm="1">
        <f t="array" ref="R304">IF(DB_DI[[#This Row],[ALM CONFIG]]=$AH$15,INDEX(DB_ALM[],DB_DI[[#This Row],[ALM ID]]+1,8),"")</f>
        <v/>
      </c>
    </row>
    <row r="305" spans="1:18" x14ac:dyDescent="0.25">
      <c r="A305" s="1">
        <v>291</v>
      </c>
      <c r="B305" s="1">
        <v>3</v>
      </c>
      <c r="C305" s="1" t="str">
        <f>INDEX(DB_DI_SYS_NAMES[],10,2)</f>
        <v>CWS_AND_LOU_SYS</v>
      </c>
      <c r="D305" s="3" t="s">
        <v>4831</v>
      </c>
      <c r="E305" s="3"/>
      <c r="F305" s="3"/>
      <c r="G305" s="3"/>
      <c r="L305" s="1" t="s">
        <v>93</v>
      </c>
      <c r="M305" s="1" t="s">
        <v>93</v>
      </c>
      <c r="N305" s="1" t="b">
        <v>0</v>
      </c>
      <c r="O305" s="1" t="b">
        <v>0</v>
      </c>
      <c r="P305" s="1">
        <v>-1</v>
      </c>
      <c r="Q305" s="1" t="str" cm="1">
        <f t="array" ref="Q305">IF(DB_DI[[#This Row],[ALM CONFIG]]=$AH$15,INDEX(DB_ALM[],DB_DI[[#This Row],[ALM ID]]+1,7),"")</f>
        <v/>
      </c>
      <c r="R305" s="1" t="str" cm="1">
        <f t="array" ref="R305">IF(DB_DI[[#This Row],[ALM CONFIG]]=$AH$15,INDEX(DB_ALM[],DB_DI[[#This Row],[ALM ID]]+1,8),"")</f>
        <v/>
      </c>
    </row>
    <row r="306" spans="1:18" x14ac:dyDescent="0.25">
      <c r="A306" s="1">
        <v>292</v>
      </c>
      <c r="B306" s="1">
        <v>4</v>
      </c>
      <c r="C306" s="1" t="str">
        <f>INDEX(DB_DI_SYS_NAMES[],10,2)</f>
        <v>CWS_AND_LOU_SYS</v>
      </c>
      <c r="D306" s="3" t="s">
        <v>4832</v>
      </c>
      <c r="E306" s="3"/>
      <c r="F306" s="3"/>
      <c r="G306" s="3"/>
      <c r="L306" s="1" t="s">
        <v>93</v>
      </c>
      <c r="M306" s="1" t="s">
        <v>93</v>
      </c>
      <c r="N306" s="1" t="b">
        <v>0</v>
      </c>
      <c r="O306" s="1" t="b">
        <v>0</v>
      </c>
      <c r="P306" s="1">
        <v>-1</v>
      </c>
      <c r="Q306" s="1" t="str" cm="1">
        <f t="array" ref="Q306">IF(DB_DI[[#This Row],[ALM CONFIG]]=$AH$15,INDEX(DB_ALM[],DB_DI[[#This Row],[ALM ID]]+1,7),"")</f>
        <v/>
      </c>
      <c r="R306" s="1" t="str" cm="1">
        <f t="array" ref="R306">IF(DB_DI[[#This Row],[ALM CONFIG]]=$AH$15,INDEX(DB_ALM[],DB_DI[[#This Row],[ALM ID]]+1,8),"")</f>
        <v/>
      </c>
    </row>
    <row r="307" spans="1:18" x14ac:dyDescent="0.25">
      <c r="A307" s="1">
        <v>293</v>
      </c>
      <c r="B307" s="1">
        <v>5</v>
      </c>
      <c r="C307" s="1" t="str">
        <f>INDEX(DB_DI_SYS_NAMES[],10,2)</f>
        <v>CWS_AND_LOU_SYS</v>
      </c>
      <c r="D307" s="3" t="s">
        <v>6436</v>
      </c>
      <c r="E307" s="3"/>
      <c r="F307" s="3"/>
      <c r="G307" s="3"/>
      <c r="I307" s="1" t="b">
        <v>1</v>
      </c>
      <c r="J307" s="1" t="s">
        <v>6333</v>
      </c>
      <c r="K307" s="1">
        <v>0</v>
      </c>
      <c r="L307" s="1" t="s">
        <v>93</v>
      </c>
      <c r="M307" s="1" t="s">
        <v>93</v>
      </c>
      <c r="N307" s="1" t="b">
        <v>0</v>
      </c>
      <c r="O307" s="1" t="b">
        <v>0</v>
      </c>
      <c r="P307" s="1">
        <v>-1</v>
      </c>
      <c r="Q307" s="1" t="str" cm="1">
        <f t="array" ref="Q307">IF(DB_DI[[#This Row],[ALM CONFIG]]=$AH$15,INDEX(DB_ALM[],DB_DI[[#This Row],[ALM ID]]+1,7),"")</f>
        <v/>
      </c>
      <c r="R307" s="1" t="str" cm="1">
        <f t="array" ref="R307">IF(DB_DI[[#This Row],[ALM CONFIG]]=$AH$15,INDEX(DB_ALM[],DB_DI[[#This Row],[ALM ID]]+1,8),"")</f>
        <v/>
      </c>
    </row>
    <row r="308" spans="1:18" x14ac:dyDescent="0.25">
      <c r="A308" s="1">
        <v>294</v>
      </c>
      <c r="B308" s="1">
        <v>6</v>
      </c>
      <c r="C308" s="1" t="str">
        <f>INDEX(DB_DI_SYS_NAMES[],10,2)</f>
        <v>CWS_AND_LOU_SYS</v>
      </c>
      <c r="D308" s="3" t="s">
        <v>6437</v>
      </c>
      <c r="E308" s="3"/>
      <c r="F308" s="3"/>
      <c r="G308" s="3"/>
      <c r="I308" s="1" t="b">
        <v>1</v>
      </c>
      <c r="J308" s="1" t="s">
        <v>6333</v>
      </c>
      <c r="K308" s="1">
        <v>14</v>
      </c>
      <c r="L308" s="1" t="s">
        <v>93</v>
      </c>
      <c r="M308" s="1" t="s">
        <v>93</v>
      </c>
      <c r="N308" s="1" t="b">
        <v>0</v>
      </c>
      <c r="O308" s="1" t="b">
        <v>0</v>
      </c>
      <c r="P308" s="1">
        <v>-1</v>
      </c>
      <c r="Q308" s="1" t="str" cm="1">
        <f t="array" ref="Q308">IF(DB_DI[[#This Row],[ALM CONFIG]]=$AH$15,INDEX(DB_ALM[],DB_DI[[#This Row],[ALM ID]]+1,7),"")</f>
        <v/>
      </c>
      <c r="R308" s="1" t="str" cm="1">
        <f t="array" ref="R308">IF(DB_DI[[#This Row],[ALM CONFIG]]=$AH$15,INDEX(DB_ALM[],DB_DI[[#This Row],[ALM ID]]+1,8),"")</f>
        <v/>
      </c>
    </row>
    <row r="309" spans="1:18" x14ac:dyDescent="0.25">
      <c r="A309" s="1">
        <v>295</v>
      </c>
      <c r="B309" s="1">
        <v>7</v>
      </c>
      <c r="C309" s="1" t="str">
        <f>INDEX(DB_DI_SYS_NAMES[],10,2)</f>
        <v>CWS_AND_LOU_SYS</v>
      </c>
      <c r="D309" s="3" t="s">
        <v>6438</v>
      </c>
      <c r="E309" s="3"/>
      <c r="F309" s="3"/>
      <c r="G309" s="3"/>
      <c r="I309" s="1" t="b">
        <v>1</v>
      </c>
      <c r="J309" s="1" t="s">
        <v>6333</v>
      </c>
      <c r="K309" s="1">
        <v>15</v>
      </c>
      <c r="L309" s="1" t="s">
        <v>93</v>
      </c>
      <c r="M309" s="1" t="s">
        <v>93</v>
      </c>
      <c r="N309" s="1" t="b">
        <v>0</v>
      </c>
      <c r="O309" s="1" t="b">
        <v>0</v>
      </c>
      <c r="P309" s="1">
        <v>-1</v>
      </c>
      <c r="Q309" s="1" t="str" cm="1">
        <f t="array" ref="Q309">IF(DB_DI[[#This Row],[ALM CONFIG]]=$AH$15,INDEX(DB_ALM[],DB_DI[[#This Row],[ALM ID]]+1,7),"")</f>
        <v/>
      </c>
      <c r="R309" s="1" t="str" cm="1">
        <f t="array" ref="R309">IF(DB_DI[[#This Row],[ALM CONFIG]]=$AH$15,INDEX(DB_ALM[],DB_DI[[#This Row],[ALM ID]]+1,8),"")</f>
        <v/>
      </c>
    </row>
    <row r="310" spans="1:18" x14ac:dyDescent="0.25">
      <c r="A310" s="1">
        <v>296</v>
      </c>
      <c r="B310" s="1">
        <v>8</v>
      </c>
      <c r="C310" s="1" t="str">
        <f>INDEX(DB_DI_SYS_NAMES[],10,2)</f>
        <v>CWS_AND_LOU_SYS</v>
      </c>
      <c r="D310" s="3" t="s">
        <v>6439</v>
      </c>
      <c r="E310" s="3"/>
      <c r="F310" s="3"/>
      <c r="G310" s="3"/>
      <c r="I310" s="1" t="b">
        <v>1</v>
      </c>
      <c r="J310" s="1" t="s">
        <v>6334</v>
      </c>
      <c r="K310" s="1">
        <v>0</v>
      </c>
      <c r="L310" s="1" t="s">
        <v>93</v>
      </c>
      <c r="M310" s="1" t="s">
        <v>93</v>
      </c>
      <c r="N310" s="1" t="b">
        <v>0</v>
      </c>
      <c r="O310" s="1" t="b">
        <v>0</v>
      </c>
      <c r="P310" s="1">
        <v>-1</v>
      </c>
      <c r="Q310" s="1" t="str" cm="1">
        <f t="array" ref="Q310">IF(DB_DI[[#This Row],[ALM CONFIG]]=$AH$15,INDEX(DB_ALM[],DB_DI[[#This Row],[ALM ID]]+1,7),"")</f>
        <v/>
      </c>
      <c r="R310" s="1" t="str" cm="1">
        <f t="array" ref="R310">IF(DB_DI[[#This Row],[ALM CONFIG]]=$AH$15,INDEX(DB_ALM[],DB_DI[[#This Row],[ALM ID]]+1,8),"")</f>
        <v/>
      </c>
    </row>
    <row r="311" spans="1:18" x14ac:dyDescent="0.25">
      <c r="A311" s="1">
        <v>297</v>
      </c>
      <c r="B311" s="1">
        <v>9</v>
      </c>
      <c r="C311" s="1" t="str">
        <f>INDEX(DB_DI_SYS_NAMES[],10,2)</f>
        <v>CWS_AND_LOU_SYS</v>
      </c>
      <c r="D311" s="3" t="s">
        <v>6440</v>
      </c>
      <c r="E311" s="3"/>
      <c r="F311" s="3"/>
      <c r="G311" s="3"/>
      <c r="I311" s="1" t="b">
        <v>1</v>
      </c>
      <c r="J311" s="1" t="s">
        <v>6334</v>
      </c>
      <c r="K311" s="1">
        <v>1</v>
      </c>
      <c r="L311" s="1" t="s">
        <v>93</v>
      </c>
      <c r="M311" s="1" t="s">
        <v>93</v>
      </c>
      <c r="N311" s="1" t="b">
        <v>0</v>
      </c>
      <c r="O311" s="1" t="b">
        <v>0</v>
      </c>
      <c r="P311" s="1">
        <v>-1</v>
      </c>
      <c r="Q311" s="1" t="str" cm="1">
        <f t="array" ref="Q311">IF(DB_DI[[#This Row],[ALM CONFIG]]=$AH$15,INDEX(DB_ALM[],DB_DI[[#This Row],[ALM ID]]+1,7),"")</f>
        <v/>
      </c>
      <c r="R311" s="1" t="str" cm="1">
        <f t="array" ref="R311">IF(DB_DI[[#This Row],[ALM CONFIG]]=$AH$15,INDEX(DB_ALM[],DB_DI[[#This Row],[ALM ID]]+1,8),"")</f>
        <v/>
      </c>
    </row>
    <row r="312" spans="1:18" x14ac:dyDescent="0.25">
      <c r="A312" s="1">
        <v>298</v>
      </c>
      <c r="B312" s="1">
        <v>10</v>
      </c>
      <c r="C312" s="1" t="str">
        <f>INDEX(DB_DI_SYS_NAMES[],10,2)</f>
        <v>CWS_AND_LOU_SYS</v>
      </c>
      <c r="D312" s="3" t="s">
        <v>6441</v>
      </c>
      <c r="E312" s="3"/>
      <c r="F312" s="3"/>
      <c r="G312" s="3"/>
      <c r="I312" s="1" t="b">
        <v>1</v>
      </c>
      <c r="J312" s="1" t="s">
        <v>6335</v>
      </c>
      <c r="K312" s="1">
        <v>14</v>
      </c>
      <c r="L312" s="1" t="s">
        <v>93</v>
      </c>
      <c r="M312" s="1" t="s">
        <v>93</v>
      </c>
      <c r="N312" s="1" t="b">
        <v>0</v>
      </c>
      <c r="O312" s="1" t="b">
        <v>0</v>
      </c>
      <c r="P312" s="1">
        <v>-1</v>
      </c>
      <c r="Q312" s="1" t="str" cm="1">
        <f t="array" ref="Q312">IF(DB_DI[[#This Row],[ALM CONFIG]]=$AH$15,INDEX(DB_ALM[],DB_DI[[#This Row],[ALM ID]]+1,7),"")</f>
        <v/>
      </c>
      <c r="R312" s="1" t="str" cm="1">
        <f t="array" ref="R312">IF(DB_DI[[#This Row],[ALM CONFIG]]=$AH$15,INDEX(DB_ALM[],DB_DI[[#This Row],[ALM ID]]+1,8),"")</f>
        <v/>
      </c>
    </row>
    <row r="313" spans="1:18" x14ac:dyDescent="0.25">
      <c r="A313" s="1">
        <v>299</v>
      </c>
      <c r="B313" s="1">
        <v>11</v>
      </c>
      <c r="C313" s="1" t="str">
        <f>INDEX(DB_DI_SYS_NAMES[],10,2)</f>
        <v>CWS_AND_LOU_SYS</v>
      </c>
      <c r="D313" s="3" t="s">
        <v>6442</v>
      </c>
      <c r="E313" s="3"/>
      <c r="F313" s="3"/>
      <c r="G313" s="3"/>
      <c r="I313" s="1" t="b">
        <v>1</v>
      </c>
      <c r="J313" s="1" t="s">
        <v>6335</v>
      </c>
      <c r="K313" s="1">
        <v>15</v>
      </c>
      <c r="L313" s="1" t="s">
        <v>93</v>
      </c>
      <c r="M313" s="1" t="s">
        <v>93</v>
      </c>
      <c r="N313" s="1" t="b">
        <v>0</v>
      </c>
      <c r="O313" s="1" t="b">
        <v>0</v>
      </c>
      <c r="P313" s="1">
        <v>-1</v>
      </c>
      <c r="Q313" s="1" t="str" cm="1">
        <f t="array" ref="Q313">IF(DB_DI[[#This Row],[ALM CONFIG]]=$AH$15,INDEX(DB_ALM[],DB_DI[[#This Row],[ALM ID]]+1,7),"")</f>
        <v/>
      </c>
      <c r="R313" s="1" t="str" cm="1">
        <f t="array" ref="R313">IF(DB_DI[[#This Row],[ALM CONFIG]]=$AH$15,INDEX(DB_ALM[],DB_DI[[#This Row],[ALM ID]]+1,8),"")</f>
        <v/>
      </c>
    </row>
    <row r="314" spans="1:18" x14ac:dyDescent="0.25">
      <c r="A314" s="1">
        <v>300</v>
      </c>
      <c r="B314" s="1">
        <v>12</v>
      </c>
      <c r="C314" s="1" t="str">
        <f>INDEX(DB_DI_SYS_NAMES[],10,2)</f>
        <v>CWS_AND_LOU_SYS</v>
      </c>
      <c r="D314" s="3" t="s">
        <v>6443</v>
      </c>
      <c r="E314" s="3"/>
      <c r="F314" s="3"/>
      <c r="G314" s="3"/>
      <c r="I314" s="1" t="b">
        <v>1</v>
      </c>
      <c r="J314" s="1" t="s">
        <v>6336</v>
      </c>
      <c r="K314" s="1">
        <v>0</v>
      </c>
      <c r="L314" s="1" t="s">
        <v>93</v>
      </c>
      <c r="M314" s="1" t="s">
        <v>93</v>
      </c>
      <c r="N314" s="1" t="b">
        <v>0</v>
      </c>
      <c r="O314" s="1" t="b">
        <v>0</v>
      </c>
      <c r="P314" s="1">
        <v>-1</v>
      </c>
      <c r="Q314" s="1" t="str" cm="1">
        <f t="array" ref="Q314">IF(DB_DI[[#This Row],[ALM CONFIG]]=$AH$15,INDEX(DB_ALM[],DB_DI[[#This Row],[ALM ID]]+1,7),"")</f>
        <v/>
      </c>
      <c r="R314" s="1" t="str" cm="1">
        <f t="array" ref="R314">IF(DB_DI[[#This Row],[ALM CONFIG]]=$AH$15,INDEX(DB_ALM[],DB_DI[[#This Row],[ALM ID]]+1,8),"")</f>
        <v/>
      </c>
    </row>
    <row r="315" spans="1:18" x14ac:dyDescent="0.25">
      <c r="A315" s="1">
        <v>301</v>
      </c>
      <c r="B315" s="1">
        <v>13</v>
      </c>
      <c r="C315" s="1" t="str">
        <f>INDEX(DB_DI_SYS_NAMES[],10,2)</f>
        <v>CWS_AND_LOU_SYS</v>
      </c>
      <c r="D315" s="3" t="s">
        <v>6444</v>
      </c>
      <c r="E315" s="3"/>
      <c r="F315" s="3"/>
      <c r="G315" s="3"/>
      <c r="I315" s="1" t="b">
        <v>1</v>
      </c>
      <c r="J315" s="1" t="s">
        <v>6336</v>
      </c>
      <c r="K315" s="1">
        <v>1</v>
      </c>
      <c r="L315" s="1" t="s">
        <v>93</v>
      </c>
      <c r="M315" s="1" t="s">
        <v>93</v>
      </c>
      <c r="N315" s="1" t="b">
        <v>0</v>
      </c>
      <c r="O315" s="1" t="b">
        <v>0</v>
      </c>
      <c r="P315" s="1">
        <v>-1</v>
      </c>
      <c r="Q315" s="1" t="str" cm="1">
        <f t="array" ref="Q315">IF(DB_DI[[#This Row],[ALM CONFIG]]=$AH$15,INDEX(DB_ALM[],DB_DI[[#This Row],[ALM ID]]+1,7),"")</f>
        <v/>
      </c>
      <c r="R315" s="1" t="str" cm="1">
        <f t="array" ref="R315">IF(DB_DI[[#This Row],[ALM CONFIG]]=$AH$15,INDEX(DB_ALM[],DB_DI[[#This Row],[ALM ID]]+1,8),"")</f>
        <v/>
      </c>
    </row>
    <row r="316" spans="1:18" x14ac:dyDescent="0.25">
      <c r="A316" s="1">
        <v>302</v>
      </c>
      <c r="B316" s="1">
        <v>14</v>
      </c>
      <c r="C316" s="1" t="str">
        <f>INDEX(DB_DI_SYS_NAMES[],10,2)</f>
        <v>CWS_AND_LOU_SYS</v>
      </c>
      <c r="D316" s="3" t="s">
        <v>6445</v>
      </c>
      <c r="E316" s="3"/>
      <c r="F316" s="3"/>
      <c r="G316" s="3"/>
      <c r="I316" s="1" t="b">
        <v>1</v>
      </c>
      <c r="J316" s="1" t="s">
        <v>6338</v>
      </c>
      <c r="K316" s="1">
        <v>9</v>
      </c>
      <c r="L316" s="1" t="s">
        <v>93</v>
      </c>
      <c r="M316" s="1" t="s">
        <v>93</v>
      </c>
      <c r="N316" s="1" t="b">
        <v>0</v>
      </c>
      <c r="O316" s="1" t="b">
        <v>0</v>
      </c>
      <c r="P316" s="1">
        <v>-1</v>
      </c>
      <c r="Q316" s="1" t="str" cm="1">
        <f t="array" ref="Q316">IF(DB_DI[[#This Row],[ALM CONFIG]]=$AH$15,INDEX(DB_ALM[],DB_DI[[#This Row],[ALM ID]]+1,7),"")</f>
        <v/>
      </c>
      <c r="R316" s="1" t="str" cm="1">
        <f t="array" ref="R316">IF(DB_DI[[#This Row],[ALM CONFIG]]=$AH$15,INDEX(DB_ALM[],DB_DI[[#This Row],[ALM ID]]+1,8),"")</f>
        <v/>
      </c>
    </row>
    <row r="317" spans="1:18" x14ac:dyDescent="0.25">
      <c r="A317" s="1">
        <v>303</v>
      </c>
      <c r="B317" s="1">
        <v>15</v>
      </c>
      <c r="C317" s="1" t="str">
        <f>INDEX(DB_DI_SYS_NAMES[],10,2)</f>
        <v>CWS_AND_LOU_SYS</v>
      </c>
      <c r="D317" s="3" t="s">
        <v>6446</v>
      </c>
      <c r="E317" s="3"/>
      <c r="F317" s="3"/>
      <c r="G317" s="3"/>
      <c r="I317" s="1" t="b">
        <v>1</v>
      </c>
      <c r="J317" s="1" t="s">
        <v>6338</v>
      </c>
      <c r="K317" s="1">
        <v>10</v>
      </c>
      <c r="L317" s="1" t="s">
        <v>93</v>
      </c>
      <c r="M317" s="1" t="s">
        <v>93</v>
      </c>
      <c r="N317" s="1" t="b">
        <v>0</v>
      </c>
      <c r="O317" s="1" t="b">
        <v>0</v>
      </c>
      <c r="P317" s="1">
        <v>-1</v>
      </c>
      <c r="Q317" s="1" t="str" cm="1">
        <f t="array" ref="Q317">IF(DB_DI[[#This Row],[ALM CONFIG]]=$AH$15,INDEX(DB_ALM[],DB_DI[[#This Row],[ALM ID]]+1,7),"")</f>
        <v/>
      </c>
      <c r="R317" s="1" t="str" cm="1">
        <f t="array" ref="R317">IF(DB_DI[[#This Row],[ALM CONFIG]]=$AH$15,INDEX(DB_ALM[],DB_DI[[#This Row],[ALM ID]]+1,8),"")</f>
        <v/>
      </c>
    </row>
    <row r="318" spans="1:18" x14ac:dyDescent="0.25">
      <c r="A318" s="1">
        <v>304</v>
      </c>
      <c r="B318" s="1">
        <v>16</v>
      </c>
      <c r="C318" s="1" t="str">
        <f>INDEX(DB_DI_SYS_NAMES[],10,2)</f>
        <v>CWS_AND_LOU_SYS</v>
      </c>
      <c r="D318" s="3" t="s">
        <v>4833</v>
      </c>
      <c r="E318" s="3" t="s">
        <v>6572</v>
      </c>
      <c r="F318" s="3" t="s">
        <v>6587</v>
      </c>
      <c r="G318" s="3"/>
      <c r="L318" s="1" t="s">
        <v>90</v>
      </c>
      <c r="M318" s="1" t="s">
        <v>97</v>
      </c>
      <c r="N318" s="1" t="b">
        <v>1</v>
      </c>
      <c r="O318" s="1" t="b">
        <v>1</v>
      </c>
      <c r="P318" s="1">
        <v>-1</v>
      </c>
      <c r="Q318" s="1" t="e" cm="1" vm="1">
        <f t="array" aca="1" ref="Q318" ca="1">IF(DB_DI[[#This Row],[ALM CONFIG]]=$AH$15,INDEX(DB_ALM[],DB_DI[[#This Row],[ALM ID]]+1,7),"")</f>
        <v>#VALUE!</v>
      </c>
      <c r="R318" s="1" t="e" cm="1" vm="1">
        <f t="array" aca="1" ref="R318" ca="1">IF(DB_DI[[#This Row],[ALM CONFIG]]=$AH$15,INDEX(DB_ALM[],DB_DI[[#This Row],[ALM ID]]+1,8),"")</f>
        <v>#VALUE!</v>
      </c>
    </row>
    <row r="319" spans="1:18" x14ac:dyDescent="0.25">
      <c r="A319" s="1">
        <v>305</v>
      </c>
      <c r="B319" s="1">
        <v>17</v>
      </c>
      <c r="C319" s="1" t="str">
        <f>INDEX(DB_DI_SYS_NAMES[],10,2)</f>
        <v>CWS_AND_LOU_SYS</v>
      </c>
      <c r="D319" s="3" t="s">
        <v>4834</v>
      </c>
      <c r="E319" s="3"/>
      <c r="F319" s="3"/>
      <c r="G319" s="3"/>
      <c r="L319" s="1" t="s">
        <v>93</v>
      </c>
      <c r="M319" s="1" t="s">
        <v>93</v>
      </c>
      <c r="N319" s="1" t="b">
        <v>0</v>
      </c>
      <c r="O319" s="1" t="b">
        <v>0</v>
      </c>
      <c r="P319" s="1">
        <v>-1</v>
      </c>
      <c r="Q319" s="1" t="str" cm="1">
        <f t="array" ref="Q319">IF(DB_DI[[#This Row],[ALM CONFIG]]=$AH$15,INDEX(DB_ALM[],DB_DI[[#This Row],[ALM ID]]+1,7),"")</f>
        <v/>
      </c>
      <c r="R319" s="1" t="str" cm="1">
        <f t="array" ref="R319">IF(DB_DI[[#This Row],[ALM CONFIG]]=$AH$15,INDEX(DB_ALM[],DB_DI[[#This Row],[ALM ID]]+1,8),"")</f>
        <v/>
      </c>
    </row>
    <row r="320" spans="1:18" x14ac:dyDescent="0.25">
      <c r="A320" s="1">
        <v>306</v>
      </c>
      <c r="B320" s="1">
        <v>18</v>
      </c>
      <c r="C320" s="1" t="str">
        <f>INDEX(DB_DI_SYS_NAMES[],10,2)</f>
        <v>CWS_AND_LOU_SYS</v>
      </c>
      <c r="D320" s="3" t="s">
        <v>4835</v>
      </c>
      <c r="E320" s="3"/>
      <c r="F320" s="3"/>
      <c r="G320" s="3"/>
      <c r="L320" s="1" t="s">
        <v>93</v>
      </c>
      <c r="M320" s="1" t="s">
        <v>93</v>
      </c>
      <c r="N320" s="1" t="b">
        <v>0</v>
      </c>
      <c r="O320" s="1" t="b">
        <v>0</v>
      </c>
      <c r="P320" s="1">
        <v>-1</v>
      </c>
      <c r="Q320" s="1" t="str" cm="1">
        <f t="array" ref="Q320">IF(DB_DI[[#This Row],[ALM CONFIG]]=$AH$15,INDEX(DB_ALM[],DB_DI[[#This Row],[ALM ID]]+1,7),"")</f>
        <v/>
      </c>
      <c r="R320" s="1" t="str" cm="1">
        <f t="array" ref="R320">IF(DB_DI[[#This Row],[ALM CONFIG]]=$AH$15,INDEX(DB_ALM[],DB_DI[[#This Row],[ALM ID]]+1,8),"")</f>
        <v/>
      </c>
    </row>
    <row r="321" spans="1:18" x14ac:dyDescent="0.25">
      <c r="A321" s="1">
        <v>307</v>
      </c>
      <c r="B321" s="1">
        <v>19</v>
      </c>
      <c r="C321" s="1" t="str">
        <f>INDEX(DB_DI_SYS_NAMES[],10,2)</f>
        <v>CWS_AND_LOU_SYS</v>
      </c>
      <c r="D321" s="3" t="s">
        <v>4836</v>
      </c>
      <c r="E321" s="3"/>
      <c r="F321" s="3"/>
      <c r="G321" s="3"/>
      <c r="L321" s="1" t="s">
        <v>93</v>
      </c>
      <c r="M321" s="1" t="s">
        <v>93</v>
      </c>
      <c r="N321" s="1" t="b">
        <v>0</v>
      </c>
      <c r="O321" s="1" t="b">
        <v>0</v>
      </c>
      <c r="P321" s="1">
        <v>-1</v>
      </c>
      <c r="Q321" s="1" t="str" cm="1">
        <f t="array" ref="Q321">IF(DB_DI[[#This Row],[ALM CONFIG]]=$AH$15,INDEX(DB_ALM[],DB_DI[[#This Row],[ALM ID]]+1,7),"")</f>
        <v/>
      </c>
      <c r="R321" s="1" t="str" cm="1">
        <f t="array" ref="R321">IF(DB_DI[[#This Row],[ALM CONFIG]]=$AH$15,INDEX(DB_ALM[],DB_DI[[#This Row],[ALM ID]]+1,8),"")</f>
        <v/>
      </c>
    </row>
    <row r="322" spans="1:18" x14ac:dyDescent="0.25">
      <c r="A322" s="1">
        <v>308</v>
      </c>
      <c r="B322" s="1">
        <v>20</v>
      </c>
      <c r="C322" s="1" t="str">
        <f>INDEX(DB_DI_SYS_NAMES[],10,2)</f>
        <v>CWS_AND_LOU_SYS</v>
      </c>
      <c r="D322" s="3" t="s">
        <v>4837</v>
      </c>
      <c r="E322" s="3"/>
      <c r="F322" s="3"/>
      <c r="G322" s="3"/>
      <c r="L322" s="1" t="s">
        <v>93</v>
      </c>
      <c r="M322" s="1" t="s">
        <v>93</v>
      </c>
      <c r="N322" s="1" t="b">
        <v>0</v>
      </c>
      <c r="O322" s="1" t="b">
        <v>0</v>
      </c>
      <c r="P322" s="1">
        <v>-1</v>
      </c>
      <c r="Q322" s="1" t="str" cm="1">
        <f t="array" ref="Q322">IF(DB_DI[[#This Row],[ALM CONFIG]]=$AH$15,INDEX(DB_ALM[],DB_DI[[#This Row],[ALM ID]]+1,7),"")</f>
        <v/>
      </c>
      <c r="R322" s="1" t="str" cm="1">
        <f t="array" ref="R322">IF(DB_DI[[#This Row],[ALM CONFIG]]=$AH$15,INDEX(DB_ALM[],DB_DI[[#This Row],[ALM ID]]+1,8),"")</f>
        <v/>
      </c>
    </row>
    <row r="323" spans="1:18" x14ac:dyDescent="0.25">
      <c r="A323" s="1">
        <v>309</v>
      </c>
      <c r="B323" s="1">
        <v>21</v>
      </c>
      <c r="C323" s="1" t="str">
        <f>INDEX(DB_DI_SYS_NAMES[],10,2)</f>
        <v>CWS_AND_LOU_SYS</v>
      </c>
      <c r="D323" s="3" t="s">
        <v>4838</v>
      </c>
      <c r="E323" s="3"/>
      <c r="F323" s="3"/>
      <c r="G323" s="3"/>
      <c r="L323" s="1" t="s">
        <v>93</v>
      </c>
      <c r="M323" s="1" t="s">
        <v>93</v>
      </c>
      <c r="N323" s="1" t="b">
        <v>0</v>
      </c>
      <c r="O323" s="1" t="b">
        <v>0</v>
      </c>
      <c r="P323" s="1">
        <v>-1</v>
      </c>
      <c r="Q323" s="1" t="str" cm="1">
        <f t="array" ref="Q323">IF(DB_DI[[#This Row],[ALM CONFIG]]=$AH$15,INDEX(DB_ALM[],DB_DI[[#This Row],[ALM ID]]+1,7),"")</f>
        <v/>
      </c>
      <c r="R323" s="1" t="str" cm="1">
        <f t="array" ref="R323">IF(DB_DI[[#This Row],[ALM CONFIG]]=$AH$15,INDEX(DB_ALM[],DB_DI[[#This Row],[ALM ID]]+1,8),"")</f>
        <v/>
      </c>
    </row>
    <row r="324" spans="1:18" x14ac:dyDescent="0.25">
      <c r="A324" s="1">
        <v>310</v>
      </c>
      <c r="B324" s="1">
        <v>22</v>
      </c>
      <c r="C324" s="1" t="str">
        <f>INDEX(DB_DI_SYS_NAMES[],10,2)</f>
        <v>CWS_AND_LOU_SYS</v>
      </c>
      <c r="D324" s="3" t="s">
        <v>4839</v>
      </c>
      <c r="E324" s="3" t="s">
        <v>6572</v>
      </c>
      <c r="F324" s="3" t="s">
        <v>6574</v>
      </c>
      <c r="G324" s="3"/>
      <c r="L324" s="1" t="s">
        <v>90</v>
      </c>
      <c r="M324" s="1" t="s">
        <v>97</v>
      </c>
      <c r="N324" s="1" t="b">
        <v>0</v>
      </c>
      <c r="O324" s="1" t="b">
        <v>0</v>
      </c>
      <c r="P324" s="1">
        <v>-1</v>
      </c>
      <c r="Q324" s="1" t="str" cm="1">
        <f t="array" ref="Q324">IF(DB_DI[[#This Row],[ALM CONFIG]]=$AH$15,INDEX(DB_ALM[],DB_DI[[#This Row],[ALM ID]]+1,7),"")</f>
        <v/>
      </c>
      <c r="R324" s="1" t="str" cm="1">
        <f t="array" ref="R324">IF(DB_DI[[#This Row],[ALM CONFIG]]=$AH$15,INDEX(DB_ALM[],DB_DI[[#This Row],[ALM ID]]+1,8),"")</f>
        <v/>
      </c>
    </row>
    <row r="325" spans="1:18" x14ac:dyDescent="0.25">
      <c r="A325" s="1">
        <v>311</v>
      </c>
      <c r="B325" s="1">
        <v>23</v>
      </c>
      <c r="C325" s="1" t="str">
        <f>INDEX(DB_DI_SYS_NAMES[],10,2)</f>
        <v>CWS_AND_LOU_SYS</v>
      </c>
      <c r="D325" s="3" t="s">
        <v>4840</v>
      </c>
      <c r="E325" s="3" t="s">
        <v>6572</v>
      </c>
      <c r="F325" s="3" t="s">
        <v>6575</v>
      </c>
      <c r="G325" s="3"/>
      <c r="L325" s="1" t="s">
        <v>90</v>
      </c>
      <c r="M325" s="1" t="s">
        <v>97</v>
      </c>
      <c r="N325" s="1" t="b">
        <v>0</v>
      </c>
      <c r="O325" s="1" t="b">
        <v>0</v>
      </c>
      <c r="P325" s="1">
        <v>-1</v>
      </c>
      <c r="Q325" s="1" t="str" cm="1">
        <f t="array" ref="Q325">IF(DB_DI[[#This Row],[ALM CONFIG]]=$AH$15,INDEX(DB_ALM[],DB_DI[[#This Row],[ALM ID]]+1,7),"")</f>
        <v/>
      </c>
      <c r="R325" s="1" t="str" cm="1">
        <f t="array" ref="R325">IF(DB_DI[[#This Row],[ALM CONFIG]]=$AH$15,INDEX(DB_ALM[],DB_DI[[#This Row],[ALM ID]]+1,8),"")</f>
        <v/>
      </c>
    </row>
    <row r="326" spans="1:18" x14ac:dyDescent="0.25">
      <c r="A326" s="1">
        <v>312</v>
      </c>
      <c r="B326" s="1">
        <v>24</v>
      </c>
      <c r="C326" s="1" t="str">
        <f>INDEX(DB_DI_SYS_NAMES[],10,2)</f>
        <v>CWS_AND_LOU_SYS</v>
      </c>
      <c r="D326" s="3" t="s">
        <v>4841</v>
      </c>
      <c r="E326" s="3" t="s">
        <v>6572</v>
      </c>
      <c r="F326" s="3" t="s">
        <v>6576</v>
      </c>
      <c r="G326" s="3"/>
      <c r="L326" s="1" t="s">
        <v>90</v>
      </c>
      <c r="M326" s="1" t="s">
        <v>97</v>
      </c>
      <c r="N326" s="1" t="b">
        <v>0</v>
      </c>
      <c r="O326" s="1" t="b">
        <v>0</v>
      </c>
      <c r="P326" s="1">
        <v>-1</v>
      </c>
      <c r="Q326" s="1" t="str" cm="1">
        <f t="array" ref="Q326">IF(DB_DI[[#This Row],[ALM CONFIG]]=$AH$15,INDEX(DB_ALM[],DB_DI[[#This Row],[ALM ID]]+1,7),"")</f>
        <v/>
      </c>
      <c r="R326" s="1" t="str" cm="1">
        <f t="array" ref="R326">IF(DB_DI[[#This Row],[ALM CONFIG]]=$AH$15,INDEX(DB_ALM[],DB_DI[[#This Row],[ALM ID]]+1,8),"")</f>
        <v/>
      </c>
    </row>
    <row r="327" spans="1:18" x14ac:dyDescent="0.25">
      <c r="A327" s="1">
        <v>313</v>
      </c>
      <c r="B327" s="1">
        <v>25</v>
      </c>
      <c r="C327" s="1" t="str">
        <f>INDEX(DB_DI_SYS_NAMES[],10,2)</f>
        <v>CWS_AND_LOU_SYS</v>
      </c>
      <c r="D327" s="3" t="s">
        <v>4842</v>
      </c>
      <c r="E327" s="3" t="s">
        <v>6572</v>
      </c>
      <c r="F327" s="3" t="s">
        <v>6577</v>
      </c>
      <c r="G327" s="3"/>
      <c r="L327" s="1" t="s">
        <v>90</v>
      </c>
      <c r="M327" s="1" t="s">
        <v>97</v>
      </c>
      <c r="N327" s="1" t="b">
        <v>0</v>
      </c>
      <c r="O327" s="1" t="b">
        <v>0</v>
      </c>
      <c r="P327" s="1">
        <v>-1</v>
      </c>
      <c r="Q327" s="1" t="str" cm="1">
        <f t="array" ref="Q327">IF(DB_DI[[#This Row],[ALM CONFIG]]=$AH$15,INDEX(DB_ALM[],DB_DI[[#This Row],[ALM ID]]+1,7),"")</f>
        <v/>
      </c>
      <c r="R327" s="1" t="str" cm="1">
        <f t="array" ref="R327">IF(DB_DI[[#This Row],[ALM CONFIG]]=$AH$15,INDEX(DB_ALM[],DB_DI[[#This Row],[ALM ID]]+1,8),"")</f>
        <v/>
      </c>
    </row>
    <row r="328" spans="1:18" x14ac:dyDescent="0.25">
      <c r="A328" s="1">
        <v>314</v>
      </c>
      <c r="B328" s="1">
        <v>26</v>
      </c>
      <c r="C328" s="1" t="str">
        <f>INDEX(DB_DI_SYS_NAMES[],10,2)</f>
        <v>CWS_AND_LOU_SYS</v>
      </c>
      <c r="D328" s="51" t="s">
        <v>4843</v>
      </c>
      <c r="E328" s="10" t="s">
        <v>6511</v>
      </c>
      <c r="F328" s="51" t="s">
        <v>6524</v>
      </c>
      <c r="G328" s="51"/>
      <c r="L328" s="1" t="s">
        <v>90</v>
      </c>
      <c r="M328" s="1" t="s">
        <v>97</v>
      </c>
      <c r="N328" s="1" t="b">
        <v>1</v>
      </c>
      <c r="O328" s="1" t="b">
        <v>1</v>
      </c>
      <c r="P328" s="1">
        <v>-1</v>
      </c>
      <c r="Q328" s="1" t="e" cm="1" vm="1">
        <f t="array" aca="1" ref="Q328" ca="1">IF(DB_DI[[#This Row],[ALM CONFIG]]=$AH$15,INDEX(DB_ALM[],DB_DI[[#This Row],[ALM ID]]+1,7),"")</f>
        <v>#VALUE!</v>
      </c>
      <c r="R328" s="1" t="e" cm="1" vm="1">
        <f t="array" aca="1" ref="R328" ca="1">IF(DB_DI[[#This Row],[ALM CONFIG]]=$AH$15,INDEX(DB_ALM[],DB_DI[[#This Row],[ALM ID]]+1,8),"")</f>
        <v>#VALUE!</v>
      </c>
    </row>
    <row r="329" spans="1:18" x14ac:dyDescent="0.25">
      <c r="A329" s="1">
        <v>315</v>
      </c>
      <c r="B329" s="1">
        <v>27</v>
      </c>
      <c r="C329" s="1" t="str">
        <f>INDEX(DB_DI_SYS_NAMES[],10,2)</f>
        <v>CWS_AND_LOU_SYS</v>
      </c>
      <c r="D329" s="51" t="s">
        <v>4844</v>
      </c>
      <c r="E329" s="51"/>
      <c r="F329" s="51"/>
      <c r="G329" s="51"/>
      <c r="L329" s="1" t="s">
        <v>93</v>
      </c>
      <c r="M329" s="1" t="s">
        <v>93</v>
      </c>
      <c r="N329" s="1" t="b">
        <v>0</v>
      </c>
      <c r="O329" s="1" t="b">
        <v>0</v>
      </c>
      <c r="P329" s="1">
        <v>-1</v>
      </c>
      <c r="Q329" s="1" t="str" cm="1">
        <f t="array" ref="Q329">IF(DB_DI[[#This Row],[ALM CONFIG]]=$AH$15,INDEX(DB_ALM[],DB_DI[[#This Row],[ALM ID]]+1,7),"")</f>
        <v/>
      </c>
      <c r="R329" s="1" t="str" cm="1">
        <f t="array" ref="R329">IF(DB_DI[[#This Row],[ALM CONFIG]]=$AH$15,INDEX(DB_ALM[],DB_DI[[#This Row],[ALM ID]]+1,8),"")</f>
        <v/>
      </c>
    </row>
    <row r="330" spans="1:18" x14ac:dyDescent="0.25">
      <c r="A330" s="1">
        <v>316</v>
      </c>
      <c r="B330" s="1">
        <v>28</v>
      </c>
      <c r="C330" s="1" t="str">
        <f>INDEX(DB_DI_SYS_NAMES[],10,2)</f>
        <v>CWS_AND_LOU_SYS</v>
      </c>
      <c r="D330" s="3" t="s">
        <v>5917</v>
      </c>
      <c r="E330" s="3" t="s">
        <v>6572</v>
      </c>
      <c r="F330" s="3" t="s">
        <v>6586</v>
      </c>
      <c r="G330" s="3"/>
      <c r="L330" s="1" t="s">
        <v>90</v>
      </c>
      <c r="M330" s="1" t="s">
        <v>97</v>
      </c>
      <c r="N330" s="1" t="b">
        <v>1</v>
      </c>
      <c r="O330" s="1" t="b">
        <v>1</v>
      </c>
      <c r="P330" s="1">
        <v>-1</v>
      </c>
      <c r="Q330" s="1" t="e" cm="1" vm="1">
        <f t="array" aca="1" ref="Q330" ca="1">IF(DB_DI[[#This Row],[ALM CONFIG]]=$AH$15,INDEX(DB_ALM[],DB_DI[[#This Row],[ALM ID]]+1,7),"")</f>
        <v>#VALUE!</v>
      </c>
      <c r="R330" s="1" t="e" cm="1" vm="1">
        <f t="array" aca="1" ref="R330" ca="1">IF(DB_DI[[#This Row],[ALM CONFIG]]=$AH$15,INDEX(DB_ALM[],DB_DI[[#This Row],[ALM ID]]+1,8),"")</f>
        <v>#VALUE!</v>
      </c>
    </row>
    <row r="331" spans="1:18" x14ac:dyDescent="0.25">
      <c r="A331" s="1">
        <v>317</v>
      </c>
      <c r="B331" s="1">
        <v>29</v>
      </c>
      <c r="C331" s="1" t="str">
        <f>INDEX(DB_DI_SYS_NAMES[],10,2)</f>
        <v>CWS_AND_LOU_SYS</v>
      </c>
      <c r="D331" s="3" t="s">
        <v>6447</v>
      </c>
      <c r="E331" s="3" t="s">
        <v>6572</v>
      </c>
      <c r="F331" s="3" t="s">
        <v>6588</v>
      </c>
      <c r="G331" s="3"/>
      <c r="L331" s="1" t="s">
        <v>90</v>
      </c>
      <c r="M331" s="1" t="s">
        <v>97</v>
      </c>
      <c r="N331" s="1" t="b">
        <v>1</v>
      </c>
      <c r="O331" s="1" t="b">
        <v>1</v>
      </c>
      <c r="P331" s="1">
        <v>-1</v>
      </c>
      <c r="Q331" s="1" t="e" cm="1" vm="1">
        <f t="array" aca="1" ref="Q331" ca="1">IF(DB_DI[[#This Row],[ALM CONFIG]]=$AH$15,INDEX(DB_ALM[],DB_DI[[#This Row],[ALM ID]]+1,7),"")</f>
        <v>#VALUE!</v>
      </c>
      <c r="R331" s="1" t="e" cm="1" vm="1">
        <f t="array" aca="1" ref="R331" ca="1">IF(DB_DI[[#This Row],[ALM CONFIG]]=$AH$15,INDEX(DB_ALM[],DB_DI[[#This Row],[ALM ID]]+1,8),"")</f>
        <v>#VALUE!</v>
      </c>
    </row>
    <row r="332" spans="1:18" x14ac:dyDescent="0.25">
      <c r="A332" s="1">
        <v>318</v>
      </c>
      <c r="B332" s="1">
        <v>30</v>
      </c>
      <c r="C332" s="1" t="str">
        <f>INDEX(DB_DI_SYS_NAMES[],10,2)</f>
        <v>CWS_AND_LOU_SYS</v>
      </c>
      <c r="D332" s="3" t="s">
        <v>1924</v>
      </c>
      <c r="E332" s="3"/>
      <c r="F332" s="3"/>
      <c r="G332" s="3"/>
      <c r="L332" s="1" t="s">
        <v>93</v>
      </c>
      <c r="M332" s="1" t="s">
        <v>93</v>
      </c>
      <c r="N332" s="1" t="b">
        <v>0</v>
      </c>
      <c r="O332" s="1" t="b">
        <v>0</v>
      </c>
      <c r="P332" s="1">
        <v>-1</v>
      </c>
      <c r="Q332" s="1" t="str" cm="1">
        <f t="array" ref="Q332">IF(DB_DI[[#This Row],[ALM CONFIG]]=$AH$15,INDEX(DB_ALM[],DB_DI[[#This Row],[ALM ID]]+1,7),"")</f>
        <v/>
      </c>
      <c r="R332" s="1" t="str" cm="1">
        <f t="array" ref="R332">IF(DB_DI[[#This Row],[ALM CONFIG]]=$AH$15,INDEX(DB_ALM[],DB_DI[[#This Row],[ALM ID]]+1,8),"")</f>
        <v/>
      </c>
    </row>
    <row r="333" spans="1:18" s="5" customFormat="1" ht="15.75" thickBot="1" x14ac:dyDescent="0.3">
      <c r="A333" s="5">
        <v>319</v>
      </c>
      <c r="B333" s="5">
        <v>31</v>
      </c>
      <c r="C333" s="5" t="str">
        <f>INDEX(DB_DI_SYS_NAMES[],10,2)</f>
        <v>CWS_AND_LOU_SYS</v>
      </c>
      <c r="D333" s="33" t="s">
        <v>1925</v>
      </c>
      <c r="E333" s="33"/>
      <c r="F333" s="33"/>
      <c r="G333" s="33"/>
      <c r="L333" s="5" t="s">
        <v>93</v>
      </c>
      <c r="M333" s="5" t="s">
        <v>93</v>
      </c>
      <c r="N333" s="5" t="b">
        <v>0</v>
      </c>
      <c r="O333" s="5" t="b">
        <v>0</v>
      </c>
      <c r="P333" s="5">
        <v>-1</v>
      </c>
      <c r="Q333" s="5" t="str" cm="1">
        <f t="array" ref="Q333">IF(DB_DI[[#This Row],[ALM CONFIG]]=$AH$15,INDEX(DB_ALM[],DB_DI[[#This Row],[ALM ID]]+1,7),"")</f>
        <v/>
      </c>
      <c r="R333" s="5" t="str" cm="1">
        <f t="array" ref="R333">IF(DB_DI[[#This Row],[ALM CONFIG]]=$AH$15,INDEX(DB_ALM[],DB_DI[[#This Row],[ALM ID]]+1,8),"")</f>
        <v/>
      </c>
    </row>
    <row r="334" spans="1:18" s="5" customFormat="1" ht="15.75" thickBot="1" x14ac:dyDescent="0.3">
      <c r="A334" s="1">
        <v>320</v>
      </c>
      <c r="B334" s="1">
        <v>0</v>
      </c>
      <c r="C334" s="1" t="str">
        <f>INDEX(DB_DI_SYS_NAMES[],11,2)</f>
        <v>CWS_AND_LOU_PUMPS</v>
      </c>
      <c r="D334" s="3" t="s">
        <v>4845</v>
      </c>
      <c r="E334" s="3"/>
      <c r="F334" s="3"/>
      <c r="G334" s="3"/>
      <c r="H334" s="1"/>
      <c r="I334" s="1"/>
      <c r="J334" s="1"/>
      <c r="K334" s="1"/>
      <c r="L334" s="1" t="s">
        <v>93</v>
      </c>
      <c r="M334" s="1" t="s">
        <v>93</v>
      </c>
      <c r="N334" s="1" t="b">
        <v>0</v>
      </c>
      <c r="O334" s="1" t="b">
        <v>0</v>
      </c>
      <c r="P334" s="1">
        <v>-1</v>
      </c>
      <c r="Q334" s="1" t="str" cm="1">
        <f t="array" ref="Q334">IF(DB_DI[[#This Row],[ALM CONFIG]]=$AH$15,INDEX(DB_ALM[],DB_DI[[#This Row],[ALM ID]]+1,7),"")</f>
        <v/>
      </c>
      <c r="R334" s="1" t="str" cm="1">
        <f t="array" ref="R334">IF(DB_DI[[#This Row],[ALM CONFIG]]=$AH$15,INDEX(DB_ALM[],DB_DI[[#This Row],[ALM ID]]+1,8),"")</f>
        <v/>
      </c>
    </row>
    <row r="335" spans="1:18" x14ac:dyDescent="0.25">
      <c r="A335" s="1">
        <v>321</v>
      </c>
      <c r="B335" s="1">
        <v>1</v>
      </c>
      <c r="C335" s="1" t="str">
        <f>INDEX(DB_DI_SYS_NAMES[],11,2)</f>
        <v>CWS_AND_LOU_PUMPS</v>
      </c>
      <c r="D335" s="3" t="s">
        <v>4846</v>
      </c>
      <c r="E335" s="3"/>
      <c r="F335" s="3"/>
      <c r="G335" s="3"/>
      <c r="L335" s="1" t="s">
        <v>93</v>
      </c>
      <c r="M335" s="1" t="s">
        <v>93</v>
      </c>
      <c r="N335" s="1" t="b">
        <v>0</v>
      </c>
      <c r="O335" s="1" t="b">
        <v>0</v>
      </c>
      <c r="P335" s="1">
        <v>-1</v>
      </c>
      <c r="Q335" s="1" t="str" cm="1">
        <f t="array" ref="Q335">IF(DB_DI[[#This Row],[ALM CONFIG]]=$AH$15,INDEX(DB_ALM[],DB_DI[[#This Row],[ALM ID]]+1,7),"")</f>
        <v/>
      </c>
      <c r="R335" s="1" t="str" cm="1">
        <f t="array" ref="R335">IF(DB_DI[[#This Row],[ALM CONFIG]]=$AH$15,INDEX(DB_ALM[],DB_DI[[#This Row],[ALM ID]]+1,8),"")</f>
        <v/>
      </c>
    </row>
    <row r="336" spans="1:18" x14ac:dyDescent="0.25">
      <c r="A336" s="1">
        <v>322</v>
      </c>
      <c r="B336" s="1">
        <v>2</v>
      </c>
      <c r="C336" s="1" t="str">
        <f>INDEX(DB_DI_SYS_NAMES[],11,2)</f>
        <v>CWS_AND_LOU_PUMPS</v>
      </c>
      <c r="D336" s="3" t="s">
        <v>4847</v>
      </c>
      <c r="E336" s="3"/>
      <c r="F336" s="3"/>
      <c r="G336" s="3"/>
      <c r="L336" s="1" t="s">
        <v>93</v>
      </c>
      <c r="M336" s="1" t="s">
        <v>93</v>
      </c>
      <c r="N336" s="1" t="b">
        <v>0</v>
      </c>
      <c r="O336" s="1" t="b">
        <v>0</v>
      </c>
      <c r="P336" s="1">
        <v>-1</v>
      </c>
      <c r="Q336" s="1" t="str" cm="1">
        <f t="array" ref="Q336">IF(DB_DI[[#This Row],[ALM CONFIG]]=$AH$15,INDEX(DB_ALM[],DB_DI[[#This Row],[ALM ID]]+1,7),"")</f>
        <v/>
      </c>
      <c r="R336" s="1" t="str" cm="1">
        <f t="array" ref="R336">IF(DB_DI[[#This Row],[ALM CONFIG]]=$AH$15,INDEX(DB_ALM[],DB_DI[[#This Row],[ALM ID]]+1,8),"")</f>
        <v/>
      </c>
    </row>
    <row r="337" spans="1:18" x14ac:dyDescent="0.25">
      <c r="A337" s="1">
        <v>323</v>
      </c>
      <c r="B337" s="1">
        <v>3</v>
      </c>
      <c r="C337" s="1" t="str">
        <f>INDEX(DB_DI_SYS_NAMES[],11,2)</f>
        <v>CWS_AND_LOU_PUMPS</v>
      </c>
      <c r="D337" s="3" t="s">
        <v>678</v>
      </c>
      <c r="E337" s="3"/>
      <c r="F337" s="3"/>
      <c r="G337" s="3"/>
      <c r="L337" s="1" t="s">
        <v>93</v>
      </c>
      <c r="M337" s="1" t="s">
        <v>93</v>
      </c>
      <c r="N337" s="1" t="b">
        <v>0</v>
      </c>
      <c r="O337" s="1" t="b">
        <v>0</v>
      </c>
      <c r="P337" s="1">
        <v>-1</v>
      </c>
      <c r="Q337" s="1" t="str" cm="1">
        <f t="array" ref="Q337">IF(DB_DI[[#This Row],[ALM CONFIG]]=$AH$15,INDEX(DB_ALM[],DB_DI[[#This Row],[ALM ID]]+1,7),"")</f>
        <v/>
      </c>
      <c r="R337" s="1" t="str" cm="1">
        <f t="array" ref="R337">IF(DB_DI[[#This Row],[ALM CONFIG]]=$AH$15,INDEX(DB_ALM[],DB_DI[[#This Row],[ALM ID]]+1,8),"")</f>
        <v/>
      </c>
    </row>
    <row r="338" spans="1:18" x14ac:dyDescent="0.25">
      <c r="A338" s="1">
        <v>324</v>
      </c>
      <c r="B338" s="1">
        <v>4</v>
      </c>
      <c r="C338" s="1" t="str">
        <f>INDEX(DB_DI_SYS_NAMES[],11,2)</f>
        <v>CWS_AND_LOU_PUMPS</v>
      </c>
      <c r="D338" s="3" t="s">
        <v>4848</v>
      </c>
      <c r="E338" s="3"/>
      <c r="F338" s="3"/>
      <c r="G338" s="3"/>
      <c r="L338" s="1" t="s">
        <v>93</v>
      </c>
      <c r="M338" s="1" t="s">
        <v>93</v>
      </c>
      <c r="N338" s="1" t="b">
        <v>0</v>
      </c>
      <c r="O338" s="1" t="b">
        <v>0</v>
      </c>
      <c r="P338" s="1">
        <v>-1</v>
      </c>
      <c r="Q338" s="1" t="str" cm="1">
        <f t="array" ref="Q338">IF(DB_DI[[#This Row],[ALM CONFIG]]=$AH$15,INDEX(DB_ALM[],DB_DI[[#This Row],[ALM ID]]+1,7),"")</f>
        <v/>
      </c>
      <c r="R338" s="1" t="str" cm="1">
        <f t="array" ref="R338">IF(DB_DI[[#This Row],[ALM CONFIG]]=$AH$15,INDEX(DB_ALM[],DB_DI[[#This Row],[ALM ID]]+1,8),"")</f>
        <v/>
      </c>
    </row>
    <row r="339" spans="1:18" x14ac:dyDescent="0.25">
      <c r="A339" s="1">
        <v>325</v>
      </c>
      <c r="B339" s="1">
        <v>5</v>
      </c>
      <c r="C339" s="1" t="str">
        <f>INDEX(DB_DI_SYS_NAMES[],11,2)</f>
        <v>CWS_AND_LOU_PUMPS</v>
      </c>
      <c r="D339" s="3" t="s">
        <v>4849</v>
      </c>
      <c r="E339" s="3"/>
      <c r="F339" s="3"/>
      <c r="G339" s="3"/>
      <c r="L339" s="1" t="s">
        <v>93</v>
      </c>
      <c r="M339" s="1" t="s">
        <v>93</v>
      </c>
      <c r="N339" s="1" t="b">
        <v>0</v>
      </c>
      <c r="O339" s="1" t="b">
        <v>0</v>
      </c>
      <c r="P339" s="1">
        <v>-1</v>
      </c>
      <c r="Q339" s="1" t="str" cm="1">
        <f t="array" ref="Q339">IF(DB_DI[[#This Row],[ALM CONFIG]]=$AH$15,INDEX(DB_ALM[],DB_DI[[#This Row],[ALM ID]]+1,7),"")</f>
        <v/>
      </c>
      <c r="R339" s="1" t="str" cm="1">
        <f t="array" ref="R339">IF(DB_DI[[#This Row],[ALM CONFIG]]=$AH$15,INDEX(DB_ALM[],DB_DI[[#This Row],[ALM ID]]+1,8),"")</f>
        <v/>
      </c>
    </row>
    <row r="340" spans="1:18" x14ac:dyDescent="0.25">
      <c r="A340" s="1">
        <v>326</v>
      </c>
      <c r="B340" s="1">
        <v>6</v>
      </c>
      <c r="C340" s="1" t="str">
        <f>INDEX(DB_DI_SYS_NAMES[],11,2)</f>
        <v>CWS_AND_LOU_PUMPS</v>
      </c>
      <c r="D340" s="3" t="s">
        <v>4850</v>
      </c>
      <c r="E340" s="3"/>
      <c r="F340" s="3"/>
      <c r="G340" s="3"/>
      <c r="L340" s="1" t="s">
        <v>93</v>
      </c>
      <c r="M340" s="1" t="s">
        <v>93</v>
      </c>
      <c r="N340" s="1" t="b">
        <v>0</v>
      </c>
      <c r="O340" s="1" t="b">
        <v>0</v>
      </c>
      <c r="P340" s="1">
        <v>-1</v>
      </c>
      <c r="Q340" s="1" t="str" cm="1">
        <f t="array" ref="Q340">IF(DB_DI[[#This Row],[ALM CONFIG]]=$AH$15,INDEX(DB_ALM[],DB_DI[[#This Row],[ALM ID]]+1,7),"")</f>
        <v/>
      </c>
      <c r="R340" s="1" t="str" cm="1">
        <f t="array" ref="R340">IF(DB_DI[[#This Row],[ALM CONFIG]]=$AH$15,INDEX(DB_ALM[],DB_DI[[#This Row],[ALM ID]]+1,8),"")</f>
        <v/>
      </c>
    </row>
    <row r="341" spans="1:18" x14ac:dyDescent="0.25">
      <c r="A341" s="1">
        <v>327</v>
      </c>
      <c r="B341" s="1">
        <v>7</v>
      </c>
      <c r="C341" s="1" t="str">
        <f>INDEX(DB_DI_SYS_NAMES[],11,2)</f>
        <v>CWS_AND_LOU_PUMPS</v>
      </c>
      <c r="D341" s="3" t="s">
        <v>4851</v>
      </c>
      <c r="E341" s="3"/>
      <c r="F341" s="3"/>
      <c r="G341" s="3"/>
      <c r="L341" s="1" t="s">
        <v>93</v>
      </c>
      <c r="M341" s="1" t="s">
        <v>93</v>
      </c>
      <c r="N341" s="1" t="b">
        <v>0</v>
      </c>
      <c r="O341" s="1" t="b">
        <v>0</v>
      </c>
      <c r="P341" s="1">
        <v>-1</v>
      </c>
      <c r="Q341" s="1" t="str" cm="1">
        <f t="array" ref="Q341">IF(DB_DI[[#This Row],[ALM CONFIG]]=$AH$15,INDEX(DB_ALM[],DB_DI[[#This Row],[ALM ID]]+1,7),"")</f>
        <v/>
      </c>
      <c r="R341" s="1" t="str" cm="1">
        <f t="array" ref="R341">IF(DB_DI[[#This Row],[ALM CONFIG]]=$AH$15,INDEX(DB_ALM[],DB_DI[[#This Row],[ALM ID]]+1,8),"")</f>
        <v/>
      </c>
    </row>
    <row r="342" spans="1:18" x14ac:dyDescent="0.25">
      <c r="A342" s="1">
        <v>328</v>
      </c>
      <c r="B342" s="1">
        <v>8</v>
      </c>
      <c r="C342" s="1" t="str">
        <f>INDEX(DB_DI_SYS_NAMES[],11,2)</f>
        <v>CWS_AND_LOU_PUMPS</v>
      </c>
      <c r="D342" s="3" t="s">
        <v>679</v>
      </c>
      <c r="E342" s="3"/>
      <c r="F342" s="3"/>
      <c r="G342" s="3"/>
      <c r="L342" s="1" t="s">
        <v>93</v>
      </c>
      <c r="M342" s="1" t="s">
        <v>93</v>
      </c>
      <c r="N342" s="1" t="b">
        <v>0</v>
      </c>
      <c r="O342" s="1" t="b">
        <v>0</v>
      </c>
      <c r="P342" s="1">
        <v>-1</v>
      </c>
      <c r="Q342" s="1" t="str" cm="1">
        <f t="array" ref="Q342">IF(DB_DI[[#This Row],[ALM CONFIG]]=$AH$15,INDEX(DB_ALM[],DB_DI[[#This Row],[ALM ID]]+1,7),"")</f>
        <v/>
      </c>
      <c r="R342" s="1" t="str" cm="1">
        <f t="array" ref="R342">IF(DB_DI[[#This Row],[ALM CONFIG]]=$AH$15,INDEX(DB_ALM[],DB_DI[[#This Row],[ALM ID]]+1,8),"")</f>
        <v/>
      </c>
    </row>
    <row r="343" spans="1:18" x14ac:dyDescent="0.25">
      <c r="A343" s="1">
        <v>329</v>
      </c>
      <c r="B343" s="1">
        <v>9</v>
      </c>
      <c r="C343" s="1" t="str">
        <f>INDEX(DB_DI_SYS_NAMES[],11,2)</f>
        <v>CWS_AND_LOU_PUMPS</v>
      </c>
      <c r="D343" s="3" t="s">
        <v>4852</v>
      </c>
      <c r="E343" s="3"/>
      <c r="F343" s="3"/>
      <c r="G343" s="3"/>
      <c r="L343" s="1" t="s">
        <v>93</v>
      </c>
      <c r="M343" s="1" t="s">
        <v>93</v>
      </c>
      <c r="N343" s="1" t="b">
        <v>0</v>
      </c>
      <c r="O343" s="1" t="b">
        <v>0</v>
      </c>
      <c r="P343" s="1">
        <v>-1</v>
      </c>
      <c r="Q343" s="1" t="str" cm="1">
        <f t="array" ref="Q343">IF(DB_DI[[#This Row],[ALM CONFIG]]=$AH$15,INDEX(DB_ALM[],DB_DI[[#This Row],[ALM ID]]+1,7),"")</f>
        <v/>
      </c>
      <c r="R343" s="1" t="str" cm="1">
        <f t="array" ref="R343">IF(DB_DI[[#This Row],[ALM CONFIG]]=$AH$15,INDEX(DB_ALM[],DB_DI[[#This Row],[ALM ID]]+1,8),"")</f>
        <v/>
      </c>
    </row>
    <row r="344" spans="1:18" x14ac:dyDescent="0.25">
      <c r="A344" s="1">
        <v>330</v>
      </c>
      <c r="B344" s="1">
        <v>10</v>
      </c>
      <c r="C344" s="1" t="str">
        <f>INDEX(DB_DI_SYS_NAMES[],11,2)</f>
        <v>CWS_AND_LOU_PUMPS</v>
      </c>
      <c r="D344" s="3" t="s">
        <v>6448</v>
      </c>
      <c r="E344" s="3"/>
      <c r="F344" s="3"/>
      <c r="G344" s="3"/>
      <c r="I344" s="1" t="b">
        <v>1</v>
      </c>
      <c r="J344" s="1" t="s">
        <v>9</v>
      </c>
      <c r="K344" s="1">
        <v>5</v>
      </c>
      <c r="L344" s="1" t="s">
        <v>93</v>
      </c>
      <c r="M344" s="1" t="s">
        <v>93</v>
      </c>
      <c r="N344" s="1" t="b">
        <v>0</v>
      </c>
      <c r="O344" s="1" t="b">
        <v>0</v>
      </c>
      <c r="P344" s="1">
        <v>-1</v>
      </c>
      <c r="Q344" s="1" t="str" cm="1">
        <f t="array" ref="Q344">IF(DB_DI[[#This Row],[ALM CONFIG]]=$AH$15,INDEX(DB_ALM[],DB_DI[[#This Row],[ALM ID]]+1,7),"")</f>
        <v/>
      </c>
      <c r="R344" s="1" t="str" cm="1">
        <f t="array" ref="R344">IF(DB_DI[[#This Row],[ALM CONFIG]]=$AH$15,INDEX(DB_ALM[],DB_DI[[#This Row],[ALM ID]]+1,8),"")</f>
        <v/>
      </c>
    </row>
    <row r="345" spans="1:18" x14ac:dyDescent="0.25">
      <c r="A345" s="1">
        <v>331</v>
      </c>
      <c r="B345" s="1">
        <v>11</v>
      </c>
      <c r="C345" s="1" t="str">
        <f>INDEX(DB_DI_SYS_NAMES[],11,2)</f>
        <v>CWS_AND_LOU_PUMPS</v>
      </c>
      <c r="D345" s="3" t="s">
        <v>6449</v>
      </c>
      <c r="E345" s="3"/>
      <c r="F345" s="3"/>
      <c r="G345" s="3"/>
      <c r="I345" s="1" t="b">
        <v>1</v>
      </c>
      <c r="J345" s="1" t="s">
        <v>9</v>
      </c>
      <c r="K345" s="1">
        <v>6</v>
      </c>
      <c r="L345" s="1" t="s">
        <v>93</v>
      </c>
      <c r="M345" s="1" t="s">
        <v>93</v>
      </c>
      <c r="N345" s="1" t="b">
        <v>0</v>
      </c>
      <c r="O345" s="1" t="b">
        <v>0</v>
      </c>
      <c r="P345" s="1">
        <v>-1</v>
      </c>
      <c r="Q345" s="1" t="str" cm="1">
        <f t="array" ref="Q345">IF(DB_DI[[#This Row],[ALM CONFIG]]=$AH$15,INDEX(DB_ALM[],DB_DI[[#This Row],[ALM ID]]+1,7),"")</f>
        <v/>
      </c>
      <c r="R345" s="1" t="str" cm="1">
        <f t="array" ref="R345">IF(DB_DI[[#This Row],[ALM CONFIG]]=$AH$15,INDEX(DB_ALM[],DB_DI[[#This Row],[ALM ID]]+1,8),"")</f>
        <v/>
      </c>
    </row>
    <row r="346" spans="1:18" x14ac:dyDescent="0.25">
      <c r="A346" s="1">
        <v>332</v>
      </c>
      <c r="B346" s="1">
        <v>12</v>
      </c>
      <c r="C346" s="1" t="str">
        <f>INDEX(DB_DI_SYS_NAMES[],11,2)</f>
        <v>CWS_AND_LOU_PUMPS</v>
      </c>
      <c r="D346" s="3" t="s">
        <v>4853</v>
      </c>
      <c r="E346" s="3"/>
      <c r="F346" s="3"/>
      <c r="G346" s="3"/>
      <c r="L346" s="1" t="s">
        <v>93</v>
      </c>
      <c r="M346" s="1" t="s">
        <v>93</v>
      </c>
      <c r="N346" s="1" t="b">
        <v>0</v>
      </c>
      <c r="O346" s="1" t="b">
        <v>0</v>
      </c>
      <c r="P346" s="1">
        <v>-1</v>
      </c>
      <c r="Q346" s="1" t="str" cm="1">
        <f t="array" ref="Q346">IF(DB_DI[[#This Row],[ALM CONFIG]]=$AH$15,INDEX(DB_ALM[],DB_DI[[#This Row],[ALM ID]]+1,7),"")</f>
        <v/>
      </c>
      <c r="R346" s="1" t="str" cm="1">
        <f t="array" ref="R346">IF(DB_DI[[#This Row],[ALM CONFIG]]=$AH$15,INDEX(DB_ALM[],DB_DI[[#This Row],[ALM ID]]+1,8),"")</f>
        <v/>
      </c>
    </row>
    <row r="347" spans="1:18" x14ac:dyDescent="0.25">
      <c r="A347" s="1">
        <v>333</v>
      </c>
      <c r="B347" s="1">
        <v>13</v>
      </c>
      <c r="C347" s="1" t="str">
        <f>INDEX(DB_DI_SYS_NAMES[],11,2)</f>
        <v>CWS_AND_LOU_PUMPS</v>
      </c>
      <c r="D347" s="3" t="s">
        <v>6450</v>
      </c>
      <c r="E347" s="10" t="s">
        <v>6511</v>
      </c>
      <c r="F347" s="51" t="s">
        <v>6522</v>
      </c>
      <c r="G347" s="3"/>
      <c r="L347" s="1" t="s">
        <v>90</v>
      </c>
      <c r="M347" s="1" t="s">
        <v>97</v>
      </c>
      <c r="N347" s="1" t="b">
        <v>1</v>
      </c>
      <c r="O347" s="1" t="b">
        <v>1</v>
      </c>
      <c r="P347" s="1">
        <v>-1</v>
      </c>
      <c r="Q347" s="1" t="e" cm="1" vm="1">
        <f t="array" aca="1" ref="Q347" ca="1">IF(DB_DI[[#This Row],[ALM CONFIG]]=$AH$15,INDEX(DB_ALM[],DB_DI[[#This Row],[ALM ID]]+1,7),"")</f>
        <v>#VALUE!</v>
      </c>
      <c r="R347" s="1" t="e" cm="1" vm="1">
        <f t="array" aca="1" ref="R347" ca="1">IF(DB_DI[[#This Row],[ALM CONFIG]]=$AH$15,INDEX(DB_ALM[],DB_DI[[#This Row],[ALM ID]]+1,8),"")</f>
        <v>#VALUE!</v>
      </c>
    </row>
    <row r="348" spans="1:18" x14ac:dyDescent="0.25">
      <c r="A348" s="1">
        <v>334</v>
      </c>
      <c r="B348" s="1">
        <v>14</v>
      </c>
      <c r="C348" s="1" t="str">
        <f>INDEX(DB_DI_SYS_NAMES[],11,2)</f>
        <v>CWS_AND_LOU_PUMPS</v>
      </c>
      <c r="D348" s="3" t="s">
        <v>4854</v>
      </c>
      <c r="E348" s="10" t="s">
        <v>6511</v>
      </c>
      <c r="F348" s="51" t="s">
        <v>6523</v>
      </c>
      <c r="G348" s="3"/>
      <c r="L348" s="1" t="s">
        <v>89</v>
      </c>
      <c r="M348" s="1" t="s">
        <v>97</v>
      </c>
      <c r="N348" s="1" t="b">
        <v>0</v>
      </c>
      <c r="O348" s="1" t="b">
        <v>0</v>
      </c>
      <c r="P348" s="1">
        <v>-1</v>
      </c>
      <c r="Q348" s="1" t="str" cm="1">
        <f t="array" ref="Q348">IF(DB_DI[[#This Row],[ALM CONFIG]]=$AH$15,INDEX(DB_ALM[],DB_DI[[#This Row],[ALM ID]]+1,7),"")</f>
        <v/>
      </c>
      <c r="R348" s="1" t="str" cm="1">
        <f t="array" ref="R348">IF(DB_DI[[#This Row],[ALM CONFIG]]=$AH$15,INDEX(DB_ALM[],DB_DI[[#This Row],[ALM ID]]+1,8),"")</f>
        <v/>
      </c>
    </row>
    <row r="349" spans="1:18" x14ac:dyDescent="0.25">
      <c r="A349" s="1">
        <v>335</v>
      </c>
      <c r="B349" s="1">
        <v>15</v>
      </c>
      <c r="C349" s="1" t="str">
        <f>INDEX(DB_DI_SYS_NAMES[],11,2)</f>
        <v>CWS_AND_LOU_PUMPS</v>
      </c>
      <c r="D349" s="3" t="s">
        <v>4855</v>
      </c>
      <c r="E349" s="3"/>
      <c r="F349" s="3"/>
      <c r="G349" s="3"/>
      <c r="L349" s="1" t="s">
        <v>93</v>
      </c>
      <c r="M349" s="1" t="s">
        <v>93</v>
      </c>
      <c r="N349" s="1" t="b">
        <v>0</v>
      </c>
      <c r="O349" s="1" t="b">
        <v>0</v>
      </c>
      <c r="P349" s="1">
        <v>-1</v>
      </c>
      <c r="Q349" s="1" t="str" cm="1">
        <f t="array" ref="Q349">IF(DB_DI[[#This Row],[ALM CONFIG]]=$AH$15,INDEX(DB_ALM[],DB_DI[[#This Row],[ALM ID]]+1,7),"")</f>
        <v/>
      </c>
      <c r="R349" s="1" t="str" cm="1">
        <f t="array" ref="R349">IF(DB_DI[[#This Row],[ALM CONFIG]]=$AH$15,INDEX(DB_ALM[],DB_DI[[#This Row],[ALM ID]]+1,8),"")</f>
        <v/>
      </c>
    </row>
    <row r="350" spans="1:18" x14ac:dyDescent="0.25">
      <c r="A350" s="1">
        <v>336</v>
      </c>
      <c r="B350" s="1">
        <v>16</v>
      </c>
      <c r="C350" s="1" t="str">
        <f>INDEX(DB_DI_SYS_NAMES[],11,2)</f>
        <v>CWS_AND_LOU_PUMPS</v>
      </c>
      <c r="D350" s="3" t="s">
        <v>4856</v>
      </c>
      <c r="E350" s="3"/>
      <c r="F350" s="3"/>
      <c r="G350" s="3"/>
      <c r="L350" s="1" t="s">
        <v>93</v>
      </c>
      <c r="M350" s="1" t="s">
        <v>93</v>
      </c>
      <c r="N350" s="1" t="b">
        <v>0</v>
      </c>
      <c r="O350" s="1" t="b">
        <v>0</v>
      </c>
      <c r="P350" s="1">
        <v>-1</v>
      </c>
      <c r="Q350" s="1" t="str" cm="1">
        <f t="array" ref="Q350">IF(DB_DI[[#This Row],[ALM CONFIG]]=$AH$15,INDEX(DB_ALM[],DB_DI[[#This Row],[ALM ID]]+1,7),"")</f>
        <v/>
      </c>
      <c r="R350" s="1" t="str" cm="1">
        <f t="array" ref="R350">IF(DB_DI[[#This Row],[ALM CONFIG]]=$AH$15,INDEX(DB_ALM[],DB_DI[[#This Row],[ALM ID]]+1,8),"")</f>
        <v/>
      </c>
    </row>
    <row r="351" spans="1:18" x14ac:dyDescent="0.25">
      <c r="A351" s="1">
        <v>337</v>
      </c>
      <c r="B351" s="1">
        <v>17</v>
      </c>
      <c r="C351" s="1" t="str">
        <f>INDEX(DB_DI_SYS_NAMES[],11,2)</f>
        <v>CWS_AND_LOU_PUMPS</v>
      </c>
      <c r="D351" s="3" t="s">
        <v>4857</v>
      </c>
      <c r="E351" s="3"/>
      <c r="F351" s="3"/>
      <c r="G351" s="3"/>
      <c r="L351" s="1" t="s">
        <v>93</v>
      </c>
      <c r="M351" s="1" t="s">
        <v>93</v>
      </c>
      <c r="N351" s="1" t="b">
        <v>0</v>
      </c>
      <c r="O351" s="1" t="b">
        <v>0</v>
      </c>
      <c r="P351" s="1">
        <v>-1</v>
      </c>
      <c r="Q351" s="1" t="str" cm="1">
        <f t="array" ref="Q351">IF(DB_DI[[#This Row],[ALM CONFIG]]=$AH$15,INDEX(DB_ALM[],DB_DI[[#This Row],[ALM ID]]+1,7),"")</f>
        <v/>
      </c>
      <c r="R351" s="1" t="str" cm="1">
        <f t="array" ref="R351">IF(DB_DI[[#This Row],[ALM CONFIG]]=$AH$15,INDEX(DB_ALM[],DB_DI[[#This Row],[ALM ID]]+1,8),"")</f>
        <v/>
      </c>
    </row>
    <row r="352" spans="1:18" x14ac:dyDescent="0.25">
      <c r="A352" s="1">
        <v>338</v>
      </c>
      <c r="B352" s="1">
        <v>18</v>
      </c>
      <c r="C352" s="1" t="str">
        <f>INDEX(DB_DI_SYS_NAMES[],11,2)</f>
        <v>CWS_AND_LOU_PUMPS</v>
      </c>
      <c r="D352" s="3" t="s">
        <v>673</v>
      </c>
      <c r="E352" s="3"/>
      <c r="F352" s="3"/>
      <c r="G352" s="3"/>
      <c r="L352" s="1" t="s">
        <v>93</v>
      </c>
      <c r="M352" s="1" t="s">
        <v>93</v>
      </c>
      <c r="N352" s="1" t="b">
        <v>0</v>
      </c>
      <c r="O352" s="1" t="b">
        <v>0</v>
      </c>
      <c r="P352" s="1">
        <v>-1</v>
      </c>
      <c r="Q352" s="1" t="str" cm="1">
        <f t="array" ref="Q352">IF(DB_DI[[#This Row],[ALM CONFIG]]=$AH$15,INDEX(DB_ALM[],DB_DI[[#This Row],[ALM ID]]+1,7),"")</f>
        <v/>
      </c>
      <c r="R352" s="1" t="str" cm="1">
        <f t="array" ref="R352">IF(DB_DI[[#This Row],[ALM CONFIG]]=$AH$15,INDEX(DB_ALM[],DB_DI[[#This Row],[ALM ID]]+1,8),"")</f>
        <v/>
      </c>
    </row>
    <row r="353" spans="1:18" x14ac:dyDescent="0.25">
      <c r="A353" s="1">
        <v>339</v>
      </c>
      <c r="B353" s="1">
        <v>19</v>
      </c>
      <c r="C353" s="1" t="str">
        <f>INDEX(DB_DI_SYS_NAMES[],11,2)</f>
        <v>CWS_AND_LOU_PUMPS</v>
      </c>
      <c r="D353" s="3" t="s">
        <v>4858</v>
      </c>
      <c r="E353" s="3"/>
      <c r="F353" s="3"/>
      <c r="G353" s="3"/>
      <c r="L353" s="1" t="s">
        <v>93</v>
      </c>
      <c r="M353" s="1" t="s">
        <v>93</v>
      </c>
      <c r="N353" s="1" t="b">
        <v>0</v>
      </c>
      <c r="O353" s="1" t="b">
        <v>0</v>
      </c>
      <c r="P353" s="1">
        <v>-1</v>
      </c>
      <c r="Q353" s="1" t="str" cm="1">
        <f t="array" ref="Q353">IF(DB_DI[[#This Row],[ALM CONFIG]]=$AH$15,INDEX(DB_ALM[],DB_DI[[#This Row],[ALM ID]]+1,7),"")</f>
        <v/>
      </c>
      <c r="R353" s="1" t="str" cm="1">
        <f t="array" ref="R353">IF(DB_DI[[#This Row],[ALM CONFIG]]=$AH$15,INDEX(DB_ALM[],DB_DI[[#This Row],[ALM ID]]+1,8),"")</f>
        <v/>
      </c>
    </row>
    <row r="354" spans="1:18" x14ac:dyDescent="0.25">
      <c r="A354" s="1">
        <v>340</v>
      </c>
      <c r="B354" s="1">
        <v>20</v>
      </c>
      <c r="C354" s="1" t="str">
        <f>INDEX(DB_DI_SYS_NAMES[],11,2)</f>
        <v>CWS_AND_LOU_PUMPS</v>
      </c>
      <c r="D354" s="3" t="s">
        <v>4859</v>
      </c>
      <c r="E354" s="3"/>
      <c r="F354" s="3"/>
      <c r="G354" s="3"/>
      <c r="L354" s="1" t="s">
        <v>93</v>
      </c>
      <c r="M354" s="1" t="s">
        <v>93</v>
      </c>
      <c r="N354" s="1" t="b">
        <v>0</v>
      </c>
      <c r="O354" s="1" t="b">
        <v>0</v>
      </c>
      <c r="P354" s="1">
        <v>-1</v>
      </c>
      <c r="Q354" s="1" t="str" cm="1">
        <f t="array" ref="Q354">IF(DB_DI[[#This Row],[ALM CONFIG]]=$AH$15,INDEX(DB_ALM[],DB_DI[[#This Row],[ALM ID]]+1,7),"")</f>
        <v/>
      </c>
      <c r="R354" s="1" t="str" cm="1">
        <f t="array" ref="R354">IF(DB_DI[[#This Row],[ALM CONFIG]]=$AH$15,INDEX(DB_ALM[],DB_DI[[#This Row],[ALM ID]]+1,8),"")</f>
        <v/>
      </c>
    </row>
    <row r="355" spans="1:18" x14ac:dyDescent="0.25">
      <c r="A355" s="1">
        <v>341</v>
      </c>
      <c r="B355" s="1">
        <v>21</v>
      </c>
      <c r="C355" s="1" t="str">
        <f>INDEX(DB_DI_SYS_NAMES[],11,2)</f>
        <v>CWS_AND_LOU_PUMPS</v>
      </c>
      <c r="D355" s="3" t="s">
        <v>4860</v>
      </c>
      <c r="E355" s="3"/>
      <c r="F355" s="3"/>
      <c r="G355" s="3"/>
      <c r="L355" s="1" t="s">
        <v>93</v>
      </c>
      <c r="M355" s="1" t="s">
        <v>93</v>
      </c>
      <c r="N355" s="1" t="b">
        <v>0</v>
      </c>
      <c r="O355" s="1" t="b">
        <v>0</v>
      </c>
      <c r="P355" s="1">
        <v>-1</v>
      </c>
      <c r="Q355" s="1" t="str" cm="1">
        <f t="array" ref="Q355">IF(DB_DI[[#This Row],[ALM CONFIG]]=$AH$15,INDEX(DB_ALM[],DB_DI[[#This Row],[ALM ID]]+1,7),"")</f>
        <v/>
      </c>
      <c r="R355" s="1" t="str" cm="1">
        <f t="array" ref="R355">IF(DB_DI[[#This Row],[ALM CONFIG]]=$AH$15,INDEX(DB_ALM[],DB_DI[[#This Row],[ALM ID]]+1,8),"")</f>
        <v/>
      </c>
    </row>
    <row r="356" spans="1:18" x14ac:dyDescent="0.25">
      <c r="A356" s="1">
        <v>342</v>
      </c>
      <c r="B356" s="1">
        <v>22</v>
      </c>
      <c r="C356" s="1" t="str">
        <f>INDEX(DB_DI_SYS_NAMES[],11,2)</f>
        <v>CWS_AND_LOU_PUMPS</v>
      </c>
      <c r="D356" s="3" t="s">
        <v>4861</v>
      </c>
      <c r="E356" s="3"/>
      <c r="F356" s="3"/>
      <c r="G356" s="3"/>
      <c r="L356" s="1" t="s">
        <v>93</v>
      </c>
      <c r="M356" s="1" t="s">
        <v>93</v>
      </c>
      <c r="N356" s="1" t="b">
        <v>0</v>
      </c>
      <c r="O356" s="1" t="b">
        <v>0</v>
      </c>
      <c r="P356" s="1">
        <v>-1</v>
      </c>
      <c r="Q356" s="1" t="str" cm="1">
        <f t="array" ref="Q356">IF(DB_DI[[#This Row],[ALM CONFIG]]=$AH$15,INDEX(DB_ALM[],DB_DI[[#This Row],[ALM ID]]+1,7),"")</f>
        <v/>
      </c>
      <c r="R356" s="1" t="str" cm="1">
        <f t="array" ref="R356">IF(DB_DI[[#This Row],[ALM CONFIG]]=$AH$15,INDEX(DB_ALM[],DB_DI[[#This Row],[ALM ID]]+1,8),"")</f>
        <v/>
      </c>
    </row>
    <row r="357" spans="1:18" x14ac:dyDescent="0.25">
      <c r="A357" s="1">
        <v>343</v>
      </c>
      <c r="B357" s="1">
        <v>23</v>
      </c>
      <c r="C357" s="1" t="str">
        <f>INDEX(DB_DI_SYS_NAMES[],11,2)</f>
        <v>CWS_AND_LOU_PUMPS</v>
      </c>
      <c r="D357" s="3" t="s">
        <v>4862</v>
      </c>
      <c r="E357" s="3"/>
      <c r="F357" s="3"/>
      <c r="G357" s="3"/>
      <c r="L357" s="1" t="s">
        <v>93</v>
      </c>
      <c r="M357" s="1" t="s">
        <v>93</v>
      </c>
      <c r="N357" s="1" t="b">
        <v>0</v>
      </c>
      <c r="O357" s="1" t="b">
        <v>0</v>
      </c>
      <c r="P357" s="1">
        <v>-1</v>
      </c>
      <c r="Q357" s="1" t="str" cm="1">
        <f t="array" ref="Q357">IF(DB_DI[[#This Row],[ALM CONFIG]]=$AH$15,INDEX(DB_ALM[],DB_DI[[#This Row],[ALM ID]]+1,7),"")</f>
        <v/>
      </c>
      <c r="R357" s="1" t="str" cm="1">
        <f t="array" ref="R357">IF(DB_DI[[#This Row],[ALM CONFIG]]=$AH$15,INDEX(DB_ALM[],DB_DI[[#This Row],[ALM ID]]+1,8),"")</f>
        <v/>
      </c>
    </row>
    <row r="358" spans="1:18" x14ac:dyDescent="0.25">
      <c r="A358" s="1">
        <v>344</v>
      </c>
      <c r="B358" s="1">
        <v>24</v>
      </c>
      <c r="C358" s="1" t="str">
        <f>INDEX(DB_DI_SYS_NAMES[],11,2)</f>
        <v>CWS_AND_LOU_PUMPS</v>
      </c>
      <c r="D358" s="3" t="s">
        <v>4863</v>
      </c>
      <c r="E358" s="3"/>
      <c r="F358" s="3"/>
      <c r="G358" s="3"/>
      <c r="L358" s="1" t="s">
        <v>93</v>
      </c>
      <c r="M358" s="1" t="s">
        <v>93</v>
      </c>
      <c r="N358" s="1" t="b">
        <v>0</v>
      </c>
      <c r="O358" s="1" t="b">
        <v>0</v>
      </c>
      <c r="P358" s="1">
        <v>-1</v>
      </c>
      <c r="Q358" s="1" t="str" cm="1">
        <f t="array" ref="Q358">IF(DB_DI[[#This Row],[ALM CONFIG]]=$AH$15,INDEX(DB_ALM[],DB_DI[[#This Row],[ALM ID]]+1,7),"")</f>
        <v/>
      </c>
      <c r="R358" s="1" t="str" cm="1">
        <f t="array" ref="R358">IF(DB_DI[[#This Row],[ALM CONFIG]]=$AH$15,INDEX(DB_ALM[],DB_DI[[#This Row],[ALM ID]]+1,8),"")</f>
        <v/>
      </c>
    </row>
    <row r="359" spans="1:18" x14ac:dyDescent="0.25">
      <c r="A359" s="1">
        <v>345</v>
      </c>
      <c r="B359" s="1">
        <v>25</v>
      </c>
      <c r="C359" s="1" t="str">
        <f>INDEX(DB_DI_SYS_NAMES[],11,2)</f>
        <v>CWS_AND_LOU_PUMPS</v>
      </c>
      <c r="D359" s="3" t="s">
        <v>4864</v>
      </c>
      <c r="E359" s="3"/>
      <c r="F359" s="3"/>
      <c r="G359" s="3"/>
      <c r="L359" s="1" t="s">
        <v>93</v>
      </c>
      <c r="M359" s="1" t="s">
        <v>93</v>
      </c>
      <c r="N359" s="1" t="b">
        <v>0</v>
      </c>
      <c r="O359" s="1" t="b">
        <v>0</v>
      </c>
      <c r="P359" s="1">
        <v>-1</v>
      </c>
      <c r="Q359" s="1" t="str" cm="1">
        <f t="array" ref="Q359">IF(DB_DI[[#This Row],[ALM CONFIG]]=$AH$15,INDEX(DB_ALM[],DB_DI[[#This Row],[ALM ID]]+1,7),"")</f>
        <v/>
      </c>
      <c r="R359" s="1" t="str" cm="1">
        <f t="array" ref="R359">IF(DB_DI[[#This Row],[ALM CONFIG]]=$AH$15,INDEX(DB_ALM[],DB_DI[[#This Row],[ALM ID]]+1,8),"")</f>
        <v/>
      </c>
    </row>
    <row r="360" spans="1:18" x14ac:dyDescent="0.25">
      <c r="A360" s="1">
        <v>346</v>
      </c>
      <c r="B360" s="1">
        <v>26</v>
      </c>
      <c r="C360" s="1" t="str">
        <f>INDEX(DB_DI_SYS_NAMES[],11,2)</f>
        <v>CWS_AND_LOU_PUMPS</v>
      </c>
      <c r="D360" s="3" t="s">
        <v>4865</v>
      </c>
      <c r="E360" s="3"/>
      <c r="F360" s="3"/>
      <c r="G360" s="3"/>
      <c r="L360" s="1" t="s">
        <v>93</v>
      </c>
      <c r="M360" s="1" t="s">
        <v>93</v>
      </c>
      <c r="N360" s="1" t="b">
        <v>0</v>
      </c>
      <c r="O360" s="1" t="b">
        <v>0</v>
      </c>
      <c r="P360" s="1">
        <v>-1</v>
      </c>
      <c r="Q360" s="1" t="str" cm="1">
        <f t="array" ref="Q360">IF(DB_DI[[#This Row],[ALM CONFIG]]=$AH$15,INDEX(DB_ALM[],DB_DI[[#This Row],[ALM ID]]+1,7),"")</f>
        <v/>
      </c>
      <c r="R360" s="1" t="str" cm="1">
        <f t="array" ref="R360">IF(DB_DI[[#This Row],[ALM CONFIG]]=$AH$15,INDEX(DB_ALM[],DB_DI[[#This Row],[ALM ID]]+1,8),"")</f>
        <v/>
      </c>
    </row>
    <row r="361" spans="1:18" x14ac:dyDescent="0.25">
      <c r="A361" s="1">
        <v>347</v>
      </c>
      <c r="B361" s="1">
        <v>27</v>
      </c>
      <c r="C361" s="1" t="str">
        <f>INDEX(DB_DI_SYS_NAMES[],11,2)</f>
        <v>CWS_AND_LOU_PUMPS</v>
      </c>
      <c r="D361" s="3" t="s">
        <v>4866</v>
      </c>
      <c r="E361" s="3"/>
      <c r="F361" s="3"/>
      <c r="G361" s="3"/>
      <c r="L361" s="1" t="s">
        <v>93</v>
      </c>
      <c r="M361" s="1" t="s">
        <v>93</v>
      </c>
      <c r="N361" s="1" t="b">
        <v>0</v>
      </c>
      <c r="O361" s="1" t="b">
        <v>0</v>
      </c>
      <c r="P361" s="1">
        <v>-1</v>
      </c>
      <c r="Q361" s="1" t="str" cm="1">
        <f t="array" ref="Q361">IF(DB_DI[[#This Row],[ALM CONFIG]]=$AH$15,INDEX(DB_ALM[],DB_DI[[#This Row],[ALM ID]]+1,7),"")</f>
        <v/>
      </c>
      <c r="R361" s="1" t="str" cm="1">
        <f t="array" ref="R361">IF(DB_DI[[#This Row],[ALM CONFIG]]=$AH$15,INDEX(DB_ALM[],DB_DI[[#This Row],[ALM ID]]+1,8),"")</f>
        <v/>
      </c>
    </row>
    <row r="362" spans="1:18" x14ac:dyDescent="0.25">
      <c r="A362" s="1">
        <v>348</v>
      </c>
      <c r="B362" s="1">
        <v>28</v>
      </c>
      <c r="C362" s="1" t="str">
        <f>INDEX(DB_DI_SYS_NAMES[],11,2)</f>
        <v>CWS_AND_LOU_PUMPS</v>
      </c>
      <c r="D362" s="3" t="s">
        <v>4867</v>
      </c>
      <c r="E362" s="3"/>
      <c r="F362" s="3"/>
      <c r="G362" s="3"/>
      <c r="L362" s="1" t="s">
        <v>93</v>
      </c>
      <c r="M362" s="1" t="s">
        <v>93</v>
      </c>
      <c r="N362" s="1" t="b">
        <v>0</v>
      </c>
      <c r="O362" s="1" t="b">
        <v>0</v>
      </c>
      <c r="P362" s="1">
        <v>-1</v>
      </c>
      <c r="Q362" s="1" t="str" cm="1">
        <f t="array" ref="Q362">IF(DB_DI[[#This Row],[ALM CONFIG]]=$AH$15,INDEX(DB_ALM[],DB_DI[[#This Row],[ALM ID]]+1,7),"")</f>
        <v/>
      </c>
      <c r="R362" s="1" t="str" cm="1">
        <f t="array" ref="R362">IF(DB_DI[[#This Row],[ALM CONFIG]]=$AH$15,INDEX(DB_ALM[],DB_DI[[#This Row],[ALM ID]]+1,8),"")</f>
        <v/>
      </c>
    </row>
    <row r="363" spans="1:18" x14ac:dyDescent="0.25">
      <c r="A363" s="1">
        <v>349</v>
      </c>
      <c r="B363" s="1">
        <v>29</v>
      </c>
      <c r="C363" s="1" t="str">
        <f>INDEX(DB_DI_SYS_NAMES[],11,2)</f>
        <v>CWS_AND_LOU_PUMPS</v>
      </c>
      <c r="D363" s="3" t="s">
        <v>4868</v>
      </c>
      <c r="E363" s="3"/>
      <c r="F363" s="3"/>
      <c r="G363" s="3"/>
      <c r="L363" s="1" t="s">
        <v>93</v>
      </c>
      <c r="M363" s="1" t="s">
        <v>93</v>
      </c>
      <c r="N363" s="1" t="b">
        <v>0</v>
      </c>
      <c r="O363" s="1" t="b">
        <v>0</v>
      </c>
      <c r="P363" s="1">
        <v>-1</v>
      </c>
      <c r="Q363" s="1" t="str" cm="1">
        <f t="array" ref="Q363">IF(DB_DI[[#This Row],[ALM CONFIG]]=$AH$15,INDEX(DB_ALM[],DB_DI[[#This Row],[ALM ID]]+1,7),"")</f>
        <v/>
      </c>
      <c r="R363" s="1" t="str" cm="1">
        <f t="array" ref="R363">IF(DB_DI[[#This Row],[ALM CONFIG]]=$AH$15,INDEX(DB_ALM[],DB_DI[[#This Row],[ALM ID]]+1,8),"")</f>
        <v/>
      </c>
    </row>
    <row r="364" spans="1:18" x14ac:dyDescent="0.25">
      <c r="A364" s="1">
        <v>350</v>
      </c>
      <c r="B364" s="1">
        <v>30</v>
      </c>
      <c r="C364" s="1" t="str">
        <f>INDEX(DB_DI_SYS_NAMES[],11,2)</f>
        <v>CWS_AND_LOU_PUMPS</v>
      </c>
      <c r="D364" s="3" t="s">
        <v>1962</v>
      </c>
      <c r="E364" s="3"/>
      <c r="F364" s="3"/>
      <c r="G364" s="3"/>
      <c r="L364" s="1" t="s">
        <v>93</v>
      </c>
      <c r="M364" s="1" t="s">
        <v>93</v>
      </c>
      <c r="N364" s="1" t="b">
        <v>0</v>
      </c>
      <c r="O364" s="1" t="b">
        <v>0</v>
      </c>
      <c r="P364" s="1">
        <v>-1</v>
      </c>
      <c r="Q364" s="1" t="str" cm="1">
        <f t="array" ref="Q364">IF(DB_DI[[#This Row],[ALM CONFIG]]=$AH$15,INDEX(DB_ALM[],DB_DI[[#This Row],[ALM ID]]+1,7),"")</f>
        <v/>
      </c>
      <c r="R364" s="1" t="str" cm="1">
        <f t="array" ref="R364">IF(DB_DI[[#This Row],[ALM CONFIG]]=$AH$15,INDEX(DB_ALM[],DB_DI[[#This Row],[ALM ID]]+1,8),"")</f>
        <v/>
      </c>
    </row>
    <row r="365" spans="1:18" s="5" customFormat="1" ht="15.75" thickBot="1" x14ac:dyDescent="0.3">
      <c r="A365" s="5">
        <v>351</v>
      </c>
      <c r="B365" s="5">
        <v>31</v>
      </c>
      <c r="C365" s="5" t="str">
        <f>INDEX(DB_DI_SYS_NAMES[],11,2)</f>
        <v>CWS_AND_LOU_PUMPS</v>
      </c>
      <c r="D365" s="33" t="s">
        <v>1963</v>
      </c>
      <c r="E365" s="33"/>
      <c r="F365" s="33"/>
      <c r="G365" s="33"/>
      <c r="L365" s="5" t="s">
        <v>93</v>
      </c>
      <c r="M365" s="5" t="s">
        <v>93</v>
      </c>
      <c r="N365" s="5" t="b">
        <v>0</v>
      </c>
      <c r="O365" s="5" t="b">
        <v>0</v>
      </c>
      <c r="P365" s="5">
        <v>-1</v>
      </c>
      <c r="Q365" s="5" t="str" cm="1">
        <f t="array" ref="Q365">IF(DB_DI[[#This Row],[ALM CONFIG]]=$AH$15,INDEX(DB_ALM[],DB_DI[[#This Row],[ALM ID]]+1,7),"")</f>
        <v/>
      </c>
      <c r="R365" s="5" t="str" cm="1">
        <f t="array" ref="R365">IF(DB_DI[[#This Row],[ALM CONFIG]]=$AH$15,INDEX(DB_ALM[],DB_DI[[#This Row],[ALM ID]]+1,8),"")</f>
        <v/>
      </c>
    </row>
    <row r="366" spans="1:18" s="5" customFormat="1" ht="15.75" thickBot="1" x14ac:dyDescent="0.3">
      <c r="A366" s="1">
        <v>352</v>
      </c>
      <c r="B366" s="1">
        <v>0</v>
      </c>
      <c r="C366" s="1" t="str">
        <f>INDEX(DB_DI_SYS_NAMES[],12,2)</f>
        <v>TURBINE</v>
      </c>
      <c r="D366" s="3" t="s">
        <v>4869</v>
      </c>
      <c r="E366" s="3" t="s">
        <v>4905</v>
      </c>
      <c r="F366" s="3" t="s">
        <v>6558</v>
      </c>
      <c r="G366" s="3"/>
      <c r="H366" s="1"/>
      <c r="I366" s="1" t="b">
        <v>1</v>
      </c>
      <c r="J366" s="1" t="s">
        <v>9</v>
      </c>
      <c r="K366" s="1">
        <v>14</v>
      </c>
      <c r="L366" s="1" t="s">
        <v>97</v>
      </c>
      <c r="M366" s="1" t="s">
        <v>90</v>
      </c>
      <c r="N366" s="1" t="b">
        <v>1</v>
      </c>
      <c r="O366" s="1" t="b">
        <v>0</v>
      </c>
      <c r="P366" s="1">
        <v>-1</v>
      </c>
      <c r="Q366" s="1" t="e" cm="1" vm="1">
        <f t="array" aca="1" ref="Q366" ca="1">IF(DB_DI[[#This Row],[ALM CONFIG]]=$AH$15,INDEX(DB_ALM[],DB_DI[[#This Row],[ALM ID]]+1,7),"")</f>
        <v>#VALUE!</v>
      </c>
      <c r="R366" s="1" t="e" cm="1" vm="1">
        <f t="array" aca="1" ref="R366" ca="1">IF(DB_DI[[#This Row],[ALM CONFIG]]=$AH$15,INDEX(DB_ALM[],DB_DI[[#This Row],[ALM ID]]+1,8),"")</f>
        <v>#VALUE!</v>
      </c>
    </row>
    <row r="367" spans="1:18" x14ac:dyDescent="0.25">
      <c r="A367" s="1">
        <v>353</v>
      </c>
      <c r="B367" s="1">
        <v>1</v>
      </c>
      <c r="C367" s="1" t="str">
        <f>INDEX(DB_DI_SYS_NAMES[],12,2)</f>
        <v>TURBINE</v>
      </c>
      <c r="D367" s="3" t="s">
        <v>4870</v>
      </c>
      <c r="E367" s="3"/>
      <c r="F367" s="3"/>
      <c r="G367" s="3"/>
      <c r="L367" s="1" t="s">
        <v>93</v>
      </c>
      <c r="M367" s="1" t="s">
        <v>93</v>
      </c>
      <c r="N367" s="1" t="b">
        <v>0</v>
      </c>
      <c r="O367" s="1" t="b">
        <v>0</v>
      </c>
      <c r="P367" s="1">
        <v>-1</v>
      </c>
      <c r="Q367" s="1" t="str" cm="1">
        <f t="array" ref="Q367">IF(DB_DI[[#This Row],[ALM CONFIG]]=$AH$15,INDEX(DB_ALM[],DB_DI[[#This Row],[ALM ID]]+1,7),"")</f>
        <v/>
      </c>
      <c r="R367" s="1" t="str" cm="1">
        <f t="array" ref="R367">IF(DB_DI[[#This Row],[ALM CONFIG]]=$AH$15,INDEX(DB_ALM[],DB_DI[[#This Row],[ALM ID]]+1,8),"")</f>
        <v/>
      </c>
    </row>
    <row r="368" spans="1:18" x14ac:dyDescent="0.25">
      <c r="A368" s="1">
        <v>354</v>
      </c>
      <c r="B368" s="1">
        <v>2</v>
      </c>
      <c r="C368" s="1" t="str">
        <f>INDEX(DB_DI_SYS_NAMES[],12,2)</f>
        <v>TURBINE</v>
      </c>
      <c r="D368" s="3" t="s">
        <v>6451</v>
      </c>
      <c r="E368" s="3"/>
      <c r="F368" s="3"/>
      <c r="G368" s="3"/>
      <c r="I368" s="1" t="b">
        <v>1</v>
      </c>
      <c r="J368" s="1" t="s">
        <v>6333</v>
      </c>
      <c r="K368" s="1">
        <v>4</v>
      </c>
      <c r="L368" s="1" t="s">
        <v>90</v>
      </c>
      <c r="M368" s="1" t="s">
        <v>97</v>
      </c>
      <c r="N368" s="1" t="b">
        <v>0</v>
      </c>
      <c r="O368" s="1" t="b">
        <v>0</v>
      </c>
      <c r="P368" s="1">
        <v>-1</v>
      </c>
      <c r="Q368" s="1" t="str" cm="1">
        <f t="array" ref="Q368">IF(DB_DI[[#This Row],[ALM CONFIG]]=$AH$15,INDEX(DB_ALM[],DB_DI[[#This Row],[ALM ID]]+1,7),"")</f>
        <v/>
      </c>
      <c r="R368" s="1" t="str" cm="1">
        <f t="array" ref="R368">IF(DB_DI[[#This Row],[ALM CONFIG]]=$AH$15,INDEX(DB_ALM[],DB_DI[[#This Row],[ALM ID]]+1,8),"")</f>
        <v/>
      </c>
    </row>
    <row r="369" spans="1:18" x14ac:dyDescent="0.25">
      <c r="A369" s="1">
        <v>355</v>
      </c>
      <c r="B369" s="1">
        <v>3</v>
      </c>
      <c r="C369" s="1" t="str">
        <f>INDEX(DB_DI_SYS_NAMES[],12,2)</f>
        <v>TURBINE</v>
      </c>
      <c r="D369" s="3" t="s">
        <v>6452</v>
      </c>
      <c r="E369" s="3"/>
      <c r="F369" s="3"/>
      <c r="G369" s="3"/>
      <c r="I369" s="1" t="b">
        <v>1</v>
      </c>
      <c r="J369" s="1" t="s">
        <v>6336</v>
      </c>
      <c r="K369" s="1">
        <v>9</v>
      </c>
      <c r="L369" s="1" t="s">
        <v>89</v>
      </c>
      <c r="M369" s="1" t="s">
        <v>97</v>
      </c>
      <c r="N369" s="1" t="b">
        <v>0</v>
      </c>
      <c r="O369" s="1" t="b">
        <v>0</v>
      </c>
      <c r="P369" s="1">
        <v>-1</v>
      </c>
      <c r="Q369" s="1" t="str" cm="1">
        <f t="array" ref="Q369">IF(DB_DI[[#This Row],[ALM CONFIG]]=$AH$15,INDEX(DB_ALM[],DB_DI[[#This Row],[ALM ID]]+1,7),"")</f>
        <v/>
      </c>
      <c r="R369" s="1" t="str" cm="1">
        <f t="array" ref="R369">IF(DB_DI[[#This Row],[ALM CONFIG]]=$AH$15,INDEX(DB_ALM[],DB_DI[[#This Row],[ALM ID]]+1,8),"")</f>
        <v/>
      </c>
    </row>
    <row r="370" spans="1:18" x14ac:dyDescent="0.25">
      <c r="A370" s="1">
        <v>356</v>
      </c>
      <c r="B370" s="1">
        <v>4</v>
      </c>
      <c r="C370" s="1" t="str">
        <f>INDEX(DB_DI_SYS_NAMES[],12,2)</f>
        <v>TURBINE</v>
      </c>
      <c r="D370" s="3" t="s">
        <v>6453</v>
      </c>
      <c r="E370" s="3"/>
      <c r="F370" s="3"/>
      <c r="G370" s="3"/>
      <c r="L370" s="1" t="s">
        <v>89</v>
      </c>
      <c r="M370" s="1" t="s">
        <v>97</v>
      </c>
      <c r="N370" s="1" t="b">
        <v>0</v>
      </c>
      <c r="O370" s="1" t="b">
        <v>0</v>
      </c>
      <c r="P370" s="1">
        <v>-1</v>
      </c>
      <c r="Q370" s="1" t="str" cm="1">
        <f t="array" ref="Q370">IF(DB_DI[[#This Row],[ALM CONFIG]]=$AH$15,INDEX(DB_ALM[],DB_DI[[#This Row],[ALM ID]]+1,7),"")</f>
        <v/>
      </c>
      <c r="R370" s="1" t="str" cm="1">
        <f t="array" ref="R370">IF(DB_DI[[#This Row],[ALM CONFIG]]=$AH$15,INDEX(DB_ALM[],DB_DI[[#This Row],[ALM ID]]+1,8),"")</f>
        <v/>
      </c>
    </row>
    <row r="371" spans="1:18" x14ac:dyDescent="0.25">
      <c r="A371" s="1">
        <v>357</v>
      </c>
      <c r="B371" s="1">
        <v>5</v>
      </c>
      <c r="C371" s="1" t="str">
        <f>INDEX(DB_DI_SYS_NAMES[],12,2)</f>
        <v>TURBINE</v>
      </c>
      <c r="D371" s="3" t="s">
        <v>6454</v>
      </c>
      <c r="E371" s="3"/>
      <c r="F371" s="3"/>
      <c r="G371" s="3"/>
      <c r="I371" s="1" t="b">
        <v>1</v>
      </c>
      <c r="J371" s="1" t="s">
        <v>6336</v>
      </c>
      <c r="K371" s="1">
        <v>8</v>
      </c>
      <c r="L371" s="1" t="s">
        <v>90</v>
      </c>
      <c r="M371" s="1" t="s">
        <v>97</v>
      </c>
      <c r="N371" s="1" t="b">
        <v>0</v>
      </c>
      <c r="O371" s="1" t="b">
        <v>0</v>
      </c>
      <c r="P371" s="1">
        <v>-1</v>
      </c>
      <c r="Q371" s="1" t="str" cm="1">
        <f t="array" ref="Q371">IF(DB_DI[[#This Row],[ALM CONFIG]]=$AH$15,INDEX(DB_ALM[],DB_DI[[#This Row],[ALM ID]]+1,7),"")</f>
        <v/>
      </c>
      <c r="R371" s="1" t="str" cm="1">
        <f t="array" ref="R371">IF(DB_DI[[#This Row],[ALM CONFIG]]=$AH$15,INDEX(DB_ALM[],DB_DI[[#This Row],[ALM ID]]+1,8),"")</f>
        <v/>
      </c>
    </row>
    <row r="372" spans="1:18" x14ac:dyDescent="0.25">
      <c r="A372" s="1">
        <v>358</v>
      </c>
      <c r="B372" s="1">
        <v>6</v>
      </c>
      <c r="C372" s="1" t="str">
        <f>INDEX(DB_DI_SYS_NAMES[],12,2)</f>
        <v>TURBINE</v>
      </c>
      <c r="D372" s="3" t="s">
        <v>6455</v>
      </c>
      <c r="E372" s="3"/>
      <c r="F372" s="3"/>
      <c r="G372" s="3"/>
      <c r="I372" s="1" t="b">
        <v>1</v>
      </c>
      <c r="J372" s="1" t="s">
        <v>6336</v>
      </c>
      <c r="K372" s="1">
        <v>13</v>
      </c>
      <c r="L372" s="1" t="s">
        <v>90</v>
      </c>
      <c r="M372" s="1" t="s">
        <v>97</v>
      </c>
      <c r="N372" s="1" t="b">
        <v>0</v>
      </c>
      <c r="O372" s="1" t="b">
        <v>0</v>
      </c>
      <c r="P372" s="1">
        <v>-1</v>
      </c>
      <c r="Q372" s="1" t="str" cm="1">
        <f t="array" ref="Q372">IF(DB_DI[[#This Row],[ALM CONFIG]]=$AH$15,INDEX(DB_ALM[],DB_DI[[#This Row],[ALM ID]]+1,7),"")</f>
        <v/>
      </c>
      <c r="R372" s="1" t="str" cm="1">
        <f t="array" ref="R372">IF(DB_DI[[#This Row],[ALM CONFIG]]=$AH$15,INDEX(DB_ALM[],DB_DI[[#This Row],[ALM ID]]+1,8),"")</f>
        <v/>
      </c>
    </row>
    <row r="373" spans="1:18" x14ac:dyDescent="0.25">
      <c r="A373" s="1">
        <v>359</v>
      </c>
      <c r="B373" s="1">
        <v>7</v>
      </c>
      <c r="C373" s="1" t="str">
        <f>INDEX(DB_DI_SYS_NAMES[],12,2)</f>
        <v>TURBINE</v>
      </c>
      <c r="D373" s="3" t="s">
        <v>6456</v>
      </c>
      <c r="E373" s="3"/>
      <c r="F373" s="3"/>
      <c r="G373" s="3"/>
      <c r="I373" s="1" t="b">
        <v>1</v>
      </c>
      <c r="J373" s="1" t="s">
        <v>6336</v>
      </c>
      <c r="K373" s="1">
        <v>12</v>
      </c>
      <c r="L373" s="1" t="s">
        <v>90</v>
      </c>
      <c r="M373" s="1" t="s">
        <v>97</v>
      </c>
      <c r="N373" s="1" t="b">
        <v>0</v>
      </c>
      <c r="O373" s="1" t="b">
        <v>0</v>
      </c>
      <c r="P373" s="1">
        <v>-1</v>
      </c>
      <c r="Q373" s="1" t="str" cm="1">
        <f t="array" ref="Q373">IF(DB_DI[[#This Row],[ALM CONFIG]]=$AH$15,INDEX(DB_ALM[],DB_DI[[#This Row],[ALM ID]]+1,7),"")</f>
        <v/>
      </c>
      <c r="R373" s="1" t="str" cm="1">
        <f t="array" ref="R373">IF(DB_DI[[#This Row],[ALM CONFIG]]=$AH$15,INDEX(DB_ALM[],DB_DI[[#This Row],[ALM ID]]+1,8),"")</f>
        <v/>
      </c>
    </row>
    <row r="374" spans="1:18" x14ac:dyDescent="0.25">
      <c r="A374" s="1">
        <v>360</v>
      </c>
      <c r="B374" s="1">
        <v>8</v>
      </c>
      <c r="C374" s="1" t="str">
        <f>INDEX(DB_DI_SYS_NAMES[],12,2)</f>
        <v>TURBINE</v>
      </c>
      <c r="D374" s="3" t="s">
        <v>6457</v>
      </c>
      <c r="E374" s="3"/>
      <c r="F374" s="3"/>
      <c r="G374" s="3"/>
      <c r="I374" s="1" t="b">
        <v>1</v>
      </c>
      <c r="J374" s="1" t="s">
        <v>6336</v>
      </c>
      <c r="K374" s="1">
        <v>14</v>
      </c>
      <c r="L374" s="1" t="s">
        <v>89</v>
      </c>
      <c r="M374" s="1" t="s">
        <v>97</v>
      </c>
      <c r="N374" s="1" t="b">
        <v>0</v>
      </c>
      <c r="O374" s="1" t="b">
        <v>0</v>
      </c>
      <c r="P374" s="1">
        <v>-1</v>
      </c>
      <c r="Q374" s="1" t="str" cm="1">
        <f t="array" ref="Q374">IF(DB_DI[[#This Row],[ALM CONFIG]]=$AH$15,INDEX(DB_ALM[],DB_DI[[#This Row],[ALM ID]]+1,7),"")</f>
        <v/>
      </c>
      <c r="R374" s="1" t="str" cm="1">
        <f t="array" ref="R374">IF(DB_DI[[#This Row],[ALM CONFIG]]=$AH$15,INDEX(DB_ALM[],DB_DI[[#This Row],[ALM ID]]+1,8),"")</f>
        <v/>
      </c>
    </row>
    <row r="375" spans="1:18" x14ac:dyDescent="0.25">
      <c r="A375" s="1">
        <v>361</v>
      </c>
      <c r="B375" s="1">
        <v>9</v>
      </c>
      <c r="C375" s="1" t="str">
        <f>INDEX(DB_DI_SYS_NAMES[],12,2)</f>
        <v>TURBINE</v>
      </c>
      <c r="D375" s="3" t="s">
        <v>6458</v>
      </c>
      <c r="E375" s="3"/>
      <c r="F375" s="3"/>
      <c r="G375" s="3"/>
      <c r="I375" s="1" t="b">
        <v>1</v>
      </c>
      <c r="J375" s="1" t="s">
        <v>6336</v>
      </c>
      <c r="K375" s="1">
        <v>15</v>
      </c>
      <c r="L375" s="1" t="s">
        <v>89</v>
      </c>
      <c r="M375" s="1" t="s">
        <v>97</v>
      </c>
      <c r="N375" s="1" t="b">
        <v>0</v>
      </c>
      <c r="O375" s="1" t="b">
        <v>0</v>
      </c>
      <c r="P375" s="1">
        <v>-1</v>
      </c>
      <c r="Q375" s="1" t="str" cm="1">
        <f t="array" ref="Q375">IF(DB_DI[[#This Row],[ALM CONFIG]]=$AH$15,INDEX(DB_ALM[],DB_DI[[#This Row],[ALM ID]]+1,7),"")</f>
        <v/>
      </c>
      <c r="R375" s="1" t="str" cm="1">
        <f t="array" ref="R375">IF(DB_DI[[#This Row],[ALM CONFIG]]=$AH$15,INDEX(DB_ALM[],DB_DI[[#This Row],[ALM ID]]+1,8),"")</f>
        <v/>
      </c>
    </row>
    <row r="376" spans="1:18" x14ac:dyDescent="0.25">
      <c r="A376" s="1">
        <v>362</v>
      </c>
      <c r="B376" s="1">
        <v>10</v>
      </c>
      <c r="C376" s="1" t="str">
        <f>INDEX(DB_DI_SYS_NAMES[],12,2)</f>
        <v>TURBINE</v>
      </c>
      <c r="D376" s="3" t="s">
        <v>6459</v>
      </c>
      <c r="E376" s="3"/>
      <c r="F376" s="3"/>
      <c r="G376" s="3"/>
      <c r="L376" s="1" t="s">
        <v>89</v>
      </c>
      <c r="M376" s="1" t="s">
        <v>97</v>
      </c>
      <c r="N376" s="1" t="b">
        <v>0</v>
      </c>
      <c r="O376" s="1" t="b">
        <v>0</v>
      </c>
      <c r="P376" s="1">
        <v>-1</v>
      </c>
      <c r="Q376" s="1" t="str" cm="1">
        <f t="array" ref="Q376">IF(DB_DI[[#This Row],[ALM CONFIG]]=$AH$15,INDEX(DB_ALM[],DB_DI[[#This Row],[ALM ID]]+1,7),"")</f>
        <v/>
      </c>
      <c r="R376" s="1" t="str" cm="1">
        <f t="array" ref="R376">IF(DB_DI[[#This Row],[ALM CONFIG]]=$AH$15,INDEX(DB_ALM[],DB_DI[[#This Row],[ALM ID]]+1,8),"")</f>
        <v/>
      </c>
    </row>
    <row r="377" spans="1:18" x14ac:dyDescent="0.25">
      <c r="A377" s="1">
        <v>363</v>
      </c>
      <c r="B377" s="1">
        <v>11</v>
      </c>
      <c r="C377" s="1" t="str">
        <f>INDEX(DB_DI_SYS_NAMES[],12,2)</f>
        <v>TURBINE</v>
      </c>
      <c r="D377" s="3" t="s">
        <v>6460</v>
      </c>
      <c r="E377" s="3"/>
      <c r="F377" s="3"/>
      <c r="G377" s="3"/>
      <c r="I377" s="1" t="b">
        <v>1</v>
      </c>
      <c r="J377" s="1" t="s">
        <v>6337</v>
      </c>
      <c r="K377" s="1">
        <v>0</v>
      </c>
      <c r="L377" s="1" t="s">
        <v>89</v>
      </c>
      <c r="M377" s="1" t="s">
        <v>90</v>
      </c>
      <c r="N377" s="1" t="b">
        <v>0</v>
      </c>
      <c r="O377" s="1" t="b">
        <v>0</v>
      </c>
      <c r="P377" s="1">
        <v>-1</v>
      </c>
      <c r="Q377" s="1" t="str" cm="1">
        <f t="array" ref="Q377">IF(DB_DI[[#This Row],[ALM CONFIG]]=$AH$15,INDEX(DB_ALM[],DB_DI[[#This Row],[ALM ID]]+1,7),"")</f>
        <v/>
      </c>
      <c r="R377" s="1" t="str" cm="1">
        <f t="array" ref="R377">IF(DB_DI[[#This Row],[ALM CONFIG]]=$AH$15,INDEX(DB_ALM[],DB_DI[[#This Row],[ALM ID]]+1,8),"")</f>
        <v/>
      </c>
    </row>
    <row r="378" spans="1:18" x14ac:dyDescent="0.25">
      <c r="A378" s="1">
        <v>364</v>
      </c>
      <c r="B378" s="1">
        <v>12</v>
      </c>
      <c r="C378" s="1" t="str">
        <f>INDEX(DB_DI_SYS_NAMES[],12,2)</f>
        <v>TURBINE</v>
      </c>
      <c r="D378" s="3" t="s">
        <v>6461</v>
      </c>
      <c r="E378" s="3"/>
      <c r="F378" s="3"/>
      <c r="G378" s="3"/>
      <c r="L378" s="1" t="s">
        <v>89</v>
      </c>
      <c r="M378" s="1" t="s">
        <v>90</v>
      </c>
      <c r="N378" s="1" t="b">
        <v>0</v>
      </c>
      <c r="O378" s="1" t="b">
        <v>0</v>
      </c>
      <c r="P378" s="1">
        <v>-1</v>
      </c>
      <c r="Q378" s="1" t="str" cm="1">
        <f t="array" ref="Q378">IF(DB_DI[[#This Row],[ALM CONFIG]]=$AH$15,INDEX(DB_ALM[],DB_DI[[#This Row],[ALM ID]]+1,7),"")</f>
        <v/>
      </c>
      <c r="R378" s="1" t="str" cm="1">
        <f t="array" ref="R378">IF(DB_DI[[#This Row],[ALM CONFIG]]=$AH$15,INDEX(DB_ALM[],DB_DI[[#This Row],[ALM ID]]+1,8),"")</f>
        <v/>
      </c>
    </row>
    <row r="379" spans="1:18" x14ac:dyDescent="0.25">
      <c r="A379" s="1">
        <v>365</v>
      </c>
      <c r="B379" s="1">
        <v>13</v>
      </c>
      <c r="C379" s="1" t="str">
        <f>INDEX(DB_DI_SYS_NAMES[],12,2)</f>
        <v>TURBINE</v>
      </c>
      <c r="D379" s="3" t="s">
        <v>6462</v>
      </c>
      <c r="E379" s="3"/>
      <c r="F379" s="3"/>
      <c r="G379" s="3"/>
      <c r="L379" s="1" t="s">
        <v>89</v>
      </c>
      <c r="M379" s="1" t="s">
        <v>90</v>
      </c>
      <c r="N379" s="1" t="b">
        <v>0</v>
      </c>
      <c r="O379" s="1" t="b">
        <v>0</v>
      </c>
      <c r="P379" s="1">
        <v>-1</v>
      </c>
      <c r="Q379" s="1" t="str" cm="1">
        <f t="array" ref="Q379">IF(DB_DI[[#This Row],[ALM CONFIG]]=$AH$15,INDEX(DB_ALM[],DB_DI[[#This Row],[ALM ID]]+1,7),"")</f>
        <v/>
      </c>
      <c r="R379" s="1" t="str" cm="1">
        <f t="array" ref="R379">IF(DB_DI[[#This Row],[ALM CONFIG]]=$AH$15,INDEX(DB_ALM[],DB_DI[[#This Row],[ALM ID]]+1,8),"")</f>
        <v/>
      </c>
    </row>
    <row r="380" spans="1:18" x14ac:dyDescent="0.25">
      <c r="A380" s="1">
        <v>366</v>
      </c>
      <c r="B380" s="1">
        <v>14</v>
      </c>
      <c r="C380" s="1" t="str">
        <f>INDEX(DB_DI_SYS_NAMES[],12,2)</f>
        <v>TURBINE</v>
      </c>
      <c r="D380" s="3" t="s">
        <v>6463</v>
      </c>
      <c r="E380" s="3"/>
      <c r="F380" s="3"/>
      <c r="G380" s="3"/>
      <c r="L380" s="1" t="s">
        <v>89</v>
      </c>
      <c r="M380" s="1" t="s">
        <v>90</v>
      </c>
      <c r="N380" s="1" t="b">
        <v>0</v>
      </c>
      <c r="O380" s="1" t="b">
        <v>0</v>
      </c>
      <c r="P380" s="1">
        <v>-1</v>
      </c>
      <c r="Q380" s="1" t="str" cm="1">
        <f t="array" ref="Q380">IF(DB_DI[[#This Row],[ALM CONFIG]]=$AH$15,INDEX(DB_ALM[],DB_DI[[#This Row],[ALM ID]]+1,7),"")</f>
        <v/>
      </c>
      <c r="R380" s="1" t="str" cm="1">
        <f t="array" ref="R380">IF(DB_DI[[#This Row],[ALM CONFIG]]=$AH$15,INDEX(DB_ALM[],DB_DI[[#This Row],[ALM ID]]+1,8),"")</f>
        <v/>
      </c>
    </row>
    <row r="381" spans="1:18" x14ac:dyDescent="0.25">
      <c r="A381" s="1">
        <v>367</v>
      </c>
      <c r="B381" s="1">
        <v>15</v>
      </c>
      <c r="C381" s="1" t="str">
        <f>INDEX(DB_DI_SYS_NAMES[],12,2)</f>
        <v>TURBINE</v>
      </c>
      <c r="D381" s="3" t="s">
        <v>6464</v>
      </c>
      <c r="E381" s="3"/>
      <c r="F381" s="3"/>
      <c r="G381" s="3"/>
      <c r="L381" s="1" t="s">
        <v>89</v>
      </c>
      <c r="M381" s="1" t="s">
        <v>90</v>
      </c>
      <c r="N381" s="1" t="b">
        <v>0</v>
      </c>
      <c r="O381" s="1" t="b">
        <v>0</v>
      </c>
      <c r="P381" s="1">
        <v>-1</v>
      </c>
      <c r="Q381" s="1" t="str" cm="1">
        <f t="array" ref="Q381">IF(DB_DI[[#This Row],[ALM CONFIG]]=$AH$15,INDEX(DB_ALM[],DB_DI[[#This Row],[ALM ID]]+1,7),"")</f>
        <v/>
      </c>
      <c r="R381" s="1" t="str" cm="1">
        <f t="array" ref="R381">IF(DB_DI[[#This Row],[ALM CONFIG]]=$AH$15,INDEX(DB_ALM[],DB_DI[[#This Row],[ALM ID]]+1,8),"")</f>
        <v/>
      </c>
    </row>
    <row r="382" spans="1:18" x14ac:dyDescent="0.25">
      <c r="A382" s="1">
        <v>368</v>
      </c>
      <c r="B382" s="1">
        <v>16</v>
      </c>
      <c r="C382" s="1" t="str">
        <f>INDEX(DB_DI_SYS_NAMES[],12,2)</f>
        <v>TURBINE</v>
      </c>
      <c r="D382" s="3" t="s">
        <v>6465</v>
      </c>
      <c r="E382" s="3"/>
      <c r="F382" s="3"/>
      <c r="G382" s="3"/>
      <c r="L382" s="1" t="s">
        <v>89</v>
      </c>
      <c r="M382" s="1" t="s">
        <v>90</v>
      </c>
      <c r="N382" s="1" t="b">
        <v>0</v>
      </c>
      <c r="O382" s="1" t="b">
        <v>0</v>
      </c>
      <c r="P382" s="1">
        <v>-1</v>
      </c>
      <c r="Q382" s="1" t="str" cm="1">
        <f t="array" ref="Q382">IF(DB_DI[[#This Row],[ALM CONFIG]]=$AH$15,INDEX(DB_ALM[],DB_DI[[#This Row],[ALM ID]]+1,7),"")</f>
        <v/>
      </c>
      <c r="R382" s="1" t="str" cm="1">
        <f t="array" ref="R382">IF(DB_DI[[#This Row],[ALM CONFIG]]=$AH$15,INDEX(DB_ALM[],DB_DI[[#This Row],[ALM ID]]+1,8),"")</f>
        <v/>
      </c>
    </row>
    <row r="383" spans="1:18" x14ac:dyDescent="0.25">
      <c r="A383" s="1">
        <v>369</v>
      </c>
      <c r="B383" s="1">
        <v>17</v>
      </c>
      <c r="C383" s="1" t="str">
        <f>INDEX(DB_DI_SYS_NAMES[],12,2)</f>
        <v>TURBINE</v>
      </c>
      <c r="D383" s="3" t="s">
        <v>6466</v>
      </c>
      <c r="E383" s="3"/>
      <c r="F383" s="3"/>
      <c r="G383" s="3"/>
      <c r="L383" s="1" t="s">
        <v>89</v>
      </c>
      <c r="M383" s="1" t="s">
        <v>90</v>
      </c>
      <c r="N383" s="1" t="b">
        <v>0</v>
      </c>
      <c r="O383" s="1" t="b">
        <v>0</v>
      </c>
      <c r="P383" s="1">
        <v>-1</v>
      </c>
      <c r="Q383" s="1" t="str" cm="1">
        <f t="array" ref="Q383">IF(DB_DI[[#This Row],[ALM CONFIG]]=$AH$15,INDEX(DB_ALM[],DB_DI[[#This Row],[ALM ID]]+1,7),"")</f>
        <v/>
      </c>
      <c r="R383" s="1" t="str" cm="1">
        <f t="array" ref="R383">IF(DB_DI[[#This Row],[ALM CONFIG]]=$AH$15,INDEX(DB_ALM[],DB_DI[[#This Row],[ALM ID]]+1,8),"")</f>
        <v/>
      </c>
    </row>
    <row r="384" spans="1:18" x14ac:dyDescent="0.25">
      <c r="A384" s="1">
        <v>370</v>
      </c>
      <c r="B384" s="1">
        <v>18</v>
      </c>
      <c r="C384" s="1" t="str">
        <f>INDEX(DB_DI_SYS_NAMES[],12,2)</f>
        <v>TURBINE</v>
      </c>
      <c r="D384" s="3" t="s">
        <v>6467</v>
      </c>
      <c r="E384" s="3"/>
      <c r="F384" s="3"/>
      <c r="G384" s="3"/>
      <c r="L384" s="1" t="s">
        <v>89</v>
      </c>
      <c r="M384" s="1" t="s">
        <v>90</v>
      </c>
      <c r="N384" s="1" t="b">
        <v>0</v>
      </c>
      <c r="O384" s="1" t="b">
        <v>0</v>
      </c>
      <c r="P384" s="1">
        <v>-1</v>
      </c>
      <c r="Q384" s="1" t="str" cm="1">
        <f t="array" ref="Q384">IF(DB_DI[[#This Row],[ALM CONFIG]]=$AH$15,INDEX(DB_ALM[],DB_DI[[#This Row],[ALM ID]]+1,7),"")</f>
        <v/>
      </c>
      <c r="R384" s="1" t="str" cm="1">
        <f t="array" ref="R384">IF(DB_DI[[#This Row],[ALM CONFIG]]=$AH$15,INDEX(DB_ALM[],DB_DI[[#This Row],[ALM ID]]+1,8),"")</f>
        <v/>
      </c>
    </row>
    <row r="385" spans="1:18" x14ac:dyDescent="0.25">
      <c r="A385" s="1">
        <v>371</v>
      </c>
      <c r="B385" s="1">
        <v>19</v>
      </c>
      <c r="C385" s="1" t="str">
        <f>INDEX(DB_DI_SYS_NAMES[],12,2)</f>
        <v>TURBINE</v>
      </c>
      <c r="D385" s="3" t="s">
        <v>6468</v>
      </c>
      <c r="E385" s="3"/>
      <c r="F385" s="3"/>
      <c r="G385" s="3"/>
      <c r="L385" s="1" t="s">
        <v>89</v>
      </c>
      <c r="M385" s="1" t="s">
        <v>90</v>
      </c>
      <c r="N385" s="1" t="b">
        <v>0</v>
      </c>
      <c r="O385" s="1" t="b">
        <v>0</v>
      </c>
      <c r="P385" s="1">
        <v>-1</v>
      </c>
      <c r="Q385" s="1" t="str" cm="1">
        <f t="array" ref="Q385">IF(DB_DI[[#This Row],[ALM CONFIG]]=$AH$15,INDEX(DB_ALM[],DB_DI[[#This Row],[ALM ID]]+1,7),"")</f>
        <v/>
      </c>
      <c r="R385" s="1" t="str" cm="1">
        <f t="array" ref="R385">IF(DB_DI[[#This Row],[ALM CONFIG]]=$AH$15,INDEX(DB_ALM[],DB_DI[[#This Row],[ALM ID]]+1,8),"")</f>
        <v/>
      </c>
    </row>
    <row r="386" spans="1:18" x14ac:dyDescent="0.25">
      <c r="A386" s="1">
        <v>372</v>
      </c>
      <c r="B386" s="1">
        <v>20</v>
      </c>
      <c r="C386" s="1" t="str">
        <f>INDEX(DB_DI_SYS_NAMES[],12,2)</f>
        <v>TURBINE</v>
      </c>
      <c r="D386" s="3" t="s">
        <v>6469</v>
      </c>
      <c r="E386" s="3"/>
      <c r="F386" s="3"/>
      <c r="G386" s="3"/>
      <c r="L386" s="1" t="s">
        <v>89</v>
      </c>
      <c r="M386" s="1" t="s">
        <v>90</v>
      </c>
      <c r="N386" s="1" t="b">
        <v>0</v>
      </c>
      <c r="O386" s="1" t="b">
        <v>0</v>
      </c>
      <c r="P386" s="1">
        <v>-1</v>
      </c>
      <c r="Q386" s="1" t="str" cm="1">
        <f t="array" ref="Q386">IF(DB_DI[[#This Row],[ALM CONFIG]]=$AH$15,INDEX(DB_ALM[],DB_DI[[#This Row],[ALM ID]]+1,7),"")</f>
        <v/>
      </c>
      <c r="R386" s="1" t="str" cm="1">
        <f t="array" ref="R386">IF(DB_DI[[#This Row],[ALM CONFIG]]=$AH$15,INDEX(DB_ALM[],DB_DI[[#This Row],[ALM ID]]+1,8),"")</f>
        <v/>
      </c>
    </row>
    <row r="387" spans="1:18" x14ac:dyDescent="0.25">
      <c r="A387" s="1">
        <v>373</v>
      </c>
      <c r="B387" s="1">
        <v>21</v>
      </c>
      <c r="C387" s="1" t="str">
        <f>INDEX(DB_DI_SYS_NAMES[],12,2)</f>
        <v>TURBINE</v>
      </c>
      <c r="D387" s="3" t="s">
        <v>320</v>
      </c>
      <c r="E387" s="3"/>
      <c r="F387" s="3"/>
      <c r="G387" s="3"/>
      <c r="L387" s="1" t="s">
        <v>93</v>
      </c>
      <c r="M387" s="1" t="s">
        <v>93</v>
      </c>
      <c r="N387" s="1" t="b">
        <v>0</v>
      </c>
      <c r="O387" s="1" t="b">
        <v>0</v>
      </c>
      <c r="P387" s="1">
        <v>-1</v>
      </c>
      <c r="Q387" s="1" t="str" cm="1">
        <f t="array" ref="Q387">IF(DB_DI[[#This Row],[ALM CONFIG]]=$AH$15,INDEX(DB_ALM[],DB_DI[[#This Row],[ALM ID]]+1,7),"")</f>
        <v/>
      </c>
      <c r="R387" s="1" t="str" cm="1">
        <f t="array" ref="R387">IF(DB_DI[[#This Row],[ALM CONFIG]]=$AH$15,INDEX(DB_ALM[],DB_DI[[#This Row],[ALM ID]]+1,8),"")</f>
        <v/>
      </c>
    </row>
    <row r="388" spans="1:18" x14ac:dyDescent="0.25">
      <c r="A388" s="1">
        <v>374</v>
      </c>
      <c r="B388" s="1">
        <v>22</v>
      </c>
      <c r="C388" s="1" t="str">
        <f>INDEX(DB_DI_SYS_NAMES[],12,2)</f>
        <v>TURBINE</v>
      </c>
      <c r="D388" s="3" t="s">
        <v>321</v>
      </c>
      <c r="E388" s="3"/>
      <c r="F388" s="3"/>
      <c r="G388" s="3"/>
      <c r="L388" s="1" t="s">
        <v>93</v>
      </c>
      <c r="M388" s="1" t="s">
        <v>93</v>
      </c>
      <c r="N388" s="1" t="b">
        <v>0</v>
      </c>
      <c r="O388" s="1" t="b">
        <v>0</v>
      </c>
      <c r="P388" s="1">
        <v>-1</v>
      </c>
      <c r="Q388" s="1" t="str" cm="1">
        <f t="array" ref="Q388">IF(DB_DI[[#This Row],[ALM CONFIG]]=$AH$15,INDEX(DB_ALM[],DB_DI[[#This Row],[ALM ID]]+1,7),"")</f>
        <v/>
      </c>
      <c r="R388" s="1" t="str" cm="1">
        <f t="array" ref="R388">IF(DB_DI[[#This Row],[ALM CONFIG]]=$AH$15,INDEX(DB_ALM[],DB_DI[[#This Row],[ALM ID]]+1,8),"")</f>
        <v/>
      </c>
    </row>
    <row r="389" spans="1:18" x14ac:dyDescent="0.25">
      <c r="A389" s="1">
        <v>375</v>
      </c>
      <c r="B389" s="1">
        <v>23</v>
      </c>
      <c r="C389" s="1" t="str">
        <f>INDEX(DB_DI_SYS_NAMES[],12,2)</f>
        <v>TURBINE</v>
      </c>
      <c r="D389" s="3" t="s">
        <v>322</v>
      </c>
      <c r="E389" s="3"/>
      <c r="F389" s="3"/>
      <c r="G389" s="3"/>
      <c r="L389" s="1" t="s">
        <v>93</v>
      </c>
      <c r="M389" s="1" t="s">
        <v>93</v>
      </c>
      <c r="N389" s="1" t="b">
        <v>0</v>
      </c>
      <c r="O389" s="1" t="b">
        <v>0</v>
      </c>
      <c r="P389" s="1">
        <v>-1</v>
      </c>
      <c r="Q389" s="1" t="str" cm="1">
        <f t="array" ref="Q389">IF(DB_DI[[#This Row],[ALM CONFIG]]=$AH$15,INDEX(DB_ALM[],DB_DI[[#This Row],[ALM ID]]+1,7),"")</f>
        <v/>
      </c>
      <c r="R389" s="1" t="str" cm="1">
        <f t="array" ref="R389">IF(DB_DI[[#This Row],[ALM CONFIG]]=$AH$15,INDEX(DB_ALM[],DB_DI[[#This Row],[ALM ID]]+1,8),"")</f>
        <v/>
      </c>
    </row>
    <row r="390" spans="1:18" x14ac:dyDescent="0.25">
      <c r="A390" s="1">
        <v>376</v>
      </c>
      <c r="B390" s="1">
        <v>24</v>
      </c>
      <c r="C390" s="1" t="str">
        <f>INDEX(DB_DI_SYS_NAMES[],12,2)</f>
        <v>TURBINE</v>
      </c>
      <c r="D390" s="3" t="s">
        <v>323</v>
      </c>
      <c r="E390" s="3"/>
      <c r="F390" s="3"/>
      <c r="G390" s="3"/>
      <c r="L390" s="1" t="s">
        <v>93</v>
      </c>
      <c r="M390" s="1" t="s">
        <v>93</v>
      </c>
      <c r="N390" s="1" t="b">
        <v>0</v>
      </c>
      <c r="O390" s="1" t="b">
        <v>0</v>
      </c>
      <c r="P390" s="1">
        <v>-1</v>
      </c>
      <c r="Q390" s="1" t="str" cm="1">
        <f t="array" ref="Q390">IF(DB_DI[[#This Row],[ALM CONFIG]]=$AH$15,INDEX(DB_ALM[],DB_DI[[#This Row],[ALM ID]]+1,7),"")</f>
        <v/>
      </c>
      <c r="R390" s="1" t="str" cm="1">
        <f t="array" ref="R390">IF(DB_DI[[#This Row],[ALM CONFIG]]=$AH$15,INDEX(DB_ALM[],DB_DI[[#This Row],[ALM ID]]+1,8),"")</f>
        <v/>
      </c>
    </row>
    <row r="391" spans="1:18" x14ac:dyDescent="0.25">
      <c r="A391" s="1">
        <v>377</v>
      </c>
      <c r="B391" s="1">
        <v>25</v>
      </c>
      <c r="C391" s="1" t="str">
        <f>INDEX(DB_DI_SYS_NAMES[],12,2)</f>
        <v>TURBINE</v>
      </c>
      <c r="D391" s="3" t="s">
        <v>324</v>
      </c>
      <c r="E391" s="3"/>
      <c r="F391" s="3"/>
      <c r="G391" s="3"/>
      <c r="L391" s="1" t="s">
        <v>93</v>
      </c>
      <c r="M391" s="1" t="s">
        <v>93</v>
      </c>
      <c r="N391" s="1" t="b">
        <v>0</v>
      </c>
      <c r="O391" s="1" t="b">
        <v>0</v>
      </c>
      <c r="P391" s="1">
        <v>-1</v>
      </c>
      <c r="Q391" s="1" t="str" cm="1">
        <f t="array" ref="Q391">IF(DB_DI[[#This Row],[ALM CONFIG]]=$AH$15,INDEX(DB_ALM[],DB_DI[[#This Row],[ALM ID]]+1,7),"")</f>
        <v/>
      </c>
      <c r="R391" s="1" t="str" cm="1">
        <f t="array" ref="R391">IF(DB_DI[[#This Row],[ALM CONFIG]]=$AH$15,INDEX(DB_ALM[],DB_DI[[#This Row],[ALM ID]]+1,8),"")</f>
        <v/>
      </c>
    </row>
    <row r="392" spans="1:18" x14ac:dyDescent="0.25">
      <c r="A392" s="1">
        <v>378</v>
      </c>
      <c r="B392" s="1">
        <v>26</v>
      </c>
      <c r="C392" s="1" t="str">
        <f>INDEX(DB_DI_SYS_NAMES[],12,2)</f>
        <v>TURBINE</v>
      </c>
      <c r="D392" s="3" t="s">
        <v>325</v>
      </c>
      <c r="E392" s="3"/>
      <c r="F392" s="3"/>
      <c r="G392" s="3"/>
      <c r="L392" s="1" t="s">
        <v>93</v>
      </c>
      <c r="M392" s="1" t="s">
        <v>93</v>
      </c>
      <c r="N392" s="1" t="b">
        <v>0</v>
      </c>
      <c r="O392" s="1" t="b">
        <v>0</v>
      </c>
      <c r="P392" s="1">
        <v>-1</v>
      </c>
      <c r="Q392" s="1" t="str" cm="1">
        <f t="array" ref="Q392">IF(DB_DI[[#This Row],[ALM CONFIG]]=$AH$15,INDEX(DB_ALM[],DB_DI[[#This Row],[ALM ID]]+1,7),"")</f>
        <v/>
      </c>
      <c r="R392" s="1" t="str" cm="1">
        <f t="array" ref="R392">IF(DB_DI[[#This Row],[ALM CONFIG]]=$AH$15,INDEX(DB_ALM[],DB_DI[[#This Row],[ALM ID]]+1,8),"")</f>
        <v/>
      </c>
    </row>
    <row r="393" spans="1:18" x14ac:dyDescent="0.25">
      <c r="A393" s="1">
        <v>379</v>
      </c>
      <c r="B393" s="1">
        <v>27</v>
      </c>
      <c r="C393" s="1" t="str">
        <f>INDEX(DB_DI_SYS_NAMES[],12,2)</f>
        <v>TURBINE</v>
      </c>
      <c r="D393" s="3" t="s">
        <v>326</v>
      </c>
      <c r="E393" s="3"/>
      <c r="F393" s="3"/>
      <c r="G393" s="3"/>
      <c r="L393" s="1" t="s">
        <v>93</v>
      </c>
      <c r="M393" s="1" t="s">
        <v>93</v>
      </c>
      <c r="N393" s="1" t="b">
        <v>0</v>
      </c>
      <c r="O393" s="1" t="b">
        <v>0</v>
      </c>
      <c r="P393" s="1">
        <v>-1</v>
      </c>
      <c r="Q393" s="1" t="str" cm="1">
        <f t="array" ref="Q393">IF(DB_DI[[#This Row],[ALM CONFIG]]=$AH$15,INDEX(DB_ALM[],DB_DI[[#This Row],[ALM ID]]+1,7),"")</f>
        <v/>
      </c>
      <c r="R393" s="1" t="str" cm="1">
        <f t="array" ref="R393">IF(DB_DI[[#This Row],[ALM CONFIG]]=$AH$15,INDEX(DB_ALM[],DB_DI[[#This Row],[ALM ID]]+1,8),"")</f>
        <v/>
      </c>
    </row>
    <row r="394" spans="1:18" x14ac:dyDescent="0.25">
      <c r="A394" s="1">
        <v>380</v>
      </c>
      <c r="B394" s="1">
        <v>28</v>
      </c>
      <c r="C394" s="1" t="str">
        <f>INDEX(DB_DI_SYS_NAMES[],12,2)</f>
        <v>TURBINE</v>
      </c>
      <c r="D394" s="3" t="s">
        <v>327</v>
      </c>
      <c r="E394" s="3"/>
      <c r="F394" s="3"/>
      <c r="G394" s="3"/>
      <c r="L394" s="1" t="s">
        <v>93</v>
      </c>
      <c r="M394" s="1" t="s">
        <v>93</v>
      </c>
      <c r="N394" s="1" t="b">
        <v>0</v>
      </c>
      <c r="O394" s="1" t="b">
        <v>0</v>
      </c>
      <c r="P394" s="1">
        <v>-1</v>
      </c>
      <c r="Q394" s="1" t="str" cm="1">
        <f t="array" ref="Q394">IF(DB_DI[[#This Row],[ALM CONFIG]]=$AH$15,INDEX(DB_ALM[],DB_DI[[#This Row],[ALM ID]]+1,7),"")</f>
        <v/>
      </c>
      <c r="R394" s="1" t="str" cm="1">
        <f t="array" ref="R394">IF(DB_DI[[#This Row],[ALM CONFIG]]=$AH$15,INDEX(DB_ALM[],DB_DI[[#This Row],[ALM ID]]+1,8),"")</f>
        <v/>
      </c>
    </row>
    <row r="395" spans="1:18" x14ac:dyDescent="0.25">
      <c r="A395" s="1">
        <v>381</v>
      </c>
      <c r="B395" s="1">
        <v>29</v>
      </c>
      <c r="C395" s="1" t="str">
        <f>INDEX(DB_DI_SYS_NAMES[],12,2)</f>
        <v>TURBINE</v>
      </c>
      <c r="D395" s="3" t="s">
        <v>328</v>
      </c>
      <c r="E395" s="3"/>
      <c r="F395" s="3"/>
      <c r="G395" s="3"/>
      <c r="L395" s="1" t="s">
        <v>93</v>
      </c>
      <c r="M395" s="1" t="s">
        <v>93</v>
      </c>
      <c r="N395" s="1" t="b">
        <v>0</v>
      </c>
      <c r="O395" s="1" t="b">
        <v>0</v>
      </c>
      <c r="P395" s="1">
        <v>-1</v>
      </c>
      <c r="Q395" s="1" t="str" cm="1">
        <f t="array" ref="Q395">IF(DB_DI[[#This Row],[ALM CONFIG]]=$AH$15,INDEX(DB_ALM[],DB_DI[[#This Row],[ALM ID]]+1,7),"")</f>
        <v/>
      </c>
      <c r="R395" s="1" t="str" cm="1">
        <f t="array" ref="R395">IF(DB_DI[[#This Row],[ALM CONFIG]]=$AH$15,INDEX(DB_ALM[],DB_DI[[#This Row],[ALM ID]]+1,8),"")</f>
        <v/>
      </c>
    </row>
    <row r="396" spans="1:18" x14ac:dyDescent="0.25">
      <c r="A396" s="1">
        <v>382</v>
      </c>
      <c r="B396" s="1">
        <v>30</v>
      </c>
      <c r="C396" s="1" t="str">
        <f>INDEX(DB_DI_SYS_NAMES[],12,2)</f>
        <v>TURBINE</v>
      </c>
      <c r="D396" s="3" t="s">
        <v>329</v>
      </c>
      <c r="E396" s="3"/>
      <c r="F396" s="3"/>
      <c r="G396" s="3"/>
      <c r="L396" s="1" t="s">
        <v>93</v>
      </c>
      <c r="M396" s="1" t="s">
        <v>93</v>
      </c>
      <c r="N396" s="1" t="b">
        <v>0</v>
      </c>
      <c r="O396" s="1" t="b">
        <v>0</v>
      </c>
      <c r="P396" s="1">
        <v>-1</v>
      </c>
      <c r="Q396" s="1" t="str" cm="1">
        <f t="array" ref="Q396">IF(DB_DI[[#This Row],[ALM CONFIG]]=$AH$15,INDEX(DB_ALM[],DB_DI[[#This Row],[ALM ID]]+1,7),"")</f>
        <v/>
      </c>
      <c r="R396" s="1" t="str" cm="1">
        <f t="array" ref="R396">IF(DB_DI[[#This Row],[ALM CONFIG]]=$AH$15,INDEX(DB_ALM[],DB_DI[[#This Row],[ALM ID]]+1,8),"")</f>
        <v/>
      </c>
    </row>
    <row r="397" spans="1:18" s="5" customFormat="1" ht="15.75" thickBot="1" x14ac:dyDescent="0.3">
      <c r="A397" s="5">
        <v>383</v>
      </c>
      <c r="B397" s="5">
        <v>31</v>
      </c>
      <c r="C397" s="5" t="str">
        <f>INDEX(DB_DI_SYS_NAMES[],12,2)</f>
        <v>TURBINE</v>
      </c>
      <c r="D397" s="33" t="s">
        <v>330</v>
      </c>
      <c r="E397" s="33"/>
      <c r="F397" s="33"/>
      <c r="G397" s="33"/>
      <c r="L397" s="5" t="s">
        <v>93</v>
      </c>
      <c r="M397" s="5" t="s">
        <v>93</v>
      </c>
      <c r="N397" s="5" t="b">
        <v>0</v>
      </c>
      <c r="O397" s="5" t="b">
        <v>0</v>
      </c>
      <c r="P397" s="5">
        <v>-1</v>
      </c>
      <c r="Q397" s="5" t="str" cm="1">
        <f t="array" ref="Q397">IF(DB_DI[[#This Row],[ALM CONFIG]]=$AH$15,INDEX(DB_ALM[],DB_DI[[#This Row],[ALM ID]]+1,7),"")</f>
        <v/>
      </c>
      <c r="R397" s="5" t="str" cm="1">
        <f t="array" ref="R397">IF(DB_DI[[#This Row],[ALM CONFIG]]=$AH$15,INDEX(DB_ALM[],DB_DI[[#This Row],[ALM ID]]+1,8),"")</f>
        <v/>
      </c>
    </row>
    <row r="398" spans="1:18" s="5" customFormat="1" ht="15.75" thickBot="1" x14ac:dyDescent="0.3">
      <c r="A398" s="1">
        <v>384</v>
      </c>
      <c r="B398" s="1">
        <v>0</v>
      </c>
      <c r="C398" s="1" t="str">
        <f>INDEX(DB_DI_SYS_NAMES[],13,2)</f>
        <v>TRAFO</v>
      </c>
      <c r="D398" s="3" t="s">
        <v>331</v>
      </c>
      <c r="E398" s="3" t="s">
        <v>6542</v>
      </c>
      <c r="F398" s="3" t="s">
        <v>6556</v>
      </c>
      <c r="G398" s="3"/>
      <c r="H398" s="1"/>
      <c r="I398" s="1" t="b">
        <v>1</v>
      </c>
      <c r="J398" s="1" t="s">
        <v>6337</v>
      </c>
      <c r="K398" s="1">
        <v>12</v>
      </c>
      <c r="L398" s="1" t="s">
        <v>89</v>
      </c>
      <c r="M398" s="1" t="s">
        <v>102</v>
      </c>
      <c r="N398" s="1" t="b">
        <v>1</v>
      </c>
      <c r="O398" s="1" t="b">
        <v>0</v>
      </c>
      <c r="P398" s="1">
        <v>-1</v>
      </c>
      <c r="Q398" s="1" t="e" cm="1" vm="1">
        <f t="array" aca="1" ref="Q398" ca="1">IF(DB_DI[[#This Row],[ALM CONFIG]]=$AH$15,INDEX(DB_ALM[],DB_DI[[#This Row],[ALM ID]]+1,7),"")</f>
        <v>#VALUE!</v>
      </c>
      <c r="R398" s="1" t="e" cm="1" vm="1">
        <f t="array" aca="1" ref="R398" ca="1">IF(DB_DI[[#This Row],[ALM CONFIG]]=$AH$15,INDEX(DB_ALM[],DB_DI[[#This Row],[ALM ID]]+1,8),"")</f>
        <v>#VALUE!</v>
      </c>
    </row>
    <row r="399" spans="1:18" x14ac:dyDescent="0.25">
      <c r="A399" s="1">
        <v>385</v>
      </c>
      <c r="B399" s="1">
        <v>1</v>
      </c>
      <c r="C399" s="1" t="str">
        <f>INDEX(DB_DI_SYS_NAMES[],13,2)</f>
        <v>TRAFO</v>
      </c>
      <c r="D399" s="3" t="s">
        <v>333</v>
      </c>
      <c r="E399" s="3" t="s">
        <v>6542</v>
      </c>
      <c r="F399" s="3" t="s">
        <v>6554</v>
      </c>
      <c r="G399" s="3"/>
      <c r="I399" s="1" t="b">
        <v>1</v>
      </c>
      <c r="J399" s="1" t="s">
        <v>6338</v>
      </c>
      <c r="K399" s="1">
        <v>1</v>
      </c>
      <c r="L399" s="1" t="s">
        <v>89</v>
      </c>
      <c r="M399" s="1" t="s">
        <v>90</v>
      </c>
      <c r="N399" s="1" t="b">
        <v>1</v>
      </c>
      <c r="O399" s="1" t="b">
        <v>0</v>
      </c>
      <c r="P399" s="1">
        <v>-1</v>
      </c>
      <c r="Q399" s="1" t="e" cm="1" vm="1">
        <f t="array" aca="1" ref="Q399" ca="1">IF(DB_DI[[#This Row],[ALM CONFIG]]=$AH$15,INDEX(DB_ALM[],DB_DI[[#This Row],[ALM ID]]+1,7),"")</f>
        <v>#VALUE!</v>
      </c>
      <c r="R399" s="1" t="e" cm="1" vm="1">
        <f t="array" aca="1" ref="R399" ca="1">IF(DB_DI[[#This Row],[ALM CONFIG]]=$AH$15,INDEX(DB_ALM[],DB_DI[[#This Row],[ALM ID]]+1,8),"")</f>
        <v>#VALUE!</v>
      </c>
    </row>
    <row r="400" spans="1:18" x14ac:dyDescent="0.25">
      <c r="A400" s="1">
        <v>386</v>
      </c>
      <c r="B400" s="1">
        <v>2</v>
      </c>
      <c r="C400" s="1" t="str">
        <f>INDEX(DB_DI_SYS_NAMES[],13,2)</f>
        <v>TRAFO</v>
      </c>
      <c r="D400" s="3" t="s">
        <v>335</v>
      </c>
      <c r="E400" s="3" t="s">
        <v>4907</v>
      </c>
      <c r="F400" s="3" t="s">
        <v>4927</v>
      </c>
      <c r="G400" s="3"/>
      <c r="L400" s="1" t="s">
        <v>89</v>
      </c>
      <c r="M400" s="1" t="s">
        <v>102</v>
      </c>
      <c r="N400" s="1" t="b">
        <v>0</v>
      </c>
      <c r="O400" s="1" t="b">
        <v>0</v>
      </c>
      <c r="P400" s="1">
        <v>-1</v>
      </c>
      <c r="Q400" s="1" t="str" cm="1">
        <f t="array" ref="Q400">IF(DB_DI[[#This Row],[ALM CONFIG]]=$AH$15,INDEX(DB_ALM[],DB_DI[[#This Row],[ALM ID]]+1,7),"")</f>
        <v/>
      </c>
      <c r="R400" s="1" t="str" cm="1">
        <f t="array" ref="R400">IF(DB_DI[[#This Row],[ALM CONFIG]]=$AH$15,INDEX(DB_ALM[],DB_DI[[#This Row],[ALM ID]]+1,8),"")</f>
        <v/>
      </c>
    </row>
    <row r="401" spans="1:18" x14ac:dyDescent="0.25">
      <c r="A401" s="1">
        <v>387</v>
      </c>
      <c r="B401" s="1">
        <v>3</v>
      </c>
      <c r="C401" s="1" t="str">
        <f>INDEX(DB_DI_SYS_NAMES[],13,2)</f>
        <v>TRAFO</v>
      </c>
      <c r="D401" s="3" t="s">
        <v>337</v>
      </c>
      <c r="E401" s="3" t="s">
        <v>6542</v>
      </c>
      <c r="F401" s="3" t="s">
        <v>6555</v>
      </c>
      <c r="G401" s="3"/>
      <c r="I401" s="1" t="b">
        <v>1</v>
      </c>
      <c r="J401" s="1" t="s">
        <v>6337</v>
      </c>
      <c r="K401" s="1">
        <v>13</v>
      </c>
      <c r="L401" s="1" t="s">
        <v>89</v>
      </c>
      <c r="M401" s="1" t="s">
        <v>90</v>
      </c>
      <c r="N401" s="1" t="b">
        <v>1</v>
      </c>
      <c r="O401" s="1" t="b">
        <v>0</v>
      </c>
      <c r="P401" s="1">
        <v>-1</v>
      </c>
      <c r="Q401" s="1" t="e" cm="1" vm="1">
        <f t="array" aca="1" ref="Q401" ca="1">IF(DB_DI[[#This Row],[ALM CONFIG]]=$AH$15,INDEX(DB_ALM[],DB_DI[[#This Row],[ALM ID]]+1,7),"")</f>
        <v>#VALUE!</v>
      </c>
      <c r="R401" s="1" t="e" cm="1" vm="1">
        <f t="array" aca="1" ref="R401" ca="1">IF(DB_DI[[#This Row],[ALM CONFIG]]=$AH$15,INDEX(DB_ALM[],DB_DI[[#This Row],[ALM ID]]+1,8),"")</f>
        <v>#VALUE!</v>
      </c>
    </row>
    <row r="402" spans="1:18" x14ac:dyDescent="0.25">
      <c r="A402" s="1">
        <v>388</v>
      </c>
      <c r="B402" s="1">
        <v>4</v>
      </c>
      <c r="C402" s="1" t="str">
        <f>INDEX(DB_DI_SYS_NAMES[],13,2)</f>
        <v>TRAFO</v>
      </c>
      <c r="D402" s="3" t="s">
        <v>339</v>
      </c>
      <c r="E402" s="3"/>
      <c r="F402" s="3"/>
      <c r="G402" s="3"/>
      <c r="I402" s="1" t="b">
        <v>1</v>
      </c>
      <c r="J402" s="1" t="s">
        <v>6338</v>
      </c>
      <c r="K402" s="1">
        <v>2</v>
      </c>
      <c r="L402" s="1" t="s">
        <v>93</v>
      </c>
      <c r="M402" s="1" t="s">
        <v>93</v>
      </c>
      <c r="N402" s="1" t="b">
        <v>0</v>
      </c>
      <c r="O402" s="1" t="b">
        <v>0</v>
      </c>
      <c r="P402" s="1">
        <v>-1</v>
      </c>
      <c r="Q402" s="1" t="str" cm="1">
        <f t="array" ref="Q402">IF(DB_DI[[#This Row],[ALM CONFIG]]=$AH$15,INDEX(DB_ALM[],DB_DI[[#This Row],[ALM ID]]+1,7),"")</f>
        <v/>
      </c>
      <c r="R402" s="1" t="str" cm="1">
        <f t="array" ref="R402">IF(DB_DI[[#This Row],[ALM CONFIG]]=$AH$15,INDEX(DB_ALM[],DB_DI[[#This Row],[ALM ID]]+1,8),"")</f>
        <v/>
      </c>
    </row>
    <row r="403" spans="1:18" x14ac:dyDescent="0.25">
      <c r="A403" s="1">
        <v>389</v>
      </c>
      <c r="B403" s="1">
        <v>5</v>
      </c>
      <c r="C403" s="1" t="str">
        <f>INDEX(DB_DI_SYS_NAMES[],13,2)</f>
        <v>TRAFO</v>
      </c>
      <c r="D403" s="3" t="s">
        <v>340</v>
      </c>
      <c r="E403" s="3"/>
      <c r="F403" s="3"/>
      <c r="G403" s="3"/>
      <c r="I403" s="1" t="b">
        <v>1</v>
      </c>
      <c r="J403" s="1" t="s">
        <v>6338</v>
      </c>
      <c r="K403" s="1">
        <v>3</v>
      </c>
      <c r="L403" s="1" t="s">
        <v>93</v>
      </c>
      <c r="M403" s="1" t="s">
        <v>93</v>
      </c>
      <c r="N403" s="1" t="b">
        <v>0</v>
      </c>
      <c r="O403" s="1" t="b">
        <v>0</v>
      </c>
      <c r="P403" s="1">
        <v>-1</v>
      </c>
      <c r="Q403" s="1" t="str" cm="1">
        <f t="array" ref="Q403">IF(DB_DI[[#This Row],[ALM CONFIG]]=$AH$15,INDEX(DB_ALM[],DB_DI[[#This Row],[ALM ID]]+1,7),"")</f>
        <v/>
      </c>
      <c r="R403" s="1" t="str" cm="1">
        <f t="array" ref="R403">IF(DB_DI[[#This Row],[ALM CONFIG]]=$AH$15,INDEX(DB_ALM[],DB_DI[[#This Row],[ALM ID]]+1,8),"")</f>
        <v/>
      </c>
    </row>
    <row r="404" spans="1:18" x14ac:dyDescent="0.25">
      <c r="A404" s="1">
        <v>390</v>
      </c>
      <c r="B404" s="1">
        <v>6</v>
      </c>
      <c r="C404" s="1" t="str">
        <f>INDEX(DB_DI_SYS_NAMES[],13,2)</f>
        <v>TRAFO</v>
      </c>
      <c r="D404" s="3" t="s">
        <v>341</v>
      </c>
      <c r="E404" s="3" t="s">
        <v>6542</v>
      </c>
      <c r="F404" s="3" t="s">
        <v>342</v>
      </c>
      <c r="G404" s="3"/>
      <c r="L404" s="1" t="s">
        <v>89</v>
      </c>
      <c r="M404" s="1" t="s">
        <v>102</v>
      </c>
      <c r="N404" s="1" t="b">
        <v>1</v>
      </c>
      <c r="O404" s="1" t="b">
        <v>0</v>
      </c>
      <c r="P404" s="1">
        <v>-1</v>
      </c>
      <c r="Q404" s="1" t="e" cm="1" vm="1">
        <f t="array" aca="1" ref="Q404" ca="1">IF(DB_DI[[#This Row],[ALM CONFIG]]=$AH$15,INDEX(DB_ALM[],DB_DI[[#This Row],[ALM ID]]+1,7),"")</f>
        <v>#VALUE!</v>
      </c>
      <c r="R404" s="1" t="e" cm="1" vm="1">
        <f t="array" aca="1" ref="R404" ca="1">IF(DB_DI[[#This Row],[ALM CONFIG]]=$AH$15,INDEX(DB_ALM[],DB_DI[[#This Row],[ALM ID]]+1,8),"")</f>
        <v>#VALUE!</v>
      </c>
    </row>
    <row r="405" spans="1:18" x14ac:dyDescent="0.25">
      <c r="A405" s="1">
        <v>391</v>
      </c>
      <c r="B405" s="1">
        <v>7</v>
      </c>
      <c r="C405" s="1" t="str">
        <f>INDEX(DB_DI_SYS_NAMES[],13,2)</f>
        <v>TRAFO</v>
      </c>
      <c r="D405" s="3" t="s">
        <v>343</v>
      </c>
      <c r="E405" s="3" t="s">
        <v>6542</v>
      </c>
      <c r="F405" s="3" t="s">
        <v>345</v>
      </c>
      <c r="G405" s="3"/>
      <c r="L405" s="1" t="s">
        <v>89</v>
      </c>
      <c r="M405" s="1" t="s">
        <v>90</v>
      </c>
      <c r="N405" s="1" t="b">
        <v>1</v>
      </c>
      <c r="O405" s="1" t="b">
        <v>0</v>
      </c>
      <c r="P405" s="1">
        <v>-1</v>
      </c>
      <c r="Q405" s="1" t="e" cm="1" vm="1">
        <f t="array" aca="1" ref="Q405" ca="1">IF(DB_DI[[#This Row],[ALM CONFIG]]=$AH$15,INDEX(DB_ALM[],DB_DI[[#This Row],[ALM ID]]+1,7),"")</f>
        <v>#VALUE!</v>
      </c>
      <c r="R405" s="1" t="e" cm="1" vm="1">
        <f t="array" aca="1" ref="R405" ca="1">IF(DB_DI[[#This Row],[ALM CONFIG]]=$AH$15,INDEX(DB_ALM[],DB_DI[[#This Row],[ALM ID]]+1,8),"")</f>
        <v>#VALUE!</v>
      </c>
    </row>
    <row r="406" spans="1:18" x14ac:dyDescent="0.25">
      <c r="A406" s="1">
        <v>392</v>
      </c>
      <c r="B406" s="1">
        <v>8</v>
      </c>
      <c r="C406" s="1" t="str">
        <f>INDEX(DB_DI_SYS_NAMES[],13,2)</f>
        <v>TRAFO</v>
      </c>
      <c r="D406" s="3" t="s">
        <v>6470</v>
      </c>
      <c r="E406" s="3" t="s">
        <v>6542</v>
      </c>
      <c r="F406" s="3" t="s">
        <v>6557</v>
      </c>
      <c r="G406" s="3"/>
      <c r="I406" s="1" t="b">
        <v>1</v>
      </c>
      <c r="J406" s="1" t="s">
        <v>6338</v>
      </c>
      <c r="K406" s="1">
        <v>5</v>
      </c>
      <c r="L406" s="1" t="s">
        <v>89</v>
      </c>
      <c r="M406" s="1" t="s">
        <v>102</v>
      </c>
      <c r="N406" s="1" t="b">
        <v>1</v>
      </c>
      <c r="O406" s="1" t="b">
        <v>0</v>
      </c>
      <c r="P406" s="1">
        <v>-1</v>
      </c>
      <c r="Q406" s="1" t="e" cm="1" vm="1">
        <f t="array" aca="1" ref="Q406" ca="1">IF(DB_DI[[#This Row],[ALM CONFIG]]=$AH$15,INDEX(DB_ALM[],DB_DI[[#This Row],[ALM ID]]+1,7),"")</f>
        <v>#VALUE!</v>
      </c>
      <c r="R406" s="1" t="e" cm="1" vm="1">
        <f t="array" aca="1" ref="R406" ca="1">IF(DB_DI[[#This Row],[ALM CONFIG]]=$AH$15,INDEX(DB_ALM[],DB_DI[[#This Row],[ALM ID]]+1,8),"")</f>
        <v>#VALUE!</v>
      </c>
    </row>
    <row r="407" spans="1:18" x14ac:dyDescent="0.25">
      <c r="A407" s="1">
        <v>393</v>
      </c>
      <c r="B407" s="1">
        <v>9</v>
      </c>
      <c r="C407" s="1" t="str">
        <f>INDEX(DB_DI_SYS_NAMES[],13,2)</f>
        <v>TRAFO</v>
      </c>
      <c r="D407" s="3" t="s">
        <v>6471</v>
      </c>
      <c r="E407" s="3"/>
      <c r="F407" s="3"/>
      <c r="G407" s="3"/>
      <c r="I407" s="1" t="b">
        <v>1</v>
      </c>
      <c r="J407" s="1" t="s">
        <v>6338</v>
      </c>
      <c r="K407" s="1">
        <v>4</v>
      </c>
      <c r="L407" s="1" t="s">
        <v>93</v>
      </c>
      <c r="M407" s="1" t="s">
        <v>93</v>
      </c>
      <c r="N407" s="1" t="b">
        <v>0</v>
      </c>
      <c r="O407" s="1" t="b">
        <v>0</v>
      </c>
      <c r="P407" s="1">
        <v>-1</v>
      </c>
      <c r="Q407" s="1" t="str" cm="1">
        <f t="array" ref="Q407">IF(DB_DI[[#This Row],[ALM CONFIG]]=$AH$15,INDEX(DB_ALM[],DB_DI[[#This Row],[ALM ID]]+1,7),"")</f>
        <v/>
      </c>
      <c r="R407" s="1" t="str" cm="1">
        <f t="array" ref="R407">IF(DB_DI[[#This Row],[ALM CONFIG]]=$AH$15,INDEX(DB_ALM[],DB_DI[[#This Row],[ALM ID]]+1,8),"")</f>
        <v/>
      </c>
    </row>
    <row r="408" spans="1:18" x14ac:dyDescent="0.25">
      <c r="A408" s="1">
        <v>394</v>
      </c>
      <c r="B408" s="1">
        <v>10</v>
      </c>
      <c r="C408" s="1" t="str">
        <f>INDEX(DB_DI_SYS_NAMES[],13,2)</f>
        <v>TRAFO</v>
      </c>
      <c r="D408" s="3" t="s">
        <v>6472</v>
      </c>
      <c r="E408" s="3"/>
      <c r="F408" s="3"/>
      <c r="G408" s="3"/>
      <c r="I408" s="1" t="b">
        <v>1</v>
      </c>
      <c r="J408" s="1" t="s">
        <v>6337</v>
      </c>
      <c r="K408" s="1">
        <v>14</v>
      </c>
      <c r="L408" s="1" t="s">
        <v>93</v>
      </c>
      <c r="M408" s="1" t="s">
        <v>93</v>
      </c>
      <c r="N408" s="1" t="b">
        <v>0</v>
      </c>
      <c r="O408" s="1" t="b">
        <v>0</v>
      </c>
      <c r="P408" s="1">
        <v>-1</v>
      </c>
      <c r="Q408" s="1" t="str" cm="1">
        <f t="array" ref="Q408">IF(DB_DI[[#This Row],[ALM CONFIG]]=$AH$15,INDEX(DB_ALM[],DB_DI[[#This Row],[ALM ID]]+1,7),"")</f>
        <v/>
      </c>
      <c r="R408" s="1" t="str" cm="1">
        <f t="array" ref="R408">IF(DB_DI[[#This Row],[ALM CONFIG]]=$AH$15,INDEX(DB_ALM[],DB_DI[[#This Row],[ALM ID]]+1,8),"")</f>
        <v/>
      </c>
    </row>
    <row r="409" spans="1:18" x14ac:dyDescent="0.25">
      <c r="A409" s="1">
        <v>395</v>
      </c>
      <c r="B409" s="1">
        <v>11</v>
      </c>
      <c r="C409" s="1" t="str">
        <f>INDEX(DB_DI_SYS_NAMES[],13,2)</f>
        <v>TRAFO</v>
      </c>
      <c r="D409" s="3" t="s">
        <v>6473</v>
      </c>
      <c r="E409" s="3"/>
      <c r="F409" s="3"/>
      <c r="G409" s="3"/>
      <c r="I409" s="1" t="b">
        <v>1</v>
      </c>
      <c r="J409" s="1" t="s">
        <v>6337</v>
      </c>
      <c r="K409" s="1">
        <v>11</v>
      </c>
      <c r="L409" s="1" t="s">
        <v>93</v>
      </c>
      <c r="M409" s="1" t="s">
        <v>93</v>
      </c>
      <c r="N409" s="1" t="b">
        <v>0</v>
      </c>
      <c r="O409" s="1" t="b">
        <v>0</v>
      </c>
      <c r="P409" s="1">
        <v>-1</v>
      </c>
      <c r="Q409" s="1" t="str" cm="1">
        <f t="array" ref="Q409">IF(DB_DI[[#This Row],[ALM CONFIG]]=$AH$15,INDEX(DB_ALM[],DB_DI[[#This Row],[ALM ID]]+1,7),"")</f>
        <v/>
      </c>
      <c r="R409" s="1" t="str" cm="1">
        <f t="array" ref="R409">IF(DB_DI[[#This Row],[ALM CONFIG]]=$AH$15,INDEX(DB_ALM[],DB_DI[[#This Row],[ALM ID]]+1,8),"")</f>
        <v/>
      </c>
    </row>
    <row r="410" spans="1:18" x14ac:dyDescent="0.25">
      <c r="A410" s="1">
        <v>396</v>
      </c>
      <c r="B410" s="1">
        <v>12</v>
      </c>
      <c r="C410" s="1" t="str">
        <f>INDEX(DB_DI_SYS_NAMES[],13,2)</f>
        <v>TRAFO</v>
      </c>
      <c r="D410" s="3" t="s">
        <v>346</v>
      </c>
      <c r="E410" s="3"/>
      <c r="F410" s="3"/>
      <c r="G410" s="3"/>
      <c r="L410" s="1" t="s">
        <v>93</v>
      </c>
      <c r="M410" s="1" t="s">
        <v>93</v>
      </c>
      <c r="N410" s="1" t="b">
        <v>0</v>
      </c>
      <c r="O410" s="1" t="b">
        <v>0</v>
      </c>
      <c r="P410" s="1">
        <v>-1</v>
      </c>
      <c r="Q410" s="1" t="str" cm="1">
        <f t="array" ref="Q410">IF(DB_DI[[#This Row],[ALM CONFIG]]=$AH$15,INDEX(DB_ALM[],DB_DI[[#This Row],[ALM ID]]+1,7),"")</f>
        <v/>
      </c>
      <c r="R410" s="1" t="str" cm="1">
        <f t="array" ref="R410">IF(DB_DI[[#This Row],[ALM CONFIG]]=$AH$15,INDEX(DB_ALM[],DB_DI[[#This Row],[ALM ID]]+1,8),"")</f>
        <v/>
      </c>
    </row>
    <row r="411" spans="1:18" x14ac:dyDescent="0.25">
      <c r="A411" s="1">
        <v>397</v>
      </c>
      <c r="B411" s="1">
        <v>13</v>
      </c>
      <c r="C411" s="1" t="str">
        <f>INDEX(DB_DI_SYS_NAMES[],13,2)</f>
        <v>TRAFO</v>
      </c>
      <c r="D411" s="3" t="s">
        <v>6474</v>
      </c>
      <c r="E411" s="3"/>
      <c r="F411" s="3"/>
      <c r="G411" s="3"/>
      <c r="I411" s="1" t="b">
        <v>1</v>
      </c>
      <c r="J411" s="1" t="s">
        <v>9</v>
      </c>
      <c r="K411" s="1">
        <v>15</v>
      </c>
      <c r="L411" s="1" t="s">
        <v>93</v>
      </c>
      <c r="M411" s="1" t="s">
        <v>93</v>
      </c>
      <c r="N411" s="1" t="b">
        <v>0</v>
      </c>
      <c r="O411" s="1" t="b">
        <v>0</v>
      </c>
      <c r="P411" s="1">
        <v>-1</v>
      </c>
      <c r="Q411" s="1" t="str" cm="1">
        <f t="array" ref="Q411">IF(DB_DI[[#This Row],[ALM CONFIG]]=$AH$15,INDEX(DB_ALM[],DB_DI[[#This Row],[ALM ID]]+1,7),"")</f>
        <v/>
      </c>
      <c r="R411" s="1" t="str" cm="1">
        <f t="array" ref="R411">IF(DB_DI[[#This Row],[ALM CONFIG]]=$AH$15,INDEX(DB_ALM[],DB_DI[[#This Row],[ALM ID]]+1,8),"")</f>
        <v/>
      </c>
    </row>
    <row r="412" spans="1:18" x14ac:dyDescent="0.25">
      <c r="A412" s="1">
        <v>398</v>
      </c>
      <c r="B412" s="1">
        <v>14</v>
      </c>
      <c r="C412" s="1" t="str">
        <f>INDEX(DB_DI_SYS_NAMES[],13,2)</f>
        <v>TRAFO</v>
      </c>
      <c r="D412" s="3" t="s">
        <v>6475</v>
      </c>
      <c r="E412" s="3"/>
      <c r="F412" s="3"/>
      <c r="G412" s="3"/>
      <c r="I412" s="1" t="b">
        <v>1</v>
      </c>
      <c r="J412" s="1" t="s">
        <v>6333</v>
      </c>
      <c r="K412" s="1">
        <v>1</v>
      </c>
      <c r="L412" s="1" t="s">
        <v>93</v>
      </c>
      <c r="M412" s="1" t="s">
        <v>93</v>
      </c>
      <c r="N412" s="1" t="b">
        <v>0</v>
      </c>
      <c r="O412" s="1" t="b">
        <v>0</v>
      </c>
      <c r="P412" s="1">
        <v>-1</v>
      </c>
      <c r="Q412" s="1" t="str" cm="1">
        <f t="array" ref="Q412">IF(DB_DI[[#This Row],[ALM CONFIG]]=$AH$15,INDEX(DB_ALM[],DB_DI[[#This Row],[ALM ID]]+1,7),"")</f>
        <v/>
      </c>
      <c r="R412" s="1" t="str" cm="1">
        <f t="array" ref="R412">IF(DB_DI[[#This Row],[ALM CONFIG]]=$AH$15,INDEX(DB_ALM[],DB_DI[[#This Row],[ALM ID]]+1,8),"")</f>
        <v/>
      </c>
    </row>
    <row r="413" spans="1:18" x14ac:dyDescent="0.25">
      <c r="A413" s="1">
        <v>399</v>
      </c>
      <c r="B413" s="1">
        <v>15</v>
      </c>
      <c r="C413" s="1" t="str">
        <f>INDEX(DB_DI_SYS_NAMES[],13,2)</f>
        <v>TRAFO</v>
      </c>
      <c r="D413" s="3" t="s">
        <v>347</v>
      </c>
      <c r="E413" s="3"/>
      <c r="F413" s="3"/>
      <c r="G413" s="3"/>
      <c r="L413" s="1" t="s">
        <v>93</v>
      </c>
      <c r="M413" s="1" t="s">
        <v>93</v>
      </c>
      <c r="N413" s="1" t="b">
        <v>0</v>
      </c>
      <c r="O413" s="1" t="b">
        <v>0</v>
      </c>
      <c r="P413" s="1">
        <v>-1</v>
      </c>
      <c r="Q413" s="1" t="str" cm="1">
        <f t="array" ref="Q413">IF(DB_DI[[#This Row],[ALM CONFIG]]=$AH$15,INDEX(DB_ALM[],DB_DI[[#This Row],[ALM ID]]+1,7),"")</f>
        <v/>
      </c>
      <c r="R413" s="1" t="str" cm="1">
        <f t="array" ref="R413">IF(DB_DI[[#This Row],[ALM CONFIG]]=$AH$15,INDEX(DB_ALM[],DB_DI[[#This Row],[ALM ID]]+1,8),"")</f>
        <v/>
      </c>
    </row>
    <row r="414" spans="1:18" x14ac:dyDescent="0.25">
      <c r="A414" s="1">
        <v>400</v>
      </c>
      <c r="B414" s="1">
        <v>16</v>
      </c>
      <c r="C414" s="1" t="str">
        <f>INDEX(DB_DI_SYS_NAMES[],13,2)</f>
        <v>TRAFO</v>
      </c>
      <c r="D414" s="3" t="s">
        <v>348</v>
      </c>
      <c r="E414" s="3"/>
      <c r="F414" s="3"/>
      <c r="G414" s="3"/>
      <c r="L414" s="1" t="s">
        <v>93</v>
      </c>
      <c r="M414" s="1" t="s">
        <v>93</v>
      </c>
      <c r="N414" s="1" t="b">
        <v>0</v>
      </c>
      <c r="O414" s="1" t="b">
        <v>0</v>
      </c>
      <c r="P414" s="1">
        <v>-1</v>
      </c>
      <c r="Q414" s="1" t="str" cm="1">
        <f t="array" ref="Q414">IF(DB_DI[[#This Row],[ALM CONFIG]]=$AH$15,INDEX(DB_ALM[],DB_DI[[#This Row],[ALM ID]]+1,7),"")</f>
        <v/>
      </c>
      <c r="R414" s="1" t="str" cm="1">
        <f t="array" ref="R414">IF(DB_DI[[#This Row],[ALM CONFIG]]=$AH$15,INDEX(DB_ALM[],DB_DI[[#This Row],[ALM ID]]+1,8),"")</f>
        <v/>
      </c>
    </row>
    <row r="415" spans="1:18" x14ac:dyDescent="0.25">
      <c r="A415" s="1">
        <v>401</v>
      </c>
      <c r="B415" s="1">
        <v>17</v>
      </c>
      <c r="C415" s="1" t="str">
        <f>INDEX(DB_DI_SYS_NAMES[],13,2)</f>
        <v>TRAFO</v>
      </c>
      <c r="D415" s="3" t="s">
        <v>349</v>
      </c>
      <c r="E415" s="3"/>
      <c r="F415" s="3"/>
      <c r="G415" s="3"/>
      <c r="L415" s="1" t="s">
        <v>93</v>
      </c>
      <c r="M415" s="1" t="s">
        <v>93</v>
      </c>
      <c r="N415" s="1" t="b">
        <v>0</v>
      </c>
      <c r="O415" s="1" t="b">
        <v>0</v>
      </c>
      <c r="P415" s="1">
        <v>-1</v>
      </c>
      <c r="Q415" s="1" t="str" cm="1">
        <f t="array" ref="Q415">IF(DB_DI[[#This Row],[ALM CONFIG]]=$AH$15,INDEX(DB_ALM[],DB_DI[[#This Row],[ALM ID]]+1,7),"")</f>
        <v/>
      </c>
      <c r="R415" s="1" t="str" cm="1">
        <f t="array" ref="R415">IF(DB_DI[[#This Row],[ALM CONFIG]]=$AH$15,INDEX(DB_ALM[],DB_DI[[#This Row],[ALM ID]]+1,8),"")</f>
        <v/>
      </c>
    </row>
    <row r="416" spans="1:18" x14ac:dyDescent="0.25">
      <c r="A416" s="1">
        <v>402</v>
      </c>
      <c r="B416" s="1">
        <v>18</v>
      </c>
      <c r="C416" s="1" t="str">
        <f>INDEX(DB_DI_SYS_NAMES[],13,2)</f>
        <v>TRAFO</v>
      </c>
      <c r="D416" s="3" t="s">
        <v>350</v>
      </c>
      <c r="E416" s="3"/>
      <c r="F416" s="3"/>
      <c r="G416" s="3"/>
      <c r="L416" s="1" t="s">
        <v>93</v>
      </c>
      <c r="M416" s="1" t="s">
        <v>93</v>
      </c>
      <c r="N416" s="1" t="b">
        <v>0</v>
      </c>
      <c r="O416" s="1" t="b">
        <v>0</v>
      </c>
      <c r="P416" s="1">
        <v>-1</v>
      </c>
      <c r="Q416" s="1" t="str" cm="1">
        <f t="array" ref="Q416">IF(DB_DI[[#This Row],[ALM CONFIG]]=$AH$15,INDEX(DB_ALM[],DB_DI[[#This Row],[ALM ID]]+1,7),"")</f>
        <v/>
      </c>
      <c r="R416" s="1" t="str" cm="1">
        <f t="array" ref="R416">IF(DB_DI[[#This Row],[ALM CONFIG]]=$AH$15,INDEX(DB_ALM[],DB_DI[[#This Row],[ALM ID]]+1,8),"")</f>
        <v/>
      </c>
    </row>
    <row r="417" spans="1:18" x14ac:dyDescent="0.25">
      <c r="A417" s="1">
        <v>403</v>
      </c>
      <c r="B417" s="1">
        <v>19</v>
      </c>
      <c r="C417" s="1" t="str">
        <f>INDEX(DB_DI_SYS_NAMES[],13,2)</f>
        <v>TRAFO</v>
      </c>
      <c r="D417" s="3" t="s">
        <v>351</v>
      </c>
      <c r="E417" s="3"/>
      <c r="F417" s="3"/>
      <c r="G417" s="3"/>
      <c r="L417" s="1" t="s">
        <v>93</v>
      </c>
      <c r="M417" s="1" t="s">
        <v>93</v>
      </c>
      <c r="N417" s="1" t="b">
        <v>0</v>
      </c>
      <c r="O417" s="1" t="b">
        <v>0</v>
      </c>
      <c r="P417" s="1">
        <v>-1</v>
      </c>
      <c r="Q417" s="1" t="str" cm="1">
        <f t="array" ref="Q417">IF(DB_DI[[#This Row],[ALM CONFIG]]=$AH$15,INDEX(DB_ALM[],DB_DI[[#This Row],[ALM ID]]+1,7),"")</f>
        <v/>
      </c>
      <c r="R417" s="1" t="str" cm="1">
        <f t="array" ref="R417">IF(DB_DI[[#This Row],[ALM CONFIG]]=$AH$15,INDEX(DB_ALM[],DB_DI[[#This Row],[ALM ID]]+1,8),"")</f>
        <v/>
      </c>
    </row>
    <row r="418" spans="1:18" x14ac:dyDescent="0.25">
      <c r="A418" s="1">
        <v>404</v>
      </c>
      <c r="B418" s="1">
        <v>20</v>
      </c>
      <c r="C418" s="1" t="str">
        <f>INDEX(DB_DI_SYS_NAMES[],13,2)</f>
        <v>TRAFO</v>
      </c>
      <c r="D418" s="3" t="s">
        <v>352</v>
      </c>
      <c r="E418" s="3"/>
      <c r="F418" s="3"/>
      <c r="G418" s="3"/>
      <c r="L418" s="1" t="s">
        <v>93</v>
      </c>
      <c r="M418" s="1" t="s">
        <v>93</v>
      </c>
      <c r="N418" s="1" t="b">
        <v>0</v>
      </c>
      <c r="O418" s="1" t="b">
        <v>0</v>
      </c>
      <c r="P418" s="1">
        <v>-1</v>
      </c>
      <c r="Q418" s="1" t="str" cm="1">
        <f t="array" ref="Q418">IF(DB_DI[[#This Row],[ALM CONFIG]]=$AH$15,INDEX(DB_ALM[],DB_DI[[#This Row],[ALM ID]]+1,7),"")</f>
        <v/>
      </c>
      <c r="R418" s="1" t="str" cm="1">
        <f t="array" ref="R418">IF(DB_DI[[#This Row],[ALM CONFIG]]=$AH$15,INDEX(DB_ALM[],DB_DI[[#This Row],[ALM ID]]+1,8),"")</f>
        <v/>
      </c>
    </row>
    <row r="419" spans="1:18" x14ac:dyDescent="0.25">
      <c r="A419" s="1">
        <v>405</v>
      </c>
      <c r="B419" s="1">
        <v>21</v>
      </c>
      <c r="C419" s="1" t="str">
        <f>INDEX(DB_DI_SYS_NAMES[],13,2)</f>
        <v>TRAFO</v>
      </c>
      <c r="D419" s="3" t="s">
        <v>353</v>
      </c>
      <c r="E419" s="3"/>
      <c r="F419" s="3"/>
      <c r="G419" s="3"/>
      <c r="L419" s="1" t="s">
        <v>93</v>
      </c>
      <c r="M419" s="1" t="s">
        <v>93</v>
      </c>
      <c r="N419" s="1" t="b">
        <v>0</v>
      </c>
      <c r="O419" s="1" t="b">
        <v>0</v>
      </c>
      <c r="P419" s="1">
        <v>-1</v>
      </c>
      <c r="Q419" s="1" t="str" cm="1">
        <f t="array" ref="Q419">IF(DB_DI[[#This Row],[ALM CONFIG]]=$AH$15,INDEX(DB_ALM[],DB_DI[[#This Row],[ALM ID]]+1,7),"")</f>
        <v/>
      </c>
      <c r="R419" s="1" t="str" cm="1">
        <f t="array" ref="R419">IF(DB_DI[[#This Row],[ALM CONFIG]]=$AH$15,INDEX(DB_ALM[],DB_DI[[#This Row],[ALM ID]]+1,8),"")</f>
        <v/>
      </c>
    </row>
    <row r="420" spans="1:18" x14ac:dyDescent="0.25">
      <c r="A420" s="1">
        <v>406</v>
      </c>
      <c r="B420" s="1">
        <v>22</v>
      </c>
      <c r="C420" s="1" t="str">
        <f>INDEX(DB_DI_SYS_NAMES[],13,2)</f>
        <v>TRAFO</v>
      </c>
      <c r="D420" s="3" t="s">
        <v>354</v>
      </c>
      <c r="E420" s="3"/>
      <c r="F420" s="3"/>
      <c r="G420" s="3"/>
      <c r="L420" s="1" t="s">
        <v>93</v>
      </c>
      <c r="M420" s="1" t="s">
        <v>93</v>
      </c>
      <c r="N420" s="1" t="b">
        <v>0</v>
      </c>
      <c r="O420" s="1" t="b">
        <v>0</v>
      </c>
      <c r="P420" s="1">
        <v>-1</v>
      </c>
      <c r="Q420" s="1" t="str" cm="1">
        <f t="array" ref="Q420">IF(DB_DI[[#This Row],[ALM CONFIG]]=$AH$15,INDEX(DB_ALM[],DB_DI[[#This Row],[ALM ID]]+1,7),"")</f>
        <v/>
      </c>
      <c r="R420" s="1" t="str" cm="1">
        <f t="array" ref="R420">IF(DB_DI[[#This Row],[ALM CONFIG]]=$AH$15,INDEX(DB_ALM[],DB_DI[[#This Row],[ALM ID]]+1,8),"")</f>
        <v/>
      </c>
    </row>
    <row r="421" spans="1:18" x14ac:dyDescent="0.25">
      <c r="A421" s="1">
        <v>407</v>
      </c>
      <c r="B421" s="1">
        <v>23</v>
      </c>
      <c r="C421" s="1" t="str">
        <f>INDEX(DB_DI_SYS_NAMES[],13,2)</f>
        <v>TRAFO</v>
      </c>
      <c r="D421" s="3" t="s">
        <v>355</v>
      </c>
      <c r="E421" s="3"/>
      <c r="F421" s="3"/>
      <c r="G421" s="3"/>
      <c r="L421" s="1" t="s">
        <v>93</v>
      </c>
      <c r="M421" s="1" t="s">
        <v>93</v>
      </c>
      <c r="N421" s="1" t="b">
        <v>0</v>
      </c>
      <c r="O421" s="1" t="b">
        <v>0</v>
      </c>
      <c r="P421" s="1">
        <v>-1</v>
      </c>
      <c r="Q421" s="1" t="str" cm="1">
        <f t="array" ref="Q421">IF(DB_DI[[#This Row],[ALM CONFIG]]=$AH$15,INDEX(DB_ALM[],DB_DI[[#This Row],[ALM ID]]+1,7),"")</f>
        <v/>
      </c>
      <c r="R421" s="1" t="str" cm="1">
        <f t="array" ref="R421">IF(DB_DI[[#This Row],[ALM CONFIG]]=$AH$15,INDEX(DB_ALM[],DB_DI[[#This Row],[ALM ID]]+1,8),"")</f>
        <v/>
      </c>
    </row>
    <row r="422" spans="1:18" x14ac:dyDescent="0.25">
      <c r="A422" s="1">
        <v>408</v>
      </c>
      <c r="B422" s="1">
        <v>24</v>
      </c>
      <c r="C422" s="1" t="str">
        <f>INDEX(DB_DI_SYS_NAMES[],13,2)</f>
        <v>TRAFO</v>
      </c>
      <c r="D422" s="3" t="s">
        <v>356</v>
      </c>
      <c r="E422" s="3"/>
      <c r="F422" s="3"/>
      <c r="G422" s="3"/>
      <c r="L422" s="1" t="s">
        <v>93</v>
      </c>
      <c r="M422" s="1" t="s">
        <v>93</v>
      </c>
      <c r="N422" s="1" t="b">
        <v>0</v>
      </c>
      <c r="O422" s="1" t="b">
        <v>0</v>
      </c>
      <c r="P422" s="1">
        <v>-1</v>
      </c>
      <c r="Q422" s="1" t="str" cm="1">
        <f t="array" ref="Q422">IF(DB_DI[[#This Row],[ALM CONFIG]]=$AH$15,INDEX(DB_ALM[],DB_DI[[#This Row],[ALM ID]]+1,7),"")</f>
        <v/>
      </c>
      <c r="R422" s="1" t="str" cm="1">
        <f t="array" ref="R422">IF(DB_DI[[#This Row],[ALM CONFIG]]=$AH$15,INDEX(DB_ALM[],DB_DI[[#This Row],[ALM ID]]+1,8),"")</f>
        <v/>
      </c>
    </row>
    <row r="423" spans="1:18" x14ac:dyDescent="0.25">
      <c r="A423" s="1">
        <v>409</v>
      </c>
      <c r="B423" s="1">
        <v>25</v>
      </c>
      <c r="C423" s="1" t="str">
        <f>INDEX(DB_DI_SYS_NAMES[],13,2)</f>
        <v>TRAFO</v>
      </c>
      <c r="D423" s="3" t="s">
        <v>357</v>
      </c>
      <c r="E423" s="3"/>
      <c r="F423" s="3"/>
      <c r="G423" s="3"/>
      <c r="L423" s="1" t="s">
        <v>93</v>
      </c>
      <c r="M423" s="1" t="s">
        <v>93</v>
      </c>
      <c r="N423" s="1" t="b">
        <v>0</v>
      </c>
      <c r="O423" s="1" t="b">
        <v>0</v>
      </c>
      <c r="P423" s="1">
        <v>-1</v>
      </c>
      <c r="Q423" s="1" t="str" cm="1">
        <f t="array" ref="Q423">IF(DB_DI[[#This Row],[ALM CONFIG]]=$AH$15,INDEX(DB_ALM[],DB_DI[[#This Row],[ALM ID]]+1,7),"")</f>
        <v/>
      </c>
      <c r="R423" s="1" t="str" cm="1">
        <f t="array" ref="R423">IF(DB_DI[[#This Row],[ALM CONFIG]]=$AH$15,INDEX(DB_ALM[],DB_DI[[#This Row],[ALM ID]]+1,8),"")</f>
        <v/>
      </c>
    </row>
    <row r="424" spans="1:18" x14ac:dyDescent="0.25">
      <c r="A424" s="1">
        <v>410</v>
      </c>
      <c r="B424" s="1">
        <v>26</v>
      </c>
      <c r="C424" s="1" t="str">
        <f>INDEX(DB_DI_SYS_NAMES[],13,2)</f>
        <v>TRAFO</v>
      </c>
      <c r="D424" s="3" t="s">
        <v>358</v>
      </c>
      <c r="E424" s="3"/>
      <c r="F424" s="3"/>
      <c r="G424" s="3"/>
      <c r="L424" s="1" t="s">
        <v>93</v>
      </c>
      <c r="M424" s="1" t="s">
        <v>93</v>
      </c>
      <c r="N424" s="1" t="b">
        <v>0</v>
      </c>
      <c r="O424" s="1" t="b">
        <v>0</v>
      </c>
      <c r="P424" s="1">
        <v>-1</v>
      </c>
      <c r="Q424" s="1" t="str" cm="1">
        <f t="array" ref="Q424">IF(DB_DI[[#This Row],[ALM CONFIG]]=$AH$15,INDEX(DB_ALM[],DB_DI[[#This Row],[ALM ID]]+1,7),"")</f>
        <v/>
      </c>
      <c r="R424" s="1" t="str" cm="1">
        <f t="array" ref="R424">IF(DB_DI[[#This Row],[ALM CONFIG]]=$AH$15,INDEX(DB_ALM[],DB_DI[[#This Row],[ALM ID]]+1,8),"")</f>
        <v/>
      </c>
    </row>
    <row r="425" spans="1:18" x14ac:dyDescent="0.25">
      <c r="A425" s="1">
        <v>411</v>
      </c>
      <c r="B425" s="1">
        <v>27</v>
      </c>
      <c r="C425" s="1" t="str">
        <f>INDEX(DB_DI_SYS_NAMES[],13,2)</f>
        <v>TRAFO</v>
      </c>
      <c r="D425" s="3" t="s">
        <v>359</v>
      </c>
      <c r="E425" s="3"/>
      <c r="F425" s="3"/>
      <c r="G425" s="3"/>
      <c r="L425" s="1" t="s">
        <v>93</v>
      </c>
      <c r="M425" s="1" t="s">
        <v>93</v>
      </c>
      <c r="N425" s="1" t="b">
        <v>0</v>
      </c>
      <c r="O425" s="1" t="b">
        <v>0</v>
      </c>
      <c r="P425" s="1">
        <v>-1</v>
      </c>
      <c r="Q425" s="1" t="str" cm="1">
        <f t="array" ref="Q425">IF(DB_DI[[#This Row],[ALM CONFIG]]=$AH$15,INDEX(DB_ALM[],DB_DI[[#This Row],[ALM ID]]+1,7),"")</f>
        <v/>
      </c>
      <c r="R425" s="1" t="str" cm="1">
        <f t="array" ref="R425">IF(DB_DI[[#This Row],[ALM CONFIG]]=$AH$15,INDEX(DB_ALM[],DB_DI[[#This Row],[ALM ID]]+1,8),"")</f>
        <v/>
      </c>
    </row>
    <row r="426" spans="1:18" x14ac:dyDescent="0.25">
      <c r="A426" s="1">
        <v>412</v>
      </c>
      <c r="B426" s="1">
        <v>28</v>
      </c>
      <c r="C426" s="1" t="str">
        <f>INDEX(DB_DI_SYS_NAMES[],13,2)</f>
        <v>TRAFO</v>
      </c>
      <c r="D426" s="3" t="s">
        <v>360</v>
      </c>
      <c r="E426" s="3"/>
      <c r="F426" s="3"/>
      <c r="G426" s="3"/>
      <c r="L426" s="1" t="s">
        <v>93</v>
      </c>
      <c r="M426" s="1" t="s">
        <v>93</v>
      </c>
      <c r="N426" s="1" t="b">
        <v>0</v>
      </c>
      <c r="O426" s="1" t="b">
        <v>0</v>
      </c>
      <c r="P426" s="1">
        <v>-1</v>
      </c>
      <c r="Q426" s="1" t="str" cm="1">
        <f t="array" ref="Q426">IF(DB_DI[[#This Row],[ALM CONFIG]]=$AH$15,INDEX(DB_ALM[],DB_DI[[#This Row],[ALM ID]]+1,7),"")</f>
        <v/>
      </c>
      <c r="R426" s="1" t="str" cm="1">
        <f t="array" ref="R426">IF(DB_DI[[#This Row],[ALM CONFIG]]=$AH$15,INDEX(DB_ALM[],DB_DI[[#This Row],[ALM ID]]+1,8),"")</f>
        <v/>
      </c>
    </row>
    <row r="427" spans="1:18" x14ac:dyDescent="0.25">
      <c r="A427" s="1">
        <v>413</v>
      </c>
      <c r="B427" s="1">
        <v>29</v>
      </c>
      <c r="C427" s="1" t="str">
        <f>INDEX(DB_DI_SYS_NAMES[],13,2)</f>
        <v>TRAFO</v>
      </c>
      <c r="D427" t="s">
        <v>361</v>
      </c>
      <c r="E427" t="s">
        <v>6115</v>
      </c>
      <c r="F427" t="s">
        <v>4928</v>
      </c>
      <c r="G427" s="3"/>
      <c r="L427" s="1" t="s">
        <v>90</v>
      </c>
      <c r="M427" s="1" t="s">
        <v>97</v>
      </c>
      <c r="N427" s="1" t="b">
        <v>1</v>
      </c>
      <c r="O427" s="1" t="b">
        <v>1</v>
      </c>
      <c r="P427" s="1">
        <v>288</v>
      </c>
      <c r="Q427" s="1" t="str" cm="1">
        <f t="array" ref="Q427">IF(DB_DI[[#This Row],[ALM CONFIG]]=$AH$15,INDEX(DB_ALM[],DB_DI[[#This Row],[ALM ID]]+1,7),"")</f>
        <v/>
      </c>
      <c r="R427" s="1" t="str" cm="1">
        <f t="array" ref="R427">IF(DB_DI[[#This Row],[ALM CONFIG]]=$AH$15,INDEX(DB_ALM[],DB_DI[[#This Row],[ALM ID]]+1,8),"")</f>
        <v>Enable</v>
      </c>
    </row>
    <row r="428" spans="1:18" x14ac:dyDescent="0.25">
      <c r="A428" s="1">
        <v>414</v>
      </c>
      <c r="B428" s="1">
        <v>30</v>
      </c>
      <c r="C428" s="1" t="str">
        <f>INDEX(DB_DI_SYS_NAMES[],13,2)</f>
        <v>TRAFO</v>
      </c>
      <c r="D428" t="s">
        <v>363</v>
      </c>
      <c r="E428" t="s">
        <v>6115</v>
      </c>
      <c r="F428" t="s">
        <v>4929</v>
      </c>
      <c r="G428" s="3"/>
      <c r="L428" s="1" t="s">
        <v>90</v>
      </c>
      <c r="M428" s="1" t="s">
        <v>97</v>
      </c>
      <c r="N428" s="1" t="b">
        <v>1</v>
      </c>
      <c r="O428" s="1" t="b">
        <v>1</v>
      </c>
      <c r="P428" s="1">
        <v>291</v>
      </c>
      <c r="Q428" s="1" t="str" cm="1">
        <f t="array" ref="Q428">IF(DB_DI[[#This Row],[ALM CONFIG]]=$AH$15,INDEX(DB_ALM[],DB_DI[[#This Row],[ALM ID]]+1,7),"")</f>
        <v/>
      </c>
      <c r="R428" s="1" t="str" cm="1">
        <f t="array" ref="R428">IF(DB_DI[[#This Row],[ALM CONFIG]]=$AH$15,INDEX(DB_ALM[],DB_DI[[#This Row],[ALM ID]]+1,8),"")</f>
        <v>Enable</v>
      </c>
    </row>
    <row r="429" spans="1:18" s="5" customFormat="1" ht="15.75" thickBot="1" x14ac:dyDescent="0.3">
      <c r="A429" s="5">
        <v>415</v>
      </c>
      <c r="B429" s="5">
        <v>31</v>
      </c>
      <c r="C429" s="5" t="str">
        <f>INDEX(DB_DI_SYS_NAMES[],13,2)</f>
        <v>TRAFO</v>
      </c>
      <c r="D429" s="52" t="s">
        <v>365</v>
      </c>
      <c r="E429" s="52" t="s">
        <v>6115</v>
      </c>
      <c r="F429" s="52" t="s">
        <v>4930</v>
      </c>
      <c r="G429" s="33"/>
      <c r="L429" s="5" t="s">
        <v>90</v>
      </c>
      <c r="M429" s="5" t="s">
        <v>97</v>
      </c>
      <c r="N429" s="5" t="b">
        <v>1</v>
      </c>
      <c r="O429" s="5" t="b">
        <v>1</v>
      </c>
      <c r="P429" s="5">
        <v>294</v>
      </c>
      <c r="Q429" s="5" t="str" cm="1">
        <f t="array" ref="Q429">IF(DB_DI[[#This Row],[ALM CONFIG]]=$AH$15,INDEX(DB_ALM[],DB_DI[[#This Row],[ALM ID]]+1,7),"")</f>
        <v/>
      </c>
      <c r="R429" s="5" t="str" cm="1">
        <f t="array" ref="R429">IF(DB_DI[[#This Row],[ALM CONFIG]]=$AH$15,INDEX(DB_ALM[],DB_DI[[#This Row],[ALM ID]]+1,8),"")</f>
        <v>Enable</v>
      </c>
    </row>
    <row r="430" spans="1:18" s="5" customFormat="1" ht="15.75" thickBot="1" x14ac:dyDescent="0.3">
      <c r="A430" s="1">
        <v>416</v>
      </c>
      <c r="B430" s="1">
        <v>0</v>
      </c>
      <c r="C430" s="1" t="str">
        <f>INDEX(DB_DI_SYS_NAMES[],14,2)</f>
        <v>DRAIN_AND_DEW</v>
      </c>
      <c r="D430" t="s">
        <v>6476</v>
      </c>
      <c r="E430" t="s">
        <v>2114</v>
      </c>
      <c r="F430" t="s">
        <v>5189</v>
      </c>
      <c r="G430" s="3"/>
      <c r="H430" s="1"/>
      <c r="I430" s="1" t="b">
        <v>1</v>
      </c>
      <c r="J430" s="1" t="s">
        <v>6332</v>
      </c>
      <c r="K430" s="1">
        <v>14</v>
      </c>
      <c r="L430" s="1" t="s">
        <v>89</v>
      </c>
      <c r="M430" s="1" t="s">
        <v>90</v>
      </c>
      <c r="N430" s="1" t="b">
        <v>0</v>
      </c>
      <c r="O430" s="1" t="b">
        <v>0</v>
      </c>
      <c r="P430" s="1">
        <v>-1</v>
      </c>
      <c r="Q430" s="1" t="str" cm="1">
        <f t="array" ref="Q430">IF(DB_DI[[#This Row],[ALM CONFIG]]=$AH$15,INDEX(DB_ALM[],DB_DI[[#This Row],[ALM ID]]+1,7),"")</f>
        <v/>
      </c>
      <c r="R430" s="1" t="str" cm="1">
        <f t="array" ref="R430">IF(DB_DI[[#This Row],[ALM CONFIG]]=$AH$15,INDEX(DB_ALM[],DB_DI[[#This Row],[ALM ID]]+1,8),"")</f>
        <v/>
      </c>
    </row>
    <row r="431" spans="1:18" x14ac:dyDescent="0.25">
      <c r="A431" s="1">
        <v>417</v>
      </c>
      <c r="B431" s="1">
        <v>1</v>
      </c>
      <c r="C431" s="1" t="str">
        <f>INDEX(DB_DI_SYS_NAMES[],14,2)</f>
        <v>DRAIN_AND_DEW</v>
      </c>
      <c r="D431" s="3" t="s">
        <v>6477</v>
      </c>
      <c r="E431" s="3" t="s">
        <v>2114</v>
      </c>
      <c r="F431" s="3" t="s">
        <v>5190</v>
      </c>
      <c r="G431" s="3"/>
      <c r="I431" s="1" t="b">
        <v>1</v>
      </c>
      <c r="J431" s="1" t="s">
        <v>6332</v>
      </c>
      <c r="K431" s="1">
        <v>15</v>
      </c>
      <c r="L431" s="1" t="s">
        <v>90</v>
      </c>
      <c r="M431" s="1" t="s">
        <v>97</v>
      </c>
      <c r="N431" s="1" t="b">
        <v>0</v>
      </c>
      <c r="O431" s="1" t="b">
        <v>0</v>
      </c>
      <c r="P431" s="1">
        <v>-1</v>
      </c>
      <c r="Q431" s="1" t="str" cm="1">
        <f t="array" ref="Q431">IF(DB_DI[[#This Row],[ALM CONFIG]]=$AH$15,INDEX(DB_ALM[],DB_DI[[#This Row],[ALM ID]]+1,7),"")</f>
        <v/>
      </c>
      <c r="R431" s="1" t="str" cm="1">
        <f t="array" ref="R431">IF(DB_DI[[#This Row],[ALM CONFIG]]=$AH$15,INDEX(DB_ALM[],DB_DI[[#This Row],[ALM ID]]+1,8),"")</f>
        <v/>
      </c>
    </row>
    <row r="432" spans="1:18" x14ac:dyDescent="0.25">
      <c r="A432" s="1">
        <v>418</v>
      </c>
      <c r="B432" s="1">
        <v>2</v>
      </c>
      <c r="C432" s="1" t="str">
        <f>INDEX(DB_DI_SYS_NAMES[],14,2)</f>
        <v>DRAIN_AND_DEW</v>
      </c>
      <c r="D432" s="3" t="s">
        <v>6478</v>
      </c>
      <c r="E432" s="3" t="s">
        <v>2114</v>
      </c>
      <c r="F432" s="3" t="s">
        <v>5191</v>
      </c>
      <c r="G432" s="3"/>
      <c r="I432" s="1" t="b">
        <v>1</v>
      </c>
      <c r="J432" s="1" t="s">
        <v>6334</v>
      </c>
      <c r="K432" s="1">
        <v>2</v>
      </c>
      <c r="L432" s="1" t="s">
        <v>89</v>
      </c>
      <c r="M432" s="1" t="s">
        <v>97</v>
      </c>
      <c r="N432" s="1" t="b">
        <v>0</v>
      </c>
      <c r="O432" s="1" t="b">
        <v>0</v>
      </c>
      <c r="P432" s="1">
        <v>-1</v>
      </c>
      <c r="Q432" s="1" t="str" cm="1">
        <f t="array" ref="Q432">IF(DB_DI[[#This Row],[ALM CONFIG]]=$AH$15,INDEX(DB_ALM[],DB_DI[[#This Row],[ALM ID]]+1,7),"")</f>
        <v/>
      </c>
      <c r="R432" s="1" t="str" cm="1">
        <f t="array" ref="R432">IF(DB_DI[[#This Row],[ALM CONFIG]]=$AH$15,INDEX(DB_ALM[],DB_DI[[#This Row],[ALM ID]]+1,8),"")</f>
        <v/>
      </c>
    </row>
    <row r="433" spans="1:18" x14ac:dyDescent="0.25">
      <c r="A433" s="1">
        <v>419</v>
      </c>
      <c r="B433" s="1">
        <v>3</v>
      </c>
      <c r="C433" s="1" t="str">
        <f>INDEX(DB_DI_SYS_NAMES[],14,2)</f>
        <v>DRAIN_AND_DEW</v>
      </c>
      <c r="D433" s="3" t="s">
        <v>6479</v>
      </c>
      <c r="E433" s="3" t="s">
        <v>2114</v>
      </c>
      <c r="F433" s="3" t="s">
        <v>5192</v>
      </c>
      <c r="G433" s="3"/>
      <c r="I433" s="1" t="b">
        <v>1</v>
      </c>
      <c r="J433" s="1" t="s">
        <v>6334</v>
      </c>
      <c r="K433" s="1">
        <v>3</v>
      </c>
      <c r="L433" s="1" t="s">
        <v>89</v>
      </c>
      <c r="M433" s="1" t="s">
        <v>97</v>
      </c>
      <c r="N433" s="1" t="b">
        <v>0</v>
      </c>
      <c r="O433" s="1" t="b">
        <v>0</v>
      </c>
      <c r="P433" s="1">
        <v>-1</v>
      </c>
      <c r="Q433" s="1" t="str" cm="1">
        <f t="array" ref="Q433">IF(DB_DI[[#This Row],[ALM CONFIG]]=$AH$15,INDEX(DB_ALM[],DB_DI[[#This Row],[ALM ID]]+1,7),"")</f>
        <v/>
      </c>
      <c r="R433" s="1" t="str" cm="1">
        <f t="array" ref="R433">IF(DB_DI[[#This Row],[ALM CONFIG]]=$AH$15,INDEX(DB_ALM[],DB_DI[[#This Row],[ALM ID]]+1,8),"")</f>
        <v/>
      </c>
    </row>
    <row r="434" spans="1:18" x14ac:dyDescent="0.25">
      <c r="A434" s="1">
        <v>420</v>
      </c>
      <c r="B434" s="1">
        <v>4</v>
      </c>
      <c r="C434" s="1" t="str">
        <f>INDEX(DB_DI_SYS_NAMES[],14,2)</f>
        <v>DRAIN_AND_DEW</v>
      </c>
      <c r="D434" s="3" t="s">
        <v>6480</v>
      </c>
      <c r="E434" s="3" t="s">
        <v>2114</v>
      </c>
      <c r="F434" s="3" t="s">
        <v>5193</v>
      </c>
      <c r="G434" s="3"/>
      <c r="I434" s="1" t="b">
        <v>1</v>
      </c>
      <c r="J434" s="1" t="s">
        <v>6336</v>
      </c>
      <c r="K434" s="1">
        <v>2</v>
      </c>
      <c r="L434" s="1" t="s">
        <v>89</v>
      </c>
      <c r="M434" s="1" t="s">
        <v>97</v>
      </c>
      <c r="N434" s="1" t="b">
        <v>0</v>
      </c>
      <c r="O434" s="1" t="b">
        <v>0</v>
      </c>
      <c r="P434" s="1">
        <v>-1</v>
      </c>
      <c r="Q434" s="1" t="str" cm="1">
        <f t="array" ref="Q434">IF(DB_DI[[#This Row],[ALM CONFIG]]=$AH$15,INDEX(DB_ALM[],DB_DI[[#This Row],[ALM ID]]+1,7),"")</f>
        <v/>
      </c>
      <c r="R434" s="1" t="str" cm="1">
        <f t="array" ref="R434">IF(DB_DI[[#This Row],[ALM CONFIG]]=$AH$15,INDEX(DB_ALM[],DB_DI[[#This Row],[ALM ID]]+1,8),"")</f>
        <v/>
      </c>
    </row>
    <row r="435" spans="1:18" x14ac:dyDescent="0.25">
      <c r="A435" s="1">
        <v>421</v>
      </c>
      <c r="B435" s="1">
        <v>5</v>
      </c>
      <c r="C435" s="1" t="str">
        <f>INDEX(DB_DI_SYS_NAMES[],14,2)</f>
        <v>DRAIN_AND_DEW</v>
      </c>
      <c r="D435" s="3" t="s">
        <v>6481</v>
      </c>
      <c r="E435" s="3" t="s">
        <v>2114</v>
      </c>
      <c r="F435" s="3" t="s">
        <v>5194</v>
      </c>
      <c r="G435" s="3"/>
      <c r="I435" s="1" t="b">
        <v>1</v>
      </c>
      <c r="J435" s="1" t="s">
        <v>6336</v>
      </c>
      <c r="K435" s="1">
        <v>3</v>
      </c>
      <c r="L435" s="1" t="s">
        <v>89</v>
      </c>
      <c r="M435" s="1" t="s">
        <v>97</v>
      </c>
      <c r="N435" s="1" t="b">
        <v>0</v>
      </c>
      <c r="O435" s="1" t="b">
        <v>0</v>
      </c>
      <c r="P435" s="1">
        <v>-1</v>
      </c>
      <c r="Q435" s="1" t="str" cm="1">
        <f t="array" ref="Q435">IF(DB_DI[[#This Row],[ALM CONFIG]]=$AH$15,INDEX(DB_ALM[],DB_DI[[#This Row],[ALM ID]]+1,7),"")</f>
        <v/>
      </c>
      <c r="R435" s="1" t="str" cm="1">
        <f t="array" ref="R435">IF(DB_DI[[#This Row],[ALM CONFIG]]=$AH$15,INDEX(DB_ALM[],DB_DI[[#This Row],[ALM ID]]+1,8),"")</f>
        <v/>
      </c>
    </row>
    <row r="436" spans="1:18" x14ac:dyDescent="0.25">
      <c r="A436" s="1">
        <v>422</v>
      </c>
      <c r="B436" s="1">
        <v>6</v>
      </c>
      <c r="C436" s="1" t="str">
        <f>INDEX(DB_DI_SYS_NAMES[],14,2)</f>
        <v>DRAIN_AND_DEW</v>
      </c>
      <c r="D436" s="3" t="s">
        <v>6482</v>
      </c>
      <c r="E436" s="3" t="s">
        <v>2114</v>
      </c>
      <c r="F436" s="3" t="s">
        <v>5195</v>
      </c>
      <c r="G436" s="3"/>
      <c r="I436" s="1" t="b">
        <v>1</v>
      </c>
      <c r="J436" s="1" t="s">
        <v>6336</v>
      </c>
      <c r="K436" s="1">
        <v>4</v>
      </c>
      <c r="L436" s="1" t="s">
        <v>89</v>
      </c>
      <c r="M436" s="1" t="s">
        <v>97</v>
      </c>
      <c r="N436" s="1" t="b">
        <v>1</v>
      </c>
      <c r="O436" s="1" t="b">
        <v>1</v>
      </c>
      <c r="P436" s="1">
        <v>740</v>
      </c>
      <c r="Q436" s="1" t="str" cm="1">
        <f t="array" ref="Q436">IF(DB_DI[[#This Row],[ALM CONFIG]]=$AH$15,INDEX(DB_ALM[],DB_DI[[#This Row],[ALM ID]]+1,7),"")</f>
        <v>Dreneringspumpe 1 MCB (-K53) AV</v>
      </c>
      <c r="R436" s="1" t="str" cm="1">
        <f t="array" ref="R436">IF(DB_DI[[#This Row],[ALM CONFIG]]=$AH$15,INDEX(DB_ALM[],DB_DI[[#This Row],[ALM ID]]+1,8),"")</f>
        <v>Enable</v>
      </c>
    </row>
    <row r="437" spans="1:18" x14ac:dyDescent="0.25">
      <c r="A437" s="1">
        <v>423</v>
      </c>
      <c r="B437" s="1">
        <v>7</v>
      </c>
      <c r="C437" s="1" t="str">
        <f>INDEX(DB_DI_SYS_NAMES[],14,2)</f>
        <v>DRAIN_AND_DEW</v>
      </c>
      <c r="D437" s="3" t="s">
        <v>6483</v>
      </c>
      <c r="E437" s="3" t="s">
        <v>2114</v>
      </c>
      <c r="F437" s="3" t="s">
        <v>5196</v>
      </c>
      <c r="G437" s="3"/>
      <c r="I437" s="1" t="b">
        <v>1</v>
      </c>
      <c r="J437" s="1" t="s">
        <v>6336</v>
      </c>
      <c r="K437" s="1">
        <v>5</v>
      </c>
      <c r="L437" s="1" t="s">
        <v>89</v>
      </c>
      <c r="M437" s="1" t="s">
        <v>97</v>
      </c>
      <c r="N437" s="1" t="b">
        <v>1</v>
      </c>
      <c r="O437" s="1" t="b">
        <v>0</v>
      </c>
      <c r="P437" s="1">
        <v>757</v>
      </c>
      <c r="Q437" s="1" t="str" cm="1">
        <f t="array" ref="Q437">IF(DB_DI[[#This Row],[ALM CONFIG]]=$AH$15,INDEX(DB_ALM[],DB_DI[[#This Row],[ALM ID]]+1,7),"")</f>
        <v>Pumpe 1 kontaktor â€“ feil</v>
      </c>
      <c r="R437" s="1" t="str" cm="1">
        <f t="array" ref="R437">IF(DB_DI[[#This Row],[ALM CONFIG]]=$AH$15,INDEX(DB_ALM[],DB_DI[[#This Row],[ALM ID]]+1,8),"")</f>
        <v>Disable</v>
      </c>
    </row>
    <row r="438" spans="1:18" x14ac:dyDescent="0.25">
      <c r="A438" s="1">
        <v>424</v>
      </c>
      <c r="B438" s="1">
        <v>8</v>
      </c>
      <c r="C438" s="1" t="str">
        <f>INDEX(DB_DI_SYS_NAMES[],14,2)</f>
        <v>DRAIN_AND_DEW</v>
      </c>
      <c r="D438" s="3" t="s">
        <v>6484</v>
      </c>
      <c r="E438" s="3" t="s">
        <v>2114</v>
      </c>
      <c r="F438" s="3" t="s">
        <v>5197</v>
      </c>
      <c r="G438" s="3"/>
      <c r="I438" s="1" t="b">
        <v>1</v>
      </c>
      <c r="J438" s="1" t="s">
        <v>6336</v>
      </c>
      <c r="K438" s="1">
        <v>6</v>
      </c>
      <c r="L438" s="1" t="s">
        <v>89</v>
      </c>
      <c r="M438" s="1" t="s">
        <v>90</v>
      </c>
      <c r="N438" s="1" t="b">
        <v>0</v>
      </c>
      <c r="O438" s="1" t="b">
        <v>0</v>
      </c>
      <c r="P438" s="1">
        <v>-1</v>
      </c>
      <c r="Q438" s="1" t="str" cm="1">
        <f t="array" ref="Q438">IF(DB_DI[[#This Row],[ALM CONFIG]]=$AH$15,INDEX(DB_ALM[],DB_DI[[#This Row],[ALM ID]]+1,7),"")</f>
        <v/>
      </c>
      <c r="R438" s="1" t="str" cm="1">
        <f t="array" ref="R438">IF(DB_DI[[#This Row],[ALM CONFIG]]=$AH$15,INDEX(DB_ALM[],DB_DI[[#This Row],[ALM ID]]+1,8),"")</f>
        <v/>
      </c>
    </row>
    <row r="439" spans="1:18" x14ac:dyDescent="0.25">
      <c r="A439" s="1">
        <v>425</v>
      </c>
      <c r="B439" s="1">
        <v>9</v>
      </c>
      <c r="C439" s="1" t="str">
        <f>INDEX(DB_DI_SYS_NAMES[],14,2)</f>
        <v>DRAIN_AND_DEW</v>
      </c>
      <c r="D439" s="3" t="s">
        <v>6485</v>
      </c>
      <c r="E439" s="3" t="s">
        <v>2114</v>
      </c>
      <c r="F439" s="3" t="s">
        <v>5198</v>
      </c>
      <c r="G439" s="3"/>
      <c r="I439" s="1" t="b">
        <v>1</v>
      </c>
      <c r="J439" s="1" t="s">
        <v>6336</v>
      </c>
      <c r="K439" s="1">
        <v>7</v>
      </c>
      <c r="L439" s="1" t="s">
        <v>90</v>
      </c>
      <c r="M439" s="1" t="s">
        <v>97</v>
      </c>
      <c r="N439" s="1" t="b">
        <v>0</v>
      </c>
      <c r="O439" s="1" t="b">
        <v>0</v>
      </c>
      <c r="P439" s="1">
        <v>-1</v>
      </c>
      <c r="Q439" s="1" t="str" cm="1">
        <f t="array" ref="Q439">IF(DB_DI[[#This Row],[ALM CONFIG]]=$AH$15,INDEX(DB_ALM[],DB_DI[[#This Row],[ALM ID]]+1,7),"")</f>
        <v/>
      </c>
      <c r="R439" s="1" t="str" cm="1">
        <f t="array" ref="R439">IF(DB_DI[[#This Row],[ALM CONFIG]]=$AH$15,INDEX(DB_ALM[],DB_DI[[#This Row],[ALM ID]]+1,8),"")</f>
        <v/>
      </c>
    </row>
    <row r="440" spans="1:18" x14ac:dyDescent="0.25">
      <c r="A440" s="1">
        <v>426</v>
      </c>
      <c r="B440" s="1">
        <v>10</v>
      </c>
      <c r="C440" s="1" t="str">
        <f>INDEX(DB_DI_SYS_NAMES[],14,2)</f>
        <v>DRAIN_AND_DEW</v>
      </c>
      <c r="D440" s="3" t="s">
        <v>6486</v>
      </c>
      <c r="E440" s="3" t="s">
        <v>2114</v>
      </c>
      <c r="F440" s="3" t="s">
        <v>5199</v>
      </c>
      <c r="G440" s="3"/>
      <c r="L440" s="1" t="s">
        <v>89</v>
      </c>
      <c r="M440" s="1" t="s">
        <v>97</v>
      </c>
      <c r="N440" s="1" t="b">
        <v>0</v>
      </c>
      <c r="O440" s="1" t="b">
        <v>0</v>
      </c>
      <c r="P440" s="1">
        <v>-1</v>
      </c>
      <c r="Q440" s="1" t="str" cm="1">
        <f t="array" ref="Q440">IF(DB_DI[[#This Row],[ALM CONFIG]]=$AH$15,INDEX(DB_ALM[],DB_DI[[#This Row],[ALM ID]]+1,7),"")</f>
        <v/>
      </c>
      <c r="R440" s="1" t="str" cm="1">
        <f t="array" ref="R440">IF(DB_DI[[#This Row],[ALM CONFIG]]=$AH$15,INDEX(DB_ALM[],DB_DI[[#This Row],[ALM ID]]+1,8),"")</f>
        <v/>
      </c>
    </row>
    <row r="441" spans="1:18" x14ac:dyDescent="0.25">
      <c r="A441" s="1">
        <v>427</v>
      </c>
      <c r="B441" s="1">
        <v>11</v>
      </c>
      <c r="C441" s="1" t="str">
        <f>INDEX(DB_DI_SYS_NAMES[],14,2)</f>
        <v>DRAIN_AND_DEW</v>
      </c>
      <c r="D441" s="3" t="s">
        <v>6487</v>
      </c>
      <c r="E441" s="3" t="s">
        <v>2114</v>
      </c>
      <c r="F441" s="3" t="s">
        <v>5200</v>
      </c>
      <c r="G441" s="3"/>
      <c r="L441" s="1" t="s">
        <v>89</v>
      </c>
      <c r="M441" s="1" t="s">
        <v>97</v>
      </c>
      <c r="N441" s="1" t="b">
        <v>0</v>
      </c>
      <c r="O441" s="1" t="b">
        <v>0</v>
      </c>
      <c r="P441" s="1">
        <v>-1</v>
      </c>
      <c r="Q441" s="1" t="str" cm="1">
        <f t="array" ref="Q441">IF(DB_DI[[#This Row],[ALM CONFIG]]=$AH$15,INDEX(DB_ALM[],DB_DI[[#This Row],[ALM ID]]+1,7),"")</f>
        <v/>
      </c>
      <c r="R441" s="1" t="str" cm="1">
        <f t="array" ref="R441">IF(DB_DI[[#This Row],[ALM CONFIG]]=$AH$15,INDEX(DB_ALM[],DB_DI[[#This Row],[ALM ID]]+1,8),"")</f>
        <v/>
      </c>
    </row>
    <row r="442" spans="1:18" x14ac:dyDescent="0.25">
      <c r="A442" s="1">
        <v>428</v>
      </c>
      <c r="B442" s="1">
        <v>12</v>
      </c>
      <c r="C442" s="1" t="str">
        <f>INDEX(DB_DI_SYS_NAMES[],14,2)</f>
        <v>DRAIN_AND_DEW</v>
      </c>
      <c r="D442" s="3" t="s">
        <v>6488</v>
      </c>
      <c r="E442" s="3" t="s">
        <v>2114</v>
      </c>
      <c r="F442" s="3" t="s">
        <v>5201</v>
      </c>
      <c r="G442" s="3"/>
      <c r="L442" s="1" t="s">
        <v>89</v>
      </c>
      <c r="M442" s="1" t="s">
        <v>97</v>
      </c>
      <c r="N442" s="1" t="b">
        <v>0</v>
      </c>
      <c r="O442" s="1" t="b">
        <v>0</v>
      </c>
      <c r="P442" s="1">
        <v>-1</v>
      </c>
      <c r="Q442" s="1" t="str" cm="1">
        <f t="array" ref="Q442">IF(DB_DI[[#This Row],[ALM CONFIG]]=$AH$15,INDEX(DB_ALM[],DB_DI[[#This Row],[ALM ID]]+1,7),"")</f>
        <v/>
      </c>
      <c r="R442" s="1" t="str" cm="1">
        <f t="array" ref="R442">IF(DB_DI[[#This Row],[ALM CONFIG]]=$AH$15,INDEX(DB_ALM[],DB_DI[[#This Row],[ALM ID]]+1,8),"")</f>
        <v/>
      </c>
    </row>
    <row r="443" spans="1:18" x14ac:dyDescent="0.25">
      <c r="A443" s="1">
        <v>429</v>
      </c>
      <c r="B443" s="1">
        <v>13</v>
      </c>
      <c r="C443" s="1" t="str">
        <f>INDEX(DB_DI_SYS_NAMES[],14,2)</f>
        <v>DRAIN_AND_DEW</v>
      </c>
      <c r="D443" s="3" t="s">
        <v>6489</v>
      </c>
      <c r="E443" s="3" t="s">
        <v>2114</v>
      </c>
      <c r="F443" s="3" t="s">
        <v>5202</v>
      </c>
      <c r="G443" s="3"/>
      <c r="L443" s="1" t="s">
        <v>89</v>
      </c>
      <c r="M443" s="1" t="s">
        <v>97</v>
      </c>
      <c r="N443" s="1" t="b">
        <v>0</v>
      </c>
      <c r="O443" s="1" t="b">
        <v>0</v>
      </c>
      <c r="P443" s="1">
        <v>-1</v>
      </c>
      <c r="Q443" s="1" t="str" cm="1">
        <f t="array" ref="Q443">IF(DB_DI[[#This Row],[ALM CONFIG]]=$AH$15,INDEX(DB_ALM[],DB_DI[[#This Row],[ALM ID]]+1,7),"")</f>
        <v/>
      </c>
      <c r="R443" s="1" t="str" cm="1">
        <f t="array" ref="R443">IF(DB_DI[[#This Row],[ALM CONFIG]]=$AH$15,INDEX(DB_ALM[],DB_DI[[#This Row],[ALM ID]]+1,8),"")</f>
        <v/>
      </c>
    </row>
    <row r="444" spans="1:18" x14ac:dyDescent="0.25">
      <c r="A444" s="1">
        <v>430</v>
      </c>
      <c r="B444" s="1">
        <v>14</v>
      </c>
      <c r="C444" s="1" t="str">
        <f>INDEX(DB_DI_SYS_NAMES[],14,2)</f>
        <v>DRAIN_AND_DEW</v>
      </c>
      <c r="D444" s="3" t="s">
        <v>6490</v>
      </c>
      <c r="E444" s="3" t="s">
        <v>2114</v>
      </c>
      <c r="F444" s="3" t="s">
        <v>5203</v>
      </c>
      <c r="G444" s="3"/>
      <c r="L444" s="1" t="s">
        <v>89</v>
      </c>
      <c r="M444" s="1" t="s">
        <v>97</v>
      </c>
      <c r="N444" s="1" t="b">
        <v>1</v>
      </c>
      <c r="O444" s="1" t="b">
        <v>1</v>
      </c>
      <c r="P444" s="1">
        <v>745</v>
      </c>
      <c r="Q444" s="1" t="str" cm="1">
        <f t="array" ref="Q444">IF(DB_DI[[#This Row],[ALM CONFIG]]=$AH$15,INDEX(DB_ALM[],DB_DI[[#This Row],[ALM ID]]+1,7),"")</f>
        <v>Dreneringspumpe 2 MCB (-F54) AV</v>
      </c>
      <c r="R444" s="1" t="str" cm="1">
        <f t="array" ref="R444">IF(DB_DI[[#This Row],[ALM CONFIG]]=$AH$15,INDEX(DB_ALM[],DB_DI[[#This Row],[ALM ID]]+1,8),"")</f>
        <v>Enable</v>
      </c>
    </row>
    <row r="445" spans="1:18" x14ac:dyDescent="0.25">
      <c r="A445" s="1">
        <v>431</v>
      </c>
      <c r="B445" s="1">
        <v>15</v>
      </c>
      <c r="C445" s="1" t="str">
        <f>INDEX(DB_DI_SYS_NAMES[],14,2)</f>
        <v>DRAIN_AND_DEW</v>
      </c>
      <c r="D445" s="3" t="s">
        <v>6491</v>
      </c>
      <c r="E445" s="3" t="s">
        <v>2114</v>
      </c>
      <c r="F445" s="3" t="s">
        <v>5204</v>
      </c>
      <c r="G445" s="3"/>
      <c r="L445" s="1" t="s">
        <v>89</v>
      </c>
      <c r="M445" s="1" t="s">
        <v>97</v>
      </c>
      <c r="N445" s="1" t="b">
        <v>1</v>
      </c>
      <c r="O445" s="1" t="b">
        <v>0</v>
      </c>
      <c r="P445" s="1">
        <v>760</v>
      </c>
      <c r="Q445" s="1" t="str" cm="1">
        <f t="array" ref="Q445">IF(DB_DI[[#This Row],[ALM CONFIG]]=$AH$15,INDEX(DB_ALM[],DB_DI[[#This Row],[ALM ID]]+1,7),"")</f>
        <v>Pumpe 2 kontaktor â€“ feil</v>
      </c>
      <c r="R445" s="1" t="str" cm="1">
        <f t="array" ref="R445">IF(DB_DI[[#This Row],[ALM CONFIG]]=$AH$15,INDEX(DB_ALM[],DB_DI[[#This Row],[ALM ID]]+1,8),"")</f>
        <v>Disable</v>
      </c>
    </row>
    <row r="446" spans="1:18" x14ac:dyDescent="0.25">
      <c r="A446" s="1">
        <v>432</v>
      </c>
      <c r="B446" s="1">
        <v>16</v>
      </c>
      <c r="C446" s="1" t="str">
        <f>INDEX(DB_DI_SYS_NAMES[],14,2)</f>
        <v>DRAIN_AND_DEW</v>
      </c>
      <c r="D446" s="3" t="s">
        <v>6492</v>
      </c>
      <c r="E446" s="3" t="s">
        <v>5109</v>
      </c>
      <c r="F446" s="3" t="s">
        <v>5205</v>
      </c>
      <c r="G446" s="3"/>
      <c r="L446" s="1" t="s">
        <v>89</v>
      </c>
      <c r="M446" s="1" t="s">
        <v>97</v>
      </c>
      <c r="N446" s="1" t="b">
        <v>0</v>
      </c>
      <c r="O446" s="1" t="b">
        <v>0</v>
      </c>
      <c r="P446" s="1">
        <v>-1</v>
      </c>
      <c r="Q446" s="1" t="str" cm="1">
        <f t="array" ref="Q446">IF(DB_DI[[#This Row],[ALM CONFIG]]=$AH$15,INDEX(DB_ALM[],DB_DI[[#This Row],[ALM ID]]+1,7),"")</f>
        <v/>
      </c>
      <c r="R446" s="1" t="str" cm="1">
        <f t="array" ref="R446">IF(DB_DI[[#This Row],[ALM CONFIG]]=$AH$15,INDEX(DB_ALM[],DB_DI[[#This Row],[ALM ID]]+1,8),"")</f>
        <v/>
      </c>
    </row>
    <row r="447" spans="1:18" x14ac:dyDescent="0.25">
      <c r="A447" s="1">
        <v>433</v>
      </c>
      <c r="B447" s="1">
        <v>17</v>
      </c>
      <c r="C447" s="1" t="str">
        <f>INDEX(DB_DI_SYS_NAMES[],14,2)</f>
        <v>DRAIN_AND_DEW</v>
      </c>
      <c r="D447" s="3" t="s">
        <v>6493</v>
      </c>
      <c r="E447" s="3" t="s">
        <v>5109</v>
      </c>
      <c r="F447" s="3" t="s">
        <v>5206</v>
      </c>
      <c r="G447" s="3"/>
      <c r="L447" s="1" t="s">
        <v>89</v>
      </c>
      <c r="M447" s="1" t="s">
        <v>97</v>
      </c>
      <c r="N447" s="1" t="b">
        <v>0</v>
      </c>
      <c r="O447" s="1" t="b">
        <v>0</v>
      </c>
      <c r="P447" s="1">
        <v>-1</v>
      </c>
      <c r="Q447" s="1" t="str" cm="1">
        <f t="array" ref="Q447">IF(DB_DI[[#This Row],[ALM CONFIG]]=$AH$15,INDEX(DB_ALM[],DB_DI[[#This Row],[ALM ID]]+1,7),"")</f>
        <v/>
      </c>
      <c r="R447" s="1" t="str" cm="1">
        <f t="array" ref="R447">IF(DB_DI[[#This Row],[ALM CONFIG]]=$AH$15,INDEX(DB_ALM[],DB_DI[[#This Row],[ALM ID]]+1,8),"")</f>
        <v/>
      </c>
    </row>
    <row r="448" spans="1:18" x14ac:dyDescent="0.25">
      <c r="A448" s="1">
        <v>434</v>
      </c>
      <c r="B448" s="1">
        <v>18</v>
      </c>
      <c r="C448" s="1" t="str">
        <f>INDEX(DB_DI_SYS_NAMES[],14,2)</f>
        <v>DRAIN_AND_DEW</v>
      </c>
      <c r="D448" s="3" t="s">
        <v>6494</v>
      </c>
      <c r="E448" s="3" t="s">
        <v>5109</v>
      </c>
      <c r="F448" s="3" t="s">
        <v>5207</v>
      </c>
      <c r="G448" s="3"/>
      <c r="L448" s="1" t="s">
        <v>89</v>
      </c>
      <c r="M448" s="1" t="s">
        <v>97</v>
      </c>
      <c r="N448" s="1" t="b">
        <v>0</v>
      </c>
      <c r="O448" s="1" t="b">
        <v>0</v>
      </c>
      <c r="P448" s="1">
        <v>-1</v>
      </c>
      <c r="Q448" s="1" t="str" cm="1">
        <f t="array" ref="Q448">IF(DB_DI[[#This Row],[ALM CONFIG]]=$AH$15,INDEX(DB_ALM[],DB_DI[[#This Row],[ALM ID]]+1,7),"")</f>
        <v/>
      </c>
      <c r="R448" s="1" t="str" cm="1">
        <f t="array" ref="R448">IF(DB_DI[[#This Row],[ALM CONFIG]]=$AH$15,INDEX(DB_ALM[],DB_DI[[#This Row],[ALM ID]]+1,8),"")</f>
        <v/>
      </c>
    </row>
    <row r="449" spans="1:18" x14ac:dyDescent="0.25">
      <c r="A449" s="1">
        <v>435</v>
      </c>
      <c r="B449" s="1">
        <v>19</v>
      </c>
      <c r="C449" s="1" t="str">
        <f>INDEX(DB_DI_SYS_NAMES[],14,2)</f>
        <v>DRAIN_AND_DEW</v>
      </c>
      <c r="D449" s="3" t="s">
        <v>6495</v>
      </c>
      <c r="E449" s="3"/>
      <c r="F449" s="3"/>
      <c r="G449" s="3"/>
      <c r="L449" s="1" t="s">
        <v>93</v>
      </c>
      <c r="M449" s="1" t="s">
        <v>93</v>
      </c>
      <c r="N449" s="1" t="b">
        <v>0</v>
      </c>
      <c r="O449" s="1" t="b">
        <v>0</v>
      </c>
      <c r="P449" s="1">
        <v>-1</v>
      </c>
      <c r="Q449" s="1" t="str" cm="1">
        <f t="array" ref="Q449">IF(DB_DI[[#This Row],[ALM CONFIG]]=$AH$15,INDEX(DB_ALM[],DB_DI[[#This Row],[ALM ID]]+1,7),"")</f>
        <v/>
      </c>
      <c r="R449" s="1" t="str" cm="1">
        <f t="array" ref="R449">IF(DB_DI[[#This Row],[ALM CONFIG]]=$AH$15,INDEX(DB_ALM[],DB_DI[[#This Row],[ALM ID]]+1,8),"")</f>
        <v/>
      </c>
    </row>
    <row r="450" spans="1:18" x14ac:dyDescent="0.25">
      <c r="A450" s="1">
        <v>436</v>
      </c>
      <c r="B450" s="1">
        <v>20</v>
      </c>
      <c r="C450" s="1" t="str">
        <f>INDEX(DB_DI_SYS_NAMES[],14,2)</f>
        <v>DRAIN_AND_DEW</v>
      </c>
      <c r="D450" s="3" t="s">
        <v>6496</v>
      </c>
      <c r="E450" s="3"/>
      <c r="F450" s="3"/>
      <c r="G450" s="3"/>
      <c r="L450" s="1" t="s">
        <v>93</v>
      </c>
      <c r="M450" s="1" t="s">
        <v>93</v>
      </c>
      <c r="N450" s="1" t="b">
        <v>0</v>
      </c>
      <c r="O450" s="1" t="b">
        <v>0</v>
      </c>
      <c r="P450" s="1">
        <v>-1</v>
      </c>
      <c r="Q450" s="1" t="str" cm="1">
        <f t="array" ref="Q450">IF(DB_DI[[#This Row],[ALM CONFIG]]=$AH$15,INDEX(DB_ALM[],DB_DI[[#This Row],[ALM ID]]+1,7),"")</f>
        <v/>
      </c>
      <c r="R450" s="1" t="str" cm="1">
        <f t="array" ref="R450">IF(DB_DI[[#This Row],[ALM CONFIG]]=$AH$15,INDEX(DB_ALM[],DB_DI[[#This Row],[ALM ID]]+1,8),"")</f>
        <v/>
      </c>
    </row>
    <row r="451" spans="1:18" x14ac:dyDescent="0.25">
      <c r="A451" s="1">
        <v>437</v>
      </c>
      <c r="B451" s="1">
        <v>21</v>
      </c>
      <c r="C451" s="1" t="str">
        <f>INDEX(DB_DI_SYS_NAMES[],14,2)</f>
        <v>DRAIN_AND_DEW</v>
      </c>
      <c r="D451" s="3" t="s">
        <v>367</v>
      </c>
      <c r="E451" s="3" t="s">
        <v>5109</v>
      </c>
      <c r="F451" s="3" t="s">
        <v>5208</v>
      </c>
      <c r="G451" s="3"/>
      <c r="L451" s="1" t="s">
        <v>89</v>
      </c>
      <c r="M451" s="1" t="s">
        <v>97</v>
      </c>
      <c r="N451" s="1" t="b">
        <v>0</v>
      </c>
      <c r="O451" s="1" t="b">
        <v>0</v>
      </c>
      <c r="P451" s="1">
        <v>-1</v>
      </c>
      <c r="Q451" s="1" t="str" cm="1">
        <f t="array" ref="Q451">IF(DB_DI[[#This Row],[ALM CONFIG]]=$AH$15,INDEX(DB_ALM[],DB_DI[[#This Row],[ALM ID]]+1,7),"")</f>
        <v/>
      </c>
      <c r="R451" s="1" t="str" cm="1">
        <f t="array" ref="R451">IF(DB_DI[[#This Row],[ALM CONFIG]]=$AH$15,INDEX(DB_ALM[],DB_DI[[#This Row],[ALM ID]]+1,8),"")</f>
        <v/>
      </c>
    </row>
    <row r="452" spans="1:18" x14ac:dyDescent="0.25">
      <c r="A452" s="1">
        <v>438</v>
      </c>
      <c r="B452" s="1">
        <v>22</v>
      </c>
      <c r="C452" s="1" t="str">
        <f>INDEX(DB_DI_SYS_NAMES[],14,2)</f>
        <v>DRAIN_AND_DEW</v>
      </c>
      <c r="D452" s="3" t="s">
        <v>368</v>
      </c>
      <c r="E452" s="3" t="s">
        <v>5109</v>
      </c>
      <c r="F452" s="3" t="s">
        <v>5209</v>
      </c>
      <c r="G452" s="3"/>
      <c r="L452" s="1" t="s">
        <v>89</v>
      </c>
      <c r="M452" s="1" t="s">
        <v>97</v>
      </c>
      <c r="N452" s="1" t="b">
        <v>0</v>
      </c>
      <c r="O452" s="1" t="b">
        <v>0</v>
      </c>
      <c r="P452" s="1">
        <v>-1</v>
      </c>
      <c r="Q452" s="1" t="str" cm="1">
        <f t="array" ref="Q452">IF(DB_DI[[#This Row],[ALM CONFIG]]=$AH$15,INDEX(DB_ALM[],DB_DI[[#This Row],[ALM ID]]+1,7),"")</f>
        <v/>
      </c>
      <c r="R452" s="1" t="str" cm="1">
        <f t="array" ref="R452">IF(DB_DI[[#This Row],[ALM CONFIG]]=$AH$15,INDEX(DB_ALM[],DB_DI[[#This Row],[ALM ID]]+1,8),"")</f>
        <v/>
      </c>
    </row>
    <row r="453" spans="1:18" x14ac:dyDescent="0.25">
      <c r="A453" s="1">
        <v>439</v>
      </c>
      <c r="B453" s="1">
        <v>23</v>
      </c>
      <c r="C453" s="1" t="str">
        <f>INDEX(DB_DI_SYS_NAMES[],14,2)</f>
        <v>DRAIN_AND_DEW</v>
      </c>
      <c r="D453" s="3" t="s">
        <v>369</v>
      </c>
      <c r="E453" s="3" t="s">
        <v>5109</v>
      </c>
      <c r="F453" s="3" t="s">
        <v>5208</v>
      </c>
      <c r="G453" s="3"/>
      <c r="L453" s="1" t="s">
        <v>89</v>
      </c>
      <c r="M453" s="1" t="s">
        <v>97</v>
      </c>
      <c r="N453" s="1" t="b">
        <v>0</v>
      </c>
      <c r="O453" s="1" t="b">
        <v>0</v>
      </c>
      <c r="P453" s="1">
        <v>-1</v>
      </c>
      <c r="Q453" s="1" t="str" cm="1">
        <f t="array" ref="Q453">IF(DB_DI[[#This Row],[ALM CONFIG]]=$AH$15,INDEX(DB_ALM[],DB_DI[[#This Row],[ALM ID]]+1,7),"")</f>
        <v/>
      </c>
      <c r="R453" s="1" t="str" cm="1">
        <f t="array" ref="R453">IF(DB_DI[[#This Row],[ALM CONFIG]]=$AH$15,INDEX(DB_ALM[],DB_DI[[#This Row],[ALM ID]]+1,8),"")</f>
        <v/>
      </c>
    </row>
    <row r="454" spans="1:18" x14ac:dyDescent="0.25">
      <c r="A454" s="1">
        <v>440</v>
      </c>
      <c r="B454" s="1">
        <v>24</v>
      </c>
      <c r="C454" s="1" t="str">
        <f>INDEX(DB_DI_SYS_NAMES[],14,2)</f>
        <v>DRAIN_AND_DEW</v>
      </c>
      <c r="D454" s="3" t="s">
        <v>370</v>
      </c>
      <c r="E454" s="3"/>
      <c r="F454" s="3"/>
      <c r="G454" s="3"/>
      <c r="L454" s="1" t="s">
        <v>93</v>
      </c>
      <c r="M454" s="1" t="s">
        <v>93</v>
      </c>
      <c r="N454" s="1" t="b">
        <v>0</v>
      </c>
      <c r="O454" s="1" t="b">
        <v>0</v>
      </c>
      <c r="P454" s="1">
        <v>-1</v>
      </c>
      <c r="Q454" s="1" t="str" cm="1">
        <f t="array" ref="Q454">IF(DB_DI[[#This Row],[ALM CONFIG]]=$AH$15,INDEX(DB_ALM[],DB_DI[[#This Row],[ALM ID]]+1,7),"")</f>
        <v/>
      </c>
      <c r="R454" s="1" t="str" cm="1">
        <f t="array" ref="R454">IF(DB_DI[[#This Row],[ALM CONFIG]]=$AH$15,INDEX(DB_ALM[],DB_DI[[#This Row],[ALM ID]]+1,8),"")</f>
        <v/>
      </c>
    </row>
    <row r="455" spans="1:18" x14ac:dyDescent="0.25">
      <c r="A455" s="1">
        <v>441</v>
      </c>
      <c r="B455" s="1">
        <v>25</v>
      </c>
      <c r="C455" s="1" t="str">
        <f>INDEX(DB_DI_SYS_NAMES[],14,2)</f>
        <v>DRAIN_AND_DEW</v>
      </c>
      <c r="D455" s="3" t="s">
        <v>371</v>
      </c>
      <c r="E455" s="3"/>
      <c r="F455" s="3"/>
      <c r="G455" s="3"/>
      <c r="L455" s="1" t="s">
        <v>93</v>
      </c>
      <c r="M455" s="1" t="s">
        <v>93</v>
      </c>
      <c r="N455" s="1" t="b">
        <v>0</v>
      </c>
      <c r="O455" s="1" t="b">
        <v>0</v>
      </c>
      <c r="P455" s="1">
        <v>-1</v>
      </c>
      <c r="Q455" s="1" t="str" cm="1">
        <f t="array" ref="Q455">IF(DB_DI[[#This Row],[ALM CONFIG]]=$AH$15,INDEX(DB_ALM[],DB_DI[[#This Row],[ALM ID]]+1,7),"")</f>
        <v/>
      </c>
      <c r="R455" s="1" t="str" cm="1">
        <f t="array" ref="R455">IF(DB_DI[[#This Row],[ALM CONFIG]]=$AH$15,INDEX(DB_ALM[],DB_DI[[#This Row],[ALM ID]]+1,8),"")</f>
        <v/>
      </c>
    </row>
    <row r="456" spans="1:18" x14ac:dyDescent="0.25">
      <c r="A456" s="1">
        <v>442</v>
      </c>
      <c r="B456" s="1">
        <v>26</v>
      </c>
      <c r="C456" s="1" t="str">
        <f>INDEX(DB_DI_SYS_NAMES[],14,2)</f>
        <v>DRAIN_AND_DEW</v>
      </c>
      <c r="D456" s="3" t="s">
        <v>372</v>
      </c>
      <c r="E456" s="3" t="s">
        <v>5109</v>
      </c>
      <c r="F456" s="3" t="s">
        <v>5210</v>
      </c>
      <c r="G456" s="3"/>
      <c r="L456" s="1" t="s">
        <v>89</v>
      </c>
      <c r="M456" s="1" t="s">
        <v>90</v>
      </c>
      <c r="N456" s="1" t="b">
        <v>0</v>
      </c>
      <c r="O456" s="1" t="b">
        <v>0</v>
      </c>
      <c r="P456" s="1">
        <v>-1</v>
      </c>
      <c r="Q456" s="1" t="str" cm="1">
        <f t="array" ref="Q456">IF(DB_DI[[#This Row],[ALM CONFIG]]=$AH$15,INDEX(DB_ALM[],DB_DI[[#This Row],[ALM ID]]+1,7),"")</f>
        <v/>
      </c>
      <c r="R456" s="1" t="str" cm="1">
        <f t="array" ref="R456">IF(DB_DI[[#This Row],[ALM CONFIG]]=$AH$15,INDEX(DB_ALM[],DB_DI[[#This Row],[ALM ID]]+1,8),"")</f>
        <v/>
      </c>
    </row>
    <row r="457" spans="1:18" x14ac:dyDescent="0.25">
      <c r="A457" s="1">
        <v>443</v>
      </c>
      <c r="B457" s="1">
        <v>27</v>
      </c>
      <c r="C457" s="1" t="str">
        <f>INDEX(DB_DI_SYS_NAMES[],14,2)</f>
        <v>DRAIN_AND_DEW</v>
      </c>
      <c r="D457" s="3" t="s">
        <v>373</v>
      </c>
      <c r="E457" s="3"/>
      <c r="F457" s="3"/>
      <c r="G457" s="3"/>
      <c r="L457" s="1" t="s">
        <v>93</v>
      </c>
      <c r="M457" s="1" t="s">
        <v>93</v>
      </c>
      <c r="N457" s="1" t="b">
        <v>0</v>
      </c>
      <c r="O457" s="1" t="b">
        <v>0</v>
      </c>
      <c r="P457" s="1">
        <v>-1</v>
      </c>
      <c r="Q457" s="1" t="str" cm="1">
        <f t="array" ref="Q457">IF(DB_DI[[#This Row],[ALM CONFIG]]=$AH$15,INDEX(DB_ALM[],DB_DI[[#This Row],[ALM ID]]+1,7),"")</f>
        <v/>
      </c>
      <c r="R457" s="1" t="str" cm="1">
        <f t="array" ref="R457">IF(DB_DI[[#This Row],[ALM CONFIG]]=$AH$15,INDEX(DB_ALM[],DB_DI[[#This Row],[ALM ID]]+1,8),"")</f>
        <v/>
      </c>
    </row>
    <row r="458" spans="1:18" x14ac:dyDescent="0.25">
      <c r="A458" s="1">
        <v>444</v>
      </c>
      <c r="B458" s="1">
        <v>28</v>
      </c>
      <c r="C458" s="1" t="str">
        <f>INDEX(DB_DI_SYS_NAMES[],14,2)</f>
        <v>DRAIN_AND_DEW</v>
      </c>
      <c r="D458" s="3" t="s">
        <v>374</v>
      </c>
      <c r="E458" s="3"/>
      <c r="F458" s="3"/>
      <c r="G458" s="3"/>
      <c r="L458" s="1" t="s">
        <v>93</v>
      </c>
      <c r="M458" s="1" t="s">
        <v>93</v>
      </c>
      <c r="N458" s="1" t="b">
        <v>0</v>
      </c>
      <c r="O458" s="1" t="b">
        <v>0</v>
      </c>
      <c r="P458" s="1">
        <v>-1</v>
      </c>
      <c r="Q458" s="1" t="str" cm="1">
        <f t="array" ref="Q458">IF(DB_DI[[#This Row],[ALM CONFIG]]=$AH$15,INDEX(DB_ALM[],DB_DI[[#This Row],[ALM ID]]+1,7),"")</f>
        <v/>
      </c>
      <c r="R458" s="1" t="str" cm="1">
        <f t="array" ref="R458">IF(DB_DI[[#This Row],[ALM CONFIG]]=$AH$15,INDEX(DB_ALM[],DB_DI[[#This Row],[ALM ID]]+1,8),"")</f>
        <v/>
      </c>
    </row>
    <row r="459" spans="1:18" x14ac:dyDescent="0.25">
      <c r="A459" s="1">
        <v>445</v>
      </c>
      <c r="B459" s="1">
        <v>29</v>
      </c>
      <c r="C459" s="1" t="str">
        <f>INDEX(DB_DI_SYS_NAMES[],14,2)</f>
        <v>DRAIN_AND_DEW</v>
      </c>
      <c r="D459" s="3" t="s">
        <v>375</v>
      </c>
      <c r="E459" s="3"/>
      <c r="F459" s="3"/>
      <c r="G459" s="3"/>
      <c r="L459" s="1" t="s">
        <v>93</v>
      </c>
      <c r="M459" s="1" t="s">
        <v>93</v>
      </c>
      <c r="N459" s="1" t="b">
        <v>0</v>
      </c>
      <c r="O459" s="1" t="b">
        <v>0</v>
      </c>
      <c r="P459" s="1">
        <v>-1</v>
      </c>
      <c r="Q459" s="1" t="str" cm="1">
        <f t="array" ref="Q459">IF(DB_DI[[#This Row],[ALM CONFIG]]=$AH$15,INDEX(DB_ALM[],DB_DI[[#This Row],[ALM ID]]+1,7),"")</f>
        <v/>
      </c>
      <c r="R459" s="1" t="str" cm="1">
        <f t="array" ref="R459">IF(DB_DI[[#This Row],[ALM CONFIG]]=$AH$15,INDEX(DB_ALM[],DB_DI[[#This Row],[ALM ID]]+1,8),"")</f>
        <v/>
      </c>
    </row>
    <row r="460" spans="1:18" x14ac:dyDescent="0.25">
      <c r="A460" s="1">
        <v>446</v>
      </c>
      <c r="B460" s="1">
        <v>30</v>
      </c>
      <c r="C460" s="1" t="str">
        <f>INDEX(DB_DI_SYS_NAMES[],14,2)</f>
        <v>DRAIN_AND_DEW</v>
      </c>
      <c r="D460" s="3" t="s">
        <v>376</v>
      </c>
      <c r="E460" s="3"/>
      <c r="F460" s="3"/>
      <c r="G460" s="3"/>
      <c r="L460" s="1" t="s">
        <v>93</v>
      </c>
      <c r="M460" s="1" t="s">
        <v>93</v>
      </c>
      <c r="N460" s="1" t="b">
        <v>0</v>
      </c>
      <c r="O460" s="1" t="b">
        <v>0</v>
      </c>
      <c r="P460" s="1">
        <v>-1</v>
      </c>
      <c r="Q460" s="1" t="str" cm="1">
        <f t="array" ref="Q460">IF(DB_DI[[#This Row],[ALM CONFIG]]=$AH$15,INDEX(DB_ALM[],DB_DI[[#This Row],[ALM ID]]+1,7),"")</f>
        <v/>
      </c>
      <c r="R460" s="1" t="str" cm="1">
        <f t="array" ref="R460">IF(DB_DI[[#This Row],[ALM CONFIG]]=$AH$15,INDEX(DB_ALM[],DB_DI[[#This Row],[ALM ID]]+1,8),"")</f>
        <v/>
      </c>
    </row>
    <row r="461" spans="1:18" s="5" customFormat="1" ht="15.75" thickBot="1" x14ac:dyDescent="0.3">
      <c r="A461" s="5">
        <v>447</v>
      </c>
      <c r="B461" s="5">
        <v>31</v>
      </c>
      <c r="C461" s="5" t="str">
        <f>INDEX(DB_DI_SYS_NAMES[],14,2)</f>
        <v>DRAIN_AND_DEW</v>
      </c>
      <c r="D461" s="33" t="s">
        <v>377</v>
      </c>
      <c r="E461" s="33"/>
      <c r="F461" s="33"/>
      <c r="G461" s="33"/>
      <c r="L461" s="5" t="s">
        <v>93</v>
      </c>
      <c r="M461" s="5" t="s">
        <v>93</v>
      </c>
      <c r="N461" s="5" t="b">
        <v>0</v>
      </c>
      <c r="O461" s="5" t="b">
        <v>0</v>
      </c>
      <c r="P461" s="5">
        <v>-1</v>
      </c>
      <c r="Q461" s="5" t="str" cm="1">
        <f t="array" ref="Q461">IF(DB_DI[[#This Row],[ALM CONFIG]]=$AH$15,INDEX(DB_ALM[],DB_DI[[#This Row],[ALM ID]]+1,7),"")</f>
        <v/>
      </c>
      <c r="R461" s="5" t="str" cm="1">
        <f t="array" ref="R461">IF(DB_DI[[#This Row],[ALM CONFIG]]=$AH$15,INDEX(DB_ALM[],DB_DI[[#This Row],[ALM ID]]+1,8),"")</f>
        <v/>
      </c>
    </row>
    <row r="462" spans="1:18" s="5" customFormat="1" ht="15.75" thickBot="1" x14ac:dyDescent="0.3">
      <c r="A462" s="1">
        <v>448</v>
      </c>
      <c r="B462" s="1">
        <v>0</v>
      </c>
      <c r="C462" s="1" t="str">
        <f>INDEX(DB_DI_SYS_NAMES[],15,2)</f>
        <v>EXC</v>
      </c>
      <c r="D462" s="3" t="s">
        <v>378</v>
      </c>
      <c r="E462" s="10" t="s">
        <v>6511</v>
      </c>
      <c r="F462" s="3" t="s">
        <v>5211</v>
      </c>
      <c r="G462" s="3"/>
      <c r="H462" s="1"/>
      <c r="I462" s="1" t="b">
        <v>1</v>
      </c>
      <c r="J462" s="1" t="s">
        <v>9</v>
      </c>
      <c r="K462" s="1">
        <v>11</v>
      </c>
      <c r="L462" s="1" t="s">
        <v>89</v>
      </c>
      <c r="M462" s="1" t="s">
        <v>97</v>
      </c>
      <c r="N462" s="1" t="b">
        <v>0</v>
      </c>
      <c r="O462" s="1" t="b">
        <v>0</v>
      </c>
      <c r="P462" s="1">
        <v>-1</v>
      </c>
      <c r="Q462" s="1" t="str" cm="1">
        <f t="array" ref="Q462">IF(DB_DI[[#This Row],[ALM CONFIG]]=$AH$15,INDEX(DB_ALM[],DB_DI[[#This Row],[ALM ID]]+1,7),"")</f>
        <v/>
      </c>
      <c r="R462" s="1" t="str" cm="1">
        <f t="array" ref="R462">IF(DB_DI[[#This Row],[ALM CONFIG]]=$AH$15,INDEX(DB_ALM[],DB_DI[[#This Row],[ALM ID]]+1,8),"")</f>
        <v/>
      </c>
    </row>
    <row r="463" spans="1:18" x14ac:dyDescent="0.25">
      <c r="A463" s="1">
        <v>449</v>
      </c>
      <c r="B463" s="1">
        <v>1</v>
      </c>
      <c r="C463" s="1" t="str">
        <f>INDEX(DB_DI_SYS_NAMES[],15,2)</f>
        <v>EXC</v>
      </c>
      <c r="D463" s="3" t="s">
        <v>380</v>
      </c>
      <c r="E463" s="3" t="s">
        <v>6511</v>
      </c>
      <c r="F463" s="3" t="s">
        <v>6512</v>
      </c>
      <c r="G463" s="3"/>
      <c r="I463" s="1" t="b">
        <v>1</v>
      </c>
      <c r="J463" s="1" t="s">
        <v>6334</v>
      </c>
      <c r="K463" s="1">
        <v>7</v>
      </c>
      <c r="L463" s="1" t="s">
        <v>89</v>
      </c>
      <c r="M463" s="1" t="s">
        <v>97</v>
      </c>
      <c r="N463" s="1" t="b">
        <v>0</v>
      </c>
      <c r="O463" s="1" t="b">
        <v>0</v>
      </c>
      <c r="P463" s="1">
        <v>-1</v>
      </c>
      <c r="Q463" s="1" t="str" cm="1">
        <f t="array" ref="Q463">IF(DB_DI[[#This Row],[ALM CONFIG]]=$AH$15,INDEX(DB_ALM[],DB_DI[[#This Row],[ALM ID]]+1,7),"")</f>
        <v/>
      </c>
      <c r="R463" s="1" t="str" cm="1">
        <f t="array" ref="R463">IF(DB_DI[[#This Row],[ALM CONFIG]]=$AH$15,INDEX(DB_ALM[],DB_DI[[#This Row],[ALM ID]]+1,8),"")</f>
        <v/>
      </c>
    </row>
    <row r="464" spans="1:18" x14ac:dyDescent="0.25">
      <c r="A464" s="1">
        <v>450</v>
      </c>
      <c r="B464" s="1">
        <v>2</v>
      </c>
      <c r="C464" s="1" t="str">
        <f>INDEX(DB_DI_SYS_NAMES[],15,2)</f>
        <v>EXC</v>
      </c>
      <c r="D464" s="3" t="s">
        <v>381</v>
      </c>
      <c r="E464" s="3" t="s">
        <v>6511</v>
      </c>
      <c r="F464" s="3" t="s">
        <v>6517</v>
      </c>
      <c r="G464" s="3"/>
      <c r="I464" s="1" t="b">
        <v>1</v>
      </c>
      <c r="J464" s="1" t="s">
        <v>6334</v>
      </c>
      <c r="K464" s="1">
        <v>6</v>
      </c>
      <c r="L464" s="1" t="s">
        <v>89</v>
      </c>
      <c r="M464" s="1" t="s">
        <v>97</v>
      </c>
      <c r="N464" s="1" t="b">
        <v>0</v>
      </c>
      <c r="O464" s="1" t="b">
        <v>0</v>
      </c>
      <c r="P464" s="1">
        <v>-1</v>
      </c>
      <c r="Q464" s="1" t="str" cm="1">
        <f t="array" ref="Q464">IF(DB_DI[[#This Row],[ALM CONFIG]]=$AH$15,INDEX(DB_ALM[],DB_DI[[#This Row],[ALM ID]]+1,7),"")</f>
        <v/>
      </c>
      <c r="R464" s="1" t="str" cm="1">
        <f t="array" ref="R464">IF(DB_DI[[#This Row],[ALM CONFIG]]=$AH$15,INDEX(DB_ALM[],DB_DI[[#This Row],[ALM ID]]+1,8),"")</f>
        <v/>
      </c>
    </row>
    <row r="465" spans="1:18" x14ac:dyDescent="0.25">
      <c r="A465" s="1">
        <v>451</v>
      </c>
      <c r="B465" s="1">
        <v>3</v>
      </c>
      <c r="C465" s="1" t="str">
        <f>INDEX(DB_DI_SYS_NAMES[],15,2)</f>
        <v>EXC</v>
      </c>
      <c r="D465" s="3" t="s">
        <v>1948</v>
      </c>
      <c r="E465" s="10" t="s">
        <v>6511</v>
      </c>
      <c r="F465" s="3" t="s">
        <v>6531</v>
      </c>
      <c r="G465" s="3"/>
      <c r="I465" s="1" t="b">
        <v>1</v>
      </c>
      <c r="J465" s="1" t="s">
        <v>6338</v>
      </c>
      <c r="K465" s="1">
        <v>0</v>
      </c>
      <c r="L465" s="1" t="s">
        <v>89</v>
      </c>
      <c r="M465" s="1" t="s">
        <v>90</v>
      </c>
      <c r="N465" s="1" t="b">
        <v>1</v>
      </c>
      <c r="O465" s="1" t="b">
        <v>0</v>
      </c>
      <c r="P465" s="1">
        <v>-1</v>
      </c>
      <c r="Q465" s="1" t="e" cm="1" vm="1">
        <f t="array" aca="1" ref="Q465" ca="1">IF(DB_DI[[#This Row],[ALM CONFIG]]=$AH$15,INDEX(DB_ALM[],DB_DI[[#This Row],[ALM ID]]+1,7),"")</f>
        <v>#VALUE!</v>
      </c>
      <c r="R465" s="1" t="e" cm="1" vm="1">
        <f t="array" aca="1" ref="R465" ca="1">IF(DB_DI[[#This Row],[ALM CONFIG]]=$AH$15,INDEX(DB_ALM[],DB_DI[[#This Row],[ALM ID]]+1,8),"")</f>
        <v>#VALUE!</v>
      </c>
    </row>
    <row r="466" spans="1:18" x14ac:dyDescent="0.25">
      <c r="A466" s="1">
        <v>452</v>
      </c>
      <c r="B466" s="1">
        <v>4</v>
      </c>
      <c r="C466" s="1" t="str">
        <f>INDEX(DB_DI_SYS_NAMES[],15,2)</f>
        <v>EXC</v>
      </c>
      <c r="D466" s="3" t="s">
        <v>4871</v>
      </c>
      <c r="E466" s="10" t="s">
        <v>6511</v>
      </c>
      <c r="F466" s="3" t="s">
        <v>6540</v>
      </c>
      <c r="G466" s="3"/>
      <c r="I466" s="1" t="b">
        <v>1</v>
      </c>
      <c r="J466" s="1" t="s">
        <v>6337</v>
      </c>
      <c r="K466" s="1">
        <v>6</v>
      </c>
      <c r="L466" s="1" t="s">
        <v>89</v>
      </c>
      <c r="M466" s="1" t="s">
        <v>90</v>
      </c>
      <c r="N466" s="1" t="b">
        <v>1</v>
      </c>
      <c r="O466" s="1" t="b">
        <v>0</v>
      </c>
      <c r="P466" s="1">
        <v>-1</v>
      </c>
      <c r="Q466" s="1" t="e" cm="1" vm="1">
        <f t="array" aca="1" ref="Q466" ca="1">IF(DB_DI[[#This Row],[ALM CONFIG]]=$AH$15,INDEX(DB_ALM[],DB_DI[[#This Row],[ALM ID]]+1,7),"")</f>
        <v>#VALUE!</v>
      </c>
      <c r="R466" s="1" t="e" cm="1" vm="1">
        <f t="array" aca="1" ref="R466" ca="1">IF(DB_DI[[#This Row],[ALM CONFIG]]=$AH$15,INDEX(DB_ALM[],DB_DI[[#This Row],[ALM ID]]+1,8),"")</f>
        <v>#VALUE!</v>
      </c>
    </row>
    <row r="467" spans="1:18" x14ac:dyDescent="0.25">
      <c r="A467" s="1">
        <v>453</v>
      </c>
      <c r="B467" s="1">
        <v>5</v>
      </c>
      <c r="C467" s="1" t="str">
        <f>INDEX(DB_DI_SYS_NAMES[],15,2)</f>
        <v>EXC</v>
      </c>
      <c r="D467" s="3" t="s">
        <v>4872</v>
      </c>
      <c r="E467" s="3"/>
      <c r="F467" s="3"/>
      <c r="G467" s="3"/>
      <c r="L467" s="1" t="s">
        <v>89</v>
      </c>
      <c r="M467" s="1" t="s">
        <v>90</v>
      </c>
      <c r="N467" s="1" t="b">
        <v>0</v>
      </c>
      <c r="O467" s="1" t="b">
        <v>0</v>
      </c>
      <c r="P467" s="1">
        <v>-1</v>
      </c>
      <c r="Q467" s="1" t="str" cm="1">
        <f t="array" ref="Q467">IF(DB_DI[[#This Row],[ALM CONFIG]]=$AH$15,INDEX(DB_ALM[],DB_DI[[#This Row],[ALM ID]]+1,7),"")</f>
        <v/>
      </c>
      <c r="R467" s="1" t="str" cm="1">
        <f t="array" ref="R467">IF(DB_DI[[#This Row],[ALM CONFIG]]=$AH$15,INDEX(DB_ALM[],DB_DI[[#This Row],[ALM ID]]+1,8),"")</f>
        <v/>
      </c>
    </row>
    <row r="468" spans="1:18" x14ac:dyDescent="0.25">
      <c r="A468" s="1">
        <v>454</v>
      </c>
      <c r="B468" s="1">
        <v>6</v>
      </c>
      <c r="C468" s="1" t="str">
        <f>INDEX(DB_DI_SYS_NAMES[],15,2)</f>
        <v>EXC</v>
      </c>
      <c r="D468" s="3" t="s">
        <v>385</v>
      </c>
      <c r="E468" s="3"/>
      <c r="F468" s="3"/>
      <c r="G468" s="3"/>
      <c r="L468" s="1" t="s">
        <v>89</v>
      </c>
      <c r="M468" s="1" t="s">
        <v>90</v>
      </c>
      <c r="N468" s="1" t="b">
        <v>0</v>
      </c>
      <c r="O468" s="1" t="b">
        <v>0</v>
      </c>
      <c r="P468" s="1">
        <v>-1</v>
      </c>
      <c r="Q468" s="1" t="str" cm="1">
        <f t="array" ref="Q468">IF(DB_DI[[#This Row],[ALM CONFIG]]=$AH$15,INDEX(DB_ALM[],DB_DI[[#This Row],[ALM ID]]+1,7),"")</f>
        <v/>
      </c>
      <c r="R468" s="1" t="str" cm="1">
        <f t="array" ref="R468">IF(DB_DI[[#This Row],[ALM CONFIG]]=$AH$15,INDEX(DB_ALM[],DB_DI[[#This Row],[ALM ID]]+1,8),"")</f>
        <v/>
      </c>
    </row>
    <row r="469" spans="1:18" x14ac:dyDescent="0.25">
      <c r="A469" s="1">
        <v>455</v>
      </c>
      <c r="B469" s="1">
        <v>7</v>
      </c>
      <c r="C469" s="1" t="str">
        <f>INDEX(DB_DI_SYS_NAMES[],15,2)</f>
        <v>EXC</v>
      </c>
      <c r="D469" s="3" t="s">
        <v>387</v>
      </c>
      <c r="E469" s="3"/>
      <c r="F469" s="3"/>
      <c r="G469" s="3"/>
      <c r="L469" s="1" t="s">
        <v>89</v>
      </c>
      <c r="M469" s="1" t="s">
        <v>90</v>
      </c>
      <c r="N469" s="1" t="b">
        <v>0</v>
      </c>
      <c r="O469" s="1" t="b">
        <v>0</v>
      </c>
      <c r="P469" s="1">
        <v>-1</v>
      </c>
      <c r="Q469" s="1" t="str" cm="1">
        <f t="array" ref="Q469">IF(DB_DI[[#This Row],[ALM CONFIG]]=$AH$15,INDEX(DB_ALM[],DB_DI[[#This Row],[ALM ID]]+1,7),"")</f>
        <v/>
      </c>
      <c r="R469" s="1" t="str" cm="1">
        <f t="array" ref="R469">IF(DB_DI[[#This Row],[ALM CONFIG]]=$AH$15,INDEX(DB_ALM[],DB_DI[[#This Row],[ALM ID]]+1,8),"")</f>
        <v/>
      </c>
    </row>
    <row r="470" spans="1:18" x14ac:dyDescent="0.25">
      <c r="A470" s="1">
        <v>456</v>
      </c>
      <c r="B470" s="1">
        <v>8</v>
      </c>
      <c r="C470" s="1" t="str">
        <f>INDEX(DB_DI_SYS_NAMES[],15,2)</f>
        <v>EXC</v>
      </c>
      <c r="D470" s="3" t="s">
        <v>389</v>
      </c>
      <c r="E470" s="3" t="s">
        <v>6563</v>
      </c>
      <c r="F470" s="3" t="s">
        <v>6583</v>
      </c>
      <c r="G470" s="3"/>
      <c r="L470" s="1" t="s">
        <v>90</v>
      </c>
      <c r="M470" s="1" t="s">
        <v>97</v>
      </c>
      <c r="N470" s="1" t="b">
        <v>1</v>
      </c>
      <c r="O470" s="1" t="b">
        <v>1</v>
      </c>
      <c r="P470" s="1">
        <v>-1</v>
      </c>
      <c r="Q470" s="1" t="e" cm="1" vm="1">
        <f t="array" aca="1" ref="Q470" ca="1">IF(DB_DI[[#This Row],[ALM CONFIG]]=$AH$15,INDEX(DB_ALM[],DB_DI[[#This Row],[ALM ID]]+1,7),"")</f>
        <v>#VALUE!</v>
      </c>
      <c r="R470" s="1" t="e" cm="1" vm="1">
        <f t="array" aca="1" ref="R470" ca="1">IF(DB_DI[[#This Row],[ALM CONFIG]]=$AH$15,INDEX(DB_ALM[],DB_DI[[#This Row],[ALM ID]]+1,8),"")</f>
        <v>#VALUE!</v>
      </c>
    </row>
    <row r="471" spans="1:18" x14ac:dyDescent="0.25">
      <c r="A471" s="1">
        <v>457</v>
      </c>
      <c r="B471" s="1">
        <v>9</v>
      </c>
      <c r="C471" s="1" t="str">
        <f>INDEX(DB_DI_SYS_NAMES[],15,2)</f>
        <v>EXC</v>
      </c>
      <c r="D471" s="3" t="s">
        <v>390</v>
      </c>
      <c r="E471" s="10" t="s">
        <v>6511</v>
      </c>
      <c r="F471" s="3" t="s">
        <v>6530</v>
      </c>
      <c r="G471" s="3"/>
      <c r="I471" s="1" t="b">
        <v>1</v>
      </c>
      <c r="J471" s="1" t="s">
        <v>6337</v>
      </c>
      <c r="K471" s="1">
        <v>15</v>
      </c>
      <c r="L471" s="1" t="s">
        <v>90</v>
      </c>
      <c r="M471" s="1" t="s">
        <v>97</v>
      </c>
      <c r="N471" s="1" t="b">
        <v>0</v>
      </c>
      <c r="O471" s="1" t="b">
        <v>0</v>
      </c>
      <c r="P471" s="1">
        <v>-1</v>
      </c>
      <c r="Q471" s="1" t="str" cm="1">
        <f t="array" ref="Q471">IF(DB_DI[[#This Row],[ALM CONFIG]]=$AH$15,INDEX(DB_ALM[],DB_DI[[#This Row],[ALM ID]]+1,7),"")</f>
        <v/>
      </c>
      <c r="R471" s="1" t="str" cm="1">
        <f t="array" ref="R471">IF(DB_DI[[#This Row],[ALM CONFIG]]=$AH$15,INDEX(DB_ALM[],DB_DI[[#This Row],[ALM ID]]+1,8),"")</f>
        <v/>
      </c>
    </row>
    <row r="472" spans="1:18" x14ac:dyDescent="0.25">
      <c r="A472" s="1">
        <v>458</v>
      </c>
      <c r="B472" s="1">
        <v>10</v>
      </c>
      <c r="C472" s="1" t="str">
        <f>INDEX(DB_DI_SYS_NAMES[],15,2)</f>
        <v>EXC</v>
      </c>
      <c r="D472" s="3" t="s">
        <v>392</v>
      </c>
      <c r="E472" s="3" t="s">
        <v>4906</v>
      </c>
      <c r="F472" s="3" t="s">
        <v>4932</v>
      </c>
      <c r="G472" s="3"/>
      <c r="L472" s="1" t="s">
        <v>90</v>
      </c>
      <c r="M472" s="1" t="s">
        <v>97</v>
      </c>
      <c r="N472" s="1" t="b">
        <v>0</v>
      </c>
      <c r="O472" s="1" t="b">
        <v>0</v>
      </c>
      <c r="P472" s="1">
        <v>-1</v>
      </c>
      <c r="Q472" s="1" t="str" cm="1">
        <f t="array" ref="Q472">IF(DB_DI[[#This Row],[ALM CONFIG]]=$AH$15,INDEX(DB_ALM[],DB_DI[[#This Row],[ALM ID]]+1,7),"")</f>
        <v/>
      </c>
      <c r="R472" s="1" t="str" cm="1">
        <f t="array" ref="R472">IF(DB_DI[[#This Row],[ALM CONFIG]]=$AH$15,INDEX(DB_ALM[],DB_DI[[#This Row],[ALM ID]]+1,8),"")</f>
        <v/>
      </c>
    </row>
    <row r="473" spans="1:18" x14ac:dyDescent="0.25">
      <c r="A473" s="1">
        <v>459</v>
      </c>
      <c r="B473" s="1">
        <v>11</v>
      </c>
      <c r="C473" s="1" t="str">
        <f>INDEX(DB_DI_SYS_NAMES[],15,2)</f>
        <v>EXC</v>
      </c>
      <c r="D473" s="3" t="s">
        <v>394</v>
      </c>
      <c r="E473" s="10" t="s">
        <v>6511</v>
      </c>
      <c r="F473" s="3" t="s">
        <v>6532</v>
      </c>
      <c r="G473" s="3"/>
      <c r="L473" s="1" t="s">
        <v>89</v>
      </c>
      <c r="M473" s="1" t="s">
        <v>97</v>
      </c>
      <c r="N473" s="1" t="b">
        <v>0</v>
      </c>
      <c r="O473" s="1" t="b">
        <v>0</v>
      </c>
      <c r="P473" s="1">
        <v>-1</v>
      </c>
      <c r="Q473" s="1" t="str" cm="1">
        <f t="array" ref="Q473">IF(DB_DI[[#This Row],[ALM CONFIG]]=$AH$15,INDEX(DB_ALM[],DB_DI[[#This Row],[ALM ID]]+1,7),"")</f>
        <v/>
      </c>
      <c r="R473" s="1" t="str" cm="1">
        <f t="array" ref="R473">IF(DB_DI[[#This Row],[ALM CONFIG]]=$AH$15,INDEX(DB_ALM[],DB_DI[[#This Row],[ALM ID]]+1,8),"")</f>
        <v/>
      </c>
    </row>
    <row r="474" spans="1:18" x14ac:dyDescent="0.25">
      <c r="A474" s="1">
        <v>460</v>
      </c>
      <c r="B474" s="1">
        <v>12</v>
      </c>
      <c r="C474" s="1" t="str">
        <f>INDEX(DB_DI_SYS_NAMES[],15,2)</f>
        <v>EXC</v>
      </c>
      <c r="D474" s="3" t="s">
        <v>396</v>
      </c>
      <c r="E474" s="10" t="s">
        <v>6511</v>
      </c>
      <c r="F474" s="3" t="s">
        <v>6533</v>
      </c>
      <c r="G474" s="3"/>
      <c r="I474" s="1" t="b">
        <v>1</v>
      </c>
      <c r="J474" s="1" t="s">
        <v>6337</v>
      </c>
      <c r="K474" s="1">
        <v>5</v>
      </c>
      <c r="L474" s="1" t="s">
        <v>89</v>
      </c>
      <c r="M474" s="1" t="s">
        <v>97</v>
      </c>
      <c r="N474" s="1" t="b">
        <v>0</v>
      </c>
      <c r="O474" s="1" t="b">
        <v>0</v>
      </c>
      <c r="P474" s="1">
        <v>-1</v>
      </c>
      <c r="Q474" s="1" t="str" cm="1">
        <f t="array" ref="Q474">IF(DB_DI[[#This Row],[ALM CONFIG]]=$AH$15,INDEX(DB_ALM[],DB_DI[[#This Row],[ALM ID]]+1,7),"")</f>
        <v/>
      </c>
      <c r="R474" s="1" t="str" cm="1">
        <f t="array" ref="R474">IF(DB_DI[[#This Row],[ALM CONFIG]]=$AH$15,INDEX(DB_ALM[],DB_DI[[#This Row],[ALM ID]]+1,8),"")</f>
        <v/>
      </c>
    </row>
    <row r="475" spans="1:18" x14ac:dyDescent="0.25">
      <c r="A475" s="1">
        <v>461</v>
      </c>
      <c r="B475" s="1">
        <v>13</v>
      </c>
      <c r="C475" s="1" t="str">
        <f>INDEX(DB_DI_SYS_NAMES[],15,2)</f>
        <v>EXC</v>
      </c>
      <c r="D475" s="3" t="s">
        <v>398</v>
      </c>
      <c r="E475" s="3"/>
      <c r="F475" s="3"/>
      <c r="G475" s="3"/>
      <c r="L475" s="1" t="s">
        <v>93</v>
      </c>
      <c r="M475" s="1" t="s">
        <v>93</v>
      </c>
      <c r="N475" s="1" t="b">
        <v>0</v>
      </c>
      <c r="O475" s="1" t="b">
        <v>0</v>
      </c>
      <c r="P475" s="1">
        <v>-1</v>
      </c>
      <c r="Q475" s="1" t="str" cm="1">
        <f t="array" ref="Q475">IF(DB_DI[[#This Row],[ALM CONFIG]]=$AH$15,INDEX(DB_ALM[],DB_DI[[#This Row],[ALM ID]]+1,7),"")</f>
        <v/>
      </c>
      <c r="R475" s="1" t="str" cm="1">
        <f t="array" ref="R475">IF(DB_DI[[#This Row],[ALM CONFIG]]=$AH$15,INDEX(DB_ALM[],DB_DI[[#This Row],[ALM ID]]+1,8),"")</f>
        <v/>
      </c>
    </row>
    <row r="476" spans="1:18" x14ac:dyDescent="0.25">
      <c r="A476" s="1">
        <v>462</v>
      </c>
      <c r="B476" s="1">
        <v>14</v>
      </c>
      <c r="C476" s="1" t="str">
        <f>INDEX(DB_DI_SYS_NAMES[],15,2)</f>
        <v>EXC</v>
      </c>
      <c r="D476" s="3" t="s">
        <v>4873</v>
      </c>
      <c r="E476" s="10"/>
      <c r="F476" s="3"/>
      <c r="G476" s="3"/>
      <c r="L476" s="1" t="s">
        <v>93</v>
      </c>
      <c r="M476" s="1" t="s">
        <v>93</v>
      </c>
      <c r="N476" s="1" t="b">
        <v>0</v>
      </c>
      <c r="O476" s="1" t="b">
        <v>0</v>
      </c>
      <c r="P476" s="1">
        <v>-1</v>
      </c>
      <c r="Q476" s="1" t="str" cm="1">
        <f t="array" ref="Q476">IF(DB_DI[[#This Row],[ALM CONFIG]]=$AH$15,INDEX(DB_ALM[],DB_DI[[#This Row],[ALM ID]]+1,7),"")</f>
        <v/>
      </c>
      <c r="R476" s="1" t="str" cm="1">
        <f t="array" ref="R476">IF(DB_DI[[#This Row],[ALM CONFIG]]=$AH$15,INDEX(DB_ALM[],DB_DI[[#This Row],[ALM ID]]+1,8),"")</f>
        <v/>
      </c>
    </row>
    <row r="477" spans="1:18" x14ac:dyDescent="0.25">
      <c r="A477" s="1">
        <v>463</v>
      </c>
      <c r="B477" s="1">
        <v>15</v>
      </c>
      <c r="C477" s="1" t="str">
        <f>INDEX(DB_DI_SYS_NAMES[],15,2)</f>
        <v>EXC</v>
      </c>
      <c r="D477" s="3" t="s">
        <v>4874</v>
      </c>
      <c r="E477" s="10" t="s">
        <v>6511</v>
      </c>
      <c r="F477" s="3" t="s">
        <v>6538</v>
      </c>
      <c r="G477" s="3"/>
      <c r="I477" s="1" t="b">
        <v>1</v>
      </c>
      <c r="J477" s="1" t="s">
        <v>6337</v>
      </c>
      <c r="K477" s="1">
        <v>3</v>
      </c>
      <c r="L477" s="1" t="s">
        <v>89</v>
      </c>
      <c r="M477" s="1" t="s">
        <v>97</v>
      </c>
      <c r="N477" s="1" t="b">
        <v>0</v>
      </c>
      <c r="O477" s="1" t="b">
        <v>0</v>
      </c>
      <c r="P477" s="1">
        <v>-1</v>
      </c>
      <c r="Q477" s="1" t="str" cm="1">
        <f t="array" ref="Q477">IF(DB_DI[[#This Row],[ALM CONFIG]]=$AH$15,INDEX(DB_ALM[],DB_DI[[#This Row],[ALM ID]]+1,7),"")</f>
        <v/>
      </c>
      <c r="R477" s="1" t="str" cm="1">
        <f t="array" ref="R477">IF(DB_DI[[#This Row],[ALM CONFIG]]=$AH$15,INDEX(DB_ALM[],DB_DI[[#This Row],[ALM ID]]+1,8),"")</f>
        <v/>
      </c>
    </row>
    <row r="478" spans="1:18" x14ac:dyDescent="0.25">
      <c r="A478" s="1">
        <v>464</v>
      </c>
      <c r="B478" s="1">
        <v>16</v>
      </c>
      <c r="C478" s="1" t="str">
        <f>INDEX(DB_DI_SYS_NAMES[],15,2)</f>
        <v>EXC</v>
      </c>
      <c r="D478" s="3" t="s">
        <v>4875</v>
      </c>
      <c r="E478" s="10" t="s">
        <v>6511</v>
      </c>
      <c r="F478" s="3" t="s">
        <v>6539</v>
      </c>
      <c r="G478" s="3"/>
      <c r="I478" s="1" t="b">
        <v>1</v>
      </c>
      <c r="J478" s="1" t="s">
        <v>6337</v>
      </c>
      <c r="K478" s="1">
        <v>10</v>
      </c>
      <c r="L478" s="1" t="s">
        <v>89</v>
      </c>
      <c r="M478" s="1" t="s">
        <v>97</v>
      </c>
      <c r="N478" s="1" t="b">
        <v>0</v>
      </c>
      <c r="O478" s="1" t="b">
        <v>0</v>
      </c>
      <c r="P478" s="1">
        <v>-1</v>
      </c>
      <c r="Q478" s="1" t="str" cm="1">
        <f t="array" ref="Q478">IF(DB_DI[[#This Row],[ALM CONFIG]]=$AH$15,INDEX(DB_ALM[],DB_DI[[#This Row],[ALM ID]]+1,7),"")</f>
        <v/>
      </c>
      <c r="R478" s="1" t="str" cm="1">
        <f t="array" ref="R478">IF(DB_DI[[#This Row],[ALM CONFIG]]=$AH$15,INDEX(DB_ALM[],DB_DI[[#This Row],[ALM ID]]+1,8),"")</f>
        <v/>
      </c>
    </row>
    <row r="479" spans="1:18" x14ac:dyDescent="0.25">
      <c r="A479" s="1">
        <v>465</v>
      </c>
      <c r="B479" s="1">
        <v>17</v>
      </c>
      <c r="C479" s="1" t="str">
        <f>INDEX(DB_DI_SYS_NAMES[],15,2)</f>
        <v>EXC</v>
      </c>
      <c r="D479" s="3" t="s">
        <v>6497</v>
      </c>
      <c r="E479" s="10" t="s">
        <v>6511</v>
      </c>
      <c r="F479" s="3" t="s">
        <v>6535</v>
      </c>
      <c r="G479" s="3"/>
      <c r="I479" s="1" t="b">
        <v>1</v>
      </c>
      <c r="J479" s="1" t="s">
        <v>6337</v>
      </c>
      <c r="K479" s="1">
        <v>2</v>
      </c>
      <c r="L479" s="1" t="s">
        <v>89</v>
      </c>
      <c r="M479" s="1" t="s">
        <v>97</v>
      </c>
      <c r="N479" s="1" t="b">
        <v>0</v>
      </c>
      <c r="O479" s="1" t="b">
        <v>0</v>
      </c>
      <c r="P479" s="1">
        <v>-1</v>
      </c>
      <c r="Q479" s="1" t="str" cm="1">
        <f t="array" ref="Q479">IF(DB_DI[[#This Row],[ALM CONFIG]]=$AH$15,INDEX(DB_ALM[],DB_DI[[#This Row],[ALM ID]]+1,7),"")</f>
        <v/>
      </c>
      <c r="R479" s="1" t="str" cm="1">
        <f t="array" ref="R479">IF(DB_DI[[#This Row],[ALM CONFIG]]=$AH$15,INDEX(DB_ALM[],DB_DI[[#This Row],[ALM ID]]+1,8),"")</f>
        <v/>
      </c>
    </row>
    <row r="480" spans="1:18" x14ac:dyDescent="0.25">
      <c r="A480" s="1">
        <v>466</v>
      </c>
      <c r="B480" s="1">
        <v>18</v>
      </c>
      <c r="C480" s="1" t="str">
        <f>INDEX(DB_DI_SYS_NAMES[],15,2)</f>
        <v>EXC</v>
      </c>
      <c r="D480" s="3" t="s">
        <v>6498</v>
      </c>
      <c r="E480" s="10" t="s">
        <v>6511</v>
      </c>
      <c r="F480" s="3" t="s">
        <v>6534</v>
      </c>
      <c r="G480" s="3"/>
      <c r="I480" s="1" t="b">
        <v>1</v>
      </c>
      <c r="J480" s="1" t="s">
        <v>6337</v>
      </c>
      <c r="K480" s="1">
        <v>7</v>
      </c>
      <c r="L480" s="1" t="s">
        <v>89</v>
      </c>
      <c r="M480" s="1" t="s">
        <v>97</v>
      </c>
      <c r="N480" s="1" t="b">
        <v>0</v>
      </c>
      <c r="O480" s="1" t="b">
        <v>0</v>
      </c>
      <c r="P480" s="1">
        <v>-1</v>
      </c>
      <c r="Q480" s="1" t="str" cm="1">
        <f t="array" ref="Q480">IF(DB_DI[[#This Row],[ALM CONFIG]]=$AH$15,INDEX(DB_ALM[],DB_DI[[#This Row],[ALM ID]]+1,7),"")</f>
        <v/>
      </c>
      <c r="R480" s="1" t="str" cm="1">
        <f t="array" ref="R480">IF(DB_DI[[#This Row],[ALM CONFIG]]=$AH$15,INDEX(DB_ALM[],DB_DI[[#This Row],[ALM ID]]+1,8),"")</f>
        <v/>
      </c>
    </row>
    <row r="481" spans="1:18" x14ac:dyDescent="0.25">
      <c r="A481" s="1">
        <v>467</v>
      </c>
      <c r="B481" s="1">
        <v>19</v>
      </c>
      <c r="C481" s="1" t="str">
        <f>INDEX(DB_DI_SYS_NAMES[],15,2)</f>
        <v>EXC</v>
      </c>
      <c r="D481" s="3" t="s">
        <v>6499</v>
      </c>
      <c r="E481" s="10" t="s">
        <v>6511</v>
      </c>
      <c r="F481" s="3" t="s">
        <v>6536</v>
      </c>
      <c r="G481" s="3"/>
      <c r="L481" s="1" t="s">
        <v>89</v>
      </c>
      <c r="M481" s="1" t="s">
        <v>97</v>
      </c>
      <c r="N481" s="1" t="b">
        <v>0</v>
      </c>
      <c r="O481" s="1" t="b">
        <v>0</v>
      </c>
      <c r="P481" s="1">
        <v>-1</v>
      </c>
      <c r="Q481" s="1" t="str" cm="1">
        <f t="array" ref="Q481">IF(DB_DI[[#This Row],[ALM CONFIG]]=$AH$15,INDEX(DB_ALM[],DB_DI[[#This Row],[ALM ID]]+1,7),"")</f>
        <v/>
      </c>
      <c r="R481" s="1" t="str" cm="1">
        <f t="array" ref="R481">IF(DB_DI[[#This Row],[ALM CONFIG]]=$AH$15,INDEX(DB_ALM[],DB_DI[[#This Row],[ALM ID]]+1,8),"")</f>
        <v/>
      </c>
    </row>
    <row r="482" spans="1:18" x14ac:dyDescent="0.25">
      <c r="A482" s="1">
        <v>468</v>
      </c>
      <c r="B482" s="1">
        <v>20</v>
      </c>
      <c r="C482" s="1" t="str">
        <f>INDEX(DB_DI_SYS_NAMES[],15,2)</f>
        <v>EXC</v>
      </c>
      <c r="D482" s="3" t="s">
        <v>407</v>
      </c>
      <c r="E482" s="3"/>
      <c r="F482" s="3"/>
      <c r="G482" s="3"/>
      <c r="L482" s="1" t="s">
        <v>93</v>
      </c>
      <c r="M482" s="1" t="s">
        <v>93</v>
      </c>
      <c r="N482" s="1" t="b">
        <v>0</v>
      </c>
      <c r="O482" s="1" t="b">
        <v>0</v>
      </c>
      <c r="P482" s="1">
        <v>-1</v>
      </c>
      <c r="Q482" s="1" t="str" cm="1">
        <f t="array" ref="Q482">IF(DB_DI[[#This Row],[ALM CONFIG]]=$AH$15,INDEX(DB_ALM[],DB_DI[[#This Row],[ALM ID]]+1,7),"")</f>
        <v/>
      </c>
      <c r="R482" s="1" t="str" cm="1">
        <f t="array" ref="R482">IF(DB_DI[[#This Row],[ALM CONFIG]]=$AH$15,INDEX(DB_ALM[],DB_DI[[#This Row],[ALM ID]]+1,8),"")</f>
        <v/>
      </c>
    </row>
    <row r="483" spans="1:18" x14ac:dyDescent="0.25">
      <c r="A483" s="1">
        <v>469</v>
      </c>
      <c r="B483" s="1">
        <v>21</v>
      </c>
      <c r="C483" s="1" t="str">
        <f>INDEX(DB_DI_SYS_NAMES[],15,2)</f>
        <v>EXC</v>
      </c>
      <c r="D483" s="3" t="s">
        <v>408</v>
      </c>
      <c r="E483" s="3"/>
      <c r="F483" s="3"/>
      <c r="G483" s="3"/>
      <c r="L483" s="1" t="s">
        <v>93</v>
      </c>
      <c r="M483" s="1" t="s">
        <v>93</v>
      </c>
      <c r="N483" s="1" t="b">
        <v>0</v>
      </c>
      <c r="O483" s="1" t="b">
        <v>0</v>
      </c>
      <c r="P483" s="1">
        <v>-1</v>
      </c>
      <c r="Q483" s="1" t="str" cm="1">
        <f t="array" ref="Q483">IF(DB_DI[[#This Row],[ALM CONFIG]]=$AH$15,INDEX(DB_ALM[],DB_DI[[#This Row],[ALM ID]]+1,7),"")</f>
        <v/>
      </c>
      <c r="R483" s="1" t="str" cm="1">
        <f t="array" ref="R483">IF(DB_DI[[#This Row],[ALM CONFIG]]=$AH$15,INDEX(DB_ALM[],DB_DI[[#This Row],[ALM ID]]+1,8),"")</f>
        <v/>
      </c>
    </row>
    <row r="484" spans="1:18" x14ac:dyDescent="0.25">
      <c r="A484" s="1">
        <v>470</v>
      </c>
      <c r="B484" s="1">
        <v>22</v>
      </c>
      <c r="C484" s="1" t="str">
        <f>INDEX(DB_DI_SYS_NAMES[],15,2)</f>
        <v>EXC</v>
      </c>
      <c r="D484" s="3" t="s">
        <v>409</v>
      </c>
      <c r="E484" s="3"/>
      <c r="F484" s="3"/>
      <c r="G484" s="3"/>
      <c r="L484" s="1" t="s">
        <v>93</v>
      </c>
      <c r="M484" s="1" t="s">
        <v>93</v>
      </c>
      <c r="N484" s="1" t="b">
        <v>0</v>
      </c>
      <c r="O484" s="1" t="b">
        <v>0</v>
      </c>
      <c r="P484" s="1">
        <v>-1</v>
      </c>
      <c r="Q484" s="1" t="str" cm="1">
        <f t="array" ref="Q484">IF(DB_DI[[#This Row],[ALM CONFIG]]=$AH$15,INDEX(DB_ALM[],DB_DI[[#This Row],[ALM ID]]+1,7),"")</f>
        <v/>
      </c>
      <c r="R484" s="1" t="str" cm="1">
        <f t="array" ref="R484">IF(DB_DI[[#This Row],[ALM CONFIG]]=$AH$15,INDEX(DB_ALM[],DB_DI[[#This Row],[ALM ID]]+1,8),"")</f>
        <v/>
      </c>
    </row>
    <row r="485" spans="1:18" x14ac:dyDescent="0.25">
      <c r="A485" s="1">
        <v>471</v>
      </c>
      <c r="B485" s="1">
        <v>23</v>
      </c>
      <c r="C485" s="1" t="str">
        <f>INDEX(DB_DI_SYS_NAMES[],15,2)</f>
        <v>EXC</v>
      </c>
      <c r="D485" s="3" t="s">
        <v>410</v>
      </c>
      <c r="E485" s="3"/>
      <c r="F485" s="3"/>
      <c r="G485" s="3"/>
      <c r="L485" s="1" t="s">
        <v>93</v>
      </c>
      <c r="M485" s="1" t="s">
        <v>93</v>
      </c>
      <c r="N485" s="1" t="b">
        <v>0</v>
      </c>
      <c r="O485" s="1" t="b">
        <v>0</v>
      </c>
      <c r="P485" s="1">
        <v>-1</v>
      </c>
      <c r="Q485" s="1" t="str" cm="1">
        <f t="array" ref="Q485">IF(DB_DI[[#This Row],[ALM CONFIG]]=$AH$15,INDEX(DB_ALM[],DB_DI[[#This Row],[ALM ID]]+1,7),"")</f>
        <v/>
      </c>
      <c r="R485" s="1" t="str" cm="1">
        <f t="array" ref="R485">IF(DB_DI[[#This Row],[ALM CONFIG]]=$AH$15,INDEX(DB_ALM[],DB_DI[[#This Row],[ALM ID]]+1,8),"")</f>
        <v/>
      </c>
    </row>
    <row r="486" spans="1:18" x14ac:dyDescent="0.25">
      <c r="A486" s="1">
        <v>472</v>
      </c>
      <c r="B486" s="1">
        <v>24</v>
      </c>
      <c r="C486" s="1" t="str">
        <f>INDEX(DB_DI_SYS_NAMES[],15,2)</f>
        <v>EXC</v>
      </c>
      <c r="D486" s="3" t="s">
        <v>411</v>
      </c>
      <c r="E486" s="3"/>
      <c r="F486" s="3"/>
      <c r="G486" s="3"/>
      <c r="L486" s="1" t="s">
        <v>93</v>
      </c>
      <c r="M486" s="1" t="s">
        <v>93</v>
      </c>
      <c r="N486" s="1" t="b">
        <v>0</v>
      </c>
      <c r="O486" s="1" t="b">
        <v>0</v>
      </c>
      <c r="P486" s="1">
        <v>-1</v>
      </c>
      <c r="Q486" s="1" t="str" cm="1">
        <f t="array" ref="Q486">IF(DB_DI[[#This Row],[ALM CONFIG]]=$AH$15,INDEX(DB_ALM[],DB_DI[[#This Row],[ALM ID]]+1,7),"")</f>
        <v/>
      </c>
      <c r="R486" s="1" t="str" cm="1">
        <f t="array" ref="R486">IF(DB_DI[[#This Row],[ALM CONFIG]]=$AH$15,INDEX(DB_ALM[],DB_DI[[#This Row],[ALM ID]]+1,8),"")</f>
        <v/>
      </c>
    </row>
    <row r="487" spans="1:18" x14ac:dyDescent="0.25">
      <c r="A487" s="1">
        <v>473</v>
      </c>
      <c r="B487" s="1">
        <v>25</v>
      </c>
      <c r="C487" s="1" t="str">
        <f>INDEX(DB_DI_SYS_NAMES[],15,2)</f>
        <v>EXC</v>
      </c>
      <c r="D487" s="3" t="s">
        <v>412</v>
      </c>
      <c r="E487" s="3"/>
      <c r="F487" s="3"/>
      <c r="G487" s="3"/>
      <c r="L487" s="1" t="s">
        <v>93</v>
      </c>
      <c r="M487" s="1" t="s">
        <v>93</v>
      </c>
      <c r="N487" s="1" t="b">
        <v>0</v>
      </c>
      <c r="O487" s="1" t="b">
        <v>0</v>
      </c>
      <c r="P487" s="1">
        <v>-1</v>
      </c>
      <c r="Q487" s="1" t="str" cm="1">
        <f t="array" ref="Q487">IF(DB_DI[[#This Row],[ALM CONFIG]]=$AH$15,INDEX(DB_ALM[],DB_DI[[#This Row],[ALM ID]]+1,7),"")</f>
        <v/>
      </c>
      <c r="R487" s="1" t="str" cm="1">
        <f t="array" ref="R487">IF(DB_DI[[#This Row],[ALM CONFIG]]=$AH$15,INDEX(DB_ALM[],DB_DI[[#This Row],[ALM ID]]+1,8),"")</f>
        <v/>
      </c>
    </row>
    <row r="488" spans="1:18" x14ac:dyDescent="0.25">
      <c r="A488" s="1">
        <v>474</v>
      </c>
      <c r="B488" s="1">
        <v>26</v>
      </c>
      <c r="C488" s="1" t="str">
        <f>INDEX(DB_DI_SYS_NAMES[],15,2)</f>
        <v>EXC</v>
      </c>
      <c r="D488" s="3" t="s">
        <v>413</v>
      </c>
      <c r="E488" s="3"/>
      <c r="F488" s="3"/>
      <c r="G488" s="3"/>
      <c r="L488" s="1" t="s">
        <v>93</v>
      </c>
      <c r="M488" s="1" t="s">
        <v>93</v>
      </c>
      <c r="N488" s="1" t="b">
        <v>0</v>
      </c>
      <c r="O488" s="1" t="b">
        <v>0</v>
      </c>
      <c r="P488" s="1">
        <v>-1</v>
      </c>
      <c r="Q488" s="1" t="str" cm="1">
        <f t="array" ref="Q488">IF(DB_DI[[#This Row],[ALM CONFIG]]=$AH$15,INDEX(DB_ALM[],DB_DI[[#This Row],[ALM ID]]+1,7),"")</f>
        <v/>
      </c>
      <c r="R488" s="1" t="str" cm="1">
        <f t="array" ref="R488">IF(DB_DI[[#This Row],[ALM CONFIG]]=$AH$15,INDEX(DB_ALM[],DB_DI[[#This Row],[ALM ID]]+1,8),"")</f>
        <v/>
      </c>
    </row>
    <row r="489" spans="1:18" x14ac:dyDescent="0.25">
      <c r="A489" s="1">
        <v>475</v>
      </c>
      <c r="B489" s="1">
        <v>27</v>
      </c>
      <c r="C489" s="1" t="str">
        <f>INDEX(DB_DI_SYS_NAMES[],15,2)</f>
        <v>EXC</v>
      </c>
      <c r="D489" s="3" t="s">
        <v>414</v>
      </c>
      <c r="E489" s="3"/>
      <c r="F489" s="3"/>
      <c r="G489" s="3"/>
      <c r="L489" s="1" t="s">
        <v>93</v>
      </c>
      <c r="M489" s="1" t="s">
        <v>93</v>
      </c>
      <c r="N489" s="1" t="b">
        <v>0</v>
      </c>
      <c r="O489" s="1" t="b">
        <v>0</v>
      </c>
      <c r="P489" s="1">
        <v>-1</v>
      </c>
      <c r="Q489" s="1" t="str" cm="1">
        <f t="array" ref="Q489">IF(DB_DI[[#This Row],[ALM CONFIG]]=$AH$15,INDEX(DB_ALM[],DB_DI[[#This Row],[ALM ID]]+1,7),"")</f>
        <v/>
      </c>
      <c r="R489" s="1" t="str" cm="1">
        <f t="array" ref="R489">IF(DB_DI[[#This Row],[ALM CONFIG]]=$AH$15,INDEX(DB_ALM[],DB_DI[[#This Row],[ALM ID]]+1,8),"")</f>
        <v/>
      </c>
    </row>
    <row r="490" spans="1:18" x14ac:dyDescent="0.25">
      <c r="A490" s="1">
        <v>476</v>
      </c>
      <c r="B490" s="1">
        <v>28</v>
      </c>
      <c r="C490" s="1" t="str">
        <f>INDEX(DB_DI_SYS_NAMES[],15,2)</f>
        <v>EXC</v>
      </c>
      <c r="D490" s="3" t="s">
        <v>415</v>
      </c>
      <c r="E490" s="3"/>
      <c r="F490" s="3"/>
      <c r="G490" s="3"/>
      <c r="L490" s="1" t="s">
        <v>93</v>
      </c>
      <c r="M490" s="1" t="s">
        <v>93</v>
      </c>
      <c r="N490" s="1" t="b">
        <v>0</v>
      </c>
      <c r="O490" s="1" t="b">
        <v>0</v>
      </c>
      <c r="P490" s="1">
        <v>-1</v>
      </c>
      <c r="Q490" s="1" t="str" cm="1">
        <f t="array" ref="Q490">IF(DB_DI[[#This Row],[ALM CONFIG]]=$AH$15,INDEX(DB_ALM[],DB_DI[[#This Row],[ALM ID]]+1,7),"")</f>
        <v/>
      </c>
      <c r="R490" s="1" t="str" cm="1">
        <f t="array" ref="R490">IF(DB_DI[[#This Row],[ALM CONFIG]]=$AH$15,INDEX(DB_ALM[],DB_DI[[#This Row],[ALM ID]]+1,8),"")</f>
        <v/>
      </c>
    </row>
    <row r="491" spans="1:18" x14ac:dyDescent="0.25">
      <c r="A491" s="1">
        <v>477</v>
      </c>
      <c r="B491" s="1">
        <v>29</v>
      </c>
      <c r="C491" s="1" t="str">
        <f>INDEX(DB_DI_SYS_NAMES[],15,2)</f>
        <v>EXC</v>
      </c>
      <c r="D491" s="3" t="s">
        <v>416</v>
      </c>
      <c r="E491" s="3"/>
      <c r="F491" s="3"/>
      <c r="G491" s="3"/>
      <c r="L491" s="1" t="s">
        <v>93</v>
      </c>
      <c r="M491" s="1" t="s">
        <v>93</v>
      </c>
      <c r="N491" s="1" t="b">
        <v>0</v>
      </c>
      <c r="O491" s="1" t="b">
        <v>0</v>
      </c>
      <c r="P491" s="1">
        <v>-1</v>
      </c>
      <c r="Q491" s="1" t="str" cm="1">
        <f t="array" ref="Q491">IF(DB_DI[[#This Row],[ALM CONFIG]]=$AH$15,INDEX(DB_ALM[],DB_DI[[#This Row],[ALM ID]]+1,7),"")</f>
        <v/>
      </c>
      <c r="R491" s="1" t="str" cm="1">
        <f t="array" ref="R491">IF(DB_DI[[#This Row],[ALM CONFIG]]=$AH$15,INDEX(DB_ALM[],DB_DI[[#This Row],[ALM ID]]+1,8),"")</f>
        <v/>
      </c>
    </row>
    <row r="492" spans="1:18" x14ac:dyDescent="0.25">
      <c r="A492" s="1">
        <v>478</v>
      </c>
      <c r="B492" s="1">
        <v>30</v>
      </c>
      <c r="C492" s="1" t="str">
        <f>INDEX(DB_DI_SYS_NAMES[],15,2)</f>
        <v>EXC</v>
      </c>
      <c r="D492" s="3" t="s">
        <v>417</v>
      </c>
      <c r="E492" s="3"/>
      <c r="F492" s="3"/>
      <c r="G492" s="3"/>
      <c r="L492" s="1" t="s">
        <v>93</v>
      </c>
      <c r="M492" s="1" t="s">
        <v>93</v>
      </c>
      <c r="N492" s="1" t="b">
        <v>0</v>
      </c>
      <c r="O492" s="1" t="b">
        <v>0</v>
      </c>
      <c r="P492" s="1">
        <v>-1</v>
      </c>
      <c r="Q492" s="1" t="str" cm="1">
        <f t="array" ref="Q492">IF(DB_DI[[#This Row],[ALM CONFIG]]=$AH$15,INDEX(DB_ALM[],DB_DI[[#This Row],[ALM ID]]+1,7),"")</f>
        <v/>
      </c>
      <c r="R492" s="1" t="str" cm="1">
        <f t="array" ref="R492">IF(DB_DI[[#This Row],[ALM CONFIG]]=$AH$15,INDEX(DB_ALM[],DB_DI[[#This Row],[ALM ID]]+1,8),"")</f>
        <v/>
      </c>
    </row>
    <row r="493" spans="1:18" s="5" customFormat="1" ht="15.75" thickBot="1" x14ac:dyDescent="0.3">
      <c r="A493" s="5">
        <v>479</v>
      </c>
      <c r="B493" s="5">
        <v>31</v>
      </c>
      <c r="C493" s="5" t="str">
        <f>INDEX(DB_DI_SYS_NAMES[],15,2)</f>
        <v>EXC</v>
      </c>
      <c r="D493" s="33" t="s">
        <v>418</v>
      </c>
      <c r="E493" s="33"/>
      <c r="F493" s="33"/>
      <c r="G493" s="33"/>
      <c r="L493" s="5" t="s">
        <v>93</v>
      </c>
      <c r="M493" s="5" t="s">
        <v>93</v>
      </c>
      <c r="N493" s="5" t="b">
        <v>0</v>
      </c>
      <c r="O493" s="5" t="b">
        <v>0</v>
      </c>
      <c r="P493" s="5">
        <v>-1</v>
      </c>
      <c r="Q493" s="5" t="str" cm="1">
        <f t="array" ref="Q493">IF(DB_DI[[#This Row],[ALM CONFIG]]=$AH$15,INDEX(DB_ALM[],DB_DI[[#This Row],[ALM ID]]+1,7),"")</f>
        <v/>
      </c>
      <c r="R493" s="5" t="str" cm="1">
        <f t="array" ref="R493">IF(DB_DI[[#This Row],[ALM CONFIG]]=$AH$15,INDEX(DB_ALM[],DB_DI[[#This Row],[ALM ID]]+1,8),"")</f>
        <v/>
      </c>
    </row>
    <row r="494" spans="1:18" s="5" customFormat="1" ht="15.75" thickBot="1" x14ac:dyDescent="0.3">
      <c r="A494" s="1">
        <v>480</v>
      </c>
      <c r="B494" s="1">
        <v>0</v>
      </c>
      <c r="C494" s="1" t="str">
        <f>INDEX(DB_DI_SYS_NAMES[],16,2)</f>
        <v>SN_LINE</v>
      </c>
      <c r="D494" s="3" t="s">
        <v>419</v>
      </c>
      <c r="E494" s="3" t="s">
        <v>5110</v>
      </c>
      <c r="F494" s="3" t="s">
        <v>5216</v>
      </c>
      <c r="G494" s="3"/>
      <c r="H494" s="50"/>
      <c r="I494" s="1"/>
      <c r="J494" s="1"/>
      <c r="K494" s="1"/>
      <c r="L494" s="1" t="s">
        <v>89</v>
      </c>
      <c r="M494" s="1" t="s">
        <v>97</v>
      </c>
      <c r="N494" s="1" t="b">
        <v>0</v>
      </c>
      <c r="O494" s="1" t="b">
        <v>0</v>
      </c>
      <c r="P494" s="1">
        <v>-1</v>
      </c>
      <c r="Q494" s="1" t="str" cm="1">
        <f t="array" ref="Q494">IF(DB_DI[[#This Row],[ALM CONFIG]]=$AH$15,INDEX(DB_ALM[],DB_DI[[#This Row],[ALM ID]]+1,7),"")</f>
        <v/>
      </c>
      <c r="R494" s="1" t="str" cm="1">
        <f t="array" ref="R494">IF(DB_DI[[#This Row],[ALM CONFIG]]=$AH$15,INDEX(DB_ALM[],DB_DI[[#This Row],[ALM ID]]+1,8),"")</f>
        <v/>
      </c>
    </row>
    <row r="495" spans="1:18" x14ac:dyDescent="0.25">
      <c r="A495" s="1">
        <v>481</v>
      </c>
      <c r="B495" s="1">
        <v>1</v>
      </c>
      <c r="C495" s="1" t="str">
        <f>INDEX(DB_DI_SYS_NAMES[],16,2)</f>
        <v>SN_LINE</v>
      </c>
      <c r="D495" s="3" t="s">
        <v>421</v>
      </c>
      <c r="E495" s="3" t="s">
        <v>5110</v>
      </c>
      <c r="F495" s="3" t="s">
        <v>5217</v>
      </c>
      <c r="G495" s="3"/>
      <c r="H495" s="50"/>
      <c r="L495" s="1" t="s">
        <v>89</v>
      </c>
      <c r="M495" s="1" t="s">
        <v>97</v>
      </c>
      <c r="N495" s="1" t="b">
        <v>0</v>
      </c>
      <c r="O495" s="1" t="b">
        <v>0</v>
      </c>
      <c r="P495" s="1">
        <v>-1</v>
      </c>
      <c r="Q495" s="1" t="str" cm="1">
        <f t="array" ref="Q495">IF(DB_DI[[#This Row],[ALM CONFIG]]=$AH$15,INDEX(DB_ALM[],DB_DI[[#This Row],[ALM ID]]+1,7),"")</f>
        <v/>
      </c>
      <c r="R495" s="1" t="str" cm="1">
        <f t="array" ref="R495">IF(DB_DI[[#This Row],[ALM CONFIG]]=$AH$15,INDEX(DB_ALM[],DB_DI[[#This Row],[ALM ID]]+1,8),"")</f>
        <v/>
      </c>
    </row>
    <row r="496" spans="1:18" x14ac:dyDescent="0.25">
      <c r="A496" s="1">
        <v>482</v>
      </c>
      <c r="B496" s="1">
        <v>2</v>
      </c>
      <c r="C496" s="1" t="str">
        <f>INDEX(DB_DI_SYS_NAMES[],16,2)</f>
        <v>SN_LINE</v>
      </c>
      <c r="D496" s="3" t="s">
        <v>423</v>
      </c>
      <c r="E496" s="3"/>
      <c r="F496" s="3"/>
      <c r="G496" s="3"/>
      <c r="L496" s="1" t="s">
        <v>93</v>
      </c>
      <c r="M496" s="1" t="s">
        <v>93</v>
      </c>
      <c r="N496" s="1" t="b">
        <v>0</v>
      </c>
      <c r="O496" s="1" t="b">
        <v>0</v>
      </c>
      <c r="P496" s="1">
        <v>-1</v>
      </c>
      <c r="Q496" s="1" t="str" cm="1">
        <f t="array" ref="Q496">IF(DB_DI[[#This Row],[ALM CONFIG]]=$AH$15,INDEX(DB_ALM[],DB_DI[[#This Row],[ALM ID]]+1,7),"")</f>
        <v/>
      </c>
      <c r="R496" s="1" t="str" cm="1">
        <f t="array" ref="R496">IF(DB_DI[[#This Row],[ALM CONFIG]]=$AH$15,INDEX(DB_ALM[],DB_DI[[#This Row],[ALM ID]]+1,8),"")</f>
        <v/>
      </c>
    </row>
    <row r="497" spans="1:18" x14ac:dyDescent="0.25">
      <c r="A497" s="1">
        <v>483</v>
      </c>
      <c r="B497" s="1">
        <v>3</v>
      </c>
      <c r="C497" t="str">
        <f>INDEX(DB_DI_SYS_NAMES[],16,2)</f>
        <v>SN_LINE</v>
      </c>
      <c r="D497" t="s">
        <v>424</v>
      </c>
      <c r="E497" t="s">
        <v>6113</v>
      </c>
      <c r="F497" t="s">
        <v>6136</v>
      </c>
      <c r="G497"/>
      <c r="H497" s="50"/>
      <c r="L497" s="1" t="s">
        <v>89</v>
      </c>
      <c r="M497" s="1" t="s">
        <v>97</v>
      </c>
      <c r="N497" s="1" t="b">
        <v>1</v>
      </c>
      <c r="O497" s="1" t="b">
        <v>0</v>
      </c>
      <c r="P497" s="1">
        <v>629</v>
      </c>
      <c r="Q497" s="1" t="str" cm="1">
        <f t="array" ref="Q497">IF(DB_DI[[#This Row],[ALM CONFIG]]=$AH$15,INDEX(DB_ALM[],DB_DI[[#This Row],[ALM ID]]+1,7),"")</f>
        <v/>
      </c>
      <c r="R497" s="1" t="str" cm="1">
        <f t="array" ref="R497">IF(DB_DI[[#This Row],[ALM CONFIG]]=$AH$15,INDEX(DB_ALM[],DB_DI[[#This Row],[ALM ID]]+1,8),"")</f>
        <v>Enable</v>
      </c>
    </row>
    <row r="498" spans="1:18" x14ac:dyDescent="0.25">
      <c r="A498" s="1">
        <v>484</v>
      </c>
      <c r="B498" s="1">
        <v>4</v>
      </c>
      <c r="C498" t="str">
        <f>INDEX(DB_DI_SYS_NAMES[],16,2)</f>
        <v>SN_LINE</v>
      </c>
      <c r="D498" t="s">
        <v>426</v>
      </c>
      <c r="E498" t="s">
        <v>6113</v>
      </c>
      <c r="F498" t="s">
        <v>6145</v>
      </c>
      <c r="G498"/>
      <c r="H498" s="50"/>
      <c r="L498" s="1" t="s">
        <v>89</v>
      </c>
      <c r="M498" s="1" t="s">
        <v>97</v>
      </c>
      <c r="N498" s="1" t="b">
        <v>1</v>
      </c>
      <c r="O498" s="1" t="b">
        <v>0</v>
      </c>
      <c r="P498" s="1">
        <v>579</v>
      </c>
      <c r="Q498" s="1" t="str" cm="1">
        <f t="array" ref="Q498">IF(DB_DI[[#This Row],[ALM CONFIG]]=$AH$15,INDEX(DB_ALM[],DB_DI[[#This Row],[ALM ID]]+1,7),"")</f>
        <v>Jordingsbryter (-Q3) - signaliseringsfeil</v>
      </c>
      <c r="R498" s="1" t="str" cm="1">
        <f t="array" ref="R498">IF(DB_DI[[#This Row],[ALM CONFIG]]=$AH$15,INDEX(DB_ALM[],DB_DI[[#This Row],[ALM ID]]+1,8),"")</f>
        <v>Enable</v>
      </c>
    </row>
    <row r="499" spans="1:18" x14ac:dyDescent="0.25">
      <c r="A499" s="1">
        <v>485</v>
      </c>
      <c r="B499" s="1">
        <v>5</v>
      </c>
      <c r="C499" t="str">
        <f>INDEX(DB_DI_SYS_NAMES[],16,2)</f>
        <v>SN_LINE</v>
      </c>
      <c r="D499" t="s">
        <v>428</v>
      </c>
      <c r="E499" t="s">
        <v>4909</v>
      </c>
      <c r="F499" t="s">
        <v>4936</v>
      </c>
      <c r="G499"/>
      <c r="H499" s="50"/>
      <c r="L499" s="1" t="s">
        <v>90</v>
      </c>
      <c r="M499" s="1" t="s">
        <v>97</v>
      </c>
      <c r="N499" s="1" t="b">
        <v>0</v>
      </c>
      <c r="O499" s="1" t="b">
        <v>0</v>
      </c>
      <c r="P499" s="1">
        <v>-1</v>
      </c>
      <c r="Q499" s="1" t="str" cm="1">
        <f t="array" ref="Q499">IF(DB_DI[[#This Row],[ALM CONFIG]]=$AH$15,INDEX(DB_ALM[],DB_DI[[#This Row],[ALM ID]]+1,7),"")</f>
        <v/>
      </c>
      <c r="R499" s="1" t="str" cm="1">
        <f t="array" ref="R499">IF(DB_DI[[#This Row],[ALM CONFIG]]=$AH$15,INDEX(DB_ALM[],DB_DI[[#This Row],[ALM ID]]+1,8),"")</f>
        <v/>
      </c>
    </row>
    <row r="500" spans="1:18" x14ac:dyDescent="0.25">
      <c r="A500" s="1">
        <v>486</v>
      </c>
      <c r="B500" s="1">
        <v>6</v>
      </c>
      <c r="C500" t="str">
        <f>INDEX(DB_DI_SYS_NAMES[],16,2)</f>
        <v>SN_LINE</v>
      </c>
      <c r="D500" t="s">
        <v>430</v>
      </c>
      <c r="E500"/>
      <c r="F500"/>
      <c r="G500"/>
      <c r="L500" s="1" t="s">
        <v>90</v>
      </c>
      <c r="M500" s="1" t="s">
        <v>97</v>
      </c>
      <c r="N500" s="1" t="b">
        <v>0</v>
      </c>
      <c r="O500" s="1" t="b">
        <v>0</v>
      </c>
      <c r="P500" s="1">
        <v>-1</v>
      </c>
      <c r="Q500" s="1" t="str" cm="1">
        <f t="array" ref="Q500">IF(DB_DI[[#This Row],[ALM CONFIG]]=$AH$15,INDEX(DB_ALM[],DB_DI[[#This Row],[ALM ID]]+1,7),"")</f>
        <v/>
      </c>
      <c r="R500" s="1" t="str" cm="1">
        <f t="array" ref="R500">IF(DB_DI[[#This Row],[ALM CONFIG]]=$AH$15,INDEX(DB_ALM[],DB_DI[[#This Row],[ALM ID]]+1,8),"")</f>
        <v/>
      </c>
    </row>
    <row r="501" spans="1:18" x14ac:dyDescent="0.25">
      <c r="A501" s="1">
        <v>487</v>
      </c>
      <c r="B501" s="1">
        <v>7</v>
      </c>
      <c r="C501" t="str">
        <f>INDEX(DB_DI_SYS_NAMES[],16,2)</f>
        <v>SN_LINE</v>
      </c>
      <c r="D501" t="s">
        <v>432</v>
      </c>
      <c r="E501" t="s">
        <v>6113</v>
      </c>
      <c r="F501" t="s">
        <v>6146</v>
      </c>
      <c r="G501"/>
      <c r="H501" s="50"/>
      <c r="L501" s="1" t="s">
        <v>89</v>
      </c>
      <c r="M501" s="1" t="s">
        <v>97</v>
      </c>
      <c r="N501" s="1" t="b">
        <v>1</v>
      </c>
      <c r="O501" s="1" t="b">
        <v>1</v>
      </c>
      <c r="P501" s="1">
        <v>584</v>
      </c>
      <c r="Q501" s="1" t="str" cm="1">
        <f t="array" ref="Q501">IF(DB_DI[[#This Row],[ALM CONFIG]]=$AH$15,INDEX(DB_ALM[],DB_DI[[#This Row],[ALM ID]]+1,7),"")</f>
        <v/>
      </c>
      <c r="R501" s="1" t="str" cm="1">
        <f t="array" ref="R501">IF(DB_DI[[#This Row],[ALM CONFIG]]=$AH$15,INDEX(DB_ALM[],DB_DI[[#This Row],[ALM ID]]+1,8),"")</f>
        <v>Enable</v>
      </c>
    </row>
    <row r="502" spans="1:18" x14ac:dyDescent="0.25">
      <c r="A502" s="1">
        <v>488</v>
      </c>
      <c r="B502" s="1">
        <v>8</v>
      </c>
      <c r="C502" t="str">
        <f>INDEX(DB_DI_SYS_NAMES[],16,2)</f>
        <v>SN_LINE</v>
      </c>
      <c r="D502" t="s">
        <v>434</v>
      </c>
      <c r="E502"/>
      <c r="F502"/>
      <c r="G502"/>
      <c r="L502" s="1" t="s">
        <v>93</v>
      </c>
      <c r="M502" s="1" t="s">
        <v>93</v>
      </c>
      <c r="N502" s="1" t="b">
        <v>0</v>
      </c>
      <c r="O502" s="1" t="b">
        <v>0</v>
      </c>
      <c r="P502" s="1">
        <v>-1</v>
      </c>
      <c r="Q502" s="1" t="str" cm="1">
        <f t="array" ref="Q502">IF(DB_DI[[#This Row],[ALM CONFIG]]=$AH$15,INDEX(DB_ALM[],DB_DI[[#This Row],[ALM ID]]+1,7),"")</f>
        <v/>
      </c>
      <c r="R502" s="1" t="str" cm="1">
        <f t="array" ref="R502">IF(DB_DI[[#This Row],[ALM CONFIG]]=$AH$15,INDEX(DB_ALM[],DB_DI[[#This Row],[ALM ID]]+1,8),"")</f>
        <v/>
      </c>
    </row>
    <row r="503" spans="1:18" x14ac:dyDescent="0.25">
      <c r="A503" s="1">
        <v>489</v>
      </c>
      <c r="B503" s="1">
        <v>9</v>
      </c>
      <c r="C503" t="str">
        <f>INDEX(DB_DI_SYS_NAMES[],16,2)</f>
        <v>SN_LINE</v>
      </c>
      <c r="D503" t="s">
        <v>435</v>
      </c>
      <c r="E503" t="s">
        <v>6113</v>
      </c>
      <c r="F503" t="s">
        <v>4937</v>
      </c>
      <c r="G503"/>
      <c r="L503" s="1" t="s">
        <v>89</v>
      </c>
      <c r="M503" s="1" t="s">
        <v>97</v>
      </c>
      <c r="N503" s="1" t="b">
        <v>1</v>
      </c>
      <c r="O503" s="1" t="b">
        <v>0</v>
      </c>
      <c r="P503" s="1">
        <v>621</v>
      </c>
      <c r="Q503" s="1" t="str" cm="1">
        <f t="array" ref="Q503">IF(DB_DI[[#This Row],[ALM CONFIG]]=$AH$15,INDEX(DB_ALM[],DB_DI[[#This Row],[ALM ID]]+1,7),"")</f>
        <v/>
      </c>
      <c r="R503" s="1" t="str" cm="1">
        <f t="array" ref="R503">IF(DB_DI[[#This Row],[ALM CONFIG]]=$AH$15,INDEX(DB_ALM[],DB_DI[[#This Row],[ALM ID]]+1,8),"")</f>
        <v>Enable</v>
      </c>
    </row>
    <row r="504" spans="1:18" x14ac:dyDescent="0.25">
      <c r="A504" s="1">
        <v>490</v>
      </c>
      <c r="B504" s="1">
        <v>10</v>
      </c>
      <c r="C504" t="str">
        <f>INDEX(DB_DI_SYS_NAMES[],16,2)</f>
        <v>SN_LINE</v>
      </c>
      <c r="D504" t="s">
        <v>437</v>
      </c>
      <c r="E504" t="s">
        <v>6113</v>
      </c>
      <c r="F504" t="s">
        <v>6147</v>
      </c>
      <c r="G504"/>
      <c r="H504" s="50"/>
      <c r="L504" s="1" t="s">
        <v>89</v>
      </c>
      <c r="M504" s="1" t="s">
        <v>97</v>
      </c>
      <c r="N504" s="1" t="b">
        <v>0</v>
      </c>
      <c r="O504" s="1" t="b">
        <v>0</v>
      </c>
      <c r="P504" s="1">
        <v>-1</v>
      </c>
      <c r="Q504" s="1" t="str" cm="1">
        <f t="array" ref="Q504">IF(DB_DI[[#This Row],[ALM CONFIG]]=$AH$15,INDEX(DB_ALM[],DB_DI[[#This Row],[ALM ID]]+1,7),"")</f>
        <v/>
      </c>
      <c r="R504" s="1" t="str" cm="1">
        <f t="array" ref="R504">IF(DB_DI[[#This Row],[ALM CONFIG]]=$AH$15,INDEX(DB_ALM[],DB_DI[[#This Row],[ALM ID]]+1,8),"")</f>
        <v/>
      </c>
    </row>
    <row r="505" spans="1:18" x14ac:dyDescent="0.25">
      <c r="A505" s="1">
        <v>491</v>
      </c>
      <c r="B505" s="1">
        <v>11</v>
      </c>
      <c r="C505" t="str">
        <f>INDEX(DB_DI_SYS_NAMES[],16,2)</f>
        <v>SN_LINE</v>
      </c>
      <c r="D505" t="s">
        <v>439</v>
      </c>
      <c r="E505" t="s">
        <v>6113</v>
      </c>
      <c r="F505" t="s">
        <v>6148</v>
      </c>
      <c r="G505"/>
      <c r="H505" s="50"/>
      <c r="L505" s="1" t="s">
        <v>89</v>
      </c>
      <c r="M505" s="1" t="s">
        <v>97</v>
      </c>
      <c r="N505" s="1" t="b">
        <v>1</v>
      </c>
      <c r="O505" s="1" t="b">
        <v>0</v>
      </c>
      <c r="P505" s="1">
        <v>612</v>
      </c>
      <c r="Q505" s="1" t="str" cm="1">
        <f t="array" ref="Q505">IF(DB_DI[[#This Row],[ALM CONFIG]]=$AH$15,INDEX(DB_ALM[],DB_DI[[#This Row],[ALM ID]]+1,7),"")</f>
        <v/>
      </c>
      <c r="R505" s="1" t="str" cm="1">
        <f t="array" ref="R505">IF(DB_DI[[#This Row],[ALM CONFIG]]=$AH$15,INDEX(DB_ALM[],DB_DI[[#This Row],[ALM ID]]+1,8),"")</f>
        <v>Enable</v>
      </c>
    </row>
    <row r="506" spans="1:18" x14ac:dyDescent="0.25">
      <c r="A506" s="1">
        <v>492</v>
      </c>
      <c r="B506" s="1">
        <v>12</v>
      </c>
      <c r="C506" t="str">
        <f>INDEX(DB_DI_SYS_NAMES[],16,2)</f>
        <v>SN_LINE</v>
      </c>
      <c r="D506" t="s">
        <v>441</v>
      </c>
      <c r="E506"/>
      <c r="F506"/>
      <c r="G506"/>
      <c r="L506" s="1" t="s">
        <v>93</v>
      </c>
      <c r="M506" s="1" t="s">
        <v>93</v>
      </c>
      <c r="N506" s="1" t="b">
        <v>0</v>
      </c>
      <c r="O506" s="1" t="b">
        <v>0</v>
      </c>
      <c r="P506" s="1">
        <v>-1</v>
      </c>
      <c r="Q506" s="1" t="str" cm="1">
        <f t="array" ref="Q506">IF(DB_DI[[#This Row],[ALM CONFIG]]=$AH$15,INDEX(DB_ALM[],DB_DI[[#This Row],[ALM ID]]+1,7),"")</f>
        <v/>
      </c>
      <c r="R506" s="1" t="str" cm="1">
        <f t="array" ref="R506">IF(DB_DI[[#This Row],[ALM CONFIG]]=$AH$15,INDEX(DB_ALM[],DB_DI[[#This Row],[ALM ID]]+1,8),"")</f>
        <v/>
      </c>
    </row>
    <row r="507" spans="1:18" x14ac:dyDescent="0.25">
      <c r="A507" s="1">
        <v>493</v>
      </c>
      <c r="B507" s="1">
        <v>13</v>
      </c>
      <c r="C507" t="str">
        <f>INDEX(DB_DI_SYS_NAMES[],16,2)</f>
        <v>SN_LINE</v>
      </c>
      <c r="D507" t="s">
        <v>442</v>
      </c>
      <c r="E507"/>
      <c r="F507"/>
      <c r="G507"/>
      <c r="L507" s="1" t="s">
        <v>93</v>
      </c>
      <c r="M507" s="1" t="s">
        <v>93</v>
      </c>
      <c r="N507" s="1" t="b">
        <v>0</v>
      </c>
      <c r="O507" s="1" t="b">
        <v>0</v>
      </c>
      <c r="P507" s="1">
        <v>-1</v>
      </c>
      <c r="Q507" s="1" t="str" cm="1">
        <f t="array" ref="Q507">IF(DB_DI[[#This Row],[ALM CONFIG]]=$AH$15,INDEX(DB_ALM[],DB_DI[[#This Row],[ALM ID]]+1,7),"")</f>
        <v/>
      </c>
      <c r="R507" s="1" t="str" cm="1">
        <f t="array" ref="R507">IF(DB_DI[[#This Row],[ALM CONFIG]]=$AH$15,INDEX(DB_ALM[],DB_DI[[#This Row],[ALM ID]]+1,8),"")</f>
        <v/>
      </c>
    </row>
    <row r="508" spans="1:18" x14ac:dyDescent="0.25">
      <c r="A508" s="1">
        <v>494</v>
      </c>
      <c r="B508" s="1">
        <v>14</v>
      </c>
      <c r="C508" t="str">
        <f>INDEX(DB_DI_SYS_NAMES[],16,2)</f>
        <v>SN_LINE</v>
      </c>
      <c r="D508" t="s">
        <v>443</v>
      </c>
      <c r="E508"/>
      <c r="F508" t="s">
        <v>445</v>
      </c>
      <c r="G508"/>
      <c r="H508" s="50"/>
      <c r="L508" s="1" t="s">
        <v>89</v>
      </c>
      <c r="M508" s="1" t="s">
        <v>90</v>
      </c>
      <c r="N508" s="1" t="b">
        <v>0</v>
      </c>
      <c r="O508" s="1" t="b">
        <v>0</v>
      </c>
      <c r="P508" s="1">
        <v>-1</v>
      </c>
      <c r="Q508" s="1" t="str" cm="1">
        <f t="array" ref="Q508">IF(DB_DI[[#This Row],[ALM CONFIG]]=$AH$15,INDEX(DB_ALM[],DB_DI[[#This Row],[ALM ID]]+1,7),"")</f>
        <v/>
      </c>
      <c r="R508" s="1" t="str" cm="1">
        <f t="array" ref="R508">IF(DB_DI[[#This Row],[ALM CONFIG]]=$AH$15,INDEX(DB_ALM[],DB_DI[[#This Row],[ALM ID]]+1,8),"")</f>
        <v/>
      </c>
    </row>
    <row r="509" spans="1:18" x14ac:dyDescent="0.25">
      <c r="A509" s="1">
        <v>495</v>
      </c>
      <c r="B509" s="1">
        <v>15</v>
      </c>
      <c r="C509" t="str">
        <f>INDEX(DB_DI_SYS_NAMES[],16,2)</f>
        <v>SN_LINE</v>
      </c>
      <c r="D509" t="s">
        <v>446</v>
      </c>
      <c r="E509"/>
      <c r="F509" t="s">
        <v>448</v>
      </c>
      <c r="G509"/>
      <c r="H509" s="50"/>
      <c r="L509" s="1" t="s">
        <v>90</v>
      </c>
      <c r="M509" s="1" t="s">
        <v>97</v>
      </c>
      <c r="N509" s="1" t="b">
        <v>0</v>
      </c>
      <c r="O509" s="1" t="b">
        <v>0</v>
      </c>
      <c r="P509" s="1">
        <v>-1</v>
      </c>
      <c r="Q509" s="1" t="str" cm="1">
        <f t="array" ref="Q509">IF(DB_DI[[#This Row],[ALM CONFIG]]=$AH$15,INDEX(DB_ALM[],DB_DI[[#This Row],[ALM ID]]+1,7),"")</f>
        <v/>
      </c>
      <c r="R509" s="1" t="str" cm="1">
        <f t="array" ref="R509">IF(DB_DI[[#This Row],[ALM CONFIG]]=$AH$15,INDEX(DB_ALM[],DB_DI[[#This Row],[ALM ID]]+1,8),"")</f>
        <v/>
      </c>
    </row>
    <row r="510" spans="1:18" x14ac:dyDescent="0.25">
      <c r="A510" s="1">
        <v>496</v>
      </c>
      <c r="B510" s="1">
        <v>16</v>
      </c>
      <c r="C510" t="str">
        <f>INDEX(DB_DI_SYS_NAMES[],16,2)</f>
        <v>SN_LINE</v>
      </c>
      <c r="D510" t="s">
        <v>449</v>
      </c>
      <c r="E510"/>
      <c r="F510" t="s">
        <v>450</v>
      </c>
      <c r="G510"/>
      <c r="L510" s="1" t="s">
        <v>93</v>
      </c>
      <c r="M510" s="1" t="s">
        <v>93</v>
      </c>
      <c r="N510" s="1" t="b">
        <v>0</v>
      </c>
      <c r="O510" s="1" t="b">
        <v>0</v>
      </c>
      <c r="P510" s="1">
        <v>-1</v>
      </c>
      <c r="Q510" s="1" t="str" cm="1">
        <f t="array" ref="Q510">IF(DB_DI[[#This Row],[ALM CONFIG]]=$AH$15,INDEX(DB_ALM[],DB_DI[[#This Row],[ALM ID]]+1,7),"")</f>
        <v/>
      </c>
      <c r="R510" s="1" t="str" cm="1">
        <f t="array" ref="R510">IF(DB_DI[[#This Row],[ALM CONFIG]]=$AH$15,INDEX(DB_ALM[],DB_DI[[#This Row],[ALM ID]]+1,8),"")</f>
        <v/>
      </c>
    </row>
    <row r="511" spans="1:18" x14ac:dyDescent="0.25">
      <c r="A511" s="1">
        <v>497</v>
      </c>
      <c r="B511" s="1">
        <v>17</v>
      </c>
      <c r="C511" t="str">
        <f>INDEX(DB_DI_SYS_NAMES[],16,2)</f>
        <v>SN_LINE</v>
      </c>
      <c r="D511" t="s">
        <v>451</v>
      </c>
      <c r="E511"/>
      <c r="F511" t="s">
        <v>453</v>
      </c>
      <c r="G511"/>
      <c r="H511" s="50"/>
      <c r="L511" s="1" t="s">
        <v>89</v>
      </c>
      <c r="M511" s="1" t="s">
        <v>97</v>
      </c>
      <c r="N511" s="1" t="b">
        <v>0</v>
      </c>
      <c r="O511" s="1" t="b">
        <v>0</v>
      </c>
      <c r="P511" s="1">
        <v>-1</v>
      </c>
      <c r="Q511" s="1" t="str" cm="1">
        <f t="array" ref="Q511">IF(DB_DI[[#This Row],[ALM CONFIG]]=$AH$15,INDEX(DB_ALM[],DB_DI[[#This Row],[ALM ID]]+1,7),"")</f>
        <v/>
      </c>
      <c r="R511" s="1" t="str" cm="1">
        <f t="array" ref="R511">IF(DB_DI[[#This Row],[ALM CONFIG]]=$AH$15,INDEX(DB_ALM[],DB_DI[[#This Row],[ALM ID]]+1,8),"")</f>
        <v/>
      </c>
    </row>
    <row r="512" spans="1:18" x14ac:dyDescent="0.25">
      <c r="A512" s="1">
        <v>498</v>
      </c>
      <c r="B512" s="1">
        <v>18</v>
      </c>
      <c r="C512" t="str">
        <f>INDEX(DB_DI_SYS_NAMES[],16,2)</f>
        <v>SN_LINE</v>
      </c>
      <c r="D512" t="s">
        <v>454</v>
      </c>
      <c r="E512" t="s">
        <v>6113</v>
      </c>
      <c r="F512" t="s">
        <v>6139</v>
      </c>
      <c r="G512"/>
      <c r="L512" s="1" t="s">
        <v>90</v>
      </c>
      <c r="M512" s="1" t="s">
        <v>97</v>
      </c>
      <c r="N512" s="1" t="b">
        <v>1</v>
      </c>
      <c r="O512" s="1" t="b">
        <v>1</v>
      </c>
      <c r="P512" s="1">
        <v>623</v>
      </c>
      <c r="Q512" s="1" t="str" cm="1">
        <f t="array" ref="Q512">IF(DB_DI[[#This Row],[ALM CONFIG]]=$AH$15,INDEX(DB_ALM[],DB_DI[[#This Row],[ALM ID]]+1,7),"")</f>
        <v/>
      </c>
      <c r="R512" s="1" t="str" cm="1">
        <f t="array" ref="R512">IF(DB_DI[[#This Row],[ALM CONFIG]]=$AH$15,INDEX(DB_ALM[],DB_DI[[#This Row],[ALM ID]]+1,8),"")</f>
        <v>Disable</v>
      </c>
    </row>
    <row r="513" spans="1:18" x14ac:dyDescent="0.25">
      <c r="A513" s="1">
        <v>499</v>
      </c>
      <c r="B513" s="1">
        <v>19</v>
      </c>
      <c r="C513" t="str">
        <f>INDEX(DB_DI_SYS_NAMES[],16,2)</f>
        <v>SN_LINE</v>
      </c>
      <c r="D513" t="s">
        <v>4876</v>
      </c>
      <c r="E513" t="s">
        <v>4910</v>
      </c>
      <c r="F513" t="s">
        <v>4938</v>
      </c>
      <c r="G513"/>
      <c r="L513" s="1" t="s">
        <v>89</v>
      </c>
      <c r="M513" s="1" t="s">
        <v>97</v>
      </c>
      <c r="N513" s="1" t="b">
        <v>0</v>
      </c>
      <c r="O513" s="1" t="b">
        <v>0</v>
      </c>
      <c r="P513" s="1">
        <v>-1</v>
      </c>
      <c r="Q513" s="1" t="str" cm="1">
        <f t="array" ref="Q513">IF(DB_DI[[#This Row],[ALM CONFIG]]=$AH$15,INDEX(DB_ALM[],DB_DI[[#This Row],[ALM ID]]+1,7),"")</f>
        <v/>
      </c>
      <c r="R513" s="1" t="str" cm="1">
        <f t="array" ref="R513">IF(DB_DI[[#This Row],[ALM CONFIG]]=$AH$15,INDEX(DB_ALM[],DB_DI[[#This Row],[ALM ID]]+1,8),"")</f>
        <v/>
      </c>
    </row>
    <row r="514" spans="1:18" x14ac:dyDescent="0.25">
      <c r="A514" s="1">
        <v>500</v>
      </c>
      <c r="B514" s="1">
        <v>20</v>
      </c>
      <c r="C514" t="str">
        <f>INDEX(DB_DI_SYS_NAMES[],16,2)</f>
        <v>SN_LINE</v>
      </c>
      <c r="D514" t="s">
        <v>4877</v>
      </c>
      <c r="E514" t="s">
        <v>6113</v>
      </c>
      <c r="F514" t="s">
        <v>6131</v>
      </c>
      <c r="G514"/>
      <c r="L514" s="1" t="s">
        <v>89</v>
      </c>
      <c r="M514" s="1" t="s">
        <v>97</v>
      </c>
      <c r="N514" s="1" t="b">
        <v>1</v>
      </c>
      <c r="O514" s="1" t="b">
        <v>0</v>
      </c>
      <c r="P514" s="1">
        <v>609</v>
      </c>
      <c r="Q514" s="1" t="str" cm="1">
        <f t="array" ref="Q514">IF(DB_DI[[#This Row],[ALM CONFIG]]=$AH$15,INDEX(DB_ALM[],DB_DI[[#This Row],[ALM ID]]+1,7),"")</f>
        <v/>
      </c>
      <c r="R514" s="1" t="str" cm="1">
        <f t="array" ref="R514">IF(DB_DI[[#This Row],[ALM CONFIG]]=$AH$15,INDEX(DB_ALM[],DB_DI[[#This Row],[ALM ID]]+1,8),"")</f>
        <v>Enable</v>
      </c>
    </row>
    <row r="515" spans="1:18" x14ac:dyDescent="0.25">
      <c r="A515" s="1">
        <v>501</v>
      </c>
      <c r="B515" s="1">
        <v>21</v>
      </c>
      <c r="C515" t="str">
        <f>INDEX(DB_DI_SYS_NAMES[],16,2)</f>
        <v>SN_LINE</v>
      </c>
      <c r="D515" t="s">
        <v>4878</v>
      </c>
      <c r="E515" t="s">
        <v>6113</v>
      </c>
      <c r="F515" t="s">
        <v>6132</v>
      </c>
      <c r="G515"/>
      <c r="L515" s="1" t="s">
        <v>89</v>
      </c>
      <c r="M515" s="1" t="s">
        <v>97</v>
      </c>
      <c r="N515" s="1" t="b">
        <v>0</v>
      </c>
      <c r="O515" s="1" t="b">
        <v>0</v>
      </c>
      <c r="P515" s="1">
        <v>-1</v>
      </c>
      <c r="Q515" s="1" t="str" cm="1">
        <f t="array" ref="Q515">IF(DB_DI[[#This Row],[ALM CONFIG]]=$AH$15,INDEX(DB_ALM[],DB_DI[[#This Row],[ALM ID]]+1,7),"")</f>
        <v/>
      </c>
      <c r="R515" s="1" t="str" cm="1">
        <f t="array" ref="R515">IF(DB_DI[[#This Row],[ALM CONFIG]]=$AH$15,INDEX(DB_ALM[],DB_DI[[#This Row],[ALM ID]]+1,8),"")</f>
        <v/>
      </c>
    </row>
    <row r="516" spans="1:18" x14ac:dyDescent="0.25">
      <c r="A516" s="1">
        <v>502</v>
      </c>
      <c r="B516" s="1">
        <v>22</v>
      </c>
      <c r="C516" t="str">
        <f>INDEX(DB_DI_SYS_NAMES[],16,2)</f>
        <v>SN_LINE</v>
      </c>
      <c r="D516" t="s">
        <v>4879</v>
      </c>
      <c r="E516" t="s">
        <v>6113</v>
      </c>
      <c r="F516" t="s">
        <v>6133</v>
      </c>
      <c r="G516"/>
      <c r="L516" s="1" t="s">
        <v>89</v>
      </c>
      <c r="M516" s="1" t="s">
        <v>97</v>
      </c>
      <c r="N516" s="1" t="b">
        <v>0</v>
      </c>
      <c r="O516" s="1" t="b">
        <v>0</v>
      </c>
      <c r="P516" s="1">
        <v>-1</v>
      </c>
      <c r="Q516" s="1" t="str" cm="1">
        <f t="array" ref="Q516">IF(DB_DI[[#This Row],[ALM CONFIG]]=$AH$15,INDEX(DB_ALM[],DB_DI[[#This Row],[ALM ID]]+1,7),"")</f>
        <v/>
      </c>
      <c r="R516" s="1" t="str" cm="1">
        <f t="array" ref="R516">IF(DB_DI[[#This Row],[ALM CONFIG]]=$AH$15,INDEX(DB_ALM[],DB_DI[[#This Row],[ALM ID]]+1,8),"")</f>
        <v/>
      </c>
    </row>
    <row r="517" spans="1:18" x14ac:dyDescent="0.25">
      <c r="A517" s="1">
        <v>503</v>
      </c>
      <c r="B517" s="1">
        <v>23</v>
      </c>
      <c r="C517" t="str">
        <f>INDEX(DB_DI_SYS_NAMES[],16,2)</f>
        <v>SN_LINE</v>
      </c>
      <c r="D517" t="s">
        <v>4880</v>
      </c>
      <c r="E517" t="s">
        <v>6113</v>
      </c>
      <c r="F517" t="s">
        <v>6134</v>
      </c>
      <c r="G517"/>
      <c r="L517" s="1" t="s">
        <v>89</v>
      </c>
      <c r="M517" s="1" t="s">
        <v>90</v>
      </c>
      <c r="N517" s="1" t="b">
        <v>1</v>
      </c>
      <c r="O517" s="1" t="b">
        <v>0</v>
      </c>
      <c r="P517" s="1">
        <v>610</v>
      </c>
      <c r="Q517" s="1" t="str" cm="1">
        <f t="array" ref="Q517">IF(DB_DI[[#This Row],[ALM CONFIG]]=$AH$15,INDEX(DB_ALM[],DB_DI[[#This Row],[ALM ID]]+1,7),"")</f>
        <v/>
      </c>
      <c r="R517" s="1" t="str" cm="1">
        <f t="array" ref="R517">IF(DB_DI[[#This Row],[ALM CONFIG]]=$AH$15,INDEX(DB_ALM[],DB_DI[[#This Row],[ALM ID]]+1,8),"")</f>
        <v>Enable</v>
      </c>
    </row>
    <row r="518" spans="1:18" x14ac:dyDescent="0.25">
      <c r="A518" s="1">
        <v>504</v>
      </c>
      <c r="B518" s="1">
        <v>24</v>
      </c>
      <c r="C518" t="str">
        <f>INDEX(DB_DI_SYS_NAMES[],16,2)</f>
        <v>SN_LINE</v>
      </c>
      <c r="D518" t="s">
        <v>4881</v>
      </c>
      <c r="E518" t="s">
        <v>4910</v>
      </c>
      <c r="F518" t="s">
        <v>4939</v>
      </c>
      <c r="G518"/>
      <c r="L518" s="1" t="s">
        <v>89</v>
      </c>
      <c r="M518" s="1" t="s">
        <v>97</v>
      </c>
      <c r="N518" s="1" t="b">
        <v>0</v>
      </c>
      <c r="O518" s="1" t="b">
        <v>0</v>
      </c>
      <c r="P518" s="1">
        <v>-1</v>
      </c>
      <c r="Q518" s="1" t="str" cm="1">
        <f t="array" ref="Q518">IF(DB_DI[[#This Row],[ALM CONFIG]]=$AH$15,INDEX(DB_ALM[],DB_DI[[#This Row],[ALM ID]]+1,7),"")</f>
        <v/>
      </c>
      <c r="R518" s="1" t="str" cm="1">
        <f t="array" ref="R518">IF(DB_DI[[#This Row],[ALM CONFIG]]=$AH$15,INDEX(DB_ALM[],DB_DI[[#This Row],[ALM ID]]+1,8),"")</f>
        <v/>
      </c>
    </row>
    <row r="519" spans="1:18" x14ac:dyDescent="0.25">
      <c r="A519" s="1">
        <v>505</v>
      </c>
      <c r="B519" s="1">
        <v>25</v>
      </c>
      <c r="C519" t="str">
        <f>INDEX(DB_DI_SYS_NAMES[],16,2)</f>
        <v>SN_LINE</v>
      </c>
      <c r="D519" t="s">
        <v>4882</v>
      </c>
      <c r="E519" t="s">
        <v>6113</v>
      </c>
      <c r="F519" t="s">
        <v>6149</v>
      </c>
      <c r="G519"/>
      <c r="L519" s="1" t="s">
        <v>90</v>
      </c>
      <c r="M519" s="1" t="s">
        <v>97</v>
      </c>
      <c r="N519" s="1" t="b">
        <v>1</v>
      </c>
      <c r="O519" s="1" t="b">
        <v>1</v>
      </c>
      <c r="P519" s="1">
        <v>618</v>
      </c>
      <c r="Q519" s="1" t="str" cm="1">
        <f t="array" ref="Q519">IF(DB_DI[[#This Row],[ALM CONFIG]]=$AH$15,INDEX(DB_ALM[],DB_DI[[#This Row],[ALM ID]]+1,7),"")</f>
        <v/>
      </c>
      <c r="R519" s="1" t="str" cm="1">
        <f t="array" ref="R519">IF(DB_DI[[#This Row],[ALM CONFIG]]=$AH$15,INDEX(DB_ALM[],DB_DI[[#This Row],[ALM ID]]+1,8),"")</f>
        <v>Enable</v>
      </c>
    </row>
    <row r="520" spans="1:18" x14ac:dyDescent="0.25">
      <c r="A520" s="1">
        <v>506</v>
      </c>
      <c r="B520" s="1">
        <v>26</v>
      </c>
      <c r="C520" t="str">
        <f>INDEX(DB_DI_SYS_NAMES[],16,2)</f>
        <v>SN_LINE</v>
      </c>
      <c r="D520" t="s">
        <v>4883</v>
      </c>
      <c r="E520" t="s">
        <v>6113</v>
      </c>
      <c r="F520" t="s">
        <v>4940</v>
      </c>
      <c r="G520"/>
      <c r="L520" s="1" t="s">
        <v>90</v>
      </c>
      <c r="M520" s="1" t="s">
        <v>97</v>
      </c>
      <c r="N520" s="1" t="b">
        <v>1</v>
      </c>
      <c r="O520" s="1" t="b">
        <v>1</v>
      </c>
      <c r="P520" s="1">
        <v>619</v>
      </c>
      <c r="Q520" s="1" t="str" cm="1">
        <f t="array" ref="Q520">IF(DB_DI[[#This Row],[ALM CONFIG]]=$AH$15,INDEX(DB_ALM[],DB_DI[[#This Row],[ALM ID]]+1,7),"")</f>
        <v/>
      </c>
      <c r="R520" s="1" t="str" cm="1">
        <f t="array" ref="R520">IF(DB_DI[[#This Row],[ALM CONFIG]]=$AH$15,INDEX(DB_ALM[],DB_DI[[#This Row],[ALM ID]]+1,8),"")</f>
        <v>Disable</v>
      </c>
    </row>
    <row r="521" spans="1:18" x14ac:dyDescent="0.25">
      <c r="A521" s="1">
        <v>507</v>
      </c>
      <c r="B521" s="1">
        <v>27</v>
      </c>
      <c r="C521" t="str">
        <f>INDEX(DB_DI_SYS_NAMES[],16,2)</f>
        <v>SN_LINE</v>
      </c>
      <c r="D521" t="s">
        <v>459</v>
      </c>
      <c r="E521" t="s">
        <v>6113</v>
      </c>
      <c r="F521" t="s">
        <v>6140</v>
      </c>
      <c r="G521"/>
      <c r="L521" s="1" t="s">
        <v>90</v>
      </c>
      <c r="M521" s="1" t="s">
        <v>97</v>
      </c>
      <c r="N521" s="1" t="b">
        <v>1</v>
      </c>
      <c r="O521" s="1" t="b">
        <v>1</v>
      </c>
      <c r="P521" s="1">
        <v>620</v>
      </c>
      <c r="Q521" s="1" t="str" cm="1">
        <f t="array" ref="Q521">IF(DB_DI[[#This Row],[ALM CONFIG]]=$AH$15,INDEX(DB_ALM[],DB_DI[[#This Row],[ALM ID]]+1,7),"")</f>
        <v/>
      </c>
      <c r="R521" s="1" t="str" cm="1">
        <f t="array" ref="R521">IF(DB_DI[[#This Row],[ALM CONFIG]]=$AH$15,INDEX(DB_ALM[],DB_DI[[#This Row],[ALM ID]]+1,8),"")</f>
        <v>Enable</v>
      </c>
    </row>
    <row r="522" spans="1:18" x14ac:dyDescent="0.25">
      <c r="A522" s="1">
        <v>508</v>
      </c>
      <c r="B522" s="1">
        <v>28</v>
      </c>
      <c r="C522" t="str">
        <f>INDEX(DB_DI_SYS_NAMES[],16,2)</f>
        <v>SN_LINE</v>
      </c>
      <c r="D522" t="s">
        <v>4884</v>
      </c>
      <c r="E522" t="s">
        <v>4910</v>
      </c>
      <c r="F522" t="s">
        <v>4941</v>
      </c>
      <c r="G522"/>
      <c r="L522" s="1" t="s">
        <v>90</v>
      </c>
      <c r="M522" s="1" t="s">
        <v>97</v>
      </c>
      <c r="N522" s="1" t="b">
        <v>0</v>
      </c>
      <c r="O522" s="1" t="b">
        <v>0</v>
      </c>
      <c r="P522" s="1">
        <v>-1</v>
      </c>
      <c r="Q522" s="1" t="str" cm="1">
        <f t="array" ref="Q522">IF(DB_DI[[#This Row],[ALM CONFIG]]=$AH$15,INDEX(DB_ALM[],DB_DI[[#This Row],[ALM ID]]+1,7),"")</f>
        <v/>
      </c>
      <c r="R522" s="1" t="str" cm="1">
        <f t="array" ref="R522">IF(DB_DI[[#This Row],[ALM CONFIG]]=$AH$15,INDEX(DB_ALM[],DB_DI[[#This Row],[ALM ID]]+1,8),"")</f>
        <v/>
      </c>
    </row>
    <row r="523" spans="1:18" x14ac:dyDescent="0.25">
      <c r="A523" s="1">
        <v>509</v>
      </c>
      <c r="B523" s="1">
        <v>29</v>
      </c>
      <c r="C523" t="str">
        <f>INDEX(DB_DI_SYS_NAMES[],16,2)</f>
        <v>SN_LINE</v>
      </c>
      <c r="D523" t="s">
        <v>4885</v>
      </c>
      <c r="E523" t="s">
        <v>4910</v>
      </c>
      <c r="F523" t="s">
        <v>4942</v>
      </c>
      <c r="G523"/>
      <c r="L523" s="1" t="s">
        <v>97</v>
      </c>
      <c r="M523" s="1" t="s">
        <v>90</v>
      </c>
      <c r="N523" s="1" t="b">
        <v>0</v>
      </c>
      <c r="O523" s="1" t="b">
        <v>0</v>
      </c>
      <c r="P523" s="1">
        <v>-1</v>
      </c>
      <c r="Q523" s="1" t="str" cm="1">
        <f t="array" ref="Q523">IF(DB_DI[[#This Row],[ALM CONFIG]]=$AH$15,INDEX(DB_ALM[],DB_DI[[#This Row],[ALM ID]]+1,7),"")</f>
        <v/>
      </c>
      <c r="R523" s="1" t="str" cm="1">
        <f t="array" ref="R523">IF(DB_DI[[#This Row],[ALM CONFIG]]=$AH$15,INDEX(DB_ALM[],DB_DI[[#This Row],[ALM ID]]+1,8),"")</f>
        <v/>
      </c>
    </row>
    <row r="524" spans="1:18" x14ac:dyDescent="0.25">
      <c r="A524" s="1">
        <v>510</v>
      </c>
      <c r="B524" s="1">
        <v>30</v>
      </c>
      <c r="C524" s="1" t="str">
        <f>INDEX(DB_DI_SYS_NAMES[],16,2)</f>
        <v>SN_LINE</v>
      </c>
      <c r="D524" s="3" t="s">
        <v>4886</v>
      </c>
      <c r="E524" s="3" t="s">
        <v>4910</v>
      </c>
      <c r="F524" s="3" t="s">
        <v>4943</v>
      </c>
      <c r="G524" s="3"/>
      <c r="L524" s="1" t="s">
        <v>97</v>
      </c>
      <c r="M524" s="1" t="s">
        <v>90</v>
      </c>
      <c r="N524" s="1" t="b">
        <v>0</v>
      </c>
      <c r="O524" s="1" t="b">
        <v>0</v>
      </c>
      <c r="P524" s="1">
        <v>-1</v>
      </c>
      <c r="Q524" s="1" t="str" cm="1">
        <f t="array" ref="Q524">IF(DB_DI[[#This Row],[ALM CONFIG]]=$AH$15,INDEX(DB_ALM[],DB_DI[[#This Row],[ALM ID]]+1,7),"")</f>
        <v/>
      </c>
      <c r="R524" s="1" t="str" cm="1">
        <f t="array" ref="R524">IF(DB_DI[[#This Row],[ALM CONFIG]]=$AH$15,INDEX(DB_ALM[],DB_DI[[#This Row],[ALM ID]]+1,8),"")</f>
        <v/>
      </c>
    </row>
    <row r="525" spans="1:18" s="5" customFormat="1" ht="15.75" thickBot="1" x14ac:dyDescent="0.3">
      <c r="A525" s="5">
        <v>511</v>
      </c>
      <c r="B525" s="5">
        <v>31</v>
      </c>
      <c r="C525" s="5" t="str">
        <f>INDEX(DB_DI_SYS_NAMES[],16,2)</f>
        <v>SN_LINE</v>
      </c>
      <c r="D525" s="33" t="s">
        <v>463</v>
      </c>
      <c r="E525" s="33" t="s">
        <v>6116</v>
      </c>
      <c r="F525" s="33" t="s">
        <v>6144</v>
      </c>
      <c r="G525" s="33"/>
      <c r="L525" s="5" t="s">
        <v>90</v>
      </c>
      <c r="M525" s="5" t="s">
        <v>97</v>
      </c>
      <c r="N525" s="5" t="b">
        <v>0</v>
      </c>
      <c r="O525" s="5" t="b">
        <v>0</v>
      </c>
      <c r="P525" s="5">
        <v>-1</v>
      </c>
      <c r="Q525" s="5" t="str" cm="1">
        <f t="array" ref="Q525">IF(DB_DI[[#This Row],[ALM CONFIG]]=$AH$15,INDEX(DB_ALM[],DB_DI[[#This Row],[ALM ID]]+1,7),"")</f>
        <v/>
      </c>
      <c r="R525" s="5" t="str" cm="1">
        <f t="array" ref="R525">IF(DB_DI[[#This Row],[ALM CONFIG]]=$AH$15,INDEX(DB_ALM[],DB_DI[[#This Row],[ALM ID]]+1,8),"")</f>
        <v/>
      </c>
    </row>
    <row r="526" spans="1:18" s="5" customFormat="1" ht="15.75" thickBot="1" x14ac:dyDescent="0.3">
      <c r="A526" s="1">
        <v>512</v>
      </c>
      <c r="B526" s="1">
        <v>0</v>
      </c>
      <c r="C526" s="1" t="str">
        <f>INDEX(DB_DI_SYS_NAMES[],17,2)</f>
        <v>SN_GEN_AND_MEAS</v>
      </c>
      <c r="D526" s="3" t="s">
        <v>419</v>
      </c>
      <c r="E526" s="3" t="s">
        <v>5111</v>
      </c>
      <c r="F526" s="3" t="s">
        <v>4934</v>
      </c>
      <c r="G526" s="3"/>
      <c r="H526" s="50"/>
      <c r="I526" s="1"/>
      <c r="J526" s="1"/>
      <c r="K526" s="1"/>
      <c r="L526" s="1" t="s">
        <v>89</v>
      </c>
      <c r="M526" s="1" t="s">
        <v>97</v>
      </c>
      <c r="N526" s="1" t="b">
        <v>0</v>
      </c>
      <c r="O526" s="1" t="b">
        <v>0</v>
      </c>
      <c r="P526" s="1">
        <v>-1</v>
      </c>
      <c r="Q526" s="1" t="str" cm="1">
        <f t="array" ref="Q526">IF(DB_DI[[#This Row],[ALM CONFIG]]=$AH$15,INDEX(DB_ALM[],DB_DI[[#This Row],[ALM ID]]+1,7),"")</f>
        <v/>
      </c>
      <c r="R526" s="1" t="str" cm="1">
        <f t="array" ref="R526">IF(DB_DI[[#This Row],[ALM CONFIG]]=$AH$15,INDEX(DB_ALM[],DB_DI[[#This Row],[ALM ID]]+1,8),"")</f>
        <v/>
      </c>
    </row>
    <row r="527" spans="1:18" x14ac:dyDescent="0.25">
      <c r="A527" s="1">
        <v>513</v>
      </c>
      <c r="B527" s="1">
        <v>1</v>
      </c>
      <c r="C527" s="1" t="str">
        <f>INDEX(DB_DI_SYS_NAMES[],17,2)</f>
        <v>SN_GEN_AND_MEAS</v>
      </c>
      <c r="D527" s="3" t="s">
        <v>421</v>
      </c>
      <c r="E527" s="3" t="s">
        <v>5111</v>
      </c>
      <c r="F527" s="3" t="s">
        <v>4935</v>
      </c>
      <c r="G527" s="3"/>
      <c r="H527" s="50"/>
      <c r="L527" s="1" t="s">
        <v>89</v>
      </c>
      <c r="M527" s="1" t="s">
        <v>97</v>
      </c>
      <c r="N527" s="1" t="b">
        <v>0</v>
      </c>
      <c r="O527" s="1" t="b">
        <v>0</v>
      </c>
      <c r="P527" s="1">
        <v>-1</v>
      </c>
      <c r="Q527" s="1" t="str" cm="1">
        <f t="array" ref="Q527">IF(DB_DI[[#This Row],[ALM CONFIG]]=$AH$15,INDEX(DB_ALM[],DB_DI[[#This Row],[ALM ID]]+1,7),"")</f>
        <v/>
      </c>
      <c r="R527" s="1" t="str" cm="1">
        <f t="array" ref="R527">IF(DB_DI[[#This Row],[ALM CONFIG]]=$AH$15,INDEX(DB_ALM[],DB_DI[[#This Row],[ALM ID]]+1,8),"")</f>
        <v/>
      </c>
    </row>
    <row r="528" spans="1:18" x14ac:dyDescent="0.25">
      <c r="A528" s="1">
        <v>514</v>
      </c>
      <c r="B528" s="1">
        <v>2</v>
      </c>
      <c r="C528" s="1" t="str">
        <f>INDEX(DB_DI_SYS_NAMES[],17,2)</f>
        <v>SN_GEN_AND_MEAS</v>
      </c>
      <c r="D528" s="3" t="s">
        <v>423</v>
      </c>
      <c r="E528" s="3"/>
      <c r="F528" s="3"/>
      <c r="G528" s="3"/>
      <c r="L528" s="1" t="s">
        <v>93</v>
      </c>
      <c r="M528" s="1" t="s">
        <v>93</v>
      </c>
      <c r="N528" s="1" t="b">
        <v>0</v>
      </c>
      <c r="O528" s="1" t="b">
        <v>0</v>
      </c>
      <c r="P528" s="1">
        <v>-1</v>
      </c>
      <c r="Q528" s="1" t="str" cm="1">
        <f t="array" ref="Q528">IF(DB_DI[[#This Row],[ALM CONFIG]]=$AH$15,INDEX(DB_ALM[],DB_DI[[#This Row],[ALM ID]]+1,7),"")</f>
        <v/>
      </c>
      <c r="R528" s="1" t="str" cm="1">
        <f t="array" ref="R528">IF(DB_DI[[#This Row],[ALM CONFIG]]=$AH$15,INDEX(DB_ALM[],DB_DI[[#This Row],[ALM ID]]+1,8),"")</f>
        <v/>
      </c>
    </row>
    <row r="529" spans="1:18" x14ac:dyDescent="0.25">
      <c r="A529" s="1">
        <v>515</v>
      </c>
      <c r="B529" s="1">
        <v>3</v>
      </c>
      <c r="C529" t="str">
        <f>INDEX(DB_DI_SYS_NAMES[],17,2)</f>
        <v>SN_GEN_AND_MEAS</v>
      </c>
      <c r="D529" t="s">
        <v>424</v>
      </c>
      <c r="E529" t="s">
        <v>6342</v>
      </c>
      <c r="F529" t="s">
        <v>6136</v>
      </c>
      <c r="G529"/>
      <c r="H529" s="50"/>
      <c r="L529" s="1" t="s">
        <v>89</v>
      </c>
      <c r="M529" s="1" t="s">
        <v>97</v>
      </c>
      <c r="N529" s="1" t="b">
        <v>1</v>
      </c>
      <c r="O529" s="1" t="b">
        <v>0</v>
      </c>
      <c r="P529" s="1">
        <v>549</v>
      </c>
      <c r="Q529" s="1" t="str" cm="1">
        <f t="array" ref="Q529">IF(DB_DI[[#This Row],[ALM CONFIG]]=$AH$15,INDEX(DB_ALM[],DB_DI[[#This Row],[ALM ID]]+1,7),"")</f>
        <v>Jordingsbryter (-Q1) - jordet</v>
      </c>
      <c r="R529" s="1" t="str" cm="1">
        <f t="array" ref="R529">IF(DB_DI[[#This Row],[ALM CONFIG]]=$AH$15,INDEX(DB_ALM[],DB_DI[[#This Row],[ALM ID]]+1,8),"")</f>
        <v>Enable</v>
      </c>
    </row>
    <row r="530" spans="1:18" x14ac:dyDescent="0.25">
      <c r="A530" s="1">
        <v>516</v>
      </c>
      <c r="B530" s="1">
        <v>4</v>
      </c>
      <c r="C530" t="str">
        <f>INDEX(DB_DI_SYS_NAMES[],17,2)</f>
        <v>SN_GEN_AND_MEAS</v>
      </c>
      <c r="D530" t="s">
        <v>426</v>
      </c>
      <c r="E530" t="s">
        <v>6342</v>
      </c>
      <c r="F530" t="s">
        <v>6145</v>
      </c>
      <c r="G530"/>
      <c r="H530" s="50"/>
      <c r="L530" s="1" t="s">
        <v>89</v>
      </c>
      <c r="M530" s="1" t="s">
        <v>97</v>
      </c>
      <c r="N530" s="1" t="b">
        <v>1</v>
      </c>
      <c r="O530" s="1" t="b">
        <v>0</v>
      </c>
      <c r="P530" s="1">
        <v>547</v>
      </c>
      <c r="Q530" s="1" t="str" cm="1">
        <f t="array" ref="Q530">IF(DB_DI[[#This Row],[ALM CONFIG]]=$AH$15,INDEX(DB_ALM[],DB_DI[[#This Row],[ALM ID]]+1,7),"")</f>
        <v>Jordingsbryter (-Q1) - signaliseringsfeil</v>
      </c>
      <c r="R530" s="1" t="str" cm="1">
        <f t="array" ref="R530">IF(DB_DI[[#This Row],[ALM CONFIG]]=$AH$15,INDEX(DB_ALM[],DB_DI[[#This Row],[ALM ID]]+1,8),"")</f>
        <v>Enable</v>
      </c>
    </row>
    <row r="531" spans="1:18" x14ac:dyDescent="0.25">
      <c r="A531" s="1">
        <v>517</v>
      </c>
      <c r="B531" s="1">
        <v>5</v>
      </c>
      <c r="C531" t="str">
        <f>INDEX(DB_DI_SYS_NAMES[],17,2)</f>
        <v>SN_GEN_AND_MEAS</v>
      </c>
      <c r="D531" t="s">
        <v>428</v>
      </c>
      <c r="E531" t="s">
        <v>6117</v>
      </c>
      <c r="F531" t="s">
        <v>6150</v>
      </c>
      <c r="G531"/>
      <c r="L531" s="1" t="s">
        <v>90</v>
      </c>
      <c r="M531" s="1" t="s">
        <v>97</v>
      </c>
      <c r="N531" s="1" t="b">
        <v>0</v>
      </c>
      <c r="O531" s="1" t="b">
        <v>0</v>
      </c>
      <c r="P531" s="1">
        <v>-1</v>
      </c>
      <c r="Q531" s="1" t="str" cm="1">
        <f t="array" ref="Q531">IF(DB_DI[[#This Row],[ALM CONFIG]]=$AH$15,INDEX(DB_ALM[],DB_DI[[#This Row],[ALM ID]]+1,7),"")</f>
        <v/>
      </c>
      <c r="R531" s="1" t="str" cm="1">
        <f t="array" ref="R531">IF(DB_DI[[#This Row],[ALM CONFIG]]=$AH$15,INDEX(DB_ALM[],DB_DI[[#This Row],[ALM ID]]+1,8),"")</f>
        <v/>
      </c>
    </row>
    <row r="532" spans="1:18" x14ac:dyDescent="0.25">
      <c r="A532" s="1">
        <v>518</v>
      </c>
      <c r="B532" s="1">
        <v>6</v>
      </c>
      <c r="C532" t="str">
        <f>INDEX(DB_DI_SYS_NAMES[],17,2)</f>
        <v>SN_GEN_AND_MEAS</v>
      </c>
      <c r="D532" t="s">
        <v>469</v>
      </c>
      <c r="E532"/>
      <c r="F532"/>
      <c r="G532"/>
      <c r="L532" s="1" t="s">
        <v>93</v>
      </c>
      <c r="M532" s="1" t="s">
        <v>93</v>
      </c>
      <c r="N532" s="1" t="b">
        <v>0</v>
      </c>
      <c r="O532" s="1" t="b">
        <v>0</v>
      </c>
      <c r="P532" s="1">
        <v>-1</v>
      </c>
      <c r="Q532" s="1" t="str" cm="1">
        <f t="array" ref="Q532">IF(DB_DI[[#This Row],[ALM CONFIG]]=$AH$15,INDEX(DB_ALM[],DB_DI[[#This Row],[ALM ID]]+1,7),"")</f>
        <v/>
      </c>
      <c r="R532" s="1" t="str" cm="1">
        <f t="array" ref="R532">IF(DB_DI[[#This Row],[ALM CONFIG]]=$AH$15,INDEX(DB_ALM[],DB_DI[[#This Row],[ALM ID]]+1,8),"")</f>
        <v/>
      </c>
    </row>
    <row r="533" spans="1:18" x14ac:dyDescent="0.25">
      <c r="A533" s="1">
        <v>519</v>
      </c>
      <c r="B533" s="1">
        <v>7</v>
      </c>
      <c r="C533" t="str">
        <f>INDEX(DB_DI_SYS_NAMES[],17,2)</f>
        <v>SN_GEN_AND_MEAS</v>
      </c>
      <c r="D533" t="s">
        <v>432</v>
      </c>
      <c r="E533" t="s">
        <v>6117</v>
      </c>
      <c r="F533" t="s">
        <v>6137</v>
      </c>
      <c r="G533"/>
      <c r="L533" s="1" t="s">
        <v>90</v>
      </c>
      <c r="M533" s="1" t="s">
        <v>97</v>
      </c>
      <c r="N533" s="1" t="b">
        <v>1</v>
      </c>
      <c r="O533" s="1" t="b">
        <v>1</v>
      </c>
      <c r="P533" s="1">
        <v>552</v>
      </c>
      <c r="Q533" s="1" t="str" cm="1">
        <f t="array" ref="Q533">IF(DB_DI[[#This Row],[ALM CONFIG]]=$AH$15,INDEX(DB_ALM[],DB_DI[[#This Row],[ALM ID]]+1,7),"")</f>
        <v/>
      </c>
      <c r="R533" s="1" t="str" cm="1">
        <f t="array" ref="R533">IF(DB_DI[[#This Row],[ALM CONFIG]]=$AH$15,INDEX(DB_ALM[],DB_DI[[#This Row],[ALM ID]]+1,8),"")</f>
        <v>Enable</v>
      </c>
    </row>
    <row r="534" spans="1:18" x14ac:dyDescent="0.25">
      <c r="A534" s="1">
        <v>520</v>
      </c>
      <c r="B534" s="1">
        <v>8</v>
      </c>
      <c r="C534" t="str">
        <f>INDEX(DB_DI_SYS_NAMES[],17,2)</f>
        <v>SN_GEN_AND_MEAS</v>
      </c>
      <c r="D534" t="s">
        <v>434</v>
      </c>
      <c r="E534"/>
      <c r="F534"/>
      <c r="G534"/>
      <c r="L534" s="1" t="s">
        <v>93</v>
      </c>
      <c r="M534" s="1" t="s">
        <v>93</v>
      </c>
      <c r="N534" s="1" t="b">
        <v>0</v>
      </c>
      <c r="O534" s="1" t="b">
        <v>0</v>
      </c>
      <c r="P534" s="1">
        <v>-1</v>
      </c>
      <c r="Q534" s="1" t="str" cm="1">
        <f t="array" ref="Q534">IF(DB_DI[[#This Row],[ALM CONFIG]]=$AH$15,INDEX(DB_ALM[],DB_DI[[#This Row],[ALM ID]]+1,7),"")</f>
        <v/>
      </c>
      <c r="R534" s="1" t="str" cm="1">
        <f t="array" ref="R534">IF(DB_DI[[#This Row],[ALM CONFIG]]=$AH$15,INDEX(DB_ALM[],DB_DI[[#This Row],[ALM ID]]+1,8),"")</f>
        <v/>
      </c>
    </row>
    <row r="535" spans="1:18" x14ac:dyDescent="0.25">
      <c r="A535" s="1">
        <v>521</v>
      </c>
      <c r="B535" s="1">
        <v>9</v>
      </c>
      <c r="C535" t="str">
        <f>INDEX(DB_DI_SYS_NAMES[],17,2)</f>
        <v>SN_GEN_AND_MEAS</v>
      </c>
      <c r="D535" t="s">
        <v>435</v>
      </c>
      <c r="E535" s="3" t="s">
        <v>6542</v>
      </c>
      <c r="F535" t="s">
        <v>6547</v>
      </c>
      <c r="G535"/>
      <c r="L535" s="1" t="s">
        <v>89</v>
      </c>
      <c r="M535" s="1" t="s">
        <v>97</v>
      </c>
      <c r="N535" s="1" t="b">
        <v>0</v>
      </c>
      <c r="O535" s="1" t="b">
        <v>0</v>
      </c>
      <c r="P535" s="1">
        <v>554</v>
      </c>
      <c r="Q535" s="1" t="str" cm="1">
        <f t="array" ref="Q535">IF(DB_DI[[#This Row],[ALM CONFIG]]=$AH$15,INDEX(DB_ALM[],DB_DI[[#This Row],[ALM ID]]+1,7),"")</f>
        <v/>
      </c>
      <c r="R535" s="1" t="str" cm="1">
        <f t="array" ref="R535">IF(DB_DI[[#This Row],[ALM CONFIG]]=$AH$15,INDEX(DB_ALM[],DB_DI[[#This Row],[ALM ID]]+1,8),"")</f>
        <v/>
      </c>
    </row>
    <row r="536" spans="1:18" x14ac:dyDescent="0.25">
      <c r="A536" s="1">
        <v>522</v>
      </c>
      <c r="B536" s="1">
        <v>10</v>
      </c>
      <c r="C536" t="str">
        <f>INDEX(DB_DI_SYS_NAMES[],17,2)</f>
        <v>SN_GEN_AND_MEAS</v>
      </c>
      <c r="D536" t="s">
        <v>437</v>
      </c>
      <c r="E536" t="s">
        <v>6342</v>
      </c>
      <c r="F536" t="s">
        <v>6147</v>
      </c>
      <c r="G536"/>
      <c r="L536" s="1" t="s">
        <v>89</v>
      </c>
      <c r="M536" s="1" t="s">
        <v>97</v>
      </c>
      <c r="N536" s="1" t="b">
        <v>0</v>
      </c>
      <c r="O536" s="1" t="b">
        <v>0</v>
      </c>
      <c r="P536" s="1">
        <v>-1</v>
      </c>
      <c r="Q536" s="1" t="str" cm="1">
        <f t="array" ref="Q536">IF(DB_DI[[#This Row],[ALM CONFIG]]=$AH$15,INDEX(DB_ALM[],DB_DI[[#This Row],[ALM ID]]+1,7),"")</f>
        <v/>
      </c>
      <c r="R536" s="1" t="str" cm="1">
        <f t="array" ref="R536">IF(DB_DI[[#This Row],[ALM CONFIG]]=$AH$15,INDEX(DB_ALM[],DB_DI[[#This Row],[ALM ID]]+1,8),"")</f>
        <v/>
      </c>
    </row>
    <row r="537" spans="1:18" x14ac:dyDescent="0.25">
      <c r="A537" s="1">
        <v>523</v>
      </c>
      <c r="B537" s="1">
        <v>11</v>
      </c>
      <c r="C537" t="str">
        <f>INDEX(DB_DI_SYS_NAMES[],17,2)</f>
        <v>SN_GEN_AND_MEAS</v>
      </c>
      <c r="D537" t="s">
        <v>439</v>
      </c>
      <c r="E537" t="s">
        <v>6342</v>
      </c>
      <c r="F537" t="s">
        <v>6148</v>
      </c>
      <c r="G537"/>
      <c r="L537" s="1" t="s">
        <v>89</v>
      </c>
      <c r="M537" s="1" t="s">
        <v>97</v>
      </c>
      <c r="N537" s="1" t="b">
        <v>1</v>
      </c>
      <c r="O537" s="1" t="b">
        <v>0</v>
      </c>
      <c r="P537" s="1">
        <v>556</v>
      </c>
      <c r="Q537" s="1" t="str" cm="1">
        <f t="array" ref="Q537">IF(DB_DI[[#This Row],[ALM CONFIG]]=$AH$15,INDEX(DB_ALM[],DB_DI[[#This Row],[ALM ID]]+1,7),"")</f>
        <v/>
      </c>
      <c r="R537" s="1" t="str" cm="1">
        <f t="array" ref="R537">IF(DB_DI[[#This Row],[ALM CONFIG]]=$AH$15,INDEX(DB_ALM[],DB_DI[[#This Row],[ALM ID]]+1,8),"")</f>
        <v>Enable</v>
      </c>
    </row>
    <row r="538" spans="1:18" x14ac:dyDescent="0.25">
      <c r="A538" s="1">
        <v>524</v>
      </c>
      <c r="B538" s="1">
        <v>12</v>
      </c>
      <c r="C538" t="str">
        <f>INDEX(DB_DI_SYS_NAMES[],17,2)</f>
        <v>SN_GEN_AND_MEAS</v>
      </c>
      <c r="D538" t="s">
        <v>441</v>
      </c>
      <c r="E538"/>
      <c r="F538"/>
      <c r="G538"/>
      <c r="L538" s="1" t="s">
        <v>93</v>
      </c>
      <c r="M538" s="1" t="s">
        <v>93</v>
      </c>
      <c r="N538" s="1" t="b">
        <v>0</v>
      </c>
      <c r="O538" s="1" t="b">
        <v>0</v>
      </c>
      <c r="P538" s="1">
        <v>-1</v>
      </c>
      <c r="Q538" s="1" t="str" cm="1">
        <f t="array" ref="Q538">IF(DB_DI[[#This Row],[ALM CONFIG]]=$AH$15,INDEX(DB_ALM[],DB_DI[[#This Row],[ALM ID]]+1,7),"")</f>
        <v/>
      </c>
      <c r="R538" s="1" t="str" cm="1">
        <f t="array" ref="R538">IF(DB_DI[[#This Row],[ALM CONFIG]]=$AH$15,INDEX(DB_ALM[],DB_DI[[#This Row],[ALM ID]]+1,8),"")</f>
        <v/>
      </c>
    </row>
    <row r="539" spans="1:18" x14ac:dyDescent="0.25">
      <c r="A539" s="1">
        <v>525</v>
      </c>
      <c r="B539" s="1">
        <v>13</v>
      </c>
      <c r="C539" t="str">
        <f>INDEX(DB_DI_SYS_NAMES[],17,2)</f>
        <v>SN_GEN_AND_MEAS</v>
      </c>
      <c r="D539" t="s">
        <v>442</v>
      </c>
      <c r="E539"/>
      <c r="F539"/>
      <c r="G539"/>
      <c r="L539" s="1" t="s">
        <v>93</v>
      </c>
      <c r="M539" s="1" t="s">
        <v>93</v>
      </c>
      <c r="N539" s="1" t="b">
        <v>0</v>
      </c>
      <c r="O539" s="1" t="b">
        <v>0</v>
      </c>
      <c r="P539" s="1">
        <v>-1</v>
      </c>
      <c r="Q539" s="1" t="str" cm="1">
        <f t="array" ref="Q539">IF(DB_DI[[#This Row],[ALM CONFIG]]=$AH$15,INDEX(DB_ALM[],DB_DI[[#This Row],[ALM ID]]+1,7),"")</f>
        <v/>
      </c>
      <c r="R539" s="1" t="str" cm="1">
        <f t="array" ref="R539">IF(DB_DI[[#This Row],[ALM CONFIG]]=$AH$15,INDEX(DB_ALM[],DB_DI[[#This Row],[ALM ID]]+1,8),"")</f>
        <v/>
      </c>
    </row>
    <row r="540" spans="1:18" x14ac:dyDescent="0.25">
      <c r="A540" s="1">
        <v>526</v>
      </c>
      <c r="B540" s="1">
        <v>14</v>
      </c>
      <c r="C540" t="str">
        <f>INDEX(DB_DI_SYS_NAMES[],17,2)</f>
        <v>SN_GEN_AND_MEAS</v>
      </c>
      <c r="D540" t="s">
        <v>443</v>
      </c>
      <c r="E540" t="s">
        <v>4911</v>
      </c>
      <c r="F540" t="s">
        <v>4936</v>
      </c>
      <c r="G540"/>
      <c r="L540" s="1" t="s">
        <v>89</v>
      </c>
      <c r="M540" s="1" t="s">
        <v>97</v>
      </c>
      <c r="N540" s="1" t="b">
        <v>0</v>
      </c>
      <c r="O540" s="1" t="b">
        <v>0</v>
      </c>
      <c r="P540" s="1">
        <v>-1</v>
      </c>
      <c r="Q540" s="1" t="str" cm="1">
        <f t="array" ref="Q540">IF(DB_DI[[#This Row],[ALM CONFIG]]=$AH$15,INDEX(DB_ALM[],DB_DI[[#This Row],[ALM ID]]+1,7),"")</f>
        <v/>
      </c>
      <c r="R540" s="1" t="str" cm="1">
        <f t="array" ref="R540">IF(DB_DI[[#This Row],[ALM CONFIG]]=$AH$15,INDEX(DB_ALM[],DB_DI[[#This Row],[ALM ID]]+1,8),"")</f>
        <v/>
      </c>
    </row>
    <row r="541" spans="1:18" x14ac:dyDescent="0.25">
      <c r="A541" s="1">
        <v>527</v>
      </c>
      <c r="B541" s="1">
        <v>15</v>
      </c>
      <c r="C541" t="str">
        <f>INDEX(DB_DI_SYS_NAMES[],17,2)</f>
        <v>SN_GEN_AND_MEAS</v>
      </c>
      <c r="D541" t="s">
        <v>446</v>
      </c>
      <c r="E541" t="s">
        <v>6342</v>
      </c>
      <c r="F541" t="s">
        <v>6131</v>
      </c>
      <c r="G541"/>
      <c r="L541" s="1" t="s">
        <v>89</v>
      </c>
      <c r="M541" s="1" t="s">
        <v>90</v>
      </c>
      <c r="N541" s="1" t="b">
        <v>1</v>
      </c>
      <c r="O541" s="1" t="b">
        <v>0</v>
      </c>
      <c r="P541" s="1">
        <v>545</v>
      </c>
      <c r="Q541" s="1" t="str" cm="1">
        <f t="array" ref="Q541">IF(DB_DI[[#This Row],[ALM CONFIG]]=$AH$15,INDEX(DB_ALM[],DB_DI[[#This Row],[ALM ID]]+1,7),"")</f>
        <v>Frakobling (-Q1) - AV</v>
      </c>
      <c r="R541" s="1" t="str" cm="1">
        <f t="array" ref="R541">IF(DB_DI[[#This Row],[ALM CONFIG]]=$AH$15,INDEX(DB_ALM[],DB_DI[[#This Row],[ALM ID]]+1,8),"")</f>
        <v>Enable</v>
      </c>
    </row>
    <row r="542" spans="1:18" x14ac:dyDescent="0.25">
      <c r="A542" s="1">
        <v>528</v>
      </c>
      <c r="B542" s="1">
        <v>16</v>
      </c>
      <c r="C542" t="str">
        <f>INDEX(DB_DI_SYS_NAMES[],17,2)</f>
        <v>SN_GEN_AND_MEAS</v>
      </c>
      <c r="D542" t="s">
        <v>449</v>
      </c>
      <c r="E542" t="s">
        <v>6342</v>
      </c>
      <c r="F542" t="s">
        <v>6132</v>
      </c>
      <c r="G542"/>
      <c r="L542" s="1" t="s">
        <v>89</v>
      </c>
      <c r="M542" s="1" t="s">
        <v>97</v>
      </c>
      <c r="N542" s="1" t="b">
        <v>0</v>
      </c>
      <c r="O542" s="1" t="b">
        <v>0</v>
      </c>
      <c r="P542" s="1">
        <v>-1</v>
      </c>
      <c r="Q542" s="1" t="str" cm="1">
        <f t="array" ref="Q542">IF(DB_DI[[#This Row],[ALM CONFIG]]=$AH$15,INDEX(DB_ALM[],DB_DI[[#This Row],[ALM ID]]+1,7),"")</f>
        <v/>
      </c>
      <c r="R542" s="1" t="str" cm="1">
        <f t="array" ref="R542">IF(DB_DI[[#This Row],[ALM CONFIG]]=$AH$15,INDEX(DB_ALM[],DB_DI[[#This Row],[ALM ID]]+1,8),"")</f>
        <v/>
      </c>
    </row>
    <row r="543" spans="1:18" x14ac:dyDescent="0.25">
      <c r="A543" s="1">
        <v>529</v>
      </c>
      <c r="B543" s="1">
        <v>17</v>
      </c>
      <c r="C543" t="str">
        <f>INDEX(DB_DI_SYS_NAMES[],17,2)</f>
        <v>SN_GEN_AND_MEAS</v>
      </c>
      <c r="D543" t="s">
        <v>6500</v>
      </c>
      <c r="E543" t="s">
        <v>6342</v>
      </c>
      <c r="F543" t="s">
        <v>6133</v>
      </c>
      <c r="G543"/>
      <c r="L543" s="1" t="s">
        <v>89</v>
      </c>
      <c r="M543" s="1" t="s">
        <v>97</v>
      </c>
      <c r="N543" s="1" t="b">
        <v>0</v>
      </c>
      <c r="O543" s="1" t="b">
        <v>0</v>
      </c>
      <c r="P543" s="1">
        <v>-1</v>
      </c>
      <c r="Q543" s="1" t="str" cm="1">
        <f t="array" ref="Q543">IF(DB_DI[[#This Row],[ALM CONFIG]]=$AH$15,INDEX(DB_ALM[],DB_DI[[#This Row],[ALM ID]]+1,7),"")</f>
        <v/>
      </c>
      <c r="R543" s="1" t="str" cm="1">
        <f t="array" ref="R543">IF(DB_DI[[#This Row],[ALM CONFIG]]=$AH$15,INDEX(DB_ALM[],DB_DI[[#This Row],[ALM ID]]+1,8),"")</f>
        <v/>
      </c>
    </row>
    <row r="544" spans="1:18" x14ac:dyDescent="0.25">
      <c r="A544" s="1">
        <v>530</v>
      </c>
      <c r="B544" s="1">
        <v>18</v>
      </c>
      <c r="C544" t="str">
        <f>INDEX(DB_DI_SYS_NAMES[],17,2)</f>
        <v>SN_GEN_AND_MEAS</v>
      </c>
      <c r="D544" t="s">
        <v>454</v>
      </c>
      <c r="E544" t="s">
        <v>6342</v>
      </c>
      <c r="F544" t="s">
        <v>6134</v>
      </c>
      <c r="G544"/>
      <c r="H544" s="50"/>
      <c r="L544" s="1" t="s">
        <v>89</v>
      </c>
      <c r="M544" s="1" t="s">
        <v>90</v>
      </c>
      <c r="N544" s="1" t="b">
        <v>1</v>
      </c>
      <c r="O544" s="1" t="b">
        <v>0</v>
      </c>
      <c r="P544" s="1">
        <v>546</v>
      </c>
      <c r="Q544" s="1" t="str" cm="1">
        <f t="array" ref="Q544">IF(DB_DI[[#This Row],[ALM CONFIG]]=$AH$15,INDEX(DB_ALM[],DB_DI[[#This Row],[ALM ID]]+1,7),"")</f>
        <v/>
      </c>
      <c r="R544" s="1" t="str" cm="1">
        <f t="array" ref="R544">IF(DB_DI[[#This Row],[ALM CONFIG]]=$AH$15,INDEX(DB_ALM[],DB_DI[[#This Row],[ALM ID]]+1,8),"")</f>
        <v>Enable</v>
      </c>
    </row>
    <row r="545" spans="1:18" x14ac:dyDescent="0.25">
      <c r="A545" s="1">
        <v>531</v>
      </c>
      <c r="B545" s="1">
        <v>19</v>
      </c>
      <c r="C545" t="str">
        <f>INDEX(DB_DI_SYS_NAMES[],17,2)</f>
        <v>SN_GEN_AND_MEAS</v>
      </c>
      <c r="D545" t="s">
        <v>6501</v>
      </c>
      <c r="E545" t="s">
        <v>6117</v>
      </c>
      <c r="F545" t="s">
        <v>6138</v>
      </c>
      <c r="G545"/>
      <c r="L545" s="1" t="s">
        <v>90</v>
      </c>
      <c r="M545" s="1" t="s">
        <v>97</v>
      </c>
      <c r="N545" s="1" t="b">
        <v>1</v>
      </c>
      <c r="O545" s="1" t="b">
        <v>1</v>
      </c>
      <c r="P545" s="1">
        <v>571</v>
      </c>
      <c r="Q545" s="1" t="str" cm="1">
        <f t="array" ref="Q545">IF(DB_DI[[#This Row],[ALM CONFIG]]=$AH$15,INDEX(DB_ALM[],DB_DI[[#This Row],[ALM ID]]+1,7),"")</f>
        <v/>
      </c>
      <c r="R545" s="1" t="str" cm="1">
        <f t="array" ref="R545">IF(DB_DI[[#This Row],[ALM CONFIG]]=$AH$15,INDEX(DB_ALM[],DB_DI[[#This Row],[ALM ID]]+1,8),"")</f>
        <v>Enable</v>
      </c>
    </row>
    <row r="546" spans="1:18" x14ac:dyDescent="0.25">
      <c r="A546" s="1">
        <v>532</v>
      </c>
      <c r="B546" s="1">
        <v>20</v>
      </c>
      <c r="C546" t="str">
        <f>INDEX(DB_DI_SYS_NAMES[],17,2)</f>
        <v>SN_GEN_AND_MEAS</v>
      </c>
      <c r="D546" t="s">
        <v>473</v>
      </c>
      <c r="E546" t="s">
        <v>6117</v>
      </c>
      <c r="F546" t="s">
        <v>6151</v>
      </c>
      <c r="G546"/>
      <c r="L546" s="1" t="s">
        <v>90</v>
      </c>
      <c r="M546" s="1" t="s">
        <v>97</v>
      </c>
      <c r="N546" s="1" t="b">
        <v>1</v>
      </c>
      <c r="O546" s="1" t="b">
        <v>1</v>
      </c>
      <c r="P546" s="1">
        <v>551</v>
      </c>
      <c r="Q546" s="1" t="str" cm="1">
        <f t="array" ref="Q546">IF(DB_DI[[#This Row],[ALM CONFIG]]=$AH$15,INDEX(DB_ALM[],DB_DI[[#This Row],[ALM ID]]+1,7),"")</f>
        <v/>
      </c>
      <c r="R546" s="1" t="str" cm="1">
        <f t="array" ref="R546">IF(DB_DI[[#This Row],[ALM CONFIG]]=$AH$15,INDEX(DB_ALM[],DB_DI[[#This Row],[ALM ID]]+1,8),"")</f>
        <v>Enable</v>
      </c>
    </row>
    <row r="547" spans="1:18" x14ac:dyDescent="0.25">
      <c r="A547" s="1">
        <v>533</v>
      </c>
      <c r="B547" s="1">
        <v>21</v>
      </c>
      <c r="C547" t="str">
        <f>INDEX(DB_DI_SYS_NAMES[],17,2)</f>
        <v>SN_GEN_AND_MEAS</v>
      </c>
      <c r="D547" t="s">
        <v>6502</v>
      </c>
      <c r="E547" t="s">
        <v>6117</v>
      </c>
      <c r="F547" t="s">
        <v>6152</v>
      </c>
      <c r="G547"/>
      <c r="L547" s="1" t="s">
        <v>90</v>
      </c>
      <c r="M547" s="1" t="s">
        <v>97</v>
      </c>
      <c r="N547" s="1" t="b">
        <v>1</v>
      </c>
      <c r="O547" s="1" t="b">
        <v>1</v>
      </c>
      <c r="P547" s="1">
        <v>570</v>
      </c>
      <c r="Q547" s="1" t="str" cm="1">
        <f t="array" ref="Q547">IF(DB_DI[[#This Row],[ALM CONFIG]]=$AH$15,INDEX(DB_ALM[],DB_DI[[#This Row],[ALM ID]]+1,7),"")</f>
        <v/>
      </c>
      <c r="R547" s="1" t="str" cm="1">
        <f t="array" ref="R547">IF(DB_DI[[#This Row],[ALM CONFIG]]=$AH$15,INDEX(DB_ALM[],DB_DI[[#This Row],[ALM ID]]+1,8),"")</f>
        <v>Enable</v>
      </c>
    </row>
    <row r="548" spans="1:18" x14ac:dyDescent="0.25">
      <c r="A548" s="1">
        <v>534</v>
      </c>
      <c r="B548" s="1">
        <v>22</v>
      </c>
      <c r="C548" t="str">
        <f>INDEX(DB_DI_SYS_NAMES[],17,2)</f>
        <v>SN_GEN_AND_MEAS</v>
      </c>
      <c r="D548" t="s">
        <v>474</v>
      </c>
      <c r="E548" t="s">
        <v>6117</v>
      </c>
      <c r="F548" t="s">
        <v>6141</v>
      </c>
      <c r="G548"/>
      <c r="L548" s="1" t="s">
        <v>90</v>
      </c>
      <c r="M548" s="1" t="s">
        <v>97</v>
      </c>
      <c r="N548" s="1" t="b">
        <v>1</v>
      </c>
      <c r="O548" s="1" t="b">
        <v>1</v>
      </c>
      <c r="P548" s="1">
        <v>574</v>
      </c>
      <c r="Q548" s="1" t="str" cm="1">
        <f t="array" ref="Q548">IF(DB_DI[[#This Row],[ALM CONFIG]]=$AH$15,INDEX(DB_ALM[],DB_DI[[#This Row],[ALM ID]]+1,7),"")</f>
        <v/>
      </c>
      <c r="R548" s="1" t="str" cm="1">
        <f t="array" ref="R548">IF(DB_DI[[#This Row],[ALM CONFIG]]=$AH$15,INDEX(DB_ALM[],DB_DI[[#This Row],[ALM ID]]+1,8),"")</f>
        <v>Enable</v>
      </c>
    </row>
    <row r="549" spans="1:18" x14ac:dyDescent="0.25">
      <c r="A549" s="1">
        <v>535</v>
      </c>
      <c r="B549" s="1">
        <v>23</v>
      </c>
      <c r="C549" t="str">
        <f>INDEX(DB_DI_SYS_NAMES[],17,2)</f>
        <v>SN_GEN_AND_MEAS</v>
      </c>
      <c r="D549" t="s">
        <v>6516</v>
      </c>
      <c r="E549" s="3" t="s">
        <v>6542</v>
      </c>
      <c r="F549" t="s">
        <v>6548</v>
      </c>
      <c r="G549"/>
      <c r="L549" s="1" t="s">
        <v>89</v>
      </c>
      <c r="M549" s="1" t="s">
        <v>97</v>
      </c>
      <c r="N549" s="1" t="b">
        <v>0</v>
      </c>
      <c r="O549" s="1" t="b">
        <v>0</v>
      </c>
      <c r="P549" s="1">
        <v>572</v>
      </c>
      <c r="Q549" s="1" t="str" cm="1">
        <f t="array" ref="Q549">IF(DB_DI[[#This Row],[ALM CONFIG]]=$AH$15,INDEX(DB_ALM[],DB_DI[[#This Row],[ALM ID]]+1,7),"")</f>
        <v/>
      </c>
      <c r="R549" s="1" t="str" cm="1">
        <f t="array" ref="R549">IF(DB_DI[[#This Row],[ALM CONFIG]]=$AH$15,INDEX(DB_ALM[],DB_DI[[#This Row],[ALM ID]]+1,8),"")</f>
        <v/>
      </c>
    </row>
    <row r="550" spans="1:18" x14ac:dyDescent="0.25">
      <c r="A550" s="1">
        <v>536</v>
      </c>
      <c r="B550" s="1">
        <v>24</v>
      </c>
      <c r="C550" t="str">
        <f>INDEX(DB_DI_SYS_NAMES[],17,2)</f>
        <v>SN_GEN_AND_MEAS</v>
      </c>
      <c r="D550" t="s">
        <v>476</v>
      </c>
      <c r="E550" t="s">
        <v>6117</v>
      </c>
      <c r="F550" t="s">
        <v>6129</v>
      </c>
      <c r="G550"/>
      <c r="L550" s="1" t="s">
        <v>89</v>
      </c>
      <c r="M550" s="1" t="s">
        <v>90</v>
      </c>
      <c r="N550" s="1" t="b">
        <v>1</v>
      </c>
      <c r="O550" s="1" t="b">
        <v>0</v>
      </c>
      <c r="P550" s="1">
        <v>568</v>
      </c>
      <c r="Q550" s="1" t="str" cm="1">
        <f t="array" ref="Q550">IF(DB_DI[[#This Row],[ALM CONFIG]]=$AH$15,INDEX(DB_ALM[],DB_DI[[#This Row],[ALM ID]]+1,7),"")</f>
        <v/>
      </c>
      <c r="R550" s="1" t="str" cm="1">
        <f t="array" ref="R550">IF(DB_DI[[#This Row],[ALM CONFIG]]=$AH$15,INDEX(DB_ALM[],DB_DI[[#This Row],[ALM ID]]+1,8),"")</f>
        <v>Enable</v>
      </c>
    </row>
    <row r="551" spans="1:18" x14ac:dyDescent="0.25">
      <c r="A551" s="1">
        <v>537</v>
      </c>
      <c r="B551" s="1">
        <v>25</v>
      </c>
      <c r="C551" t="str">
        <f>INDEX(DB_DI_SYS_NAMES[],17,2)</f>
        <v>SN_GEN_AND_MEAS</v>
      </c>
      <c r="D551" t="s">
        <v>455</v>
      </c>
      <c r="E551" t="s">
        <v>6117</v>
      </c>
      <c r="F551" t="s">
        <v>6139</v>
      </c>
      <c r="G551"/>
      <c r="L551" s="1" t="s">
        <v>90</v>
      </c>
      <c r="M551" s="1" t="s">
        <v>97</v>
      </c>
      <c r="N551" s="1" t="b">
        <v>0</v>
      </c>
      <c r="O551" s="1" t="b">
        <v>0</v>
      </c>
      <c r="P551" s="1">
        <v>-1</v>
      </c>
      <c r="Q551" s="1" t="str" cm="1">
        <f t="array" ref="Q551">IF(DB_DI[[#This Row],[ALM CONFIG]]=$AH$15,INDEX(DB_ALM[],DB_DI[[#This Row],[ALM ID]]+1,7),"")</f>
        <v/>
      </c>
      <c r="R551" s="1" t="str" cm="1">
        <f t="array" ref="R551">IF(DB_DI[[#This Row],[ALM CONFIG]]=$AH$15,INDEX(DB_ALM[],DB_DI[[#This Row],[ALM ID]]+1,8),"")</f>
        <v/>
      </c>
    </row>
    <row r="552" spans="1:18" x14ac:dyDescent="0.25">
      <c r="A552" s="1">
        <v>538</v>
      </c>
      <c r="B552" s="1">
        <v>26</v>
      </c>
      <c r="C552" t="str">
        <f>INDEX(DB_DI_SYS_NAMES[],17,2)</f>
        <v>SN_GEN_AND_MEAS</v>
      </c>
      <c r="D552" t="s">
        <v>478</v>
      </c>
      <c r="E552" t="s">
        <v>6117</v>
      </c>
      <c r="F552" t="s">
        <v>6140</v>
      </c>
      <c r="G552"/>
      <c r="L552" s="1" t="s">
        <v>90</v>
      </c>
      <c r="M552" s="1" t="s">
        <v>97</v>
      </c>
      <c r="N552" s="1" t="b">
        <v>1</v>
      </c>
      <c r="O552" s="1" t="b">
        <v>1</v>
      </c>
      <c r="P552" s="1">
        <v>569</v>
      </c>
      <c r="Q552" s="1" t="str" cm="1">
        <f t="array" ref="Q552">IF(DB_DI[[#This Row],[ALM CONFIG]]=$AH$15,INDEX(DB_ALM[],DB_DI[[#This Row],[ALM ID]]+1,7),"")</f>
        <v/>
      </c>
      <c r="R552" s="1" t="str" cm="1">
        <f t="array" ref="R552">IF(DB_DI[[#This Row],[ALM CONFIG]]=$AH$15,INDEX(DB_ALM[],DB_DI[[#This Row],[ALM ID]]+1,8),"")</f>
        <v>Enable</v>
      </c>
    </row>
    <row r="553" spans="1:18" x14ac:dyDescent="0.25">
      <c r="A553" s="1">
        <v>539</v>
      </c>
      <c r="B553" s="1">
        <v>27</v>
      </c>
      <c r="C553" t="str">
        <f>INDEX(DB_DI_SYS_NAMES[],17,2)</f>
        <v>SN_GEN_AND_MEAS</v>
      </c>
      <c r="D553" t="s">
        <v>480</v>
      </c>
      <c r="E553"/>
      <c r="F553"/>
      <c r="G553"/>
      <c r="L553" s="1" t="s">
        <v>93</v>
      </c>
      <c r="M553" s="1" t="s">
        <v>93</v>
      </c>
      <c r="N553" s="1" t="b">
        <v>0</v>
      </c>
      <c r="O553" s="1" t="b">
        <v>0</v>
      </c>
      <c r="P553" s="1">
        <v>-1</v>
      </c>
      <c r="Q553" s="1" t="str" cm="1">
        <f t="array" ref="Q553">IF(DB_DI[[#This Row],[ALM CONFIG]]=$AH$15,INDEX(DB_ALM[],DB_DI[[#This Row],[ALM ID]]+1,7),"")</f>
        <v/>
      </c>
      <c r="R553" s="1" t="str" cm="1">
        <f t="array" ref="R553">IF(DB_DI[[#This Row],[ALM CONFIG]]=$AH$15,INDEX(DB_ALM[],DB_DI[[#This Row],[ALM ID]]+1,8),"")</f>
        <v/>
      </c>
    </row>
    <row r="554" spans="1:18" x14ac:dyDescent="0.25">
      <c r="A554" s="1">
        <v>540</v>
      </c>
      <c r="B554" s="1">
        <v>28</v>
      </c>
      <c r="C554" t="str">
        <f>INDEX(DB_DI_SYS_NAMES[],17,2)</f>
        <v>SN_GEN_AND_MEAS</v>
      </c>
      <c r="D554" t="s">
        <v>481</v>
      </c>
      <c r="E554" t="s">
        <v>4912</v>
      </c>
      <c r="F554" t="s">
        <v>4945</v>
      </c>
      <c r="G554"/>
      <c r="H554" s="50"/>
      <c r="L554" s="1" t="s">
        <v>90</v>
      </c>
      <c r="M554" s="1" t="s">
        <v>97</v>
      </c>
      <c r="N554" s="1" t="b">
        <v>0</v>
      </c>
      <c r="O554" s="1" t="b">
        <v>0</v>
      </c>
      <c r="P554" s="1">
        <v>-1</v>
      </c>
      <c r="Q554" s="1" t="str" cm="1">
        <f t="array" ref="Q554">IF(DB_DI[[#This Row],[ALM CONFIG]]=$AH$15,INDEX(DB_ALM[],DB_DI[[#This Row],[ALM ID]]+1,7),"")</f>
        <v/>
      </c>
      <c r="R554" s="1" t="str" cm="1">
        <f t="array" ref="R554">IF(DB_DI[[#This Row],[ALM CONFIG]]=$AH$15,INDEX(DB_ALM[],DB_DI[[#This Row],[ALM ID]]+1,8),"")</f>
        <v/>
      </c>
    </row>
    <row r="555" spans="1:18" x14ac:dyDescent="0.25">
      <c r="A555" s="1">
        <v>541</v>
      </c>
      <c r="B555" s="1">
        <v>29</v>
      </c>
      <c r="C555" s="1" t="str">
        <f>INDEX(DB_DI_SYS_NAMES[],17,2)</f>
        <v>SN_GEN_AND_MEAS</v>
      </c>
      <c r="D555" s="3" t="s">
        <v>483</v>
      </c>
      <c r="E555" s="3"/>
      <c r="F555" s="3"/>
      <c r="G555" s="3"/>
      <c r="L555" s="1" t="s">
        <v>93</v>
      </c>
      <c r="M555" s="1" t="s">
        <v>93</v>
      </c>
      <c r="N555" s="1" t="b">
        <v>0</v>
      </c>
      <c r="O555" s="1" t="b">
        <v>0</v>
      </c>
      <c r="P555" s="1">
        <v>-1</v>
      </c>
      <c r="Q555" s="1" t="str" cm="1">
        <f t="array" ref="Q555">IF(DB_DI[[#This Row],[ALM CONFIG]]=$AH$15,INDEX(DB_ALM[],DB_DI[[#This Row],[ALM ID]]+1,7),"")</f>
        <v/>
      </c>
      <c r="R555" s="1" t="str" cm="1">
        <f t="array" ref="R555">IF(DB_DI[[#This Row],[ALM CONFIG]]=$AH$15,INDEX(DB_ALM[],DB_DI[[#This Row],[ALM ID]]+1,8),"")</f>
        <v/>
      </c>
    </row>
    <row r="556" spans="1:18" x14ac:dyDescent="0.25">
      <c r="A556" s="1">
        <v>542</v>
      </c>
      <c r="B556" s="1">
        <v>30</v>
      </c>
      <c r="C556" s="1" t="str">
        <f>INDEX(DB_DI_SYS_NAMES[],17,2)</f>
        <v>SN_GEN_AND_MEAS</v>
      </c>
      <c r="D556" s="3" t="s">
        <v>484</v>
      </c>
      <c r="E556" s="3"/>
      <c r="F556" s="3"/>
      <c r="G556" s="3"/>
      <c r="L556" s="1" t="s">
        <v>93</v>
      </c>
      <c r="M556" s="1" t="s">
        <v>93</v>
      </c>
      <c r="N556" s="1" t="b">
        <v>0</v>
      </c>
      <c r="O556" s="1" t="b">
        <v>0</v>
      </c>
      <c r="P556" s="1">
        <v>-1</v>
      </c>
      <c r="Q556" s="1" t="str" cm="1">
        <f t="array" ref="Q556">IF(DB_DI[[#This Row],[ALM CONFIG]]=$AH$15,INDEX(DB_ALM[],DB_DI[[#This Row],[ALM ID]]+1,7),"")</f>
        <v/>
      </c>
      <c r="R556" s="1" t="str" cm="1">
        <f t="array" ref="R556">IF(DB_DI[[#This Row],[ALM CONFIG]]=$AH$15,INDEX(DB_ALM[],DB_DI[[#This Row],[ALM ID]]+1,8),"")</f>
        <v/>
      </c>
    </row>
    <row r="557" spans="1:18" s="5" customFormat="1" ht="15.75" thickBot="1" x14ac:dyDescent="0.3">
      <c r="A557" s="5">
        <v>543</v>
      </c>
      <c r="B557" s="5">
        <v>31</v>
      </c>
      <c r="C557" s="5" t="str">
        <f>INDEX(DB_DI_SYS_NAMES[],17,2)</f>
        <v>SN_GEN_AND_MEAS</v>
      </c>
      <c r="D557" s="33" t="s">
        <v>6503</v>
      </c>
      <c r="E557" s="33" t="s">
        <v>6117</v>
      </c>
      <c r="F557" s="33" t="s">
        <v>6130</v>
      </c>
      <c r="G557" s="33"/>
      <c r="L557" s="5" t="s">
        <v>93</v>
      </c>
      <c r="M557" s="5" t="s">
        <v>93</v>
      </c>
      <c r="N557" s="5" t="b">
        <v>0</v>
      </c>
      <c r="O557" s="5" t="b">
        <v>0</v>
      </c>
      <c r="P557" s="5">
        <v>-1</v>
      </c>
      <c r="Q557" s="5" t="str" cm="1">
        <f t="array" ref="Q557">IF(DB_DI[[#This Row],[ALM CONFIG]]=$AH$15,INDEX(DB_ALM[],DB_DI[[#This Row],[ALM ID]]+1,7),"")</f>
        <v/>
      </c>
      <c r="R557" s="5" t="str" cm="1">
        <f t="array" ref="R557">IF(DB_DI[[#This Row],[ALM CONFIG]]=$AH$15,INDEX(DB_ALM[],DB_DI[[#This Row],[ALM ID]]+1,8),"")</f>
        <v/>
      </c>
    </row>
    <row r="558" spans="1:18" s="5" customFormat="1" ht="15.75" thickBot="1" x14ac:dyDescent="0.3">
      <c r="A558" s="1">
        <v>544</v>
      </c>
      <c r="B558" s="1">
        <v>0</v>
      </c>
      <c r="C558" s="1" t="str">
        <f>INDEX(DB_DI_SYS_NAMES[],18,2)</f>
        <v>SN_AUX</v>
      </c>
      <c r="D558" t="s">
        <v>6220</v>
      </c>
      <c r="E558" t="s">
        <v>6118</v>
      </c>
      <c r="F558" t="s">
        <v>6131</v>
      </c>
      <c r="G558" s="3"/>
      <c r="H558" s="1"/>
      <c r="I558" s="1"/>
      <c r="J558" s="1"/>
      <c r="K558" s="1"/>
      <c r="L558" s="1" t="s">
        <v>89</v>
      </c>
      <c r="M558" s="1" t="s">
        <v>97</v>
      </c>
      <c r="N558" s="1" t="b">
        <v>1</v>
      </c>
      <c r="O558" s="1" t="b">
        <v>0</v>
      </c>
      <c r="P558" s="1">
        <v>800</v>
      </c>
      <c r="Q558" s="1" t="str" cm="1">
        <f t="array" ref="Q558">IF(DB_DI[[#This Row],[ALM CONFIG]]=$AH$15,INDEX(DB_ALM[],DB_DI[[#This Row],[ALM ID]]+1,7),"")</f>
        <v/>
      </c>
      <c r="R558" s="1" t="str" cm="1">
        <f t="array" ref="R558">IF(DB_DI[[#This Row],[ALM CONFIG]]=$AH$15,INDEX(DB_ALM[],DB_DI[[#This Row],[ALM ID]]+1,8),"")</f>
        <v>Disable</v>
      </c>
    </row>
    <row r="559" spans="1:18" x14ac:dyDescent="0.25">
      <c r="A559" s="1">
        <v>545</v>
      </c>
      <c r="B559" s="1">
        <v>1</v>
      </c>
      <c r="C559" s="1" t="str">
        <f>INDEX(DB_DI_SYS_NAMES[],18,2)</f>
        <v>SN_AUX</v>
      </c>
      <c r="D559" t="s">
        <v>6221</v>
      </c>
      <c r="E559" t="s">
        <v>6118</v>
      </c>
      <c r="F559" t="s">
        <v>6132</v>
      </c>
      <c r="G559" s="3"/>
      <c r="L559" s="1" t="s">
        <v>89</v>
      </c>
      <c r="M559" s="1" t="s">
        <v>97</v>
      </c>
      <c r="N559" s="1" t="b">
        <v>0</v>
      </c>
      <c r="O559" s="1" t="b">
        <v>0</v>
      </c>
      <c r="P559" s="1">
        <v>-1</v>
      </c>
      <c r="Q559" s="1" t="str" cm="1">
        <f t="array" ref="Q559">IF(DB_DI[[#This Row],[ALM CONFIG]]=$AH$15,INDEX(DB_ALM[],DB_DI[[#This Row],[ALM ID]]+1,7),"")</f>
        <v/>
      </c>
      <c r="R559" s="1" t="str" cm="1">
        <f t="array" ref="R559">IF(DB_DI[[#This Row],[ALM CONFIG]]=$AH$15,INDEX(DB_ALM[],DB_DI[[#This Row],[ALM ID]]+1,8),"")</f>
        <v/>
      </c>
    </row>
    <row r="560" spans="1:18" x14ac:dyDescent="0.25">
      <c r="A560" s="1">
        <v>546</v>
      </c>
      <c r="B560" s="1">
        <v>2</v>
      </c>
      <c r="C560" s="1" t="str">
        <f>INDEX(DB_DI_SYS_NAMES[],18,2)</f>
        <v>SN_AUX</v>
      </c>
      <c r="D560" t="s">
        <v>6222</v>
      </c>
      <c r="E560" t="s">
        <v>6118</v>
      </c>
      <c r="F560" t="s">
        <v>6133</v>
      </c>
      <c r="G560" s="3"/>
      <c r="L560" s="1" t="s">
        <v>89</v>
      </c>
      <c r="M560" s="1" t="s">
        <v>97</v>
      </c>
      <c r="N560" s="1" t="b">
        <v>0</v>
      </c>
      <c r="O560" s="1" t="b">
        <v>0</v>
      </c>
      <c r="P560" s="1">
        <v>-1</v>
      </c>
      <c r="Q560" s="1" t="str" cm="1">
        <f t="array" ref="Q560">IF(DB_DI[[#This Row],[ALM CONFIG]]=$AH$15,INDEX(DB_ALM[],DB_DI[[#This Row],[ALM ID]]+1,7),"")</f>
        <v/>
      </c>
      <c r="R560" s="1" t="str" cm="1">
        <f t="array" ref="R560">IF(DB_DI[[#This Row],[ALM CONFIG]]=$AH$15,INDEX(DB_ALM[],DB_DI[[#This Row],[ALM ID]]+1,8),"")</f>
        <v/>
      </c>
    </row>
    <row r="561" spans="1:18" x14ac:dyDescent="0.25">
      <c r="A561" s="1">
        <v>547</v>
      </c>
      <c r="B561" s="1">
        <v>3</v>
      </c>
      <c r="C561" s="1" t="str">
        <f>INDEX(DB_DI_SYS_NAMES[],18,2)</f>
        <v>SN_AUX</v>
      </c>
      <c r="D561" t="s">
        <v>6223</v>
      </c>
      <c r="E561" t="s">
        <v>6118</v>
      </c>
      <c r="F561" t="s">
        <v>6134</v>
      </c>
      <c r="G561" s="3"/>
      <c r="L561" s="1" t="s">
        <v>89</v>
      </c>
      <c r="M561" s="1" t="s">
        <v>97</v>
      </c>
      <c r="N561" s="1" t="b">
        <v>1</v>
      </c>
      <c r="O561" s="1" t="b">
        <v>0</v>
      </c>
      <c r="P561" s="1">
        <v>801</v>
      </c>
      <c r="Q561" s="1" t="str" cm="1">
        <f t="array" ref="Q561">IF(DB_DI[[#This Row],[ALM CONFIG]]=$AH$15,INDEX(DB_ALM[],DB_DI[[#This Row],[ALM ID]]+1,7),"")</f>
        <v/>
      </c>
      <c r="R561" s="1" t="str" cm="1">
        <f t="array" ref="R561">IF(DB_DI[[#This Row],[ALM CONFIG]]=$AH$15,INDEX(DB_ALM[],DB_DI[[#This Row],[ALM ID]]+1,8),"")</f>
        <v>Disable</v>
      </c>
    </row>
    <row r="562" spans="1:18" x14ac:dyDescent="0.25">
      <c r="A562" s="1">
        <v>548</v>
      </c>
      <c r="B562" s="1">
        <v>4</v>
      </c>
      <c r="C562" s="1" t="str">
        <f>INDEX(DB_DI_SYS_NAMES[],18,2)</f>
        <v>SN_AUX</v>
      </c>
      <c r="D562" t="s">
        <v>6224</v>
      </c>
      <c r="E562" t="s">
        <v>6118</v>
      </c>
      <c r="F562" t="s">
        <v>6135</v>
      </c>
      <c r="G562" s="3"/>
      <c r="L562" s="1" t="s">
        <v>89</v>
      </c>
      <c r="M562" s="1" t="s">
        <v>97</v>
      </c>
      <c r="N562" s="1" t="b">
        <v>0</v>
      </c>
      <c r="O562" s="1" t="b">
        <v>0</v>
      </c>
      <c r="P562" s="1">
        <v>-1</v>
      </c>
      <c r="Q562" s="1" t="str" cm="1">
        <f t="array" ref="Q562">IF(DB_DI[[#This Row],[ALM CONFIG]]=$AH$15,INDEX(DB_ALM[],DB_DI[[#This Row],[ALM ID]]+1,7),"")</f>
        <v/>
      </c>
      <c r="R562" s="1" t="str" cm="1">
        <f t="array" ref="R562">IF(DB_DI[[#This Row],[ALM CONFIG]]=$AH$15,INDEX(DB_ALM[],DB_DI[[#This Row],[ALM ID]]+1,8),"")</f>
        <v/>
      </c>
    </row>
    <row r="563" spans="1:18" x14ac:dyDescent="0.25">
      <c r="A563" s="1">
        <v>549</v>
      </c>
      <c r="B563" s="1">
        <v>5</v>
      </c>
      <c r="C563" s="1" t="str">
        <f>INDEX(DB_DI_SYS_NAMES[],18,2)</f>
        <v>SN_AUX</v>
      </c>
      <c r="D563" t="s">
        <v>6225</v>
      </c>
      <c r="E563" t="s">
        <v>6118</v>
      </c>
      <c r="F563" t="s">
        <v>6136</v>
      </c>
      <c r="G563" s="3"/>
      <c r="L563" s="1" t="s">
        <v>89</v>
      </c>
      <c r="M563" s="1" t="s">
        <v>90</v>
      </c>
      <c r="N563" s="1" t="b">
        <v>1</v>
      </c>
      <c r="O563" s="1" t="b">
        <v>0</v>
      </c>
      <c r="P563" s="1">
        <v>802</v>
      </c>
      <c r="Q563" s="1" t="str" cm="1">
        <f t="array" ref="Q563">IF(DB_DI[[#This Row],[ALM CONFIG]]=$AH$15,INDEX(DB_ALM[],DB_DI[[#This Row],[ALM ID]]+1,7),"")</f>
        <v/>
      </c>
      <c r="R563" s="1" t="str" cm="1">
        <f t="array" ref="R563">IF(DB_DI[[#This Row],[ALM CONFIG]]=$AH$15,INDEX(DB_ALM[],DB_DI[[#This Row],[ALM ID]]+1,8),"")</f>
        <v>Disable</v>
      </c>
    </row>
    <row r="564" spans="1:18" x14ac:dyDescent="0.25">
      <c r="A564" s="1">
        <v>550</v>
      </c>
      <c r="B564" s="1">
        <v>6</v>
      </c>
      <c r="C564" s="1" t="str">
        <f>INDEX(DB_DI_SYS_NAMES[],18,2)</f>
        <v>SN_AUX</v>
      </c>
      <c r="D564" t="s">
        <v>6226</v>
      </c>
      <c r="E564" t="s">
        <v>6118</v>
      </c>
      <c r="F564" t="s">
        <v>6137</v>
      </c>
      <c r="G564" s="3"/>
      <c r="L564" s="1" t="s">
        <v>89</v>
      </c>
      <c r="M564" s="1" t="s">
        <v>97</v>
      </c>
      <c r="N564" s="1" t="b">
        <v>1</v>
      </c>
      <c r="O564" s="1" t="b">
        <v>1</v>
      </c>
      <c r="P564" s="1">
        <v>830</v>
      </c>
      <c r="Q564" s="1" t="str" cm="1">
        <f t="array" ref="Q564">IF(DB_DI[[#This Row],[ALM CONFIG]]=$AH$15,INDEX(DB_ALM[],DB_DI[[#This Row],[ALM ID]]+1,7),"")</f>
        <v/>
      </c>
      <c r="R564" s="1" t="str" cm="1">
        <f t="array" ref="R564">IF(DB_DI[[#This Row],[ALM CONFIG]]=$AH$15,INDEX(DB_ALM[],DB_DI[[#This Row],[ALM ID]]+1,8),"")</f>
        <v>Disable</v>
      </c>
    </row>
    <row r="565" spans="1:18" x14ac:dyDescent="0.25">
      <c r="A565" s="1">
        <v>551</v>
      </c>
      <c r="B565" s="1">
        <v>7</v>
      </c>
      <c r="C565" s="1" t="str">
        <f>INDEX(DB_DI_SYS_NAMES[],18,2)</f>
        <v>SN_AUX</v>
      </c>
      <c r="D565" t="s">
        <v>6227</v>
      </c>
      <c r="E565" t="s">
        <v>6118</v>
      </c>
      <c r="F565" t="s">
        <v>6138</v>
      </c>
      <c r="G565" s="3"/>
      <c r="L565" s="1" t="s">
        <v>90</v>
      </c>
      <c r="M565" s="1" t="s">
        <v>97</v>
      </c>
      <c r="N565" s="1" t="b">
        <v>1</v>
      </c>
      <c r="O565" s="1" t="b">
        <v>1</v>
      </c>
      <c r="P565" s="1">
        <v>803</v>
      </c>
      <c r="Q565" s="1" t="str" cm="1">
        <f t="array" ref="Q565">IF(DB_DI[[#This Row],[ALM CONFIG]]=$AH$15,INDEX(DB_ALM[],DB_DI[[#This Row],[ALM ID]]+1,7),"")</f>
        <v/>
      </c>
      <c r="R565" s="1" t="str" cm="1">
        <f t="array" ref="R565">IF(DB_DI[[#This Row],[ALM CONFIG]]=$AH$15,INDEX(DB_ALM[],DB_DI[[#This Row],[ALM ID]]+1,8),"")</f>
        <v>Disable</v>
      </c>
    </row>
    <row r="566" spans="1:18" x14ac:dyDescent="0.25">
      <c r="A566" s="1">
        <v>552</v>
      </c>
      <c r="B566" s="1">
        <v>8</v>
      </c>
      <c r="C566" s="1" t="str">
        <f>INDEX(DB_DI_SYS_NAMES[],18,2)</f>
        <v>SN_AUX</v>
      </c>
      <c r="D566" t="s">
        <v>6228</v>
      </c>
      <c r="E566" t="s">
        <v>6118</v>
      </c>
      <c r="F566" t="s">
        <v>6139</v>
      </c>
      <c r="G566" s="3"/>
      <c r="L566" s="1" t="s">
        <v>90</v>
      </c>
      <c r="M566" s="1" t="s">
        <v>97</v>
      </c>
      <c r="N566" s="1" t="b">
        <v>1</v>
      </c>
      <c r="O566" s="1" t="b">
        <v>1</v>
      </c>
      <c r="P566" s="1">
        <v>804</v>
      </c>
      <c r="Q566" s="1" t="str" cm="1">
        <f t="array" ref="Q566">IF(DB_DI[[#This Row],[ALM CONFIG]]=$AH$15,INDEX(DB_ALM[],DB_DI[[#This Row],[ALM ID]]+1,7),"")</f>
        <v/>
      </c>
      <c r="R566" s="1" t="str" cm="1">
        <f t="array" ref="R566">IF(DB_DI[[#This Row],[ALM CONFIG]]=$AH$15,INDEX(DB_ALM[],DB_DI[[#This Row],[ALM ID]]+1,8),"")</f>
        <v>Disable</v>
      </c>
    </row>
    <row r="567" spans="1:18" x14ac:dyDescent="0.25">
      <c r="A567" s="1">
        <v>553</v>
      </c>
      <c r="B567" s="1">
        <v>9</v>
      </c>
      <c r="C567" s="1" t="str">
        <f>INDEX(DB_DI_SYS_NAMES[],18,2)</f>
        <v>SN_AUX</v>
      </c>
      <c r="D567" s="3" t="s">
        <v>6229</v>
      </c>
      <c r="E567" s="3" t="s">
        <v>6118</v>
      </c>
      <c r="F567" s="3" t="s">
        <v>6140</v>
      </c>
      <c r="G567" s="3"/>
      <c r="L567" s="1" t="s">
        <v>90</v>
      </c>
      <c r="M567" s="1" t="s">
        <v>97</v>
      </c>
      <c r="N567" s="1" t="b">
        <v>1</v>
      </c>
      <c r="O567" s="1" t="b">
        <v>1</v>
      </c>
      <c r="P567" s="1">
        <v>805</v>
      </c>
      <c r="Q567" s="1" t="str" cm="1">
        <f t="array" ref="Q567">IF(DB_DI[[#This Row],[ALM CONFIG]]=$AH$15,INDEX(DB_ALM[],DB_DI[[#This Row],[ALM ID]]+1,7),"")</f>
        <v/>
      </c>
      <c r="R567" s="1" t="str" cm="1">
        <f t="array" ref="R567">IF(DB_DI[[#This Row],[ALM CONFIG]]=$AH$15,INDEX(DB_ALM[],DB_DI[[#This Row],[ALM ID]]+1,8),"")</f>
        <v>Disable</v>
      </c>
    </row>
    <row r="568" spans="1:18" x14ac:dyDescent="0.25">
      <c r="A568" s="1">
        <v>554</v>
      </c>
      <c r="B568" s="1">
        <v>10</v>
      </c>
      <c r="C568" s="1" t="str">
        <f>INDEX(DB_DI_SYS_NAMES[],18,2)</f>
        <v>SN_AUX</v>
      </c>
      <c r="D568" s="3" t="s">
        <v>6230</v>
      </c>
      <c r="E568" s="3" t="s">
        <v>6118</v>
      </c>
      <c r="F568" s="3" t="s">
        <v>6141</v>
      </c>
      <c r="G568" s="3"/>
      <c r="L568" s="1" t="s">
        <v>90</v>
      </c>
      <c r="M568" s="1" t="s">
        <v>97</v>
      </c>
      <c r="N568" s="1" t="b">
        <v>1</v>
      </c>
      <c r="O568" s="1" t="b">
        <v>1</v>
      </c>
      <c r="P568" s="1">
        <v>806</v>
      </c>
      <c r="Q568" s="1" t="str" cm="1">
        <f t="array" ref="Q568">IF(DB_DI[[#This Row],[ALM CONFIG]]=$AH$15,INDEX(DB_ALM[],DB_DI[[#This Row],[ALM ID]]+1,7),"")</f>
        <v/>
      </c>
      <c r="R568" s="1" t="str" cm="1">
        <f t="array" ref="R568">IF(DB_DI[[#This Row],[ALM CONFIG]]=$AH$15,INDEX(DB_ALM[],DB_DI[[#This Row],[ALM ID]]+1,8),"")</f>
        <v>Disable</v>
      </c>
    </row>
    <row r="569" spans="1:18" x14ac:dyDescent="0.25">
      <c r="A569" s="1">
        <v>555</v>
      </c>
      <c r="B569" s="1">
        <v>11</v>
      </c>
      <c r="C569" s="1" t="str">
        <f>INDEX(DB_DI_SYS_NAMES[],18,2)</f>
        <v>SN_AUX</v>
      </c>
      <c r="D569" s="3" t="s">
        <v>6231</v>
      </c>
      <c r="E569" s="3" t="s">
        <v>6118</v>
      </c>
      <c r="F569" s="3" t="s">
        <v>6142</v>
      </c>
      <c r="G569" s="3"/>
      <c r="L569" s="1" t="s">
        <v>90</v>
      </c>
      <c r="M569" s="1" t="s">
        <v>97</v>
      </c>
      <c r="N569" s="1" t="b">
        <v>1</v>
      </c>
      <c r="O569" s="1" t="b">
        <v>1</v>
      </c>
      <c r="P569" s="1">
        <v>807</v>
      </c>
      <c r="Q569" s="1" t="str" cm="1">
        <f t="array" ref="Q569">IF(DB_DI[[#This Row],[ALM CONFIG]]=$AH$15,INDEX(DB_ALM[],DB_DI[[#This Row],[ALM ID]]+1,7),"")</f>
        <v/>
      </c>
      <c r="R569" s="1" t="str" cm="1">
        <f t="array" ref="R569">IF(DB_DI[[#This Row],[ALM CONFIG]]=$AH$15,INDEX(DB_ALM[],DB_DI[[#This Row],[ALM ID]]+1,8),"")</f>
        <v>Disable</v>
      </c>
    </row>
    <row r="570" spans="1:18" x14ac:dyDescent="0.25">
      <c r="A570" s="1">
        <v>556</v>
      </c>
      <c r="B570" s="1">
        <v>12</v>
      </c>
      <c r="C570" s="1" t="str">
        <f>INDEX(DB_DI_SYS_NAMES[],18,2)</f>
        <v>SN_AUX</v>
      </c>
      <c r="D570" s="3" t="s">
        <v>6232</v>
      </c>
      <c r="E570" s="3" t="s">
        <v>6118</v>
      </c>
      <c r="F570" s="3" t="s">
        <v>6143</v>
      </c>
      <c r="G570" s="3"/>
      <c r="L570" s="1" t="s">
        <v>90</v>
      </c>
      <c r="M570" s="1" t="s">
        <v>97</v>
      </c>
      <c r="N570" s="1" t="b">
        <v>1</v>
      </c>
      <c r="O570" s="1" t="b">
        <v>1</v>
      </c>
      <c r="P570" s="1">
        <v>808</v>
      </c>
      <c r="Q570" s="1" t="str" cm="1">
        <f t="array" ref="Q570">IF(DB_DI[[#This Row],[ALM CONFIG]]=$AH$15,INDEX(DB_ALM[],DB_DI[[#This Row],[ALM ID]]+1,7),"")</f>
        <v/>
      </c>
      <c r="R570" s="1" t="str" cm="1">
        <f t="array" ref="R570">IF(DB_DI[[#This Row],[ALM CONFIG]]=$AH$15,INDEX(DB_ALM[],DB_DI[[#This Row],[ALM ID]]+1,8),"")</f>
        <v>Disable</v>
      </c>
    </row>
    <row r="571" spans="1:18" x14ac:dyDescent="0.25">
      <c r="A571" s="1">
        <v>557</v>
      </c>
      <c r="B571" s="1">
        <v>13</v>
      </c>
      <c r="C571" s="1" t="str">
        <f>INDEX(DB_DI_SYS_NAMES[],18,2)</f>
        <v>SN_AUX</v>
      </c>
      <c r="D571" s="3" t="s">
        <v>6233</v>
      </c>
      <c r="E571" s="3" t="s">
        <v>6118</v>
      </c>
      <c r="F571" s="3" t="s">
        <v>6154</v>
      </c>
      <c r="G571" s="3"/>
      <c r="L571" s="1" t="s">
        <v>90</v>
      </c>
      <c r="M571" s="1" t="s">
        <v>97</v>
      </c>
      <c r="N571" s="1" t="b">
        <v>1</v>
      </c>
      <c r="O571" s="1" t="b">
        <v>1</v>
      </c>
      <c r="P571" s="1">
        <v>809</v>
      </c>
      <c r="Q571" s="1" t="str" cm="1">
        <f t="array" ref="Q571">IF(DB_DI[[#This Row],[ALM CONFIG]]=$AH$15,INDEX(DB_ALM[],DB_DI[[#This Row],[ALM ID]]+1,7),"")</f>
        <v/>
      </c>
      <c r="R571" s="1" t="str" cm="1">
        <f t="array" ref="R571">IF(DB_DI[[#This Row],[ALM CONFIG]]=$AH$15,INDEX(DB_ALM[],DB_DI[[#This Row],[ALM ID]]+1,8),"")</f>
        <v>Disable</v>
      </c>
    </row>
    <row r="572" spans="1:18" x14ac:dyDescent="0.25">
      <c r="A572" s="1">
        <v>558</v>
      </c>
      <c r="B572" s="1">
        <v>14</v>
      </c>
      <c r="C572" s="1" t="str">
        <f>INDEX(DB_DI_SYS_NAMES[],18,2)</f>
        <v>SN_AUX</v>
      </c>
      <c r="D572" s="3" t="s">
        <v>6234</v>
      </c>
      <c r="E572" s="3" t="s">
        <v>6116</v>
      </c>
      <c r="F572" s="3" t="s">
        <v>6131</v>
      </c>
      <c r="G572" s="3"/>
      <c r="L572" s="1" t="s">
        <v>89</v>
      </c>
      <c r="M572" s="1" t="s">
        <v>97</v>
      </c>
      <c r="N572" s="1" t="b">
        <v>1</v>
      </c>
      <c r="O572" s="1" t="b">
        <v>0</v>
      </c>
      <c r="P572" s="1">
        <v>810</v>
      </c>
      <c r="Q572" s="1" t="str" cm="1">
        <f t="array" ref="Q572">IF(DB_DI[[#This Row],[ALM CONFIG]]=$AH$15,INDEX(DB_ALM[],DB_DI[[#This Row],[ALM ID]]+1,7),"")</f>
        <v/>
      </c>
      <c r="R572" s="1" t="str" cm="1">
        <f t="array" ref="R572">IF(DB_DI[[#This Row],[ALM CONFIG]]=$AH$15,INDEX(DB_ALM[],DB_DI[[#This Row],[ALM ID]]+1,8),"")</f>
        <v>Disable</v>
      </c>
    </row>
    <row r="573" spans="1:18" x14ac:dyDescent="0.25">
      <c r="A573" s="1">
        <v>559</v>
      </c>
      <c r="B573" s="1">
        <v>15</v>
      </c>
      <c r="C573" s="1" t="str">
        <f>INDEX(DB_DI_SYS_NAMES[],18,2)</f>
        <v>SN_AUX</v>
      </c>
      <c r="D573" s="3" t="s">
        <v>6235</v>
      </c>
      <c r="E573" s="3" t="s">
        <v>6116</v>
      </c>
      <c r="F573" s="3" t="s">
        <v>6132</v>
      </c>
      <c r="G573" s="3"/>
      <c r="L573" s="1" t="s">
        <v>89</v>
      </c>
      <c r="M573" s="1" t="s">
        <v>97</v>
      </c>
      <c r="N573" s="1" t="b">
        <v>0</v>
      </c>
      <c r="O573" s="1" t="b">
        <v>0</v>
      </c>
      <c r="P573" s="1">
        <v>-1</v>
      </c>
      <c r="Q573" s="1" t="str" cm="1">
        <f t="array" ref="Q573">IF(DB_DI[[#This Row],[ALM CONFIG]]=$AH$15,INDEX(DB_ALM[],DB_DI[[#This Row],[ALM ID]]+1,7),"")</f>
        <v/>
      </c>
      <c r="R573" s="1" t="str" cm="1">
        <f t="array" ref="R573">IF(DB_DI[[#This Row],[ALM CONFIG]]=$AH$15,INDEX(DB_ALM[],DB_DI[[#This Row],[ALM ID]]+1,8),"")</f>
        <v/>
      </c>
    </row>
    <row r="574" spans="1:18" x14ac:dyDescent="0.25">
      <c r="A574" s="1">
        <v>560</v>
      </c>
      <c r="B574" s="1">
        <v>16</v>
      </c>
      <c r="C574" s="1" t="str">
        <f>INDEX(DB_DI_SYS_NAMES[],18,2)</f>
        <v>SN_AUX</v>
      </c>
      <c r="D574" s="3" t="s">
        <v>6236</v>
      </c>
      <c r="E574" s="3" t="s">
        <v>6116</v>
      </c>
      <c r="F574" s="3" t="s">
        <v>6133</v>
      </c>
      <c r="G574" s="3"/>
      <c r="L574" s="1" t="s">
        <v>89</v>
      </c>
      <c r="M574" s="1" t="s">
        <v>97</v>
      </c>
      <c r="N574" s="1" t="b">
        <v>0</v>
      </c>
      <c r="O574" s="1" t="b">
        <v>0</v>
      </c>
      <c r="P574" s="1">
        <v>-1</v>
      </c>
      <c r="Q574" s="1" t="str" cm="1">
        <f t="array" ref="Q574">IF(DB_DI[[#This Row],[ALM CONFIG]]=$AH$15,INDEX(DB_ALM[],DB_DI[[#This Row],[ALM ID]]+1,7),"")</f>
        <v/>
      </c>
      <c r="R574" s="1" t="str" cm="1">
        <f t="array" ref="R574">IF(DB_DI[[#This Row],[ALM CONFIG]]=$AH$15,INDEX(DB_ALM[],DB_DI[[#This Row],[ALM ID]]+1,8),"")</f>
        <v/>
      </c>
    </row>
    <row r="575" spans="1:18" x14ac:dyDescent="0.25">
      <c r="A575" s="1">
        <v>561</v>
      </c>
      <c r="B575" s="1">
        <v>17</v>
      </c>
      <c r="C575" s="1" t="str">
        <f>INDEX(DB_DI_SYS_NAMES[],18,2)</f>
        <v>SN_AUX</v>
      </c>
      <c r="D575" s="3" t="s">
        <v>6237</v>
      </c>
      <c r="E575" s="3" t="s">
        <v>6116</v>
      </c>
      <c r="F575" s="3" t="s">
        <v>6134</v>
      </c>
      <c r="G575" s="3"/>
      <c r="L575" s="1" t="s">
        <v>89</v>
      </c>
      <c r="M575" s="1" t="s">
        <v>97</v>
      </c>
      <c r="N575" s="1" t="b">
        <v>1</v>
      </c>
      <c r="O575" s="1" t="b">
        <v>0</v>
      </c>
      <c r="P575" s="1">
        <v>811</v>
      </c>
      <c r="Q575" s="1" t="str" cm="1">
        <f t="array" ref="Q575">IF(DB_DI[[#This Row],[ALM CONFIG]]=$AH$15,INDEX(DB_ALM[],DB_DI[[#This Row],[ALM ID]]+1,7),"")</f>
        <v/>
      </c>
      <c r="R575" s="1" t="str" cm="1">
        <f t="array" ref="R575">IF(DB_DI[[#This Row],[ALM CONFIG]]=$AH$15,INDEX(DB_ALM[],DB_DI[[#This Row],[ALM ID]]+1,8),"")</f>
        <v>Disable</v>
      </c>
    </row>
    <row r="576" spans="1:18" x14ac:dyDescent="0.25">
      <c r="A576" s="1">
        <v>562</v>
      </c>
      <c r="B576" s="1">
        <v>18</v>
      </c>
      <c r="C576" s="1" t="str">
        <f>INDEX(DB_DI_SYS_NAMES[],18,2)</f>
        <v>SN_AUX</v>
      </c>
      <c r="D576" s="3" t="s">
        <v>6238</v>
      </c>
      <c r="E576" s="49" t="s">
        <v>6116</v>
      </c>
      <c r="F576" s="49" t="s">
        <v>6135</v>
      </c>
      <c r="G576" s="3"/>
      <c r="L576" s="1" t="s">
        <v>89</v>
      </c>
      <c r="M576" s="1" t="s">
        <v>97</v>
      </c>
      <c r="N576" s="1" t="b">
        <v>0</v>
      </c>
      <c r="O576" s="1" t="b">
        <v>0</v>
      </c>
      <c r="P576" s="1">
        <v>-1</v>
      </c>
      <c r="Q576" s="1" t="str" cm="1">
        <f t="array" ref="Q576">IF(DB_DI[[#This Row],[ALM CONFIG]]=$AH$15,INDEX(DB_ALM[],DB_DI[[#This Row],[ALM ID]]+1,7),"")</f>
        <v/>
      </c>
      <c r="R576" s="1" t="str" cm="1">
        <f t="array" ref="R576">IF(DB_DI[[#This Row],[ALM CONFIG]]=$AH$15,INDEX(DB_ALM[],DB_DI[[#This Row],[ALM ID]]+1,8),"")</f>
        <v/>
      </c>
    </row>
    <row r="577" spans="1:18" x14ac:dyDescent="0.25">
      <c r="A577" s="1">
        <v>563</v>
      </c>
      <c r="B577" s="1">
        <v>19</v>
      </c>
      <c r="C577" s="1" t="str">
        <f>INDEX(DB_DI_SYS_NAMES[],18,2)</f>
        <v>SN_AUX</v>
      </c>
      <c r="D577" s="3" t="s">
        <v>6239</v>
      </c>
      <c r="E577" s="3" t="s">
        <v>6116</v>
      </c>
      <c r="F577" s="3" t="s">
        <v>6136</v>
      </c>
      <c r="G577" s="3"/>
      <c r="L577" s="1" t="s">
        <v>89</v>
      </c>
      <c r="M577" s="1" t="s">
        <v>90</v>
      </c>
      <c r="N577" s="1" t="b">
        <v>1</v>
      </c>
      <c r="O577" s="1" t="b">
        <v>0</v>
      </c>
      <c r="P577" s="1">
        <v>812</v>
      </c>
      <c r="Q577" s="1" t="str" cm="1">
        <f t="array" ref="Q577">IF(DB_DI[[#This Row],[ALM CONFIG]]=$AH$15,INDEX(DB_ALM[],DB_DI[[#This Row],[ALM ID]]+1,7),"")</f>
        <v/>
      </c>
      <c r="R577" s="1" t="str" cm="1">
        <f t="array" ref="R577">IF(DB_DI[[#This Row],[ALM CONFIG]]=$AH$15,INDEX(DB_ALM[],DB_DI[[#This Row],[ALM ID]]+1,8),"")</f>
        <v>Disable</v>
      </c>
    </row>
    <row r="578" spans="1:18" x14ac:dyDescent="0.25">
      <c r="A578" s="1">
        <v>564</v>
      </c>
      <c r="B578" s="1">
        <v>20</v>
      </c>
      <c r="C578" s="1" t="str">
        <f>INDEX(DB_DI_SYS_NAMES[],18,2)</f>
        <v>SN_AUX</v>
      </c>
      <c r="D578" s="3" t="s">
        <v>6240</v>
      </c>
      <c r="E578" s="3" t="s">
        <v>6116</v>
      </c>
      <c r="F578" s="3" t="s">
        <v>6137</v>
      </c>
      <c r="G578" s="3"/>
      <c r="L578" s="1" t="s">
        <v>89</v>
      </c>
      <c r="M578" s="1" t="s">
        <v>97</v>
      </c>
      <c r="N578" s="1" t="b">
        <v>1</v>
      </c>
      <c r="O578" s="1" t="b">
        <v>1</v>
      </c>
      <c r="P578" s="1">
        <v>831</v>
      </c>
      <c r="Q578" s="1" t="str" cm="1">
        <f t="array" ref="Q578">IF(DB_DI[[#This Row],[ALM CONFIG]]=$AH$15,INDEX(DB_ALM[],DB_DI[[#This Row],[ALM ID]]+1,7),"")</f>
        <v/>
      </c>
      <c r="R578" s="1" t="str" cm="1">
        <f t="array" ref="R578">IF(DB_DI[[#This Row],[ALM CONFIG]]=$AH$15,INDEX(DB_ALM[],DB_DI[[#This Row],[ALM ID]]+1,8),"")</f>
        <v>Disable</v>
      </c>
    </row>
    <row r="579" spans="1:18" x14ac:dyDescent="0.25">
      <c r="A579" s="1">
        <v>565</v>
      </c>
      <c r="B579" s="1">
        <v>21</v>
      </c>
      <c r="C579" s="1" t="str">
        <f>INDEX(DB_DI_SYS_NAMES[],18,2)</f>
        <v>SN_AUX</v>
      </c>
      <c r="D579" s="3" t="s">
        <v>6241</v>
      </c>
      <c r="E579" s="3" t="s">
        <v>6116</v>
      </c>
      <c r="F579" s="3" t="s">
        <v>6138</v>
      </c>
      <c r="G579" s="3"/>
      <c r="L579" s="1" t="s">
        <v>90</v>
      </c>
      <c r="M579" s="1" t="s">
        <v>97</v>
      </c>
      <c r="N579" s="1" t="b">
        <v>1</v>
      </c>
      <c r="O579" s="1" t="b">
        <v>1</v>
      </c>
      <c r="P579" s="1">
        <v>813</v>
      </c>
      <c r="Q579" s="1" t="str" cm="1">
        <f t="array" ref="Q579">IF(DB_DI[[#This Row],[ALM CONFIG]]=$AH$15,INDEX(DB_ALM[],DB_DI[[#This Row],[ALM ID]]+1,7),"")</f>
        <v/>
      </c>
      <c r="R579" s="1" t="str" cm="1">
        <f t="array" ref="R579">IF(DB_DI[[#This Row],[ALM CONFIG]]=$AH$15,INDEX(DB_ALM[],DB_DI[[#This Row],[ALM ID]]+1,8),"")</f>
        <v>Disable</v>
      </c>
    </row>
    <row r="580" spans="1:18" x14ac:dyDescent="0.25">
      <c r="A580" s="1">
        <v>566</v>
      </c>
      <c r="B580" s="1">
        <v>22</v>
      </c>
      <c r="C580" s="1" t="str">
        <f>INDEX(DB_DI_SYS_NAMES[],18,2)</f>
        <v>SN_AUX</v>
      </c>
      <c r="D580" s="3" t="s">
        <v>6242</v>
      </c>
      <c r="E580" s="3" t="s">
        <v>6116</v>
      </c>
      <c r="F580" s="3" t="s">
        <v>6139</v>
      </c>
      <c r="G580" s="3"/>
      <c r="L580" s="1" t="s">
        <v>90</v>
      </c>
      <c r="M580" s="1" t="s">
        <v>97</v>
      </c>
      <c r="N580" s="1" t="b">
        <v>1</v>
      </c>
      <c r="O580" s="1" t="b">
        <v>1</v>
      </c>
      <c r="P580" s="1">
        <v>814</v>
      </c>
      <c r="Q580" s="1" t="str" cm="1">
        <f t="array" ref="Q580">IF(DB_DI[[#This Row],[ALM CONFIG]]=$AH$15,INDEX(DB_ALM[],DB_DI[[#This Row],[ALM ID]]+1,7),"")</f>
        <v/>
      </c>
      <c r="R580" s="1" t="str" cm="1">
        <f t="array" ref="R580">IF(DB_DI[[#This Row],[ALM CONFIG]]=$AH$15,INDEX(DB_ALM[],DB_DI[[#This Row],[ALM ID]]+1,8),"")</f>
        <v>Disable</v>
      </c>
    </row>
    <row r="581" spans="1:18" x14ac:dyDescent="0.25">
      <c r="A581" s="1">
        <v>567</v>
      </c>
      <c r="B581" s="1">
        <v>23</v>
      </c>
      <c r="C581" s="1" t="str">
        <f>INDEX(DB_DI_SYS_NAMES[],18,2)</f>
        <v>SN_AUX</v>
      </c>
      <c r="D581" s="3" t="s">
        <v>6243</v>
      </c>
      <c r="E581" s="3" t="s">
        <v>6116</v>
      </c>
      <c r="F581" s="3" t="s">
        <v>6140</v>
      </c>
      <c r="G581" s="3"/>
      <c r="L581" s="1" t="s">
        <v>90</v>
      </c>
      <c r="M581" s="1" t="s">
        <v>97</v>
      </c>
      <c r="N581" s="1" t="b">
        <v>1</v>
      </c>
      <c r="O581" s="1" t="b">
        <v>1</v>
      </c>
      <c r="P581" s="1">
        <v>815</v>
      </c>
      <c r="Q581" s="1" t="str" cm="1">
        <f t="array" ref="Q581">IF(DB_DI[[#This Row],[ALM CONFIG]]=$AH$15,INDEX(DB_ALM[],DB_DI[[#This Row],[ALM ID]]+1,7),"")</f>
        <v/>
      </c>
      <c r="R581" s="1" t="str" cm="1">
        <f t="array" ref="R581">IF(DB_DI[[#This Row],[ALM CONFIG]]=$AH$15,INDEX(DB_ALM[],DB_DI[[#This Row],[ALM ID]]+1,8),"")</f>
        <v>Disable</v>
      </c>
    </row>
    <row r="582" spans="1:18" x14ac:dyDescent="0.25">
      <c r="A582" s="1">
        <v>568</v>
      </c>
      <c r="B582" s="1">
        <v>24</v>
      </c>
      <c r="C582" s="1" t="str">
        <f>INDEX(DB_DI_SYS_NAMES[],18,2)</f>
        <v>SN_AUX</v>
      </c>
      <c r="D582" s="3" t="s">
        <v>6244</v>
      </c>
      <c r="E582" s="3" t="s">
        <v>6116</v>
      </c>
      <c r="F582" s="3" t="s">
        <v>6141</v>
      </c>
      <c r="G582" s="3"/>
      <c r="L582" s="1" t="s">
        <v>90</v>
      </c>
      <c r="M582" s="1" t="s">
        <v>97</v>
      </c>
      <c r="N582" s="1" t="b">
        <v>1</v>
      </c>
      <c r="O582" s="1" t="b">
        <v>1</v>
      </c>
      <c r="P582" s="1">
        <v>816</v>
      </c>
      <c r="Q582" s="1" t="str" cm="1">
        <f t="array" ref="Q582">IF(DB_DI[[#This Row],[ALM CONFIG]]=$AH$15,INDEX(DB_ALM[],DB_DI[[#This Row],[ALM ID]]+1,7),"")</f>
        <v/>
      </c>
      <c r="R582" s="1" t="str" cm="1">
        <f t="array" ref="R582">IF(DB_DI[[#This Row],[ALM CONFIG]]=$AH$15,INDEX(DB_ALM[],DB_DI[[#This Row],[ALM ID]]+1,8),"")</f>
        <v>Disable</v>
      </c>
    </row>
    <row r="583" spans="1:18" x14ac:dyDescent="0.25">
      <c r="A583" s="1">
        <v>569</v>
      </c>
      <c r="B583" s="1">
        <v>25</v>
      </c>
      <c r="C583" s="1" t="str">
        <f>INDEX(DB_DI_SYS_NAMES[],18,2)</f>
        <v>SN_AUX</v>
      </c>
      <c r="D583" s="3" t="s">
        <v>6245</v>
      </c>
      <c r="E583" s="3" t="s">
        <v>6116</v>
      </c>
      <c r="F583" s="3" t="s">
        <v>6142</v>
      </c>
      <c r="G583" s="3"/>
      <c r="L583" s="1" t="s">
        <v>90</v>
      </c>
      <c r="M583" s="1" t="s">
        <v>97</v>
      </c>
      <c r="N583" s="1" t="b">
        <v>1</v>
      </c>
      <c r="O583" s="1" t="b">
        <v>1</v>
      </c>
      <c r="P583" s="1">
        <v>817</v>
      </c>
      <c r="Q583" s="1" t="str" cm="1">
        <f t="array" ref="Q583">IF(DB_DI[[#This Row],[ALM CONFIG]]=$AH$15,INDEX(DB_ALM[],DB_DI[[#This Row],[ALM ID]]+1,7),"")</f>
        <v/>
      </c>
      <c r="R583" s="1" t="str" cm="1">
        <f t="array" ref="R583">IF(DB_DI[[#This Row],[ALM CONFIG]]=$AH$15,INDEX(DB_ALM[],DB_DI[[#This Row],[ALM ID]]+1,8),"")</f>
        <v>Disable</v>
      </c>
    </row>
    <row r="584" spans="1:18" x14ac:dyDescent="0.25">
      <c r="A584" s="1">
        <v>570</v>
      </c>
      <c r="B584" s="1">
        <v>26</v>
      </c>
      <c r="C584" s="1" t="str">
        <f>INDEX(DB_DI_SYS_NAMES[],18,2)</f>
        <v>SN_AUX</v>
      </c>
      <c r="D584" s="3" t="s">
        <v>6246</v>
      </c>
      <c r="E584" s="3" t="s">
        <v>6116</v>
      </c>
      <c r="F584" s="3" t="s">
        <v>6143</v>
      </c>
      <c r="G584" s="3"/>
      <c r="L584" s="1" t="s">
        <v>90</v>
      </c>
      <c r="M584" s="1" t="s">
        <v>97</v>
      </c>
      <c r="N584" s="1" t="b">
        <v>1</v>
      </c>
      <c r="O584" s="1" t="b">
        <v>1</v>
      </c>
      <c r="P584" s="1">
        <v>818</v>
      </c>
      <c r="Q584" s="1" t="str" cm="1">
        <f t="array" ref="Q584">IF(DB_DI[[#This Row],[ALM CONFIG]]=$AH$15,INDEX(DB_ALM[],DB_DI[[#This Row],[ALM ID]]+1,7),"")</f>
        <v/>
      </c>
      <c r="R584" s="1" t="str" cm="1">
        <f t="array" ref="R584">IF(DB_DI[[#This Row],[ALM CONFIG]]=$AH$15,INDEX(DB_ALM[],DB_DI[[#This Row],[ALM ID]]+1,8),"")</f>
        <v>Disable</v>
      </c>
    </row>
    <row r="585" spans="1:18" x14ac:dyDescent="0.25">
      <c r="A585" s="1">
        <v>571</v>
      </c>
      <c r="B585" s="1">
        <v>27</v>
      </c>
      <c r="C585" s="1" t="str">
        <f>INDEX(DB_DI_SYS_NAMES[],18,2)</f>
        <v>SN_AUX</v>
      </c>
      <c r="D585" s="3" t="s">
        <v>6247</v>
      </c>
      <c r="E585" s="3"/>
      <c r="F585" s="3"/>
      <c r="G585" s="3"/>
      <c r="L585" s="1" t="s">
        <v>93</v>
      </c>
      <c r="M585" s="1" t="s">
        <v>93</v>
      </c>
      <c r="N585" s="1" t="b">
        <v>0</v>
      </c>
      <c r="O585" s="1" t="b">
        <v>0</v>
      </c>
      <c r="P585" s="1">
        <v>-1</v>
      </c>
      <c r="Q585" s="1" t="str" cm="1">
        <f t="array" ref="Q585">IF(DB_DI[[#This Row],[ALM CONFIG]]=$AH$15,INDEX(DB_ALM[],DB_DI[[#This Row],[ALM ID]]+1,7),"")</f>
        <v/>
      </c>
      <c r="R585" s="1" t="str" cm="1">
        <f t="array" ref="R585">IF(DB_DI[[#This Row],[ALM CONFIG]]=$AH$15,INDEX(DB_ALM[],DB_DI[[#This Row],[ALM ID]]+1,8),"")</f>
        <v/>
      </c>
    </row>
    <row r="586" spans="1:18" x14ac:dyDescent="0.25">
      <c r="A586" s="1">
        <v>572</v>
      </c>
      <c r="B586" s="1">
        <v>28</v>
      </c>
      <c r="C586" s="1" t="str">
        <f>INDEX(DB_DI_SYS_NAMES[],18,2)</f>
        <v>SN_AUX</v>
      </c>
      <c r="D586" s="3" t="s">
        <v>490</v>
      </c>
      <c r="E586" s="3"/>
      <c r="F586" s="3"/>
      <c r="G586" s="3"/>
      <c r="L586" s="1" t="s">
        <v>93</v>
      </c>
      <c r="M586" s="1" t="s">
        <v>93</v>
      </c>
      <c r="N586" s="1" t="b">
        <v>0</v>
      </c>
      <c r="O586" s="1" t="b">
        <v>0</v>
      </c>
      <c r="P586" s="1">
        <v>-1</v>
      </c>
      <c r="Q586" s="1" t="str" cm="1">
        <f t="array" ref="Q586">IF(DB_DI[[#This Row],[ALM CONFIG]]=$AH$15,INDEX(DB_ALM[],DB_DI[[#This Row],[ALM ID]]+1,7),"")</f>
        <v/>
      </c>
      <c r="R586" s="1" t="str" cm="1">
        <f t="array" ref="R586">IF(DB_DI[[#This Row],[ALM CONFIG]]=$AH$15,INDEX(DB_ALM[],DB_DI[[#This Row],[ALM ID]]+1,8),"")</f>
        <v/>
      </c>
    </row>
    <row r="587" spans="1:18" x14ac:dyDescent="0.25">
      <c r="A587" s="1">
        <v>573</v>
      </c>
      <c r="B587" s="1">
        <v>29</v>
      </c>
      <c r="C587" s="1" t="str">
        <f>INDEX(DB_DI_SYS_NAMES[],18,2)</f>
        <v>SN_AUX</v>
      </c>
      <c r="D587" s="3" t="s">
        <v>491</v>
      </c>
      <c r="E587" s="3"/>
      <c r="F587" s="3"/>
      <c r="G587" s="3"/>
      <c r="L587" s="1" t="s">
        <v>93</v>
      </c>
      <c r="M587" s="1" t="s">
        <v>93</v>
      </c>
      <c r="N587" s="1" t="b">
        <v>0</v>
      </c>
      <c r="O587" s="1" t="b">
        <v>0</v>
      </c>
      <c r="P587" s="1">
        <v>-1</v>
      </c>
      <c r="Q587" s="1" t="str" cm="1">
        <f t="array" ref="Q587">IF(DB_DI[[#This Row],[ALM CONFIG]]=$AH$15,INDEX(DB_ALM[],DB_DI[[#This Row],[ALM ID]]+1,7),"")</f>
        <v/>
      </c>
      <c r="R587" s="1" t="str" cm="1">
        <f t="array" ref="R587">IF(DB_DI[[#This Row],[ALM CONFIG]]=$AH$15,INDEX(DB_ALM[],DB_DI[[#This Row],[ALM ID]]+1,8),"")</f>
        <v/>
      </c>
    </row>
    <row r="588" spans="1:18" x14ac:dyDescent="0.25">
      <c r="A588" s="1">
        <v>574</v>
      </c>
      <c r="B588" s="1">
        <v>30</v>
      </c>
      <c r="C588" s="1" t="str">
        <f>INDEX(DB_DI_SYS_NAMES[],18,2)</f>
        <v>SN_AUX</v>
      </c>
      <c r="D588" s="3" t="s">
        <v>492</v>
      </c>
      <c r="E588" s="3"/>
      <c r="F588" s="3"/>
      <c r="G588" s="3"/>
      <c r="L588" s="1" t="s">
        <v>93</v>
      </c>
      <c r="M588" s="1" t="s">
        <v>93</v>
      </c>
      <c r="N588" s="1" t="b">
        <v>0</v>
      </c>
      <c r="O588" s="1" t="b">
        <v>0</v>
      </c>
      <c r="P588" s="1">
        <v>-1</v>
      </c>
      <c r="Q588" s="1" t="str" cm="1">
        <f t="array" ref="Q588">IF(DB_DI[[#This Row],[ALM CONFIG]]=$AH$15,INDEX(DB_ALM[],DB_DI[[#This Row],[ALM ID]]+1,7),"")</f>
        <v/>
      </c>
      <c r="R588" s="1" t="str" cm="1">
        <f t="array" ref="R588">IF(DB_DI[[#This Row],[ALM CONFIG]]=$AH$15,INDEX(DB_ALM[],DB_DI[[#This Row],[ALM ID]]+1,8),"")</f>
        <v/>
      </c>
    </row>
    <row r="589" spans="1:18" s="5" customFormat="1" ht="15.75" thickBot="1" x14ac:dyDescent="0.3">
      <c r="A589" s="5">
        <v>575</v>
      </c>
      <c r="B589" s="5">
        <v>31</v>
      </c>
      <c r="C589" s="5" t="str">
        <f>INDEX(DB_DI_SYS_NAMES[],18,2)</f>
        <v>SN_AUX</v>
      </c>
      <c r="D589" s="33" t="s">
        <v>493</v>
      </c>
      <c r="E589" s="33"/>
      <c r="F589" s="33"/>
      <c r="G589" s="33"/>
      <c r="L589" s="5" t="s">
        <v>93</v>
      </c>
      <c r="M589" s="5" t="s">
        <v>93</v>
      </c>
      <c r="N589" s="5" t="b">
        <v>0</v>
      </c>
      <c r="O589" s="5" t="b">
        <v>0</v>
      </c>
      <c r="P589" s="5">
        <v>-1</v>
      </c>
      <c r="Q589" s="5" t="str" cm="1">
        <f t="array" ref="Q589">IF(DB_DI[[#This Row],[ALM CONFIG]]=$AH$15,INDEX(DB_ALM[],DB_DI[[#This Row],[ALM ID]]+1,7),"")</f>
        <v/>
      </c>
      <c r="R589" s="5" t="str" cm="1">
        <f t="array" ref="R589">IF(DB_DI[[#This Row],[ALM CONFIG]]=$AH$15,INDEX(DB_ALM[],DB_DI[[#This Row],[ALM ID]]+1,8),"")</f>
        <v/>
      </c>
    </row>
    <row r="590" spans="1:18" s="5" customFormat="1" ht="15.75" thickBot="1" x14ac:dyDescent="0.3">
      <c r="A590" s="1">
        <v>576</v>
      </c>
      <c r="B590" s="1">
        <v>0</v>
      </c>
      <c r="C590" s="1" t="str">
        <f>INDEX(DB_DI_SYS_NAMES[],19,2)</f>
        <v>SPARE</v>
      </c>
      <c r="D590" t="s">
        <v>439</v>
      </c>
      <c r="E590" t="s">
        <v>6119</v>
      </c>
      <c r="F590" t="s">
        <v>6148</v>
      </c>
      <c r="G590" s="3"/>
      <c r="H590" s="1"/>
      <c r="I590" s="1"/>
      <c r="J590" s="1"/>
      <c r="K590" s="1"/>
      <c r="L590" s="1" t="s">
        <v>89</v>
      </c>
      <c r="M590" s="1" t="s">
        <v>97</v>
      </c>
      <c r="N590" s="1" t="b">
        <v>0</v>
      </c>
      <c r="O590" s="1" t="b">
        <v>0</v>
      </c>
      <c r="P590" s="1">
        <v>-1</v>
      </c>
      <c r="Q590" s="1" t="str" cm="1">
        <f t="array" ref="Q590">IF(DB_DI[[#This Row],[ALM CONFIG]]=$AH$15,INDEX(DB_ALM[],DB_DI[[#This Row],[ALM ID]]+1,7),"")</f>
        <v/>
      </c>
      <c r="R590" s="1" t="str" cm="1">
        <f t="array" ref="R590">IF(DB_DI[[#This Row],[ALM CONFIG]]=$AH$15,INDEX(DB_ALM[],DB_DI[[#This Row],[ALM ID]]+1,8),"")</f>
        <v/>
      </c>
    </row>
    <row r="591" spans="1:18" x14ac:dyDescent="0.25">
      <c r="A591" s="1">
        <v>577</v>
      </c>
      <c r="B591" s="1">
        <v>1</v>
      </c>
      <c r="C591" s="1" t="str">
        <f>INDEX(DB_DI_SYS_NAMES[],19,2)</f>
        <v>SPARE</v>
      </c>
      <c r="D591" t="s">
        <v>437</v>
      </c>
      <c r="E591" t="s">
        <v>6119</v>
      </c>
      <c r="F591" t="s">
        <v>6147</v>
      </c>
      <c r="G591" s="3"/>
      <c r="L591" s="1" t="s">
        <v>89</v>
      </c>
      <c r="M591" s="1" t="s">
        <v>97</v>
      </c>
      <c r="N591" s="1" t="b">
        <v>0</v>
      </c>
      <c r="O591" s="1" t="b">
        <v>0</v>
      </c>
      <c r="P591" s="1">
        <v>-1</v>
      </c>
      <c r="Q591" s="1" t="str" cm="1">
        <f t="array" ref="Q591">IF(DB_DI[[#This Row],[ALM CONFIG]]=$AH$15,INDEX(DB_ALM[],DB_DI[[#This Row],[ALM ID]]+1,7),"")</f>
        <v/>
      </c>
      <c r="R591" s="1" t="str" cm="1">
        <f t="array" ref="R591">IF(DB_DI[[#This Row],[ALM CONFIG]]=$AH$15,INDEX(DB_ALM[],DB_DI[[#This Row],[ALM ID]]+1,8),"")</f>
        <v/>
      </c>
    </row>
    <row r="592" spans="1:18" x14ac:dyDescent="0.25">
      <c r="A592" s="1">
        <v>578</v>
      </c>
      <c r="B592" s="1">
        <v>2</v>
      </c>
      <c r="C592" s="1" t="str">
        <f>INDEX(DB_DI_SYS_NAMES[],19,2)</f>
        <v>SPARE</v>
      </c>
      <c r="D592" t="s">
        <v>496</v>
      </c>
      <c r="E592" t="s">
        <v>6119</v>
      </c>
      <c r="F592" t="s">
        <v>6137</v>
      </c>
      <c r="G592"/>
      <c r="L592" s="1" t="s">
        <v>89</v>
      </c>
      <c r="M592" s="1" t="s">
        <v>97</v>
      </c>
      <c r="N592" s="1" t="b">
        <v>0</v>
      </c>
      <c r="O592" s="1" t="b">
        <v>0</v>
      </c>
      <c r="P592" s="1">
        <v>-1</v>
      </c>
      <c r="Q592" s="1" t="str" cm="1">
        <f t="array" ref="Q592">IF(DB_DI[[#This Row],[ALM CONFIG]]=$AH$15,INDEX(DB_ALM[],DB_DI[[#This Row],[ALM ID]]+1,7),"")</f>
        <v/>
      </c>
      <c r="R592" s="1" t="str" cm="1">
        <f t="array" ref="R592">IF(DB_DI[[#This Row],[ALM CONFIG]]=$AH$15,INDEX(DB_ALM[],DB_DI[[#This Row],[ALM ID]]+1,8),"")</f>
        <v/>
      </c>
    </row>
    <row r="593" spans="1:18" x14ac:dyDescent="0.25">
      <c r="A593" s="1">
        <v>579</v>
      </c>
      <c r="B593" s="1">
        <v>3</v>
      </c>
      <c r="C593" s="1" t="str">
        <f>INDEX(DB_DI_SYS_NAMES[],19,2)</f>
        <v>SPARE</v>
      </c>
      <c r="D593" t="s">
        <v>424</v>
      </c>
      <c r="E593" t="s">
        <v>6119</v>
      </c>
      <c r="F593" t="s">
        <v>6136</v>
      </c>
      <c r="G593"/>
      <c r="L593" s="1" t="s">
        <v>89</v>
      </c>
      <c r="M593" s="1" t="s">
        <v>90</v>
      </c>
      <c r="N593" s="1" t="b">
        <v>0</v>
      </c>
      <c r="O593" s="1" t="b">
        <v>0</v>
      </c>
      <c r="P593" s="1">
        <v>-1</v>
      </c>
      <c r="Q593" s="1" t="str" cm="1">
        <f t="array" ref="Q593">IF(DB_DI[[#This Row],[ALM CONFIG]]=$AH$15,INDEX(DB_ALM[],DB_DI[[#This Row],[ALM ID]]+1,7),"")</f>
        <v/>
      </c>
      <c r="R593" s="1" t="str" cm="1">
        <f t="array" ref="R593">IF(DB_DI[[#This Row],[ALM CONFIG]]=$AH$15,INDEX(DB_ALM[],DB_DI[[#This Row],[ALM ID]]+1,8),"")</f>
        <v/>
      </c>
    </row>
    <row r="594" spans="1:18" x14ac:dyDescent="0.25">
      <c r="A594" s="1">
        <v>580</v>
      </c>
      <c r="B594" s="1">
        <v>4</v>
      </c>
      <c r="C594" s="1" t="str">
        <f>INDEX(DB_DI_SYS_NAMES[],19,2)</f>
        <v>SPARE</v>
      </c>
      <c r="D594" t="s">
        <v>421</v>
      </c>
      <c r="E594" t="s">
        <v>4913</v>
      </c>
      <c r="F594" t="s">
        <v>4935</v>
      </c>
      <c r="G594"/>
      <c r="L594" s="1" t="s">
        <v>89</v>
      </c>
      <c r="M594" s="1" t="s">
        <v>97</v>
      </c>
      <c r="N594" s="1" t="b">
        <v>0</v>
      </c>
      <c r="O594" s="1" t="b">
        <v>0</v>
      </c>
      <c r="P594" s="1">
        <v>-1</v>
      </c>
      <c r="Q594" s="1" t="str" cm="1">
        <f t="array" ref="Q594">IF(DB_DI[[#This Row],[ALM CONFIG]]=$AH$15,INDEX(DB_ALM[],DB_DI[[#This Row],[ALM ID]]+1,7),"")</f>
        <v/>
      </c>
      <c r="R594" s="1" t="str" cm="1">
        <f t="array" ref="R594">IF(DB_DI[[#This Row],[ALM CONFIG]]=$AH$15,INDEX(DB_ALM[],DB_DI[[#This Row],[ALM ID]]+1,8),"")</f>
        <v/>
      </c>
    </row>
    <row r="595" spans="1:18" x14ac:dyDescent="0.25">
      <c r="A595" s="1">
        <v>581</v>
      </c>
      <c r="B595" s="1">
        <v>5</v>
      </c>
      <c r="C595" s="1" t="str">
        <f>INDEX(DB_DI_SYS_NAMES[],19,2)</f>
        <v>SPARE</v>
      </c>
      <c r="D595" t="s">
        <v>419</v>
      </c>
      <c r="E595" t="s">
        <v>4913</v>
      </c>
      <c r="F595" t="s">
        <v>4934</v>
      </c>
      <c r="G595"/>
      <c r="L595" s="1" t="s">
        <v>89</v>
      </c>
      <c r="M595" s="1" t="s">
        <v>97</v>
      </c>
      <c r="N595" s="1" t="b">
        <v>0</v>
      </c>
      <c r="O595" s="1" t="b">
        <v>0</v>
      </c>
      <c r="P595" s="1">
        <v>-1</v>
      </c>
      <c r="Q595" s="1" t="str" cm="1">
        <f t="array" ref="Q595">IF(DB_DI[[#This Row],[ALM CONFIG]]=$AH$15,INDEX(DB_ALM[],DB_DI[[#This Row],[ALM ID]]+1,7),"")</f>
        <v/>
      </c>
      <c r="R595" s="1" t="str" cm="1">
        <f t="array" ref="R595">IF(DB_DI[[#This Row],[ALM CONFIG]]=$AH$15,INDEX(DB_ALM[],DB_DI[[#This Row],[ALM ID]]+1,8),"")</f>
        <v/>
      </c>
    </row>
    <row r="596" spans="1:18" x14ac:dyDescent="0.25">
      <c r="A596" s="1">
        <v>582</v>
      </c>
      <c r="B596" s="1">
        <v>6</v>
      </c>
      <c r="C596" s="1" t="str">
        <f>INDEX(DB_DI_SYS_NAMES[],19,2)</f>
        <v>SPARE</v>
      </c>
      <c r="D596" t="s">
        <v>6249</v>
      </c>
      <c r="E596" t="s">
        <v>6119</v>
      </c>
      <c r="F596" t="s">
        <v>6138</v>
      </c>
      <c r="G596"/>
      <c r="L596" s="1" t="s">
        <v>90</v>
      </c>
      <c r="M596" s="1" t="s">
        <v>97</v>
      </c>
      <c r="N596" s="1" t="b">
        <v>0</v>
      </c>
      <c r="O596" s="1" t="b">
        <v>0</v>
      </c>
      <c r="P596" s="1">
        <v>-1</v>
      </c>
      <c r="Q596" s="1" t="str" cm="1">
        <f t="array" ref="Q596">IF(DB_DI[[#This Row],[ALM CONFIG]]=$AH$15,INDEX(DB_ALM[],DB_DI[[#This Row],[ALM ID]]+1,7),"")</f>
        <v/>
      </c>
      <c r="R596" s="1" t="str" cm="1">
        <f t="array" ref="R596">IF(DB_DI[[#This Row],[ALM CONFIG]]=$AH$15,INDEX(DB_ALM[],DB_DI[[#This Row],[ALM ID]]+1,8),"")</f>
        <v/>
      </c>
    </row>
    <row r="597" spans="1:18" x14ac:dyDescent="0.25">
      <c r="A597" s="1">
        <v>583</v>
      </c>
      <c r="B597" s="1">
        <v>7</v>
      </c>
      <c r="C597" s="1" t="str">
        <f>INDEX(DB_DI_SYS_NAMES[],19,2)</f>
        <v>SPARE</v>
      </c>
      <c r="D597" t="s">
        <v>457</v>
      </c>
      <c r="E597"/>
      <c r="F597" t="s">
        <v>9</v>
      </c>
      <c r="G597"/>
      <c r="L597" s="1" t="s">
        <v>93</v>
      </c>
      <c r="M597" s="1" t="s">
        <v>93</v>
      </c>
      <c r="N597" s="1" t="b">
        <v>0</v>
      </c>
      <c r="O597" s="1" t="b">
        <v>0</v>
      </c>
      <c r="P597" s="1">
        <v>-1</v>
      </c>
      <c r="Q597" s="1" t="str" cm="1">
        <f t="array" ref="Q597">IF(DB_DI[[#This Row],[ALM CONFIG]]=$AH$15,INDEX(DB_ALM[],DB_DI[[#This Row],[ALM ID]]+1,7),"")</f>
        <v/>
      </c>
      <c r="R597" s="1" t="str" cm="1">
        <f t="array" ref="R597">IF(DB_DI[[#This Row],[ALM CONFIG]]=$AH$15,INDEX(DB_ALM[],DB_DI[[#This Row],[ALM ID]]+1,8),"")</f>
        <v/>
      </c>
    </row>
    <row r="598" spans="1:18" x14ac:dyDescent="0.25">
      <c r="A598" s="1">
        <v>584</v>
      </c>
      <c r="B598" s="1">
        <v>8</v>
      </c>
      <c r="C598" s="1" t="str">
        <f>INDEX(DB_DI_SYS_NAMES[],19,2)</f>
        <v>SPARE</v>
      </c>
      <c r="D598" t="s">
        <v>503</v>
      </c>
      <c r="E598"/>
      <c r="F598" t="s">
        <v>9</v>
      </c>
      <c r="G598"/>
      <c r="L598" s="1" t="s">
        <v>93</v>
      </c>
      <c r="M598" s="1" t="s">
        <v>93</v>
      </c>
      <c r="N598" s="1" t="b">
        <v>0</v>
      </c>
      <c r="O598" s="1" t="b">
        <v>0</v>
      </c>
      <c r="P598" s="1">
        <v>-1</v>
      </c>
      <c r="Q598" s="1" t="str" cm="1">
        <f t="array" ref="Q598">IF(DB_DI[[#This Row],[ALM CONFIG]]=$AH$15,INDEX(DB_ALM[],DB_DI[[#This Row],[ALM ID]]+1,7),"")</f>
        <v/>
      </c>
      <c r="R598" s="1" t="str" cm="1">
        <f t="array" ref="R598">IF(DB_DI[[#This Row],[ALM CONFIG]]=$AH$15,INDEX(DB_ALM[],DB_DI[[#This Row],[ALM ID]]+1,8),"")</f>
        <v/>
      </c>
    </row>
    <row r="599" spans="1:18" x14ac:dyDescent="0.25">
      <c r="A599" s="1">
        <v>585</v>
      </c>
      <c r="B599" s="1">
        <v>9</v>
      </c>
      <c r="C599" s="1" t="str">
        <f>INDEX(DB_DI_SYS_NAMES[],19,2)</f>
        <v>SPARE</v>
      </c>
      <c r="D599" t="s">
        <v>6208</v>
      </c>
      <c r="E599" t="s">
        <v>6119</v>
      </c>
      <c r="F599" t="s">
        <v>6139</v>
      </c>
      <c r="G599"/>
      <c r="L599" s="1" t="s">
        <v>90</v>
      </c>
      <c r="M599" s="1" t="s">
        <v>97</v>
      </c>
      <c r="N599" s="1" t="b">
        <v>0</v>
      </c>
      <c r="O599" s="1" t="b">
        <v>0</v>
      </c>
      <c r="P599" s="1">
        <v>-1</v>
      </c>
      <c r="Q599" s="1" t="str" cm="1">
        <f t="array" ref="Q599">IF(DB_DI[[#This Row],[ALM CONFIG]]=$AH$15,INDEX(DB_ALM[],DB_DI[[#This Row],[ALM ID]]+1,7),"")</f>
        <v/>
      </c>
      <c r="R599" s="1" t="str" cm="1">
        <f t="array" ref="R599">IF(DB_DI[[#This Row],[ALM CONFIG]]=$AH$15,INDEX(DB_ALM[],DB_DI[[#This Row],[ALM ID]]+1,8),"")</f>
        <v/>
      </c>
    </row>
    <row r="600" spans="1:18" x14ac:dyDescent="0.25">
      <c r="A600" s="1">
        <v>586</v>
      </c>
      <c r="B600" s="1">
        <v>10</v>
      </c>
      <c r="C600" s="1" t="str">
        <f>INDEX(DB_DI_SYS_NAMES[],19,2)</f>
        <v>SPARE</v>
      </c>
      <c r="D600" t="s">
        <v>459</v>
      </c>
      <c r="E600" t="s">
        <v>6119</v>
      </c>
      <c r="F600" t="s">
        <v>6140</v>
      </c>
      <c r="G600"/>
      <c r="L600" s="1" t="s">
        <v>90</v>
      </c>
      <c r="M600" s="1" t="s">
        <v>97</v>
      </c>
      <c r="N600" s="1" t="b">
        <v>0</v>
      </c>
      <c r="O600" s="1" t="b">
        <v>0</v>
      </c>
      <c r="P600" s="1">
        <v>-1</v>
      </c>
      <c r="Q600" s="1" t="str" cm="1">
        <f t="array" ref="Q600">IF(DB_DI[[#This Row],[ALM CONFIG]]=$AH$15,INDEX(DB_ALM[],DB_DI[[#This Row],[ALM ID]]+1,7),"")</f>
        <v/>
      </c>
      <c r="R600" s="1" t="str" cm="1">
        <f t="array" ref="R600">IF(DB_DI[[#This Row],[ALM CONFIG]]=$AH$15,INDEX(DB_ALM[],DB_DI[[#This Row],[ALM ID]]+1,8),"")</f>
        <v/>
      </c>
    </row>
    <row r="601" spans="1:18" x14ac:dyDescent="0.25">
      <c r="A601" s="1">
        <v>587</v>
      </c>
      <c r="B601" s="1">
        <v>11</v>
      </c>
      <c r="C601" s="1" t="str">
        <f>INDEX(DB_DI_SYS_NAMES[],19,2)</f>
        <v>SPARE</v>
      </c>
      <c r="D601" t="s">
        <v>474</v>
      </c>
      <c r="E601" t="s">
        <v>6119</v>
      </c>
      <c r="F601" t="s">
        <v>6141</v>
      </c>
      <c r="G601"/>
      <c r="L601" s="1" t="s">
        <v>90</v>
      </c>
      <c r="M601" s="1" t="s">
        <v>97</v>
      </c>
      <c r="N601" s="1" t="b">
        <v>0</v>
      </c>
      <c r="O601" s="1" t="b">
        <v>0</v>
      </c>
      <c r="P601" s="1">
        <v>-1</v>
      </c>
      <c r="Q601" s="1" t="str" cm="1">
        <f t="array" ref="Q601">IF(DB_DI[[#This Row],[ALM CONFIG]]=$AH$15,INDEX(DB_ALM[],DB_DI[[#This Row],[ALM ID]]+1,7),"")</f>
        <v/>
      </c>
      <c r="R601" s="1" t="str" cm="1">
        <f t="array" ref="R601">IF(DB_DI[[#This Row],[ALM CONFIG]]=$AH$15,INDEX(DB_ALM[],DB_DI[[#This Row],[ALM ID]]+1,8),"")</f>
        <v/>
      </c>
    </row>
    <row r="602" spans="1:18" x14ac:dyDescent="0.25">
      <c r="A602" s="1">
        <v>588</v>
      </c>
      <c r="B602" s="1">
        <v>12</v>
      </c>
      <c r="C602" s="1" t="str">
        <f>INDEX(DB_DI_SYS_NAMES[],19,2)</f>
        <v>SPARE</v>
      </c>
      <c r="D602" t="s">
        <v>508</v>
      </c>
      <c r="E602"/>
      <c r="F602" t="s">
        <v>9</v>
      </c>
      <c r="G602"/>
      <c r="L602" s="1" t="s">
        <v>93</v>
      </c>
      <c r="M602" s="1" t="s">
        <v>93</v>
      </c>
      <c r="N602" s="1" t="b">
        <v>0</v>
      </c>
      <c r="O602" s="1" t="b">
        <v>0</v>
      </c>
      <c r="P602" s="1">
        <v>-1</v>
      </c>
      <c r="Q602" s="1" t="str" cm="1">
        <f t="array" ref="Q602">IF(DB_DI[[#This Row],[ALM CONFIG]]=$AH$15,INDEX(DB_ALM[],DB_DI[[#This Row],[ALM ID]]+1,7),"")</f>
        <v/>
      </c>
      <c r="R602" s="1" t="str" cm="1">
        <f t="array" ref="R602">IF(DB_DI[[#This Row],[ALM CONFIG]]=$AH$15,INDEX(DB_ALM[],DB_DI[[#This Row],[ALM ID]]+1,8),"")</f>
        <v/>
      </c>
    </row>
    <row r="603" spans="1:18" x14ac:dyDescent="0.25">
      <c r="A603" s="1">
        <v>589</v>
      </c>
      <c r="B603" s="1">
        <v>13</v>
      </c>
      <c r="C603" s="1" t="str">
        <f>INDEX(DB_DI_SYS_NAMES[],19,2)</f>
        <v>SPARE</v>
      </c>
      <c r="D603" t="s">
        <v>509</v>
      </c>
      <c r="E603"/>
      <c r="F603" t="s">
        <v>9</v>
      </c>
      <c r="G603"/>
      <c r="L603" s="1" t="s">
        <v>93</v>
      </c>
      <c r="M603" s="1" t="s">
        <v>93</v>
      </c>
      <c r="N603" s="1" t="b">
        <v>0</v>
      </c>
      <c r="O603" s="1" t="b">
        <v>0</v>
      </c>
      <c r="P603" s="1">
        <v>-1</v>
      </c>
      <c r="Q603" s="1" t="str" cm="1">
        <f t="array" ref="Q603">IF(DB_DI[[#This Row],[ALM CONFIG]]=$AH$15,INDEX(DB_ALM[],DB_DI[[#This Row],[ALM ID]]+1,7),"")</f>
        <v/>
      </c>
      <c r="R603" s="1" t="str" cm="1">
        <f t="array" ref="R603">IF(DB_DI[[#This Row],[ALM CONFIG]]=$AH$15,INDEX(DB_ALM[],DB_DI[[#This Row],[ALM ID]]+1,8),"")</f>
        <v/>
      </c>
    </row>
    <row r="604" spans="1:18" x14ac:dyDescent="0.25">
      <c r="A604" s="1">
        <v>590</v>
      </c>
      <c r="B604" s="1">
        <v>14</v>
      </c>
      <c r="C604" s="1" t="str">
        <f>INDEX(DB_DI_SYS_NAMES[],19,2)</f>
        <v>SPARE</v>
      </c>
      <c r="D604" t="s">
        <v>511</v>
      </c>
      <c r="E604"/>
      <c r="F604" t="s">
        <v>9</v>
      </c>
      <c r="G604"/>
      <c r="L604" s="1" t="s">
        <v>93</v>
      </c>
      <c r="M604" s="1" t="s">
        <v>93</v>
      </c>
      <c r="N604" s="1" t="b">
        <v>0</v>
      </c>
      <c r="O604" s="1" t="b">
        <v>0</v>
      </c>
      <c r="P604" s="1">
        <v>-1</v>
      </c>
      <c r="Q604" s="1" t="str" cm="1">
        <f t="array" ref="Q604">IF(DB_DI[[#This Row],[ALM CONFIG]]=$AH$15,INDEX(DB_ALM[],DB_DI[[#This Row],[ALM ID]]+1,7),"")</f>
        <v/>
      </c>
      <c r="R604" s="1" t="str" cm="1">
        <f t="array" ref="R604">IF(DB_DI[[#This Row],[ALM CONFIG]]=$AH$15,INDEX(DB_ALM[],DB_DI[[#This Row],[ALM ID]]+1,8),"")</f>
        <v/>
      </c>
    </row>
    <row r="605" spans="1:18" x14ac:dyDescent="0.25">
      <c r="A605" s="1">
        <v>591</v>
      </c>
      <c r="B605" s="1">
        <v>15</v>
      </c>
      <c r="C605" s="1" t="str">
        <f>INDEX(DB_DI_SYS_NAMES[],19,2)</f>
        <v>SPARE</v>
      </c>
      <c r="D605" t="s">
        <v>426</v>
      </c>
      <c r="E605" t="s">
        <v>6119</v>
      </c>
      <c r="F605" t="s">
        <v>6145</v>
      </c>
      <c r="G605"/>
      <c r="L605" s="1" t="s">
        <v>89</v>
      </c>
      <c r="M605" s="1" t="s">
        <v>97</v>
      </c>
      <c r="N605" s="1" t="b">
        <v>0</v>
      </c>
      <c r="O605" s="1" t="b">
        <v>0</v>
      </c>
      <c r="P605" s="1">
        <v>-1</v>
      </c>
      <c r="Q605" s="1" t="str" cm="1">
        <f t="array" ref="Q605">IF(DB_DI[[#This Row],[ALM CONFIG]]=$AH$15,INDEX(DB_ALM[],DB_DI[[#This Row],[ALM ID]]+1,7),"")</f>
        <v/>
      </c>
      <c r="R605" s="1" t="str" cm="1">
        <f t="array" ref="R605">IF(DB_DI[[#This Row],[ALM CONFIG]]=$AH$15,INDEX(DB_ALM[],DB_DI[[#This Row],[ALM ID]]+1,8),"")</f>
        <v/>
      </c>
    </row>
    <row r="606" spans="1:18" x14ac:dyDescent="0.25">
      <c r="A606" s="1">
        <v>592</v>
      </c>
      <c r="B606" s="1">
        <v>16</v>
      </c>
      <c r="C606" s="1" t="str">
        <f>INDEX(DB_DI_SYS_NAMES[],19,2)</f>
        <v>SPARE</v>
      </c>
      <c r="D606" t="s">
        <v>428</v>
      </c>
      <c r="E606" t="s">
        <v>4913</v>
      </c>
      <c r="F606" t="s">
        <v>4946</v>
      </c>
      <c r="G606"/>
      <c r="L606" s="1" t="s">
        <v>89</v>
      </c>
      <c r="M606" s="1" t="s">
        <v>97</v>
      </c>
      <c r="N606" s="1" t="b">
        <v>0</v>
      </c>
      <c r="O606" s="1" t="b">
        <v>0</v>
      </c>
      <c r="P606" s="1">
        <v>-1</v>
      </c>
      <c r="Q606" s="1" t="str" cm="1">
        <f t="array" ref="Q606">IF(DB_DI[[#This Row],[ALM CONFIG]]=$AH$15,INDEX(DB_ALM[],DB_DI[[#This Row],[ALM ID]]+1,7),"")</f>
        <v/>
      </c>
      <c r="R606" s="1" t="str" cm="1">
        <f t="array" ref="R606">IF(DB_DI[[#This Row],[ALM CONFIG]]=$AH$15,INDEX(DB_ALM[],DB_DI[[#This Row],[ALM ID]]+1,8),"")</f>
        <v/>
      </c>
    </row>
    <row r="607" spans="1:18" x14ac:dyDescent="0.25">
      <c r="A607" s="1">
        <v>593</v>
      </c>
      <c r="B607" s="1">
        <v>17</v>
      </c>
      <c r="C607" s="1" t="str">
        <f>INDEX(DB_DI_SYS_NAMES[],19,2)</f>
        <v>SPARE</v>
      </c>
      <c r="D607" t="s">
        <v>6209</v>
      </c>
      <c r="E607" t="s">
        <v>6119</v>
      </c>
      <c r="F607" t="s">
        <v>6131</v>
      </c>
      <c r="G607"/>
      <c r="L607" s="1" t="s">
        <v>89</v>
      </c>
      <c r="M607" s="1" t="s">
        <v>97</v>
      </c>
      <c r="N607" s="1" t="b">
        <v>0</v>
      </c>
      <c r="O607" s="1" t="b">
        <v>0</v>
      </c>
      <c r="P607" s="1">
        <v>-1</v>
      </c>
      <c r="Q607" s="1" t="str" cm="1">
        <f t="array" ref="Q607">IF(DB_DI[[#This Row],[ALM CONFIG]]=$AH$15,INDEX(DB_ALM[],DB_DI[[#This Row],[ALM ID]]+1,7),"")</f>
        <v/>
      </c>
      <c r="R607" s="1" t="str" cm="1">
        <f t="array" ref="R607">IF(DB_DI[[#This Row],[ALM CONFIG]]=$AH$15,INDEX(DB_ALM[],DB_DI[[#This Row],[ALM ID]]+1,8),"")</f>
        <v/>
      </c>
    </row>
    <row r="608" spans="1:18" x14ac:dyDescent="0.25">
      <c r="A608" s="1">
        <v>594</v>
      </c>
      <c r="B608" s="1">
        <v>18</v>
      </c>
      <c r="C608" s="1" t="str">
        <f>INDEX(DB_DI_SYS_NAMES[],19,2)</f>
        <v>SPARE</v>
      </c>
      <c r="D608" t="s">
        <v>6210</v>
      </c>
      <c r="E608" t="s">
        <v>6119</v>
      </c>
      <c r="F608" t="s">
        <v>6132</v>
      </c>
      <c r="G608"/>
      <c r="L608" s="1" t="s">
        <v>89</v>
      </c>
      <c r="M608" s="1" t="s">
        <v>97</v>
      </c>
      <c r="N608" s="1" t="b">
        <v>0</v>
      </c>
      <c r="O608" s="1" t="b">
        <v>0</v>
      </c>
      <c r="P608" s="1">
        <v>-1</v>
      </c>
      <c r="Q608" s="1" t="str" cm="1">
        <f t="array" ref="Q608">IF(DB_DI[[#This Row],[ALM CONFIG]]=$AH$15,INDEX(DB_ALM[],DB_DI[[#This Row],[ALM ID]]+1,7),"")</f>
        <v/>
      </c>
      <c r="R608" s="1" t="str" cm="1">
        <f t="array" ref="R608">IF(DB_DI[[#This Row],[ALM CONFIG]]=$AH$15,INDEX(DB_ALM[],DB_DI[[#This Row],[ALM ID]]+1,8),"")</f>
        <v/>
      </c>
    </row>
    <row r="609" spans="1:18" x14ac:dyDescent="0.25">
      <c r="A609" s="1">
        <v>595</v>
      </c>
      <c r="B609" s="1">
        <v>19</v>
      </c>
      <c r="C609" s="1" t="str">
        <f>INDEX(DB_DI_SYS_NAMES[],19,2)</f>
        <v>SPARE</v>
      </c>
      <c r="D609" t="s">
        <v>6211</v>
      </c>
      <c r="E609" t="s">
        <v>6119</v>
      </c>
      <c r="F609" t="s">
        <v>6133</v>
      </c>
      <c r="G609"/>
      <c r="L609" s="1" t="s">
        <v>89</v>
      </c>
      <c r="M609" s="1" t="s">
        <v>97</v>
      </c>
      <c r="N609" s="1" t="b">
        <v>0</v>
      </c>
      <c r="O609" s="1" t="b">
        <v>0</v>
      </c>
      <c r="P609" s="1">
        <v>-1</v>
      </c>
      <c r="Q609" s="1" t="str" cm="1">
        <f t="array" ref="Q609">IF(DB_DI[[#This Row],[ALM CONFIG]]=$AH$15,INDEX(DB_ALM[],DB_DI[[#This Row],[ALM ID]]+1,7),"")</f>
        <v/>
      </c>
      <c r="R609" s="1" t="str" cm="1">
        <f t="array" ref="R609">IF(DB_DI[[#This Row],[ALM CONFIG]]=$AH$15,INDEX(DB_ALM[],DB_DI[[#This Row],[ALM ID]]+1,8),"")</f>
        <v/>
      </c>
    </row>
    <row r="610" spans="1:18" x14ac:dyDescent="0.25">
      <c r="A610" s="1">
        <v>596</v>
      </c>
      <c r="B610" s="1">
        <v>20</v>
      </c>
      <c r="C610" s="1" t="str">
        <f>INDEX(DB_DI_SYS_NAMES[],19,2)</f>
        <v>SPARE</v>
      </c>
      <c r="D610" t="s">
        <v>6212</v>
      </c>
      <c r="E610" t="s">
        <v>6119</v>
      </c>
      <c r="F610" t="s">
        <v>6134</v>
      </c>
      <c r="G610"/>
      <c r="L610" s="1" t="s">
        <v>89</v>
      </c>
      <c r="M610" s="1" t="s">
        <v>97</v>
      </c>
      <c r="N610" s="1" t="b">
        <v>0</v>
      </c>
      <c r="O610" s="1" t="b">
        <v>0</v>
      </c>
      <c r="P610" s="1">
        <v>-1</v>
      </c>
      <c r="Q610" s="1" t="str" cm="1">
        <f t="array" ref="Q610">IF(DB_DI[[#This Row],[ALM CONFIG]]=$AH$15,INDEX(DB_ALM[],DB_DI[[#This Row],[ALM ID]]+1,7),"")</f>
        <v/>
      </c>
      <c r="R610" s="1" t="str" cm="1">
        <f t="array" ref="R610">IF(DB_DI[[#This Row],[ALM CONFIG]]=$AH$15,INDEX(DB_ALM[],DB_DI[[#This Row],[ALM ID]]+1,8),"")</f>
        <v/>
      </c>
    </row>
    <row r="611" spans="1:18" x14ac:dyDescent="0.25">
      <c r="A611" s="1">
        <v>597</v>
      </c>
      <c r="B611" s="1">
        <v>21</v>
      </c>
      <c r="C611" s="1" t="str">
        <f>INDEX(DB_DI_SYS_NAMES[],19,2)</f>
        <v>SPARE</v>
      </c>
      <c r="D611" t="s">
        <v>6214</v>
      </c>
      <c r="E611" t="s">
        <v>6119</v>
      </c>
      <c r="F611" t="s">
        <v>6151</v>
      </c>
      <c r="G611"/>
      <c r="L611" s="1" t="s">
        <v>90</v>
      </c>
      <c r="M611" s="1" t="s">
        <v>97</v>
      </c>
      <c r="N611" s="1" t="b">
        <v>0</v>
      </c>
      <c r="O611" s="1" t="b">
        <v>0</v>
      </c>
      <c r="P611" s="1">
        <v>-1</v>
      </c>
      <c r="Q611" s="1" t="str" cm="1">
        <f t="array" ref="Q611">IF(DB_DI[[#This Row],[ALM CONFIG]]=$AH$15,INDEX(DB_ALM[],DB_DI[[#This Row],[ALM ID]]+1,7),"")</f>
        <v/>
      </c>
      <c r="R611" s="1" t="str" cm="1">
        <f t="array" ref="R611">IF(DB_DI[[#This Row],[ALM CONFIG]]=$AH$15,INDEX(DB_ALM[],DB_DI[[#This Row],[ALM ID]]+1,8),"")</f>
        <v/>
      </c>
    </row>
    <row r="612" spans="1:18" x14ac:dyDescent="0.25">
      <c r="A612" s="1">
        <v>598</v>
      </c>
      <c r="B612" s="1">
        <v>22</v>
      </c>
      <c r="C612" s="1" t="str">
        <f>INDEX(DB_DI_SYS_NAMES[],19,2)</f>
        <v>SPARE</v>
      </c>
      <c r="D612" t="s">
        <v>435</v>
      </c>
      <c r="E612" t="s">
        <v>6119</v>
      </c>
      <c r="F612" t="s">
        <v>6155</v>
      </c>
      <c r="G612"/>
      <c r="L612" s="1" t="s">
        <v>89</v>
      </c>
      <c r="M612" s="1" t="s">
        <v>97</v>
      </c>
      <c r="N612" s="1" t="b">
        <v>0</v>
      </c>
      <c r="O612" s="1" t="b">
        <v>0</v>
      </c>
      <c r="P612" s="1">
        <v>-1</v>
      </c>
      <c r="Q612" s="1" t="str" cm="1">
        <f t="array" ref="Q612">IF(DB_DI[[#This Row],[ALM CONFIG]]=$AH$15,INDEX(DB_ALM[],DB_DI[[#This Row],[ALM ID]]+1,7),"")</f>
        <v/>
      </c>
      <c r="R612" s="1" t="str" cm="1">
        <f t="array" ref="R612">IF(DB_DI[[#This Row],[ALM CONFIG]]=$AH$15,INDEX(DB_ALM[],DB_DI[[#This Row],[ALM ID]]+1,8),"")</f>
        <v/>
      </c>
    </row>
    <row r="613" spans="1:18" x14ac:dyDescent="0.25">
      <c r="A613" s="1">
        <v>599</v>
      </c>
      <c r="B613" s="1">
        <v>23</v>
      </c>
      <c r="C613" s="1" t="str">
        <f>INDEX(DB_DI_SYS_NAMES[],19,2)</f>
        <v>SPARE</v>
      </c>
      <c r="D613" t="s">
        <v>6250</v>
      </c>
      <c r="E613" t="s">
        <v>6119</v>
      </c>
      <c r="F613" t="s">
        <v>6129</v>
      </c>
      <c r="G613"/>
      <c r="L613" s="1" t="s">
        <v>97</v>
      </c>
      <c r="M613" s="1" t="s">
        <v>90</v>
      </c>
      <c r="N613" s="1" t="b">
        <v>0</v>
      </c>
      <c r="O613" s="1" t="b">
        <v>0</v>
      </c>
      <c r="P613" s="1">
        <v>-1</v>
      </c>
      <c r="Q613" s="1" t="str" cm="1">
        <f t="array" ref="Q613">IF(DB_DI[[#This Row],[ALM CONFIG]]=$AH$15,INDEX(DB_ALM[],DB_DI[[#This Row],[ALM ID]]+1,7),"")</f>
        <v/>
      </c>
      <c r="R613" s="1" t="str" cm="1">
        <f t="array" ref="R613">IF(DB_DI[[#This Row],[ALM CONFIG]]=$AH$15,INDEX(DB_ALM[],DB_DI[[#This Row],[ALM ID]]+1,8),"")</f>
        <v/>
      </c>
    </row>
    <row r="614" spans="1:18" x14ac:dyDescent="0.25">
      <c r="A614" s="1">
        <v>600</v>
      </c>
      <c r="B614" s="1">
        <v>24</v>
      </c>
      <c r="C614" s="1" t="str">
        <f>INDEX(DB_DI_SYS_NAMES[],19,2)</f>
        <v>SPARE</v>
      </c>
      <c r="D614" t="s">
        <v>6251</v>
      </c>
      <c r="E614" t="s">
        <v>6119</v>
      </c>
      <c r="F614" t="s">
        <v>6130</v>
      </c>
      <c r="G614"/>
      <c r="L614" s="1" t="s">
        <v>93</v>
      </c>
      <c r="M614" s="1" t="s">
        <v>93</v>
      </c>
      <c r="N614" s="1" t="b">
        <v>0</v>
      </c>
      <c r="O614" s="1" t="b">
        <v>0</v>
      </c>
      <c r="P614" s="1">
        <v>-1</v>
      </c>
      <c r="Q614" s="1" t="str" cm="1">
        <f t="array" ref="Q614">IF(DB_DI[[#This Row],[ALM CONFIG]]=$AH$15,INDEX(DB_ALM[],DB_DI[[#This Row],[ALM ID]]+1,7),"")</f>
        <v/>
      </c>
      <c r="R614" s="1" t="str" cm="1">
        <f t="array" ref="R614">IF(DB_DI[[#This Row],[ALM CONFIG]]=$AH$15,INDEX(DB_ALM[],DB_DI[[#This Row],[ALM ID]]+1,8),"")</f>
        <v/>
      </c>
    </row>
    <row r="615" spans="1:18" x14ac:dyDescent="0.25">
      <c r="A615" s="1">
        <v>601</v>
      </c>
      <c r="B615" s="1">
        <v>25</v>
      </c>
      <c r="C615" s="1" t="str">
        <f>INDEX(DB_DI_SYS_NAMES[],19,2)</f>
        <v>SPARE</v>
      </c>
      <c r="D615" t="s">
        <v>6515</v>
      </c>
      <c r="E615" s="10" t="s">
        <v>5106</v>
      </c>
      <c r="F615" t="s">
        <v>6571</v>
      </c>
      <c r="G615"/>
      <c r="L615" s="1" t="s">
        <v>90</v>
      </c>
      <c r="M615" s="1" t="s">
        <v>97</v>
      </c>
      <c r="N615" s="1" t="b">
        <v>1</v>
      </c>
      <c r="O615" s="1" t="b">
        <v>1</v>
      </c>
      <c r="P615" s="1">
        <v>-1</v>
      </c>
      <c r="Q615" s="1" t="e" cm="1" vm="1">
        <f t="array" aca="1" ref="Q615" ca="1">IF(DB_DI[[#This Row],[ALM CONFIG]]=$AH$15,INDEX(DB_ALM[],DB_DI[[#This Row],[ALM ID]]+1,7),"")</f>
        <v>#VALUE!</v>
      </c>
      <c r="R615" s="1" t="e" cm="1" vm="1">
        <f t="array" aca="1" ref="R615" ca="1">IF(DB_DI[[#This Row],[ALM CONFIG]]=$AH$15,INDEX(DB_ALM[],DB_DI[[#This Row],[ALM ID]]+1,8),"")</f>
        <v>#VALUE!</v>
      </c>
    </row>
    <row r="616" spans="1:18" x14ac:dyDescent="0.25">
      <c r="A616" s="1">
        <v>602</v>
      </c>
      <c r="B616" s="1">
        <v>26</v>
      </c>
      <c r="C616" s="1" t="str">
        <f>INDEX(DB_DI_SYS_NAMES[],19,2)</f>
        <v>SPARE</v>
      </c>
      <c r="D616" t="s">
        <v>521</v>
      </c>
      <c r="E616"/>
      <c r="F616" t="s">
        <v>9</v>
      </c>
      <c r="G616"/>
      <c r="L616" s="1" t="s">
        <v>93</v>
      </c>
      <c r="M616" s="1" t="s">
        <v>93</v>
      </c>
      <c r="N616" s="1" t="b">
        <v>0</v>
      </c>
      <c r="O616" s="1" t="b">
        <v>0</v>
      </c>
      <c r="P616" s="1">
        <v>-1</v>
      </c>
      <c r="Q616" s="1" t="str" cm="1">
        <f t="array" ref="Q616">IF(DB_DI[[#This Row],[ALM CONFIG]]=$AH$15,INDEX(DB_ALM[],DB_DI[[#This Row],[ALM ID]]+1,7),"")</f>
        <v/>
      </c>
      <c r="R616" s="1" t="str" cm="1">
        <f t="array" ref="R616">IF(DB_DI[[#This Row],[ALM CONFIG]]=$AH$15,INDEX(DB_ALM[],DB_DI[[#This Row],[ALM ID]]+1,8),"")</f>
        <v/>
      </c>
    </row>
    <row r="617" spans="1:18" x14ac:dyDescent="0.25">
      <c r="A617" s="1">
        <v>603</v>
      </c>
      <c r="B617" s="1">
        <v>27</v>
      </c>
      <c r="C617" s="1" t="str">
        <f>INDEX(DB_DI_SYS_NAMES[],19,2)</f>
        <v>SPARE</v>
      </c>
      <c r="D617" s="3" t="s">
        <v>522</v>
      </c>
      <c r="E617" s="3"/>
      <c r="F617" s="3" t="s">
        <v>9</v>
      </c>
      <c r="G617" s="3"/>
      <c r="L617" s="1" t="s">
        <v>93</v>
      </c>
      <c r="M617" s="1" t="s">
        <v>93</v>
      </c>
      <c r="N617" s="1" t="b">
        <v>0</v>
      </c>
      <c r="O617" s="1" t="b">
        <v>0</v>
      </c>
      <c r="P617" s="1">
        <v>-1</v>
      </c>
      <c r="Q617" s="1" t="str" cm="1">
        <f t="array" ref="Q617">IF(DB_DI[[#This Row],[ALM CONFIG]]=$AH$15,INDEX(DB_ALM[],DB_DI[[#This Row],[ALM ID]]+1,7),"")</f>
        <v/>
      </c>
      <c r="R617" s="1" t="str" cm="1">
        <f t="array" ref="R617">IF(DB_DI[[#This Row],[ALM CONFIG]]=$AH$15,INDEX(DB_ALM[],DB_DI[[#This Row],[ALM ID]]+1,8),"")</f>
        <v/>
      </c>
    </row>
    <row r="618" spans="1:18" x14ac:dyDescent="0.25">
      <c r="A618" s="1">
        <v>604</v>
      </c>
      <c r="B618" s="1">
        <v>28</v>
      </c>
      <c r="C618" s="1" t="str">
        <f>INDEX(DB_DI_SYS_NAMES[],19,2)</f>
        <v>SPARE</v>
      </c>
      <c r="D618" s="3" t="s">
        <v>523</v>
      </c>
      <c r="E618" s="3"/>
      <c r="F618" s="3" t="s">
        <v>9</v>
      </c>
      <c r="G618" s="3"/>
      <c r="L618" s="1" t="s">
        <v>93</v>
      </c>
      <c r="M618" s="1" t="s">
        <v>93</v>
      </c>
      <c r="N618" s="1" t="b">
        <v>0</v>
      </c>
      <c r="O618" s="1" t="b">
        <v>0</v>
      </c>
      <c r="P618" s="1">
        <v>-1</v>
      </c>
      <c r="Q618" s="1" t="str" cm="1">
        <f t="array" ref="Q618">IF(DB_DI[[#This Row],[ALM CONFIG]]=$AH$15,INDEX(DB_ALM[],DB_DI[[#This Row],[ALM ID]]+1,7),"")</f>
        <v/>
      </c>
      <c r="R618" s="1" t="str" cm="1">
        <f t="array" ref="R618">IF(DB_DI[[#This Row],[ALM CONFIG]]=$AH$15,INDEX(DB_ALM[],DB_DI[[#This Row],[ALM ID]]+1,8),"")</f>
        <v/>
      </c>
    </row>
    <row r="619" spans="1:18" x14ac:dyDescent="0.25">
      <c r="A619" s="1">
        <v>605</v>
      </c>
      <c r="B619" s="1">
        <v>29</v>
      </c>
      <c r="C619" s="1" t="str">
        <f>INDEX(DB_DI_SYS_NAMES[],19,2)</f>
        <v>SPARE</v>
      </c>
      <c r="D619" s="3" t="s">
        <v>524</v>
      </c>
      <c r="E619" s="3"/>
      <c r="F619" s="3" t="s">
        <v>9</v>
      </c>
      <c r="G619" s="3"/>
      <c r="L619" s="1" t="s">
        <v>93</v>
      </c>
      <c r="M619" s="1" t="s">
        <v>93</v>
      </c>
      <c r="N619" s="1" t="b">
        <v>0</v>
      </c>
      <c r="O619" s="1" t="b">
        <v>0</v>
      </c>
      <c r="P619" s="1">
        <v>-1</v>
      </c>
      <c r="Q619" s="1" t="str" cm="1">
        <f t="array" ref="Q619">IF(DB_DI[[#This Row],[ALM CONFIG]]=$AH$15,INDEX(DB_ALM[],DB_DI[[#This Row],[ALM ID]]+1,7),"")</f>
        <v/>
      </c>
      <c r="R619" s="1" t="str" cm="1">
        <f t="array" ref="R619">IF(DB_DI[[#This Row],[ALM CONFIG]]=$AH$15,INDEX(DB_ALM[],DB_DI[[#This Row],[ALM ID]]+1,8),"")</f>
        <v/>
      </c>
    </row>
    <row r="620" spans="1:18" x14ac:dyDescent="0.25">
      <c r="A620" s="1">
        <v>606</v>
      </c>
      <c r="B620" s="1">
        <v>30</v>
      </c>
      <c r="C620" s="1" t="str">
        <f>INDEX(DB_DI_SYS_NAMES[],19,2)</f>
        <v>SPARE</v>
      </c>
      <c r="D620" s="3" t="s">
        <v>525</v>
      </c>
      <c r="E620" s="3"/>
      <c r="F620" s="3" t="s">
        <v>9</v>
      </c>
      <c r="G620" s="3"/>
      <c r="L620" s="1" t="s">
        <v>93</v>
      </c>
      <c r="M620" s="1" t="s">
        <v>93</v>
      </c>
      <c r="N620" s="1" t="b">
        <v>0</v>
      </c>
      <c r="O620" s="1" t="b">
        <v>0</v>
      </c>
      <c r="P620" s="1">
        <v>-1</v>
      </c>
      <c r="Q620" s="1" t="str" cm="1">
        <f t="array" ref="Q620">IF(DB_DI[[#This Row],[ALM CONFIG]]=$AH$15,INDEX(DB_ALM[],DB_DI[[#This Row],[ALM ID]]+1,7),"")</f>
        <v/>
      </c>
      <c r="R620" s="1" t="str" cm="1">
        <f t="array" ref="R620">IF(DB_DI[[#This Row],[ALM CONFIG]]=$AH$15,INDEX(DB_ALM[],DB_DI[[#This Row],[ALM ID]]+1,8),"")</f>
        <v/>
      </c>
    </row>
    <row r="621" spans="1:18" s="5" customFormat="1" ht="15.75" thickBot="1" x14ac:dyDescent="0.3">
      <c r="A621" s="5">
        <v>607</v>
      </c>
      <c r="B621" s="5">
        <v>31</v>
      </c>
      <c r="C621" s="5" t="str">
        <f>INDEX(DB_DI_SYS_NAMES[],19,2)</f>
        <v>SPARE</v>
      </c>
      <c r="D621" s="52" t="s">
        <v>526</v>
      </c>
      <c r="E621" s="53" t="s">
        <v>4913</v>
      </c>
      <c r="F621" s="53" t="s">
        <v>9</v>
      </c>
      <c r="G621" s="33"/>
      <c r="L621" s="5" t="s">
        <v>93</v>
      </c>
      <c r="M621" s="5" t="s">
        <v>93</v>
      </c>
      <c r="N621" s="5" t="b">
        <v>0</v>
      </c>
      <c r="O621" s="5" t="b">
        <v>0</v>
      </c>
      <c r="P621" s="5">
        <v>-1</v>
      </c>
      <c r="Q621" s="5" t="str" cm="1">
        <f t="array" ref="Q621">IF(DB_DI[[#This Row],[ALM CONFIG]]=$AH$15,INDEX(DB_ALM[],DB_DI[[#This Row],[ALM ID]]+1,7),"")</f>
        <v/>
      </c>
      <c r="R621" s="5" t="str" cm="1">
        <f t="array" ref="R621">IF(DB_DI[[#This Row],[ALM CONFIG]]=$AH$15,INDEX(DB_ALM[],DB_DI[[#This Row],[ALM ID]]+1,8),"")</f>
        <v/>
      </c>
    </row>
    <row r="622" spans="1:18" x14ac:dyDescent="0.25">
      <c r="D622" s="3"/>
      <c r="E622" s="3"/>
      <c r="F622" s="3"/>
      <c r="G622" s="3"/>
    </row>
    <row r="623" spans="1:18" x14ac:dyDescent="0.25">
      <c r="D623" s="3"/>
      <c r="E623" s="3"/>
      <c r="F623" s="3"/>
      <c r="G623" s="3"/>
    </row>
    <row r="624" spans="1:18" x14ac:dyDescent="0.25">
      <c r="D624" s="3"/>
      <c r="E624" s="3"/>
      <c r="F624" s="3"/>
      <c r="G624" s="3"/>
    </row>
    <row r="625" spans="4:7" x14ac:dyDescent="0.25">
      <c r="D625" s="3"/>
      <c r="E625" s="3"/>
      <c r="F625" s="3"/>
      <c r="G625" s="3"/>
    </row>
    <row r="626" spans="4:7" x14ac:dyDescent="0.25">
      <c r="D626" s="3"/>
      <c r="E626" s="3"/>
      <c r="F626" s="3"/>
      <c r="G626" s="3"/>
    </row>
    <row r="627" spans="4:7" x14ac:dyDescent="0.25">
      <c r="D627" s="3"/>
      <c r="E627" s="3"/>
      <c r="F627" s="3"/>
      <c r="G627" s="3"/>
    </row>
    <row r="628" spans="4:7" x14ac:dyDescent="0.25">
      <c r="D628" s="3"/>
      <c r="E628" s="3"/>
      <c r="F628" s="3"/>
      <c r="G628" s="3"/>
    </row>
    <row r="629" spans="4:7" x14ac:dyDescent="0.25">
      <c r="D629" s="3"/>
      <c r="E629" s="3"/>
      <c r="F629" s="3"/>
      <c r="G629" s="3"/>
    </row>
    <row r="630" spans="4:7" x14ac:dyDescent="0.25">
      <c r="D630" s="3"/>
      <c r="E630" s="3"/>
      <c r="F630" s="3"/>
      <c r="G630" s="3"/>
    </row>
    <row r="631" spans="4:7" x14ac:dyDescent="0.25">
      <c r="D631" s="3"/>
      <c r="E631" s="3"/>
      <c r="F631" s="3"/>
      <c r="G631" s="3"/>
    </row>
    <row r="632" spans="4:7" x14ac:dyDescent="0.25">
      <c r="D632" s="3"/>
      <c r="E632" s="3"/>
      <c r="F632" s="3"/>
      <c r="G632" s="3"/>
    </row>
    <row r="633" spans="4:7" x14ac:dyDescent="0.25">
      <c r="D633" s="3"/>
      <c r="E633" s="3"/>
      <c r="F633" s="3"/>
      <c r="G633" s="3"/>
    </row>
    <row r="634" spans="4:7" x14ac:dyDescent="0.25">
      <c r="D634" s="3"/>
      <c r="E634" s="3"/>
      <c r="F634" s="3"/>
      <c r="G634" s="3"/>
    </row>
    <row r="635" spans="4:7" x14ac:dyDescent="0.25">
      <c r="D635" s="3"/>
      <c r="E635" s="3"/>
      <c r="F635" s="3"/>
      <c r="G635" s="3"/>
    </row>
    <row r="636" spans="4:7" x14ac:dyDescent="0.25">
      <c r="D636" s="3"/>
      <c r="E636" s="3"/>
      <c r="F636" s="3"/>
      <c r="G636" s="3"/>
    </row>
    <row r="637" spans="4:7" x14ac:dyDescent="0.25">
      <c r="D637" s="3"/>
      <c r="E637" s="3"/>
      <c r="F637" s="3"/>
      <c r="G637" s="3"/>
    </row>
    <row r="638" spans="4:7" x14ac:dyDescent="0.25">
      <c r="D638" s="3"/>
      <c r="E638" s="3"/>
      <c r="F638" s="3"/>
      <c r="G638" s="3"/>
    </row>
    <row r="639" spans="4:7" x14ac:dyDescent="0.25">
      <c r="D639" s="3"/>
      <c r="E639" s="3"/>
      <c r="F639" s="3"/>
      <c r="G639" s="3"/>
    </row>
    <row r="640" spans="4:7" x14ac:dyDescent="0.25">
      <c r="D640" s="3"/>
      <c r="E640" s="3"/>
      <c r="F640" s="3"/>
      <c r="G640" s="3"/>
    </row>
    <row r="641" spans="4:7" x14ac:dyDescent="0.25">
      <c r="D641" s="3"/>
      <c r="E641" s="3"/>
      <c r="F641" s="3"/>
      <c r="G641" s="3"/>
    </row>
    <row r="642" spans="4:7" x14ac:dyDescent="0.25">
      <c r="D642" s="3"/>
      <c r="E642" s="3"/>
      <c r="F642" s="3"/>
      <c r="G642" s="3"/>
    </row>
    <row r="643" spans="4:7" x14ac:dyDescent="0.25">
      <c r="D643" s="3"/>
      <c r="E643" s="3"/>
      <c r="F643" s="3"/>
      <c r="G643" s="3"/>
    </row>
    <row r="644" spans="4:7" x14ac:dyDescent="0.25">
      <c r="D644" s="3"/>
      <c r="E644" s="3"/>
      <c r="F644" s="3"/>
      <c r="G644" s="3"/>
    </row>
    <row r="645" spans="4:7" x14ac:dyDescent="0.25">
      <c r="D645" s="3"/>
      <c r="E645" s="3"/>
      <c r="F645" s="3"/>
      <c r="G645" s="3"/>
    </row>
    <row r="646" spans="4:7" x14ac:dyDescent="0.25">
      <c r="D646" s="3"/>
      <c r="E646" s="3"/>
      <c r="F646" s="3"/>
      <c r="G646" s="3"/>
    </row>
    <row r="647" spans="4:7" x14ac:dyDescent="0.25">
      <c r="D647" s="3"/>
      <c r="E647" s="3"/>
      <c r="F647" s="3"/>
      <c r="G647" s="3"/>
    </row>
    <row r="648" spans="4:7" x14ac:dyDescent="0.25">
      <c r="D648" s="3"/>
      <c r="E648" s="3"/>
      <c r="F648" s="3"/>
      <c r="G648" s="3"/>
    </row>
    <row r="649" spans="4:7" x14ac:dyDescent="0.25">
      <c r="D649" s="3"/>
      <c r="E649" s="3"/>
      <c r="F649" s="3"/>
      <c r="G649" s="3"/>
    </row>
    <row r="650" spans="4:7" x14ac:dyDescent="0.25">
      <c r="D650" s="3"/>
      <c r="E650" s="3"/>
      <c r="F650" s="3"/>
      <c r="G650" s="3"/>
    </row>
    <row r="651" spans="4:7" x14ac:dyDescent="0.25">
      <c r="D651" s="3"/>
      <c r="E651" s="3"/>
      <c r="F651" s="3"/>
      <c r="G651" s="3"/>
    </row>
    <row r="652" spans="4:7" x14ac:dyDescent="0.25">
      <c r="D652" s="3"/>
      <c r="E652" s="3"/>
      <c r="F652" s="3"/>
      <c r="G652" s="3"/>
    </row>
    <row r="653" spans="4:7" x14ac:dyDescent="0.25">
      <c r="D653" s="3"/>
      <c r="E653" s="3"/>
      <c r="F653" s="3"/>
      <c r="G653" s="3"/>
    </row>
    <row r="654" spans="4:7" x14ac:dyDescent="0.25">
      <c r="D654" s="3"/>
      <c r="E654" s="3"/>
      <c r="F654" s="3"/>
      <c r="G654" s="3"/>
    </row>
    <row r="655" spans="4:7" x14ac:dyDescent="0.25">
      <c r="D655" s="3"/>
      <c r="E655" s="3"/>
      <c r="F655" s="3"/>
      <c r="G655" s="3"/>
    </row>
    <row r="656" spans="4:7" x14ac:dyDescent="0.25">
      <c r="D656" s="3"/>
      <c r="E656" s="3"/>
      <c r="F656" s="3"/>
      <c r="G656" s="3"/>
    </row>
    <row r="657" spans="4:7" x14ac:dyDescent="0.25">
      <c r="D657" s="3"/>
      <c r="E657" s="3"/>
      <c r="F657" s="3"/>
      <c r="G657" s="3"/>
    </row>
    <row r="658" spans="4:7" x14ac:dyDescent="0.25">
      <c r="D658" s="3"/>
      <c r="E658" s="3"/>
      <c r="F658" s="3"/>
      <c r="G658" s="3"/>
    </row>
    <row r="659" spans="4:7" x14ac:dyDescent="0.25">
      <c r="D659" s="3"/>
      <c r="E659" s="3"/>
      <c r="F659" s="3"/>
      <c r="G659" s="3"/>
    </row>
    <row r="660" spans="4:7" x14ac:dyDescent="0.25">
      <c r="D660" s="3"/>
      <c r="E660" s="3"/>
      <c r="F660" s="3"/>
      <c r="G660" s="3"/>
    </row>
    <row r="661" spans="4:7" x14ac:dyDescent="0.25">
      <c r="D661" s="3"/>
      <c r="E661" s="3"/>
      <c r="F661" s="3"/>
      <c r="G661" s="3"/>
    </row>
    <row r="662" spans="4:7" x14ac:dyDescent="0.25">
      <c r="D662" s="3"/>
      <c r="E662" s="3"/>
      <c r="F662" s="3"/>
      <c r="G662" s="3"/>
    </row>
    <row r="663" spans="4:7" x14ac:dyDescent="0.25">
      <c r="D663" s="3"/>
      <c r="E663" s="3"/>
      <c r="F663" s="3"/>
      <c r="G663" s="3"/>
    </row>
    <row r="664" spans="4:7" x14ac:dyDescent="0.25">
      <c r="D664" s="3"/>
      <c r="E664" s="3"/>
      <c r="F664" s="3"/>
      <c r="G664" s="3"/>
    </row>
    <row r="665" spans="4:7" x14ac:dyDescent="0.25">
      <c r="D665" s="3"/>
      <c r="E665" s="3"/>
      <c r="F665" s="3"/>
      <c r="G665" s="3"/>
    </row>
    <row r="666" spans="4:7" x14ac:dyDescent="0.25">
      <c r="D666" s="3"/>
      <c r="E666" s="3"/>
      <c r="F666" s="3"/>
      <c r="G666" s="3"/>
    </row>
    <row r="667" spans="4:7" x14ac:dyDescent="0.25">
      <c r="D667" s="3"/>
      <c r="E667" s="3"/>
      <c r="F667" s="3"/>
      <c r="G667" s="3"/>
    </row>
    <row r="668" spans="4:7" x14ac:dyDescent="0.25">
      <c r="D668" s="3"/>
      <c r="E668" s="3"/>
      <c r="F668" s="3"/>
      <c r="G668" s="3"/>
    </row>
    <row r="669" spans="4:7" x14ac:dyDescent="0.25">
      <c r="D669" s="3"/>
      <c r="E669" s="3"/>
      <c r="F669" s="3"/>
      <c r="G669" s="3"/>
    </row>
    <row r="670" spans="4:7" x14ac:dyDescent="0.25">
      <c r="D670" s="3"/>
      <c r="E670" s="3"/>
      <c r="F670" s="3"/>
      <c r="G670" s="3"/>
    </row>
    <row r="671" spans="4:7" x14ac:dyDescent="0.25">
      <c r="D671" s="3"/>
      <c r="E671" s="3"/>
      <c r="F671" s="3"/>
      <c r="G671" s="3"/>
    </row>
    <row r="672" spans="4:7" x14ac:dyDescent="0.25">
      <c r="D672" s="3"/>
      <c r="E672" s="3"/>
      <c r="F672" s="3"/>
      <c r="G672" s="3"/>
    </row>
    <row r="673" spans="4:7" x14ac:dyDescent="0.25">
      <c r="D673" s="3"/>
      <c r="E673" s="3"/>
      <c r="F673" s="3"/>
      <c r="G673" s="3"/>
    </row>
    <row r="674" spans="4:7" x14ac:dyDescent="0.25">
      <c r="D674" s="3"/>
      <c r="E674" s="3"/>
      <c r="F674" s="3"/>
      <c r="G674" s="3"/>
    </row>
    <row r="675" spans="4:7" x14ac:dyDescent="0.25">
      <c r="D675" s="3"/>
      <c r="E675" s="3"/>
      <c r="F675" s="3"/>
      <c r="G675" s="3"/>
    </row>
    <row r="676" spans="4:7" x14ac:dyDescent="0.25">
      <c r="D676" s="3"/>
      <c r="E676" s="3"/>
      <c r="F676" s="3"/>
      <c r="G676" s="3"/>
    </row>
    <row r="677" spans="4:7" x14ac:dyDescent="0.25">
      <c r="D677" s="3"/>
      <c r="E677" s="3"/>
      <c r="F677" s="3"/>
      <c r="G677" s="3"/>
    </row>
    <row r="678" spans="4:7" x14ac:dyDescent="0.25">
      <c r="D678" s="3"/>
      <c r="E678" s="3"/>
      <c r="F678" s="3"/>
      <c r="G678" s="3"/>
    </row>
    <row r="679" spans="4:7" x14ac:dyDescent="0.25">
      <c r="D679" s="3"/>
      <c r="E679" s="3"/>
      <c r="F679" s="3"/>
      <c r="G679" s="3"/>
    </row>
    <row r="680" spans="4:7" x14ac:dyDescent="0.25">
      <c r="D680" s="3"/>
      <c r="E680" s="3"/>
      <c r="F680" s="3"/>
      <c r="G680" s="3"/>
    </row>
    <row r="681" spans="4:7" x14ac:dyDescent="0.25">
      <c r="D681" s="3"/>
      <c r="E681" s="3"/>
      <c r="F681" s="3"/>
      <c r="G681" s="3"/>
    </row>
    <row r="682" spans="4:7" x14ac:dyDescent="0.25">
      <c r="D682" s="3"/>
      <c r="E682" s="3"/>
      <c r="F682" s="3"/>
      <c r="G682" s="3"/>
    </row>
    <row r="683" spans="4:7" x14ac:dyDescent="0.25">
      <c r="D683" s="3"/>
      <c r="E683" s="3"/>
      <c r="F683" s="3"/>
      <c r="G683" s="3"/>
    </row>
    <row r="684" spans="4:7" x14ac:dyDescent="0.25">
      <c r="D684" s="3"/>
      <c r="E684" s="3"/>
      <c r="F684" s="3"/>
      <c r="G684" s="3"/>
    </row>
    <row r="685" spans="4:7" x14ac:dyDescent="0.25">
      <c r="D685" s="3"/>
      <c r="E685" s="3"/>
      <c r="F685" s="3"/>
      <c r="G685" s="3"/>
    </row>
    <row r="686" spans="4:7" x14ac:dyDescent="0.25">
      <c r="D686" s="3"/>
      <c r="E686" s="3"/>
      <c r="F686" s="3"/>
      <c r="G686" s="3"/>
    </row>
    <row r="687" spans="4:7" x14ac:dyDescent="0.25">
      <c r="D687" s="3"/>
      <c r="E687" s="3"/>
      <c r="F687" s="3"/>
      <c r="G687" s="3"/>
    </row>
    <row r="688" spans="4:7" x14ac:dyDescent="0.25">
      <c r="D688" s="3"/>
      <c r="E688" s="3"/>
      <c r="F688" s="3"/>
      <c r="G688" s="3"/>
    </row>
    <row r="689" spans="4:7" x14ac:dyDescent="0.25">
      <c r="D689" s="3"/>
      <c r="E689" s="3"/>
      <c r="F689" s="3"/>
      <c r="G689" s="3"/>
    </row>
    <row r="690" spans="4:7" x14ac:dyDescent="0.25">
      <c r="D690" s="3"/>
      <c r="E690" s="3"/>
      <c r="F690" s="3"/>
      <c r="G690" s="3"/>
    </row>
    <row r="691" spans="4:7" x14ac:dyDescent="0.25">
      <c r="D691" s="3"/>
      <c r="E691" s="3"/>
      <c r="F691" s="3"/>
      <c r="G691" s="3"/>
    </row>
    <row r="692" spans="4:7" x14ac:dyDescent="0.25">
      <c r="D692" s="3"/>
      <c r="E692" s="3"/>
      <c r="F692" s="3"/>
      <c r="G692" s="3"/>
    </row>
    <row r="693" spans="4:7" x14ac:dyDescent="0.25">
      <c r="D693" s="3"/>
      <c r="E693" s="3"/>
      <c r="F693" s="3"/>
      <c r="G693" s="3"/>
    </row>
    <row r="694" spans="4:7" x14ac:dyDescent="0.25">
      <c r="D694" s="3"/>
      <c r="E694" s="3"/>
      <c r="F694" s="3"/>
      <c r="G694" s="3"/>
    </row>
    <row r="695" spans="4:7" x14ac:dyDescent="0.25">
      <c r="D695" s="3"/>
      <c r="E695" s="3"/>
      <c r="F695" s="3"/>
      <c r="G695" s="3"/>
    </row>
    <row r="696" spans="4:7" x14ac:dyDescent="0.25">
      <c r="D696" s="3"/>
      <c r="E696" s="3"/>
      <c r="F696" s="3"/>
      <c r="G696" s="3"/>
    </row>
    <row r="697" spans="4:7" x14ac:dyDescent="0.25">
      <c r="D697" s="3"/>
      <c r="E697" s="3"/>
      <c r="F697" s="3"/>
      <c r="G697" s="3"/>
    </row>
    <row r="698" spans="4:7" x14ac:dyDescent="0.25">
      <c r="D698" s="3"/>
      <c r="E698" s="3"/>
      <c r="F698" s="3"/>
      <c r="G698" s="3"/>
    </row>
    <row r="699" spans="4:7" x14ac:dyDescent="0.25">
      <c r="D699" s="3"/>
      <c r="E699" s="3"/>
      <c r="F699" s="3"/>
      <c r="G699" s="3"/>
    </row>
    <row r="700" spans="4:7" x14ac:dyDescent="0.25">
      <c r="D700" s="3"/>
      <c r="E700" s="3"/>
      <c r="F700" s="3"/>
      <c r="G700" s="3"/>
    </row>
    <row r="701" spans="4:7" x14ac:dyDescent="0.25">
      <c r="D701" s="3"/>
      <c r="E701" s="3"/>
      <c r="F701" s="3"/>
      <c r="G701" s="3"/>
    </row>
    <row r="702" spans="4:7" x14ac:dyDescent="0.25">
      <c r="D702" s="3"/>
      <c r="E702" s="3"/>
      <c r="F702" s="3"/>
      <c r="G702" s="3"/>
    </row>
    <row r="703" spans="4:7" x14ac:dyDescent="0.25">
      <c r="D703" s="3"/>
      <c r="E703" s="3"/>
      <c r="F703" s="3"/>
      <c r="G703" s="3"/>
    </row>
    <row r="704" spans="4:7" x14ac:dyDescent="0.25">
      <c r="D704" s="3"/>
      <c r="E704" s="3"/>
      <c r="F704" s="3"/>
      <c r="G704" s="3"/>
    </row>
    <row r="705" spans="4:7" x14ac:dyDescent="0.25">
      <c r="D705" s="3"/>
      <c r="E705" s="3"/>
      <c r="F705" s="3"/>
      <c r="G705" s="3"/>
    </row>
    <row r="706" spans="4:7" x14ac:dyDescent="0.25">
      <c r="D706" s="3"/>
      <c r="E706" s="3"/>
      <c r="F706" s="3"/>
      <c r="G706" s="3"/>
    </row>
    <row r="707" spans="4:7" x14ac:dyDescent="0.25">
      <c r="D707" s="3"/>
      <c r="E707" s="3"/>
      <c r="F707" s="3"/>
      <c r="G707" s="3"/>
    </row>
    <row r="708" spans="4:7" x14ac:dyDescent="0.25">
      <c r="D708" s="3"/>
      <c r="E708" s="3"/>
      <c r="F708" s="3"/>
      <c r="G708" s="3"/>
    </row>
    <row r="709" spans="4:7" x14ac:dyDescent="0.25">
      <c r="D709" s="3"/>
      <c r="E709" s="3"/>
      <c r="F709" s="3"/>
      <c r="G709" s="3"/>
    </row>
    <row r="710" spans="4:7" x14ac:dyDescent="0.25">
      <c r="D710" s="3"/>
      <c r="E710" s="3"/>
      <c r="F710" s="3"/>
      <c r="G710" s="3"/>
    </row>
    <row r="711" spans="4:7" x14ac:dyDescent="0.25">
      <c r="D711" s="3"/>
      <c r="E711" s="3"/>
      <c r="F711" s="3"/>
      <c r="G711" s="3"/>
    </row>
    <row r="712" spans="4:7" x14ac:dyDescent="0.25">
      <c r="D712" s="3"/>
      <c r="E712" s="3"/>
      <c r="F712" s="3"/>
      <c r="G712" s="3"/>
    </row>
    <row r="713" spans="4:7" x14ac:dyDescent="0.25">
      <c r="D713" s="3"/>
      <c r="E713" s="3"/>
      <c r="F713" s="3"/>
      <c r="G713" s="3"/>
    </row>
    <row r="714" spans="4:7" x14ac:dyDescent="0.25">
      <c r="D714" s="3"/>
      <c r="E714" s="3"/>
      <c r="F714" s="3"/>
      <c r="G714" s="3"/>
    </row>
    <row r="715" spans="4:7" x14ac:dyDescent="0.25">
      <c r="D715" s="3"/>
      <c r="E715" s="3"/>
      <c r="F715" s="3"/>
      <c r="G715" s="3"/>
    </row>
    <row r="716" spans="4:7" x14ac:dyDescent="0.25">
      <c r="D716" s="3"/>
      <c r="E716" s="3"/>
      <c r="F716" s="3"/>
      <c r="G716" s="3"/>
    </row>
    <row r="717" spans="4:7" x14ac:dyDescent="0.25">
      <c r="D717" s="3"/>
      <c r="E717" s="3"/>
      <c r="F717" s="3"/>
      <c r="G717" s="3"/>
    </row>
    <row r="718" spans="4:7" x14ac:dyDescent="0.25">
      <c r="D718" s="3"/>
      <c r="E718" s="3"/>
      <c r="F718" s="3"/>
      <c r="G718" s="3"/>
    </row>
    <row r="719" spans="4:7" x14ac:dyDescent="0.25">
      <c r="D719" s="3"/>
      <c r="E719" s="3"/>
      <c r="F719" s="3"/>
      <c r="G719" s="3"/>
    </row>
    <row r="720" spans="4:7" x14ac:dyDescent="0.25">
      <c r="D720" s="3"/>
      <c r="E720" s="3"/>
      <c r="F720" s="3"/>
      <c r="G720" s="3"/>
    </row>
    <row r="721" spans="4:7" x14ac:dyDescent="0.25">
      <c r="D721" s="3"/>
      <c r="E721" s="3"/>
      <c r="F721" s="3"/>
      <c r="G721" s="3"/>
    </row>
    <row r="722" spans="4:7" x14ac:dyDescent="0.25">
      <c r="D722" s="3"/>
      <c r="E722" s="3"/>
      <c r="F722" s="3"/>
      <c r="G722" s="3"/>
    </row>
    <row r="723" spans="4:7" x14ac:dyDescent="0.25">
      <c r="D723" s="3"/>
      <c r="E723" s="3"/>
      <c r="F723" s="3"/>
      <c r="G723" s="3"/>
    </row>
    <row r="724" spans="4:7" x14ac:dyDescent="0.25">
      <c r="D724" s="3"/>
      <c r="E724" s="3"/>
      <c r="F724" s="3"/>
      <c r="G724" s="3"/>
    </row>
    <row r="725" spans="4:7" x14ac:dyDescent="0.25">
      <c r="D725" s="3"/>
      <c r="E725" s="3"/>
      <c r="F725" s="3"/>
      <c r="G725" s="3"/>
    </row>
    <row r="726" spans="4:7" x14ac:dyDescent="0.25">
      <c r="D726" s="3"/>
      <c r="E726" s="3"/>
      <c r="F726" s="3"/>
      <c r="G726" s="3"/>
    </row>
    <row r="727" spans="4:7" x14ac:dyDescent="0.25">
      <c r="D727" s="3"/>
      <c r="E727" s="3"/>
      <c r="F727" s="3"/>
      <c r="G727" s="3"/>
    </row>
    <row r="728" spans="4:7" x14ac:dyDescent="0.25">
      <c r="D728" s="3"/>
      <c r="E728" s="3"/>
      <c r="F728" s="3"/>
      <c r="G728" s="3"/>
    </row>
    <row r="729" spans="4:7" x14ac:dyDescent="0.25">
      <c r="D729" s="3"/>
      <c r="E729" s="3"/>
      <c r="F729" s="3"/>
      <c r="G729" s="3"/>
    </row>
    <row r="730" spans="4:7" x14ac:dyDescent="0.25">
      <c r="D730" s="3"/>
      <c r="E730" s="3"/>
      <c r="F730" s="3"/>
      <c r="G730" s="3"/>
    </row>
    <row r="731" spans="4:7" x14ac:dyDescent="0.25">
      <c r="D731" s="3"/>
      <c r="E731" s="3"/>
      <c r="F731" s="3"/>
      <c r="G731" s="3"/>
    </row>
    <row r="732" spans="4:7" x14ac:dyDescent="0.25">
      <c r="D732" s="3"/>
      <c r="E732" s="3"/>
      <c r="F732" s="3"/>
      <c r="G732" s="3"/>
    </row>
    <row r="733" spans="4:7" x14ac:dyDescent="0.25">
      <c r="D733" s="3"/>
      <c r="E733" s="3"/>
      <c r="F733" s="3"/>
      <c r="G733" s="3"/>
    </row>
    <row r="734" spans="4:7" x14ac:dyDescent="0.25">
      <c r="D734" s="3"/>
      <c r="E734" s="3"/>
      <c r="F734" s="3"/>
      <c r="G734" s="3"/>
    </row>
    <row r="735" spans="4:7" x14ac:dyDescent="0.25">
      <c r="D735" s="3"/>
      <c r="E735" s="3"/>
      <c r="F735" s="3"/>
      <c r="G735" s="3"/>
    </row>
    <row r="736" spans="4:7" x14ac:dyDescent="0.25">
      <c r="D736" s="3"/>
      <c r="E736" s="3"/>
      <c r="F736" s="3"/>
      <c r="G736" s="3"/>
    </row>
    <row r="737" spans="4:7" x14ac:dyDescent="0.25">
      <c r="D737" s="3"/>
      <c r="E737" s="3"/>
      <c r="F737" s="3"/>
      <c r="G737" s="3"/>
    </row>
    <row r="738" spans="4:7" x14ac:dyDescent="0.25">
      <c r="D738" s="3"/>
      <c r="E738" s="3"/>
      <c r="F738" s="3"/>
      <c r="G738" s="3"/>
    </row>
    <row r="739" spans="4:7" x14ac:dyDescent="0.25">
      <c r="D739" s="3"/>
      <c r="E739" s="3"/>
      <c r="F739" s="3"/>
      <c r="G739" s="3"/>
    </row>
    <row r="740" spans="4:7" x14ac:dyDescent="0.25">
      <c r="D740" s="3"/>
      <c r="E740" s="3"/>
      <c r="F740" s="3"/>
      <c r="G740" s="3"/>
    </row>
    <row r="741" spans="4:7" x14ac:dyDescent="0.25">
      <c r="D741" s="3"/>
      <c r="E741" s="3"/>
      <c r="F741" s="3"/>
      <c r="G741" s="3"/>
    </row>
    <row r="742" spans="4:7" x14ac:dyDescent="0.25">
      <c r="D742" s="3"/>
      <c r="E742" s="3"/>
      <c r="F742" s="3"/>
      <c r="G742" s="3"/>
    </row>
    <row r="743" spans="4:7" x14ac:dyDescent="0.25">
      <c r="D743" s="3"/>
      <c r="E743" s="3"/>
      <c r="F743" s="3"/>
      <c r="G743" s="3"/>
    </row>
    <row r="744" spans="4:7" x14ac:dyDescent="0.25">
      <c r="D744" s="3"/>
      <c r="E744" s="3"/>
      <c r="F744" s="3"/>
      <c r="G744" s="3"/>
    </row>
    <row r="745" spans="4:7" x14ac:dyDescent="0.25">
      <c r="D745" s="3"/>
      <c r="E745" s="3"/>
      <c r="F745" s="3"/>
      <c r="G745" s="3"/>
    </row>
    <row r="746" spans="4:7" x14ac:dyDescent="0.25">
      <c r="D746" s="3"/>
      <c r="E746" s="3"/>
      <c r="F746" s="3"/>
      <c r="G746" s="3"/>
    </row>
    <row r="747" spans="4:7" x14ac:dyDescent="0.25">
      <c r="D747" s="3"/>
      <c r="E747" s="3"/>
      <c r="F747" s="3"/>
      <c r="G747" s="3"/>
    </row>
    <row r="748" spans="4:7" x14ac:dyDescent="0.25">
      <c r="D748" s="3"/>
      <c r="E748" s="3"/>
      <c r="F748" s="3"/>
      <c r="G748" s="3"/>
    </row>
    <row r="749" spans="4:7" x14ac:dyDescent="0.25">
      <c r="D749" s="3"/>
      <c r="E749" s="3"/>
      <c r="F749" s="3"/>
      <c r="G749" s="3"/>
    </row>
    <row r="750" spans="4:7" x14ac:dyDescent="0.25">
      <c r="D750" s="3"/>
      <c r="E750" s="3"/>
      <c r="F750" s="3"/>
      <c r="G750" s="3"/>
    </row>
    <row r="751" spans="4:7" x14ac:dyDescent="0.25">
      <c r="D751" s="3"/>
      <c r="E751" s="3"/>
      <c r="F751" s="3"/>
      <c r="G751" s="3"/>
    </row>
    <row r="752" spans="4:7" x14ac:dyDescent="0.25">
      <c r="D752" s="3"/>
      <c r="E752" s="3"/>
      <c r="F752" s="3"/>
      <c r="G752" s="3"/>
    </row>
    <row r="753" spans="4:7" x14ac:dyDescent="0.25">
      <c r="D753" s="3"/>
      <c r="E753" s="3"/>
      <c r="F753" s="3"/>
      <c r="G753" s="3"/>
    </row>
    <row r="754" spans="4:7" x14ac:dyDescent="0.25">
      <c r="D754" s="3"/>
      <c r="E754" s="3"/>
      <c r="F754" s="3"/>
      <c r="G754" s="3"/>
    </row>
    <row r="755" spans="4:7" x14ac:dyDescent="0.25">
      <c r="D755" s="3"/>
      <c r="E755" s="3"/>
      <c r="F755" s="3"/>
      <c r="G755" s="3"/>
    </row>
    <row r="756" spans="4:7" x14ac:dyDescent="0.25">
      <c r="D756" s="3"/>
      <c r="E756" s="3"/>
      <c r="F756" s="3"/>
      <c r="G756" s="3"/>
    </row>
    <row r="757" spans="4:7" x14ac:dyDescent="0.25">
      <c r="D757" s="3"/>
      <c r="E757" s="3"/>
      <c r="F757" s="3"/>
      <c r="G757" s="3"/>
    </row>
    <row r="758" spans="4:7" x14ac:dyDescent="0.25">
      <c r="D758" s="3"/>
      <c r="E758" s="3"/>
      <c r="F758" s="3"/>
      <c r="G758" s="3"/>
    </row>
    <row r="759" spans="4:7" x14ac:dyDescent="0.25">
      <c r="D759" s="3"/>
      <c r="E759" s="3"/>
      <c r="F759" s="3"/>
      <c r="G759" s="3"/>
    </row>
    <row r="760" spans="4:7" x14ac:dyDescent="0.25">
      <c r="D760" s="3"/>
      <c r="E760" s="3"/>
      <c r="F760" s="3"/>
      <c r="G760" s="3"/>
    </row>
    <row r="761" spans="4:7" x14ac:dyDescent="0.25">
      <c r="D761" s="3"/>
      <c r="E761" s="3"/>
      <c r="F761" s="3"/>
      <c r="G761" s="3"/>
    </row>
    <row r="762" spans="4:7" x14ac:dyDescent="0.25">
      <c r="D762" s="3"/>
      <c r="E762" s="3"/>
      <c r="F762" s="3"/>
      <c r="G762" s="3"/>
    </row>
    <row r="763" spans="4:7" x14ac:dyDescent="0.25">
      <c r="D763" s="3"/>
      <c r="E763" s="3"/>
      <c r="F763" s="3"/>
      <c r="G763" s="3"/>
    </row>
    <row r="764" spans="4:7" x14ac:dyDescent="0.25">
      <c r="D764" s="3"/>
      <c r="E764" s="3"/>
      <c r="F764" s="3"/>
      <c r="G764" s="3"/>
    </row>
    <row r="765" spans="4:7" x14ac:dyDescent="0.25">
      <c r="D765" s="3"/>
      <c r="E765" s="3"/>
      <c r="F765" s="3"/>
      <c r="G765" s="3"/>
    </row>
    <row r="766" spans="4:7" x14ac:dyDescent="0.25">
      <c r="D766" s="3"/>
      <c r="E766" s="3"/>
      <c r="F766" s="3"/>
      <c r="G766" s="3"/>
    </row>
    <row r="767" spans="4:7" x14ac:dyDescent="0.25">
      <c r="D767" s="3"/>
      <c r="E767" s="3"/>
      <c r="F767" s="3"/>
      <c r="G767" s="3"/>
    </row>
    <row r="768" spans="4:7" x14ac:dyDescent="0.25">
      <c r="D768" s="3"/>
      <c r="E768" s="3"/>
      <c r="F768" s="3"/>
      <c r="G768" s="3"/>
    </row>
    <row r="769" spans="4:7" x14ac:dyDescent="0.25">
      <c r="D769" s="3"/>
      <c r="E769" s="3"/>
      <c r="F769" s="3"/>
      <c r="G769" s="3"/>
    </row>
    <row r="770" spans="4:7" x14ac:dyDescent="0.25">
      <c r="D770" s="3"/>
      <c r="E770" s="3"/>
      <c r="F770" s="3"/>
      <c r="G770" s="3"/>
    </row>
    <row r="771" spans="4:7" x14ac:dyDescent="0.25">
      <c r="D771" s="3"/>
      <c r="E771" s="3"/>
      <c r="F771" s="3"/>
      <c r="G771" s="3"/>
    </row>
    <row r="772" spans="4:7" x14ac:dyDescent="0.25">
      <c r="D772" s="3"/>
      <c r="E772" s="3"/>
      <c r="F772" s="3"/>
      <c r="G772" s="3"/>
    </row>
    <row r="773" spans="4:7" x14ac:dyDescent="0.25">
      <c r="D773" s="3"/>
      <c r="E773" s="3"/>
      <c r="F773" s="3"/>
      <c r="G773" s="3"/>
    </row>
    <row r="774" spans="4:7" x14ac:dyDescent="0.25">
      <c r="D774" s="3"/>
      <c r="E774" s="3"/>
      <c r="F774" s="3"/>
      <c r="G774" s="3"/>
    </row>
    <row r="775" spans="4:7" x14ac:dyDescent="0.25">
      <c r="D775" s="3"/>
      <c r="E775" s="3"/>
      <c r="F775" s="3"/>
      <c r="G775" s="3"/>
    </row>
    <row r="776" spans="4:7" x14ac:dyDescent="0.25">
      <c r="D776" s="3"/>
      <c r="E776" s="3"/>
      <c r="F776" s="3"/>
      <c r="G776" s="3"/>
    </row>
    <row r="777" spans="4:7" x14ac:dyDescent="0.25">
      <c r="D777" s="3"/>
      <c r="E777" s="3"/>
      <c r="F777" s="3"/>
      <c r="G777" s="3"/>
    </row>
    <row r="778" spans="4:7" x14ac:dyDescent="0.25">
      <c r="D778" s="3"/>
      <c r="E778" s="3"/>
      <c r="F778" s="3"/>
      <c r="G778" s="3"/>
    </row>
    <row r="779" spans="4:7" x14ac:dyDescent="0.25">
      <c r="D779" s="3"/>
      <c r="E779" s="3"/>
      <c r="F779" s="3"/>
      <c r="G779" s="3"/>
    </row>
    <row r="780" spans="4:7" x14ac:dyDescent="0.25">
      <c r="D780" s="3"/>
      <c r="E780" s="3"/>
      <c r="F780" s="3"/>
      <c r="G780" s="3"/>
    </row>
    <row r="781" spans="4:7" x14ac:dyDescent="0.25">
      <c r="D781" s="3"/>
      <c r="E781" s="3"/>
      <c r="F781" s="3"/>
      <c r="G781" s="3"/>
    </row>
    <row r="782" spans="4:7" x14ac:dyDescent="0.25">
      <c r="D782" s="3"/>
      <c r="E782" s="3"/>
      <c r="F782" s="3"/>
      <c r="G782" s="3"/>
    </row>
    <row r="783" spans="4:7" x14ac:dyDescent="0.25">
      <c r="D783" s="3"/>
      <c r="E783" s="3"/>
      <c r="F783" s="3"/>
      <c r="G783" s="3"/>
    </row>
    <row r="784" spans="4:7" x14ac:dyDescent="0.25">
      <c r="D784" s="3"/>
      <c r="E784" s="3"/>
      <c r="F784" s="3"/>
      <c r="G784" s="3"/>
    </row>
    <row r="785" spans="4:7" x14ac:dyDescent="0.25">
      <c r="D785" s="3"/>
      <c r="E785" s="3"/>
      <c r="F785" s="3"/>
      <c r="G785" s="3"/>
    </row>
    <row r="786" spans="4:7" x14ac:dyDescent="0.25">
      <c r="D786" s="3"/>
      <c r="E786" s="3"/>
      <c r="F786" s="3"/>
      <c r="G786" s="3"/>
    </row>
    <row r="787" spans="4:7" x14ac:dyDescent="0.25">
      <c r="D787" s="3"/>
      <c r="E787" s="3"/>
      <c r="F787" s="3"/>
      <c r="G787" s="3"/>
    </row>
    <row r="788" spans="4:7" x14ac:dyDescent="0.25">
      <c r="D788" s="3"/>
      <c r="E788" s="3"/>
      <c r="F788" s="3"/>
      <c r="G788" s="3"/>
    </row>
    <row r="789" spans="4:7" x14ac:dyDescent="0.25">
      <c r="D789" s="3"/>
      <c r="E789" s="3"/>
      <c r="F789" s="3"/>
      <c r="G789" s="3"/>
    </row>
    <row r="790" spans="4:7" x14ac:dyDescent="0.25">
      <c r="D790" s="3"/>
      <c r="E790" s="3"/>
      <c r="F790" s="3"/>
      <c r="G790" s="3"/>
    </row>
    <row r="791" spans="4:7" x14ac:dyDescent="0.25">
      <c r="D791" s="3"/>
      <c r="E791" s="3"/>
      <c r="F791" s="3"/>
      <c r="G791" s="3"/>
    </row>
    <row r="792" spans="4:7" x14ac:dyDescent="0.25">
      <c r="D792" s="3"/>
      <c r="E792" s="3"/>
      <c r="F792" s="3"/>
      <c r="G792" s="3"/>
    </row>
    <row r="793" spans="4:7" x14ac:dyDescent="0.25">
      <c r="D793" s="3"/>
      <c r="E793" s="3"/>
      <c r="F793" s="3"/>
      <c r="G793" s="3"/>
    </row>
    <row r="794" spans="4:7" x14ac:dyDescent="0.25">
      <c r="D794" s="3"/>
      <c r="E794" s="3"/>
      <c r="F794" s="3"/>
      <c r="G794" s="3"/>
    </row>
    <row r="795" spans="4:7" x14ac:dyDescent="0.25">
      <c r="D795" s="3"/>
      <c r="E795" s="3"/>
      <c r="F795" s="3"/>
      <c r="G795" s="3"/>
    </row>
    <row r="796" spans="4:7" x14ac:dyDescent="0.25">
      <c r="D796" s="3"/>
      <c r="E796" s="3"/>
      <c r="F796" s="3"/>
      <c r="G796" s="3"/>
    </row>
    <row r="797" spans="4:7" x14ac:dyDescent="0.25">
      <c r="D797" s="3"/>
      <c r="E797" s="3"/>
      <c r="F797" s="3"/>
      <c r="G797" s="3"/>
    </row>
    <row r="798" spans="4:7" x14ac:dyDescent="0.25">
      <c r="D798" s="3"/>
      <c r="E798" s="3"/>
      <c r="F798" s="3"/>
      <c r="G798" s="3"/>
    </row>
    <row r="799" spans="4:7" x14ac:dyDescent="0.25">
      <c r="D799" s="3"/>
      <c r="E799" s="3"/>
      <c r="F799" s="3"/>
      <c r="G799" s="3"/>
    </row>
    <row r="800" spans="4:7" x14ac:dyDescent="0.25">
      <c r="D800" s="3"/>
      <c r="E800" s="3"/>
      <c r="F800" s="3"/>
      <c r="G800" s="3"/>
    </row>
    <row r="801" spans="4:7" x14ac:dyDescent="0.25">
      <c r="D801" s="3"/>
      <c r="E801" s="3"/>
      <c r="F801" s="3"/>
      <c r="G801" s="3"/>
    </row>
    <row r="802" spans="4:7" x14ac:dyDescent="0.25">
      <c r="D802" s="3"/>
      <c r="E802" s="3"/>
      <c r="F802" s="3"/>
      <c r="G802" s="3"/>
    </row>
    <row r="803" spans="4:7" x14ac:dyDescent="0.25">
      <c r="D803" s="3"/>
      <c r="E803" s="3"/>
      <c r="F803" s="3"/>
      <c r="G803" s="3"/>
    </row>
    <row r="804" spans="4:7" x14ac:dyDescent="0.25">
      <c r="D804" s="3"/>
      <c r="E804" s="3"/>
      <c r="F804" s="3"/>
      <c r="G804" s="3"/>
    </row>
    <row r="805" spans="4:7" x14ac:dyDescent="0.25">
      <c r="D805" s="3"/>
      <c r="E805" s="3"/>
      <c r="F805" s="3"/>
      <c r="G805" s="3"/>
    </row>
    <row r="806" spans="4:7" x14ac:dyDescent="0.25">
      <c r="D806" s="3"/>
      <c r="E806" s="3"/>
      <c r="F806" s="3"/>
      <c r="G806" s="3"/>
    </row>
    <row r="807" spans="4:7" x14ac:dyDescent="0.25">
      <c r="D807" s="3"/>
      <c r="E807" s="3"/>
      <c r="F807" s="3"/>
      <c r="G807" s="3"/>
    </row>
    <row r="808" spans="4:7" x14ac:dyDescent="0.25">
      <c r="D808" s="3"/>
      <c r="E808" s="3"/>
      <c r="F808" s="3"/>
      <c r="G808" s="3"/>
    </row>
    <row r="809" spans="4:7" x14ac:dyDescent="0.25">
      <c r="D809" s="3"/>
      <c r="E809" s="3"/>
      <c r="F809" s="3"/>
      <c r="G809" s="3"/>
    </row>
    <row r="810" spans="4:7" x14ac:dyDescent="0.25">
      <c r="D810" s="3"/>
      <c r="E810" s="3"/>
      <c r="F810" s="3"/>
      <c r="G810" s="3"/>
    </row>
    <row r="811" spans="4:7" x14ac:dyDescent="0.25">
      <c r="D811" s="3"/>
      <c r="E811" s="3"/>
      <c r="F811" s="3"/>
      <c r="G811" s="3"/>
    </row>
    <row r="812" spans="4:7" x14ac:dyDescent="0.25">
      <c r="D812" s="3"/>
      <c r="E812" s="3"/>
      <c r="F812" s="3"/>
      <c r="G812" s="3"/>
    </row>
    <row r="813" spans="4:7" x14ac:dyDescent="0.25">
      <c r="D813" s="3"/>
      <c r="E813" s="3"/>
      <c r="F813" s="3"/>
      <c r="G813" s="3"/>
    </row>
    <row r="814" spans="4:7" x14ac:dyDescent="0.25">
      <c r="D814" s="3"/>
      <c r="E814" s="3"/>
      <c r="F814" s="3"/>
      <c r="G814" s="3"/>
    </row>
    <row r="815" spans="4:7" x14ac:dyDescent="0.25">
      <c r="D815" s="3"/>
      <c r="E815" s="3"/>
      <c r="F815" s="3"/>
      <c r="G815" s="3"/>
    </row>
    <row r="816" spans="4:7" x14ac:dyDescent="0.25">
      <c r="D816" s="3"/>
      <c r="E816" s="3"/>
      <c r="F816" s="3"/>
      <c r="G816" s="3"/>
    </row>
    <row r="817" spans="4:7" x14ac:dyDescent="0.25">
      <c r="D817" s="3"/>
      <c r="E817" s="3"/>
      <c r="F817" s="3"/>
      <c r="G817" s="3"/>
    </row>
    <row r="818" spans="4:7" x14ac:dyDescent="0.25">
      <c r="D818" s="3"/>
      <c r="E818" s="3"/>
      <c r="F818" s="3"/>
      <c r="G818" s="3"/>
    </row>
    <row r="819" spans="4:7" x14ac:dyDescent="0.25">
      <c r="D819" s="3"/>
      <c r="E819" s="3"/>
      <c r="F819" s="3"/>
      <c r="G819" s="3"/>
    </row>
    <row r="820" spans="4:7" x14ac:dyDescent="0.25">
      <c r="D820" s="3"/>
      <c r="E820" s="3"/>
      <c r="F820" s="3"/>
      <c r="G820" s="3"/>
    </row>
    <row r="821" spans="4:7" x14ac:dyDescent="0.25">
      <c r="D821" s="3"/>
      <c r="E821" s="3"/>
      <c r="F821" s="3"/>
      <c r="G821" s="3"/>
    </row>
    <row r="822" spans="4:7" x14ac:dyDescent="0.25">
      <c r="D822" s="3"/>
      <c r="E822" s="3"/>
      <c r="F822" s="3"/>
      <c r="G822" s="3"/>
    </row>
    <row r="823" spans="4:7" x14ac:dyDescent="0.25">
      <c r="D823" s="3"/>
      <c r="E823" s="3"/>
      <c r="F823" s="3"/>
      <c r="G823" s="3"/>
    </row>
    <row r="824" spans="4:7" x14ac:dyDescent="0.25">
      <c r="D824" s="3"/>
      <c r="E824" s="3"/>
      <c r="F824" s="3"/>
      <c r="G824" s="3"/>
    </row>
    <row r="825" spans="4:7" x14ac:dyDescent="0.25">
      <c r="D825" s="3"/>
      <c r="E825" s="3"/>
      <c r="F825" s="3"/>
      <c r="G825" s="3"/>
    </row>
    <row r="826" spans="4:7" x14ac:dyDescent="0.25">
      <c r="D826" s="3"/>
      <c r="E826" s="3"/>
      <c r="F826" s="3"/>
      <c r="G826" s="3"/>
    </row>
    <row r="827" spans="4:7" x14ac:dyDescent="0.25">
      <c r="D827" s="3"/>
      <c r="E827" s="3"/>
      <c r="F827" s="3"/>
      <c r="G827" s="3"/>
    </row>
    <row r="828" spans="4:7" x14ac:dyDescent="0.25">
      <c r="D828" s="3"/>
      <c r="E828" s="3"/>
      <c r="F828" s="3"/>
      <c r="G828" s="3"/>
    </row>
    <row r="829" spans="4:7" x14ac:dyDescent="0.25">
      <c r="D829" s="3"/>
      <c r="E829" s="3"/>
      <c r="F829" s="3"/>
      <c r="G829" s="3"/>
    </row>
    <row r="830" spans="4:7" x14ac:dyDescent="0.25">
      <c r="D830" s="3"/>
      <c r="E830" s="3"/>
      <c r="F830" s="3"/>
      <c r="G830" s="3"/>
    </row>
    <row r="831" spans="4:7" x14ac:dyDescent="0.25">
      <c r="D831" s="3"/>
      <c r="E831" s="3"/>
      <c r="F831" s="3"/>
      <c r="G831" s="3"/>
    </row>
    <row r="832" spans="4:7" x14ac:dyDescent="0.25">
      <c r="D832" s="3"/>
      <c r="E832" s="3"/>
      <c r="F832" s="3"/>
      <c r="G832" s="3"/>
    </row>
    <row r="833" spans="4:7" x14ac:dyDescent="0.25">
      <c r="D833" s="3"/>
      <c r="E833" s="3"/>
      <c r="F833" s="3"/>
      <c r="G833" s="3"/>
    </row>
  </sheetData>
  <mergeCells count="1">
    <mergeCell ref="A1:L5"/>
  </mergeCells>
  <phoneticPr fontId="2" type="noConversion"/>
  <conditionalFormatting sqref="L14:L621">
    <cfRule type="expression" dxfId="412" priority="417">
      <formula>L14=$AF$16</formula>
    </cfRule>
    <cfRule type="expression" dxfId="411" priority="418">
      <formula>L14=$AF$17</formula>
    </cfRule>
    <cfRule type="expression" dxfId="410" priority="419">
      <formula>L14=$AF$18</formula>
    </cfRule>
    <cfRule type="expression" dxfId="409" priority="420">
      <formula>L14=$AF$19</formula>
    </cfRule>
    <cfRule type="expression" dxfId="408" priority="426">
      <formula>L14=$AF$15</formula>
    </cfRule>
  </conditionalFormatting>
  <conditionalFormatting sqref="M14:M621">
    <cfRule type="expression" dxfId="407" priority="421">
      <formula>M14=$AF$19</formula>
    </cfRule>
    <cfRule type="expression" dxfId="406" priority="422">
      <formula>M14=$AF$18</formula>
    </cfRule>
    <cfRule type="expression" dxfId="405" priority="423">
      <formula>M14=$AF$17</formula>
    </cfRule>
    <cfRule type="expression" dxfId="404" priority="424">
      <formula>M14=$AF$16</formula>
    </cfRule>
    <cfRule type="expression" dxfId="403" priority="425">
      <formula>M14=$AF$15</formula>
    </cfRule>
  </conditionalFormatting>
  <conditionalFormatting sqref="E26 E17:E20 E258 E275 E280 E207 E209 E240 E143 E146 E464 E109:E112 E137 E341:E342 E115:E116 E121:E123 F14:H14">
    <cfRule type="expression" priority="412" stopIfTrue="1">
      <formula>AND($O14 &lt;&gt; $AI$5,$G$2=$AJ$6)</formula>
    </cfRule>
  </conditionalFormatting>
  <conditionalFormatting sqref="E32 E38 E145 E154 E157 E535 E549">
    <cfRule type="expression" priority="384" stopIfTrue="1">
      <formula>AND($O32 &lt;&gt; $AI$5,$G$2=$AJ$6)</formula>
    </cfRule>
  </conditionalFormatting>
  <conditionalFormatting sqref="E45">
    <cfRule type="expression" priority="335" stopIfTrue="1">
      <formula>AND($O45 &lt;&gt; $AI$5,$G$2=$AJ$6)</formula>
    </cfRule>
  </conditionalFormatting>
  <conditionalFormatting sqref="E46">
    <cfRule type="expression" priority="293" stopIfTrue="1">
      <formula>AND($O46 &lt;&gt; $AI$5,$G$2=$AJ$6)</formula>
    </cfRule>
  </conditionalFormatting>
  <conditionalFormatting sqref="E48">
    <cfRule type="expression" priority="286" stopIfTrue="1">
      <formula>AND($O48 &lt;&gt; $AI$5,$G$2=$AJ$6)</formula>
    </cfRule>
  </conditionalFormatting>
  <conditionalFormatting sqref="E50">
    <cfRule type="expression" priority="272" stopIfTrue="1">
      <formula>AND($O50 &lt;&gt; $AI$5,$G$2=$AJ$6)</formula>
    </cfRule>
  </conditionalFormatting>
  <conditionalFormatting sqref="E64">
    <cfRule type="expression" priority="265" stopIfTrue="1">
      <formula>AND($O64 &lt;&gt; $AI$5,$G$2=$AJ$6)</formula>
    </cfRule>
  </conditionalFormatting>
  <conditionalFormatting sqref="E65">
    <cfRule type="expression" priority="258" stopIfTrue="1">
      <formula>AND($O65 &lt;&gt; $AI$5,$G$2=$AJ$6)</formula>
    </cfRule>
  </conditionalFormatting>
  <conditionalFormatting sqref="E67">
    <cfRule type="expression" priority="251" stopIfTrue="1">
      <formula>AND($O67 &lt;&gt; $AI$5,$G$2=$AJ$6)</formula>
    </cfRule>
  </conditionalFormatting>
  <conditionalFormatting sqref="E83">
    <cfRule type="expression" priority="244" stopIfTrue="1">
      <formula>AND($O83 &lt;&gt; $AI$5,$G$2=$AJ$6)</formula>
    </cfRule>
  </conditionalFormatting>
  <conditionalFormatting sqref="E84">
    <cfRule type="expression" priority="237" stopIfTrue="1">
      <formula>AND($O84 &lt;&gt; $AI$5,$G$2=$AJ$6)</formula>
    </cfRule>
  </conditionalFormatting>
  <conditionalFormatting sqref="E85">
    <cfRule type="expression" priority="230" stopIfTrue="1">
      <formula>AND($O85 &lt;&gt; $AI$5,$G$2=$AJ$6)</formula>
    </cfRule>
  </conditionalFormatting>
  <conditionalFormatting sqref="E99">
    <cfRule type="expression" priority="223" stopIfTrue="1">
      <formula>AND($O99 &lt;&gt; $AI$5,$G$2=$AJ$6)</formula>
    </cfRule>
  </conditionalFormatting>
  <conditionalFormatting sqref="E100">
    <cfRule type="expression" priority="216" stopIfTrue="1">
      <formula>AND($O100 &lt;&gt; $AI$5,$G$2=$AJ$6)</formula>
    </cfRule>
  </conditionalFormatting>
  <conditionalFormatting sqref="E101">
    <cfRule type="expression" priority="209" stopIfTrue="1">
      <formula>AND($O101 &lt;&gt; $AI$5,$G$2=$AJ$6)</formula>
    </cfRule>
  </conditionalFormatting>
  <conditionalFormatting sqref="E63">
    <cfRule type="expression" priority="202" stopIfTrue="1">
      <formula>AND($O63 &lt;&gt; $AI$5,$G$2=$AJ$6)</formula>
    </cfRule>
  </conditionalFormatting>
  <conditionalFormatting sqref="E78:E79">
    <cfRule type="expression" priority="195" stopIfTrue="1">
      <formula>AND($O78 &lt;&gt; $AI$5,$G$2=$AJ$6)</formula>
    </cfRule>
  </conditionalFormatting>
  <conditionalFormatting sqref="E90">
    <cfRule type="expression" priority="188" stopIfTrue="1">
      <formula>AND($O90 &lt;&gt; $AI$5,$G$2=$AJ$6)</formula>
    </cfRule>
  </conditionalFormatting>
  <conditionalFormatting sqref="E94">
    <cfRule type="expression" priority="181" stopIfTrue="1">
      <formula>AND($O94 &lt;&gt; $AI$5,$G$2=$AJ$6)</formula>
    </cfRule>
  </conditionalFormatting>
  <conditionalFormatting sqref="E95">
    <cfRule type="expression" priority="174" stopIfTrue="1">
      <formula>AND($O95 &lt;&gt; $AI$5,$G$2=$AJ$6)</formula>
    </cfRule>
  </conditionalFormatting>
  <conditionalFormatting sqref="E106">
    <cfRule type="expression" priority="167" stopIfTrue="1">
      <formula>AND($O106 &lt;&gt; $AI$5,$G$2=$AJ$6)</formula>
    </cfRule>
  </conditionalFormatting>
  <conditionalFormatting sqref="E92">
    <cfRule type="expression" priority="118" stopIfTrue="1">
      <formula>AND($O92 &lt;&gt; $AI$5,$G$2=$AJ$6)</formula>
    </cfRule>
  </conditionalFormatting>
  <conditionalFormatting sqref="E96">
    <cfRule type="expression" priority="111" stopIfTrue="1">
      <formula>AND($O96 &lt;&gt; $AI$5,$G$2=$AJ$6)</formula>
    </cfRule>
  </conditionalFormatting>
  <conditionalFormatting sqref="E97">
    <cfRule type="expression" priority="104" stopIfTrue="1">
      <formula>AND($O97 &lt;&gt; $AI$5,$G$2=$AJ$6)</formula>
    </cfRule>
  </conditionalFormatting>
  <conditionalFormatting sqref="E108">
    <cfRule type="expression" priority="97" stopIfTrue="1">
      <formula>AND($O108 &lt;&gt; $AI$5,$G$2=$AJ$6)</formula>
    </cfRule>
  </conditionalFormatting>
  <conditionalFormatting sqref="E24">
    <cfRule type="expression" priority="41" stopIfTrue="1">
      <formula>AND($O24 &lt;&gt; $AI$5,$G$2=$AJ$6)</formula>
    </cfRule>
  </conditionalFormatting>
  <conditionalFormatting sqref="E88 E206 E208 E215:E216 E222:E223">
    <cfRule type="expression" priority="34" stopIfTrue="1">
      <formula>AND($O88 &lt;&gt; $AI$5,$G$2=$AJ$6)</formula>
    </cfRule>
  </conditionalFormatting>
  <conditionalFormatting sqref="E470">
    <cfRule type="expression" priority="21" stopIfTrue="1">
      <formula>AND($O470 &lt;&gt; $AI$5,$G$2=$AJ$6)</formula>
    </cfRule>
  </conditionalFormatting>
  <conditionalFormatting sqref="E615">
    <cfRule type="expression" priority="14" stopIfTrue="1">
      <formula>AND($O615 &lt;&gt; $AI$5,$G$2=$AJ$6)</formula>
    </cfRule>
  </conditionalFormatting>
  <conditionalFormatting sqref="E331">
    <cfRule type="expression" priority="7" stopIfTrue="1">
      <formula>AND($O331 &lt;&gt; $AI$5,$G$2=$AJ$6)</formula>
    </cfRule>
  </conditionalFormatting>
  <dataValidations count="2">
    <dataValidation type="list" allowBlank="1" showInputMessage="1" showErrorMessage="1" sqref="L14:M621" xr:uid="{0F1E8920-CF82-4E2E-B38B-C96EB598A28D}">
      <formula1>$AF$14:$AF$19</formula1>
    </dataValidation>
    <dataValidation type="list" allowBlank="1" showInputMessage="1" showErrorMessage="1" sqref="N14:O621" xr:uid="{6BAB476B-81D4-42FC-9480-7B7305F2CC78}">
      <formula1>$AH$14:$AH$15</formula1>
    </dataValidation>
  </dataValidations>
  <pageMargins left="0.7" right="0.7" top="0.75" bottom="0.75" header="0.3" footer="0.3"/>
  <pageSetup orientation="landscape" r:id="rId1"/>
  <drawing r:id="rId2"/>
  <legacyDrawing r:id="rId3"/>
  <controls>
    <mc:AlternateContent xmlns:mc="http://schemas.openxmlformats.org/markup-compatibility/2006">
      <mc:Choice Requires="x14">
        <control shapeId="7171" r:id="rId4" name="CommandButton2">
          <controlPr defaultSize="0" autoLine="0" r:id="rId5">
            <anchor moveWithCells="1">
              <from>
                <xdr:col>50</xdr:col>
                <xdr:colOff>504825</xdr:colOff>
                <xdr:row>8</xdr:row>
                <xdr:rowOff>123825</xdr:rowOff>
              </from>
              <to>
                <xdr:col>54</xdr:col>
                <xdr:colOff>276225</xdr:colOff>
                <xdr:row>11</xdr:row>
                <xdr:rowOff>19050</xdr:rowOff>
              </to>
            </anchor>
          </controlPr>
        </control>
      </mc:Choice>
      <mc:Fallback>
        <control shapeId="7171" r:id="rId4" name="CommandButton2"/>
      </mc:Fallback>
    </mc:AlternateContent>
    <mc:AlternateContent xmlns:mc="http://schemas.openxmlformats.org/markup-compatibility/2006">
      <mc:Choice Requires="x14">
        <control shapeId="7170" r:id="rId6" name="Create_DT_DB_DI">
          <controlPr defaultSize="0" autoLine="0" r:id="rId7">
            <anchor moveWithCells="1">
              <from>
                <xdr:col>50</xdr:col>
                <xdr:colOff>276225</xdr:colOff>
                <xdr:row>8</xdr:row>
                <xdr:rowOff>152400</xdr:rowOff>
              </from>
              <to>
                <xdr:col>54</xdr:col>
                <xdr:colOff>76200</xdr:colOff>
                <xdr:row>11</xdr:row>
                <xdr:rowOff>9525</xdr:rowOff>
              </to>
            </anchor>
          </controlPr>
        </control>
      </mc:Choice>
      <mc:Fallback>
        <control shapeId="7170" r:id="rId6" name="Create_DT_DB_DI"/>
      </mc:Fallback>
    </mc:AlternateContent>
    <mc:AlternateContent xmlns:mc="http://schemas.openxmlformats.org/markup-compatibility/2006">
      <mc:Choice Requires="x14">
        <control shapeId="7169" r:id="rId8" name="CommandButton1">
          <controlPr defaultSize="0" autoLine="0" r:id="rId9">
            <anchor moveWithCells="1">
              <from>
                <xdr:col>50</xdr:col>
                <xdr:colOff>47625</xdr:colOff>
                <xdr:row>8</xdr:row>
                <xdr:rowOff>152400</xdr:rowOff>
              </from>
              <to>
                <xdr:col>53</xdr:col>
                <xdr:colOff>523875</xdr:colOff>
                <xdr:row>11</xdr:row>
                <xdr:rowOff>0</xdr:rowOff>
              </to>
            </anchor>
          </controlPr>
        </control>
      </mc:Choice>
      <mc:Fallback>
        <control shapeId="7169" r:id="rId8" name="CommandButton1"/>
      </mc:Fallback>
    </mc:AlternateContent>
    <mc:AlternateContent xmlns:mc="http://schemas.openxmlformats.org/markup-compatibility/2006">
      <mc:Choice Requires="x14">
        <control shapeId="7172" r:id="rId10" name="CommandButton3">
          <controlPr defaultSize="0" autoLine="0" r:id="rId11">
            <anchor moveWithCells="1">
              <from>
                <xdr:col>51</xdr:col>
                <xdr:colOff>114300</xdr:colOff>
                <xdr:row>8</xdr:row>
                <xdr:rowOff>95250</xdr:rowOff>
              </from>
              <to>
                <xdr:col>57</xdr:col>
                <xdr:colOff>28575</xdr:colOff>
                <xdr:row>11</xdr:row>
                <xdr:rowOff>9525</xdr:rowOff>
              </to>
            </anchor>
          </controlPr>
        </control>
      </mc:Choice>
      <mc:Fallback>
        <control shapeId="7172" r:id="rId10" name="CommandButton3"/>
      </mc:Fallback>
    </mc:AlternateContent>
    <mc:AlternateContent xmlns:mc="http://schemas.openxmlformats.org/markup-compatibility/2006">
      <mc:Choice Requires="x14">
        <control shapeId="7173" r:id="rId12" name="btnDbDiActions">
          <controlPr defaultSize="0" print="0" autoFill="0" autoPict="0" macro="ShowDbDiActionDialog">
            <anchor moveWithCells="1" sizeWithCells="1">
              <from>
                <xdr:col>0</xdr:col>
                <xdr:colOff>0</xdr:colOff>
                <xdr:row>8</xdr:row>
                <xdr:rowOff>95250</xdr:rowOff>
              </from>
              <to>
                <xdr:col>2</xdr:col>
                <xdr:colOff>228600</xdr:colOff>
                <xdr:row>11</xdr:row>
                <xdr:rowOff>9525</xdr:rowOff>
              </to>
            </anchor>
          </controlPr>
        </control>
      </mc:Choice>
    </mc:AlternateContent>
  </controls>
  <tableParts count="4">
    <tablePart r:id="rId13"/>
    <tablePart r:id="rId14"/>
    <tablePart r:id="rId15"/>
    <tablePart r:id="rId16"/>
  </tableParts>
  <extLst>
    <ext xmlns:x14="http://schemas.microsoft.com/office/spreadsheetml/2009/9/main" uri="{78C0D931-6437-407d-A8EE-F0AAD7539E65}">
      <x14:conditionalFormattings>
        <x14:conditionalFormatting xmlns:xm="http://schemas.microsoft.com/office/excel/2006/main">
          <x14:cfRule type="expression" priority="406" stopIfTrue="1" id="{54922E24-A035-4495-835E-CD905F58A2E8}">
            <xm:f>$H14='ALM SETTINGS'!$F$4</xm:f>
            <x14:dxf/>
          </x14:cfRule>
          <x14:cfRule type="expression" priority="407" stopIfTrue="1" id="{4991FC1F-95E2-4882-A143-C8D9CAEFEEB4}">
            <xm:f>$J14='ALM SETTINGS'!$C$7</xm:f>
            <x14:dxf>
              <fill>
                <patternFill>
                  <bgColor rgb="FFFF7C80"/>
                </patternFill>
              </fill>
            </x14:dxf>
          </x14:cfRule>
          <x14:cfRule type="expression" priority="408" stopIfTrue="1" id="{543A320A-2F56-4BC9-ACF2-EE0A690B2D70}">
            <xm:f>$J14='ALM SETTINGS'!$C$6</xm:f>
            <x14:dxf>
              <fill>
                <patternFill>
                  <bgColor rgb="FFFFC000"/>
                </patternFill>
              </fill>
            </x14:dxf>
          </x14:cfRule>
          <x14:cfRule type="expression" priority="409" stopIfTrue="1" id="{1C325EB0-FF8D-4ABB-993A-E17EC0CCEFBF}">
            <xm:f>$J14='ALM SETTINGS'!$C$5</xm:f>
            <x14:dxf>
              <fill>
                <patternFill>
                  <bgColor rgb="FFFFFF99"/>
                </patternFill>
              </fill>
            </x14:dxf>
          </x14:cfRule>
          <x14:cfRule type="expression" priority="410" stopIfTrue="1" id="{4A24ABC1-A0F3-446A-8DDA-D54C171A18C6}">
            <xm:f>$J14='ALM SETTINGS'!$C$4</xm:f>
            <x14:dxf>
              <fill>
                <patternFill>
                  <bgColor rgb="FF5DD5FF"/>
                </patternFill>
              </fill>
            </x14:dxf>
          </x14:cfRule>
          <x14:cfRule type="expression" priority="411" id="{08183A79-B76B-41CB-84C7-D7047CC25B7C}">
            <xm:f>$H14='ALM SETTINGS'!$F$3</xm:f>
            <x14:dxf>
              <fill>
                <patternFill>
                  <bgColor rgb="FFB9FFD9"/>
                </patternFill>
              </fill>
            </x14:dxf>
          </x14:cfRule>
          <xm:sqref>E26 E258 E275 E280 E17:E20 F14:H14</xm:sqref>
        </x14:conditionalFormatting>
        <x14:conditionalFormatting xmlns:xm="http://schemas.microsoft.com/office/excel/2006/main">
          <x14:cfRule type="expression" priority="378" stopIfTrue="1" id="{6E0D981D-34E2-4FD0-BB30-622AA71CF731}">
            <xm:f>$H32='ALM SETTINGS'!$F$4</xm:f>
            <x14:dxf/>
          </x14:cfRule>
          <x14:cfRule type="expression" priority="379" stopIfTrue="1" id="{72CD6479-05B8-4938-9673-23A2A02E1B12}">
            <xm:f>$J32='ALM SETTINGS'!$C$7</xm:f>
            <x14:dxf>
              <fill>
                <patternFill>
                  <bgColor rgb="FFFF7C80"/>
                </patternFill>
              </fill>
            </x14:dxf>
          </x14:cfRule>
          <x14:cfRule type="expression" priority="380" stopIfTrue="1" id="{F642E2B4-268D-4B53-A7DC-39E9F4760CB2}">
            <xm:f>$J32='ALM SETTINGS'!$C$6</xm:f>
            <x14:dxf>
              <fill>
                <patternFill>
                  <bgColor rgb="FFFFC000"/>
                </patternFill>
              </fill>
            </x14:dxf>
          </x14:cfRule>
          <x14:cfRule type="expression" priority="381" stopIfTrue="1" id="{54CB5B48-807E-44F2-AABA-64CE4E70D2D9}">
            <xm:f>$J32='ALM SETTINGS'!$C$5</xm:f>
            <x14:dxf>
              <fill>
                <patternFill>
                  <bgColor rgb="FFFFFF99"/>
                </patternFill>
              </fill>
            </x14:dxf>
          </x14:cfRule>
          <x14:cfRule type="expression" priority="382" stopIfTrue="1" id="{F8653F19-85DE-46FC-8949-9E6B07922A57}">
            <xm:f>$J32='ALM SETTINGS'!$C$4</xm:f>
            <x14:dxf>
              <fill>
                <patternFill>
                  <bgColor rgb="FF5DD5FF"/>
                </patternFill>
              </fill>
            </x14:dxf>
          </x14:cfRule>
          <x14:cfRule type="expression" priority="383" id="{D17DB5A8-4C0A-4417-89CF-67D273EC5657}">
            <xm:f>$H32='ALM SETTINGS'!$F$3</xm:f>
            <x14:dxf>
              <fill>
                <patternFill>
                  <bgColor rgb="FFB9FFD9"/>
                </patternFill>
              </fill>
            </x14:dxf>
          </x14:cfRule>
          <xm:sqref>E32 E38 E145 E154 E157 E535 E549</xm:sqref>
        </x14:conditionalFormatting>
        <x14:conditionalFormatting xmlns:xm="http://schemas.microsoft.com/office/excel/2006/main">
          <x14:cfRule type="expression" priority="343" stopIfTrue="1" id="{97053F96-E89F-4462-97FA-4DBCE1E9D035}">
            <xm:f>$H207='ALM SETTINGS'!$F$4</xm:f>
            <x14:dxf/>
          </x14:cfRule>
          <x14:cfRule type="expression" priority="344" stopIfTrue="1" id="{2CB2973D-5162-43BE-8302-DB1E28D1469B}">
            <xm:f>$J207='ALM SETTINGS'!$C$7</xm:f>
            <x14:dxf>
              <fill>
                <patternFill>
                  <bgColor rgb="FFFF7C80"/>
                </patternFill>
              </fill>
            </x14:dxf>
          </x14:cfRule>
          <x14:cfRule type="expression" priority="345" stopIfTrue="1" id="{6A0CF0C2-CB7C-44FD-8327-C11CDA8582B8}">
            <xm:f>$J207='ALM SETTINGS'!$C$6</xm:f>
            <x14:dxf>
              <fill>
                <patternFill>
                  <bgColor rgb="FFFFC000"/>
                </patternFill>
              </fill>
            </x14:dxf>
          </x14:cfRule>
          <x14:cfRule type="expression" priority="346" stopIfTrue="1" id="{A57E104E-2DA2-47E3-9848-703A88C6F905}">
            <xm:f>$J207='ALM SETTINGS'!$C$5</xm:f>
            <x14:dxf>
              <fill>
                <patternFill>
                  <bgColor rgb="FFFFFF99"/>
                </patternFill>
              </fill>
            </x14:dxf>
          </x14:cfRule>
          <x14:cfRule type="expression" priority="347" stopIfTrue="1" id="{AB8AF80B-0179-4FDF-8CD8-0146AB57D8DC}">
            <xm:f>$J207='ALM SETTINGS'!$C$4</xm:f>
            <x14:dxf>
              <fill>
                <patternFill>
                  <bgColor rgb="FF5DD5FF"/>
                </patternFill>
              </fill>
            </x14:dxf>
          </x14:cfRule>
          <x14:cfRule type="expression" priority="348" id="{A286FE07-52BF-465A-8E54-7197A74D71BC}">
            <xm:f>$H207='ALM SETTINGS'!$F$3</xm:f>
            <x14:dxf>
              <fill>
                <patternFill>
                  <bgColor rgb="FFB9FFD9"/>
                </patternFill>
              </fill>
            </x14:dxf>
          </x14:cfRule>
          <xm:sqref>E207</xm:sqref>
        </x14:conditionalFormatting>
        <x14:conditionalFormatting xmlns:xm="http://schemas.microsoft.com/office/excel/2006/main">
          <x14:cfRule type="expression" priority="336" stopIfTrue="1" id="{AF15EED3-3173-4872-81D1-4CBFA57B68CA}">
            <xm:f>$H209='ALM SETTINGS'!$F$4</xm:f>
            <x14:dxf/>
          </x14:cfRule>
          <x14:cfRule type="expression" priority="337" stopIfTrue="1" id="{7244AA11-C82B-4682-93F0-EB6CF0854C21}">
            <xm:f>$J209='ALM SETTINGS'!$C$7</xm:f>
            <x14:dxf>
              <fill>
                <patternFill>
                  <bgColor rgb="FFFF7C80"/>
                </patternFill>
              </fill>
            </x14:dxf>
          </x14:cfRule>
          <x14:cfRule type="expression" priority="338" stopIfTrue="1" id="{557D89E0-4459-4BD5-A0B3-A9C43C24FB1E}">
            <xm:f>$J209='ALM SETTINGS'!$C$6</xm:f>
            <x14:dxf>
              <fill>
                <patternFill>
                  <bgColor rgb="FFFFC000"/>
                </patternFill>
              </fill>
            </x14:dxf>
          </x14:cfRule>
          <x14:cfRule type="expression" priority="339" stopIfTrue="1" id="{4895D57E-A084-476C-B0BF-C802E7087F5F}">
            <xm:f>$J209='ALM SETTINGS'!$C$5</xm:f>
            <x14:dxf>
              <fill>
                <patternFill>
                  <bgColor rgb="FFFFFF99"/>
                </patternFill>
              </fill>
            </x14:dxf>
          </x14:cfRule>
          <x14:cfRule type="expression" priority="340" stopIfTrue="1" id="{47ECB888-79E6-413C-95D4-F3762FF8F432}">
            <xm:f>$J209='ALM SETTINGS'!$C$4</xm:f>
            <x14:dxf>
              <fill>
                <patternFill>
                  <bgColor rgb="FF5DD5FF"/>
                </patternFill>
              </fill>
            </x14:dxf>
          </x14:cfRule>
          <x14:cfRule type="expression" priority="341" id="{283B95CA-E513-491D-88F3-4AE69C939671}">
            <xm:f>$H209='ALM SETTINGS'!$F$3</xm:f>
            <x14:dxf>
              <fill>
                <patternFill>
                  <bgColor rgb="FFB9FFD9"/>
                </patternFill>
              </fill>
            </x14:dxf>
          </x14:cfRule>
          <xm:sqref>E209</xm:sqref>
        </x14:conditionalFormatting>
        <x14:conditionalFormatting xmlns:xm="http://schemas.microsoft.com/office/excel/2006/main">
          <x14:cfRule type="expression" priority="329" stopIfTrue="1" id="{9F52FB31-109F-4091-A4D6-CE3478C475C7}">
            <xm:f>$H45='ALM SETTINGS'!$F$4</xm:f>
            <x14:dxf/>
          </x14:cfRule>
          <x14:cfRule type="expression" priority="330" stopIfTrue="1" id="{4D2A9D24-167C-49CD-90A1-EE9422C971F0}">
            <xm:f>$J45='ALM SETTINGS'!$C$7</xm:f>
            <x14:dxf>
              <fill>
                <patternFill>
                  <bgColor rgb="FFFF7C80"/>
                </patternFill>
              </fill>
            </x14:dxf>
          </x14:cfRule>
          <x14:cfRule type="expression" priority="331" stopIfTrue="1" id="{79000483-EB6F-408D-80C5-E3E17922DFE7}">
            <xm:f>$J45='ALM SETTINGS'!$C$6</xm:f>
            <x14:dxf>
              <fill>
                <patternFill>
                  <bgColor rgb="FFFFC000"/>
                </patternFill>
              </fill>
            </x14:dxf>
          </x14:cfRule>
          <x14:cfRule type="expression" priority="332" stopIfTrue="1" id="{970C21C1-8214-4735-ADB7-4C45950C6B07}">
            <xm:f>$J45='ALM SETTINGS'!$C$5</xm:f>
            <x14:dxf>
              <fill>
                <patternFill>
                  <bgColor rgb="FFFFFF99"/>
                </patternFill>
              </fill>
            </x14:dxf>
          </x14:cfRule>
          <x14:cfRule type="expression" priority="333" stopIfTrue="1" id="{A52E0F80-857D-4323-ABEF-BB06651A6430}">
            <xm:f>$J45='ALM SETTINGS'!$C$4</xm:f>
            <x14:dxf>
              <fill>
                <patternFill>
                  <bgColor rgb="FF5DD5FF"/>
                </patternFill>
              </fill>
            </x14:dxf>
          </x14:cfRule>
          <x14:cfRule type="expression" priority="334" id="{26F5C61C-7B14-49D4-9C4C-AEB79A45AAC5}">
            <xm:f>$H45='ALM SETTINGS'!$F$3</xm:f>
            <x14:dxf>
              <fill>
                <patternFill>
                  <bgColor rgb="FFB9FFD9"/>
                </patternFill>
              </fill>
            </x14:dxf>
          </x14:cfRule>
          <xm:sqref>E45</xm:sqref>
        </x14:conditionalFormatting>
        <x14:conditionalFormatting xmlns:xm="http://schemas.microsoft.com/office/excel/2006/main">
          <x14:cfRule type="expression" priority="322" stopIfTrue="1" id="{0C5AFFA1-9155-415D-9813-77DA33CCFBF1}">
            <xm:f>$H240='ALM SETTINGS'!$F$4</xm:f>
            <x14:dxf/>
          </x14:cfRule>
          <x14:cfRule type="expression" priority="323" stopIfTrue="1" id="{DFFA199F-2ACB-4068-90E8-2B287C75BCEE}">
            <xm:f>$J240='ALM SETTINGS'!$C$7</xm:f>
            <x14:dxf>
              <fill>
                <patternFill>
                  <bgColor rgb="FFFF7C80"/>
                </patternFill>
              </fill>
            </x14:dxf>
          </x14:cfRule>
          <x14:cfRule type="expression" priority="324" stopIfTrue="1" id="{78F13920-F1F4-43A6-A25D-6D302F20E580}">
            <xm:f>$J240='ALM SETTINGS'!$C$6</xm:f>
            <x14:dxf>
              <fill>
                <patternFill>
                  <bgColor rgb="FFFFC000"/>
                </patternFill>
              </fill>
            </x14:dxf>
          </x14:cfRule>
          <x14:cfRule type="expression" priority="325" stopIfTrue="1" id="{38793719-9EA1-4E8E-93DD-2C6AB6235F43}">
            <xm:f>$J240='ALM SETTINGS'!$C$5</xm:f>
            <x14:dxf>
              <fill>
                <patternFill>
                  <bgColor rgb="FFFFFF99"/>
                </patternFill>
              </fill>
            </x14:dxf>
          </x14:cfRule>
          <x14:cfRule type="expression" priority="326" stopIfTrue="1" id="{F62B6DAA-4D67-4EE3-B75D-12C8D2D01F18}">
            <xm:f>$J240='ALM SETTINGS'!$C$4</xm:f>
            <x14:dxf>
              <fill>
                <patternFill>
                  <bgColor rgb="FF5DD5FF"/>
                </patternFill>
              </fill>
            </x14:dxf>
          </x14:cfRule>
          <x14:cfRule type="expression" priority="327" id="{4E075D6C-DE89-44A1-BF68-B4873F8858FD}">
            <xm:f>$H240='ALM SETTINGS'!$F$3</xm:f>
            <x14:dxf>
              <fill>
                <patternFill>
                  <bgColor rgb="FFB9FFD9"/>
                </patternFill>
              </fill>
            </x14:dxf>
          </x14:cfRule>
          <xm:sqref>E240</xm:sqref>
        </x14:conditionalFormatting>
        <x14:conditionalFormatting xmlns:xm="http://schemas.microsoft.com/office/excel/2006/main">
          <x14:cfRule type="expression" priority="315" stopIfTrue="1" id="{A090B167-FCBB-45EF-9ED6-93609458BD95}">
            <xm:f>$H143='ALM SETTINGS'!$F$4</xm:f>
            <x14:dxf/>
          </x14:cfRule>
          <x14:cfRule type="expression" priority="316" stopIfTrue="1" id="{0F886A10-A459-4BE9-92C2-BAAF65EAE1FB}">
            <xm:f>$J143='ALM SETTINGS'!$C$7</xm:f>
            <x14:dxf>
              <fill>
                <patternFill>
                  <bgColor rgb="FFFF7C80"/>
                </patternFill>
              </fill>
            </x14:dxf>
          </x14:cfRule>
          <x14:cfRule type="expression" priority="317" stopIfTrue="1" id="{4158DABE-D3F6-417C-9FAD-91349FFCA400}">
            <xm:f>$J143='ALM SETTINGS'!$C$6</xm:f>
            <x14:dxf>
              <fill>
                <patternFill>
                  <bgColor rgb="FFFFC000"/>
                </patternFill>
              </fill>
            </x14:dxf>
          </x14:cfRule>
          <x14:cfRule type="expression" priority="318" stopIfTrue="1" id="{E8E4E3F7-94CB-4E26-A538-93F31A16C962}">
            <xm:f>$J143='ALM SETTINGS'!$C$5</xm:f>
            <x14:dxf>
              <fill>
                <patternFill>
                  <bgColor rgb="FFFFFF99"/>
                </patternFill>
              </fill>
            </x14:dxf>
          </x14:cfRule>
          <x14:cfRule type="expression" priority="319" stopIfTrue="1" id="{080AC4FD-CF9B-4426-AD24-46A96AF887AF}">
            <xm:f>$J143='ALM SETTINGS'!$C$4</xm:f>
            <x14:dxf>
              <fill>
                <patternFill>
                  <bgColor rgb="FF5DD5FF"/>
                </patternFill>
              </fill>
            </x14:dxf>
          </x14:cfRule>
          <x14:cfRule type="expression" priority="320" id="{18F215C6-A15F-4CBF-8E86-DBFBAEBA3052}">
            <xm:f>$H143='ALM SETTINGS'!$F$3</xm:f>
            <x14:dxf>
              <fill>
                <patternFill>
                  <bgColor rgb="FFB9FFD9"/>
                </patternFill>
              </fill>
            </x14:dxf>
          </x14:cfRule>
          <xm:sqref>E143</xm:sqref>
        </x14:conditionalFormatting>
        <x14:conditionalFormatting xmlns:xm="http://schemas.microsoft.com/office/excel/2006/main">
          <x14:cfRule type="expression" priority="308" stopIfTrue="1" id="{CEF1AB8E-7876-4A65-8522-9AD7CB2278CA}">
            <xm:f>$H146='ALM SETTINGS'!$F$4</xm:f>
            <x14:dxf/>
          </x14:cfRule>
          <x14:cfRule type="expression" priority="309" stopIfTrue="1" id="{3094B04B-96C9-4AE3-B140-0798827D57AF}">
            <xm:f>$J146='ALM SETTINGS'!$C$7</xm:f>
            <x14:dxf>
              <fill>
                <patternFill>
                  <bgColor rgb="FFFF7C80"/>
                </patternFill>
              </fill>
            </x14:dxf>
          </x14:cfRule>
          <x14:cfRule type="expression" priority="310" stopIfTrue="1" id="{BA202E7C-A996-44FE-A2D7-1D8A29F8F138}">
            <xm:f>$J146='ALM SETTINGS'!$C$6</xm:f>
            <x14:dxf>
              <fill>
                <patternFill>
                  <bgColor rgb="FFFFC000"/>
                </patternFill>
              </fill>
            </x14:dxf>
          </x14:cfRule>
          <x14:cfRule type="expression" priority="311" stopIfTrue="1" id="{0B5B174D-5D30-4FC5-9598-FDD859D9F1A5}">
            <xm:f>$J146='ALM SETTINGS'!$C$5</xm:f>
            <x14:dxf>
              <fill>
                <patternFill>
                  <bgColor rgb="FFFFFF99"/>
                </patternFill>
              </fill>
            </x14:dxf>
          </x14:cfRule>
          <x14:cfRule type="expression" priority="312" stopIfTrue="1" id="{F43ED8E9-B995-44DC-BD3A-D05081382D80}">
            <xm:f>$J146='ALM SETTINGS'!$C$4</xm:f>
            <x14:dxf>
              <fill>
                <patternFill>
                  <bgColor rgb="FF5DD5FF"/>
                </patternFill>
              </fill>
            </x14:dxf>
          </x14:cfRule>
          <x14:cfRule type="expression" priority="313" id="{0021B662-E1AB-42A1-8967-A5C1700C976A}">
            <xm:f>$H146='ALM SETTINGS'!$F$3</xm:f>
            <x14:dxf>
              <fill>
                <patternFill>
                  <bgColor rgb="FFB9FFD9"/>
                </patternFill>
              </fill>
            </x14:dxf>
          </x14:cfRule>
          <xm:sqref>E146</xm:sqref>
        </x14:conditionalFormatting>
        <x14:conditionalFormatting xmlns:xm="http://schemas.microsoft.com/office/excel/2006/main">
          <x14:cfRule type="expression" priority="301" stopIfTrue="1" id="{856DB469-DDEB-4186-B06F-07B176F0F7C7}">
            <xm:f>$H464='ALM SETTINGS'!$F$4</xm:f>
            <x14:dxf/>
          </x14:cfRule>
          <x14:cfRule type="expression" priority="302" stopIfTrue="1" id="{86AC1F5B-6C14-4B78-B382-EDACE733986F}">
            <xm:f>$J464='ALM SETTINGS'!$C$7</xm:f>
            <x14:dxf>
              <fill>
                <patternFill>
                  <bgColor rgb="FFFF7C80"/>
                </patternFill>
              </fill>
            </x14:dxf>
          </x14:cfRule>
          <x14:cfRule type="expression" priority="303" stopIfTrue="1" id="{1B6187A4-6959-4C72-9785-0FF377ED9815}">
            <xm:f>$J464='ALM SETTINGS'!$C$6</xm:f>
            <x14:dxf>
              <fill>
                <patternFill>
                  <bgColor rgb="FFFFC000"/>
                </patternFill>
              </fill>
            </x14:dxf>
          </x14:cfRule>
          <x14:cfRule type="expression" priority="304" stopIfTrue="1" id="{418E08C3-F3A8-444A-BB84-EAC1243D9952}">
            <xm:f>$J464='ALM SETTINGS'!$C$5</xm:f>
            <x14:dxf>
              <fill>
                <patternFill>
                  <bgColor rgb="FFFFFF99"/>
                </patternFill>
              </fill>
            </x14:dxf>
          </x14:cfRule>
          <x14:cfRule type="expression" priority="305" stopIfTrue="1" id="{D32D927C-2518-4A85-962A-5B65C29AE432}">
            <xm:f>$J464='ALM SETTINGS'!$C$4</xm:f>
            <x14:dxf>
              <fill>
                <patternFill>
                  <bgColor rgb="FF5DD5FF"/>
                </patternFill>
              </fill>
            </x14:dxf>
          </x14:cfRule>
          <x14:cfRule type="expression" priority="306" id="{B1F1D366-4DF6-456A-884D-AC41FE438591}">
            <xm:f>$H464='ALM SETTINGS'!$F$3</xm:f>
            <x14:dxf>
              <fill>
                <patternFill>
                  <bgColor rgb="FFB9FFD9"/>
                </patternFill>
              </fill>
            </x14:dxf>
          </x14:cfRule>
          <xm:sqref>E464</xm:sqref>
        </x14:conditionalFormatting>
        <x14:conditionalFormatting xmlns:xm="http://schemas.microsoft.com/office/excel/2006/main">
          <x14:cfRule type="expression" priority="287" stopIfTrue="1" id="{080E1F44-C9EA-42EE-B7A5-9CF358EECD5A}">
            <xm:f>$H46='ALM SETTINGS'!$F$4</xm:f>
            <x14:dxf/>
          </x14:cfRule>
          <x14:cfRule type="expression" priority="288" stopIfTrue="1" id="{04F076A1-0BB3-4A8D-A202-495584031F0D}">
            <xm:f>$J46='ALM SETTINGS'!$C$7</xm:f>
            <x14:dxf>
              <fill>
                <patternFill>
                  <bgColor rgb="FFFF7C80"/>
                </patternFill>
              </fill>
            </x14:dxf>
          </x14:cfRule>
          <x14:cfRule type="expression" priority="289" stopIfTrue="1" id="{93EE9BE3-F33F-47DD-9525-9F224E58DB6C}">
            <xm:f>$J46='ALM SETTINGS'!$C$6</xm:f>
            <x14:dxf>
              <fill>
                <patternFill>
                  <bgColor rgb="FFFFC000"/>
                </patternFill>
              </fill>
            </x14:dxf>
          </x14:cfRule>
          <x14:cfRule type="expression" priority="290" stopIfTrue="1" id="{3750F526-ECAB-438F-905B-957430A7E9F0}">
            <xm:f>$J46='ALM SETTINGS'!$C$5</xm:f>
            <x14:dxf>
              <fill>
                <patternFill>
                  <bgColor rgb="FFFFFF99"/>
                </patternFill>
              </fill>
            </x14:dxf>
          </x14:cfRule>
          <x14:cfRule type="expression" priority="291" stopIfTrue="1" id="{7F4A3E57-A2CC-4AEE-9F6C-BADB6C878B8B}">
            <xm:f>$J46='ALM SETTINGS'!$C$4</xm:f>
            <x14:dxf>
              <fill>
                <patternFill>
                  <bgColor rgb="FF5DD5FF"/>
                </patternFill>
              </fill>
            </x14:dxf>
          </x14:cfRule>
          <x14:cfRule type="expression" priority="292" id="{561A056A-B3D0-4DBE-BE6B-1F11F58B283D}">
            <xm:f>$H46='ALM SETTINGS'!$F$3</xm:f>
            <x14:dxf>
              <fill>
                <patternFill>
                  <bgColor rgb="FFB9FFD9"/>
                </patternFill>
              </fill>
            </x14:dxf>
          </x14:cfRule>
          <xm:sqref>E46</xm:sqref>
        </x14:conditionalFormatting>
        <x14:conditionalFormatting xmlns:xm="http://schemas.microsoft.com/office/excel/2006/main">
          <x14:cfRule type="expression" priority="280" stopIfTrue="1" id="{EEDB385A-ED70-451E-A369-87CF1931CABE}">
            <xm:f>$H48='ALM SETTINGS'!$F$4</xm:f>
            <x14:dxf/>
          </x14:cfRule>
          <x14:cfRule type="expression" priority="281" stopIfTrue="1" id="{BFB6C48A-68CC-418D-B741-B417E90AE8EE}">
            <xm:f>$J48='ALM SETTINGS'!$C$7</xm:f>
            <x14:dxf>
              <fill>
                <patternFill>
                  <bgColor rgb="FFFF7C80"/>
                </patternFill>
              </fill>
            </x14:dxf>
          </x14:cfRule>
          <x14:cfRule type="expression" priority="282" stopIfTrue="1" id="{A9439A65-C232-456A-B08A-A1D3650BEF35}">
            <xm:f>$J48='ALM SETTINGS'!$C$6</xm:f>
            <x14:dxf>
              <fill>
                <patternFill>
                  <bgColor rgb="FFFFC000"/>
                </patternFill>
              </fill>
            </x14:dxf>
          </x14:cfRule>
          <x14:cfRule type="expression" priority="283" stopIfTrue="1" id="{D7A69552-112C-403B-A6D2-FFE7DA82FA4B}">
            <xm:f>$J48='ALM SETTINGS'!$C$5</xm:f>
            <x14:dxf>
              <fill>
                <patternFill>
                  <bgColor rgb="FFFFFF99"/>
                </patternFill>
              </fill>
            </x14:dxf>
          </x14:cfRule>
          <x14:cfRule type="expression" priority="284" stopIfTrue="1" id="{FB4334D0-1F5F-4F80-96F3-FB901BC847E0}">
            <xm:f>$J48='ALM SETTINGS'!$C$4</xm:f>
            <x14:dxf>
              <fill>
                <patternFill>
                  <bgColor rgb="FF5DD5FF"/>
                </patternFill>
              </fill>
            </x14:dxf>
          </x14:cfRule>
          <x14:cfRule type="expression" priority="285" id="{37E3ED82-03A9-4E92-AE37-1B166F992DB0}">
            <xm:f>$H48='ALM SETTINGS'!$F$3</xm:f>
            <x14:dxf>
              <fill>
                <patternFill>
                  <bgColor rgb="FFB9FFD9"/>
                </patternFill>
              </fill>
            </x14:dxf>
          </x14:cfRule>
          <xm:sqref>E48</xm:sqref>
        </x14:conditionalFormatting>
        <x14:conditionalFormatting xmlns:xm="http://schemas.microsoft.com/office/excel/2006/main">
          <x14:cfRule type="expression" priority="266" stopIfTrue="1" id="{5AE201E9-02DF-4A8D-8AA9-4EC20A054E6B}">
            <xm:f>$H50='ALM SETTINGS'!$F$4</xm:f>
            <x14:dxf/>
          </x14:cfRule>
          <x14:cfRule type="expression" priority="267" stopIfTrue="1" id="{C785A2DF-E187-4CB4-9B43-9790B2195CB9}">
            <xm:f>$J50='ALM SETTINGS'!$C$7</xm:f>
            <x14:dxf>
              <fill>
                <patternFill>
                  <bgColor rgb="FFFF7C80"/>
                </patternFill>
              </fill>
            </x14:dxf>
          </x14:cfRule>
          <x14:cfRule type="expression" priority="268" stopIfTrue="1" id="{6437D53C-23D1-4CAD-AFD6-6EFFC4B26ADD}">
            <xm:f>$J50='ALM SETTINGS'!$C$6</xm:f>
            <x14:dxf>
              <fill>
                <patternFill>
                  <bgColor rgb="FFFFC000"/>
                </patternFill>
              </fill>
            </x14:dxf>
          </x14:cfRule>
          <x14:cfRule type="expression" priority="269" stopIfTrue="1" id="{F2203BF9-BEE1-4106-A74A-180B232CC3FD}">
            <xm:f>$J50='ALM SETTINGS'!$C$5</xm:f>
            <x14:dxf>
              <fill>
                <patternFill>
                  <bgColor rgb="FFFFFF99"/>
                </patternFill>
              </fill>
            </x14:dxf>
          </x14:cfRule>
          <x14:cfRule type="expression" priority="270" stopIfTrue="1" id="{A530CBF3-98F7-4E87-9F86-D11F12765D63}">
            <xm:f>$J50='ALM SETTINGS'!$C$4</xm:f>
            <x14:dxf>
              <fill>
                <patternFill>
                  <bgColor rgb="FF5DD5FF"/>
                </patternFill>
              </fill>
            </x14:dxf>
          </x14:cfRule>
          <x14:cfRule type="expression" priority="271" id="{B02D4469-198B-4248-A43C-69B09BEFBF8E}">
            <xm:f>$H50='ALM SETTINGS'!$F$3</xm:f>
            <x14:dxf>
              <fill>
                <patternFill>
                  <bgColor rgb="FFB9FFD9"/>
                </patternFill>
              </fill>
            </x14:dxf>
          </x14:cfRule>
          <xm:sqref>E50</xm:sqref>
        </x14:conditionalFormatting>
        <x14:conditionalFormatting xmlns:xm="http://schemas.microsoft.com/office/excel/2006/main">
          <x14:cfRule type="expression" priority="259" stopIfTrue="1" id="{81FB7471-8C36-4196-9D3B-41467695FE51}">
            <xm:f>$H64='ALM SETTINGS'!$F$4</xm:f>
            <x14:dxf/>
          </x14:cfRule>
          <x14:cfRule type="expression" priority="260" stopIfTrue="1" id="{51AB3C23-FEF5-46F8-9B88-5DD05F1E3BF8}">
            <xm:f>$J64='ALM SETTINGS'!$C$7</xm:f>
            <x14:dxf>
              <fill>
                <patternFill>
                  <bgColor rgb="FFFF7C80"/>
                </patternFill>
              </fill>
            </x14:dxf>
          </x14:cfRule>
          <x14:cfRule type="expression" priority="261" stopIfTrue="1" id="{E1812337-2645-4D34-AF50-499F5CB8445C}">
            <xm:f>$J64='ALM SETTINGS'!$C$6</xm:f>
            <x14:dxf>
              <fill>
                <patternFill>
                  <bgColor rgb="FFFFC000"/>
                </patternFill>
              </fill>
            </x14:dxf>
          </x14:cfRule>
          <x14:cfRule type="expression" priority="262" stopIfTrue="1" id="{F795ACA2-40AD-458B-890D-B4FD8630C577}">
            <xm:f>$J64='ALM SETTINGS'!$C$5</xm:f>
            <x14:dxf>
              <fill>
                <patternFill>
                  <bgColor rgb="FFFFFF99"/>
                </patternFill>
              </fill>
            </x14:dxf>
          </x14:cfRule>
          <x14:cfRule type="expression" priority="263" stopIfTrue="1" id="{AE9E1A20-EDBF-46AA-B35A-61DD3C263B44}">
            <xm:f>$J64='ALM SETTINGS'!$C$4</xm:f>
            <x14:dxf>
              <fill>
                <patternFill>
                  <bgColor rgb="FF5DD5FF"/>
                </patternFill>
              </fill>
            </x14:dxf>
          </x14:cfRule>
          <x14:cfRule type="expression" priority="264" id="{3E4609CF-725F-4492-AE58-ACA34D15DD79}">
            <xm:f>$H64='ALM SETTINGS'!$F$3</xm:f>
            <x14:dxf>
              <fill>
                <patternFill>
                  <bgColor rgb="FFB9FFD9"/>
                </patternFill>
              </fill>
            </x14:dxf>
          </x14:cfRule>
          <xm:sqref>E64</xm:sqref>
        </x14:conditionalFormatting>
        <x14:conditionalFormatting xmlns:xm="http://schemas.microsoft.com/office/excel/2006/main">
          <x14:cfRule type="expression" priority="252" stopIfTrue="1" id="{35E854D3-EAA1-4199-90A6-DB7D33D15E32}">
            <xm:f>$H65='ALM SETTINGS'!$F$4</xm:f>
            <x14:dxf/>
          </x14:cfRule>
          <x14:cfRule type="expression" priority="253" stopIfTrue="1" id="{9AC4F058-98B2-41FA-8BC4-8726D695484B}">
            <xm:f>$J65='ALM SETTINGS'!$C$7</xm:f>
            <x14:dxf>
              <fill>
                <patternFill>
                  <bgColor rgb="FFFF7C80"/>
                </patternFill>
              </fill>
            </x14:dxf>
          </x14:cfRule>
          <x14:cfRule type="expression" priority="254" stopIfTrue="1" id="{46D9953C-EE4D-401B-8C07-43FDFE2C90F9}">
            <xm:f>$J65='ALM SETTINGS'!$C$6</xm:f>
            <x14:dxf>
              <fill>
                <patternFill>
                  <bgColor rgb="FFFFC000"/>
                </patternFill>
              </fill>
            </x14:dxf>
          </x14:cfRule>
          <x14:cfRule type="expression" priority="255" stopIfTrue="1" id="{ED7D045F-BE97-4C19-A496-013431726F0B}">
            <xm:f>$J65='ALM SETTINGS'!$C$5</xm:f>
            <x14:dxf>
              <fill>
                <patternFill>
                  <bgColor rgb="FFFFFF99"/>
                </patternFill>
              </fill>
            </x14:dxf>
          </x14:cfRule>
          <x14:cfRule type="expression" priority="256" stopIfTrue="1" id="{3E293F2F-A4C7-403E-8E82-6A014C21B23D}">
            <xm:f>$J65='ALM SETTINGS'!$C$4</xm:f>
            <x14:dxf>
              <fill>
                <patternFill>
                  <bgColor rgb="FF5DD5FF"/>
                </patternFill>
              </fill>
            </x14:dxf>
          </x14:cfRule>
          <x14:cfRule type="expression" priority="257" id="{669E07F6-87BF-48B0-9D1F-A8C605DA82AC}">
            <xm:f>$H65='ALM SETTINGS'!$F$3</xm:f>
            <x14:dxf>
              <fill>
                <patternFill>
                  <bgColor rgb="FFB9FFD9"/>
                </patternFill>
              </fill>
            </x14:dxf>
          </x14:cfRule>
          <xm:sqref>E65</xm:sqref>
        </x14:conditionalFormatting>
        <x14:conditionalFormatting xmlns:xm="http://schemas.microsoft.com/office/excel/2006/main">
          <x14:cfRule type="expression" priority="245" stopIfTrue="1" id="{B605FE42-D711-4F0C-B948-32954616B0C2}">
            <xm:f>$H67='ALM SETTINGS'!$F$4</xm:f>
            <x14:dxf/>
          </x14:cfRule>
          <x14:cfRule type="expression" priority="246" stopIfTrue="1" id="{CCFF01A5-684C-43A1-937D-C3231CEE2F54}">
            <xm:f>$J67='ALM SETTINGS'!$C$7</xm:f>
            <x14:dxf>
              <fill>
                <patternFill>
                  <bgColor rgb="FFFF7C80"/>
                </patternFill>
              </fill>
            </x14:dxf>
          </x14:cfRule>
          <x14:cfRule type="expression" priority="247" stopIfTrue="1" id="{447925A0-64E3-4601-BA47-E6C0940D118D}">
            <xm:f>$J67='ALM SETTINGS'!$C$6</xm:f>
            <x14:dxf>
              <fill>
                <patternFill>
                  <bgColor rgb="FFFFC000"/>
                </patternFill>
              </fill>
            </x14:dxf>
          </x14:cfRule>
          <x14:cfRule type="expression" priority="248" stopIfTrue="1" id="{5B16422B-46C4-4954-879D-21CAAC342F73}">
            <xm:f>$J67='ALM SETTINGS'!$C$5</xm:f>
            <x14:dxf>
              <fill>
                <patternFill>
                  <bgColor rgb="FFFFFF99"/>
                </patternFill>
              </fill>
            </x14:dxf>
          </x14:cfRule>
          <x14:cfRule type="expression" priority="249" stopIfTrue="1" id="{520C692D-AE5F-48AA-B1F2-DF8F6CCC543F}">
            <xm:f>$J67='ALM SETTINGS'!$C$4</xm:f>
            <x14:dxf>
              <fill>
                <patternFill>
                  <bgColor rgb="FF5DD5FF"/>
                </patternFill>
              </fill>
            </x14:dxf>
          </x14:cfRule>
          <x14:cfRule type="expression" priority="250" id="{4E6BE8CA-7D99-4A05-80D3-6725792CE33B}">
            <xm:f>$H67='ALM SETTINGS'!$F$3</xm:f>
            <x14:dxf>
              <fill>
                <patternFill>
                  <bgColor rgb="FFB9FFD9"/>
                </patternFill>
              </fill>
            </x14:dxf>
          </x14:cfRule>
          <xm:sqref>E67</xm:sqref>
        </x14:conditionalFormatting>
        <x14:conditionalFormatting xmlns:xm="http://schemas.microsoft.com/office/excel/2006/main">
          <x14:cfRule type="expression" priority="238" stopIfTrue="1" id="{18108890-D85D-4FC2-B24A-02B1E4FBC1BB}">
            <xm:f>$H83='ALM SETTINGS'!$F$4</xm:f>
            <x14:dxf/>
          </x14:cfRule>
          <x14:cfRule type="expression" priority="239" stopIfTrue="1" id="{689DCDAB-ADB2-4EE4-8DFF-93C59D08A66E}">
            <xm:f>$J83='ALM SETTINGS'!$C$7</xm:f>
            <x14:dxf>
              <fill>
                <patternFill>
                  <bgColor rgb="FFFF7C80"/>
                </patternFill>
              </fill>
            </x14:dxf>
          </x14:cfRule>
          <x14:cfRule type="expression" priority="240" stopIfTrue="1" id="{251C51C4-E9BF-44D1-BAB4-2C970ABEEAEA}">
            <xm:f>$J83='ALM SETTINGS'!$C$6</xm:f>
            <x14:dxf>
              <fill>
                <patternFill>
                  <bgColor rgb="FFFFC000"/>
                </patternFill>
              </fill>
            </x14:dxf>
          </x14:cfRule>
          <x14:cfRule type="expression" priority="241" stopIfTrue="1" id="{618FB678-D497-4E61-A288-F52AA0EB1FB7}">
            <xm:f>$J83='ALM SETTINGS'!$C$5</xm:f>
            <x14:dxf>
              <fill>
                <patternFill>
                  <bgColor rgb="FFFFFF99"/>
                </patternFill>
              </fill>
            </x14:dxf>
          </x14:cfRule>
          <x14:cfRule type="expression" priority="242" stopIfTrue="1" id="{D0431C32-CC63-4E43-BAB6-46F1E9A02A49}">
            <xm:f>$J83='ALM SETTINGS'!$C$4</xm:f>
            <x14:dxf>
              <fill>
                <patternFill>
                  <bgColor rgb="FF5DD5FF"/>
                </patternFill>
              </fill>
            </x14:dxf>
          </x14:cfRule>
          <x14:cfRule type="expression" priority="243" id="{5377EB65-1DB8-48C3-AC3F-91D9F1A934F2}">
            <xm:f>$H83='ALM SETTINGS'!$F$3</xm:f>
            <x14:dxf>
              <fill>
                <patternFill>
                  <bgColor rgb="FFB9FFD9"/>
                </patternFill>
              </fill>
            </x14:dxf>
          </x14:cfRule>
          <xm:sqref>E83</xm:sqref>
        </x14:conditionalFormatting>
        <x14:conditionalFormatting xmlns:xm="http://schemas.microsoft.com/office/excel/2006/main">
          <x14:cfRule type="expression" priority="231" stopIfTrue="1" id="{A91E1AA9-DE51-4465-939C-19493A159B96}">
            <xm:f>$H84='ALM SETTINGS'!$F$4</xm:f>
            <x14:dxf/>
          </x14:cfRule>
          <x14:cfRule type="expression" priority="232" stopIfTrue="1" id="{C1BC6EE0-2D91-41EB-9F9C-7AE986AC0A9A}">
            <xm:f>$J84='ALM SETTINGS'!$C$7</xm:f>
            <x14:dxf>
              <fill>
                <patternFill>
                  <bgColor rgb="FFFF7C80"/>
                </patternFill>
              </fill>
            </x14:dxf>
          </x14:cfRule>
          <x14:cfRule type="expression" priority="233" stopIfTrue="1" id="{DAF579C0-33BB-43A7-9A36-512854C0B3B9}">
            <xm:f>$J84='ALM SETTINGS'!$C$6</xm:f>
            <x14:dxf>
              <fill>
                <patternFill>
                  <bgColor rgb="FFFFC000"/>
                </patternFill>
              </fill>
            </x14:dxf>
          </x14:cfRule>
          <x14:cfRule type="expression" priority="234" stopIfTrue="1" id="{D9476D03-9EF9-4DDA-8147-34D6AEA13360}">
            <xm:f>$J84='ALM SETTINGS'!$C$5</xm:f>
            <x14:dxf>
              <fill>
                <patternFill>
                  <bgColor rgb="FFFFFF99"/>
                </patternFill>
              </fill>
            </x14:dxf>
          </x14:cfRule>
          <x14:cfRule type="expression" priority="235" stopIfTrue="1" id="{21E6839A-437E-4E51-8762-DB1DCA7CC43B}">
            <xm:f>$J84='ALM SETTINGS'!$C$4</xm:f>
            <x14:dxf>
              <fill>
                <patternFill>
                  <bgColor rgb="FF5DD5FF"/>
                </patternFill>
              </fill>
            </x14:dxf>
          </x14:cfRule>
          <x14:cfRule type="expression" priority="236" id="{A88C37F1-0686-462E-BBEC-34188BFA5916}">
            <xm:f>$H84='ALM SETTINGS'!$F$3</xm:f>
            <x14:dxf>
              <fill>
                <patternFill>
                  <bgColor rgb="FFB9FFD9"/>
                </patternFill>
              </fill>
            </x14:dxf>
          </x14:cfRule>
          <xm:sqref>E84</xm:sqref>
        </x14:conditionalFormatting>
        <x14:conditionalFormatting xmlns:xm="http://schemas.microsoft.com/office/excel/2006/main">
          <x14:cfRule type="expression" priority="224" stopIfTrue="1" id="{62023239-2D56-40BF-A7F9-0CF97586CE39}">
            <xm:f>$H85='ALM SETTINGS'!$F$4</xm:f>
            <x14:dxf/>
          </x14:cfRule>
          <x14:cfRule type="expression" priority="225" stopIfTrue="1" id="{A9975C3C-1668-46AD-8D94-663574A6307D}">
            <xm:f>$J85='ALM SETTINGS'!$C$7</xm:f>
            <x14:dxf>
              <fill>
                <patternFill>
                  <bgColor rgb="FFFF7C80"/>
                </patternFill>
              </fill>
            </x14:dxf>
          </x14:cfRule>
          <x14:cfRule type="expression" priority="226" stopIfTrue="1" id="{F716DF5F-A987-4C88-B64C-68E7884FD52F}">
            <xm:f>$J85='ALM SETTINGS'!$C$6</xm:f>
            <x14:dxf>
              <fill>
                <patternFill>
                  <bgColor rgb="FFFFC000"/>
                </patternFill>
              </fill>
            </x14:dxf>
          </x14:cfRule>
          <x14:cfRule type="expression" priority="227" stopIfTrue="1" id="{B5FA79FF-51D8-4BAF-A979-1094B748F3D3}">
            <xm:f>$J85='ALM SETTINGS'!$C$5</xm:f>
            <x14:dxf>
              <fill>
                <patternFill>
                  <bgColor rgb="FFFFFF99"/>
                </patternFill>
              </fill>
            </x14:dxf>
          </x14:cfRule>
          <x14:cfRule type="expression" priority="228" stopIfTrue="1" id="{F483CFE1-9881-4452-98AB-46CB5A3C51B1}">
            <xm:f>$J85='ALM SETTINGS'!$C$4</xm:f>
            <x14:dxf>
              <fill>
                <patternFill>
                  <bgColor rgb="FF5DD5FF"/>
                </patternFill>
              </fill>
            </x14:dxf>
          </x14:cfRule>
          <x14:cfRule type="expression" priority="229" id="{39314C4E-92BB-4021-B3AA-48ECC30A79A5}">
            <xm:f>$H85='ALM SETTINGS'!$F$3</xm:f>
            <x14:dxf>
              <fill>
                <patternFill>
                  <bgColor rgb="FFB9FFD9"/>
                </patternFill>
              </fill>
            </x14:dxf>
          </x14:cfRule>
          <xm:sqref>E85</xm:sqref>
        </x14:conditionalFormatting>
        <x14:conditionalFormatting xmlns:xm="http://schemas.microsoft.com/office/excel/2006/main">
          <x14:cfRule type="expression" priority="217" stopIfTrue="1" id="{DDCA35B0-E86B-48F7-BF37-5AE2B18DDCEB}">
            <xm:f>$H99='ALM SETTINGS'!$F$4</xm:f>
            <x14:dxf/>
          </x14:cfRule>
          <x14:cfRule type="expression" priority="218" stopIfTrue="1" id="{CD05E973-8809-492E-9628-8C06005393CC}">
            <xm:f>$J99='ALM SETTINGS'!$C$7</xm:f>
            <x14:dxf>
              <fill>
                <patternFill>
                  <bgColor rgb="FFFF7C80"/>
                </patternFill>
              </fill>
            </x14:dxf>
          </x14:cfRule>
          <x14:cfRule type="expression" priority="219" stopIfTrue="1" id="{AB6B8F84-4ABA-4EFC-8293-AB38EDC78EBA}">
            <xm:f>$J99='ALM SETTINGS'!$C$6</xm:f>
            <x14:dxf>
              <fill>
                <patternFill>
                  <bgColor rgb="FFFFC000"/>
                </patternFill>
              </fill>
            </x14:dxf>
          </x14:cfRule>
          <x14:cfRule type="expression" priority="220" stopIfTrue="1" id="{166A1819-3869-4962-8AF1-4ED8052ACAC5}">
            <xm:f>$J99='ALM SETTINGS'!$C$5</xm:f>
            <x14:dxf>
              <fill>
                <patternFill>
                  <bgColor rgb="FFFFFF99"/>
                </patternFill>
              </fill>
            </x14:dxf>
          </x14:cfRule>
          <x14:cfRule type="expression" priority="221" stopIfTrue="1" id="{08406B58-DCAB-415F-905E-44107C753C76}">
            <xm:f>$J99='ALM SETTINGS'!$C$4</xm:f>
            <x14:dxf>
              <fill>
                <patternFill>
                  <bgColor rgb="FF5DD5FF"/>
                </patternFill>
              </fill>
            </x14:dxf>
          </x14:cfRule>
          <x14:cfRule type="expression" priority="222" id="{F027789F-AB5D-4D28-822D-3E11BD8B9945}">
            <xm:f>$H99='ALM SETTINGS'!$F$3</xm:f>
            <x14:dxf>
              <fill>
                <patternFill>
                  <bgColor rgb="FFB9FFD9"/>
                </patternFill>
              </fill>
            </x14:dxf>
          </x14:cfRule>
          <xm:sqref>E99</xm:sqref>
        </x14:conditionalFormatting>
        <x14:conditionalFormatting xmlns:xm="http://schemas.microsoft.com/office/excel/2006/main">
          <x14:cfRule type="expression" priority="210" stopIfTrue="1" id="{1B3740DD-F10F-4660-B8B6-2E1AB36DB6AF}">
            <xm:f>$H100='ALM SETTINGS'!$F$4</xm:f>
            <x14:dxf/>
          </x14:cfRule>
          <x14:cfRule type="expression" priority="211" stopIfTrue="1" id="{2C6FF584-842D-4713-9E2D-2615CF9CF481}">
            <xm:f>$J100='ALM SETTINGS'!$C$7</xm:f>
            <x14:dxf>
              <fill>
                <patternFill>
                  <bgColor rgb="FFFF7C80"/>
                </patternFill>
              </fill>
            </x14:dxf>
          </x14:cfRule>
          <x14:cfRule type="expression" priority="212" stopIfTrue="1" id="{AC97744A-863A-4182-AE7E-3F415C2E4F59}">
            <xm:f>$J100='ALM SETTINGS'!$C$6</xm:f>
            <x14:dxf>
              <fill>
                <patternFill>
                  <bgColor rgb="FFFFC000"/>
                </patternFill>
              </fill>
            </x14:dxf>
          </x14:cfRule>
          <x14:cfRule type="expression" priority="213" stopIfTrue="1" id="{1150509F-379F-40D1-AA83-60F697777274}">
            <xm:f>$J100='ALM SETTINGS'!$C$5</xm:f>
            <x14:dxf>
              <fill>
                <patternFill>
                  <bgColor rgb="FFFFFF99"/>
                </patternFill>
              </fill>
            </x14:dxf>
          </x14:cfRule>
          <x14:cfRule type="expression" priority="214" stopIfTrue="1" id="{9336A3BD-7ECC-4E5E-AE83-BD2B677E9A90}">
            <xm:f>$J100='ALM SETTINGS'!$C$4</xm:f>
            <x14:dxf>
              <fill>
                <patternFill>
                  <bgColor rgb="FF5DD5FF"/>
                </patternFill>
              </fill>
            </x14:dxf>
          </x14:cfRule>
          <x14:cfRule type="expression" priority="215" id="{CF23D198-F97D-4B5F-A89A-DDE7B2A4CF73}">
            <xm:f>$H100='ALM SETTINGS'!$F$3</xm:f>
            <x14:dxf>
              <fill>
                <patternFill>
                  <bgColor rgb="FFB9FFD9"/>
                </patternFill>
              </fill>
            </x14:dxf>
          </x14:cfRule>
          <xm:sqref>E100</xm:sqref>
        </x14:conditionalFormatting>
        <x14:conditionalFormatting xmlns:xm="http://schemas.microsoft.com/office/excel/2006/main">
          <x14:cfRule type="expression" priority="203" stopIfTrue="1" id="{59700064-C277-4CC5-8694-89C93120C1D6}">
            <xm:f>$H101='ALM SETTINGS'!$F$4</xm:f>
            <x14:dxf/>
          </x14:cfRule>
          <x14:cfRule type="expression" priority="204" stopIfTrue="1" id="{4D907DCD-EDEF-443D-9C29-D29307EDDE67}">
            <xm:f>$J101='ALM SETTINGS'!$C$7</xm:f>
            <x14:dxf>
              <fill>
                <patternFill>
                  <bgColor rgb="FFFF7C80"/>
                </patternFill>
              </fill>
            </x14:dxf>
          </x14:cfRule>
          <x14:cfRule type="expression" priority="205" stopIfTrue="1" id="{3708F395-8B2E-4D9B-B9A6-1051F14FC9FF}">
            <xm:f>$J101='ALM SETTINGS'!$C$6</xm:f>
            <x14:dxf>
              <fill>
                <patternFill>
                  <bgColor rgb="FFFFC000"/>
                </patternFill>
              </fill>
            </x14:dxf>
          </x14:cfRule>
          <x14:cfRule type="expression" priority="206" stopIfTrue="1" id="{F5DD71EB-5C4F-4E22-A91F-55A2B4560169}">
            <xm:f>$J101='ALM SETTINGS'!$C$5</xm:f>
            <x14:dxf>
              <fill>
                <patternFill>
                  <bgColor rgb="FFFFFF99"/>
                </patternFill>
              </fill>
            </x14:dxf>
          </x14:cfRule>
          <x14:cfRule type="expression" priority="207" stopIfTrue="1" id="{928A75F7-6796-488D-91C6-F0C16A829E6E}">
            <xm:f>$J101='ALM SETTINGS'!$C$4</xm:f>
            <x14:dxf>
              <fill>
                <patternFill>
                  <bgColor rgb="FF5DD5FF"/>
                </patternFill>
              </fill>
            </x14:dxf>
          </x14:cfRule>
          <x14:cfRule type="expression" priority="208" id="{D4D88295-8179-4474-BAB1-E408B3AB926B}">
            <xm:f>$H101='ALM SETTINGS'!$F$3</xm:f>
            <x14:dxf>
              <fill>
                <patternFill>
                  <bgColor rgb="FFB9FFD9"/>
                </patternFill>
              </fill>
            </x14:dxf>
          </x14:cfRule>
          <xm:sqref>E101</xm:sqref>
        </x14:conditionalFormatting>
        <x14:conditionalFormatting xmlns:xm="http://schemas.microsoft.com/office/excel/2006/main">
          <x14:cfRule type="expression" priority="196" stopIfTrue="1" id="{773F9204-1812-43CD-97D7-F0B13E6AA3C2}">
            <xm:f>$H63='ALM SETTINGS'!$F$4</xm:f>
            <x14:dxf/>
          </x14:cfRule>
          <x14:cfRule type="expression" priority="197" stopIfTrue="1" id="{02E9D71F-D921-499B-9BAF-64CAD8DCE16A}">
            <xm:f>$J63='ALM SETTINGS'!$C$7</xm:f>
            <x14:dxf>
              <fill>
                <patternFill>
                  <bgColor rgb="FFFF7C80"/>
                </patternFill>
              </fill>
            </x14:dxf>
          </x14:cfRule>
          <x14:cfRule type="expression" priority="198" stopIfTrue="1" id="{0906D3FA-3FCB-493D-A77F-5C36D0247543}">
            <xm:f>$J63='ALM SETTINGS'!$C$6</xm:f>
            <x14:dxf>
              <fill>
                <patternFill>
                  <bgColor rgb="FFFFC000"/>
                </patternFill>
              </fill>
            </x14:dxf>
          </x14:cfRule>
          <x14:cfRule type="expression" priority="199" stopIfTrue="1" id="{C1DEE33B-4F48-47FE-9330-58D735428634}">
            <xm:f>$J63='ALM SETTINGS'!$C$5</xm:f>
            <x14:dxf>
              <fill>
                <patternFill>
                  <bgColor rgb="FFFFFF99"/>
                </patternFill>
              </fill>
            </x14:dxf>
          </x14:cfRule>
          <x14:cfRule type="expression" priority="200" stopIfTrue="1" id="{B9F8674C-7055-4811-A855-A109DA50F136}">
            <xm:f>$J63='ALM SETTINGS'!$C$4</xm:f>
            <x14:dxf>
              <fill>
                <patternFill>
                  <bgColor rgb="FF5DD5FF"/>
                </patternFill>
              </fill>
            </x14:dxf>
          </x14:cfRule>
          <x14:cfRule type="expression" priority="201" id="{2C643F0F-88B8-4131-802D-0FC7B21D2E05}">
            <xm:f>$H63='ALM SETTINGS'!$F$3</xm:f>
            <x14:dxf>
              <fill>
                <patternFill>
                  <bgColor rgb="FFB9FFD9"/>
                </patternFill>
              </fill>
            </x14:dxf>
          </x14:cfRule>
          <xm:sqref>E63</xm:sqref>
        </x14:conditionalFormatting>
        <x14:conditionalFormatting xmlns:xm="http://schemas.microsoft.com/office/excel/2006/main">
          <x14:cfRule type="expression" priority="189" stopIfTrue="1" id="{A30ECEEA-57D0-467F-8166-87E462490CF3}">
            <xm:f>$H78='ALM SETTINGS'!$F$4</xm:f>
            <x14:dxf/>
          </x14:cfRule>
          <x14:cfRule type="expression" priority="190" stopIfTrue="1" id="{285BB8D3-925B-4667-8A95-4E5334D60A0C}">
            <xm:f>$J78='ALM SETTINGS'!$C$7</xm:f>
            <x14:dxf>
              <fill>
                <patternFill>
                  <bgColor rgb="FFFF7C80"/>
                </patternFill>
              </fill>
            </x14:dxf>
          </x14:cfRule>
          <x14:cfRule type="expression" priority="191" stopIfTrue="1" id="{5C9FDE83-D001-4178-802C-A5650294BA1E}">
            <xm:f>$J78='ALM SETTINGS'!$C$6</xm:f>
            <x14:dxf>
              <fill>
                <patternFill>
                  <bgColor rgb="FFFFC000"/>
                </patternFill>
              </fill>
            </x14:dxf>
          </x14:cfRule>
          <x14:cfRule type="expression" priority="192" stopIfTrue="1" id="{3C232387-5F2D-4B9D-81C7-567C4FA71AEE}">
            <xm:f>$J78='ALM SETTINGS'!$C$5</xm:f>
            <x14:dxf>
              <fill>
                <patternFill>
                  <bgColor rgb="FFFFFF99"/>
                </patternFill>
              </fill>
            </x14:dxf>
          </x14:cfRule>
          <x14:cfRule type="expression" priority="193" stopIfTrue="1" id="{D8FB990A-A9F4-486F-910C-0C2FFE04B54B}">
            <xm:f>$J78='ALM SETTINGS'!$C$4</xm:f>
            <x14:dxf>
              <fill>
                <patternFill>
                  <bgColor rgb="FF5DD5FF"/>
                </patternFill>
              </fill>
            </x14:dxf>
          </x14:cfRule>
          <x14:cfRule type="expression" priority="194" id="{EC12C176-30C4-4E33-A63C-A1DCF2DA60DA}">
            <xm:f>$H78='ALM SETTINGS'!$F$3</xm:f>
            <x14:dxf>
              <fill>
                <patternFill>
                  <bgColor rgb="FFB9FFD9"/>
                </patternFill>
              </fill>
            </x14:dxf>
          </x14:cfRule>
          <xm:sqref>E78:E79</xm:sqref>
        </x14:conditionalFormatting>
        <x14:conditionalFormatting xmlns:xm="http://schemas.microsoft.com/office/excel/2006/main">
          <x14:cfRule type="expression" priority="182" stopIfTrue="1" id="{1C1DC1AE-B4DC-4552-A766-4674C452C4B3}">
            <xm:f>$H90='ALM SETTINGS'!$F$4</xm:f>
            <x14:dxf/>
          </x14:cfRule>
          <x14:cfRule type="expression" priority="183" stopIfTrue="1" id="{D3196688-9232-4B3D-B685-59FF453EC826}">
            <xm:f>$J90='ALM SETTINGS'!$C$7</xm:f>
            <x14:dxf>
              <fill>
                <patternFill>
                  <bgColor rgb="FFFF7C80"/>
                </patternFill>
              </fill>
            </x14:dxf>
          </x14:cfRule>
          <x14:cfRule type="expression" priority="184" stopIfTrue="1" id="{9B80635F-9BC7-47A8-81EE-42F357273F38}">
            <xm:f>$J90='ALM SETTINGS'!$C$6</xm:f>
            <x14:dxf>
              <fill>
                <patternFill>
                  <bgColor rgb="FFFFC000"/>
                </patternFill>
              </fill>
            </x14:dxf>
          </x14:cfRule>
          <x14:cfRule type="expression" priority="185" stopIfTrue="1" id="{2EDF4DEB-E410-404D-9E32-CDD66BB94222}">
            <xm:f>$J90='ALM SETTINGS'!$C$5</xm:f>
            <x14:dxf>
              <fill>
                <patternFill>
                  <bgColor rgb="FFFFFF99"/>
                </patternFill>
              </fill>
            </x14:dxf>
          </x14:cfRule>
          <x14:cfRule type="expression" priority="186" stopIfTrue="1" id="{B1BFFC6C-3E00-4FEF-94FB-B8466A04297E}">
            <xm:f>$J90='ALM SETTINGS'!$C$4</xm:f>
            <x14:dxf>
              <fill>
                <patternFill>
                  <bgColor rgb="FF5DD5FF"/>
                </patternFill>
              </fill>
            </x14:dxf>
          </x14:cfRule>
          <x14:cfRule type="expression" priority="187" id="{6DFC2440-1122-4707-A98C-B39D5E7187D6}">
            <xm:f>$H90='ALM SETTINGS'!$F$3</xm:f>
            <x14:dxf>
              <fill>
                <patternFill>
                  <bgColor rgb="FFB9FFD9"/>
                </patternFill>
              </fill>
            </x14:dxf>
          </x14:cfRule>
          <xm:sqref>E90</xm:sqref>
        </x14:conditionalFormatting>
        <x14:conditionalFormatting xmlns:xm="http://schemas.microsoft.com/office/excel/2006/main">
          <x14:cfRule type="expression" priority="175" stopIfTrue="1" id="{93FA62F3-F11A-474A-A6F8-C5A7F7BDBC9C}">
            <xm:f>$H94='ALM SETTINGS'!$F$4</xm:f>
            <x14:dxf/>
          </x14:cfRule>
          <x14:cfRule type="expression" priority="176" stopIfTrue="1" id="{96009408-1C71-48F2-8862-0D5BEF956AFF}">
            <xm:f>$J94='ALM SETTINGS'!$C$7</xm:f>
            <x14:dxf>
              <fill>
                <patternFill>
                  <bgColor rgb="FFFF7C80"/>
                </patternFill>
              </fill>
            </x14:dxf>
          </x14:cfRule>
          <x14:cfRule type="expression" priority="177" stopIfTrue="1" id="{131F649E-3EE6-4B50-A89E-4EC307E20D18}">
            <xm:f>$J94='ALM SETTINGS'!$C$6</xm:f>
            <x14:dxf>
              <fill>
                <patternFill>
                  <bgColor rgb="FFFFC000"/>
                </patternFill>
              </fill>
            </x14:dxf>
          </x14:cfRule>
          <x14:cfRule type="expression" priority="178" stopIfTrue="1" id="{B94EACCF-DE11-4CC3-BCA6-E769B7BEECC4}">
            <xm:f>$J94='ALM SETTINGS'!$C$5</xm:f>
            <x14:dxf>
              <fill>
                <patternFill>
                  <bgColor rgb="FFFFFF99"/>
                </patternFill>
              </fill>
            </x14:dxf>
          </x14:cfRule>
          <x14:cfRule type="expression" priority="179" stopIfTrue="1" id="{93B0F91B-39B2-41DF-9944-69147190591C}">
            <xm:f>$J94='ALM SETTINGS'!$C$4</xm:f>
            <x14:dxf>
              <fill>
                <patternFill>
                  <bgColor rgb="FF5DD5FF"/>
                </patternFill>
              </fill>
            </x14:dxf>
          </x14:cfRule>
          <x14:cfRule type="expression" priority="180" id="{64D8209D-D79F-437B-8E32-F863AC7757BB}">
            <xm:f>$H94='ALM SETTINGS'!$F$3</xm:f>
            <x14:dxf>
              <fill>
                <patternFill>
                  <bgColor rgb="FFB9FFD9"/>
                </patternFill>
              </fill>
            </x14:dxf>
          </x14:cfRule>
          <xm:sqref>E94</xm:sqref>
        </x14:conditionalFormatting>
        <x14:conditionalFormatting xmlns:xm="http://schemas.microsoft.com/office/excel/2006/main">
          <x14:cfRule type="expression" priority="168" stopIfTrue="1" id="{0968BEBA-7A31-4E83-A605-08E5148097A5}">
            <xm:f>$H95='ALM SETTINGS'!$F$4</xm:f>
            <x14:dxf/>
          </x14:cfRule>
          <x14:cfRule type="expression" priority="169" stopIfTrue="1" id="{17E9E9A9-3FCE-47C4-8277-1F925E0B0EC2}">
            <xm:f>$J95='ALM SETTINGS'!$C$7</xm:f>
            <x14:dxf>
              <fill>
                <patternFill>
                  <bgColor rgb="FFFF7C80"/>
                </patternFill>
              </fill>
            </x14:dxf>
          </x14:cfRule>
          <x14:cfRule type="expression" priority="170" stopIfTrue="1" id="{524B7437-90A2-493B-9C62-B8E5523959D4}">
            <xm:f>$J95='ALM SETTINGS'!$C$6</xm:f>
            <x14:dxf>
              <fill>
                <patternFill>
                  <bgColor rgb="FFFFC000"/>
                </patternFill>
              </fill>
            </x14:dxf>
          </x14:cfRule>
          <x14:cfRule type="expression" priority="171" stopIfTrue="1" id="{E26EFB11-A7E2-439B-A8B6-2BC365AF435E}">
            <xm:f>$J95='ALM SETTINGS'!$C$5</xm:f>
            <x14:dxf>
              <fill>
                <patternFill>
                  <bgColor rgb="FFFFFF99"/>
                </patternFill>
              </fill>
            </x14:dxf>
          </x14:cfRule>
          <x14:cfRule type="expression" priority="172" stopIfTrue="1" id="{E87E4939-4004-4545-A2CF-BB0122BEA9D8}">
            <xm:f>$J95='ALM SETTINGS'!$C$4</xm:f>
            <x14:dxf>
              <fill>
                <patternFill>
                  <bgColor rgb="FF5DD5FF"/>
                </patternFill>
              </fill>
            </x14:dxf>
          </x14:cfRule>
          <x14:cfRule type="expression" priority="173" id="{074AB170-F6B9-4BA1-AC24-5025662AB4FA}">
            <xm:f>$H95='ALM SETTINGS'!$F$3</xm:f>
            <x14:dxf>
              <fill>
                <patternFill>
                  <bgColor rgb="FFB9FFD9"/>
                </patternFill>
              </fill>
            </x14:dxf>
          </x14:cfRule>
          <xm:sqref>E95</xm:sqref>
        </x14:conditionalFormatting>
        <x14:conditionalFormatting xmlns:xm="http://schemas.microsoft.com/office/excel/2006/main">
          <x14:cfRule type="expression" priority="161" stopIfTrue="1" id="{457E2800-44BE-4958-BAF9-43D57091FEA2}">
            <xm:f>$H106='ALM SETTINGS'!$F$4</xm:f>
            <x14:dxf/>
          </x14:cfRule>
          <x14:cfRule type="expression" priority="162" stopIfTrue="1" id="{AE8AE888-B94B-48F4-B96A-92EE6C0DE9B1}">
            <xm:f>$J106='ALM SETTINGS'!$C$7</xm:f>
            <x14:dxf>
              <fill>
                <patternFill>
                  <bgColor rgb="FFFF7C80"/>
                </patternFill>
              </fill>
            </x14:dxf>
          </x14:cfRule>
          <x14:cfRule type="expression" priority="163" stopIfTrue="1" id="{E12FD2AF-A421-4941-82F2-7C490DEB70B9}">
            <xm:f>$J106='ALM SETTINGS'!$C$6</xm:f>
            <x14:dxf>
              <fill>
                <patternFill>
                  <bgColor rgb="FFFFC000"/>
                </patternFill>
              </fill>
            </x14:dxf>
          </x14:cfRule>
          <x14:cfRule type="expression" priority="164" stopIfTrue="1" id="{2152131D-7824-4292-9ABB-EEB2DAC8F234}">
            <xm:f>$J106='ALM SETTINGS'!$C$5</xm:f>
            <x14:dxf>
              <fill>
                <patternFill>
                  <bgColor rgb="FFFFFF99"/>
                </patternFill>
              </fill>
            </x14:dxf>
          </x14:cfRule>
          <x14:cfRule type="expression" priority="165" stopIfTrue="1" id="{2C271905-EAF0-4D9A-AF3B-F25E8EAEB73A}">
            <xm:f>$J106='ALM SETTINGS'!$C$4</xm:f>
            <x14:dxf>
              <fill>
                <patternFill>
                  <bgColor rgb="FF5DD5FF"/>
                </patternFill>
              </fill>
            </x14:dxf>
          </x14:cfRule>
          <x14:cfRule type="expression" priority="166" id="{15E2749A-A943-47F1-BA5D-8331DF0DB09E}">
            <xm:f>$H106='ALM SETTINGS'!$F$3</xm:f>
            <x14:dxf>
              <fill>
                <patternFill>
                  <bgColor rgb="FFB9FFD9"/>
                </patternFill>
              </fill>
            </x14:dxf>
          </x14:cfRule>
          <xm:sqref>E106</xm:sqref>
        </x14:conditionalFormatting>
        <x14:conditionalFormatting xmlns:xm="http://schemas.microsoft.com/office/excel/2006/main">
          <x14:cfRule type="expression" priority="154" stopIfTrue="1" id="{C1BFA48D-3532-481F-963E-17B701E724F0}">
            <xm:f>$H109='ALM SETTINGS'!$F$4</xm:f>
            <x14:dxf/>
          </x14:cfRule>
          <x14:cfRule type="expression" priority="155" stopIfTrue="1" id="{2F77206A-C737-4987-9A2D-F12B91DD128C}">
            <xm:f>$J109='ALM SETTINGS'!$C$7</xm:f>
            <x14:dxf>
              <fill>
                <patternFill>
                  <bgColor rgb="FFFF7C80"/>
                </patternFill>
              </fill>
            </x14:dxf>
          </x14:cfRule>
          <x14:cfRule type="expression" priority="156" stopIfTrue="1" id="{842FF027-26E1-43F1-BC34-FFB9A3FA2FB0}">
            <xm:f>$J109='ALM SETTINGS'!$C$6</xm:f>
            <x14:dxf>
              <fill>
                <patternFill>
                  <bgColor rgb="FFFFC000"/>
                </patternFill>
              </fill>
            </x14:dxf>
          </x14:cfRule>
          <x14:cfRule type="expression" priority="157" stopIfTrue="1" id="{A1FDA34C-3EF5-4268-93F6-AD4F152F00BD}">
            <xm:f>$J109='ALM SETTINGS'!$C$5</xm:f>
            <x14:dxf>
              <fill>
                <patternFill>
                  <bgColor rgb="FFFFFF99"/>
                </patternFill>
              </fill>
            </x14:dxf>
          </x14:cfRule>
          <x14:cfRule type="expression" priority="158" stopIfTrue="1" id="{4F566270-BD3B-4165-841E-F19892DE3FFC}">
            <xm:f>$J109='ALM SETTINGS'!$C$4</xm:f>
            <x14:dxf>
              <fill>
                <patternFill>
                  <bgColor rgb="FF5DD5FF"/>
                </patternFill>
              </fill>
            </x14:dxf>
          </x14:cfRule>
          <x14:cfRule type="expression" priority="159" id="{8EC28EE0-7EF6-4A8A-A08E-A3A4F11CF972}">
            <xm:f>$H109='ALM SETTINGS'!$F$3</xm:f>
            <x14:dxf>
              <fill>
                <patternFill>
                  <bgColor rgb="FFB9FFD9"/>
                </patternFill>
              </fill>
            </x14:dxf>
          </x14:cfRule>
          <xm:sqref>E109</xm:sqref>
        </x14:conditionalFormatting>
        <x14:conditionalFormatting xmlns:xm="http://schemas.microsoft.com/office/excel/2006/main">
          <x14:cfRule type="expression" priority="147" stopIfTrue="1" id="{1C75ED76-1792-497C-88A0-21B0E3A9B057}">
            <xm:f>$H110='ALM SETTINGS'!$F$4</xm:f>
            <x14:dxf/>
          </x14:cfRule>
          <x14:cfRule type="expression" priority="148" stopIfTrue="1" id="{94C9C716-025F-404D-B23E-B97D0DBE82E8}">
            <xm:f>$J110='ALM SETTINGS'!$C$7</xm:f>
            <x14:dxf>
              <fill>
                <patternFill>
                  <bgColor rgb="FFFF7C80"/>
                </patternFill>
              </fill>
            </x14:dxf>
          </x14:cfRule>
          <x14:cfRule type="expression" priority="149" stopIfTrue="1" id="{FD661672-3CA1-4D4D-9170-57601C2623EB}">
            <xm:f>$J110='ALM SETTINGS'!$C$6</xm:f>
            <x14:dxf>
              <fill>
                <patternFill>
                  <bgColor rgb="FFFFC000"/>
                </patternFill>
              </fill>
            </x14:dxf>
          </x14:cfRule>
          <x14:cfRule type="expression" priority="150" stopIfTrue="1" id="{AB3412F4-240E-497C-93DC-58DC120D4D1A}">
            <xm:f>$J110='ALM SETTINGS'!$C$5</xm:f>
            <x14:dxf>
              <fill>
                <patternFill>
                  <bgColor rgb="FFFFFF99"/>
                </patternFill>
              </fill>
            </x14:dxf>
          </x14:cfRule>
          <x14:cfRule type="expression" priority="151" stopIfTrue="1" id="{136AF0D3-6E1E-452F-9A0E-B027A2AB8129}">
            <xm:f>$J110='ALM SETTINGS'!$C$4</xm:f>
            <x14:dxf>
              <fill>
                <patternFill>
                  <bgColor rgb="FF5DD5FF"/>
                </patternFill>
              </fill>
            </x14:dxf>
          </x14:cfRule>
          <x14:cfRule type="expression" priority="152" id="{1358D439-AD6A-40F9-BB31-E55FE2565D25}">
            <xm:f>$H110='ALM SETTINGS'!$F$3</xm:f>
            <x14:dxf>
              <fill>
                <patternFill>
                  <bgColor rgb="FFB9FFD9"/>
                </patternFill>
              </fill>
            </x14:dxf>
          </x14:cfRule>
          <xm:sqref>E110</xm:sqref>
        </x14:conditionalFormatting>
        <x14:conditionalFormatting xmlns:xm="http://schemas.microsoft.com/office/excel/2006/main">
          <x14:cfRule type="expression" priority="133" stopIfTrue="1" id="{F556AD82-FCA8-4566-BB96-70427910ACE3}">
            <xm:f>$H115='ALM SETTINGS'!$F$4</xm:f>
            <x14:dxf/>
          </x14:cfRule>
          <x14:cfRule type="expression" priority="134" stopIfTrue="1" id="{159DDF0F-7839-4C48-A55D-82DBFC9D2556}">
            <xm:f>$J115='ALM SETTINGS'!$C$7</xm:f>
            <x14:dxf>
              <fill>
                <patternFill>
                  <bgColor rgb="FFFF7C80"/>
                </patternFill>
              </fill>
            </x14:dxf>
          </x14:cfRule>
          <x14:cfRule type="expression" priority="135" stopIfTrue="1" id="{4D9FC734-69FB-46C8-AD0C-F5A57F09FEDD}">
            <xm:f>$J115='ALM SETTINGS'!$C$6</xm:f>
            <x14:dxf>
              <fill>
                <patternFill>
                  <bgColor rgb="FFFFC000"/>
                </patternFill>
              </fill>
            </x14:dxf>
          </x14:cfRule>
          <x14:cfRule type="expression" priority="136" stopIfTrue="1" id="{F39DB793-F8FC-4AF3-B1D7-FA79CCFFC7CB}">
            <xm:f>$J115='ALM SETTINGS'!$C$5</xm:f>
            <x14:dxf>
              <fill>
                <patternFill>
                  <bgColor rgb="FFFFFF99"/>
                </patternFill>
              </fill>
            </x14:dxf>
          </x14:cfRule>
          <x14:cfRule type="expression" priority="137" stopIfTrue="1" id="{104D777F-214F-46E4-B695-8AC5BDF35807}">
            <xm:f>$J115='ALM SETTINGS'!$C$4</xm:f>
            <x14:dxf>
              <fill>
                <patternFill>
                  <bgColor rgb="FF5DD5FF"/>
                </patternFill>
              </fill>
            </x14:dxf>
          </x14:cfRule>
          <x14:cfRule type="expression" priority="138" id="{DF1DC6A6-9FD9-4B7B-85C3-E4C761517B29}">
            <xm:f>$H115='ALM SETTINGS'!$F$3</xm:f>
            <x14:dxf>
              <fill>
                <patternFill>
                  <bgColor rgb="FFB9FFD9"/>
                </patternFill>
              </fill>
            </x14:dxf>
          </x14:cfRule>
          <xm:sqref>E115</xm:sqref>
        </x14:conditionalFormatting>
        <x14:conditionalFormatting xmlns:xm="http://schemas.microsoft.com/office/excel/2006/main">
          <x14:cfRule type="expression" priority="126" stopIfTrue="1" id="{AAB106B8-6332-44F9-9AAE-BBDA1FCE197F}">
            <xm:f>$H116='ALM SETTINGS'!$F$4</xm:f>
            <x14:dxf/>
          </x14:cfRule>
          <x14:cfRule type="expression" priority="127" stopIfTrue="1" id="{629CC723-4FEB-4336-ABE8-0E6CEDF51123}">
            <xm:f>$J116='ALM SETTINGS'!$C$7</xm:f>
            <x14:dxf>
              <fill>
                <patternFill>
                  <bgColor rgb="FFFF7C80"/>
                </patternFill>
              </fill>
            </x14:dxf>
          </x14:cfRule>
          <x14:cfRule type="expression" priority="128" stopIfTrue="1" id="{0C38652F-E08D-44C8-97F9-A820042C8EA2}">
            <xm:f>$J116='ALM SETTINGS'!$C$6</xm:f>
            <x14:dxf>
              <fill>
                <patternFill>
                  <bgColor rgb="FFFFC000"/>
                </patternFill>
              </fill>
            </x14:dxf>
          </x14:cfRule>
          <x14:cfRule type="expression" priority="129" stopIfTrue="1" id="{02CED9D5-F804-445F-BE7C-ADF33A83A862}">
            <xm:f>$J116='ALM SETTINGS'!$C$5</xm:f>
            <x14:dxf>
              <fill>
                <patternFill>
                  <bgColor rgb="FFFFFF99"/>
                </patternFill>
              </fill>
            </x14:dxf>
          </x14:cfRule>
          <x14:cfRule type="expression" priority="130" stopIfTrue="1" id="{2D3AFC08-D81C-420E-B38B-34A01EF48993}">
            <xm:f>$J116='ALM SETTINGS'!$C$4</xm:f>
            <x14:dxf>
              <fill>
                <patternFill>
                  <bgColor rgb="FF5DD5FF"/>
                </patternFill>
              </fill>
            </x14:dxf>
          </x14:cfRule>
          <x14:cfRule type="expression" priority="131" id="{6AC79185-1161-482D-B6ED-E4A1BE189141}">
            <xm:f>$H116='ALM SETTINGS'!$F$3</xm:f>
            <x14:dxf>
              <fill>
                <patternFill>
                  <bgColor rgb="FFB9FFD9"/>
                </patternFill>
              </fill>
            </x14:dxf>
          </x14:cfRule>
          <xm:sqref>E116</xm:sqref>
        </x14:conditionalFormatting>
        <x14:conditionalFormatting xmlns:xm="http://schemas.microsoft.com/office/excel/2006/main">
          <x14:cfRule type="expression" priority="119" stopIfTrue="1" id="{B208BB4D-621F-4D49-8AA7-727BE8CEF0F1}">
            <xm:f>$H121='ALM SETTINGS'!$F$4</xm:f>
            <x14:dxf/>
          </x14:cfRule>
          <x14:cfRule type="expression" priority="120" stopIfTrue="1" id="{74907A9F-50D4-48E5-9A61-962B75CCC146}">
            <xm:f>$J121='ALM SETTINGS'!$C$7</xm:f>
            <x14:dxf>
              <fill>
                <patternFill>
                  <bgColor rgb="FFFF7C80"/>
                </patternFill>
              </fill>
            </x14:dxf>
          </x14:cfRule>
          <x14:cfRule type="expression" priority="121" stopIfTrue="1" id="{A218727B-7513-43E0-B587-368311B0A123}">
            <xm:f>$J121='ALM SETTINGS'!$C$6</xm:f>
            <x14:dxf>
              <fill>
                <patternFill>
                  <bgColor rgb="FFFFC000"/>
                </patternFill>
              </fill>
            </x14:dxf>
          </x14:cfRule>
          <x14:cfRule type="expression" priority="122" stopIfTrue="1" id="{2D1A64A2-84EC-4630-B5C0-AED9332A16B9}">
            <xm:f>$J121='ALM SETTINGS'!$C$5</xm:f>
            <x14:dxf>
              <fill>
                <patternFill>
                  <bgColor rgb="FFFFFF99"/>
                </patternFill>
              </fill>
            </x14:dxf>
          </x14:cfRule>
          <x14:cfRule type="expression" priority="123" stopIfTrue="1" id="{931E8361-E9CF-4045-A38B-8F55EC35C865}">
            <xm:f>$J121='ALM SETTINGS'!$C$4</xm:f>
            <x14:dxf>
              <fill>
                <patternFill>
                  <bgColor rgb="FF5DD5FF"/>
                </patternFill>
              </fill>
            </x14:dxf>
          </x14:cfRule>
          <x14:cfRule type="expression" priority="124" id="{709CF835-0B0F-49FF-A67A-D289D8F5D7D3}">
            <xm:f>$H121='ALM SETTINGS'!$F$3</xm:f>
            <x14:dxf>
              <fill>
                <patternFill>
                  <bgColor rgb="FFB9FFD9"/>
                </patternFill>
              </fill>
            </x14:dxf>
          </x14:cfRule>
          <xm:sqref>E121</xm:sqref>
        </x14:conditionalFormatting>
        <x14:conditionalFormatting xmlns:xm="http://schemas.microsoft.com/office/excel/2006/main">
          <x14:cfRule type="expression" priority="112" stopIfTrue="1" id="{A3656B31-A5CB-4511-80DF-CD88547E889D}">
            <xm:f>$H92='ALM SETTINGS'!$F$4</xm:f>
            <x14:dxf/>
          </x14:cfRule>
          <x14:cfRule type="expression" priority="113" stopIfTrue="1" id="{09DA4FBC-0636-43A4-A97D-FE903490A9DF}">
            <xm:f>$J92='ALM SETTINGS'!$C$7</xm:f>
            <x14:dxf>
              <fill>
                <patternFill>
                  <bgColor rgb="FFFF7C80"/>
                </patternFill>
              </fill>
            </x14:dxf>
          </x14:cfRule>
          <x14:cfRule type="expression" priority="114" stopIfTrue="1" id="{DF70CCDA-D56E-4351-8CD1-A090DA0152F4}">
            <xm:f>$J92='ALM SETTINGS'!$C$6</xm:f>
            <x14:dxf>
              <fill>
                <patternFill>
                  <bgColor rgb="FFFFC000"/>
                </patternFill>
              </fill>
            </x14:dxf>
          </x14:cfRule>
          <x14:cfRule type="expression" priority="115" stopIfTrue="1" id="{DFB2CFA4-4D09-48C5-94FF-CFF483888488}">
            <xm:f>$J92='ALM SETTINGS'!$C$5</xm:f>
            <x14:dxf>
              <fill>
                <patternFill>
                  <bgColor rgb="FFFFFF99"/>
                </patternFill>
              </fill>
            </x14:dxf>
          </x14:cfRule>
          <x14:cfRule type="expression" priority="116" stopIfTrue="1" id="{709B6298-2F60-4374-8BB7-806AF866B450}">
            <xm:f>$J92='ALM SETTINGS'!$C$4</xm:f>
            <x14:dxf>
              <fill>
                <patternFill>
                  <bgColor rgb="FF5DD5FF"/>
                </patternFill>
              </fill>
            </x14:dxf>
          </x14:cfRule>
          <x14:cfRule type="expression" priority="117" id="{D6103149-B8B9-4DE5-B1A9-9B21B3ABC916}">
            <xm:f>$H92='ALM SETTINGS'!$F$3</xm:f>
            <x14:dxf>
              <fill>
                <patternFill>
                  <bgColor rgb="FFB9FFD9"/>
                </patternFill>
              </fill>
            </x14:dxf>
          </x14:cfRule>
          <xm:sqref>E92</xm:sqref>
        </x14:conditionalFormatting>
        <x14:conditionalFormatting xmlns:xm="http://schemas.microsoft.com/office/excel/2006/main">
          <x14:cfRule type="expression" priority="105" stopIfTrue="1" id="{3E45D2B5-D3F6-425A-A17C-C126CDC68580}">
            <xm:f>$H96='ALM SETTINGS'!$F$4</xm:f>
            <x14:dxf/>
          </x14:cfRule>
          <x14:cfRule type="expression" priority="106" stopIfTrue="1" id="{8CB37BCF-3DA1-4E25-94E8-671E556E09A7}">
            <xm:f>$J96='ALM SETTINGS'!$C$7</xm:f>
            <x14:dxf>
              <fill>
                <patternFill>
                  <bgColor rgb="FFFF7C80"/>
                </patternFill>
              </fill>
            </x14:dxf>
          </x14:cfRule>
          <x14:cfRule type="expression" priority="107" stopIfTrue="1" id="{E0215F95-90EA-4EFB-A3F9-1961E3F5C502}">
            <xm:f>$J96='ALM SETTINGS'!$C$6</xm:f>
            <x14:dxf>
              <fill>
                <patternFill>
                  <bgColor rgb="FFFFC000"/>
                </patternFill>
              </fill>
            </x14:dxf>
          </x14:cfRule>
          <x14:cfRule type="expression" priority="108" stopIfTrue="1" id="{41336246-FF4B-46AE-BE75-317664A9A1E3}">
            <xm:f>$J96='ALM SETTINGS'!$C$5</xm:f>
            <x14:dxf>
              <fill>
                <patternFill>
                  <bgColor rgb="FFFFFF99"/>
                </patternFill>
              </fill>
            </x14:dxf>
          </x14:cfRule>
          <x14:cfRule type="expression" priority="109" stopIfTrue="1" id="{80A3957C-A96A-4F46-9D7C-677D94CF611E}">
            <xm:f>$J96='ALM SETTINGS'!$C$4</xm:f>
            <x14:dxf>
              <fill>
                <patternFill>
                  <bgColor rgb="FF5DD5FF"/>
                </patternFill>
              </fill>
            </x14:dxf>
          </x14:cfRule>
          <x14:cfRule type="expression" priority="110" id="{52002C74-D243-4134-9573-E973563D1D61}">
            <xm:f>$H96='ALM SETTINGS'!$F$3</xm:f>
            <x14:dxf>
              <fill>
                <patternFill>
                  <bgColor rgb="FFB9FFD9"/>
                </patternFill>
              </fill>
            </x14:dxf>
          </x14:cfRule>
          <xm:sqref>E96</xm:sqref>
        </x14:conditionalFormatting>
        <x14:conditionalFormatting xmlns:xm="http://schemas.microsoft.com/office/excel/2006/main">
          <x14:cfRule type="expression" priority="98" stopIfTrue="1" id="{346D300B-2830-49AF-B096-79E3D27AFDA3}">
            <xm:f>$H97='ALM SETTINGS'!$F$4</xm:f>
            <x14:dxf/>
          </x14:cfRule>
          <x14:cfRule type="expression" priority="99" stopIfTrue="1" id="{CB3F67D9-ED8E-4981-A492-A01C2B046B00}">
            <xm:f>$J97='ALM SETTINGS'!$C$7</xm:f>
            <x14:dxf>
              <fill>
                <patternFill>
                  <bgColor rgb="FFFF7C80"/>
                </patternFill>
              </fill>
            </x14:dxf>
          </x14:cfRule>
          <x14:cfRule type="expression" priority="100" stopIfTrue="1" id="{0EA0B5D1-D595-433A-A87F-B9EAFAC7C03B}">
            <xm:f>$J97='ALM SETTINGS'!$C$6</xm:f>
            <x14:dxf>
              <fill>
                <patternFill>
                  <bgColor rgb="FFFFC000"/>
                </patternFill>
              </fill>
            </x14:dxf>
          </x14:cfRule>
          <x14:cfRule type="expression" priority="101" stopIfTrue="1" id="{63C28E56-27F6-4C65-A096-316139EA8CDA}">
            <xm:f>$J97='ALM SETTINGS'!$C$5</xm:f>
            <x14:dxf>
              <fill>
                <patternFill>
                  <bgColor rgb="FFFFFF99"/>
                </patternFill>
              </fill>
            </x14:dxf>
          </x14:cfRule>
          <x14:cfRule type="expression" priority="102" stopIfTrue="1" id="{6EC7CA8F-AF48-41DD-80C9-594E60B27C42}">
            <xm:f>$J97='ALM SETTINGS'!$C$4</xm:f>
            <x14:dxf>
              <fill>
                <patternFill>
                  <bgColor rgb="FF5DD5FF"/>
                </patternFill>
              </fill>
            </x14:dxf>
          </x14:cfRule>
          <x14:cfRule type="expression" priority="103" id="{79FAD2A7-338F-486F-973B-3893573E3DE1}">
            <xm:f>$H97='ALM SETTINGS'!$F$3</xm:f>
            <x14:dxf>
              <fill>
                <patternFill>
                  <bgColor rgb="FFB9FFD9"/>
                </patternFill>
              </fill>
            </x14:dxf>
          </x14:cfRule>
          <xm:sqref>E97</xm:sqref>
        </x14:conditionalFormatting>
        <x14:conditionalFormatting xmlns:xm="http://schemas.microsoft.com/office/excel/2006/main">
          <x14:cfRule type="expression" priority="91" stopIfTrue="1" id="{C735FF78-8B05-4F58-9421-2A7481687AEF}">
            <xm:f>$H108='ALM SETTINGS'!$F$4</xm:f>
            <x14:dxf/>
          </x14:cfRule>
          <x14:cfRule type="expression" priority="92" stopIfTrue="1" id="{824D5239-5C5E-44B9-B43B-1251A52A995C}">
            <xm:f>$J108='ALM SETTINGS'!$C$7</xm:f>
            <x14:dxf>
              <fill>
                <patternFill>
                  <bgColor rgb="FFFF7C80"/>
                </patternFill>
              </fill>
            </x14:dxf>
          </x14:cfRule>
          <x14:cfRule type="expression" priority="93" stopIfTrue="1" id="{9D3EB853-1FC0-431F-B748-A7A855AC9ADA}">
            <xm:f>$J108='ALM SETTINGS'!$C$6</xm:f>
            <x14:dxf>
              <fill>
                <patternFill>
                  <bgColor rgb="FFFFC000"/>
                </patternFill>
              </fill>
            </x14:dxf>
          </x14:cfRule>
          <x14:cfRule type="expression" priority="94" stopIfTrue="1" id="{D2BBD198-8818-43FC-98AC-8B35A64D4C90}">
            <xm:f>$J108='ALM SETTINGS'!$C$5</xm:f>
            <x14:dxf>
              <fill>
                <patternFill>
                  <bgColor rgb="FFFFFF99"/>
                </patternFill>
              </fill>
            </x14:dxf>
          </x14:cfRule>
          <x14:cfRule type="expression" priority="95" stopIfTrue="1" id="{BB6AAB53-396A-4CEE-86D3-BE7ED5C05578}">
            <xm:f>$J108='ALM SETTINGS'!$C$4</xm:f>
            <x14:dxf>
              <fill>
                <patternFill>
                  <bgColor rgb="FF5DD5FF"/>
                </patternFill>
              </fill>
            </x14:dxf>
          </x14:cfRule>
          <x14:cfRule type="expression" priority="96" id="{6611BD26-15BD-4228-BBC5-20CCEF2DFC62}">
            <xm:f>$H108='ALM SETTINGS'!$F$3</xm:f>
            <x14:dxf>
              <fill>
                <patternFill>
                  <bgColor rgb="FFB9FFD9"/>
                </patternFill>
              </fill>
            </x14:dxf>
          </x14:cfRule>
          <xm:sqref>E108</xm:sqref>
        </x14:conditionalFormatting>
        <x14:conditionalFormatting xmlns:xm="http://schemas.microsoft.com/office/excel/2006/main">
          <x14:cfRule type="expression" priority="84" stopIfTrue="1" id="{D052C981-AB31-4959-9E90-9A2623E72C2A}">
            <xm:f>$H111='ALM SETTINGS'!$F$4</xm:f>
            <x14:dxf/>
          </x14:cfRule>
          <x14:cfRule type="expression" priority="85" stopIfTrue="1" id="{1E0F91CA-679D-4C55-9E61-3E781E2FEA11}">
            <xm:f>$J111='ALM SETTINGS'!$C$7</xm:f>
            <x14:dxf>
              <fill>
                <patternFill>
                  <bgColor rgb="FFFF7C80"/>
                </patternFill>
              </fill>
            </x14:dxf>
          </x14:cfRule>
          <x14:cfRule type="expression" priority="86" stopIfTrue="1" id="{6AF97445-A0B4-4D9A-8214-C47D140CDDE7}">
            <xm:f>$J111='ALM SETTINGS'!$C$6</xm:f>
            <x14:dxf>
              <fill>
                <patternFill>
                  <bgColor rgb="FFFFC000"/>
                </patternFill>
              </fill>
            </x14:dxf>
          </x14:cfRule>
          <x14:cfRule type="expression" priority="87" stopIfTrue="1" id="{5EEC7038-41A6-41C3-A552-88E18BDBCA79}">
            <xm:f>$J111='ALM SETTINGS'!$C$5</xm:f>
            <x14:dxf>
              <fill>
                <patternFill>
                  <bgColor rgb="FFFFFF99"/>
                </patternFill>
              </fill>
            </x14:dxf>
          </x14:cfRule>
          <x14:cfRule type="expression" priority="88" stopIfTrue="1" id="{C818BF48-0259-46E2-A8EA-E16F0526F7C9}">
            <xm:f>$J111='ALM SETTINGS'!$C$4</xm:f>
            <x14:dxf>
              <fill>
                <patternFill>
                  <bgColor rgb="FF5DD5FF"/>
                </patternFill>
              </fill>
            </x14:dxf>
          </x14:cfRule>
          <x14:cfRule type="expression" priority="89" id="{1F45C374-0783-47AD-8C1D-7F9E1EF79FB1}">
            <xm:f>$H111='ALM SETTINGS'!$F$3</xm:f>
            <x14:dxf>
              <fill>
                <patternFill>
                  <bgColor rgb="FFB9FFD9"/>
                </patternFill>
              </fill>
            </x14:dxf>
          </x14:cfRule>
          <xm:sqref>E111:E112</xm:sqref>
        </x14:conditionalFormatting>
        <x14:conditionalFormatting xmlns:xm="http://schemas.microsoft.com/office/excel/2006/main">
          <x14:cfRule type="expression" priority="70" stopIfTrue="1" id="{779736E9-A897-40ED-9D4B-53C2F4EA2F4D}">
            <xm:f>$H137='ALM SETTINGS'!$F$4</xm:f>
            <x14:dxf/>
          </x14:cfRule>
          <x14:cfRule type="expression" priority="71" stopIfTrue="1" id="{ADF70114-411D-43E8-A5D5-F4875D17CD63}">
            <xm:f>$J137='ALM SETTINGS'!$C$7</xm:f>
            <x14:dxf>
              <fill>
                <patternFill>
                  <bgColor rgb="FFFF7C80"/>
                </patternFill>
              </fill>
            </x14:dxf>
          </x14:cfRule>
          <x14:cfRule type="expression" priority="72" stopIfTrue="1" id="{C0C29B74-67B6-424E-82F5-C9690647B391}">
            <xm:f>$J137='ALM SETTINGS'!$C$6</xm:f>
            <x14:dxf>
              <fill>
                <patternFill>
                  <bgColor rgb="FFFFC000"/>
                </patternFill>
              </fill>
            </x14:dxf>
          </x14:cfRule>
          <x14:cfRule type="expression" priority="73" stopIfTrue="1" id="{7936DCCA-382C-4F70-8CAB-01F4EFB1C263}">
            <xm:f>$J137='ALM SETTINGS'!$C$5</xm:f>
            <x14:dxf>
              <fill>
                <patternFill>
                  <bgColor rgb="FFFFFF99"/>
                </patternFill>
              </fill>
            </x14:dxf>
          </x14:cfRule>
          <x14:cfRule type="expression" priority="74" stopIfTrue="1" id="{6DF043A2-059F-44C9-8595-2ACDE390051E}">
            <xm:f>$J137='ALM SETTINGS'!$C$4</xm:f>
            <x14:dxf>
              <fill>
                <patternFill>
                  <bgColor rgb="FF5DD5FF"/>
                </patternFill>
              </fill>
            </x14:dxf>
          </x14:cfRule>
          <x14:cfRule type="expression" priority="75" id="{6E70933B-D856-468A-AABE-A48D4C93F6AE}">
            <xm:f>$H137='ALM SETTINGS'!$F$3</xm:f>
            <x14:dxf>
              <fill>
                <patternFill>
                  <bgColor rgb="FFB9FFD9"/>
                </patternFill>
              </fill>
            </x14:dxf>
          </x14:cfRule>
          <xm:sqref>E137</xm:sqref>
        </x14:conditionalFormatting>
        <x14:conditionalFormatting xmlns:xm="http://schemas.microsoft.com/office/excel/2006/main">
          <x14:cfRule type="expression" priority="63" stopIfTrue="1" id="{81C1DFE9-7DB7-4EF0-9411-8755FB958544}">
            <xm:f>$H341='ALM SETTINGS'!$F$4</xm:f>
            <x14:dxf/>
          </x14:cfRule>
          <x14:cfRule type="expression" priority="64" stopIfTrue="1" id="{27CCCCB2-4E92-4416-9CA0-87694B14B4E1}">
            <xm:f>$J341='ALM SETTINGS'!$C$7</xm:f>
            <x14:dxf>
              <fill>
                <patternFill>
                  <bgColor rgb="FFFF7C80"/>
                </patternFill>
              </fill>
            </x14:dxf>
          </x14:cfRule>
          <x14:cfRule type="expression" priority="65" stopIfTrue="1" id="{D22F7464-22FD-40BE-BDCF-C37DA99C8E98}">
            <xm:f>$J341='ALM SETTINGS'!$C$6</xm:f>
            <x14:dxf>
              <fill>
                <patternFill>
                  <bgColor rgb="FFFFC000"/>
                </patternFill>
              </fill>
            </x14:dxf>
          </x14:cfRule>
          <x14:cfRule type="expression" priority="66" stopIfTrue="1" id="{B53B8988-704F-44B4-91C2-ED5A7281CD86}">
            <xm:f>$J341='ALM SETTINGS'!$C$5</xm:f>
            <x14:dxf>
              <fill>
                <patternFill>
                  <bgColor rgb="FFFFFF99"/>
                </patternFill>
              </fill>
            </x14:dxf>
          </x14:cfRule>
          <x14:cfRule type="expression" priority="67" stopIfTrue="1" id="{18D79934-67B2-4097-8969-6183B5268F37}">
            <xm:f>$J341='ALM SETTINGS'!$C$4</xm:f>
            <x14:dxf>
              <fill>
                <patternFill>
                  <bgColor rgb="FF5DD5FF"/>
                </patternFill>
              </fill>
            </x14:dxf>
          </x14:cfRule>
          <x14:cfRule type="expression" priority="68" id="{50B4EB15-4CE7-45C8-9B7B-053D8FB4B6CD}">
            <xm:f>$H341='ALM SETTINGS'!$F$3</xm:f>
            <x14:dxf>
              <fill>
                <patternFill>
                  <bgColor rgb="FFB9FFD9"/>
                </patternFill>
              </fill>
            </x14:dxf>
          </x14:cfRule>
          <xm:sqref>E341</xm:sqref>
        </x14:conditionalFormatting>
        <x14:conditionalFormatting xmlns:xm="http://schemas.microsoft.com/office/excel/2006/main">
          <x14:cfRule type="expression" priority="56" stopIfTrue="1" id="{E4564B8C-1E6C-40A0-9137-6C89E499457D}">
            <xm:f>$H342='ALM SETTINGS'!$F$4</xm:f>
            <x14:dxf/>
          </x14:cfRule>
          <x14:cfRule type="expression" priority="57" stopIfTrue="1" id="{EA5AC4D2-9781-4782-B5EE-0204B1909113}">
            <xm:f>$J342='ALM SETTINGS'!$C$7</xm:f>
            <x14:dxf>
              <fill>
                <patternFill>
                  <bgColor rgb="FFFF7C80"/>
                </patternFill>
              </fill>
            </x14:dxf>
          </x14:cfRule>
          <x14:cfRule type="expression" priority="58" stopIfTrue="1" id="{B8E03941-AEC6-43FA-AC54-C9761D81FA5F}">
            <xm:f>$J342='ALM SETTINGS'!$C$6</xm:f>
            <x14:dxf>
              <fill>
                <patternFill>
                  <bgColor rgb="FFFFC000"/>
                </patternFill>
              </fill>
            </x14:dxf>
          </x14:cfRule>
          <x14:cfRule type="expression" priority="59" stopIfTrue="1" id="{11957A70-58AA-4545-A769-59C280DB9E89}">
            <xm:f>$J342='ALM SETTINGS'!$C$5</xm:f>
            <x14:dxf>
              <fill>
                <patternFill>
                  <bgColor rgb="FFFFFF99"/>
                </patternFill>
              </fill>
            </x14:dxf>
          </x14:cfRule>
          <x14:cfRule type="expression" priority="60" stopIfTrue="1" id="{FE5D0B69-01C8-49A7-A17D-E9ED478769AD}">
            <xm:f>$J342='ALM SETTINGS'!$C$4</xm:f>
            <x14:dxf>
              <fill>
                <patternFill>
                  <bgColor rgb="FF5DD5FF"/>
                </patternFill>
              </fill>
            </x14:dxf>
          </x14:cfRule>
          <x14:cfRule type="expression" priority="61" id="{150A3389-37D2-4DEC-BA3D-61087A2AA62E}">
            <xm:f>$H342='ALM SETTINGS'!$F$3</xm:f>
            <x14:dxf>
              <fill>
                <patternFill>
                  <bgColor rgb="FFB9FFD9"/>
                </patternFill>
              </fill>
            </x14:dxf>
          </x14:cfRule>
          <xm:sqref>E342</xm:sqref>
        </x14:conditionalFormatting>
        <x14:conditionalFormatting xmlns:xm="http://schemas.microsoft.com/office/excel/2006/main">
          <x14:cfRule type="expression" priority="49" stopIfTrue="1" id="{9763CD8F-4BF3-494A-B20D-CC74E3C061F2}">
            <xm:f>$H122='ALM SETTINGS'!$F$4</xm:f>
            <x14:dxf/>
          </x14:cfRule>
          <x14:cfRule type="expression" priority="50" stopIfTrue="1" id="{06980C8B-9867-4EA2-BCA9-DB7C23F26E3C}">
            <xm:f>$J122='ALM SETTINGS'!$C$7</xm:f>
            <x14:dxf>
              <fill>
                <patternFill>
                  <bgColor rgb="FFFF7C80"/>
                </patternFill>
              </fill>
            </x14:dxf>
          </x14:cfRule>
          <x14:cfRule type="expression" priority="51" stopIfTrue="1" id="{30B71D2A-328B-4094-A308-AE31DADCFBF9}">
            <xm:f>$J122='ALM SETTINGS'!$C$6</xm:f>
            <x14:dxf>
              <fill>
                <patternFill>
                  <bgColor rgb="FFFFC000"/>
                </patternFill>
              </fill>
            </x14:dxf>
          </x14:cfRule>
          <x14:cfRule type="expression" priority="52" stopIfTrue="1" id="{C0BE7CCA-83EC-42D3-9876-4B2245E90BE4}">
            <xm:f>$J122='ALM SETTINGS'!$C$5</xm:f>
            <x14:dxf>
              <fill>
                <patternFill>
                  <bgColor rgb="FFFFFF99"/>
                </patternFill>
              </fill>
            </x14:dxf>
          </x14:cfRule>
          <x14:cfRule type="expression" priority="53" stopIfTrue="1" id="{DD92E64C-51F2-4E78-B0A2-A232584B2944}">
            <xm:f>$J122='ALM SETTINGS'!$C$4</xm:f>
            <x14:dxf>
              <fill>
                <patternFill>
                  <bgColor rgb="FF5DD5FF"/>
                </patternFill>
              </fill>
            </x14:dxf>
          </x14:cfRule>
          <x14:cfRule type="expression" priority="54" id="{7CD9733F-330B-4C94-8753-DDADA0977610}">
            <xm:f>$H122='ALM SETTINGS'!$F$3</xm:f>
            <x14:dxf>
              <fill>
                <patternFill>
                  <bgColor rgb="FFB9FFD9"/>
                </patternFill>
              </fill>
            </x14:dxf>
          </x14:cfRule>
          <xm:sqref>E122</xm:sqref>
        </x14:conditionalFormatting>
        <x14:conditionalFormatting xmlns:xm="http://schemas.microsoft.com/office/excel/2006/main">
          <x14:cfRule type="expression" priority="35" stopIfTrue="1" id="{BB8B6875-3532-4A77-8091-AB642A5D34BE}">
            <xm:f>$H24='ALM SETTINGS'!$F$4</xm:f>
            <x14:dxf/>
          </x14:cfRule>
          <x14:cfRule type="expression" priority="36" stopIfTrue="1" id="{7716440D-AAFD-4F6C-BCB8-4F860150FEF1}">
            <xm:f>$J24='ALM SETTINGS'!$C$7</xm:f>
            <x14:dxf>
              <fill>
                <patternFill>
                  <bgColor rgb="FFFF7C80"/>
                </patternFill>
              </fill>
            </x14:dxf>
          </x14:cfRule>
          <x14:cfRule type="expression" priority="37" stopIfTrue="1" id="{F703CA64-DABF-4BC8-95BF-8C816856384F}">
            <xm:f>$J24='ALM SETTINGS'!$C$6</xm:f>
            <x14:dxf>
              <fill>
                <patternFill>
                  <bgColor rgb="FFFFC000"/>
                </patternFill>
              </fill>
            </x14:dxf>
          </x14:cfRule>
          <x14:cfRule type="expression" priority="38" stopIfTrue="1" id="{929498FD-4B7F-4BBB-BF4E-8C24C0989920}">
            <xm:f>$J24='ALM SETTINGS'!$C$5</xm:f>
            <x14:dxf>
              <fill>
                <patternFill>
                  <bgColor rgb="FFFFFF99"/>
                </patternFill>
              </fill>
            </x14:dxf>
          </x14:cfRule>
          <x14:cfRule type="expression" priority="39" stopIfTrue="1" id="{A98AA31E-172C-42BA-9A67-9DAF48C76128}">
            <xm:f>$J24='ALM SETTINGS'!$C$4</xm:f>
            <x14:dxf>
              <fill>
                <patternFill>
                  <bgColor rgb="FF5DD5FF"/>
                </patternFill>
              </fill>
            </x14:dxf>
          </x14:cfRule>
          <x14:cfRule type="expression" priority="40" id="{E5A6F622-7271-4494-A023-5172922E54FA}">
            <xm:f>$H24='ALM SETTINGS'!$F$3</xm:f>
            <x14:dxf>
              <fill>
                <patternFill>
                  <bgColor rgb="FFB9FFD9"/>
                </patternFill>
              </fill>
            </x14:dxf>
          </x14:cfRule>
          <xm:sqref>E24</xm:sqref>
        </x14:conditionalFormatting>
        <x14:conditionalFormatting xmlns:xm="http://schemas.microsoft.com/office/excel/2006/main">
          <x14:cfRule type="expression" priority="28" stopIfTrue="1" id="{83902CEA-932F-45B3-BD41-6FAB37CD7C8A}">
            <xm:f>$H88='ALM SETTINGS'!$F$4</xm:f>
            <x14:dxf/>
          </x14:cfRule>
          <x14:cfRule type="expression" priority="29" stopIfTrue="1" id="{BA783860-7828-4E33-BD99-2669EF903E32}">
            <xm:f>$J88='ALM SETTINGS'!$C$7</xm:f>
            <x14:dxf>
              <fill>
                <patternFill>
                  <bgColor rgb="FFFF7C80"/>
                </patternFill>
              </fill>
            </x14:dxf>
          </x14:cfRule>
          <x14:cfRule type="expression" priority="30" stopIfTrue="1" id="{6B340C82-974B-4336-9B9F-98009E55FFFC}">
            <xm:f>$J88='ALM SETTINGS'!$C$6</xm:f>
            <x14:dxf>
              <fill>
                <patternFill>
                  <bgColor rgb="FFFFC000"/>
                </patternFill>
              </fill>
            </x14:dxf>
          </x14:cfRule>
          <x14:cfRule type="expression" priority="31" stopIfTrue="1" id="{3F3EA58A-2EF3-418A-A599-81F60611C0E3}">
            <xm:f>$J88='ALM SETTINGS'!$C$5</xm:f>
            <x14:dxf>
              <fill>
                <patternFill>
                  <bgColor rgb="FFFFFF99"/>
                </patternFill>
              </fill>
            </x14:dxf>
          </x14:cfRule>
          <x14:cfRule type="expression" priority="32" stopIfTrue="1" id="{56249CF8-E86B-439D-A0EF-8C8E819FE961}">
            <xm:f>$J88='ALM SETTINGS'!$C$4</xm:f>
            <x14:dxf>
              <fill>
                <patternFill>
                  <bgColor rgb="FF5DD5FF"/>
                </patternFill>
              </fill>
            </x14:dxf>
          </x14:cfRule>
          <x14:cfRule type="expression" priority="33" id="{2CFF9909-CA72-477F-B894-CB854A785F85}">
            <xm:f>$H88='ALM SETTINGS'!$F$3</xm:f>
            <x14:dxf>
              <fill>
                <patternFill>
                  <bgColor rgb="FFB9FFD9"/>
                </patternFill>
              </fill>
            </x14:dxf>
          </x14:cfRule>
          <xm:sqref>E88 E206 E208 E215:E216 E222:E223</xm:sqref>
        </x14:conditionalFormatting>
        <x14:conditionalFormatting xmlns:xm="http://schemas.microsoft.com/office/excel/2006/main">
          <x14:cfRule type="expression" priority="22" stopIfTrue="1" id="{0F786992-7341-4D96-80A5-0E80D12AE125}">
            <xm:f>$H123='ALM SETTINGS'!$F$4</xm:f>
            <x14:dxf/>
          </x14:cfRule>
          <x14:cfRule type="expression" priority="23" stopIfTrue="1" id="{EFE5BBFB-DFB6-4168-B44D-F3BB2D1E6D0A}">
            <xm:f>$J123='ALM SETTINGS'!$C$7</xm:f>
            <x14:dxf>
              <fill>
                <patternFill>
                  <bgColor rgb="FFFF7C80"/>
                </patternFill>
              </fill>
            </x14:dxf>
          </x14:cfRule>
          <x14:cfRule type="expression" priority="24" stopIfTrue="1" id="{F8DC527B-266D-4B25-821D-07C61B5BE7D7}">
            <xm:f>$J123='ALM SETTINGS'!$C$6</xm:f>
            <x14:dxf>
              <fill>
                <patternFill>
                  <bgColor rgb="FFFFC000"/>
                </patternFill>
              </fill>
            </x14:dxf>
          </x14:cfRule>
          <x14:cfRule type="expression" priority="25" stopIfTrue="1" id="{C42112C4-5717-4C77-84F3-1ECD53F04CEE}">
            <xm:f>$J123='ALM SETTINGS'!$C$5</xm:f>
            <x14:dxf>
              <fill>
                <patternFill>
                  <bgColor rgb="FFFFFF99"/>
                </patternFill>
              </fill>
            </x14:dxf>
          </x14:cfRule>
          <x14:cfRule type="expression" priority="26" stopIfTrue="1" id="{959BA31E-75FF-4347-AE94-F54E18048C2E}">
            <xm:f>$J123='ALM SETTINGS'!$C$4</xm:f>
            <x14:dxf>
              <fill>
                <patternFill>
                  <bgColor rgb="FF5DD5FF"/>
                </patternFill>
              </fill>
            </x14:dxf>
          </x14:cfRule>
          <x14:cfRule type="expression" priority="27" id="{D066DB4E-4D40-4246-98C8-9B0FD92852FF}">
            <xm:f>$H123='ALM SETTINGS'!$F$3</xm:f>
            <x14:dxf>
              <fill>
                <patternFill>
                  <bgColor rgb="FFB9FFD9"/>
                </patternFill>
              </fill>
            </x14:dxf>
          </x14:cfRule>
          <xm:sqref>E123</xm:sqref>
        </x14:conditionalFormatting>
        <x14:conditionalFormatting xmlns:xm="http://schemas.microsoft.com/office/excel/2006/main">
          <x14:cfRule type="expression" priority="15" stopIfTrue="1" id="{89DE11C4-DE6C-4A71-A71D-C45DC00CF323}">
            <xm:f>$H470='ALM SETTINGS'!$F$4</xm:f>
            <x14:dxf/>
          </x14:cfRule>
          <x14:cfRule type="expression" priority="16" stopIfTrue="1" id="{72EB8756-E263-4FB4-94D9-E0E0F9788E0D}">
            <xm:f>$J470='ALM SETTINGS'!$C$7</xm:f>
            <x14:dxf>
              <fill>
                <patternFill>
                  <bgColor rgb="FFFF7C80"/>
                </patternFill>
              </fill>
            </x14:dxf>
          </x14:cfRule>
          <x14:cfRule type="expression" priority="17" stopIfTrue="1" id="{4EB519CC-D1B5-42F5-9A8E-C879D729365C}">
            <xm:f>$J470='ALM SETTINGS'!$C$6</xm:f>
            <x14:dxf>
              <fill>
                <patternFill>
                  <bgColor rgb="FFFFC000"/>
                </patternFill>
              </fill>
            </x14:dxf>
          </x14:cfRule>
          <x14:cfRule type="expression" priority="18" stopIfTrue="1" id="{809D255B-A924-4417-B04B-5544B51E0696}">
            <xm:f>$J470='ALM SETTINGS'!$C$5</xm:f>
            <x14:dxf>
              <fill>
                <patternFill>
                  <bgColor rgb="FFFFFF99"/>
                </patternFill>
              </fill>
            </x14:dxf>
          </x14:cfRule>
          <x14:cfRule type="expression" priority="19" stopIfTrue="1" id="{1491D1BA-1581-4741-8EB3-54D88CF77EFA}">
            <xm:f>$J470='ALM SETTINGS'!$C$4</xm:f>
            <x14:dxf>
              <fill>
                <patternFill>
                  <bgColor rgb="FF5DD5FF"/>
                </patternFill>
              </fill>
            </x14:dxf>
          </x14:cfRule>
          <x14:cfRule type="expression" priority="20" id="{233C59F4-51A5-4453-A02E-EAA7460968AD}">
            <xm:f>$H470='ALM SETTINGS'!$F$3</xm:f>
            <x14:dxf>
              <fill>
                <patternFill>
                  <bgColor rgb="FFB9FFD9"/>
                </patternFill>
              </fill>
            </x14:dxf>
          </x14:cfRule>
          <xm:sqref>E470</xm:sqref>
        </x14:conditionalFormatting>
        <x14:conditionalFormatting xmlns:xm="http://schemas.microsoft.com/office/excel/2006/main">
          <x14:cfRule type="expression" priority="8" stopIfTrue="1" id="{EB2082B8-F590-4ECC-A061-940ACB85620F}">
            <xm:f>$H615='ALM SETTINGS'!$F$4</xm:f>
            <x14:dxf/>
          </x14:cfRule>
          <x14:cfRule type="expression" priority="9" stopIfTrue="1" id="{F6205C1F-4D0B-45F6-809B-BA9F7A877872}">
            <xm:f>$J615='ALM SETTINGS'!$C$7</xm:f>
            <x14:dxf>
              <fill>
                <patternFill>
                  <bgColor rgb="FFFF7C80"/>
                </patternFill>
              </fill>
            </x14:dxf>
          </x14:cfRule>
          <x14:cfRule type="expression" priority="10" stopIfTrue="1" id="{B04F2337-1FD8-4EDA-BB04-382DD2F3FADA}">
            <xm:f>$J615='ALM SETTINGS'!$C$6</xm:f>
            <x14:dxf>
              <fill>
                <patternFill>
                  <bgColor rgb="FFFFC000"/>
                </patternFill>
              </fill>
            </x14:dxf>
          </x14:cfRule>
          <x14:cfRule type="expression" priority="11" stopIfTrue="1" id="{1B38C85B-5AB3-411F-A1C1-1E6111D37176}">
            <xm:f>$J615='ALM SETTINGS'!$C$5</xm:f>
            <x14:dxf>
              <fill>
                <patternFill>
                  <bgColor rgb="FFFFFF99"/>
                </patternFill>
              </fill>
            </x14:dxf>
          </x14:cfRule>
          <x14:cfRule type="expression" priority="12" stopIfTrue="1" id="{2D03D13B-E7AA-461E-BC61-B62EE997DFD6}">
            <xm:f>$J615='ALM SETTINGS'!$C$4</xm:f>
            <x14:dxf>
              <fill>
                <patternFill>
                  <bgColor rgb="FF5DD5FF"/>
                </patternFill>
              </fill>
            </x14:dxf>
          </x14:cfRule>
          <x14:cfRule type="expression" priority="13" id="{1945C119-9ED6-4ADA-B2B9-1B27CFBE3DD2}">
            <xm:f>$H615='ALM SETTINGS'!$F$3</xm:f>
            <x14:dxf>
              <fill>
                <patternFill>
                  <bgColor rgb="FFB9FFD9"/>
                </patternFill>
              </fill>
            </x14:dxf>
          </x14:cfRule>
          <xm:sqref>E615</xm:sqref>
        </x14:conditionalFormatting>
        <x14:conditionalFormatting xmlns:xm="http://schemas.microsoft.com/office/excel/2006/main">
          <x14:cfRule type="expression" priority="1" stopIfTrue="1" id="{4CC7D2AE-A27D-4C54-BBC3-9BF4344EA73B}">
            <xm:f>$H331='ALM SETTINGS'!$F$4</xm:f>
            <x14:dxf/>
          </x14:cfRule>
          <x14:cfRule type="expression" priority="2" stopIfTrue="1" id="{4F8850C6-7247-4130-B460-E56B260D38C7}">
            <xm:f>$J331='ALM SETTINGS'!$C$7</xm:f>
            <x14:dxf>
              <fill>
                <patternFill>
                  <bgColor rgb="FFFF7C80"/>
                </patternFill>
              </fill>
            </x14:dxf>
          </x14:cfRule>
          <x14:cfRule type="expression" priority="3" stopIfTrue="1" id="{47522474-61C4-45BF-BCE1-8F4B5487D918}">
            <xm:f>$J331='ALM SETTINGS'!$C$6</xm:f>
            <x14:dxf>
              <fill>
                <patternFill>
                  <bgColor rgb="FFFFC000"/>
                </patternFill>
              </fill>
            </x14:dxf>
          </x14:cfRule>
          <x14:cfRule type="expression" priority="4" stopIfTrue="1" id="{DB9927E7-D062-4C97-B042-004A69D47FAC}">
            <xm:f>$J331='ALM SETTINGS'!$C$5</xm:f>
            <x14:dxf>
              <fill>
                <patternFill>
                  <bgColor rgb="FFFFFF99"/>
                </patternFill>
              </fill>
            </x14:dxf>
          </x14:cfRule>
          <x14:cfRule type="expression" priority="5" stopIfTrue="1" id="{323E15BB-5BE2-4881-BDE5-53281C6FD93D}">
            <xm:f>$J331='ALM SETTINGS'!$C$4</xm:f>
            <x14:dxf>
              <fill>
                <patternFill>
                  <bgColor rgb="FF5DD5FF"/>
                </patternFill>
              </fill>
            </x14:dxf>
          </x14:cfRule>
          <x14:cfRule type="expression" priority="6" id="{E4FD9E72-8B1C-444E-9F42-1F7321A1329C}">
            <xm:f>$H331='ALM SETTINGS'!$F$3</xm:f>
            <x14:dxf>
              <fill>
                <patternFill>
                  <bgColor rgb="FFB9FFD9"/>
                </patternFill>
              </fill>
            </x14:dxf>
          </x14:cfRule>
          <xm:sqref>E331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24D3D-345F-42CE-AC93-EC71B4ADBE35}">
  <sheetPr codeName="List14">
    <tabColor rgb="FF92D050"/>
  </sheetPr>
  <dimension ref="A5:Y613"/>
  <sheetViews>
    <sheetView tabSelected="1" zoomScale="80" zoomScaleNormal="80" workbookViewId="0">
      <selection activeCell="E17" sqref="E17"/>
    </sheetView>
  </sheetViews>
  <sheetFormatPr defaultRowHeight="15" x14ac:dyDescent="0.25"/>
  <cols>
    <col min="1" max="2" width="9.5703125" customWidth="1"/>
    <col min="3" max="3" width="34.42578125" customWidth="1"/>
    <col min="4" max="5" width="33.5703125" customWidth="1"/>
    <col min="6" max="6" width="44.42578125" bestFit="1" customWidth="1"/>
    <col min="7" max="7" width="33.5703125" customWidth="1"/>
    <col min="8" max="8" width="31" customWidth="1"/>
    <col min="9" max="9" width="15.85546875" customWidth="1"/>
    <col min="10" max="10" width="16.42578125" customWidth="1"/>
    <col min="11" max="11" width="15.140625" customWidth="1"/>
    <col min="18" max="18" width="2.28515625" customWidth="1"/>
    <col min="19" max="19" width="11.7109375" customWidth="1"/>
    <col min="20" max="20" width="28" customWidth="1"/>
    <col min="21" max="21" width="47.5703125" customWidth="1"/>
    <col min="22" max="22" width="23.140625" customWidth="1"/>
    <col min="23" max="23" width="24.140625" customWidth="1"/>
    <col min="25" max="25" width="53" customWidth="1"/>
  </cols>
  <sheetData>
    <row r="5" spans="1:25" x14ac:dyDescent="0.25">
      <c r="A5" t="s">
        <v>36</v>
      </c>
      <c r="B5" t="s">
        <v>66</v>
      </c>
      <c r="C5" t="s">
        <v>527</v>
      </c>
      <c r="D5" t="s">
        <v>528</v>
      </c>
      <c r="E5" t="s">
        <v>69</v>
      </c>
      <c r="F5" t="s">
        <v>70</v>
      </c>
      <c r="G5" t="s">
        <v>71</v>
      </c>
      <c r="H5" t="s">
        <v>72</v>
      </c>
      <c r="I5" t="s">
        <v>73</v>
      </c>
      <c r="J5" t="s">
        <v>8</v>
      </c>
      <c r="K5" t="s">
        <v>74</v>
      </c>
      <c r="S5" s="1" t="s">
        <v>80</v>
      </c>
      <c r="T5" s="1" t="s">
        <v>81</v>
      </c>
      <c r="U5" s="1" t="s">
        <v>82</v>
      </c>
      <c r="V5" s="1" t="s">
        <v>83</v>
      </c>
      <c r="W5" s="1" t="s">
        <v>84</v>
      </c>
      <c r="X5" s="1" t="s">
        <v>85</v>
      </c>
      <c r="Y5" s="1" t="s">
        <v>529</v>
      </c>
    </row>
    <row r="6" spans="1:25" x14ac:dyDescent="0.25">
      <c r="A6">
        <v>0</v>
      </c>
      <c r="B6">
        <v>0</v>
      </c>
      <c r="C6" t="str">
        <f>INDEX(DB_DO_SYS_NAMES[],1,2)</f>
        <v>TUR_FRA_KAP_CROSS</v>
      </c>
      <c r="D6" t="s">
        <v>530</v>
      </c>
      <c r="I6" t="b">
        <v>1</v>
      </c>
      <c r="J6" t="s">
        <v>9</v>
      </c>
      <c r="K6">
        <v>0</v>
      </c>
      <c r="S6" s="3">
        <v>1</v>
      </c>
      <c r="T6" s="3" t="s">
        <v>531</v>
      </c>
      <c r="U6" s="3" t="str">
        <f t="shared" ref="U6:U14" si="0">CONCATENATE("DT_DIGITAL_OUTPUT_",T6)</f>
        <v>DT_DIGITAL_OUTPUT_TUR_FRA_KAP_CROSS</v>
      </c>
      <c r="V6" s="3" t="s">
        <v>531</v>
      </c>
      <c r="W6" s="3" t="s">
        <v>92</v>
      </c>
      <c r="X6" s="1">
        <f>LEN(DB_DO_SYS_NAMES[[#This Row],[HMI SYSTEM NAME]])</f>
        <v>27</v>
      </c>
      <c r="Y6" s="1" t="str">
        <f t="shared" ref="Y6:Y14" si="1">CONCATENATE("DT_SIMULATOR_DIGITAL_INPUTS_",T6)</f>
        <v>DT_SIMULATOR_DIGITAL_INPUTS_TUR_FRA_KAP_CROSS</v>
      </c>
    </row>
    <row r="7" spans="1:25" x14ac:dyDescent="0.25">
      <c r="A7">
        <v>1</v>
      </c>
      <c r="B7">
        <v>1</v>
      </c>
      <c r="C7" t="str">
        <f>INDEX(DB_DO_SYS_NAMES[],1,2)</f>
        <v>TUR_FRA_KAP_CROSS</v>
      </c>
      <c r="D7" t="s">
        <v>6598</v>
      </c>
      <c r="E7" t="s">
        <v>4901</v>
      </c>
      <c r="F7" t="s">
        <v>4965</v>
      </c>
      <c r="S7" s="3">
        <v>2</v>
      </c>
      <c r="T7" s="3" t="s">
        <v>532</v>
      </c>
      <c r="U7" s="3" t="str">
        <f t="shared" si="0"/>
        <v>DT_DIGITAL_OUTPUT_TUR_PELT_DEFLECT</v>
      </c>
      <c r="V7" s="3" t="s">
        <v>532</v>
      </c>
      <c r="W7" s="3" t="s">
        <v>98</v>
      </c>
      <c r="X7" s="1">
        <f>LEN(DB_DO_SYS_NAMES[[#This Row],[HMI SYSTEM NAME]])</f>
        <v>25</v>
      </c>
      <c r="Y7" s="1" t="str">
        <f t="shared" si="1"/>
        <v>DT_SIMULATOR_DIGITAL_INPUTS_TUR_PELT_DEFLECT</v>
      </c>
    </row>
    <row r="8" spans="1:25" x14ac:dyDescent="0.25">
      <c r="A8">
        <v>2</v>
      </c>
      <c r="B8">
        <v>2</v>
      </c>
      <c r="C8" t="str">
        <f>INDEX(DB_DO_SYS_NAMES[],1,2)</f>
        <v>TUR_FRA_KAP_CROSS</v>
      </c>
      <c r="D8" t="s">
        <v>533</v>
      </c>
      <c r="F8" t="s">
        <v>4974</v>
      </c>
      <c r="S8" s="3">
        <v>3</v>
      </c>
      <c r="T8" s="3" t="s">
        <v>534</v>
      </c>
      <c r="U8" s="3" t="str">
        <f t="shared" si="0"/>
        <v>DT_DIGITAL_OUTPUT_TUR_PELT_NOZZLE</v>
      </c>
      <c r="V8" s="3" t="s">
        <v>534</v>
      </c>
      <c r="W8" s="3"/>
      <c r="X8" s="1">
        <f>LEN(DB_DO_SYS_NAMES[[#This Row],[HMI SYSTEM NAME]])</f>
        <v>0</v>
      </c>
      <c r="Y8" s="1" t="str">
        <f t="shared" si="1"/>
        <v>DT_SIMULATOR_DIGITAL_INPUTS_TUR_PELT_NOZZLE</v>
      </c>
    </row>
    <row r="9" spans="1:25" x14ac:dyDescent="0.25">
      <c r="A9">
        <v>3</v>
      </c>
      <c r="B9">
        <v>3</v>
      </c>
      <c r="C9" t="str">
        <f>INDEX(DB_DO_SYS_NAMES[],1,2)</f>
        <v>TUR_FRA_KAP_CROSS</v>
      </c>
      <c r="D9" t="s">
        <v>535</v>
      </c>
      <c r="E9" t="s">
        <v>6808</v>
      </c>
      <c r="F9" t="s">
        <v>5241</v>
      </c>
      <c r="I9" t="b">
        <v>1</v>
      </c>
      <c r="J9" t="s">
        <v>6340</v>
      </c>
      <c r="K9">
        <v>3</v>
      </c>
      <c r="S9" s="3">
        <v>4</v>
      </c>
      <c r="T9" s="3" t="s">
        <v>536</v>
      </c>
      <c r="U9" s="3" t="str">
        <f t="shared" si="0"/>
        <v>DT_DIGITAL_OUTPUT_TUR_OTHER</v>
      </c>
      <c r="V9" s="3" t="s">
        <v>536</v>
      </c>
      <c r="W9" s="3"/>
      <c r="X9" s="1">
        <f>LEN(DB_DO_SYS_NAMES[[#This Row],[HMI SYSTEM NAME]])</f>
        <v>0</v>
      </c>
      <c r="Y9" s="1" t="str">
        <f t="shared" si="1"/>
        <v>DT_SIMULATOR_DIGITAL_INPUTS_TUR_OTHER</v>
      </c>
    </row>
    <row r="10" spans="1:25" x14ac:dyDescent="0.25">
      <c r="A10">
        <v>4</v>
      </c>
      <c r="B10">
        <v>4</v>
      </c>
      <c r="C10" t="str">
        <f>INDEX(DB_DO_SYS_NAMES[],1,2)</f>
        <v>TUR_FRA_KAP_CROSS</v>
      </c>
      <c r="D10" t="s">
        <v>537</v>
      </c>
      <c r="S10" s="3">
        <v>5</v>
      </c>
      <c r="T10" s="3" t="s">
        <v>538</v>
      </c>
      <c r="U10" s="3" t="str">
        <f t="shared" si="0"/>
        <v>DT_DIGITAL_OUTPUT_SUBSYS</v>
      </c>
      <c r="V10" s="3" t="s">
        <v>538</v>
      </c>
      <c r="W10" s="3"/>
      <c r="X10" s="1">
        <f>LEN(DB_DO_SYS_NAMES[[#This Row],[HMI SYSTEM NAME]])</f>
        <v>0</v>
      </c>
      <c r="Y10" s="1" t="str">
        <f t="shared" si="1"/>
        <v>DT_SIMULATOR_DIGITAL_INPUTS_SUBSYS</v>
      </c>
    </row>
    <row r="11" spans="1:25" x14ac:dyDescent="0.25">
      <c r="A11">
        <v>5</v>
      </c>
      <c r="B11">
        <v>5</v>
      </c>
      <c r="C11" t="str">
        <f>INDEX(DB_DO_SYS_NAMES[],1,2)</f>
        <v>TUR_FRA_KAP_CROSS</v>
      </c>
      <c r="D11" t="s">
        <v>539</v>
      </c>
      <c r="S11" s="3">
        <v>6</v>
      </c>
      <c r="T11" s="3" t="s">
        <v>540</v>
      </c>
      <c r="U11" s="3" t="str">
        <f t="shared" si="0"/>
        <v>DT_DIGITAL_OUTPUT_CTRL_SYNC_EXC</v>
      </c>
      <c r="V11" s="3" t="s">
        <v>540</v>
      </c>
      <c r="W11" s="3"/>
      <c r="X11" s="1">
        <f>LEN(DB_DO_SYS_NAMES[[#This Row],[HMI SYSTEM NAME]])</f>
        <v>0</v>
      </c>
      <c r="Y11" s="1" t="str">
        <f t="shared" si="1"/>
        <v>DT_SIMULATOR_DIGITAL_INPUTS_CTRL_SYNC_EXC</v>
      </c>
    </row>
    <row r="12" spans="1:25" x14ac:dyDescent="0.25">
      <c r="A12">
        <v>6</v>
      </c>
      <c r="B12">
        <v>6</v>
      </c>
      <c r="C12" t="str">
        <f>INDEX(DB_DO_SYS_NAMES[],1,2)</f>
        <v>TUR_FRA_KAP_CROSS</v>
      </c>
      <c r="D12" t="s">
        <v>541</v>
      </c>
      <c r="S12" s="3">
        <v>7</v>
      </c>
      <c r="T12" s="3" t="s">
        <v>542</v>
      </c>
      <c r="U12" s="3" t="str">
        <f t="shared" si="0"/>
        <v>DT_DIGITAL_OUTPUT_WATERWAY_INTAKE</v>
      </c>
      <c r="V12" s="3" t="s">
        <v>542</v>
      </c>
      <c r="W12" s="3"/>
      <c r="X12" s="1">
        <f>LEN(DB_DO_SYS_NAMES[[#This Row],[HMI SYSTEM NAME]])</f>
        <v>0</v>
      </c>
      <c r="Y12" s="1" t="str">
        <f t="shared" si="1"/>
        <v>DT_SIMULATOR_DIGITAL_INPUTS_WATERWAY_INTAKE</v>
      </c>
    </row>
    <row r="13" spans="1:25" x14ac:dyDescent="0.25">
      <c r="A13">
        <v>7</v>
      </c>
      <c r="B13">
        <v>7</v>
      </c>
      <c r="C13" t="str">
        <f>INDEX(DB_DO_SYS_NAMES[],1,2)</f>
        <v>TUR_FRA_KAP_CROSS</v>
      </c>
      <c r="D13" t="s">
        <v>543</v>
      </c>
      <c r="I13" t="b">
        <v>1</v>
      </c>
      <c r="J13" t="s">
        <v>6340</v>
      </c>
      <c r="K13">
        <v>15</v>
      </c>
      <c r="S13" s="3">
        <v>8</v>
      </c>
      <c r="T13" t="s">
        <v>544</v>
      </c>
      <c r="U13" s="3" t="str">
        <f t="shared" si="0"/>
        <v>DT_DIGITAL_OUTPUT_CUBIC_AND_SIGNAL</v>
      </c>
      <c r="V13" s="3" t="s">
        <v>544</v>
      </c>
      <c r="W13" s="3"/>
      <c r="X13" s="1">
        <f>LEN(DB_DO_SYS_NAMES[[#This Row],[HMI SYSTEM NAME]])</f>
        <v>0</v>
      </c>
      <c r="Y13" s="1" t="str">
        <f t="shared" si="1"/>
        <v>DT_SIMULATOR_DIGITAL_INPUTS_CUBIC_AND_SIGNAL</v>
      </c>
    </row>
    <row r="14" spans="1:25" x14ac:dyDescent="0.25">
      <c r="A14">
        <v>8</v>
      </c>
      <c r="B14">
        <v>8</v>
      </c>
      <c r="C14" t="str">
        <f>INDEX(DB_DO_SYS_NAMES[],1,2)</f>
        <v>TUR_FRA_KAP_CROSS</v>
      </c>
      <c r="D14" t="s">
        <v>545</v>
      </c>
      <c r="I14" t="b">
        <v>1</v>
      </c>
      <c r="J14" t="s">
        <v>6504</v>
      </c>
      <c r="K14">
        <v>0</v>
      </c>
      <c r="S14" s="3">
        <v>9</v>
      </c>
      <c r="T14" s="3" t="s">
        <v>546</v>
      </c>
      <c r="U14" s="3" t="str">
        <f t="shared" si="0"/>
        <v>DT_DIGITAL_OUTPUT_SN</v>
      </c>
      <c r="V14" s="3" t="s">
        <v>546</v>
      </c>
      <c r="W14" s="3"/>
      <c r="X14" s="1">
        <f>LEN(DB_DO_SYS_NAMES[[#This Row],[HMI SYSTEM NAME]])</f>
        <v>0</v>
      </c>
      <c r="Y14" s="1" t="str">
        <f t="shared" si="1"/>
        <v>DT_SIMULATOR_DIGITAL_INPUTS_SN</v>
      </c>
    </row>
    <row r="15" spans="1:25" x14ac:dyDescent="0.25">
      <c r="A15">
        <v>9</v>
      </c>
      <c r="B15">
        <v>9</v>
      </c>
      <c r="C15" t="str">
        <f>INDEX(DB_DO_SYS_NAMES[],1,2)</f>
        <v>TUR_FRA_KAP_CROSS</v>
      </c>
      <c r="D15" t="s">
        <v>547</v>
      </c>
      <c r="S15" s="1"/>
      <c r="T15" s="1"/>
      <c r="U15" s="1"/>
      <c r="V15" s="1"/>
      <c r="W15" s="1"/>
      <c r="X15" s="1"/>
    </row>
    <row r="16" spans="1:25" x14ac:dyDescent="0.25">
      <c r="A16">
        <v>10</v>
      </c>
      <c r="B16">
        <v>10</v>
      </c>
      <c r="C16" t="str">
        <f>INDEX(DB_DO_SYS_NAMES[],1,2)</f>
        <v>TUR_FRA_KAP_CROSS</v>
      </c>
      <c r="D16" t="s">
        <v>548</v>
      </c>
      <c r="S16" s="1"/>
      <c r="T16" s="1"/>
      <c r="U16" s="1"/>
      <c r="V16" s="1"/>
      <c r="W16" s="1"/>
      <c r="X16" s="1"/>
    </row>
    <row r="17" spans="1:24" x14ac:dyDescent="0.25">
      <c r="A17">
        <v>11</v>
      </c>
      <c r="B17">
        <v>11</v>
      </c>
      <c r="C17" t="str">
        <f>INDEX(DB_DO_SYS_NAMES[],1,2)</f>
        <v>TUR_FRA_KAP_CROSS</v>
      </c>
      <c r="D17" t="s">
        <v>549</v>
      </c>
      <c r="S17" s="1"/>
      <c r="T17" s="1"/>
      <c r="U17" s="1"/>
      <c r="V17" s="1"/>
      <c r="W17" s="1"/>
      <c r="X17" s="1"/>
    </row>
    <row r="18" spans="1:24" x14ac:dyDescent="0.25">
      <c r="A18">
        <v>12</v>
      </c>
      <c r="B18">
        <v>12</v>
      </c>
      <c r="C18" t="str">
        <f>INDEX(DB_DO_SYS_NAMES[],1,2)</f>
        <v>TUR_FRA_KAP_CROSS</v>
      </c>
      <c r="D18" t="s">
        <v>550</v>
      </c>
      <c r="S18" s="1"/>
      <c r="T18" s="1"/>
      <c r="U18" s="1"/>
      <c r="V18" s="1"/>
      <c r="W18" s="1"/>
      <c r="X18" s="1"/>
    </row>
    <row r="19" spans="1:24" x14ac:dyDescent="0.25">
      <c r="A19">
        <v>13</v>
      </c>
      <c r="B19">
        <v>13</v>
      </c>
      <c r="C19" t="str">
        <f>INDEX(DB_DO_SYS_NAMES[],1,2)</f>
        <v>TUR_FRA_KAP_CROSS</v>
      </c>
      <c r="D19" t="s">
        <v>551</v>
      </c>
      <c r="S19" s="1"/>
      <c r="T19" s="1"/>
      <c r="U19" s="1"/>
      <c r="V19" s="1"/>
      <c r="W19" s="1"/>
      <c r="X19" s="1"/>
    </row>
    <row r="20" spans="1:24" x14ac:dyDescent="0.25">
      <c r="A20">
        <v>14</v>
      </c>
      <c r="B20">
        <v>14</v>
      </c>
      <c r="C20" t="str">
        <f>INDEX(DB_DO_SYS_NAMES[],1,2)</f>
        <v>TUR_FRA_KAP_CROSS</v>
      </c>
      <c r="D20" t="s">
        <v>552</v>
      </c>
      <c r="S20" s="1"/>
      <c r="T20" s="1"/>
      <c r="U20" s="1"/>
      <c r="V20" s="1"/>
      <c r="W20" s="1"/>
      <c r="X20" s="1"/>
    </row>
    <row r="21" spans="1:24" x14ac:dyDescent="0.25">
      <c r="A21">
        <v>15</v>
      </c>
      <c r="B21">
        <v>15</v>
      </c>
      <c r="C21" t="str">
        <f>INDEX(DB_DO_SYS_NAMES[],1,2)</f>
        <v>TUR_FRA_KAP_CROSS</v>
      </c>
      <c r="D21" t="s">
        <v>553</v>
      </c>
      <c r="S21" s="1"/>
      <c r="T21" s="1"/>
      <c r="U21" s="1"/>
      <c r="V21" s="1"/>
      <c r="W21" s="1"/>
      <c r="X21" s="1"/>
    </row>
    <row r="22" spans="1:24" x14ac:dyDescent="0.25">
      <c r="A22">
        <v>16</v>
      </c>
      <c r="B22">
        <v>16</v>
      </c>
      <c r="C22" t="str">
        <f>INDEX(DB_DO_SYS_NAMES[],1,2)</f>
        <v>TUR_FRA_KAP_CROSS</v>
      </c>
      <c r="D22" t="s">
        <v>554</v>
      </c>
      <c r="S22" s="1"/>
      <c r="T22" s="1"/>
      <c r="U22" s="1"/>
      <c r="V22" s="1"/>
      <c r="W22" s="1"/>
      <c r="X22" s="1"/>
    </row>
    <row r="23" spans="1:24" x14ac:dyDescent="0.25">
      <c r="A23">
        <v>17</v>
      </c>
      <c r="B23">
        <v>17</v>
      </c>
      <c r="C23" t="str">
        <f>INDEX(DB_DO_SYS_NAMES[],1,2)</f>
        <v>TUR_FRA_KAP_CROSS</v>
      </c>
      <c r="D23" t="s">
        <v>555</v>
      </c>
      <c r="S23" s="1"/>
      <c r="T23" s="1"/>
      <c r="U23" s="1"/>
      <c r="V23" s="1"/>
      <c r="W23" s="1"/>
      <c r="X23" s="1"/>
    </row>
    <row r="24" spans="1:24" x14ac:dyDescent="0.25">
      <c r="A24">
        <v>18</v>
      </c>
      <c r="B24">
        <v>18</v>
      </c>
      <c r="C24" t="str">
        <f>INDEX(DB_DO_SYS_NAMES[],1,2)</f>
        <v>TUR_FRA_KAP_CROSS</v>
      </c>
      <c r="D24" t="s">
        <v>556</v>
      </c>
      <c r="S24" s="1"/>
      <c r="T24" s="1"/>
      <c r="U24" s="1"/>
      <c r="V24" s="1"/>
      <c r="W24" s="1"/>
      <c r="X24" s="1"/>
    </row>
    <row r="25" spans="1:24" x14ac:dyDescent="0.25">
      <c r="A25">
        <v>19</v>
      </c>
      <c r="B25">
        <v>19</v>
      </c>
      <c r="C25" t="str">
        <f>INDEX(DB_DO_SYS_NAMES[],1,2)</f>
        <v>TUR_FRA_KAP_CROSS</v>
      </c>
      <c r="D25" t="s">
        <v>557</v>
      </c>
      <c r="T25" s="1"/>
    </row>
    <row r="26" spans="1:24" x14ac:dyDescent="0.25">
      <c r="A26">
        <v>20</v>
      </c>
      <c r="B26">
        <v>20</v>
      </c>
      <c r="C26" t="str">
        <f>INDEX(DB_DO_SYS_NAMES[],1,2)</f>
        <v>TUR_FRA_KAP_CROSS</v>
      </c>
      <c r="D26" t="s">
        <v>558</v>
      </c>
      <c r="T26" s="1"/>
    </row>
    <row r="27" spans="1:24" x14ac:dyDescent="0.25">
      <c r="A27">
        <v>21</v>
      </c>
      <c r="B27">
        <v>21</v>
      </c>
      <c r="C27" t="str">
        <f>INDEX(DB_DO_SYS_NAMES[],1,2)</f>
        <v>TUR_FRA_KAP_CROSS</v>
      </c>
      <c r="D27" t="s">
        <v>559</v>
      </c>
      <c r="T27" s="1"/>
    </row>
    <row r="28" spans="1:24" x14ac:dyDescent="0.25">
      <c r="A28">
        <v>22</v>
      </c>
      <c r="B28">
        <v>22</v>
      </c>
      <c r="C28" t="str">
        <f>INDEX(DB_DO_SYS_NAMES[],1,2)</f>
        <v>TUR_FRA_KAP_CROSS</v>
      </c>
      <c r="D28" t="s">
        <v>560</v>
      </c>
      <c r="T28" s="1"/>
    </row>
    <row r="29" spans="1:24" x14ac:dyDescent="0.25">
      <c r="A29">
        <v>23</v>
      </c>
      <c r="B29">
        <v>23</v>
      </c>
      <c r="C29" t="str">
        <f>INDEX(DB_DO_SYS_NAMES[],1,2)</f>
        <v>TUR_FRA_KAP_CROSS</v>
      </c>
      <c r="D29" t="s">
        <v>561</v>
      </c>
      <c r="T29" s="1"/>
    </row>
    <row r="30" spans="1:24" x14ac:dyDescent="0.25">
      <c r="A30">
        <v>24</v>
      </c>
      <c r="B30">
        <v>24</v>
      </c>
      <c r="C30" t="str">
        <f>INDEX(DB_DO_SYS_NAMES[],1,2)</f>
        <v>TUR_FRA_KAP_CROSS</v>
      </c>
      <c r="D30" t="s">
        <v>562</v>
      </c>
      <c r="T30" s="1"/>
    </row>
    <row r="31" spans="1:24" x14ac:dyDescent="0.25">
      <c r="A31">
        <v>25</v>
      </c>
      <c r="B31">
        <v>25</v>
      </c>
      <c r="C31" t="str">
        <f>INDEX(DB_DO_SYS_NAMES[],1,2)</f>
        <v>TUR_FRA_KAP_CROSS</v>
      </c>
      <c r="D31" t="s">
        <v>6597</v>
      </c>
      <c r="E31" t="s">
        <v>4905</v>
      </c>
      <c r="F31" t="s">
        <v>4979</v>
      </c>
      <c r="T31" s="1"/>
    </row>
    <row r="32" spans="1:24" x14ac:dyDescent="0.25">
      <c r="A32">
        <v>26</v>
      </c>
      <c r="B32">
        <v>26</v>
      </c>
      <c r="C32" t="str">
        <f>INDEX(DB_DO_SYS_NAMES[],1,2)</f>
        <v>TUR_FRA_KAP_CROSS</v>
      </c>
      <c r="D32" t="s">
        <v>6599</v>
      </c>
      <c r="F32" t="s">
        <v>4971</v>
      </c>
      <c r="T32" s="1"/>
    </row>
    <row r="33" spans="1:20" x14ac:dyDescent="0.25">
      <c r="A33">
        <v>27</v>
      </c>
      <c r="B33">
        <v>27</v>
      </c>
      <c r="C33" t="str">
        <f>INDEX(DB_DO_SYS_NAMES[],1,2)</f>
        <v>TUR_FRA_KAP_CROSS</v>
      </c>
      <c r="D33" t="s">
        <v>564</v>
      </c>
      <c r="T33" s="1"/>
    </row>
    <row r="34" spans="1:20" x14ac:dyDescent="0.25">
      <c r="A34">
        <v>28</v>
      </c>
      <c r="B34">
        <v>28</v>
      </c>
      <c r="C34" t="str">
        <f>INDEX(DB_DO_SYS_NAMES[],1,2)</f>
        <v>TUR_FRA_KAP_CROSS</v>
      </c>
      <c r="D34" t="s">
        <v>302</v>
      </c>
      <c r="T34" s="1"/>
    </row>
    <row r="35" spans="1:20" x14ac:dyDescent="0.25">
      <c r="A35">
        <v>29</v>
      </c>
      <c r="B35">
        <v>29</v>
      </c>
      <c r="C35" t="str">
        <f>INDEX(DB_DO_SYS_NAMES[],1,2)</f>
        <v>TUR_FRA_KAP_CROSS</v>
      </c>
      <c r="D35" t="s">
        <v>303</v>
      </c>
    </row>
    <row r="36" spans="1:20" x14ac:dyDescent="0.25">
      <c r="A36">
        <v>30</v>
      </c>
      <c r="B36">
        <v>30</v>
      </c>
      <c r="C36" t="str">
        <f>INDEX(DB_DO_SYS_NAMES[],1,2)</f>
        <v>TUR_FRA_KAP_CROSS</v>
      </c>
      <c r="D36" t="s">
        <v>304</v>
      </c>
    </row>
    <row r="37" spans="1:20" x14ac:dyDescent="0.25">
      <c r="A37">
        <v>31</v>
      </c>
      <c r="B37">
        <v>31</v>
      </c>
      <c r="C37" t="str">
        <f>INDEX(DB_DO_SYS_NAMES[],1,2)</f>
        <v>TUR_FRA_KAP_CROSS</v>
      </c>
      <c r="D37" t="s">
        <v>305</v>
      </c>
    </row>
    <row r="38" spans="1:20" x14ac:dyDescent="0.25">
      <c r="A38">
        <v>32</v>
      </c>
      <c r="B38">
        <v>0</v>
      </c>
      <c r="C38" t="str">
        <f>INDEX(DB_DO_SYS_NAMES[],2,2)</f>
        <v>TUR_PELT_DEFLECT</v>
      </c>
      <c r="D38" t="s">
        <v>565</v>
      </c>
      <c r="F38" t="s">
        <v>4951</v>
      </c>
    </row>
    <row r="39" spans="1:20" x14ac:dyDescent="0.25">
      <c r="A39">
        <v>33</v>
      </c>
      <c r="B39">
        <v>1</v>
      </c>
      <c r="C39" t="str">
        <f>INDEX(DB_DO_SYS_NAMES[],2,2)</f>
        <v>TUR_PELT_DEFLECT</v>
      </c>
      <c r="D39" t="s">
        <v>566</v>
      </c>
      <c r="F39" t="s">
        <v>4952</v>
      </c>
    </row>
    <row r="40" spans="1:20" x14ac:dyDescent="0.25">
      <c r="A40">
        <v>34</v>
      </c>
      <c r="B40">
        <v>2</v>
      </c>
      <c r="C40" t="str">
        <f>INDEX(DB_DO_SYS_NAMES[],2,2)</f>
        <v>TUR_PELT_DEFLECT</v>
      </c>
      <c r="D40" t="s">
        <v>567</v>
      </c>
    </row>
    <row r="41" spans="1:20" x14ac:dyDescent="0.25">
      <c r="A41">
        <v>35</v>
      </c>
      <c r="B41">
        <v>3</v>
      </c>
      <c r="C41" t="str">
        <f>INDEX(DB_DO_SYS_NAMES[],2,2)</f>
        <v>TUR_PELT_DEFLECT</v>
      </c>
      <c r="D41" t="s">
        <v>568</v>
      </c>
    </row>
    <row r="42" spans="1:20" x14ac:dyDescent="0.25">
      <c r="A42">
        <v>36</v>
      </c>
      <c r="B42">
        <v>4</v>
      </c>
      <c r="C42" t="str">
        <f>INDEX(DB_DO_SYS_NAMES[],2,2)</f>
        <v>TUR_PELT_DEFLECT</v>
      </c>
      <c r="D42" t="s">
        <v>569</v>
      </c>
    </row>
    <row r="43" spans="1:20" x14ac:dyDescent="0.25">
      <c r="A43">
        <v>37</v>
      </c>
      <c r="B43">
        <v>5</v>
      </c>
      <c r="C43" t="str">
        <f>INDEX(DB_DO_SYS_NAMES[],2,2)</f>
        <v>TUR_PELT_DEFLECT</v>
      </c>
      <c r="D43" t="s">
        <v>570</v>
      </c>
    </row>
    <row r="44" spans="1:20" x14ac:dyDescent="0.25">
      <c r="A44">
        <v>38</v>
      </c>
      <c r="B44">
        <v>6</v>
      </c>
      <c r="C44" t="str">
        <f>INDEX(DB_DO_SYS_NAMES[],2,2)</f>
        <v>TUR_PELT_DEFLECT</v>
      </c>
      <c r="D44" t="s">
        <v>571</v>
      </c>
    </row>
    <row r="45" spans="1:20" x14ac:dyDescent="0.25">
      <c r="A45">
        <v>39</v>
      </c>
      <c r="B45">
        <v>7</v>
      </c>
      <c r="C45" t="str">
        <f>INDEX(DB_DO_SYS_NAMES[],2,2)</f>
        <v>TUR_PELT_DEFLECT</v>
      </c>
      <c r="D45" t="s">
        <v>572</v>
      </c>
    </row>
    <row r="46" spans="1:20" x14ac:dyDescent="0.25">
      <c r="A46">
        <v>40</v>
      </c>
      <c r="B46">
        <v>8</v>
      </c>
      <c r="C46" t="str">
        <f>INDEX(DB_DO_SYS_NAMES[],2,2)</f>
        <v>TUR_PELT_DEFLECT</v>
      </c>
      <c r="D46" t="s">
        <v>573</v>
      </c>
    </row>
    <row r="47" spans="1:20" x14ac:dyDescent="0.25">
      <c r="A47">
        <v>41</v>
      </c>
      <c r="B47">
        <v>9</v>
      </c>
      <c r="C47" t="str">
        <f>INDEX(DB_DO_SYS_NAMES[],2,2)</f>
        <v>TUR_PELT_DEFLECT</v>
      </c>
      <c r="D47" t="s">
        <v>574</v>
      </c>
    </row>
    <row r="48" spans="1:20" x14ac:dyDescent="0.25">
      <c r="A48">
        <v>42</v>
      </c>
      <c r="B48">
        <v>10</v>
      </c>
      <c r="C48" t="str">
        <f>INDEX(DB_DO_SYS_NAMES[],2,2)</f>
        <v>TUR_PELT_DEFLECT</v>
      </c>
      <c r="D48" t="s">
        <v>575</v>
      </c>
    </row>
    <row r="49" spans="1:4" x14ac:dyDescent="0.25">
      <c r="A49">
        <v>43</v>
      </c>
      <c r="B49">
        <v>11</v>
      </c>
      <c r="C49" t="str">
        <f>INDEX(DB_DO_SYS_NAMES[],2,2)</f>
        <v>TUR_PELT_DEFLECT</v>
      </c>
      <c r="D49" t="s">
        <v>576</v>
      </c>
    </row>
    <row r="50" spans="1:4" x14ac:dyDescent="0.25">
      <c r="A50">
        <v>44</v>
      </c>
      <c r="B50">
        <v>12</v>
      </c>
      <c r="C50" t="str">
        <f>INDEX(DB_DO_SYS_NAMES[],2,2)</f>
        <v>TUR_PELT_DEFLECT</v>
      </c>
      <c r="D50" t="s">
        <v>577</v>
      </c>
    </row>
    <row r="51" spans="1:4" x14ac:dyDescent="0.25">
      <c r="A51">
        <v>45</v>
      </c>
      <c r="B51">
        <v>13</v>
      </c>
      <c r="C51" t="str">
        <f>INDEX(DB_DO_SYS_NAMES[],2,2)</f>
        <v>TUR_PELT_DEFLECT</v>
      </c>
      <c r="D51" t="s">
        <v>578</v>
      </c>
    </row>
    <row r="52" spans="1:4" x14ac:dyDescent="0.25">
      <c r="A52">
        <v>46</v>
      </c>
      <c r="B52">
        <v>14</v>
      </c>
      <c r="C52" t="str">
        <f>INDEX(DB_DO_SYS_NAMES[],2,2)</f>
        <v>TUR_PELT_DEFLECT</v>
      </c>
      <c r="D52" t="s">
        <v>579</v>
      </c>
    </row>
    <row r="53" spans="1:4" x14ac:dyDescent="0.25">
      <c r="A53">
        <v>47</v>
      </c>
      <c r="B53">
        <v>15</v>
      </c>
      <c r="C53" t="str">
        <f>INDEX(DB_DO_SYS_NAMES[],2,2)</f>
        <v>TUR_PELT_DEFLECT</v>
      </c>
      <c r="D53" t="s">
        <v>580</v>
      </c>
    </row>
    <row r="54" spans="1:4" x14ac:dyDescent="0.25">
      <c r="A54">
        <v>48</v>
      </c>
      <c r="B54">
        <v>16</v>
      </c>
      <c r="C54" t="str">
        <f>INDEX(DB_DO_SYS_NAMES[],2,2)</f>
        <v>TUR_PELT_DEFLECT</v>
      </c>
      <c r="D54" t="s">
        <v>581</v>
      </c>
    </row>
    <row r="55" spans="1:4" x14ac:dyDescent="0.25">
      <c r="A55">
        <v>49</v>
      </c>
      <c r="B55">
        <v>17</v>
      </c>
      <c r="C55" t="str">
        <f>INDEX(DB_DO_SYS_NAMES[],2,2)</f>
        <v>TUR_PELT_DEFLECT</v>
      </c>
      <c r="D55" t="s">
        <v>582</v>
      </c>
    </row>
    <row r="56" spans="1:4" x14ac:dyDescent="0.25">
      <c r="A56">
        <v>50</v>
      </c>
      <c r="B56">
        <v>18</v>
      </c>
      <c r="C56" t="str">
        <f>INDEX(DB_DO_SYS_NAMES[],2,2)</f>
        <v>TUR_PELT_DEFLECT</v>
      </c>
      <c r="D56" t="s">
        <v>583</v>
      </c>
    </row>
    <row r="57" spans="1:4" x14ac:dyDescent="0.25">
      <c r="A57">
        <v>51</v>
      </c>
      <c r="B57">
        <v>19</v>
      </c>
      <c r="C57" t="str">
        <f>INDEX(DB_DO_SYS_NAMES[],2,2)</f>
        <v>TUR_PELT_DEFLECT</v>
      </c>
      <c r="D57" t="s">
        <v>584</v>
      </c>
    </row>
    <row r="58" spans="1:4" x14ac:dyDescent="0.25">
      <c r="A58">
        <v>52</v>
      </c>
      <c r="B58">
        <v>20</v>
      </c>
      <c r="C58" t="str">
        <f>INDEX(DB_DO_SYS_NAMES[],2,2)</f>
        <v>TUR_PELT_DEFLECT</v>
      </c>
      <c r="D58" t="s">
        <v>585</v>
      </c>
    </row>
    <row r="59" spans="1:4" x14ac:dyDescent="0.25">
      <c r="A59">
        <v>53</v>
      </c>
      <c r="B59">
        <v>21</v>
      </c>
      <c r="C59" t="str">
        <f>INDEX(DB_DO_SYS_NAMES[],2,2)</f>
        <v>TUR_PELT_DEFLECT</v>
      </c>
      <c r="D59" t="s">
        <v>586</v>
      </c>
    </row>
    <row r="60" spans="1:4" x14ac:dyDescent="0.25">
      <c r="A60">
        <v>54</v>
      </c>
      <c r="B60">
        <v>22</v>
      </c>
      <c r="C60" t="str">
        <f>INDEX(DB_DO_SYS_NAMES[],2,2)</f>
        <v>TUR_PELT_DEFLECT</v>
      </c>
      <c r="D60" t="s">
        <v>587</v>
      </c>
    </row>
    <row r="61" spans="1:4" x14ac:dyDescent="0.25">
      <c r="A61">
        <v>55</v>
      </c>
      <c r="B61">
        <v>23</v>
      </c>
      <c r="C61" t="str">
        <f>INDEX(DB_DO_SYS_NAMES[],2,2)</f>
        <v>TUR_PELT_DEFLECT</v>
      </c>
      <c r="D61" t="s">
        <v>588</v>
      </c>
    </row>
    <row r="62" spans="1:4" x14ac:dyDescent="0.25">
      <c r="A62">
        <v>56</v>
      </c>
      <c r="B62">
        <v>24</v>
      </c>
      <c r="C62" t="str">
        <f>INDEX(DB_DO_SYS_NAMES[],2,2)</f>
        <v>TUR_PELT_DEFLECT</v>
      </c>
      <c r="D62" t="s">
        <v>589</v>
      </c>
    </row>
    <row r="63" spans="1:4" x14ac:dyDescent="0.25">
      <c r="A63">
        <v>57</v>
      </c>
      <c r="B63">
        <v>25</v>
      </c>
      <c r="C63" t="str">
        <f>INDEX(DB_DO_SYS_NAMES[],2,2)</f>
        <v>TUR_PELT_DEFLECT</v>
      </c>
      <c r="D63" t="s">
        <v>590</v>
      </c>
    </row>
    <row r="64" spans="1:4" x14ac:dyDescent="0.25">
      <c r="A64">
        <v>58</v>
      </c>
      <c r="B64">
        <v>26</v>
      </c>
      <c r="C64" t="str">
        <f>INDEX(DB_DO_SYS_NAMES[],2,2)</f>
        <v>TUR_PELT_DEFLECT</v>
      </c>
      <c r="D64" t="s">
        <v>591</v>
      </c>
    </row>
    <row r="65" spans="1:6" x14ac:dyDescent="0.25">
      <c r="A65">
        <v>59</v>
      </c>
      <c r="B65">
        <v>27</v>
      </c>
      <c r="C65" t="str">
        <f>INDEX(DB_DO_SYS_NAMES[],2,2)</f>
        <v>TUR_PELT_DEFLECT</v>
      </c>
      <c r="D65" t="s">
        <v>592</v>
      </c>
    </row>
    <row r="66" spans="1:6" x14ac:dyDescent="0.25">
      <c r="A66">
        <v>60</v>
      </c>
      <c r="B66">
        <v>28</v>
      </c>
      <c r="C66" t="str">
        <f>INDEX(DB_DO_SYS_NAMES[],2,2)</f>
        <v>TUR_PELT_DEFLECT</v>
      </c>
      <c r="D66" t="s">
        <v>593</v>
      </c>
    </row>
    <row r="67" spans="1:6" x14ac:dyDescent="0.25">
      <c r="A67">
        <v>61</v>
      </c>
      <c r="B67">
        <v>29</v>
      </c>
      <c r="C67" t="str">
        <f>INDEX(DB_DO_SYS_NAMES[],2,2)</f>
        <v>TUR_PELT_DEFLECT</v>
      </c>
      <c r="D67" t="s">
        <v>594</v>
      </c>
    </row>
    <row r="68" spans="1:6" x14ac:dyDescent="0.25">
      <c r="A68">
        <v>62</v>
      </c>
      <c r="B68">
        <v>30</v>
      </c>
      <c r="C68" t="str">
        <f>INDEX(DB_DO_SYS_NAMES[],2,2)</f>
        <v>TUR_PELT_DEFLECT</v>
      </c>
      <c r="D68" t="s">
        <v>595</v>
      </c>
    </row>
    <row r="69" spans="1:6" x14ac:dyDescent="0.25">
      <c r="A69">
        <v>63</v>
      </c>
      <c r="B69">
        <v>31</v>
      </c>
      <c r="C69" t="str">
        <f>INDEX(DB_DO_SYS_NAMES[],2,2)</f>
        <v>TUR_PELT_DEFLECT</v>
      </c>
      <c r="D69" t="s">
        <v>596</v>
      </c>
    </row>
    <row r="70" spans="1:6" x14ac:dyDescent="0.25">
      <c r="A70">
        <v>64</v>
      </c>
      <c r="B70">
        <v>0</v>
      </c>
      <c r="C70" t="str">
        <f>INDEX(DB_DO_SYS_NAMES[],3,2)</f>
        <v>TUR_PELT_NOZZLE</v>
      </c>
      <c r="D70" t="s">
        <v>597</v>
      </c>
    </row>
    <row r="71" spans="1:6" x14ac:dyDescent="0.25">
      <c r="A71">
        <v>65</v>
      </c>
      <c r="B71">
        <v>1</v>
      </c>
      <c r="C71" t="str">
        <f>INDEX(DB_DO_SYS_NAMES[],3,2)</f>
        <v>TUR_PELT_NOZZLE</v>
      </c>
      <c r="D71" t="s">
        <v>598</v>
      </c>
    </row>
    <row r="72" spans="1:6" x14ac:dyDescent="0.25">
      <c r="A72">
        <v>66</v>
      </c>
      <c r="B72">
        <v>2</v>
      </c>
      <c r="C72" t="str">
        <f>INDEX(DB_DO_SYS_NAMES[],3,2)</f>
        <v>TUR_PELT_NOZZLE</v>
      </c>
      <c r="D72" t="s">
        <v>599</v>
      </c>
      <c r="F72" t="s">
        <v>4953</v>
      </c>
    </row>
    <row r="73" spans="1:6" x14ac:dyDescent="0.25">
      <c r="A73">
        <v>67</v>
      </c>
      <c r="B73">
        <v>3</v>
      </c>
      <c r="C73" t="str">
        <f>INDEX(DB_DO_SYS_NAMES[],3,2)</f>
        <v>TUR_PELT_NOZZLE</v>
      </c>
      <c r="D73" t="s">
        <v>600</v>
      </c>
      <c r="F73" t="s">
        <v>4954</v>
      </c>
    </row>
    <row r="74" spans="1:6" x14ac:dyDescent="0.25">
      <c r="A74">
        <v>68</v>
      </c>
      <c r="B74">
        <v>4</v>
      </c>
      <c r="C74" t="str">
        <f>INDEX(DB_DO_SYS_NAMES[],3,2)</f>
        <v>TUR_PELT_NOZZLE</v>
      </c>
      <c r="D74" t="s">
        <v>601</v>
      </c>
    </row>
    <row r="75" spans="1:6" x14ac:dyDescent="0.25">
      <c r="A75">
        <v>69</v>
      </c>
      <c r="B75">
        <v>5</v>
      </c>
      <c r="C75" t="str">
        <f>INDEX(DB_DO_SYS_NAMES[],3,2)</f>
        <v>TUR_PELT_NOZZLE</v>
      </c>
      <c r="D75" t="s">
        <v>602</v>
      </c>
    </row>
    <row r="76" spans="1:6" x14ac:dyDescent="0.25">
      <c r="A76">
        <v>70</v>
      </c>
      <c r="B76">
        <v>6</v>
      </c>
      <c r="C76" t="str">
        <f>INDEX(DB_DO_SYS_NAMES[],3,2)</f>
        <v>TUR_PELT_NOZZLE</v>
      </c>
      <c r="D76" t="s">
        <v>603</v>
      </c>
    </row>
    <row r="77" spans="1:6" x14ac:dyDescent="0.25">
      <c r="A77">
        <v>71</v>
      </c>
      <c r="B77">
        <v>7</v>
      </c>
      <c r="C77" t="str">
        <f>INDEX(DB_DO_SYS_NAMES[],3,2)</f>
        <v>TUR_PELT_NOZZLE</v>
      </c>
      <c r="D77" t="s">
        <v>604</v>
      </c>
      <c r="F77" t="s">
        <v>4955</v>
      </c>
    </row>
    <row r="78" spans="1:6" x14ac:dyDescent="0.25">
      <c r="A78">
        <v>72</v>
      </c>
      <c r="B78">
        <v>8</v>
      </c>
      <c r="C78" t="str">
        <f>INDEX(DB_DO_SYS_NAMES[],3,2)</f>
        <v>TUR_PELT_NOZZLE</v>
      </c>
      <c r="D78" t="s">
        <v>605</v>
      </c>
      <c r="F78" t="s">
        <v>4956</v>
      </c>
    </row>
    <row r="79" spans="1:6" x14ac:dyDescent="0.25">
      <c r="A79">
        <v>73</v>
      </c>
      <c r="B79">
        <v>9</v>
      </c>
      <c r="C79" t="str">
        <f>INDEX(DB_DO_SYS_NAMES[],3,2)</f>
        <v>TUR_PELT_NOZZLE</v>
      </c>
      <c r="D79" t="s">
        <v>606</v>
      </c>
    </row>
    <row r="80" spans="1:6" x14ac:dyDescent="0.25">
      <c r="A80">
        <v>74</v>
      </c>
      <c r="B80">
        <v>10</v>
      </c>
      <c r="C80" t="str">
        <f>INDEX(DB_DO_SYS_NAMES[],3,2)</f>
        <v>TUR_PELT_NOZZLE</v>
      </c>
      <c r="D80" t="s">
        <v>607</v>
      </c>
    </row>
    <row r="81" spans="1:6" x14ac:dyDescent="0.25">
      <c r="A81">
        <v>75</v>
      </c>
      <c r="B81">
        <v>11</v>
      </c>
      <c r="C81" t="str">
        <f>INDEX(DB_DO_SYS_NAMES[],3,2)</f>
        <v>TUR_PELT_NOZZLE</v>
      </c>
      <c r="D81" t="s">
        <v>608</v>
      </c>
    </row>
    <row r="82" spans="1:6" x14ac:dyDescent="0.25">
      <c r="A82">
        <v>76</v>
      </c>
      <c r="B82">
        <v>12</v>
      </c>
      <c r="C82" t="str">
        <f>INDEX(DB_DO_SYS_NAMES[],3,2)</f>
        <v>TUR_PELT_NOZZLE</v>
      </c>
      <c r="D82" t="s">
        <v>609</v>
      </c>
      <c r="F82" t="s">
        <v>4957</v>
      </c>
    </row>
    <row r="83" spans="1:6" x14ac:dyDescent="0.25">
      <c r="A83">
        <v>77</v>
      </c>
      <c r="B83">
        <v>13</v>
      </c>
      <c r="C83" t="str">
        <f>INDEX(DB_DO_SYS_NAMES[],3,2)</f>
        <v>TUR_PELT_NOZZLE</v>
      </c>
      <c r="D83" t="s">
        <v>610</v>
      </c>
      <c r="F83" t="s">
        <v>4958</v>
      </c>
    </row>
    <row r="84" spans="1:6" x14ac:dyDescent="0.25">
      <c r="A84">
        <v>78</v>
      </c>
      <c r="B84">
        <v>14</v>
      </c>
      <c r="C84" t="str">
        <f>INDEX(DB_DO_SYS_NAMES[],3,2)</f>
        <v>TUR_PELT_NOZZLE</v>
      </c>
      <c r="D84" t="s">
        <v>611</v>
      </c>
    </row>
    <row r="85" spans="1:6" x14ac:dyDescent="0.25">
      <c r="A85">
        <v>79</v>
      </c>
      <c r="B85">
        <v>15</v>
      </c>
      <c r="C85" t="str">
        <f>INDEX(DB_DO_SYS_NAMES[],3,2)</f>
        <v>TUR_PELT_NOZZLE</v>
      </c>
      <c r="D85" t="s">
        <v>612</v>
      </c>
    </row>
    <row r="86" spans="1:6" x14ac:dyDescent="0.25">
      <c r="A86">
        <v>80</v>
      </c>
      <c r="B86">
        <v>16</v>
      </c>
      <c r="C86" t="str">
        <f>INDEX(DB_DO_SYS_NAMES[],3,2)</f>
        <v>TUR_PELT_NOZZLE</v>
      </c>
      <c r="D86" t="s">
        <v>613</v>
      </c>
    </row>
    <row r="87" spans="1:6" x14ac:dyDescent="0.25">
      <c r="A87">
        <v>81</v>
      </c>
      <c r="B87">
        <v>17</v>
      </c>
      <c r="C87" t="str">
        <f>INDEX(DB_DO_SYS_NAMES[],3,2)</f>
        <v>TUR_PELT_NOZZLE</v>
      </c>
      <c r="D87" t="s">
        <v>614</v>
      </c>
      <c r="F87" t="s">
        <v>4959</v>
      </c>
    </row>
    <row r="88" spans="1:6" x14ac:dyDescent="0.25">
      <c r="A88">
        <v>82</v>
      </c>
      <c r="B88">
        <v>18</v>
      </c>
      <c r="C88" t="str">
        <f>INDEX(DB_DO_SYS_NAMES[],3,2)</f>
        <v>TUR_PELT_NOZZLE</v>
      </c>
      <c r="D88" t="s">
        <v>615</v>
      </c>
      <c r="F88" t="s">
        <v>4960</v>
      </c>
    </row>
    <row r="89" spans="1:6" x14ac:dyDescent="0.25">
      <c r="A89">
        <v>83</v>
      </c>
      <c r="B89">
        <v>19</v>
      </c>
      <c r="C89" t="str">
        <f>INDEX(DB_DO_SYS_NAMES[],3,2)</f>
        <v>TUR_PELT_NOZZLE</v>
      </c>
      <c r="D89" t="s">
        <v>616</v>
      </c>
    </row>
    <row r="90" spans="1:6" x14ac:dyDescent="0.25">
      <c r="A90">
        <v>84</v>
      </c>
      <c r="B90">
        <v>20</v>
      </c>
      <c r="C90" t="str">
        <f>INDEX(DB_DO_SYS_NAMES[],3,2)</f>
        <v>TUR_PELT_NOZZLE</v>
      </c>
      <c r="D90" t="s">
        <v>617</v>
      </c>
    </row>
    <row r="91" spans="1:6" x14ac:dyDescent="0.25">
      <c r="A91">
        <v>85</v>
      </c>
      <c r="B91">
        <v>21</v>
      </c>
      <c r="C91" t="str">
        <f>INDEX(DB_DO_SYS_NAMES[],3,2)</f>
        <v>TUR_PELT_NOZZLE</v>
      </c>
      <c r="D91" t="s">
        <v>618</v>
      </c>
    </row>
    <row r="92" spans="1:6" x14ac:dyDescent="0.25">
      <c r="A92">
        <v>86</v>
      </c>
      <c r="B92">
        <v>22</v>
      </c>
      <c r="C92" t="str">
        <f>INDEX(DB_DO_SYS_NAMES[],3,2)</f>
        <v>TUR_PELT_NOZZLE</v>
      </c>
      <c r="D92" t="s">
        <v>619</v>
      </c>
      <c r="F92" t="s">
        <v>4961</v>
      </c>
    </row>
    <row r="93" spans="1:6" x14ac:dyDescent="0.25">
      <c r="A93">
        <v>87</v>
      </c>
      <c r="B93">
        <v>23</v>
      </c>
      <c r="C93" t="str">
        <f>INDEX(DB_DO_SYS_NAMES[],3,2)</f>
        <v>TUR_PELT_NOZZLE</v>
      </c>
      <c r="D93" t="s">
        <v>620</v>
      </c>
      <c r="F93" t="s">
        <v>4962</v>
      </c>
    </row>
    <row r="94" spans="1:6" x14ac:dyDescent="0.25">
      <c r="A94">
        <v>88</v>
      </c>
      <c r="B94">
        <v>24</v>
      </c>
      <c r="C94" t="str">
        <f>INDEX(DB_DO_SYS_NAMES[],3,2)</f>
        <v>TUR_PELT_NOZZLE</v>
      </c>
      <c r="D94" t="s">
        <v>621</v>
      </c>
    </row>
    <row r="95" spans="1:6" x14ac:dyDescent="0.25">
      <c r="A95">
        <v>89</v>
      </c>
      <c r="B95">
        <v>25</v>
      </c>
      <c r="C95" t="str">
        <f>INDEX(DB_DO_SYS_NAMES[],3,2)</f>
        <v>TUR_PELT_NOZZLE</v>
      </c>
      <c r="D95" t="s">
        <v>622</v>
      </c>
    </row>
    <row r="96" spans="1:6" x14ac:dyDescent="0.25">
      <c r="A96">
        <v>90</v>
      </c>
      <c r="B96">
        <v>26</v>
      </c>
      <c r="C96" t="str">
        <f>INDEX(DB_DO_SYS_NAMES[],3,2)</f>
        <v>TUR_PELT_NOZZLE</v>
      </c>
      <c r="D96" t="s">
        <v>623</v>
      </c>
    </row>
    <row r="97" spans="1:11" x14ac:dyDescent="0.25">
      <c r="A97">
        <v>91</v>
      </c>
      <c r="B97">
        <v>27</v>
      </c>
      <c r="C97" t="str">
        <f>INDEX(DB_DO_SYS_NAMES[],3,2)</f>
        <v>TUR_PELT_NOZZLE</v>
      </c>
      <c r="D97" t="s">
        <v>624</v>
      </c>
      <c r="F97" t="s">
        <v>4963</v>
      </c>
    </row>
    <row r="98" spans="1:11" x14ac:dyDescent="0.25">
      <c r="A98">
        <v>92</v>
      </c>
      <c r="B98">
        <v>28</v>
      </c>
      <c r="C98" t="str">
        <f>INDEX(DB_DO_SYS_NAMES[],3,2)</f>
        <v>TUR_PELT_NOZZLE</v>
      </c>
      <c r="D98" t="s">
        <v>625</v>
      </c>
      <c r="F98" t="s">
        <v>4964</v>
      </c>
    </row>
    <row r="99" spans="1:11" x14ac:dyDescent="0.25">
      <c r="A99">
        <v>93</v>
      </c>
      <c r="B99">
        <v>29</v>
      </c>
      <c r="C99" t="str">
        <f>INDEX(DB_DO_SYS_NAMES[],3,2)</f>
        <v>TUR_PELT_NOZZLE</v>
      </c>
      <c r="D99" t="s">
        <v>626</v>
      </c>
    </row>
    <row r="100" spans="1:11" x14ac:dyDescent="0.25">
      <c r="A100">
        <v>94</v>
      </c>
      <c r="B100">
        <v>30</v>
      </c>
      <c r="C100" t="str">
        <f>INDEX(DB_DO_SYS_NAMES[],3,2)</f>
        <v>TUR_PELT_NOZZLE</v>
      </c>
      <c r="D100" t="s">
        <v>627</v>
      </c>
    </row>
    <row r="101" spans="1:11" x14ac:dyDescent="0.25">
      <c r="A101">
        <v>95</v>
      </c>
      <c r="B101">
        <v>31</v>
      </c>
      <c r="C101" t="str">
        <f>INDEX(DB_DO_SYS_NAMES[],3,2)</f>
        <v>TUR_PELT_NOZZLE</v>
      </c>
      <c r="D101" t="s">
        <v>628</v>
      </c>
    </row>
    <row r="102" spans="1:11" x14ac:dyDescent="0.25">
      <c r="A102">
        <v>96</v>
      </c>
      <c r="B102">
        <v>0</v>
      </c>
      <c r="C102" t="str">
        <f>INDEX(DB_DO_SYS_NAMES[],4,2)</f>
        <v>TUR_OTHER</v>
      </c>
      <c r="D102" t="s">
        <v>5965</v>
      </c>
      <c r="I102" t="b">
        <v>1</v>
      </c>
      <c r="J102" t="s">
        <v>6340</v>
      </c>
      <c r="K102">
        <v>9</v>
      </c>
    </row>
    <row r="103" spans="1:11" x14ac:dyDescent="0.25">
      <c r="A103">
        <v>97</v>
      </c>
      <c r="B103">
        <v>1</v>
      </c>
      <c r="C103" t="str">
        <f>INDEX(DB_DO_SYS_NAMES[],4,2)</f>
        <v>TUR_OTHER</v>
      </c>
      <c r="D103" t="s">
        <v>5966</v>
      </c>
      <c r="I103" t="b">
        <v>1</v>
      </c>
      <c r="J103" t="s">
        <v>6340</v>
      </c>
      <c r="K103">
        <v>10</v>
      </c>
    </row>
    <row r="104" spans="1:11" x14ac:dyDescent="0.25">
      <c r="A104">
        <v>98</v>
      </c>
      <c r="B104">
        <v>2</v>
      </c>
      <c r="C104" t="str">
        <f>INDEX(DB_DO_SYS_NAMES[],4,2)</f>
        <v>TUR_OTHER</v>
      </c>
      <c r="D104" t="s">
        <v>5967</v>
      </c>
      <c r="I104" t="b">
        <v>1</v>
      </c>
      <c r="J104" t="s">
        <v>6340</v>
      </c>
      <c r="K104">
        <v>13</v>
      </c>
    </row>
    <row r="105" spans="1:11" x14ac:dyDescent="0.25">
      <c r="A105">
        <v>99</v>
      </c>
      <c r="B105">
        <v>3</v>
      </c>
      <c r="C105" t="str">
        <f>INDEX(DB_DO_SYS_NAMES[],4,2)</f>
        <v>TUR_OTHER</v>
      </c>
      <c r="D105" t="s">
        <v>5968</v>
      </c>
      <c r="I105" t="b">
        <v>1</v>
      </c>
      <c r="J105" t="s">
        <v>6340</v>
      </c>
      <c r="K105">
        <v>14</v>
      </c>
    </row>
    <row r="106" spans="1:11" x14ac:dyDescent="0.25">
      <c r="A106">
        <v>100</v>
      </c>
      <c r="B106">
        <v>4</v>
      </c>
      <c r="C106" t="str">
        <f>INDEX(DB_DO_SYS_NAMES[],4,2)</f>
        <v>TUR_OTHER</v>
      </c>
      <c r="D106" t="s">
        <v>5969</v>
      </c>
      <c r="E106" t="s">
        <v>4905</v>
      </c>
      <c r="F106" t="s">
        <v>5227</v>
      </c>
    </row>
    <row r="107" spans="1:11" x14ac:dyDescent="0.25">
      <c r="A107">
        <v>101</v>
      </c>
      <c r="B107">
        <v>5</v>
      </c>
      <c r="C107" t="str">
        <f>INDEX(DB_DO_SYS_NAMES[],4,2)</f>
        <v>TUR_OTHER</v>
      </c>
      <c r="D107" t="s">
        <v>630</v>
      </c>
    </row>
    <row r="108" spans="1:11" x14ac:dyDescent="0.25">
      <c r="A108">
        <v>102</v>
      </c>
      <c r="B108">
        <v>6</v>
      </c>
      <c r="C108" t="str">
        <f>INDEX(DB_DO_SYS_NAMES[],4,2)</f>
        <v>TUR_OTHER</v>
      </c>
      <c r="D108" t="s">
        <v>631</v>
      </c>
    </row>
    <row r="109" spans="1:11" x14ac:dyDescent="0.25">
      <c r="A109">
        <v>103</v>
      </c>
      <c r="B109">
        <v>7</v>
      </c>
      <c r="C109" t="str">
        <f>INDEX(DB_DO_SYS_NAMES[],4,2)</f>
        <v>TUR_OTHER</v>
      </c>
      <c r="D109" t="s">
        <v>632</v>
      </c>
    </row>
    <row r="110" spans="1:11" x14ac:dyDescent="0.25">
      <c r="A110">
        <v>104</v>
      </c>
      <c r="B110">
        <v>8</v>
      </c>
      <c r="C110" t="str">
        <f>INDEX(DB_DO_SYS_NAMES[],4,2)</f>
        <v>TUR_OTHER</v>
      </c>
      <c r="D110" t="s">
        <v>633</v>
      </c>
    </row>
    <row r="111" spans="1:11" x14ac:dyDescent="0.25">
      <c r="A111">
        <v>105</v>
      </c>
      <c r="B111">
        <v>9</v>
      </c>
      <c r="C111" t="str">
        <f>INDEX(DB_DO_SYS_NAMES[],4,2)</f>
        <v>TUR_OTHER</v>
      </c>
      <c r="D111" t="s">
        <v>634</v>
      </c>
    </row>
    <row r="112" spans="1:11" x14ac:dyDescent="0.25">
      <c r="A112">
        <v>106</v>
      </c>
      <c r="B112">
        <v>10</v>
      </c>
      <c r="C112" t="str">
        <f>INDEX(DB_DO_SYS_NAMES[],4,2)</f>
        <v>TUR_OTHER</v>
      </c>
      <c r="D112" t="s">
        <v>635</v>
      </c>
    </row>
    <row r="113" spans="1:4" x14ac:dyDescent="0.25">
      <c r="A113">
        <v>107</v>
      </c>
      <c r="B113">
        <v>11</v>
      </c>
      <c r="C113" t="str">
        <f>INDEX(DB_DO_SYS_NAMES[],4,2)</f>
        <v>TUR_OTHER</v>
      </c>
      <c r="D113" t="s">
        <v>636</v>
      </c>
    </row>
    <row r="114" spans="1:4" x14ac:dyDescent="0.25">
      <c r="A114">
        <v>108</v>
      </c>
      <c r="B114">
        <v>12</v>
      </c>
      <c r="C114" t="str">
        <f>INDEX(DB_DO_SYS_NAMES[],4,2)</f>
        <v>TUR_OTHER</v>
      </c>
      <c r="D114" t="s">
        <v>637</v>
      </c>
    </row>
    <row r="115" spans="1:4" x14ac:dyDescent="0.25">
      <c r="A115">
        <v>109</v>
      </c>
      <c r="B115">
        <v>13</v>
      </c>
      <c r="C115" t="str">
        <f>INDEX(DB_DO_SYS_NAMES[],4,2)</f>
        <v>TUR_OTHER</v>
      </c>
      <c r="D115" t="s">
        <v>638</v>
      </c>
    </row>
    <row r="116" spans="1:4" x14ac:dyDescent="0.25">
      <c r="A116">
        <v>110</v>
      </c>
      <c r="B116">
        <v>14</v>
      </c>
      <c r="C116" t="str">
        <f>INDEX(DB_DO_SYS_NAMES[],4,2)</f>
        <v>TUR_OTHER</v>
      </c>
      <c r="D116" t="s">
        <v>639</v>
      </c>
    </row>
    <row r="117" spans="1:4" x14ac:dyDescent="0.25">
      <c r="A117">
        <v>111</v>
      </c>
      <c r="B117">
        <v>15</v>
      </c>
      <c r="C117" t="str">
        <f>INDEX(DB_DO_SYS_NAMES[],4,2)</f>
        <v>TUR_OTHER</v>
      </c>
      <c r="D117" t="s">
        <v>640</v>
      </c>
    </row>
    <row r="118" spans="1:4" x14ac:dyDescent="0.25">
      <c r="A118">
        <v>112</v>
      </c>
      <c r="B118">
        <v>16</v>
      </c>
      <c r="C118" t="str">
        <f>INDEX(DB_DO_SYS_NAMES[],4,2)</f>
        <v>TUR_OTHER</v>
      </c>
      <c r="D118" t="s">
        <v>641</v>
      </c>
    </row>
    <row r="119" spans="1:4" x14ac:dyDescent="0.25">
      <c r="A119">
        <v>113</v>
      </c>
      <c r="B119">
        <v>17</v>
      </c>
      <c r="C119" t="str">
        <f>INDEX(DB_DO_SYS_NAMES[],4,2)</f>
        <v>TUR_OTHER</v>
      </c>
      <c r="D119" t="s">
        <v>642</v>
      </c>
    </row>
    <row r="120" spans="1:4" x14ac:dyDescent="0.25">
      <c r="A120">
        <v>114</v>
      </c>
      <c r="B120">
        <v>18</v>
      </c>
      <c r="C120" t="str">
        <f>INDEX(DB_DO_SYS_NAMES[],4,2)</f>
        <v>TUR_OTHER</v>
      </c>
      <c r="D120" t="s">
        <v>643</v>
      </c>
    </row>
    <row r="121" spans="1:4" x14ac:dyDescent="0.25">
      <c r="A121">
        <v>115</v>
      </c>
      <c r="B121">
        <v>19</v>
      </c>
      <c r="C121" t="str">
        <f>INDEX(DB_DO_SYS_NAMES[],4,2)</f>
        <v>TUR_OTHER</v>
      </c>
      <c r="D121" t="s">
        <v>644</v>
      </c>
    </row>
    <row r="122" spans="1:4" x14ac:dyDescent="0.25">
      <c r="A122">
        <v>116</v>
      </c>
      <c r="B122">
        <v>20</v>
      </c>
      <c r="C122" t="str">
        <f>INDEX(DB_DO_SYS_NAMES[],4,2)</f>
        <v>TUR_OTHER</v>
      </c>
      <c r="D122" t="s">
        <v>645</v>
      </c>
    </row>
    <row r="123" spans="1:4" x14ac:dyDescent="0.25">
      <c r="A123">
        <v>117</v>
      </c>
      <c r="B123">
        <v>21</v>
      </c>
      <c r="C123" t="str">
        <f>INDEX(DB_DO_SYS_NAMES[],4,2)</f>
        <v>TUR_OTHER</v>
      </c>
      <c r="D123" t="s">
        <v>646</v>
      </c>
    </row>
    <row r="124" spans="1:4" x14ac:dyDescent="0.25">
      <c r="A124">
        <v>118</v>
      </c>
      <c r="B124">
        <v>22</v>
      </c>
      <c r="C124" t="str">
        <f>INDEX(DB_DO_SYS_NAMES[],4,2)</f>
        <v>TUR_OTHER</v>
      </c>
      <c r="D124" t="s">
        <v>647</v>
      </c>
    </row>
    <row r="125" spans="1:4" x14ac:dyDescent="0.25">
      <c r="A125">
        <v>119</v>
      </c>
      <c r="B125">
        <v>23</v>
      </c>
      <c r="C125" t="str">
        <f>INDEX(DB_DO_SYS_NAMES[],4,2)</f>
        <v>TUR_OTHER</v>
      </c>
      <c r="D125" t="s">
        <v>648</v>
      </c>
    </row>
    <row r="126" spans="1:4" x14ac:dyDescent="0.25">
      <c r="A126">
        <v>120</v>
      </c>
      <c r="B126">
        <v>24</v>
      </c>
      <c r="C126" t="str">
        <f>INDEX(DB_DO_SYS_NAMES[],4,2)</f>
        <v>TUR_OTHER</v>
      </c>
      <c r="D126" t="s">
        <v>649</v>
      </c>
    </row>
    <row r="127" spans="1:4" x14ac:dyDescent="0.25">
      <c r="A127">
        <v>121</v>
      </c>
      <c r="B127">
        <v>25</v>
      </c>
      <c r="C127" t="str">
        <f>INDEX(DB_DO_SYS_NAMES[],4,2)</f>
        <v>TUR_OTHER</v>
      </c>
      <c r="D127" t="s">
        <v>650</v>
      </c>
    </row>
    <row r="128" spans="1:4" x14ac:dyDescent="0.25">
      <c r="A128">
        <v>122</v>
      </c>
      <c r="B128">
        <v>26</v>
      </c>
      <c r="C128" t="str">
        <f>INDEX(DB_DO_SYS_NAMES[],4,2)</f>
        <v>TUR_OTHER</v>
      </c>
      <c r="D128" t="s">
        <v>651</v>
      </c>
    </row>
    <row r="129" spans="1:11" x14ac:dyDescent="0.25">
      <c r="A129">
        <v>123</v>
      </c>
      <c r="B129">
        <v>27</v>
      </c>
      <c r="C129" t="str">
        <f>INDEX(DB_DO_SYS_NAMES[],4,2)</f>
        <v>TUR_OTHER</v>
      </c>
      <c r="D129" t="s">
        <v>652</v>
      </c>
    </row>
    <row r="130" spans="1:11" x14ac:dyDescent="0.25">
      <c r="A130">
        <v>124</v>
      </c>
      <c r="B130">
        <v>28</v>
      </c>
      <c r="C130" t="str">
        <f>INDEX(DB_DO_SYS_NAMES[],4,2)</f>
        <v>TUR_OTHER</v>
      </c>
      <c r="D130" t="s">
        <v>653</v>
      </c>
    </row>
    <row r="131" spans="1:11" x14ac:dyDescent="0.25">
      <c r="A131">
        <v>125</v>
      </c>
      <c r="B131">
        <v>29</v>
      </c>
      <c r="C131" t="str">
        <f>INDEX(DB_DO_SYS_NAMES[],4,2)</f>
        <v>TUR_OTHER</v>
      </c>
      <c r="D131" t="s">
        <v>654</v>
      </c>
    </row>
    <row r="132" spans="1:11" x14ac:dyDescent="0.25">
      <c r="A132">
        <v>126</v>
      </c>
      <c r="B132">
        <v>30</v>
      </c>
      <c r="C132" t="str">
        <f>INDEX(DB_DO_SYS_NAMES[],4,2)</f>
        <v>TUR_OTHER</v>
      </c>
      <c r="D132" t="s">
        <v>655</v>
      </c>
    </row>
    <row r="133" spans="1:11" x14ac:dyDescent="0.25">
      <c r="A133">
        <v>127</v>
      </c>
      <c r="B133">
        <v>31</v>
      </c>
      <c r="C133" t="str">
        <f>INDEX(DB_DO_SYS_NAMES[],4,2)</f>
        <v>TUR_OTHER</v>
      </c>
      <c r="D133" t="s">
        <v>656</v>
      </c>
    </row>
    <row r="134" spans="1:11" x14ac:dyDescent="0.25">
      <c r="A134">
        <v>128</v>
      </c>
      <c r="B134">
        <v>0</v>
      </c>
      <c r="C134" t="str">
        <f>INDEX(DB_DO_SYS_NAMES[],5,2)</f>
        <v>SUBSYS</v>
      </c>
      <c r="D134" t="s">
        <v>657</v>
      </c>
    </row>
    <row r="135" spans="1:11" x14ac:dyDescent="0.25">
      <c r="A135">
        <v>129</v>
      </c>
      <c r="B135">
        <v>1</v>
      </c>
      <c r="C135" t="str">
        <f>INDEX(DB_DO_SYS_NAMES[],5,2)</f>
        <v>SUBSYS</v>
      </c>
      <c r="D135" t="s">
        <v>658</v>
      </c>
      <c r="E135" t="s">
        <v>2114</v>
      </c>
      <c r="F135" t="s">
        <v>5228</v>
      </c>
      <c r="G135" t="s">
        <v>5220</v>
      </c>
      <c r="H135" t="s">
        <v>5251</v>
      </c>
    </row>
    <row r="136" spans="1:11" x14ac:dyDescent="0.25">
      <c r="A136">
        <v>130</v>
      </c>
      <c r="B136">
        <v>2</v>
      </c>
      <c r="C136" t="str">
        <f>INDEX(DB_DO_SYS_NAMES[],5,2)</f>
        <v>SUBSYS</v>
      </c>
      <c r="D136" t="s">
        <v>659</v>
      </c>
    </row>
    <row r="137" spans="1:11" x14ac:dyDescent="0.25">
      <c r="A137">
        <v>131</v>
      </c>
      <c r="B137">
        <v>3</v>
      </c>
      <c r="C137" t="str">
        <f>INDEX(DB_DO_SYS_NAMES[],5,2)</f>
        <v>SUBSYS</v>
      </c>
      <c r="D137" t="s">
        <v>660</v>
      </c>
    </row>
    <row r="138" spans="1:11" x14ac:dyDescent="0.25">
      <c r="A138">
        <v>132</v>
      </c>
      <c r="B138">
        <v>4</v>
      </c>
      <c r="C138" t="str">
        <f>INDEX(DB_DO_SYS_NAMES[],5,2)</f>
        <v>SUBSYS</v>
      </c>
      <c r="D138" t="s">
        <v>661</v>
      </c>
    </row>
    <row r="139" spans="1:11" x14ac:dyDescent="0.25">
      <c r="A139">
        <v>133</v>
      </c>
      <c r="B139">
        <v>5</v>
      </c>
      <c r="C139" t="str">
        <f>INDEX(DB_DO_SYS_NAMES[],5,2)</f>
        <v>SUBSYS</v>
      </c>
      <c r="D139" t="s">
        <v>662</v>
      </c>
    </row>
    <row r="140" spans="1:11" x14ac:dyDescent="0.25">
      <c r="A140">
        <v>134</v>
      </c>
      <c r="B140">
        <v>6</v>
      </c>
      <c r="C140" t="str">
        <f>INDEX(DB_DO_SYS_NAMES[],5,2)</f>
        <v>SUBSYS</v>
      </c>
      <c r="D140" t="s">
        <v>663</v>
      </c>
      <c r="E140" t="s">
        <v>2114</v>
      </c>
      <c r="F140" t="s">
        <v>5229</v>
      </c>
      <c r="G140" t="s">
        <v>5220</v>
      </c>
      <c r="H140" t="s">
        <v>5252</v>
      </c>
    </row>
    <row r="141" spans="1:11" x14ac:dyDescent="0.25">
      <c r="A141">
        <v>135</v>
      </c>
      <c r="B141">
        <v>7</v>
      </c>
      <c r="C141" t="str">
        <f>INDEX(DB_DO_SYS_NAMES[],5,2)</f>
        <v>SUBSYS</v>
      </c>
      <c r="D141" t="s">
        <v>5970</v>
      </c>
      <c r="I141" t="b">
        <v>1</v>
      </c>
      <c r="J141" t="s">
        <v>6339</v>
      </c>
      <c r="K141">
        <v>6</v>
      </c>
    </row>
    <row r="142" spans="1:11" x14ac:dyDescent="0.25">
      <c r="A142">
        <v>136</v>
      </c>
      <c r="B142">
        <v>8</v>
      </c>
      <c r="C142" t="str">
        <f>INDEX(DB_DO_SYS_NAMES[],5,2)</f>
        <v>SUBSYS</v>
      </c>
      <c r="D142" t="s">
        <v>5971</v>
      </c>
      <c r="I142" t="b">
        <v>1</v>
      </c>
      <c r="J142" t="s">
        <v>6339</v>
      </c>
      <c r="K142">
        <v>7</v>
      </c>
    </row>
    <row r="143" spans="1:11" x14ac:dyDescent="0.25">
      <c r="A143">
        <v>137</v>
      </c>
      <c r="B143">
        <v>9</v>
      </c>
      <c r="C143" t="str">
        <f>INDEX(DB_DO_SYS_NAMES[],5,2)</f>
        <v>SUBSYS</v>
      </c>
      <c r="D143" t="s">
        <v>666</v>
      </c>
    </row>
    <row r="144" spans="1:11" x14ac:dyDescent="0.25">
      <c r="A144">
        <v>138</v>
      </c>
      <c r="B144">
        <v>10</v>
      </c>
      <c r="C144" t="str">
        <f>INDEX(DB_DO_SYS_NAMES[],5,2)</f>
        <v>SUBSYS</v>
      </c>
      <c r="D144" t="s">
        <v>667</v>
      </c>
    </row>
    <row r="145" spans="1:11" x14ac:dyDescent="0.25">
      <c r="A145">
        <v>139</v>
      </c>
      <c r="B145">
        <v>11</v>
      </c>
      <c r="C145" t="str">
        <f>INDEX(DB_DO_SYS_NAMES[],5,2)</f>
        <v>SUBSYS</v>
      </c>
      <c r="D145" t="s">
        <v>669</v>
      </c>
    </row>
    <row r="146" spans="1:11" x14ac:dyDescent="0.25">
      <c r="A146">
        <v>140</v>
      </c>
      <c r="B146">
        <v>12</v>
      </c>
      <c r="C146" t="str">
        <f>INDEX(DB_DO_SYS_NAMES[],5,2)</f>
        <v>SUBSYS</v>
      </c>
      <c r="D146" t="s">
        <v>671</v>
      </c>
      <c r="E146" t="s">
        <v>4902</v>
      </c>
      <c r="F146" t="s">
        <v>700</v>
      </c>
      <c r="I146" t="b">
        <v>1</v>
      </c>
      <c r="J146" t="s">
        <v>9</v>
      </c>
      <c r="K146">
        <v>11</v>
      </c>
    </row>
    <row r="147" spans="1:11" x14ac:dyDescent="0.25">
      <c r="A147">
        <v>141</v>
      </c>
      <c r="B147">
        <v>13</v>
      </c>
      <c r="C147" t="str">
        <f>INDEX(DB_DO_SYS_NAMES[],5,2)</f>
        <v>SUBSYS</v>
      </c>
      <c r="D147" t="s">
        <v>673</v>
      </c>
    </row>
    <row r="148" spans="1:11" x14ac:dyDescent="0.25">
      <c r="A148">
        <v>142</v>
      </c>
      <c r="B148">
        <v>14</v>
      </c>
      <c r="C148" t="str">
        <f>INDEX(DB_DO_SYS_NAMES[],5,2)</f>
        <v>SUBSYS</v>
      </c>
      <c r="D148" t="s">
        <v>675</v>
      </c>
    </row>
    <row r="149" spans="1:11" x14ac:dyDescent="0.25">
      <c r="A149">
        <v>143</v>
      </c>
      <c r="B149">
        <v>15</v>
      </c>
      <c r="C149" t="str">
        <f>INDEX(DB_DO_SYS_NAMES[],5,2)</f>
        <v>SUBSYS</v>
      </c>
      <c r="D149" t="s">
        <v>676</v>
      </c>
    </row>
    <row r="150" spans="1:11" x14ac:dyDescent="0.25">
      <c r="A150">
        <v>144</v>
      </c>
      <c r="B150">
        <v>16</v>
      </c>
      <c r="C150" t="str">
        <f>INDEX(DB_DO_SYS_NAMES[],5,2)</f>
        <v>SUBSYS</v>
      </c>
      <c r="D150" t="s">
        <v>677</v>
      </c>
    </row>
    <row r="151" spans="1:11" x14ac:dyDescent="0.25">
      <c r="A151">
        <v>145</v>
      </c>
      <c r="B151">
        <v>17</v>
      </c>
      <c r="C151" t="str">
        <f>INDEX(DB_DO_SYS_NAMES[],5,2)</f>
        <v>SUBSYS</v>
      </c>
      <c r="D151" t="s">
        <v>5972</v>
      </c>
      <c r="I151" t="b">
        <v>1</v>
      </c>
      <c r="J151" t="s">
        <v>6339</v>
      </c>
      <c r="K151">
        <v>14</v>
      </c>
    </row>
    <row r="152" spans="1:11" x14ac:dyDescent="0.25">
      <c r="A152">
        <v>146</v>
      </c>
      <c r="B152">
        <v>18</v>
      </c>
      <c r="C152" t="str">
        <f>INDEX(DB_DO_SYS_NAMES[],5,2)</f>
        <v>SUBSYS</v>
      </c>
      <c r="D152" t="s">
        <v>5973</v>
      </c>
      <c r="I152" t="b">
        <v>1</v>
      </c>
      <c r="J152" t="s">
        <v>6339</v>
      </c>
      <c r="K152">
        <v>10</v>
      </c>
    </row>
    <row r="153" spans="1:11" x14ac:dyDescent="0.25">
      <c r="A153">
        <v>147</v>
      </c>
      <c r="B153">
        <v>19</v>
      </c>
      <c r="C153" t="str">
        <f>INDEX(DB_DO_SYS_NAMES[],5,2)</f>
        <v>SUBSYS</v>
      </c>
      <c r="D153" t="s">
        <v>5974</v>
      </c>
      <c r="I153" t="b">
        <v>1</v>
      </c>
      <c r="J153" t="s">
        <v>6339</v>
      </c>
      <c r="K153">
        <v>11</v>
      </c>
    </row>
    <row r="154" spans="1:11" x14ac:dyDescent="0.25">
      <c r="A154">
        <v>148</v>
      </c>
      <c r="B154">
        <v>20</v>
      </c>
      <c r="C154" t="str">
        <f>INDEX(DB_DO_SYS_NAMES[],5,2)</f>
        <v>SUBSYS</v>
      </c>
      <c r="D154" t="s">
        <v>678</v>
      </c>
    </row>
    <row r="155" spans="1:11" x14ac:dyDescent="0.25">
      <c r="A155">
        <v>149</v>
      </c>
      <c r="B155">
        <v>21</v>
      </c>
      <c r="C155" t="str">
        <f>INDEX(DB_DO_SYS_NAMES[],5,2)</f>
        <v>SUBSYS</v>
      </c>
      <c r="D155" t="s">
        <v>679</v>
      </c>
    </row>
    <row r="156" spans="1:11" x14ac:dyDescent="0.25">
      <c r="A156">
        <v>150</v>
      </c>
      <c r="B156">
        <v>22</v>
      </c>
      <c r="C156" t="str">
        <f>INDEX(DB_DO_SYS_NAMES[],5,2)</f>
        <v>SUBSYS</v>
      </c>
      <c r="D156" t="s">
        <v>680</v>
      </c>
      <c r="E156" t="s">
        <v>5109</v>
      </c>
      <c r="F156" t="s">
        <v>5230</v>
      </c>
    </row>
    <row r="157" spans="1:11" x14ac:dyDescent="0.25">
      <c r="A157">
        <v>151</v>
      </c>
      <c r="B157">
        <v>23</v>
      </c>
      <c r="C157" t="str">
        <f>INDEX(DB_DO_SYS_NAMES[],5,2)</f>
        <v>SUBSYS</v>
      </c>
      <c r="D157" t="s">
        <v>681</v>
      </c>
      <c r="E157" t="s">
        <v>5109</v>
      </c>
      <c r="F157" t="s">
        <v>5231</v>
      </c>
    </row>
    <row r="158" spans="1:11" x14ac:dyDescent="0.25">
      <c r="A158">
        <v>152</v>
      </c>
      <c r="B158">
        <v>24</v>
      </c>
      <c r="C158" t="str">
        <f>INDEX(DB_DO_SYS_NAMES[],5,2)</f>
        <v>SUBSYS</v>
      </c>
      <c r="D158" t="s">
        <v>682</v>
      </c>
      <c r="I158" t="b">
        <v>1</v>
      </c>
      <c r="J158" t="s">
        <v>6339</v>
      </c>
      <c r="K158">
        <v>8</v>
      </c>
    </row>
    <row r="159" spans="1:11" x14ac:dyDescent="0.25">
      <c r="A159">
        <v>153</v>
      </c>
      <c r="B159">
        <v>25</v>
      </c>
      <c r="C159" t="str">
        <f>INDEX(DB_DO_SYS_NAMES[],5,2)</f>
        <v>SUBSYS</v>
      </c>
      <c r="D159" t="s">
        <v>683</v>
      </c>
      <c r="I159" t="b">
        <v>1</v>
      </c>
      <c r="J159" t="s">
        <v>6339</v>
      </c>
      <c r="K159">
        <v>12</v>
      </c>
    </row>
    <row r="160" spans="1:11" x14ac:dyDescent="0.25">
      <c r="A160">
        <v>154</v>
      </c>
      <c r="B160">
        <v>26</v>
      </c>
      <c r="C160" t="str">
        <f>INDEX(DB_DO_SYS_NAMES[],5,2)</f>
        <v>SUBSYS</v>
      </c>
      <c r="D160" t="s">
        <v>684</v>
      </c>
    </row>
    <row r="161" spans="1:11" x14ac:dyDescent="0.25">
      <c r="A161">
        <v>155</v>
      </c>
      <c r="B161">
        <v>27</v>
      </c>
      <c r="C161" t="str">
        <f>INDEX(DB_DO_SYS_NAMES[],5,2)</f>
        <v>SUBSYS</v>
      </c>
      <c r="D161" t="s">
        <v>685</v>
      </c>
    </row>
    <row r="162" spans="1:11" x14ac:dyDescent="0.25">
      <c r="A162">
        <v>156</v>
      </c>
      <c r="B162">
        <v>28</v>
      </c>
      <c r="C162" t="str">
        <f>INDEX(DB_DO_SYS_NAMES[],5,2)</f>
        <v>SUBSYS</v>
      </c>
      <c r="D162" t="s">
        <v>686</v>
      </c>
    </row>
    <row r="163" spans="1:11" x14ac:dyDescent="0.25">
      <c r="A163">
        <v>157</v>
      </c>
      <c r="B163">
        <v>29</v>
      </c>
      <c r="C163" t="str">
        <f>INDEX(DB_DO_SYS_NAMES[],5,2)</f>
        <v>SUBSYS</v>
      </c>
      <c r="D163" t="s">
        <v>687</v>
      </c>
      <c r="E163" t="s">
        <v>2114</v>
      </c>
      <c r="F163" t="s">
        <v>5232</v>
      </c>
      <c r="G163" t="s">
        <v>5220</v>
      </c>
      <c r="H163" t="s">
        <v>5253</v>
      </c>
      <c r="I163" t="b">
        <v>1</v>
      </c>
      <c r="J163" t="s">
        <v>6504</v>
      </c>
      <c r="K163">
        <v>1</v>
      </c>
    </row>
    <row r="164" spans="1:11" x14ac:dyDescent="0.25">
      <c r="A164">
        <v>158</v>
      </c>
      <c r="B164">
        <v>30</v>
      </c>
      <c r="C164" t="str">
        <f>INDEX(DB_DO_SYS_NAMES[],5,2)</f>
        <v>SUBSYS</v>
      </c>
      <c r="D164" t="s">
        <v>688</v>
      </c>
      <c r="E164" t="s">
        <v>2114</v>
      </c>
      <c r="F164" t="s">
        <v>5233</v>
      </c>
      <c r="G164" t="s">
        <v>5220</v>
      </c>
      <c r="H164" t="s">
        <v>5254</v>
      </c>
      <c r="I164" t="b">
        <v>1</v>
      </c>
      <c r="J164" t="s">
        <v>6504</v>
      </c>
      <c r="K164">
        <v>3</v>
      </c>
    </row>
    <row r="165" spans="1:11" x14ac:dyDescent="0.25">
      <c r="A165">
        <v>159</v>
      </c>
      <c r="B165">
        <v>31</v>
      </c>
      <c r="C165" t="str">
        <f>INDEX(DB_DO_SYS_NAMES[],5,2)</f>
        <v>SUBSYS</v>
      </c>
      <c r="D165" t="s">
        <v>689</v>
      </c>
      <c r="I165" t="b">
        <v>1</v>
      </c>
      <c r="J165" t="s">
        <v>6504</v>
      </c>
      <c r="K165">
        <v>5</v>
      </c>
    </row>
    <row r="166" spans="1:11" x14ac:dyDescent="0.25">
      <c r="A166">
        <v>160</v>
      </c>
      <c r="B166">
        <v>0</v>
      </c>
      <c r="C166" t="str">
        <f>INDEX(DB_DO_SYS_NAMES[],5,2)</f>
        <v>SUBSYS</v>
      </c>
      <c r="D166" t="s">
        <v>6593</v>
      </c>
      <c r="E166" t="s">
        <v>5106</v>
      </c>
      <c r="F166" t="s">
        <v>5234</v>
      </c>
      <c r="G166" t="s">
        <v>5218</v>
      </c>
      <c r="H166" t="s">
        <v>5255</v>
      </c>
      <c r="I166" t="b">
        <v>1</v>
      </c>
      <c r="J166" t="s">
        <v>6339</v>
      </c>
      <c r="K166">
        <v>0</v>
      </c>
    </row>
    <row r="167" spans="1:11" x14ac:dyDescent="0.25">
      <c r="A167">
        <v>161</v>
      </c>
      <c r="B167">
        <v>1</v>
      </c>
      <c r="C167" t="str">
        <f>INDEX(DB_DO_SYS_NAMES[],6,2)</f>
        <v>CTRL_SYNC_EXC</v>
      </c>
      <c r="D167" t="s">
        <v>110</v>
      </c>
      <c r="E167" t="s">
        <v>5106</v>
      </c>
      <c r="F167" t="s">
        <v>6156</v>
      </c>
      <c r="G167" t="s">
        <v>5218</v>
      </c>
      <c r="H167" t="s">
        <v>5256</v>
      </c>
      <c r="I167" t="b">
        <v>1</v>
      </c>
      <c r="J167" t="s">
        <v>6339</v>
      </c>
      <c r="K167">
        <v>1</v>
      </c>
    </row>
    <row r="168" spans="1:11" x14ac:dyDescent="0.25">
      <c r="A168">
        <v>162</v>
      </c>
      <c r="B168">
        <v>2</v>
      </c>
      <c r="C168" t="str">
        <f>INDEX(DB_DO_SYS_NAMES[],6,2)</f>
        <v>CTRL_SYNC_EXC</v>
      </c>
      <c r="D168" t="s">
        <v>691</v>
      </c>
      <c r="F168" t="s">
        <v>665</v>
      </c>
    </row>
    <row r="169" spans="1:11" x14ac:dyDescent="0.25">
      <c r="A169">
        <v>163</v>
      </c>
      <c r="B169">
        <v>3</v>
      </c>
      <c r="C169" t="str">
        <f>INDEX(DB_DO_SYS_NAMES[],6,2)</f>
        <v>CTRL_SYNC_EXC</v>
      </c>
      <c r="D169" t="s">
        <v>692</v>
      </c>
      <c r="F169" t="s">
        <v>4966</v>
      </c>
    </row>
    <row r="170" spans="1:11" x14ac:dyDescent="0.25">
      <c r="A170">
        <v>164</v>
      </c>
      <c r="B170">
        <v>4</v>
      </c>
      <c r="C170" t="str">
        <f>INDEX(DB_DO_SYS_NAMES[],6,2)</f>
        <v>CTRL_SYNC_EXC</v>
      </c>
      <c r="D170" t="s">
        <v>693</v>
      </c>
      <c r="F170" t="s">
        <v>4967</v>
      </c>
    </row>
    <row r="171" spans="1:11" x14ac:dyDescent="0.25">
      <c r="A171">
        <v>165</v>
      </c>
      <c r="B171">
        <v>5</v>
      </c>
      <c r="C171" t="str">
        <f>INDEX(DB_DO_SYS_NAMES[],6,2)</f>
        <v>CTRL_SYNC_EXC</v>
      </c>
      <c r="D171" t="s">
        <v>694</v>
      </c>
      <c r="F171" t="s">
        <v>5236</v>
      </c>
      <c r="I171" t="b">
        <v>1</v>
      </c>
      <c r="J171" t="s">
        <v>6340</v>
      </c>
      <c r="K171">
        <v>0</v>
      </c>
    </row>
    <row r="172" spans="1:11" x14ac:dyDescent="0.25">
      <c r="A172">
        <v>166</v>
      </c>
      <c r="B172">
        <v>6</v>
      </c>
      <c r="C172" t="str">
        <f>INDEX(DB_DO_SYS_NAMES[],6,2)</f>
        <v>CTRL_SYNC_EXC</v>
      </c>
      <c r="D172" t="s">
        <v>695</v>
      </c>
      <c r="F172" t="s">
        <v>4968</v>
      </c>
    </row>
    <row r="173" spans="1:11" x14ac:dyDescent="0.25">
      <c r="A173">
        <v>167</v>
      </c>
      <c r="B173">
        <v>7</v>
      </c>
      <c r="C173" t="str">
        <f>INDEX(DB_DO_SYS_NAMES[],6,2)</f>
        <v>CTRL_SYNC_EXC</v>
      </c>
      <c r="D173" t="s">
        <v>697</v>
      </c>
      <c r="E173" t="s">
        <v>4906</v>
      </c>
      <c r="F173" t="s">
        <v>696</v>
      </c>
      <c r="I173" t="b">
        <v>1</v>
      </c>
      <c r="J173" t="s">
        <v>6339</v>
      </c>
      <c r="K173">
        <v>2</v>
      </c>
    </row>
    <row r="174" spans="1:11" x14ac:dyDescent="0.25">
      <c r="A174">
        <v>168</v>
      </c>
      <c r="B174">
        <v>8</v>
      </c>
      <c r="C174" t="str">
        <f>INDEX(DB_DO_SYS_NAMES[],6,2)</f>
        <v>CTRL_SYNC_EXC</v>
      </c>
      <c r="D174" t="s">
        <v>6252</v>
      </c>
      <c r="E174" t="s">
        <v>5106</v>
      </c>
      <c r="F174" t="s">
        <v>6157</v>
      </c>
    </row>
    <row r="175" spans="1:11" x14ac:dyDescent="0.25">
      <c r="A175">
        <v>169</v>
      </c>
      <c r="B175">
        <v>9</v>
      </c>
      <c r="C175" t="str">
        <f>INDEX(DB_DO_SYS_NAMES[],6,2)</f>
        <v>CTRL_SYNC_EXC</v>
      </c>
      <c r="D175" t="s">
        <v>698</v>
      </c>
      <c r="E175" s="10"/>
    </row>
    <row r="176" spans="1:11" x14ac:dyDescent="0.25">
      <c r="A176">
        <v>170</v>
      </c>
      <c r="B176">
        <v>10</v>
      </c>
      <c r="C176" t="str">
        <f>INDEX(DB_DO_SYS_NAMES[],6,2)</f>
        <v>CTRL_SYNC_EXC</v>
      </c>
      <c r="D176" t="s">
        <v>5976</v>
      </c>
      <c r="E176" t="s">
        <v>5106</v>
      </c>
      <c r="F176" t="s">
        <v>6158</v>
      </c>
      <c r="G176" t="s">
        <v>5218</v>
      </c>
      <c r="H176" t="s">
        <v>5257</v>
      </c>
      <c r="I176" t="b">
        <v>1</v>
      </c>
      <c r="J176" t="s">
        <v>6339</v>
      </c>
      <c r="K176">
        <v>15</v>
      </c>
    </row>
    <row r="177" spans="1:11" x14ac:dyDescent="0.25">
      <c r="A177">
        <v>171</v>
      </c>
      <c r="B177">
        <v>11</v>
      </c>
      <c r="C177" t="str">
        <f>INDEX(DB_DO_SYS_NAMES[],6,2)</f>
        <v>CTRL_SYNC_EXC</v>
      </c>
      <c r="D177" t="s">
        <v>701</v>
      </c>
      <c r="F177" t="s">
        <v>5235</v>
      </c>
    </row>
    <row r="178" spans="1:11" x14ac:dyDescent="0.25">
      <c r="A178">
        <v>172</v>
      </c>
      <c r="B178">
        <v>12</v>
      </c>
      <c r="C178" t="str">
        <f>INDEX(DB_DO_SYS_NAMES[],6,2)</f>
        <v>CTRL_SYNC_EXC</v>
      </c>
      <c r="D178" t="s">
        <v>702</v>
      </c>
      <c r="F178" t="s">
        <v>4970</v>
      </c>
    </row>
    <row r="179" spans="1:11" x14ac:dyDescent="0.25">
      <c r="A179">
        <v>173</v>
      </c>
      <c r="B179">
        <v>13</v>
      </c>
      <c r="C179" t="str">
        <f>INDEX(DB_DO_SYS_NAMES[],6,2)</f>
        <v>CTRL_SYNC_EXC</v>
      </c>
      <c r="D179" t="s">
        <v>703</v>
      </c>
      <c r="F179" t="s">
        <v>5239</v>
      </c>
      <c r="I179" t="b">
        <v>1</v>
      </c>
      <c r="J179" t="s">
        <v>6340</v>
      </c>
      <c r="K179">
        <v>6</v>
      </c>
    </row>
    <row r="180" spans="1:11" x14ac:dyDescent="0.25">
      <c r="A180">
        <v>174</v>
      </c>
      <c r="B180">
        <v>14</v>
      </c>
      <c r="C180" t="str">
        <f>INDEX(DB_DO_SYS_NAMES[],6,2)</f>
        <v>CTRL_SYNC_EXC</v>
      </c>
      <c r="D180" t="s">
        <v>704</v>
      </c>
      <c r="F180" t="s">
        <v>4972</v>
      </c>
    </row>
    <row r="181" spans="1:11" x14ac:dyDescent="0.25">
      <c r="A181">
        <v>175</v>
      </c>
      <c r="B181">
        <v>15</v>
      </c>
      <c r="C181" t="str">
        <f>INDEX(DB_DO_SYS_NAMES[],6,2)</f>
        <v>CTRL_SYNC_EXC</v>
      </c>
      <c r="D181" t="s">
        <v>705</v>
      </c>
      <c r="F181" t="s">
        <v>4973</v>
      </c>
    </row>
    <row r="182" spans="1:11" x14ac:dyDescent="0.25">
      <c r="A182">
        <v>176</v>
      </c>
      <c r="B182">
        <v>16</v>
      </c>
      <c r="C182" t="str">
        <f>INDEX(DB_DO_SYS_NAMES[],6,2)</f>
        <v>CTRL_SYNC_EXC</v>
      </c>
      <c r="D182" t="s">
        <v>706</v>
      </c>
      <c r="E182" t="s">
        <v>4902</v>
      </c>
      <c r="F182" t="s">
        <v>4976</v>
      </c>
    </row>
    <row r="183" spans="1:11" x14ac:dyDescent="0.25">
      <c r="A183">
        <v>177</v>
      </c>
      <c r="B183">
        <v>17</v>
      </c>
      <c r="C183" t="str">
        <f>INDEX(DB_DO_SYS_NAMES[],6,2)</f>
        <v>CTRL_SYNC_EXC</v>
      </c>
      <c r="D183" t="s">
        <v>707</v>
      </c>
      <c r="E183" s="10" t="s">
        <v>6809</v>
      </c>
      <c r="F183" t="s">
        <v>5226</v>
      </c>
      <c r="I183" t="b">
        <v>1</v>
      </c>
      <c r="J183" t="s">
        <v>6504</v>
      </c>
      <c r="K183">
        <v>4</v>
      </c>
    </row>
    <row r="184" spans="1:11" x14ac:dyDescent="0.25">
      <c r="A184">
        <v>178</v>
      </c>
      <c r="B184">
        <v>18</v>
      </c>
      <c r="C184" t="str">
        <f>INDEX(DB_DO_SYS_NAMES[],6,2)</f>
        <v>CTRL_SYNC_EXC</v>
      </c>
      <c r="D184" t="s">
        <v>708</v>
      </c>
      <c r="F184" t="s">
        <v>5240</v>
      </c>
      <c r="I184" t="b">
        <v>1</v>
      </c>
      <c r="J184" t="s">
        <v>6340</v>
      </c>
      <c r="K184">
        <v>5</v>
      </c>
    </row>
    <row r="185" spans="1:11" x14ac:dyDescent="0.25">
      <c r="A185">
        <v>179</v>
      </c>
      <c r="B185">
        <v>19</v>
      </c>
      <c r="C185" t="str">
        <f>INDEX(DB_DO_SYS_NAMES[],6,2)</f>
        <v>CTRL_SYNC_EXC</v>
      </c>
      <c r="D185" t="s">
        <v>709</v>
      </c>
      <c r="E185" t="s">
        <v>6808</v>
      </c>
      <c r="F185" t="s">
        <v>4975</v>
      </c>
      <c r="I185" t="b">
        <v>1</v>
      </c>
      <c r="J185" t="s">
        <v>6339</v>
      </c>
      <c r="K185">
        <v>4</v>
      </c>
    </row>
    <row r="186" spans="1:11" x14ac:dyDescent="0.25">
      <c r="A186">
        <v>180</v>
      </c>
      <c r="B186">
        <v>20</v>
      </c>
      <c r="C186" t="str">
        <f>INDEX(DB_DO_SYS_NAMES[],6,2)</f>
        <v>CTRL_SYNC_EXC</v>
      </c>
      <c r="D186" t="s">
        <v>6595</v>
      </c>
      <c r="E186" s="10"/>
    </row>
    <row r="187" spans="1:11" x14ac:dyDescent="0.25">
      <c r="A187">
        <v>181</v>
      </c>
      <c r="B187">
        <v>21</v>
      </c>
      <c r="C187" t="str">
        <f>INDEX(DB_DO_SYS_NAMES[],6,2)</f>
        <v>CTRL_SYNC_EXC</v>
      </c>
      <c r="D187" t="s">
        <v>711</v>
      </c>
      <c r="E187" t="s">
        <v>4902</v>
      </c>
      <c r="F187" t="s">
        <v>5244</v>
      </c>
      <c r="I187" t="b">
        <v>1</v>
      </c>
      <c r="J187" t="s">
        <v>9</v>
      </c>
      <c r="K187">
        <v>9</v>
      </c>
    </row>
    <row r="188" spans="1:11" x14ac:dyDescent="0.25">
      <c r="A188">
        <v>182</v>
      </c>
      <c r="B188">
        <v>22</v>
      </c>
      <c r="C188" t="str">
        <f>INDEX(DB_DO_SYS_NAMES[],6,2)</f>
        <v>CTRL_SYNC_EXC</v>
      </c>
      <c r="D188" t="s">
        <v>712</v>
      </c>
      <c r="E188" t="s">
        <v>4902</v>
      </c>
      <c r="F188" t="s">
        <v>5245</v>
      </c>
      <c r="I188" t="b">
        <v>1</v>
      </c>
      <c r="J188" t="s">
        <v>6504</v>
      </c>
      <c r="K188">
        <v>6</v>
      </c>
    </row>
    <row r="189" spans="1:11" x14ac:dyDescent="0.25">
      <c r="A189">
        <v>183</v>
      </c>
      <c r="B189">
        <v>23</v>
      </c>
      <c r="C189" t="str">
        <f>INDEX(DB_DO_SYS_NAMES[],6,2)</f>
        <v>CTRL_SYNC_EXC</v>
      </c>
      <c r="D189" t="s">
        <v>6596</v>
      </c>
      <c r="E189" s="10"/>
    </row>
    <row r="190" spans="1:11" x14ac:dyDescent="0.25">
      <c r="A190">
        <v>184</v>
      </c>
      <c r="B190">
        <v>24</v>
      </c>
      <c r="C190" t="str">
        <f>INDEX(DB_DO_SYS_NAMES[],6,2)</f>
        <v>CTRL_SYNC_EXC</v>
      </c>
      <c r="D190" t="s">
        <v>6594</v>
      </c>
      <c r="E190" s="10"/>
    </row>
    <row r="191" spans="1:11" x14ac:dyDescent="0.25">
      <c r="A191">
        <v>185</v>
      </c>
      <c r="B191">
        <v>25</v>
      </c>
      <c r="C191" t="str">
        <f>INDEX(DB_DO_SYS_NAMES[],6,2)</f>
        <v>CTRL_SYNC_EXC</v>
      </c>
      <c r="D191" t="s">
        <v>713</v>
      </c>
      <c r="E191" s="10" t="s">
        <v>4902</v>
      </c>
      <c r="F191" t="s">
        <v>5243</v>
      </c>
      <c r="I191" t="b">
        <v>1</v>
      </c>
      <c r="J191" t="s">
        <v>9</v>
      </c>
      <c r="K191">
        <v>10</v>
      </c>
    </row>
    <row r="192" spans="1:11" x14ac:dyDescent="0.25">
      <c r="A192">
        <v>186</v>
      </c>
      <c r="B192">
        <v>26</v>
      </c>
      <c r="C192" t="str">
        <f>INDEX(DB_DO_SYS_NAMES[],6,2)</f>
        <v>CTRL_SYNC_EXC</v>
      </c>
      <c r="D192" t="s">
        <v>714</v>
      </c>
      <c r="E192" t="s">
        <v>6808</v>
      </c>
      <c r="F192" t="s">
        <v>5237</v>
      </c>
      <c r="I192" t="b">
        <v>1</v>
      </c>
      <c r="J192" t="s">
        <v>6340</v>
      </c>
      <c r="K192">
        <v>1</v>
      </c>
    </row>
    <row r="193" spans="1:11" x14ac:dyDescent="0.25">
      <c r="A193">
        <v>187</v>
      </c>
      <c r="B193">
        <v>27</v>
      </c>
      <c r="C193" t="str">
        <f>INDEX(DB_DO_SYS_NAMES[],6,2)</f>
        <v>CTRL_SYNC_EXC</v>
      </c>
      <c r="D193" t="s">
        <v>135</v>
      </c>
      <c r="E193" t="s">
        <v>6808</v>
      </c>
      <c r="F193" t="s">
        <v>5238</v>
      </c>
      <c r="I193" t="b">
        <v>1</v>
      </c>
      <c r="J193" t="s">
        <v>6340</v>
      </c>
      <c r="K193">
        <v>2</v>
      </c>
    </row>
    <row r="194" spans="1:11" x14ac:dyDescent="0.25">
      <c r="A194">
        <v>188</v>
      </c>
      <c r="B194">
        <v>28</v>
      </c>
      <c r="C194" t="str">
        <f>INDEX(DB_DO_SYS_NAMES[],6,2)</f>
        <v>CTRL_SYNC_EXC</v>
      </c>
      <c r="D194" t="s">
        <v>146</v>
      </c>
      <c r="F194" t="s">
        <v>4977</v>
      </c>
    </row>
    <row r="195" spans="1:11" x14ac:dyDescent="0.25">
      <c r="A195">
        <v>189</v>
      </c>
      <c r="B195">
        <v>29</v>
      </c>
      <c r="C195" t="str">
        <f>INDEX(DB_DO_SYS_NAMES[],6,2)</f>
        <v>CTRL_SYNC_EXC</v>
      </c>
      <c r="D195" t="s">
        <v>715</v>
      </c>
      <c r="E195" t="s">
        <v>4906</v>
      </c>
      <c r="F195" t="s">
        <v>4969</v>
      </c>
      <c r="I195" t="b">
        <v>1</v>
      </c>
      <c r="J195" t="s">
        <v>6339</v>
      </c>
      <c r="K195">
        <v>3</v>
      </c>
    </row>
    <row r="196" spans="1:11" x14ac:dyDescent="0.25">
      <c r="A196">
        <v>190</v>
      </c>
      <c r="B196">
        <v>30</v>
      </c>
      <c r="C196" t="str">
        <f>INDEX(DB_DO_SYS_NAMES[],6,2)</f>
        <v>CTRL_SYNC_EXC</v>
      </c>
      <c r="D196" t="s">
        <v>716</v>
      </c>
      <c r="F196" t="s">
        <v>629</v>
      </c>
    </row>
    <row r="197" spans="1:11" x14ac:dyDescent="0.25">
      <c r="A197">
        <v>191</v>
      </c>
      <c r="B197">
        <v>31</v>
      </c>
      <c r="C197" t="str">
        <f>INDEX(DB_DO_SYS_NAMES[],6,2)</f>
        <v>CTRL_SYNC_EXC</v>
      </c>
      <c r="D197" t="s">
        <v>717</v>
      </c>
      <c r="E197" s="10" t="s">
        <v>4902</v>
      </c>
      <c r="F197" t="s">
        <v>4978</v>
      </c>
    </row>
    <row r="198" spans="1:11" x14ac:dyDescent="0.25">
      <c r="A198">
        <v>192</v>
      </c>
      <c r="B198">
        <v>0</v>
      </c>
      <c r="C198" t="str">
        <f>INDEX(DB_DO_SYS_NAMES[],7,2)</f>
        <v>WATERWAY_INTAKE</v>
      </c>
      <c r="D198" t="s">
        <v>3135</v>
      </c>
      <c r="E198" t="s">
        <v>4905</v>
      </c>
      <c r="F198" t="s">
        <v>5246</v>
      </c>
      <c r="I198" t="b">
        <v>1</v>
      </c>
      <c r="J198" t="s">
        <v>6340</v>
      </c>
      <c r="K198">
        <v>11</v>
      </c>
    </row>
    <row r="199" spans="1:11" x14ac:dyDescent="0.25">
      <c r="A199">
        <v>193</v>
      </c>
      <c r="B199">
        <v>1</v>
      </c>
      <c r="C199" t="str">
        <f>INDEX(DB_DO_SYS_NAMES[],7,2)</f>
        <v>WATERWAY_INTAKE</v>
      </c>
      <c r="D199" t="s">
        <v>6600</v>
      </c>
      <c r="E199" t="s">
        <v>6808</v>
      </c>
      <c r="F199" t="s">
        <v>5247</v>
      </c>
      <c r="I199" t="b">
        <v>1</v>
      </c>
      <c r="J199" t="s">
        <v>6339</v>
      </c>
      <c r="K199">
        <v>9</v>
      </c>
    </row>
    <row r="200" spans="1:11" x14ac:dyDescent="0.25">
      <c r="A200">
        <v>194</v>
      </c>
      <c r="B200">
        <v>2</v>
      </c>
      <c r="C200" t="str">
        <f>INDEX(DB_DO_SYS_NAMES[],7,2)</f>
        <v>WATERWAY_INTAKE</v>
      </c>
      <c r="D200" t="s">
        <v>720</v>
      </c>
    </row>
    <row r="201" spans="1:11" x14ac:dyDescent="0.25">
      <c r="A201">
        <v>195</v>
      </c>
      <c r="B201">
        <v>3</v>
      </c>
      <c r="C201" t="str">
        <f>INDEX(DB_DO_SYS_NAMES[],7,2)</f>
        <v>WATERWAY_INTAKE</v>
      </c>
      <c r="D201" t="s">
        <v>721</v>
      </c>
      <c r="F201" t="s">
        <v>5242</v>
      </c>
      <c r="I201" t="b">
        <v>1</v>
      </c>
      <c r="J201" t="s">
        <v>6340</v>
      </c>
      <c r="K201">
        <v>4</v>
      </c>
    </row>
    <row r="202" spans="1:11" x14ac:dyDescent="0.25">
      <c r="A202">
        <v>196</v>
      </c>
      <c r="B202">
        <v>4</v>
      </c>
      <c r="C202" t="str">
        <f>INDEX(DB_DO_SYS_NAMES[],7,2)</f>
        <v>WATERWAY_INTAKE</v>
      </c>
      <c r="D202" t="s">
        <v>722</v>
      </c>
      <c r="I202" t="b">
        <v>1</v>
      </c>
      <c r="J202" t="s">
        <v>6340</v>
      </c>
      <c r="K202">
        <v>12</v>
      </c>
    </row>
    <row r="203" spans="1:11" x14ac:dyDescent="0.25">
      <c r="A203">
        <v>197</v>
      </c>
      <c r="B203">
        <v>5</v>
      </c>
      <c r="C203" t="str">
        <f>INDEX(DB_DO_SYS_NAMES[],7,2)</f>
        <v>WATERWAY_INTAKE</v>
      </c>
      <c r="D203" t="s">
        <v>5978</v>
      </c>
      <c r="I203" t="b">
        <v>1</v>
      </c>
      <c r="J203" t="s">
        <v>6504</v>
      </c>
      <c r="K203">
        <v>7</v>
      </c>
    </row>
    <row r="204" spans="1:11" x14ac:dyDescent="0.25">
      <c r="A204">
        <v>198</v>
      </c>
      <c r="B204">
        <v>6</v>
      </c>
      <c r="C204" t="str">
        <f>INDEX(DB_DO_SYS_NAMES[],7,2)</f>
        <v>WATERWAY_INTAKE</v>
      </c>
      <c r="D204" t="s">
        <v>723</v>
      </c>
    </row>
    <row r="205" spans="1:11" x14ac:dyDescent="0.25">
      <c r="A205">
        <v>199</v>
      </c>
      <c r="B205">
        <v>7</v>
      </c>
      <c r="C205" t="str">
        <f>INDEX(DB_DO_SYS_NAMES[],7,2)</f>
        <v>WATERWAY_INTAKE</v>
      </c>
      <c r="D205" t="s">
        <v>724</v>
      </c>
    </row>
    <row r="206" spans="1:11" x14ac:dyDescent="0.25">
      <c r="A206">
        <v>200</v>
      </c>
      <c r="B206">
        <v>8</v>
      </c>
      <c r="C206" t="str">
        <f>INDEX(DB_DO_SYS_NAMES[],7,2)</f>
        <v>WATERWAY_INTAKE</v>
      </c>
      <c r="D206" t="s">
        <v>725</v>
      </c>
    </row>
    <row r="207" spans="1:11" x14ac:dyDescent="0.25">
      <c r="A207">
        <v>201</v>
      </c>
      <c r="B207">
        <v>9</v>
      </c>
      <c r="C207" t="str">
        <f>INDEX(DB_DO_SYS_NAMES[],7,2)</f>
        <v>WATERWAY_INTAKE</v>
      </c>
      <c r="D207" t="s">
        <v>726</v>
      </c>
    </row>
    <row r="208" spans="1:11" x14ac:dyDescent="0.25">
      <c r="A208">
        <v>202</v>
      </c>
      <c r="B208">
        <v>10</v>
      </c>
      <c r="C208" t="str">
        <f>INDEX(DB_DO_SYS_NAMES[],7,2)</f>
        <v>WATERWAY_INTAKE</v>
      </c>
      <c r="D208" t="s">
        <v>727</v>
      </c>
    </row>
    <row r="209" spans="1:11" x14ac:dyDescent="0.25">
      <c r="A209">
        <v>203</v>
      </c>
      <c r="B209">
        <v>11</v>
      </c>
      <c r="C209" t="str">
        <f>INDEX(DB_DO_SYS_NAMES[],7,2)</f>
        <v>WATERWAY_INTAKE</v>
      </c>
      <c r="D209" t="s">
        <v>728</v>
      </c>
    </row>
    <row r="210" spans="1:11" x14ac:dyDescent="0.25">
      <c r="A210">
        <v>204</v>
      </c>
      <c r="B210">
        <v>12</v>
      </c>
      <c r="C210" t="str">
        <f>INDEX(DB_DO_SYS_NAMES[],7,2)</f>
        <v>WATERWAY_INTAKE</v>
      </c>
      <c r="D210" t="s">
        <v>729</v>
      </c>
    </row>
    <row r="211" spans="1:11" x14ac:dyDescent="0.25">
      <c r="A211">
        <v>205</v>
      </c>
      <c r="B211">
        <v>13</v>
      </c>
      <c r="C211" t="str">
        <f>INDEX(DB_DO_SYS_NAMES[],7,2)</f>
        <v>WATERWAY_INTAKE</v>
      </c>
      <c r="D211" t="s">
        <v>730</v>
      </c>
    </row>
    <row r="212" spans="1:11" x14ac:dyDescent="0.25">
      <c r="A212">
        <v>206</v>
      </c>
      <c r="B212">
        <v>14</v>
      </c>
      <c r="C212" t="str">
        <f>INDEX(DB_DO_SYS_NAMES[],7,2)</f>
        <v>WATERWAY_INTAKE</v>
      </c>
      <c r="D212" t="s">
        <v>731</v>
      </c>
    </row>
    <row r="213" spans="1:11" x14ac:dyDescent="0.25">
      <c r="A213">
        <v>207</v>
      </c>
      <c r="B213">
        <v>15</v>
      </c>
      <c r="C213" t="str">
        <f>INDEX(DB_DO_SYS_NAMES[],7,2)</f>
        <v>WATERWAY_INTAKE</v>
      </c>
      <c r="D213" t="s">
        <v>732</v>
      </c>
    </row>
    <row r="214" spans="1:11" x14ac:dyDescent="0.25">
      <c r="A214">
        <v>208</v>
      </c>
      <c r="B214">
        <v>16</v>
      </c>
      <c r="C214" t="str">
        <f>INDEX(DB_DO_SYS_NAMES[],7,2)</f>
        <v>WATERWAY_INTAKE</v>
      </c>
      <c r="D214" t="s">
        <v>733</v>
      </c>
    </row>
    <row r="215" spans="1:11" x14ac:dyDescent="0.25">
      <c r="A215">
        <v>209</v>
      </c>
      <c r="B215">
        <v>17</v>
      </c>
      <c r="C215" t="str">
        <f>INDEX(DB_DO_SYS_NAMES[],7,2)</f>
        <v>WATERWAY_INTAKE</v>
      </c>
      <c r="D215" t="s">
        <v>5979</v>
      </c>
    </row>
    <row r="216" spans="1:11" x14ac:dyDescent="0.25">
      <c r="A216">
        <v>210</v>
      </c>
      <c r="B216">
        <v>18</v>
      </c>
      <c r="C216" t="str">
        <f>INDEX(DB_DO_SYS_NAMES[],7,2)</f>
        <v>WATERWAY_INTAKE</v>
      </c>
      <c r="D216" t="s">
        <v>5980</v>
      </c>
    </row>
    <row r="217" spans="1:11" x14ac:dyDescent="0.25">
      <c r="A217">
        <v>211</v>
      </c>
      <c r="B217">
        <v>19</v>
      </c>
      <c r="C217" t="str">
        <f>INDEX(DB_DO_SYS_NAMES[],7,2)</f>
        <v>WATERWAY_INTAKE</v>
      </c>
      <c r="D217" t="s">
        <v>5981</v>
      </c>
    </row>
    <row r="218" spans="1:11" x14ac:dyDescent="0.25">
      <c r="A218">
        <v>212</v>
      </c>
      <c r="B218">
        <v>20</v>
      </c>
      <c r="C218" t="str">
        <f>INDEX(DB_DO_SYS_NAMES[],7,2)</f>
        <v>WATERWAY_INTAKE</v>
      </c>
      <c r="D218" t="s">
        <v>5982</v>
      </c>
      <c r="I218" t="b">
        <v>1</v>
      </c>
      <c r="J218" t="s">
        <v>6339</v>
      </c>
      <c r="K218">
        <v>5</v>
      </c>
    </row>
    <row r="219" spans="1:11" x14ac:dyDescent="0.25">
      <c r="A219">
        <v>213</v>
      </c>
      <c r="B219">
        <v>21</v>
      </c>
      <c r="C219" t="str">
        <f>INDEX(DB_DO_SYS_NAMES[],7,2)</f>
        <v>WATERWAY_INTAKE</v>
      </c>
      <c r="D219" t="s">
        <v>734</v>
      </c>
    </row>
    <row r="220" spans="1:11" x14ac:dyDescent="0.25">
      <c r="A220">
        <v>214</v>
      </c>
      <c r="B220">
        <v>22</v>
      </c>
      <c r="C220" t="str">
        <f>INDEX(DB_DO_SYS_NAMES[],7,2)</f>
        <v>WATERWAY_INTAKE</v>
      </c>
      <c r="D220" t="s">
        <v>735</v>
      </c>
    </row>
    <row r="221" spans="1:11" x14ac:dyDescent="0.25">
      <c r="A221">
        <v>215</v>
      </c>
      <c r="B221">
        <v>23</v>
      </c>
      <c r="C221" t="str">
        <f>INDEX(DB_DO_SYS_NAMES[],7,2)</f>
        <v>WATERWAY_INTAKE</v>
      </c>
      <c r="D221" t="s">
        <v>736</v>
      </c>
    </row>
    <row r="222" spans="1:11" x14ac:dyDescent="0.25">
      <c r="A222">
        <v>216</v>
      </c>
      <c r="B222">
        <v>24</v>
      </c>
      <c r="C222" t="str">
        <f>INDEX(DB_DO_SYS_NAMES[],7,2)</f>
        <v>WATERWAY_INTAKE</v>
      </c>
      <c r="D222" t="s">
        <v>737</v>
      </c>
    </row>
    <row r="223" spans="1:11" x14ac:dyDescent="0.25">
      <c r="A223">
        <v>217</v>
      </c>
      <c r="B223">
        <v>25</v>
      </c>
      <c r="C223" t="str">
        <f>INDEX(DB_DO_SYS_NAMES[],7,2)</f>
        <v>WATERWAY_INTAKE</v>
      </c>
      <c r="D223" t="s">
        <v>738</v>
      </c>
    </row>
    <row r="224" spans="1:11" x14ac:dyDescent="0.25">
      <c r="A224">
        <v>218</v>
      </c>
      <c r="B224">
        <v>26</v>
      </c>
      <c r="C224" t="str">
        <f>INDEX(DB_DO_SYS_NAMES[],7,2)</f>
        <v>WATERWAY_INTAKE</v>
      </c>
      <c r="D224" t="s">
        <v>739</v>
      </c>
    </row>
    <row r="225" spans="1:11" x14ac:dyDescent="0.25">
      <c r="A225">
        <v>219</v>
      </c>
      <c r="B225">
        <v>27</v>
      </c>
      <c r="C225" t="str">
        <f>INDEX(DB_DO_SYS_NAMES[],7,2)</f>
        <v>WATERWAY_INTAKE</v>
      </c>
      <c r="D225" t="s">
        <v>740</v>
      </c>
    </row>
    <row r="226" spans="1:11" x14ac:dyDescent="0.25">
      <c r="A226">
        <v>220</v>
      </c>
      <c r="B226">
        <v>28</v>
      </c>
      <c r="C226" t="str">
        <f>INDEX(DB_DO_SYS_NAMES[],7,2)</f>
        <v>WATERWAY_INTAKE</v>
      </c>
      <c r="D226" t="s">
        <v>741</v>
      </c>
    </row>
    <row r="227" spans="1:11" x14ac:dyDescent="0.25">
      <c r="A227">
        <v>221</v>
      </c>
      <c r="B227">
        <v>29</v>
      </c>
      <c r="C227" t="str">
        <f>INDEX(DB_DO_SYS_NAMES[],7,2)</f>
        <v>WATERWAY_INTAKE</v>
      </c>
      <c r="D227" t="s">
        <v>742</v>
      </c>
    </row>
    <row r="228" spans="1:11" x14ac:dyDescent="0.25">
      <c r="A228">
        <v>222</v>
      </c>
      <c r="B228">
        <v>30</v>
      </c>
      <c r="C228" t="str">
        <f>INDEX(DB_DO_SYS_NAMES[],7,2)</f>
        <v>WATERWAY_INTAKE</v>
      </c>
      <c r="D228" t="s">
        <v>743</v>
      </c>
    </row>
    <row r="229" spans="1:11" x14ac:dyDescent="0.25">
      <c r="A229">
        <v>223</v>
      </c>
      <c r="B229">
        <v>31</v>
      </c>
      <c r="C229" t="str">
        <f>INDEX(DB_DO_SYS_NAMES[],7,2)</f>
        <v>WATERWAY_INTAKE</v>
      </c>
      <c r="D229" t="s">
        <v>744</v>
      </c>
    </row>
    <row r="230" spans="1:11" x14ac:dyDescent="0.25">
      <c r="A230">
        <v>224</v>
      </c>
      <c r="B230">
        <v>0</v>
      </c>
      <c r="C230" t="str">
        <f>INDEX(DB_DO_SYS_NAMES[],8,2)</f>
        <v>CUBIC_AND_SIGNAL</v>
      </c>
      <c r="D230" t="s">
        <v>745</v>
      </c>
      <c r="E230" s="10" t="s">
        <v>4905</v>
      </c>
      <c r="F230" t="s">
        <v>4980</v>
      </c>
    </row>
    <row r="231" spans="1:11" x14ac:dyDescent="0.25">
      <c r="A231">
        <v>225</v>
      </c>
      <c r="B231">
        <v>1</v>
      </c>
      <c r="C231" t="str">
        <f>INDEX(DB_DO_SYS_NAMES[],8,2)</f>
        <v>CUBIC_AND_SIGNAL</v>
      </c>
      <c r="D231" t="s">
        <v>746</v>
      </c>
    </row>
    <row r="232" spans="1:11" x14ac:dyDescent="0.25">
      <c r="A232">
        <v>226</v>
      </c>
      <c r="B232">
        <v>2</v>
      </c>
      <c r="C232" t="str">
        <f>INDEX(DB_DO_SYS_NAMES[],8,2)</f>
        <v>CUBIC_AND_SIGNAL</v>
      </c>
      <c r="D232" t="s">
        <v>747</v>
      </c>
    </row>
    <row r="233" spans="1:11" x14ac:dyDescent="0.25">
      <c r="A233">
        <v>227</v>
      </c>
      <c r="B233">
        <v>3</v>
      </c>
      <c r="C233" t="str">
        <f>INDEX(DB_DO_SYS_NAMES[],8,2)</f>
        <v>CUBIC_AND_SIGNAL</v>
      </c>
      <c r="D233" t="s">
        <v>748</v>
      </c>
      <c r="E233" s="10" t="s">
        <v>5106</v>
      </c>
      <c r="F233" t="s">
        <v>4981</v>
      </c>
      <c r="G233" t="s">
        <v>5218</v>
      </c>
      <c r="H233" t="s">
        <v>5260</v>
      </c>
      <c r="I233" t="b">
        <v>1</v>
      </c>
      <c r="J233" t="s">
        <v>9</v>
      </c>
      <c r="K233">
        <v>13</v>
      </c>
    </row>
    <row r="234" spans="1:11" x14ac:dyDescent="0.25">
      <c r="A234">
        <v>228</v>
      </c>
      <c r="B234">
        <v>4</v>
      </c>
      <c r="C234" t="str">
        <f>INDEX(DB_DO_SYS_NAMES[],8,2)</f>
        <v>CUBIC_AND_SIGNAL</v>
      </c>
      <c r="D234" t="s">
        <v>749</v>
      </c>
      <c r="E234" s="10" t="s">
        <v>5106</v>
      </c>
      <c r="F234" t="s">
        <v>664</v>
      </c>
      <c r="G234" t="s">
        <v>5218</v>
      </c>
      <c r="H234" t="s">
        <v>5258</v>
      </c>
      <c r="I234" t="b">
        <v>1</v>
      </c>
      <c r="J234" t="s">
        <v>9</v>
      </c>
      <c r="K234">
        <v>14</v>
      </c>
    </row>
    <row r="235" spans="1:11" x14ac:dyDescent="0.25">
      <c r="A235">
        <v>229</v>
      </c>
      <c r="B235">
        <v>5</v>
      </c>
      <c r="C235" t="str">
        <f>INDEX(DB_DO_SYS_NAMES[],8,2)</f>
        <v>CUBIC_AND_SIGNAL</v>
      </c>
      <c r="D235" t="s">
        <v>750</v>
      </c>
      <c r="E235" s="10" t="s">
        <v>5106</v>
      </c>
      <c r="F235" t="s">
        <v>665</v>
      </c>
      <c r="G235" t="s">
        <v>5218</v>
      </c>
      <c r="H235" t="s">
        <v>5259</v>
      </c>
      <c r="I235" t="b">
        <v>1</v>
      </c>
      <c r="J235" t="s">
        <v>9</v>
      </c>
      <c r="K235">
        <v>12</v>
      </c>
    </row>
    <row r="236" spans="1:11" x14ac:dyDescent="0.25">
      <c r="A236">
        <v>230</v>
      </c>
      <c r="B236">
        <v>6</v>
      </c>
      <c r="C236" t="str">
        <f>INDEX(DB_DO_SYS_NAMES[],8,2)</f>
        <v>CUBIC_AND_SIGNAL</v>
      </c>
      <c r="D236" t="s">
        <v>751</v>
      </c>
      <c r="E236" s="10" t="s">
        <v>5106</v>
      </c>
      <c r="F236" t="s">
        <v>668</v>
      </c>
      <c r="G236" t="s">
        <v>5218</v>
      </c>
      <c r="H236" t="s">
        <v>5261</v>
      </c>
      <c r="I236" t="b">
        <v>1</v>
      </c>
      <c r="J236" t="s">
        <v>9</v>
      </c>
      <c r="K236">
        <v>15</v>
      </c>
    </row>
    <row r="237" spans="1:11" x14ac:dyDescent="0.25">
      <c r="A237">
        <v>231</v>
      </c>
      <c r="B237">
        <v>7</v>
      </c>
      <c r="C237" t="str">
        <f>INDEX(DB_DO_SYS_NAMES[],8,2)</f>
        <v>CUBIC_AND_SIGNAL</v>
      </c>
      <c r="D237" t="s">
        <v>752</v>
      </c>
      <c r="F237" t="s">
        <v>670</v>
      </c>
    </row>
    <row r="238" spans="1:11" x14ac:dyDescent="0.25">
      <c r="A238">
        <v>232</v>
      </c>
      <c r="B238">
        <v>8</v>
      </c>
      <c r="C238" t="str">
        <f>INDEX(DB_DO_SYS_NAMES[],8,2)</f>
        <v>CUBIC_AND_SIGNAL</v>
      </c>
      <c r="D238" t="s">
        <v>753</v>
      </c>
      <c r="F238" t="s">
        <v>672</v>
      </c>
    </row>
    <row r="239" spans="1:11" x14ac:dyDescent="0.25">
      <c r="A239">
        <v>233</v>
      </c>
      <c r="B239">
        <v>9</v>
      </c>
      <c r="C239" t="str">
        <f>INDEX(DB_DO_SYS_NAMES[],8,2)</f>
        <v>CUBIC_AND_SIGNAL</v>
      </c>
      <c r="D239" t="s">
        <v>754</v>
      </c>
      <c r="E239" s="10"/>
      <c r="F239" t="s">
        <v>674</v>
      </c>
      <c r="I239" t="b">
        <v>1</v>
      </c>
      <c r="J239" t="s">
        <v>9</v>
      </c>
      <c r="K239">
        <v>8</v>
      </c>
    </row>
    <row r="240" spans="1:11" x14ac:dyDescent="0.25">
      <c r="A240">
        <v>234</v>
      </c>
      <c r="B240">
        <v>10</v>
      </c>
      <c r="C240" t="str">
        <f>INDEX(DB_DO_SYS_NAMES[],8,2)</f>
        <v>CUBIC_AND_SIGNAL</v>
      </c>
      <c r="D240" t="s">
        <v>755</v>
      </c>
    </row>
    <row r="241" spans="1:8" x14ac:dyDescent="0.25">
      <c r="A241">
        <v>235</v>
      </c>
      <c r="B241">
        <v>11</v>
      </c>
      <c r="C241" t="str">
        <f>INDEX(DB_DO_SYS_NAMES[],8,2)</f>
        <v>CUBIC_AND_SIGNAL</v>
      </c>
      <c r="D241" t="s">
        <v>756</v>
      </c>
    </row>
    <row r="242" spans="1:8" x14ac:dyDescent="0.25">
      <c r="A242">
        <v>236</v>
      </c>
      <c r="B242">
        <v>12</v>
      </c>
      <c r="C242" t="str">
        <f>INDEX(DB_DO_SYS_NAMES[],8,2)</f>
        <v>CUBIC_AND_SIGNAL</v>
      </c>
      <c r="D242" t="s">
        <v>757</v>
      </c>
    </row>
    <row r="243" spans="1:8" x14ac:dyDescent="0.25">
      <c r="A243">
        <v>237</v>
      </c>
      <c r="B243">
        <v>13</v>
      </c>
      <c r="C243" t="str">
        <f>INDEX(DB_DO_SYS_NAMES[],8,2)</f>
        <v>CUBIC_AND_SIGNAL</v>
      </c>
      <c r="D243" t="s">
        <v>6253</v>
      </c>
      <c r="E243" t="s">
        <v>5106</v>
      </c>
      <c r="F243" t="s">
        <v>6159</v>
      </c>
      <c r="G243" t="s">
        <v>5218</v>
      </c>
      <c r="H243" t="s">
        <v>5262</v>
      </c>
    </row>
    <row r="244" spans="1:8" x14ac:dyDescent="0.25">
      <c r="A244">
        <v>238</v>
      </c>
      <c r="B244">
        <v>14</v>
      </c>
      <c r="C244" t="str">
        <f>INDEX(DB_DO_SYS_NAMES[],8,2)</f>
        <v>CUBIC_AND_SIGNAL</v>
      </c>
      <c r="D244" t="s">
        <v>6254</v>
      </c>
      <c r="E244" t="s">
        <v>5106</v>
      </c>
      <c r="F244" t="s">
        <v>6160</v>
      </c>
      <c r="G244" t="s">
        <v>5218</v>
      </c>
      <c r="H244" t="s">
        <v>5263</v>
      </c>
    </row>
    <row r="245" spans="1:8" x14ac:dyDescent="0.25">
      <c r="A245">
        <v>239</v>
      </c>
      <c r="B245">
        <v>15</v>
      </c>
      <c r="C245" t="str">
        <f>INDEX(DB_DO_SYS_NAMES[],8,2)</f>
        <v>CUBIC_AND_SIGNAL</v>
      </c>
      <c r="D245" t="s">
        <v>6255</v>
      </c>
      <c r="E245" t="s">
        <v>5106</v>
      </c>
      <c r="F245" t="s">
        <v>6161</v>
      </c>
      <c r="G245" t="s">
        <v>5218</v>
      </c>
      <c r="H245" t="s">
        <v>5264</v>
      </c>
    </row>
    <row r="246" spans="1:8" x14ac:dyDescent="0.25">
      <c r="A246">
        <v>240</v>
      </c>
      <c r="B246">
        <v>16</v>
      </c>
      <c r="C246" t="str">
        <f>INDEX(DB_DO_SYS_NAMES[],8,2)</f>
        <v>CUBIC_AND_SIGNAL</v>
      </c>
      <c r="D246" t="s">
        <v>758</v>
      </c>
      <c r="E246" t="s">
        <v>5106</v>
      </c>
      <c r="F246" t="s">
        <v>5248</v>
      </c>
      <c r="G246" t="s">
        <v>5218</v>
      </c>
      <c r="H246" t="s">
        <v>5265</v>
      </c>
    </row>
    <row r="247" spans="1:8" x14ac:dyDescent="0.25">
      <c r="A247">
        <v>241</v>
      </c>
      <c r="B247">
        <v>17</v>
      </c>
      <c r="C247" t="str">
        <f>INDEX(DB_DO_SYS_NAMES[],8,2)</f>
        <v>CUBIC_AND_SIGNAL</v>
      </c>
      <c r="D247" t="s">
        <v>759</v>
      </c>
    </row>
    <row r="248" spans="1:8" x14ac:dyDescent="0.25">
      <c r="A248">
        <v>242</v>
      </c>
      <c r="B248">
        <v>18</v>
      </c>
      <c r="C248" t="str">
        <f>INDEX(DB_DO_SYS_NAMES[],8,2)</f>
        <v>CUBIC_AND_SIGNAL</v>
      </c>
      <c r="D248" t="s">
        <v>760</v>
      </c>
    </row>
    <row r="249" spans="1:8" x14ac:dyDescent="0.25">
      <c r="A249">
        <v>243</v>
      </c>
      <c r="B249">
        <v>19</v>
      </c>
      <c r="C249" t="str">
        <f>INDEX(DB_DO_SYS_NAMES[],8,2)</f>
        <v>CUBIC_AND_SIGNAL</v>
      </c>
      <c r="D249" t="s">
        <v>761</v>
      </c>
    </row>
    <row r="250" spans="1:8" x14ac:dyDescent="0.25">
      <c r="A250">
        <v>244</v>
      </c>
      <c r="B250">
        <v>20</v>
      </c>
      <c r="C250" t="str">
        <f>INDEX(DB_DO_SYS_NAMES[],8,2)</f>
        <v>CUBIC_AND_SIGNAL</v>
      </c>
      <c r="D250" t="s">
        <v>5576</v>
      </c>
    </row>
    <row r="251" spans="1:8" x14ac:dyDescent="0.25">
      <c r="A251">
        <v>245</v>
      </c>
      <c r="B251">
        <v>21</v>
      </c>
      <c r="C251" t="str">
        <f>INDEX(DB_DO_SYS_NAMES[],8,2)</f>
        <v>CUBIC_AND_SIGNAL</v>
      </c>
      <c r="D251" t="s">
        <v>243</v>
      </c>
    </row>
    <row r="252" spans="1:8" x14ac:dyDescent="0.25">
      <c r="A252">
        <v>246</v>
      </c>
      <c r="B252">
        <v>22</v>
      </c>
      <c r="C252" t="str">
        <f>INDEX(DB_DO_SYS_NAMES[],8,2)</f>
        <v>CUBIC_AND_SIGNAL</v>
      </c>
      <c r="D252" t="s">
        <v>244</v>
      </c>
    </row>
    <row r="253" spans="1:8" x14ac:dyDescent="0.25">
      <c r="A253">
        <v>247</v>
      </c>
      <c r="B253">
        <v>23</v>
      </c>
      <c r="C253" t="str">
        <f>INDEX(DB_DO_SYS_NAMES[],8,2)</f>
        <v>CUBIC_AND_SIGNAL</v>
      </c>
      <c r="D253" t="s">
        <v>245</v>
      </c>
    </row>
    <row r="254" spans="1:8" x14ac:dyDescent="0.25">
      <c r="A254">
        <v>248</v>
      </c>
      <c r="B254">
        <v>24</v>
      </c>
      <c r="C254" t="str">
        <f>INDEX(DB_DO_SYS_NAMES[],8,2)</f>
        <v>CUBIC_AND_SIGNAL</v>
      </c>
      <c r="D254" t="s">
        <v>246</v>
      </c>
    </row>
    <row r="255" spans="1:8" x14ac:dyDescent="0.25">
      <c r="A255">
        <v>249</v>
      </c>
      <c r="B255">
        <v>25</v>
      </c>
      <c r="C255" t="str">
        <f>INDEX(DB_DO_SYS_NAMES[],8,2)</f>
        <v>CUBIC_AND_SIGNAL</v>
      </c>
      <c r="D255" t="s">
        <v>247</v>
      </c>
    </row>
    <row r="256" spans="1:8" x14ac:dyDescent="0.25">
      <c r="A256">
        <v>250</v>
      </c>
      <c r="B256">
        <v>26</v>
      </c>
      <c r="C256" t="str">
        <f>INDEX(DB_DO_SYS_NAMES[],8,2)</f>
        <v>CUBIC_AND_SIGNAL</v>
      </c>
      <c r="D256" t="s">
        <v>248</v>
      </c>
    </row>
    <row r="257" spans="1:8" x14ac:dyDescent="0.25">
      <c r="A257">
        <v>251</v>
      </c>
      <c r="B257">
        <v>27</v>
      </c>
      <c r="C257" t="str">
        <f>INDEX(DB_DO_SYS_NAMES[],8,2)</f>
        <v>CUBIC_AND_SIGNAL</v>
      </c>
      <c r="D257" t="s">
        <v>249</v>
      </c>
    </row>
    <row r="258" spans="1:8" x14ac:dyDescent="0.25">
      <c r="A258">
        <v>252</v>
      </c>
      <c r="B258">
        <v>28</v>
      </c>
      <c r="C258" t="str">
        <f>INDEX(DB_DO_SYS_NAMES[],8,2)</f>
        <v>CUBIC_AND_SIGNAL</v>
      </c>
      <c r="D258" t="s">
        <v>250</v>
      </c>
    </row>
    <row r="259" spans="1:8" x14ac:dyDescent="0.25">
      <c r="A259">
        <v>253</v>
      </c>
      <c r="B259">
        <v>29</v>
      </c>
      <c r="C259" t="str">
        <f>INDEX(DB_DO_SYS_NAMES[],8,2)</f>
        <v>CUBIC_AND_SIGNAL</v>
      </c>
      <c r="D259" t="s">
        <v>251</v>
      </c>
    </row>
    <row r="260" spans="1:8" x14ac:dyDescent="0.25">
      <c r="A260">
        <v>254</v>
      </c>
      <c r="B260">
        <v>30</v>
      </c>
      <c r="C260" t="str">
        <f>INDEX(DB_DO_SYS_NAMES[],8,2)</f>
        <v>CUBIC_AND_SIGNAL</v>
      </c>
      <c r="D260" t="s">
        <v>252</v>
      </c>
    </row>
    <row r="261" spans="1:8" x14ac:dyDescent="0.25">
      <c r="A261">
        <v>255</v>
      </c>
      <c r="B261">
        <v>31</v>
      </c>
      <c r="C261" t="str">
        <f>INDEX(DB_DO_SYS_NAMES[],8,2)</f>
        <v>CUBIC_AND_SIGNAL</v>
      </c>
      <c r="D261" t="s">
        <v>253</v>
      </c>
    </row>
    <row r="262" spans="1:8" x14ac:dyDescent="0.25">
      <c r="A262">
        <v>256</v>
      </c>
      <c r="B262">
        <v>0</v>
      </c>
      <c r="C262" t="str">
        <f>INDEX(DB_DO_SYS_NAMES[],9,2)</f>
        <v>SN</v>
      </c>
      <c r="D262" t="s">
        <v>763</v>
      </c>
      <c r="E262" t="s">
        <v>6117</v>
      </c>
      <c r="F262" t="s">
        <v>6162</v>
      </c>
    </row>
    <row r="263" spans="1:8" x14ac:dyDescent="0.25">
      <c r="A263">
        <v>257</v>
      </c>
      <c r="B263">
        <v>1</v>
      </c>
      <c r="C263" t="str">
        <f>INDEX(DB_DO_SYS_NAMES[],9,2)</f>
        <v>SN</v>
      </c>
      <c r="D263" t="s">
        <v>764</v>
      </c>
      <c r="E263" t="s">
        <v>6117</v>
      </c>
      <c r="F263" t="s">
        <v>6163</v>
      </c>
    </row>
    <row r="264" spans="1:8" x14ac:dyDescent="0.25">
      <c r="A264">
        <v>258</v>
      </c>
      <c r="B264">
        <v>2</v>
      </c>
      <c r="C264" t="str">
        <f>INDEX(DB_DO_SYS_NAMES[],9,2)</f>
        <v>SN</v>
      </c>
      <c r="D264" t="s">
        <v>765</v>
      </c>
      <c r="F264" t="s">
        <v>762</v>
      </c>
    </row>
    <row r="265" spans="1:8" x14ac:dyDescent="0.25">
      <c r="A265">
        <v>259</v>
      </c>
      <c r="B265">
        <v>3</v>
      </c>
      <c r="C265" t="str">
        <f>INDEX(DB_DO_SYS_NAMES[],9,2)</f>
        <v>SN</v>
      </c>
      <c r="D265" t="s">
        <v>766</v>
      </c>
    </row>
    <row r="266" spans="1:8" x14ac:dyDescent="0.25">
      <c r="A266">
        <v>260</v>
      </c>
      <c r="B266">
        <v>4</v>
      </c>
      <c r="C266" t="str">
        <f>INDEX(DB_DO_SYS_NAMES[],9,2)</f>
        <v>SN</v>
      </c>
      <c r="D266" t="s">
        <v>767</v>
      </c>
      <c r="E266" t="s">
        <v>5106</v>
      </c>
      <c r="F266" t="s">
        <v>5249</v>
      </c>
      <c r="G266" t="s">
        <v>5218</v>
      </c>
      <c r="H266" t="s">
        <v>5266</v>
      </c>
    </row>
    <row r="267" spans="1:8" x14ac:dyDescent="0.25">
      <c r="A267">
        <v>261</v>
      </c>
      <c r="B267">
        <v>5</v>
      </c>
      <c r="C267" t="str">
        <f>INDEX(DB_DO_SYS_NAMES[],9,2)</f>
        <v>SN</v>
      </c>
      <c r="D267" t="s">
        <v>768</v>
      </c>
    </row>
    <row r="268" spans="1:8" x14ac:dyDescent="0.25">
      <c r="A268">
        <v>262</v>
      </c>
      <c r="B268">
        <v>6</v>
      </c>
      <c r="C268" t="str">
        <f>INDEX(DB_DO_SYS_NAMES[],9,2)</f>
        <v>SN</v>
      </c>
      <c r="D268" t="s">
        <v>769</v>
      </c>
    </row>
    <row r="269" spans="1:8" x14ac:dyDescent="0.25">
      <c r="A269">
        <v>263</v>
      </c>
      <c r="B269">
        <v>7</v>
      </c>
      <c r="C269" t="str">
        <f>INDEX(DB_DO_SYS_NAMES[],9,2)</f>
        <v>SN</v>
      </c>
      <c r="D269" t="s">
        <v>770</v>
      </c>
      <c r="E269" t="s">
        <v>5106</v>
      </c>
      <c r="F269" t="s">
        <v>5250</v>
      </c>
      <c r="G269" t="s">
        <v>5218</v>
      </c>
      <c r="H269" t="s">
        <v>5267</v>
      </c>
    </row>
    <row r="270" spans="1:8" x14ac:dyDescent="0.25">
      <c r="A270">
        <v>264</v>
      </c>
      <c r="B270">
        <v>8</v>
      </c>
      <c r="C270" t="str">
        <f>INDEX(DB_DO_SYS_NAMES[],9,2)</f>
        <v>SN</v>
      </c>
      <c r="D270" t="s">
        <v>771</v>
      </c>
      <c r="E270" t="s">
        <v>6113</v>
      </c>
      <c r="F270" t="s">
        <v>6162</v>
      </c>
    </row>
    <row r="271" spans="1:8" x14ac:dyDescent="0.25">
      <c r="A271">
        <v>265</v>
      </c>
      <c r="B271">
        <v>9</v>
      </c>
      <c r="C271" t="str">
        <f>INDEX(DB_DO_SYS_NAMES[],9,2)</f>
        <v>SN</v>
      </c>
      <c r="D271" t="s">
        <v>772</v>
      </c>
      <c r="E271" t="s">
        <v>6113</v>
      </c>
      <c r="F271" t="s">
        <v>6163</v>
      </c>
    </row>
    <row r="272" spans="1:8" x14ac:dyDescent="0.25">
      <c r="A272">
        <v>266</v>
      </c>
      <c r="B272">
        <v>10</v>
      </c>
      <c r="C272" t="str">
        <f>INDEX(DB_DO_SYS_NAMES[],9,2)</f>
        <v>SN</v>
      </c>
      <c r="D272" t="s">
        <v>773</v>
      </c>
    </row>
    <row r="273" spans="1:11" x14ac:dyDescent="0.25">
      <c r="A273">
        <v>267</v>
      </c>
      <c r="B273">
        <v>11</v>
      </c>
      <c r="C273" t="str">
        <f>INDEX(DB_DO_SYS_NAMES[],9,2)</f>
        <v>SN</v>
      </c>
      <c r="D273" t="s">
        <v>774</v>
      </c>
    </row>
    <row r="274" spans="1:11" x14ac:dyDescent="0.25">
      <c r="A274">
        <v>268</v>
      </c>
      <c r="B274">
        <v>12</v>
      </c>
      <c r="C274" t="str">
        <f>INDEX(DB_DO_SYS_NAMES[],9,2)</f>
        <v>SN</v>
      </c>
      <c r="D274" t="s">
        <v>775</v>
      </c>
      <c r="E274" t="s">
        <v>4911</v>
      </c>
      <c r="F274" t="s">
        <v>4982</v>
      </c>
    </row>
    <row r="275" spans="1:11" x14ac:dyDescent="0.25">
      <c r="A275">
        <v>269</v>
      </c>
      <c r="B275">
        <v>13</v>
      </c>
      <c r="C275" t="str">
        <f>INDEX(DB_DO_SYS_NAMES[],9,2)</f>
        <v>SN</v>
      </c>
      <c r="D275" t="s">
        <v>776</v>
      </c>
      <c r="E275" t="s">
        <v>4911</v>
      </c>
      <c r="F275" t="s">
        <v>4983</v>
      </c>
    </row>
    <row r="276" spans="1:11" x14ac:dyDescent="0.25">
      <c r="A276">
        <v>270</v>
      </c>
      <c r="B276">
        <v>14</v>
      </c>
      <c r="C276" t="str">
        <f>INDEX(DB_DO_SYS_NAMES[],9,2)</f>
        <v>SN</v>
      </c>
      <c r="D276" t="s">
        <v>777</v>
      </c>
    </row>
    <row r="277" spans="1:11" x14ac:dyDescent="0.25">
      <c r="A277">
        <v>271</v>
      </c>
      <c r="B277">
        <v>15</v>
      </c>
      <c r="C277" t="str">
        <f>INDEX(DB_DO_SYS_NAMES[],9,2)</f>
        <v>SN</v>
      </c>
      <c r="D277" t="s">
        <v>778</v>
      </c>
    </row>
    <row r="278" spans="1:11" x14ac:dyDescent="0.25">
      <c r="A278">
        <v>272</v>
      </c>
      <c r="B278">
        <v>16</v>
      </c>
      <c r="C278" t="str">
        <f>INDEX(DB_DO_SYS_NAMES[],9,2)</f>
        <v>SN</v>
      </c>
      <c r="D278" t="s">
        <v>779</v>
      </c>
    </row>
    <row r="279" spans="1:11" x14ac:dyDescent="0.25">
      <c r="A279">
        <v>273</v>
      </c>
      <c r="B279">
        <v>17</v>
      </c>
      <c r="C279" t="str">
        <f>INDEX(DB_DO_SYS_NAMES[],9,2)</f>
        <v>SN</v>
      </c>
      <c r="D279" t="s">
        <v>780</v>
      </c>
    </row>
    <row r="280" spans="1:11" x14ac:dyDescent="0.25">
      <c r="A280">
        <v>274</v>
      </c>
      <c r="B280">
        <v>18</v>
      </c>
      <c r="C280" t="str">
        <f>INDEX(DB_DO_SYS_NAMES[],9,2)</f>
        <v>SN</v>
      </c>
      <c r="D280" t="s">
        <v>781</v>
      </c>
    </row>
    <row r="281" spans="1:11" x14ac:dyDescent="0.25">
      <c r="A281">
        <v>275</v>
      </c>
      <c r="B281">
        <v>19</v>
      </c>
      <c r="C281" t="str">
        <f>INDEX(DB_DO_SYS_NAMES[],9,2)</f>
        <v>SN</v>
      </c>
      <c r="D281" t="s">
        <v>782</v>
      </c>
    </row>
    <row r="282" spans="1:11" x14ac:dyDescent="0.25">
      <c r="A282">
        <v>276</v>
      </c>
      <c r="B282">
        <v>20</v>
      </c>
      <c r="C282" t="str">
        <f>INDEX(DB_DO_SYS_NAMES[],9,2)</f>
        <v>SN</v>
      </c>
      <c r="D282" t="s">
        <v>783</v>
      </c>
    </row>
    <row r="283" spans="1:11" x14ac:dyDescent="0.25">
      <c r="A283">
        <v>277</v>
      </c>
      <c r="B283">
        <v>21</v>
      </c>
      <c r="C283" t="str">
        <f>INDEX(DB_DO_SYS_NAMES[],9,2)</f>
        <v>SN</v>
      </c>
      <c r="D283" t="s">
        <v>784</v>
      </c>
      <c r="F283" t="s">
        <v>785</v>
      </c>
    </row>
    <row r="284" spans="1:11" x14ac:dyDescent="0.25">
      <c r="A284">
        <v>278</v>
      </c>
      <c r="B284">
        <v>22</v>
      </c>
      <c r="C284" t="str">
        <f>INDEX(DB_DO_SYS_NAMES[],9,2)</f>
        <v>SN</v>
      </c>
      <c r="D284" t="s">
        <v>786</v>
      </c>
    </row>
    <row r="285" spans="1:11" x14ac:dyDescent="0.25">
      <c r="A285">
        <v>279</v>
      </c>
      <c r="B285">
        <v>23</v>
      </c>
      <c r="C285" t="str">
        <f>INDEX(DB_DO_SYS_NAMES[],9,2)</f>
        <v>SN</v>
      </c>
      <c r="D285" t="s">
        <v>787</v>
      </c>
    </row>
    <row r="286" spans="1:11" x14ac:dyDescent="0.25">
      <c r="A286">
        <v>280</v>
      </c>
      <c r="B286">
        <v>24</v>
      </c>
      <c r="C286" t="str">
        <f>INDEX(DB_DO_SYS_NAMES[],9,2)</f>
        <v>SN</v>
      </c>
      <c r="D286" t="s">
        <v>6256</v>
      </c>
      <c r="E286" t="s">
        <v>6117</v>
      </c>
      <c r="F286" t="s">
        <v>6164</v>
      </c>
      <c r="I286" t="b">
        <v>1</v>
      </c>
      <c r="J286" t="s">
        <v>6339</v>
      </c>
      <c r="K286">
        <v>13</v>
      </c>
    </row>
    <row r="287" spans="1:11" x14ac:dyDescent="0.25">
      <c r="A287">
        <v>281</v>
      </c>
      <c r="B287">
        <v>25</v>
      </c>
      <c r="C287" t="str">
        <f>INDEX(DB_DO_SYS_NAMES[],9,2)</f>
        <v>SN</v>
      </c>
      <c r="D287" t="s">
        <v>6257</v>
      </c>
      <c r="E287" t="s">
        <v>6113</v>
      </c>
      <c r="F287" t="s">
        <v>6164</v>
      </c>
    </row>
    <row r="288" spans="1:11" x14ac:dyDescent="0.25">
      <c r="A288">
        <v>282</v>
      </c>
      <c r="B288">
        <v>26</v>
      </c>
      <c r="C288" t="str">
        <f>INDEX(DB_DO_SYS_NAMES[],9,2)</f>
        <v>SN</v>
      </c>
      <c r="D288" t="s">
        <v>6258</v>
      </c>
      <c r="E288" t="s">
        <v>6119</v>
      </c>
      <c r="F288" t="s">
        <v>6164</v>
      </c>
    </row>
    <row r="289" spans="1:6" x14ac:dyDescent="0.25">
      <c r="A289">
        <v>283</v>
      </c>
      <c r="B289">
        <v>27</v>
      </c>
      <c r="C289" t="str">
        <f>INDEX(DB_DO_SYS_NAMES[],9,2)</f>
        <v>SN</v>
      </c>
      <c r="D289" t="s">
        <v>6259</v>
      </c>
      <c r="E289" t="s">
        <v>6119</v>
      </c>
      <c r="F289" t="s">
        <v>6163</v>
      </c>
    </row>
    <row r="290" spans="1:6" x14ac:dyDescent="0.25">
      <c r="A290">
        <v>284</v>
      </c>
      <c r="B290">
        <v>28</v>
      </c>
      <c r="C290" t="str">
        <f>INDEX(DB_DO_SYS_NAMES[],9,2)</f>
        <v>SN</v>
      </c>
      <c r="D290" t="s">
        <v>6260</v>
      </c>
      <c r="E290" t="s">
        <v>6119</v>
      </c>
      <c r="F290" t="s">
        <v>6162</v>
      </c>
    </row>
    <row r="291" spans="1:6" x14ac:dyDescent="0.25">
      <c r="A291">
        <v>285</v>
      </c>
      <c r="B291">
        <v>29</v>
      </c>
      <c r="C291" t="str">
        <f>INDEX(DB_DO_SYS_NAMES[],9,2)</f>
        <v>SN</v>
      </c>
      <c r="D291" t="s">
        <v>279</v>
      </c>
    </row>
    <row r="292" spans="1:6" x14ac:dyDescent="0.25">
      <c r="A292">
        <v>286</v>
      </c>
      <c r="B292">
        <v>30</v>
      </c>
      <c r="C292" t="str">
        <f>INDEX(DB_DO_SYS_NAMES[],9,2)</f>
        <v>SN</v>
      </c>
      <c r="D292" t="s">
        <v>280</v>
      </c>
    </row>
    <row r="293" spans="1:6" x14ac:dyDescent="0.25">
      <c r="A293">
        <v>287</v>
      </c>
      <c r="B293">
        <v>31</v>
      </c>
      <c r="C293" t="str">
        <f>INDEX(DB_DO_SYS_NAMES[],9,2)</f>
        <v>SN</v>
      </c>
      <c r="D293" t="s">
        <v>281</v>
      </c>
      <c r="E293" t="s">
        <v>9</v>
      </c>
      <c r="F293" t="s">
        <v>9</v>
      </c>
    </row>
    <row r="294" spans="1:6" x14ac:dyDescent="0.25">
      <c r="F294" t="s">
        <v>205</v>
      </c>
    </row>
    <row r="295" spans="1:6" x14ac:dyDescent="0.25">
      <c r="F295" t="s">
        <v>205</v>
      </c>
    </row>
    <row r="296" spans="1:6" x14ac:dyDescent="0.25">
      <c r="F296" t="s">
        <v>205</v>
      </c>
    </row>
    <row r="297" spans="1:6" x14ac:dyDescent="0.25">
      <c r="F297" t="s">
        <v>205</v>
      </c>
    </row>
    <row r="298" spans="1:6" x14ac:dyDescent="0.25">
      <c r="F298" t="s">
        <v>205</v>
      </c>
    </row>
    <row r="299" spans="1:6" x14ac:dyDescent="0.25">
      <c r="F299" t="s">
        <v>205</v>
      </c>
    </row>
    <row r="300" spans="1:6" x14ac:dyDescent="0.25">
      <c r="F300" t="s">
        <v>205</v>
      </c>
    </row>
    <row r="301" spans="1:6" x14ac:dyDescent="0.25">
      <c r="F301" t="s">
        <v>205</v>
      </c>
    </row>
    <row r="302" spans="1:6" x14ac:dyDescent="0.25">
      <c r="F302" t="s">
        <v>205</v>
      </c>
    </row>
    <row r="303" spans="1:6" x14ac:dyDescent="0.25">
      <c r="F303" t="s">
        <v>205</v>
      </c>
    </row>
    <row r="304" spans="1:6" x14ac:dyDescent="0.25">
      <c r="F304" t="s">
        <v>205</v>
      </c>
    </row>
    <row r="305" spans="6:6" x14ac:dyDescent="0.25">
      <c r="F305" t="s">
        <v>205</v>
      </c>
    </row>
    <row r="306" spans="6:6" x14ac:dyDescent="0.25">
      <c r="F306" t="s">
        <v>205</v>
      </c>
    </row>
    <row r="307" spans="6:6" x14ac:dyDescent="0.25">
      <c r="F307" t="s">
        <v>205</v>
      </c>
    </row>
    <row r="308" spans="6:6" x14ac:dyDescent="0.25">
      <c r="F308" t="s">
        <v>205</v>
      </c>
    </row>
    <row r="309" spans="6:6" x14ac:dyDescent="0.25">
      <c r="F309" t="s">
        <v>205</v>
      </c>
    </row>
    <row r="310" spans="6:6" x14ac:dyDescent="0.25">
      <c r="F310" t="s">
        <v>205</v>
      </c>
    </row>
    <row r="311" spans="6:6" x14ac:dyDescent="0.25">
      <c r="F311" t="s">
        <v>205</v>
      </c>
    </row>
    <row r="312" spans="6:6" x14ac:dyDescent="0.25">
      <c r="F312" t="s">
        <v>205</v>
      </c>
    </row>
    <row r="313" spans="6:6" x14ac:dyDescent="0.25">
      <c r="F313" t="s">
        <v>205</v>
      </c>
    </row>
    <row r="314" spans="6:6" x14ac:dyDescent="0.25">
      <c r="F314" t="s">
        <v>205</v>
      </c>
    </row>
    <row r="315" spans="6:6" x14ac:dyDescent="0.25">
      <c r="F315" t="s">
        <v>205</v>
      </c>
    </row>
    <row r="316" spans="6:6" x14ac:dyDescent="0.25">
      <c r="F316" t="s">
        <v>205</v>
      </c>
    </row>
    <row r="317" spans="6:6" x14ac:dyDescent="0.25">
      <c r="F317" t="s">
        <v>205</v>
      </c>
    </row>
    <row r="318" spans="6:6" x14ac:dyDescent="0.25">
      <c r="F318" t="s">
        <v>205</v>
      </c>
    </row>
    <row r="319" spans="6:6" x14ac:dyDescent="0.25">
      <c r="F319" t="s">
        <v>205</v>
      </c>
    </row>
    <row r="320" spans="6:6" x14ac:dyDescent="0.25">
      <c r="F320" t="s">
        <v>205</v>
      </c>
    </row>
    <row r="321" spans="6:6" x14ac:dyDescent="0.25">
      <c r="F321" t="s">
        <v>205</v>
      </c>
    </row>
    <row r="322" spans="6:6" x14ac:dyDescent="0.25">
      <c r="F322" t="s">
        <v>205</v>
      </c>
    </row>
    <row r="323" spans="6:6" x14ac:dyDescent="0.25">
      <c r="F323" t="s">
        <v>205</v>
      </c>
    </row>
    <row r="324" spans="6:6" x14ac:dyDescent="0.25">
      <c r="F324" t="s">
        <v>205</v>
      </c>
    </row>
    <row r="325" spans="6:6" x14ac:dyDescent="0.25">
      <c r="F325" t="s">
        <v>205</v>
      </c>
    </row>
    <row r="326" spans="6:6" x14ac:dyDescent="0.25">
      <c r="F326" t="s">
        <v>205</v>
      </c>
    </row>
    <row r="327" spans="6:6" x14ac:dyDescent="0.25">
      <c r="F327" t="s">
        <v>205</v>
      </c>
    </row>
    <row r="328" spans="6:6" x14ac:dyDescent="0.25">
      <c r="F328" t="s">
        <v>205</v>
      </c>
    </row>
    <row r="329" spans="6:6" x14ac:dyDescent="0.25">
      <c r="F329" t="s">
        <v>205</v>
      </c>
    </row>
    <row r="330" spans="6:6" x14ac:dyDescent="0.25">
      <c r="F330" t="s">
        <v>205</v>
      </c>
    </row>
    <row r="331" spans="6:6" x14ac:dyDescent="0.25">
      <c r="F331" t="s">
        <v>205</v>
      </c>
    </row>
    <row r="332" spans="6:6" x14ac:dyDescent="0.25">
      <c r="F332" t="s">
        <v>205</v>
      </c>
    </row>
    <row r="333" spans="6:6" x14ac:dyDescent="0.25">
      <c r="F333" t="s">
        <v>205</v>
      </c>
    </row>
    <row r="334" spans="6:6" x14ac:dyDescent="0.25">
      <c r="F334" t="s">
        <v>205</v>
      </c>
    </row>
    <row r="335" spans="6:6" x14ac:dyDescent="0.25">
      <c r="F335" t="s">
        <v>205</v>
      </c>
    </row>
    <row r="336" spans="6:6" x14ac:dyDescent="0.25">
      <c r="F336" t="s">
        <v>205</v>
      </c>
    </row>
    <row r="337" spans="6:6" x14ac:dyDescent="0.25">
      <c r="F337" t="s">
        <v>205</v>
      </c>
    </row>
    <row r="338" spans="6:6" x14ac:dyDescent="0.25">
      <c r="F338" t="s">
        <v>205</v>
      </c>
    </row>
    <row r="339" spans="6:6" x14ac:dyDescent="0.25">
      <c r="F339" t="s">
        <v>205</v>
      </c>
    </row>
    <row r="340" spans="6:6" x14ac:dyDescent="0.25">
      <c r="F340" t="s">
        <v>205</v>
      </c>
    </row>
    <row r="341" spans="6:6" x14ac:dyDescent="0.25">
      <c r="F341" t="s">
        <v>205</v>
      </c>
    </row>
    <row r="342" spans="6:6" x14ac:dyDescent="0.25">
      <c r="F342" t="s">
        <v>205</v>
      </c>
    </row>
    <row r="343" spans="6:6" x14ac:dyDescent="0.25">
      <c r="F343" t="s">
        <v>205</v>
      </c>
    </row>
    <row r="344" spans="6:6" x14ac:dyDescent="0.25">
      <c r="F344" t="s">
        <v>205</v>
      </c>
    </row>
    <row r="345" spans="6:6" x14ac:dyDescent="0.25">
      <c r="F345" t="s">
        <v>205</v>
      </c>
    </row>
    <row r="346" spans="6:6" x14ac:dyDescent="0.25">
      <c r="F346" t="s">
        <v>205</v>
      </c>
    </row>
    <row r="347" spans="6:6" x14ac:dyDescent="0.25">
      <c r="F347" t="s">
        <v>205</v>
      </c>
    </row>
    <row r="348" spans="6:6" x14ac:dyDescent="0.25">
      <c r="F348" t="s">
        <v>205</v>
      </c>
    </row>
    <row r="349" spans="6:6" x14ac:dyDescent="0.25">
      <c r="F349" t="s">
        <v>205</v>
      </c>
    </row>
    <row r="350" spans="6:6" x14ac:dyDescent="0.25">
      <c r="F350" t="s">
        <v>205</v>
      </c>
    </row>
    <row r="351" spans="6:6" x14ac:dyDescent="0.25">
      <c r="F351" t="s">
        <v>205</v>
      </c>
    </row>
    <row r="352" spans="6:6" x14ac:dyDescent="0.25">
      <c r="F352" t="s">
        <v>205</v>
      </c>
    </row>
    <row r="353" spans="6:6" x14ac:dyDescent="0.25">
      <c r="F353" t="s">
        <v>205</v>
      </c>
    </row>
    <row r="354" spans="6:6" x14ac:dyDescent="0.25">
      <c r="F354" t="s">
        <v>205</v>
      </c>
    </row>
    <row r="355" spans="6:6" x14ac:dyDescent="0.25">
      <c r="F355" t="s">
        <v>205</v>
      </c>
    </row>
    <row r="356" spans="6:6" x14ac:dyDescent="0.25">
      <c r="F356" t="s">
        <v>205</v>
      </c>
    </row>
    <row r="357" spans="6:6" x14ac:dyDescent="0.25">
      <c r="F357" t="s">
        <v>205</v>
      </c>
    </row>
    <row r="358" spans="6:6" x14ac:dyDescent="0.25">
      <c r="F358" t="s">
        <v>788</v>
      </c>
    </row>
    <row r="359" spans="6:6" x14ac:dyDescent="0.25">
      <c r="F359" t="s">
        <v>205</v>
      </c>
    </row>
    <row r="360" spans="6:6" x14ac:dyDescent="0.25">
      <c r="F360" t="s">
        <v>789</v>
      </c>
    </row>
    <row r="361" spans="6:6" x14ac:dyDescent="0.25">
      <c r="F361" t="s">
        <v>307</v>
      </c>
    </row>
    <row r="362" spans="6:6" x14ac:dyDescent="0.25">
      <c r="F362" t="s">
        <v>307</v>
      </c>
    </row>
    <row r="363" spans="6:6" x14ac:dyDescent="0.25">
      <c r="F363" t="s">
        <v>790</v>
      </c>
    </row>
    <row r="364" spans="6:6" x14ac:dyDescent="0.25">
      <c r="F364" t="s">
        <v>791</v>
      </c>
    </row>
    <row r="365" spans="6:6" x14ac:dyDescent="0.25">
      <c r="F365" t="s">
        <v>792</v>
      </c>
    </row>
    <row r="366" spans="6:6" x14ac:dyDescent="0.25">
      <c r="F366" t="s">
        <v>793</v>
      </c>
    </row>
    <row r="367" spans="6:6" x14ac:dyDescent="0.25">
      <c r="F367" t="s">
        <v>793</v>
      </c>
    </row>
    <row r="368" spans="6:6" x14ac:dyDescent="0.25">
      <c r="F368" t="s">
        <v>308</v>
      </c>
    </row>
    <row r="369" spans="6:6" x14ac:dyDescent="0.25">
      <c r="F369" t="s">
        <v>309</v>
      </c>
    </row>
    <row r="370" spans="6:6" x14ac:dyDescent="0.25">
      <c r="F370" t="s">
        <v>310</v>
      </c>
    </row>
    <row r="371" spans="6:6" x14ac:dyDescent="0.25">
      <c r="F371" t="s">
        <v>311</v>
      </c>
    </row>
    <row r="372" spans="6:6" x14ac:dyDescent="0.25">
      <c r="F372" t="s">
        <v>312</v>
      </c>
    </row>
    <row r="373" spans="6:6" x14ac:dyDescent="0.25">
      <c r="F373" t="s">
        <v>313</v>
      </c>
    </row>
    <row r="374" spans="6:6" x14ac:dyDescent="0.25">
      <c r="F374" t="s">
        <v>315</v>
      </c>
    </row>
    <row r="375" spans="6:6" x14ac:dyDescent="0.25">
      <c r="F375" t="s">
        <v>316</v>
      </c>
    </row>
    <row r="376" spans="6:6" x14ac:dyDescent="0.25">
      <c r="F376" t="s">
        <v>317</v>
      </c>
    </row>
    <row r="377" spans="6:6" x14ac:dyDescent="0.25">
      <c r="F377" t="s">
        <v>318</v>
      </c>
    </row>
    <row r="378" spans="6:6" x14ac:dyDescent="0.25">
      <c r="F378" t="s">
        <v>319</v>
      </c>
    </row>
    <row r="379" spans="6:6" x14ac:dyDescent="0.25">
      <c r="F379" t="s">
        <v>205</v>
      </c>
    </row>
    <row r="380" spans="6:6" x14ac:dyDescent="0.25">
      <c r="F380" t="s">
        <v>205</v>
      </c>
    </row>
    <row r="381" spans="6:6" x14ac:dyDescent="0.25">
      <c r="F381" t="s">
        <v>205</v>
      </c>
    </row>
    <row r="382" spans="6:6" x14ac:dyDescent="0.25">
      <c r="F382" t="s">
        <v>205</v>
      </c>
    </row>
    <row r="383" spans="6:6" x14ac:dyDescent="0.25">
      <c r="F383" t="s">
        <v>205</v>
      </c>
    </row>
    <row r="384" spans="6:6" x14ac:dyDescent="0.25">
      <c r="F384" t="s">
        <v>205</v>
      </c>
    </row>
    <row r="385" spans="6:6" x14ac:dyDescent="0.25">
      <c r="F385" t="s">
        <v>205</v>
      </c>
    </row>
    <row r="386" spans="6:6" x14ac:dyDescent="0.25">
      <c r="F386" t="s">
        <v>205</v>
      </c>
    </row>
    <row r="387" spans="6:6" x14ac:dyDescent="0.25">
      <c r="F387" t="s">
        <v>205</v>
      </c>
    </row>
    <row r="388" spans="6:6" x14ac:dyDescent="0.25">
      <c r="F388" t="s">
        <v>205</v>
      </c>
    </row>
    <row r="389" spans="6:6" x14ac:dyDescent="0.25">
      <c r="F389" t="s">
        <v>205</v>
      </c>
    </row>
    <row r="390" spans="6:6" x14ac:dyDescent="0.25">
      <c r="F390" t="s">
        <v>332</v>
      </c>
    </row>
    <row r="391" spans="6:6" x14ac:dyDescent="0.25">
      <c r="F391" t="s">
        <v>334</v>
      </c>
    </row>
    <row r="392" spans="6:6" x14ac:dyDescent="0.25">
      <c r="F392" t="s">
        <v>336</v>
      </c>
    </row>
    <row r="393" spans="6:6" x14ac:dyDescent="0.25">
      <c r="F393" t="s">
        <v>338</v>
      </c>
    </row>
    <row r="394" spans="6:6" x14ac:dyDescent="0.25">
      <c r="F394" t="s">
        <v>205</v>
      </c>
    </row>
    <row r="395" spans="6:6" x14ac:dyDescent="0.25">
      <c r="F395" t="s">
        <v>205</v>
      </c>
    </row>
    <row r="396" spans="6:6" x14ac:dyDescent="0.25">
      <c r="F396" t="s">
        <v>342</v>
      </c>
    </row>
    <row r="397" spans="6:6" x14ac:dyDescent="0.25">
      <c r="F397" t="s">
        <v>344</v>
      </c>
    </row>
    <row r="398" spans="6:6" x14ac:dyDescent="0.25">
      <c r="F398" t="s">
        <v>205</v>
      </c>
    </row>
    <row r="399" spans="6:6" x14ac:dyDescent="0.25">
      <c r="F399" t="s">
        <v>205</v>
      </c>
    </row>
    <row r="400" spans="6:6" x14ac:dyDescent="0.25">
      <c r="F400" t="s">
        <v>205</v>
      </c>
    </row>
    <row r="401" spans="6:6" x14ac:dyDescent="0.25">
      <c r="F401" t="s">
        <v>205</v>
      </c>
    </row>
    <row r="402" spans="6:6" x14ac:dyDescent="0.25">
      <c r="F402" t="s">
        <v>205</v>
      </c>
    </row>
    <row r="403" spans="6:6" x14ac:dyDescent="0.25">
      <c r="F403" t="s">
        <v>205</v>
      </c>
    </row>
    <row r="404" spans="6:6" x14ac:dyDescent="0.25">
      <c r="F404" t="s">
        <v>205</v>
      </c>
    </row>
    <row r="405" spans="6:6" x14ac:dyDescent="0.25">
      <c r="F405" t="s">
        <v>205</v>
      </c>
    </row>
    <row r="406" spans="6:6" x14ac:dyDescent="0.25">
      <c r="F406" t="s">
        <v>205</v>
      </c>
    </row>
    <row r="407" spans="6:6" x14ac:dyDescent="0.25">
      <c r="F407" t="s">
        <v>205</v>
      </c>
    </row>
    <row r="408" spans="6:6" x14ac:dyDescent="0.25">
      <c r="F408" t="s">
        <v>205</v>
      </c>
    </row>
    <row r="409" spans="6:6" x14ac:dyDescent="0.25">
      <c r="F409" t="s">
        <v>205</v>
      </c>
    </row>
    <row r="410" spans="6:6" x14ac:dyDescent="0.25">
      <c r="F410" t="s">
        <v>205</v>
      </c>
    </row>
    <row r="411" spans="6:6" x14ac:dyDescent="0.25">
      <c r="F411" t="s">
        <v>205</v>
      </c>
    </row>
    <row r="412" spans="6:6" x14ac:dyDescent="0.25">
      <c r="F412" t="s">
        <v>205</v>
      </c>
    </row>
    <row r="413" spans="6:6" x14ac:dyDescent="0.25">
      <c r="F413" t="s">
        <v>205</v>
      </c>
    </row>
    <row r="414" spans="6:6" x14ac:dyDescent="0.25">
      <c r="F414" t="s">
        <v>205</v>
      </c>
    </row>
    <row r="415" spans="6:6" x14ac:dyDescent="0.25">
      <c r="F415" t="s">
        <v>205</v>
      </c>
    </row>
    <row r="416" spans="6:6" x14ac:dyDescent="0.25">
      <c r="F416" t="s">
        <v>205</v>
      </c>
    </row>
    <row r="417" spans="6:6" x14ac:dyDescent="0.25">
      <c r="F417" t="s">
        <v>205</v>
      </c>
    </row>
    <row r="418" spans="6:6" x14ac:dyDescent="0.25">
      <c r="F418" t="s">
        <v>205</v>
      </c>
    </row>
    <row r="419" spans="6:6" x14ac:dyDescent="0.25">
      <c r="F419" t="s">
        <v>362</v>
      </c>
    </row>
    <row r="420" spans="6:6" x14ac:dyDescent="0.25">
      <c r="F420" t="s">
        <v>364</v>
      </c>
    </row>
    <row r="421" spans="6:6" x14ac:dyDescent="0.25">
      <c r="F421" t="s">
        <v>366</v>
      </c>
    </row>
    <row r="422" spans="6:6" x14ac:dyDescent="0.25">
      <c r="F422" t="s">
        <v>205</v>
      </c>
    </row>
    <row r="423" spans="6:6" x14ac:dyDescent="0.25">
      <c r="F423" t="s">
        <v>205</v>
      </c>
    </row>
    <row r="424" spans="6:6" x14ac:dyDescent="0.25">
      <c r="F424" t="s">
        <v>205</v>
      </c>
    </row>
    <row r="425" spans="6:6" x14ac:dyDescent="0.25">
      <c r="F425" t="s">
        <v>205</v>
      </c>
    </row>
    <row r="426" spans="6:6" x14ac:dyDescent="0.25">
      <c r="F426" t="s">
        <v>205</v>
      </c>
    </row>
    <row r="427" spans="6:6" x14ac:dyDescent="0.25">
      <c r="F427" t="s">
        <v>205</v>
      </c>
    </row>
    <row r="428" spans="6:6" x14ac:dyDescent="0.25">
      <c r="F428" t="s">
        <v>205</v>
      </c>
    </row>
    <row r="429" spans="6:6" x14ac:dyDescent="0.25">
      <c r="F429" t="s">
        <v>205</v>
      </c>
    </row>
    <row r="430" spans="6:6" x14ac:dyDescent="0.25">
      <c r="F430" t="s">
        <v>205</v>
      </c>
    </row>
    <row r="431" spans="6:6" x14ac:dyDescent="0.25">
      <c r="F431" t="s">
        <v>205</v>
      </c>
    </row>
    <row r="432" spans="6:6" x14ac:dyDescent="0.25">
      <c r="F432" t="s">
        <v>205</v>
      </c>
    </row>
    <row r="433" spans="6:6" x14ac:dyDescent="0.25">
      <c r="F433" t="s">
        <v>205</v>
      </c>
    </row>
    <row r="434" spans="6:6" x14ac:dyDescent="0.25">
      <c r="F434" t="s">
        <v>205</v>
      </c>
    </row>
    <row r="435" spans="6:6" x14ac:dyDescent="0.25">
      <c r="F435" t="s">
        <v>205</v>
      </c>
    </row>
    <row r="436" spans="6:6" x14ac:dyDescent="0.25">
      <c r="F436" t="s">
        <v>205</v>
      </c>
    </row>
    <row r="437" spans="6:6" x14ac:dyDescent="0.25">
      <c r="F437" t="s">
        <v>205</v>
      </c>
    </row>
    <row r="438" spans="6:6" x14ac:dyDescent="0.25">
      <c r="F438" t="s">
        <v>205</v>
      </c>
    </row>
    <row r="439" spans="6:6" x14ac:dyDescent="0.25">
      <c r="F439" t="s">
        <v>205</v>
      </c>
    </row>
    <row r="440" spans="6:6" x14ac:dyDescent="0.25">
      <c r="F440" t="s">
        <v>205</v>
      </c>
    </row>
    <row r="441" spans="6:6" x14ac:dyDescent="0.25">
      <c r="F441" t="s">
        <v>205</v>
      </c>
    </row>
    <row r="442" spans="6:6" x14ac:dyDescent="0.25">
      <c r="F442" t="s">
        <v>205</v>
      </c>
    </row>
    <row r="443" spans="6:6" x14ac:dyDescent="0.25">
      <c r="F443" t="s">
        <v>205</v>
      </c>
    </row>
    <row r="444" spans="6:6" x14ac:dyDescent="0.25">
      <c r="F444" t="s">
        <v>205</v>
      </c>
    </row>
    <row r="445" spans="6:6" x14ac:dyDescent="0.25">
      <c r="F445" t="s">
        <v>205</v>
      </c>
    </row>
    <row r="446" spans="6:6" x14ac:dyDescent="0.25">
      <c r="F446" t="s">
        <v>205</v>
      </c>
    </row>
    <row r="447" spans="6:6" x14ac:dyDescent="0.25">
      <c r="F447" t="s">
        <v>205</v>
      </c>
    </row>
    <row r="448" spans="6:6" x14ac:dyDescent="0.25">
      <c r="F448" t="s">
        <v>205</v>
      </c>
    </row>
    <row r="449" spans="6:6" x14ac:dyDescent="0.25">
      <c r="F449" t="s">
        <v>205</v>
      </c>
    </row>
    <row r="450" spans="6:6" x14ac:dyDescent="0.25">
      <c r="F450" t="s">
        <v>205</v>
      </c>
    </row>
    <row r="451" spans="6:6" x14ac:dyDescent="0.25">
      <c r="F451" t="s">
        <v>205</v>
      </c>
    </row>
    <row r="452" spans="6:6" x14ac:dyDescent="0.25">
      <c r="F452" t="s">
        <v>205</v>
      </c>
    </row>
    <row r="453" spans="6:6" x14ac:dyDescent="0.25">
      <c r="F453" t="s">
        <v>205</v>
      </c>
    </row>
    <row r="454" spans="6:6" x14ac:dyDescent="0.25">
      <c r="F454" t="s">
        <v>379</v>
      </c>
    </row>
    <row r="455" spans="6:6" x14ac:dyDescent="0.25">
      <c r="F455" t="s">
        <v>794</v>
      </c>
    </row>
    <row r="456" spans="6:6" x14ac:dyDescent="0.25">
      <c r="F456" t="s">
        <v>795</v>
      </c>
    </row>
    <row r="457" spans="6:6" x14ac:dyDescent="0.25">
      <c r="F457" t="s">
        <v>382</v>
      </c>
    </row>
    <row r="458" spans="6:6" x14ac:dyDescent="0.25">
      <c r="F458" t="s">
        <v>383</v>
      </c>
    </row>
    <row r="459" spans="6:6" x14ac:dyDescent="0.25">
      <c r="F459" t="s">
        <v>384</v>
      </c>
    </row>
    <row r="460" spans="6:6" x14ac:dyDescent="0.25">
      <c r="F460" t="s">
        <v>386</v>
      </c>
    </row>
    <row r="461" spans="6:6" x14ac:dyDescent="0.25">
      <c r="F461" t="s">
        <v>388</v>
      </c>
    </row>
    <row r="462" spans="6:6" x14ac:dyDescent="0.25">
      <c r="F462" t="s">
        <v>205</v>
      </c>
    </row>
    <row r="463" spans="6:6" x14ac:dyDescent="0.25">
      <c r="F463" t="s">
        <v>391</v>
      </c>
    </row>
    <row r="464" spans="6:6" x14ac:dyDescent="0.25">
      <c r="F464" t="s">
        <v>393</v>
      </c>
    </row>
    <row r="465" spans="6:6" x14ac:dyDescent="0.25">
      <c r="F465" t="s">
        <v>395</v>
      </c>
    </row>
    <row r="466" spans="6:6" x14ac:dyDescent="0.25">
      <c r="F466" t="s">
        <v>397</v>
      </c>
    </row>
    <row r="467" spans="6:6" x14ac:dyDescent="0.25">
      <c r="F467" t="s">
        <v>399</v>
      </c>
    </row>
    <row r="468" spans="6:6" x14ac:dyDescent="0.25">
      <c r="F468" t="s">
        <v>400</v>
      </c>
    </row>
    <row r="469" spans="6:6" x14ac:dyDescent="0.25">
      <c r="F469" t="s">
        <v>401</v>
      </c>
    </row>
    <row r="470" spans="6:6" x14ac:dyDescent="0.25">
      <c r="F470" t="s">
        <v>402</v>
      </c>
    </row>
    <row r="471" spans="6:6" x14ac:dyDescent="0.25">
      <c r="F471" t="s">
        <v>403</v>
      </c>
    </row>
    <row r="472" spans="6:6" x14ac:dyDescent="0.25">
      <c r="F472" t="s">
        <v>404</v>
      </c>
    </row>
    <row r="473" spans="6:6" x14ac:dyDescent="0.25">
      <c r="F473" t="s">
        <v>406</v>
      </c>
    </row>
    <row r="474" spans="6:6" x14ac:dyDescent="0.25">
      <c r="F474" t="s">
        <v>205</v>
      </c>
    </row>
    <row r="475" spans="6:6" x14ac:dyDescent="0.25">
      <c r="F475" t="s">
        <v>205</v>
      </c>
    </row>
    <row r="476" spans="6:6" x14ac:dyDescent="0.25">
      <c r="F476" t="s">
        <v>205</v>
      </c>
    </row>
    <row r="477" spans="6:6" x14ac:dyDescent="0.25">
      <c r="F477" t="s">
        <v>205</v>
      </c>
    </row>
    <row r="478" spans="6:6" x14ac:dyDescent="0.25">
      <c r="F478" t="s">
        <v>205</v>
      </c>
    </row>
    <row r="479" spans="6:6" x14ac:dyDescent="0.25">
      <c r="F479" t="s">
        <v>205</v>
      </c>
    </row>
    <row r="480" spans="6:6" x14ac:dyDescent="0.25">
      <c r="F480" t="s">
        <v>205</v>
      </c>
    </row>
    <row r="481" spans="6:6" x14ac:dyDescent="0.25">
      <c r="F481" t="s">
        <v>205</v>
      </c>
    </row>
    <row r="482" spans="6:6" x14ac:dyDescent="0.25">
      <c r="F482" t="s">
        <v>205</v>
      </c>
    </row>
    <row r="483" spans="6:6" x14ac:dyDescent="0.25">
      <c r="F483" t="s">
        <v>205</v>
      </c>
    </row>
    <row r="484" spans="6:6" x14ac:dyDescent="0.25">
      <c r="F484" t="s">
        <v>205</v>
      </c>
    </row>
    <row r="485" spans="6:6" x14ac:dyDescent="0.25">
      <c r="F485" t="s">
        <v>205</v>
      </c>
    </row>
    <row r="486" spans="6:6" x14ac:dyDescent="0.25">
      <c r="F486" t="s">
        <v>420</v>
      </c>
    </row>
    <row r="487" spans="6:6" x14ac:dyDescent="0.25">
      <c r="F487" t="s">
        <v>422</v>
      </c>
    </row>
    <row r="488" spans="6:6" x14ac:dyDescent="0.25">
      <c r="F488" t="s">
        <v>205</v>
      </c>
    </row>
    <row r="489" spans="6:6" x14ac:dyDescent="0.25">
      <c r="F489" t="s">
        <v>425</v>
      </c>
    </row>
    <row r="490" spans="6:6" x14ac:dyDescent="0.25">
      <c r="F490" t="s">
        <v>427</v>
      </c>
    </row>
    <row r="491" spans="6:6" x14ac:dyDescent="0.25">
      <c r="F491" t="s">
        <v>429</v>
      </c>
    </row>
    <row r="492" spans="6:6" x14ac:dyDescent="0.25">
      <c r="F492" t="s">
        <v>431</v>
      </c>
    </row>
    <row r="493" spans="6:6" x14ac:dyDescent="0.25">
      <c r="F493" t="s">
        <v>433</v>
      </c>
    </row>
    <row r="494" spans="6:6" x14ac:dyDescent="0.25">
      <c r="F494" t="s">
        <v>205</v>
      </c>
    </row>
    <row r="495" spans="6:6" x14ac:dyDescent="0.25">
      <c r="F495" t="s">
        <v>436</v>
      </c>
    </row>
    <row r="496" spans="6:6" x14ac:dyDescent="0.25">
      <c r="F496" t="s">
        <v>438</v>
      </c>
    </row>
    <row r="497" spans="6:6" x14ac:dyDescent="0.25">
      <c r="F497" t="s">
        <v>440</v>
      </c>
    </row>
    <row r="498" spans="6:6" x14ac:dyDescent="0.25">
      <c r="F498" t="s">
        <v>205</v>
      </c>
    </row>
    <row r="499" spans="6:6" x14ac:dyDescent="0.25">
      <c r="F499" t="s">
        <v>205</v>
      </c>
    </row>
    <row r="500" spans="6:6" x14ac:dyDescent="0.25">
      <c r="F500" t="s">
        <v>444</v>
      </c>
    </row>
    <row r="501" spans="6:6" x14ac:dyDescent="0.25">
      <c r="F501" t="s">
        <v>447</v>
      </c>
    </row>
    <row r="502" spans="6:6" x14ac:dyDescent="0.25">
      <c r="F502" t="s">
        <v>450</v>
      </c>
    </row>
    <row r="503" spans="6:6" x14ac:dyDescent="0.25">
      <c r="F503" t="s">
        <v>452</v>
      </c>
    </row>
    <row r="504" spans="6:6" x14ac:dyDescent="0.25">
      <c r="F504" t="s">
        <v>205</v>
      </c>
    </row>
    <row r="505" spans="6:6" x14ac:dyDescent="0.25">
      <c r="F505" t="s">
        <v>456</v>
      </c>
    </row>
    <row r="506" spans="6:6" x14ac:dyDescent="0.25">
      <c r="F506" t="s">
        <v>458</v>
      </c>
    </row>
    <row r="507" spans="6:6" x14ac:dyDescent="0.25">
      <c r="F507" t="s">
        <v>460</v>
      </c>
    </row>
    <row r="508" spans="6:6" x14ac:dyDescent="0.25">
      <c r="F508" t="s">
        <v>461</v>
      </c>
    </row>
    <row r="509" spans="6:6" x14ac:dyDescent="0.25">
      <c r="F509" t="s">
        <v>462</v>
      </c>
    </row>
    <row r="510" spans="6:6" x14ac:dyDescent="0.25">
      <c r="F510" t="s">
        <v>205</v>
      </c>
    </row>
    <row r="511" spans="6:6" x14ac:dyDescent="0.25">
      <c r="F511" t="s">
        <v>205</v>
      </c>
    </row>
    <row r="512" spans="6:6" x14ac:dyDescent="0.25">
      <c r="F512" t="s">
        <v>205</v>
      </c>
    </row>
    <row r="513" spans="6:6" x14ac:dyDescent="0.25">
      <c r="F513" t="s">
        <v>205</v>
      </c>
    </row>
    <row r="514" spans="6:6" x14ac:dyDescent="0.25">
      <c r="F514" t="s">
        <v>205</v>
      </c>
    </row>
    <row r="515" spans="6:6" x14ac:dyDescent="0.25">
      <c r="F515" t="s">
        <v>205</v>
      </c>
    </row>
    <row r="516" spans="6:6" x14ac:dyDescent="0.25">
      <c r="F516" t="s">
        <v>205</v>
      </c>
    </row>
    <row r="517" spans="6:6" x14ac:dyDescent="0.25">
      <c r="F517" t="s">
        <v>205</v>
      </c>
    </row>
    <row r="518" spans="6:6" x14ac:dyDescent="0.25">
      <c r="F518" t="s">
        <v>464</v>
      </c>
    </row>
    <row r="519" spans="6:6" x14ac:dyDescent="0.25">
      <c r="F519" t="s">
        <v>465</v>
      </c>
    </row>
    <row r="520" spans="6:6" x14ac:dyDescent="0.25">
      <c r="F520" t="s">
        <v>205</v>
      </c>
    </row>
    <row r="521" spans="6:6" x14ac:dyDescent="0.25">
      <c r="F521" t="s">
        <v>466</v>
      </c>
    </row>
    <row r="522" spans="6:6" x14ac:dyDescent="0.25">
      <c r="F522" t="s">
        <v>467</v>
      </c>
    </row>
    <row r="523" spans="6:6" x14ac:dyDescent="0.25">
      <c r="F523" t="s">
        <v>468</v>
      </c>
    </row>
    <row r="524" spans="6:6" x14ac:dyDescent="0.25">
      <c r="F524" t="s">
        <v>205</v>
      </c>
    </row>
    <row r="525" spans="6:6" x14ac:dyDescent="0.25">
      <c r="F525" t="s">
        <v>205</v>
      </c>
    </row>
    <row r="526" spans="6:6" x14ac:dyDescent="0.25">
      <c r="F526" t="s">
        <v>205</v>
      </c>
    </row>
    <row r="527" spans="6:6" x14ac:dyDescent="0.25">
      <c r="F527" t="s">
        <v>470</v>
      </c>
    </row>
    <row r="528" spans="6:6" x14ac:dyDescent="0.25">
      <c r="F528" t="s">
        <v>471</v>
      </c>
    </row>
    <row r="529" spans="6:6" x14ac:dyDescent="0.25">
      <c r="F529" t="s">
        <v>472</v>
      </c>
    </row>
    <row r="530" spans="6:6" x14ac:dyDescent="0.25">
      <c r="F530" t="s">
        <v>205</v>
      </c>
    </row>
    <row r="531" spans="6:6" x14ac:dyDescent="0.25">
      <c r="F531" t="s">
        <v>205</v>
      </c>
    </row>
    <row r="532" spans="6:6" x14ac:dyDescent="0.25">
      <c r="F532" t="s">
        <v>205</v>
      </c>
    </row>
    <row r="533" spans="6:6" x14ac:dyDescent="0.25">
      <c r="F533" t="s">
        <v>205</v>
      </c>
    </row>
    <row r="534" spans="6:6" x14ac:dyDescent="0.25">
      <c r="F534" t="s">
        <v>205</v>
      </c>
    </row>
    <row r="535" spans="6:6" x14ac:dyDescent="0.25">
      <c r="F535" t="s">
        <v>205</v>
      </c>
    </row>
    <row r="536" spans="6:6" x14ac:dyDescent="0.25">
      <c r="F536" t="s">
        <v>205</v>
      </c>
    </row>
    <row r="537" spans="6:6" x14ac:dyDescent="0.25">
      <c r="F537" t="s">
        <v>205</v>
      </c>
    </row>
    <row r="538" spans="6:6" x14ac:dyDescent="0.25">
      <c r="F538" t="s">
        <v>205</v>
      </c>
    </row>
    <row r="539" spans="6:6" x14ac:dyDescent="0.25">
      <c r="F539" t="s">
        <v>205</v>
      </c>
    </row>
    <row r="540" spans="6:6" x14ac:dyDescent="0.25">
      <c r="F540" t="s">
        <v>205</v>
      </c>
    </row>
    <row r="541" spans="6:6" x14ac:dyDescent="0.25">
      <c r="F541" t="s">
        <v>205</v>
      </c>
    </row>
    <row r="542" spans="6:6" x14ac:dyDescent="0.25">
      <c r="F542" t="s">
        <v>205</v>
      </c>
    </row>
    <row r="543" spans="6:6" x14ac:dyDescent="0.25">
      <c r="F543" t="s">
        <v>477</v>
      </c>
    </row>
    <row r="544" spans="6:6" x14ac:dyDescent="0.25">
      <c r="F544" t="s">
        <v>479</v>
      </c>
    </row>
    <row r="545" spans="6:6" x14ac:dyDescent="0.25">
      <c r="F545" t="s">
        <v>205</v>
      </c>
    </row>
    <row r="546" spans="6:6" x14ac:dyDescent="0.25">
      <c r="F546" t="s">
        <v>482</v>
      </c>
    </row>
    <row r="547" spans="6:6" x14ac:dyDescent="0.25">
      <c r="F547" t="s">
        <v>205</v>
      </c>
    </row>
    <row r="548" spans="6:6" x14ac:dyDescent="0.25">
      <c r="F548" t="s">
        <v>205</v>
      </c>
    </row>
    <row r="549" spans="6:6" x14ac:dyDescent="0.25">
      <c r="F549" t="s">
        <v>205</v>
      </c>
    </row>
    <row r="550" spans="6:6" x14ac:dyDescent="0.25">
      <c r="F550" t="s">
        <v>485</v>
      </c>
    </row>
    <row r="551" spans="6:6" x14ac:dyDescent="0.25">
      <c r="F551" t="s">
        <v>485</v>
      </c>
    </row>
    <row r="552" spans="6:6" x14ac:dyDescent="0.25">
      <c r="F552" t="s">
        <v>485</v>
      </c>
    </row>
    <row r="553" spans="6:6" x14ac:dyDescent="0.25">
      <c r="F553" t="s">
        <v>485</v>
      </c>
    </row>
    <row r="554" spans="6:6" x14ac:dyDescent="0.25">
      <c r="F554" t="s">
        <v>485</v>
      </c>
    </row>
    <row r="555" spans="6:6" x14ac:dyDescent="0.25">
      <c r="F555" t="s">
        <v>485</v>
      </c>
    </row>
    <row r="556" spans="6:6" x14ac:dyDescent="0.25">
      <c r="F556" t="s">
        <v>205</v>
      </c>
    </row>
    <row r="557" spans="6:6" x14ac:dyDescent="0.25">
      <c r="F557" t="s">
        <v>205</v>
      </c>
    </row>
    <row r="558" spans="6:6" x14ac:dyDescent="0.25">
      <c r="F558" t="s">
        <v>205</v>
      </c>
    </row>
    <row r="559" spans="6:6" x14ac:dyDescent="0.25">
      <c r="F559" t="s">
        <v>205</v>
      </c>
    </row>
    <row r="560" spans="6:6" x14ac:dyDescent="0.25">
      <c r="F560" t="s">
        <v>205</v>
      </c>
    </row>
    <row r="561" spans="6:6" x14ac:dyDescent="0.25">
      <c r="F561" t="s">
        <v>205</v>
      </c>
    </row>
    <row r="562" spans="6:6" x14ac:dyDescent="0.25">
      <c r="F562" t="s">
        <v>205</v>
      </c>
    </row>
    <row r="563" spans="6:6" x14ac:dyDescent="0.25">
      <c r="F563" t="s">
        <v>205</v>
      </c>
    </row>
    <row r="564" spans="6:6" x14ac:dyDescent="0.25">
      <c r="F564" t="s">
        <v>205</v>
      </c>
    </row>
    <row r="565" spans="6:6" x14ac:dyDescent="0.25">
      <c r="F565" t="s">
        <v>205</v>
      </c>
    </row>
    <row r="566" spans="6:6" x14ac:dyDescent="0.25">
      <c r="F566" t="s">
        <v>205</v>
      </c>
    </row>
    <row r="567" spans="6:6" x14ac:dyDescent="0.25">
      <c r="F567" t="s">
        <v>205</v>
      </c>
    </row>
    <row r="568" spans="6:6" x14ac:dyDescent="0.25">
      <c r="F568" t="s">
        <v>205</v>
      </c>
    </row>
    <row r="569" spans="6:6" x14ac:dyDescent="0.25">
      <c r="F569" t="s">
        <v>205</v>
      </c>
    </row>
    <row r="570" spans="6:6" x14ac:dyDescent="0.25">
      <c r="F570" t="s">
        <v>205</v>
      </c>
    </row>
    <row r="571" spans="6:6" x14ac:dyDescent="0.25">
      <c r="F571" t="s">
        <v>205</v>
      </c>
    </row>
    <row r="572" spans="6:6" x14ac:dyDescent="0.25">
      <c r="F572" t="s">
        <v>205</v>
      </c>
    </row>
    <row r="573" spans="6:6" x14ac:dyDescent="0.25">
      <c r="F573" t="s">
        <v>205</v>
      </c>
    </row>
    <row r="574" spans="6:6" x14ac:dyDescent="0.25">
      <c r="F574" t="s">
        <v>205</v>
      </c>
    </row>
    <row r="575" spans="6:6" x14ac:dyDescent="0.25">
      <c r="F575" t="s">
        <v>205</v>
      </c>
    </row>
    <row r="576" spans="6:6" x14ac:dyDescent="0.25">
      <c r="F576" t="s">
        <v>205</v>
      </c>
    </row>
    <row r="577" spans="6:6" x14ac:dyDescent="0.25">
      <c r="F577" t="s">
        <v>205</v>
      </c>
    </row>
    <row r="578" spans="6:6" x14ac:dyDescent="0.25">
      <c r="F578" t="s">
        <v>205</v>
      </c>
    </row>
    <row r="579" spans="6:6" x14ac:dyDescent="0.25">
      <c r="F579" t="s">
        <v>205</v>
      </c>
    </row>
    <row r="580" spans="6:6" x14ac:dyDescent="0.25">
      <c r="F580" t="s">
        <v>205</v>
      </c>
    </row>
    <row r="581" spans="6:6" x14ac:dyDescent="0.25">
      <c r="F581" t="s">
        <v>205</v>
      </c>
    </row>
    <row r="582" spans="6:6" x14ac:dyDescent="0.25">
      <c r="F582" t="s">
        <v>494</v>
      </c>
    </row>
    <row r="583" spans="6:6" x14ac:dyDescent="0.25">
      <c r="F583" t="s">
        <v>495</v>
      </c>
    </row>
    <row r="584" spans="6:6" x14ac:dyDescent="0.25">
      <c r="F584" t="s">
        <v>497</v>
      </c>
    </row>
    <row r="585" spans="6:6" x14ac:dyDescent="0.25">
      <c r="F585" t="s">
        <v>498</v>
      </c>
    </row>
    <row r="586" spans="6:6" x14ac:dyDescent="0.25">
      <c r="F586" t="s">
        <v>499</v>
      </c>
    </row>
    <row r="587" spans="6:6" x14ac:dyDescent="0.25">
      <c r="F587" t="s">
        <v>500</v>
      </c>
    </row>
    <row r="588" spans="6:6" x14ac:dyDescent="0.25">
      <c r="F588" t="s">
        <v>501</v>
      </c>
    </row>
    <row r="589" spans="6:6" x14ac:dyDescent="0.25">
      <c r="F589" t="s">
        <v>502</v>
      </c>
    </row>
    <row r="590" spans="6:6" x14ac:dyDescent="0.25">
      <c r="F590" t="s">
        <v>504</v>
      </c>
    </row>
    <row r="591" spans="6:6" x14ac:dyDescent="0.25">
      <c r="F591" t="s">
        <v>505</v>
      </c>
    </row>
    <row r="592" spans="6:6" x14ac:dyDescent="0.25">
      <c r="F592" t="s">
        <v>506</v>
      </c>
    </row>
    <row r="593" spans="6:6" x14ac:dyDescent="0.25">
      <c r="F593" t="s">
        <v>507</v>
      </c>
    </row>
    <row r="594" spans="6:6" x14ac:dyDescent="0.25">
      <c r="F594" t="s">
        <v>482</v>
      </c>
    </row>
    <row r="595" spans="6:6" x14ac:dyDescent="0.25">
      <c r="F595" t="s">
        <v>510</v>
      </c>
    </row>
    <row r="596" spans="6:6" x14ac:dyDescent="0.25">
      <c r="F596" t="s">
        <v>512</v>
      </c>
    </row>
    <row r="597" spans="6:6" x14ac:dyDescent="0.25">
      <c r="F597" t="s">
        <v>513</v>
      </c>
    </row>
    <row r="598" spans="6:6" x14ac:dyDescent="0.25">
      <c r="F598" t="s">
        <v>514</v>
      </c>
    </row>
    <row r="599" spans="6:6" x14ac:dyDescent="0.25">
      <c r="F599" t="s">
        <v>9</v>
      </c>
    </row>
    <row r="600" spans="6:6" x14ac:dyDescent="0.25">
      <c r="F600" t="s">
        <v>9</v>
      </c>
    </row>
    <row r="601" spans="6:6" x14ac:dyDescent="0.25">
      <c r="F601" t="s">
        <v>9</v>
      </c>
    </row>
    <row r="602" spans="6:6" x14ac:dyDescent="0.25">
      <c r="F602" t="s">
        <v>9</v>
      </c>
    </row>
    <row r="603" spans="6:6" x14ac:dyDescent="0.25">
      <c r="F603" t="s">
        <v>9</v>
      </c>
    </row>
    <row r="604" spans="6:6" x14ac:dyDescent="0.25">
      <c r="F604" t="s">
        <v>9</v>
      </c>
    </row>
    <row r="605" spans="6:6" x14ac:dyDescent="0.25">
      <c r="F605" t="s">
        <v>9</v>
      </c>
    </row>
    <row r="606" spans="6:6" x14ac:dyDescent="0.25">
      <c r="F606" t="s">
        <v>9</v>
      </c>
    </row>
    <row r="607" spans="6:6" x14ac:dyDescent="0.25">
      <c r="F607" t="s">
        <v>9</v>
      </c>
    </row>
    <row r="608" spans="6:6" x14ac:dyDescent="0.25">
      <c r="F608" t="s">
        <v>9</v>
      </c>
    </row>
    <row r="609" spans="6:6" x14ac:dyDescent="0.25">
      <c r="F609" t="s">
        <v>9</v>
      </c>
    </row>
    <row r="610" spans="6:6" x14ac:dyDescent="0.25">
      <c r="F610" t="s">
        <v>9</v>
      </c>
    </row>
    <row r="611" spans="6:6" x14ac:dyDescent="0.25">
      <c r="F611" t="s">
        <v>9</v>
      </c>
    </row>
    <row r="612" spans="6:6" x14ac:dyDescent="0.25">
      <c r="F612" t="s">
        <v>9</v>
      </c>
    </row>
    <row r="613" spans="6:6" x14ac:dyDescent="0.25">
      <c r="F613" t="s">
        <v>9</v>
      </c>
    </row>
  </sheetData>
  <phoneticPr fontId="2" type="noConversion"/>
  <conditionalFormatting sqref="E230 E201">
    <cfRule type="expression" priority="56" stopIfTrue="1">
      <formula>AND($O201 &lt;&gt; $AI$5,$G$2=$AJ$6)</formula>
    </cfRule>
  </conditionalFormatting>
  <conditionalFormatting sqref="E175">
    <cfRule type="expression" priority="49" stopIfTrue="1">
      <formula>AND($O175 &lt;&gt; $AI$5,$G$2=$AJ$6)</formula>
    </cfRule>
  </conditionalFormatting>
  <conditionalFormatting sqref="E197">
    <cfRule type="expression" priority="21" stopIfTrue="1">
      <formula>AND($O197 &lt;&gt; $AI$5,$G$2=$AJ$6)</formula>
    </cfRule>
  </conditionalFormatting>
  <conditionalFormatting sqref="E239">
    <cfRule type="expression" priority="14" stopIfTrue="1">
      <formula>AND($O239 &lt;&gt; $AI$5,$G$2=$AJ$6)</formula>
    </cfRule>
  </conditionalFormatting>
  <conditionalFormatting sqref="E146">
    <cfRule type="expression" priority="7" stopIfTrue="1">
      <formula>AND($O146 &lt;&gt; $AI$5,$G$2=$AJ$6)</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12292" r:id="rId4" name="CommandButton2">
          <controlPr defaultSize="0" autoLine="0" r:id="rId5">
            <anchor moveWithCells="1">
              <from>
                <xdr:col>51</xdr:col>
                <xdr:colOff>47625</xdr:colOff>
                <xdr:row>0</xdr:row>
                <xdr:rowOff>104775</xdr:rowOff>
              </from>
              <to>
                <xdr:col>55</xdr:col>
                <xdr:colOff>333375</xdr:colOff>
                <xdr:row>3</xdr:row>
                <xdr:rowOff>47625</xdr:rowOff>
              </to>
            </anchor>
          </controlPr>
        </control>
      </mc:Choice>
      <mc:Fallback>
        <control shapeId="12292" r:id="rId4" name="CommandButton2"/>
      </mc:Fallback>
    </mc:AlternateContent>
    <mc:AlternateContent xmlns:mc="http://schemas.openxmlformats.org/markup-compatibility/2006">
      <mc:Choice Requires="x14">
        <control shapeId="12290" r:id="rId6" name="Create_DT_DB_DO">
          <controlPr defaultSize="0" autoLine="0" r:id="rId7">
            <anchor moveWithCells="1">
              <from>
                <xdr:col>50</xdr:col>
                <xdr:colOff>419100</xdr:colOff>
                <xdr:row>0</xdr:row>
                <xdr:rowOff>114300</xdr:rowOff>
              </from>
              <to>
                <xdr:col>54</xdr:col>
                <xdr:colOff>257175</xdr:colOff>
                <xdr:row>3</xdr:row>
                <xdr:rowOff>76200</xdr:rowOff>
              </to>
            </anchor>
          </controlPr>
        </control>
      </mc:Choice>
      <mc:Fallback>
        <control shapeId="12290" r:id="rId6" name="Create_DT_DB_DO"/>
      </mc:Fallback>
    </mc:AlternateContent>
    <mc:AlternateContent xmlns:mc="http://schemas.openxmlformats.org/markup-compatibility/2006">
      <mc:Choice Requires="x14">
        <control shapeId="12289" r:id="rId8" name="CommandButton1">
          <controlPr defaultSize="0" autoLine="0" r:id="rId9">
            <anchor moveWithCells="1">
              <from>
                <xdr:col>50</xdr:col>
                <xdr:colOff>190500</xdr:colOff>
                <xdr:row>0</xdr:row>
                <xdr:rowOff>85725</xdr:rowOff>
              </from>
              <to>
                <xdr:col>54</xdr:col>
                <xdr:colOff>19050</xdr:colOff>
                <xdr:row>3</xdr:row>
                <xdr:rowOff>38100</xdr:rowOff>
              </to>
            </anchor>
          </controlPr>
        </control>
      </mc:Choice>
      <mc:Fallback>
        <control shapeId="12289" r:id="rId8" name="CommandButton1"/>
      </mc:Fallback>
    </mc:AlternateContent>
    <mc:AlternateContent xmlns:mc="http://schemas.openxmlformats.org/markup-compatibility/2006">
      <mc:Choice Requires="x14">
        <control shapeId="12293" r:id="rId10" name="CommandButton3">
          <controlPr defaultSize="0" autoLine="0" r:id="rId11">
            <anchor moveWithCells="1">
              <from>
                <xdr:col>51</xdr:col>
                <xdr:colOff>276225</xdr:colOff>
                <xdr:row>0</xdr:row>
                <xdr:rowOff>142875</xdr:rowOff>
              </from>
              <to>
                <xdr:col>57</xdr:col>
                <xdr:colOff>590550</xdr:colOff>
                <xdr:row>2</xdr:row>
                <xdr:rowOff>171450</xdr:rowOff>
              </to>
            </anchor>
          </controlPr>
        </control>
      </mc:Choice>
      <mc:Fallback>
        <control shapeId="12293" r:id="rId10" name="CommandButton3"/>
      </mc:Fallback>
    </mc:AlternateContent>
    <mc:AlternateContent xmlns:mc="http://schemas.openxmlformats.org/markup-compatibility/2006">
      <mc:Choice Requires="x14">
        <control shapeId="12294" r:id="rId12" name="btnDbDoActions">
          <controlPr defaultSize="0" print="0" autoFill="0" autoPict="0" macro="ShowDbDoActionDialog">
            <anchor moveWithCells="1" sizeWithCells="1">
              <from>
                <xdr:col>0</xdr:col>
                <xdr:colOff>0</xdr:colOff>
                <xdr:row>0</xdr:row>
                <xdr:rowOff>85725</xdr:rowOff>
              </from>
              <to>
                <xdr:col>2</xdr:col>
                <xdr:colOff>952500</xdr:colOff>
                <xdr:row>3</xdr:row>
                <xdr:rowOff>38100</xdr:rowOff>
              </to>
            </anchor>
          </controlPr>
        </control>
      </mc:Choice>
    </mc:AlternateContent>
  </controls>
  <tableParts count="2">
    <tablePart r:id="rId13"/>
    <tablePart r:id="rId14"/>
  </tableParts>
  <extLst>
    <ext xmlns:x14="http://schemas.microsoft.com/office/spreadsheetml/2009/9/main" uri="{78C0D931-6437-407d-A8EE-F0AAD7539E65}">
      <x14:conditionalFormattings>
        <x14:conditionalFormatting xmlns:xm="http://schemas.microsoft.com/office/excel/2006/main">
          <x14:cfRule type="expression" priority="50" stopIfTrue="1" id="{4E6425F5-6690-427F-BDD2-ABF93BC22B18}">
            <xm:f>$H201='ALM SETTINGS'!$F$4</xm:f>
            <x14:dxf/>
          </x14:cfRule>
          <x14:cfRule type="expression" priority="51" stopIfTrue="1" id="{B483C74A-BFB9-4651-BF88-376E14FDCC23}">
            <xm:f>$J201='ALM SETTINGS'!$C$7</xm:f>
            <x14:dxf>
              <fill>
                <patternFill>
                  <bgColor rgb="FFFF7C80"/>
                </patternFill>
              </fill>
            </x14:dxf>
          </x14:cfRule>
          <x14:cfRule type="expression" priority="52" stopIfTrue="1" id="{7C9C8FDC-84B0-4631-90E6-B097C67E7A2D}">
            <xm:f>$J201='ALM SETTINGS'!$C$6</xm:f>
            <x14:dxf>
              <fill>
                <patternFill>
                  <bgColor rgb="FFFFC000"/>
                </patternFill>
              </fill>
            </x14:dxf>
          </x14:cfRule>
          <x14:cfRule type="expression" priority="53" stopIfTrue="1" id="{F723623C-3FB0-4416-89A7-1A273ABB06BA}">
            <xm:f>$J201='ALM SETTINGS'!$C$5</xm:f>
            <x14:dxf>
              <fill>
                <patternFill>
                  <bgColor rgb="FFFFFF99"/>
                </patternFill>
              </fill>
            </x14:dxf>
          </x14:cfRule>
          <x14:cfRule type="expression" priority="54" stopIfTrue="1" id="{8D4AAD09-47FC-4185-9668-4E55259D7527}">
            <xm:f>$J201='ALM SETTINGS'!$C$4</xm:f>
            <x14:dxf>
              <fill>
                <patternFill>
                  <bgColor rgb="FF5DD5FF"/>
                </patternFill>
              </fill>
            </x14:dxf>
          </x14:cfRule>
          <x14:cfRule type="expression" priority="55" id="{17E4BA2F-C33F-41E0-AF0E-846B27B6CBED}">
            <xm:f>$H201='ALM SETTINGS'!$F$3</xm:f>
            <x14:dxf>
              <fill>
                <patternFill>
                  <bgColor rgb="FFB9FFD9"/>
                </patternFill>
              </fill>
            </x14:dxf>
          </x14:cfRule>
          <xm:sqref>E230 E201</xm:sqref>
        </x14:conditionalFormatting>
        <x14:conditionalFormatting xmlns:xm="http://schemas.microsoft.com/office/excel/2006/main">
          <x14:cfRule type="expression" priority="43" stopIfTrue="1" id="{0825C15E-5D7C-4782-ABC5-37EED1A8762B}">
            <xm:f>$H175='ALM SETTINGS'!$F$4</xm:f>
            <x14:dxf/>
          </x14:cfRule>
          <x14:cfRule type="expression" priority="44" stopIfTrue="1" id="{01D5B652-4A2D-4B3F-9ADD-CD2449FA20A4}">
            <xm:f>$J175='ALM SETTINGS'!$C$7</xm:f>
            <x14:dxf>
              <fill>
                <patternFill>
                  <bgColor rgb="FFFF7C80"/>
                </patternFill>
              </fill>
            </x14:dxf>
          </x14:cfRule>
          <x14:cfRule type="expression" priority="45" stopIfTrue="1" id="{324E61F3-D10F-431C-84EE-971D34D00FF1}">
            <xm:f>$J175='ALM SETTINGS'!$C$6</xm:f>
            <x14:dxf>
              <fill>
                <patternFill>
                  <bgColor rgb="FFFFC000"/>
                </patternFill>
              </fill>
            </x14:dxf>
          </x14:cfRule>
          <x14:cfRule type="expression" priority="46" stopIfTrue="1" id="{47BFA165-7253-461E-B387-E6CA1420C9F5}">
            <xm:f>$J175='ALM SETTINGS'!$C$5</xm:f>
            <x14:dxf>
              <fill>
                <patternFill>
                  <bgColor rgb="FFFFFF99"/>
                </patternFill>
              </fill>
            </x14:dxf>
          </x14:cfRule>
          <x14:cfRule type="expression" priority="47" stopIfTrue="1" id="{8049C0A3-42F9-4481-92C0-CFD1CE935902}">
            <xm:f>$J175='ALM SETTINGS'!$C$4</xm:f>
            <x14:dxf>
              <fill>
                <patternFill>
                  <bgColor rgb="FF5DD5FF"/>
                </patternFill>
              </fill>
            </x14:dxf>
          </x14:cfRule>
          <x14:cfRule type="expression" priority="48" id="{CEB5BFFE-0D1D-4B9B-84B0-797B0BDBE945}">
            <xm:f>$H175='ALM SETTINGS'!$F$3</xm:f>
            <x14:dxf>
              <fill>
                <patternFill>
                  <bgColor rgb="FFB9FFD9"/>
                </patternFill>
              </fill>
            </x14:dxf>
          </x14:cfRule>
          <xm:sqref>E175</xm:sqref>
        </x14:conditionalFormatting>
        <x14:conditionalFormatting xmlns:xm="http://schemas.microsoft.com/office/excel/2006/main">
          <x14:cfRule type="expression" priority="15" stopIfTrue="1" id="{D7FA7F76-E20E-4BFA-8398-E909A7AD8CD0}">
            <xm:f>$H197='ALM SETTINGS'!$F$4</xm:f>
            <x14:dxf/>
          </x14:cfRule>
          <x14:cfRule type="expression" priority="16" stopIfTrue="1" id="{E18940E7-89FA-4C8D-84F6-5B59A0B78EA4}">
            <xm:f>$J197='ALM SETTINGS'!$C$7</xm:f>
            <x14:dxf>
              <fill>
                <patternFill>
                  <bgColor rgb="FFFF7C80"/>
                </patternFill>
              </fill>
            </x14:dxf>
          </x14:cfRule>
          <x14:cfRule type="expression" priority="17" stopIfTrue="1" id="{C07D66BC-08D7-4AB4-B731-C6021E067F15}">
            <xm:f>$J197='ALM SETTINGS'!$C$6</xm:f>
            <x14:dxf>
              <fill>
                <patternFill>
                  <bgColor rgb="FFFFC000"/>
                </patternFill>
              </fill>
            </x14:dxf>
          </x14:cfRule>
          <x14:cfRule type="expression" priority="18" stopIfTrue="1" id="{A2836977-4B79-4B68-9646-445B8EB429A9}">
            <xm:f>$J197='ALM SETTINGS'!$C$5</xm:f>
            <x14:dxf>
              <fill>
                <patternFill>
                  <bgColor rgb="FFFFFF99"/>
                </patternFill>
              </fill>
            </x14:dxf>
          </x14:cfRule>
          <x14:cfRule type="expression" priority="19" stopIfTrue="1" id="{D8A0DBA1-8BEE-4899-BAD7-A1897F7AD9D0}">
            <xm:f>$J197='ALM SETTINGS'!$C$4</xm:f>
            <x14:dxf>
              <fill>
                <patternFill>
                  <bgColor rgb="FF5DD5FF"/>
                </patternFill>
              </fill>
            </x14:dxf>
          </x14:cfRule>
          <x14:cfRule type="expression" priority="20" id="{BF2A641C-6815-4310-BC2B-1F649E3531F0}">
            <xm:f>$H197='ALM SETTINGS'!$F$3</xm:f>
            <x14:dxf>
              <fill>
                <patternFill>
                  <bgColor rgb="FFB9FFD9"/>
                </patternFill>
              </fill>
            </x14:dxf>
          </x14:cfRule>
          <xm:sqref>E197</xm:sqref>
        </x14:conditionalFormatting>
        <x14:conditionalFormatting xmlns:xm="http://schemas.microsoft.com/office/excel/2006/main">
          <x14:cfRule type="expression" priority="8" stopIfTrue="1" id="{55823675-21AB-4A5A-BB0D-5B6E30092847}">
            <xm:f>$H239='ALM SETTINGS'!$F$4</xm:f>
            <x14:dxf/>
          </x14:cfRule>
          <x14:cfRule type="expression" priority="9" stopIfTrue="1" id="{C7EE7B98-FB02-4C05-B07B-F4EA1E509B84}">
            <xm:f>$J239='ALM SETTINGS'!$C$7</xm:f>
            <x14:dxf>
              <fill>
                <patternFill>
                  <bgColor rgb="FFFF7C80"/>
                </patternFill>
              </fill>
            </x14:dxf>
          </x14:cfRule>
          <x14:cfRule type="expression" priority="10" stopIfTrue="1" id="{48D8AE66-08E4-4909-AC6F-AB3B3A237137}">
            <xm:f>$J239='ALM SETTINGS'!$C$6</xm:f>
            <x14:dxf>
              <fill>
                <patternFill>
                  <bgColor rgb="FFFFC000"/>
                </patternFill>
              </fill>
            </x14:dxf>
          </x14:cfRule>
          <x14:cfRule type="expression" priority="11" stopIfTrue="1" id="{F7CDB4A0-47E6-40DD-927C-F8FFB5310EE2}">
            <xm:f>$J239='ALM SETTINGS'!$C$5</xm:f>
            <x14:dxf>
              <fill>
                <patternFill>
                  <bgColor rgb="FFFFFF99"/>
                </patternFill>
              </fill>
            </x14:dxf>
          </x14:cfRule>
          <x14:cfRule type="expression" priority="12" stopIfTrue="1" id="{E5CB4DB2-2052-423D-ABF3-453639C40EC9}">
            <xm:f>$J239='ALM SETTINGS'!$C$4</xm:f>
            <x14:dxf>
              <fill>
                <patternFill>
                  <bgColor rgb="FF5DD5FF"/>
                </patternFill>
              </fill>
            </x14:dxf>
          </x14:cfRule>
          <x14:cfRule type="expression" priority="13" id="{1AB22055-FBFD-4146-9813-5BD65D64199F}">
            <xm:f>$H239='ALM SETTINGS'!$F$3</xm:f>
            <x14:dxf>
              <fill>
                <patternFill>
                  <bgColor rgb="FFB9FFD9"/>
                </patternFill>
              </fill>
            </x14:dxf>
          </x14:cfRule>
          <xm:sqref>E239</xm:sqref>
        </x14:conditionalFormatting>
        <x14:conditionalFormatting xmlns:xm="http://schemas.microsoft.com/office/excel/2006/main">
          <x14:cfRule type="expression" priority="1" stopIfTrue="1" id="{662A8502-2974-476D-AA08-8E51D9D51D24}">
            <xm:f>$H146='ALM SETTINGS'!$F$4</xm:f>
            <x14:dxf/>
          </x14:cfRule>
          <x14:cfRule type="expression" priority="2" stopIfTrue="1" id="{031DF3E6-2527-4184-80BF-566691D4F19F}">
            <xm:f>$J146='ALM SETTINGS'!$C$7</xm:f>
            <x14:dxf>
              <fill>
                <patternFill>
                  <bgColor rgb="FFFF7C80"/>
                </patternFill>
              </fill>
            </x14:dxf>
          </x14:cfRule>
          <x14:cfRule type="expression" priority="3" stopIfTrue="1" id="{D0FBE067-0D4C-438B-B097-2C85E4703A36}">
            <xm:f>$J146='ALM SETTINGS'!$C$6</xm:f>
            <x14:dxf>
              <fill>
                <patternFill>
                  <bgColor rgb="FFFFC000"/>
                </patternFill>
              </fill>
            </x14:dxf>
          </x14:cfRule>
          <x14:cfRule type="expression" priority="4" stopIfTrue="1" id="{208D4FDA-22D9-4652-843C-95C7E18F7E69}">
            <xm:f>$J146='ALM SETTINGS'!$C$5</xm:f>
            <x14:dxf>
              <fill>
                <patternFill>
                  <bgColor rgb="FFFFFF99"/>
                </patternFill>
              </fill>
            </x14:dxf>
          </x14:cfRule>
          <x14:cfRule type="expression" priority="5" stopIfTrue="1" id="{071CB6C0-5DC2-4996-A9E8-75EB17243C9A}">
            <xm:f>$J146='ALM SETTINGS'!$C$4</xm:f>
            <x14:dxf>
              <fill>
                <patternFill>
                  <bgColor rgb="FF5DD5FF"/>
                </patternFill>
              </fill>
            </x14:dxf>
          </x14:cfRule>
          <x14:cfRule type="expression" priority="6" id="{DBF07CB2-5985-4EE9-819E-D736938C1330}">
            <xm:f>$H146='ALM SETTINGS'!$F$3</xm:f>
            <x14:dxf>
              <fill>
                <patternFill>
                  <bgColor rgb="FFB9FFD9"/>
                </patternFill>
              </fill>
            </x14:dxf>
          </x14:cfRule>
          <xm:sqref>E146</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7A6A9D-1C84-4DDB-812A-52106F41D00D}">
  <sheetPr codeName="List12">
    <tabColor rgb="FF92D050"/>
  </sheetPr>
  <dimension ref="A5:S37"/>
  <sheetViews>
    <sheetView zoomScale="40" zoomScaleNormal="40" workbookViewId="0">
      <selection activeCell="G24" sqref="G24"/>
    </sheetView>
  </sheetViews>
  <sheetFormatPr defaultRowHeight="15" x14ac:dyDescent="0.25"/>
  <cols>
    <col min="1" max="1" width="28" customWidth="1"/>
    <col min="2" max="2" width="13.28515625" customWidth="1"/>
    <col min="3" max="3" width="31.5703125" customWidth="1"/>
    <col min="4" max="4" width="39.7109375" customWidth="1"/>
    <col min="7" max="7" width="18" customWidth="1"/>
    <col min="8" max="8" width="15.85546875" customWidth="1"/>
    <col min="15" max="15" width="12.7109375" customWidth="1"/>
    <col min="16" max="16" width="28.5703125" customWidth="1"/>
    <col min="17" max="17" width="36.7109375" customWidth="1"/>
    <col min="18" max="18" width="22.28515625" customWidth="1"/>
  </cols>
  <sheetData>
    <row r="5" spans="1:19" x14ac:dyDescent="0.25">
      <c r="A5" t="s">
        <v>1012</v>
      </c>
      <c r="B5" t="s">
        <v>1013</v>
      </c>
      <c r="C5" t="s">
        <v>1014</v>
      </c>
      <c r="D5" t="s">
        <v>1015</v>
      </c>
      <c r="E5" t="s">
        <v>800</v>
      </c>
      <c r="F5" t="s">
        <v>73</v>
      </c>
      <c r="G5" t="s">
        <v>8</v>
      </c>
      <c r="H5" t="s">
        <v>74</v>
      </c>
      <c r="I5" t="s">
        <v>1016</v>
      </c>
      <c r="J5" t="s">
        <v>1017</v>
      </c>
      <c r="K5" t="s">
        <v>1018</v>
      </c>
      <c r="L5" t="s">
        <v>1019</v>
      </c>
      <c r="O5" s="1" t="s">
        <v>80</v>
      </c>
      <c r="P5" s="1" t="s">
        <v>81</v>
      </c>
      <c r="Q5" s="1" t="s">
        <v>82</v>
      </c>
      <c r="R5" s="1" t="s">
        <v>83</v>
      </c>
      <c r="S5" s="1" t="s">
        <v>84</v>
      </c>
    </row>
    <row r="6" spans="1:19" x14ac:dyDescent="0.25">
      <c r="A6" s="38" t="s">
        <v>1020</v>
      </c>
      <c r="B6" s="4">
        <v>0</v>
      </c>
      <c r="C6" s="4"/>
      <c r="O6" s="1">
        <v>1</v>
      </c>
      <c r="P6" s="13" t="s">
        <v>1021</v>
      </c>
      <c r="Q6" s="13" t="str">
        <f t="shared" ref="Q6" si="0">CONCATENATE("DT_ANA_CTRL_",P6)</f>
        <v>DT_ANA_CTRL_MECH</v>
      </c>
      <c r="R6" s="13" t="s">
        <v>1021</v>
      </c>
      <c r="S6" s="14" t="s">
        <v>810</v>
      </c>
    </row>
    <row r="7" spans="1:19" x14ac:dyDescent="0.25">
      <c r="A7" t="s">
        <v>1022</v>
      </c>
      <c r="B7" s="4">
        <v>1</v>
      </c>
      <c r="C7" s="4"/>
      <c r="O7" s="1"/>
      <c r="P7" s="13"/>
      <c r="Q7" s="13"/>
      <c r="R7" s="13"/>
      <c r="S7" s="13"/>
    </row>
    <row r="8" spans="1:19" x14ac:dyDescent="0.25">
      <c r="A8" t="s">
        <v>1023</v>
      </c>
      <c r="B8" s="4">
        <v>2</v>
      </c>
      <c r="C8" s="4"/>
      <c r="F8" t="b">
        <v>1</v>
      </c>
      <c r="G8" t="s">
        <v>6510</v>
      </c>
      <c r="H8">
        <v>0</v>
      </c>
      <c r="O8" s="1"/>
      <c r="P8" s="13"/>
      <c r="Q8" s="13"/>
      <c r="R8" s="13"/>
      <c r="S8" s="13"/>
    </row>
    <row r="9" spans="1:19" x14ac:dyDescent="0.25">
      <c r="A9" t="s">
        <v>1024</v>
      </c>
      <c r="B9" s="4">
        <v>3</v>
      </c>
      <c r="C9" s="4"/>
      <c r="O9" s="1"/>
      <c r="P9" s="13"/>
      <c r="Q9" s="13"/>
      <c r="R9" s="13"/>
      <c r="S9" s="13"/>
    </row>
    <row r="10" spans="1:19" x14ac:dyDescent="0.25">
      <c r="A10" t="s">
        <v>1025</v>
      </c>
      <c r="B10" s="4">
        <v>4</v>
      </c>
      <c r="C10" s="4"/>
      <c r="O10" s="1"/>
      <c r="P10" s="13"/>
      <c r="Q10" s="13"/>
      <c r="R10" s="13"/>
      <c r="S10" s="13"/>
    </row>
    <row r="11" spans="1:19" x14ac:dyDescent="0.25">
      <c r="A11" t="s">
        <v>1026</v>
      </c>
      <c r="B11" s="4">
        <v>5</v>
      </c>
      <c r="C11" s="4"/>
      <c r="O11" s="1"/>
      <c r="P11" s="13"/>
      <c r="Q11" s="13"/>
      <c r="R11" s="13"/>
      <c r="S11" s="13"/>
    </row>
    <row r="12" spans="1:19" x14ac:dyDescent="0.25">
      <c r="A12" t="s">
        <v>1027</v>
      </c>
      <c r="B12" s="4">
        <v>6</v>
      </c>
      <c r="C12" s="4"/>
      <c r="O12" s="1"/>
      <c r="P12" s="13"/>
      <c r="Q12" s="13"/>
      <c r="R12" s="13"/>
      <c r="S12" s="13"/>
    </row>
    <row r="13" spans="1:19" x14ac:dyDescent="0.25">
      <c r="A13" t="s">
        <v>1028</v>
      </c>
      <c r="B13" s="4">
        <v>7</v>
      </c>
      <c r="C13" s="4"/>
      <c r="O13" s="1"/>
      <c r="P13" s="13"/>
      <c r="Q13" s="13"/>
      <c r="R13" s="13"/>
      <c r="S13" s="13"/>
    </row>
    <row r="14" spans="1:19" x14ac:dyDescent="0.25">
      <c r="A14" t="s">
        <v>1029</v>
      </c>
      <c r="B14" s="4">
        <v>8</v>
      </c>
      <c r="C14" s="4"/>
      <c r="O14" s="1"/>
      <c r="P14" s="13"/>
      <c r="Q14" s="13"/>
      <c r="R14" s="13"/>
      <c r="S14" s="13"/>
    </row>
    <row r="15" spans="1:19" x14ac:dyDescent="0.25">
      <c r="A15" t="s">
        <v>1030</v>
      </c>
      <c r="B15" s="4">
        <v>9</v>
      </c>
      <c r="C15" s="4"/>
      <c r="O15" s="1"/>
      <c r="P15" s="13"/>
      <c r="Q15" s="13"/>
      <c r="R15" s="13"/>
      <c r="S15" s="13"/>
    </row>
    <row r="16" spans="1:19" x14ac:dyDescent="0.25">
      <c r="A16" t="s">
        <v>1031</v>
      </c>
      <c r="B16" s="4">
        <v>10</v>
      </c>
      <c r="C16" s="4"/>
      <c r="O16" s="1"/>
      <c r="P16" s="13"/>
      <c r="Q16" s="13"/>
      <c r="R16" s="13"/>
      <c r="S16" s="13"/>
    </row>
    <row r="17" spans="1:19" x14ac:dyDescent="0.25">
      <c r="A17" t="s">
        <v>1032</v>
      </c>
      <c r="B17" s="4">
        <v>11</v>
      </c>
      <c r="C17" s="4"/>
      <c r="O17" s="1"/>
      <c r="P17" s="13"/>
      <c r="Q17" s="13"/>
      <c r="R17" s="13"/>
      <c r="S17" s="13"/>
    </row>
    <row r="18" spans="1:19" x14ac:dyDescent="0.25">
      <c r="A18" t="s">
        <v>1033</v>
      </c>
      <c r="B18" s="4">
        <v>12</v>
      </c>
      <c r="C18" s="4"/>
      <c r="O18" s="1"/>
      <c r="P18" s="13"/>
      <c r="Q18" s="13"/>
      <c r="R18" s="13"/>
      <c r="S18" s="13"/>
    </row>
    <row r="19" spans="1:19" x14ac:dyDescent="0.25">
      <c r="A19" t="s">
        <v>1034</v>
      </c>
      <c r="B19" s="4">
        <v>13</v>
      </c>
      <c r="C19" s="4"/>
      <c r="O19" s="1"/>
      <c r="P19" s="13"/>
      <c r="Q19" s="13"/>
      <c r="R19" s="13"/>
      <c r="S19" s="13"/>
    </row>
    <row r="20" spans="1:19" x14ac:dyDescent="0.25">
      <c r="A20" t="s">
        <v>1035</v>
      </c>
      <c r="B20" s="4">
        <v>14</v>
      </c>
      <c r="C20" s="4"/>
      <c r="O20" s="1"/>
      <c r="P20" s="13"/>
      <c r="Q20" s="13"/>
      <c r="R20" s="13"/>
      <c r="S20" s="13"/>
    </row>
    <row r="21" spans="1:19" x14ac:dyDescent="0.25">
      <c r="A21" t="s">
        <v>1036</v>
      </c>
      <c r="B21" s="4">
        <v>15</v>
      </c>
      <c r="C21" s="4"/>
      <c r="O21" s="1"/>
      <c r="P21" s="13"/>
      <c r="Q21" s="13"/>
      <c r="R21" s="13"/>
      <c r="S21" s="13"/>
    </row>
    <row r="22" spans="1:19" x14ac:dyDescent="0.25">
      <c r="A22" t="s">
        <v>1037</v>
      </c>
      <c r="B22" s="4">
        <v>16</v>
      </c>
      <c r="C22" s="4"/>
      <c r="O22" s="1"/>
      <c r="P22" s="13"/>
      <c r="Q22" s="13"/>
      <c r="R22" s="13"/>
      <c r="S22" s="13"/>
    </row>
    <row r="23" spans="1:19" x14ac:dyDescent="0.25">
      <c r="A23" t="s">
        <v>1038</v>
      </c>
      <c r="B23" s="4">
        <v>17</v>
      </c>
      <c r="C23" s="4"/>
      <c r="F23" t="b">
        <v>1</v>
      </c>
      <c r="G23" t="s">
        <v>6510</v>
      </c>
      <c r="H23">
        <v>1</v>
      </c>
      <c r="I23">
        <v>444</v>
      </c>
      <c r="J23">
        <v>445</v>
      </c>
      <c r="K23">
        <v>447</v>
      </c>
      <c r="L23">
        <v>446</v>
      </c>
      <c r="O23" s="1"/>
      <c r="P23" s="13"/>
      <c r="Q23" s="13"/>
      <c r="R23" s="13"/>
      <c r="S23" s="13"/>
    </row>
    <row r="24" spans="1:19" x14ac:dyDescent="0.25">
      <c r="A24" t="s">
        <v>1039</v>
      </c>
      <c r="B24" s="4">
        <v>18</v>
      </c>
      <c r="C24" s="4"/>
      <c r="I24">
        <v>0</v>
      </c>
      <c r="J24">
        <v>0</v>
      </c>
      <c r="K24">
        <v>0</v>
      </c>
      <c r="L24">
        <v>0</v>
      </c>
      <c r="O24" s="1"/>
      <c r="P24" s="13"/>
      <c r="Q24" s="13"/>
      <c r="R24" s="13"/>
      <c r="S24" s="13"/>
    </row>
    <row r="25" spans="1:19" x14ac:dyDescent="0.25">
      <c r="A25" t="s">
        <v>1040</v>
      </c>
      <c r="B25" s="4">
        <v>19</v>
      </c>
      <c r="C25" s="4"/>
      <c r="I25">
        <v>0</v>
      </c>
      <c r="J25">
        <v>0</v>
      </c>
      <c r="K25">
        <v>0</v>
      </c>
      <c r="L25">
        <v>0</v>
      </c>
      <c r="O25" s="1"/>
      <c r="P25" s="13"/>
      <c r="Q25" s="13"/>
      <c r="R25" s="13"/>
      <c r="S25" s="13"/>
    </row>
    <row r="26" spans="1:19" x14ac:dyDescent="0.25">
      <c r="A26" t="s">
        <v>1041</v>
      </c>
      <c r="B26" s="4">
        <v>20</v>
      </c>
      <c r="C26" s="4"/>
      <c r="I26">
        <v>0</v>
      </c>
      <c r="J26">
        <v>0</v>
      </c>
      <c r="K26">
        <v>0</v>
      </c>
      <c r="L26">
        <v>0</v>
      </c>
      <c r="O26" s="1"/>
      <c r="P26" s="13"/>
      <c r="Q26" s="13"/>
      <c r="R26" s="13"/>
      <c r="S26" s="13"/>
    </row>
    <row r="27" spans="1:19" x14ac:dyDescent="0.25">
      <c r="A27" t="s">
        <v>1042</v>
      </c>
      <c r="B27" s="4">
        <v>21</v>
      </c>
      <c r="C27" s="4"/>
      <c r="O27" s="1"/>
      <c r="P27" s="13"/>
      <c r="Q27" s="13"/>
      <c r="R27" s="13"/>
      <c r="S27" s="13"/>
    </row>
    <row r="28" spans="1:19" x14ac:dyDescent="0.25">
      <c r="A28" t="s">
        <v>298</v>
      </c>
      <c r="B28" s="4">
        <v>22</v>
      </c>
      <c r="C28" s="4"/>
      <c r="O28" s="1"/>
      <c r="P28" s="13"/>
      <c r="Q28" s="13"/>
      <c r="R28" s="13"/>
      <c r="S28" s="13"/>
    </row>
    <row r="29" spans="1:19" x14ac:dyDescent="0.25">
      <c r="A29" t="s">
        <v>299</v>
      </c>
      <c r="B29" s="4">
        <v>23</v>
      </c>
      <c r="C29" s="4"/>
      <c r="O29" s="1"/>
      <c r="P29" s="13"/>
      <c r="Q29" s="13"/>
      <c r="R29" s="13"/>
      <c r="S29" s="13"/>
    </row>
    <row r="30" spans="1:19" x14ac:dyDescent="0.25">
      <c r="A30" t="s">
        <v>300</v>
      </c>
      <c r="B30" s="4">
        <v>24</v>
      </c>
      <c r="C30" s="4"/>
      <c r="O30" s="1"/>
      <c r="P30" s="13"/>
      <c r="Q30" s="13"/>
      <c r="R30" s="13"/>
      <c r="S30" s="13"/>
    </row>
    <row r="31" spans="1:19" x14ac:dyDescent="0.25">
      <c r="A31" t="s">
        <v>301</v>
      </c>
      <c r="B31" s="4">
        <v>25</v>
      </c>
      <c r="C31" s="4"/>
      <c r="O31" s="1"/>
      <c r="P31" s="13"/>
      <c r="Q31" s="13"/>
      <c r="R31" s="13"/>
      <c r="S31" s="13"/>
    </row>
    <row r="32" spans="1:19" x14ac:dyDescent="0.25">
      <c r="A32" t="s">
        <v>563</v>
      </c>
      <c r="B32" s="4">
        <v>26</v>
      </c>
      <c r="C32" s="4"/>
      <c r="O32" s="1"/>
      <c r="P32" s="13"/>
      <c r="Q32" s="13"/>
      <c r="R32" s="13"/>
      <c r="S32" s="13"/>
    </row>
    <row r="33" spans="1:19" x14ac:dyDescent="0.25">
      <c r="A33" t="s">
        <v>564</v>
      </c>
      <c r="B33" s="4">
        <v>27</v>
      </c>
      <c r="C33" s="4"/>
      <c r="O33" s="1"/>
      <c r="P33" s="13"/>
      <c r="Q33" s="13"/>
      <c r="R33" s="13"/>
      <c r="S33" s="13"/>
    </row>
    <row r="34" spans="1:19" x14ac:dyDescent="0.25">
      <c r="A34" t="s">
        <v>302</v>
      </c>
      <c r="B34" s="4">
        <v>28</v>
      </c>
      <c r="C34" s="4"/>
      <c r="O34" s="1"/>
      <c r="P34" s="13"/>
      <c r="Q34" s="13"/>
      <c r="R34" s="13"/>
      <c r="S34" s="13"/>
    </row>
    <row r="35" spans="1:19" x14ac:dyDescent="0.25">
      <c r="A35" t="s">
        <v>303</v>
      </c>
      <c r="B35" s="4">
        <v>29</v>
      </c>
      <c r="C35" s="4"/>
    </row>
    <row r="36" spans="1:19" x14ac:dyDescent="0.25">
      <c r="A36" t="s">
        <v>304</v>
      </c>
      <c r="B36" s="4">
        <v>30</v>
      </c>
      <c r="C36" s="4"/>
    </row>
    <row r="37" spans="1:19" x14ac:dyDescent="0.25">
      <c r="A37" t="s">
        <v>305</v>
      </c>
      <c r="B37" s="4">
        <v>31</v>
      </c>
      <c r="C37" s="4"/>
    </row>
  </sheetData>
  <phoneticPr fontId="2" type="noConversion"/>
  <pageMargins left="0.7" right="0.7" top="0.75" bottom="0.75" header="0.3" footer="0.3"/>
  <drawing r:id="rId1"/>
  <legacyDrawing r:id="rId2"/>
  <controls>
    <mc:AlternateContent xmlns:mc="http://schemas.openxmlformats.org/markup-compatibility/2006">
      <mc:Choice Requires="x14">
        <control shapeId="87041" r:id="rId3" name="CommandButton1">
          <controlPr defaultSize="0" autoLine="0" r:id="rId4">
            <anchor moveWithCells="1">
              <from>
                <xdr:col>0</xdr:col>
                <xdr:colOff>371475</xdr:colOff>
                <xdr:row>0</xdr:row>
                <xdr:rowOff>171450</xdr:rowOff>
              </from>
              <to>
                <xdr:col>2</xdr:col>
                <xdr:colOff>47625</xdr:colOff>
                <xdr:row>3</xdr:row>
                <xdr:rowOff>47625</xdr:rowOff>
              </to>
            </anchor>
          </controlPr>
        </control>
      </mc:Choice>
      <mc:Fallback>
        <control shapeId="87041" r:id="rId3" name="CommandButton1"/>
      </mc:Fallback>
    </mc:AlternateContent>
  </controls>
  <tableParts count="2">
    <tablePart r:id="rId5"/>
    <tablePart r:id="rId6"/>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E9588F-C4A9-4946-B4FA-EE8C38C4AB32}">
  <sheetPr codeName="List11">
    <tabColor rgb="FF92D050"/>
  </sheetPr>
  <dimension ref="A5:AJ293"/>
  <sheetViews>
    <sheetView zoomScale="85" zoomScaleNormal="85" workbookViewId="0">
      <selection activeCell="D18" sqref="D18"/>
    </sheetView>
  </sheetViews>
  <sheetFormatPr defaultRowHeight="15" x14ac:dyDescent="0.25"/>
  <cols>
    <col min="1" max="1" width="22.85546875" customWidth="1"/>
    <col min="2" max="2" width="13.5703125" style="4" customWidth="1"/>
    <col min="3" max="4" width="40.42578125" style="4" customWidth="1"/>
    <col min="5" max="5" width="35" style="4" customWidth="1"/>
    <col min="6" max="6" width="16.5703125" customWidth="1"/>
    <col min="7" max="7" width="16.42578125" customWidth="1"/>
    <col min="8" max="8" width="14" customWidth="1"/>
    <col min="9" max="9" width="8.42578125" customWidth="1"/>
    <col min="11" max="11" width="9.5703125" customWidth="1"/>
    <col min="18" max="18" width="2.7109375" customWidth="1"/>
    <col min="19" max="19" width="22.5703125" customWidth="1"/>
    <col min="21" max="21" width="28.5703125" customWidth="1"/>
    <col min="22" max="22" width="59.28515625" customWidth="1"/>
    <col min="23" max="23" width="29" customWidth="1"/>
    <col min="24" max="24" width="31.85546875" customWidth="1"/>
    <col min="26" max="26" width="47.7109375" customWidth="1"/>
    <col min="35" max="35" width="9.7109375" customWidth="1"/>
  </cols>
  <sheetData>
    <row r="5" spans="1:36" s="6" customFormat="1" x14ac:dyDescent="0.25">
      <c r="A5" s="6" t="s">
        <v>796</v>
      </c>
      <c r="B5" s="15" t="s">
        <v>36</v>
      </c>
      <c r="C5" s="7" t="s">
        <v>797</v>
      </c>
      <c r="D5" s="7" t="s">
        <v>798</v>
      </c>
      <c r="E5" s="7" t="s">
        <v>799</v>
      </c>
      <c r="F5" s="8" t="s">
        <v>800</v>
      </c>
      <c r="G5" s="12" t="s">
        <v>801</v>
      </c>
      <c r="H5" s="12" t="s">
        <v>802</v>
      </c>
      <c r="I5" s="6" t="s">
        <v>73</v>
      </c>
      <c r="J5" s="6" t="s">
        <v>803</v>
      </c>
      <c r="K5" s="6" t="s">
        <v>8</v>
      </c>
      <c r="L5" s="6" t="s">
        <v>74</v>
      </c>
      <c r="S5" s="16" t="s">
        <v>804</v>
      </c>
      <c r="T5" s="1" t="s">
        <v>80</v>
      </c>
      <c r="U5" s="1" t="s">
        <v>81</v>
      </c>
      <c r="V5" s="1" t="s">
        <v>82</v>
      </c>
      <c r="W5" s="1" t="s">
        <v>83</v>
      </c>
      <c r="X5" s="1" t="s">
        <v>84</v>
      </c>
      <c r="Y5" s="1" t="s">
        <v>85</v>
      </c>
      <c r="Z5" s="7" t="s">
        <v>805</v>
      </c>
      <c r="AI5" s="6" t="s">
        <v>26</v>
      </c>
    </row>
    <row r="6" spans="1:36" x14ac:dyDescent="0.25">
      <c r="A6" s="4" t="str">
        <f>INDEX(DB_MEAS_SYS_NAMES[],1,2)</f>
        <v>TURBINE_AND_HPU</v>
      </c>
      <c r="B6" s="4">
        <v>0</v>
      </c>
      <c r="C6" s="11"/>
      <c r="D6" s="11" t="s">
        <v>806</v>
      </c>
      <c r="F6" s="4" t="s">
        <v>807</v>
      </c>
      <c r="G6" s="4" t="b">
        <v>0</v>
      </c>
      <c r="H6" s="4" t="s">
        <v>9695</v>
      </c>
      <c r="I6" s="4"/>
      <c r="J6" s="4"/>
      <c r="K6" s="4"/>
      <c r="L6" s="4"/>
      <c r="S6" s="17"/>
      <c r="T6" s="1">
        <v>1</v>
      </c>
      <c r="U6" s="13" t="s">
        <v>809</v>
      </c>
      <c r="V6" s="13" t="str">
        <f>CONCATENATE("DT_MEASUREMENT_SYSTEM_",U6)</f>
        <v>DT_MEASUREMENT_SYSTEM_TURBINE_AND_HPU</v>
      </c>
      <c r="W6" s="13" t="s">
        <v>809</v>
      </c>
      <c r="X6" s="14" t="s">
        <v>810</v>
      </c>
      <c r="Y6" s="1">
        <f>LEN(DB_MEAS_SYS_NAMES[[#This Row],[HMI SYSTEM NAME]])</f>
        <v>15</v>
      </c>
      <c r="Z6" s="1" t="str">
        <f>CONCATENATE("DT_SIMULATOR_ANA_CTRL_",DB_MEAS_SYS_NAMES[[#This Row],[SYS PLC SHORT NAME]])</f>
        <v>DT_SIMULATOR_ANA_CTRL_TURBINE_AND_HPU</v>
      </c>
      <c r="AG6" t="b">
        <v>0</v>
      </c>
      <c r="AI6" s="6"/>
      <c r="AJ6" t="s">
        <v>811</v>
      </c>
    </row>
    <row r="7" spans="1:36" x14ac:dyDescent="0.25">
      <c r="A7" s="4" t="str">
        <f>INDEX(DB_MEAS_SYS_NAMES[],1,2)</f>
        <v>TURBINE_AND_HPU</v>
      </c>
      <c r="B7" s="4">
        <v>1</v>
      </c>
      <c r="C7" s="11"/>
      <c r="D7" s="11" t="s">
        <v>5268</v>
      </c>
      <c r="F7" s="4" t="s">
        <v>807</v>
      </c>
      <c r="G7" s="4" t="b">
        <v>0</v>
      </c>
      <c r="H7" s="4" t="s">
        <v>9695</v>
      </c>
      <c r="I7" s="4" t="b">
        <v>1</v>
      </c>
      <c r="J7" s="4" t="s">
        <v>6601</v>
      </c>
      <c r="K7" s="4" t="s">
        <v>6341</v>
      </c>
      <c r="L7" s="4">
        <v>1</v>
      </c>
      <c r="T7" s="1">
        <v>2</v>
      </c>
      <c r="U7" s="13" t="s">
        <v>813</v>
      </c>
      <c r="V7" s="13" t="str">
        <f t="shared" ref="V7:V17" si="0">CONCATENATE("DT_MEASUREMENT_SYSTEM_",U7)</f>
        <v>DT_MEASUREMENT_SYSTEM_GENERATOR_MECHANICAL</v>
      </c>
      <c r="W7" s="13" t="s">
        <v>813</v>
      </c>
      <c r="X7" s="13" t="s">
        <v>814</v>
      </c>
      <c r="Y7" s="1">
        <f>LEN(DB_MEAS_SYS_NAMES[[#This Row],[HMI SYSTEM NAME]])</f>
        <v>19</v>
      </c>
      <c r="Z7" s="1" t="str">
        <f>CONCATENATE("DT_SIMULATOR_ANA_CTRL_",DB_MEAS_SYS_NAMES[[#This Row],[SYS PLC SHORT NAME]])</f>
        <v>DT_SIMULATOR_ANA_CTRL_GENERATOR_MECHANICAL</v>
      </c>
      <c r="AG7" t="b">
        <v>1</v>
      </c>
      <c r="AH7" t="s">
        <v>815</v>
      </c>
      <c r="AI7" t="s">
        <v>808</v>
      </c>
      <c r="AJ7" t="s">
        <v>816</v>
      </c>
    </row>
    <row r="8" spans="1:36" x14ac:dyDescent="0.25">
      <c r="A8" s="4" t="str">
        <f>INDEX(DB_MEAS_SYS_NAMES[],1,2)</f>
        <v>TURBINE_AND_HPU</v>
      </c>
      <c r="B8" s="4">
        <v>2</v>
      </c>
      <c r="C8" s="11"/>
      <c r="D8" s="11" t="s">
        <v>817</v>
      </c>
      <c r="F8" s="4" t="s">
        <v>807</v>
      </c>
      <c r="G8" s="4" t="b">
        <v>0</v>
      </c>
      <c r="H8" s="4" t="s">
        <v>9695</v>
      </c>
      <c r="I8" s="4" t="b">
        <v>1</v>
      </c>
      <c r="J8" s="4" t="s">
        <v>6601</v>
      </c>
      <c r="K8" s="4" t="s">
        <v>6341</v>
      </c>
      <c r="L8" s="4">
        <v>0</v>
      </c>
      <c r="T8" s="1">
        <v>3</v>
      </c>
      <c r="U8" s="13" t="s">
        <v>60</v>
      </c>
      <c r="V8" s="13" t="str">
        <f t="shared" si="0"/>
        <v>DT_MEASUREMENT_SYSTEM_GENERATOR_MEASUREMENT</v>
      </c>
      <c r="W8" s="13" t="s">
        <v>60</v>
      </c>
      <c r="X8" s="13" t="s">
        <v>819</v>
      </c>
      <c r="Y8" s="1">
        <f>LEN(DB_MEAS_SYS_NAMES[[#This Row],[HMI SYSTEM NAME]])</f>
        <v>21</v>
      </c>
      <c r="Z8" s="1" t="str">
        <f>CONCATENATE("DT_SIMULATOR_ANA_CTRL_",DB_MEAS_SYS_NAMES[[#This Row],[SYS PLC SHORT NAME]])</f>
        <v>DT_SIMULATOR_ANA_CTRL_GENERATOR_MEASUREMENT</v>
      </c>
      <c r="AH8" t="s">
        <v>820</v>
      </c>
      <c r="AI8" t="s">
        <v>812</v>
      </c>
      <c r="AJ8" t="s">
        <v>821</v>
      </c>
    </row>
    <row r="9" spans="1:36" x14ac:dyDescent="0.25">
      <c r="A9" s="4" t="str">
        <f>INDEX(DB_MEAS_SYS_NAMES[],1,2)</f>
        <v>TURBINE_AND_HPU</v>
      </c>
      <c r="B9" s="4">
        <v>3</v>
      </c>
      <c r="C9" s="11"/>
      <c r="D9" s="11" t="s">
        <v>822</v>
      </c>
      <c r="F9" s="4" t="s">
        <v>807</v>
      </c>
      <c r="G9" s="4" t="b">
        <v>0</v>
      </c>
      <c r="H9" s="4" t="s">
        <v>9695</v>
      </c>
      <c r="I9" s="4"/>
      <c r="J9" s="4"/>
      <c r="K9" s="4"/>
      <c r="L9" s="4"/>
      <c r="T9" s="1">
        <v>4</v>
      </c>
      <c r="U9" s="13" t="s">
        <v>61</v>
      </c>
      <c r="V9" s="13" t="str">
        <f t="shared" si="0"/>
        <v>DT_MEASUREMENT_SYSTEM_GENERATOR_PROTECTION</v>
      </c>
      <c r="W9" s="13" t="s">
        <v>61</v>
      </c>
      <c r="X9" s="13" t="s">
        <v>823</v>
      </c>
      <c r="Y9" s="1">
        <f>LEN(DB_MEAS_SYS_NAMES[[#This Row],[HMI SYSTEM NAME]])</f>
        <v>20</v>
      </c>
      <c r="Z9" s="1" t="str">
        <f>CONCATENATE("DT_SIMULATOR_ANA_CTRL_",DB_MEAS_SYS_NAMES[[#This Row],[SYS PLC SHORT NAME]])</f>
        <v>DT_SIMULATOR_ANA_CTRL_GENERATOR_PROTECTION</v>
      </c>
      <c r="AH9" t="s">
        <v>824</v>
      </c>
      <c r="AI9" t="s">
        <v>825</v>
      </c>
      <c r="AJ9" t="s">
        <v>826</v>
      </c>
    </row>
    <row r="10" spans="1:36" x14ac:dyDescent="0.25">
      <c r="A10" s="4" t="str">
        <f>INDEX(DB_MEAS_SYS_NAMES[],1,2)</f>
        <v>TURBINE_AND_HPU</v>
      </c>
      <c r="B10" s="4">
        <v>4</v>
      </c>
      <c r="C10" s="11"/>
      <c r="D10" s="11" t="s">
        <v>827</v>
      </c>
      <c r="F10" s="4" t="s">
        <v>807</v>
      </c>
      <c r="G10" s="4" t="b">
        <v>0</v>
      </c>
      <c r="H10" s="4" t="s">
        <v>9695</v>
      </c>
      <c r="I10" s="4"/>
      <c r="J10" s="4"/>
      <c r="K10" s="4"/>
      <c r="L10" s="4"/>
      <c r="T10" s="1">
        <v>5</v>
      </c>
      <c r="U10" s="13" t="s">
        <v>62</v>
      </c>
      <c r="V10" s="13" t="str">
        <f t="shared" si="0"/>
        <v>DT_MEASUREMENT_SYSTEM_GENERATOR_EXCITATION</v>
      </c>
      <c r="W10" s="13" t="s">
        <v>62</v>
      </c>
      <c r="X10" s="13" t="s">
        <v>828</v>
      </c>
      <c r="Y10" s="1">
        <f>LEN(DB_MEAS_SYS_NAMES[[#This Row],[HMI SYSTEM NAME]])</f>
        <v>20</v>
      </c>
      <c r="Z10" s="1" t="str">
        <f>CONCATENATE("DT_SIMULATOR_ANA_CTRL_",DB_MEAS_SYS_NAMES[[#This Row],[SYS PLC SHORT NAME]])</f>
        <v>DT_SIMULATOR_ANA_CTRL_GENERATOR_EXCITATION</v>
      </c>
      <c r="AH10" t="s">
        <v>829</v>
      </c>
      <c r="AI10" t="s">
        <v>830</v>
      </c>
      <c r="AJ10" t="s">
        <v>831</v>
      </c>
    </row>
    <row r="11" spans="1:36" x14ac:dyDescent="0.25">
      <c r="A11" s="4" t="str">
        <f>INDEX(DB_MEAS_SYS_NAMES[],1,2)</f>
        <v>TURBINE_AND_HPU</v>
      </c>
      <c r="B11" s="4">
        <v>5</v>
      </c>
      <c r="C11" s="11"/>
      <c r="D11" s="11" t="s">
        <v>832</v>
      </c>
      <c r="F11" s="4" t="s">
        <v>807</v>
      </c>
      <c r="G11" s="4" t="b">
        <v>0</v>
      </c>
      <c r="H11" s="4" t="s">
        <v>9695</v>
      </c>
      <c r="I11" s="4"/>
      <c r="J11" s="4"/>
      <c r="K11" s="4"/>
      <c r="L11" s="4"/>
      <c r="T11" s="1">
        <v>6</v>
      </c>
      <c r="U11" s="13" t="s">
        <v>63</v>
      </c>
      <c r="V11" s="13" t="str">
        <f t="shared" si="0"/>
        <v>DT_MEASUREMENT_SYSTEM_TRANSFORMER_PROTECTION</v>
      </c>
      <c r="W11" s="13" t="s">
        <v>63</v>
      </c>
      <c r="X11" s="13" t="s">
        <v>833</v>
      </c>
      <c r="Y11" s="1">
        <f>LEN(DB_MEAS_SYS_NAMES[[#This Row],[HMI SYSTEM NAME]])</f>
        <v>22</v>
      </c>
      <c r="Z11" s="1" t="str">
        <f>CONCATENATE("DT_SIMULATOR_ANA_CTRL_",DB_MEAS_SYS_NAMES[[#This Row],[SYS PLC SHORT NAME]])</f>
        <v>DT_SIMULATOR_ANA_CTRL_TRANSFORMER_PROTECTION</v>
      </c>
      <c r="AH11" t="s">
        <v>834</v>
      </c>
      <c r="AI11" t="s">
        <v>818</v>
      </c>
    </row>
    <row r="12" spans="1:36" x14ac:dyDescent="0.25">
      <c r="A12" s="4" t="str">
        <f>INDEX(DB_MEAS_SYS_NAMES[],1,2)</f>
        <v>TURBINE_AND_HPU</v>
      </c>
      <c r="B12" s="4">
        <v>6</v>
      </c>
      <c r="C12" s="11"/>
      <c r="D12" s="11" t="s">
        <v>835</v>
      </c>
      <c r="F12" s="4" t="s">
        <v>807</v>
      </c>
      <c r="G12" s="4" t="b">
        <v>0</v>
      </c>
      <c r="H12" s="4" t="s">
        <v>9695</v>
      </c>
      <c r="I12" s="4"/>
      <c r="J12" s="4"/>
      <c r="K12" s="4"/>
      <c r="L12" s="4"/>
      <c r="T12" s="1">
        <v>7</v>
      </c>
      <c r="U12" s="13" t="s">
        <v>64</v>
      </c>
      <c r="V12" s="13" t="str">
        <f t="shared" si="0"/>
        <v>DT_MEASUREMENT_SYSTEM_LINE_PROTECTION</v>
      </c>
      <c r="W12" s="13" t="s">
        <v>64</v>
      </c>
      <c r="X12" s="13" t="s">
        <v>836</v>
      </c>
      <c r="Y12" s="1">
        <f>LEN(DB_MEAS_SYS_NAMES[[#This Row],[HMI SYSTEM NAME]])</f>
        <v>15</v>
      </c>
      <c r="Z12" s="1" t="str">
        <f>CONCATENATE("DT_SIMULATOR_ANA_CTRL_",DB_MEAS_SYS_NAMES[[#This Row],[SYS PLC SHORT NAME]])</f>
        <v>DT_SIMULATOR_ANA_CTRL_LINE_PROTECTION</v>
      </c>
      <c r="AH12" t="s">
        <v>837</v>
      </c>
      <c r="AI12" t="s">
        <v>838</v>
      </c>
    </row>
    <row r="13" spans="1:36" x14ac:dyDescent="0.25">
      <c r="A13" s="4" t="str">
        <f>INDEX(DB_MEAS_SYS_NAMES[],1,2)</f>
        <v>TURBINE_AND_HPU</v>
      </c>
      <c r="B13" s="4">
        <v>7</v>
      </c>
      <c r="C13" s="11"/>
      <c r="D13" s="11" t="s">
        <v>839</v>
      </c>
      <c r="F13" s="4" t="s">
        <v>807</v>
      </c>
      <c r="G13" s="4" t="b">
        <v>0</v>
      </c>
      <c r="H13" s="4" t="s">
        <v>9695</v>
      </c>
      <c r="I13" s="4"/>
      <c r="J13" s="4"/>
      <c r="K13" s="4"/>
      <c r="L13" s="4"/>
      <c r="T13" s="1">
        <v>8</v>
      </c>
      <c r="U13" s="13" t="s">
        <v>840</v>
      </c>
      <c r="V13" s="13" t="str">
        <f t="shared" si="0"/>
        <v>DT_MEASUREMENT_SYSTEM_CONTROL</v>
      </c>
      <c r="W13" s="13" t="s">
        <v>840</v>
      </c>
      <c r="X13" s="13" t="s">
        <v>841</v>
      </c>
      <c r="Y13" s="1">
        <f>LEN(DB_MEAS_SYS_NAMES[[#This Row],[HMI SYSTEM NAME]])</f>
        <v>7</v>
      </c>
      <c r="Z13" s="1" t="str">
        <f>CONCATENATE("DT_SIMULATOR_ANA_CTRL_",DB_MEAS_SYS_NAMES[[#This Row],[SYS PLC SHORT NAME]])</f>
        <v>DT_SIMULATOR_ANA_CTRL_CONTROL</v>
      </c>
      <c r="AH13" t="s">
        <v>842</v>
      </c>
      <c r="AI13" t="s">
        <v>843</v>
      </c>
    </row>
    <row r="14" spans="1:36" x14ac:dyDescent="0.25">
      <c r="A14" s="4" t="str">
        <f>INDEX(DB_MEAS_SYS_NAMES[],1,2)</f>
        <v>TURBINE_AND_HPU</v>
      </c>
      <c r="B14" s="4">
        <v>8</v>
      </c>
      <c r="C14" s="11"/>
      <c r="D14" s="11" t="s">
        <v>844</v>
      </c>
      <c r="F14" s="4" t="s">
        <v>807</v>
      </c>
      <c r="G14" s="4" t="b">
        <v>0</v>
      </c>
      <c r="H14" s="4" t="s">
        <v>9695</v>
      </c>
      <c r="I14" s="4"/>
      <c r="J14" s="4"/>
      <c r="K14" s="4"/>
      <c r="L14" s="4"/>
      <c r="T14" s="1">
        <v>9</v>
      </c>
      <c r="U14" s="13" t="s">
        <v>845</v>
      </c>
      <c r="V14" s="13" t="str">
        <f t="shared" si="0"/>
        <v>DT_MEASUREMENT_SYSTEM_CWS_AND_LOU</v>
      </c>
      <c r="W14" s="13" t="s">
        <v>845</v>
      </c>
      <c r="X14" s="13" t="s">
        <v>846</v>
      </c>
      <c r="Y14" s="1">
        <f>LEN(DB_MEAS_SYS_NAMES[[#This Row],[HMI SYSTEM NAME]])</f>
        <v>17</v>
      </c>
      <c r="Z14" s="1" t="str">
        <f>CONCATENATE("DT_SIMULATOR_ANA_CTRL_",DB_MEAS_SYS_NAMES[[#This Row],[SYS PLC SHORT NAME]])</f>
        <v>DT_SIMULATOR_ANA_CTRL_CWS_AND_LOU</v>
      </c>
      <c r="AH14" t="s">
        <v>847</v>
      </c>
    </row>
    <row r="15" spans="1:36" x14ac:dyDescent="0.25">
      <c r="A15" s="4" t="str">
        <f>INDEX(DB_MEAS_SYS_NAMES[],1,2)</f>
        <v>TURBINE_AND_HPU</v>
      </c>
      <c r="B15" s="4">
        <v>9</v>
      </c>
      <c r="C15" s="11"/>
      <c r="D15" s="11" t="s">
        <v>848</v>
      </c>
      <c r="F15" s="4" t="s">
        <v>807</v>
      </c>
      <c r="G15" s="4" t="b">
        <v>0</v>
      </c>
      <c r="H15" s="4" t="s">
        <v>9695</v>
      </c>
      <c r="I15" s="4"/>
      <c r="J15" s="4"/>
      <c r="K15" s="4"/>
      <c r="L15" s="4"/>
      <c r="T15" s="1">
        <v>10</v>
      </c>
      <c r="U15" s="13" t="s">
        <v>65</v>
      </c>
      <c r="V15" s="13" t="str">
        <f t="shared" si="0"/>
        <v>DT_MEASUREMENT_SYSTEM_AUX_SUPPLY</v>
      </c>
      <c r="W15" s="13" t="s">
        <v>65</v>
      </c>
      <c r="X15" s="13" t="s">
        <v>849</v>
      </c>
      <c r="Y15" s="1">
        <f>LEN(DB_MEAS_SYS_NAMES[[#This Row],[HMI SYSTEM NAME]])</f>
        <v>11</v>
      </c>
      <c r="Z15" s="1" t="str">
        <f>CONCATENATE("DT_SIMULATOR_ANA_CTRL_",DB_MEAS_SYS_NAMES[[#This Row],[SYS PLC SHORT NAME]])</f>
        <v>DT_SIMULATOR_ANA_CTRL_AUX_SUPPLY</v>
      </c>
      <c r="AH15" t="s">
        <v>850</v>
      </c>
    </row>
    <row r="16" spans="1:36" x14ac:dyDescent="0.25">
      <c r="A16" s="4" t="str">
        <f>INDEX(DB_MEAS_SYS_NAMES[],1,2)</f>
        <v>TURBINE_AND_HPU</v>
      </c>
      <c r="B16" s="4">
        <v>10</v>
      </c>
      <c r="C16" s="11"/>
      <c r="D16" s="11" t="s">
        <v>851</v>
      </c>
      <c r="F16" s="4" t="s">
        <v>807</v>
      </c>
      <c r="G16" s="4" t="b">
        <v>0</v>
      </c>
      <c r="H16" s="4" t="s">
        <v>9695</v>
      </c>
      <c r="I16" s="4"/>
      <c r="J16" s="4"/>
      <c r="K16" s="4"/>
      <c r="L16" s="4"/>
      <c r="T16" s="1">
        <v>11</v>
      </c>
      <c r="U16" s="13" t="s">
        <v>852</v>
      </c>
      <c r="V16" s="13" t="str">
        <f t="shared" si="0"/>
        <v>DT_MEASUREMENT_SYSTEM_TRAFO_AND_OTHER</v>
      </c>
      <c r="W16" s="13" t="s">
        <v>852</v>
      </c>
      <c r="X16" s="13" t="s">
        <v>853</v>
      </c>
      <c r="Y16" s="1">
        <f>LEN(DB_MEAS_SYS_NAMES[[#This Row],[HMI SYSTEM NAME]])</f>
        <v>21</v>
      </c>
      <c r="Z16" s="1" t="str">
        <f>CONCATENATE("DT_SIMULATOR_ANA_CTRL_",DB_MEAS_SYS_NAMES[[#This Row],[SYS PLC SHORT NAME]])</f>
        <v>DT_SIMULATOR_ANA_CTRL_TRAFO_AND_OTHER</v>
      </c>
      <c r="AH16" t="s">
        <v>854</v>
      </c>
    </row>
    <row r="17" spans="1:34" x14ac:dyDescent="0.25">
      <c r="A17" s="4" t="str">
        <f>INDEX(DB_MEAS_SYS_NAMES[],1,2)</f>
        <v>TURBINE_AND_HPU</v>
      </c>
      <c r="B17" s="4">
        <v>11</v>
      </c>
      <c r="C17" s="11"/>
      <c r="D17" s="11" t="s">
        <v>855</v>
      </c>
      <c r="F17" s="4" t="s">
        <v>807</v>
      </c>
      <c r="G17" s="4" t="b">
        <v>0</v>
      </c>
      <c r="H17" s="4" t="s">
        <v>9695</v>
      </c>
      <c r="I17" s="4"/>
      <c r="J17" s="4"/>
      <c r="K17" s="4"/>
      <c r="L17" s="4"/>
      <c r="T17" s="1">
        <v>12</v>
      </c>
      <c r="U17" s="13" t="s">
        <v>9</v>
      </c>
      <c r="V17" s="13" t="str">
        <f t="shared" si="0"/>
        <v>DT_MEASUREMENT_SYSTEM_SPARE</v>
      </c>
      <c r="W17" s="13" t="s">
        <v>9</v>
      </c>
      <c r="X17" s="13" t="s">
        <v>205</v>
      </c>
      <c r="Y17" s="1">
        <f>LEN(DB_MEAS_SYS_NAMES[[#This Row],[HMI SYSTEM NAME]])</f>
        <v>5</v>
      </c>
      <c r="Z17" s="1" t="str">
        <f>CONCATENATE("DT_SIMULATOR_ANA_CTRL_",DB_MEAS_SYS_NAMES[[#This Row],[SYS PLC SHORT NAME]])</f>
        <v>DT_SIMULATOR_ANA_CTRL_SPARE</v>
      </c>
      <c r="AH17" t="s">
        <v>856</v>
      </c>
    </row>
    <row r="18" spans="1:34" x14ac:dyDescent="0.25">
      <c r="A18" s="4" t="str">
        <f>INDEX(DB_MEAS_SYS_NAMES[],1,2)</f>
        <v>TURBINE_AND_HPU</v>
      </c>
      <c r="B18" s="4">
        <v>12</v>
      </c>
      <c r="C18" s="11"/>
      <c r="D18" s="11" t="s">
        <v>857</v>
      </c>
      <c r="F18" s="4" t="s">
        <v>858</v>
      </c>
      <c r="G18" s="4" t="b">
        <v>0</v>
      </c>
      <c r="H18" s="4" t="s">
        <v>9695</v>
      </c>
      <c r="I18" s="4" t="b">
        <v>1</v>
      </c>
      <c r="J18" s="4" t="s">
        <v>5</v>
      </c>
      <c r="K18" s="4" t="s">
        <v>6508</v>
      </c>
      <c r="L18" s="4">
        <v>0</v>
      </c>
      <c r="T18" s="1"/>
      <c r="U18" s="1"/>
      <c r="V18" s="1"/>
      <c r="W18" s="1"/>
      <c r="X18" s="1"/>
      <c r="Y18" s="1"/>
      <c r="AH18" t="s">
        <v>859</v>
      </c>
    </row>
    <row r="19" spans="1:34" x14ac:dyDescent="0.25">
      <c r="A19" s="4" t="str">
        <f>INDEX(DB_MEAS_SYS_NAMES[],1,2)</f>
        <v>TURBINE_AND_HPU</v>
      </c>
      <c r="B19" s="4">
        <v>13</v>
      </c>
      <c r="C19" s="11"/>
      <c r="D19" s="11" t="s">
        <v>860</v>
      </c>
      <c r="E19" s="4" t="s">
        <v>5389</v>
      </c>
      <c r="F19" s="4" t="s">
        <v>861</v>
      </c>
      <c r="G19" s="4" t="b">
        <v>0</v>
      </c>
      <c r="H19" s="4" t="s">
        <v>9695</v>
      </c>
      <c r="I19" s="4"/>
      <c r="J19" s="4"/>
      <c r="K19" s="4"/>
      <c r="L19" s="4"/>
      <c r="T19" s="1"/>
      <c r="U19" s="1"/>
      <c r="V19" s="1"/>
      <c r="W19" s="1"/>
      <c r="X19" s="1"/>
      <c r="Y19" s="1"/>
      <c r="AH19" t="s">
        <v>862</v>
      </c>
    </row>
    <row r="20" spans="1:34" x14ac:dyDescent="0.25">
      <c r="A20" s="4" t="str">
        <f>INDEX(DB_MEAS_SYS_NAMES[],1,2)</f>
        <v>TURBINE_AND_HPU</v>
      </c>
      <c r="B20" s="4">
        <v>14</v>
      </c>
      <c r="C20" s="11"/>
      <c r="D20" s="11" t="s">
        <v>863</v>
      </c>
      <c r="F20" s="4" t="s">
        <v>861</v>
      </c>
      <c r="G20" s="4" t="b">
        <v>0</v>
      </c>
      <c r="H20" s="4" t="s">
        <v>9695</v>
      </c>
      <c r="I20" s="4"/>
      <c r="J20" s="4"/>
      <c r="K20" s="4"/>
      <c r="L20" s="4"/>
      <c r="T20" s="1"/>
      <c r="U20" s="1"/>
      <c r="V20" s="1"/>
      <c r="W20" s="1"/>
      <c r="X20" s="1"/>
      <c r="Y20" s="1"/>
      <c r="AH20" t="s">
        <v>864</v>
      </c>
    </row>
    <row r="21" spans="1:34" x14ac:dyDescent="0.25">
      <c r="A21" s="4" t="str">
        <f>INDEX(DB_MEAS_SYS_NAMES[],1,2)</f>
        <v>TURBINE_AND_HPU</v>
      </c>
      <c r="B21" s="4">
        <v>15</v>
      </c>
      <c r="C21" s="11"/>
      <c r="D21" s="11" t="s">
        <v>865</v>
      </c>
      <c r="F21" s="4" t="s">
        <v>858</v>
      </c>
      <c r="G21" s="4" t="b">
        <v>0</v>
      </c>
      <c r="H21" s="4" t="s">
        <v>9695</v>
      </c>
      <c r="I21" s="4"/>
      <c r="J21" s="4"/>
      <c r="K21" s="4"/>
      <c r="L21" s="4"/>
      <c r="T21" s="1"/>
      <c r="U21" s="1"/>
      <c r="V21" s="1"/>
      <c r="W21" s="1"/>
      <c r="X21" s="1"/>
      <c r="Y21" s="1"/>
      <c r="AH21" t="s">
        <v>866</v>
      </c>
    </row>
    <row r="22" spans="1:34" x14ac:dyDescent="0.25">
      <c r="A22" s="4" t="str">
        <f>INDEX(DB_MEAS_SYS_NAMES[],1,2)</f>
        <v>TURBINE_AND_HPU</v>
      </c>
      <c r="B22" s="4">
        <v>16</v>
      </c>
      <c r="C22" s="11"/>
      <c r="D22" s="11" t="s">
        <v>867</v>
      </c>
      <c r="F22" s="4" t="s">
        <v>868</v>
      </c>
      <c r="G22" s="4" t="b">
        <v>0</v>
      </c>
      <c r="H22" s="4" t="s">
        <v>9695</v>
      </c>
      <c r="I22" s="4"/>
      <c r="J22" s="4"/>
      <c r="K22" s="4"/>
      <c r="L22" s="4"/>
      <c r="T22" s="1"/>
      <c r="U22" s="1"/>
      <c r="V22" s="1"/>
      <c r="W22" s="1"/>
      <c r="X22" s="1"/>
      <c r="Y22" s="1"/>
      <c r="AH22" t="s">
        <v>807</v>
      </c>
    </row>
    <row r="23" spans="1:34" x14ac:dyDescent="0.25">
      <c r="A23" s="4" t="str">
        <f>INDEX(DB_MEAS_SYS_NAMES[],1,2)</f>
        <v>TURBINE_AND_HPU</v>
      </c>
      <c r="B23" s="4">
        <v>17</v>
      </c>
      <c r="C23" s="11"/>
      <c r="D23" s="11" t="s">
        <v>869</v>
      </c>
      <c r="F23" s="4" t="s">
        <v>861</v>
      </c>
      <c r="G23" s="4" t="b">
        <v>0</v>
      </c>
      <c r="H23" s="4" t="s">
        <v>9695</v>
      </c>
      <c r="I23" s="4"/>
      <c r="J23" s="4"/>
      <c r="K23" s="4"/>
      <c r="L23" s="4"/>
      <c r="T23" s="1"/>
      <c r="U23" s="1"/>
      <c r="V23" s="1"/>
      <c r="W23" s="1"/>
      <c r="X23" s="1"/>
      <c r="Y23" s="1"/>
      <c r="AH23" t="s">
        <v>858</v>
      </c>
    </row>
    <row r="24" spans="1:34" x14ac:dyDescent="0.25">
      <c r="A24" s="4" t="str">
        <f>INDEX(DB_MEAS_SYS_NAMES[],1,2)</f>
        <v>TURBINE_AND_HPU</v>
      </c>
      <c r="B24" s="4">
        <v>18</v>
      </c>
      <c r="C24" s="11"/>
      <c r="D24" s="11" t="s">
        <v>5269</v>
      </c>
      <c r="F24" s="4" t="s">
        <v>861</v>
      </c>
      <c r="G24" s="4" t="b">
        <v>0</v>
      </c>
      <c r="H24" s="4" t="s">
        <v>9695</v>
      </c>
      <c r="I24" s="4"/>
      <c r="J24" s="4"/>
      <c r="K24" s="4"/>
      <c r="L24" s="4"/>
      <c r="T24" s="1"/>
      <c r="U24" s="1"/>
      <c r="V24" s="1"/>
      <c r="W24" s="1"/>
      <c r="X24" s="1"/>
      <c r="Y24" s="1"/>
      <c r="AH24" t="s">
        <v>861</v>
      </c>
    </row>
    <row r="25" spans="1:34" x14ac:dyDescent="0.25">
      <c r="A25" s="4" t="str">
        <f>INDEX(DB_MEAS_SYS_NAMES[],1,2)</f>
        <v>TURBINE_AND_HPU</v>
      </c>
      <c r="B25" s="4">
        <v>19</v>
      </c>
      <c r="C25" s="11"/>
      <c r="D25" s="11" t="s">
        <v>870</v>
      </c>
      <c r="F25" s="4"/>
      <c r="G25" s="4" t="b">
        <v>0</v>
      </c>
      <c r="H25" s="4" t="s">
        <v>9695</v>
      </c>
      <c r="I25" s="4"/>
      <c r="J25" s="4"/>
      <c r="K25" s="4"/>
      <c r="L25" s="4"/>
      <c r="AH25" t="s">
        <v>871</v>
      </c>
    </row>
    <row r="26" spans="1:34" x14ac:dyDescent="0.25">
      <c r="A26" s="4" t="str">
        <f>INDEX(DB_MEAS_SYS_NAMES[],1,2)</f>
        <v>TURBINE_AND_HPU</v>
      </c>
      <c r="B26" s="4">
        <v>20</v>
      </c>
      <c r="C26" s="11"/>
      <c r="D26" s="11" t="s">
        <v>872</v>
      </c>
      <c r="E26" s="4" t="s">
        <v>5390</v>
      </c>
      <c r="F26" s="4" t="s">
        <v>873</v>
      </c>
      <c r="G26" s="4" t="b">
        <v>0</v>
      </c>
      <c r="H26" s="4" t="s">
        <v>9695</v>
      </c>
      <c r="I26" s="4"/>
      <c r="J26" s="4"/>
      <c r="K26" s="4"/>
      <c r="L26" s="4"/>
      <c r="AH26" t="s">
        <v>868</v>
      </c>
    </row>
    <row r="27" spans="1:34" x14ac:dyDescent="0.25">
      <c r="A27" s="4" t="str">
        <f>INDEX(DB_MEAS_SYS_NAMES[],1,2)</f>
        <v>TURBINE_AND_HPU</v>
      </c>
      <c r="B27" s="4">
        <v>21</v>
      </c>
      <c r="C27" s="11"/>
      <c r="D27" s="11" t="s">
        <v>5270</v>
      </c>
      <c r="E27" s="4" t="s">
        <v>5391</v>
      </c>
      <c r="F27" s="4" t="s">
        <v>873</v>
      </c>
      <c r="G27" s="4" t="b">
        <v>0</v>
      </c>
      <c r="H27" s="4" t="s">
        <v>9695</v>
      </c>
      <c r="I27" s="4"/>
      <c r="J27" s="4"/>
      <c r="K27" s="4"/>
      <c r="L27" s="4"/>
      <c r="AH27" t="s">
        <v>873</v>
      </c>
    </row>
    <row r="28" spans="1:34" x14ac:dyDescent="0.25">
      <c r="A28" s="4" t="str">
        <f>INDEX(DB_MEAS_SYS_NAMES[],1,2)</f>
        <v>TURBINE_AND_HPU</v>
      </c>
      <c r="B28" s="4">
        <v>22</v>
      </c>
      <c r="C28" s="11"/>
      <c r="D28" s="11" t="s">
        <v>5271</v>
      </c>
      <c r="E28" s="4" t="s">
        <v>5392</v>
      </c>
      <c r="F28" s="4" t="s">
        <v>873</v>
      </c>
      <c r="G28" s="4" t="b">
        <v>0</v>
      </c>
      <c r="H28" s="4" t="s">
        <v>9695</v>
      </c>
      <c r="I28" s="4"/>
      <c r="J28" s="4"/>
      <c r="K28" s="4"/>
      <c r="L28" s="4"/>
      <c r="AH28" t="s">
        <v>874</v>
      </c>
    </row>
    <row r="29" spans="1:34" s="6" customFormat="1" x14ac:dyDescent="0.25">
      <c r="A29" s="4" t="str">
        <f>INDEX(DB_MEAS_SYS_NAMES[],1,2)</f>
        <v>TURBINE_AND_HPU</v>
      </c>
      <c r="B29" s="8">
        <v>23</v>
      </c>
      <c r="C29" s="12"/>
      <c r="D29" s="12" t="s">
        <v>5272</v>
      </c>
      <c r="E29" s="8"/>
      <c r="F29" s="4" t="s">
        <v>858</v>
      </c>
      <c r="G29" s="4" t="b">
        <v>0</v>
      </c>
      <c r="H29" s="4" t="s">
        <v>9695</v>
      </c>
      <c r="I29" s="8"/>
      <c r="J29" s="8"/>
      <c r="K29" s="8"/>
      <c r="L29" s="8"/>
      <c r="AH29"/>
    </row>
    <row r="30" spans="1:34" x14ac:dyDescent="0.25">
      <c r="A30" s="4" t="str">
        <f>INDEX(DB_MEAS_SYS_NAMES[],2,2)</f>
        <v>GENERATOR_MECHANICAL</v>
      </c>
      <c r="B30" s="4">
        <v>24</v>
      </c>
      <c r="D30" s="4" t="s">
        <v>875</v>
      </c>
      <c r="F30" s="4" t="s">
        <v>874</v>
      </c>
      <c r="G30" s="4" t="b">
        <v>0</v>
      </c>
      <c r="H30" s="4" t="s">
        <v>9695</v>
      </c>
      <c r="I30" s="4" t="b">
        <v>1</v>
      </c>
      <c r="J30" s="4" t="s">
        <v>6601</v>
      </c>
      <c r="K30" s="4" t="s">
        <v>6341</v>
      </c>
      <c r="L30" s="4">
        <v>2</v>
      </c>
      <c r="AH30" s="6"/>
    </row>
    <row r="31" spans="1:34" x14ac:dyDescent="0.25">
      <c r="A31" s="4" t="str">
        <f>INDEX(DB_MEAS_SYS_NAMES[],2,2)</f>
        <v>GENERATOR_MECHANICAL</v>
      </c>
      <c r="B31" s="4">
        <v>25</v>
      </c>
      <c r="D31" s="4" t="s">
        <v>876</v>
      </c>
      <c r="F31" s="4" t="s">
        <v>874</v>
      </c>
      <c r="G31" s="4" t="b">
        <v>0</v>
      </c>
      <c r="H31" s="4" t="s">
        <v>9695</v>
      </c>
      <c r="I31" s="4" t="b">
        <v>1</v>
      </c>
      <c r="J31" s="4" t="s">
        <v>6601</v>
      </c>
      <c r="K31" s="4" t="s">
        <v>6341</v>
      </c>
      <c r="L31" s="4">
        <v>3</v>
      </c>
    </row>
    <row r="32" spans="1:34" x14ac:dyDescent="0.25">
      <c r="A32" s="4" t="str">
        <f>INDEX(DB_MEAS_SYS_NAMES[],2,2)</f>
        <v>GENERATOR_MECHANICAL</v>
      </c>
      <c r="B32" s="4">
        <v>26</v>
      </c>
      <c r="D32" s="4" t="s">
        <v>877</v>
      </c>
      <c r="F32" s="4" t="s">
        <v>874</v>
      </c>
      <c r="G32" s="4" t="b">
        <v>0</v>
      </c>
      <c r="H32" s="4" t="s">
        <v>9695</v>
      </c>
      <c r="I32" s="4"/>
      <c r="J32" s="4"/>
      <c r="K32" s="4"/>
      <c r="L32" s="4"/>
    </row>
    <row r="33" spans="1:12" x14ac:dyDescent="0.25">
      <c r="A33" s="4" t="str">
        <f>INDEX(DB_MEAS_SYS_NAMES[],2,2)</f>
        <v>GENERATOR_MECHANICAL</v>
      </c>
      <c r="B33" s="4">
        <v>27</v>
      </c>
      <c r="D33" s="4" t="s">
        <v>5273</v>
      </c>
      <c r="F33" s="4" t="s">
        <v>858</v>
      </c>
      <c r="G33" s="4" t="b">
        <v>0</v>
      </c>
      <c r="H33" s="4" t="s">
        <v>9695</v>
      </c>
      <c r="I33" s="4" t="b">
        <v>1</v>
      </c>
      <c r="J33" s="4" t="s">
        <v>5</v>
      </c>
      <c r="K33" s="4" t="s">
        <v>6509</v>
      </c>
      <c r="L33" s="4">
        <v>2</v>
      </c>
    </row>
    <row r="34" spans="1:12" x14ac:dyDescent="0.25">
      <c r="A34" s="4" t="str">
        <f>INDEX(DB_MEAS_SYS_NAMES[],2,2)</f>
        <v>GENERATOR_MECHANICAL</v>
      </c>
      <c r="B34" s="4">
        <v>28</v>
      </c>
      <c r="D34" s="4" t="s">
        <v>5274</v>
      </c>
      <c r="F34" s="4" t="s">
        <v>858</v>
      </c>
      <c r="G34" s="4" t="b">
        <v>0</v>
      </c>
      <c r="H34" s="4" t="s">
        <v>9695</v>
      </c>
      <c r="I34" s="4" t="b">
        <v>1</v>
      </c>
      <c r="J34" s="4" t="s">
        <v>5</v>
      </c>
      <c r="K34" s="4" t="s">
        <v>6509</v>
      </c>
      <c r="L34" s="4">
        <v>3</v>
      </c>
    </row>
    <row r="35" spans="1:12" x14ac:dyDescent="0.25">
      <c r="A35" s="4" t="str">
        <f>INDEX(DB_MEAS_SYS_NAMES[],2,2)</f>
        <v>GENERATOR_MECHANICAL</v>
      </c>
      <c r="B35" s="4">
        <v>29</v>
      </c>
      <c r="D35" s="4" t="s">
        <v>5275</v>
      </c>
      <c r="F35" s="4" t="s">
        <v>858</v>
      </c>
      <c r="G35" s="4" t="b">
        <v>0</v>
      </c>
      <c r="H35" s="4" t="s">
        <v>9695</v>
      </c>
      <c r="I35" s="4" t="b">
        <v>1</v>
      </c>
      <c r="J35" s="4" t="s">
        <v>5</v>
      </c>
      <c r="K35" s="4" t="s">
        <v>6606</v>
      </c>
      <c r="L35" s="4">
        <v>0</v>
      </c>
    </row>
    <row r="36" spans="1:12" x14ac:dyDescent="0.25">
      <c r="A36" s="4" t="str">
        <f>INDEX(DB_MEAS_SYS_NAMES[],2,2)</f>
        <v>GENERATOR_MECHANICAL</v>
      </c>
      <c r="B36" s="4">
        <v>30</v>
      </c>
      <c r="D36" s="4" t="s">
        <v>6608</v>
      </c>
      <c r="F36" s="4" t="s">
        <v>858</v>
      </c>
      <c r="G36" s="4" t="b">
        <v>0</v>
      </c>
      <c r="H36" s="4" t="s">
        <v>9695</v>
      </c>
      <c r="I36" s="4" t="b">
        <v>1</v>
      </c>
      <c r="J36" s="4" t="s">
        <v>5</v>
      </c>
      <c r="K36" s="4" t="s">
        <v>6509</v>
      </c>
      <c r="L36" s="4">
        <v>1</v>
      </c>
    </row>
    <row r="37" spans="1:12" x14ac:dyDescent="0.25">
      <c r="A37" s="4" t="str">
        <f>INDEX(DB_MEAS_SYS_NAMES[],2,2)</f>
        <v>GENERATOR_MECHANICAL</v>
      </c>
      <c r="B37" s="4">
        <v>31</v>
      </c>
      <c r="D37" s="4" t="s">
        <v>6611</v>
      </c>
      <c r="F37" s="4"/>
      <c r="G37" s="4" t="b">
        <v>0</v>
      </c>
      <c r="H37" s="4" t="s">
        <v>9695</v>
      </c>
      <c r="I37" s="4"/>
      <c r="J37" s="4"/>
      <c r="K37" s="4"/>
      <c r="L37" s="4"/>
    </row>
    <row r="38" spans="1:12" x14ac:dyDescent="0.25">
      <c r="A38" s="4" t="str">
        <f>INDEX(DB_MEAS_SYS_NAMES[],2,2)</f>
        <v>GENERATOR_MECHANICAL</v>
      </c>
      <c r="B38" s="4">
        <v>32</v>
      </c>
      <c r="D38" s="4" t="s">
        <v>879</v>
      </c>
      <c r="F38" s="4" t="s">
        <v>858</v>
      </c>
      <c r="G38" s="4" t="b">
        <v>0</v>
      </c>
      <c r="H38" s="4" t="s">
        <v>9695</v>
      </c>
      <c r="I38" s="4"/>
      <c r="J38" s="4"/>
      <c r="K38" s="4"/>
      <c r="L38" s="4"/>
    </row>
    <row r="39" spans="1:12" x14ac:dyDescent="0.25">
      <c r="A39" s="4" t="str">
        <f>INDEX(DB_MEAS_SYS_NAMES[],2,2)</f>
        <v>GENERATOR_MECHANICAL</v>
      </c>
      <c r="B39" s="4">
        <v>33</v>
      </c>
      <c r="D39" s="4" t="s">
        <v>880</v>
      </c>
      <c r="F39" s="4" t="s">
        <v>858</v>
      </c>
      <c r="G39" s="4" t="b">
        <v>0</v>
      </c>
      <c r="H39" s="4" t="s">
        <v>9695</v>
      </c>
      <c r="I39" s="4"/>
      <c r="J39" s="4"/>
      <c r="K39" s="4"/>
      <c r="L39" s="4"/>
    </row>
    <row r="40" spans="1:12" x14ac:dyDescent="0.25">
      <c r="A40" s="4" t="str">
        <f>INDEX(DB_MEAS_SYS_NAMES[],2,2)</f>
        <v>GENERATOR_MECHANICAL</v>
      </c>
      <c r="B40" s="4">
        <v>34</v>
      </c>
      <c r="D40" s="4" t="s">
        <v>6609</v>
      </c>
      <c r="F40" s="4" t="s">
        <v>858</v>
      </c>
      <c r="G40" s="4" t="b">
        <v>0</v>
      </c>
      <c r="H40" s="4" t="s">
        <v>9695</v>
      </c>
      <c r="I40" s="4" t="b">
        <v>1</v>
      </c>
      <c r="J40" s="4" t="s">
        <v>5</v>
      </c>
      <c r="K40" s="4" t="s">
        <v>6508</v>
      </c>
      <c r="L40" s="4">
        <v>1</v>
      </c>
    </row>
    <row r="41" spans="1:12" x14ac:dyDescent="0.25">
      <c r="A41" s="4" t="str">
        <f>INDEX(DB_MEAS_SYS_NAMES[],2,2)</f>
        <v>GENERATOR_MECHANICAL</v>
      </c>
      <c r="B41" s="4">
        <v>35</v>
      </c>
      <c r="D41" s="4" t="s">
        <v>6610</v>
      </c>
      <c r="F41" s="4" t="s">
        <v>858</v>
      </c>
      <c r="G41" s="4" t="b">
        <v>0</v>
      </c>
      <c r="H41" s="4" t="s">
        <v>9695</v>
      </c>
      <c r="I41" s="4" t="b">
        <v>1</v>
      </c>
      <c r="J41" s="4" t="s">
        <v>5</v>
      </c>
      <c r="K41" s="4" t="s">
        <v>6508</v>
      </c>
      <c r="L41" s="4">
        <v>2</v>
      </c>
    </row>
    <row r="42" spans="1:12" x14ac:dyDescent="0.25">
      <c r="A42" s="4" t="str">
        <f>INDEX(DB_MEAS_SYS_NAMES[],2,2)</f>
        <v>GENERATOR_MECHANICAL</v>
      </c>
      <c r="B42" s="4">
        <v>36</v>
      </c>
      <c r="D42" s="4" t="s">
        <v>5277</v>
      </c>
      <c r="F42" s="4" t="s">
        <v>858</v>
      </c>
      <c r="G42" s="4" t="b">
        <v>0</v>
      </c>
      <c r="H42" s="4" t="s">
        <v>9695</v>
      </c>
      <c r="I42" s="4" t="b">
        <v>1</v>
      </c>
      <c r="J42" s="4" t="s">
        <v>5</v>
      </c>
      <c r="K42" s="4" t="s">
        <v>6606</v>
      </c>
      <c r="L42" s="4">
        <v>1</v>
      </c>
    </row>
    <row r="43" spans="1:12" x14ac:dyDescent="0.25">
      <c r="A43" s="4" t="str">
        <f>INDEX(DB_MEAS_SYS_NAMES[],2,2)</f>
        <v>GENERATOR_MECHANICAL</v>
      </c>
      <c r="B43" s="4">
        <v>37</v>
      </c>
      <c r="D43" s="4" t="s">
        <v>883</v>
      </c>
      <c r="F43" s="4" t="s">
        <v>858</v>
      </c>
      <c r="G43" s="4" t="b">
        <v>0</v>
      </c>
      <c r="H43" s="4" t="s">
        <v>9695</v>
      </c>
      <c r="I43" s="4"/>
      <c r="J43" s="4"/>
      <c r="K43" s="4"/>
      <c r="L43" s="4"/>
    </row>
    <row r="44" spans="1:12" x14ac:dyDescent="0.25">
      <c r="A44" s="4" t="str">
        <f>INDEX(DB_MEAS_SYS_NAMES[],2,2)</f>
        <v>GENERATOR_MECHANICAL</v>
      </c>
      <c r="B44" s="4">
        <v>38</v>
      </c>
      <c r="D44" s="4" t="s">
        <v>884</v>
      </c>
      <c r="F44" s="4" t="s">
        <v>858</v>
      </c>
      <c r="G44" s="4" t="b">
        <v>0</v>
      </c>
      <c r="H44" s="4" t="s">
        <v>9695</v>
      </c>
      <c r="I44" s="4"/>
      <c r="J44" s="4"/>
      <c r="K44" s="4"/>
      <c r="L44" s="4"/>
    </row>
    <row r="45" spans="1:12" x14ac:dyDescent="0.25">
      <c r="A45" s="4" t="str">
        <f>INDEX(DB_MEAS_SYS_NAMES[],2,2)</f>
        <v>GENERATOR_MECHANICAL</v>
      </c>
      <c r="B45" s="4">
        <v>39</v>
      </c>
      <c r="D45" s="4" t="s">
        <v>885</v>
      </c>
      <c r="F45" s="4" t="s">
        <v>858</v>
      </c>
      <c r="G45" s="4" t="b">
        <v>0</v>
      </c>
      <c r="H45" s="4" t="s">
        <v>9695</v>
      </c>
      <c r="I45" s="4"/>
      <c r="J45" s="4"/>
      <c r="K45" s="4"/>
      <c r="L45" s="4"/>
    </row>
    <row r="46" spans="1:12" x14ac:dyDescent="0.25">
      <c r="A46" s="4" t="str">
        <f>INDEX(DB_MEAS_SYS_NAMES[],2,2)</f>
        <v>GENERATOR_MECHANICAL</v>
      </c>
      <c r="B46" s="4">
        <v>40</v>
      </c>
      <c r="D46" s="4" t="s">
        <v>5278</v>
      </c>
      <c r="F46" s="4" t="s">
        <v>871</v>
      </c>
      <c r="G46" s="4" t="b">
        <v>0</v>
      </c>
      <c r="H46" s="4" t="s">
        <v>9695</v>
      </c>
      <c r="I46" s="4"/>
      <c r="J46" s="4"/>
      <c r="K46" s="4"/>
      <c r="L46" s="4"/>
    </row>
    <row r="47" spans="1:12" x14ac:dyDescent="0.25">
      <c r="A47" s="4" t="str">
        <f>INDEX(DB_MEAS_SYS_NAMES[],2,2)</f>
        <v>GENERATOR_MECHANICAL</v>
      </c>
      <c r="B47" s="4">
        <v>41</v>
      </c>
      <c r="D47" s="4" t="s">
        <v>5279</v>
      </c>
      <c r="F47" s="4" t="s">
        <v>871</v>
      </c>
      <c r="G47" s="4" t="b">
        <v>0</v>
      </c>
      <c r="H47" s="4" t="s">
        <v>9695</v>
      </c>
      <c r="I47" s="4"/>
      <c r="J47" s="4"/>
      <c r="K47" s="4"/>
      <c r="L47" s="4"/>
    </row>
    <row r="48" spans="1:12" x14ac:dyDescent="0.25">
      <c r="A48" s="4" t="str">
        <f>INDEX(DB_MEAS_SYS_NAMES[],2,2)</f>
        <v>GENERATOR_MECHANICAL</v>
      </c>
      <c r="B48" s="4">
        <v>42</v>
      </c>
      <c r="D48" s="4" t="s">
        <v>886</v>
      </c>
      <c r="F48" s="4" t="s">
        <v>871</v>
      </c>
      <c r="G48" s="4" t="b">
        <v>0</v>
      </c>
      <c r="H48" s="4" t="s">
        <v>9695</v>
      </c>
      <c r="I48" s="4"/>
      <c r="J48" s="4"/>
      <c r="K48" s="4"/>
      <c r="L48" s="4"/>
    </row>
    <row r="49" spans="1:12" x14ac:dyDescent="0.25">
      <c r="A49" s="4" t="str">
        <f>INDEX(DB_MEAS_SYS_NAMES[],2,2)</f>
        <v>GENERATOR_MECHANICAL</v>
      </c>
      <c r="B49" s="4">
        <v>43</v>
      </c>
      <c r="D49" s="4" t="s">
        <v>5280</v>
      </c>
      <c r="F49" s="4" t="s">
        <v>871</v>
      </c>
      <c r="G49" s="4" t="b">
        <v>0</v>
      </c>
      <c r="H49" s="4" t="s">
        <v>9695</v>
      </c>
      <c r="I49" s="4"/>
      <c r="J49" s="4"/>
      <c r="K49" s="4"/>
      <c r="L49" s="4"/>
    </row>
    <row r="50" spans="1:12" x14ac:dyDescent="0.25">
      <c r="A50" s="4" t="str">
        <f>INDEX(DB_MEAS_SYS_NAMES[],2,2)</f>
        <v>GENERATOR_MECHANICAL</v>
      </c>
      <c r="B50" s="4">
        <v>44</v>
      </c>
      <c r="D50" s="4" t="s">
        <v>5281</v>
      </c>
      <c r="F50" s="4" t="s">
        <v>815</v>
      </c>
      <c r="G50" s="4" t="b">
        <v>0</v>
      </c>
      <c r="H50" s="4" t="s">
        <v>9695</v>
      </c>
      <c r="I50" s="4" t="b">
        <v>1</v>
      </c>
      <c r="J50" s="4" t="s">
        <v>5</v>
      </c>
      <c r="K50" s="4" t="s">
        <v>6508</v>
      </c>
      <c r="L50" s="4">
        <v>3</v>
      </c>
    </row>
    <row r="51" spans="1:12" x14ac:dyDescent="0.25">
      <c r="A51" s="4" t="str">
        <f>INDEX(DB_MEAS_SYS_NAMES[],2,2)</f>
        <v>GENERATOR_MECHANICAL</v>
      </c>
      <c r="B51" s="4">
        <v>45</v>
      </c>
      <c r="D51" s="4" t="s">
        <v>5282</v>
      </c>
      <c r="F51" s="4" t="s">
        <v>815</v>
      </c>
      <c r="G51" s="4" t="b">
        <v>0</v>
      </c>
      <c r="H51" s="4" t="s">
        <v>9695</v>
      </c>
      <c r="I51" s="4" t="b">
        <v>1</v>
      </c>
      <c r="J51" s="4" t="s">
        <v>5</v>
      </c>
      <c r="K51" s="4" t="s">
        <v>6509</v>
      </c>
      <c r="L51" s="4">
        <v>0</v>
      </c>
    </row>
    <row r="52" spans="1:12" x14ac:dyDescent="0.25">
      <c r="A52" s="4" t="str">
        <f>INDEX(DB_MEAS_SYS_NAMES[],2,2)</f>
        <v>GENERATOR_MECHANICAL</v>
      </c>
      <c r="B52" s="4">
        <v>46</v>
      </c>
      <c r="D52" s="4" t="s">
        <v>887</v>
      </c>
      <c r="F52" s="4" t="s">
        <v>815</v>
      </c>
      <c r="G52" s="4" t="b">
        <v>0</v>
      </c>
      <c r="H52" s="4" t="s">
        <v>9695</v>
      </c>
      <c r="I52" s="4"/>
      <c r="J52" s="4"/>
      <c r="K52" s="4"/>
      <c r="L52" s="4"/>
    </row>
    <row r="53" spans="1:12" s="6" customFormat="1" x14ac:dyDescent="0.25">
      <c r="A53" s="4" t="str">
        <f>INDEX(DB_MEAS_SYS_NAMES[],2,2)</f>
        <v>GENERATOR_MECHANICAL</v>
      </c>
      <c r="B53" s="8">
        <v>47</v>
      </c>
      <c r="C53" s="4"/>
      <c r="D53" s="4" t="s">
        <v>888</v>
      </c>
      <c r="E53" s="4"/>
      <c r="F53" s="4" t="s">
        <v>815</v>
      </c>
      <c r="G53" s="4" t="b">
        <v>0</v>
      </c>
      <c r="H53" s="4" t="s">
        <v>9695</v>
      </c>
      <c r="I53" s="8"/>
      <c r="J53" s="8"/>
      <c r="K53" s="8"/>
      <c r="L53" s="8"/>
    </row>
    <row r="54" spans="1:12" x14ac:dyDescent="0.25">
      <c r="A54" s="4" t="str">
        <f>INDEX(DB_MEAS_SYS_NAMES[],3,2)</f>
        <v>GENERATOR_MEASUREMENT</v>
      </c>
      <c r="B54" s="4">
        <v>48</v>
      </c>
      <c r="D54" s="4" t="s">
        <v>889</v>
      </c>
      <c r="F54" s="4"/>
      <c r="G54" s="4" t="b">
        <v>0</v>
      </c>
      <c r="H54" s="4" t="s">
        <v>9695</v>
      </c>
      <c r="I54" s="4"/>
      <c r="J54" s="4"/>
      <c r="K54" s="4"/>
      <c r="L54" s="4"/>
    </row>
    <row r="55" spans="1:12" x14ac:dyDescent="0.25">
      <c r="A55" s="4" t="str">
        <f>INDEX(DB_MEAS_SYS_NAMES[],3,2)</f>
        <v>GENERATOR_MEASUREMENT</v>
      </c>
      <c r="B55" s="4">
        <v>49</v>
      </c>
      <c r="D55" s="4" t="s">
        <v>890</v>
      </c>
      <c r="F55" s="4"/>
      <c r="G55" s="4" t="b">
        <v>0</v>
      </c>
      <c r="H55" s="4" t="s">
        <v>9695</v>
      </c>
      <c r="I55" s="4"/>
      <c r="J55" s="4"/>
      <c r="K55" s="4"/>
      <c r="L55" s="4"/>
    </row>
    <row r="56" spans="1:12" x14ac:dyDescent="0.25">
      <c r="A56" s="4" t="str">
        <f>INDEX(DB_MEAS_SYS_NAMES[],3,2)</f>
        <v>GENERATOR_MEASUREMENT</v>
      </c>
      <c r="B56" s="4">
        <v>50</v>
      </c>
      <c r="D56" s="4" t="s">
        <v>891</v>
      </c>
      <c r="F56" s="4"/>
      <c r="G56" s="4" t="b">
        <v>0</v>
      </c>
      <c r="H56" s="4" t="s">
        <v>9695</v>
      </c>
      <c r="I56" s="4"/>
      <c r="J56" s="4"/>
      <c r="K56" s="4"/>
      <c r="L56" s="4"/>
    </row>
    <row r="57" spans="1:12" x14ac:dyDescent="0.25">
      <c r="A57" s="4" t="str">
        <f>INDEX(DB_MEAS_SYS_NAMES[],3,2)</f>
        <v>GENERATOR_MEASUREMENT</v>
      </c>
      <c r="B57" s="4">
        <v>51</v>
      </c>
      <c r="D57" s="4" t="s">
        <v>892</v>
      </c>
      <c r="F57" s="4"/>
      <c r="G57" s="4" t="b">
        <v>0</v>
      </c>
      <c r="H57" s="4" t="s">
        <v>9695</v>
      </c>
      <c r="I57" s="4"/>
      <c r="J57" s="4"/>
      <c r="K57" s="4"/>
      <c r="L57" s="4"/>
    </row>
    <row r="58" spans="1:12" x14ac:dyDescent="0.25">
      <c r="A58" s="4" t="str">
        <f>INDEX(DB_MEAS_SYS_NAMES[],3,2)</f>
        <v>GENERATOR_MEASUREMENT</v>
      </c>
      <c r="B58" s="4">
        <v>52</v>
      </c>
      <c r="D58" s="4" t="s">
        <v>893</v>
      </c>
      <c r="F58" s="4"/>
      <c r="G58" s="4" t="b">
        <v>0</v>
      </c>
      <c r="H58" s="4" t="s">
        <v>9695</v>
      </c>
      <c r="I58" s="4"/>
      <c r="J58" s="4"/>
      <c r="K58" s="4"/>
      <c r="L58" s="4"/>
    </row>
    <row r="59" spans="1:12" x14ac:dyDescent="0.25">
      <c r="A59" s="4" t="str">
        <f>INDEX(DB_MEAS_SYS_NAMES[],3,2)</f>
        <v>GENERATOR_MEASUREMENT</v>
      </c>
      <c r="B59" s="4">
        <v>53</v>
      </c>
      <c r="D59" s="4" t="s">
        <v>894</v>
      </c>
      <c r="F59" s="4"/>
      <c r="G59" s="4" t="b">
        <v>0</v>
      </c>
      <c r="H59" s="4" t="s">
        <v>9695</v>
      </c>
      <c r="I59" s="4"/>
      <c r="J59" s="4"/>
      <c r="K59" s="4"/>
      <c r="L59" s="4"/>
    </row>
    <row r="60" spans="1:12" x14ac:dyDescent="0.25">
      <c r="A60" s="4" t="str">
        <f>INDEX(DB_MEAS_SYS_NAMES[],3,2)</f>
        <v>GENERATOR_MEASUREMENT</v>
      </c>
      <c r="B60" s="4">
        <v>54</v>
      </c>
      <c r="D60" s="4" t="s">
        <v>895</v>
      </c>
      <c r="F60" s="4"/>
      <c r="G60" s="4" t="b">
        <v>0</v>
      </c>
      <c r="H60" s="4" t="s">
        <v>9695</v>
      </c>
      <c r="I60" s="4"/>
      <c r="J60" s="4"/>
      <c r="K60" s="4"/>
      <c r="L60" s="4"/>
    </row>
    <row r="61" spans="1:12" x14ac:dyDescent="0.25">
      <c r="A61" s="4" t="str">
        <f>INDEX(DB_MEAS_SYS_NAMES[],3,2)</f>
        <v>GENERATOR_MEASUREMENT</v>
      </c>
      <c r="B61" s="4">
        <v>55</v>
      </c>
      <c r="D61" s="4" t="s">
        <v>896</v>
      </c>
      <c r="F61" s="4"/>
      <c r="G61" s="4" t="b">
        <v>0</v>
      </c>
      <c r="H61" s="4" t="s">
        <v>9695</v>
      </c>
      <c r="I61" s="4"/>
      <c r="J61" s="4"/>
      <c r="K61" s="4"/>
      <c r="L61" s="4"/>
    </row>
    <row r="62" spans="1:12" x14ac:dyDescent="0.25">
      <c r="A62" s="4" t="str">
        <f>INDEX(DB_MEAS_SYS_NAMES[],3,2)</f>
        <v>GENERATOR_MEASUREMENT</v>
      </c>
      <c r="B62" s="4">
        <v>56</v>
      </c>
      <c r="D62" s="4" t="s">
        <v>897</v>
      </c>
      <c r="F62" s="4"/>
      <c r="G62" s="4" t="b">
        <v>0</v>
      </c>
      <c r="H62" s="4" t="s">
        <v>9695</v>
      </c>
      <c r="I62" s="4"/>
      <c r="J62" s="4"/>
      <c r="K62" s="4"/>
      <c r="L62" s="4"/>
    </row>
    <row r="63" spans="1:12" x14ac:dyDescent="0.25">
      <c r="A63" s="4" t="str">
        <f>INDEX(DB_MEAS_SYS_NAMES[],3,2)</f>
        <v>GENERATOR_MEASUREMENT</v>
      </c>
      <c r="B63" s="4">
        <v>57</v>
      </c>
      <c r="D63" s="4" t="s">
        <v>898</v>
      </c>
      <c r="F63" s="4"/>
      <c r="G63" s="4" t="b">
        <v>0</v>
      </c>
      <c r="H63" s="4" t="s">
        <v>9695</v>
      </c>
      <c r="I63" s="4"/>
      <c r="J63" s="4"/>
      <c r="K63" s="4"/>
      <c r="L63" s="4"/>
    </row>
    <row r="64" spans="1:12" x14ac:dyDescent="0.25">
      <c r="A64" s="4" t="str">
        <f>INDEX(DB_MEAS_SYS_NAMES[],3,2)</f>
        <v>GENERATOR_MEASUREMENT</v>
      </c>
      <c r="B64" s="4">
        <v>58</v>
      </c>
      <c r="D64" s="4" t="s">
        <v>899</v>
      </c>
      <c r="F64" s="4"/>
      <c r="G64" s="4" t="b">
        <v>0</v>
      </c>
      <c r="H64" s="4" t="s">
        <v>9695</v>
      </c>
      <c r="I64" s="4"/>
      <c r="J64" s="4"/>
      <c r="K64" s="4"/>
      <c r="L64" s="4"/>
    </row>
    <row r="65" spans="1:12" x14ac:dyDescent="0.25">
      <c r="A65" s="4" t="str">
        <f>INDEX(DB_MEAS_SYS_NAMES[],3,2)</f>
        <v>GENERATOR_MEASUREMENT</v>
      </c>
      <c r="B65" s="4">
        <v>59</v>
      </c>
      <c r="D65" s="4" t="s">
        <v>900</v>
      </c>
      <c r="F65" s="4"/>
      <c r="G65" s="4" t="b">
        <v>0</v>
      </c>
      <c r="H65" s="4" t="s">
        <v>9695</v>
      </c>
      <c r="I65" s="4"/>
      <c r="J65" s="4"/>
      <c r="K65" s="4"/>
      <c r="L65" s="4"/>
    </row>
    <row r="66" spans="1:12" x14ac:dyDescent="0.25">
      <c r="A66" s="4" t="str">
        <f>INDEX(DB_MEAS_SYS_NAMES[],3,2)</f>
        <v>GENERATOR_MEASUREMENT</v>
      </c>
      <c r="B66" s="4">
        <v>60</v>
      </c>
      <c r="D66" s="4" t="s">
        <v>901</v>
      </c>
      <c r="F66" s="4"/>
      <c r="G66" s="4" t="b">
        <v>0</v>
      </c>
      <c r="H66" s="4" t="s">
        <v>9695</v>
      </c>
      <c r="I66" s="4"/>
      <c r="J66" s="4"/>
      <c r="K66" s="4"/>
      <c r="L66" s="4"/>
    </row>
    <row r="67" spans="1:12" x14ac:dyDescent="0.25">
      <c r="A67" s="4" t="str">
        <f>INDEX(DB_MEAS_SYS_NAMES[],3,2)</f>
        <v>GENERATOR_MEASUREMENT</v>
      </c>
      <c r="B67" s="4">
        <v>61</v>
      </c>
      <c r="D67" s="4" t="s">
        <v>902</v>
      </c>
      <c r="F67" s="4"/>
      <c r="G67" s="4" t="b">
        <v>0</v>
      </c>
      <c r="H67" s="4" t="s">
        <v>9695</v>
      </c>
      <c r="I67" s="4"/>
      <c r="J67" s="4"/>
      <c r="K67" s="4"/>
      <c r="L67" s="4"/>
    </row>
    <row r="68" spans="1:12" x14ac:dyDescent="0.25">
      <c r="A68" s="4" t="str">
        <f>INDEX(DB_MEAS_SYS_NAMES[],3,2)</f>
        <v>GENERATOR_MEASUREMENT</v>
      </c>
      <c r="B68" s="4">
        <v>62</v>
      </c>
      <c r="D68" s="4" t="s">
        <v>903</v>
      </c>
      <c r="F68" s="4"/>
      <c r="G68" s="4" t="b">
        <v>0</v>
      </c>
      <c r="H68" s="4" t="s">
        <v>9695</v>
      </c>
      <c r="I68" s="4"/>
      <c r="J68" s="4"/>
      <c r="K68" s="4"/>
      <c r="L68" s="4"/>
    </row>
    <row r="69" spans="1:12" x14ac:dyDescent="0.25">
      <c r="A69" s="4" t="str">
        <f>INDEX(DB_MEAS_SYS_NAMES[],3,2)</f>
        <v>GENERATOR_MEASUREMENT</v>
      </c>
      <c r="B69" s="4">
        <v>63</v>
      </c>
      <c r="D69" s="4" t="s">
        <v>904</v>
      </c>
      <c r="F69" s="4"/>
      <c r="G69" s="4" t="b">
        <v>0</v>
      </c>
      <c r="H69" s="4" t="s">
        <v>9695</v>
      </c>
      <c r="I69" s="4"/>
      <c r="J69" s="4"/>
      <c r="K69" s="4"/>
      <c r="L69" s="4"/>
    </row>
    <row r="70" spans="1:12" x14ac:dyDescent="0.25">
      <c r="A70" s="4" t="str">
        <f>INDEX(DB_MEAS_SYS_NAMES[],3,2)</f>
        <v>GENERATOR_MEASUREMENT</v>
      </c>
      <c r="B70" s="4">
        <v>64</v>
      </c>
      <c r="D70" s="4" t="s">
        <v>905</v>
      </c>
      <c r="F70" s="4"/>
      <c r="G70" s="4" t="b">
        <v>0</v>
      </c>
      <c r="H70" s="4" t="s">
        <v>9695</v>
      </c>
      <c r="I70" s="4"/>
      <c r="J70" s="4"/>
      <c r="K70" s="4"/>
      <c r="L70" s="4"/>
    </row>
    <row r="71" spans="1:12" x14ac:dyDescent="0.25">
      <c r="A71" s="4" t="str">
        <f>INDEX(DB_MEAS_SYS_NAMES[],3,2)</f>
        <v>GENERATOR_MEASUREMENT</v>
      </c>
      <c r="B71" s="4">
        <v>65</v>
      </c>
      <c r="D71" s="4" t="s">
        <v>906</v>
      </c>
      <c r="F71" s="4"/>
      <c r="G71" s="4" t="b">
        <v>0</v>
      </c>
      <c r="H71" s="4" t="s">
        <v>9695</v>
      </c>
      <c r="I71" s="4"/>
      <c r="J71" s="4"/>
      <c r="K71" s="4"/>
      <c r="L71" s="4"/>
    </row>
    <row r="72" spans="1:12" x14ac:dyDescent="0.25">
      <c r="A72" s="4" t="str">
        <f>INDEX(DB_MEAS_SYS_NAMES[],3,2)</f>
        <v>GENERATOR_MEASUREMENT</v>
      </c>
      <c r="B72" s="4">
        <v>66</v>
      </c>
      <c r="D72" s="4" t="s">
        <v>907</v>
      </c>
      <c r="F72" s="4"/>
      <c r="G72" s="4" t="b">
        <v>0</v>
      </c>
      <c r="H72" s="4" t="s">
        <v>9695</v>
      </c>
      <c r="I72" s="4"/>
      <c r="J72" s="4"/>
      <c r="K72" s="4"/>
      <c r="L72" s="4"/>
    </row>
    <row r="73" spans="1:12" x14ac:dyDescent="0.25">
      <c r="A73" s="4" t="str">
        <f>INDEX(DB_MEAS_SYS_NAMES[],3,2)</f>
        <v>GENERATOR_MEASUREMENT</v>
      </c>
      <c r="B73" s="4">
        <v>67</v>
      </c>
      <c r="D73" s="4" t="s">
        <v>908</v>
      </c>
      <c r="F73" s="4"/>
      <c r="G73" s="4" t="b">
        <v>0</v>
      </c>
      <c r="H73" s="4" t="s">
        <v>9695</v>
      </c>
      <c r="I73" s="4"/>
      <c r="J73" s="4"/>
      <c r="K73" s="4"/>
      <c r="L73" s="4"/>
    </row>
    <row r="74" spans="1:12" x14ac:dyDescent="0.25">
      <c r="A74" s="4" t="str">
        <f>INDEX(DB_MEAS_SYS_NAMES[],3,2)</f>
        <v>GENERATOR_MEASUREMENT</v>
      </c>
      <c r="B74" s="4">
        <v>68</v>
      </c>
      <c r="D74" s="4" t="s">
        <v>909</v>
      </c>
      <c r="F74" s="4"/>
      <c r="G74" s="4" t="b">
        <v>0</v>
      </c>
      <c r="H74" s="4" t="s">
        <v>9695</v>
      </c>
      <c r="I74" s="4"/>
      <c r="J74" s="4"/>
      <c r="K74" s="4"/>
      <c r="L74" s="4"/>
    </row>
    <row r="75" spans="1:12" x14ac:dyDescent="0.25">
      <c r="A75" s="4" t="str">
        <f>INDEX(DB_MEAS_SYS_NAMES[],3,2)</f>
        <v>GENERATOR_MEASUREMENT</v>
      </c>
      <c r="B75" s="4">
        <v>69</v>
      </c>
      <c r="D75" s="4" t="s">
        <v>910</v>
      </c>
      <c r="F75" s="4"/>
      <c r="G75" s="4" t="b">
        <v>0</v>
      </c>
      <c r="H75" s="4" t="s">
        <v>9695</v>
      </c>
      <c r="I75" s="4"/>
      <c r="J75" s="4"/>
      <c r="K75" s="4"/>
      <c r="L75" s="4"/>
    </row>
    <row r="76" spans="1:12" x14ac:dyDescent="0.25">
      <c r="A76" s="4" t="str">
        <f>INDEX(DB_MEAS_SYS_NAMES[],3,2)</f>
        <v>GENERATOR_MEASUREMENT</v>
      </c>
      <c r="B76" s="4">
        <v>70</v>
      </c>
      <c r="D76" s="4" t="s">
        <v>911</v>
      </c>
      <c r="F76" s="4"/>
      <c r="G76" s="4" t="b">
        <v>0</v>
      </c>
      <c r="H76" s="4" t="s">
        <v>9695</v>
      </c>
      <c r="I76" s="4"/>
      <c r="J76" s="4"/>
      <c r="K76" s="4"/>
      <c r="L76" s="4"/>
    </row>
    <row r="77" spans="1:12" s="6" customFormat="1" x14ac:dyDescent="0.25">
      <c r="A77" s="4" t="str">
        <f>INDEX(DB_MEAS_SYS_NAMES[],3,2)</f>
        <v>GENERATOR_MEASUREMENT</v>
      </c>
      <c r="B77" s="8">
        <v>71</v>
      </c>
      <c r="C77" s="4"/>
      <c r="D77" s="4" t="s">
        <v>912</v>
      </c>
      <c r="E77" s="4"/>
      <c r="F77" s="4"/>
      <c r="G77" s="4" t="b">
        <v>0</v>
      </c>
      <c r="H77" s="4" t="s">
        <v>9695</v>
      </c>
      <c r="I77" s="8"/>
      <c r="J77" s="8"/>
      <c r="K77" s="8"/>
      <c r="L77" s="8"/>
    </row>
    <row r="78" spans="1:12" x14ac:dyDescent="0.25">
      <c r="A78" s="4" t="str">
        <f>INDEX(DB_MEAS_SYS_NAMES[],4,2)</f>
        <v>GENERATOR_PROTECTION</v>
      </c>
      <c r="B78" s="4">
        <v>72</v>
      </c>
      <c r="D78" s="4" t="s">
        <v>5283</v>
      </c>
      <c r="F78" s="4" t="s">
        <v>824</v>
      </c>
      <c r="G78" s="4" t="b">
        <v>0</v>
      </c>
      <c r="H78" s="4" t="s">
        <v>9695</v>
      </c>
      <c r="I78" s="4" t="b">
        <v>1</v>
      </c>
      <c r="J78" s="4" t="s">
        <v>9696</v>
      </c>
      <c r="K78" s="4">
        <v>0</v>
      </c>
      <c r="L78" s="4">
        <v>1</v>
      </c>
    </row>
    <row r="79" spans="1:12" x14ac:dyDescent="0.25">
      <c r="A79" s="4" t="str">
        <f>INDEX(DB_MEAS_SYS_NAMES[],4,2)</f>
        <v>GENERATOR_PROTECTION</v>
      </c>
      <c r="B79" s="4">
        <v>73</v>
      </c>
      <c r="D79" s="4" t="s">
        <v>5284</v>
      </c>
      <c r="F79" s="4" t="s">
        <v>824</v>
      </c>
      <c r="G79" s="4" t="b">
        <v>0</v>
      </c>
      <c r="H79" s="4" t="s">
        <v>9695</v>
      </c>
      <c r="I79" s="4" t="b">
        <v>1</v>
      </c>
      <c r="J79" s="4" t="s">
        <v>9696</v>
      </c>
      <c r="K79" s="4">
        <v>0</v>
      </c>
      <c r="L79" s="4">
        <v>2</v>
      </c>
    </row>
    <row r="80" spans="1:12" x14ac:dyDescent="0.25">
      <c r="A80" s="4" t="str">
        <f>INDEX(DB_MEAS_SYS_NAMES[],4,2)</f>
        <v>GENERATOR_PROTECTION</v>
      </c>
      <c r="B80" s="4">
        <v>74</v>
      </c>
      <c r="D80" s="4" t="s">
        <v>5285</v>
      </c>
      <c r="F80" s="4" t="s">
        <v>824</v>
      </c>
      <c r="G80" s="4" t="b">
        <v>0</v>
      </c>
      <c r="H80" s="4" t="s">
        <v>9695</v>
      </c>
      <c r="I80" s="4" t="b">
        <v>1</v>
      </c>
      <c r="J80" s="4" t="s">
        <v>9696</v>
      </c>
      <c r="K80" s="4">
        <v>0</v>
      </c>
      <c r="L80" s="4">
        <v>3</v>
      </c>
    </row>
    <row r="81" spans="1:12" x14ac:dyDescent="0.25">
      <c r="A81" s="4" t="str">
        <f>INDEX(DB_MEAS_SYS_NAMES[],4,2)</f>
        <v>GENERATOR_PROTECTION</v>
      </c>
      <c r="B81" s="4">
        <v>75</v>
      </c>
      <c r="D81" s="4" t="s">
        <v>5286</v>
      </c>
      <c r="F81" s="4" t="s">
        <v>824</v>
      </c>
      <c r="G81" s="4" t="b">
        <v>0</v>
      </c>
      <c r="H81" s="4" t="s">
        <v>9695</v>
      </c>
      <c r="I81" s="4" t="b">
        <v>1</v>
      </c>
      <c r="J81" s="4" t="s">
        <v>9696</v>
      </c>
      <c r="K81" s="4">
        <v>0</v>
      </c>
      <c r="L81" s="4">
        <v>4</v>
      </c>
    </row>
    <row r="82" spans="1:12" x14ac:dyDescent="0.25">
      <c r="A82" s="4" t="str">
        <f>INDEX(DB_MEAS_SYS_NAMES[],4,2)</f>
        <v>GENERATOR_PROTECTION</v>
      </c>
      <c r="B82" s="4">
        <v>76</v>
      </c>
      <c r="D82" s="4" t="s">
        <v>5287</v>
      </c>
      <c r="F82" s="4" t="s">
        <v>824</v>
      </c>
      <c r="G82" s="4" t="b">
        <v>0</v>
      </c>
      <c r="H82" s="4" t="s">
        <v>9695</v>
      </c>
      <c r="I82" s="4" t="b">
        <v>1</v>
      </c>
      <c r="J82" s="4" t="s">
        <v>9696</v>
      </c>
      <c r="K82" s="4">
        <v>0</v>
      </c>
      <c r="L82" s="4">
        <v>5</v>
      </c>
    </row>
    <row r="83" spans="1:12" x14ac:dyDescent="0.25">
      <c r="A83" s="4" t="str">
        <f>INDEX(DB_MEAS_SYS_NAMES[],4,2)</f>
        <v>GENERATOR_PROTECTION</v>
      </c>
      <c r="B83" s="4">
        <v>77</v>
      </c>
      <c r="D83" s="4" t="s">
        <v>5288</v>
      </c>
      <c r="F83" s="4" t="s">
        <v>824</v>
      </c>
      <c r="G83" s="4" t="b">
        <v>0</v>
      </c>
      <c r="H83" s="4" t="s">
        <v>9695</v>
      </c>
      <c r="I83" s="4" t="b">
        <v>1</v>
      </c>
      <c r="J83" s="4" t="s">
        <v>9696</v>
      </c>
      <c r="K83" s="4">
        <v>0</v>
      </c>
      <c r="L83" s="4">
        <v>6</v>
      </c>
    </row>
    <row r="84" spans="1:12" x14ac:dyDescent="0.25">
      <c r="A84" s="4" t="str">
        <f>INDEX(DB_MEAS_SYS_NAMES[],4,2)</f>
        <v>GENERATOR_PROTECTION</v>
      </c>
      <c r="B84" s="4">
        <v>78</v>
      </c>
      <c r="D84" s="4" t="s">
        <v>5289</v>
      </c>
      <c r="F84" s="4" t="s">
        <v>824</v>
      </c>
      <c r="G84" s="4" t="b">
        <v>0</v>
      </c>
      <c r="H84" s="4" t="s">
        <v>9695</v>
      </c>
      <c r="I84" s="4" t="b">
        <v>1</v>
      </c>
      <c r="J84" s="4" t="s">
        <v>9696</v>
      </c>
      <c r="K84" s="4">
        <v>0</v>
      </c>
      <c r="L84" s="4">
        <v>7</v>
      </c>
    </row>
    <row r="85" spans="1:12" x14ac:dyDescent="0.25">
      <c r="A85" s="4" t="str">
        <f>INDEX(DB_MEAS_SYS_NAMES[],4,2)</f>
        <v>GENERATOR_PROTECTION</v>
      </c>
      <c r="B85" s="4">
        <v>79</v>
      </c>
      <c r="D85" s="4" t="s">
        <v>5290</v>
      </c>
      <c r="F85" s="4" t="s">
        <v>824</v>
      </c>
      <c r="G85" s="4" t="b">
        <v>0</v>
      </c>
      <c r="H85" s="4" t="s">
        <v>9695</v>
      </c>
      <c r="I85" s="4" t="b">
        <v>1</v>
      </c>
      <c r="J85" s="4" t="s">
        <v>9696</v>
      </c>
      <c r="K85" s="4">
        <v>0</v>
      </c>
      <c r="L85" s="4">
        <v>8</v>
      </c>
    </row>
    <row r="86" spans="1:12" x14ac:dyDescent="0.25">
      <c r="A86" s="4" t="str">
        <f>INDEX(DB_MEAS_SYS_NAMES[],4,2)</f>
        <v>GENERATOR_PROTECTION</v>
      </c>
      <c r="B86" s="4">
        <v>80</v>
      </c>
      <c r="D86" s="4" t="s">
        <v>5291</v>
      </c>
      <c r="F86" s="4" t="s">
        <v>820</v>
      </c>
      <c r="G86" s="4" t="b">
        <v>0</v>
      </c>
      <c r="H86" s="4" t="s">
        <v>9695</v>
      </c>
      <c r="I86" s="4" t="b">
        <v>1</v>
      </c>
      <c r="J86" s="4" t="s">
        <v>9696</v>
      </c>
      <c r="K86" s="4">
        <v>0</v>
      </c>
      <c r="L86" s="4">
        <v>9</v>
      </c>
    </row>
    <row r="87" spans="1:12" x14ac:dyDescent="0.25">
      <c r="A87" s="4" t="str">
        <f>INDEX(DB_MEAS_SYS_NAMES[],4,2)</f>
        <v>GENERATOR_PROTECTION</v>
      </c>
      <c r="B87" s="4">
        <v>81</v>
      </c>
      <c r="D87" s="4" t="s">
        <v>5292</v>
      </c>
      <c r="F87" s="4" t="s">
        <v>820</v>
      </c>
      <c r="G87" s="4" t="b">
        <v>0</v>
      </c>
      <c r="H87" s="4" t="s">
        <v>9695</v>
      </c>
      <c r="I87" s="4" t="b">
        <v>1</v>
      </c>
      <c r="J87" s="4" t="s">
        <v>9696</v>
      </c>
      <c r="K87" s="4">
        <v>0</v>
      </c>
      <c r="L87" s="4">
        <v>10</v>
      </c>
    </row>
    <row r="88" spans="1:12" x14ac:dyDescent="0.25">
      <c r="A88" s="4" t="str">
        <f>INDEX(DB_MEAS_SYS_NAMES[],4,2)</f>
        <v>GENERATOR_PROTECTION</v>
      </c>
      <c r="B88" s="4">
        <v>82</v>
      </c>
      <c r="D88" s="4" t="s">
        <v>5293</v>
      </c>
      <c r="F88" s="4" t="s">
        <v>820</v>
      </c>
      <c r="G88" s="4" t="b">
        <v>0</v>
      </c>
      <c r="H88" s="4" t="s">
        <v>9695</v>
      </c>
      <c r="I88" s="4" t="b">
        <v>1</v>
      </c>
      <c r="J88" s="4" t="s">
        <v>9696</v>
      </c>
      <c r="K88" s="4">
        <v>0</v>
      </c>
      <c r="L88" s="4">
        <v>11</v>
      </c>
    </row>
    <row r="89" spans="1:12" x14ac:dyDescent="0.25">
      <c r="A89" s="4" t="str">
        <f>INDEX(DB_MEAS_SYS_NAMES[],4,2)</f>
        <v>GENERATOR_PROTECTION</v>
      </c>
      <c r="B89" s="4">
        <v>83</v>
      </c>
      <c r="D89" s="4" t="s">
        <v>5294</v>
      </c>
      <c r="F89" s="4" t="s">
        <v>820</v>
      </c>
      <c r="G89" s="4" t="b">
        <v>0</v>
      </c>
      <c r="H89" s="4" t="s">
        <v>9695</v>
      </c>
      <c r="I89" s="4" t="b">
        <v>1</v>
      </c>
      <c r="J89" s="4" t="s">
        <v>9696</v>
      </c>
      <c r="K89" s="4">
        <v>0</v>
      </c>
      <c r="L89" s="4">
        <v>12</v>
      </c>
    </row>
    <row r="90" spans="1:12" x14ac:dyDescent="0.25">
      <c r="A90" s="4" t="str">
        <f>INDEX(DB_MEAS_SYS_NAMES[],4,2)</f>
        <v>GENERATOR_PROTECTION</v>
      </c>
      <c r="B90" s="4">
        <v>84</v>
      </c>
      <c r="D90" s="4" t="s">
        <v>5295</v>
      </c>
      <c r="F90" s="4" t="s">
        <v>820</v>
      </c>
      <c r="G90" s="4" t="b">
        <v>0</v>
      </c>
      <c r="H90" s="4" t="s">
        <v>9695</v>
      </c>
      <c r="I90" s="4" t="b">
        <v>1</v>
      </c>
      <c r="J90" s="4" t="s">
        <v>9696</v>
      </c>
      <c r="K90" s="4">
        <v>0</v>
      </c>
      <c r="L90" s="4">
        <v>13</v>
      </c>
    </row>
    <row r="91" spans="1:12" x14ac:dyDescent="0.25">
      <c r="A91" s="4" t="str">
        <f>INDEX(DB_MEAS_SYS_NAMES[],4,2)</f>
        <v>GENERATOR_PROTECTION</v>
      </c>
      <c r="B91" s="4">
        <v>85</v>
      </c>
      <c r="D91" s="4" t="s">
        <v>5296</v>
      </c>
      <c r="F91" s="4" t="s">
        <v>820</v>
      </c>
      <c r="G91" s="4" t="b">
        <v>0</v>
      </c>
      <c r="H91" s="4" t="s">
        <v>9695</v>
      </c>
      <c r="I91" s="4" t="b">
        <v>1</v>
      </c>
      <c r="J91" s="4" t="s">
        <v>9696</v>
      </c>
      <c r="K91" s="4">
        <v>0</v>
      </c>
      <c r="L91" s="4">
        <v>14</v>
      </c>
    </row>
    <row r="92" spans="1:12" x14ac:dyDescent="0.25">
      <c r="A92" s="4" t="str">
        <f>INDEX(DB_MEAS_SYS_NAMES[],4,2)</f>
        <v>GENERATOR_PROTECTION</v>
      </c>
      <c r="B92" s="4">
        <v>86</v>
      </c>
      <c r="D92" s="4" t="s">
        <v>5297</v>
      </c>
      <c r="F92" s="4" t="s">
        <v>820</v>
      </c>
      <c r="G92" s="4" t="b">
        <v>0</v>
      </c>
      <c r="H92" s="4" t="s">
        <v>9695</v>
      </c>
      <c r="I92" s="4" t="b">
        <v>1</v>
      </c>
      <c r="J92" s="4" t="s">
        <v>9696</v>
      </c>
      <c r="K92" s="4">
        <v>0</v>
      </c>
      <c r="L92" s="4">
        <v>15</v>
      </c>
    </row>
    <row r="93" spans="1:12" x14ac:dyDescent="0.25">
      <c r="A93" s="4" t="str">
        <f>INDEX(DB_MEAS_SYS_NAMES[],4,2)</f>
        <v>GENERATOR_PROTECTION</v>
      </c>
      <c r="B93" s="4">
        <v>87</v>
      </c>
      <c r="D93" s="4" t="s">
        <v>5298</v>
      </c>
      <c r="F93" s="4" t="s">
        <v>866</v>
      </c>
      <c r="G93" s="4" t="b">
        <v>0</v>
      </c>
      <c r="H93" s="4" t="s">
        <v>9695</v>
      </c>
      <c r="I93" s="4" t="b">
        <v>1</v>
      </c>
      <c r="J93" s="4" t="s">
        <v>9696</v>
      </c>
      <c r="K93" s="4">
        <v>0</v>
      </c>
      <c r="L93" s="4">
        <v>16</v>
      </c>
    </row>
    <row r="94" spans="1:12" x14ac:dyDescent="0.25">
      <c r="A94" s="4" t="str">
        <f>INDEX(DB_MEAS_SYS_NAMES[],4,2)</f>
        <v>GENERATOR_PROTECTION</v>
      </c>
      <c r="B94" s="4">
        <v>88</v>
      </c>
      <c r="D94" s="4" t="s">
        <v>5299</v>
      </c>
      <c r="F94" s="4" t="s">
        <v>815</v>
      </c>
      <c r="G94" s="4" t="b">
        <v>0</v>
      </c>
      <c r="H94" s="4" t="s">
        <v>9695</v>
      </c>
      <c r="I94" s="4" t="b">
        <v>1</v>
      </c>
      <c r="J94" s="4" t="s">
        <v>9696</v>
      </c>
      <c r="K94" s="4">
        <v>0</v>
      </c>
      <c r="L94" s="4">
        <v>17</v>
      </c>
    </row>
    <row r="95" spans="1:12" x14ac:dyDescent="0.25">
      <c r="A95" s="4" t="str">
        <f>INDEX(DB_MEAS_SYS_NAMES[],4,2)</f>
        <v>GENERATOR_PROTECTION</v>
      </c>
      <c r="B95" s="4">
        <v>89</v>
      </c>
      <c r="D95" s="4" t="s">
        <v>5300</v>
      </c>
      <c r="F95" s="4" t="s">
        <v>850</v>
      </c>
      <c r="G95" s="4" t="b">
        <v>0</v>
      </c>
      <c r="H95" s="4" t="s">
        <v>9695</v>
      </c>
      <c r="I95" s="4" t="b">
        <v>1</v>
      </c>
      <c r="J95" s="4" t="s">
        <v>9696</v>
      </c>
      <c r="K95" s="4">
        <v>0</v>
      </c>
      <c r="L95" s="4">
        <v>18</v>
      </c>
    </row>
    <row r="96" spans="1:12" x14ac:dyDescent="0.25">
      <c r="A96" s="4" t="str">
        <f>INDEX(DB_MEAS_SYS_NAMES[],4,2)</f>
        <v>GENERATOR_PROTECTION</v>
      </c>
      <c r="B96" s="4">
        <v>90</v>
      </c>
      <c r="D96" s="4" t="s">
        <v>5301</v>
      </c>
      <c r="F96" s="4" t="s">
        <v>854</v>
      </c>
      <c r="G96" s="4" t="b">
        <v>0</v>
      </c>
      <c r="H96" s="4" t="s">
        <v>9695</v>
      </c>
      <c r="I96" s="4" t="b">
        <v>1</v>
      </c>
      <c r="J96" s="4" t="s">
        <v>9696</v>
      </c>
      <c r="K96" s="4">
        <v>0</v>
      </c>
      <c r="L96" s="4">
        <v>19</v>
      </c>
    </row>
    <row r="97" spans="1:12" x14ac:dyDescent="0.25">
      <c r="A97" s="4" t="str">
        <f>INDEX(DB_MEAS_SYS_NAMES[],4,2)</f>
        <v>GENERATOR_PROTECTION</v>
      </c>
      <c r="B97" s="4">
        <v>91</v>
      </c>
      <c r="D97" s="4" t="s">
        <v>5302</v>
      </c>
      <c r="F97" s="4" t="s">
        <v>856</v>
      </c>
      <c r="G97" s="4" t="b">
        <v>0</v>
      </c>
      <c r="H97" s="4" t="s">
        <v>9695</v>
      </c>
      <c r="I97" s="4" t="b">
        <v>1</v>
      </c>
      <c r="J97" s="4" t="s">
        <v>9696</v>
      </c>
      <c r="K97" s="4">
        <v>0</v>
      </c>
      <c r="L97" s="4">
        <v>20</v>
      </c>
    </row>
    <row r="98" spans="1:12" x14ac:dyDescent="0.25">
      <c r="A98" s="4" t="str">
        <f>INDEX(DB_MEAS_SYS_NAMES[],4,2)</f>
        <v>GENERATOR_PROTECTION</v>
      </c>
      <c r="B98" s="4">
        <v>92</v>
      </c>
      <c r="D98" s="4" t="s">
        <v>5303</v>
      </c>
      <c r="F98" s="4" t="s">
        <v>866</v>
      </c>
      <c r="G98" s="4" t="b">
        <v>0</v>
      </c>
      <c r="H98" s="4" t="s">
        <v>9695</v>
      </c>
      <c r="I98" s="4" t="b">
        <v>1</v>
      </c>
      <c r="J98" s="4" t="s">
        <v>9696</v>
      </c>
      <c r="K98" s="4">
        <v>0</v>
      </c>
      <c r="L98" s="4">
        <v>21</v>
      </c>
    </row>
    <row r="99" spans="1:12" x14ac:dyDescent="0.25">
      <c r="A99" s="4" t="str">
        <f>INDEX(DB_MEAS_SYS_NAMES[],4,2)</f>
        <v>GENERATOR_PROTECTION</v>
      </c>
      <c r="B99" s="4">
        <v>93</v>
      </c>
      <c r="D99" s="4" t="s">
        <v>5304</v>
      </c>
      <c r="F99" s="4" t="s">
        <v>820</v>
      </c>
      <c r="G99" s="4" t="b">
        <v>0</v>
      </c>
      <c r="H99" s="4" t="s">
        <v>9695</v>
      </c>
      <c r="I99" s="4" t="b">
        <v>1</v>
      </c>
      <c r="J99" s="4" t="s">
        <v>9696</v>
      </c>
      <c r="K99" s="4">
        <v>0</v>
      </c>
      <c r="L99" s="4">
        <v>22</v>
      </c>
    </row>
    <row r="100" spans="1:12" x14ac:dyDescent="0.25">
      <c r="A100" s="4" t="str">
        <f>INDEX(DB_MEAS_SYS_NAMES[],4,2)</f>
        <v>GENERATOR_PROTECTION</v>
      </c>
      <c r="B100" s="4">
        <v>94</v>
      </c>
      <c r="D100" s="4" t="s">
        <v>5305</v>
      </c>
      <c r="F100" s="4"/>
      <c r="G100" s="4" t="b">
        <v>0</v>
      </c>
      <c r="H100" s="4" t="s">
        <v>9695</v>
      </c>
      <c r="I100" s="4" t="b">
        <v>1</v>
      </c>
      <c r="J100" s="4" t="s">
        <v>9696</v>
      </c>
      <c r="K100" s="4">
        <v>0</v>
      </c>
      <c r="L100" s="4">
        <v>23</v>
      </c>
    </row>
    <row r="101" spans="1:12" s="6" customFormat="1" x14ac:dyDescent="0.25">
      <c r="A101" s="4" t="str">
        <f>INDEX(DB_MEAS_SYS_NAMES[],4,2)</f>
        <v>GENERATOR_PROTECTION</v>
      </c>
      <c r="B101" s="8">
        <v>95</v>
      </c>
      <c r="C101" s="8"/>
      <c r="D101" s="8" t="s">
        <v>5306</v>
      </c>
      <c r="E101" s="8"/>
      <c r="F101" s="4"/>
      <c r="G101" s="4" t="b">
        <v>0</v>
      </c>
      <c r="H101" s="4" t="s">
        <v>9695</v>
      </c>
      <c r="I101" s="8" t="b">
        <v>1</v>
      </c>
      <c r="J101" s="8" t="s">
        <v>9696</v>
      </c>
      <c r="K101" s="8">
        <v>0</v>
      </c>
      <c r="L101" s="8">
        <v>24</v>
      </c>
    </row>
    <row r="102" spans="1:12" x14ac:dyDescent="0.25">
      <c r="A102" s="4" t="str">
        <f>INDEX(DB_MEAS_SYS_NAMES[],5,2)</f>
        <v>GENERATOR_EXCITATION</v>
      </c>
      <c r="B102" s="4">
        <v>96</v>
      </c>
      <c r="D102" s="4" t="s">
        <v>913</v>
      </c>
      <c r="F102" s="4"/>
      <c r="G102" s="4" t="b">
        <v>0</v>
      </c>
      <c r="H102" s="4" t="s">
        <v>9695</v>
      </c>
      <c r="I102" s="4"/>
      <c r="J102" s="4"/>
      <c r="K102" s="4"/>
      <c r="L102" s="4"/>
    </row>
    <row r="103" spans="1:12" x14ac:dyDescent="0.25">
      <c r="A103" s="4" t="str">
        <f>INDEX(DB_MEAS_SYS_NAMES[],5,2)</f>
        <v>GENERATOR_EXCITATION</v>
      </c>
      <c r="B103" s="4">
        <v>97</v>
      </c>
      <c r="D103" s="4" t="s">
        <v>914</v>
      </c>
      <c r="F103" s="4"/>
      <c r="G103" s="4" t="b">
        <v>0</v>
      </c>
      <c r="H103" s="4" t="s">
        <v>9695</v>
      </c>
      <c r="I103" s="4"/>
      <c r="J103" s="4"/>
      <c r="K103" s="4"/>
      <c r="L103" s="4"/>
    </row>
    <row r="104" spans="1:12" x14ac:dyDescent="0.25">
      <c r="A104" s="4" t="str">
        <f>INDEX(DB_MEAS_SYS_NAMES[],5,2)</f>
        <v>GENERATOR_EXCITATION</v>
      </c>
      <c r="B104" s="4">
        <v>98</v>
      </c>
      <c r="D104" s="4" t="s">
        <v>915</v>
      </c>
      <c r="F104" s="4"/>
      <c r="G104" s="4" t="b">
        <v>0</v>
      </c>
      <c r="H104" s="4" t="s">
        <v>9695</v>
      </c>
      <c r="I104" s="4"/>
      <c r="J104" s="4"/>
      <c r="K104" s="4"/>
      <c r="L104" s="4"/>
    </row>
    <row r="105" spans="1:12" x14ac:dyDescent="0.25">
      <c r="A105" s="4" t="str">
        <f>INDEX(DB_MEAS_SYS_NAMES[],5,2)</f>
        <v>GENERATOR_EXCITATION</v>
      </c>
      <c r="B105" s="4">
        <v>99</v>
      </c>
      <c r="D105" s="4" t="s">
        <v>916</v>
      </c>
      <c r="F105" s="4"/>
      <c r="G105" s="4" t="b">
        <v>0</v>
      </c>
      <c r="H105" s="4" t="s">
        <v>9695</v>
      </c>
      <c r="I105" s="4"/>
      <c r="J105" s="4"/>
      <c r="K105" s="4"/>
      <c r="L105" s="4"/>
    </row>
    <row r="106" spans="1:12" x14ac:dyDescent="0.25">
      <c r="A106" s="4" t="str">
        <f>INDEX(DB_MEAS_SYS_NAMES[],5,2)</f>
        <v>GENERATOR_EXCITATION</v>
      </c>
      <c r="B106" s="4">
        <v>100</v>
      </c>
      <c r="D106" s="4" t="s">
        <v>917</v>
      </c>
      <c r="F106" s="4"/>
      <c r="G106" s="4" t="b">
        <v>0</v>
      </c>
      <c r="H106" s="4" t="s">
        <v>9695</v>
      </c>
      <c r="I106" s="4"/>
      <c r="J106" s="4"/>
      <c r="K106" s="4"/>
      <c r="L106" s="4"/>
    </row>
    <row r="107" spans="1:12" x14ac:dyDescent="0.25">
      <c r="A107" s="4" t="str">
        <f>INDEX(DB_MEAS_SYS_NAMES[],5,2)</f>
        <v>GENERATOR_EXCITATION</v>
      </c>
      <c r="B107" s="4">
        <v>101</v>
      </c>
      <c r="D107" s="4" t="s">
        <v>918</v>
      </c>
      <c r="F107" s="4"/>
      <c r="G107" s="4" t="b">
        <v>0</v>
      </c>
      <c r="H107" s="4" t="s">
        <v>9695</v>
      </c>
      <c r="I107" s="4"/>
      <c r="J107" s="4"/>
      <c r="K107" s="4"/>
      <c r="L107" s="4"/>
    </row>
    <row r="108" spans="1:12" x14ac:dyDescent="0.25">
      <c r="A108" s="4" t="str">
        <f>INDEX(DB_MEAS_SYS_NAMES[],5,2)</f>
        <v>GENERATOR_EXCITATION</v>
      </c>
      <c r="B108" s="4">
        <v>102</v>
      </c>
      <c r="D108" s="4" t="s">
        <v>919</v>
      </c>
      <c r="F108" s="4"/>
      <c r="G108" s="4" t="b">
        <v>0</v>
      </c>
      <c r="H108" s="4" t="s">
        <v>9695</v>
      </c>
      <c r="I108" s="4"/>
      <c r="J108" s="4"/>
      <c r="K108" s="4"/>
      <c r="L108" s="4"/>
    </row>
    <row r="109" spans="1:12" x14ac:dyDescent="0.25">
      <c r="A109" s="4" t="str">
        <f>INDEX(DB_MEAS_SYS_NAMES[],5,2)</f>
        <v>GENERATOR_EXCITATION</v>
      </c>
      <c r="B109" s="4">
        <v>103</v>
      </c>
      <c r="D109" s="4" t="s">
        <v>5307</v>
      </c>
      <c r="F109" s="4"/>
      <c r="G109" s="4" t="b">
        <v>0</v>
      </c>
      <c r="H109" s="4" t="s">
        <v>9695</v>
      </c>
      <c r="I109" s="4"/>
      <c r="J109" s="4"/>
      <c r="K109" s="4"/>
      <c r="L109" s="4"/>
    </row>
    <row r="110" spans="1:12" x14ac:dyDescent="0.25">
      <c r="A110" s="4" t="str">
        <f>INDEX(DB_MEAS_SYS_NAMES[],5,2)</f>
        <v>GENERATOR_EXCITATION</v>
      </c>
      <c r="B110" s="4">
        <v>104</v>
      </c>
      <c r="D110" s="4" t="s">
        <v>5308</v>
      </c>
      <c r="F110" s="4"/>
      <c r="G110" s="4" t="b">
        <v>0</v>
      </c>
      <c r="H110" s="4" t="s">
        <v>9695</v>
      </c>
      <c r="I110" s="4"/>
      <c r="J110" s="4"/>
      <c r="K110" s="4"/>
      <c r="L110" s="4"/>
    </row>
    <row r="111" spans="1:12" x14ac:dyDescent="0.25">
      <c r="A111" s="4" t="str">
        <f>INDEX(DB_MEAS_SYS_NAMES[],5,2)</f>
        <v>GENERATOR_EXCITATION</v>
      </c>
      <c r="B111" s="4">
        <v>105</v>
      </c>
      <c r="D111" s="4" t="s">
        <v>5309</v>
      </c>
      <c r="F111" s="4"/>
      <c r="G111" s="4" t="b">
        <v>0</v>
      </c>
      <c r="H111" s="4" t="s">
        <v>9695</v>
      </c>
      <c r="I111" s="4"/>
      <c r="J111" s="4"/>
      <c r="K111" s="4"/>
      <c r="L111" s="4"/>
    </row>
    <row r="112" spans="1:12" x14ac:dyDescent="0.25">
      <c r="A112" s="4" t="str">
        <f>INDEX(DB_MEAS_SYS_NAMES[],5,2)</f>
        <v>GENERATOR_EXCITATION</v>
      </c>
      <c r="B112" s="4">
        <v>106</v>
      </c>
      <c r="D112" s="4" t="s">
        <v>5310</v>
      </c>
      <c r="F112" s="4"/>
      <c r="G112" s="4" t="b">
        <v>0</v>
      </c>
      <c r="H112" s="4" t="s">
        <v>9695</v>
      </c>
      <c r="I112" s="4"/>
      <c r="J112" s="4"/>
      <c r="K112" s="4"/>
      <c r="L112" s="4"/>
    </row>
    <row r="113" spans="1:12" x14ac:dyDescent="0.25">
      <c r="A113" s="4" t="str">
        <f>INDEX(DB_MEAS_SYS_NAMES[],5,2)</f>
        <v>GENERATOR_EXCITATION</v>
      </c>
      <c r="B113" s="4">
        <v>107</v>
      </c>
      <c r="D113" s="4" t="s">
        <v>5311</v>
      </c>
      <c r="F113" s="4"/>
      <c r="G113" s="4" t="b">
        <v>0</v>
      </c>
      <c r="H113" s="4" t="s">
        <v>9695</v>
      </c>
      <c r="I113" s="4"/>
      <c r="J113" s="4"/>
      <c r="K113" s="4"/>
      <c r="L113" s="4"/>
    </row>
    <row r="114" spans="1:12" x14ac:dyDescent="0.25">
      <c r="A114" s="4" t="str">
        <f>INDEX(DB_MEAS_SYS_NAMES[],5,2)</f>
        <v>GENERATOR_EXCITATION</v>
      </c>
      <c r="B114" s="4">
        <v>108</v>
      </c>
      <c r="D114" s="4" t="s">
        <v>5312</v>
      </c>
      <c r="F114" s="4"/>
      <c r="G114" s="4" t="b">
        <v>0</v>
      </c>
      <c r="H114" s="4" t="s">
        <v>9695</v>
      </c>
      <c r="I114" s="4"/>
      <c r="J114" s="4"/>
      <c r="K114" s="4"/>
      <c r="L114" s="4"/>
    </row>
    <row r="115" spans="1:12" x14ac:dyDescent="0.25">
      <c r="A115" s="4" t="str">
        <f>INDEX(DB_MEAS_SYS_NAMES[],5,2)</f>
        <v>GENERATOR_EXCITATION</v>
      </c>
      <c r="B115" s="4">
        <v>109</v>
      </c>
      <c r="D115" s="4" t="s">
        <v>5313</v>
      </c>
      <c r="F115" s="4"/>
      <c r="G115" s="4" t="b">
        <v>0</v>
      </c>
      <c r="H115" s="4" t="s">
        <v>9695</v>
      </c>
      <c r="I115" s="4"/>
      <c r="J115" s="4"/>
      <c r="K115" s="4"/>
      <c r="L115" s="4"/>
    </row>
    <row r="116" spans="1:12" x14ac:dyDescent="0.25">
      <c r="A116" s="4" t="str">
        <f>INDEX(DB_MEAS_SYS_NAMES[],5,2)</f>
        <v>GENERATOR_EXCITATION</v>
      </c>
      <c r="B116" s="4">
        <v>110</v>
      </c>
      <c r="D116" s="4" t="s">
        <v>5314</v>
      </c>
      <c r="F116" s="4"/>
      <c r="G116" s="4" t="b">
        <v>0</v>
      </c>
      <c r="H116" s="4" t="s">
        <v>9695</v>
      </c>
      <c r="I116" s="4"/>
      <c r="J116" s="4"/>
      <c r="K116" s="4"/>
      <c r="L116" s="4"/>
    </row>
    <row r="117" spans="1:12" x14ac:dyDescent="0.25">
      <c r="A117" s="4" t="str">
        <f>INDEX(DB_MEAS_SYS_NAMES[],5,2)</f>
        <v>GENERATOR_EXCITATION</v>
      </c>
      <c r="B117" s="4">
        <v>111</v>
      </c>
      <c r="D117" s="4" t="s">
        <v>5315</v>
      </c>
      <c r="F117" s="4"/>
      <c r="G117" s="4" t="b">
        <v>0</v>
      </c>
      <c r="H117" s="4" t="s">
        <v>9695</v>
      </c>
      <c r="I117" s="4"/>
      <c r="J117" s="4"/>
      <c r="K117" s="4"/>
      <c r="L117" s="4"/>
    </row>
    <row r="118" spans="1:12" x14ac:dyDescent="0.25">
      <c r="A118" s="4" t="str">
        <f>INDEX(DB_MEAS_SYS_NAMES[],5,2)</f>
        <v>GENERATOR_EXCITATION</v>
      </c>
      <c r="B118" s="4">
        <v>112</v>
      </c>
      <c r="D118" s="4" t="s">
        <v>920</v>
      </c>
      <c r="F118" s="4"/>
      <c r="G118" s="4" t="b">
        <v>0</v>
      </c>
      <c r="H118" s="4" t="s">
        <v>9695</v>
      </c>
      <c r="I118" s="4"/>
      <c r="J118" s="4"/>
      <c r="K118" s="4"/>
      <c r="L118" s="4"/>
    </row>
    <row r="119" spans="1:12" x14ac:dyDescent="0.25">
      <c r="A119" s="4" t="str">
        <f>INDEX(DB_MEAS_SYS_NAMES[],5,2)</f>
        <v>GENERATOR_EXCITATION</v>
      </c>
      <c r="B119" s="4">
        <v>113</v>
      </c>
      <c r="D119" s="4" t="s">
        <v>921</v>
      </c>
      <c r="F119" s="4"/>
      <c r="G119" s="4" t="b">
        <v>0</v>
      </c>
      <c r="H119" s="4" t="s">
        <v>9695</v>
      </c>
      <c r="I119" s="4"/>
      <c r="J119" s="4"/>
      <c r="K119" s="4"/>
      <c r="L119" s="4"/>
    </row>
    <row r="120" spans="1:12" x14ac:dyDescent="0.25">
      <c r="A120" s="4" t="str">
        <f>INDEX(DB_MEAS_SYS_NAMES[],5,2)</f>
        <v>GENERATOR_EXCITATION</v>
      </c>
      <c r="B120" s="4">
        <v>114</v>
      </c>
      <c r="D120" s="4" t="s">
        <v>922</v>
      </c>
      <c r="F120" s="4"/>
      <c r="G120" s="4" t="b">
        <v>0</v>
      </c>
      <c r="H120" s="4" t="s">
        <v>9695</v>
      </c>
      <c r="I120" s="4"/>
      <c r="J120" s="4"/>
      <c r="K120" s="4"/>
      <c r="L120" s="4"/>
    </row>
    <row r="121" spans="1:12" x14ac:dyDescent="0.25">
      <c r="A121" s="4" t="str">
        <f>INDEX(DB_MEAS_SYS_NAMES[],5,2)</f>
        <v>GENERATOR_EXCITATION</v>
      </c>
      <c r="B121" s="4">
        <v>115</v>
      </c>
      <c r="D121" s="4" t="s">
        <v>923</v>
      </c>
      <c r="F121" s="4"/>
      <c r="G121" s="4" t="b">
        <v>0</v>
      </c>
      <c r="H121" s="4" t="s">
        <v>9695</v>
      </c>
      <c r="I121" s="4"/>
      <c r="J121" s="4"/>
      <c r="K121" s="4"/>
      <c r="L121" s="4"/>
    </row>
    <row r="122" spans="1:12" x14ac:dyDescent="0.25">
      <c r="A122" s="4" t="str">
        <f>INDEX(DB_MEAS_SYS_NAMES[],5,2)</f>
        <v>GENERATOR_EXCITATION</v>
      </c>
      <c r="B122" s="4">
        <v>116</v>
      </c>
      <c r="D122" s="4" t="s">
        <v>924</v>
      </c>
      <c r="F122" s="4"/>
      <c r="G122" s="4" t="b">
        <v>0</v>
      </c>
      <c r="H122" s="4" t="s">
        <v>9695</v>
      </c>
      <c r="I122" s="4"/>
      <c r="J122" s="4"/>
      <c r="K122" s="4"/>
      <c r="L122" s="4"/>
    </row>
    <row r="123" spans="1:12" x14ac:dyDescent="0.25">
      <c r="A123" s="4" t="str">
        <f>INDEX(DB_MEAS_SYS_NAMES[],5,2)</f>
        <v>GENERATOR_EXCITATION</v>
      </c>
      <c r="B123" s="4">
        <v>117</v>
      </c>
      <c r="D123" s="4" t="s">
        <v>925</v>
      </c>
      <c r="F123" s="4"/>
      <c r="G123" s="4" t="b">
        <v>0</v>
      </c>
      <c r="H123" s="4" t="s">
        <v>9695</v>
      </c>
      <c r="I123" s="4"/>
      <c r="J123" s="4"/>
      <c r="K123" s="4"/>
      <c r="L123" s="4"/>
    </row>
    <row r="124" spans="1:12" x14ac:dyDescent="0.25">
      <c r="A124" s="4" t="str">
        <f>INDEX(DB_MEAS_SYS_NAMES[],5,2)</f>
        <v>GENERATOR_EXCITATION</v>
      </c>
      <c r="B124" s="4">
        <v>118</v>
      </c>
      <c r="D124" s="4" t="s">
        <v>926</v>
      </c>
      <c r="F124" s="4"/>
      <c r="G124" s="4" t="b">
        <v>0</v>
      </c>
      <c r="H124" s="4" t="s">
        <v>9695</v>
      </c>
      <c r="I124" s="4"/>
      <c r="J124" s="4"/>
      <c r="K124" s="4"/>
      <c r="L124" s="4"/>
    </row>
    <row r="125" spans="1:12" s="6" customFormat="1" x14ac:dyDescent="0.25">
      <c r="A125" s="4" t="str">
        <f>INDEX(DB_MEAS_SYS_NAMES[],5,2)</f>
        <v>GENERATOR_EXCITATION</v>
      </c>
      <c r="B125" s="8">
        <v>119</v>
      </c>
      <c r="C125" s="8"/>
      <c r="D125" s="8" t="s">
        <v>927</v>
      </c>
      <c r="E125" s="8"/>
      <c r="F125" s="4"/>
      <c r="G125" s="4" t="b">
        <v>0</v>
      </c>
      <c r="H125" s="4" t="s">
        <v>9695</v>
      </c>
      <c r="I125" s="8"/>
      <c r="J125" s="8"/>
      <c r="K125" s="8"/>
      <c r="L125" s="8"/>
    </row>
    <row r="126" spans="1:12" x14ac:dyDescent="0.25">
      <c r="A126" s="4" t="str">
        <f>INDEX(DB_MEAS_SYS_NAMES[],6,2)</f>
        <v>TRANSFORMER_PROTECTION</v>
      </c>
      <c r="B126" s="4">
        <v>120</v>
      </c>
      <c r="D126" s="4" t="s">
        <v>889</v>
      </c>
      <c r="F126" s="4" t="s">
        <v>824</v>
      </c>
      <c r="G126" s="4" t="b">
        <v>0</v>
      </c>
      <c r="H126" s="4" t="s">
        <v>9695</v>
      </c>
      <c r="I126" s="4"/>
      <c r="J126" s="4"/>
      <c r="K126" s="4"/>
      <c r="L126" s="4"/>
    </row>
    <row r="127" spans="1:12" x14ac:dyDescent="0.25">
      <c r="A127" s="4" t="str">
        <f>INDEX(DB_MEAS_SYS_NAMES[],6,2)</f>
        <v>TRANSFORMER_PROTECTION</v>
      </c>
      <c r="B127" s="4">
        <v>121</v>
      </c>
      <c r="D127" s="4" t="s">
        <v>890</v>
      </c>
      <c r="F127" s="4" t="s">
        <v>824</v>
      </c>
      <c r="G127" s="4" t="b">
        <v>0</v>
      </c>
      <c r="H127" s="4" t="s">
        <v>9695</v>
      </c>
      <c r="I127" s="4"/>
      <c r="J127" s="4"/>
      <c r="K127" s="4"/>
      <c r="L127" s="4"/>
    </row>
    <row r="128" spans="1:12" x14ac:dyDescent="0.25">
      <c r="A128" s="4" t="str">
        <f>INDEX(DB_MEAS_SYS_NAMES[],6,2)</f>
        <v>TRANSFORMER_PROTECTION</v>
      </c>
      <c r="B128" s="4">
        <v>122</v>
      </c>
      <c r="D128" s="4" t="s">
        <v>891</v>
      </c>
      <c r="F128" s="4" t="s">
        <v>824</v>
      </c>
      <c r="G128" s="4" t="b">
        <v>0</v>
      </c>
      <c r="H128" s="4" t="s">
        <v>9695</v>
      </c>
      <c r="I128" s="4"/>
      <c r="J128" s="4"/>
      <c r="K128" s="4"/>
      <c r="L128" s="4"/>
    </row>
    <row r="129" spans="1:12" x14ac:dyDescent="0.25">
      <c r="A129" s="4" t="str">
        <f>INDEX(DB_MEAS_SYS_NAMES[],6,2)</f>
        <v>TRANSFORMER_PROTECTION</v>
      </c>
      <c r="B129" s="4">
        <v>123</v>
      </c>
      <c r="D129" s="4" t="s">
        <v>893</v>
      </c>
      <c r="F129" s="4" t="s">
        <v>842</v>
      </c>
      <c r="G129" s="4" t="b">
        <v>0</v>
      </c>
      <c r="H129" s="4" t="s">
        <v>9695</v>
      </c>
      <c r="I129" s="4"/>
      <c r="J129" s="4"/>
      <c r="K129" s="4"/>
      <c r="L129" s="4"/>
    </row>
    <row r="130" spans="1:12" x14ac:dyDescent="0.25">
      <c r="A130" s="4" t="str">
        <f>INDEX(DB_MEAS_SYS_NAMES[],6,2)</f>
        <v>TRANSFORMER_PROTECTION</v>
      </c>
      <c r="B130" s="4">
        <v>124</v>
      </c>
      <c r="D130" s="4" t="s">
        <v>894</v>
      </c>
      <c r="F130" s="4" t="s">
        <v>842</v>
      </c>
      <c r="G130" s="4" t="b">
        <v>0</v>
      </c>
      <c r="H130" s="4" t="s">
        <v>9695</v>
      </c>
      <c r="I130" s="4"/>
      <c r="J130" s="4"/>
      <c r="K130" s="4"/>
      <c r="L130" s="4"/>
    </row>
    <row r="131" spans="1:12" x14ac:dyDescent="0.25">
      <c r="A131" s="4" t="str">
        <f>INDEX(DB_MEAS_SYS_NAMES[],6,2)</f>
        <v>TRANSFORMER_PROTECTION</v>
      </c>
      <c r="B131" s="4">
        <v>125</v>
      </c>
      <c r="D131" s="4" t="s">
        <v>895</v>
      </c>
      <c r="F131" s="4" t="s">
        <v>842</v>
      </c>
      <c r="G131" s="4" t="b">
        <v>0</v>
      </c>
      <c r="H131" s="4" t="s">
        <v>9695</v>
      </c>
      <c r="I131" s="4"/>
      <c r="J131" s="4"/>
      <c r="K131" s="4"/>
      <c r="L131" s="4"/>
    </row>
    <row r="132" spans="1:12" x14ac:dyDescent="0.25">
      <c r="A132" s="4" t="str">
        <f>INDEX(DB_MEAS_SYS_NAMES[],6,2)</f>
        <v>TRANSFORMER_PROTECTION</v>
      </c>
      <c r="B132" s="4">
        <v>126</v>
      </c>
      <c r="D132" s="4" t="s">
        <v>897</v>
      </c>
      <c r="F132" s="4" t="s">
        <v>842</v>
      </c>
      <c r="G132" s="4" t="b">
        <v>0</v>
      </c>
      <c r="H132" s="4" t="s">
        <v>9695</v>
      </c>
      <c r="I132" s="4"/>
      <c r="J132" s="4"/>
      <c r="K132" s="4"/>
      <c r="L132" s="4"/>
    </row>
    <row r="133" spans="1:12" x14ac:dyDescent="0.25">
      <c r="A133" s="4" t="str">
        <f>INDEX(DB_MEAS_SYS_NAMES[],6,2)</f>
        <v>TRANSFORMER_PROTECTION</v>
      </c>
      <c r="B133" s="4">
        <v>127</v>
      </c>
      <c r="D133" s="4" t="s">
        <v>898</v>
      </c>
      <c r="F133" s="4" t="s">
        <v>842</v>
      </c>
      <c r="G133" s="4" t="b">
        <v>0</v>
      </c>
      <c r="H133" s="4" t="s">
        <v>9695</v>
      </c>
      <c r="I133" s="4"/>
      <c r="J133" s="4"/>
      <c r="K133" s="4"/>
      <c r="L133" s="4"/>
    </row>
    <row r="134" spans="1:12" x14ac:dyDescent="0.25">
      <c r="A134" s="4" t="str">
        <f>INDEX(DB_MEAS_SYS_NAMES[],6,2)</f>
        <v>TRANSFORMER_PROTECTION</v>
      </c>
      <c r="B134" s="4">
        <v>128</v>
      </c>
      <c r="D134" s="4" t="s">
        <v>899</v>
      </c>
      <c r="F134" s="4" t="s">
        <v>842</v>
      </c>
      <c r="G134" s="4" t="b">
        <v>0</v>
      </c>
      <c r="H134" s="4" t="s">
        <v>9695</v>
      </c>
      <c r="I134" s="4"/>
      <c r="J134" s="4"/>
      <c r="K134" s="4"/>
      <c r="L134" s="4"/>
    </row>
    <row r="135" spans="1:12" x14ac:dyDescent="0.25">
      <c r="A135" s="4" t="str">
        <f>INDEX(DB_MEAS_SYS_NAMES[],6,2)</f>
        <v>TRANSFORMER_PROTECTION</v>
      </c>
      <c r="B135" s="4">
        <v>129</v>
      </c>
      <c r="D135" s="4" t="s">
        <v>900</v>
      </c>
      <c r="F135" s="4" t="s">
        <v>866</v>
      </c>
      <c r="G135" s="4" t="b">
        <v>0</v>
      </c>
      <c r="H135" s="4" t="s">
        <v>9695</v>
      </c>
      <c r="I135" s="4"/>
      <c r="J135" s="4"/>
      <c r="K135" s="4"/>
      <c r="L135" s="4"/>
    </row>
    <row r="136" spans="1:12" x14ac:dyDescent="0.25">
      <c r="A136" s="4" t="str">
        <f>INDEX(DB_MEAS_SYS_NAMES[],6,2)</f>
        <v>TRANSFORMER_PROTECTION</v>
      </c>
      <c r="B136" s="4">
        <v>130</v>
      </c>
      <c r="D136" s="4" t="s">
        <v>901</v>
      </c>
      <c r="F136" s="4"/>
      <c r="G136" s="4" t="b">
        <v>0</v>
      </c>
      <c r="H136" s="4" t="s">
        <v>9695</v>
      </c>
      <c r="I136" s="4"/>
      <c r="J136" s="4"/>
      <c r="K136" s="4"/>
      <c r="L136" s="4"/>
    </row>
    <row r="137" spans="1:12" x14ac:dyDescent="0.25">
      <c r="A137" s="4" t="str">
        <f>INDEX(DB_MEAS_SYS_NAMES[],6,2)</f>
        <v>TRANSFORMER_PROTECTION</v>
      </c>
      <c r="B137" s="4">
        <v>131</v>
      </c>
      <c r="D137" s="4" t="s">
        <v>902</v>
      </c>
      <c r="F137" s="4" t="s">
        <v>850</v>
      </c>
      <c r="G137" s="4" t="b">
        <v>0</v>
      </c>
      <c r="H137" s="4" t="s">
        <v>9695</v>
      </c>
      <c r="I137" s="4"/>
      <c r="J137" s="4"/>
      <c r="K137" s="4"/>
      <c r="L137" s="4"/>
    </row>
    <row r="138" spans="1:12" x14ac:dyDescent="0.25">
      <c r="A138" s="4" t="str">
        <f>INDEX(DB_MEAS_SYS_NAMES[],6,2)</f>
        <v>TRANSFORMER_PROTECTION</v>
      </c>
      <c r="B138" s="4">
        <v>132</v>
      </c>
      <c r="D138" s="4" t="s">
        <v>903</v>
      </c>
      <c r="F138" s="4" t="s">
        <v>5984</v>
      </c>
      <c r="G138" s="4" t="b">
        <v>0</v>
      </c>
      <c r="H138" s="4" t="s">
        <v>9695</v>
      </c>
      <c r="I138" s="4"/>
      <c r="J138" s="4"/>
      <c r="K138" s="4"/>
      <c r="L138" s="4"/>
    </row>
    <row r="139" spans="1:12" x14ac:dyDescent="0.25">
      <c r="A139" s="4" t="str">
        <f>INDEX(DB_MEAS_SYS_NAMES[],6,2)</f>
        <v>TRANSFORMER_PROTECTION</v>
      </c>
      <c r="B139" s="4">
        <v>133</v>
      </c>
      <c r="D139" s="4" t="s">
        <v>904</v>
      </c>
      <c r="F139" s="4" t="s">
        <v>856</v>
      </c>
      <c r="G139" s="4" t="b">
        <v>0</v>
      </c>
      <c r="H139" s="4" t="s">
        <v>9695</v>
      </c>
      <c r="I139" s="4"/>
      <c r="J139" s="4"/>
      <c r="K139" s="4"/>
      <c r="L139" s="4"/>
    </row>
    <row r="140" spans="1:12" x14ac:dyDescent="0.25">
      <c r="A140" s="4" t="str">
        <f>INDEX(DB_MEAS_SYS_NAMES[],6,2)</f>
        <v>TRANSFORMER_PROTECTION</v>
      </c>
      <c r="B140" s="4">
        <v>134</v>
      </c>
      <c r="D140" s="4" t="s">
        <v>928</v>
      </c>
      <c r="F140" s="4"/>
      <c r="G140" s="4" t="b">
        <v>0</v>
      </c>
      <c r="H140" s="4" t="s">
        <v>9695</v>
      </c>
      <c r="I140" s="4"/>
      <c r="J140" s="4"/>
      <c r="K140" s="4"/>
      <c r="L140" s="4"/>
    </row>
    <row r="141" spans="1:12" x14ac:dyDescent="0.25">
      <c r="A141" s="4" t="str">
        <f>INDEX(DB_MEAS_SYS_NAMES[],6,2)</f>
        <v>TRANSFORMER_PROTECTION</v>
      </c>
      <c r="B141" s="4">
        <v>135</v>
      </c>
      <c r="D141" s="4" t="s">
        <v>929</v>
      </c>
      <c r="F141" s="4"/>
      <c r="G141" s="4" t="b">
        <v>0</v>
      </c>
      <c r="H141" s="4" t="s">
        <v>9695</v>
      </c>
      <c r="I141" s="4"/>
      <c r="J141" s="4"/>
      <c r="K141" s="4"/>
      <c r="L141" s="4"/>
    </row>
    <row r="142" spans="1:12" x14ac:dyDescent="0.25">
      <c r="A142" s="4" t="str">
        <f>INDEX(DB_MEAS_SYS_NAMES[],6,2)</f>
        <v>TRANSFORMER_PROTECTION</v>
      </c>
      <c r="B142" s="4">
        <v>136</v>
      </c>
      <c r="D142" s="4" t="s">
        <v>930</v>
      </c>
      <c r="F142" s="4"/>
      <c r="G142" s="4" t="b">
        <v>0</v>
      </c>
      <c r="H142" s="4" t="s">
        <v>9695</v>
      </c>
      <c r="I142" s="4"/>
      <c r="J142" s="4"/>
      <c r="K142" s="4"/>
      <c r="L142" s="4"/>
    </row>
    <row r="143" spans="1:12" x14ac:dyDescent="0.25">
      <c r="A143" s="4" t="str">
        <f>INDEX(DB_MEAS_SYS_NAMES[],6,2)</f>
        <v>TRANSFORMER_PROTECTION</v>
      </c>
      <c r="B143" s="4">
        <v>137</v>
      </c>
      <c r="D143" s="4" t="s">
        <v>931</v>
      </c>
      <c r="F143" s="4"/>
      <c r="G143" s="4" t="b">
        <v>0</v>
      </c>
      <c r="H143" s="4" t="s">
        <v>9695</v>
      </c>
      <c r="I143" s="4"/>
      <c r="J143" s="4"/>
      <c r="K143" s="4"/>
      <c r="L143" s="4"/>
    </row>
    <row r="144" spans="1:12" x14ac:dyDescent="0.25">
      <c r="A144" s="4" t="str">
        <f>INDEX(DB_MEAS_SYS_NAMES[],6,2)</f>
        <v>TRANSFORMER_PROTECTION</v>
      </c>
      <c r="B144" s="4">
        <v>138</v>
      </c>
      <c r="D144" s="4" t="s">
        <v>932</v>
      </c>
      <c r="F144" s="4"/>
      <c r="G144" s="4" t="b">
        <v>0</v>
      </c>
      <c r="H144" s="4" t="s">
        <v>9695</v>
      </c>
      <c r="I144" s="4"/>
      <c r="J144" s="4"/>
      <c r="K144" s="4"/>
      <c r="L144" s="4"/>
    </row>
    <row r="145" spans="1:12" x14ac:dyDescent="0.25">
      <c r="A145" s="4" t="str">
        <f>INDEX(DB_MEAS_SYS_NAMES[],6,2)</f>
        <v>TRANSFORMER_PROTECTION</v>
      </c>
      <c r="B145" s="4">
        <v>139</v>
      </c>
      <c r="D145" s="4" t="s">
        <v>933</v>
      </c>
      <c r="F145" s="4"/>
      <c r="G145" s="4" t="b">
        <v>0</v>
      </c>
      <c r="H145" s="4" t="s">
        <v>9695</v>
      </c>
      <c r="I145" s="4"/>
      <c r="J145" s="4"/>
      <c r="K145" s="4"/>
      <c r="L145" s="4"/>
    </row>
    <row r="146" spans="1:12" x14ac:dyDescent="0.25">
      <c r="A146" s="4" t="str">
        <f>INDEX(DB_MEAS_SYS_NAMES[],6,2)</f>
        <v>TRANSFORMER_PROTECTION</v>
      </c>
      <c r="B146" s="4">
        <v>140</v>
      </c>
      <c r="D146" s="4" t="s">
        <v>934</v>
      </c>
      <c r="F146" s="4"/>
      <c r="G146" s="4" t="b">
        <v>0</v>
      </c>
      <c r="H146" s="4" t="s">
        <v>9695</v>
      </c>
      <c r="I146" s="4"/>
      <c r="J146" s="4"/>
      <c r="K146" s="4"/>
      <c r="L146" s="4"/>
    </row>
    <row r="147" spans="1:12" x14ac:dyDescent="0.25">
      <c r="A147" s="4" t="str">
        <f>INDEX(DB_MEAS_SYS_NAMES[],6,2)</f>
        <v>TRANSFORMER_PROTECTION</v>
      </c>
      <c r="B147" s="4">
        <v>141</v>
      </c>
      <c r="D147" s="4" t="s">
        <v>935</v>
      </c>
      <c r="F147" s="4"/>
      <c r="G147" s="4" t="b">
        <v>0</v>
      </c>
      <c r="H147" s="4" t="s">
        <v>9695</v>
      </c>
      <c r="I147" s="4"/>
      <c r="J147" s="4"/>
      <c r="K147" s="4"/>
      <c r="L147" s="4"/>
    </row>
    <row r="148" spans="1:12" x14ac:dyDescent="0.25">
      <c r="A148" s="4" t="str">
        <f>INDEX(DB_MEAS_SYS_NAMES[],6,2)</f>
        <v>TRANSFORMER_PROTECTION</v>
      </c>
      <c r="B148" s="4">
        <v>142</v>
      </c>
      <c r="D148" s="4" t="s">
        <v>936</v>
      </c>
      <c r="F148" s="4"/>
      <c r="G148" s="4" t="b">
        <v>0</v>
      </c>
      <c r="H148" s="4" t="s">
        <v>9695</v>
      </c>
      <c r="I148" s="4"/>
      <c r="J148" s="4"/>
      <c r="K148" s="4"/>
      <c r="L148" s="4"/>
    </row>
    <row r="149" spans="1:12" s="6" customFormat="1" x14ac:dyDescent="0.25">
      <c r="A149" s="4" t="str">
        <f>INDEX(DB_MEAS_SYS_NAMES[],6,2)</f>
        <v>TRANSFORMER_PROTECTION</v>
      </c>
      <c r="B149" s="8">
        <v>143</v>
      </c>
      <c r="C149" s="8"/>
      <c r="D149" s="8" t="s">
        <v>937</v>
      </c>
      <c r="E149" s="8"/>
      <c r="F149" s="4"/>
      <c r="G149" s="4" t="b">
        <v>0</v>
      </c>
      <c r="H149" s="4" t="s">
        <v>9695</v>
      </c>
      <c r="I149" s="8"/>
      <c r="J149" s="8"/>
      <c r="K149" s="8"/>
      <c r="L149" s="8"/>
    </row>
    <row r="150" spans="1:12" x14ac:dyDescent="0.25">
      <c r="A150" s="4" t="str">
        <f>INDEX(DB_MEAS_SYS_NAMES[],7,2)</f>
        <v>LINE_PROTECTION</v>
      </c>
      <c r="B150" s="4">
        <v>144</v>
      </c>
      <c r="D150" s="4" t="s">
        <v>5316</v>
      </c>
      <c r="E150" s="4" t="s">
        <v>5393</v>
      </c>
      <c r="F150" s="4" t="s">
        <v>824</v>
      </c>
      <c r="G150" s="4" t="b">
        <v>0</v>
      </c>
      <c r="H150" s="4" t="s">
        <v>9695</v>
      </c>
      <c r="I150" s="4"/>
      <c r="J150" s="4"/>
      <c r="K150" s="4"/>
      <c r="L150" s="4"/>
    </row>
    <row r="151" spans="1:12" x14ac:dyDescent="0.25">
      <c r="A151" s="4" t="str">
        <f>INDEX(DB_MEAS_SYS_NAMES[],7,2)</f>
        <v>LINE_PROTECTION</v>
      </c>
      <c r="B151" s="4">
        <v>145</v>
      </c>
      <c r="D151" s="4" t="s">
        <v>5317</v>
      </c>
      <c r="F151" s="4" t="s">
        <v>824</v>
      </c>
      <c r="G151" s="4" t="b">
        <v>0</v>
      </c>
      <c r="H151" s="4" t="s">
        <v>9695</v>
      </c>
      <c r="I151" s="4"/>
      <c r="J151" s="4"/>
      <c r="K151" s="4"/>
      <c r="L151" s="4"/>
    </row>
    <row r="152" spans="1:12" x14ac:dyDescent="0.25">
      <c r="A152" s="4" t="str">
        <f>INDEX(DB_MEAS_SYS_NAMES[],7,2)</f>
        <v>LINE_PROTECTION</v>
      </c>
      <c r="B152" s="4">
        <v>146</v>
      </c>
      <c r="D152" s="4" t="s">
        <v>5318</v>
      </c>
      <c r="F152" s="4" t="s">
        <v>824</v>
      </c>
      <c r="G152" s="4" t="b">
        <v>0</v>
      </c>
      <c r="H152" s="4" t="s">
        <v>9695</v>
      </c>
      <c r="I152" s="4"/>
      <c r="J152" s="4"/>
      <c r="K152" s="4"/>
      <c r="L152" s="4"/>
    </row>
    <row r="153" spans="1:12" x14ac:dyDescent="0.25">
      <c r="A153" s="4" t="str">
        <f>INDEX(DB_MEAS_SYS_NAMES[],7,2)</f>
        <v>LINE_PROTECTION</v>
      </c>
      <c r="B153" s="4">
        <v>147</v>
      </c>
      <c r="D153" s="4" t="s">
        <v>5319</v>
      </c>
      <c r="F153" s="4" t="s">
        <v>824</v>
      </c>
      <c r="G153" s="4" t="b">
        <v>0</v>
      </c>
      <c r="H153" s="4" t="s">
        <v>9695</v>
      </c>
      <c r="I153" s="4"/>
      <c r="J153" s="4"/>
      <c r="K153" s="4"/>
      <c r="L153" s="4"/>
    </row>
    <row r="154" spans="1:12" x14ac:dyDescent="0.25">
      <c r="A154" s="4" t="str">
        <f>INDEX(DB_MEAS_SYS_NAMES[],7,2)</f>
        <v>LINE_PROTECTION</v>
      </c>
      <c r="B154" s="4">
        <v>148</v>
      </c>
      <c r="D154" s="4" t="s">
        <v>5320</v>
      </c>
      <c r="E154" s="4" t="s">
        <v>5394</v>
      </c>
      <c r="F154" s="4" t="s">
        <v>842</v>
      </c>
      <c r="G154" s="4" t="b">
        <v>0</v>
      </c>
      <c r="H154" s="4" t="s">
        <v>9695</v>
      </c>
      <c r="I154" s="4"/>
      <c r="J154" s="4"/>
      <c r="K154" s="4"/>
      <c r="L154" s="4"/>
    </row>
    <row r="155" spans="1:12" x14ac:dyDescent="0.25">
      <c r="A155" s="4" t="str">
        <f>INDEX(DB_MEAS_SYS_NAMES[],7,2)</f>
        <v>LINE_PROTECTION</v>
      </c>
      <c r="B155" s="4">
        <v>149</v>
      </c>
      <c r="D155" s="4" t="s">
        <v>5321</v>
      </c>
      <c r="F155" s="4" t="s">
        <v>842</v>
      </c>
      <c r="G155" s="4" t="b">
        <v>0</v>
      </c>
      <c r="H155" s="4" t="s">
        <v>9695</v>
      </c>
      <c r="I155" s="4"/>
      <c r="J155" s="4"/>
      <c r="K155" s="4"/>
      <c r="L155" s="4"/>
    </row>
    <row r="156" spans="1:12" x14ac:dyDescent="0.25">
      <c r="A156" s="4" t="str">
        <f>INDEX(DB_MEAS_SYS_NAMES[],7,2)</f>
        <v>LINE_PROTECTION</v>
      </c>
      <c r="B156" s="4">
        <v>150</v>
      </c>
      <c r="D156" s="4" t="s">
        <v>5322</v>
      </c>
      <c r="F156" s="4" t="s">
        <v>842</v>
      </c>
      <c r="G156" s="4" t="b">
        <v>0</v>
      </c>
      <c r="H156" s="4" t="s">
        <v>9695</v>
      </c>
      <c r="I156" s="4"/>
      <c r="J156" s="4"/>
      <c r="K156" s="4"/>
      <c r="L156" s="4"/>
    </row>
    <row r="157" spans="1:12" x14ac:dyDescent="0.25">
      <c r="A157" s="4" t="str">
        <f>INDEX(DB_MEAS_SYS_NAMES[],7,2)</f>
        <v>LINE_PROTECTION</v>
      </c>
      <c r="B157" s="4">
        <v>151</v>
      </c>
      <c r="D157" s="4" t="s">
        <v>5323</v>
      </c>
      <c r="F157" s="4" t="s">
        <v>842</v>
      </c>
      <c r="G157" s="4" t="b">
        <v>0</v>
      </c>
      <c r="H157" s="4" t="s">
        <v>9695</v>
      </c>
      <c r="I157" s="4"/>
      <c r="J157" s="4"/>
      <c r="K157" s="4"/>
      <c r="L157" s="4"/>
    </row>
    <row r="158" spans="1:12" x14ac:dyDescent="0.25">
      <c r="A158" s="4" t="str">
        <f>INDEX(DB_MEAS_SYS_NAMES[],7,2)</f>
        <v>LINE_PROTECTION</v>
      </c>
      <c r="B158" s="4">
        <v>152</v>
      </c>
      <c r="D158" s="4" t="s">
        <v>5324</v>
      </c>
      <c r="F158" s="4" t="s">
        <v>842</v>
      </c>
      <c r="G158" s="4" t="b">
        <v>0</v>
      </c>
      <c r="H158" s="4" t="s">
        <v>9695</v>
      </c>
      <c r="I158" s="4"/>
      <c r="J158" s="4"/>
      <c r="K158" s="4"/>
      <c r="L158" s="4"/>
    </row>
    <row r="159" spans="1:12" x14ac:dyDescent="0.25">
      <c r="A159" s="4" t="str">
        <f>INDEX(DB_MEAS_SYS_NAMES[],7,2)</f>
        <v>LINE_PROTECTION</v>
      </c>
      <c r="B159" s="4">
        <v>153</v>
      </c>
      <c r="D159" s="4" t="s">
        <v>5325</v>
      </c>
      <c r="F159" s="4" t="s">
        <v>842</v>
      </c>
      <c r="G159" s="4" t="b">
        <v>0</v>
      </c>
      <c r="H159" s="4" t="s">
        <v>9695</v>
      </c>
      <c r="I159" s="4"/>
      <c r="J159" s="4"/>
      <c r="K159" s="4"/>
      <c r="L159" s="4"/>
    </row>
    <row r="160" spans="1:12" x14ac:dyDescent="0.25">
      <c r="A160" s="4" t="str">
        <f>INDEX(DB_MEAS_SYS_NAMES[],7,2)</f>
        <v>LINE_PROTECTION</v>
      </c>
      <c r="B160" s="4">
        <v>154</v>
      </c>
      <c r="D160" s="4" t="s">
        <v>5326</v>
      </c>
      <c r="F160" s="4" t="s">
        <v>842</v>
      </c>
      <c r="G160" s="4" t="b">
        <v>0</v>
      </c>
      <c r="H160" s="4" t="s">
        <v>9695</v>
      </c>
      <c r="I160" s="4"/>
      <c r="J160" s="4"/>
      <c r="K160" s="4"/>
      <c r="L160" s="4"/>
    </row>
    <row r="161" spans="1:12" x14ac:dyDescent="0.25">
      <c r="A161" s="4" t="str">
        <f>INDEX(DB_MEAS_SYS_NAMES[],7,2)</f>
        <v>LINE_PROTECTION</v>
      </c>
      <c r="B161" s="4">
        <v>155</v>
      </c>
      <c r="D161" s="4" t="s">
        <v>5327</v>
      </c>
      <c r="E161" s="4" t="s">
        <v>5395</v>
      </c>
      <c r="F161" s="4" t="s">
        <v>866</v>
      </c>
      <c r="G161" s="4" t="b">
        <v>0</v>
      </c>
      <c r="H161" s="4" t="s">
        <v>9695</v>
      </c>
      <c r="I161" s="4"/>
      <c r="J161" s="4"/>
      <c r="K161" s="4"/>
      <c r="L161" s="4"/>
    </row>
    <row r="162" spans="1:12" x14ac:dyDescent="0.25">
      <c r="A162" s="4" t="str">
        <f>INDEX(DB_MEAS_SYS_NAMES[],7,2)</f>
        <v>LINE_PROTECTION</v>
      </c>
      <c r="B162" s="4">
        <v>156</v>
      </c>
      <c r="D162" s="4" t="s">
        <v>5328</v>
      </c>
      <c r="E162" s="4" t="s">
        <v>5396</v>
      </c>
      <c r="F162" s="4" t="s">
        <v>815</v>
      </c>
      <c r="G162" s="4" t="b">
        <v>0</v>
      </c>
      <c r="H162" s="4" t="s">
        <v>9695</v>
      </c>
      <c r="I162" s="4"/>
      <c r="J162" s="4"/>
      <c r="K162" s="4"/>
      <c r="L162" s="4"/>
    </row>
    <row r="163" spans="1:12" x14ac:dyDescent="0.25">
      <c r="A163" s="4" t="str">
        <f>INDEX(DB_MEAS_SYS_NAMES[],7,2)</f>
        <v>LINE_PROTECTION</v>
      </c>
      <c r="B163" s="4">
        <v>157</v>
      </c>
      <c r="D163" s="4" t="s">
        <v>5329</v>
      </c>
      <c r="E163" s="4" t="s">
        <v>5397</v>
      </c>
      <c r="F163" s="4" t="s">
        <v>850</v>
      </c>
      <c r="G163" s="4" t="b">
        <v>0</v>
      </c>
      <c r="H163" s="4" t="s">
        <v>9695</v>
      </c>
      <c r="I163" s="4"/>
      <c r="J163" s="4"/>
      <c r="K163" s="4"/>
      <c r="L163" s="4"/>
    </row>
    <row r="164" spans="1:12" x14ac:dyDescent="0.25">
      <c r="A164" s="4" t="str">
        <f>INDEX(DB_MEAS_SYS_NAMES[],7,2)</f>
        <v>LINE_PROTECTION</v>
      </c>
      <c r="B164" s="4">
        <v>158</v>
      </c>
      <c r="D164" s="4" t="s">
        <v>5330</v>
      </c>
      <c r="E164" s="4" t="s">
        <v>5398</v>
      </c>
      <c r="F164" s="4" t="s">
        <v>854</v>
      </c>
      <c r="G164" s="4" t="b">
        <v>0</v>
      </c>
      <c r="H164" s="4" t="s">
        <v>9695</v>
      </c>
      <c r="I164" s="4"/>
      <c r="J164" s="4"/>
      <c r="K164" s="4"/>
      <c r="L164" s="4"/>
    </row>
    <row r="165" spans="1:12" x14ac:dyDescent="0.25">
      <c r="A165" s="4" t="str">
        <f>INDEX(DB_MEAS_SYS_NAMES[],7,2)</f>
        <v>LINE_PROTECTION</v>
      </c>
      <c r="B165" s="4">
        <v>159</v>
      </c>
      <c r="D165" s="4" t="s">
        <v>5331</v>
      </c>
      <c r="E165" s="4" t="s">
        <v>5399</v>
      </c>
      <c r="F165" s="4" t="s">
        <v>856</v>
      </c>
      <c r="G165" s="4" t="b">
        <v>0</v>
      </c>
      <c r="H165" s="4" t="s">
        <v>9695</v>
      </c>
      <c r="I165" s="4"/>
      <c r="J165" s="4"/>
      <c r="K165" s="4"/>
      <c r="L165" s="4"/>
    </row>
    <row r="166" spans="1:12" x14ac:dyDescent="0.25">
      <c r="A166" s="4" t="str">
        <f>INDEX(DB_MEAS_SYS_NAMES[],7,2)</f>
        <v>LINE_PROTECTION</v>
      </c>
      <c r="B166" s="4">
        <v>160</v>
      </c>
      <c r="D166" s="4" t="s">
        <v>5332</v>
      </c>
      <c r="F166" s="4" t="s">
        <v>820</v>
      </c>
      <c r="G166" s="4" t="b">
        <v>0</v>
      </c>
      <c r="H166" s="4" t="s">
        <v>9695</v>
      </c>
      <c r="I166" s="4"/>
      <c r="J166" s="4"/>
      <c r="K166" s="4"/>
      <c r="L166" s="4"/>
    </row>
    <row r="167" spans="1:12" x14ac:dyDescent="0.25">
      <c r="A167" s="4" t="str">
        <f>INDEX(DB_MEAS_SYS_NAMES[],7,2)</f>
        <v>LINE_PROTECTION</v>
      </c>
      <c r="B167" s="4">
        <v>161</v>
      </c>
      <c r="D167" s="4" t="s">
        <v>5333</v>
      </c>
      <c r="F167" s="4"/>
      <c r="G167" s="4" t="b">
        <v>0</v>
      </c>
      <c r="H167" s="4" t="s">
        <v>9695</v>
      </c>
      <c r="I167" s="4"/>
      <c r="J167" s="4"/>
      <c r="K167" s="4"/>
      <c r="L167" s="4"/>
    </row>
    <row r="168" spans="1:12" x14ac:dyDescent="0.25">
      <c r="A168" s="4" t="str">
        <f>INDEX(DB_MEAS_SYS_NAMES[],7,2)</f>
        <v>LINE_PROTECTION</v>
      </c>
      <c r="B168" s="4">
        <v>162</v>
      </c>
      <c r="D168" s="4" t="s">
        <v>5334</v>
      </c>
      <c r="F168" s="4"/>
      <c r="G168" s="4" t="b">
        <v>0</v>
      </c>
      <c r="H168" s="4" t="s">
        <v>9695</v>
      </c>
      <c r="I168" s="4"/>
      <c r="J168" s="4"/>
      <c r="K168" s="4"/>
      <c r="L168" s="4"/>
    </row>
    <row r="169" spans="1:12" x14ac:dyDescent="0.25">
      <c r="A169" s="4" t="str">
        <f>INDEX(DB_MEAS_SYS_NAMES[],7,2)</f>
        <v>LINE_PROTECTION</v>
      </c>
      <c r="B169" s="4">
        <v>163</v>
      </c>
      <c r="D169" s="4" t="s">
        <v>5335</v>
      </c>
      <c r="F169" s="4"/>
      <c r="G169" s="4" t="b">
        <v>0</v>
      </c>
      <c r="H169" s="4" t="s">
        <v>9695</v>
      </c>
      <c r="I169" s="4"/>
      <c r="J169" s="4"/>
      <c r="K169" s="4"/>
      <c r="L169" s="4"/>
    </row>
    <row r="170" spans="1:12" x14ac:dyDescent="0.25">
      <c r="A170" s="4" t="str">
        <f>INDEX(DB_MEAS_SYS_NAMES[],7,2)</f>
        <v>LINE_PROTECTION</v>
      </c>
      <c r="B170" s="4">
        <v>164</v>
      </c>
      <c r="D170" s="4" t="s">
        <v>5336</v>
      </c>
      <c r="E170" s="4" t="s">
        <v>5400</v>
      </c>
      <c r="F170" s="4" t="s">
        <v>938</v>
      </c>
      <c r="G170" s="4" t="b">
        <v>0</v>
      </c>
      <c r="H170" s="4" t="s">
        <v>9695</v>
      </c>
      <c r="I170" s="4"/>
      <c r="J170" s="4"/>
      <c r="K170" s="4"/>
      <c r="L170" s="4"/>
    </row>
    <row r="171" spans="1:12" x14ac:dyDescent="0.25">
      <c r="A171" s="4" t="str">
        <f>INDEX(DB_MEAS_SYS_NAMES[],7,2)</f>
        <v>LINE_PROTECTION</v>
      </c>
      <c r="B171" s="4">
        <v>165</v>
      </c>
      <c r="D171" s="4" t="s">
        <v>5337</v>
      </c>
      <c r="E171" s="4" t="s">
        <v>5401</v>
      </c>
      <c r="F171" s="4" t="s">
        <v>938</v>
      </c>
      <c r="G171" s="4" t="b">
        <v>0</v>
      </c>
      <c r="H171" s="4" t="s">
        <v>9695</v>
      </c>
      <c r="I171" s="4"/>
      <c r="J171" s="4"/>
      <c r="K171" s="4"/>
      <c r="L171" s="4"/>
    </row>
    <row r="172" spans="1:12" x14ac:dyDescent="0.25">
      <c r="A172" s="4" t="str">
        <f>INDEX(DB_MEAS_SYS_NAMES[],7,2)</f>
        <v>LINE_PROTECTION</v>
      </c>
      <c r="B172" s="4">
        <v>166</v>
      </c>
      <c r="D172" s="4" t="s">
        <v>5338</v>
      </c>
      <c r="E172" s="4" t="s">
        <v>5402</v>
      </c>
      <c r="F172" s="4" t="s">
        <v>939</v>
      </c>
      <c r="G172" s="4" t="b">
        <v>0</v>
      </c>
      <c r="H172" s="4" t="s">
        <v>9695</v>
      </c>
      <c r="I172" s="4"/>
      <c r="J172" s="4"/>
      <c r="K172" s="4"/>
      <c r="L172" s="4"/>
    </row>
    <row r="173" spans="1:12" s="6" customFormat="1" x14ac:dyDescent="0.25">
      <c r="A173" s="4" t="str">
        <f>INDEX(DB_MEAS_SYS_NAMES[],7,2)</f>
        <v>LINE_PROTECTION</v>
      </c>
      <c r="B173" s="8">
        <v>167</v>
      </c>
      <c r="C173" s="8"/>
      <c r="D173" s="8" t="s">
        <v>5339</v>
      </c>
      <c r="E173" s="8" t="s">
        <v>5403</v>
      </c>
      <c r="F173" s="4" t="s">
        <v>939</v>
      </c>
      <c r="G173" s="4" t="b">
        <v>0</v>
      </c>
      <c r="H173" s="4" t="s">
        <v>9695</v>
      </c>
      <c r="I173" s="8"/>
      <c r="J173" s="8"/>
      <c r="K173" s="8"/>
      <c r="L173" s="8"/>
    </row>
    <row r="174" spans="1:12" x14ac:dyDescent="0.25">
      <c r="A174" s="4" t="str">
        <f>INDEX(DB_MEAS_SYS_NAMES[],8,2)</f>
        <v>CONTROL</v>
      </c>
      <c r="B174" s="4">
        <v>168</v>
      </c>
      <c r="D174" s="4" t="s">
        <v>5340</v>
      </c>
      <c r="E174" s="4" t="s">
        <v>4986</v>
      </c>
      <c r="F174" s="4" t="s">
        <v>850</v>
      </c>
      <c r="G174" s="4" t="b">
        <v>0</v>
      </c>
      <c r="H174" s="4" t="s">
        <v>9695</v>
      </c>
      <c r="I174" s="4"/>
      <c r="J174" s="4"/>
      <c r="K174" s="4"/>
      <c r="L174" s="4"/>
    </row>
    <row r="175" spans="1:12" x14ac:dyDescent="0.25">
      <c r="A175" s="4" t="str">
        <f>INDEX(DB_MEAS_SYS_NAMES[],8,2)</f>
        <v>CONTROL</v>
      </c>
      <c r="B175" s="4">
        <v>169</v>
      </c>
      <c r="D175" s="4" t="s">
        <v>5341</v>
      </c>
      <c r="E175" s="4" t="s">
        <v>4987</v>
      </c>
      <c r="F175" s="4" t="s">
        <v>854</v>
      </c>
      <c r="G175" s="4" t="b">
        <v>0</v>
      </c>
      <c r="H175" s="4" t="s">
        <v>9695</v>
      </c>
      <c r="I175" s="4"/>
      <c r="J175" s="4"/>
      <c r="K175" s="4"/>
      <c r="L175" s="4"/>
    </row>
    <row r="176" spans="1:12" x14ac:dyDescent="0.25">
      <c r="A176" s="4" t="str">
        <f>INDEX(DB_MEAS_SYS_NAMES[],8,2)</f>
        <v>CONTROL</v>
      </c>
      <c r="B176" s="4">
        <v>170</v>
      </c>
      <c r="D176" s="4" t="s">
        <v>5342</v>
      </c>
      <c r="E176" s="4" t="s">
        <v>4988</v>
      </c>
      <c r="F176" s="4" t="s">
        <v>856</v>
      </c>
      <c r="G176" s="4" t="b">
        <v>0</v>
      </c>
      <c r="H176" s="4" t="s">
        <v>9695</v>
      </c>
      <c r="I176" s="4"/>
      <c r="J176" s="4"/>
      <c r="K176" s="4"/>
      <c r="L176" s="4"/>
    </row>
    <row r="177" spans="1:12" x14ac:dyDescent="0.25">
      <c r="A177" s="4" t="str">
        <f>INDEX(DB_MEAS_SYS_NAMES[],8,2)</f>
        <v>CONTROL</v>
      </c>
      <c r="B177" s="4">
        <v>171</v>
      </c>
      <c r="D177" s="4" t="s">
        <v>5343</v>
      </c>
      <c r="E177" s="4" t="s">
        <v>4989</v>
      </c>
      <c r="F177" s="4" t="s">
        <v>820</v>
      </c>
      <c r="G177" s="4" t="b">
        <v>0</v>
      </c>
      <c r="H177" s="4" t="s">
        <v>9695</v>
      </c>
      <c r="I177" s="4"/>
      <c r="J177" s="4"/>
      <c r="K177" s="4"/>
      <c r="L177" s="4"/>
    </row>
    <row r="178" spans="1:12" x14ac:dyDescent="0.25">
      <c r="A178" s="4" t="str">
        <f>INDEX(DB_MEAS_SYS_NAMES[],8,2)</f>
        <v>CONTROL</v>
      </c>
      <c r="B178" s="4">
        <v>172</v>
      </c>
      <c r="D178" s="4" t="s">
        <v>5344</v>
      </c>
      <c r="E178" s="4" t="s">
        <v>4990</v>
      </c>
      <c r="F178" s="4" t="s">
        <v>824</v>
      </c>
      <c r="G178" s="4" t="b">
        <v>0</v>
      </c>
      <c r="H178" s="4" t="s">
        <v>9695</v>
      </c>
      <c r="I178" s="4"/>
      <c r="J178" s="4"/>
      <c r="K178" s="4"/>
      <c r="L178" s="4"/>
    </row>
    <row r="179" spans="1:12" x14ac:dyDescent="0.25">
      <c r="A179" s="4" t="str">
        <f>INDEX(DB_MEAS_SYS_NAMES[],8,2)</f>
        <v>CONTROL</v>
      </c>
      <c r="B179" s="4">
        <v>173</v>
      </c>
      <c r="D179" s="4" t="s">
        <v>5345</v>
      </c>
      <c r="E179" s="4" t="s">
        <v>4991</v>
      </c>
      <c r="F179" s="4" t="s">
        <v>815</v>
      </c>
      <c r="G179" s="4" t="b">
        <v>0</v>
      </c>
      <c r="H179" s="4" t="s">
        <v>9695</v>
      </c>
      <c r="I179" s="4"/>
      <c r="J179" s="4"/>
      <c r="K179" s="4"/>
      <c r="L179" s="4"/>
    </row>
    <row r="180" spans="1:12" x14ac:dyDescent="0.25">
      <c r="A180" s="4" t="str">
        <f>INDEX(DB_MEAS_SYS_NAMES[],8,2)</f>
        <v>CONTROL</v>
      </c>
      <c r="B180" s="4">
        <v>174</v>
      </c>
      <c r="D180" s="4" t="s">
        <v>5346</v>
      </c>
      <c r="F180" s="4" t="s">
        <v>866</v>
      </c>
      <c r="G180" s="4" t="b">
        <v>0</v>
      </c>
      <c r="H180" s="4" t="s">
        <v>9695</v>
      </c>
      <c r="I180" s="4"/>
      <c r="J180" s="4"/>
      <c r="K180" s="4"/>
      <c r="L180" s="4"/>
    </row>
    <row r="181" spans="1:12" x14ac:dyDescent="0.25">
      <c r="A181" s="4" t="str">
        <f>INDEX(DB_MEAS_SYS_NAMES[],8,2)</f>
        <v>CONTROL</v>
      </c>
      <c r="B181" s="4">
        <v>175</v>
      </c>
      <c r="D181" s="4" t="s">
        <v>5347</v>
      </c>
      <c r="E181" s="4" t="s">
        <v>4992</v>
      </c>
      <c r="F181" s="4" t="s">
        <v>866</v>
      </c>
      <c r="G181" s="4" t="b">
        <v>0</v>
      </c>
      <c r="H181" s="4" t="s">
        <v>9695</v>
      </c>
      <c r="I181" s="4"/>
      <c r="J181" s="4"/>
      <c r="K181" s="4"/>
      <c r="L181" s="4"/>
    </row>
    <row r="182" spans="1:12" x14ac:dyDescent="0.25">
      <c r="A182" s="4" t="str">
        <f>INDEX(DB_MEAS_SYS_NAMES[],8,2)</f>
        <v>CONTROL</v>
      </c>
      <c r="B182" s="4">
        <v>176</v>
      </c>
      <c r="D182" s="4" t="s">
        <v>5348</v>
      </c>
      <c r="E182" s="4" t="s">
        <v>4993</v>
      </c>
      <c r="F182" s="4" t="s">
        <v>873</v>
      </c>
      <c r="G182" s="4" t="b">
        <v>0</v>
      </c>
      <c r="H182" s="4" t="s">
        <v>9695</v>
      </c>
      <c r="I182" s="4"/>
      <c r="J182" s="4"/>
      <c r="K182" s="4"/>
      <c r="L182" s="4"/>
    </row>
    <row r="183" spans="1:12" x14ac:dyDescent="0.25">
      <c r="A183" s="4" t="str">
        <f>INDEX(DB_MEAS_SYS_NAMES[],8,2)</f>
        <v>CONTROL</v>
      </c>
      <c r="B183" s="4">
        <v>177</v>
      </c>
      <c r="D183" s="4" t="s">
        <v>5349</v>
      </c>
      <c r="F183" s="4" t="s">
        <v>861</v>
      </c>
      <c r="G183" s="4" t="b">
        <v>0</v>
      </c>
      <c r="H183" s="4" t="s">
        <v>9695</v>
      </c>
      <c r="I183" s="4"/>
      <c r="J183" s="4"/>
      <c r="K183" s="4"/>
      <c r="L183" s="4"/>
    </row>
    <row r="184" spans="1:12" x14ac:dyDescent="0.25">
      <c r="A184" s="4" t="str">
        <f>INDEX(DB_MEAS_SYS_NAMES[],8,2)</f>
        <v>CONTROL</v>
      </c>
      <c r="B184" s="4">
        <v>178</v>
      </c>
      <c r="D184" s="4" t="s">
        <v>5350</v>
      </c>
      <c r="F184" s="4" t="s">
        <v>874</v>
      </c>
      <c r="G184" s="4" t="b">
        <v>0</v>
      </c>
      <c r="H184" s="4" t="s">
        <v>9695</v>
      </c>
      <c r="I184" s="4"/>
      <c r="J184" s="4"/>
      <c r="K184" s="4"/>
      <c r="L184" s="4"/>
    </row>
    <row r="185" spans="1:12" x14ac:dyDescent="0.25">
      <c r="A185" s="4" t="str">
        <f>INDEX(DB_MEAS_SYS_NAMES[],8,2)</f>
        <v>CONTROL</v>
      </c>
      <c r="B185" s="4">
        <v>179</v>
      </c>
      <c r="D185" s="4" t="s">
        <v>5351</v>
      </c>
      <c r="F185" s="4"/>
      <c r="G185" s="4" t="b">
        <v>0</v>
      </c>
      <c r="H185" s="4" t="s">
        <v>9695</v>
      </c>
      <c r="I185" s="4"/>
      <c r="J185" s="4"/>
      <c r="K185" s="4"/>
      <c r="L185" s="4"/>
    </row>
    <row r="186" spans="1:12" x14ac:dyDescent="0.25">
      <c r="A186" s="4" t="str">
        <f>INDEX(DB_MEAS_SYS_NAMES[],8,2)</f>
        <v>CONTROL</v>
      </c>
      <c r="B186" s="4">
        <v>180</v>
      </c>
      <c r="D186" s="4" t="s">
        <v>5352</v>
      </c>
      <c r="F186" s="4"/>
      <c r="G186" s="4" t="b">
        <v>0</v>
      </c>
      <c r="H186" s="4" t="s">
        <v>9695</v>
      </c>
      <c r="I186" s="4"/>
      <c r="J186" s="4"/>
      <c r="K186" s="4"/>
      <c r="L186" s="4"/>
    </row>
    <row r="187" spans="1:12" x14ac:dyDescent="0.25">
      <c r="A187" s="4" t="str">
        <f>INDEX(DB_MEAS_SYS_NAMES[],8,2)</f>
        <v>CONTROL</v>
      </c>
      <c r="B187" s="4">
        <v>181</v>
      </c>
      <c r="D187" s="4" t="s">
        <v>5353</v>
      </c>
      <c r="F187" s="4"/>
      <c r="G187" s="4" t="b">
        <v>0</v>
      </c>
      <c r="H187" s="4" t="s">
        <v>9695</v>
      </c>
      <c r="I187" s="4"/>
      <c r="J187" s="4"/>
      <c r="K187" s="4"/>
      <c r="L187" s="4"/>
    </row>
    <row r="188" spans="1:12" x14ac:dyDescent="0.25">
      <c r="A188" s="4" t="str">
        <f>INDEX(DB_MEAS_SYS_NAMES[],8,2)</f>
        <v>CONTROL</v>
      </c>
      <c r="B188" s="4">
        <v>182</v>
      </c>
      <c r="D188" s="4" t="s">
        <v>5354</v>
      </c>
      <c r="F188" s="4"/>
      <c r="G188" s="4" t="b">
        <v>0</v>
      </c>
      <c r="H188" s="4" t="s">
        <v>9695</v>
      </c>
      <c r="I188" s="4"/>
      <c r="J188" s="4"/>
      <c r="K188" s="4"/>
      <c r="L188" s="4"/>
    </row>
    <row r="189" spans="1:12" x14ac:dyDescent="0.25">
      <c r="A189" s="4" t="str">
        <f>INDEX(DB_MEAS_SYS_NAMES[],8,2)</f>
        <v>CONTROL</v>
      </c>
      <c r="B189" s="4">
        <v>183</v>
      </c>
      <c r="D189" s="4" t="s">
        <v>5355</v>
      </c>
      <c r="F189" s="4"/>
      <c r="G189" s="4" t="b">
        <v>0</v>
      </c>
      <c r="H189" s="4" t="s">
        <v>9695</v>
      </c>
      <c r="I189" s="4"/>
      <c r="J189" s="4"/>
      <c r="K189" s="4"/>
      <c r="L189" s="4"/>
    </row>
    <row r="190" spans="1:12" x14ac:dyDescent="0.25">
      <c r="A190" s="4" t="str">
        <f>INDEX(DB_MEAS_SYS_NAMES[],8,2)</f>
        <v>CONTROL</v>
      </c>
      <c r="B190" s="4">
        <v>184</v>
      </c>
      <c r="D190" s="4" t="s">
        <v>5356</v>
      </c>
      <c r="F190" s="4"/>
      <c r="G190" s="4" t="b">
        <v>0</v>
      </c>
      <c r="H190" s="4" t="s">
        <v>9695</v>
      </c>
      <c r="I190" s="4"/>
      <c r="J190" s="4"/>
      <c r="K190" s="4"/>
      <c r="L190" s="4"/>
    </row>
    <row r="191" spans="1:12" x14ac:dyDescent="0.25">
      <c r="A191" s="4" t="str">
        <f>INDEX(DB_MEAS_SYS_NAMES[],8,2)</f>
        <v>CONTROL</v>
      </c>
      <c r="B191" s="4">
        <v>185</v>
      </c>
      <c r="D191" s="4" t="s">
        <v>5357</v>
      </c>
      <c r="F191" s="4"/>
      <c r="G191" s="4" t="b">
        <v>0</v>
      </c>
      <c r="H191" s="4" t="s">
        <v>9695</v>
      </c>
      <c r="I191" s="4"/>
      <c r="J191" s="4"/>
      <c r="K191" s="4"/>
      <c r="L191" s="4"/>
    </row>
    <row r="192" spans="1:12" x14ac:dyDescent="0.25">
      <c r="A192" s="4" t="str">
        <f>INDEX(DB_MEAS_SYS_NAMES[],8,2)</f>
        <v>CONTROL</v>
      </c>
      <c r="B192" s="4">
        <v>186</v>
      </c>
      <c r="D192" s="4" t="s">
        <v>5358</v>
      </c>
      <c r="F192" s="4"/>
      <c r="G192" s="4" t="b">
        <v>0</v>
      </c>
      <c r="H192" s="4" t="s">
        <v>9695</v>
      </c>
      <c r="I192" s="4"/>
      <c r="J192" s="4"/>
      <c r="K192" s="4"/>
      <c r="L192" s="4"/>
    </row>
    <row r="193" spans="1:12" x14ac:dyDescent="0.25">
      <c r="A193" s="4" t="str">
        <f>INDEX(DB_MEAS_SYS_NAMES[],8,2)</f>
        <v>CONTROL</v>
      </c>
      <c r="B193" s="4">
        <v>187</v>
      </c>
      <c r="D193" s="4" t="s">
        <v>5359</v>
      </c>
      <c r="F193" s="4"/>
      <c r="G193" s="4" t="b">
        <v>0</v>
      </c>
      <c r="H193" s="4" t="s">
        <v>9695</v>
      </c>
      <c r="I193" s="4"/>
      <c r="J193" s="4"/>
      <c r="K193" s="4"/>
      <c r="L193" s="4"/>
    </row>
    <row r="194" spans="1:12" x14ac:dyDescent="0.25">
      <c r="A194" s="4" t="str">
        <f>INDEX(DB_MEAS_SYS_NAMES[],8,2)</f>
        <v>CONTROL</v>
      </c>
      <c r="B194" s="4">
        <v>188</v>
      </c>
      <c r="D194" s="4" t="s">
        <v>5360</v>
      </c>
      <c r="F194" s="4"/>
      <c r="G194" s="4" t="b">
        <v>0</v>
      </c>
      <c r="H194" s="4" t="s">
        <v>9695</v>
      </c>
      <c r="I194" s="4"/>
      <c r="J194" s="4"/>
      <c r="K194" s="4"/>
      <c r="L194" s="4"/>
    </row>
    <row r="195" spans="1:12" x14ac:dyDescent="0.25">
      <c r="A195" s="4" t="str">
        <f>INDEX(DB_MEAS_SYS_NAMES[],8,2)</f>
        <v>CONTROL</v>
      </c>
      <c r="B195" s="4">
        <v>189</v>
      </c>
      <c r="D195" s="4" t="s">
        <v>5361</v>
      </c>
      <c r="F195" s="4"/>
      <c r="G195" s="4" t="b">
        <v>0</v>
      </c>
      <c r="H195" s="4" t="s">
        <v>9695</v>
      </c>
      <c r="I195" s="4"/>
      <c r="J195" s="4"/>
      <c r="K195" s="4"/>
      <c r="L195" s="4"/>
    </row>
    <row r="196" spans="1:12" x14ac:dyDescent="0.25">
      <c r="A196" s="4" t="str">
        <f>INDEX(DB_MEAS_SYS_NAMES[],8,2)</f>
        <v>CONTROL</v>
      </c>
      <c r="B196" s="4">
        <v>190</v>
      </c>
      <c r="D196" s="4" t="s">
        <v>5362</v>
      </c>
      <c r="F196" s="4"/>
      <c r="G196" s="4" t="b">
        <v>0</v>
      </c>
      <c r="H196" s="4" t="s">
        <v>9695</v>
      </c>
      <c r="I196" s="4"/>
      <c r="J196" s="4"/>
      <c r="K196" s="4"/>
      <c r="L196" s="4"/>
    </row>
    <row r="197" spans="1:12" s="6" customFormat="1" x14ac:dyDescent="0.25">
      <c r="A197" s="4" t="str">
        <f>INDEX(DB_MEAS_SYS_NAMES[],8,2)</f>
        <v>CONTROL</v>
      </c>
      <c r="B197" s="8">
        <v>191</v>
      </c>
      <c r="C197" s="4"/>
      <c r="D197" s="4" t="s">
        <v>5363</v>
      </c>
      <c r="E197" s="4"/>
      <c r="F197" s="4"/>
      <c r="G197" s="4" t="b">
        <v>0</v>
      </c>
      <c r="H197" s="4" t="s">
        <v>9695</v>
      </c>
      <c r="I197" s="8"/>
      <c r="J197" s="8"/>
      <c r="K197" s="8"/>
      <c r="L197" s="8"/>
    </row>
    <row r="198" spans="1:12" x14ac:dyDescent="0.25">
      <c r="A198" s="4" t="str">
        <f>INDEX(DB_MEAS_SYS_NAMES[],9,2)</f>
        <v>CWS_AND_LOU</v>
      </c>
      <c r="B198" s="4">
        <v>192</v>
      </c>
      <c r="D198" s="4" t="s">
        <v>6602</v>
      </c>
      <c r="F198" s="4"/>
      <c r="G198" s="4" t="b">
        <v>0</v>
      </c>
      <c r="H198" s="4" t="s">
        <v>9695</v>
      </c>
      <c r="I198" s="4"/>
      <c r="J198" s="4"/>
      <c r="K198" s="4"/>
      <c r="L198" s="4"/>
    </row>
    <row r="199" spans="1:12" x14ac:dyDescent="0.25">
      <c r="A199" s="4" t="str">
        <f>INDEX(DB_MEAS_SYS_NAMES[],9,2)</f>
        <v>CWS_AND_LOU</v>
      </c>
      <c r="B199" s="4">
        <v>193</v>
      </c>
      <c r="D199" s="4" t="s">
        <v>6605</v>
      </c>
      <c r="F199" s="4"/>
      <c r="G199" s="4" t="b">
        <v>0</v>
      </c>
      <c r="H199" s="4" t="s">
        <v>9695</v>
      </c>
      <c r="I199" s="4"/>
      <c r="J199" s="4"/>
      <c r="K199" s="4"/>
      <c r="L199" s="4"/>
    </row>
    <row r="200" spans="1:12" x14ac:dyDescent="0.25">
      <c r="A200" s="4" t="str">
        <f>INDEX(DB_MEAS_SYS_NAMES[],9,2)</f>
        <v>CWS_AND_LOU</v>
      </c>
      <c r="B200" s="4">
        <v>194</v>
      </c>
      <c r="D200" s="4" t="s">
        <v>6604</v>
      </c>
      <c r="F200" s="4"/>
      <c r="G200" s="4" t="b">
        <v>0</v>
      </c>
      <c r="H200" s="4" t="s">
        <v>9695</v>
      </c>
      <c r="I200" s="4"/>
      <c r="J200" s="4"/>
      <c r="K200" s="4"/>
      <c r="L200" s="4"/>
    </row>
    <row r="201" spans="1:12" x14ac:dyDescent="0.25">
      <c r="A201" s="4" t="str">
        <f>INDEX(DB_MEAS_SYS_NAMES[],9,2)</f>
        <v>CWS_AND_LOU</v>
      </c>
      <c r="B201" s="4">
        <v>195</v>
      </c>
      <c r="D201" s="4" t="s">
        <v>6603</v>
      </c>
      <c r="F201" s="4"/>
      <c r="G201" s="4" t="b">
        <v>0</v>
      </c>
      <c r="H201" s="4" t="s">
        <v>9695</v>
      </c>
      <c r="I201" s="4"/>
      <c r="J201" s="4"/>
      <c r="K201" s="4"/>
      <c r="L201" s="4"/>
    </row>
    <row r="202" spans="1:12" x14ac:dyDescent="0.25">
      <c r="A202" s="4" t="str">
        <f>INDEX(DB_MEAS_SYS_NAMES[],9,2)</f>
        <v>CWS_AND_LOU</v>
      </c>
      <c r="B202" s="4">
        <v>196</v>
      </c>
      <c r="D202" s="4" t="s">
        <v>6607</v>
      </c>
      <c r="F202" s="4"/>
      <c r="G202" s="4" t="b">
        <v>0</v>
      </c>
      <c r="H202" s="4" t="s">
        <v>9695</v>
      </c>
      <c r="I202" s="4"/>
      <c r="J202" s="4"/>
      <c r="K202" s="4"/>
      <c r="L202" s="4"/>
    </row>
    <row r="203" spans="1:12" x14ac:dyDescent="0.25">
      <c r="A203" s="4" t="str">
        <f>INDEX(DB_MEAS_SYS_NAMES[],9,2)</f>
        <v>CWS_AND_LOU</v>
      </c>
      <c r="B203" s="4">
        <v>197</v>
      </c>
      <c r="D203" s="4" t="s">
        <v>946</v>
      </c>
      <c r="F203" s="4"/>
      <c r="G203" s="4" t="b">
        <v>0</v>
      </c>
      <c r="H203" s="4" t="s">
        <v>9695</v>
      </c>
      <c r="I203" s="4"/>
      <c r="J203" s="4"/>
      <c r="K203" s="4"/>
      <c r="L203" s="4"/>
    </row>
    <row r="204" spans="1:12" x14ac:dyDescent="0.25">
      <c r="A204" s="4" t="str">
        <f>INDEX(DB_MEAS_SYS_NAMES[],9,2)</f>
        <v>CWS_AND_LOU</v>
      </c>
      <c r="B204" s="4">
        <v>198</v>
      </c>
      <c r="D204" s="4" t="s">
        <v>947</v>
      </c>
      <c r="F204" s="4"/>
      <c r="G204" s="4" t="b">
        <v>0</v>
      </c>
      <c r="H204" s="4" t="s">
        <v>9695</v>
      </c>
      <c r="I204" s="4"/>
      <c r="J204" s="4"/>
      <c r="K204" s="4"/>
      <c r="L204" s="4"/>
    </row>
    <row r="205" spans="1:12" x14ac:dyDescent="0.25">
      <c r="A205" s="4" t="str">
        <f>INDEX(DB_MEAS_SYS_NAMES[],9,2)</f>
        <v>CWS_AND_LOU</v>
      </c>
      <c r="B205" s="4">
        <v>199</v>
      </c>
      <c r="D205" s="4" t="s">
        <v>948</v>
      </c>
      <c r="F205" s="4"/>
      <c r="G205" s="4" t="b">
        <v>0</v>
      </c>
      <c r="H205" s="4" t="s">
        <v>9695</v>
      </c>
      <c r="I205" s="4"/>
      <c r="J205" s="4"/>
      <c r="K205" s="4"/>
      <c r="L205" s="4"/>
    </row>
    <row r="206" spans="1:12" x14ac:dyDescent="0.25">
      <c r="A206" s="4" t="str">
        <f>INDEX(DB_MEAS_SYS_NAMES[],9,2)</f>
        <v>CWS_AND_LOU</v>
      </c>
      <c r="B206" s="4">
        <v>200</v>
      </c>
      <c r="D206" s="4" t="s">
        <v>949</v>
      </c>
      <c r="F206" s="4"/>
      <c r="G206" s="4" t="b">
        <v>0</v>
      </c>
      <c r="H206" s="4" t="s">
        <v>9695</v>
      </c>
      <c r="I206" s="4"/>
      <c r="J206" s="4"/>
      <c r="K206" s="4"/>
      <c r="L206" s="4"/>
    </row>
    <row r="207" spans="1:12" x14ac:dyDescent="0.25">
      <c r="A207" s="4" t="str">
        <f>INDEX(DB_MEAS_SYS_NAMES[],9,2)</f>
        <v>CWS_AND_LOU</v>
      </c>
      <c r="B207" s="4">
        <v>201</v>
      </c>
      <c r="D207" s="4" t="s">
        <v>950</v>
      </c>
      <c r="F207" s="4"/>
      <c r="G207" s="4" t="b">
        <v>0</v>
      </c>
      <c r="H207" s="4" t="s">
        <v>9695</v>
      </c>
      <c r="I207" s="4"/>
      <c r="J207" s="4"/>
      <c r="K207" s="4"/>
      <c r="L207" s="4"/>
    </row>
    <row r="208" spans="1:12" x14ac:dyDescent="0.25">
      <c r="A208" s="4" t="str">
        <f>INDEX(DB_MEAS_SYS_NAMES[],9,2)</f>
        <v>CWS_AND_LOU</v>
      </c>
      <c r="B208" s="4">
        <v>202</v>
      </c>
      <c r="D208" s="4" t="s">
        <v>951</v>
      </c>
      <c r="F208" s="4"/>
      <c r="G208" s="4" t="b">
        <v>0</v>
      </c>
      <c r="H208" s="4" t="s">
        <v>9695</v>
      </c>
      <c r="I208" s="4"/>
      <c r="J208" s="4"/>
      <c r="K208" s="4"/>
      <c r="L208" s="4"/>
    </row>
    <row r="209" spans="1:12" x14ac:dyDescent="0.25">
      <c r="A209" s="4" t="str">
        <f>INDEX(DB_MEAS_SYS_NAMES[],9,2)</f>
        <v>CWS_AND_LOU</v>
      </c>
      <c r="B209" s="4">
        <v>203</v>
      </c>
      <c r="D209" s="4" t="s">
        <v>952</v>
      </c>
      <c r="F209" s="4"/>
      <c r="G209" s="4" t="b">
        <v>0</v>
      </c>
      <c r="H209" s="4" t="s">
        <v>9695</v>
      </c>
      <c r="I209" s="4"/>
      <c r="J209" s="4"/>
      <c r="K209" s="4"/>
      <c r="L209" s="4"/>
    </row>
    <row r="210" spans="1:12" x14ac:dyDescent="0.25">
      <c r="A210" s="4" t="str">
        <f>INDEX(DB_MEAS_SYS_NAMES[],9,2)</f>
        <v>CWS_AND_LOU</v>
      </c>
      <c r="B210" s="4">
        <v>204</v>
      </c>
      <c r="D210" s="4" t="s">
        <v>953</v>
      </c>
      <c r="F210" s="4"/>
      <c r="G210" s="4" t="b">
        <v>0</v>
      </c>
      <c r="H210" s="4" t="s">
        <v>9695</v>
      </c>
      <c r="I210" s="4"/>
      <c r="J210" s="4"/>
      <c r="K210" s="4"/>
      <c r="L210" s="4"/>
    </row>
    <row r="211" spans="1:12" x14ac:dyDescent="0.25">
      <c r="A211" s="4" t="str">
        <f>INDEX(DB_MEAS_SYS_NAMES[],9,2)</f>
        <v>CWS_AND_LOU</v>
      </c>
      <c r="B211" s="4">
        <v>205</v>
      </c>
      <c r="D211" s="4" t="s">
        <v>954</v>
      </c>
      <c r="F211" s="4"/>
      <c r="G211" s="4" t="b">
        <v>0</v>
      </c>
      <c r="H211" s="4" t="s">
        <v>9695</v>
      </c>
      <c r="I211" s="4"/>
      <c r="J211" s="4"/>
      <c r="K211" s="4"/>
      <c r="L211" s="4"/>
    </row>
    <row r="212" spans="1:12" x14ac:dyDescent="0.25">
      <c r="A212" s="4" t="str">
        <f>INDEX(DB_MEAS_SYS_NAMES[],9,2)</f>
        <v>CWS_AND_LOU</v>
      </c>
      <c r="B212" s="4">
        <v>206</v>
      </c>
      <c r="D212" s="4" t="s">
        <v>955</v>
      </c>
      <c r="F212" s="4"/>
      <c r="G212" s="4" t="b">
        <v>0</v>
      </c>
      <c r="H212" s="4" t="s">
        <v>9695</v>
      </c>
      <c r="I212" s="4"/>
      <c r="J212" s="4"/>
      <c r="K212" s="4"/>
      <c r="L212" s="4"/>
    </row>
    <row r="213" spans="1:12" x14ac:dyDescent="0.25">
      <c r="A213" s="4" t="str">
        <f>INDEX(DB_MEAS_SYS_NAMES[],9,2)</f>
        <v>CWS_AND_LOU</v>
      </c>
      <c r="B213" s="4">
        <v>207</v>
      </c>
      <c r="D213" s="4" t="s">
        <v>956</v>
      </c>
      <c r="F213" s="4"/>
      <c r="G213" s="4" t="b">
        <v>0</v>
      </c>
      <c r="H213" s="4" t="s">
        <v>9695</v>
      </c>
      <c r="I213" s="4"/>
      <c r="J213" s="4"/>
      <c r="K213" s="4"/>
      <c r="L213" s="4"/>
    </row>
    <row r="214" spans="1:12" x14ac:dyDescent="0.25">
      <c r="A214" s="4" t="str">
        <f>INDEX(DB_MEAS_SYS_NAMES[],9,2)</f>
        <v>CWS_AND_LOU</v>
      </c>
      <c r="B214" s="4">
        <v>208</v>
      </c>
      <c r="D214" s="4" t="s">
        <v>957</v>
      </c>
      <c r="F214" s="4"/>
      <c r="G214" s="4" t="b">
        <v>0</v>
      </c>
      <c r="H214" s="4" t="s">
        <v>9695</v>
      </c>
      <c r="I214" s="4"/>
      <c r="J214" s="4"/>
      <c r="K214" s="4"/>
      <c r="L214" s="4"/>
    </row>
    <row r="215" spans="1:12" x14ac:dyDescent="0.25">
      <c r="A215" s="4" t="str">
        <f>INDEX(DB_MEAS_SYS_NAMES[],9,2)</f>
        <v>CWS_AND_LOU</v>
      </c>
      <c r="B215" s="4">
        <v>209</v>
      </c>
      <c r="D215" s="4" t="s">
        <v>958</v>
      </c>
      <c r="F215" s="4"/>
      <c r="G215" s="4" t="b">
        <v>0</v>
      </c>
      <c r="H215" s="4" t="s">
        <v>9695</v>
      </c>
      <c r="I215" s="4"/>
      <c r="J215" s="4"/>
      <c r="K215" s="4"/>
      <c r="L215" s="4"/>
    </row>
    <row r="216" spans="1:12" x14ac:dyDescent="0.25">
      <c r="A216" s="4" t="str">
        <f>INDEX(DB_MEAS_SYS_NAMES[],9,2)</f>
        <v>CWS_AND_LOU</v>
      </c>
      <c r="B216" s="4">
        <v>210</v>
      </c>
      <c r="D216" s="4" t="s">
        <v>959</v>
      </c>
      <c r="F216" s="4"/>
      <c r="G216" s="4" t="b">
        <v>0</v>
      </c>
      <c r="H216" s="4" t="s">
        <v>9695</v>
      </c>
      <c r="I216" s="4"/>
      <c r="J216" s="4"/>
      <c r="K216" s="4"/>
      <c r="L216" s="4"/>
    </row>
    <row r="217" spans="1:12" x14ac:dyDescent="0.25">
      <c r="A217" s="4" t="str">
        <f>INDEX(DB_MEAS_SYS_NAMES[],9,2)</f>
        <v>CWS_AND_LOU</v>
      </c>
      <c r="B217" s="4">
        <v>211</v>
      </c>
      <c r="D217" s="4" t="s">
        <v>960</v>
      </c>
      <c r="F217" s="4"/>
      <c r="G217" s="4" t="b">
        <v>0</v>
      </c>
      <c r="H217" s="4" t="s">
        <v>9695</v>
      </c>
      <c r="I217" s="4"/>
      <c r="J217" s="4"/>
      <c r="K217" s="4"/>
      <c r="L217" s="4"/>
    </row>
    <row r="218" spans="1:12" x14ac:dyDescent="0.25">
      <c r="A218" s="4" t="str">
        <f>INDEX(DB_MEAS_SYS_NAMES[],9,2)</f>
        <v>CWS_AND_LOU</v>
      </c>
      <c r="B218" s="4">
        <v>212</v>
      </c>
      <c r="D218" s="4" t="s">
        <v>961</v>
      </c>
      <c r="F218" s="4"/>
      <c r="G218" s="4" t="b">
        <v>0</v>
      </c>
      <c r="H218" s="4" t="s">
        <v>9695</v>
      </c>
      <c r="I218" s="4"/>
      <c r="J218" s="4"/>
      <c r="K218" s="4"/>
      <c r="L218" s="4"/>
    </row>
    <row r="219" spans="1:12" x14ac:dyDescent="0.25">
      <c r="A219" s="4" t="str">
        <f>INDEX(DB_MEAS_SYS_NAMES[],9,2)</f>
        <v>CWS_AND_LOU</v>
      </c>
      <c r="B219" s="4">
        <v>213</v>
      </c>
      <c r="D219" s="4" t="s">
        <v>962</v>
      </c>
      <c r="F219" s="4"/>
      <c r="G219" s="4" t="b">
        <v>0</v>
      </c>
      <c r="H219" s="4" t="s">
        <v>9695</v>
      </c>
      <c r="I219" s="4"/>
      <c r="J219" s="4"/>
      <c r="K219" s="4"/>
      <c r="L219" s="4"/>
    </row>
    <row r="220" spans="1:12" x14ac:dyDescent="0.25">
      <c r="A220" s="4" t="str">
        <f>INDEX(DB_MEAS_SYS_NAMES[],9,2)</f>
        <v>CWS_AND_LOU</v>
      </c>
      <c r="B220" s="4">
        <v>214</v>
      </c>
      <c r="D220" s="4" t="s">
        <v>963</v>
      </c>
      <c r="F220" s="4"/>
      <c r="G220" s="4" t="b">
        <v>0</v>
      </c>
      <c r="H220" s="4" t="s">
        <v>9695</v>
      </c>
      <c r="I220" s="4"/>
      <c r="J220" s="4"/>
      <c r="K220" s="4"/>
      <c r="L220" s="4"/>
    </row>
    <row r="221" spans="1:12" s="6" customFormat="1" ht="14.25" customHeight="1" x14ac:dyDescent="0.25">
      <c r="A221" s="4" t="str">
        <f>INDEX(DB_MEAS_SYS_NAMES[],9,2)</f>
        <v>CWS_AND_LOU</v>
      </c>
      <c r="B221" s="8">
        <v>215</v>
      </c>
      <c r="C221" s="4"/>
      <c r="D221" s="4" t="s">
        <v>964</v>
      </c>
      <c r="E221" s="4"/>
      <c r="F221" s="4"/>
      <c r="G221" s="4" t="b">
        <v>0</v>
      </c>
      <c r="H221" s="4" t="s">
        <v>9695</v>
      </c>
      <c r="I221" s="8"/>
      <c r="J221" s="8"/>
      <c r="K221" s="8"/>
      <c r="L221" s="8"/>
    </row>
    <row r="222" spans="1:12" x14ac:dyDescent="0.25">
      <c r="A222" s="4" t="str">
        <f>INDEX(DB_MEAS_SYS_NAMES[],10,2)</f>
        <v>AUX_SUPPLY</v>
      </c>
      <c r="B222" s="4">
        <v>216</v>
      </c>
      <c r="D222" s="4" t="s">
        <v>5364</v>
      </c>
      <c r="E222" s="4" t="s">
        <v>5404</v>
      </c>
      <c r="F222" s="4" t="s">
        <v>824</v>
      </c>
      <c r="G222" s="4" t="b">
        <v>0</v>
      </c>
      <c r="H222" s="4" t="s">
        <v>9695</v>
      </c>
      <c r="I222" s="4" t="b">
        <v>1</v>
      </c>
      <c r="J222" s="4" t="s">
        <v>9696</v>
      </c>
      <c r="K222" s="4">
        <v>0</v>
      </c>
      <c r="L222" s="4">
        <v>1</v>
      </c>
    </row>
    <row r="223" spans="1:12" x14ac:dyDescent="0.25">
      <c r="A223" s="4" t="str">
        <f>INDEX(DB_MEAS_SYS_NAMES[],10,2)</f>
        <v>AUX_SUPPLY</v>
      </c>
      <c r="B223" s="4">
        <v>217</v>
      </c>
      <c r="D223" s="4" t="s">
        <v>5365</v>
      </c>
      <c r="E223" s="4" t="s">
        <v>5405</v>
      </c>
      <c r="F223" s="4" t="s">
        <v>824</v>
      </c>
      <c r="G223" s="4" t="b">
        <v>0</v>
      </c>
      <c r="H223" s="4" t="s">
        <v>9695</v>
      </c>
      <c r="I223" s="4" t="b">
        <v>1</v>
      </c>
      <c r="J223" s="4" t="s">
        <v>9696</v>
      </c>
      <c r="K223" s="4">
        <v>0</v>
      </c>
      <c r="L223" s="4">
        <v>2</v>
      </c>
    </row>
    <row r="224" spans="1:12" x14ac:dyDescent="0.25">
      <c r="A224" s="4" t="str">
        <f>INDEX(DB_MEAS_SYS_NAMES[],10,2)</f>
        <v>AUX_SUPPLY</v>
      </c>
      <c r="B224" s="4">
        <v>218</v>
      </c>
      <c r="D224" s="4" t="s">
        <v>5366</v>
      </c>
      <c r="E224" s="4" t="s">
        <v>5406</v>
      </c>
      <c r="F224" s="4" t="s">
        <v>824</v>
      </c>
      <c r="G224" s="4" t="b">
        <v>0</v>
      </c>
      <c r="H224" s="4" t="s">
        <v>9695</v>
      </c>
      <c r="I224" s="4" t="b">
        <v>1</v>
      </c>
      <c r="J224" s="4" t="s">
        <v>9696</v>
      </c>
      <c r="K224" s="4">
        <v>0</v>
      </c>
      <c r="L224" s="4">
        <v>3</v>
      </c>
    </row>
    <row r="225" spans="1:12" x14ac:dyDescent="0.25">
      <c r="A225" s="4" t="str">
        <f>INDEX(DB_MEAS_SYS_NAMES[],10,2)</f>
        <v>AUX_SUPPLY</v>
      </c>
      <c r="B225" s="4">
        <v>219</v>
      </c>
      <c r="D225" s="4" t="s">
        <v>5367</v>
      </c>
      <c r="E225" s="4" t="s">
        <v>4994</v>
      </c>
      <c r="F225" s="4" t="s">
        <v>824</v>
      </c>
      <c r="G225" s="4" t="b">
        <v>0</v>
      </c>
      <c r="H225" s="4" t="s">
        <v>9695</v>
      </c>
      <c r="I225" s="4" t="b">
        <v>1</v>
      </c>
      <c r="J225" s="4" t="s">
        <v>9696</v>
      </c>
      <c r="K225" s="4">
        <v>0</v>
      </c>
      <c r="L225" s="4">
        <v>4</v>
      </c>
    </row>
    <row r="226" spans="1:12" x14ac:dyDescent="0.25">
      <c r="A226" s="4" t="str">
        <f>INDEX(DB_MEAS_SYS_NAMES[],10,2)</f>
        <v>AUX_SUPPLY</v>
      </c>
      <c r="B226" s="4">
        <v>220</v>
      </c>
      <c r="D226" s="4" t="s">
        <v>5368</v>
      </c>
      <c r="E226" s="4" t="s">
        <v>5407</v>
      </c>
      <c r="F226" s="4" t="s">
        <v>820</v>
      </c>
      <c r="G226" s="4" t="b">
        <v>0</v>
      </c>
      <c r="H226" s="4" t="s">
        <v>9695</v>
      </c>
      <c r="I226" s="4" t="b">
        <v>1</v>
      </c>
      <c r="J226" s="4" t="s">
        <v>9696</v>
      </c>
      <c r="K226" s="4">
        <v>0</v>
      </c>
      <c r="L226" s="4">
        <v>5</v>
      </c>
    </row>
    <row r="227" spans="1:12" x14ac:dyDescent="0.25">
      <c r="A227" s="4" t="str">
        <f>INDEX(DB_MEAS_SYS_NAMES[],10,2)</f>
        <v>AUX_SUPPLY</v>
      </c>
      <c r="B227" s="4">
        <v>221</v>
      </c>
      <c r="D227" s="4" t="s">
        <v>5369</v>
      </c>
      <c r="E227" s="4" t="s">
        <v>5408</v>
      </c>
      <c r="F227" s="4" t="s">
        <v>820</v>
      </c>
      <c r="G227" s="4" t="b">
        <v>0</v>
      </c>
      <c r="H227" s="4" t="s">
        <v>9695</v>
      </c>
      <c r="I227" s="4" t="b">
        <v>1</v>
      </c>
      <c r="J227" s="4" t="s">
        <v>9696</v>
      </c>
      <c r="K227" s="4">
        <v>0</v>
      </c>
      <c r="L227" s="4">
        <v>6</v>
      </c>
    </row>
    <row r="228" spans="1:12" x14ac:dyDescent="0.25">
      <c r="A228" s="4" t="str">
        <f>INDEX(DB_MEAS_SYS_NAMES[],10,2)</f>
        <v>AUX_SUPPLY</v>
      </c>
      <c r="B228" s="4">
        <v>222</v>
      </c>
      <c r="D228" s="4" t="s">
        <v>5370</v>
      </c>
      <c r="E228" s="4" t="s">
        <v>5409</v>
      </c>
      <c r="F228" s="4" t="s">
        <v>820</v>
      </c>
      <c r="G228" s="4" t="b">
        <v>0</v>
      </c>
      <c r="H228" s="4" t="s">
        <v>9695</v>
      </c>
      <c r="I228" s="4" t="b">
        <v>1</v>
      </c>
      <c r="J228" s="4" t="s">
        <v>9696</v>
      </c>
      <c r="K228" s="4">
        <v>0</v>
      </c>
      <c r="L228" s="4">
        <v>7</v>
      </c>
    </row>
    <row r="229" spans="1:12" x14ac:dyDescent="0.25">
      <c r="A229" s="4" t="str">
        <f>INDEX(DB_MEAS_SYS_NAMES[],10,2)</f>
        <v>AUX_SUPPLY</v>
      </c>
      <c r="B229" s="4">
        <v>223</v>
      </c>
      <c r="D229" s="4" t="s">
        <v>5371</v>
      </c>
      <c r="E229" s="4" t="s">
        <v>4995</v>
      </c>
      <c r="F229" s="4" t="s">
        <v>820</v>
      </c>
      <c r="G229" s="4" t="b">
        <v>0</v>
      </c>
      <c r="H229" s="4" t="s">
        <v>9695</v>
      </c>
      <c r="I229" s="4" t="b">
        <v>1</v>
      </c>
      <c r="J229" s="4" t="s">
        <v>9696</v>
      </c>
      <c r="K229" s="4">
        <v>0</v>
      </c>
      <c r="L229" s="4">
        <v>8</v>
      </c>
    </row>
    <row r="230" spans="1:12" x14ac:dyDescent="0.25">
      <c r="A230" s="4" t="str">
        <f>INDEX(DB_MEAS_SYS_NAMES[],10,2)</f>
        <v>AUX_SUPPLY</v>
      </c>
      <c r="B230" s="4">
        <v>224</v>
      </c>
      <c r="D230" s="4" t="s">
        <v>5372</v>
      </c>
      <c r="E230" s="4" t="s">
        <v>5410</v>
      </c>
      <c r="F230" s="4" t="s">
        <v>820</v>
      </c>
      <c r="G230" s="4" t="b">
        <v>0</v>
      </c>
      <c r="H230" s="4" t="s">
        <v>9695</v>
      </c>
      <c r="I230" s="4" t="b">
        <v>1</v>
      </c>
      <c r="J230" s="4" t="s">
        <v>9696</v>
      </c>
      <c r="K230" s="4">
        <v>0</v>
      </c>
      <c r="L230" s="4">
        <v>9</v>
      </c>
    </row>
    <row r="231" spans="1:12" x14ac:dyDescent="0.25">
      <c r="A231" s="4" t="str">
        <f>INDEX(DB_MEAS_SYS_NAMES[],10,2)</f>
        <v>AUX_SUPPLY</v>
      </c>
      <c r="B231" s="4">
        <v>225</v>
      </c>
      <c r="D231" s="4" t="s">
        <v>5373</v>
      </c>
      <c r="E231" s="4" t="s">
        <v>5411</v>
      </c>
      <c r="F231" s="4" t="s">
        <v>820</v>
      </c>
      <c r="G231" s="4" t="b">
        <v>0</v>
      </c>
      <c r="H231" s="4" t="s">
        <v>9695</v>
      </c>
      <c r="I231" s="4" t="b">
        <v>1</v>
      </c>
      <c r="J231" s="4" t="s">
        <v>9696</v>
      </c>
      <c r="K231" s="4">
        <v>0</v>
      </c>
      <c r="L231" s="4">
        <v>10</v>
      </c>
    </row>
    <row r="232" spans="1:12" x14ac:dyDescent="0.25">
      <c r="A232" s="4" t="str">
        <f>INDEX(DB_MEAS_SYS_NAMES[],10,2)</f>
        <v>AUX_SUPPLY</v>
      </c>
      <c r="B232" s="4">
        <v>226</v>
      </c>
      <c r="D232" s="4" t="s">
        <v>5374</v>
      </c>
      <c r="E232" s="4" t="s">
        <v>5412</v>
      </c>
      <c r="F232" s="4" t="s">
        <v>820</v>
      </c>
      <c r="G232" s="4" t="b">
        <v>0</v>
      </c>
      <c r="H232" s="4" t="s">
        <v>9695</v>
      </c>
      <c r="I232" s="4" t="b">
        <v>1</v>
      </c>
      <c r="J232" s="4" t="s">
        <v>9696</v>
      </c>
      <c r="K232" s="4">
        <v>0</v>
      </c>
      <c r="L232" s="4">
        <v>11</v>
      </c>
    </row>
    <row r="233" spans="1:12" x14ac:dyDescent="0.25">
      <c r="A233" s="4" t="str">
        <f>INDEX(DB_MEAS_SYS_NAMES[],10,2)</f>
        <v>AUX_SUPPLY</v>
      </c>
      <c r="B233" s="4">
        <v>227</v>
      </c>
      <c r="D233" s="4" t="s">
        <v>5375</v>
      </c>
      <c r="E233" s="4" t="s">
        <v>4996</v>
      </c>
      <c r="F233" s="4" t="s">
        <v>866</v>
      </c>
      <c r="G233" s="4" t="b">
        <v>0</v>
      </c>
      <c r="H233" s="4" t="s">
        <v>9695</v>
      </c>
      <c r="I233" s="4" t="b">
        <v>1</v>
      </c>
      <c r="J233" s="4" t="s">
        <v>9696</v>
      </c>
      <c r="K233" s="4">
        <v>0</v>
      </c>
      <c r="L233" s="4">
        <v>12</v>
      </c>
    </row>
    <row r="234" spans="1:12" x14ac:dyDescent="0.25">
      <c r="A234" s="4" t="str">
        <f>INDEX(DB_MEAS_SYS_NAMES[],10,2)</f>
        <v>AUX_SUPPLY</v>
      </c>
      <c r="B234" s="4">
        <v>228</v>
      </c>
      <c r="D234" s="4" t="s">
        <v>5376</v>
      </c>
      <c r="E234" s="4" t="s">
        <v>4997</v>
      </c>
      <c r="F234" s="4" t="s">
        <v>815</v>
      </c>
      <c r="G234" s="4" t="b">
        <v>0</v>
      </c>
      <c r="H234" s="4" t="s">
        <v>9695</v>
      </c>
      <c r="I234" s="4" t="b">
        <v>1</v>
      </c>
      <c r="J234" s="4" t="s">
        <v>9696</v>
      </c>
      <c r="K234" s="4">
        <v>0</v>
      </c>
      <c r="L234" s="4">
        <v>13</v>
      </c>
    </row>
    <row r="235" spans="1:12" x14ac:dyDescent="0.25">
      <c r="A235" s="4" t="str">
        <f>INDEX(DB_MEAS_SYS_NAMES[],10,2)</f>
        <v>AUX_SUPPLY</v>
      </c>
      <c r="B235" s="4">
        <v>229</v>
      </c>
      <c r="D235" s="4" t="s">
        <v>5377</v>
      </c>
      <c r="E235" s="4" t="s">
        <v>5413</v>
      </c>
      <c r="F235" s="4" t="s">
        <v>850</v>
      </c>
      <c r="G235" s="4" t="b">
        <v>0</v>
      </c>
      <c r="H235" s="4" t="s">
        <v>9695</v>
      </c>
      <c r="I235" s="4" t="b">
        <v>1</v>
      </c>
      <c r="J235" s="4" t="s">
        <v>9696</v>
      </c>
      <c r="K235" s="4">
        <v>0</v>
      </c>
      <c r="L235" s="4">
        <v>14</v>
      </c>
    </row>
    <row r="236" spans="1:12" x14ac:dyDescent="0.25">
      <c r="A236" s="4" t="str">
        <f>INDEX(DB_MEAS_SYS_NAMES[],10,2)</f>
        <v>AUX_SUPPLY</v>
      </c>
      <c r="B236" s="4">
        <v>230</v>
      </c>
      <c r="D236" s="4" t="s">
        <v>5378</v>
      </c>
      <c r="E236" s="4" t="s">
        <v>4998</v>
      </c>
      <c r="F236" s="4" t="s">
        <v>854</v>
      </c>
      <c r="G236" s="4" t="b">
        <v>0</v>
      </c>
      <c r="H236" s="4" t="s">
        <v>9695</v>
      </c>
      <c r="I236" s="4" t="b">
        <v>1</v>
      </c>
      <c r="J236" s="4" t="s">
        <v>9696</v>
      </c>
      <c r="K236" s="4">
        <v>0</v>
      </c>
      <c r="L236" s="4">
        <v>15</v>
      </c>
    </row>
    <row r="237" spans="1:12" x14ac:dyDescent="0.25">
      <c r="A237" s="4" t="str">
        <f>INDEX(DB_MEAS_SYS_NAMES[],10,2)</f>
        <v>AUX_SUPPLY</v>
      </c>
      <c r="B237" s="4">
        <v>231</v>
      </c>
      <c r="D237" s="4" t="s">
        <v>5379</v>
      </c>
      <c r="E237" s="4" t="s">
        <v>5414</v>
      </c>
      <c r="F237" s="4" t="s">
        <v>856</v>
      </c>
      <c r="G237" s="4" t="b">
        <v>0</v>
      </c>
      <c r="H237" s="4" t="s">
        <v>9695</v>
      </c>
      <c r="I237" s="4" t="b">
        <v>1</v>
      </c>
      <c r="J237" s="4" t="s">
        <v>9696</v>
      </c>
      <c r="K237" s="4">
        <v>0</v>
      </c>
      <c r="L237" s="4">
        <v>16</v>
      </c>
    </row>
    <row r="238" spans="1:12" x14ac:dyDescent="0.25">
      <c r="A238" s="4" t="str">
        <f>INDEX(DB_MEAS_SYS_NAMES[],10,2)</f>
        <v>AUX_SUPPLY</v>
      </c>
      <c r="B238" s="4">
        <v>232</v>
      </c>
      <c r="D238" s="4" t="s">
        <v>5380</v>
      </c>
      <c r="E238" s="4" t="s">
        <v>4999</v>
      </c>
      <c r="F238" s="4" t="s">
        <v>965</v>
      </c>
      <c r="G238" s="4" t="b">
        <v>0</v>
      </c>
      <c r="H238" s="4" t="s">
        <v>9695</v>
      </c>
      <c r="I238" s="4" t="b">
        <v>1</v>
      </c>
      <c r="J238" s="4" t="s">
        <v>9696</v>
      </c>
      <c r="K238" s="4">
        <v>0</v>
      </c>
      <c r="L238" s="4">
        <v>17</v>
      </c>
    </row>
    <row r="239" spans="1:12" x14ac:dyDescent="0.25">
      <c r="A239" s="4" t="str">
        <f>INDEX(DB_MEAS_SYS_NAMES[],10,2)</f>
        <v>AUX_SUPPLY</v>
      </c>
      <c r="B239" s="4">
        <v>233</v>
      </c>
      <c r="D239" s="4" t="s">
        <v>5381</v>
      </c>
      <c r="E239" s="4" t="s">
        <v>5415</v>
      </c>
      <c r="F239" s="4" t="s">
        <v>965</v>
      </c>
      <c r="G239" s="4" t="b">
        <v>0</v>
      </c>
      <c r="H239" s="4" t="s">
        <v>9695</v>
      </c>
      <c r="I239" s="4" t="b">
        <v>1</v>
      </c>
      <c r="J239" s="4" t="s">
        <v>9696</v>
      </c>
      <c r="K239" s="4">
        <v>0</v>
      </c>
      <c r="L239" s="4">
        <v>18</v>
      </c>
    </row>
    <row r="240" spans="1:12" x14ac:dyDescent="0.25">
      <c r="A240" s="4" t="str">
        <f>INDEX(DB_MEAS_SYS_NAMES[],10,2)</f>
        <v>AUX_SUPPLY</v>
      </c>
      <c r="B240" s="4">
        <v>234</v>
      </c>
      <c r="D240" s="4" t="s">
        <v>5382</v>
      </c>
      <c r="E240" s="4" t="s">
        <v>5416</v>
      </c>
      <c r="F240" s="4" t="s">
        <v>854</v>
      </c>
      <c r="G240" s="4" t="b">
        <v>0</v>
      </c>
      <c r="H240" s="4" t="s">
        <v>9695</v>
      </c>
      <c r="I240" s="4" t="b">
        <v>1</v>
      </c>
      <c r="J240" s="4" t="s">
        <v>9696</v>
      </c>
      <c r="K240" s="4">
        <v>0</v>
      </c>
      <c r="L240" s="4">
        <v>19</v>
      </c>
    </row>
    <row r="241" spans="1:12" x14ac:dyDescent="0.25">
      <c r="A241" s="4" t="str">
        <f>INDEX(DB_MEAS_SYS_NAMES[],10,2)</f>
        <v>AUX_SUPPLY</v>
      </c>
      <c r="B241" s="4">
        <v>235</v>
      </c>
      <c r="D241" s="4" t="s">
        <v>5383</v>
      </c>
      <c r="E241" s="4" t="s">
        <v>5417</v>
      </c>
      <c r="F241" s="4" t="s">
        <v>854</v>
      </c>
      <c r="G241" s="4" t="b">
        <v>0</v>
      </c>
      <c r="H241" s="4" t="s">
        <v>9695</v>
      </c>
      <c r="I241" s="4" t="b">
        <v>1</v>
      </c>
      <c r="J241" s="4" t="s">
        <v>9696</v>
      </c>
      <c r="K241" s="4">
        <v>0</v>
      </c>
      <c r="L241" s="4">
        <v>20</v>
      </c>
    </row>
    <row r="242" spans="1:12" x14ac:dyDescent="0.25">
      <c r="A242" s="4" t="str">
        <f>INDEX(DB_MEAS_SYS_NAMES[],10,2)</f>
        <v>AUX_SUPPLY</v>
      </c>
      <c r="B242" s="4">
        <v>236</v>
      </c>
      <c r="D242" s="4" t="s">
        <v>5384</v>
      </c>
      <c r="F242" s="4"/>
      <c r="G242" s="4" t="b">
        <v>0</v>
      </c>
      <c r="H242" s="4" t="s">
        <v>9695</v>
      </c>
      <c r="I242" s="4" t="b">
        <v>1</v>
      </c>
      <c r="J242" s="4" t="s">
        <v>9696</v>
      </c>
      <c r="K242" s="4">
        <v>0</v>
      </c>
      <c r="L242" s="4">
        <v>21</v>
      </c>
    </row>
    <row r="243" spans="1:12" x14ac:dyDescent="0.25">
      <c r="A243" s="4" t="str">
        <f>INDEX(DB_MEAS_SYS_NAMES[],10,2)</f>
        <v>AUX_SUPPLY</v>
      </c>
      <c r="B243" s="4">
        <v>237</v>
      </c>
      <c r="D243" s="4" t="s">
        <v>5385</v>
      </c>
      <c r="F243" s="4"/>
      <c r="G243" s="4" t="b">
        <v>0</v>
      </c>
      <c r="H243" s="4" t="s">
        <v>9695</v>
      </c>
      <c r="I243" s="4" t="b">
        <v>1</v>
      </c>
      <c r="J243" s="4" t="s">
        <v>9696</v>
      </c>
      <c r="K243" s="4">
        <v>0</v>
      </c>
      <c r="L243" s="4">
        <v>22</v>
      </c>
    </row>
    <row r="244" spans="1:12" x14ac:dyDescent="0.25">
      <c r="A244" s="4" t="str">
        <f>INDEX(DB_MEAS_SYS_NAMES[],10,2)</f>
        <v>AUX_SUPPLY</v>
      </c>
      <c r="B244" s="4">
        <v>238</v>
      </c>
      <c r="D244" s="4" t="s">
        <v>5386</v>
      </c>
      <c r="F244" s="4"/>
      <c r="G244" s="4" t="b">
        <v>0</v>
      </c>
      <c r="H244" s="4" t="s">
        <v>9695</v>
      </c>
      <c r="I244" s="4" t="b">
        <v>1</v>
      </c>
      <c r="J244" s="4" t="s">
        <v>9696</v>
      </c>
      <c r="K244" s="4">
        <v>0</v>
      </c>
      <c r="L244" s="4">
        <v>23</v>
      </c>
    </row>
    <row r="245" spans="1:12" s="6" customFormat="1" x14ac:dyDescent="0.25">
      <c r="A245" s="4" t="str">
        <f>INDEX(DB_MEAS_SYS_NAMES[],10,2)</f>
        <v>AUX_SUPPLY</v>
      </c>
      <c r="B245" s="8">
        <v>239</v>
      </c>
      <c r="C245" s="4"/>
      <c r="D245" s="4" t="s">
        <v>5387</v>
      </c>
      <c r="E245" s="4"/>
      <c r="F245" s="4"/>
      <c r="G245" s="4" t="b">
        <v>0</v>
      </c>
      <c r="H245" s="4" t="s">
        <v>9695</v>
      </c>
      <c r="I245" s="8" t="b">
        <v>1</v>
      </c>
      <c r="J245" s="8" t="s">
        <v>9696</v>
      </c>
      <c r="K245" s="8">
        <v>0</v>
      </c>
      <c r="L245" s="8">
        <v>24</v>
      </c>
    </row>
    <row r="246" spans="1:12" x14ac:dyDescent="0.25">
      <c r="A246" s="4" t="str">
        <f>INDEX(DB_MEAS_SYS_NAMES[],11,2)</f>
        <v>TRAFO_AND_OTHER</v>
      </c>
      <c r="B246" s="4">
        <v>240</v>
      </c>
      <c r="D246" s="4" t="s">
        <v>5388</v>
      </c>
      <c r="F246" s="4"/>
      <c r="G246" s="4" t="b">
        <v>0</v>
      </c>
      <c r="H246" s="4" t="s">
        <v>9695</v>
      </c>
      <c r="I246" s="4" t="b">
        <v>1</v>
      </c>
      <c r="J246" s="4" t="s">
        <v>5</v>
      </c>
      <c r="K246" s="4" t="s">
        <v>6606</v>
      </c>
      <c r="L246" s="4">
        <v>2</v>
      </c>
    </row>
    <row r="247" spans="1:12" x14ac:dyDescent="0.25">
      <c r="A247" s="4" t="str">
        <f>INDEX(DB_MEAS_SYS_NAMES[],11,2)</f>
        <v>TRAFO_AND_OTHER</v>
      </c>
      <c r="B247" s="4">
        <v>241</v>
      </c>
      <c r="D247" s="4" t="s">
        <v>966</v>
      </c>
      <c r="F247" s="4"/>
      <c r="G247" s="4" t="b">
        <v>0</v>
      </c>
      <c r="H247" s="4" t="s">
        <v>9695</v>
      </c>
      <c r="I247" s="4"/>
      <c r="J247" s="4"/>
      <c r="K247" s="4"/>
      <c r="L247" s="4"/>
    </row>
    <row r="248" spans="1:12" x14ac:dyDescent="0.25">
      <c r="A248" s="4" t="str">
        <f>INDEX(DB_MEAS_SYS_NAMES[],11,2)</f>
        <v>TRAFO_AND_OTHER</v>
      </c>
      <c r="B248" s="4">
        <v>242</v>
      </c>
      <c r="D248" s="4" t="s">
        <v>967</v>
      </c>
      <c r="F248" s="4"/>
      <c r="G248" s="4" t="b">
        <v>0</v>
      </c>
      <c r="H248" s="4" t="s">
        <v>9695</v>
      </c>
      <c r="I248" s="4"/>
      <c r="J248" s="4"/>
      <c r="K248" s="4"/>
      <c r="L248" s="4"/>
    </row>
    <row r="249" spans="1:12" x14ac:dyDescent="0.25">
      <c r="A249" s="4" t="str">
        <f>INDEX(DB_MEAS_SYS_NAMES[],11,2)</f>
        <v>TRAFO_AND_OTHER</v>
      </c>
      <c r="B249" s="4">
        <v>243</v>
      </c>
      <c r="D249" s="4" t="s">
        <v>968</v>
      </c>
      <c r="F249" s="4"/>
      <c r="G249" s="4" t="b">
        <v>0</v>
      </c>
      <c r="H249" s="4" t="s">
        <v>9695</v>
      </c>
      <c r="I249" s="4"/>
      <c r="J249" s="4"/>
      <c r="K249" s="4"/>
      <c r="L249" s="4"/>
    </row>
    <row r="250" spans="1:12" x14ac:dyDescent="0.25">
      <c r="A250" s="4" t="str">
        <f>INDEX(DB_MEAS_SYS_NAMES[],11,2)</f>
        <v>TRAFO_AND_OTHER</v>
      </c>
      <c r="B250" s="4">
        <v>244</v>
      </c>
      <c r="D250" s="4" t="s">
        <v>969</v>
      </c>
      <c r="F250" s="4"/>
      <c r="G250" s="4" t="b">
        <v>0</v>
      </c>
      <c r="H250" s="4" t="s">
        <v>9695</v>
      </c>
      <c r="I250" s="4"/>
      <c r="J250" s="4"/>
      <c r="K250" s="4"/>
      <c r="L250" s="4"/>
    </row>
    <row r="251" spans="1:12" x14ac:dyDescent="0.25">
      <c r="A251" s="4" t="str">
        <f>INDEX(DB_MEAS_SYS_NAMES[],11,2)</f>
        <v>TRAFO_AND_OTHER</v>
      </c>
      <c r="B251" s="4">
        <v>245</v>
      </c>
      <c r="D251" s="4" t="s">
        <v>970</v>
      </c>
      <c r="F251" s="4"/>
      <c r="G251" s="4" t="b">
        <v>0</v>
      </c>
      <c r="H251" s="4" t="s">
        <v>9695</v>
      </c>
      <c r="I251" s="4"/>
      <c r="J251" s="4"/>
      <c r="K251" s="4"/>
      <c r="L251" s="4"/>
    </row>
    <row r="252" spans="1:12" x14ac:dyDescent="0.25">
      <c r="A252" s="4" t="str">
        <f>INDEX(DB_MEAS_SYS_NAMES[],11,2)</f>
        <v>TRAFO_AND_OTHER</v>
      </c>
      <c r="B252" s="4">
        <v>246</v>
      </c>
      <c r="D252" s="4" t="s">
        <v>971</v>
      </c>
      <c r="F252" s="4"/>
      <c r="G252" s="4" t="b">
        <v>0</v>
      </c>
      <c r="H252" s="4" t="s">
        <v>9695</v>
      </c>
      <c r="I252" s="4"/>
      <c r="J252" s="4"/>
      <c r="K252" s="4"/>
      <c r="L252" s="4"/>
    </row>
    <row r="253" spans="1:12" x14ac:dyDescent="0.25">
      <c r="A253" s="4" t="str">
        <f>INDEX(DB_MEAS_SYS_NAMES[],11,2)</f>
        <v>TRAFO_AND_OTHER</v>
      </c>
      <c r="B253" s="4">
        <v>247</v>
      </c>
      <c r="D253" s="4" t="s">
        <v>972</v>
      </c>
      <c r="F253" s="4"/>
      <c r="G253" s="4" t="b">
        <v>0</v>
      </c>
      <c r="H253" s="4" t="s">
        <v>9695</v>
      </c>
      <c r="I253" s="4"/>
      <c r="J253" s="4"/>
      <c r="K253" s="4"/>
      <c r="L253" s="4"/>
    </row>
    <row r="254" spans="1:12" x14ac:dyDescent="0.25">
      <c r="A254" s="4" t="str">
        <f>INDEX(DB_MEAS_SYS_NAMES[],11,2)</f>
        <v>TRAFO_AND_OTHER</v>
      </c>
      <c r="B254" s="4">
        <v>248</v>
      </c>
      <c r="D254" s="4" t="s">
        <v>973</v>
      </c>
      <c r="F254" s="4"/>
      <c r="G254" s="4" t="b">
        <v>0</v>
      </c>
      <c r="H254" s="4" t="s">
        <v>9695</v>
      </c>
      <c r="I254" s="4"/>
      <c r="J254" s="4"/>
      <c r="K254" s="4"/>
      <c r="L254" s="4"/>
    </row>
    <row r="255" spans="1:12" x14ac:dyDescent="0.25">
      <c r="A255" s="4" t="str">
        <f>INDEX(DB_MEAS_SYS_NAMES[],11,2)</f>
        <v>TRAFO_AND_OTHER</v>
      </c>
      <c r="B255" s="4">
        <v>249</v>
      </c>
      <c r="D255" s="4" t="s">
        <v>974</v>
      </c>
      <c r="F255" s="4"/>
      <c r="G255" s="4" t="b">
        <v>0</v>
      </c>
      <c r="H255" s="4" t="s">
        <v>9695</v>
      </c>
      <c r="I255" s="4"/>
      <c r="J255" s="4"/>
      <c r="K255" s="4"/>
      <c r="L255" s="4"/>
    </row>
    <row r="256" spans="1:12" x14ac:dyDescent="0.25">
      <c r="A256" s="4" t="str">
        <f>INDEX(DB_MEAS_SYS_NAMES[],11,2)</f>
        <v>TRAFO_AND_OTHER</v>
      </c>
      <c r="B256" s="4">
        <v>250</v>
      </c>
      <c r="D256" s="4" t="s">
        <v>975</v>
      </c>
      <c r="F256" s="4"/>
      <c r="G256" s="4" t="b">
        <v>0</v>
      </c>
      <c r="H256" s="4" t="s">
        <v>9695</v>
      </c>
      <c r="I256" s="4"/>
      <c r="J256" s="4"/>
      <c r="K256" s="4"/>
      <c r="L256" s="4"/>
    </row>
    <row r="257" spans="1:12" x14ac:dyDescent="0.25">
      <c r="A257" s="4" t="str">
        <f>INDEX(DB_MEAS_SYS_NAMES[],11,2)</f>
        <v>TRAFO_AND_OTHER</v>
      </c>
      <c r="B257" s="4">
        <v>251</v>
      </c>
      <c r="D257" s="4" t="s">
        <v>976</v>
      </c>
      <c r="F257" s="4"/>
      <c r="G257" s="4" t="b">
        <v>0</v>
      </c>
      <c r="H257" s="4" t="s">
        <v>9695</v>
      </c>
      <c r="I257" s="4"/>
      <c r="J257" s="4"/>
      <c r="K257" s="4"/>
      <c r="L257" s="4"/>
    </row>
    <row r="258" spans="1:12" x14ac:dyDescent="0.25">
      <c r="A258" s="4" t="str">
        <f>INDEX(DB_MEAS_SYS_NAMES[],11,2)</f>
        <v>TRAFO_AND_OTHER</v>
      </c>
      <c r="B258" s="4">
        <v>252</v>
      </c>
      <c r="D258" s="4" t="s">
        <v>977</v>
      </c>
      <c r="F258" s="4"/>
      <c r="G258" s="4" t="b">
        <v>0</v>
      </c>
      <c r="H258" s="4" t="s">
        <v>9695</v>
      </c>
      <c r="I258" s="4"/>
      <c r="J258" s="4"/>
      <c r="K258" s="4"/>
      <c r="L258" s="4"/>
    </row>
    <row r="259" spans="1:12" x14ac:dyDescent="0.25">
      <c r="A259" s="4" t="str">
        <f>INDEX(DB_MEAS_SYS_NAMES[],11,2)</f>
        <v>TRAFO_AND_OTHER</v>
      </c>
      <c r="B259" s="4">
        <v>253</v>
      </c>
      <c r="D259" s="4" t="s">
        <v>978</v>
      </c>
      <c r="F259" s="4"/>
      <c r="G259" s="4" t="b">
        <v>0</v>
      </c>
      <c r="H259" s="4" t="s">
        <v>9695</v>
      </c>
      <c r="I259" s="4"/>
      <c r="J259" s="4"/>
      <c r="K259" s="4"/>
      <c r="L259" s="4"/>
    </row>
    <row r="260" spans="1:12" x14ac:dyDescent="0.25">
      <c r="A260" s="4" t="str">
        <f>INDEX(DB_MEAS_SYS_NAMES[],11,2)</f>
        <v>TRAFO_AND_OTHER</v>
      </c>
      <c r="B260" s="4">
        <v>254</v>
      </c>
      <c r="D260" s="4" t="s">
        <v>979</v>
      </c>
      <c r="F260" s="4"/>
      <c r="G260" s="4" t="b">
        <v>0</v>
      </c>
      <c r="H260" s="4" t="s">
        <v>9695</v>
      </c>
      <c r="I260" s="4"/>
      <c r="J260" s="4"/>
      <c r="K260" s="4"/>
      <c r="L260" s="4"/>
    </row>
    <row r="261" spans="1:12" x14ac:dyDescent="0.25">
      <c r="A261" s="4" t="str">
        <f>INDEX(DB_MEAS_SYS_NAMES[],11,2)</f>
        <v>TRAFO_AND_OTHER</v>
      </c>
      <c r="B261" s="4">
        <v>255</v>
      </c>
      <c r="D261" s="4" t="s">
        <v>980</v>
      </c>
      <c r="F261" s="4"/>
      <c r="G261" s="4" t="b">
        <v>0</v>
      </c>
      <c r="H261" s="4" t="s">
        <v>9695</v>
      </c>
      <c r="I261" s="4"/>
      <c r="J261" s="4"/>
      <c r="K261" s="4"/>
      <c r="L261" s="4"/>
    </row>
    <row r="262" spans="1:12" x14ac:dyDescent="0.25">
      <c r="A262" s="4" t="str">
        <f>INDEX(DB_MEAS_SYS_NAMES[],11,2)</f>
        <v>TRAFO_AND_OTHER</v>
      </c>
      <c r="B262" s="4">
        <v>256</v>
      </c>
      <c r="D262" s="4" t="s">
        <v>981</v>
      </c>
      <c r="F262" s="4"/>
      <c r="G262" s="4" t="b">
        <v>0</v>
      </c>
      <c r="H262" s="4" t="s">
        <v>9695</v>
      </c>
      <c r="I262" s="4"/>
      <c r="J262" s="4"/>
      <c r="K262" s="4"/>
      <c r="L262" s="4"/>
    </row>
    <row r="263" spans="1:12" x14ac:dyDescent="0.25">
      <c r="A263" s="4" t="str">
        <f>INDEX(DB_MEAS_SYS_NAMES[],11,2)</f>
        <v>TRAFO_AND_OTHER</v>
      </c>
      <c r="B263" s="4">
        <v>257</v>
      </c>
      <c r="D263" s="4" t="s">
        <v>982</v>
      </c>
      <c r="F263" s="4"/>
      <c r="G263" s="4" t="b">
        <v>0</v>
      </c>
      <c r="H263" s="4" t="s">
        <v>9695</v>
      </c>
      <c r="I263" s="4"/>
      <c r="J263" s="4"/>
      <c r="K263" s="4"/>
      <c r="L263" s="4"/>
    </row>
    <row r="264" spans="1:12" x14ac:dyDescent="0.25">
      <c r="A264" s="4" t="str">
        <f>INDEX(DB_MEAS_SYS_NAMES[],11,2)</f>
        <v>TRAFO_AND_OTHER</v>
      </c>
      <c r="B264" s="4">
        <v>258</v>
      </c>
      <c r="D264" s="4" t="s">
        <v>983</v>
      </c>
      <c r="F264" s="4"/>
      <c r="G264" s="4" t="b">
        <v>0</v>
      </c>
      <c r="H264" s="4" t="s">
        <v>9695</v>
      </c>
      <c r="I264" s="4"/>
      <c r="J264" s="4"/>
      <c r="K264" s="4"/>
      <c r="L264" s="4"/>
    </row>
    <row r="265" spans="1:12" x14ac:dyDescent="0.25">
      <c r="A265" s="4" t="str">
        <f>INDEX(DB_MEAS_SYS_NAMES[],11,2)</f>
        <v>TRAFO_AND_OTHER</v>
      </c>
      <c r="B265" s="4">
        <v>259</v>
      </c>
      <c r="D265" s="4" t="s">
        <v>984</v>
      </c>
      <c r="F265" s="4"/>
      <c r="G265" s="4" t="b">
        <v>0</v>
      </c>
      <c r="H265" s="4" t="s">
        <v>9695</v>
      </c>
      <c r="I265" s="4"/>
      <c r="J265" s="4"/>
      <c r="K265" s="4"/>
      <c r="L265" s="4"/>
    </row>
    <row r="266" spans="1:12" x14ac:dyDescent="0.25">
      <c r="A266" s="4" t="str">
        <f>INDEX(DB_MEAS_SYS_NAMES[],11,2)</f>
        <v>TRAFO_AND_OTHER</v>
      </c>
      <c r="B266" s="4">
        <v>260</v>
      </c>
      <c r="D266" s="4" t="s">
        <v>985</v>
      </c>
      <c r="F266" s="4"/>
      <c r="G266" s="4" t="b">
        <v>0</v>
      </c>
      <c r="H266" s="4" t="s">
        <v>9695</v>
      </c>
      <c r="I266" s="4"/>
      <c r="J266" s="4"/>
      <c r="K266" s="4"/>
      <c r="L266" s="4"/>
    </row>
    <row r="267" spans="1:12" x14ac:dyDescent="0.25">
      <c r="A267" s="4" t="str">
        <f>INDEX(DB_MEAS_SYS_NAMES[],11,2)</f>
        <v>TRAFO_AND_OTHER</v>
      </c>
      <c r="B267" s="4">
        <v>261</v>
      </c>
      <c r="D267" s="4" t="s">
        <v>986</v>
      </c>
      <c r="F267" s="4"/>
      <c r="G267" s="4" t="b">
        <v>0</v>
      </c>
      <c r="H267" s="4" t="s">
        <v>9695</v>
      </c>
      <c r="I267" s="4"/>
      <c r="J267" s="4"/>
      <c r="K267" s="4"/>
      <c r="L267" s="4"/>
    </row>
    <row r="268" spans="1:12" x14ac:dyDescent="0.25">
      <c r="A268" s="4" t="str">
        <f>INDEX(DB_MEAS_SYS_NAMES[],11,2)</f>
        <v>TRAFO_AND_OTHER</v>
      </c>
      <c r="B268" s="4">
        <v>262</v>
      </c>
      <c r="D268" s="4" t="s">
        <v>987</v>
      </c>
      <c r="F268" s="4"/>
      <c r="G268" s="4" t="b">
        <v>0</v>
      </c>
      <c r="H268" s="4" t="s">
        <v>9695</v>
      </c>
      <c r="I268" s="4"/>
      <c r="J268" s="4"/>
      <c r="K268" s="4"/>
      <c r="L268" s="4"/>
    </row>
    <row r="269" spans="1:12" s="6" customFormat="1" x14ac:dyDescent="0.25">
      <c r="A269" s="4" t="str">
        <f>INDEX(DB_MEAS_SYS_NAMES[],11,2)</f>
        <v>TRAFO_AND_OTHER</v>
      </c>
      <c r="B269" s="8">
        <v>263</v>
      </c>
      <c r="C269" s="4"/>
      <c r="D269" s="4" t="s">
        <v>988</v>
      </c>
      <c r="E269" s="4"/>
      <c r="F269" s="4"/>
      <c r="G269" s="4" t="b">
        <v>0</v>
      </c>
      <c r="H269" s="4" t="s">
        <v>9695</v>
      </c>
      <c r="I269" s="8"/>
      <c r="J269" s="8"/>
      <c r="K269" s="8"/>
      <c r="L269" s="8"/>
    </row>
    <row r="270" spans="1:12" x14ac:dyDescent="0.25">
      <c r="A270" s="4" t="str">
        <f>INDEX(DB_MEAS_SYS_NAMES[],12,2)</f>
        <v>SPARE</v>
      </c>
      <c r="B270" s="4">
        <v>264</v>
      </c>
      <c r="D270" s="4" t="s">
        <v>989</v>
      </c>
      <c r="F270" s="4" t="s">
        <v>874</v>
      </c>
      <c r="G270" s="4" t="b">
        <v>0</v>
      </c>
      <c r="H270" s="4" t="s">
        <v>9695</v>
      </c>
      <c r="I270" s="4"/>
      <c r="J270" s="4"/>
      <c r="K270" s="4"/>
      <c r="L270" s="4"/>
    </row>
    <row r="271" spans="1:12" x14ac:dyDescent="0.25">
      <c r="A271" s="4" t="str">
        <f>INDEX(DB_MEAS_SYS_NAMES[],12,2)</f>
        <v>SPARE</v>
      </c>
      <c r="B271" s="4">
        <v>265</v>
      </c>
      <c r="D271" s="4" t="s">
        <v>990</v>
      </c>
      <c r="F271" s="4"/>
      <c r="G271" s="4" t="b">
        <v>0</v>
      </c>
      <c r="H271" s="4" t="s">
        <v>9695</v>
      </c>
      <c r="I271" s="4"/>
      <c r="J271" s="4"/>
      <c r="K271" s="4"/>
      <c r="L271" s="4"/>
    </row>
    <row r="272" spans="1:12" x14ac:dyDescent="0.25">
      <c r="A272" s="4" t="str">
        <f>INDEX(DB_MEAS_SYS_NAMES[],12,2)</f>
        <v>SPARE</v>
      </c>
      <c r="B272" s="4">
        <v>266</v>
      </c>
      <c r="D272" s="4" t="s">
        <v>991</v>
      </c>
      <c r="F272" s="4"/>
      <c r="G272" s="4" t="b">
        <v>0</v>
      </c>
      <c r="H272" s="4" t="s">
        <v>9695</v>
      </c>
      <c r="I272" s="4"/>
      <c r="J272" s="4"/>
      <c r="K272" s="4"/>
      <c r="L272" s="4"/>
    </row>
    <row r="273" spans="1:12" x14ac:dyDescent="0.25">
      <c r="A273" s="4" t="str">
        <f>INDEX(DB_MEAS_SYS_NAMES[],12,2)</f>
        <v>SPARE</v>
      </c>
      <c r="B273" s="4">
        <v>267</v>
      </c>
      <c r="D273" s="4" t="s">
        <v>992</v>
      </c>
      <c r="F273" s="4"/>
      <c r="G273" s="4" t="b">
        <v>0</v>
      </c>
      <c r="H273" s="4" t="s">
        <v>9695</v>
      </c>
      <c r="I273" s="4"/>
      <c r="J273" s="4"/>
      <c r="K273" s="4"/>
      <c r="L273" s="4"/>
    </row>
    <row r="274" spans="1:12" x14ac:dyDescent="0.25">
      <c r="A274" s="4" t="str">
        <f>INDEX(DB_MEAS_SYS_NAMES[],12,2)</f>
        <v>SPARE</v>
      </c>
      <c r="B274" s="4">
        <v>268</v>
      </c>
      <c r="D274" s="4" t="s">
        <v>993</v>
      </c>
      <c r="F274" s="4"/>
      <c r="G274" s="4" t="b">
        <v>0</v>
      </c>
      <c r="H274" s="4" t="s">
        <v>9695</v>
      </c>
      <c r="I274" s="4"/>
      <c r="J274" s="4"/>
      <c r="K274" s="4"/>
      <c r="L274" s="4"/>
    </row>
    <row r="275" spans="1:12" x14ac:dyDescent="0.25">
      <c r="A275" s="4" t="str">
        <f>INDEX(DB_MEAS_SYS_NAMES[],12,2)</f>
        <v>SPARE</v>
      </c>
      <c r="B275" s="4">
        <v>269</v>
      </c>
      <c r="D275" s="4" t="s">
        <v>994</v>
      </c>
      <c r="F275" s="4"/>
      <c r="G275" s="4" t="b">
        <v>0</v>
      </c>
      <c r="H275" s="4" t="s">
        <v>9695</v>
      </c>
      <c r="I275" s="4"/>
      <c r="J275" s="4"/>
      <c r="K275" s="4"/>
      <c r="L275" s="4"/>
    </row>
    <row r="276" spans="1:12" x14ac:dyDescent="0.25">
      <c r="A276" s="4" t="str">
        <f>INDEX(DB_MEAS_SYS_NAMES[],12,2)</f>
        <v>SPARE</v>
      </c>
      <c r="B276" s="4">
        <v>270</v>
      </c>
      <c r="D276" s="4" t="s">
        <v>995</v>
      </c>
      <c r="F276" s="4"/>
      <c r="G276" s="4" t="b">
        <v>0</v>
      </c>
      <c r="H276" s="4" t="s">
        <v>9695</v>
      </c>
      <c r="I276" s="4"/>
      <c r="J276" s="4"/>
      <c r="K276" s="4"/>
      <c r="L276" s="4"/>
    </row>
    <row r="277" spans="1:12" x14ac:dyDescent="0.25">
      <c r="A277" s="4" t="str">
        <f>INDEX(DB_MEAS_SYS_NAMES[],12,2)</f>
        <v>SPARE</v>
      </c>
      <c r="B277" s="4">
        <v>271</v>
      </c>
      <c r="D277" s="4" t="s">
        <v>996</v>
      </c>
      <c r="F277" s="4"/>
      <c r="G277" s="4" t="b">
        <v>0</v>
      </c>
      <c r="H277" s="4" t="s">
        <v>9695</v>
      </c>
      <c r="I277" s="4"/>
      <c r="J277" s="4"/>
      <c r="K277" s="4"/>
      <c r="L277" s="4"/>
    </row>
    <row r="278" spans="1:12" x14ac:dyDescent="0.25">
      <c r="A278" s="4" t="str">
        <f>INDEX(DB_MEAS_SYS_NAMES[],12,2)</f>
        <v>SPARE</v>
      </c>
      <c r="B278" s="4">
        <v>272</v>
      </c>
      <c r="D278" s="4" t="s">
        <v>997</v>
      </c>
      <c r="F278" s="4"/>
      <c r="G278" s="4" t="b">
        <v>0</v>
      </c>
      <c r="H278" s="4" t="s">
        <v>9695</v>
      </c>
      <c r="I278" s="4"/>
      <c r="J278" s="4"/>
      <c r="K278" s="4"/>
      <c r="L278" s="4"/>
    </row>
    <row r="279" spans="1:12" x14ac:dyDescent="0.25">
      <c r="A279" s="4" t="str">
        <f>INDEX(DB_MEAS_SYS_NAMES[],12,2)</f>
        <v>SPARE</v>
      </c>
      <c r="B279" s="4">
        <v>273</v>
      </c>
      <c r="D279" s="4" t="s">
        <v>998</v>
      </c>
      <c r="F279" s="4"/>
      <c r="G279" s="4" t="b">
        <v>0</v>
      </c>
      <c r="H279" s="4" t="s">
        <v>9695</v>
      </c>
      <c r="I279" s="4"/>
      <c r="J279" s="4"/>
      <c r="K279" s="4"/>
      <c r="L279" s="4"/>
    </row>
    <row r="280" spans="1:12" x14ac:dyDescent="0.25">
      <c r="A280" s="4" t="str">
        <f>INDEX(DB_MEAS_SYS_NAMES[],12,2)</f>
        <v>SPARE</v>
      </c>
      <c r="B280" s="4">
        <v>274</v>
      </c>
      <c r="D280" s="4" t="s">
        <v>999</v>
      </c>
      <c r="F280" s="4"/>
      <c r="G280" s="4" t="b">
        <v>0</v>
      </c>
      <c r="H280" s="4" t="s">
        <v>9695</v>
      </c>
      <c r="I280" s="4"/>
      <c r="J280" s="4"/>
      <c r="K280" s="4"/>
      <c r="L280" s="4"/>
    </row>
    <row r="281" spans="1:12" x14ac:dyDescent="0.25">
      <c r="A281" s="4" t="str">
        <f>INDEX(DB_MEAS_SYS_NAMES[],12,2)</f>
        <v>SPARE</v>
      </c>
      <c r="B281" s="4">
        <v>275</v>
      </c>
      <c r="D281" s="4" t="s">
        <v>1000</v>
      </c>
      <c r="F281" s="4"/>
      <c r="G281" s="4" t="b">
        <v>0</v>
      </c>
      <c r="H281" s="4" t="s">
        <v>9695</v>
      </c>
      <c r="I281" s="4"/>
      <c r="J281" s="4"/>
      <c r="K281" s="4"/>
      <c r="L281" s="4"/>
    </row>
    <row r="282" spans="1:12" x14ac:dyDescent="0.25">
      <c r="A282" s="4" t="str">
        <f>INDEX(DB_MEAS_SYS_NAMES[],12,2)</f>
        <v>SPARE</v>
      </c>
      <c r="B282" s="4">
        <v>276</v>
      </c>
      <c r="D282" s="4" t="s">
        <v>1001</v>
      </c>
      <c r="F282" s="4"/>
      <c r="G282" s="4" t="b">
        <v>0</v>
      </c>
      <c r="H282" s="4" t="s">
        <v>9695</v>
      </c>
      <c r="I282" s="4"/>
      <c r="J282" s="4"/>
      <c r="K282" s="4"/>
      <c r="L282" s="4"/>
    </row>
    <row r="283" spans="1:12" x14ac:dyDescent="0.25">
      <c r="A283" s="4" t="str">
        <f>INDEX(DB_MEAS_SYS_NAMES[],12,2)</f>
        <v>SPARE</v>
      </c>
      <c r="B283" s="4">
        <v>277</v>
      </c>
      <c r="D283" s="4" t="s">
        <v>1002</v>
      </c>
      <c r="F283" s="4"/>
      <c r="G283" s="4" t="b">
        <v>0</v>
      </c>
      <c r="H283" s="4" t="s">
        <v>9695</v>
      </c>
      <c r="I283" s="4"/>
      <c r="J283" s="4"/>
      <c r="K283" s="4"/>
      <c r="L283" s="4"/>
    </row>
    <row r="284" spans="1:12" x14ac:dyDescent="0.25">
      <c r="A284" s="4" t="str">
        <f>INDEX(DB_MEAS_SYS_NAMES[],12,2)</f>
        <v>SPARE</v>
      </c>
      <c r="B284" s="4">
        <v>278</v>
      </c>
      <c r="D284" s="4" t="s">
        <v>1003</v>
      </c>
      <c r="F284" s="4"/>
      <c r="G284" s="4" t="b">
        <v>0</v>
      </c>
      <c r="H284" s="4" t="s">
        <v>9695</v>
      </c>
      <c r="I284" s="4"/>
      <c r="J284" s="4"/>
      <c r="K284" s="4"/>
      <c r="L284" s="4"/>
    </row>
    <row r="285" spans="1:12" x14ac:dyDescent="0.25">
      <c r="A285" s="4" t="str">
        <f>INDEX(DB_MEAS_SYS_NAMES[],12,2)</f>
        <v>SPARE</v>
      </c>
      <c r="B285" s="4">
        <v>279</v>
      </c>
      <c r="D285" s="4" t="s">
        <v>1004</v>
      </c>
      <c r="F285" s="4"/>
      <c r="G285" s="4" t="b">
        <v>0</v>
      </c>
      <c r="H285" s="4" t="s">
        <v>9695</v>
      </c>
      <c r="I285" s="4"/>
      <c r="J285" s="4"/>
      <c r="K285" s="4"/>
      <c r="L285" s="4"/>
    </row>
    <row r="286" spans="1:12" x14ac:dyDescent="0.25">
      <c r="A286" s="4" t="str">
        <f>INDEX(DB_MEAS_SYS_NAMES[],12,2)</f>
        <v>SPARE</v>
      </c>
      <c r="B286" s="4">
        <v>280</v>
      </c>
      <c r="D286" s="4" t="s">
        <v>1005</v>
      </c>
      <c r="F286" s="4"/>
      <c r="G286" s="4" t="b">
        <v>0</v>
      </c>
      <c r="H286" s="4" t="s">
        <v>9695</v>
      </c>
      <c r="I286" s="4"/>
      <c r="J286" s="4"/>
      <c r="K286" s="4"/>
      <c r="L286" s="4"/>
    </row>
    <row r="287" spans="1:12" x14ac:dyDescent="0.25">
      <c r="A287" s="4" t="str">
        <f>INDEX(DB_MEAS_SYS_NAMES[],12,2)</f>
        <v>SPARE</v>
      </c>
      <c r="B287" s="4">
        <v>281</v>
      </c>
      <c r="D287" s="4" t="s">
        <v>1006</v>
      </c>
      <c r="F287" s="4"/>
      <c r="G287" s="4" t="b">
        <v>0</v>
      </c>
      <c r="H287" s="4" t="s">
        <v>9695</v>
      </c>
      <c r="I287" s="4"/>
      <c r="J287" s="4"/>
      <c r="K287" s="4"/>
      <c r="L287" s="4"/>
    </row>
    <row r="288" spans="1:12" x14ac:dyDescent="0.25">
      <c r="A288" s="4" t="str">
        <f>INDEX(DB_MEAS_SYS_NAMES[],12,2)</f>
        <v>SPARE</v>
      </c>
      <c r="B288" s="4">
        <v>282</v>
      </c>
      <c r="D288" s="4" t="s">
        <v>1007</v>
      </c>
      <c r="F288" s="4"/>
      <c r="G288" s="4" t="b">
        <v>0</v>
      </c>
      <c r="H288" s="4" t="s">
        <v>9695</v>
      </c>
      <c r="I288" s="4"/>
      <c r="J288" s="4"/>
      <c r="K288" s="4"/>
      <c r="L288" s="4"/>
    </row>
    <row r="289" spans="1:12" x14ac:dyDescent="0.25">
      <c r="A289" s="4" t="str">
        <f>INDEX(DB_MEAS_SYS_NAMES[],12,2)</f>
        <v>SPARE</v>
      </c>
      <c r="B289" s="4">
        <v>283</v>
      </c>
      <c r="D289" s="4" t="s">
        <v>1008</v>
      </c>
      <c r="F289" s="4"/>
      <c r="G289" s="4" t="b">
        <v>0</v>
      </c>
      <c r="H289" s="4" t="s">
        <v>9695</v>
      </c>
      <c r="I289" s="4"/>
      <c r="J289" s="4"/>
      <c r="K289" s="4"/>
      <c r="L289" s="4"/>
    </row>
    <row r="290" spans="1:12" x14ac:dyDescent="0.25">
      <c r="A290" s="4" t="str">
        <f>INDEX(DB_MEAS_SYS_NAMES[],12,2)</f>
        <v>SPARE</v>
      </c>
      <c r="B290" s="4">
        <v>284</v>
      </c>
      <c r="D290" s="4" t="s">
        <v>1009</v>
      </c>
      <c r="F290" s="4"/>
      <c r="G290" s="4" t="b">
        <v>0</v>
      </c>
      <c r="H290" s="4" t="s">
        <v>9695</v>
      </c>
      <c r="I290" s="4"/>
      <c r="J290" s="4"/>
      <c r="K290" s="4"/>
      <c r="L290" s="4"/>
    </row>
    <row r="291" spans="1:12" x14ac:dyDescent="0.25">
      <c r="A291" s="4" t="str">
        <f>INDEX(DB_MEAS_SYS_NAMES[],12,2)</f>
        <v>SPARE</v>
      </c>
      <c r="B291" s="4">
        <v>285</v>
      </c>
      <c r="D291" s="4" t="s">
        <v>1010</v>
      </c>
      <c r="F291" s="4"/>
      <c r="G291" s="4" t="b">
        <v>0</v>
      </c>
      <c r="H291" s="4" t="s">
        <v>9695</v>
      </c>
      <c r="I291" s="4"/>
      <c r="J291" s="4"/>
      <c r="K291" s="4"/>
      <c r="L291" s="4"/>
    </row>
    <row r="292" spans="1:12" x14ac:dyDescent="0.25">
      <c r="A292" s="4" t="str">
        <f>INDEX(DB_MEAS_SYS_NAMES[],12,2)</f>
        <v>SPARE</v>
      </c>
      <c r="B292" s="4">
        <v>286</v>
      </c>
      <c r="D292" s="4" t="s">
        <v>1011</v>
      </c>
      <c r="F292" s="4"/>
      <c r="G292" s="4" t="b">
        <v>0</v>
      </c>
      <c r="H292" s="4" t="s">
        <v>9695</v>
      </c>
      <c r="I292" s="4"/>
      <c r="J292" s="4"/>
      <c r="K292" s="4"/>
      <c r="L292" s="4"/>
    </row>
    <row r="293" spans="1:12" s="6" customFormat="1" x14ac:dyDescent="0.25">
      <c r="A293" s="4" t="str">
        <f>INDEX(DB_MEAS_SYS_NAMES[],12,2)</f>
        <v>SPARE</v>
      </c>
      <c r="B293" s="8">
        <v>287</v>
      </c>
      <c r="C293" s="4"/>
      <c r="D293" s="4" t="s">
        <v>9</v>
      </c>
      <c r="E293" s="4" t="s">
        <v>5418</v>
      </c>
      <c r="F293" s="4"/>
      <c r="G293" s="4" t="b">
        <v>0</v>
      </c>
      <c r="H293" s="4" t="s">
        <v>9695</v>
      </c>
      <c r="I293" s="8"/>
      <c r="J293" s="8"/>
      <c r="K293" s="8"/>
      <c r="L293" s="8"/>
    </row>
  </sheetData>
  <phoneticPr fontId="2" type="noConversion"/>
  <dataValidations count="4">
    <dataValidation type="list" allowBlank="1" showInputMessage="1" showErrorMessage="1" sqref="G6:G293" xr:uid="{FCCCC265-3A1F-4397-BA33-D53C9A930A32}">
      <formula1>$AG$6:$AG$7</formula1>
    </dataValidation>
    <dataValidation type="list" allowBlank="1" showInputMessage="1" showErrorMessage="1" sqref="F6:F293" xr:uid="{EE1C26CE-52A8-4136-867E-62756F04A52E}">
      <formula1>$AH$6:$AH$33</formula1>
    </dataValidation>
    <dataValidation type="list" allowBlank="1" showInputMessage="1" showErrorMessage="1" sqref="S6" xr:uid="{98C5958A-1532-4845-A25E-E544DEE5B847}">
      <formula1>$AJ$6:$AJ$10</formula1>
    </dataValidation>
    <dataValidation type="list" allowBlank="1" showInputMessage="1" showErrorMessage="1" sqref="H6:H293" xr:uid="{E935E5FA-55C6-4189-B717-1F84B79AF05F}">
      <formula1>$AI$7:$AI$13</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20" r:id="rId4" name="CommandButton2">
          <controlPr defaultSize="0" autoLine="0" r:id="rId5">
            <anchor moveWithCells="1">
              <from>
                <xdr:col>51</xdr:col>
                <xdr:colOff>123825</xdr:colOff>
                <xdr:row>0</xdr:row>
                <xdr:rowOff>95250</xdr:rowOff>
              </from>
              <to>
                <xdr:col>54</xdr:col>
                <xdr:colOff>266700</xdr:colOff>
                <xdr:row>3</xdr:row>
                <xdr:rowOff>66675</xdr:rowOff>
              </to>
            </anchor>
          </controlPr>
        </control>
      </mc:Choice>
      <mc:Fallback>
        <control shapeId="13320" r:id="rId4" name="CommandButton2"/>
      </mc:Fallback>
    </mc:AlternateContent>
    <mc:AlternateContent xmlns:mc="http://schemas.openxmlformats.org/markup-compatibility/2006">
      <mc:Choice Requires="x14">
        <control shapeId="13319" r:id="rId6" name="CRETAE_DB_MEAS">
          <controlPr defaultSize="0" autoLine="0" r:id="rId7">
            <anchor moveWithCells="1">
              <from>
                <xdr:col>50</xdr:col>
                <xdr:colOff>504825</xdr:colOff>
                <xdr:row>0</xdr:row>
                <xdr:rowOff>114300</xdr:rowOff>
              </from>
              <to>
                <xdr:col>53</xdr:col>
                <xdr:colOff>285750</xdr:colOff>
                <xdr:row>3</xdr:row>
                <xdr:rowOff>57150</xdr:rowOff>
              </to>
            </anchor>
          </controlPr>
        </control>
      </mc:Choice>
      <mc:Fallback>
        <control shapeId="13319" r:id="rId6" name="CRETAE_DB_MEAS"/>
      </mc:Fallback>
    </mc:AlternateContent>
    <mc:AlternateContent xmlns:mc="http://schemas.openxmlformats.org/markup-compatibility/2006">
      <mc:Choice Requires="x14">
        <control shapeId="13317" r:id="rId8" name="CommandButton1">
          <controlPr defaultSize="0" autoLine="0" r:id="rId9">
            <anchor moveWithCells="1">
              <from>
                <xdr:col>50</xdr:col>
                <xdr:colOff>276225</xdr:colOff>
                <xdr:row>0</xdr:row>
                <xdr:rowOff>133350</xdr:rowOff>
              </from>
              <to>
                <xdr:col>53</xdr:col>
                <xdr:colOff>228600</xdr:colOff>
                <xdr:row>3</xdr:row>
                <xdr:rowOff>95250</xdr:rowOff>
              </to>
            </anchor>
          </controlPr>
        </control>
      </mc:Choice>
      <mc:Fallback>
        <control shapeId="13317" r:id="rId8" name="CommandButton1"/>
      </mc:Fallback>
    </mc:AlternateContent>
    <mc:AlternateContent xmlns:mc="http://schemas.openxmlformats.org/markup-compatibility/2006">
      <mc:Choice Requires="x14">
        <control shapeId="13321" r:id="rId10" name="CommandButton3">
          <controlPr defaultSize="0" autoLine="0" autoPict="0" r:id="rId11">
            <anchor moveWithCells="1">
              <from>
                <xdr:col>51</xdr:col>
                <xdr:colOff>352425</xdr:colOff>
                <xdr:row>0</xdr:row>
                <xdr:rowOff>104775</xdr:rowOff>
              </from>
              <to>
                <xdr:col>58</xdr:col>
                <xdr:colOff>428625</xdr:colOff>
                <xdr:row>3</xdr:row>
                <xdr:rowOff>76200</xdr:rowOff>
              </to>
            </anchor>
          </controlPr>
        </control>
      </mc:Choice>
      <mc:Fallback>
        <control shapeId="13321" r:id="rId10" name="CommandButton3"/>
      </mc:Fallback>
    </mc:AlternateContent>
    <mc:AlternateContent xmlns:mc="http://schemas.openxmlformats.org/markup-compatibility/2006">
      <mc:Choice Requires="x14">
        <control shapeId="13322" r:id="rId12" name="btnDbMeasActions">
          <controlPr defaultSize="0" print="0" autoFill="0" autoPict="0" macro="ShowDbMeasActionDialog">
            <anchor moveWithCells="1" sizeWithCells="1">
              <from>
                <xdr:col>0</xdr:col>
                <xdr:colOff>161925</xdr:colOff>
                <xdr:row>0</xdr:row>
                <xdr:rowOff>123825</xdr:rowOff>
              </from>
              <to>
                <xdr:col>1</xdr:col>
                <xdr:colOff>419100</xdr:colOff>
                <xdr:row>3</xdr:row>
                <xdr:rowOff>85725</xdr:rowOff>
              </to>
            </anchor>
          </controlPr>
        </control>
      </mc:Choice>
    </mc:AlternateContent>
  </controls>
  <tableParts count="3">
    <tablePart r:id="rId13"/>
    <tablePart r:id="rId14"/>
    <tablePart r:id="rId1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E66A08-649D-49E9-993D-2E1A23E5CFA3}">
  <sheetPr codeName="List2"/>
  <dimension ref="A1:E16"/>
  <sheetViews>
    <sheetView workbookViewId="0">
      <selection activeCell="C13" sqref="C13"/>
    </sheetView>
  </sheetViews>
  <sheetFormatPr defaultColWidth="9.140625" defaultRowHeight="15" x14ac:dyDescent="0.25"/>
  <cols>
    <col min="1" max="1" width="22.140625" style="1" customWidth="1"/>
    <col min="2" max="2" width="25.42578125" style="1" customWidth="1"/>
    <col min="3" max="3" width="9.140625" style="1"/>
    <col min="4" max="4" width="16.85546875" style="1" customWidth="1"/>
    <col min="5" max="5" width="32.7109375" style="1" customWidth="1"/>
    <col min="6" max="16384" width="9.140625" style="1"/>
  </cols>
  <sheetData>
    <row r="1" spans="1:5" x14ac:dyDescent="0.25">
      <c r="A1" s="1" t="s">
        <v>1043</v>
      </c>
      <c r="B1" s="1" t="s">
        <v>1044</v>
      </c>
      <c r="D1" s="1" t="s">
        <v>1045</v>
      </c>
      <c r="E1" s="1" t="s">
        <v>1046</v>
      </c>
    </row>
    <row r="2" spans="1:5" x14ac:dyDescent="0.25">
      <c r="A2" s="1">
        <v>0</v>
      </c>
      <c r="B2" s="1" t="s">
        <v>1047</v>
      </c>
      <c r="D2" s="1">
        <v>0</v>
      </c>
      <c r="E2" s="1">
        <v>1</v>
      </c>
    </row>
    <row r="3" spans="1:5" x14ac:dyDescent="0.25">
      <c r="A3" s="1">
        <v>1</v>
      </c>
      <c r="B3" s="1" t="s">
        <v>1048</v>
      </c>
      <c r="D3" s="1">
        <v>1</v>
      </c>
      <c r="E3" s="1">
        <v>2</v>
      </c>
    </row>
    <row r="4" spans="1:5" x14ac:dyDescent="0.25">
      <c r="A4" s="1">
        <v>2</v>
      </c>
      <c r="B4" s="1" t="s">
        <v>1049</v>
      </c>
      <c r="D4" s="1">
        <v>2</v>
      </c>
      <c r="E4" s="1">
        <v>3</v>
      </c>
    </row>
    <row r="5" spans="1:5" x14ac:dyDescent="0.25">
      <c r="A5" s="1">
        <v>3</v>
      </c>
      <c r="B5" s="1" t="s">
        <v>1050</v>
      </c>
      <c r="D5" s="1">
        <v>3</v>
      </c>
      <c r="E5" s="1" t="s">
        <v>1051</v>
      </c>
    </row>
    <row r="6" spans="1:5" x14ac:dyDescent="0.25">
      <c r="A6" s="1">
        <v>4</v>
      </c>
      <c r="B6" s="1" t="s">
        <v>1052</v>
      </c>
      <c r="D6" s="1">
        <v>4</v>
      </c>
      <c r="E6" s="1" t="s">
        <v>1053</v>
      </c>
    </row>
    <row r="7" spans="1:5" x14ac:dyDescent="0.25">
      <c r="A7" s="1">
        <v>5</v>
      </c>
      <c r="B7" s="1" t="s">
        <v>1054</v>
      </c>
      <c r="D7" s="1">
        <v>5</v>
      </c>
      <c r="E7" s="1" t="s">
        <v>1055</v>
      </c>
    </row>
    <row r="8" spans="1:5" x14ac:dyDescent="0.25">
      <c r="A8" s="1">
        <v>6</v>
      </c>
      <c r="B8" s="1" t="s">
        <v>1056</v>
      </c>
      <c r="D8" s="1">
        <v>6</v>
      </c>
      <c r="E8" s="1" t="s">
        <v>1057</v>
      </c>
    </row>
    <row r="9" spans="1:5" x14ac:dyDescent="0.25">
      <c r="A9" s="1">
        <v>7</v>
      </c>
      <c r="B9" s="1" t="s">
        <v>1058</v>
      </c>
    </row>
    <row r="10" spans="1:5" x14ac:dyDescent="0.25">
      <c r="A10" s="1">
        <v>8</v>
      </c>
      <c r="B10" s="1" t="s">
        <v>1059</v>
      </c>
    </row>
    <row r="11" spans="1:5" x14ac:dyDescent="0.25">
      <c r="A11" s="1">
        <v>9</v>
      </c>
      <c r="B11" s="1" t="s">
        <v>1060</v>
      </c>
    </row>
    <row r="12" spans="1:5" x14ac:dyDescent="0.25">
      <c r="A12" s="1">
        <v>10</v>
      </c>
      <c r="B12" s="1" t="s">
        <v>1061</v>
      </c>
    </row>
    <row r="13" spans="1:5" x14ac:dyDescent="0.25">
      <c r="A13" s="1">
        <v>11</v>
      </c>
      <c r="B13" s="1" t="s">
        <v>1062</v>
      </c>
    </row>
    <row r="14" spans="1:5" x14ac:dyDescent="0.25">
      <c r="A14" s="1">
        <v>12</v>
      </c>
      <c r="B14" s="1" t="s">
        <v>205</v>
      </c>
    </row>
    <row r="15" spans="1:5" x14ac:dyDescent="0.25">
      <c r="A15" s="1">
        <v>13</v>
      </c>
      <c r="B15" s="1" t="s">
        <v>205</v>
      </c>
    </row>
    <row r="16" spans="1:5" x14ac:dyDescent="0.25">
      <c r="A16" s="1">
        <v>14</v>
      </c>
      <c r="B16" s="1" t="s">
        <v>205</v>
      </c>
    </row>
  </sheetData>
  <pageMargins left="0.7" right="0.7" top="0.75" bottom="0.75" header="0.3" footer="0.3"/>
  <tableParts count="2">
    <tablePart r:id="rId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D93BAD-82B8-4B07-98BE-3D40BA16E86A}">
  <sheetPr codeName="List5">
    <tabColor rgb="FF92D050"/>
  </sheetPr>
  <dimension ref="A1:DO1201"/>
  <sheetViews>
    <sheetView topLeftCell="C521" zoomScale="85" zoomScaleNormal="85" workbookViewId="0">
      <selection activeCell="D546" sqref="D546"/>
    </sheetView>
  </sheetViews>
  <sheetFormatPr defaultRowHeight="15" x14ac:dyDescent="0.25"/>
  <cols>
    <col min="1" max="1" width="17.85546875" customWidth="1"/>
    <col min="2" max="2" width="10.7109375" customWidth="1"/>
    <col min="3" max="3" width="49.7109375" customWidth="1"/>
    <col min="4" max="4" width="31.28515625" bestFit="1" customWidth="1"/>
    <col min="5" max="5" width="59.140625" bestFit="1" customWidth="1"/>
    <col min="6" max="6" width="56.5703125" customWidth="1"/>
    <col min="7" max="7" width="76.140625" customWidth="1"/>
    <col min="8" max="8" width="11.28515625" customWidth="1"/>
    <col min="9" max="9" width="12.140625" customWidth="1"/>
    <col min="10" max="10" width="21.7109375" customWidth="1"/>
    <col min="11" max="11" width="17.140625" bestFit="1" customWidth="1"/>
    <col min="12" max="12" width="9.28515625" bestFit="1" customWidth="1"/>
    <col min="13" max="13" width="22.7109375" customWidth="1"/>
    <col min="14" max="14" width="23.5703125" customWidth="1"/>
    <col min="15" max="15" width="9.5703125" customWidth="1"/>
    <col min="16" max="16" width="12.42578125" customWidth="1"/>
    <col min="17" max="17" width="15.42578125" bestFit="1" customWidth="1"/>
    <col min="18" max="18" width="16.7109375" bestFit="1" customWidth="1"/>
    <col min="19" max="19" width="17.7109375" bestFit="1" customWidth="1"/>
    <col min="20" max="20" width="11.140625" customWidth="1"/>
    <col min="25" max="25" width="68" customWidth="1"/>
    <col min="26" max="26" width="88.5703125" customWidth="1"/>
    <col min="27" max="27" width="32.140625" customWidth="1"/>
    <col min="28" max="28" width="42.5703125" customWidth="1"/>
    <col min="31" max="31" width="12.42578125" customWidth="1"/>
    <col min="32" max="32" width="27.42578125" customWidth="1"/>
    <col min="33" max="33" width="45.85546875" customWidth="1"/>
    <col min="34" max="34" width="27.42578125" customWidth="1"/>
    <col min="35" max="35" width="34.140625" customWidth="1"/>
    <col min="36" max="36" width="19.42578125" customWidth="1"/>
    <col min="41" max="41" width="40.85546875" customWidth="1"/>
  </cols>
  <sheetData>
    <row r="1" spans="1:119" x14ac:dyDescent="0.25">
      <c r="D1" t="s">
        <v>1063</v>
      </c>
      <c r="E1" t="s">
        <v>1064</v>
      </c>
      <c r="G1" t="s">
        <v>1065</v>
      </c>
    </row>
    <row r="2" spans="1:119" x14ac:dyDescent="0.25">
      <c r="D2" t="s">
        <v>1066</v>
      </c>
      <c r="E2" t="s">
        <v>1067</v>
      </c>
      <c r="G2" t="s">
        <v>1068</v>
      </c>
    </row>
    <row r="4" spans="1:119" x14ac:dyDescent="0.25">
      <c r="D4">
        <f>LEN(D7)</f>
        <v>15</v>
      </c>
    </row>
    <row r="5" spans="1:119" x14ac:dyDescent="0.25">
      <c r="A5" t="s">
        <v>1069</v>
      </c>
      <c r="B5" t="s">
        <v>1070</v>
      </c>
      <c r="C5" t="s">
        <v>1071</v>
      </c>
      <c r="D5" t="s">
        <v>1072</v>
      </c>
      <c r="E5" t="s">
        <v>1073</v>
      </c>
      <c r="F5" t="s">
        <v>1074</v>
      </c>
      <c r="G5" t="s">
        <v>1075</v>
      </c>
      <c r="H5" t="s">
        <v>1076</v>
      </c>
      <c r="I5" t="s">
        <v>1077</v>
      </c>
      <c r="J5" t="s">
        <v>1078</v>
      </c>
      <c r="K5" t="s">
        <v>6589</v>
      </c>
      <c r="L5" t="s">
        <v>9</v>
      </c>
      <c r="M5" t="s">
        <v>1079</v>
      </c>
      <c r="N5" t="s">
        <v>1080</v>
      </c>
      <c r="O5" t="s">
        <v>1081</v>
      </c>
      <c r="P5" t="s">
        <v>1082</v>
      </c>
      <c r="Q5" t="s">
        <v>6590</v>
      </c>
      <c r="R5" t="s">
        <v>6591</v>
      </c>
      <c r="S5" t="s">
        <v>6592</v>
      </c>
      <c r="T5" t="s">
        <v>1083</v>
      </c>
      <c r="W5" t="s">
        <v>1084</v>
      </c>
      <c r="AE5" s="1" t="s">
        <v>80</v>
      </c>
      <c r="AF5" s="1" t="s">
        <v>81</v>
      </c>
      <c r="AG5" s="1" t="s">
        <v>82</v>
      </c>
      <c r="AH5" s="1" t="s">
        <v>83</v>
      </c>
      <c r="AI5" s="1" t="s">
        <v>84</v>
      </c>
      <c r="AJ5" s="1" t="s">
        <v>85</v>
      </c>
      <c r="AN5" t="b">
        <v>1</v>
      </c>
      <c r="AO5" t="s">
        <v>1085</v>
      </c>
    </row>
    <row r="6" spans="1:119" x14ac:dyDescent="0.25">
      <c r="A6" t="str">
        <f>INDEX(DB_ALM_SYS_NAMES[],1,2)</f>
        <v>TURBINE</v>
      </c>
      <c r="B6">
        <v>0</v>
      </c>
      <c r="C6" t="s">
        <v>1086</v>
      </c>
      <c r="D6" t="s">
        <v>1087</v>
      </c>
      <c r="E6" t="s">
        <v>9</v>
      </c>
      <c r="F6" t="s">
        <v>95</v>
      </c>
      <c r="G6" t="s">
        <v>95</v>
      </c>
      <c r="H6" t="s">
        <v>1088</v>
      </c>
      <c r="I6" t="s">
        <v>1089</v>
      </c>
      <c r="J6" t="s">
        <v>1090</v>
      </c>
      <c r="K6">
        <v>1</v>
      </c>
      <c r="L6">
        <v>1</v>
      </c>
      <c r="M6" t="s">
        <v>1047</v>
      </c>
      <c r="N6" t="s">
        <v>1047</v>
      </c>
      <c r="O6" s="1">
        <v>0</v>
      </c>
      <c r="P6" s="1" t="s">
        <v>1091</v>
      </c>
      <c r="Q6" s="1" t="s">
        <v>1153</v>
      </c>
      <c r="R6" s="1">
        <v>0</v>
      </c>
      <c r="S6" s="1">
        <v>20</v>
      </c>
      <c r="T6" t="b">
        <v>0</v>
      </c>
      <c r="W6" t="s">
        <v>1092</v>
      </c>
      <c r="AE6" s="1">
        <v>1</v>
      </c>
      <c r="AF6" s="13" t="s">
        <v>130</v>
      </c>
      <c r="AG6" s="13" t="str">
        <f>CONCATENATE("DT_ALM_SYSTEM_",AF6)</f>
        <v>DT_ALM_SYSTEM_TURBINE</v>
      </c>
      <c r="AH6" s="13" t="s">
        <v>130</v>
      </c>
      <c r="AI6" s="14" t="s">
        <v>810</v>
      </c>
      <c r="AJ6" s="1">
        <f>LEN(DB_ALM_SYS_NAMES[[#This Row],[HMI SYSTEM NAME]])</f>
        <v>15</v>
      </c>
      <c r="AO6" t="s">
        <v>1068</v>
      </c>
      <c r="DO6" t="b">
        <v>0</v>
      </c>
    </row>
    <row r="7" spans="1:119" x14ac:dyDescent="0.25">
      <c r="A7" t="str">
        <f>INDEX(DB_ALM_SYS_NAMES[],1,2)</f>
        <v>TURBINE</v>
      </c>
      <c r="B7">
        <v>1</v>
      </c>
      <c r="C7" t="s">
        <v>1093</v>
      </c>
      <c r="D7" s="10" t="s">
        <v>1094</v>
      </c>
      <c r="E7" t="s">
        <v>1095</v>
      </c>
      <c r="F7" t="s">
        <v>95</v>
      </c>
      <c r="G7" t="s">
        <v>95</v>
      </c>
      <c r="H7" t="s">
        <v>1088</v>
      </c>
      <c r="I7" t="s">
        <v>1096</v>
      </c>
      <c r="J7" t="s">
        <v>1097</v>
      </c>
      <c r="K7">
        <v>1</v>
      </c>
      <c r="L7">
        <v>1</v>
      </c>
      <c r="M7" t="s">
        <v>1062</v>
      </c>
      <c r="N7" t="s">
        <v>1062</v>
      </c>
      <c r="O7" s="1">
        <v>5</v>
      </c>
      <c r="P7" s="1" t="s">
        <v>485</v>
      </c>
      <c r="Q7" s="1" t="s">
        <v>1098</v>
      </c>
      <c r="R7" s="1">
        <v>0</v>
      </c>
      <c r="S7" s="1">
        <v>0</v>
      </c>
      <c r="T7" t="b">
        <v>0</v>
      </c>
      <c r="W7" t="s">
        <v>1099</v>
      </c>
      <c r="AE7" s="1">
        <v>2</v>
      </c>
      <c r="AF7" s="13" t="s">
        <v>122</v>
      </c>
      <c r="AG7" s="13" t="str">
        <f t="shared" ref="AG7:AG27" si="0">CONCATENATE("DT_ALM_SYSTEM_",AF7)</f>
        <v>DT_ALM_SYSTEM_HPU_PUMPS</v>
      </c>
      <c r="AH7" s="13" t="s">
        <v>122</v>
      </c>
      <c r="AI7" s="13" t="s">
        <v>814</v>
      </c>
      <c r="AJ7" s="1">
        <f>LEN(DB_ALM_SYS_NAMES[[#This Row],[HMI SYSTEM NAME]])</f>
        <v>19</v>
      </c>
      <c r="DO7" t="b">
        <v>1</v>
      </c>
    </row>
    <row r="8" spans="1:119" x14ac:dyDescent="0.25">
      <c r="A8" t="str">
        <f>INDEX(DB_ALM_SYS_NAMES[],1,2)</f>
        <v>TURBINE</v>
      </c>
      <c r="B8">
        <v>2</v>
      </c>
      <c r="C8" t="s">
        <v>1100</v>
      </c>
      <c r="D8" s="10" t="s">
        <v>1094</v>
      </c>
      <c r="E8" t="s">
        <v>1101</v>
      </c>
      <c r="F8" t="s">
        <v>95</v>
      </c>
      <c r="G8" t="s">
        <v>95</v>
      </c>
      <c r="H8" t="s">
        <v>1088</v>
      </c>
      <c r="I8" t="s">
        <v>1096</v>
      </c>
      <c r="J8" t="s">
        <v>1097</v>
      </c>
      <c r="K8">
        <v>1</v>
      </c>
      <c r="L8">
        <v>1</v>
      </c>
      <c r="M8" t="s">
        <v>1049</v>
      </c>
      <c r="N8" t="s">
        <v>1047</v>
      </c>
      <c r="O8" s="1">
        <v>5</v>
      </c>
      <c r="P8" s="1" t="s">
        <v>485</v>
      </c>
      <c r="Q8" s="1" t="s">
        <v>1098</v>
      </c>
      <c r="R8" s="1">
        <v>0</v>
      </c>
      <c r="S8" s="1">
        <v>0</v>
      </c>
      <c r="T8" t="b">
        <v>0</v>
      </c>
      <c r="AE8" s="1">
        <v>3</v>
      </c>
      <c r="AF8" s="13" t="s">
        <v>1102</v>
      </c>
      <c r="AG8" s="13" t="str">
        <f t="shared" si="0"/>
        <v>DT_ALM_SYSTEM_HPU</v>
      </c>
      <c r="AH8" s="13" t="s">
        <v>1102</v>
      </c>
      <c r="AI8" s="13" t="s">
        <v>819</v>
      </c>
      <c r="AJ8" s="1">
        <f>LEN(DB_ALM_SYS_NAMES[[#This Row],[HMI SYSTEM NAME]])</f>
        <v>21</v>
      </c>
      <c r="DO8" t="b">
        <v>1</v>
      </c>
    </row>
    <row r="9" spans="1:119" x14ac:dyDescent="0.25">
      <c r="A9" t="str">
        <f>INDEX(DB_ALM_SYS_NAMES[],1,2)</f>
        <v>TURBINE</v>
      </c>
      <c r="B9">
        <v>3</v>
      </c>
      <c r="C9" t="s">
        <v>1103</v>
      </c>
      <c r="D9" s="10" t="s">
        <v>1094</v>
      </c>
      <c r="E9" t="s">
        <v>1104</v>
      </c>
      <c r="F9" t="s">
        <v>95</v>
      </c>
      <c r="G9" t="s">
        <v>95</v>
      </c>
      <c r="H9" t="s">
        <v>1088</v>
      </c>
      <c r="I9" t="s">
        <v>1096</v>
      </c>
      <c r="J9" t="s">
        <v>1097</v>
      </c>
      <c r="K9">
        <v>1</v>
      </c>
      <c r="L9">
        <v>1</v>
      </c>
      <c r="M9" t="s">
        <v>1049</v>
      </c>
      <c r="N9" t="s">
        <v>1052</v>
      </c>
      <c r="O9" s="1">
        <v>5</v>
      </c>
      <c r="P9" s="1" t="s">
        <v>485</v>
      </c>
      <c r="Q9" s="1" t="s">
        <v>1098</v>
      </c>
      <c r="R9" s="1">
        <v>0</v>
      </c>
      <c r="S9" s="1">
        <v>0</v>
      </c>
      <c r="T9" t="b">
        <v>0</v>
      </c>
      <c r="AE9" s="1">
        <v>4</v>
      </c>
      <c r="AF9" s="13" t="s">
        <v>1105</v>
      </c>
      <c r="AG9" s="13" t="str">
        <f t="shared" si="0"/>
        <v>DT_ALM_SYSTEM_WATERWAY</v>
      </c>
      <c r="AH9" s="13" t="s">
        <v>1105</v>
      </c>
      <c r="AI9" s="13" t="s">
        <v>823</v>
      </c>
      <c r="AJ9" s="1">
        <f>LEN(DB_ALM_SYS_NAMES[[#This Row],[HMI SYSTEM NAME]])</f>
        <v>20</v>
      </c>
      <c r="DO9" t="b">
        <v>0</v>
      </c>
    </row>
    <row r="10" spans="1:119" x14ac:dyDescent="0.25">
      <c r="A10" t="str">
        <f>INDEX(DB_ALM_SYS_NAMES[],1,2)</f>
        <v>TURBINE</v>
      </c>
      <c r="B10">
        <v>4</v>
      </c>
      <c r="C10" t="s">
        <v>1106</v>
      </c>
      <c r="D10" s="10" t="s">
        <v>1094</v>
      </c>
      <c r="E10" t="s">
        <v>1107</v>
      </c>
      <c r="F10" t="s">
        <v>95</v>
      </c>
      <c r="G10" t="s">
        <v>95</v>
      </c>
      <c r="H10" t="s">
        <v>1088</v>
      </c>
      <c r="I10" t="s">
        <v>1096</v>
      </c>
      <c r="J10" t="s">
        <v>1097</v>
      </c>
      <c r="K10">
        <v>1</v>
      </c>
      <c r="L10">
        <v>1</v>
      </c>
      <c r="M10" t="s">
        <v>1049</v>
      </c>
      <c r="N10" t="s">
        <v>1052</v>
      </c>
      <c r="O10" s="1">
        <v>5</v>
      </c>
      <c r="P10" s="1" t="s">
        <v>485</v>
      </c>
      <c r="Q10" s="1" t="s">
        <v>1098</v>
      </c>
      <c r="R10" s="1">
        <v>0</v>
      </c>
      <c r="S10" s="1">
        <v>0</v>
      </c>
      <c r="T10" t="b">
        <v>0</v>
      </c>
      <c r="AE10" s="1">
        <v>5</v>
      </c>
      <c r="AF10" s="13" t="s">
        <v>1108</v>
      </c>
      <c r="AG10" s="13" t="str">
        <f t="shared" si="0"/>
        <v>DT_ALM_SYSTEM_GEN_TEMP_WIND</v>
      </c>
      <c r="AH10" s="13" t="s">
        <v>1108</v>
      </c>
      <c r="AI10" s="13" t="s">
        <v>828</v>
      </c>
      <c r="AJ10" s="1">
        <f>LEN(DB_ALM_SYS_NAMES[[#This Row],[HMI SYSTEM NAME]])</f>
        <v>20</v>
      </c>
      <c r="DO10" t="b">
        <v>0</v>
      </c>
    </row>
    <row r="11" spans="1:119" x14ac:dyDescent="0.25">
      <c r="A11" t="str">
        <f>INDEX(DB_ALM_SYS_NAMES[],1,2)</f>
        <v>TURBINE</v>
      </c>
      <c r="B11">
        <v>5</v>
      </c>
      <c r="C11" t="s">
        <v>1109</v>
      </c>
      <c r="D11" s="10" t="s">
        <v>1094</v>
      </c>
      <c r="E11" t="s">
        <v>1110</v>
      </c>
      <c r="F11" t="s">
        <v>95</v>
      </c>
      <c r="G11" t="s">
        <v>95</v>
      </c>
      <c r="H11" t="s">
        <v>1088</v>
      </c>
      <c r="I11" t="s">
        <v>1096</v>
      </c>
      <c r="J11" t="s">
        <v>1097</v>
      </c>
      <c r="K11">
        <v>1</v>
      </c>
      <c r="L11">
        <v>1</v>
      </c>
      <c r="M11" t="s">
        <v>1049</v>
      </c>
      <c r="N11" t="s">
        <v>1052</v>
      </c>
      <c r="O11" s="1">
        <v>5</v>
      </c>
      <c r="P11" s="1" t="s">
        <v>485</v>
      </c>
      <c r="Q11" s="1" t="s">
        <v>1098</v>
      </c>
      <c r="R11" s="1">
        <v>0</v>
      </c>
      <c r="S11" s="1">
        <v>0</v>
      </c>
      <c r="T11" t="b">
        <v>0</v>
      </c>
      <c r="AE11" s="1">
        <v>6</v>
      </c>
      <c r="AF11" s="13" t="s">
        <v>1111</v>
      </c>
      <c r="AG11" s="13" t="str">
        <f t="shared" si="0"/>
        <v>DT_ALM_SYSTEM_GEN_BEAR_AND_AIR</v>
      </c>
      <c r="AH11" s="13" t="s">
        <v>1111</v>
      </c>
      <c r="AI11" s="13" t="s">
        <v>833</v>
      </c>
      <c r="AJ11" s="1">
        <f>LEN(DB_ALM_SYS_NAMES[[#This Row],[HMI SYSTEM NAME]])</f>
        <v>22</v>
      </c>
      <c r="DO11" t="b">
        <v>0</v>
      </c>
    </row>
    <row r="12" spans="1:119" x14ac:dyDescent="0.25">
      <c r="A12" t="str">
        <f>INDEX(DB_ALM_SYS_NAMES[],1,2)</f>
        <v>TURBINE</v>
      </c>
      <c r="B12">
        <v>6</v>
      </c>
      <c r="C12" t="s">
        <v>1112</v>
      </c>
      <c r="D12" s="10" t="s">
        <v>1094</v>
      </c>
      <c r="E12" t="s">
        <v>1113</v>
      </c>
      <c r="F12" t="s">
        <v>95</v>
      </c>
      <c r="G12" t="s">
        <v>95</v>
      </c>
      <c r="H12" t="s">
        <v>1088</v>
      </c>
      <c r="I12" t="s">
        <v>1096</v>
      </c>
      <c r="J12" t="s">
        <v>1097</v>
      </c>
      <c r="K12">
        <v>1</v>
      </c>
      <c r="L12">
        <v>1</v>
      </c>
      <c r="M12" t="s">
        <v>1049</v>
      </c>
      <c r="N12" t="s">
        <v>1052</v>
      </c>
      <c r="O12" s="1">
        <v>5</v>
      </c>
      <c r="P12" s="1" t="s">
        <v>485</v>
      </c>
      <c r="Q12" s="1" t="s">
        <v>1098</v>
      </c>
      <c r="R12" s="1">
        <v>0</v>
      </c>
      <c r="S12" s="1">
        <v>0</v>
      </c>
      <c r="T12" t="b">
        <v>0</v>
      </c>
      <c r="AE12" s="1">
        <v>7</v>
      </c>
      <c r="AF12" s="13" t="s">
        <v>1114</v>
      </c>
      <c r="AG12" s="13" t="str">
        <f t="shared" si="0"/>
        <v>DT_ALM_SYSTEM_GEN_SPEED_WH_AND_VIB</v>
      </c>
      <c r="AH12" s="13" t="s">
        <v>1114</v>
      </c>
      <c r="AI12" s="13" t="s">
        <v>836</v>
      </c>
      <c r="AJ12" s="1">
        <f>LEN(DB_ALM_SYS_NAMES[[#This Row],[HMI SYSTEM NAME]])</f>
        <v>15</v>
      </c>
      <c r="DO12" t="b">
        <v>0</v>
      </c>
    </row>
    <row r="13" spans="1:119" x14ac:dyDescent="0.25">
      <c r="A13" t="str">
        <f>INDEX(DB_ALM_SYS_NAMES[],1,2)</f>
        <v>TURBINE</v>
      </c>
      <c r="B13">
        <v>7</v>
      </c>
      <c r="C13" t="s">
        <v>1115</v>
      </c>
      <c r="D13" s="10" t="s">
        <v>1094</v>
      </c>
      <c r="E13" t="s">
        <v>1116</v>
      </c>
      <c r="F13" t="s">
        <v>95</v>
      </c>
      <c r="G13" t="s">
        <v>95</v>
      </c>
      <c r="H13" t="s">
        <v>1088</v>
      </c>
      <c r="I13" t="s">
        <v>1096</v>
      </c>
      <c r="J13" t="s">
        <v>1097</v>
      </c>
      <c r="K13">
        <v>1</v>
      </c>
      <c r="L13">
        <v>1</v>
      </c>
      <c r="M13" t="s">
        <v>1049</v>
      </c>
      <c r="N13" t="s">
        <v>1047</v>
      </c>
      <c r="O13" s="1">
        <v>5</v>
      </c>
      <c r="P13" s="1" t="s">
        <v>485</v>
      </c>
      <c r="Q13" s="1" t="s">
        <v>1098</v>
      </c>
      <c r="R13" s="1">
        <v>0</v>
      </c>
      <c r="S13" s="1">
        <v>0</v>
      </c>
      <c r="T13" t="b">
        <v>0</v>
      </c>
      <c r="AE13" s="1">
        <v>8</v>
      </c>
      <c r="AF13" s="13" t="s">
        <v>1117</v>
      </c>
      <c r="AG13" s="13" t="str">
        <f t="shared" si="0"/>
        <v>DT_ALM_SYSTEM_GEN_OTHER_ALM</v>
      </c>
      <c r="AH13" s="13" t="s">
        <v>1117</v>
      </c>
      <c r="AI13" s="13" t="s">
        <v>841</v>
      </c>
      <c r="AJ13" s="1">
        <f>LEN(DB_ALM_SYS_NAMES[[#This Row],[HMI SYSTEM NAME]])</f>
        <v>7</v>
      </c>
      <c r="DO13" t="b">
        <v>0</v>
      </c>
    </row>
    <row r="14" spans="1:119" x14ac:dyDescent="0.25">
      <c r="A14" t="str">
        <f>INDEX(DB_ALM_SYS_NAMES[],1,2)</f>
        <v>TURBINE</v>
      </c>
      <c r="B14">
        <v>8</v>
      </c>
      <c r="C14" t="s">
        <v>1118</v>
      </c>
      <c r="D14" s="10" t="s">
        <v>1094</v>
      </c>
      <c r="E14" t="s">
        <v>1119</v>
      </c>
      <c r="F14" t="s">
        <v>95</v>
      </c>
      <c r="G14" t="s">
        <v>95</v>
      </c>
      <c r="H14" t="s">
        <v>1088</v>
      </c>
      <c r="I14" t="s">
        <v>1096</v>
      </c>
      <c r="J14" t="s">
        <v>1097</v>
      </c>
      <c r="K14">
        <v>1</v>
      </c>
      <c r="L14">
        <v>1</v>
      </c>
      <c r="M14" t="s">
        <v>1047</v>
      </c>
      <c r="N14" t="s">
        <v>1049</v>
      </c>
      <c r="O14" s="1">
        <v>5</v>
      </c>
      <c r="P14" s="1" t="s">
        <v>1120</v>
      </c>
      <c r="Q14" s="1" t="s">
        <v>1098</v>
      </c>
      <c r="R14" s="1">
        <v>0</v>
      </c>
      <c r="S14" s="1">
        <v>0</v>
      </c>
      <c r="T14" t="b">
        <v>0</v>
      </c>
      <c r="AE14" s="1">
        <v>9</v>
      </c>
      <c r="AF14" s="13" t="s">
        <v>1121</v>
      </c>
      <c r="AG14" s="13" t="str">
        <f t="shared" si="0"/>
        <v>DT_ALM_SYSTEM_UNIT_TRAFO</v>
      </c>
      <c r="AH14" s="13" t="s">
        <v>1121</v>
      </c>
      <c r="AI14" s="13" t="s">
        <v>846</v>
      </c>
      <c r="AJ14" s="1">
        <f>LEN(DB_ALM_SYS_NAMES[[#This Row],[HMI SYSTEM NAME]])</f>
        <v>17</v>
      </c>
      <c r="DO14" t="b">
        <v>1</v>
      </c>
    </row>
    <row r="15" spans="1:119" x14ac:dyDescent="0.25">
      <c r="A15" t="str">
        <f>INDEX(DB_ALM_SYS_NAMES[],1,2)</f>
        <v>TURBINE</v>
      </c>
      <c r="B15">
        <v>9</v>
      </c>
      <c r="C15" t="s">
        <v>1122</v>
      </c>
      <c r="D15" s="10" t="s">
        <v>1094</v>
      </c>
      <c r="E15" t="s">
        <v>1123</v>
      </c>
      <c r="F15" t="s">
        <v>95</v>
      </c>
      <c r="G15" t="s">
        <v>95</v>
      </c>
      <c r="H15" t="s">
        <v>1088</v>
      </c>
      <c r="I15" t="s">
        <v>1096</v>
      </c>
      <c r="J15" t="s">
        <v>1097</v>
      </c>
      <c r="K15">
        <v>1</v>
      </c>
      <c r="L15">
        <v>1</v>
      </c>
      <c r="M15" t="s">
        <v>1047</v>
      </c>
      <c r="N15" t="s">
        <v>1049</v>
      </c>
      <c r="O15" s="1">
        <v>5</v>
      </c>
      <c r="P15" s="1" t="s">
        <v>1120</v>
      </c>
      <c r="Q15" s="1" t="s">
        <v>1098</v>
      </c>
      <c r="R15" s="1">
        <v>0</v>
      </c>
      <c r="S15" s="1">
        <v>0</v>
      </c>
      <c r="T15" t="b">
        <v>0</v>
      </c>
      <c r="AE15" s="1">
        <v>10</v>
      </c>
      <c r="AF15" s="13" t="s">
        <v>1124</v>
      </c>
      <c r="AG15" s="13" t="str">
        <f t="shared" si="0"/>
        <v>DT_ALM_SYSTEM_AUX_TRAFO_AND_DIESEL</v>
      </c>
      <c r="AH15" s="13" t="s">
        <v>1124</v>
      </c>
      <c r="AI15" s="13" t="s">
        <v>849</v>
      </c>
      <c r="AJ15" s="1">
        <f>LEN(DB_ALM_SYS_NAMES[[#This Row],[HMI SYSTEM NAME]])</f>
        <v>11</v>
      </c>
      <c r="DO15" t="b">
        <v>1</v>
      </c>
    </row>
    <row r="16" spans="1:119" x14ac:dyDescent="0.25">
      <c r="A16" t="str">
        <f>INDEX(DB_ALM_SYS_NAMES[],1,2)</f>
        <v>TURBINE</v>
      </c>
      <c r="B16">
        <v>10</v>
      </c>
      <c r="C16" t="s">
        <v>1125</v>
      </c>
      <c r="D16" s="10" t="s">
        <v>1094</v>
      </c>
      <c r="E16" t="s">
        <v>1126</v>
      </c>
      <c r="F16" t="s">
        <v>95</v>
      </c>
      <c r="G16" t="s">
        <v>95</v>
      </c>
      <c r="H16" t="s">
        <v>1088</v>
      </c>
      <c r="I16" t="s">
        <v>1096</v>
      </c>
      <c r="J16" t="s">
        <v>1097</v>
      </c>
      <c r="K16">
        <v>1</v>
      </c>
      <c r="L16">
        <v>1</v>
      </c>
      <c r="M16" t="s">
        <v>1052</v>
      </c>
      <c r="N16" t="s">
        <v>1049</v>
      </c>
      <c r="O16" s="1">
        <v>5</v>
      </c>
      <c r="P16" s="1" t="s">
        <v>1120</v>
      </c>
      <c r="Q16" s="1" t="s">
        <v>1098</v>
      </c>
      <c r="R16" s="1">
        <v>0</v>
      </c>
      <c r="S16" s="1">
        <v>0</v>
      </c>
      <c r="T16" t="b">
        <v>0</v>
      </c>
      <c r="AE16" s="1">
        <v>11</v>
      </c>
      <c r="AF16" s="13" t="s">
        <v>1127</v>
      </c>
      <c r="AG16" s="13" t="str">
        <f t="shared" si="0"/>
        <v>DT_ALM_SYSTEM_EXC_AND_SYNC</v>
      </c>
      <c r="AH16" s="13" t="s">
        <v>1127</v>
      </c>
      <c r="AI16" s="13" t="s">
        <v>853</v>
      </c>
      <c r="AJ16" s="1">
        <f>LEN(DB_ALM_SYS_NAMES[[#This Row],[HMI SYSTEM NAME]])</f>
        <v>21</v>
      </c>
      <c r="DO16" t="b">
        <v>0</v>
      </c>
    </row>
    <row r="17" spans="1:119" x14ac:dyDescent="0.25">
      <c r="A17" t="str">
        <f>INDEX(DB_ALM_SYS_NAMES[],1,2)</f>
        <v>TURBINE</v>
      </c>
      <c r="B17">
        <v>11</v>
      </c>
      <c r="C17" t="s">
        <v>1128</v>
      </c>
      <c r="D17" s="10" t="s">
        <v>1094</v>
      </c>
      <c r="E17" t="s">
        <v>1129</v>
      </c>
      <c r="F17" t="s">
        <v>95</v>
      </c>
      <c r="G17" t="s">
        <v>95</v>
      </c>
      <c r="H17" t="s">
        <v>1088</v>
      </c>
      <c r="I17" t="s">
        <v>1096</v>
      </c>
      <c r="J17" t="s">
        <v>1097</v>
      </c>
      <c r="K17">
        <v>1</v>
      </c>
      <c r="L17">
        <v>1</v>
      </c>
      <c r="M17" t="s">
        <v>1052</v>
      </c>
      <c r="N17" t="s">
        <v>1049</v>
      </c>
      <c r="O17" s="1">
        <v>5</v>
      </c>
      <c r="P17" s="1" t="s">
        <v>1120</v>
      </c>
      <c r="Q17" s="1" t="s">
        <v>1098</v>
      </c>
      <c r="R17" s="1">
        <v>0</v>
      </c>
      <c r="S17" s="1">
        <v>0</v>
      </c>
      <c r="T17" t="b">
        <v>0</v>
      </c>
      <c r="AE17" s="1">
        <v>12</v>
      </c>
      <c r="AF17" s="13" t="s">
        <v>1130</v>
      </c>
      <c r="AG17" s="13" t="str">
        <f t="shared" si="0"/>
        <v>DT_ALM_SYSTEM_PROT_AND_AUTO_MODE</v>
      </c>
      <c r="AH17" s="13" t="s">
        <v>1130</v>
      </c>
      <c r="AI17" s="13" t="s">
        <v>205</v>
      </c>
      <c r="AJ17" s="1">
        <f>LEN(DB_ALM_SYS_NAMES[[#This Row],[HMI SYSTEM NAME]])</f>
        <v>5</v>
      </c>
      <c r="DO17" t="b">
        <v>0</v>
      </c>
    </row>
    <row r="18" spans="1:119" x14ac:dyDescent="0.25">
      <c r="A18" t="str">
        <f>INDEX(DB_ALM_SYS_NAMES[],1,2)</f>
        <v>TURBINE</v>
      </c>
      <c r="B18">
        <v>12</v>
      </c>
      <c r="C18" t="s">
        <v>1131</v>
      </c>
      <c r="D18" s="10" t="s">
        <v>1094</v>
      </c>
      <c r="E18" t="s">
        <v>1132</v>
      </c>
      <c r="F18" t="s">
        <v>95</v>
      </c>
      <c r="G18" t="s">
        <v>95</v>
      </c>
      <c r="H18" t="s">
        <v>1088</v>
      </c>
      <c r="I18" t="s">
        <v>1096</v>
      </c>
      <c r="J18" t="s">
        <v>1097</v>
      </c>
      <c r="K18">
        <v>1</v>
      </c>
      <c r="L18">
        <v>1</v>
      </c>
      <c r="M18" t="s">
        <v>1052</v>
      </c>
      <c r="N18" t="s">
        <v>1049</v>
      </c>
      <c r="O18" s="1">
        <v>5</v>
      </c>
      <c r="P18" s="1" t="s">
        <v>1120</v>
      </c>
      <c r="Q18" s="1" t="s">
        <v>1098</v>
      </c>
      <c r="R18" s="1">
        <v>0</v>
      </c>
      <c r="S18" s="1">
        <v>0</v>
      </c>
      <c r="T18" t="b">
        <v>0</v>
      </c>
      <c r="AE18" s="1">
        <v>13</v>
      </c>
      <c r="AF18" s="13" t="s">
        <v>1133</v>
      </c>
      <c r="AG18" s="13" t="str">
        <f t="shared" si="0"/>
        <v>DT_ALM_SYSTEM_CTRL_AND_COMM_1</v>
      </c>
      <c r="AH18" s="13" t="s">
        <v>1133</v>
      </c>
      <c r="AI18" s="13"/>
      <c r="AJ18" s="1">
        <f>LEN(DB_ALM_SYS_NAMES[[#This Row],[HMI SYSTEM NAME]])</f>
        <v>0</v>
      </c>
      <c r="DO18" t="b">
        <v>0</v>
      </c>
    </row>
    <row r="19" spans="1:119" x14ac:dyDescent="0.25">
      <c r="A19" t="str">
        <f>INDEX(DB_ALM_SYS_NAMES[],1,2)</f>
        <v>TURBINE</v>
      </c>
      <c r="B19">
        <v>13</v>
      </c>
      <c r="C19" t="s">
        <v>1134</v>
      </c>
      <c r="D19" s="10" t="s">
        <v>1094</v>
      </c>
      <c r="E19" t="s">
        <v>1135</v>
      </c>
      <c r="F19" t="s">
        <v>95</v>
      </c>
      <c r="G19" t="s">
        <v>95</v>
      </c>
      <c r="H19" t="s">
        <v>1088</v>
      </c>
      <c r="I19" t="s">
        <v>1096</v>
      </c>
      <c r="J19" t="s">
        <v>1097</v>
      </c>
      <c r="K19">
        <v>1</v>
      </c>
      <c r="L19">
        <v>1</v>
      </c>
      <c r="M19" t="s">
        <v>1052</v>
      </c>
      <c r="N19" t="s">
        <v>1049</v>
      </c>
      <c r="O19" s="1">
        <v>5</v>
      </c>
      <c r="P19" s="1" t="s">
        <v>1120</v>
      </c>
      <c r="Q19" s="1" t="s">
        <v>1098</v>
      </c>
      <c r="R19" s="1">
        <v>0</v>
      </c>
      <c r="S19" s="1">
        <v>0</v>
      </c>
      <c r="T19" t="b">
        <v>0</v>
      </c>
      <c r="AE19" s="1">
        <v>14</v>
      </c>
      <c r="AF19" s="13" t="s">
        <v>1136</v>
      </c>
      <c r="AG19" s="13" t="str">
        <f t="shared" si="0"/>
        <v>DT_ALM_SYSTEM_CTRL_AND_COMM_2</v>
      </c>
      <c r="AH19" s="13" t="s">
        <v>1136</v>
      </c>
      <c r="AI19" s="13"/>
      <c r="AJ19" s="1">
        <f>LEN(DB_ALM_SYS_NAMES[[#This Row],[HMI SYSTEM NAME]])</f>
        <v>0</v>
      </c>
      <c r="DO19" t="b">
        <v>0</v>
      </c>
    </row>
    <row r="20" spans="1:119" x14ac:dyDescent="0.25">
      <c r="A20" t="str">
        <f>INDEX(DB_ALM_SYS_NAMES[],1,2)</f>
        <v>TURBINE</v>
      </c>
      <c r="B20">
        <v>14</v>
      </c>
      <c r="C20" t="s">
        <v>1137</v>
      </c>
      <c r="D20" s="10" t="s">
        <v>1094</v>
      </c>
      <c r="E20" t="s">
        <v>1138</v>
      </c>
      <c r="F20" t="s">
        <v>95</v>
      </c>
      <c r="G20" t="s">
        <v>95</v>
      </c>
      <c r="H20" t="s">
        <v>1088</v>
      </c>
      <c r="I20" t="s">
        <v>1096</v>
      </c>
      <c r="J20" t="s">
        <v>1097</v>
      </c>
      <c r="K20">
        <v>1</v>
      </c>
      <c r="L20">
        <v>1</v>
      </c>
      <c r="M20" t="s">
        <v>1047</v>
      </c>
      <c r="N20" t="s">
        <v>1049</v>
      </c>
      <c r="O20" s="1">
        <v>5</v>
      </c>
      <c r="P20" s="1" t="s">
        <v>1120</v>
      </c>
      <c r="Q20" s="1" t="s">
        <v>1098</v>
      </c>
      <c r="R20" s="1">
        <v>0</v>
      </c>
      <c r="S20" s="1">
        <v>0</v>
      </c>
      <c r="T20" t="b">
        <v>0</v>
      </c>
      <c r="AE20" s="1">
        <v>15</v>
      </c>
      <c r="AF20" s="13" t="s">
        <v>6006</v>
      </c>
      <c r="AG20" s="13" t="str">
        <f t="shared" si="0"/>
        <v>DT_ALM_SYSTEM_AUX_DC</v>
      </c>
      <c r="AH20" s="13" t="s">
        <v>1139</v>
      </c>
      <c r="AI20" s="13"/>
      <c r="AJ20" s="1">
        <f>LEN(DB_ALM_SYS_NAMES[[#This Row],[HMI SYSTEM NAME]])</f>
        <v>0</v>
      </c>
      <c r="DO20" t="b">
        <v>0</v>
      </c>
    </row>
    <row r="21" spans="1:119" x14ac:dyDescent="0.25">
      <c r="A21" t="str">
        <f>INDEX(DB_ALM_SYS_NAMES[],1,2)</f>
        <v>TURBINE</v>
      </c>
      <c r="B21">
        <v>15</v>
      </c>
      <c r="C21" t="s">
        <v>1140</v>
      </c>
      <c r="D21" t="s">
        <v>1141</v>
      </c>
      <c r="E21" t="s">
        <v>1142</v>
      </c>
      <c r="F21" t="s">
        <v>95</v>
      </c>
      <c r="G21" t="s">
        <v>95</v>
      </c>
      <c r="H21" t="s">
        <v>1143</v>
      </c>
      <c r="I21" t="s">
        <v>1089</v>
      </c>
      <c r="J21" t="s">
        <v>1144</v>
      </c>
      <c r="K21">
        <v>1</v>
      </c>
      <c r="L21">
        <v>1</v>
      </c>
      <c r="M21" t="s">
        <v>1049</v>
      </c>
      <c r="N21" t="s">
        <v>1047</v>
      </c>
      <c r="O21" s="1">
        <v>500</v>
      </c>
      <c r="P21" s="1" t="s">
        <v>1091</v>
      </c>
      <c r="Q21" s="1" t="s">
        <v>1098</v>
      </c>
      <c r="R21" s="1">
        <v>0</v>
      </c>
      <c r="S21" s="1">
        <v>0</v>
      </c>
      <c r="T21" t="b">
        <v>0</v>
      </c>
      <c r="AE21" s="1">
        <v>16</v>
      </c>
      <c r="AF21" s="13" t="s">
        <v>1145</v>
      </c>
      <c r="AG21" s="13" t="str">
        <f t="shared" si="0"/>
        <v>DT_ALM_SYSTEM_AUX_AC_DC_1</v>
      </c>
      <c r="AH21" s="13" t="s">
        <v>1145</v>
      </c>
      <c r="AI21" s="13"/>
      <c r="AJ21" s="1">
        <f>LEN(DB_ALM_SYS_NAMES[[#This Row],[HMI SYSTEM NAME]])</f>
        <v>0</v>
      </c>
      <c r="DO21" t="b">
        <v>0</v>
      </c>
    </row>
    <row r="22" spans="1:119" x14ac:dyDescent="0.25">
      <c r="A22" t="str">
        <f>INDEX(DB_ALM_SYS_NAMES[],1,2)</f>
        <v>TURBINE</v>
      </c>
      <c r="B22">
        <v>16</v>
      </c>
      <c r="C22" t="s">
        <v>1146</v>
      </c>
      <c r="D22" t="s">
        <v>1141</v>
      </c>
      <c r="E22" t="s">
        <v>1147</v>
      </c>
      <c r="F22" t="s">
        <v>95</v>
      </c>
      <c r="G22" t="s">
        <v>95</v>
      </c>
      <c r="H22" t="s">
        <v>1143</v>
      </c>
      <c r="I22" t="s">
        <v>1089</v>
      </c>
      <c r="J22" t="s">
        <v>1144</v>
      </c>
      <c r="K22">
        <v>1</v>
      </c>
      <c r="L22">
        <v>1</v>
      </c>
      <c r="M22" t="s">
        <v>1049</v>
      </c>
      <c r="N22" t="s">
        <v>1047</v>
      </c>
      <c r="O22" s="1">
        <v>500</v>
      </c>
      <c r="P22" s="1" t="s">
        <v>1091</v>
      </c>
      <c r="Q22" s="1" t="s">
        <v>1098</v>
      </c>
      <c r="R22" s="1">
        <v>0</v>
      </c>
      <c r="S22" s="1">
        <v>0</v>
      </c>
      <c r="T22" t="b">
        <v>0</v>
      </c>
      <c r="AE22" s="1">
        <v>17</v>
      </c>
      <c r="AF22" s="13" t="s">
        <v>1148</v>
      </c>
      <c r="AG22" s="13" t="str">
        <f t="shared" si="0"/>
        <v>DT_ALM_SYSTEM_AUX_AC_DC_2</v>
      </c>
      <c r="AH22" s="13" t="s">
        <v>1148</v>
      </c>
      <c r="AI22" s="13"/>
      <c r="AJ22" s="1">
        <f>LEN(DB_ALM_SYS_NAMES[[#This Row],[HMI SYSTEM NAME]])</f>
        <v>0</v>
      </c>
      <c r="DO22" t="b">
        <v>0</v>
      </c>
    </row>
    <row r="23" spans="1:119" x14ac:dyDescent="0.25">
      <c r="A23" t="str">
        <f>INDEX(DB_ALM_SYS_NAMES[],1,2)</f>
        <v>TURBINE</v>
      </c>
      <c r="B23">
        <v>17</v>
      </c>
      <c r="C23" t="s">
        <v>1149</v>
      </c>
      <c r="D23" t="s">
        <v>1087</v>
      </c>
      <c r="E23" t="s">
        <v>1142</v>
      </c>
      <c r="F23" t="s">
        <v>95</v>
      </c>
      <c r="G23" t="s">
        <v>95</v>
      </c>
      <c r="H23" t="s">
        <v>1088</v>
      </c>
      <c r="I23" t="s">
        <v>1096</v>
      </c>
      <c r="J23" t="s">
        <v>1244</v>
      </c>
      <c r="K23">
        <v>1</v>
      </c>
      <c r="L23">
        <v>1</v>
      </c>
      <c r="M23" t="s">
        <v>1047</v>
      </c>
      <c r="N23" t="s">
        <v>1047</v>
      </c>
      <c r="O23" s="1">
        <v>500</v>
      </c>
      <c r="P23" s="1" t="s">
        <v>1091</v>
      </c>
      <c r="Q23" s="1" t="s">
        <v>1098</v>
      </c>
      <c r="R23" s="1">
        <v>0</v>
      </c>
      <c r="S23" s="1">
        <v>0</v>
      </c>
      <c r="T23" t="b">
        <v>0</v>
      </c>
      <c r="AE23" s="1">
        <v>18</v>
      </c>
      <c r="AF23" s="13" t="s">
        <v>139</v>
      </c>
      <c r="AG23" s="13" t="str">
        <f t="shared" si="0"/>
        <v>DT_ALM_SYSTEM_SN_LINE</v>
      </c>
      <c r="AH23" s="13" t="s">
        <v>139</v>
      </c>
      <c r="AI23" s="13"/>
      <c r="AJ23" s="1">
        <f>LEN(DB_ALM_SYS_NAMES[[#This Row],[HMI SYSTEM NAME]])</f>
        <v>0</v>
      </c>
      <c r="DO23" t="b">
        <v>0</v>
      </c>
    </row>
    <row r="24" spans="1:119" x14ac:dyDescent="0.25">
      <c r="A24" t="str">
        <f>INDEX(DB_ALM_SYS_NAMES[],1,2)</f>
        <v>TURBINE</v>
      </c>
      <c r="B24">
        <v>18</v>
      </c>
      <c r="C24" t="s">
        <v>1154</v>
      </c>
      <c r="D24" t="s">
        <v>1087</v>
      </c>
      <c r="E24" t="s">
        <v>1147</v>
      </c>
      <c r="F24" t="s">
        <v>95</v>
      </c>
      <c r="G24" t="s">
        <v>95</v>
      </c>
      <c r="H24" t="s">
        <v>1088</v>
      </c>
      <c r="I24" t="s">
        <v>1096</v>
      </c>
      <c r="J24" t="s">
        <v>1244</v>
      </c>
      <c r="K24">
        <v>1</v>
      </c>
      <c r="L24">
        <v>1</v>
      </c>
      <c r="M24" t="s">
        <v>1047</v>
      </c>
      <c r="N24" t="s">
        <v>1047</v>
      </c>
      <c r="O24" s="1">
        <v>500</v>
      </c>
      <c r="P24" s="1" t="s">
        <v>1091</v>
      </c>
      <c r="Q24" s="1" t="s">
        <v>1098</v>
      </c>
      <c r="R24" s="1">
        <v>0</v>
      </c>
      <c r="S24" s="1">
        <v>0</v>
      </c>
      <c r="T24" t="b">
        <v>0</v>
      </c>
      <c r="AE24" s="1">
        <v>19</v>
      </c>
      <c r="AF24" s="13" t="s">
        <v>5964</v>
      </c>
      <c r="AG24" s="13" t="str">
        <f t="shared" si="0"/>
        <v>DT_ALM_SYSTEM_SN_TRAFO</v>
      </c>
      <c r="AH24" s="13" t="s">
        <v>141</v>
      </c>
      <c r="AI24" s="13"/>
      <c r="AJ24" s="1">
        <f>LEN(DB_ALM_SYS_NAMES[[#This Row],[HMI SYSTEM NAME]])</f>
        <v>0</v>
      </c>
      <c r="DO24" t="b">
        <v>0</v>
      </c>
    </row>
    <row r="25" spans="1:119" x14ac:dyDescent="0.25">
      <c r="A25" t="str">
        <f>INDEX(DB_ALM_SYS_NAMES[],1,2)</f>
        <v>TURBINE</v>
      </c>
      <c r="B25">
        <v>19</v>
      </c>
      <c r="C25" t="s">
        <v>1157</v>
      </c>
      <c r="D25" t="s">
        <v>1087</v>
      </c>
      <c r="E25" t="s">
        <v>1158</v>
      </c>
      <c r="F25" t="s">
        <v>95</v>
      </c>
      <c r="G25" t="s">
        <v>95</v>
      </c>
      <c r="H25" t="s">
        <v>1088</v>
      </c>
      <c r="I25" t="s">
        <v>1096</v>
      </c>
      <c r="J25" t="s">
        <v>1244</v>
      </c>
      <c r="K25">
        <v>1</v>
      </c>
      <c r="L25">
        <v>1</v>
      </c>
      <c r="M25" t="s">
        <v>1047</v>
      </c>
      <c r="N25" t="s">
        <v>1047</v>
      </c>
      <c r="O25" s="1">
        <v>500</v>
      </c>
      <c r="P25" s="1" t="s">
        <v>1091</v>
      </c>
      <c r="Q25" s="1" t="s">
        <v>1098</v>
      </c>
      <c r="R25" s="1">
        <v>0</v>
      </c>
      <c r="S25" s="1">
        <v>0</v>
      </c>
      <c r="T25" t="b">
        <v>0</v>
      </c>
      <c r="AE25" s="1">
        <v>20</v>
      </c>
      <c r="AF25" s="13" t="s">
        <v>1160</v>
      </c>
      <c r="AG25" s="13" t="str">
        <f t="shared" si="0"/>
        <v>DT_ALM_SYSTEM_SN_AUX_TRAFO_AND_GND</v>
      </c>
      <c r="AH25" s="13" t="s">
        <v>1160</v>
      </c>
      <c r="AI25" s="13"/>
      <c r="AJ25" s="1">
        <f>LEN(DB_ALM_SYS_NAMES[[#This Row],[HMI SYSTEM NAME]])</f>
        <v>0</v>
      </c>
      <c r="DO25" t="b">
        <v>0</v>
      </c>
    </row>
    <row r="26" spans="1:119" x14ac:dyDescent="0.25">
      <c r="A26" t="str">
        <f>INDEX(DB_ALM_SYS_NAMES[],1,2)</f>
        <v>TURBINE</v>
      </c>
      <c r="B26">
        <v>20</v>
      </c>
      <c r="C26" t="s">
        <v>1161</v>
      </c>
      <c r="D26" t="s">
        <v>1087</v>
      </c>
      <c r="E26" t="s">
        <v>1162</v>
      </c>
      <c r="F26" t="s">
        <v>95</v>
      </c>
      <c r="G26" t="s">
        <v>95</v>
      </c>
      <c r="H26" t="s">
        <v>1088</v>
      </c>
      <c r="I26" t="s">
        <v>1096</v>
      </c>
      <c r="J26" t="s">
        <v>1244</v>
      </c>
      <c r="K26">
        <v>1</v>
      </c>
      <c r="L26">
        <v>1</v>
      </c>
      <c r="M26" t="s">
        <v>1047</v>
      </c>
      <c r="N26" t="s">
        <v>1047</v>
      </c>
      <c r="O26" s="1">
        <v>500</v>
      </c>
      <c r="P26" s="1" t="s">
        <v>1091</v>
      </c>
      <c r="Q26" s="1" t="s">
        <v>1098</v>
      </c>
      <c r="R26" s="1">
        <v>0</v>
      </c>
      <c r="S26" s="1">
        <v>0</v>
      </c>
      <c r="T26" t="b">
        <v>0</v>
      </c>
      <c r="AE26" s="1">
        <v>21</v>
      </c>
      <c r="AF26" s="13" t="s">
        <v>112</v>
      </c>
      <c r="AG26" s="13" t="str">
        <f t="shared" si="0"/>
        <v>DT_ALM_SYSTEM_INTAKE</v>
      </c>
      <c r="AH26" s="13" t="s">
        <v>112</v>
      </c>
      <c r="AI26" s="13"/>
      <c r="AJ26" s="1">
        <f>LEN(DB_ALM_SYS_NAMES[[#This Row],[HMI SYSTEM NAME]])</f>
        <v>0</v>
      </c>
      <c r="DO26" t="b">
        <v>0</v>
      </c>
    </row>
    <row r="27" spans="1:119" x14ac:dyDescent="0.25">
      <c r="A27" t="str">
        <f>INDEX(DB_ALM_SYS_NAMES[],1,2)</f>
        <v>TURBINE</v>
      </c>
      <c r="B27">
        <v>21</v>
      </c>
      <c r="C27" t="s">
        <v>1164</v>
      </c>
      <c r="D27" t="s">
        <v>1087</v>
      </c>
      <c r="E27" t="s">
        <v>1165</v>
      </c>
      <c r="F27" t="s">
        <v>95</v>
      </c>
      <c r="G27" t="s">
        <v>95</v>
      </c>
      <c r="H27" t="s">
        <v>1088</v>
      </c>
      <c r="I27" t="s">
        <v>1096</v>
      </c>
      <c r="J27" t="s">
        <v>1144</v>
      </c>
      <c r="K27">
        <v>1</v>
      </c>
      <c r="L27">
        <v>1</v>
      </c>
      <c r="M27" t="s">
        <v>1049</v>
      </c>
      <c r="N27" t="s">
        <v>1047</v>
      </c>
      <c r="O27" s="1">
        <v>3</v>
      </c>
      <c r="P27" s="1" t="s">
        <v>485</v>
      </c>
      <c r="Q27" s="1" t="s">
        <v>1098</v>
      </c>
      <c r="R27" s="1">
        <v>0</v>
      </c>
      <c r="S27" s="1">
        <v>0</v>
      </c>
      <c r="T27" t="b">
        <v>0</v>
      </c>
      <c r="AE27" s="1">
        <v>22</v>
      </c>
      <c r="AF27" s="13" t="s">
        <v>1166</v>
      </c>
      <c r="AG27" s="13" t="str">
        <f t="shared" si="0"/>
        <v>DT_ALM_SYSTEM_CWS</v>
      </c>
      <c r="AH27" s="13" t="s">
        <v>1166</v>
      </c>
      <c r="AI27" s="13"/>
      <c r="AJ27" s="1">
        <f>LEN(DB_ALM_SYS_NAMES[[#This Row],[HMI SYSTEM NAME]])</f>
        <v>0</v>
      </c>
      <c r="DO27" t="b">
        <v>1</v>
      </c>
    </row>
    <row r="28" spans="1:119" x14ac:dyDescent="0.25">
      <c r="A28" t="str">
        <f>INDEX(DB_ALM_SYS_NAMES[],1,2)</f>
        <v>TURBINE</v>
      </c>
      <c r="B28">
        <v>22</v>
      </c>
      <c r="C28" t="s">
        <v>1167</v>
      </c>
      <c r="D28" t="s">
        <v>1087</v>
      </c>
      <c r="E28" t="s">
        <v>1168</v>
      </c>
      <c r="F28" t="s">
        <v>95</v>
      </c>
      <c r="G28" t="s">
        <v>95</v>
      </c>
      <c r="H28" t="s">
        <v>1088</v>
      </c>
      <c r="I28" t="s">
        <v>1096</v>
      </c>
      <c r="J28" t="s">
        <v>1144</v>
      </c>
      <c r="K28">
        <v>1</v>
      </c>
      <c r="L28">
        <v>1</v>
      </c>
      <c r="M28" t="s">
        <v>1049</v>
      </c>
      <c r="N28" t="s">
        <v>1047</v>
      </c>
      <c r="O28" s="1">
        <v>3</v>
      </c>
      <c r="P28" s="1" t="s">
        <v>485</v>
      </c>
      <c r="Q28" s="1" t="s">
        <v>1098</v>
      </c>
      <c r="R28" s="1">
        <v>0</v>
      </c>
      <c r="S28" s="1">
        <v>0</v>
      </c>
      <c r="T28" t="b">
        <v>0</v>
      </c>
      <c r="AE28" s="1">
        <v>23</v>
      </c>
      <c r="AF28" s="13" t="s">
        <v>1169</v>
      </c>
      <c r="AG28" s="13" t="str">
        <f t="shared" ref="AG28:AG34" si="1">CONCATENATE("DT_ALM_SYSTEM_",AF28)</f>
        <v>DT_ALM_SYSTEM_LOU</v>
      </c>
      <c r="AH28" s="13" t="s">
        <v>1169</v>
      </c>
      <c r="AI28" s="13"/>
      <c r="AJ28" s="1">
        <f>LEN(DB_ALM_SYS_NAMES[[#This Row],[HMI SYSTEM NAME]])</f>
        <v>0</v>
      </c>
      <c r="DO28" t="b">
        <v>0</v>
      </c>
    </row>
    <row r="29" spans="1:119" x14ac:dyDescent="0.25">
      <c r="A29" t="str">
        <f>INDEX(DB_ALM_SYS_NAMES[],1,2)</f>
        <v>TURBINE</v>
      </c>
      <c r="B29">
        <v>23</v>
      </c>
      <c r="C29" t="s">
        <v>1170</v>
      </c>
      <c r="D29" t="s">
        <v>1087</v>
      </c>
      <c r="E29" t="s">
        <v>1171</v>
      </c>
      <c r="F29" t="s">
        <v>95</v>
      </c>
      <c r="G29" t="s">
        <v>95</v>
      </c>
      <c r="H29" t="s">
        <v>1088</v>
      </c>
      <c r="I29" t="s">
        <v>1096</v>
      </c>
      <c r="J29" t="s">
        <v>1144</v>
      </c>
      <c r="K29">
        <v>1</v>
      </c>
      <c r="L29">
        <v>1</v>
      </c>
      <c r="M29" t="s">
        <v>1049</v>
      </c>
      <c r="N29" t="s">
        <v>1047</v>
      </c>
      <c r="O29" s="1">
        <v>5</v>
      </c>
      <c r="P29" s="1" t="s">
        <v>1120</v>
      </c>
      <c r="Q29" s="1" t="s">
        <v>1098</v>
      </c>
      <c r="R29" s="1">
        <v>0</v>
      </c>
      <c r="S29" s="1">
        <v>0</v>
      </c>
      <c r="T29" t="b">
        <v>0</v>
      </c>
      <c r="AE29" s="1">
        <v>24</v>
      </c>
      <c r="AF29" s="13" t="s">
        <v>1172</v>
      </c>
      <c r="AG29" s="13" t="str">
        <f t="shared" si="1"/>
        <v>DT_ALM_SYSTEM_DWS_AND_DRAIN</v>
      </c>
      <c r="AH29" s="13" t="s">
        <v>1172</v>
      </c>
      <c r="AI29" s="13"/>
      <c r="AJ29" s="1">
        <f>LEN(DB_ALM_SYS_NAMES[[#This Row],[HMI SYSTEM NAME]])</f>
        <v>0</v>
      </c>
      <c r="DO29" t="b">
        <v>0</v>
      </c>
    </row>
    <row r="30" spans="1:119" x14ac:dyDescent="0.25">
      <c r="A30" t="str">
        <f>INDEX(DB_ALM_SYS_NAMES[],1,2)</f>
        <v>TURBINE</v>
      </c>
      <c r="B30">
        <v>24</v>
      </c>
      <c r="C30" t="s">
        <v>5985</v>
      </c>
      <c r="D30" t="s">
        <v>1087</v>
      </c>
      <c r="E30" t="s">
        <v>5523</v>
      </c>
      <c r="F30" t="s">
        <v>95</v>
      </c>
      <c r="G30" t="s">
        <v>95</v>
      </c>
      <c r="H30" t="s">
        <v>1088</v>
      </c>
      <c r="I30" t="s">
        <v>1096</v>
      </c>
      <c r="J30" t="s">
        <v>1144</v>
      </c>
      <c r="K30">
        <v>1</v>
      </c>
      <c r="L30">
        <v>1</v>
      </c>
      <c r="M30" t="s">
        <v>1049</v>
      </c>
      <c r="N30" t="s">
        <v>1047</v>
      </c>
      <c r="O30" s="1">
        <v>5</v>
      </c>
      <c r="P30" s="1" t="s">
        <v>1120</v>
      </c>
      <c r="Q30" s="1" t="s">
        <v>1098</v>
      </c>
      <c r="R30" s="1">
        <v>0</v>
      </c>
      <c r="S30" s="1">
        <v>0</v>
      </c>
      <c r="T30" t="b">
        <v>0</v>
      </c>
      <c r="AE30" s="1">
        <v>25</v>
      </c>
      <c r="AF30" s="13" t="s">
        <v>6284</v>
      </c>
      <c r="AG30" s="13" t="str">
        <f t="shared" si="1"/>
        <v>DT_ALM_SYSTEM_SN_SPARE_FEEDER</v>
      </c>
      <c r="AH30" s="13" t="s">
        <v>300</v>
      </c>
      <c r="AI30" s="13"/>
      <c r="AJ30" s="1">
        <f>LEN(DB_ALM_SYS_NAMES[[#This Row],[HMI SYSTEM NAME]])</f>
        <v>0</v>
      </c>
      <c r="DO30" t="b">
        <v>0</v>
      </c>
    </row>
    <row r="31" spans="1:119" x14ac:dyDescent="0.25">
      <c r="A31" t="str">
        <f>INDEX(DB_ALM_SYS_NAMES[],1,2)</f>
        <v>TURBINE</v>
      </c>
      <c r="B31">
        <v>25</v>
      </c>
      <c r="C31" t="s">
        <v>1175</v>
      </c>
      <c r="D31" t="s">
        <v>5503</v>
      </c>
      <c r="E31" t="s">
        <v>1176</v>
      </c>
      <c r="F31" t="s">
        <v>5722</v>
      </c>
      <c r="G31" t="s">
        <v>5724</v>
      </c>
      <c r="H31" t="s">
        <v>1143</v>
      </c>
      <c r="I31" t="s">
        <v>1096</v>
      </c>
      <c r="J31" t="s">
        <v>1097</v>
      </c>
      <c r="K31">
        <v>1</v>
      </c>
      <c r="L31">
        <v>1</v>
      </c>
      <c r="M31" t="s">
        <v>1049</v>
      </c>
      <c r="N31" t="s">
        <v>1047</v>
      </c>
      <c r="O31" s="1">
        <v>3</v>
      </c>
      <c r="P31" s="1" t="s">
        <v>485</v>
      </c>
      <c r="Q31" s="1" t="s">
        <v>1098</v>
      </c>
      <c r="R31" s="1">
        <v>0</v>
      </c>
      <c r="S31" s="1">
        <v>0</v>
      </c>
      <c r="T31" t="b">
        <v>0</v>
      </c>
      <c r="AE31" s="1">
        <v>26</v>
      </c>
      <c r="AF31" s="13" t="s">
        <v>6297</v>
      </c>
      <c r="AG31" s="13" t="str">
        <f t="shared" si="1"/>
        <v>DT_ALM_SYSTEM_SN_GENERATOR_FEEDER</v>
      </c>
      <c r="AH31" s="13" t="s">
        <v>301</v>
      </c>
      <c r="AI31" s="13"/>
      <c r="AJ31" s="1">
        <f>LEN(DB_ALM_SYS_NAMES[[#This Row],[HMI SYSTEM NAME]])</f>
        <v>0</v>
      </c>
      <c r="DO31" t="b">
        <v>0</v>
      </c>
    </row>
    <row r="32" spans="1:119" x14ac:dyDescent="0.25">
      <c r="A32" t="str">
        <f>INDEX(DB_ALM_SYS_NAMES[],1,2)</f>
        <v>TURBINE</v>
      </c>
      <c r="B32">
        <v>26</v>
      </c>
      <c r="C32" t="s">
        <v>1177</v>
      </c>
      <c r="D32" t="s">
        <v>5503</v>
      </c>
      <c r="E32" t="s">
        <v>1178</v>
      </c>
      <c r="F32" t="s">
        <v>5722</v>
      </c>
      <c r="G32" t="s">
        <v>5725</v>
      </c>
      <c r="H32" t="s">
        <v>1143</v>
      </c>
      <c r="I32" t="s">
        <v>1096</v>
      </c>
      <c r="J32" t="s">
        <v>1236</v>
      </c>
      <c r="K32">
        <v>1</v>
      </c>
      <c r="L32">
        <v>1</v>
      </c>
      <c r="M32" t="s">
        <v>1049</v>
      </c>
      <c r="N32" t="s">
        <v>1047</v>
      </c>
      <c r="O32" s="1">
        <v>5</v>
      </c>
      <c r="P32" s="1" t="s">
        <v>485</v>
      </c>
      <c r="Q32" s="1" t="s">
        <v>1098</v>
      </c>
      <c r="R32" s="1">
        <v>0</v>
      </c>
      <c r="S32" s="1">
        <v>0</v>
      </c>
      <c r="T32" t="b">
        <v>0</v>
      </c>
      <c r="AE32" s="1">
        <v>27</v>
      </c>
      <c r="AF32" s="13" t="s">
        <v>6330</v>
      </c>
      <c r="AG32" s="13" t="str">
        <f t="shared" si="1"/>
        <v>DT_ALM_SYSTEM_SN_GENERATOR_FEEDER_2</v>
      </c>
      <c r="AH32" s="13" t="s">
        <v>563</v>
      </c>
      <c r="AI32" s="13"/>
      <c r="AJ32" s="1">
        <f>LEN(DB_ALM_SYS_NAMES[[#This Row],[HMI SYSTEM NAME]])</f>
        <v>0</v>
      </c>
      <c r="DO32" t="b">
        <v>0</v>
      </c>
    </row>
    <row r="33" spans="1:119" x14ac:dyDescent="0.25">
      <c r="A33" t="str">
        <f>INDEX(DB_ALM_SYS_NAMES[],1,2)</f>
        <v>TURBINE</v>
      </c>
      <c r="B33">
        <v>27</v>
      </c>
      <c r="C33" t="s">
        <v>1179</v>
      </c>
      <c r="D33" t="s">
        <v>5503</v>
      </c>
      <c r="E33" t="s">
        <v>1180</v>
      </c>
      <c r="F33" t="s">
        <v>5722</v>
      </c>
      <c r="G33" t="s">
        <v>5726</v>
      </c>
      <c r="H33" t="s">
        <v>1143</v>
      </c>
      <c r="I33" t="s">
        <v>1096</v>
      </c>
      <c r="J33" t="s">
        <v>1097</v>
      </c>
      <c r="K33">
        <v>1</v>
      </c>
      <c r="L33">
        <v>1</v>
      </c>
      <c r="M33" t="s">
        <v>1049</v>
      </c>
      <c r="N33" t="s">
        <v>1047</v>
      </c>
      <c r="O33" s="1">
        <v>5</v>
      </c>
      <c r="P33" s="1" t="s">
        <v>485</v>
      </c>
      <c r="Q33" s="1" t="s">
        <v>1098</v>
      </c>
      <c r="R33" s="1">
        <v>0</v>
      </c>
      <c r="S33" s="1">
        <v>0</v>
      </c>
      <c r="T33" t="b">
        <v>0</v>
      </c>
      <c r="AE33" s="1">
        <v>28</v>
      </c>
      <c r="AF33" s="13" t="s">
        <v>564</v>
      </c>
      <c r="AG33" s="13" t="str">
        <f t="shared" si="1"/>
        <v>DT_ALM_SYSTEM_SPARE_27</v>
      </c>
      <c r="AH33" s="13" t="s">
        <v>564</v>
      </c>
      <c r="AI33" s="13"/>
      <c r="AJ33" s="1">
        <f>LEN(DB_ALM_SYS_NAMES[[#This Row],[HMI SYSTEM NAME]])</f>
        <v>0</v>
      </c>
      <c r="DO33" t="b">
        <v>0</v>
      </c>
    </row>
    <row r="34" spans="1:119" x14ac:dyDescent="0.25">
      <c r="A34" t="str">
        <f>INDEX(DB_ALM_SYS_NAMES[],1,2)</f>
        <v>TURBINE</v>
      </c>
      <c r="B34">
        <v>28</v>
      </c>
      <c r="C34" t="s">
        <v>1181</v>
      </c>
      <c r="D34" t="s">
        <v>1141</v>
      </c>
      <c r="E34" t="s">
        <v>1182</v>
      </c>
      <c r="F34" t="s">
        <v>95</v>
      </c>
      <c r="G34" t="s">
        <v>95</v>
      </c>
      <c r="H34" t="s">
        <v>1143</v>
      </c>
      <c r="I34" t="s">
        <v>1096</v>
      </c>
      <c r="J34" t="s">
        <v>1090</v>
      </c>
      <c r="K34">
        <v>1</v>
      </c>
      <c r="L34">
        <v>1</v>
      </c>
      <c r="M34" t="s">
        <v>1049</v>
      </c>
      <c r="N34" t="s">
        <v>1047</v>
      </c>
      <c r="O34" s="1">
        <v>3</v>
      </c>
      <c r="P34" s="1" t="s">
        <v>1120</v>
      </c>
      <c r="Q34" s="1" t="s">
        <v>1098</v>
      </c>
      <c r="R34" s="1">
        <v>0</v>
      </c>
      <c r="S34" s="1">
        <v>0</v>
      </c>
      <c r="T34" t="b">
        <v>0</v>
      </c>
      <c r="AE34" s="1">
        <v>29</v>
      </c>
      <c r="AF34" s="13" t="s">
        <v>302</v>
      </c>
      <c r="AG34" s="13" t="str">
        <f t="shared" si="1"/>
        <v>DT_ALM_SYSTEM_SPARE_28</v>
      </c>
      <c r="AH34" s="13" t="s">
        <v>302</v>
      </c>
      <c r="AI34" s="13"/>
      <c r="AJ34" s="1">
        <f>LEN(DB_ALM_SYS_NAMES[[#This Row],[HMI SYSTEM NAME]])</f>
        <v>0</v>
      </c>
      <c r="DO34" t="b">
        <v>1</v>
      </c>
    </row>
    <row r="35" spans="1:119" x14ac:dyDescent="0.25">
      <c r="A35" t="str">
        <f>INDEX(DB_ALM_SYS_NAMES[],1,2)</f>
        <v>TURBINE</v>
      </c>
      <c r="B35">
        <v>29</v>
      </c>
      <c r="C35" t="s">
        <v>4870</v>
      </c>
      <c r="D35" t="s">
        <v>1087</v>
      </c>
      <c r="E35" t="s">
        <v>5524</v>
      </c>
      <c r="F35" t="s">
        <v>95</v>
      </c>
      <c r="G35" t="s">
        <v>95</v>
      </c>
      <c r="H35" t="s">
        <v>1088</v>
      </c>
      <c r="I35" t="s">
        <v>1089</v>
      </c>
      <c r="J35" t="s">
        <v>1090</v>
      </c>
      <c r="K35">
        <v>1</v>
      </c>
      <c r="L35">
        <v>1</v>
      </c>
      <c r="M35" t="s">
        <v>1047</v>
      </c>
      <c r="N35" t="s">
        <v>1047</v>
      </c>
      <c r="O35" s="1">
        <v>500</v>
      </c>
      <c r="P35" s="1" t="s">
        <v>1091</v>
      </c>
      <c r="Q35" s="1" t="s">
        <v>1098</v>
      </c>
      <c r="R35" s="1">
        <v>0</v>
      </c>
      <c r="S35" s="1">
        <v>0</v>
      </c>
      <c r="T35" t="b">
        <v>0</v>
      </c>
      <c r="AE35" s="1">
        <v>30</v>
      </c>
      <c r="AF35" s="13" t="s">
        <v>303</v>
      </c>
      <c r="AG35" s="13" t="str">
        <f t="shared" ref="AG35:AG36" si="2">CONCATENATE("DT_ALM_SYSTEM_",AF35)</f>
        <v>DT_ALM_SYSTEM_SPARE_29</v>
      </c>
      <c r="AH35" s="13" t="s">
        <v>303</v>
      </c>
      <c r="AI35" s="13"/>
      <c r="AJ35" s="1">
        <f>LEN(DB_ALM_SYS_NAMES[[#This Row],[HMI SYSTEM NAME]])</f>
        <v>0</v>
      </c>
      <c r="DO35" t="b">
        <v>1</v>
      </c>
    </row>
    <row r="36" spans="1:119" x14ac:dyDescent="0.25">
      <c r="A36" t="str">
        <f>INDEX(DB_ALM_SYS_NAMES[],1,2)</f>
        <v>TURBINE</v>
      </c>
      <c r="B36">
        <v>30</v>
      </c>
      <c r="C36" t="s">
        <v>1186</v>
      </c>
      <c r="D36" t="s">
        <v>1141</v>
      </c>
      <c r="E36" t="s">
        <v>5525</v>
      </c>
      <c r="F36" t="s">
        <v>95</v>
      </c>
      <c r="G36" t="s">
        <v>95</v>
      </c>
      <c r="H36" t="s">
        <v>1143</v>
      </c>
      <c r="I36" t="s">
        <v>1096</v>
      </c>
      <c r="J36" t="s">
        <v>1144</v>
      </c>
      <c r="K36">
        <v>1</v>
      </c>
      <c r="L36">
        <v>1</v>
      </c>
      <c r="M36" t="s">
        <v>1050</v>
      </c>
      <c r="N36" t="s">
        <v>1047</v>
      </c>
      <c r="O36" s="1">
        <v>500</v>
      </c>
      <c r="P36" s="1" t="s">
        <v>1091</v>
      </c>
      <c r="Q36" s="1" t="s">
        <v>1098</v>
      </c>
      <c r="R36" s="1">
        <v>0</v>
      </c>
      <c r="S36" s="1">
        <v>0</v>
      </c>
      <c r="T36" t="b">
        <v>0</v>
      </c>
      <c r="AE36" s="1">
        <v>31</v>
      </c>
      <c r="AF36" s="13" t="s">
        <v>304</v>
      </c>
      <c r="AG36" s="13" t="str">
        <f t="shared" si="2"/>
        <v>DT_ALM_SYSTEM_SPARE_30</v>
      </c>
      <c r="AH36" s="13" t="s">
        <v>304</v>
      </c>
      <c r="AI36" s="13"/>
      <c r="AJ36" s="1">
        <f>LEN(DB_ALM_SYS_NAMES[[#This Row],[HMI SYSTEM NAME]])</f>
        <v>0</v>
      </c>
      <c r="DO36" t="b">
        <v>1</v>
      </c>
    </row>
    <row r="37" spans="1:119" x14ac:dyDescent="0.25">
      <c r="A37" t="str">
        <f>INDEX(DB_ALM_SYS_NAMES[],1,2)</f>
        <v>TURBINE</v>
      </c>
      <c r="B37">
        <v>31</v>
      </c>
      <c r="C37" t="s">
        <v>305</v>
      </c>
      <c r="D37" t="s">
        <v>1087</v>
      </c>
      <c r="E37" t="s">
        <v>304</v>
      </c>
      <c r="F37" t="s">
        <v>95</v>
      </c>
      <c r="G37" t="s">
        <v>95</v>
      </c>
      <c r="H37" t="s">
        <v>1088</v>
      </c>
      <c r="I37" t="s">
        <v>1089</v>
      </c>
      <c r="J37" t="s">
        <v>1090</v>
      </c>
      <c r="K37">
        <v>1</v>
      </c>
      <c r="L37">
        <v>1</v>
      </c>
      <c r="M37" t="s">
        <v>1047</v>
      </c>
      <c r="N37" t="s">
        <v>1047</v>
      </c>
      <c r="O37" s="1">
        <v>500</v>
      </c>
      <c r="P37" s="1" t="s">
        <v>1091</v>
      </c>
      <c r="Q37" s="1" t="s">
        <v>1098</v>
      </c>
      <c r="R37" s="1">
        <v>0</v>
      </c>
      <c r="S37" s="1">
        <v>0</v>
      </c>
      <c r="T37" t="b">
        <v>0</v>
      </c>
      <c r="AE37" s="1"/>
      <c r="AF37" s="13"/>
      <c r="AG37" s="13"/>
      <c r="AH37" s="13"/>
      <c r="AI37" s="13"/>
      <c r="AJ37" s="1"/>
      <c r="DO37" t="b">
        <v>1</v>
      </c>
    </row>
    <row r="38" spans="1:119" x14ac:dyDescent="0.25">
      <c r="A38" t="str">
        <f>INDEX(DB_ALM_SYS_NAMES[],2,2)</f>
        <v>HPU_PUMPS</v>
      </c>
      <c r="B38">
        <v>32</v>
      </c>
      <c r="C38" t="s">
        <v>1192</v>
      </c>
      <c r="D38" s="10" t="s">
        <v>5504</v>
      </c>
      <c r="E38" t="s">
        <v>1193</v>
      </c>
      <c r="F38" t="s">
        <v>5220</v>
      </c>
      <c r="G38" t="s">
        <v>5727</v>
      </c>
      <c r="H38" t="s">
        <v>1143</v>
      </c>
      <c r="I38" t="s">
        <v>1096</v>
      </c>
      <c r="J38" t="s">
        <v>1090</v>
      </c>
      <c r="K38" t="s">
        <v>1051</v>
      </c>
      <c r="L38">
        <v>1</v>
      </c>
      <c r="M38" t="s">
        <v>1054</v>
      </c>
      <c r="N38" t="s">
        <v>1047</v>
      </c>
      <c r="O38" s="1">
        <v>2</v>
      </c>
      <c r="P38" s="1" t="s">
        <v>485</v>
      </c>
      <c r="Q38" s="1" t="s">
        <v>1189</v>
      </c>
      <c r="R38" s="1">
        <v>260</v>
      </c>
      <c r="S38" s="1">
        <v>0</v>
      </c>
      <c r="T38" t="b">
        <v>1</v>
      </c>
      <c r="AE38" s="1"/>
      <c r="AF38" s="13"/>
      <c r="AG38" s="13"/>
      <c r="AH38" s="13"/>
      <c r="AI38" s="13"/>
      <c r="AJ38" s="1"/>
      <c r="DO38" t="b">
        <v>1</v>
      </c>
    </row>
    <row r="39" spans="1:119" x14ac:dyDescent="0.25">
      <c r="A39" t="str">
        <f>INDEX(DB_ALM_SYS_NAMES[],2,2)</f>
        <v>HPU_PUMPS</v>
      </c>
      <c r="B39">
        <v>33</v>
      </c>
      <c r="C39" t="s">
        <v>1194</v>
      </c>
      <c r="D39" s="10" t="s">
        <v>5504</v>
      </c>
      <c r="E39" t="s">
        <v>1195</v>
      </c>
      <c r="F39" t="s">
        <v>5220</v>
      </c>
      <c r="G39" t="s">
        <v>5728</v>
      </c>
      <c r="H39" t="s">
        <v>1143</v>
      </c>
      <c r="I39" t="s">
        <v>1096</v>
      </c>
      <c r="J39" t="s">
        <v>1090</v>
      </c>
      <c r="K39" t="s">
        <v>1051</v>
      </c>
      <c r="L39">
        <v>1</v>
      </c>
      <c r="M39" t="s">
        <v>1054</v>
      </c>
      <c r="N39" t="s">
        <v>1047</v>
      </c>
      <c r="O39" s="1">
        <v>500</v>
      </c>
      <c r="P39" s="1" t="s">
        <v>1091</v>
      </c>
      <c r="Q39" s="1" t="s">
        <v>1189</v>
      </c>
      <c r="R39" s="1">
        <v>259</v>
      </c>
      <c r="S39" s="1">
        <v>0</v>
      </c>
      <c r="T39" t="b">
        <v>1</v>
      </c>
      <c r="AE39" s="1"/>
      <c r="AF39" s="13"/>
      <c r="AG39" s="13"/>
      <c r="AH39" s="13"/>
      <c r="AI39" s="13"/>
      <c r="AJ39" s="1"/>
      <c r="DO39" t="b">
        <v>1</v>
      </c>
    </row>
    <row r="40" spans="1:119" x14ac:dyDescent="0.25">
      <c r="A40" t="str">
        <f>INDEX(DB_ALM_SYS_NAMES[],2,2)</f>
        <v>HPU_PUMPS</v>
      </c>
      <c r="B40">
        <v>34</v>
      </c>
      <c r="C40" t="s">
        <v>1196</v>
      </c>
      <c r="D40" t="s">
        <v>1102</v>
      </c>
      <c r="E40" t="s">
        <v>1197</v>
      </c>
      <c r="F40" t="s">
        <v>95</v>
      </c>
      <c r="G40" t="s">
        <v>95</v>
      </c>
      <c r="H40" t="s">
        <v>1088</v>
      </c>
      <c r="I40" t="s">
        <v>1089</v>
      </c>
      <c r="J40" t="s">
        <v>1090</v>
      </c>
      <c r="K40">
        <v>1</v>
      </c>
      <c r="L40">
        <v>1</v>
      </c>
      <c r="M40" t="s">
        <v>1047</v>
      </c>
      <c r="N40" t="s">
        <v>1047</v>
      </c>
      <c r="O40" s="1">
        <v>500</v>
      </c>
      <c r="P40" s="1" t="s">
        <v>1091</v>
      </c>
      <c r="Q40" s="1" t="s">
        <v>1098</v>
      </c>
      <c r="R40" s="1">
        <v>0</v>
      </c>
      <c r="S40" s="1">
        <v>0</v>
      </c>
      <c r="T40" t="b">
        <v>0</v>
      </c>
      <c r="AE40" s="1"/>
      <c r="AF40" s="13"/>
      <c r="AG40" s="13"/>
      <c r="AH40" s="13"/>
      <c r="AI40" s="13"/>
      <c r="AJ40" s="1"/>
      <c r="DO40" t="b">
        <v>0</v>
      </c>
    </row>
    <row r="41" spans="1:119" x14ac:dyDescent="0.25">
      <c r="A41" t="str">
        <f>INDEX(DB_ALM_SYS_NAMES[],2,2)</f>
        <v>HPU_PUMPS</v>
      </c>
      <c r="B41">
        <v>35</v>
      </c>
      <c r="C41" t="s">
        <v>1198</v>
      </c>
      <c r="D41" t="s">
        <v>1102</v>
      </c>
      <c r="E41" t="s">
        <v>1198</v>
      </c>
      <c r="F41" t="s">
        <v>95</v>
      </c>
      <c r="G41" t="s">
        <v>95</v>
      </c>
      <c r="H41" t="s">
        <v>1088</v>
      </c>
      <c r="I41" t="s">
        <v>1089</v>
      </c>
      <c r="J41" t="s">
        <v>1090</v>
      </c>
      <c r="K41">
        <v>1</v>
      </c>
      <c r="L41">
        <v>1</v>
      </c>
      <c r="M41" t="s">
        <v>1047</v>
      </c>
      <c r="N41" t="s">
        <v>1047</v>
      </c>
      <c r="O41" s="1">
        <v>500</v>
      </c>
      <c r="P41" s="1" t="s">
        <v>1091</v>
      </c>
      <c r="Q41" s="1" t="s">
        <v>1098</v>
      </c>
      <c r="R41" s="1">
        <v>0</v>
      </c>
      <c r="S41" s="1">
        <v>0</v>
      </c>
      <c r="T41" t="b">
        <v>0</v>
      </c>
      <c r="AE41" s="1"/>
      <c r="AF41" s="13"/>
      <c r="AG41" s="13"/>
      <c r="AH41" s="13"/>
      <c r="AI41" s="13"/>
      <c r="AJ41" s="1"/>
      <c r="DO41" t="b">
        <v>0</v>
      </c>
    </row>
    <row r="42" spans="1:119" x14ac:dyDescent="0.25">
      <c r="A42" t="str">
        <f>INDEX(DB_ALM_SYS_NAMES[],2,2)</f>
        <v>HPU_PUMPS</v>
      </c>
      <c r="B42">
        <v>36</v>
      </c>
      <c r="C42" t="s">
        <v>1199</v>
      </c>
      <c r="D42" t="s">
        <v>1102</v>
      </c>
      <c r="E42" t="s">
        <v>1199</v>
      </c>
      <c r="F42" t="s">
        <v>95</v>
      </c>
      <c r="G42" t="s">
        <v>95</v>
      </c>
      <c r="H42" t="s">
        <v>1088</v>
      </c>
      <c r="I42" t="s">
        <v>1089</v>
      </c>
      <c r="J42" t="s">
        <v>1090</v>
      </c>
      <c r="K42">
        <v>1</v>
      </c>
      <c r="L42">
        <v>1</v>
      </c>
      <c r="M42" t="s">
        <v>1047</v>
      </c>
      <c r="N42" t="s">
        <v>1047</v>
      </c>
      <c r="O42" s="1">
        <v>500</v>
      </c>
      <c r="P42" s="1" t="s">
        <v>1091</v>
      </c>
      <c r="Q42" s="1" t="s">
        <v>1098</v>
      </c>
      <c r="R42" s="1">
        <v>0</v>
      </c>
      <c r="S42" s="1">
        <v>0</v>
      </c>
      <c r="T42" t="b">
        <v>0</v>
      </c>
      <c r="AE42" s="1"/>
      <c r="AF42" s="13"/>
      <c r="AG42" s="13"/>
      <c r="AH42" s="13"/>
      <c r="AI42" s="13"/>
      <c r="AJ42" s="1"/>
      <c r="DO42" t="b">
        <v>0</v>
      </c>
    </row>
    <row r="43" spans="1:119" x14ac:dyDescent="0.25">
      <c r="A43" t="str">
        <f>INDEX(DB_ALM_SYS_NAMES[],2,2)</f>
        <v>HPU_PUMPS</v>
      </c>
      <c r="B43">
        <v>37</v>
      </c>
      <c r="C43" t="s">
        <v>1200</v>
      </c>
      <c r="D43" t="s">
        <v>1102</v>
      </c>
      <c r="E43" t="s">
        <v>1200</v>
      </c>
      <c r="F43" t="s">
        <v>95</v>
      </c>
      <c r="G43" t="s">
        <v>95</v>
      </c>
      <c r="H43" t="s">
        <v>1088</v>
      </c>
      <c r="I43" t="s">
        <v>1089</v>
      </c>
      <c r="J43" t="s">
        <v>1090</v>
      </c>
      <c r="K43">
        <v>1</v>
      </c>
      <c r="L43">
        <v>1</v>
      </c>
      <c r="M43" t="s">
        <v>1047</v>
      </c>
      <c r="N43" t="s">
        <v>1047</v>
      </c>
      <c r="O43" s="1">
        <v>500</v>
      </c>
      <c r="P43" s="1" t="s">
        <v>1091</v>
      </c>
      <c r="Q43" s="1" t="s">
        <v>1098</v>
      </c>
      <c r="R43" s="1">
        <v>0</v>
      </c>
      <c r="S43" s="1">
        <v>0</v>
      </c>
      <c r="T43" t="b">
        <v>0</v>
      </c>
      <c r="DO43" t="b">
        <v>0</v>
      </c>
    </row>
    <row r="44" spans="1:119" x14ac:dyDescent="0.25">
      <c r="A44" t="str">
        <f>INDEX(DB_ALM_SYS_NAMES[],2,2)</f>
        <v>HPU_PUMPS</v>
      </c>
      <c r="B44">
        <v>38</v>
      </c>
      <c r="C44" t="s">
        <v>1201</v>
      </c>
      <c r="D44" s="10" t="s">
        <v>5504</v>
      </c>
      <c r="E44" t="s">
        <v>1202</v>
      </c>
      <c r="F44" t="s">
        <v>5220</v>
      </c>
      <c r="G44" t="s">
        <v>5729</v>
      </c>
      <c r="H44" t="s">
        <v>1143</v>
      </c>
      <c r="I44" t="s">
        <v>1096</v>
      </c>
      <c r="J44" t="s">
        <v>1090</v>
      </c>
      <c r="K44" t="s">
        <v>1051</v>
      </c>
      <c r="L44">
        <v>1</v>
      </c>
      <c r="M44" t="s">
        <v>1054</v>
      </c>
      <c r="N44" t="s">
        <v>1047</v>
      </c>
      <c r="O44" s="1">
        <v>2</v>
      </c>
      <c r="P44" s="1" t="s">
        <v>485</v>
      </c>
      <c r="Q44" s="1" t="s">
        <v>1189</v>
      </c>
      <c r="R44" s="1">
        <v>265</v>
      </c>
      <c r="S44" s="1">
        <v>0</v>
      </c>
      <c r="T44" t="b">
        <v>1</v>
      </c>
      <c r="DO44" t="b">
        <v>0</v>
      </c>
    </row>
    <row r="45" spans="1:119" x14ac:dyDescent="0.25">
      <c r="A45" t="str">
        <f>INDEX(DB_ALM_SYS_NAMES[],2,2)</f>
        <v>HPU_PUMPS</v>
      </c>
      <c r="B45">
        <v>39</v>
      </c>
      <c r="C45" t="s">
        <v>1203</v>
      </c>
      <c r="D45" s="10" t="s">
        <v>5504</v>
      </c>
      <c r="E45" t="s">
        <v>1204</v>
      </c>
      <c r="F45" t="s">
        <v>5220</v>
      </c>
      <c r="G45" t="s">
        <v>5730</v>
      </c>
      <c r="H45" t="s">
        <v>1143</v>
      </c>
      <c r="I45" t="s">
        <v>1096</v>
      </c>
      <c r="J45" t="s">
        <v>1090</v>
      </c>
      <c r="K45" t="s">
        <v>1051</v>
      </c>
      <c r="L45">
        <v>1</v>
      </c>
      <c r="M45" t="s">
        <v>1054</v>
      </c>
      <c r="N45" t="s">
        <v>1047</v>
      </c>
      <c r="O45" s="1">
        <v>500</v>
      </c>
      <c r="P45" s="1" t="s">
        <v>1091</v>
      </c>
      <c r="Q45" s="1" t="s">
        <v>1189</v>
      </c>
      <c r="R45" s="1">
        <v>264</v>
      </c>
      <c r="S45" s="1">
        <v>0</v>
      </c>
      <c r="T45" t="b">
        <v>1</v>
      </c>
      <c r="DO45" t="b">
        <v>0</v>
      </c>
    </row>
    <row r="46" spans="1:119" x14ac:dyDescent="0.25">
      <c r="A46" t="str">
        <f>INDEX(DB_ALM_SYS_NAMES[],2,2)</f>
        <v>HPU_PUMPS</v>
      </c>
      <c r="B46">
        <v>40</v>
      </c>
      <c r="C46" t="s">
        <v>1205</v>
      </c>
      <c r="D46" t="s">
        <v>1102</v>
      </c>
      <c r="E46" t="s">
        <v>1206</v>
      </c>
      <c r="F46" t="s">
        <v>95</v>
      </c>
      <c r="G46" t="s">
        <v>95</v>
      </c>
      <c r="H46" t="s">
        <v>1088</v>
      </c>
      <c r="I46" t="s">
        <v>1089</v>
      </c>
      <c r="J46" t="s">
        <v>1090</v>
      </c>
      <c r="K46">
        <v>1</v>
      </c>
      <c r="L46">
        <v>1</v>
      </c>
      <c r="M46" t="s">
        <v>1047</v>
      </c>
      <c r="N46" t="s">
        <v>1047</v>
      </c>
      <c r="O46" s="1">
        <v>500</v>
      </c>
      <c r="P46" s="1" t="s">
        <v>1091</v>
      </c>
      <c r="Q46" s="1" t="s">
        <v>1098</v>
      </c>
      <c r="R46" s="1">
        <v>0</v>
      </c>
      <c r="S46" s="1">
        <v>0</v>
      </c>
      <c r="T46" t="b">
        <v>0</v>
      </c>
      <c r="DO46" t="b">
        <v>0</v>
      </c>
    </row>
    <row r="47" spans="1:119" x14ac:dyDescent="0.25">
      <c r="A47" t="str">
        <f>INDEX(DB_ALM_SYS_NAMES[],2,2)</f>
        <v>HPU_PUMPS</v>
      </c>
      <c r="B47">
        <v>41</v>
      </c>
      <c r="C47" t="s">
        <v>1207</v>
      </c>
      <c r="D47" t="s">
        <v>1102</v>
      </c>
      <c r="E47" t="s">
        <v>1207</v>
      </c>
      <c r="F47" t="s">
        <v>95</v>
      </c>
      <c r="G47" t="s">
        <v>95</v>
      </c>
      <c r="H47" t="s">
        <v>1088</v>
      </c>
      <c r="I47" t="s">
        <v>1089</v>
      </c>
      <c r="J47" t="s">
        <v>1090</v>
      </c>
      <c r="K47">
        <v>1</v>
      </c>
      <c r="L47">
        <v>1</v>
      </c>
      <c r="M47" t="s">
        <v>1047</v>
      </c>
      <c r="N47" t="s">
        <v>1047</v>
      </c>
      <c r="O47" s="1">
        <v>500</v>
      </c>
      <c r="P47" s="1" t="s">
        <v>1091</v>
      </c>
      <c r="Q47" s="1" t="s">
        <v>1098</v>
      </c>
      <c r="R47" s="1">
        <v>0</v>
      </c>
      <c r="S47" s="1">
        <v>0</v>
      </c>
      <c r="T47" t="b">
        <v>0</v>
      </c>
      <c r="DO47" t="b">
        <v>0</v>
      </c>
    </row>
    <row r="48" spans="1:119" x14ac:dyDescent="0.25">
      <c r="A48" t="str">
        <f>INDEX(DB_ALM_SYS_NAMES[],2,2)</f>
        <v>HPU_PUMPS</v>
      </c>
      <c r="B48">
        <v>42</v>
      </c>
      <c r="C48" t="s">
        <v>1208</v>
      </c>
      <c r="D48" t="s">
        <v>1102</v>
      </c>
      <c r="E48" t="s">
        <v>1208</v>
      </c>
      <c r="F48" t="s">
        <v>95</v>
      </c>
      <c r="G48" t="s">
        <v>95</v>
      </c>
      <c r="H48" t="s">
        <v>1088</v>
      </c>
      <c r="I48" t="s">
        <v>1089</v>
      </c>
      <c r="J48" t="s">
        <v>1090</v>
      </c>
      <c r="K48">
        <v>1</v>
      </c>
      <c r="L48">
        <v>1</v>
      </c>
      <c r="M48" t="s">
        <v>1047</v>
      </c>
      <c r="N48" t="s">
        <v>1047</v>
      </c>
      <c r="O48" s="1">
        <v>500</v>
      </c>
      <c r="P48" s="1" t="s">
        <v>1091</v>
      </c>
      <c r="Q48" s="1" t="s">
        <v>1098</v>
      </c>
      <c r="R48" s="1">
        <v>0</v>
      </c>
      <c r="S48" s="1">
        <v>0</v>
      </c>
      <c r="T48" t="b">
        <v>0</v>
      </c>
      <c r="DO48" t="b">
        <v>0</v>
      </c>
    </row>
    <row r="49" spans="1:119" x14ac:dyDescent="0.25">
      <c r="A49" t="str">
        <f>INDEX(DB_ALM_SYS_NAMES[],2,2)</f>
        <v>HPU_PUMPS</v>
      </c>
      <c r="B49">
        <v>43</v>
      </c>
      <c r="C49" t="s">
        <v>1209</v>
      </c>
      <c r="D49" t="s">
        <v>1102</v>
      </c>
      <c r="E49" t="s">
        <v>1209</v>
      </c>
      <c r="F49" t="s">
        <v>95</v>
      </c>
      <c r="G49" t="s">
        <v>95</v>
      </c>
      <c r="H49" t="s">
        <v>1088</v>
      </c>
      <c r="I49" t="s">
        <v>1089</v>
      </c>
      <c r="J49" t="s">
        <v>1090</v>
      </c>
      <c r="K49">
        <v>1</v>
      </c>
      <c r="L49">
        <v>1</v>
      </c>
      <c r="M49" t="s">
        <v>1047</v>
      </c>
      <c r="N49" t="s">
        <v>1047</v>
      </c>
      <c r="O49" s="1">
        <v>500</v>
      </c>
      <c r="P49" s="1" t="s">
        <v>1091</v>
      </c>
      <c r="Q49" s="1" t="s">
        <v>1098</v>
      </c>
      <c r="R49" s="1">
        <v>0</v>
      </c>
      <c r="S49" s="1">
        <v>0</v>
      </c>
      <c r="T49" t="b">
        <v>0</v>
      </c>
      <c r="DO49" t="b">
        <v>0</v>
      </c>
    </row>
    <row r="50" spans="1:119" x14ac:dyDescent="0.25">
      <c r="A50" t="str">
        <f>INDEX(DB_ALM_SYS_NAMES[],2,2)</f>
        <v>HPU_PUMPS</v>
      </c>
      <c r="B50">
        <v>44</v>
      </c>
      <c r="C50" t="s">
        <v>1210</v>
      </c>
      <c r="D50" t="s">
        <v>1102</v>
      </c>
      <c r="E50" t="s">
        <v>1211</v>
      </c>
      <c r="F50" t="s">
        <v>95</v>
      </c>
      <c r="G50" t="s">
        <v>95</v>
      </c>
      <c r="H50" t="s">
        <v>1088</v>
      </c>
      <c r="I50" t="s">
        <v>1089</v>
      </c>
      <c r="J50" t="s">
        <v>1090</v>
      </c>
      <c r="K50">
        <v>1</v>
      </c>
      <c r="L50">
        <v>1</v>
      </c>
      <c r="M50" t="s">
        <v>1047</v>
      </c>
      <c r="N50" t="s">
        <v>1047</v>
      </c>
      <c r="O50" s="1">
        <v>500</v>
      </c>
      <c r="P50" s="1" t="s">
        <v>1091</v>
      </c>
      <c r="Q50" s="1" t="s">
        <v>1098</v>
      </c>
      <c r="R50" s="1">
        <v>0</v>
      </c>
      <c r="S50" s="1">
        <v>0</v>
      </c>
      <c r="T50" t="b">
        <v>0</v>
      </c>
      <c r="DO50" t="b">
        <v>0</v>
      </c>
    </row>
    <row r="51" spans="1:119" x14ac:dyDescent="0.25">
      <c r="A51" t="str">
        <f>INDEX(DB_ALM_SYS_NAMES[],2,2)</f>
        <v>HPU_PUMPS</v>
      </c>
      <c r="B51">
        <v>45</v>
      </c>
      <c r="C51" t="s">
        <v>1212</v>
      </c>
      <c r="D51" t="s">
        <v>1102</v>
      </c>
      <c r="E51" t="s">
        <v>1213</v>
      </c>
      <c r="F51" t="s">
        <v>95</v>
      </c>
      <c r="G51" t="s">
        <v>95</v>
      </c>
      <c r="H51" t="s">
        <v>1088</v>
      </c>
      <c r="I51" t="s">
        <v>1089</v>
      </c>
      <c r="J51" t="s">
        <v>1090</v>
      </c>
      <c r="K51">
        <v>1</v>
      </c>
      <c r="L51">
        <v>1</v>
      </c>
      <c r="M51" t="s">
        <v>1047</v>
      </c>
      <c r="N51" t="s">
        <v>1047</v>
      </c>
      <c r="O51" s="1">
        <v>500</v>
      </c>
      <c r="P51" s="1" t="s">
        <v>1091</v>
      </c>
      <c r="Q51" s="1" t="s">
        <v>1098</v>
      </c>
      <c r="R51" s="1">
        <v>0</v>
      </c>
      <c r="S51" s="1">
        <v>0</v>
      </c>
      <c r="T51" t="b">
        <v>0</v>
      </c>
      <c r="DO51" t="b">
        <v>0</v>
      </c>
    </row>
    <row r="52" spans="1:119" x14ac:dyDescent="0.25">
      <c r="A52" t="str">
        <f>INDEX(DB_ALM_SYS_NAMES[],2,2)</f>
        <v>HPU_PUMPS</v>
      </c>
      <c r="B52">
        <v>46</v>
      </c>
      <c r="C52" t="s">
        <v>1214</v>
      </c>
      <c r="D52" t="s">
        <v>1102</v>
      </c>
      <c r="E52" t="s">
        <v>1215</v>
      </c>
      <c r="F52" t="s">
        <v>95</v>
      </c>
      <c r="G52" t="s">
        <v>95</v>
      </c>
      <c r="H52" t="s">
        <v>1088</v>
      </c>
      <c r="I52" t="s">
        <v>1089</v>
      </c>
      <c r="J52" t="s">
        <v>1090</v>
      </c>
      <c r="K52">
        <v>1</v>
      </c>
      <c r="L52">
        <v>1</v>
      </c>
      <c r="M52" t="s">
        <v>1047</v>
      </c>
      <c r="N52" t="s">
        <v>1047</v>
      </c>
      <c r="O52" s="1">
        <v>500</v>
      </c>
      <c r="P52" s="1" t="s">
        <v>1091</v>
      </c>
      <c r="Q52" s="1" t="s">
        <v>1098</v>
      </c>
      <c r="R52" s="1">
        <v>0</v>
      </c>
      <c r="S52" s="1">
        <v>0</v>
      </c>
      <c r="T52" t="b">
        <v>0</v>
      </c>
      <c r="DO52" t="b">
        <v>0</v>
      </c>
    </row>
    <row r="53" spans="1:119" x14ac:dyDescent="0.25">
      <c r="A53" t="str">
        <f>INDEX(DB_ALM_SYS_NAMES[],2,2)</f>
        <v>HPU_PUMPS</v>
      </c>
      <c r="B53">
        <v>47</v>
      </c>
      <c r="C53" t="s">
        <v>1216</v>
      </c>
      <c r="D53" t="s">
        <v>1102</v>
      </c>
      <c r="E53" t="s">
        <v>1216</v>
      </c>
      <c r="F53" t="s">
        <v>95</v>
      </c>
      <c r="G53" t="s">
        <v>95</v>
      </c>
      <c r="H53" t="s">
        <v>1088</v>
      </c>
      <c r="I53" t="s">
        <v>1089</v>
      </c>
      <c r="J53" t="s">
        <v>1090</v>
      </c>
      <c r="K53">
        <v>1</v>
      </c>
      <c r="L53">
        <v>1</v>
      </c>
      <c r="M53" t="s">
        <v>1047</v>
      </c>
      <c r="N53" t="s">
        <v>1047</v>
      </c>
      <c r="O53" s="1">
        <v>500</v>
      </c>
      <c r="P53" s="1" t="s">
        <v>1091</v>
      </c>
      <c r="Q53" s="1" t="s">
        <v>1098</v>
      </c>
      <c r="R53" s="1">
        <v>0</v>
      </c>
      <c r="S53" s="1">
        <v>0</v>
      </c>
      <c r="T53" t="b">
        <v>0</v>
      </c>
      <c r="DO53" t="b">
        <v>0</v>
      </c>
    </row>
    <row r="54" spans="1:119" x14ac:dyDescent="0.25">
      <c r="A54" t="str">
        <f>INDEX(DB_ALM_SYS_NAMES[],2,2)</f>
        <v>HPU_PUMPS</v>
      </c>
      <c r="B54">
        <v>48</v>
      </c>
      <c r="C54" t="s">
        <v>1217</v>
      </c>
      <c r="D54" t="s">
        <v>1102</v>
      </c>
      <c r="E54" t="s">
        <v>1217</v>
      </c>
      <c r="F54" t="s">
        <v>95</v>
      </c>
      <c r="G54" t="s">
        <v>95</v>
      </c>
      <c r="H54" t="s">
        <v>1088</v>
      </c>
      <c r="I54" t="s">
        <v>1089</v>
      </c>
      <c r="J54" t="s">
        <v>1090</v>
      </c>
      <c r="K54">
        <v>1</v>
      </c>
      <c r="L54">
        <v>1</v>
      </c>
      <c r="M54" t="s">
        <v>1047</v>
      </c>
      <c r="N54" t="s">
        <v>1047</v>
      </c>
      <c r="O54" s="1">
        <v>500</v>
      </c>
      <c r="P54" s="1" t="s">
        <v>1091</v>
      </c>
      <c r="Q54" s="1" t="s">
        <v>1098</v>
      </c>
      <c r="R54" s="1">
        <v>0</v>
      </c>
      <c r="S54" s="1">
        <v>0</v>
      </c>
      <c r="T54" t="b">
        <v>0</v>
      </c>
      <c r="DO54" t="b">
        <v>0</v>
      </c>
    </row>
    <row r="55" spans="1:119" x14ac:dyDescent="0.25">
      <c r="A55" t="str">
        <f>INDEX(DB_ALM_SYS_NAMES[],2,2)</f>
        <v>HPU_PUMPS</v>
      </c>
      <c r="B55">
        <v>49</v>
      </c>
      <c r="C55" t="s">
        <v>1218</v>
      </c>
      <c r="D55" t="s">
        <v>1102</v>
      </c>
      <c r="E55" t="s">
        <v>1218</v>
      </c>
      <c r="F55" t="s">
        <v>95</v>
      </c>
      <c r="G55" t="s">
        <v>95</v>
      </c>
      <c r="H55" t="s">
        <v>1088</v>
      </c>
      <c r="I55" t="s">
        <v>1089</v>
      </c>
      <c r="J55" t="s">
        <v>1090</v>
      </c>
      <c r="K55">
        <v>1</v>
      </c>
      <c r="L55">
        <v>1</v>
      </c>
      <c r="M55" t="s">
        <v>1047</v>
      </c>
      <c r="N55" t="s">
        <v>1047</v>
      </c>
      <c r="O55" s="1">
        <v>500</v>
      </c>
      <c r="P55" s="1" t="s">
        <v>1091</v>
      </c>
      <c r="Q55" s="1" t="s">
        <v>1098</v>
      </c>
      <c r="R55" s="1">
        <v>0</v>
      </c>
      <c r="S55" s="1">
        <v>0</v>
      </c>
      <c r="T55" t="b">
        <v>0</v>
      </c>
      <c r="DO55" t="b">
        <v>0</v>
      </c>
    </row>
    <row r="56" spans="1:119" x14ac:dyDescent="0.25">
      <c r="A56" t="str">
        <f>INDEX(DB_ALM_SYS_NAMES[],2,2)</f>
        <v>HPU_PUMPS</v>
      </c>
      <c r="B56">
        <v>50</v>
      </c>
      <c r="C56" t="s">
        <v>1219</v>
      </c>
      <c r="D56" t="s">
        <v>1102</v>
      </c>
      <c r="E56" t="s">
        <v>1220</v>
      </c>
      <c r="F56" t="s">
        <v>95</v>
      </c>
      <c r="G56" t="s">
        <v>95</v>
      </c>
      <c r="H56" t="s">
        <v>1088</v>
      </c>
      <c r="I56" t="s">
        <v>1089</v>
      </c>
      <c r="J56" t="s">
        <v>1090</v>
      </c>
      <c r="K56">
        <v>1</v>
      </c>
      <c r="L56">
        <v>1</v>
      </c>
      <c r="M56" t="s">
        <v>1047</v>
      </c>
      <c r="N56" t="s">
        <v>1047</v>
      </c>
      <c r="O56" s="1">
        <v>500</v>
      </c>
      <c r="P56" s="1" t="s">
        <v>1091</v>
      </c>
      <c r="Q56" s="1" t="s">
        <v>1098</v>
      </c>
      <c r="R56" s="1">
        <v>0</v>
      </c>
      <c r="S56" s="1">
        <v>0</v>
      </c>
      <c r="T56" t="b">
        <v>0</v>
      </c>
      <c r="DO56" t="b">
        <v>0</v>
      </c>
    </row>
    <row r="57" spans="1:119" x14ac:dyDescent="0.25">
      <c r="A57" t="str">
        <f>INDEX(DB_ALM_SYS_NAMES[],2,2)</f>
        <v>HPU_PUMPS</v>
      </c>
      <c r="B57">
        <v>51</v>
      </c>
      <c r="C57" t="s">
        <v>1221</v>
      </c>
      <c r="D57" t="s">
        <v>1102</v>
      </c>
      <c r="E57" t="s">
        <v>1222</v>
      </c>
      <c r="F57" t="s">
        <v>95</v>
      </c>
      <c r="G57" t="s">
        <v>95</v>
      </c>
      <c r="H57" t="s">
        <v>1088</v>
      </c>
      <c r="I57" t="s">
        <v>1089</v>
      </c>
      <c r="J57" t="s">
        <v>1090</v>
      </c>
      <c r="K57">
        <v>1</v>
      </c>
      <c r="L57">
        <v>1</v>
      </c>
      <c r="M57" t="s">
        <v>1047</v>
      </c>
      <c r="N57" t="s">
        <v>1047</v>
      </c>
      <c r="O57" s="1">
        <v>500</v>
      </c>
      <c r="P57" s="1" t="s">
        <v>1091</v>
      </c>
      <c r="Q57" s="1" t="s">
        <v>1098</v>
      </c>
      <c r="R57" s="1">
        <v>0</v>
      </c>
      <c r="S57" s="1">
        <v>0</v>
      </c>
      <c r="T57" t="b">
        <v>0</v>
      </c>
      <c r="DO57" t="b">
        <v>0</v>
      </c>
    </row>
    <row r="58" spans="1:119" x14ac:dyDescent="0.25">
      <c r="A58" t="str">
        <f>INDEX(DB_ALM_SYS_NAMES[],2,2)</f>
        <v>HPU_PUMPS</v>
      </c>
      <c r="B58">
        <v>52</v>
      </c>
      <c r="C58" t="s">
        <v>1223</v>
      </c>
      <c r="D58" t="s">
        <v>1102</v>
      </c>
      <c r="E58" t="s">
        <v>1224</v>
      </c>
      <c r="F58" t="s">
        <v>95</v>
      </c>
      <c r="G58" t="s">
        <v>95</v>
      </c>
      <c r="H58" t="s">
        <v>1088</v>
      </c>
      <c r="I58" t="s">
        <v>1089</v>
      </c>
      <c r="J58" t="s">
        <v>1090</v>
      </c>
      <c r="K58">
        <v>1</v>
      </c>
      <c r="L58">
        <v>1</v>
      </c>
      <c r="M58" t="s">
        <v>1047</v>
      </c>
      <c r="N58" t="s">
        <v>1047</v>
      </c>
      <c r="O58" s="1">
        <v>500</v>
      </c>
      <c r="P58" s="1" t="s">
        <v>1091</v>
      </c>
      <c r="Q58" s="1" t="s">
        <v>1098</v>
      </c>
      <c r="R58" s="1">
        <v>0</v>
      </c>
      <c r="S58" s="1">
        <v>0</v>
      </c>
      <c r="T58" t="b">
        <v>0</v>
      </c>
      <c r="DO58" t="b">
        <v>0</v>
      </c>
    </row>
    <row r="59" spans="1:119" x14ac:dyDescent="0.25">
      <c r="A59" t="str">
        <f>INDEX(DB_ALM_SYS_NAMES[],2,2)</f>
        <v>HPU_PUMPS</v>
      </c>
      <c r="B59">
        <v>53</v>
      </c>
      <c r="C59" t="s">
        <v>1225</v>
      </c>
      <c r="D59" t="s">
        <v>1102</v>
      </c>
      <c r="E59" t="s">
        <v>1225</v>
      </c>
      <c r="F59" t="s">
        <v>95</v>
      </c>
      <c r="G59" t="s">
        <v>95</v>
      </c>
      <c r="H59" t="s">
        <v>1088</v>
      </c>
      <c r="I59" t="s">
        <v>1089</v>
      </c>
      <c r="J59" t="s">
        <v>1090</v>
      </c>
      <c r="K59">
        <v>1</v>
      </c>
      <c r="L59">
        <v>1</v>
      </c>
      <c r="M59" t="s">
        <v>1047</v>
      </c>
      <c r="N59" t="s">
        <v>1047</v>
      </c>
      <c r="O59" s="1">
        <v>500</v>
      </c>
      <c r="P59" s="1" t="s">
        <v>1091</v>
      </c>
      <c r="Q59" s="1" t="s">
        <v>1098</v>
      </c>
      <c r="R59" s="1">
        <v>0</v>
      </c>
      <c r="S59" s="1">
        <v>0</v>
      </c>
      <c r="T59" t="b">
        <v>0</v>
      </c>
      <c r="DO59" t="b">
        <v>0</v>
      </c>
    </row>
    <row r="60" spans="1:119" x14ac:dyDescent="0.25">
      <c r="A60" t="str">
        <f>INDEX(DB_ALM_SYS_NAMES[],2,2)</f>
        <v>HPU_PUMPS</v>
      </c>
      <c r="B60">
        <v>54</v>
      </c>
      <c r="C60" t="s">
        <v>1226</v>
      </c>
      <c r="D60" t="s">
        <v>1102</v>
      </c>
      <c r="E60" t="s">
        <v>1226</v>
      </c>
      <c r="F60" t="s">
        <v>95</v>
      </c>
      <c r="G60" t="s">
        <v>95</v>
      </c>
      <c r="H60" t="s">
        <v>1088</v>
      </c>
      <c r="I60" t="s">
        <v>1089</v>
      </c>
      <c r="J60" t="s">
        <v>1090</v>
      </c>
      <c r="K60">
        <v>1</v>
      </c>
      <c r="L60">
        <v>1</v>
      </c>
      <c r="M60" t="s">
        <v>1047</v>
      </c>
      <c r="N60" t="s">
        <v>1047</v>
      </c>
      <c r="O60" s="1">
        <v>500</v>
      </c>
      <c r="P60" s="1" t="s">
        <v>1091</v>
      </c>
      <c r="Q60" s="1" t="s">
        <v>1098</v>
      </c>
      <c r="R60" s="1">
        <v>0</v>
      </c>
      <c r="S60" s="1">
        <v>0</v>
      </c>
      <c r="T60" t="b">
        <v>0</v>
      </c>
      <c r="DO60" t="b">
        <v>0</v>
      </c>
    </row>
    <row r="61" spans="1:119" x14ac:dyDescent="0.25">
      <c r="A61" t="str">
        <f>INDEX(DB_ALM_SYS_NAMES[],2,2)</f>
        <v>HPU_PUMPS</v>
      </c>
      <c r="B61">
        <v>55</v>
      </c>
      <c r="C61" t="s">
        <v>1227</v>
      </c>
      <c r="D61" t="s">
        <v>1102</v>
      </c>
      <c r="E61" t="s">
        <v>1227</v>
      </c>
      <c r="F61" t="s">
        <v>95</v>
      </c>
      <c r="G61" t="s">
        <v>95</v>
      </c>
      <c r="H61" t="s">
        <v>1088</v>
      </c>
      <c r="I61" t="s">
        <v>1089</v>
      </c>
      <c r="J61" t="s">
        <v>1090</v>
      </c>
      <c r="K61">
        <v>1</v>
      </c>
      <c r="L61">
        <v>1</v>
      </c>
      <c r="M61" t="s">
        <v>1047</v>
      </c>
      <c r="N61" t="s">
        <v>1047</v>
      </c>
      <c r="O61" s="1">
        <v>500</v>
      </c>
      <c r="P61" s="1" t="s">
        <v>1091</v>
      </c>
      <c r="Q61" s="1" t="s">
        <v>1098</v>
      </c>
      <c r="R61" s="1">
        <v>0</v>
      </c>
      <c r="S61" s="1">
        <v>0</v>
      </c>
      <c r="T61" t="b">
        <v>0</v>
      </c>
      <c r="DO61" t="b">
        <v>0</v>
      </c>
    </row>
    <row r="62" spans="1:119" x14ac:dyDescent="0.25">
      <c r="A62" t="str">
        <f>INDEX(DB_ALM_SYS_NAMES[],2,2)</f>
        <v>HPU_PUMPS</v>
      </c>
      <c r="B62">
        <v>56</v>
      </c>
      <c r="C62" t="s">
        <v>1228</v>
      </c>
      <c r="D62" s="37" t="s">
        <v>5504</v>
      </c>
      <c r="E62" t="s">
        <v>1229</v>
      </c>
      <c r="F62" t="s">
        <v>5220</v>
      </c>
      <c r="G62" t="s">
        <v>5731</v>
      </c>
      <c r="H62" t="s">
        <v>1143</v>
      </c>
      <c r="I62" t="s">
        <v>1096</v>
      </c>
      <c r="J62" t="s">
        <v>1144</v>
      </c>
      <c r="K62" t="s">
        <v>1051</v>
      </c>
      <c r="L62">
        <v>1</v>
      </c>
      <c r="M62" t="s">
        <v>1054</v>
      </c>
      <c r="N62" t="s">
        <v>1047</v>
      </c>
      <c r="O62" s="1">
        <v>500</v>
      </c>
      <c r="P62" s="1" t="s">
        <v>1091</v>
      </c>
      <c r="Q62" s="1" t="s">
        <v>1098</v>
      </c>
      <c r="R62" s="1">
        <v>0</v>
      </c>
      <c r="S62" s="1">
        <v>0</v>
      </c>
      <c r="T62" t="b">
        <v>1</v>
      </c>
      <c r="DO62" t="b">
        <v>0</v>
      </c>
    </row>
    <row r="63" spans="1:119" x14ac:dyDescent="0.25">
      <c r="A63" t="str">
        <f>INDEX(DB_ALM_SYS_NAMES[],2,2)</f>
        <v>HPU_PUMPS</v>
      </c>
      <c r="B63">
        <v>57</v>
      </c>
      <c r="C63" t="s">
        <v>1230</v>
      </c>
      <c r="D63" t="s">
        <v>1102</v>
      </c>
      <c r="E63" t="s">
        <v>1230</v>
      </c>
      <c r="F63" t="s">
        <v>95</v>
      </c>
      <c r="G63" t="s">
        <v>95</v>
      </c>
      <c r="H63" t="s">
        <v>1088</v>
      </c>
      <c r="I63" t="s">
        <v>1089</v>
      </c>
      <c r="J63" t="s">
        <v>1090</v>
      </c>
      <c r="K63">
        <v>1</v>
      </c>
      <c r="L63">
        <v>1</v>
      </c>
      <c r="M63" t="s">
        <v>1047</v>
      </c>
      <c r="N63" t="s">
        <v>1047</v>
      </c>
      <c r="O63" s="1">
        <v>500</v>
      </c>
      <c r="P63" s="1" t="s">
        <v>1091</v>
      </c>
      <c r="Q63" s="1" t="s">
        <v>1098</v>
      </c>
      <c r="R63" s="1">
        <v>0</v>
      </c>
      <c r="S63" s="1">
        <v>0</v>
      </c>
      <c r="T63" t="b">
        <v>0</v>
      </c>
      <c r="DO63" t="b">
        <v>0</v>
      </c>
    </row>
    <row r="64" spans="1:119" x14ac:dyDescent="0.25">
      <c r="A64" t="str">
        <f>INDEX(DB_ALM_SYS_NAMES[],2,2)</f>
        <v>HPU_PUMPS</v>
      </c>
      <c r="B64">
        <v>58</v>
      </c>
      <c r="C64" t="s">
        <v>1231</v>
      </c>
      <c r="D64" t="s">
        <v>1102</v>
      </c>
      <c r="E64" t="s">
        <v>1231</v>
      </c>
      <c r="F64" t="s">
        <v>95</v>
      </c>
      <c r="G64" t="s">
        <v>95</v>
      </c>
      <c r="H64" t="s">
        <v>1088</v>
      </c>
      <c r="I64" t="s">
        <v>1089</v>
      </c>
      <c r="J64" t="s">
        <v>1090</v>
      </c>
      <c r="K64">
        <v>1</v>
      </c>
      <c r="L64">
        <v>1</v>
      </c>
      <c r="M64" t="s">
        <v>1047</v>
      </c>
      <c r="N64" t="s">
        <v>1047</v>
      </c>
      <c r="O64" s="1">
        <v>500</v>
      </c>
      <c r="P64" s="1" t="s">
        <v>1091</v>
      </c>
      <c r="Q64" s="1" t="s">
        <v>1098</v>
      </c>
      <c r="R64" s="1">
        <v>0</v>
      </c>
      <c r="S64" s="1">
        <v>0</v>
      </c>
      <c r="T64" t="b">
        <v>0</v>
      </c>
      <c r="DO64" t="b">
        <v>0</v>
      </c>
    </row>
    <row r="65" spans="1:119" x14ac:dyDescent="0.25">
      <c r="A65" t="str">
        <f>INDEX(DB_ALM_SYS_NAMES[],2,2)</f>
        <v>HPU_PUMPS</v>
      </c>
      <c r="B65">
        <v>59</v>
      </c>
      <c r="C65" t="s">
        <v>1232</v>
      </c>
      <c r="D65" t="s">
        <v>1102</v>
      </c>
      <c r="E65" t="s">
        <v>1232</v>
      </c>
      <c r="F65" t="s">
        <v>95</v>
      </c>
      <c r="G65" t="s">
        <v>95</v>
      </c>
      <c r="H65" t="s">
        <v>1088</v>
      </c>
      <c r="I65" t="s">
        <v>1089</v>
      </c>
      <c r="J65" t="s">
        <v>1090</v>
      </c>
      <c r="K65">
        <v>1</v>
      </c>
      <c r="L65">
        <v>1</v>
      </c>
      <c r="M65" t="s">
        <v>1047</v>
      </c>
      <c r="N65" t="s">
        <v>1047</v>
      </c>
      <c r="O65" s="1">
        <v>500</v>
      </c>
      <c r="P65" s="1" t="s">
        <v>1091</v>
      </c>
      <c r="Q65" s="1" t="s">
        <v>1098</v>
      </c>
      <c r="R65" s="1">
        <v>0</v>
      </c>
      <c r="S65" s="1">
        <v>0</v>
      </c>
      <c r="T65" t="b">
        <v>0</v>
      </c>
      <c r="DO65" t="b">
        <v>0</v>
      </c>
    </row>
    <row r="66" spans="1:119" x14ac:dyDescent="0.25">
      <c r="A66" t="str">
        <f>INDEX(DB_ALM_SYS_NAMES[],2,2)</f>
        <v>HPU_PUMPS</v>
      </c>
      <c r="B66">
        <v>60</v>
      </c>
      <c r="C66" t="s">
        <v>1233</v>
      </c>
      <c r="D66" t="s">
        <v>1102</v>
      </c>
      <c r="E66" t="s">
        <v>1233</v>
      </c>
      <c r="F66" t="s">
        <v>95</v>
      </c>
      <c r="G66" t="s">
        <v>95</v>
      </c>
      <c r="H66" t="s">
        <v>1088</v>
      </c>
      <c r="I66" t="s">
        <v>1089</v>
      </c>
      <c r="J66" t="s">
        <v>1090</v>
      </c>
      <c r="K66">
        <v>1</v>
      </c>
      <c r="L66">
        <v>1</v>
      </c>
      <c r="M66" t="s">
        <v>1047</v>
      </c>
      <c r="N66" t="s">
        <v>1047</v>
      </c>
      <c r="O66" s="1">
        <v>500</v>
      </c>
      <c r="P66" s="1" t="s">
        <v>1091</v>
      </c>
      <c r="Q66" s="1" t="s">
        <v>1098</v>
      </c>
      <c r="R66" s="1">
        <v>0</v>
      </c>
      <c r="S66" s="1">
        <v>0</v>
      </c>
      <c r="T66" t="b">
        <v>0</v>
      </c>
      <c r="DO66" t="b">
        <v>0</v>
      </c>
    </row>
    <row r="67" spans="1:119" x14ac:dyDescent="0.25">
      <c r="A67" t="str">
        <f>INDEX(DB_ALM_SYS_NAMES[],2,2)</f>
        <v>HPU_PUMPS</v>
      </c>
      <c r="B67">
        <v>61</v>
      </c>
      <c r="C67" t="s">
        <v>1234</v>
      </c>
      <c r="D67" t="s">
        <v>1102</v>
      </c>
      <c r="E67" t="s">
        <v>1234</v>
      </c>
      <c r="F67" t="s">
        <v>95</v>
      </c>
      <c r="G67" t="s">
        <v>95</v>
      </c>
      <c r="H67" t="s">
        <v>1088</v>
      </c>
      <c r="I67" t="s">
        <v>1089</v>
      </c>
      <c r="J67" t="s">
        <v>1090</v>
      </c>
      <c r="K67">
        <v>1</v>
      </c>
      <c r="L67">
        <v>1</v>
      </c>
      <c r="M67" t="s">
        <v>1047</v>
      </c>
      <c r="N67" t="s">
        <v>1047</v>
      </c>
      <c r="O67" s="1">
        <v>500</v>
      </c>
      <c r="P67" s="1" t="s">
        <v>1091</v>
      </c>
      <c r="Q67" s="1" t="s">
        <v>1098</v>
      </c>
      <c r="R67" s="1">
        <v>0</v>
      </c>
      <c r="S67" s="1">
        <v>0</v>
      </c>
      <c r="T67" t="b">
        <v>0</v>
      </c>
      <c r="DO67" t="b">
        <v>0</v>
      </c>
    </row>
    <row r="68" spans="1:119" x14ac:dyDescent="0.25">
      <c r="A68" t="str">
        <f>INDEX(DB_ALM_SYS_NAMES[],2,2)</f>
        <v>HPU_PUMPS</v>
      </c>
      <c r="B68">
        <v>62</v>
      </c>
      <c r="C68" t="s">
        <v>595</v>
      </c>
      <c r="D68" t="s">
        <v>1102</v>
      </c>
      <c r="E68" t="s">
        <v>595</v>
      </c>
      <c r="F68" t="s">
        <v>95</v>
      </c>
      <c r="G68" t="s">
        <v>95</v>
      </c>
      <c r="H68" t="s">
        <v>1088</v>
      </c>
      <c r="I68" t="s">
        <v>1089</v>
      </c>
      <c r="J68" t="s">
        <v>1090</v>
      </c>
      <c r="K68">
        <v>1</v>
      </c>
      <c r="L68">
        <v>1</v>
      </c>
      <c r="M68" t="s">
        <v>1047</v>
      </c>
      <c r="N68" t="s">
        <v>1047</v>
      </c>
      <c r="O68" s="1">
        <v>500</v>
      </c>
      <c r="P68" s="1" t="s">
        <v>1091</v>
      </c>
      <c r="Q68" s="1" t="s">
        <v>1098</v>
      </c>
      <c r="R68" s="1">
        <v>0</v>
      </c>
      <c r="S68" s="1">
        <v>0</v>
      </c>
      <c r="T68" t="b">
        <v>0</v>
      </c>
      <c r="DO68" t="b">
        <v>0</v>
      </c>
    </row>
    <row r="69" spans="1:119" x14ac:dyDescent="0.25">
      <c r="A69" t="str">
        <f>INDEX(DB_ALM_SYS_NAMES[],2,2)</f>
        <v>HPU_PUMPS</v>
      </c>
      <c r="B69">
        <v>63</v>
      </c>
      <c r="C69" t="s">
        <v>596</v>
      </c>
      <c r="D69" t="s">
        <v>1102</v>
      </c>
      <c r="E69" t="s">
        <v>596</v>
      </c>
      <c r="F69" t="s">
        <v>95</v>
      </c>
      <c r="G69" t="s">
        <v>95</v>
      </c>
      <c r="H69" t="s">
        <v>1088</v>
      </c>
      <c r="I69" t="s">
        <v>1089</v>
      </c>
      <c r="J69" t="s">
        <v>1090</v>
      </c>
      <c r="K69">
        <v>1</v>
      </c>
      <c r="L69">
        <v>1</v>
      </c>
      <c r="M69" t="s">
        <v>1047</v>
      </c>
      <c r="N69" t="s">
        <v>1047</v>
      </c>
      <c r="O69" s="1">
        <v>500</v>
      </c>
      <c r="P69" s="1" t="s">
        <v>1091</v>
      </c>
      <c r="Q69" s="1" t="s">
        <v>1098</v>
      </c>
      <c r="R69" s="1">
        <v>0</v>
      </c>
      <c r="S69" s="1">
        <v>0</v>
      </c>
      <c r="T69" t="b">
        <v>0</v>
      </c>
      <c r="DO69" t="b">
        <v>0</v>
      </c>
    </row>
    <row r="70" spans="1:119" x14ac:dyDescent="0.25">
      <c r="A70" t="str">
        <f>INDEX(DB_ALM_SYS_NAMES[],3,2)</f>
        <v>HPU</v>
      </c>
      <c r="B70">
        <v>64</v>
      </c>
      <c r="C70" t="s">
        <v>1235</v>
      </c>
      <c r="D70" s="10" t="s">
        <v>690</v>
      </c>
      <c r="E70" t="s">
        <v>5526</v>
      </c>
      <c r="F70" t="s">
        <v>95</v>
      </c>
      <c r="G70" t="s">
        <v>95</v>
      </c>
      <c r="H70" t="s">
        <v>1143</v>
      </c>
      <c r="I70" t="s">
        <v>1096</v>
      </c>
      <c r="J70" t="s">
        <v>1236</v>
      </c>
      <c r="K70">
        <v>1</v>
      </c>
      <c r="L70">
        <v>1</v>
      </c>
      <c r="M70" t="s">
        <v>1048</v>
      </c>
      <c r="N70" t="s">
        <v>1047</v>
      </c>
      <c r="O70" s="1">
        <v>500</v>
      </c>
      <c r="P70" s="1" t="s">
        <v>1091</v>
      </c>
      <c r="Q70" s="1" t="s">
        <v>1098</v>
      </c>
      <c r="R70" s="1">
        <v>0</v>
      </c>
      <c r="S70" s="1">
        <v>0</v>
      </c>
      <c r="T70" t="b">
        <v>0</v>
      </c>
      <c r="DO70" t="b">
        <v>1</v>
      </c>
    </row>
    <row r="71" spans="1:119" x14ac:dyDescent="0.25">
      <c r="A71" t="str">
        <f>INDEX(DB_ALM_SYS_NAMES[],3,2)</f>
        <v>HPU</v>
      </c>
      <c r="B71">
        <v>65</v>
      </c>
      <c r="C71" t="s">
        <v>1237</v>
      </c>
      <c r="D71" s="10" t="s">
        <v>690</v>
      </c>
      <c r="E71" t="s">
        <v>5527</v>
      </c>
      <c r="F71" t="s">
        <v>95</v>
      </c>
      <c r="G71" t="s">
        <v>95</v>
      </c>
      <c r="H71" t="s">
        <v>1143</v>
      </c>
      <c r="I71" t="s">
        <v>1096</v>
      </c>
      <c r="J71" t="s">
        <v>1236</v>
      </c>
      <c r="K71">
        <v>1</v>
      </c>
      <c r="L71">
        <v>1</v>
      </c>
      <c r="M71" t="s">
        <v>1048</v>
      </c>
      <c r="N71" t="s">
        <v>1047</v>
      </c>
      <c r="O71" s="1">
        <v>500</v>
      </c>
      <c r="P71" s="1" t="s">
        <v>1091</v>
      </c>
      <c r="Q71" s="1" t="s">
        <v>1098</v>
      </c>
      <c r="R71" s="1">
        <v>0</v>
      </c>
      <c r="S71" s="1">
        <v>0</v>
      </c>
      <c r="T71" t="b">
        <v>0</v>
      </c>
      <c r="DO71" t="b">
        <v>1</v>
      </c>
    </row>
    <row r="72" spans="1:119" x14ac:dyDescent="0.25">
      <c r="A72" t="str">
        <f>INDEX(DB_ALM_SYS_NAMES[],3,2)</f>
        <v>HPU</v>
      </c>
      <c r="B72">
        <v>66</v>
      </c>
      <c r="C72" t="s">
        <v>1238</v>
      </c>
      <c r="D72" t="s">
        <v>1102</v>
      </c>
      <c r="E72" t="s">
        <v>1239</v>
      </c>
      <c r="F72" t="s">
        <v>95</v>
      </c>
      <c r="G72" t="s">
        <v>95</v>
      </c>
      <c r="H72" t="s">
        <v>1088</v>
      </c>
      <c r="I72" t="s">
        <v>1089</v>
      </c>
      <c r="J72" t="s">
        <v>1090</v>
      </c>
      <c r="K72">
        <v>1</v>
      </c>
      <c r="L72">
        <v>1</v>
      </c>
      <c r="M72" t="s">
        <v>1047</v>
      </c>
      <c r="N72" t="s">
        <v>1047</v>
      </c>
      <c r="O72" s="1">
        <v>500</v>
      </c>
      <c r="P72" s="1" t="s">
        <v>1091</v>
      </c>
      <c r="Q72" s="1" t="s">
        <v>1098</v>
      </c>
      <c r="R72" s="1">
        <v>0</v>
      </c>
      <c r="S72" s="1">
        <v>0</v>
      </c>
      <c r="T72" t="b">
        <v>0</v>
      </c>
      <c r="DO72" t="b">
        <v>0</v>
      </c>
    </row>
    <row r="73" spans="1:119" x14ac:dyDescent="0.25">
      <c r="A73" t="str">
        <f>INDEX(DB_ALM_SYS_NAMES[],3,2)</f>
        <v>HPU</v>
      </c>
      <c r="B73">
        <v>67</v>
      </c>
      <c r="C73" t="s">
        <v>1240</v>
      </c>
      <c r="D73" t="s">
        <v>1102</v>
      </c>
      <c r="E73" t="s">
        <v>1241</v>
      </c>
      <c r="F73" t="s">
        <v>95</v>
      </c>
      <c r="G73" t="s">
        <v>95</v>
      </c>
      <c r="H73" t="s">
        <v>1088</v>
      </c>
      <c r="I73" t="s">
        <v>1089</v>
      </c>
      <c r="J73" t="s">
        <v>1090</v>
      </c>
      <c r="K73">
        <v>1</v>
      </c>
      <c r="L73">
        <v>1</v>
      </c>
      <c r="M73" t="s">
        <v>1047</v>
      </c>
      <c r="N73" t="s">
        <v>1047</v>
      </c>
      <c r="O73" s="1">
        <v>500</v>
      </c>
      <c r="P73" s="1" t="s">
        <v>1091</v>
      </c>
      <c r="Q73" s="1" t="s">
        <v>1098</v>
      </c>
      <c r="R73" s="1">
        <v>0</v>
      </c>
      <c r="S73" s="1">
        <v>0</v>
      </c>
      <c r="T73" t="b">
        <v>0</v>
      </c>
      <c r="DO73" t="b">
        <v>0</v>
      </c>
    </row>
    <row r="74" spans="1:119" x14ac:dyDescent="0.25">
      <c r="A74" t="str">
        <f>INDEX(DB_ALM_SYS_NAMES[],3,2)</f>
        <v>HPU</v>
      </c>
      <c r="B74">
        <v>68</v>
      </c>
      <c r="C74" t="s">
        <v>1242</v>
      </c>
      <c r="D74" s="37" t="s">
        <v>4901</v>
      </c>
      <c r="E74" t="s">
        <v>5528</v>
      </c>
      <c r="F74" t="s">
        <v>5219</v>
      </c>
      <c r="G74" t="s">
        <v>5732</v>
      </c>
      <c r="H74" t="s">
        <v>1143</v>
      </c>
      <c r="I74" t="s">
        <v>1096</v>
      </c>
      <c r="J74" t="s">
        <v>1097</v>
      </c>
      <c r="K74">
        <v>1</v>
      </c>
      <c r="L74">
        <v>1</v>
      </c>
      <c r="M74" t="s">
        <v>1049</v>
      </c>
      <c r="N74" t="s">
        <v>1047</v>
      </c>
      <c r="O74" s="1">
        <v>3</v>
      </c>
      <c r="P74" s="1" t="s">
        <v>485</v>
      </c>
      <c r="Q74" s="1" t="s">
        <v>1098</v>
      </c>
      <c r="R74" s="1">
        <v>0</v>
      </c>
      <c r="S74" s="1">
        <v>0</v>
      </c>
      <c r="T74" t="b">
        <v>0</v>
      </c>
      <c r="DO74" t="b">
        <v>1</v>
      </c>
    </row>
    <row r="75" spans="1:119" x14ac:dyDescent="0.25">
      <c r="A75" t="str">
        <f>INDEX(DB_ALM_SYS_NAMES[],3,2)</f>
        <v>HPU</v>
      </c>
      <c r="B75">
        <v>69</v>
      </c>
      <c r="C75" t="s">
        <v>1243</v>
      </c>
      <c r="D75" s="37" t="s">
        <v>4901</v>
      </c>
      <c r="E75" t="s">
        <v>5529</v>
      </c>
      <c r="F75" t="s">
        <v>5219</v>
      </c>
      <c r="G75" t="s">
        <v>5733</v>
      </c>
      <c r="H75" t="s">
        <v>1143</v>
      </c>
      <c r="I75" t="s">
        <v>1096</v>
      </c>
      <c r="J75" t="s">
        <v>1144</v>
      </c>
      <c r="K75" t="s">
        <v>1051</v>
      </c>
      <c r="L75">
        <v>1</v>
      </c>
      <c r="M75" t="s">
        <v>1054</v>
      </c>
      <c r="N75" t="s">
        <v>1047</v>
      </c>
      <c r="O75" s="1">
        <v>5</v>
      </c>
      <c r="P75" s="1" t="s">
        <v>485</v>
      </c>
      <c r="Q75" s="1" t="s">
        <v>1189</v>
      </c>
      <c r="R75" s="1">
        <v>248</v>
      </c>
      <c r="S75" s="1">
        <v>0</v>
      </c>
      <c r="T75" t="b">
        <v>1</v>
      </c>
      <c r="DO75" t="b">
        <v>1</v>
      </c>
    </row>
    <row r="76" spans="1:119" x14ac:dyDescent="0.25">
      <c r="A76" t="str">
        <f>INDEX(DB_ALM_SYS_NAMES[],3,2)</f>
        <v>HPU</v>
      </c>
      <c r="B76">
        <v>70</v>
      </c>
      <c r="C76" t="s">
        <v>1245</v>
      </c>
      <c r="D76" s="37" t="s">
        <v>4901</v>
      </c>
      <c r="E76" t="s">
        <v>5530</v>
      </c>
      <c r="F76" t="s">
        <v>5219</v>
      </c>
      <c r="G76" t="s">
        <v>5734</v>
      </c>
      <c r="H76" t="s">
        <v>1143</v>
      </c>
      <c r="I76" t="s">
        <v>1096</v>
      </c>
      <c r="J76" t="s">
        <v>1090</v>
      </c>
      <c r="K76" t="s">
        <v>1051</v>
      </c>
      <c r="L76">
        <v>1</v>
      </c>
      <c r="M76" t="s">
        <v>1054</v>
      </c>
      <c r="N76" t="s">
        <v>1047</v>
      </c>
      <c r="O76" s="1">
        <v>5</v>
      </c>
      <c r="P76" s="1" t="s">
        <v>485</v>
      </c>
      <c r="Q76" s="1" t="s">
        <v>1189</v>
      </c>
      <c r="R76" s="1">
        <v>246</v>
      </c>
      <c r="S76" s="1">
        <v>0</v>
      </c>
      <c r="T76" t="b">
        <v>1</v>
      </c>
      <c r="DO76" t="b">
        <v>1</v>
      </c>
    </row>
    <row r="77" spans="1:119" x14ac:dyDescent="0.25">
      <c r="A77" t="str">
        <f>INDEX(DB_ALM_SYS_NAMES[],3,2)</f>
        <v>HPU</v>
      </c>
      <c r="B77">
        <v>71</v>
      </c>
      <c r="C77" t="s">
        <v>1246</v>
      </c>
      <c r="D77" s="37" t="s">
        <v>1247</v>
      </c>
      <c r="E77" t="s">
        <v>1248</v>
      </c>
      <c r="F77" t="s">
        <v>95</v>
      </c>
      <c r="G77" t="s">
        <v>95</v>
      </c>
      <c r="H77" t="s">
        <v>1088</v>
      </c>
      <c r="I77" t="s">
        <v>1096</v>
      </c>
      <c r="J77" t="s">
        <v>1097</v>
      </c>
      <c r="K77">
        <v>1</v>
      </c>
      <c r="L77">
        <v>1</v>
      </c>
      <c r="M77" t="s">
        <v>1049</v>
      </c>
      <c r="N77" t="s">
        <v>1047</v>
      </c>
      <c r="O77" s="1">
        <v>3</v>
      </c>
      <c r="P77" s="1" t="s">
        <v>485</v>
      </c>
      <c r="Q77" s="1" t="s">
        <v>1098</v>
      </c>
      <c r="R77" s="1">
        <v>0</v>
      </c>
      <c r="S77" s="1">
        <v>0</v>
      </c>
      <c r="T77" t="b">
        <v>0</v>
      </c>
      <c r="DO77" t="b">
        <v>0</v>
      </c>
    </row>
    <row r="78" spans="1:119" x14ac:dyDescent="0.25">
      <c r="A78" t="str">
        <f>INDEX(DB_ALM_SYS_NAMES[],3,2)</f>
        <v>HPU</v>
      </c>
      <c r="B78">
        <v>72</v>
      </c>
      <c r="C78" t="s">
        <v>1249</v>
      </c>
      <c r="D78" s="37" t="s">
        <v>1247</v>
      </c>
      <c r="E78" t="s">
        <v>1250</v>
      </c>
      <c r="F78" t="s">
        <v>95</v>
      </c>
      <c r="G78" t="s">
        <v>95</v>
      </c>
      <c r="H78" t="s">
        <v>1088</v>
      </c>
      <c r="I78" t="s">
        <v>1096</v>
      </c>
      <c r="J78" t="s">
        <v>1144</v>
      </c>
      <c r="K78">
        <v>1</v>
      </c>
      <c r="L78">
        <v>1</v>
      </c>
      <c r="M78" t="s">
        <v>1049</v>
      </c>
      <c r="N78" t="s">
        <v>1047</v>
      </c>
      <c r="O78" s="1">
        <v>5</v>
      </c>
      <c r="P78" s="1" t="s">
        <v>485</v>
      </c>
      <c r="Q78" s="1" t="s">
        <v>1098</v>
      </c>
      <c r="R78" s="1">
        <v>0</v>
      </c>
      <c r="S78" s="1">
        <v>0</v>
      </c>
      <c r="T78" t="b">
        <v>0</v>
      </c>
      <c r="DO78" t="b">
        <v>0</v>
      </c>
    </row>
    <row r="79" spans="1:119" x14ac:dyDescent="0.25">
      <c r="A79" t="str">
        <f>INDEX(DB_ALM_SYS_NAMES[],3,2)</f>
        <v>HPU</v>
      </c>
      <c r="B79">
        <v>73</v>
      </c>
      <c r="C79" t="s">
        <v>1251</v>
      </c>
      <c r="D79" s="37" t="s">
        <v>1247</v>
      </c>
      <c r="E79" t="s">
        <v>1252</v>
      </c>
      <c r="F79" t="s">
        <v>95</v>
      </c>
      <c r="G79" t="s">
        <v>95</v>
      </c>
      <c r="H79" t="s">
        <v>1088</v>
      </c>
      <c r="I79" t="s">
        <v>1096</v>
      </c>
      <c r="J79" t="s">
        <v>1236</v>
      </c>
      <c r="K79">
        <v>1</v>
      </c>
      <c r="L79">
        <v>1</v>
      </c>
      <c r="M79" t="s">
        <v>1049</v>
      </c>
      <c r="N79" t="s">
        <v>1047</v>
      </c>
      <c r="O79" s="1">
        <v>5</v>
      </c>
      <c r="P79" s="1" t="s">
        <v>485</v>
      </c>
      <c r="Q79" s="1" t="s">
        <v>1098</v>
      </c>
      <c r="R79" s="1">
        <v>0</v>
      </c>
      <c r="S79" s="1">
        <v>0</v>
      </c>
      <c r="T79" t="b">
        <v>0</v>
      </c>
      <c r="DO79" t="b">
        <v>0</v>
      </c>
    </row>
    <row r="80" spans="1:119" x14ac:dyDescent="0.25">
      <c r="A80" t="str">
        <f>INDEX(DB_ALM_SYS_NAMES[],3,2)</f>
        <v>HPU</v>
      </c>
      <c r="B80">
        <v>74</v>
      </c>
      <c r="C80" t="s">
        <v>1253</v>
      </c>
      <c r="D80" t="s">
        <v>1102</v>
      </c>
      <c r="E80" t="s">
        <v>1254</v>
      </c>
      <c r="F80" t="s">
        <v>95</v>
      </c>
      <c r="G80" t="s">
        <v>95</v>
      </c>
      <c r="H80" t="s">
        <v>1088</v>
      </c>
      <c r="I80" t="s">
        <v>1089</v>
      </c>
      <c r="J80" t="s">
        <v>1090</v>
      </c>
      <c r="K80">
        <v>1</v>
      </c>
      <c r="L80">
        <v>1</v>
      </c>
      <c r="M80" t="s">
        <v>1047</v>
      </c>
      <c r="N80" t="s">
        <v>1047</v>
      </c>
      <c r="O80" s="1">
        <v>500</v>
      </c>
      <c r="P80" s="1" t="s">
        <v>1091</v>
      </c>
      <c r="Q80" s="1" t="s">
        <v>1098</v>
      </c>
      <c r="R80" s="1">
        <v>0</v>
      </c>
      <c r="S80" s="1">
        <v>0</v>
      </c>
      <c r="T80" t="b">
        <v>0</v>
      </c>
      <c r="DO80" t="b">
        <v>0</v>
      </c>
    </row>
    <row r="81" spans="1:119" x14ac:dyDescent="0.25">
      <c r="A81" t="str">
        <f>INDEX(DB_ALM_SYS_NAMES[],3,2)</f>
        <v>HPU</v>
      </c>
      <c r="B81">
        <v>75</v>
      </c>
      <c r="C81" t="s">
        <v>1255</v>
      </c>
      <c r="D81" t="s">
        <v>1102</v>
      </c>
      <c r="E81" t="s">
        <v>1256</v>
      </c>
      <c r="F81" t="s">
        <v>95</v>
      </c>
      <c r="G81" t="s">
        <v>95</v>
      </c>
      <c r="H81" t="s">
        <v>1088</v>
      </c>
      <c r="I81" t="s">
        <v>1089</v>
      </c>
      <c r="J81" t="s">
        <v>1090</v>
      </c>
      <c r="K81">
        <v>1</v>
      </c>
      <c r="L81">
        <v>1</v>
      </c>
      <c r="M81" t="s">
        <v>1047</v>
      </c>
      <c r="N81" t="s">
        <v>1047</v>
      </c>
      <c r="O81" s="1">
        <v>500</v>
      </c>
      <c r="P81" s="1" t="s">
        <v>1091</v>
      </c>
      <c r="Q81" s="1" t="s">
        <v>1098</v>
      </c>
      <c r="R81" s="1">
        <v>0</v>
      </c>
      <c r="S81" s="1">
        <v>0</v>
      </c>
      <c r="T81" t="b">
        <v>0</v>
      </c>
      <c r="DO81" t="b">
        <v>0</v>
      </c>
    </row>
    <row r="82" spans="1:119" x14ac:dyDescent="0.25">
      <c r="A82" t="str">
        <f>INDEX(DB_ALM_SYS_NAMES[],3,2)</f>
        <v>HPU</v>
      </c>
      <c r="B82">
        <v>76</v>
      </c>
      <c r="C82" t="s">
        <v>1257</v>
      </c>
      <c r="D82" s="37" t="s">
        <v>1247</v>
      </c>
      <c r="E82" t="s">
        <v>1258</v>
      </c>
      <c r="F82" t="s">
        <v>95</v>
      </c>
      <c r="G82" t="s">
        <v>95</v>
      </c>
      <c r="H82" t="s">
        <v>1088</v>
      </c>
      <c r="I82" t="s">
        <v>1096</v>
      </c>
      <c r="J82" t="s">
        <v>1097</v>
      </c>
      <c r="K82">
        <v>1</v>
      </c>
      <c r="L82">
        <v>1</v>
      </c>
      <c r="M82" t="s">
        <v>1049</v>
      </c>
      <c r="N82" t="s">
        <v>1047</v>
      </c>
      <c r="O82" s="1">
        <v>3</v>
      </c>
      <c r="P82" s="1" t="s">
        <v>485</v>
      </c>
      <c r="Q82" s="1" t="s">
        <v>1098</v>
      </c>
      <c r="R82" s="1">
        <v>0</v>
      </c>
      <c r="S82" s="1">
        <v>0</v>
      </c>
      <c r="T82" t="b">
        <v>0</v>
      </c>
      <c r="DO82" t="b">
        <v>0</v>
      </c>
    </row>
    <row r="83" spans="1:119" x14ac:dyDescent="0.25">
      <c r="A83" t="str">
        <f>INDEX(DB_ALM_SYS_NAMES[],3,2)</f>
        <v>HPU</v>
      </c>
      <c r="B83">
        <v>77</v>
      </c>
      <c r="C83" t="s">
        <v>1259</v>
      </c>
      <c r="D83" s="37" t="s">
        <v>4901</v>
      </c>
      <c r="E83" t="s">
        <v>5174</v>
      </c>
      <c r="F83" t="s">
        <v>5219</v>
      </c>
      <c r="G83" t="s">
        <v>5735</v>
      </c>
      <c r="H83" t="s">
        <v>1143</v>
      </c>
      <c r="I83" t="s">
        <v>1096</v>
      </c>
      <c r="J83" t="s">
        <v>1236</v>
      </c>
      <c r="K83" t="s">
        <v>1051</v>
      </c>
      <c r="L83">
        <v>1</v>
      </c>
      <c r="M83" t="s">
        <v>1054</v>
      </c>
      <c r="N83" t="s">
        <v>1047</v>
      </c>
      <c r="O83" s="1">
        <v>5</v>
      </c>
      <c r="P83" s="1" t="s">
        <v>485</v>
      </c>
      <c r="Q83" s="1" t="s">
        <v>1189</v>
      </c>
      <c r="R83" s="1">
        <v>234</v>
      </c>
      <c r="S83" s="1">
        <v>0</v>
      </c>
      <c r="T83" t="b">
        <v>1</v>
      </c>
      <c r="DO83" t="b">
        <v>0</v>
      </c>
    </row>
    <row r="84" spans="1:119" x14ac:dyDescent="0.25">
      <c r="A84" t="str">
        <f>INDEX(DB_ALM_SYS_NAMES[],3,2)</f>
        <v>HPU</v>
      </c>
      <c r="B84">
        <v>78</v>
      </c>
      <c r="C84" t="s">
        <v>1260</v>
      </c>
      <c r="D84" s="37" t="s">
        <v>4901</v>
      </c>
      <c r="E84" t="s">
        <v>5531</v>
      </c>
      <c r="F84" t="s">
        <v>5219</v>
      </c>
      <c r="G84" t="s">
        <v>5736</v>
      </c>
      <c r="H84" t="s">
        <v>1143</v>
      </c>
      <c r="I84" t="s">
        <v>1096</v>
      </c>
      <c r="J84" t="s">
        <v>1144</v>
      </c>
      <c r="K84" t="s">
        <v>1051</v>
      </c>
      <c r="L84">
        <v>1</v>
      </c>
      <c r="M84" t="s">
        <v>1054</v>
      </c>
      <c r="N84" t="s">
        <v>1047</v>
      </c>
      <c r="O84" s="1">
        <v>5</v>
      </c>
      <c r="P84" s="1" t="s">
        <v>485</v>
      </c>
      <c r="Q84" s="1" t="s">
        <v>1189</v>
      </c>
      <c r="R84" s="1">
        <v>233</v>
      </c>
      <c r="S84" s="1">
        <v>0</v>
      </c>
      <c r="T84" t="b">
        <v>1</v>
      </c>
      <c r="DO84" t="b">
        <v>0</v>
      </c>
    </row>
    <row r="85" spans="1:119" x14ac:dyDescent="0.25">
      <c r="A85" t="str">
        <f>INDEX(DB_ALM_SYS_NAMES[],3,2)</f>
        <v>HPU</v>
      </c>
      <c r="B85">
        <v>79</v>
      </c>
      <c r="C85" t="s">
        <v>1261</v>
      </c>
      <c r="D85" t="s">
        <v>1102</v>
      </c>
      <c r="E85" t="s">
        <v>1262</v>
      </c>
      <c r="F85" t="s">
        <v>95</v>
      </c>
      <c r="G85" t="s">
        <v>95</v>
      </c>
      <c r="H85" t="s">
        <v>1088</v>
      </c>
      <c r="I85" t="s">
        <v>1089</v>
      </c>
      <c r="J85" t="s">
        <v>1090</v>
      </c>
      <c r="K85">
        <v>1</v>
      </c>
      <c r="L85">
        <v>1</v>
      </c>
      <c r="M85" t="s">
        <v>1047</v>
      </c>
      <c r="N85" t="s">
        <v>1047</v>
      </c>
      <c r="O85" s="1">
        <v>500</v>
      </c>
      <c r="P85" s="1" t="s">
        <v>1091</v>
      </c>
      <c r="Q85" s="1" t="s">
        <v>1098</v>
      </c>
      <c r="R85" s="1">
        <v>0</v>
      </c>
      <c r="S85" s="1">
        <v>0</v>
      </c>
      <c r="T85" t="b">
        <v>0</v>
      </c>
      <c r="DO85" t="b">
        <v>0</v>
      </c>
    </row>
    <row r="86" spans="1:119" x14ac:dyDescent="0.25">
      <c r="A86" t="str">
        <f>INDEX(DB_ALM_SYS_NAMES[],3,2)</f>
        <v>HPU</v>
      </c>
      <c r="B86">
        <v>80</v>
      </c>
      <c r="C86" t="s">
        <v>1263</v>
      </c>
      <c r="D86" t="s">
        <v>1102</v>
      </c>
      <c r="E86" t="s">
        <v>1264</v>
      </c>
      <c r="F86" t="s">
        <v>95</v>
      </c>
      <c r="G86" t="s">
        <v>95</v>
      </c>
      <c r="H86" t="s">
        <v>1088</v>
      </c>
      <c r="I86" t="s">
        <v>1089</v>
      </c>
      <c r="J86" t="s">
        <v>1090</v>
      </c>
      <c r="K86">
        <v>1</v>
      </c>
      <c r="L86">
        <v>1</v>
      </c>
      <c r="M86" t="s">
        <v>1047</v>
      </c>
      <c r="N86" t="s">
        <v>1047</v>
      </c>
      <c r="O86" s="1">
        <v>500</v>
      </c>
      <c r="P86" s="1" t="s">
        <v>1091</v>
      </c>
      <c r="Q86" s="1" t="s">
        <v>1098</v>
      </c>
      <c r="R86" s="1">
        <v>0</v>
      </c>
      <c r="S86" s="1">
        <v>0</v>
      </c>
      <c r="T86" t="b">
        <v>0</v>
      </c>
      <c r="DO86" t="b">
        <v>0</v>
      </c>
    </row>
    <row r="87" spans="1:119" x14ac:dyDescent="0.25">
      <c r="A87" t="str">
        <f>INDEX(DB_ALM_SYS_NAMES[],3,2)</f>
        <v>HPU</v>
      </c>
      <c r="B87">
        <v>81</v>
      </c>
      <c r="C87" t="s">
        <v>1265</v>
      </c>
      <c r="D87" s="37" t="s">
        <v>1247</v>
      </c>
      <c r="E87" t="s">
        <v>1266</v>
      </c>
      <c r="F87" t="s">
        <v>95</v>
      </c>
      <c r="G87" t="s">
        <v>95</v>
      </c>
      <c r="H87" t="s">
        <v>1088</v>
      </c>
      <c r="I87" t="s">
        <v>1096</v>
      </c>
      <c r="J87" t="s">
        <v>1097</v>
      </c>
      <c r="K87">
        <v>1</v>
      </c>
      <c r="L87">
        <v>1</v>
      </c>
      <c r="M87" t="s">
        <v>1050</v>
      </c>
      <c r="N87" t="s">
        <v>1052</v>
      </c>
      <c r="O87" s="1">
        <v>3</v>
      </c>
      <c r="P87" s="1" t="s">
        <v>485</v>
      </c>
      <c r="Q87" s="1" t="s">
        <v>1098</v>
      </c>
      <c r="R87" s="1">
        <v>0</v>
      </c>
      <c r="S87" s="1">
        <v>0</v>
      </c>
      <c r="T87" t="b">
        <v>0</v>
      </c>
      <c r="DO87" t="b">
        <v>0</v>
      </c>
    </row>
    <row r="88" spans="1:119" x14ac:dyDescent="0.25">
      <c r="A88" t="str">
        <f>INDEX(DB_ALM_SYS_NAMES[],3,2)</f>
        <v>HPU</v>
      </c>
      <c r="B88">
        <v>82</v>
      </c>
      <c r="C88" t="s">
        <v>1267</v>
      </c>
      <c r="D88" s="37" t="s">
        <v>1247</v>
      </c>
      <c r="E88" t="s">
        <v>1268</v>
      </c>
      <c r="F88" t="s">
        <v>95</v>
      </c>
      <c r="G88" t="s">
        <v>95</v>
      </c>
      <c r="H88" t="s">
        <v>1088</v>
      </c>
      <c r="I88" t="s">
        <v>1096</v>
      </c>
      <c r="J88" t="s">
        <v>1236</v>
      </c>
      <c r="K88">
        <v>1</v>
      </c>
      <c r="L88">
        <v>1</v>
      </c>
      <c r="M88" t="s">
        <v>1050</v>
      </c>
      <c r="N88" t="s">
        <v>1052</v>
      </c>
      <c r="O88" s="1">
        <v>5</v>
      </c>
      <c r="P88" s="1" t="s">
        <v>485</v>
      </c>
      <c r="Q88" s="1" t="s">
        <v>1098</v>
      </c>
      <c r="R88" s="1">
        <v>0</v>
      </c>
      <c r="S88" s="1">
        <v>0</v>
      </c>
      <c r="T88" t="b">
        <v>0</v>
      </c>
      <c r="DO88" t="b">
        <v>0</v>
      </c>
    </row>
    <row r="89" spans="1:119" x14ac:dyDescent="0.25">
      <c r="A89" t="str">
        <f>INDEX(DB_ALM_SYS_NAMES[],3,2)</f>
        <v>HPU</v>
      </c>
      <c r="B89">
        <v>83</v>
      </c>
      <c r="C89" t="s">
        <v>1269</v>
      </c>
      <c r="D89" s="37" t="s">
        <v>1247</v>
      </c>
      <c r="E89" t="s">
        <v>1270</v>
      </c>
      <c r="F89" t="s">
        <v>95</v>
      </c>
      <c r="G89" t="s">
        <v>95</v>
      </c>
      <c r="H89" t="s">
        <v>1088</v>
      </c>
      <c r="I89" t="s">
        <v>1096</v>
      </c>
      <c r="J89" t="s">
        <v>1236</v>
      </c>
      <c r="K89">
        <v>1</v>
      </c>
      <c r="L89">
        <v>1</v>
      </c>
      <c r="M89" t="s">
        <v>1050</v>
      </c>
      <c r="N89" t="s">
        <v>1052</v>
      </c>
      <c r="O89" s="1">
        <v>5</v>
      </c>
      <c r="P89" s="1" t="s">
        <v>485</v>
      </c>
      <c r="Q89" s="1" t="s">
        <v>1098</v>
      </c>
      <c r="R89" s="1">
        <v>0</v>
      </c>
      <c r="S89" s="1">
        <v>0</v>
      </c>
      <c r="T89" t="b">
        <v>0</v>
      </c>
      <c r="DO89" t="b">
        <v>0</v>
      </c>
    </row>
    <row r="90" spans="1:119" x14ac:dyDescent="0.25">
      <c r="A90" t="str">
        <f>INDEX(DB_ALM_SYS_NAMES[],3,2)</f>
        <v>HPU</v>
      </c>
      <c r="B90">
        <v>84</v>
      </c>
      <c r="C90" t="s">
        <v>1271</v>
      </c>
      <c r="D90" s="37" t="s">
        <v>4901</v>
      </c>
      <c r="E90" t="s">
        <v>5532</v>
      </c>
      <c r="F90" t="s">
        <v>5219</v>
      </c>
      <c r="G90" t="s">
        <v>5737</v>
      </c>
      <c r="H90" t="s">
        <v>1143</v>
      </c>
      <c r="I90" t="s">
        <v>1096</v>
      </c>
      <c r="J90" t="s">
        <v>1144</v>
      </c>
      <c r="K90" t="s">
        <v>1051</v>
      </c>
      <c r="L90">
        <v>1</v>
      </c>
      <c r="M90" t="s">
        <v>1054</v>
      </c>
      <c r="N90" t="s">
        <v>1047</v>
      </c>
      <c r="O90" s="1">
        <v>5</v>
      </c>
      <c r="P90" s="1" t="s">
        <v>485</v>
      </c>
      <c r="Q90" s="1" t="s">
        <v>1189</v>
      </c>
      <c r="R90" s="1">
        <v>237</v>
      </c>
      <c r="S90" s="1">
        <v>0</v>
      </c>
      <c r="T90" t="b">
        <v>1</v>
      </c>
      <c r="DO90" t="b">
        <v>0</v>
      </c>
    </row>
    <row r="91" spans="1:119" x14ac:dyDescent="0.25">
      <c r="A91" t="str">
        <f>INDEX(DB_ALM_SYS_NAMES[],3,2)</f>
        <v>HPU</v>
      </c>
      <c r="B91">
        <v>85</v>
      </c>
      <c r="C91" t="s">
        <v>1272</v>
      </c>
      <c r="D91" s="37" t="s">
        <v>4901</v>
      </c>
      <c r="E91" t="s">
        <v>5533</v>
      </c>
      <c r="F91" t="s">
        <v>5219</v>
      </c>
      <c r="G91" t="s">
        <v>5738</v>
      </c>
      <c r="H91" t="s">
        <v>1143</v>
      </c>
      <c r="I91" t="s">
        <v>1096</v>
      </c>
      <c r="J91" t="s">
        <v>1090</v>
      </c>
      <c r="K91" t="s">
        <v>1051</v>
      </c>
      <c r="L91">
        <v>1</v>
      </c>
      <c r="M91" t="s">
        <v>1054</v>
      </c>
      <c r="N91" t="s">
        <v>1047</v>
      </c>
      <c r="O91" s="1">
        <v>500</v>
      </c>
      <c r="P91" s="1" t="s">
        <v>1091</v>
      </c>
      <c r="Q91" s="1" t="s">
        <v>1189</v>
      </c>
      <c r="R91" s="1">
        <v>225</v>
      </c>
      <c r="S91" s="1">
        <v>0</v>
      </c>
      <c r="T91" t="b">
        <v>1</v>
      </c>
      <c r="DO91" t="b">
        <v>0</v>
      </c>
    </row>
    <row r="92" spans="1:119" x14ac:dyDescent="0.25">
      <c r="A92" t="str">
        <f>INDEX(DB_ALM_SYS_NAMES[],3,2)</f>
        <v>HPU</v>
      </c>
      <c r="B92">
        <v>86</v>
      </c>
      <c r="C92" t="s">
        <v>1273</v>
      </c>
      <c r="D92" s="37" t="s">
        <v>4901</v>
      </c>
      <c r="E92" t="s">
        <v>5534</v>
      </c>
      <c r="F92" t="s">
        <v>5219</v>
      </c>
      <c r="G92" t="s">
        <v>5739</v>
      </c>
      <c r="H92" t="s">
        <v>1143</v>
      </c>
      <c r="I92" t="s">
        <v>1096</v>
      </c>
      <c r="J92" t="s">
        <v>1144</v>
      </c>
      <c r="K92" t="s">
        <v>1051</v>
      </c>
      <c r="L92">
        <v>1</v>
      </c>
      <c r="M92" t="s">
        <v>1054</v>
      </c>
      <c r="N92" t="s">
        <v>1047</v>
      </c>
      <c r="O92" s="1">
        <v>2</v>
      </c>
      <c r="P92" s="1" t="s">
        <v>1274</v>
      </c>
      <c r="Q92" s="1" t="s">
        <v>1189</v>
      </c>
      <c r="R92" s="1">
        <v>225</v>
      </c>
      <c r="S92" s="1">
        <v>0</v>
      </c>
      <c r="T92" t="b">
        <v>1</v>
      </c>
      <c r="DO92" t="b">
        <v>0</v>
      </c>
    </row>
    <row r="93" spans="1:119" x14ac:dyDescent="0.25">
      <c r="A93" t="str">
        <f>INDEX(DB_ALM_SYS_NAMES[],3,2)</f>
        <v>HPU</v>
      </c>
      <c r="B93">
        <v>87</v>
      </c>
      <c r="C93" t="s">
        <v>1275</v>
      </c>
      <c r="D93" t="s">
        <v>4901</v>
      </c>
      <c r="E93" t="s">
        <v>5535</v>
      </c>
      <c r="F93" t="s">
        <v>5219</v>
      </c>
      <c r="G93" t="s">
        <v>5740</v>
      </c>
      <c r="H93" t="s">
        <v>1143</v>
      </c>
      <c r="I93" t="s">
        <v>1096</v>
      </c>
      <c r="J93" t="s">
        <v>1090</v>
      </c>
      <c r="K93" t="s">
        <v>1051</v>
      </c>
      <c r="L93">
        <v>1</v>
      </c>
      <c r="M93" t="s">
        <v>1054</v>
      </c>
      <c r="N93" t="s">
        <v>1047</v>
      </c>
      <c r="O93" s="1">
        <v>500</v>
      </c>
      <c r="P93" s="1" t="s">
        <v>1091</v>
      </c>
      <c r="Q93" s="1" t="s">
        <v>1189</v>
      </c>
      <c r="R93" s="1">
        <v>227</v>
      </c>
      <c r="S93" s="1">
        <v>0</v>
      </c>
      <c r="T93" t="b">
        <v>1</v>
      </c>
      <c r="DO93" t="b">
        <v>0</v>
      </c>
    </row>
    <row r="94" spans="1:119" x14ac:dyDescent="0.25">
      <c r="A94" t="str">
        <f>INDEX(DB_ALM_SYS_NAMES[],3,2)</f>
        <v>HPU</v>
      </c>
      <c r="B94">
        <v>88</v>
      </c>
      <c r="C94" t="s">
        <v>1276</v>
      </c>
      <c r="D94" t="s">
        <v>4901</v>
      </c>
      <c r="E94" t="s">
        <v>5536</v>
      </c>
      <c r="F94" t="s">
        <v>5219</v>
      </c>
      <c r="G94" t="s">
        <v>5741</v>
      </c>
      <c r="H94" t="s">
        <v>1143</v>
      </c>
      <c r="I94" t="s">
        <v>1096</v>
      </c>
      <c r="J94" t="s">
        <v>1144</v>
      </c>
      <c r="K94" t="s">
        <v>1051</v>
      </c>
      <c r="L94">
        <v>1</v>
      </c>
      <c r="M94" t="s">
        <v>1054</v>
      </c>
      <c r="N94" t="s">
        <v>1047</v>
      </c>
      <c r="O94" s="1">
        <v>2</v>
      </c>
      <c r="P94" s="1" t="s">
        <v>1274</v>
      </c>
      <c r="Q94" s="1" t="s">
        <v>1189</v>
      </c>
      <c r="R94" s="1">
        <v>227</v>
      </c>
      <c r="S94" s="1">
        <v>0</v>
      </c>
      <c r="T94" t="b">
        <v>1</v>
      </c>
      <c r="DO94" t="b">
        <v>0</v>
      </c>
    </row>
    <row r="95" spans="1:119" x14ac:dyDescent="0.25">
      <c r="A95" t="str">
        <f>INDEX(DB_ALM_SYS_NAMES[],3,2)</f>
        <v>HPU</v>
      </c>
      <c r="B95">
        <v>89</v>
      </c>
      <c r="C95" t="s">
        <v>1277</v>
      </c>
      <c r="D95" t="s">
        <v>1102</v>
      </c>
      <c r="E95" t="s">
        <v>1277</v>
      </c>
      <c r="F95" t="s">
        <v>95</v>
      </c>
      <c r="G95" t="s">
        <v>95</v>
      </c>
      <c r="H95" t="s">
        <v>1088</v>
      </c>
      <c r="I95" t="s">
        <v>1089</v>
      </c>
      <c r="J95" t="s">
        <v>1090</v>
      </c>
      <c r="K95">
        <v>1</v>
      </c>
      <c r="L95">
        <v>1</v>
      </c>
      <c r="M95" t="s">
        <v>1047</v>
      </c>
      <c r="N95" t="s">
        <v>1047</v>
      </c>
      <c r="O95" s="1">
        <v>500</v>
      </c>
      <c r="P95" s="1" t="s">
        <v>1091</v>
      </c>
      <c r="Q95" s="1" t="s">
        <v>1098</v>
      </c>
      <c r="R95" s="1">
        <v>0</v>
      </c>
      <c r="S95" s="1">
        <v>0</v>
      </c>
      <c r="T95" t="b">
        <v>0</v>
      </c>
      <c r="DO95" t="b">
        <v>0</v>
      </c>
    </row>
    <row r="96" spans="1:119" x14ac:dyDescent="0.25">
      <c r="A96" t="str">
        <f>INDEX(DB_ALM_SYS_NAMES[],3,2)</f>
        <v>HPU</v>
      </c>
      <c r="B96">
        <v>90</v>
      </c>
      <c r="C96" t="s">
        <v>1278</v>
      </c>
      <c r="D96" t="s">
        <v>1102</v>
      </c>
      <c r="E96" t="s">
        <v>1279</v>
      </c>
      <c r="F96" t="s">
        <v>95</v>
      </c>
      <c r="G96" t="s">
        <v>95</v>
      </c>
      <c r="H96" t="s">
        <v>1088</v>
      </c>
      <c r="I96" t="s">
        <v>1089</v>
      </c>
      <c r="J96" t="s">
        <v>1090</v>
      </c>
      <c r="K96">
        <v>1</v>
      </c>
      <c r="L96">
        <v>1</v>
      </c>
      <c r="M96" t="s">
        <v>1047</v>
      </c>
      <c r="N96" t="s">
        <v>1047</v>
      </c>
      <c r="O96" s="1">
        <v>500</v>
      </c>
      <c r="P96" s="1" t="s">
        <v>1091</v>
      </c>
      <c r="Q96" s="1" t="s">
        <v>1098</v>
      </c>
      <c r="R96" s="1">
        <v>0</v>
      </c>
      <c r="S96" s="1">
        <v>0</v>
      </c>
      <c r="T96" t="b">
        <v>0</v>
      </c>
      <c r="DO96" t="b">
        <v>0</v>
      </c>
    </row>
    <row r="97" spans="1:119" x14ac:dyDescent="0.25">
      <c r="A97" t="str">
        <f>INDEX(DB_ALM_SYS_NAMES[],3,2)</f>
        <v>HPU</v>
      </c>
      <c r="B97">
        <v>91</v>
      </c>
      <c r="C97" t="s">
        <v>1280</v>
      </c>
      <c r="D97" t="s">
        <v>1102</v>
      </c>
      <c r="E97" t="s">
        <v>1281</v>
      </c>
      <c r="F97" t="s">
        <v>95</v>
      </c>
      <c r="G97" t="s">
        <v>95</v>
      </c>
      <c r="H97" t="s">
        <v>1088</v>
      </c>
      <c r="I97" t="s">
        <v>1089</v>
      </c>
      <c r="J97" t="s">
        <v>1090</v>
      </c>
      <c r="K97">
        <v>1</v>
      </c>
      <c r="L97">
        <v>1</v>
      </c>
      <c r="M97" t="s">
        <v>1047</v>
      </c>
      <c r="N97" t="s">
        <v>1047</v>
      </c>
      <c r="O97" s="1">
        <v>500</v>
      </c>
      <c r="P97" s="1" t="s">
        <v>1091</v>
      </c>
      <c r="Q97" s="1" t="s">
        <v>1098</v>
      </c>
      <c r="R97" s="1">
        <v>0</v>
      </c>
      <c r="S97" s="1">
        <v>0</v>
      </c>
      <c r="T97" t="b">
        <v>0</v>
      </c>
      <c r="DO97" t="b">
        <v>0</v>
      </c>
    </row>
    <row r="98" spans="1:119" x14ac:dyDescent="0.25">
      <c r="A98" t="str">
        <f>INDEX(DB_ALM_SYS_NAMES[],3,2)</f>
        <v>HPU</v>
      </c>
      <c r="B98">
        <v>92</v>
      </c>
      <c r="C98" t="s">
        <v>1282</v>
      </c>
      <c r="D98" t="s">
        <v>1102</v>
      </c>
      <c r="E98" t="s">
        <v>1283</v>
      </c>
      <c r="F98" t="s">
        <v>95</v>
      </c>
      <c r="G98" t="s">
        <v>95</v>
      </c>
      <c r="H98" t="s">
        <v>1088</v>
      </c>
      <c r="I98" t="s">
        <v>1089</v>
      </c>
      <c r="J98" t="s">
        <v>1090</v>
      </c>
      <c r="K98">
        <v>1</v>
      </c>
      <c r="L98">
        <v>1</v>
      </c>
      <c r="M98" t="s">
        <v>1047</v>
      </c>
      <c r="N98" t="s">
        <v>1047</v>
      </c>
      <c r="O98" s="1">
        <v>500</v>
      </c>
      <c r="P98" s="1" t="s">
        <v>1091</v>
      </c>
      <c r="Q98" s="1" t="s">
        <v>1098</v>
      </c>
      <c r="R98" s="1">
        <v>0</v>
      </c>
      <c r="S98" s="1">
        <v>0</v>
      </c>
      <c r="T98" t="b">
        <v>0</v>
      </c>
      <c r="DO98" t="b">
        <v>0</v>
      </c>
    </row>
    <row r="99" spans="1:119" x14ac:dyDescent="0.25">
      <c r="A99" t="str">
        <f>INDEX(DB_ALM_SYS_NAMES[],3,2)</f>
        <v>HPU</v>
      </c>
      <c r="B99">
        <v>93</v>
      </c>
      <c r="C99" t="s">
        <v>1284</v>
      </c>
      <c r="D99" t="s">
        <v>1102</v>
      </c>
      <c r="E99" t="s">
        <v>1285</v>
      </c>
      <c r="F99" t="s">
        <v>95</v>
      </c>
      <c r="G99" t="s">
        <v>95</v>
      </c>
      <c r="H99" t="s">
        <v>1088</v>
      </c>
      <c r="I99" t="s">
        <v>1096</v>
      </c>
      <c r="J99" t="s">
        <v>1144</v>
      </c>
      <c r="K99">
        <v>1</v>
      </c>
      <c r="L99">
        <v>1</v>
      </c>
      <c r="M99" t="s">
        <v>1048</v>
      </c>
      <c r="N99" t="s">
        <v>1047</v>
      </c>
      <c r="O99" s="1">
        <v>500</v>
      </c>
      <c r="P99" s="1" t="s">
        <v>1091</v>
      </c>
      <c r="Q99" s="1" t="s">
        <v>1098</v>
      </c>
      <c r="R99" s="1">
        <v>0</v>
      </c>
      <c r="S99" s="1">
        <v>0</v>
      </c>
      <c r="T99" t="b">
        <v>0</v>
      </c>
      <c r="DO99" t="b">
        <v>0</v>
      </c>
    </row>
    <row r="100" spans="1:119" x14ac:dyDescent="0.25">
      <c r="A100" t="str">
        <f>INDEX(DB_ALM_SYS_NAMES[],3,2)</f>
        <v>HPU</v>
      </c>
      <c r="B100">
        <v>94</v>
      </c>
      <c r="C100" t="s">
        <v>5986</v>
      </c>
      <c r="D100" t="s">
        <v>4901</v>
      </c>
      <c r="E100" t="s">
        <v>5537</v>
      </c>
      <c r="F100" t="s">
        <v>5219</v>
      </c>
      <c r="G100" t="s">
        <v>5742</v>
      </c>
      <c r="H100" t="s">
        <v>1143</v>
      </c>
      <c r="I100" t="s">
        <v>1096</v>
      </c>
      <c r="J100" t="s">
        <v>1244</v>
      </c>
      <c r="K100" t="s">
        <v>1051</v>
      </c>
      <c r="L100">
        <v>1</v>
      </c>
      <c r="M100" t="s">
        <v>1054</v>
      </c>
      <c r="N100" t="s">
        <v>1047</v>
      </c>
      <c r="O100" s="1">
        <v>500</v>
      </c>
      <c r="P100" s="1" t="s">
        <v>1091</v>
      </c>
      <c r="Q100" s="1" t="s">
        <v>1189</v>
      </c>
      <c r="R100" s="1">
        <v>246</v>
      </c>
      <c r="S100" s="1">
        <v>0</v>
      </c>
      <c r="T100" t="b">
        <v>1</v>
      </c>
      <c r="DO100" t="b">
        <v>0</v>
      </c>
    </row>
    <row r="101" spans="1:119" x14ac:dyDescent="0.25">
      <c r="A101" t="str">
        <f>INDEX(DB_ALM_SYS_NAMES[],3,2)</f>
        <v>HPU</v>
      </c>
      <c r="B101">
        <v>95</v>
      </c>
      <c r="C101" t="s">
        <v>628</v>
      </c>
      <c r="D101" t="s">
        <v>1102</v>
      </c>
      <c r="E101" t="s">
        <v>628</v>
      </c>
      <c r="F101" t="s">
        <v>95</v>
      </c>
      <c r="G101" t="s">
        <v>95</v>
      </c>
      <c r="H101" t="s">
        <v>1088</v>
      </c>
      <c r="I101" t="s">
        <v>1089</v>
      </c>
      <c r="J101" t="s">
        <v>1090</v>
      </c>
      <c r="K101">
        <v>1</v>
      </c>
      <c r="L101">
        <v>1</v>
      </c>
      <c r="M101" t="s">
        <v>1047</v>
      </c>
      <c r="N101" t="s">
        <v>1047</v>
      </c>
      <c r="O101" s="1">
        <v>500</v>
      </c>
      <c r="P101" s="1" t="s">
        <v>1091</v>
      </c>
      <c r="Q101" s="1" t="s">
        <v>1098</v>
      </c>
      <c r="R101" s="1">
        <v>0</v>
      </c>
      <c r="S101" s="1">
        <v>0</v>
      </c>
      <c r="T101" t="b">
        <v>0</v>
      </c>
      <c r="DO101" t="b">
        <v>0</v>
      </c>
    </row>
    <row r="102" spans="1:119" x14ac:dyDescent="0.25">
      <c r="A102" t="str">
        <f>INDEX(DB_ALM_SYS_NAMES[],4,2)</f>
        <v>WATERWAY</v>
      </c>
      <c r="B102">
        <v>96</v>
      </c>
      <c r="C102" t="s">
        <v>1288</v>
      </c>
      <c r="D102" s="10" t="s">
        <v>1310</v>
      </c>
      <c r="E102" t="s">
        <v>1290</v>
      </c>
      <c r="F102" t="s">
        <v>95</v>
      </c>
      <c r="G102" t="s">
        <v>95</v>
      </c>
      <c r="H102" t="s">
        <v>1143</v>
      </c>
      <c r="I102" t="s">
        <v>1096</v>
      </c>
      <c r="J102" t="s">
        <v>1144</v>
      </c>
      <c r="K102">
        <v>1</v>
      </c>
      <c r="L102">
        <v>1</v>
      </c>
      <c r="M102" t="s">
        <v>1047</v>
      </c>
      <c r="N102" t="s">
        <v>1050</v>
      </c>
      <c r="O102" s="1">
        <v>500</v>
      </c>
      <c r="P102" s="1" t="s">
        <v>1091</v>
      </c>
      <c r="Q102" s="1" t="s">
        <v>1098</v>
      </c>
      <c r="R102" s="1">
        <v>0</v>
      </c>
      <c r="S102" s="1">
        <v>0</v>
      </c>
      <c r="T102" t="b">
        <v>0</v>
      </c>
      <c r="DO102" t="b">
        <v>1</v>
      </c>
    </row>
    <row r="103" spans="1:119" x14ac:dyDescent="0.25">
      <c r="A103" t="str">
        <f>INDEX(DB_ALM_SYS_NAMES[],4,2)</f>
        <v>WATERWAY</v>
      </c>
      <c r="B103">
        <v>97</v>
      </c>
      <c r="C103" t="s">
        <v>1292</v>
      </c>
      <c r="D103" s="10" t="s">
        <v>1310</v>
      </c>
      <c r="E103" t="s">
        <v>1293</v>
      </c>
      <c r="F103" t="s">
        <v>95</v>
      </c>
      <c r="G103" t="s">
        <v>95</v>
      </c>
      <c r="H103" t="s">
        <v>1143</v>
      </c>
      <c r="I103" t="s">
        <v>1096</v>
      </c>
      <c r="J103" t="s">
        <v>1144</v>
      </c>
      <c r="K103">
        <v>1</v>
      </c>
      <c r="L103">
        <v>1</v>
      </c>
      <c r="M103" t="s">
        <v>1047</v>
      </c>
      <c r="N103" t="s">
        <v>1050</v>
      </c>
      <c r="O103" s="1">
        <v>3</v>
      </c>
      <c r="P103" s="1" t="s">
        <v>1120</v>
      </c>
      <c r="Q103" s="1" t="s">
        <v>1098</v>
      </c>
      <c r="R103" s="1">
        <v>0</v>
      </c>
      <c r="S103" s="1">
        <v>0</v>
      </c>
      <c r="T103" t="b">
        <v>0</v>
      </c>
      <c r="DO103" t="b">
        <v>1</v>
      </c>
    </row>
    <row r="104" spans="1:119" x14ac:dyDescent="0.25">
      <c r="A104" t="str">
        <f>INDEX(DB_ALM_SYS_NAMES[],4,2)</f>
        <v>WATERWAY</v>
      </c>
      <c r="B104">
        <v>98</v>
      </c>
      <c r="C104" t="s">
        <v>1295</v>
      </c>
      <c r="D104" s="10" t="s">
        <v>1310</v>
      </c>
      <c r="E104" t="s">
        <v>1296</v>
      </c>
      <c r="F104" t="s">
        <v>95</v>
      </c>
      <c r="G104" t="s">
        <v>95</v>
      </c>
      <c r="H104" t="s">
        <v>1143</v>
      </c>
      <c r="I104" t="s">
        <v>1096</v>
      </c>
      <c r="J104" t="s">
        <v>1144</v>
      </c>
      <c r="K104">
        <v>1</v>
      </c>
      <c r="L104">
        <v>1</v>
      </c>
      <c r="M104" t="s">
        <v>1047</v>
      </c>
      <c r="N104" t="s">
        <v>1050</v>
      </c>
      <c r="O104" s="1">
        <v>3</v>
      </c>
      <c r="P104" s="1" t="s">
        <v>1120</v>
      </c>
      <c r="Q104" s="1" t="s">
        <v>1098</v>
      </c>
      <c r="R104" s="1">
        <v>0</v>
      </c>
      <c r="S104" s="1">
        <v>0</v>
      </c>
      <c r="T104" t="b">
        <v>0</v>
      </c>
      <c r="Y104" s="39" t="s">
        <v>1151</v>
      </c>
      <c r="Z104" t="s">
        <v>1152</v>
      </c>
      <c r="AA104" t="s">
        <v>1150</v>
      </c>
      <c r="AB104" t="s">
        <v>1298</v>
      </c>
      <c r="DO104" t="b">
        <v>1</v>
      </c>
    </row>
    <row r="105" spans="1:119" x14ac:dyDescent="0.25">
      <c r="A105" t="str">
        <f>INDEX(DB_ALM_SYS_NAMES[],4,2)</f>
        <v>WATERWAY</v>
      </c>
      <c r="B105">
        <v>99</v>
      </c>
      <c r="C105" t="s">
        <v>1299</v>
      </c>
      <c r="D105" s="10" t="s">
        <v>1310</v>
      </c>
      <c r="E105" t="s">
        <v>1300</v>
      </c>
      <c r="F105" t="s">
        <v>95</v>
      </c>
      <c r="G105" t="s">
        <v>95</v>
      </c>
      <c r="H105" t="s">
        <v>1143</v>
      </c>
      <c r="I105" t="s">
        <v>1096</v>
      </c>
      <c r="J105" t="s">
        <v>1144</v>
      </c>
      <c r="K105">
        <v>1</v>
      </c>
      <c r="L105">
        <v>1</v>
      </c>
      <c r="M105" t="s">
        <v>1047</v>
      </c>
      <c r="N105" t="s">
        <v>1050</v>
      </c>
      <c r="O105" s="1">
        <v>10</v>
      </c>
      <c r="P105" s="1" t="s">
        <v>485</v>
      </c>
      <c r="Q105" s="1" t="s">
        <v>1098</v>
      </c>
      <c r="R105" s="1">
        <v>0</v>
      </c>
      <c r="S105" s="1">
        <v>0</v>
      </c>
      <c r="T105" t="b">
        <v>0</v>
      </c>
      <c r="Y105" s="40" t="s">
        <v>1155</v>
      </c>
      <c r="Z105" t="s">
        <v>1156</v>
      </c>
      <c r="AA105" t="s">
        <v>1150</v>
      </c>
      <c r="AB105" t="s">
        <v>1298</v>
      </c>
      <c r="DO105" t="b">
        <v>1</v>
      </c>
    </row>
    <row r="106" spans="1:119" x14ac:dyDescent="0.25">
      <c r="A106" t="str">
        <f>INDEX(DB_ALM_SYS_NAMES[],4,2)</f>
        <v>WATERWAY</v>
      </c>
      <c r="B106">
        <v>100</v>
      </c>
      <c r="C106" t="s">
        <v>1302</v>
      </c>
      <c r="D106" t="s">
        <v>1303</v>
      </c>
      <c r="E106" t="s">
        <v>1304</v>
      </c>
      <c r="F106" t="s">
        <v>95</v>
      </c>
      <c r="G106" t="s">
        <v>95</v>
      </c>
      <c r="H106" t="s">
        <v>1088</v>
      </c>
      <c r="I106" t="s">
        <v>1089</v>
      </c>
      <c r="J106" t="s">
        <v>1090</v>
      </c>
      <c r="K106">
        <v>1</v>
      </c>
      <c r="L106">
        <v>1</v>
      </c>
      <c r="M106" t="s">
        <v>1047</v>
      </c>
      <c r="N106" t="s">
        <v>1047</v>
      </c>
      <c r="O106" s="1">
        <v>500</v>
      </c>
      <c r="P106" s="1" t="s">
        <v>1091</v>
      </c>
      <c r="Q106" s="1" t="s">
        <v>1098</v>
      </c>
      <c r="R106" s="1">
        <v>0</v>
      </c>
      <c r="S106" s="1">
        <v>0</v>
      </c>
      <c r="T106" t="b">
        <v>0</v>
      </c>
      <c r="Y106" s="39" t="s">
        <v>1158</v>
      </c>
      <c r="Z106" t="s">
        <v>1159</v>
      </c>
      <c r="AA106" t="s">
        <v>1150</v>
      </c>
      <c r="AB106" t="s">
        <v>1298</v>
      </c>
      <c r="DO106" t="b">
        <v>0</v>
      </c>
    </row>
    <row r="107" spans="1:119" x14ac:dyDescent="0.25">
      <c r="A107" t="str">
        <f>INDEX(DB_ALM_SYS_NAMES[],4,2)</f>
        <v>WATERWAY</v>
      </c>
      <c r="B107">
        <v>101</v>
      </c>
      <c r="C107" t="s">
        <v>1305</v>
      </c>
      <c r="D107" t="s">
        <v>1303</v>
      </c>
      <c r="E107" t="s">
        <v>1306</v>
      </c>
      <c r="F107" t="s">
        <v>95</v>
      </c>
      <c r="G107" t="s">
        <v>95</v>
      </c>
      <c r="H107" t="s">
        <v>1088</v>
      </c>
      <c r="I107" t="s">
        <v>1089</v>
      </c>
      <c r="J107" t="s">
        <v>1090</v>
      </c>
      <c r="K107">
        <v>1</v>
      </c>
      <c r="L107">
        <v>1</v>
      </c>
      <c r="M107" t="s">
        <v>1047</v>
      </c>
      <c r="N107" t="s">
        <v>1047</v>
      </c>
      <c r="O107" s="1">
        <v>500</v>
      </c>
      <c r="P107" s="1" t="s">
        <v>1091</v>
      </c>
      <c r="Q107" s="1" t="s">
        <v>1098</v>
      </c>
      <c r="R107" s="1">
        <v>0</v>
      </c>
      <c r="S107" s="1">
        <v>0</v>
      </c>
      <c r="T107" t="b">
        <v>0</v>
      </c>
      <c r="Y107" s="40" t="s">
        <v>1162</v>
      </c>
      <c r="Z107" t="s">
        <v>1163</v>
      </c>
      <c r="AA107" t="s">
        <v>1150</v>
      </c>
      <c r="AB107" t="s">
        <v>1298</v>
      </c>
      <c r="DO107" t="b">
        <v>0</v>
      </c>
    </row>
    <row r="108" spans="1:119" x14ac:dyDescent="0.25">
      <c r="A108" t="str">
        <f>INDEX(DB_ALM_SYS_NAMES[],4,2)</f>
        <v>WATERWAY</v>
      </c>
      <c r="B108">
        <v>102</v>
      </c>
      <c r="C108" t="s">
        <v>1307</v>
      </c>
      <c r="D108" t="s">
        <v>1303</v>
      </c>
      <c r="E108" t="s">
        <v>1308</v>
      </c>
      <c r="F108" t="s">
        <v>95</v>
      </c>
      <c r="G108" t="s">
        <v>95</v>
      </c>
      <c r="H108" t="s">
        <v>1088</v>
      </c>
      <c r="I108" t="s">
        <v>1089</v>
      </c>
      <c r="J108" t="s">
        <v>1090</v>
      </c>
      <c r="K108">
        <v>1</v>
      </c>
      <c r="L108">
        <v>1</v>
      </c>
      <c r="M108" t="s">
        <v>1047</v>
      </c>
      <c r="N108" t="s">
        <v>1047</v>
      </c>
      <c r="O108" s="1">
        <v>500</v>
      </c>
      <c r="P108" s="1" t="s">
        <v>1091</v>
      </c>
      <c r="Q108" s="1" t="s">
        <v>1098</v>
      </c>
      <c r="R108" s="1">
        <v>0</v>
      </c>
      <c r="S108" s="1">
        <v>0</v>
      </c>
      <c r="T108" t="b">
        <v>0</v>
      </c>
      <c r="Y108" s="39" t="s">
        <v>1173</v>
      </c>
      <c r="Z108" t="s">
        <v>1174</v>
      </c>
      <c r="AA108" t="s">
        <v>1150</v>
      </c>
      <c r="AB108" t="s">
        <v>1298</v>
      </c>
      <c r="DO108" t="b">
        <v>0</v>
      </c>
    </row>
    <row r="109" spans="1:119" x14ac:dyDescent="0.25">
      <c r="A109" t="str">
        <f>INDEX(DB_ALM_SYS_NAMES[],4,2)</f>
        <v>WATERWAY</v>
      </c>
      <c r="B109">
        <v>103</v>
      </c>
      <c r="C109" t="s">
        <v>1309</v>
      </c>
      <c r="D109" s="10" t="s">
        <v>1310</v>
      </c>
      <c r="E109" t="s">
        <v>1311</v>
      </c>
      <c r="F109" t="s">
        <v>95</v>
      </c>
      <c r="G109" t="s">
        <v>95</v>
      </c>
      <c r="H109" t="s">
        <v>1143</v>
      </c>
      <c r="I109" t="s">
        <v>1096</v>
      </c>
      <c r="J109" t="s">
        <v>1090</v>
      </c>
      <c r="K109">
        <v>1</v>
      </c>
      <c r="L109">
        <v>1</v>
      </c>
      <c r="M109" t="s">
        <v>1047</v>
      </c>
      <c r="N109" t="s">
        <v>1050</v>
      </c>
      <c r="O109" s="1">
        <v>500</v>
      </c>
      <c r="P109" s="1" t="s">
        <v>1091</v>
      </c>
      <c r="Q109" s="1" t="s">
        <v>1098</v>
      </c>
      <c r="R109" s="1">
        <v>0</v>
      </c>
      <c r="S109" s="1">
        <v>0</v>
      </c>
      <c r="T109" t="b">
        <v>0</v>
      </c>
      <c r="Y109" s="40" t="s">
        <v>1182</v>
      </c>
      <c r="Z109" t="s">
        <v>1183</v>
      </c>
      <c r="AA109" t="s">
        <v>1150</v>
      </c>
      <c r="AB109" t="s">
        <v>1298</v>
      </c>
      <c r="DO109" t="b">
        <v>1</v>
      </c>
    </row>
    <row r="110" spans="1:119" x14ac:dyDescent="0.25">
      <c r="A110" t="str">
        <f>INDEX(DB_ALM_SYS_NAMES[],4,2)</f>
        <v>WATERWAY</v>
      </c>
      <c r="B110">
        <v>104</v>
      </c>
      <c r="C110" t="s">
        <v>1312</v>
      </c>
      <c r="D110" s="10" t="s">
        <v>1310</v>
      </c>
      <c r="E110" t="s">
        <v>1313</v>
      </c>
      <c r="F110" t="s">
        <v>95</v>
      </c>
      <c r="G110" t="s">
        <v>95</v>
      </c>
      <c r="H110" t="s">
        <v>1143</v>
      </c>
      <c r="I110" t="s">
        <v>1096</v>
      </c>
      <c r="J110" t="s">
        <v>1090</v>
      </c>
      <c r="K110">
        <v>1</v>
      </c>
      <c r="L110">
        <v>1</v>
      </c>
      <c r="M110" t="s">
        <v>1047</v>
      </c>
      <c r="N110" t="s">
        <v>1050</v>
      </c>
      <c r="O110" s="1">
        <v>1</v>
      </c>
      <c r="P110" s="1" t="s">
        <v>1120</v>
      </c>
      <c r="Q110" s="1" t="s">
        <v>1098</v>
      </c>
      <c r="R110" s="1">
        <v>0</v>
      </c>
      <c r="S110" s="1">
        <v>0</v>
      </c>
      <c r="T110" t="b">
        <v>0</v>
      </c>
      <c r="Y110" s="39" t="s">
        <v>1184</v>
      </c>
      <c r="Z110" t="s">
        <v>1185</v>
      </c>
      <c r="AA110" t="s">
        <v>1150</v>
      </c>
      <c r="AB110" t="s">
        <v>1298</v>
      </c>
      <c r="DO110" t="b">
        <v>1</v>
      </c>
    </row>
    <row r="111" spans="1:119" x14ac:dyDescent="0.25">
      <c r="A111" t="str">
        <f>INDEX(DB_ALM_SYS_NAMES[],4,2)</f>
        <v>WATERWAY</v>
      </c>
      <c r="B111">
        <v>105</v>
      </c>
      <c r="C111" t="s">
        <v>1314</v>
      </c>
      <c r="D111" s="10" t="s">
        <v>1310</v>
      </c>
      <c r="E111" t="s">
        <v>1315</v>
      </c>
      <c r="F111" t="s">
        <v>95</v>
      </c>
      <c r="G111" t="s">
        <v>95</v>
      </c>
      <c r="H111" t="s">
        <v>1143</v>
      </c>
      <c r="I111" t="s">
        <v>1096</v>
      </c>
      <c r="J111" t="s">
        <v>1090</v>
      </c>
      <c r="K111">
        <v>1</v>
      </c>
      <c r="L111">
        <v>1</v>
      </c>
      <c r="M111" t="s">
        <v>1047</v>
      </c>
      <c r="N111" t="s">
        <v>1050</v>
      </c>
      <c r="O111" s="1">
        <v>1</v>
      </c>
      <c r="P111" s="1" t="s">
        <v>1120</v>
      </c>
      <c r="Q111" s="1" t="s">
        <v>1098</v>
      </c>
      <c r="R111" s="1">
        <v>0</v>
      </c>
      <c r="S111" s="1">
        <v>0</v>
      </c>
      <c r="T111" t="b">
        <v>0</v>
      </c>
      <c r="Y111" s="40" t="s">
        <v>1187</v>
      </c>
      <c r="Z111" t="s">
        <v>1188</v>
      </c>
      <c r="AA111" t="s">
        <v>1150</v>
      </c>
      <c r="AB111" t="s">
        <v>1298</v>
      </c>
      <c r="DO111" t="b">
        <v>1</v>
      </c>
    </row>
    <row r="112" spans="1:119" x14ac:dyDescent="0.25">
      <c r="A112" t="str">
        <f>INDEX(DB_ALM_SYS_NAMES[],4,2)</f>
        <v>WATERWAY</v>
      </c>
      <c r="B112">
        <v>106</v>
      </c>
      <c r="C112" t="s">
        <v>1316</v>
      </c>
      <c r="D112" s="10" t="s">
        <v>690</v>
      </c>
      <c r="E112" t="s">
        <v>5538</v>
      </c>
      <c r="F112" t="s">
        <v>95</v>
      </c>
      <c r="G112" t="s">
        <v>95</v>
      </c>
      <c r="H112" t="s">
        <v>1143</v>
      </c>
      <c r="I112" t="s">
        <v>1096</v>
      </c>
      <c r="J112" t="s">
        <v>1236</v>
      </c>
      <c r="K112">
        <v>1</v>
      </c>
      <c r="L112">
        <v>1</v>
      </c>
      <c r="M112" t="s">
        <v>1048</v>
      </c>
      <c r="N112" t="s">
        <v>1047</v>
      </c>
      <c r="O112" s="1">
        <v>500</v>
      </c>
      <c r="P112" s="1" t="s">
        <v>1091</v>
      </c>
      <c r="Q112" s="1" t="s">
        <v>1098</v>
      </c>
      <c r="R112" s="1">
        <v>0</v>
      </c>
      <c r="S112" s="1">
        <v>0</v>
      </c>
      <c r="T112" t="b">
        <v>0</v>
      </c>
      <c r="Y112" s="39" t="s">
        <v>1190</v>
      </c>
      <c r="Z112" t="s">
        <v>1191</v>
      </c>
      <c r="AA112" t="s">
        <v>1150</v>
      </c>
      <c r="AB112" t="s">
        <v>1298</v>
      </c>
      <c r="DO112" t="b">
        <v>0</v>
      </c>
    </row>
    <row r="113" spans="1:119" x14ac:dyDescent="0.25">
      <c r="A113" t="str">
        <f>INDEX(DB_ALM_SYS_NAMES[],4,2)</f>
        <v>WATERWAY</v>
      </c>
      <c r="B113">
        <v>107</v>
      </c>
      <c r="C113" t="s">
        <v>1317</v>
      </c>
      <c r="D113" s="10" t="s">
        <v>690</v>
      </c>
      <c r="E113" t="s">
        <v>1318</v>
      </c>
      <c r="F113" t="s">
        <v>95</v>
      </c>
      <c r="G113" t="s">
        <v>95</v>
      </c>
      <c r="H113" t="s">
        <v>1143</v>
      </c>
      <c r="I113" t="s">
        <v>1096</v>
      </c>
      <c r="J113" t="s">
        <v>1097</v>
      </c>
      <c r="K113">
        <v>1</v>
      </c>
      <c r="L113">
        <v>1</v>
      </c>
      <c r="M113" t="s">
        <v>1048</v>
      </c>
      <c r="N113" t="s">
        <v>1047</v>
      </c>
      <c r="O113" s="1">
        <v>2</v>
      </c>
      <c r="P113" s="1" t="s">
        <v>485</v>
      </c>
      <c r="Q113" s="1" t="s">
        <v>1098</v>
      </c>
      <c r="R113" s="1">
        <v>0</v>
      </c>
      <c r="S113" s="1">
        <v>0</v>
      </c>
      <c r="T113" t="b">
        <v>0</v>
      </c>
      <c r="Y113" s="40" t="s">
        <v>1286</v>
      </c>
      <c r="Z113" t="s">
        <v>1287</v>
      </c>
      <c r="AA113" t="s">
        <v>1150</v>
      </c>
      <c r="AB113" t="s">
        <v>1298</v>
      </c>
      <c r="DO113" t="b">
        <v>0</v>
      </c>
    </row>
    <row r="114" spans="1:119" x14ac:dyDescent="0.25">
      <c r="A114" t="str">
        <f>INDEX(DB_ALM_SYS_NAMES[],4,2)</f>
        <v>WATERWAY</v>
      </c>
      <c r="B114">
        <v>108</v>
      </c>
      <c r="C114" t="s">
        <v>1319</v>
      </c>
      <c r="D114" s="10" t="s">
        <v>690</v>
      </c>
      <c r="E114" t="s">
        <v>1320</v>
      </c>
      <c r="F114" t="s">
        <v>95</v>
      </c>
      <c r="G114" t="s">
        <v>95</v>
      </c>
      <c r="H114" t="s">
        <v>1143</v>
      </c>
      <c r="I114" t="s">
        <v>1096</v>
      </c>
      <c r="J114" t="s">
        <v>1097</v>
      </c>
      <c r="K114">
        <v>1</v>
      </c>
      <c r="L114">
        <v>1</v>
      </c>
      <c r="M114" t="s">
        <v>1048</v>
      </c>
      <c r="N114" t="s">
        <v>1047</v>
      </c>
      <c r="O114" s="1">
        <v>2</v>
      </c>
      <c r="P114" s="1" t="s">
        <v>485</v>
      </c>
      <c r="Q114" s="1" t="s">
        <v>1098</v>
      </c>
      <c r="R114" s="1">
        <v>0</v>
      </c>
      <c r="S114" s="1">
        <v>0</v>
      </c>
      <c r="T114" t="b">
        <v>0</v>
      </c>
      <c r="Y114" s="39" t="s">
        <v>1290</v>
      </c>
      <c r="Z114" t="s">
        <v>1291</v>
      </c>
      <c r="AA114" t="s">
        <v>1289</v>
      </c>
      <c r="AB114" t="s">
        <v>1321</v>
      </c>
      <c r="DO114" t="b">
        <v>0</v>
      </c>
    </row>
    <row r="115" spans="1:119" x14ac:dyDescent="0.25">
      <c r="A115" t="str">
        <f>INDEX(DB_ALM_SYS_NAMES[],4,2)</f>
        <v>WATERWAY</v>
      </c>
      <c r="B115">
        <v>109</v>
      </c>
      <c r="C115" t="s">
        <v>1322</v>
      </c>
      <c r="D115" s="10" t="s">
        <v>1310</v>
      </c>
      <c r="E115" t="s">
        <v>5539</v>
      </c>
      <c r="F115" t="s">
        <v>95</v>
      </c>
      <c r="G115" t="s">
        <v>95</v>
      </c>
      <c r="H115" t="s">
        <v>1143</v>
      </c>
      <c r="I115" t="s">
        <v>1096</v>
      </c>
      <c r="J115" t="s">
        <v>1144</v>
      </c>
      <c r="K115">
        <v>1</v>
      </c>
      <c r="L115">
        <v>1</v>
      </c>
      <c r="M115" t="s">
        <v>1048</v>
      </c>
      <c r="N115" t="s">
        <v>1047</v>
      </c>
      <c r="O115" s="1">
        <v>500</v>
      </c>
      <c r="P115" s="1" t="s">
        <v>1091</v>
      </c>
      <c r="Q115" s="1" t="s">
        <v>1098</v>
      </c>
      <c r="R115" s="1">
        <v>0</v>
      </c>
      <c r="S115" s="1">
        <v>0</v>
      </c>
      <c r="T115" t="b">
        <v>0</v>
      </c>
      <c r="Y115" s="40" t="s">
        <v>1293</v>
      </c>
      <c r="Z115" t="s">
        <v>1294</v>
      </c>
      <c r="AA115" t="s">
        <v>1289</v>
      </c>
      <c r="AB115" t="s">
        <v>1321</v>
      </c>
      <c r="DO115" t="b">
        <v>0</v>
      </c>
    </row>
    <row r="116" spans="1:119" x14ac:dyDescent="0.25">
      <c r="A116" t="str">
        <f>INDEX(DB_ALM_SYS_NAMES[],4,2)</f>
        <v>WATERWAY</v>
      </c>
      <c r="B116">
        <v>110</v>
      </c>
      <c r="C116" t="s">
        <v>1323</v>
      </c>
      <c r="D116" t="s">
        <v>1303</v>
      </c>
      <c r="E116" t="s">
        <v>1324</v>
      </c>
      <c r="F116" t="s">
        <v>95</v>
      </c>
      <c r="G116" t="s">
        <v>95</v>
      </c>
      <c r="H116" t="s">
        <v>1088</v>
      </c>
      <c r="I116" t="s">
        <v>1089</v>
      </c>
      <c r="J116" t="s">
        <v>1090</v>
      </c>
      <c r="K116">
        <v>1</v>
      </c>
      <c r="L116">
        <v>1</v>
      </c>
      <c r="M116" t="s">
        <v>1047</v>
      </c>
      <c r="N116" t="s">
        <v>1047</v>
      </c>
      <c r="O116" s="1">
        <v>500</v>
      </c>
      <c r="P116" s="1" t="s">
        <v>1091</v>
      </c>
      <c r="Q116" s="1" t="s">
        <v>1098</v>
      </c>
      <c r="R116" s="1">
        <v>0</v>
      </c>
      <c r="S116" s="1">
        <v>0</v>
      </c>
      <c r="T116" t="b">
        <v>0</v>
      </c>
      <c r="Y116" s="39" t="s">
        <v>1296</v>
      </c>
      <c r="Z116" t="s">
        <v>1297</v>
      </c>
      <c r="AA116" t="s">
        <v>1289</v>
      </c>
      <c r="AB116" t="s">
        <v>1321</v>
      </c>
      <c r="DO116" t="b">
        <v>0</v>
      </c>
    </row>
    <row r="117" spans="1:119" x14ac:dyDescent="0.25">
      <c r="A117" t="str">
        <f>INDEX(DB_ALM_SYS_NAMES[],4,2)</f>
        <v>WATERWAY</v>
      </c>
      <c r="B117">
        <v>111</v>
      </c>
      <c r="C117" t="s">
        <v>1325</v>
      </c>
      <c r="D117" t="s">
        <v>1303</v>
      </c>
      <c r="E117" t="s">
        <v>1326</v>
      </c>
      <c r="F117" t="s">
        <v>95</v>
      </c>
      <c r="G117" t="s">
        <v>95</v>
      </c>
      <c r="H117" t="s">
        <v>1088</v>
      </c>
      <c r="I117" t="s">
        <v>1089</v>
      </c>
      <c r="J117" t="s">
        <v>1090</v>
      </c>
      <c r="K117">
        <v>1</v>
      </c>
      <c r="L117">
        <v>1</v>
      </c>
      <c r="M117" t="s">
        <v>1047</v>
      </c>
      <c r="N117" t="s">
        <v>1047</v>
      </c>
      <c r="O117" s="1">
        <v>500</v>
      </c>
      <c r="P117" s="1" t="s">
        <v>1091</v>
      </c>
      <c r="Q117" s="1" t="s">
        <v>1098</v>
      </c>
      <c r="R117" s="1">
        <v>0</v>
      </c>
      <c r="S117" s="1">
        <v>0</v>
      </c>
      <c r="T117" t="b">
        <v>0</v>
      </c>
      <c r="Y117" s="40" t="s">
        <v>1300</v>
      </c>
      <c r="Z117" t="s">
        <v>1301</v>
      </c>
      <c r="AA117" t="s">
        <v>1289</v>
      </c>
      <c r="AB117" t="s">
        <v>1321</v>
      </c>
      <c r="DO117" t="b">
        <v>0</v>
      </c>
    </row>
    <row r="118" spans="1:119" x14ac:dyDescent="0.25">
      <c r="A118" t="str">
        <f>INDEX(DB_ALM_SYS_NAMES[],4,2)</f>
        <v>WATERWAY</v>
      </c>
      <c r="B118">
        <v>112</v>
      </c>
      <c r="C118" t="s">
        <v>1327</v>
      </c>
      <c r="D118" s="10" t="s">
        <v>1303</v>
      </c>
      <c r="E118" t="s">
        <v>1328</v>
      </c>
      <c r="F118" t="s">
        <v>95</v>
      </c>
      <c r="G118" t="s">
        <v>95</v>
      </c>
      <c r="H118" t="s">
        <v>1088</v>
      </c>
      <c r="I118" t="s">
        <v>1089</v>
      </c>
      <c r="J118" t="s">
        <v>1090</v>
      </c>
      <c r="K118">
        <v>1</v>
      </c>
      <c r="L118">
        <v>1</v>
      </c>
      <c r="M118" t="s">
        <v>1047</v>
      </c>
      <c r="N118" t="s">
        <v>1047</v>
      </c>
      <c r="O118" s="1">
        <v>500</v>
      </c>
      <c r="P118" s="1" t="s">
        <v>1091</v>
      </c>
      <c r="Q118" s="1" t="s">
        <v>1098</v>
      </c>
      <c r="R118" s="1">
        <v>0</v>
      </c>
      <c r="S118" s="1">
        <v>0</v>
      </c>
      <c r="T118" t="b">
        <v>0</v>
      </c>
      <c r="Y118" s="39" t="s">
        <v>1329</v>
      </c>
      <c r="Z118" t="s">
        <v>1330</v>
      </c>
      <c r="AA118" t="s">
        <v>1289</v>
      </c>
      <c r="AB118" t="s">
        <v>1321</v>
      </c>
      <c r="DO118" t="b">
        <v>0</v>
      </c>
    </row>
    <row r="119" spans="1:119" x14ac:dyDescent="0.25">
      <c r="A119" t="str">
        <f>INDEX(DB_ALM_SYS_NAMES[],4,2)</f>
        <v>WATERWAY</v>
      </c>
      <c r="B119">
        <v>113</v>
      </c>
      <c r="C119" t="s">
        <v>1331</v>
      </c>
      <c r="D119" s="10" t="s">
        <v>1310</v>
      </c>
      <c r="E119" t="s">
        <v>5540</v>
      </c>
      <c r="F119" t="s">
        <v>95</v>
      </c>
      <c r="G119" t="s">
        <v>95</v>
      </c>
      <c r="H119" t="s">
        <v>1143</v>
      </c>
      <c r="I119" t="s">
        <v>1096</v>
      </c>
      <c r="J119" t="s">
        <v>1097</v>
      </c>
      <c r="K119">
        <v>1</v>
      </c>
      <c r="L119">
        <v>1</v>
      </c>
      <c r="M119" t="s">
        <v>1047</v>
      </c>
      <c r="N119" t="s">
        <v>1049</v>
      </c>
      <c r="O119" s="1">
        <v>3</v>
      </c>
      <c r="P119" s="1" t="s">
        <v>485</v>
      </c>
      <c r="Q119" s="1" t="s">
        <v>1098</v>
      </c>
      <c r="R119" s="1">
        <v>0</v>
      </c>
      <c r="S119" s="1">
        <v>0</v>
      </c>
      <c r="T119" t="b">
        <v>0</v>
      </c>
      <c r="Y119" s="40" t="s">
        <v>1332</v>
      </c>
      <c r="Z119" t="s">
        <v>1333</v>
      </c>
      <c r="AA119" t="s">
        <v>1289</v>
      </c>
      <c r="AB119" t="s">
        <v>1321</v>
      </c>
      <c r="DO119" t="b">
        <v>1</v>
      </c>
    </row>
    <row r="120" spans="1:119" x14ac:dyDescent="0.25">
      <c r="A120" t="str">
        <f>INDEX(DB_ALM_SYS_NAMES[],4,2)</f>
        <v>WATERWAY</v>
      </c>
      <c r="B120">
        <v>114</v>
      </c>
      <c r="C120" t="s">
        <v>1334</v>
      </c>
      <c r="D120" s="10" t="s">
        <v>1310</v>
      </c>
      <c r="E120" t="s">
        <v>5541</v>
      </c>
      <c r="F120" t="s">
        <v>95</v>
      </c>
      <c r="G120" t="s">
        <v>95</v>
      </c>
      <c r="H120" t="s">
        <v>1143</v>
      </c>
      <c r="I120" t="s">
        <v>1096</v>
      </c>
      <c r="J120" t="s">
        <v>1144</v>
      </c>
      <c r="K120">
        <v>1</v>
      </c>
      <c r="L120">
        <v>1</v>
      </c>
      <c r="M120" t="s">
        <v>1047</v>
      </c>
      <c r="N120" t="s">
        <v>1049</v>
      </c>
      <c r="O120" s="1">
        <v>5</v>
      </c>
      <c r="P120" s="1" t="s">
        <v>485</v>
      </c>
      <c r="Q120" s="1" t="s">
        <v>1098</v>
      </c>
      <c r="R120" s="1">
        <v>0</v>
      </c>
      <c r="S120" s="1">
        <v>0</v>
      </c>
      <c r="T120" t="b">
        <v>0</v>
      </c>
      <c r="Y120" s="39" t="s">
        <v>1335</v>
      </c>
      <c r="Z120" t="s">
        <v>1336</v>
      </c>
      <c r="AA120" t="s">
        <v>1289</v>
      </c>
      <c r="AB120" t="s">
        <v>1321</v>
      </c>
      <c r="DO120" t="b">
        <v>1</v>
      </c>
    </row>
    <row r="121" spans="1:119" x14ac:dyDescent="0.25">
      <c r="A121" t="str">
        <f>INDEX(DB_ALM_SYS_NAMES[],4,2)</f>
        <v>WATERWAY</v>
      </c>
      <c r="B121">
        <v>115</v>
      </c>
      <c r="C121" t="s">
        <v>1337</v>
      </c>
      <c r="D121" s="10" t="s">
        <v>1310</v>
      </c>
      <c r="E121" t="s">
        <v>5542</v>
      </c>
      <c r="F121" t="s">
        <v>95</v>
      </c>
      <c r="G121" t="s">
        <v>95</v>
      </c>
      <c r="H121" t="s">
        <v>1143</v>
      </c>
      <c r="I121" t="s">
        <v>1096</v>
      </c>
      <c r="J121" t="s">
        <v>1236</v>
      </c>
      <c r="K121">
        <v>1</v>
      </c>
      <c r="L121">
        <v>1</v>
      </c>
      <c r="M121" t="s">
        <v>1047</v>
      </c>
      <c r="N121" t="s">
        <v>1049</v>
      </c>
      <c r="O121" s="1">
        <v>5</v>
      </c>
      <c r="P121" s="1" t="s">
        <v>485</v>
      </c>
      <c r="Q121" s="1" t="s">
        <v>1098</v>
      </c>
      <c r="R121" s="1">
        <v>0</v>
      </c>
      <c r="S121" s="1">
        <v>0</v>
      </c>
      <c r="T121" t="b">
        <v>0</v>
      </c>
      <c r="Y121" s="40" t="s">
        <v>1338</v>
      </c>
      <c r="Z121" t="s">
        <v>1339</v>
      </c>
      <c r="AA121" t="s">
        <v>1289</v>
      </c>
      <c r="AB121" t="s">
        <v>1321</v>
      </c>
      <c r="DO121" t="b">
        <v>1</v>
      </c>
    </row>
    <row r="122" spans="1:119" x14ac:dyDescent="0.25">
      <c r="A122" t="str">
        <f>INDEX(DB_ALM_SYS_NAMES[],4,2)</f>
        <v>WATERWAY</v>
      </c>
      <c r="B122">
        <v>116</v>
      </c>
      <c r="C122" t="s">
        <v>1340</v>
      </c>
      <c r="D122" s="10" t="s">
        <v>1310</v>
      </c>
      <c r="E122" t="s">
        <v>5543</v>
      </c>
      <c r="F122" t="s">
        <v>95</v>
      </c>
      <c r="G122" t="s">
        <v>95</v>
      </c>
      <c r="H122" t="s">
        <v>1143</v>
      </c>
      <c r="I122" t="s">
        <v>1096</v>
      </c>
      <c r="J122" t="s">
        <v>1097</v>
      </c>
      <c r="K122">
        <v>1</v>
      </c>
      <c r="L122">
        <v>1</v>
      </c>
      <c r="M122" t="s">
        <v>1047</v>
      </c>
      <c r="N122" t="s">
        <v>1049</v>
      </c>
      <c r="O122" s="1">
        <v>3</v>
      </c>
      <c r="P122" s="1" t="s">
        <v>485</v>
      </c>
      <c r="Q122" s="1" t="s">
        <v>1098</v>
      </c>
      <c r="R122" s="1">
        <v>0</v>
      </c>
      <c r="S122" s="1">
        <v>0</v>
      </c>
      <c r="T122" t="b">
        <v>0</v>
      </c>
      <c r="Y122" s="39" t="s">
        <v>1341</v>
      </c>
      <c r="Z122" t="s">
        <v>1342</v>
      </c>
      <c r="AA122" t="s">
        <v>1289</v>
      </c>
      <c r="AB122" t="s">
        <v>1321</v>
      </c>
      <c r="DO122" t="b">
        <v>1</v>
      </c>
    </row>
    <row r="123" spans="1:119" x14ac:dyDescent="0.25">
      <c r="A123" t="str">
        <f>INDEX(DB_ALM_SYS_NAMES[],4,2)</f>
        <v>WATERWAY</v>
      </c>
      <c r="B123">
        <v>117</v>
      </c>
      <c r="C123" t="s">
        <v>1343</v>
      </c>
      <c r="D123" s="10" t="s">
        <v>1310</v>
      </c>
      <c r="E123" t="s">
        <v>5544</v>
      </c>
      <c r="F123" t="s">
        <v>95</v>
      </c>
      <c r="G123" t="s">
        <v>95</v>
      </c>
      <c r="H123" t="s">
        <v>1143</v>
      </c>
      <c r="I123" t="s">
        <v>1096</v>
      </c>
      <c r="J123" t="s">
        <v>1144</v>
      </c>
      <c r="K123">
        <v>1</v>
      </c>
      <c r="L123">
        <v>1</v>
      </c>
      <c r="M123" t="s">
        <v>1047</v>
      </c>
      <c r="N123" t="s">
        <v>1049</v>
      </c>
      <c r="O123" s="1">
        <v>5</v>
      </c>
      <c r="P123" s="1" t="s">
        <v>485</v>
      </c>
      <c r="Q123" s="1" t="s">
        <v>1098</v>
      </c>
      <c r="R123" s="1">
        <v>0</v>
      </c>
      <c r="S123" s="1">
        <v>0</v>
      </c>
      <c r="T123" t="b">
        <v>0</v>
      </c>
      <c r="Y123" s="40" t="s">
        <v>1344</v>
      </c>
      <c r="Z123" t="s">
        <v>1345</v>
      </c>
      <c r="AA123" t="s">
        <v>1289</v>
      </c>
      <c r="AB123" t="s">
        <v>1321</v>
      </c>
      <c r="DO123" t="b">
        <v>1</v>
      </c>
    </row>
    <row r="124" spans="1:119" x14ac:dyDescent="0.25">
      <c r="A124" t="str">
        <f>INDEX(DB_ALM_SYS_NAMES[],4,2)</f>
        <v>WATERWAY</v>
      </c>
      <c r="B124">
        <v>118</v>
      </c>
      <c r="C124" t="s">
        <v>1346</v>
      </c>
      <c r="D124" s="10" t="s">
        <v>1310</v>
      </c>
      <c r="E124" t="s">
        <v>5545</v>
      </c>
      <c r="F124" t="s">
        <v>95</v>
      </c>
      <c r="G124" t="s">
        <v>95</v>
      </c>
      <c r="H124" t="s">
        <v>1143</v>
      </c>
      <c r="I124" t="s">
        <v>1096</v>
      </c>
      <c r="J124" t="s">
        <v>1236</v>
      </c>
      <c r="K124">
        <v>1</v>
      </c>
      <c r="L124">
        <v>1</v>
      </c>
      <c r="M124" t="s">
        <v>1047</v>
      </c>
      <c r="N124" t="s">
        <v>1049</v>
      </c>
      <c r="O124" s="1">
        <v>5</v>
      </c>
      <c r="P124" s="1" t="s">
        <v>485</v>
      </c>
      <c r="Q124" s="1" t="s">
        <v>1098</v>
      </c>
      <c r="R124" s="1">
        <v>0</v>
      </c>
      <c r="S124" s="1">
        <v>0</v>
      </c>
      <c r="T124" t="b">
        <v>0</v>
      </c>
      <c r="Y124" s="39" t="s">
        <v>1347</v>
      </c>
      <c r="Z124" t="s">
        <v>1348</v>
      </c>
      <c r="AA124" t="s">
        <v>1289</v>
      </c>
      <c r="AB124" t="s">
        <v>1321</v>
      </c>
      <c r="DO124" t="b">
        <v>1</v>
      </c>
    </row>
    <row r="125" spans="1:119" x14ac:dyDescent="0.25">
      <c r="A125" t="str">
        <f>INDEX(DB_ALM_SYS_NAMES[],4,2)</f>
        <v>WATERWAY</v>
      </c>
      <c r="B125">
        <v>119</v>
      </c>
      <c r="C125" t="s">
        <v>1349</v>
      </c>
      <c r="D125" t="s">
        <v>1303</v>
      </c>
      <c r="E125" t="s">
        <v>1350</v>
      </c>
      <c r="F125" t="s">
        <v>95</v>
      </c>
      <c r="G125" t="s">
        <v>95</v>
      </c>
      <c r="H125" t="s">
        <v>1088</v>
      </c>
      <c r="I125" t="s">
        <v>1089</v>
      </c>
      <c r="J125" t="s">
        <v>1090</v>
      </c>
      <c r="K125">
        <v>1</v>
      </c>
      <c r="L125">
        <v>1</v>
      </c>
      <c r="M125" t="s">
        <v>1047</v>
      </c>
      <c r="N125" t="s">
        <v>1047</v>
      </c>
      <c r="O125" s="1">
        <v>500</v>
      </c>
      <c r="P125" s="1" t="s">
        <v>1091</v>
      </c>
      <c r="Q125" s="1" t="s">
        <v>1098</v>
      </c>
      <c r="R125" s="1">
        <v>0</v>
      </c>
      <c r="S125" s="1">
        <v>0</v>
      </c>
      <c r="T125" t="b">
        <v>0</v>
      </c>
      <c r="Y125" s="40" t="s">
        <v>1351</v>
      </c>
      <c r="Z125" t="s">
        <v>1352</v>
      </c>
      <c r="AA125" t="s">
        <v>1289</v>
      </c>
      <c r="AB125" t="s">
        <v>1321</v>
      </c>
      <c r="DO125" t="b">
        <v>0</v>
      </c>
    </row>
    <row r="126" spans="1:119" x14ac:dyDescent="0.25">
      <c r="A126" t="str">
        <f>INDEX(DB_ALM_SYS_NAMES[],4,2)</f>
        <v>WATERWAY</v>
      </c>
      <c r="B126">
        <v>120</v>
      </c>
      <c r="C126" t="s">
        <v>1353</v>
      </c>
      <c r="D126" t="s">
        <v>1303</v>
      </c>
      <c r="E126" t="s">
        <v>649</v>
      </c>
      <c r="F126" t="s">
        <v>95</v>
      </c>
      <c r="G126" t="s">
        <v>95</v>
      </c>
      <c r="H126" t="s">
        <v>1088</v>
      </c>
      <c r="I126" t="s">
        <v>1089</v>
      </c>
      <c r="J126" t="s">
        <v>1090</v>
      </c>
      <c r="K126">
        <v>1</v>
      </c>
      <c r="L126">
        <v>1</v>
      </c>
      <c r="M126" t="s">
        <v>1047</v>
      </c>
      <c r="N126" t="s">
        <v>1047</v>
      </c>
      <c r="O126" s="1">
        <v>500</v>
      </c>
      <c r="P126" s="1" t="s">
        <v>1091</v>
      </c>
      <c r="Q126" s="1" t="s">
        <v>1098</v>
      </c>
      <c r="R126" s="1">
        <v>0</v>
      </c>
      <c r="S126" s="1">
        <v>0</v>
      </c>
      <c r="T126" t="b">
        <v>0</v>
      </c>
      <c r="Y126" s="39" t="s">
        <v>1354</v>
      </c>
      <c r="Z126" t="s">
        <v>1355</v>
      </c>
      <c r="AA126" t="s">
        <v>1356</v>
      </c>
      <c r="AB126" t="s">
        <v>1357</v>
      </c>
      <c r="DO126" t="b">
        <v>0</v>
      </c>
    </row>
    <row r="127" spans="1:119" x14ac:dyDescent="0.25">
      <c r="A127" t="str">
        <f>INDEX(DB_ALM_SYS_NAMES[],4,2)</f>
        <v>WATERWAY</v>
      </c>
      <c r="B127">
        <v>121</v>
      </c>
      <c r="C127" t="s">
        <v>1358</v>
      </c>
      <c r="D127" t="s">
        <v>1303</v>
      </c>
      <c r="E127" t="s">
        <v>1359</v>
      </c>
      <c r="F127" t="s">
        <v>95</v>
      </c>
      <c r="G127" t="s">
        <v>95</v>
      </c>
      <c r="H127" t="s">
        <v>1088</v>
      </c>
      <c r="I127" t="s">
        <v>1096</v>
      </c>
      <c r="J127" t="s">
        <v>1144</v>
      </c>
      <c r="K127">
        <v>1</v>
      </c>
      <c r="L127">
        <v>1</v>
      </c>
      <c r="M127" t="s">
        <v>1048</v>
      </c>
      <c r="N127" t="s">
        <v>1047</v>
      </c>
      <c r="O127" s="1">
        <v>500</v>
      </c>
      <c r="P127" s="1" t="s">
        <v>1091</v>
      </c>
      <c r="Q127" s="1" t="s">
        <v>1098</v>
      </c>
      <c r="R127" s="1">
        <v>0</v>
      </c>
      <c r="S127" s="1">
        <v>0</v>
      </c>
      <c r="T127" t="b">
        <v>0</v>
      </c>
      <c r="Y127" s="40" t="s">
        <v>1360</v>
      </c>
      <c r="Z127" t="s">
        <v>1361</v>
      </c>
      <c r="AA127" t="s">
        <v>1356</v>
      </c>
      <c r="AB127" t="s">
        <v>1357</v>
      </c>
      <c r="DO127" t="b">
        <v>0</v>
      </c>
    </row>
    <row r="128" spans="1:119" x14ac:dyDescent="0.25">
      <c r="A128" t="str">
        <f>INDEX(DB_ALM_SYS_NAMES[],4,2)</f>
        <v>WATERWAY</v>
      </c>
      <c r="B128">
        <v>122</v>
      </c>
      <c r="C128" t="s">
        <v>5987</v>
      </c>
      <c r="D128" s="10" t="s">
        <v>1303</v>
      </c>
      <c r="E128" t="s">
        <v>5546</v>
      </c>
      <c r="F128" t="s">
        <v>95</v>
      </c>
      <c r="G128" t="s">
        <v>95</v>
      </c>
      <c r="H128" t="s">
        <v>1088</v>
      </c>
      <c r="I128" t="s">
        <v>1096</v>
      </c>
      <c r="J128" t="s">
        <v>1144</v>
      </c>
      <c r="K128">
        <v>1</v>
      </c>
      <c r="L128">
        <v>1</v>
      </c>
      <c r="M128" t="s">
        <v>1048</v>
      </c>
      <c r="N128" t="s">
        <v>1047</v>
      </c>
      <c r="O128" s="1">
        <v>2</v>
      </c>
      <c r="P128" s="1" t="s">
        <v>485</v>
      </c>
      <c r="Q128" s="1" t="s">
        <v>1098</v>
      </c>
      <c r="R128" s="1">
        <v>0</v>
      </c>
      <c r="S128" s="1">
        <v>0</v>
      </c>
      <c r="T128" t="b">
        <v>0</v>
      </c>
      <c r="Y128" s="39" t="s">
        <v>1362</v>
      </c>
      <c r="Z128" t="s">
        <v>1363</v>
      </c>
      <c r="AA128" t="s">
        <v>1356</v>
      </c>
      <c r="AB128" t="s">
        <v>1357</v>
      </c>
      <c r="DO128" t="b">
        <v>0</v>
      </c>
    </row>
    <row r="129" spans="1:119" x14ac:dyDescent="0.25">
      <c r="A129" t="str">
        <f>INDEX(DB_ALM_SYS_NAMES[],4,2)</f>
        <v>WATERWAY</v>
      </c>
      <c r="B129">
        <v>123</v>
      </c>
      <c r="C129" t="s">
        <v>1364</v>
      </c>
      <c r="D129" s="10" t="s">
        <v>1310</v>
      </c>
      <c r="E129" t="s">
        <v>5547</v>
      </c>
      <c r="F129" t="s">
        <v>95</v>
      </c>
      <c r="G129" t="s">
        <v>95</v>
      </c>
      <c r="H129" t="s">
        <v>1088</v>
      </c>
      <c r="I129" t="s">
        <v>1096</v>
      </c>
      <c r="J129" t="s">
        <v>1144</v>
      </c>
      <c r="K129">
        <v>1</v>
      </c>
      <c r="L129">
        <v>1</v>
      </c>
      <c r="M129" t="s">
        <v>1048</v>
      </c>
      <c r="N129" t="s">
        <v>1047</v>
      </c>
      <c r="O129" s="1">
        <v>500</v>
      </c>
      <c r="P129" s="1" t="s">
        <v>1091</v>
      </c>
      <c r="Q129" s="1" t="s">
        <v>1098</v>
      </c>
      <c r="R129" s="1">
        <v>0</v>
      </c>
      <c r="S129" s="1">
        <v>0</v>
      </c>
      <c r="T129" t="b">
        <v>0</v>
      </c>
      <c r="Y129" s="40" t="s">
        <v>1365</v>
      </c>
      <c r="Z129" t="s">
        <v>1366</v>
      </c>
      <c r="AA129" t="s">
        <v>1356</v>
      </c>
      <c r="AB129" t="s">
        <v>1357</v>
      </c>
      <c r="DO129" t="b">
        <v>0</v>
      </c>
    </row>
    <row r="130" spans="1:119" x14ac:dyDescent="0.25">
      <c r="A130" t="str">
        <f>INDEX(DB_ALM_SYS_NAMES[],4,2)</f>
        <v>WATERWAY</v>
      </c>
      <c r="B130">
        <v>124</v>
      </c>
      <c r="C130" t="s">
        <v>5988</v>
      </c>
      <c r="D130" s="10" t="s">
        <v>1303</v>
      </c>
      <c r="E130" t="s">
        <v>5548</v>
      </c>
      <c r="F130" t="s">
        <v>95</v>
      </c>
      <c r="G130" t="s">
        <v>95</v>
      </c>
      <c r="H130" t="s">
        <v>1088</v>
      </c>
      <c r="I130" t="s">
        <v>1096</v>
      </c>
      <c r="J130" t="s">
        <v>1144</v>
      </c>
      <c r="K130">
        <v>1</v>
      </c>
      <c r="L130">
        <v>1</v>
      </c>
      <c r="M130" t="s">
        <v>1048</v>
      </c>
      <c r="N130" t="s">
        <v>1050</v>
      </c>
      <c r="O130" s="1">
        <v>500</v>
      </c>
      <c r="P130" s="1" t="s">
        <v>1091</v>
      </c>
      <c r="Q130" s="1" t="s">
        <v>1098</v>
      </c>
      <c r="R130" s="1">
        <v>0</v>
      </c>
      <c r="S130" s="1">
        <v>0</v>
      </c>
      <c r="T130" t="b">
        <v>0</v>
      </c>
      <c r="Y130" s="39" t="s">
        <v>1367</v>
      </c>
      <c r="Z130" t="s">
        <v>1368</v>
      </c>
      <c r="AA130" t="s">
        <v>1356</v>
      </c>
      <c r="AB130" t="s">
        <v>1357</v>
      </c>
      <c r="DO130" t="b">
        <v>0</v>
      </c>
    </row>
    <row r="131" spans="1:119" x14ac:dyDescent="0.25">
      <c r="A131" t="str">
        <f>INDEX(DB_ALM_SYS_NAMES[],4,2)</f>
        <v>WATERWAY</v>
      </c>
      <c r="B131">
        <v>125</v>
      </c>
      <c r="C131" t="s">
        <v>5989</v>
      </c>
      <c r="D131" s="10" t="s">
        <v>1303</v>
      </c>
      <c r="E131" t="s">
        <v>5549</v>
      </c>
      <c r="F131" t="s">
        <v>95</v>
      </c>
      <c r="G131" t="s">
        <v>95</v>
      </c>
      <c r="H131" t="s">
        <v>1088</v>
      </c>
      <c r="I131" t="s">
        <v>1096</v>
      </c>
      <c r="J131" t="s">
        <v>1144</v>
      </c>
      <c r="K131">
        <v>1</v>
      </c>
      <c r="L131">
        <v>1</v>
      </c>
      <c r="M131" t="s">
        <v>1048</v>
      </c>
      <c r="N131" t="s">
        <v>1050</v>
      </c>
      <c r="O131" s="1">
        <v>500</v>
      </c>
      <c r="P131" s="1" t="s">
        <v>1091</v>
      </c>
      <c r="Q131" s="1" t="s">
        <v>1098</v>
      </c>
      <c r="R131" s="1">
        <v>0</v>
      </c>
      <c r="S131" s="1">
        <v>0</v>
      </c>
      <c r="T131" t="b">
        <v>0</v>
      </c>
      <c r="Y131" s="40" t="s">
        <v>1369</v>
      </c>
      <c r="Z131" t="s">
        <v>1370</v>
      </c>
      <c r="AA131" t="s">
        <v>1356</v>
      </c>
      <c r="AB131" t="s">
        <v>1357</v>
      </c>
      <c r="DO131" t="b">
        <v>0</v>
      </c>
    </row>
    <row r="132" spans="1:119" x14ac:dyDescent="0.25">
      <c r="A132" t="str">
        <f>INDEX(DB_ALM_SYS_NAMES[],4,2)</f>
        <v>WATERWAY</v>
      </c>
      <c r="B132">
        <v>126</v>
      </c>
      <c r="C132" t="s">
        <v>5990</v>
      </c>
      <c r="D132" s="10" t="s">
        <v>1303</v>
      </c>
      <c r="E132" t="s">
        <v>5550</v>
      </c>
      <c r="F132" t="s">
        <v>95</v>
      </c>
      <c r="G132" t="s">
        <v>95</v>
      </c>
      <c r="H132" t="s">
        <v>1088</v>
      </c>
      <c r="I132" t="s">
        <v>1096</v>
      </c>
      <c r="J132" t="s">
        <v>1144</v>
      </c>
      <c r="K132">
        <v>1</v>
      </c>
      <c r="L132">
        <v>1</v>
      </c>
      <c r="M132" t="s">
        <v>1048</v>
      </c>
      <c r="N132" t="s">
        <v>1050</v>
      </c>
      <c r="O132" s="1">
        <v>500</v>
      </c>
      <c r="P132" s="1" t="s">
        <v>1091</v>
      </c>
      <c r="Q132" s="1" t="s">
        <v>1098</v>
      </c>
      <c r="R132" s="1">
        <v>0</v>
      </c>
      <c r="S132" s="1">
        <v>0</v>
      </c>
      <c r="T132" t="b">
        <v>0</v>
      </c>
      <c r="Y132" s="39" t="s">
        <v>1371</v>
      </c>
      <c r="Z132" t="s">
        <v>1372</v>
      </c>
      <c r="AA132" t="s">
        <v>1356</v>
      </c>
      <c r="AB132" t="s">
        <v>1357</v>
      </c>
      <c r="DO132" t="b">
        <v>0</v>
      </c>
    </row>
    <row r="133" spans="1:119" x14ac:dyDescent="0.25">
      <c r="A133" t="str">
        <f>INDEX(DB_ALM_SYS_NAMES[],4,2)</f>
        <v>WATERWAY</v>
      </c>
      <c r="B133">
        <v>127</v>
      </c>
      <c r="C133" t="s">
        <v>656</v>
      </c>
      <c r="D133" s="10" t="s">
        <v>1303</v>
      </c>
      <c r="E133" t="s">
        <v>656</v>
      </c>
      <c r="F133" t="s">
        <v>95</v>
      </c>
      <c r="G133" t="s">
        <v>95</v>
      </c>
      <c r="H133" t="s">
        <v>1088</v>
      </c>
      <c r="I133" t="s">
        <v>1089</v>
      </c>
      <c r="J133" t="s">
        <v>1090</v>
      </c>
      <c r="K133">
        <v>1</v>
      </c>
      <c r="L133">
        <v>1</v>
      </c>
      <c r="M133" t="s">
        <v>1047</v>
      </c>
      <c r="N133" t="s">
        <v>1047</v>
      </c>
      <c r="O133" s="1">
        <v>500</v>
      </c>
      <c r="P133" s="1" t="s">
        <v>1091</v>
      </c>
      <c r="Q133" s="1" t="s">
        <v>1098</v>
      </c>
      <c r="R133" s="1">
        <v>0</v>
      </c>
      <c r="S133" s="1">
        <v>0</v>
      </c>
      <c r="T133" t="b">
        <v>0</v>
      </c>
      <c r="Y133" s="40" t="s">
        <v>1373</v>
      </c>
      <c r="Z133" t="s">
        <v>1374</v>
      </c>
      <c r="AA133" t="s">
        <v>1356</v>
      </c>
      <c r="AB133" t="s">
        <v>1357</v>
      </c>
      <c r="DO133" t="b">
        <v>0</v>
      </c>
    </row>
    <row r="134" spans="1:119" x14ac:dyDescent="0.25">
      <c r="A134" t="str">
        <f>INDEX(DB_ALM_SYS_NAMES[],5,2)</f>
        <v>GEN_TEMP_WIND</v>
      </c>
      <c r="B134">
        <v>128</v>
      </c>
      <c r="C134" t="s">
        <v>1375</v>
      </c>
      <c r="D134" s="10" t="s">
        <v>5505</v>
      </c>
      <c r="E134" t="s">
        <v>5551</v>
      </c>
      <c r="F134" t="s">
        <v>95</v>
      </c>
      <c r="G134" t="s">
        <v>95</v>
      </c>
      <c r="H134" t="s">
        <v>1143</v>
      </c>
      <c r="I134" t="s">
        <v>1096</v>
      </c>
      <c r="J134" t="s">
        <v>1097</v>
      </c>
      <c r="K134">
        <v>1</v>
      </c>
      <c r="L134">
        <v>1</v>
      </c>
      <c r="M134" t="s">
        <v>1049</v>
      </c>
      <c r="N134" t="s">
        <v>1052</v>
      </c>
      <c r="O134" s="1">
        <v>3</v>
      </c>
      <c r="P134" s="1" t="s">
        <v>485</v>
      </c>
      <c r="Q134" s="1" t="s">
        <v>1098</v>
      </c>
      <c r="R134" s="1">
        <v>0</v>
      </c>
      <c r="S134" s="1">
        <v>0</v>
      </c>
      <c r="T134" t="b">
        <v>0</v>
      </c>
      <c r="Y134" s="39" t="s">
        <v>1376</v>
      </c>
      <c r="Z134" t="s">
        <v>1377</v>
      </c>
      <c r="AA134" t="s">
        <v>1356</v>
      </c>
      <c r="AB134" t="s">
        <v>1357</v>
      </c>
      <c r="DO134" t="b">
        <v>1</v>
      </c>
    </row>
    <row r="135" spans="1:119" x14ac:dyDescent="0.25">
      <c r="A135" t="str">
        <f>INDEX(DB_ALM_SYS_NAMES[],5,2)</f>
        <v>GEN_TEMP_WIND</v>
      </c>
      <c r="B135">
        <v>129</v>
      </c>
      <c r="C135" t="s">
        <v>1378</v>
      </c>
      <c r="D135" s="10" t="s">
        <v>5505</v>
      </c>
      <c r="E135" t="s">
        <v>1360</v>
      </c>
      <c r="F135" t="s">
        <v>95</v>
      </c>
      <c r="G135" t="s">
        <v>95</v>
      </c>
      <c r="H135" t="s">
        <v>1143</v>
      </c>
      <c r="I135" t="s">
        <v>1096</v>
      </c>
      <c r="J135" t="s">
        <v>1236</v>
      </c>
      <c r="K135">
        <v>1</v>
      </c>
      <c r="L135">
        <v>1</v>
      </c>
      <c r="M135" t="s">
        <v>1049</v>
      </c>
      <c r="N135" t="s">
        <v>1052</v>
      </c>
      <c r="O135" s="1">
        <v>5</v>
      </c>
      <c r="P135" s="1" t="s">
        <v>485</v>
      </c>
      <c r="Q135" s="1" t="s">
        <v>1098</v>
      </c>
      <c r="R135" s="1">
        <v>0</v>
      </c>
      <c r="S135" s="1">
        <v>0</v>
      </c>
      <c r="T135" t="b">
        <v>0</v>
      </c>
      <c r="Y135" s="40" t="s">
        <v>1379</v>
      </c>
      <c r="Z135" t="s">
        <v>1380</v>
      </c>
      <c r="AA135" t="s">
        <v>1356</v>
      </c>
      <c r="AB135" t="s">
        <v>1357</v>
      </c>
      <c r="DO135" t="b">
        <v>1</v>
      </c>
    </row>
    <row r="136" spans="1:119" x14ac:dyDescent="0.25">
      <c r="A136" t="str">
        <f>INDEX(DB_ALM_SYS_NAMES[],5,2)</f>
        <v>GEN_TEMP_WIND</v>
      </c>
      <c r="B136">
        <v>130</v>
      </c>
      <c r="C136" t="s">
        <v>1381</v>
      </c>
      <c r="D136" s="10" t="s">
        <v>5505</v>
      </c>
      <c r="E136" t="s">
        <v>1362</v>
      </c>
      <c r="F136" t="s">
        <v>95</v>
      </c>
      <c r="G136" t="s">
        <v>95</v>
      </c>
      <c r="H136" t="s">
        <v>1143</v>
      </c>
      <c r="I136" t="s">
        <v>1096</v>
      </c>
      <c r="J136" t="s">
        <v>1144</v>
      </c>
      <c r="K136">
        <v>1</v>
      </c>
      <c r="L136">
        <v>1</v>
      </c>
      <c r="M136" t="s">
        <v>1049</v>
      </c>
      <c r="N136" t="s">
        <v>1052</v>
      </c>
      <c r="O136" s="1">
        <v>5</v>
      </c>
      <c r="P136" s="1" t="s">
        <v>485</v>
      </c>
      <c r="Q136" s="1" t="s">
        <v>1098</v>
      </c>
      <c r="R136" s="1">
        <v>0</v>
      </c>
      <c r="S136" s="1">
        <v>0</v>
      </c>
      <c r="T136" t="b">
        <v>0</v>
      </c>
      <c r="Y136" s="39" t="s">
        <v>1382</v>
      </c>
      <c r="Z136" t="s">
        <v>1383</v>
      </c>
      <c r="AA136" t="s">
        <v>1356</v>
      </c>
      <c r="AB136" t="s">
        <v>1357</v>
      </c>
      <c r="DO136" t="b">
        <v>1</v>
      </c>
    </row>
    <row r="137" spans="1:119" x14ac:dyDescent="0.25">
      <c r="A137" t="str">
        <f>INDEX(DB_ALM_SYS_NAMES[],5,2)</f>
        <v>GEN_TEMP_WIND</v>
      </c>
      <c r="B137">
        <v>131</v>
      </c>
      <c r="C137" t="s">
        <v>1384</v>
      </c>
      <c r="D137" s="10" t="s">
        <v>5505</v>
      </c>
      <c r="E137" t="s">
        <v>5552</v>
      </c>
      <c r="F137" t="s">
        <v>95</v>
      </c>
      <c r="G137" t="s">
        <v>95</v>
      </c>
      <c r="H137" t="s">
        <v>1143</v>
      </c>
      <c r="I137" t="s">
        <v>1096</v>
      </c>
      <c r="J137" t="s">
        <v>1097</v>
      </c>
      <c r="K137">
        <v>1</v>
      </c>
      <c r="L137">
        <v>1</v>
      </c>
      <c r="M137" t="s">
        <v>1049</v>
      </c>
      <c r="N137" t="s">
        <v>1052</v>
      </c>
      <c r="O137" s="1">
        <v>3</v>
      </c>
      <c r="P137" s="1" t="s">
        <v>485</v>
      </c>
      <c r="Q137" s="1" t="s">
        <v>1098</v>
      </c>
      <c r="R137" s="1">
        <v>0</v>
      </c>
      <c r="S137" s="1">
        <v>0</v>
      </c>
      <c r="T137" t="b">
        <v>0</v>
      </c>
      <c r="Y137" s="40" t="s">
        <v>1385</v>
      </c>
      <c r="Z137" t="s">
        <v>1386</v>
      </c>
      <c r="AA137" t="s">
        <v>1356</v>
      </c>
      <c r="AB137" t="s">
        <v>1357</v>
      </c>
      <c r="DO137" t="b">
        <v>1</v>
      </c>
    </row>
    <row r="138" spans="1:119" x14ac:dyDescent="0.25">
      <c r="A138" t="str">
        <f>INDEX(DB_ALM_SYS_NAMES[],5,2)</f>
        <v>GEN_TEMP_WIND</v>
      </c>
      <c r="B138">
        <v>132</v>
      </c>
      <c r="C138" t="s">
        <v>1387</v>
      </c>
      <c r="D138" s="10" t="s">
        <v>5505</v>
      </c>
      <c r="E138" t="s">
        <v>1367</v>
      </c>
      <c r="F138" t="s">
        <v>95</v>
      </c>
      <c r="G138" t="s">
        <v>95</v>
      </c>
      <c r="H138" t="s">
        <v>1143</v>
      </c>
      <c r="I138" t="s">
        <v>1096</v>
      </c>
      <c r="J138" t="s">
        <v>1236</v>
      </c>
      <c r="K138">
        <v>1</v>
      </c>
      <c r="L138">
        <v>1</v>
      </c>
      <c r="M138" t="s">
        <v>1049</v>
      </c>
      <c r="N138" t="s">
        <v>1052</v>
      </c>
      <c r="O138" s="1">
        <v>5</v>
      </c>
      <c r="P138" s="1" t="s">
        <v>485</v>
      </c>
      <c r="Q138" s="1" t="s">
        <v>1098</v>
      </c>
      <c r="R138" s="1">
        <v>0</v>
      </c>
      <c r="S138" s="1">
        <v>0</v>
      </c>
      <c r="T138" t="b">
        <v>0</v>
      </c>
      <c r="Y138" s="39" t="s">
        <v>1388</v>
      </c>
      <c r="Z138" t="s">
        <v>1389</v>
      </c>
      <c r="AA138" t="s">
        <v>1356</v>
      </c>
      <c r="AB138" t="s">
        <v>1357</v>
      </c>
      <c r="DO138" t="b">
        <v>1</v>
      </c>
    </row>
    <row r="139" spans="1:119" x14ac:dyDescent="0.25">
      <c r="A139" t="str">
        <f>INDEX(DB_ALM_SYS_NAMES[],5,2)</f>
        <v>GEN_TEMP_WIND</v>
      </c>
      <c r="B139">
        <v>133</v>
      </c>
      <c r="C139" t="s">
        <v>1390</v>
      </c>
      <c r="D139" s="10" t="s">
        <v>5505</v>
      </c>
      <c r="E139" t="s">
        <v>1369</v>
      </c>
      <c r="F139" t="s">
        <v>95</v>
      </c>
      <c r="G139" t="s">
        <v>95</v>
      </c>
      <c r="H139" t="s">
        <v>1143</v>
      </c>
      <c r="I139" t="s">
        <v>1096</v>
      </c>
      <c r="J139" t="s">
        <v>1144</v>
      </c>
      <c r="K139">
        <v>1</v>
      </c>
      <c r="L139">
        <v>1</v>
      </c>
      <c r="M139" t="s">
        <v>1049</v>
      </c>
      <c r="N139" t="s">
        <v>1052</v>
      </c>
      <c r="O139" s="1">
        <v>5</v>
      </c>
      <c r="P139" s="1" t="s">
        <v>485</v>
      </c>
      <c r="Q139" s="1" t="s">
        <v>1098</v>
      </c>
      <c r="R139" s="1">
        <v>0</v>
      </c>
      <c r="S139" s="1">
        <v>0</v>
      </c>
      <c r="T139" t="b">
        <v>0</v>
      </c>
      <c r="Y139" s="40" t="s">
        <v>1391</v>
      </c>
      <c r="Z139" t="s">
        <v>1392</v>
      </c>
      <c r="AA139" t="s">
        <v>1356</v>
      </c>
      <c r="AB139" t="s">
        <v>1357</v>
      </c>
      <c r="DO139" t="b">
        <v>1</v>
      </c>
    </row>
    <row r="140" spans="1:119" x14ac:dyDescent="0.25">
      <c r="A140" t="str">
        <f>INDEX(DB_ALM_SYS_NAMES[],5,2)</f>
        <v>GEN_TEMP_WIND</v>
      </c>
      <c r="B140">
        <v>134</v>
      </c>
      <c r="C140" t="s">
        <v>1393</v>
      </c>
      <c r="D140" s="10" t="s">
        <v>5505</v>
      </c>
      <c r="E140" t="s">
        <v>5553</v>
      </c>
      <c r="F140" t="s">
        <v>95</v>
      </c>
      <c r="G140" t="s">
        <v>95</v>
      </c>
      <c r="H140" t="s">
        <v>1143</v>
      </c>
      <c r="I140" t="s">
        <v>1096</v>
      </c>
      <c r="J140" t="s">
        <v>1097</v>
      </c>
      <c r="K140">
        <v>1</v>
      </c>
      <c r="L140">
        <v>1</v>
      </c>
      <c r="M140" t="s">
        <v>1049</v>
      </c>
      <c r="N140" t="s">
        <v>1052</v>
      </c>
      <c r="O140" s="1">
        <v>3</v>
      </c>
      <c r="P140" s="1" t="s">
        <v>485</v>
      </c>
      <c r="Q140" s="1" t="s">
        <v>1098</v>
      </c>
      <c r="R140" s="1">
        <v>0</v>
      </c>
      <c r="S140" s="1">
        <v>0</v>
      </c>
      <c r="T140" t="b">
        <v>0</v>
      </c>
      <c r="Y140" s="39" t="s">
        <v>1394</v>
      </c>
      <c r="Z140" t="s">
        <v>1395</v>
      </c>
      <c r="AA140" t="s">
        <v>1356</v>
      </c>
      <c r="AB140" t="s">
        <v>1357</v>
      </c>
      <c r="DO140" t="b">
        <v>1</v>
      </c>
    </row>
    <row r="141" spans="1:119" x14ac:dyDescent="0.25">
      <c r="A141" t="str">
        <f>INDEX(DB_ALM_SYS_NAMES[],5,2)</f>
        <v>GEN_TEMP_WIND</v>
      </c>
      <c r="B141">
        <v>135</v>
      </c>
      <c r="C141" t="s">
        <v>1396</v>
      </c>
      <c r="D141" s="10" t="s">
        <v>5505</v>
      </c>
      <c r="E141" t="s">
        <v>1373</v>
      </c>
      <c r="F141" t="s">
        <v>95</v>
      </c>
      <c r="G141" t="s">
        <v>95</v>
      </c>
      <c r="H141" t="s">
        <v>1143</v>
      </c>
      <c r="I141" t="s">
        <v>1096</v>
      </c>
      <c r="J141" t="s">
        <v>1236</v>
      </c>
      <c r="K141">
        <v>1</v>
      </c>
      <c r="L141">
        <v>1</v>
      </c>
      <c r="M141" t="s">
        <v>1049</v>
      </c>
      <c r="N141" t="s">
        <v>1052</v>
      </c>
      <c r="O141" s="1">
        <v>5</v>
      </c>
      <c r="P141" s="1" t="s">
        <v>485</v>
      </c>
      <c r="Q141" s="1" t="s">
        <v>1098</v>
      </c>
      <c r="R141" s="1">
        <v>0</v>
      </c>
      <c r="S141" s="1">
        <v>0</v>
      </c>
      <c r="T141" t="b">
        <v>0</v>
      </c>
      <c r="Y141" s="40" t="s">
        <v>1397</v>
      </c>
      <c r="Z141" t="s">
        <v>1398</v>
      </c>
      <c r="AA141" t="s">
        <v>1356</v>
      </c>
      <c r="AB141" t="s">
        <v>1357</v>
      </c>
      <c r="DO141" t="b">
        <v>1</v>
      </c>
    </row>
    <row r="142" spans="1:119" x14ac:dyDescent="0.25">
      <c r="A142" t="str">
        <f>INDEX(DB_ALM_SYS_NAMES[],5,2)</f>
        <v>GEN_TEMP_WIND</v>
      </c>
      <c r="B142">
        <v>136</v>
      </c>
      <c r="C142" t="s">
        <v>1399</v>
      </c>
      <c r="D142" s="10" t="s">
        <v>5505</v>
      </c>
      <c r="E142" t="s">
        <v>1376</v>
      </c>
      <c r="F142" t="s">
        <v>95</v>
      </c>
      <c r="G142" t="s">
        <v>95</v>
      </c>
      <c r="H142" t="s">
        <v>1143</v>
      </c>
      <c r="I142" t="s">
        <v>1096</v>
      </c>
      <c r="J142" t="s">
        <v>1144</v>
      </c>
      <c r="K142">
        <v>1</v>
      </c>
      <c r="L142">
        <v>1</v>
      </c>
      <c r="M142" t="s">
        <v>1052</v>
      </c>
      <c r="N142" t="s">
        <v>1049</v>
      </c>
      <c r="O142" s="1">
        <v>5</v>
      </c>
      <c r="P142" s="1" t="s">
        <v>485</v>
      </c>
      <c r="Q142" s="1" t="s">
        <v>1098</v>
      </c>
      <c r="R142" s="1">
        <v>0</v>
      </c>
      <c r="S142" s="1">
        <v>0</v>
      </c>
      <c r="T142" t="b">
        <v>0</v>
      </c>
      <c r="Y142" s="39" t="s">
        <v>1400</v>
      </c>
      <c r="Z142" t="s">
        <v>1401</v>
      </c>
      <c r="AA142" t="s">
        <v>1356</v>
      </c>
      <c r="AB142" t="s">
        <v>1357</v>
      </c>
      <c r="DO142" t="b">
        <v>1</v>
      </c>
    </row>
    <row r="143" spans="1:119" x14ac:dyDescent="0.25">
      <c r="A143" t="str">
        <f>INDEX(DB_ALM_SYS_NAMES[],5,2)</f>
        <v>GEN_TEMP_WIND</v>
      </c>
      <c r="B143">
        <v>137</v>
      </c>
      <c r="C143" t="s">
        <v>1402</v>
      </c>
      <c r="D143" t="s">
        <v>1403</v>
      </c>
      <c r="E143" t="s">
        <v>1404</v>
      </c>
      <c r="F143" t="s">
        <v>95</v>
      </c>
      <c r="G143" t="s">
        <v>95</v>
      </c>
      <c r="H143" t="s">
        <v>1088</v>
      </c>
      <c r="I143" t="s">
        <v>1089</v>
      </c>
      <c r="J143" t="s">
        <v>1090</v>
      </c>
      <c r="K143">
        <v>1</v>
      </c>
      <c r="L143">
        <v>1</v>
      </c>
      <c r="M143" t="s">
        <v>1047</v>
      </c>
      <c r="N143" t="s">
        <v>1047</v>
      </c>
      <c r="O143" s="1">
        <v>500</v>
      </c>
      <c r="P143" s="1" t="s">
        <v>1091</v>
      </c>
      <c r="Q143" s="1" t="s">
        <v>1098</v>
      </c>
      <c r="R143" s="1">
        <v>0</v>
      </c>
      <c r="S143" s="1">
        <v>0</v>
      </c>
      <c r="T143" t="b">
        <v>0</v>
      </c>
      <c r="Y143" s="34" t="s">
        <v>1405</v>
      </c>
      <c r="Z143" t="s">
        <v>1406</v>
      </c>
      <c r="AA143" t="s">
        <v>1356</v>
      </c>
      <c r="AB143" t="s">
        <v>1357</v>
      </c>
      <c r="DO143" t="b">
        <v>0</v>
      </c>
    </row>
    <row r="144" spans="1:119" x14ac:dyDescent="0.25">
      <c r="A144" t="str">
        <f>INDEX(DB_ALM_SYS_NAMES[],5,2)</f>
        <v>GEN_TEMP_WIND</v>
      </c>
      <c r="B144">
        <v>138</v>
      </c>
      <c r="C144" t="s">
        <v>1407</v>
      </c>
      <c r="D144" s="10" t="s">
        <v>1403</v>
      </c>
      <c r="E144" t="s">
        <v>1408</v>
      </c>
      <c r="F144" t="s">
        <v>95</v>
      </c>
      <c r="G144" t="s">
        <v>95</v>
      </c>
      <c r="H144" t="s">
        <v>1088</v>
      </c>
      <c r="I144" t="s">
        <v>1089</v>
      </c>
      <c r="J144" t="s">
        <v>1090</v>
      </c>
      <c r="K144">
        <v>1</v>
      </c>
      <c r="L144">
        <v>1</v>
      </c>
      <c r="M144" t="s">
        <v>1047</v>
      </c>
      <c r="N144" t="s">
        <v>1047</v>
      </c>
      <c r="O144" s="1">
        <v>500</v>
      </c>
      <c r="P144" s="1" t="s">
        <v>1091</v>
      </c>
      <c r="Q144" s="1" t="s">
        <v>1098</v>
      </c>
      <c r="R144" s="1">
        <v>0</v>
      </c>
      <c r="S144" s="1">
        <v>0</v>
      </c>
      <c r="T144" t="b">
        <v>0</v>
      </c>
      <c r="Y144" s="42" t="s">
        <v>1409</v>
      </c>
      <c r="Z144" t="s">
        <v>1410</v>
      </c>
      <c r="AA144" t="s">
        <v>1356</v>
      </c>
      <c r="AB144" t="s">
        <v>1357</v>
      </c>
      <c r="DO144" t="b">
        <v>0</v>
      </c>
    </row>
    <row r="145" spans="1:119" x14ac:dyDescent="0.25">
      <c r="A145" t="str">
        <f>INDEX(DB_ALM_SYS_NAMES[],5,2)</f>
        <v>GEN_TEMP_WIND</v>
      </c>
      <c r="B145">
        <v>139</v>
      </c>
      <c r="C145" t="s">
        <v>1411</v>
      </c>
      <c r="D145" s="10" t="s">
        <v>1403</v>
      </c>
      <c r="E145" t="s">
        <v>1412</v>
      </c>
      <c r="F145" t="s">
        <v>95</v>
      </c>
      <c r="G145" t="s">
        <v>95</v>
      </c>
      <c r="H145" t="s">
        <v>1088</v>
      </c>
      <c r="I145" t="s">
        <v>1089</v>
      </c>
      <c r="J145" t="s">
        <v>1090</v>
      </c>
      <c r="K145">
        <v>1</v>
      </c>
      <c r="L145">
        <v>1</v>
      </c>
      <c r="M145" t="s">
        <v>1047</v>
      </c>
      <c r="N145" t="s">
        <v>1047</v>
      </c>
      <c r="O145" s="1">
        <v>500</v>
      </c>
      <c r="P145" s="1" t="s">
        <v>1091</v>
      </c>
      <c r="Q145" s="1" t="s">
        <v>1098</v>
      </c>
      <c r="R145" s="1">
        <v>0</v>
      </c>
      <c r="S145" s="1">
        <v>0</v>
      </c>
      <c r="T145" t="b">
        <v>0</v>
      </c>
      <c r="Y145" s="34" t="s">
        <v>1413</v>
      </c>
      <c r="Z145" t="s">
        <v>1414</v>
      </c>
      <c r="AA145" t="s">
        <v>1356</v>
      </c>
      <c r="AB145" t="s">
        <v>1357</v>
      </c>
      <c r="DO145" t="b">
        <v>0</v>
      </c>
    </row>
    <row r="146" spans="1:119" x14ac:dyDescent="0.25">
      <c r="A146" t="str">
        <f>INDEX(DB_ALM_SYS_NAMES[],5,2)</f>
        <v>GEN_TEMP_WIND</v>
      </c>
      <c r="B146">
        <v>140</v>
      </c>
      <c r="C146" t="s">
        <v>1415</v>
      </c>
      <c r="D146" s="10" t="s">
        <v>1403</v>
      </c>
      <c r="E146" t="s">
        <v>1416</v>
      </c>
      <c r="F146" t="s">
        <v>95</v>
      </c>
      <c r="G146" t="s">
        <v>95</v>
      </c>
      <c r="H146" t="s">
        <v>1088</v>
      </c>
      <c r="I146" t="s">
        <v>1089</v>
      </c>
      <c r="J146" t="s">
        <v>1090</v>
      </c>
      <c r="K146">
        <v>1</v>
      </c>
      <c r="L146">
        <v>1</v>
      </c>
      <c r="M146" t="s">
        <v>1047</v>
      </c>
      <c r="N146" t="s">
        <v>1047</v>
      </c>
      <c r="O146" s="1">
        <v>500</v>
      </c>
      <c r="P146" s="1" t="s">
        <v>1091</v>
      </c>
      <c r="Q146" s="1" t="s">
        <v>1098</v>
      </c>
      <c r="R146" s="1">
        <v>0</v>
      </c>
      <c r="S146" s="1">
        <v>0</v>
      </c>
      <c r="T146" t="b">
        <v>0</v>
      </c>
      <c r="Y146" s="43" t="s">
        <v>1417</v>
      </c>
      <c r="Z146" t="s">
        <v>1418</v>
      </c>
      <c r="AA146" t="s">
        <v>1356</v>
      </c>
      <c r="AB146" t="s">
        <v>1357</v>
      </c>
      <c r="DO146" t="b">
        <v>0</v>
      </c>
    </row>
    <row r="147" spans="1:119" x14ac:dyDescent="0.25">
      <c r="A147" t="str">
        <f>INDEX(DB_ALM_SYS_NAMES[],5,2)</f>
        <v>GEN_TEMP_WIND</v>
      </c>
      <c r="B147">
        <v>141</v>
      </c>
      <c r="C147" t="s">
        <v>1419</v>
      </c>
      <c r="D147" t="s">
        <v>1403</v>
      </c>
      <c r="E147" t="s">
        <v>1420</v>
      </c>
      <c r="F147" t="s">
        <v>95</v>
      </c>
      <c r="G147" t="s">
        <v>95</v>
      </c>
      <c r="H147" t="s">
        <v>1088</v>
      </c>
      <c r="I147" t="s">
        <v>1089</v>
      </c>
      <c r="J147" t="s">
        <v>1090</v>
      </c>
      <c r="K147">
        <v>1</v>
      </c>
      <c r="L147">
        <v>1</v>
      </c>
      <c r="M147" t="s">
        <v>1047</v>
      </c>
      <c r="N147" t="s">
        <v>1047</v>
      </c>
      <c r="O147" s="1">
        <v>500</v>
      </c>
      <c r="P147" s="1" t="s">
        <v>1091</v>
      </c>
      <c r="Q147" s="1" t="s">
        <v>1098</v>
      </c>
      <c r="R147" s="1">
        <v>0</v>
      </c>
      <c r="S147" s="1">
        <v>0</v>
      </c>
      <c r="T147" t="b">
        <v>0</v>
      </c>
      <c r="Y147" t="s">
        <v>1421</v>
      </c>
      <c r="Z147" t="s">
        <v>1422</v>
      </c>
      <c r="AA147" t="s">
        <v>1356</v>
      </c>
      <c r="AB147" t="s">
        <v>1357</v>
      </c>
      <c r="DO147" t="b">
        <v>0</v>
      </c>
    </row>
    <row r="148" spans="1:119" x14ac:dyDescent="0.25">
      <c r="A148" t="str">
        <f>INDEX(DB_ALM_SYS_NAMES[],5,2)</f>
        <v>GEN_TEMP_WIND</v>
      </c>
      <c r="B148">
        <v>142</v>
      </c>
      <c r="C148" t="s">
        <v>1423</v>
      </c>
      <c r="D148" t="s">
        <v>1403</v>
      </c>
      <c r="E148" t="s">
        <v>1424</v>
      </c>
      <c r="F148" t="s">
        <v>95</v>
      </c>
      <c r="G148" t="s">
        <v>95</v>
      </c>
      <c r="H148" t="s">
        <v>1088</v>
      </c>
      <c r="I148" t="s">
        <v>1089</v>
      </c>
      <c r="J148" t="s">
        <v>1090</v>
      </c>
      <c r="K148">
        <v>1</v>
      </c>
      <c r="L148">
        <v>1</v>
      </c>
      <c r="M148" t="s">
        <v>1047</v>
      </c>
      <c r="N148" t="s">
        <v>1047</v>
      </c>
      <c r="O148" s="1">
        <v>500</v>
      </c>
      <c r="P148" s="1" t="s">
        <v>1091</v>
      </c>
      <c r="Q148" s="1" t="s">
        <v>1098</v>
      </c>
      <c r="R148" s="1">
        <v>0</v>
      </c>
      <c r="S148" s="1">
        <v>0</v>
      </c>
      <c r="T148" t="b">
        <v>0</v>
      </c>
      <c r="Y148" s="43" t="s">
        <v>1425</v>
      </c>
      <c r="Z148" t="s">
        <v>1426</v>
      </c>
      <c r="AA148" t="s">
        <v>1356</v>
      </c>
      <c r="AB148" t="s">
        <v>1357</v>
      </c>
      <c r="DO148" t="b">
        <v>0</v>
      </c>
    </row>
    <row r="149" spans="1:119" x14ac:dyDescent="0.25">
      <c r="A149" t="str">
        <f>INDEX(DB_ALM_SYS_NAMES[],5,2)</f>
        <v>GEN_TEMP_WIND</v>
      </c>
      <c r="B149">
        <v>143</v>
      </c>
      <c r="C149" t="s">
        <v>1427</v>
      </c>
      <c r="D149" t="s">
        <v>1403</v>
      </c>
      <c r="E149" t="s">
        <v>1428</v>
      </c>
      <c r="F149" t="s">
        <v>95</v>
      </c>
      <c r="G149" t="s">
        <v>95</v>
      </c>
      <c r="H149" t="s">
        <v>1088</v>
      </c>
      <c r="I149" t="s">
        <v>1089</v>
      </c>
      <c r="J149" t="s">
        <v>1090</v>
      </c>
      <c r="K149">
        <v>1</v>
      </c>
      <c r="L149">
        <v>1</v>
      </c>
      <c r="M149" t="s">
        <v>1047</v>
      </c>
      <c r="N149" t="s">
        <v>1047</v>
      </c>
      <c r="O149" s="1">
        <v>500</v>
      </c>
      <c r="P149" s="1" t="s">
        <v>1091</v>
      </c>
      <c r="Q149" s="1" t="s">
        <v>1098</v>
      </c>
      <c r="R149" s="1">
        <v>0</v>
      </c>
      <c r="S149" s="1">
        <v>0</v>
      </c>
      <c r="T149" t="b">
        <v>0</v>
      </c>
      <c r="Y149" t="s">
        <v>1429</v>
      </c>
      <c r="Z149" t="s">
        <v>1430</v>
      </c>
      <c r="AA149" t="s">
        <v>1356</v>
      </c>
      <c r="AB149" t="s">
        <v>1357</v>
      </c>
      <c r="DO149" t="b">
        <v>0</v>
      </c>
    </row>
    <row r="150" spans="1:119" x14ac:dyDescent="0.25">
      <c r="A150" t="str">
        <f>INDEX(DB_ALM_SYS_NAMES[],5,2)</f>
        <v>GEN_TEMP_WIND</v>
      </c>
      <c r="B150">
        <v>144</v>
      </c>
      <c r="C150" t="s">
        <v>1431</v>
      </c>
      <c r="D150" t="s">
        <v>1403</v>
      </c>
      <c r="E150" t="s">
        <v>1432</v>
      </c>
      <c r="F150" t="s">
        <v>95</v>
      </c>
      <c r="G150" t="s">
        <v>95</v>
      </c>
      <c r="H150" t="s">
        <v>1088</v>
      </c>
      <c r="I150" t="s">
        <v>1089</v>
      </c>
      <c r="J150" t="s">
        <v>1090</v>
      </c>
      <c r="K150">
        <v>1</v>
      </c>
      <c r="L150">
        <v>1</v>
      </c>
      <c r="M150" t="s">
        <v>1047</v>
      </c>
      <c r="N150" t="s">
        <v>1047</v>
      </c>
      <c r="O150" s="1">
        <v>500</v>
      </c>
      <c r="P150" s="1" t="s">
        <v>1091</v>
      </c>
      <c r="Q150" s="1" t="s">
        <v>1098</v>
      </c>
      <c r="R150" s="1">
        <v>0</v>
      </c>
      <c r="S150" s="1">
        <v>0</v>
      </c>
      <c r="T150" t="b">
        <v>0</v>
      </c>
      <c r="Y150" s="43" t="s">
        <v>1433</v>
      </c>
      <c r="Z150" t="s">
        <v>1434</v>
      </c>
      <c r="AA150" t="s">
        <v>1356</v>
      </c>
      <c r="AB150" t="s">
        <v>1357</v>
      </c>
      <c r="DO150" t="b">
        <v>0</v>
      </c>
    </row>
    <row r="151" spans="1:119" x14ac:dyDescent="0.25">
      <c r="A151" t="str">
        <f>INDEX(DB_ALM_SYS_NAMES[],5,2)</f>
        <v>GEN_TEMP_WIND</v>
      </c>
      <c r="B151">
        <v>145</v>
      </c>
      <c r="C151" t="s">
        <v>1435</v>
      </c>
      <c r="D151" t="s">
        <v>1403</v>
      </c>
      <c r="E151" t="s">
        <v>1436</v>
      </c>
      <c r="F151" t="s">
        <v>95</v>
      </c>
      <c r="G151" t="s">
        <v>95</v>
      </c>
      <c r="H151" t="s">
        <v>1088</v>
      </c>
      <c r="I151" t="s">
        <v>1089</v>
      </c>
      <c r="J151" t="s">
        <v>1090</v>
      </c>
      <c r="K151">
        <v>1</v>
      </c>
      <c r="L151">
        <v>1</v>
      </c>
      <c r="M151" t="s">
        <v>1047</v>
      </c>
      <c r="N151" t="s">
        <v>1047</v>
      </c>
      <c r="O151" s="1">
        <v>500</v>
      </c>
      <c r="P151" s="1" t="s">
        <v>1091</v>
      </c>
      <c r="Q151" s="1" t="s">
        <v>1098</v>
      </c>
      <c r="R151" s="1">
        <v>0</v>
      </c>
      <c r="S151" s="1">
        <v>0</v>
      </c>
      <c r="T151" t="b">
        <v>0</v>
      </c>
      <c r="Y151" t="s">
        <v>1437</v>
      </c>
      <c r="Z151" t="s">
        <v>1438</v>
      </c>
      <c r="AA151" t="s">
        <v>1356</v>
      </c>
      <c r="AB151" t="s">
        <v>1357</v>
      </c>
      <c r="DO151" t="b">
        <v>0</v>
      </c>
    </row>
    <row r="152" spans="1:119" x14ac:dyDescent="0.25">
      <c r="A152" t="str">
        <f>INDEX(DB_ALM_SYS_NAMES[],5,2)</f>
        <v>GEN_TEMP_WIND</v>
      </c>
      <c r="B152">
        <v>146</v>
      </c>
      <c r="C152" t="s">
        <v>1439</v>
      </c>
      <c r="D152" t="s">
        <v>1403</v>
      </c>
      <c r="E152" t="s">
        <v>1439</v>
      </c>
      <c r="F152" t="s">
        <v>95</v>
      </c>
      <c r="G152" t="s">
        <v>95</v>
      </c>
      <c r="H152" t="s">
        <v>1088</v>
      </c>
      <c r="I152" t="s">
        <v>1089</v>
      </c>
      <c r="J152" t="s">
        <v>1090</v>
      </c>
      <c r="K152">
        <v>1</v>
      </c>
      <c r="L152">
        <v>1</v>
      </c>
      <c r="M152" t="s">
        <v>1047</v>
      </c>
      <c r="N152" t="s">
        <v>1047</v>
      </c>
      <c r="O152" s="1">
        <v>500</v>
      </c>
      <c r="P152" s="1" t="s">
        <v>1091</v>
      </c>
      <c r="Q152" s="1" t="s">
        <v>1098</v>
      </c>
      <c r="R152" s="1">
        <v>0</v>
      </c>
      <c r="S152" s="1">
        <v>0</v>
      </c>
      <c r="T152" t="b">
        <v>0</v>
      </c>
      <c r="Y152" s="43" t="s">
        <v>1440</v>
      </c>
      <c r="Z152" t="s">
        <v>1441</v>
      </c>
      <c r="AA152" t="s">
        <v>1356</v>
      </c>
      <c r="AB152" t="s">
        <v>1357</v>
      </c>
      <c r="DO152" t="b">
        <v>0</v>
      </c>
    </row>
    <row r="153" spans="1:119" x14ac:dyDescent="0.25">
      <c r="A153" t="str">
        <f>INDEX(DB_ALM_SYS_NAMES[],5,2)</f>
        <v>GEN_TEMP_WIND</v>
      </c>
      <c r="B153">
        <v>147</v>
      </c>
      <c r="C153" t="s">
        <v>1442</v>
      </c>
      <c r="D153" t="s">
        <v>1403</v>
      </c>
      <c r="E153" t="s">
        <v>1442</v>
      </c>
      <c r="F153" t="s">
        <v>95</v>
      </c>
      <c r="G153" t="s">
        <v>95</v>
      </c>
      <c r="H153" t="s">
        <v>1088</v>
      </c>
      <c r="I153" t="s">
        <v>1089</v>
      </c>
      <c r="J153" t="s">
        <v>1090</v>
      </c>
      <c r="K153">
        <v>1</v>
      </c>
      <c r="L153">
        <v>1</v>
      </c>
      <c r="M153" t="s">
        <v>1047</v>
      </c>
      <c r="N153" t="s">
        <v>1047</v>
      </c>
      <c r="O153" s="1">
        <v>500</v>
      </c>
      <c r="P153" s="1" t="s">
        <v>1091</v>
      </c>
      <c r="Q153" s="1" t="s">
        <v>1098</v>
      </c>
      <c r="R153" s="1">
        <v>0</v>
      </c>
      <c r="S153" s="1">
        <v>0</v>
      </c>
      <c r="T153" t="b">
        <v>0</v>
      </c>
      <c r="Y153" t="s">
        <v>1443</v>
      </c>
      <c r="Z153" t="s">
        <v>1444</v>
      </c>
      <c r="AA153" t="s">
        <v>1356</v>
      </c>
      <c r="AB153" t="s">
        <v>1357</v>
      </c>
      <c r="DO153" t="b">
        <v>0</v>
      </c>
    </row>
    <row r="154" spans="1:119" x14ac:dyDescent="0.25">
      <c r="A154" t="str">
        <f>INDEX(DB_ALM_SYS_NAMES[],5,2)</f>
        <v>GEN_TEMP_WIND</v>
      </c>
      <c r="B154">
        <v>148</v>
      </c>
      <c r="C154" t="s">
        <v>1445</v>
      </c>
      <c r="D154" t="s">
        <v>1403</v>
      </c>
      <c r="E154" t="s">
        <v>1445</v>
      </c>
      <c r="F154" t="s">
        <v>95</v>
      </c>
      <c r="G154" t="s">
        <v>95</v>
      </c>
      <c r="H154" t="s">
        <v>1088</v>
      </c>
      <c r="I154" t="s">
        <v>1089</v>
      </c>
      <c r="J154" t="s">
        <v>1090</v>
      </c>
      <c r="K154">
        <v>1</v>
      </c>
      <c r="L154">
        <v>1</v>
      </c>
      <c r="M154" t="s">
        <v>1047</v>
      </c>
      <c r="N154" t="s">
        <v>1047</v>
      </c>
      <c r="O154" s="1">
        <v>500</v>
      </c>
      <c r="P154" s="1" t="s">
        <v>1091</v>
      </c>
      <c r="Q154" s="1" t="s">
        <v>1098</v>
      </c>
      <c r="R154" s="1">
        <v>0</v>
      </c>
      <c r="S154" s="1">
        <v>0</v>
      </c>
      <c r="T154" t="b">
        <v>0</v>
      </c>
      <c r="Y154" s="43" t="s">
        <v>1446</v>
      </c>
      <c r="Z154" t="s">
        <v>1447</v>
      </c>
      <c r="AA154" t="s">
        <v>1356</v>
      </c>
      <c r="AB154" t="s">
        <v>1357</v>
      </c>
      <c r="DO154" t="b">
        <v>0</v>
      </c>
    </row>
    <row r="155" spans="1:119" x14ac:dyDescent="0.25">
      <c r="A155" t="str">
        <f>INDEX(DB_ALM_SYS_NAMES[],5,2)</f>
        <v>GEN_TEMP_WIND</v>
      </c>
      <c r="B155">
        <v>149</v>
      </c>
      <c r="C155" t="s">
        <v>1448</v>
      </c>
      <c r="D155" t="s">
        <v>1403</v>
      </c>
      <c r="E155" t="s">
        <v>1448</v>
      </c>
      <c r="F155" t="s">
        <v>95</v>
      </c>
      <c r="G155" t="s">
        <v>95</v>
      </c>
      <c r="H155" t="s">
        <v>1088</v>
      </c>
      <c r="I155" t="s">
        <v>1089</v>
      </c>
      <c r="J155" t="s">
        <v>1090</v>
      </c>
      <c r="K155">
        <v>1</v>
      </c>
      <c r="L155">
        <v>1</v>
      </c>
      <c r="M155" t="s">
        <v>1047</v>
      </c>
      <c r="N155" t="s">
        <v>1047</v>
      </c>
      <c r="O155" s="1">
        <v>500</v>
      </c>
      <c r="P155" s="1" t="s">
        <v>1091</v>
      </c>
      <c r="Q155" s="1" t="s">
        <v>1098</v>
      </c>
      <c r="R155" s="1">
        <v>0</v>
      </c>
      <c r="S155" s="1">
        <v>0</v>
      </c>
      <c r="T155" t="b">
        <v>0</v>
      </c>
      <c r="Y155" t="s">
        <v>1449</v>
      </c>
      <c r="Z155" t="s">
        <v>1450</v>
      </c>
      <c r="AA155" t="s">
        <v>104</v>
      </c>
      <c r="AB155" t="s">
        <v>1451</v>
      </c>
      <c r="DO155" t="b">
        <v>0</v>
      </c>
    </row>
    <row r="156" spans="1:119" x14ac:dyDescent="0.25">
      <c r="A156" t="str">
        <f>INDEX(DB_ALM_SYS_NAMES[],5,2)</f>
        <v>GEN_TEMP_WIND</v>
      </c>
      <c r="B156">
        <v>150</v>
      </c>
      <c r="C156" t="s">
        <v>1452</v>
      </c>
      <c r="D156" t="s">
        <v>1403</v>
      </c>
      <c r="E156" t="s">
        <v>1452</v>
      </c>
      <c r="F156" t="s">
        <v>95</v>
      </c>
      <c r="G156" t="s">
        <v>95</v>
      </c>
      <c r="H156" t="s">
        <v>1088</v>
      </c>
      <c r="I156" t="s">
        <v>1089</v>
      </c>
      <c r="J156" t="s">
        <v>1090</v>
      </c>
      <c r="K156">
        <v>1</v>
      </c>
      <c r="L156">
        <v>1</v>
      </c>
      <c r="M156" t="s">
        <v>1047</v>
      </c>
      <c r="N156" t="s">
        <v>1047</v>
      </c>
      <c r="O156" s="1">
        <v>500</v>
      </c>
      <c r="P156" s="1" t="s">
        <v>1091</v>
      </c>
      <c r="Q156" s="1" t="s">
        <v>1098</v>
      </c>
      <c r="R156" s="1">
        <v>0</v>
      </c>
      <c r="S156" s="1">
        <v>0</v>
      </c>
      <c r="T156" t="b">
        <v>0</v>
      </c>
      <c r="Y156" s="43" t="s">
        <v>1453</v>
      </c>
      <c r="Z156" t="s">
        <v>1454</v>
      </c>
      <c r="AA156" t="s">
        <v>104</v>
      </c>
      <c r="AB156" t="s">
        <v>1451</v>
      </c>
      <c r="DO156" t="b">
        <v>0</v>
      </c>
    </row>
    <row r="157" spans="1:119" x14ac:dyDescent="0.25">
      <c r="A157" t="str">
        <f>INDEX(DB_ALM_SYS_NAMES[],5,2)</f>
        <v>GEN_TEMP_WIND</v>
      </c>
      <c r="B157">
        <v>151</v>
      </c>
      <c r="C157" t="s">
        <v>1455</v>
      </c>
      <c r="D157" t="s">
        <v>1403</v>
      </c>
      <c r="E157" t="s">
        <v>1455</v>
      </c>
      <c r="F157" t="s">
        <v>95</v>
      </c>
      <c r="G157" t="s">
        <v>95</v>
      </c>
      <c r="H157" t="s">
        <v>1088</v>
      </c>
      <c r="I157" t="s">
        <v>1089</v>
      </c>
      <c r="J157" t="s">
        <v>1090</v>
      </c>
      <c r="K157">
        <v>1</v>
      </c>
      <c r="L157">
        <v>1</v>
      </c>
      <c r="M157" t="s">
        <v>1047</v>
      </c>
      <c r="N157" t="s">
        <v>1047</v>
      </c>
      <c r="O157" s="1">
        <v>500</v>
      </c>
      <c r="P157" s="1" t="s">
        <v>1091</v>
      </c>
      <c r="Q157" s="1" t="s">
        <v>1098</v>
      </c>
      <c r="R157" s="1">
        <v>0</v>
      </c>
      <c r="S157" s="1">
        <v>0</v>
      </c>
      <c r="T157" t="b">
        <v>0</v>
      </c>
      <c r="Y157" t="s">
        <v>1456</v>
      </c>
      <c r="Z157" t="s">
        <v>1457</v>
      </c>
      <c r="AA157" t="s">
        <v>104</v>
      </c>
      <c r="AB157" t="s">
        <v>1451</v>
      </c>
      <c r="DO157" t="b">
        <v>0</v>
      </c>
    </row>
    <row r="158" spans="1:119" x14ac:dyDescent="0.25">
      <c r="A158" t="str">
        <f>INDEX(DB_ALM_SYS_NAMES[],5,2)</f>
        <v>GEN_TEMP_WIND</v>
      </c>
      <c r="B158">
        <v>152</v>
      </c>
      <c r="C158" t="s">
        <v>1458</v>
      </c>
      <c r="D158" t="s">
        <v>1403</v>
      </c>
      <c r="E158" t="s">
        <v>1458</v>
      </c>
      <c r="F158" t="s">
        <v>95</v>
      </c>
      <c r="G158" t="s">
        <v>95</v>
      </c>
      <c r="H158" t="s">
        <v>1088</v>
      </c>
      <c r="I158" t="s">
        <v>1089</v>
      </c>
      <c r="J158" t="s">
        <v>1090</v>
      </c>
      <c r="K158">
        <v>1</v>
      </c>
      <c r="L158">
        <v>1</v>
      </c>
      <c r="M158" t="s">
        <v>1047</v>
      </c>
      <c r="N158" t="s">
        <v>1047</v>
      </c>
      <c r="O158" s="1">
        <v>500</v>
      </c>
      <c r="P158" s="1" t="s">
        <v>1091</v>
      </c>
      <c r="Q158" s="1" t="s">
        <v>1098</v>
      </c>
      <c r="R158" s="1">
        <v>0</v>
      </c>
      <c r="S158" s="1">
        <v>0</v>
      </c>
      <c r="T158" t="b">
        <v>0</v>
      </c>
      <c r="Y158" s="43" t="s">
        <v>1459</v>
      </c>
      <c r="Z158" t="s">
        <v>1460</v>
      </c>
      <c r="AA158" t="s">
        <v>1356</v>
      </c>
      <c r="AB158" t="s">
        <v>1357</v>
      </c>
      <c r="DO158" t="b">
        <v>0</v>
      </c>
    </row>
    <row r="159" spans="1:119" x14ac:dyDescent="0.25">
      <c r="A159" t="str">
        <f>INDEX(DB_ALM_SYS_NAMES[],5,2)</f>
        <v>GEN_TEMP_WIND</v>
      </c>
      <c r="B159">
        <v>153</v>
      </c>
      <c r="C159" t="s">
        <v>1461</v>
      </c>
      <c r="D159" t="s">
        <v>1403</v>
      </c>
      <c r="E159" t="s">
        <v>1461</v>
      </c>
      <c r="F159" t="s">
        <v>95</v>
      </c>
      <c r="G159" t="s">
        <v>95</v>
      </c>
      <c r="H159" t="s">
        <v>1088</v>
      </c>
      <c r="I159" t="s">
        <v>1089</v>
      </c>
      <c r="J159" t="s">
        <v>1090</v>
      </c>
      <c r="K159">
        <v>1</v>
      </c>
      <c r="L159">
        <v>1</v>
      </c>
      <c r="M159" t="s">
        <v>1047</v>
      </c>
      <c r="N159" t="s">
        <v>1047</v>
      </c>
      <c r="O159" s="1">
        <v>500</v>
      </c>
      <c r="P159" s="1" t="s">
        <v>1091</v>
      </c>
      <c r="Q159" s="1" t="s">
        <v>1098</v>
      </c>
      <c r="R159" s="1">
        <v>0</v>
      </c>
      <c r="S159" s="1">
        <v>0</v>
      </c>
      <c r="T159" t="b">
        <v>0</v>
      </c>
      <c r="Y159" t="s">
        <v>1462</v>
      </c>
      <c r="Z159" t="s">
        <v>1463</v>
      </c>
      <c r="AA159" t="s">
        <v>104</v>
      </c>
      <c r="AB159" t="s">
        <v>1451</v>
      </c>
      <c r="DO159" t="b">
        <v>0</v>
      </c>
    </row>
    <row r="160" spans="1:119" x14ac:dyDescent="0.25">
      <c r="A160" t="str">
        <f>INDEX(DB_ALM_SYS_NAMES[],5,2)</f>
        <v>GEN_TEMP_WIND</v>
      </c>
      <c r="B160">
        <v>154</v>
      </c>
      <c r="C160" t="s">
        <v>684</v>
      </c>
      <c r="D160" t="s">
        <v>1403</v>
      </c>
      <c r="E160" t="s">
        <v>684</v>
      </c>
      <c r="F160" t="s">
        <v>95</v>
      </c>
      <c r="G160" t="s">
        <v>95</v>
      </c>
      <c r="H160" t="s">
        <v>1088</v>
      </c>
      <c r="I160" t="s">
        <v>1089</v>
      </c>
      <c r="J160" t="s">
        <v>1090</v>
      </c>
      <c r="K160">
        <v>1</v>
      </c>
      <c r="L160">
        <v>1</v>
      </c>
      <c r="M160" t="s">
        <v>1047</v>
      </c>
      <c r="N160" t="s">
        <v>1047</v>
      </c>
      <c r="O160" s="1">
        <v>500</v>
      </c>
      <c r="P160" s="1" t="s">
        <v>1091</v>
      </c>
      <c r="Q160" s="1" t="s">
        <v>1098</v>
      </c>
      <c r="R160" s="1">
        <v>0</v>
      </c>
      <c r="S160" s="1">
        <v>0</v>
      </c>
      <c r="T160" t="b">
        <v>0</v>
      </c>
      <c r="Y160" s="43" t="s">
        <v>1464</v>
      </c>
      <c r="Z160" t="s">
        <v>1465</v>
      </c>
      <c r="AA160" t="s">
        <v>104</v>
      </c>
      <c r="AB160" t="s">
        <v>1451</v>
      </c>
      <c r="DO160" t="b">
        <v>0</v>
      </c>
    </row>
    <row r="161" spans="1:119" x14ac:dyDescent="0.25">
      <c r="A161" t="str">
        <f>INDEX(DB_ALM_SYS_NAMES[],5,2)</f>
        <v>GEN_TEMP_WIND</v>
      </c>
      <c r="B161">
        <v>155</v>
      </c>
      <c r="C161" t="s">
        <v>685</v>
      </c>
      <c r="D161" t="s">
        <v>1403</v>
      </c>
      <c r="E161" t="s">
        <v>685</v>
      </c>
      <c r="F161" t="s">
        <v>95</v>
      </c>
      <c r="G161" t="s">
        <v>95</v>
      </c>
      <c r="H161" t="s">
        <v>1088</v>
      </c>
      <c r="I161" t="s">
        <v>1089</v>
      </c>
      <c r="J161" t="s">
        <v>1090</v>
      </c>
      <c r="K161">
        <v>1</v>
      </c>
      <c r="L161">
        <v>1</v>
      </c>
      <c r="M161" t="s">
        <v>1047</v>
      </c>
      <c r="N161" t="s">
        <v>1047</v>
      </c>
      <c r="O161" s="1">
        <v>500</v>
      </c>
      <c r="P161" s="1" t="s">
        <v>1091</v>
      </c>
      <c r="Q161" s="1" t="s">
        <v>1098</v>
      </c>
      <c r="R161" s="1">
        <v>0</v>
      </c>
      <c r="S161" s="1">
        <v>0</v>
      </c>
      <c r="T161" t="b">
        <v>0</v>
      </c>
      <c r="Y161" t="s">
        <v>1466</v>
      </c>
      <c r="Z161" t="s">
        <v>1467</v>
      </c>
      <c r="AA161" t="s">
        <v>1356</v>
      </c>
      <c r="AB161" t="s">
        <v>1357</v>
      </c>
      <c r="DO161" t="b">
        <v>0</v>
      </c>
    </row>
    <row r="162" spans="1:119" x14ac:dyDescent="0.25">
      <c r="A162" t="str">
        <f>INDEX(DB_ALM_SYS_NAMES[],5,2)</f>
        <v>GEN_TEMP_WIND</v>
      </c>
      <c r="B162">
        <v>156</v>
      </c>
      <c r="C162" t="s">
        <v>686</v>
      </c>
      <c r="D162" t="s">
        <v>1403</v>
      </c>
      <c r="E162" t="s">
        <v>686</v>
      </c>
      <c r="F162" t="s">
        <v>95</v>
      </c>
      <c r="G162" t="s">
        <v>95</v>
      </c>
      <c r="H162" t="s">
        <v>1088</v>
      </c>
      <c r="I162" t="s">
        <v>1089</v>
      </c>
      <c r="J162" t="s">
        <v>1090</v>
      </c>
      <c r="K162">
        <v>1</v>
      </c>
      <c r="L162">
        <v>1</v>
      </c>
      <c r="M162" t="s">
        <v>1047</v>
      </c>
      <c r="N162" t="s">
        <v>1047</v>
      </c>
      <c r="O162" s="1">
        <v>500</v>
      </c>
      <c r="P162" s="1" t="s">
        <v>1091</v>
      </c>
      <c r="Q162" s="1" t="s">
        <v>1098</v>
      </c>
      <c r="R162" s="1">
        <v>0</v>
      </c>
      <c r="S162" s="1">
        <v>0</v>
      </c>
      <c r="T162" t="b">
        <v>0</v>
      </c>
      <c r="Y162" s="43" t="s">
        <v>1468</v>
      </c>
      <c r="Z162" t="s">
        <v>1469</v>
      </c>
      <c r="AA162" t="s">
        <v>1356</v>
      </c>
      <c r="AB162" t="s">
        <v>1357</v>
      </c>
      <c r="DO162" t="b">
        <v>0</v>
      </c>
    </row>
    <row r="163" spans="1:119" x14ac:dyDescent="0.25">
      <c r="A163" t="str">
        <f>INDEX(DB_ALM_SYS_NAMES[],5,2)</f>
        <v>GEN_TEMP_WIND</v>
      </c>
      <c r="B163">
        <v>157</v>
      </c>
      <c r="C163" t="s">
        <v>687</v>
      </c>
      <c r="D163" t="s">
        <v>1403</v>
      </c>
      <c r="E163" t="s">
        <v>687</v>
      </c>
      <c r="F163" t="s">
        <v>95</v>
      </c>
      <c r="G163" t="s">
        <v>95</v>
      </c>
      <c r="H163" t="s">
        <v>1088</v>
      </c>
      <c r="I163" t="s">
        <v>1089</v>
      </c>
      <c r="J163" t="s">
        <v>1090</v>
      </c>
      <c r="K163">
        <v>1</v>
      </c>
      <c r="L163">
        <v>1</v>
      </c>
      <c r="M163" t="s">
        <v>1047</v>
      </c>
      <c r="N163" t="s">
        <v>1047</v>
      </c>
      <c r="O163" s="1">
        <v>500</v>
      </c>
      <c r="P163" s="1" t="s">
        <v>1091</v>
      </c>
      <c r="Q163" s="1" t="s">
        <v>1098</v>
      </c>
      <c r="R163" s="1">
        <v>0</v>
      </c>
      <c r="S163" s="1">
        <v>0</v>
      </c>
      <c r="T163" t="b">
        <v>0</v>
      </c>
      <c r="Y163" t="s">
        <v>1470</v>
      </c>
      <c r="Z163" t="s">
        <v>1471</v>
      </c>
      <c r="AA163" t="s">
        <v>1356</v>
      </c>
      <c r="AB163" t="s">
        <v>1357</v>
      </c>
      <c r="DO163" t="b">
        <v>0</v>
      </c>
    </row>
    <row r="164" spans="1:119" x14ac:dyDescent="0.25">
      <c r="A164" t="str">
        <f>INDEX(DB_ALM_SYS_NAMES[],5,2)</f>
        <v>GEN_TEMP_WIND</v>
      </c>
      <c r="B164">
        <v>158</v>
      </c>
      <c r="C164" t="s">
        <v>688</v>
      </c>
      <c r="D164" t="s">
        <v>1403</v>
      </c>
      <c r="E164" t="s">
        <v>688</v>
      </c>
      <c r="F164" t="s">
        <v>95</v>
      </c>
      <c r="G164" t="s">
        <v>95</v>
      </c>
      <c r="H164" t="s">
        <v>1088</v>
      </c>
      <c r="I164" t="s">
        <v>1089</v>
      </c>
      <c r="J164" t="s">
        <v>1090</v>
      </c>
      <c r="K164">
        <v>1</v>
      </c>
      <c r="L164">
        <v>1</v>
      </c>
      <c r="M164" t="s">
        <v>1047</v>
      </c>
      <c r="N164" t="s">
        <v>1047</v>
      </c>
      <c r="O164" s="1">
        <v>500</v>
      </c>
      <c r="P164" s="1" t="s">
        <v>1091</v>
      </c>
      <c r="Q164" s="1" t="s">
        <v>1098</v>
      </c>
      <c r="R164" s="1">
        <v>0</v>
      </c>
      <c r="S164" s="1">
        <v>0</v>
      </c>
      <c r="T164" t="b">
        <v>0</v>
      </c>
      <c r="Y164" s="43" t="s">
        <v>1472</v>
      </c>
      <c r="Z164" t="s">
        <v>1473</v>
      </c>
      <c r="AA164" t="s">
        <v>1356</v>
      </c>
      <c r="AB164" t="s">
        <v>1357</v>
      </c>
      <c r="DO164" t="b">
        <v>0</v>
      </c>
    </row>
    <row r="165" spans="1:119" x14ac:dyDescent="0.25">
      <c r="A165" t="str">
        <f>INDEX(DB_ALM_SYS_NAMES[],5,2)</f>
        <v>GEN_TEMP_WIND</v>
      </c>
      <c r="B165">
        <v>159</v>
      </c>
      <c r="C165" t="s">
        <v>689</v>
      </c>
      <c r="D165" t="s">
        <v>1403</v>
      </c>
      <c r="E165" t="s">
        <v>689</v>
      </c>
      <c r="F165" t="s">
        <v>95</v>
      </c>
      <c r="G165" t="s">
        <v>95</v>
      </c>
      <c r="H165" t="s">
        <v>1088</v>
      </c>
      <c r="I165" t="s">
        <v>1089</v>
      </c>
      <c r="J165" t="s">
        <v>1090</v>
      </c>
      <c r="K165">
        <v>1</v>
      </c>
      <c r="L165">
        <v>1</v>
      </c>
      <c r="M165" t="s">
        <v>1047</v>
      </c>
      <c r="N165" t="s">
        <v>1047</v>
      </c>
      <c r="O165" s="1">
        <v>500</v>
      </c>
      <c r="P165" s="1" t="s">
        <v>1091</v>
      </c>
      <c r="Q165" s="1" t="s">
        <v>1098</v>
      </c>
      <c r="R165" s="1">
        <v>0</v>
      </c>
      <c r="S165" s="1">
        <v>0</v>
      </c>
      <c r="T165" t="b">
        <v>0</v>
      </c>
      <c r="Y165" t="s">
        <v>1474</v>
      </c>
      <c r="Z165" t="s">
        <v>1475</v>
      </c>
      <c r="AA165" t="s">
        <v>1356</v>
      </c>
      <c r="AB165" t="s">
        <v>1357</v>
      </c>
      <c r="DO165" t="b">
        <v>0</v>
      </c>
    </row>
    <row r="166" spans="1:119" x14ac:dyDescent="0.25">
      <c r="A166" t="str">
        <f>INDEX(DB_ALM_SYS_NAMES[],6,2)</f>
        <v>GEN_BEAR_AND_AIR</v>
      </c>
      <c r="B166">
        <v>160</v>
      </c>
      <c r="C166" t="s">
        <v>1476</v>
      </c>
      <c r="D166" s="10" t="s">
        <v>5505</v>
      </c>
      <c r="E166" t="s">
        <v>5554</v>
      </c>
      <c r="F166" t="s">
        <v>95</v>
      </c>
      <c r="G166" t="s">
        <v>95</v>
      </c>
      <c r="H166" t="s">
        <v>1143</v>
      </c>
      <c r="I166" t="s">
        <v>1096</v>
      </c>
      <c r="J166" t="s">
        <v>1097</v>
      </c>
      <c r="K166">
        <v>1</v>
      </c>
      <c r="L166">
        <v>1</v>
      </c>
      <c r="M166" t="s">
        <v>1049</v>
      </c>
      <c r="N166" t="s">
        <v>1052</v>
      </c>
      <c r="O166" s="1">
        <v>3</v>
      </c>
      <c r="P166" s="1" t="s">
        <v>485</v>
      </c>
      <c r="Q166" s="1" t="s">
        <v>1098</v>
      </c>
      <c r="R166" s="1">
        <v>0</v>
      </c>
      <c r="S166" s="1">
        <v>0</v>
      </c>
      <c r="T166" t="b">
        <v>0</v>
      </c>
      <c r="Y166" s="43" t="s">
        <v>1477</v>
      </c>
      <c r="Z166" t="s">
        <v>1478</v>
      </c>
      <c r="AA166" t="s">
        <v>1356</v>
      </c>
      <c r="AB166" t="s">
        <v>1357</v>
      </c>
      <c r="DO166" t="b">
        <v>1</v>
      </c>
    </row>
    <row r="167" spans="1:119" x14ac:dyDescent="0.25">
      <c r="A167" t="str">
        <f>INDEX(DB_ALM_SYS_NAMES[],6,2)</f>
        <v>GEN_BEAR_AND_AIR</v>
      </c>
      <c r="B167">
        <v>161</v>
      </c>
      <c r="C167" t="s">
        <v>1479</v>
      </c>
      <c r="D167" s="10" t="s">
        <v>5505</v>
      </c>
      <c r="E167" t="s">
        <v>5555</v>
      </c>
      <c r="F167" t="s">
        <v>95</v>
      </c>
      <c r="G167" t="s">
        <v>95</v>
      </c>
      <c r="H167" t="s">
        <v>1143</v>
      </c>
      <c r="I167" t="s">
        <v>1096</v>
      </c>
      <c r="J167" t="s">
        <v>1236</v>
      </c>
      <c r="K167">
        <v>1</v>
      </c>
      <c r="L167">
        <v>1</v>
      </c>
      <c r="M167" t="s">
        <v>1049</v>
      </c>
      <c r="N167" t="s">
        <v>1052</v>
      </c>
      <c r="O167" s="1">
        <v>5</v>
      </c>
      <c r="P167" s="1" t="s">
        <v>485</v>
      </c>
      <c r="Q167" s="1" t="s">
        <v>1098</v>
      </c>
      <c r="R167" s="1">
        <v>0</v>
      </c>
      <c r="S167" s="1">
        <v>0</v>
      </c>
      <c r="T167" t="b">
        <v>0</v>
      </c>
      <c r="Y167" t="s">
        <v>1480</v>
      </c>
      <c r="Z167" t="s">
        <v>1481</v>
      </c>
      <c r="AA167" t="s">
        <v>1356</v>
      </c>
      <c r="AB167" t="s">
        <v>1357</v>
      </c>
      <c r="DO167" t="b">
        <v>1</v>
      </c>
    </row>
    <row r="168" spans="1:119" x14ac:dyDescent="0.25">
      <c r="A168" t="str">
        <f>INDEX(DB_ALM_SYS_NAMES[],6,2)</f>
        <v>GEN_BEAR_AND_AIR</v>
      </c>
      <c r="B168">
        <v>162</v>
      </c>
      <c r="C168" t="s">
        <v>1482</v>
      </c>
      <c r="D168" s="10" t="s">
        <v>5505</v>
      </c>
      <c r="E168" t="s">
        <v>5556</v>
      </c>
      <c r="F168" t="s">
        <v>95</v>
      </c>
      <c r="G168" t="s">
        <v>95</v>
      </c>
      <c r="H168" t="s">
        <v>1143</v>
      </c>
      <c r="I168" t="s">
        <v>1096</v>
      </c>
      <c r="J168" t="s">
        <v>1144</v>
      </c>
      <c r="K168">
        <v>1</v>
      </c>
      <c r="L168">
        <v>1</v>
      </c>
      <c r="M168" t="s">
        <v>1049</v>
      </c>
      <c r="N168" t="s">
        <v>1052</v>
      </c>
      <c r="O168" s="1">
        <v>5</v>
      </c>
      <c r="P168" s="1" t="s">
        <v>485</v>
      </c>
      <c r="Q168" s="1" t="s">
        <v>1098</v>
      </c>
      <c r="R168" s="1">
        <v>0</v>
      </c>
      <c r="S168" s="1">
        <v>0</v>
      </c>
      <c r="T168" t="b">
        <v>0</v>
      </c>
      <c r="Y168" s="42" t="s">
        <v>1483</v>
      </c>
      <c r="Z168" t="s">
        <v>1484</v>
      </c>
      <c r="AA168" t="s">
        <v>1356</v>
      </c>
      <c r="AB168" t="s">
        <v>1357</v>
      </c>
      <c r="DO168" t="b">
        <v>1</v>
      </c>
    </row>
    <row r="169" spans="1:119" x14ac:dyDescent="0.25">
      <c r="A169" t="str">
        <f>INDEX(DB_ALM_SYS_NAMES[],6,2)</f>
        <v>GEN_BEAR_AND_AIR</v>
      </c>
      <c r="B169">
        <v>163</v>
      </c>
      <c r="C169" t="s">
        <v>1485</v>
      </c>
      <c r="D169" t="s">
        <v>1403</v>
      </c>
      <c r="E169" t="s">
        <v>1486</v>
      </c>
      <c r="F169" t="s">
        <v>95</v>
      </c>
      <c r="G169" t="s">
        <v>95</v>
      </c>
      <c r="H169" t="s">
        <v>1088</v>
      </c>
      <c r="I169" t="s">
        <v>1089</v>
      </c>
      <c r="J169" t="s">
        <v>1090</v>
      </c>
      <c r="K169">
        <v>1</v>
      </c>
      <c r="L169">
        <v>1</v>
      </c>
      <c r="M169" t="s">
        <v>1047</v>
      </c>
      <c r="N169" t="s">
        <v>1047</v>
      </c>
      <c r="O169" s="1">
        <v>500</v>
      </c>
      <c r="P169" s="1" t="s">
        <v>1091</v>
      </c>
      <c r="Q169" s="1" t="s">
        <v>1098</v>
      </c>
      <c r="R169" s="1">
        <v>0</v>
      </c>
      <c r="S169" s="1">
        <v>0</v>
      </c>
      <c r="T169" t="b">
        <v>0</v>
      </c>
      <c r="Y169" s="34" t="s">
        <v>1487</v>
      </c>
      <c r="Z169" t="s">
        <v>1488</v>
      </c>
      <c r="AA169" t="s">
        <v>1356</v>
      </c>
      <c r="AB169" t="s">
        <v>1357</v>
      </c>
      <c r="DO169" t="b">
        <v>0</v>
      </c>
    </row>
    <row r="170" spans="1:119" x14ac:dyDescent="0.25">
      <c r="A170" t="str">
        <f>INDEX(DB_ALM_SYS_NAMES[],6,2)</f>
        <v>GEN_BEAR_AND_AIR</v>
      </c>
      <c r="B170">
        <v>164</v>
      </c>
      <c r="C170" t="s">
        <v>1489</v>
      </c>
      <c r="D170" t="s">
        <v>1403</v>
      </c>
      <c r="E170" t="s">
        <v>1490</v>
      </c>
      <c r="F170" t="s">
        <v>95</v>
      </c>
      <c r="G170" t="s">
        <v>95</v>
      </c>
      <c r="H170" t="s">
        <v>1088</v>
      </c>
      <c r="I170" t="s">
        <v>1089</v>
      </c>
      <c r="J170" t="s">
        <v>1090</v>
      </c>
      <c r="K170">
        <v>1</v>
      </c>
      <c r="L170">
        <v>1</v>
      </c>
      <c r="M170" t="s">
        <v>1047</v>
      </c>
      <c r="N170" t="s">
        <v>1047</v>
      </c>
      <c r="O170" s="1">
        <v>500</v>
      </c>
      <c r="P170" s="1" t="s">
        <v>1091</v>
      </c>
      <c r="Q170" s="1" t="s">
        <v>1098</v>
      </c>
      <c r="R170" s="1">
        <v>0</v>
      </c>
      <c r="S170" s="1">
        <v>0</v>
      </c>
      <c r="T170" t="b">
        <v>0</v>
      </c>
      <c r="Y170" s="42" t="s">
        <v>1491</v>
      </c>
      <c r="Z170" t="s">
        <v>1492</v>
      </c>
      <c r="AA170" t="s">
        <v>1356</v>
      </c>
      <c r="AB170" t="s">
        <v>1357</v>
      </c>
      <c r="DO170" t="b">
        <v>0</v>
      </c>
    </row>
    <row r="171" spans="1:119" x14ac:dyDescent="0.25">
      <c r="A171" t="str">
        <f>INDEX(DB_ALM_SYS_NAMES[],6,2)</f>
        <v>GEN_BEAR_AND_AIR</v>
      </c>
      <c r="B171">
        <v>165</v>
      </c>
      <c r="C171" t="s">
        <v>1493</v>
      </c>
      <c r="D171" t="s">
        <v>1403</v>
      </c>
      <c r="E171" t="s">
        <v>1494</v>
      </c>
      <c r="F171" t="s">
        <v>95</v>
      </c>
      <c r="G171" t="s">
        <v>95</v>
      </c>
      <c r="H171" t="s">
        <v>1088</v>
      </c>
      <c r="I171" t="s">
        <v>1089</v>
      </c>
      <c r="J171" t="s">
        <v>1090</v>
      </c>
      <c r="K171">
        <v>1</v>
      </c>
      <c r="L171">
        <v>1</v>
      </c>
      <c r="M171" t="s">
        <v>1047</v>
      </c>
      <c r="N171" t="s">
        <v>1047</v>
      </c>
      <c r="O171" s="1">
        <v>500</v>
      </c>
      <c r="P171" s="1" t="s">
        <v>1091</v>
      </c>
      <c r="Q171" s="1" t="s">
        <v>1098</v>
      </c>
      <c r="R171" s="1">
        <v>0</v>
      </c>
      <c r="S171" s="1">
        <v>0</v>
      </c>
      <c r="T171" t="b">
        <v>0</v>
      </c>
      <c r="Y171" s="34" t="s">
        <v>1495</v>
      </c>
      <c r="Z171" t="s">
        <v>1496</v>
      </c>
      <c r="AA171" t="s">
        <v>1356</v>
      </c>
      <c r="AB171" t="s">
        <v>1357</v>
      </c>
      <c r="DO171" t="b">
        <v>0</v>
      </c>
    </row>
    <row r="172" spans="1:119" x14ac:dyDescent="0.25">
      <c r="A172" t="str">
        <f>INDEX(DB_ALM_SYS_NAMES[],6,2)</f>
        <v>GEN_BEAR_AND_AIR</v>
      </c>
      <c r="B172">
        <v>166</v>
      </c>
      <c r="C172" t="s">
        <v>1497</v>
      </c>
      <c r="D172" t="s">
        <v>1403</v>
      </c>
      <c r="E172" t="s">
        <v>1498</v>
      </c>
      <c r="F172" t="s">
        <v>95</v>
      </c>
      <c r="G172" t="s">
        <v>95</v>
      </c>
      <c r="H172" t="s">
        <v>1088</v>
      </c>
      <c r="I172" t="s">
        <v>1089</v>
      </c>
      <c r="J172" t="s">
        <v>1090</v>
      </c>
      <c r="K172">
        <v>1</v>
      </c>
      <c r="L172">
        <v>1</v>
      </c>
      <c r="M172" t="s">
        <v>1047</v>
      </c>
      <c r="N172" t="s">
        <v>1047</v>
      </c>
      <c r="O172" s="1">
        <v>500</v>
      </c>
      <c r="P172" s="1" t="s">
        <v>1091</v>
      </c>
      <c r="Q172" s="1" t="s">
        <v>1098</v>
      </c>
      <c r="R172" s="1">
        <v>0</v>
      </c>
      <c r="S172" s="1">
        <v>0</v>
      </c>
      <c r="T172" t="b">
        <v>0</v>
      </c>
      <c r="Y172" s="42" t="s">
        <v>1499</v>
      </c>
      <c r="Z172" t="s">
        <v>1500</v>
      </c>
      <c r="AA172" t="s">
        <v>1356</v>
      </c>
      <c r="AB172" t="s">
        <v>1357</v>
      </c>
      <c r="DO172" t="b">
        <v>0</v>
      </c>
    </row>
    <row r="173" spans="1:119" x14ac:dyDescent="0.25">
      <c r="A173" t="str">
        <f>INDEX(DB_ALM_SYS_NAMES[],6,2)</f>
        <v>GEN_BEAR_AND_AIR</v>
      </c>
      <c r="B173">
        <v>167</v>
      </c>
      <c r="C173" t="s">
        <v>1501</v>
      </c>
      <c r="D173" t="s">
        <v>1403</v>
      </c>
      <c r="E173" t="s">
        <v>1502</v>
      </c>
      <c r="F173" t="s">
        <v>95</v>
      </c>
      <c r="G173" t="s">
        <v>95</v>
      </c>
      <c r="H173" t="s">
        <v>1088</v>
      </c>
      <c r="I173" t="s">
        <v>1089</v>
      </c>
      <c r="J173" t="s">
        <v>1090</v>
      </c>
      <c r="K173">
        <v>1</v>
      </c>
      <c r="L173">
        <v>1</v>
      </c>
      <c r="M173" t="s">
        <v>1047</v>
      </c>
      <c r="N173" t="s">
        <v>1047</v>
      </c>
      <c r="O173" s="1">
        <v>500</v>
      </c>
      <c r="P173" s="1" t="s">
        <v>1091</v>
      </c>
      <c r="Q173" s="1" t="s">
        <v>1098</v>
      </c>
      <c r="R173" s="1">
        <v>0</v>
      </c>
      <c r="S173" s="1">
        <v>0</v>
      </c>
      <c r="T173" t="b">
        <v>0</v>
      </c>
      <c r="Y173" s="34" t="s">
        <v>1503</v>
      </c>
      <c r="Z173" t="s">
        <v>1504</v>
      </c>
      <c r="AA173" t="s">
        <v>1356</v>
      </c>
      <c r="AB173" t="s">
        <v>1357</v>
      </c>
      <c r="DO173" t="b">
        <v>0</v>
      </c>
    </row>
    <row r="174" spans="1:119" x14ac:dyDescent="0.25">
      <c r="A174" t="str">
        <f>INDEX(DB_ALM_SYS_NAMES[],6,2)</f>
        <v>GEN_BEAR_AND_AIR</v>
      </c>
      <c r="B174">
        <v>168</v>
      </c>
      <c r="C174" t="s">
        <v>1505</v>
      </c>
      <c r="D174" t="s">
        <v>1403</v>
      </c>
      <c r="E174" t="s">
        <v>1506</v>
      </c>
      <c r="F174" t="s">
        <v>95</v>
      </c>
      <c r="G174" t="s">
        <v>95</v>
      </c>
      <c r="H174" t="s">
        <v>1088</v>
      </c>
      <c r="I174" t="s">
        <v>1089</v>
      </c>
      <c r="J174" t="s">
        <v>1090</v>
      </c>
      <c r="K174">
        <v>1</v>
      </c>
      <c r="L174">
        <v>1</v>
      </c>
      <c r="M174" t="s">
        <v>1047</v>
      </c>
      <c r="N174" t="s">
        <v>1047</v>
      </c>
      <c r="O174" s="1">
        <v>500</v>
      </c>
      <c r="P174" s="1" t="s">
        <v>1091</v>
      </c>
      <c r="Q174" s="1" t="s">
        <v>1098</v>
      </c>
      <c r="R174" s="1">
        <v>0</v>
      </c>
      <c r="S174" s="1">
        <v>0</v>
      </c>
      <c r="T174" t="b">
        <v>0</v>
      </c>
      <c r="Y174" s="43" t="s">
        <v>1507</v>
      </c>
      <c r="Z174" t="s">
        <v>1508</v>
      </c>
      <c r="AA174" t="s">
        <v>1356</v>
      </c>
      <c r="AB174" t="s">
        <v>1357</v>
      </c>
      <c r="DO174" t="b">
        <v>0</v>
      </c>
    </row>
    <row r="175" spans="1:119" x14ac:dyDescent="0.25">
      <c r="A175" t="str">
        <f>INDEX(DB_ALM_SYS_NAMES[],6,2)</f>
        <v>GEN_BEAR_AND_AIR</v>
      </c>
      <c r="B175">
        <v>169</v>
      </c>
      <c r="C175" t="s">
        <v>1509</v>
      </c>
      <c r="D175" t="s">
        <v>1403</v>
      </c>
      <c r="E175" t="s">
        <v>1510</v>
      </c>
      <c r="F175" t="s">
        <v>95</v>
      </c>
      <c r="G175" t="s">
        <v>95</v>
      </c>
      <c r="H175" t="s">
        <v>1088</v>
      </c>
      <c r="I175" t="s">
        <v>1089</v>
      </c>
      <c r="J175" t="s">
        <v>1090</v>
      </c>
      <c r="K175">
        <v>1</v>
      </c>
      <c r="L175">
        <v>1</v>
      </c>
      <c r="M175" t="s">
        <v>1047</v>
      </c>
      <c r="N175" t="s">
        <v>1047</v>
      </c>
      <c r="O175" s="1">
        <v>500</v>
      </c>
      <c r="P175" s="1" t="s">
        <v>1091</v>
      </c>
      <c r="Q175" s="1" t="s">
        <v>1098</v>
      </c>
      <c r="R175" s="1">
        <v>0</v>
      </c>
      <c r="S175" s="1">
        <v>0</v>
      </c>
      <c r="T175" t="b">
        <v>0</v>
      </c>
      <c r="Y175" t="s">
        <v>1511</v>
      </c>
      <c r="Z175" t="s">
        <v>1512</v>
      </c>
      <c r="AA175" t="s">
        <v>1513</v>
      </c>
      <c r="AB175" t="s">
        <v>1514</v>
      </c>
      <c r="DO175" t="b">
        <v>0</v>
      </c>
    </row>
    <row r="176" spans="1:119" x14ac:dyDescent="0.25">
      <c r="A176" t="str">
        <f>INDEX(DB_ALM_SYS_NAMES[],6,2)</f>
        <v>GEN_BEAR_AND_AIR</v>
      </c>
      <c r="B176">
        <v>170</v>
      </c>
      <c r="C176" t="s">
        <v>1515</v>
      </c>
      <c r="D176" t="s">
        <v>1403</v>
      </c>
      <c r="E176" t="s">
        <v>1516</v>
      </c>
      <c r="F176" t="s">
        <v>95</v>
      </c>
      <c r="G176" t="s">
        <v>95</v>
      </c>
      <c r="H176" t="s">
        <v>1088</v>
      </c>
      <c r="I176" t="s">
        <v>1089</v>
      </c>
      <c r="J176" t="s">
        <v>1090</v>
      </c>
      <c r="K176">
        <v>1</v>
      </c>
      <c r="L176">
        <v>1</v>
      </c>
      <c r="M176" t="s">
        <v>1047</v>
      </c>
      <c r="N176" t="s">
        <v>1047</v>
      </c>
      <c r="O176" s="1">
        <v>500</v>
      </c>
      <c r="P176" s="1" t="s">
        <v>1091</v>
      </c>
      <c r="Q176" s="1" t="s">
        <v>1098</v>
      </c>
      <c r="R176" s="1">
        <v>0</v>
      </c>
      <c r="S176" s="1">
        <v>0</v>
      </c>
      <c r="T176" t="b">
        <v>0</v>
      </c>
      <c r="Y176" s="43" t="s">
        <v>1517</v>
      </c>
      <c r="Z176" t="s">
        <v>1518</v>
      </c>
      <c r="AA176" t="s">
        <v>1513</v>
      </c>
      <c r="AB176" t="s">
        <v>1514</v>
      </c>
      <c r="DO176" t="b">
        <v>0</v>
      </c>
    </row>
    <row r="177" spans="1:119" x14ac:dyDescent="0.25">
      <c r="A177" t="str">
        <f>INDEX(DB_ALM_SYS_NAMES[],6,2)</f>
        <v>GEN_BEAR_AND_AIR</v>
      </c>
      <c r="B177">
        <v>171</v>
      </c>
      <c r="C177" t="s">
        <v>1519</v>
      </c>
      <c r="D177" t="s">
        <v>1403</v>
      </c>
      <c r="E177" t="s">
        <v>1520</v>
      </c>
      <c r="F177" t="s">
        <v>95</v>
      </c>
      <c r="G177" t="s">
        <v>95</v>
      </c>
      <c r="H177" t="s">
        <v>1088</v>
      </c>
      <c r="I177" t="s">
        <v>1089</v>
      </c>
      <c r="J177" t="s">
        <v>1090</v>
      </c>
      <c r="K177">
        <v>1</v>
      </c>
      <c r="L177">
        <v>1</v>
      </c>
      <c r="M177" t="s">
        <v>1047</v>
      </c>
      <c r="N177" t="s">
        <v>1047</v>
      </c>
      <c r="O177" s="1">
        <v>500</v>
      </c>
      <c r="P177" s="1" t="s">
        <v>1091</v>
      </c>
      <c r="Q177" s="1" t="s">
        <v>1098</v>
      </c>
      <c r="R177" s="1">
        <v>0</v>
      </c>
      <c r="S177" s="1">
        <v>0</v>
      </c>
      <c r="T177" t="b">
        <v>0</v>
      </c>
      <c r="Y177" t="s">
        <v>1521</v>
      </c>
      <c r="Z177" t="s">
        <v>1522</v>
      </c>
      <c r="AA177" t="s">
        <v>1513</v>
      </c>
      <c r="AB177" t="s">
        <v>1514</v>
      </c>
      <c r="DO177" t="b">
        <v>0</v>
      </c>
    </row>
    <row r="178" spans="1:119" x14ac:dyDescent="0.25">
      <c r="A178" t="str">
        <f>INDEX(DB_ALM_SYS_NAMES[],6,2)</f>
        <v>GEN_BEAR_AND_AIR</v>
      </c>
      <c r="B178">
        <v>172</v>
      </c>
      <c r="C178" t="s">
        <v>1523</v>
      </c>
      <c r="D178" s="10" t="s">
        <v>5505</v>
      </c>
      <c r="E178" t="s">
        <v>5557</v>
      </c>
      <c r="F178" t="s">
        <v>95</v>
      </c>
      <c r="G178" t="s">
        <v>95</v>
      </c>
      <c r="H178" t="s">
        <v>1143</v>
      </c>
      <c r="I178" t="s">
        <v>1096</v>
      </c>
      <c r="J178" t="s">
        <v>1097</v>
      </c>
      <c r="K178">
        <v>1</v>
      </c>
      <c r="L178">
        <v>1</v>
      </c>
      <c r="M178" t="s">
        <v>1052</v>
      </c>
      <c r="N178" t="s">
        <v>1049</v>
      </c>
      <c r="O178" s="1">
        <v>3</v>
      </c>
      <c r="P178" s="1" t="s">
        <v>485</v>
      </c>
      <c r="Q178" s="1" t="s">
        <v>1098</v>
      </c>
      <c r="R178" s="1">
        <v>0</v>
      </c>
      <c r="S178" s="1">
        <v>0</v>
      </c>
      <c r="T178" t="b">
        <v>0</v>
      </c>
      <c r="Y178" s="43" t="s">
        <v>1524</v>
      </c>
      <c r="Z178" t="s">
        <v>1525</v>
      </c>
      <c r="AA178" t="s">
        <v>1513</v>
      </c>
      <c r="AB178" t="s">
        <v>1514</v>
      </c>
      <c r="DO178" t="b">
        <v>1</v>
      </c>
    </row>
    <row r="179" spans="1:119" x14ac:dyDescent="0.25">
      <c r="A179" t="str">
        <f>INDEX(DB_ALM_SYS_NAMES[],6,2)</f>
        <v>GEN_BEAR_AND_AIR</v>
      </c>
      <c r="B179">
        <v>173</v>
      </c>
      <c r="C179" t="s">
        <v>1526</v>
      </c>
      <c r="D179" s="10" t="s">
        <v>5505</v>
      </c>
      <c r="E179" t="s">
        <v>5558</v>
      </c>
      <c r="F179" t="s">
        <v>95</v>
      </c>
      <c r="G179" t="s">
        <v>95</v>
      </c>
      <c r="H179" t="s">
        <v>1143</v>
      </c>
      <c r="I179" t="s">
        <v>1096</v>
      </c>
      <c r="J179" t="s">
        <v>1236</v>
      </c>
      <c r="K179">
        <v>1</v>
      </c>
      <c r="L179">
        <v>1</v>
      </c>
      <c r="M179" t="s">
        <v>1052</v>
      </c>
      <c r="N179" t="s">
        <v>1049</v>
      </c>
      <c r="O179" s="1">
        <v>5</v>
      </c>
      <c r="P179" s="1" t="s">
        <v>485</v>
      </c>
      <c r="Q179" s="1" t="s">
        <v>1098</v>
      </c>
      <c r="R179" s="1">
        <v>0</v>
      </c>
      <c r="S179" s="1">
        <v>0</v>
      </c>
      <c r="T179" t="b">
        <v>0</v>
      </c>
      <c r="Y179" t="s">
        <v>1527</v>
      </c>
      <c r="Z179" t="s">
        <v>1528</v>
      </c>
      <c r="AA179" t="s">
        <v>1513</v>
      </c>
      <c r="AB179" t="s">
        <v>1514</v>
      </c>
      <c r="DO179" t="b">
        <v>1</v>
      </c>
    </row>
    <row r="180" spans="1:119" x14ac:dyDescent="0.25">
      <c r="A180" t="str">
        <f>INDEX(DB_ALM_SYS_NAMES[],6,2)</f>
        <v>GEN_BEAR_AND_AIR</v>
      </c>
      <c r="B180">
        <v>174</v>
      </c>
      <c r="C180" t="s">
        <v>1529</v>
      </c>
      <c r="D180" s="10" t="s">
        <v>5505</v>
      </c>
      <c r="E180" t="s">
        <v>5559</v>
      </c>
      <c r="F180" t="s">
        <v>95</v>
      </c>
      <c r="G180" t="s">
        <v>95</v>
      </c>
      <c r="H180" t="s">
        <v>1143</v>
      </c>
      <c r="I180" t="s">
        <v>1096</v>
      </c>
      <c r="J180" t="s">
        <v>1144</v>
      </c>
      <c r="K180">
        <v>1</v>
      </c>
      <c r="L180">
        <v>1</v>
      </c>
      <c r="M180" t="s">
        <v>1052</v>
      </c>
      <c r="N180" t="s">
        <v>1049</v>
      </c>
      <c r="O180" s="1">
        <v>5</v>
      </c>
      <c r="P180" s="1" t="s">
        <v>485</v>
      </c>
      <c r="Q180" s="1" t="s">
        <v>1098</v>
      </c>
      <c r="R180" s="1">
        <v>0</v>
      </c>
      <c r="S180" s="1">
        <v>0</v>
      </c>
      <c r="T180" t="b">
        <v>0</v>
      </c>
      <c r="Y180" s="43" t="s">
        <v>1530</v>
      </c>
      <c r="Z180" t="s">
        <v>1531</v>
      </c>
      <c r="AA180" t="s">
        <v>1513</v>
      </c>
      <c r="AB180" t="s">
        <v>1514</v>
      </c>
      <c r="DO180" t="b">
        <v>1</v>
      </c>
    </row>
    <row r="181" spans="1:119" x14ac:dyDescent="0.25">
      <c r="A181" t="str">
        <f>INDEX(DB_ALM_SYS_NAMES[],6,2)</f>
        <v>GEN_BEAR_AND_AIR</v>
      </c>
      <c r="B181">
        <v>175</v>
      </c>
      <c r="C181" t="s">
        <v>1532</v>
      </c>
      <c r="D181" s="10" t="s">
        <v>1403</v>
      </c>
      <c r="E181" t="s">
        <v>5560</v>
      </c>
      <c r="F181" t="s">
        <v>95</v>
      </c>
      <c r="G181" t="s">
        <v>95</v>
      </c>
      <c r="H181" t="s">
        <v>1088</v>
      </c>
      <c r="I181" t="s">
        <v>1096</v>
      </c>
      <c r="J181" t="s">
        <v>1097</v>
      </c>
      <c r="K181">
        <v>1</v>
      </c>
      <c r="L181">
        <v>1</v>
      </c>
      <c r="M181" t="s">
        <v>1052</v>
      </c>
      <c r="N181" t="s">
        <v>1049</v>
      </c>
      <c r="O181" s="1">
        <v>500</v>
      </c>
      <c r="P181" s="1" t="s">
        <v>1091</v>
      </c>
      <c r="Q181" s="1" t="s">
        <v>1098</v>
      </c>
      <c r="R181" s="1">
        <v>0</v>
      </c>
      <c r="S181" s="1">
        <v>0</v>
      </c>
      <c r="T181" t="b">
        <v>0</v>
      </c>
      <c r="Y181" t="s">
        <v>1533</v>
      </c>
      <c r="Z181" t="s">
        <v>1534</v>
      </c>
      <c r="AA181" t="s">
        <v>1513</v>
      </c>
      <c r="AB181" t="s">
        <v>1514</v>
      </c>
      <c r="DO181" t="b">
        <v>0</v>
      </c>
    </row>
    <row r="182" spans="1:119" x14ac:dyDescent="0.25">
      <c r="A182" t="str">
        <f>INDEX(DB_ALM_SYS_NAMES[],6,2)</f>
        <v>GEN_BEAR_AND_AIR</v>
      </c>
      <c r="B182">
        <v>176</v>
      </c>
      <c r="C182" t="s">
        <v>1535</v>
      </c>
      <c r="D182" s="10" t="s">
        <v>1403</v>
      </c>
      <c r="E182" t="s">
        <v>5561</v>
      </c>
      <c r="F182" t="s">
        <v>95</v>
      </c>
      <c r="G182" t="s">
        <v>95</v>
      </c>
      <c r="H182" t="s">
        <v>1088</v>
      </c>
      <c r="I182" t="s">
        <v>1096</v>
      </c>
      <c r="J182" t="s">
        <v>1236</v>
      </c>
      <c r="K182">
        <v>1</v>
      </c>
      <c r="L182">
        <v>1</v>
      </c>
      <c r="M182" t="s">
        <v>1052</v>
      </c>
      <c r="N182" t="s">
        <v>1049</v>
      </c>
      <c r="O182" s="1">
        <v>500</v>
      </c>
      <c r="P182" s="1" t="s">
        <v>1091</v>
      </c>
      <c r="Q182" s="1" t="s">
        <v>1098</v>
      </c>
      <c r="R182" s="1">
        <v>0</v>
      </c>
      <c r="S182" s="1">
        <v>0</v>
      </c>
      <c r="T182" t="b">
        <v>0</v>
      </c>
      <c r="Y182" s="43" t="s">
        <v>1536</v>
      </c>
      <c r="Z182" t="s">
        <v>1537</v>
      </c>
      <c r="AA182" t="s">
        <v>1513</v>
      </c>
      <c r="AB182" t="s">
        <v>1514</v>
      </c>
      <c r="DO182" t="b">
        <v>0</v>
      </c>
    </row>
    <row r="183" spans="1:119" x14ac:dyDescent="0.25">
      <c r="A183" t="str">
        <f>INDEX(DB_ALM_SYS_NAMES[],6,2)</f>
        <v>GEN_BEAR_AND_AIR</v>
      </c>
      <c r="B183">
        <v>177</v>
      </c>
      <c r="C183" t="s">
        <v>1538</v>
      </c>
      <c r="D183" s="10" t="s">
        <v>1403</v>
      </c>
      <c r="E183" t="s">
        <v>5562</v>
      </c>
      <c r="F183" t="s">
        <v>95</v>
      </c>
      <c r="G183" t="s">
        <v>95</v>
      </c>
      <c r="H183" t="s">
        <v>1088</v>
      </c>
      <c r="I183" t="s">
        <v>1096</v>
      </c>
      <c r="J183" t="s">
        <v>1144</v>
      </c>
      <c r="K183">
        <v>1</v>
      </c>
      <c r="L183">
        <v>1</v>
      </c>
      <c r="M183" t="s">
        <v>1052</v>
      </c>
      <c r="N183" t="s">
        <v>1049</v>
      </c>
      <c r="O183" s="1">
        <v>500</v>
      </c>
      <c r="P183" s="1" t="s">
        <v>1091</v>
      </c>
      <c r="Q183" s="1" t="s">
        <v>1098</v>
      </c>
      <c r="R183" s="1">
        <v>0</v>
      </c>
      <c r="S183" s="1">
        <v>0</v>
      </c>
      <c r="T183" t="b">
        <v>0</v>
      </c>
      <c r="Y183" t="s">
        <v>1540</v>
      </c>
      <c r="Z183" t="s">
        <v>1541</v>
      </c>
      <c r="AA183" t="s">
        <v>1513</v>
      </c>
      <c r="AB183" t="s">
        <v>1514</v>
      </c>
      <c r="DO183" t="b">
        <v>0</v>
      </c>
    </row>
    <row r="184" spans="1:119" x14ac:dyDescent="0.25">
      <c r="A184" t="str">
        <f>INDEX(DB_ALM_SYS_NAMES[],6,2)</f>
        <v>GEN_BEAR_AND_AIR</v>
      </c>
      <c r="B184">
        <v>178</v>
      </c>
      <c r="C184" t="s">
        <v>1542</v>
      </c>
      <c r="D184" s="10" t="s">
        <v>1403</v>
      </c>
      <c r="E184" t="s">
        <v>5563</v>
      </c>
      <c r="F184" t="s">
        <v>95</v>
      </c>
      <c r="G184" t="s">
        <v>95</v>
      </c>
      <c r="H184" t="s">
        <v>1088</v>
      </c>
      <c r="I184" t="s">
        <v>1089</v>
      </c>
      <c r="J184" t="s">
        <v>1090</v>
      </c>
      <c r="K184">
        <v>1</v>
      </c>
      <c r="L184">
        <v>1</v>
      </c>
      <c r="M184" t="s">
        <v>1047</v>
      </c>
      <c r="N184" t="s">
        <v>1047</v>
      </c>
      <c r="O184" s="1">
        <v>500</v>
      </c>
      <c r="P184" s="1" t="s">
        <v>1091</v>
      </c>
      <c r="Q184" s="1" t="s">
        <v>1098</v>
      </c>
      <c r="R184" s="1">
        <v>0</v>
      </c>
      <c r="S184" s="1">
        <v>0</v>
      </c>
      <c r="T184" t="b">
        <v>0</v>
      </c>
      <c r="Y184" s="43" t="s">
        <v>1543</v>
      </c>
      <c r="Z184" t="s">
        <v>1544</v>
      </c>
      <c r="AA184" t="s">
        <v>1513</v>
      </c>
      <c r="AB184" t="s">
        <v>1514</v>
      </c>
      <c r="DO184" t="b">
        <v>0</v>
      </c>
    </row>
    <row r="185" spans="1:119" x14ac:dyDescent="0.25">
      <c r="A185" t="str">
        <f>INDEX(DB_ALM_SYS_NAMES[],6,2)</f>
        <v>GEN_BEAR_AND_AIR</v>
      </c>
      <c r="B185">
        <v>179</v>
      </c>
      <c r="C185" t="s">
        <v>1545</v>
      </c>
      <c r="D185" s="10" t="s">
        <v>5505</v>
      </c>
      <c r="E185" t="s">
        <v>5564</v>
      </c>
      <c r="F185" t="s">
        <v>95</v>
      </c>
      <c r="G185" t="s">
        <v>95</v>
      </c>
      <c r="H185" t="s">
        <v>1088</v>
      </c>
      <c r="I185" t="s">
        <v>1089</v>
      </c>
      <c r="J185" t="s">
        <v>1090</v>
      </c>
      <c r="K185">
        <v>1</v>
      </c>
      <c r="L185">
        <v>1</v>
      </c>
      <c r="M185" t="s">
        <v>1047</v>
      </c>
      <c r="N185" t="s">
        <v>1047</v>
      </c>
      <c r="O185" s="1">
        <v>500</v>
      </c>
      <c r="P185" s="1" t="s">
        <v>1091</v>
      </c>
      <c r="Q185" s="1" t="s">
        <v>1098</v>
      </c>
      <c r="R185" s="1">
        <v>0</v>
      </c>
      <c r="S185" s="1">
        <v>0</v>
      </c>
      <c r="T185" t="b">
        <v>0</v>
      </c>
      <c r="Y185" t="s">
        <v>1546</v>
      </c>
      <c r="Z185" t="s">
        <v>1547</v>
      </c>
      <c r="AA185" t="s">
        <v>104</v>
      </c>
      <c r="AB185" t="s">
        <v>1451</v>
      </c>
      <c r="DO185" t="b">
        <v>0</v>
      </c>
    </row>
    <row r="186" spans="1:119" x14ac:dyDescent="0.25">
      <c r="A186" t="str">
        <f>INDEX(DB_ALM_SYS_NAMES[],6,2)</f>
        <v>GEN_BEAR_AND_AIR</v>
      </c>
      <c r="B186">
        <v>180</v>
      </c>
      <c r="C186" t="s">
        <v>1548</v>
      </c>
      <c r="D186" s="10" t="s">
        <v>5505</v>
      </c>
      <c r="E186" t="s">
        <v>5565</v>
      </c>
      <c r="F186" t="s">
        <v>95</v>
      </c>
      <c r="G186" t="s">
        <v>95</v>
      </c>
      <c r="H186" t="s">
        <v>1088</v>
      </c>
      <c r="I186" t="s">
        <v>1089</v>
      </c>
      <c r="J186" t="s">
        <v>1090</v>
      </c>
      <c r="K186">
        <v>1</v>
      </c>
      <c r="L186">
        <v>1</v>
      </c>
      <c r="M186" t="s">
        <v>1047</v>
      </c>
      <c r="N186" t="s">
        <v>1047</v>
      </c>
      <c r="O186" s="1">
        <v>500</v>
      </c>
      <c r="P186" s="1" t="s">
        <v>1091</v>
      </c>
      <c r="Q186" s="1" t="s">
        <v>1098</v>
      </c>
      <c r="R186" s="1">
        <v>0</v>
      </c>
      <c r="S186" s="1">
        <v>0</v>
      </c>
      <c r="T186" t="b">
        <v>0</v>
      </c>
      <c r="Y186" s="43" t="s">
        <v>1549</v>
      </c>
      <c r="Z186" t="s">
        <v>1550</v>
      </c>
      <c r="AA186" t="s">
        <v>1551</v>
      </c>
      <c r="AB186" t="s">
        <v>1552</v>
      </c>
      <c r="DO186" t="b">
        <v>0</v>
      </c>
    </row>
    <row r="187" spans="1:119" x14ac:dyDescent="0.25">
      <c r="A187" t="str">
        <f>INDEX(DB_ALM_SYS_NAMES[],6,2)</f>
        <v>GEN_BEAR_AND_AIR</v>
      </c>
      <c r="B187">
        <v>181</v>
      </c>
      <c r="C187" t="s">
        <v>1553</v>
      </c>
      <c r="D187" t="s">
        <v>1403</v>
      </c>
      <c r="E187" t="s">
        <v>1554</v>
      </c>
      <c r="F187" t="s">
        <v>95</v>
      </c>
      <c r="G187" t="s">
        <v>95</v>
      </c>
      <c r="H187" t="s">
        <v>1088</v>
      </c>
      <c r="I187" t="s">
        <v>1089</v>
      </c>
      <c r="J187" t="s">
        <v>1090</v>
      </c>
      <c r="K187">
        <v>1</v>
      </c>
      <c r="L187">
        <v>1</v>
      </c>
      <c r="M187" t="s">
        <v>1047</v>
      </c>
      <c r="N187" t="s">
        <v>1047</v>
      </c>
      <c r="O187" s="1">
        <v>500</v>
      </c>
      <c r="P187" s="1" t="s">
        <v>1091</v>
      </c>
      <c r="Q187" s="1" t="s">
        <v>1098</v>
      </c>
      <c r="R187" s="1">
        <v>0</v>
      </c>
      <c r="S187" s="1">
        <v>0</v>
      </c>
      <c r="T187" t="b">
        <v>0</v>
      </c>
      <c r="Y187" t="s">
        <v>1555</v>
      </c>
      <c r="Z187" t="s">
        <v>1556</v>
      </c>
      <c r="AA187" t="s">
        <v>1551</v>
      </c>
      <c r="AB187" t="s">
        <v>1552</v>
      </c>
      <c r="DO187" t="b">
        <v>0</v>
      </c>
    </row>
    <row r="188" spans="1:119" x14ac:dyDescent="0.25">
      <c r="A188" t="str">
        <f>INDEX(DB_ALM_SYS_NAMES[],6,2)</f>
        <v>GEN_BEAR_AND_AIR</v>
      </c>
      <c r="B188">
        <v>182</v>
      </c>
      <c r="C188" t="s">
        <v>1557</v>
      </c>
      <c r="D188" t="s">
        <v>1403</v>
      </c>
      <c r="E188" t="s">
        <v>1558</v>
      </c>
      <c r="F188" t="s">
        <v>95</v>
      </c>
      <c r="G188" t="s">
        <v>95</v>
      </c>
      <c r="H188" t="s">
        <v>1088</v>
      </c>
      <c r="I188" t="s">
        <v>1089</v>
      </c>
      <c r="J188" t="s">
        <v>1090</v>
      </c>
      <c r="K188">
        <v>1</v>
      </c>
      <c r="L188">
        <v>1</v>
      </c>
      <c r="M188" t="s">
        <v>1047</v>
      </c>
      <c r="N188" t="s">
        <v>1047</v>
      </c>
      <c r="O188" s="1">
        <v>500</v>
      </c>
      <c r="P188" s="1" t="s">
        <v>1091</v>
      </c>
      <c r="Q188" s="1" t="s">
        <v>1098</v>
      </c>
      <c r="R188" s="1">
        <v>0</v>
      </c>
      <c r="S188" s="1">
        <v>0</v>
      </c>
      <c r="T188" t="b">
        <v>0</v>
      </c>
      <c r="Y188" s="43" t="s">
        <v>1559</v>
      </c>
      <c r="Z188" t="s">
        <v>1560</v>
      </c>
      <c r="AA188" t="s">
        <v>1551</v>
      </c>
      <c r="AB188" t="s">
        <v>1552</v>
      </c>
      <c r="DO188" t="b">
        <v>0</v>
      </c>
    </row>
    <row r="189" spans="1:119" x14ac:dyDescent="0.25">
      <c r="A189" t="str">
        <f>INDEX(DB_ALM_SYS_NAMES[],6,2)</f>
        <v>GEN_BEAR_AND_AIR</v>
      </c>
      <c r="B189">
        <v>183</v>
      </c>
      <c r="C189" t="s">
        <v>1561</v>
      </c>
      <c r="D189" t="s">
        <v>1403</v>
      </c>
      <c r="E189" t="s">
        <v>1562</v>
      </c>
      <c r="F189" t="s">
        <v>95</v>
      </c>
      <c r="G189" t="s">
        <v>95</v>
      </c>
      <c r="H189" t="s">
        <v>1088</v>
      </c>
      <c r="I189" t="s">
        <v>1089</v>
      </c>
      <c r="J189" t="s">
        <v>1090</v>
      </c>
      <c r="K189">
        <v>1</v>
      </c>
      <c r="L189">
        <v>1</v>
      </c>
      <c r="M189" t="s">
        <v>1047</v>
      </c>
      <c r="N189" t="s">
        <v>1047</v>
      </c>
      <c r="O189" s="1">
        <v>500</v>
      </c>
      <c r="P189" s="1" t="s">
        <v>1091</v>
      </c>
      <c r="Q189" s="1" t="s">
        <v>1098</v>
      </c>
      <c r="R189" s="1">
        <v>0</v>
      </c>
      <c r="S189" s="1">
        <v>0</v>
      </c>
      <c r="T189" t="b">
        <v>0</v>
      </c>
      <c r="Y189" t="s">
        <v>1563</v>
      </c>
      <c r="Z189" t="s">
        <v>1564</v>
      </c>
      <c r="AA189" t="s">
        <v>1551</v>
      </c>
      <c r="AB189" t="s">
        <v>1552</v>
      </c>
      <c r="DO189" t="b">
        <v>0</v>
      </c>
    </row>
    <row r="190" spans="1:119" x14ac:dyDescent="0.25">
      <c r="A190" t="str">
        <f>INDEX(DB_ALM_SYS_NAMES[],6,2)</f>
        <v>GEN_BEAR_AND_AIR</v>
      </c>
      <c r="B190">
        <v>184</v>
      </c>
      <c r="C190" t="s">
        <v>1565</v>
      </c>
      <c r="D190" t="s">
        <v>1403</v>
      </c>
      <c r="E190" t="s">
        <v>1566</v>
      </c>
      <c r="F190" t="s">
        <v>95</v>
      </c>
      <c r="G190" t="s">
        <v>95</v>
      </c>
      <c r="H190" t="s">
        <v>1088</v>
      </c>
      <c r="I190" t="s">
        <v>1089</v>
      </c>
      <c r="J190" t="s">
        <v>1090</v>
      </c>
      <c r="K190">
        <v>1</v>
      </c>
      <c r="L190">
        <v>1</v>
      </c>
      <c r="M190" t="s">
        <v>1047</v>
      </c>
      <c r="N190" t="s">
        <v>1047</v>
      </c>
      <c r="O190" s="1">
        <v>500</v>
      </c>
      <c r="P190" s="1" t="s">
        <v>1091</v>
      </c>
      <c r="Q190" s="1" t="s">
        <v>1098</v>
      </c>
      <c r="R190" s="1">
        <v>0</v>
      </c>
      <c r="S190" s="1">
        <v>0</v>
      </c>
      <c r="T190" t="b">
        <v>0</v>
      </c>
      <c r="Y190" s="43" t="s">
        <v>1567</v>
      </c>
      <c r="Z190" t="s">
        <v>1568</v>
      </c>
      <c r="AA190" t="s">
        <v>1551</v>
      </c>
      <c r="AB190" t="s">
        <v>1552</v>
      </c>
      <c r="DO190" t="b">
        <v>0</v>
      </c>
    </row>
    <row r="191" spans="1:119" x14ac:dyDescent="0.25">
      <c r="A191" t="str">
        <f>INDEX(DB_ALM_SYS_NAMES[],6,2)</f>
        <v>GEN_BEAR_AND_AIR</v>
      </c>
      <c r="B191">
        <v>185</v>
      </c>
      <c r="C191" t="s">
        <v>1569</v>
      </c>
      <c r="D191" t="s">
        <v>1403</v>
      </c>
      <c r="E191" t="s">
        <v>1570</v>
      </c>
      <c r="F191" t="s">
        <v>95</v>
      </c>
      <c r="G191" t="s">
        <v>95</v>
      </c>
      <c r="H191" t="s">
        <v>1088</v>
      </c>
      <c r="I191" t="s">
        <v>1089</v>
      </c>
      <c r="J191" t="s">
        <v>1090</v>
      </c>
      <c r="K191">
        <v>1</v>
      </c>
      <c r="L191">
        <v>1</v>
      </c>
      <c r="M191" t="s">
        <v>1047</v>
      </c>
      <c r="N191" t="s">
        <v>1047</v>
      </c>
      <c r="O191" s="1">
        <v>500</v>
      </c>
      <c r="P191" s="1" t="s">
        <v>1091</v>
      </c>
      <c r="Q191" s="1" t="s">
        <v>1098</v>
      </c>
      <c r="R191" s="1">
        <v>0</v>
      </c>
      <c r="S191" s="1">
        <v>0</v>
      </c>
      <c r="T191" t="b">
        <v>0</v>
      </c>
      <c r="Y191" t="s">
        <v>1571</v>
      </c>
      <c r="Z191" t="s">
        <v>1572</v>
      </c>
      <c r="AA191" t="s">
        <v>1573</v>
      </c>
      <c r="AB191" t="s">
        <v>1574</v>
      </c>
      <c r="DO191" t="b">
        <v>0</v>
      </c>
    </row>
    <row r="192" spans="1:119" x14ac:dyDescent="0.25">
      <c r="A192" t="str">
        <f>INDEX(DB_ALM_SYS_NAMES[],6,2)</f>
        <v>GEN_BEAR_AND_AIR</v>
      </c>
      <c r="B192">
        <v>186</v>
      </c>
      <c r="C192" t="s">
        <v>1575</v>
      </c>
      <c r="D192" t="s">
        <v>1403</v>
      </c>
      <c r="E192" t="s">
        <v>1576</v>
      </c>
      <c r="F192" t="s">
        <v>95</v>
      </c>
      <c r="G192" t="s">
        <v>95</v>
      </c>
      <c r="H192" t="s">
        <v>1088</v>
      </c>
      <c r="I192" t="s">
        <v>1089</v>
      </c>
      <c r="J192" t="s">
        <v>1090</v>
      </c>
      <c r="K192">
        <v>1</v>
      </c>
      <c r="L192">
        <v>1</v>
      </c>
      <c r="M192" t="s">
        <v>1047</v>
      </c>
      <c r="N192" t="s">
        <v>1047</v>
      </c>
      <c r="O192" s="1">
        <v>500</v>
      </c>
      <c r="P192" s="1" t="s">
        <v>1091</v>
      </c>
      <c r="Q192" s="1" t="s">
        <v>1098</v>
      </c>
      <c r="R192" s="1">
        <v>0</v>
      </c>
      <c r="S192" s="1">
        <v>0</v>
      </c>
      <c r="T192" t="b">
        <v>0</v>
      </c>
      <c r="Y192" s="43" t="s">
        <v>1567</v>
      </c>
      <c r="Z192" t="s">
        <v>1568</v>
      </c>
      <c r="AA192" t="s">
        <v>1573</v>
      </c>
      <c r="AB192" t="s">
        <v>1574</v>
      </c>
      <c r="DO192" t="b">
        <v>0</v>
      </c>
    </row>
    <row r="193" spans="1:119" x14ac:dyDescent="0.25">
      <c r="A193" t="str">
        <f>INDEX(DB_ALM_SYS_NAMES[],6,2)</f>
        <v>GEN_BEAR_AND_AIR</v>
      </c>
      <c r="B193">
        <v>187</v>
      </c>
      <c r="C193" t="s">
        <v>1577</v>
      </c>
      <c r="D193" t="s">
        <v>1403</v>
      </c>
      <c r="E193" t="s">
        <v>1578</v>
      </c>
      <c r="F193" t="s">
        <v>95</v>
      </c>
      <c r="G193" t="s">
        <v>95</v>
      </c>
      <c r="H193" t="s">
        <v>1088</v>
      </c>
      <c r="I193" t="s">
        <v>1089</v>
      </c>
      <c r="J193" t="s">
        <v>1090</v>
      </c>
      <c r="K193">
        <v>1</v>
      </c>
      <c r="L193">
        <v>1</v>
      </c>
      <c r="M193" t="s">
        <v>1047</v>
      </c>
      <c r="N193" t="s">
        <v>1047</v>
      </c>
      <c r="O193" s="1">
        <v>500</v>
      </c>
      <c r="P193" s="1" t="s">
        <v>1091</v>
      </c>
      <c r="Q193" s="1" t="s">
        <v>1098</v>
      </c>
      <c r="R193" s="1">
        <v>0</v>
      </c>
      <c r="S193" s="1">
        <v>0</v>
      </c>
      <c r="T193" t="b">
        <v>0</v>
      </c>
      <c r="Y193" t="s">
        <v>1571</v>
      </c>
      <c r="Z193" t="s">
        <v>1572</v>
      </c>
      <c r="AA193" t="s">
        <v>1579</v>
      </c>
      <c r="AB193" t="s">
        <v>1580</v>
      </c>
      <c r="DO193" t="b">
        <v>0</v>
      </c>
    </row>
    <row r="194" spans="1:119" x14ac:dyDescent="0.25">
      <c r="A194" t="str">
        <f>INDEX(DB_ALM_SYS_NAMES[],6,2)</f>
        <v>GEN_BEAR_AND_AIR</v>
      </c>
      <c r="B194">
        <v>188</v>
      </c>
      <c r="C194" t="s">
        <v>1581</v>
      </c>
      <c r="D194" t="s">
        <v>1403</v>
      </c>
      <c r="E194" t="s">
        <v>1582</v>
      </c>
      <c r="F194" t="s">
        <v>95</v>
      </c>
      <c r="G194" t="s">
        <v>95</v>
      </c>
      <c r="H194" t="s">
        <v>1088</v>
      </c>
      <c r="I194" t="s">
        <v>1089</v>
      </c>
      <c r="J194" t="s">
        <v>1090</v>
      </c>
      <c r="K194">
        <v>1</v>
      </c>
      <c r="L194">
        <v>1</v>
      </c>
      <c r="M194" t="s">
        <v>1047</v>
      </c>
      <c r="N194" t="s">
        <v>1047</v>
      </c>
      <c r="O194" s="1">
        <v>500</v>
      </c>
      <c r="P194" s="1" t="s">
        <v>1091</v>
      </c>
      <c r="Q194" s="1" t="s">
        <v>1098</v>
      </c>
      <c r="R194" s="1">
        <v>0</v>
      </c>
      <c r="S194" s="1">
        <v>0</v>
      </c>
      <c r="T194" t="b">
        <v>0</v>
      </c>
      <c r="Y194" s="43" t="s">
        <v>1567</v>
      </c>
      <c r="Z194" t="s">
        <v>1568</v>
      </c>
      <c r="AA194" t="s">
        <v>1579</v>
      </c>
      <c r="AB194" t="s">
        <v>1580</v>
      </c>
      <c r="DO194" t="b">
        <v>0</v>
      </c>
    </row>
    <row r="195" spans="1:119" x14ac:dyDescent="0.25">
      <c r="A195" t="str">
        <f>INDEX(DB_ALM_SYS_NAMES[],6,2)</f>
        <v>GEN_BEAR_AND_AIR</v>
      </c>
      <c r="B195">
        <v>189</v>
      </c>
      <c r="C195" t="s">
        <v>5991</v>
      </c>
      <c r="D195" s="10" t="s">
        <v>1403</v>
      </c>
      <c r="E195" t="s">
        <v>5566</v>
      </c>
      <c r="F195" t="s">
        <v>95</v>
      </c>
      <c r="G195" t="s">
        <v>95</v>
      </c>
      <c r="H195" t="s">
        <v>1088</v>
      </c>
      <c r="I195" t="s">
        <v>1089</v>
      </c>
      <c r="J195" t="s">
        <v>1090</v>
      </c>
      <c r="K195">
        <v>1</v>
      </c>
      <c r="L195">
        <v>1</v>
      </c>
      <c r="M195" t="s">
        <v>1047</v>
      </c>
      <c r="N195" t="s">
        <v>1047</v>
      </c>
      <c r="O195" s="1">
        <v>500</v>
      </c>
      <c r="P195" s="1" t="s">
        <v>1091</v>
      </c>
      <c r="Q195" s="1" t="s">
        <v>1098</v>
      </c>
      <c r="R195" s="1">
        <v>0</v>
      </c>
      <c r="S195" s="1">
        <v>0</v>
      </c>
      <c r="T195" t="b">
        <v>0</v>
      </c>
      <c r="Y195" t="s">
        <v>1583</v>
      </c>
      <c r="Z195" t="s">
        <v>1584</v>
      </c>
      <c r="AA195" t="s">
        <v>1585</v>
      </c>
      <c r="AB195" t="s">
        <v>1586</v>
      </c>
      <c r="DO195" t="b">
        <v>0</v>
      </c>
    </row>
    <row r="196" spans="1:119" x14ac:dyDescent="0.25">
      <c r="A196" t="str">
        <f>INDEX(DB_ALM_SYS_NAMES[],6,2)</f>
        <v>GEN_BEAR_AND_AIR</v>
      </c>
      <c r="B196">
        <v>190</v>
      </c>
      <c r="C196" t="s">
        <v>4810</v>
      </c>
      <c r="D196" s="10" t="s">
        <v>1403</v>
      </c>
      <c r="E196" t="s">
        <v>4810</v>
      </c>
      <c r="F196" t="s">
        <v>95</v>
      </c>
      <c r="G196" t="s">
        <v>95</v>
      </c>
      <c r="H196" t="s">
        <v>1088</v>
      </c>
      <c r="I196" t="s">
        <v>1089</v>
      </c>
      <c r="J196" t="s">
        <v>1090</v>
      </c>
      <c r="K196">
        <v>1</v>
      </c>
      <c r="L196">
        <v>1</v>
      </c>
      <c r="M196" t="s">
        <v>1047</v>
      </c>
      <c r="N196" t="s">
        <v>1047</v>
      </c>
      <c r="O196" s="1">
        <v>500</v>
      </c>
      <c r="P196" s="1" t="s">
        <v>1091</v>
      </c>
      <c r="Q196" s="1" t="s">
        <v>1098</v>
      </c>
      <c r="R196" s="1">
        <v>0</v>
      </c>
      <c r="S196" s="1">
        <v>0</v>
      </c>
      <c r="T196" t="b">
        <v>0</v>
      </c>
      <c r="Y196" s="43" t="s">
        <v>1587</v>
      </c>
      <c r="Z196" t="s">
        <v>1588</v>
      </c>
      <c r="AA196" t="s">
        <v>1585</v>
      </c>
      <c r="AB196" t="s">
        <v>1586</v>
      </c>
      <c r="DO196" t="b">
        <v>0</v>
      </c>
    </row>
    <row r="197" spans="1:119" x14ac:dyDescent="0.25">
      <c r="A197" t="str">
        <f>INDEX(DB_ALM_SYS_NAMES[],6,2)</f>
        <v>GEN_BEAR_AND_AIR</v>
      </c>
      <c r="B197">
        <v>191</v>
      </c>
      <c r="C197" t="s">
        <v>4811</v>
      </c>
      <c r="D197" s="10" t="s">
        <v>1403</v>
      </c>
      <c r="E197" t="s">
        <v>4811</v>
      </c>
      <c r="F197" t="s">
        <v>95</v>
      </c>
      <c r="G197" t="s">
        <v>95</v>
      </c>
      <c r="H197" t="s">
        <v>1088</v>
      </c>
      <c r="I197" t="s">
        <v>1089</v>
      </c>
      <c r="J197" t="s">
        <v>1090</v>
      </c>
      <c r="K197">
        <v>1</v>
      </c>
      <c r="L197">
        <v>1</v>
      </c>
      <c r="M197" t="s">
        <v>1047</v>
      </c>
      <c r="N197" t="s">
        <v>1047</v>
      </c>
      <c r="O197" s="1">
        <v>500</v>
      </c>
      <c r="P197" s="1" t="s">
        <v>1091</v>
      </c>
      <c r="Q197" s="1" t="s">
        <v>1098</v>
      </c>
      <c r="R197" s="1">
        <v>0</v>
      </c>
      <c r="S197" s="1">
        <v>0</v>
      </c>
      <c r="T197" t="b">
        <v>0</v>
      </c>
      <c r="Y197" t="s">
        <v>1589</v>
      </c>
      <c r="Z197" t="s">
        <v>1590</v>
      </c>
      <c r="AA197" t="s">
        <v>1585</v>
      </c>
      <c r="AB197" t="s">
        <v>1586</v>
      </c>
      <c r="DO197" t="b">
        <v>0</v>
      </c>
    </row>
    <row r="198" spans="1:119" x14ac:dyDescent="0.25">
      <c r="A198" t="str">
        <f>INDEX(DB_ALM_SYS_NAMES[],7,2)</f>
        <v>GEN_SPEED_WH_AND_VIB</v>
      </c>
      <c r="B198">
        <v>192</v>
      </c>
      <c r="C198" t="s">
        <v>1591</v>
      </c>
      <c r="D198" s="10" t="s">
        <v>1592</v>
      </c>
      <c r="E198" t="s">
        <v>1593</v>
      </c>
      <c r="F198" t="s">
        <v>95</v>
      </c>
      <c r="G198" t="s">
        <v>95</v>
      </c>
      <c r="H198" t="s">
        <v>1088</v>
      </c>
      <c r="I198" t="s">
        <v>1096</v>
      </c>
      <c r="J198" t="s">
        <v>1097</v>
      </c>
      <c r="K198">
        <v>1</v>
      </c>
      <c r="L198">
        <v>1</v>
      </c>
      <c r="M198" t="s">
        <v>1049</v>
      </c>
      <c r="N198" t="s">
        <v>1052</v>
      </c>
      <c r="O198" s="1">
        <v>3</v>
      </c>
      <c r="P198" s="1" t="s">
        <v>485</v>
      </c>
      <c r="Q198" s="1" t="s">
        <v>1098</v>
      </c>
      <c r="R198" s="1">
        <v>0</v>
      </c>
      <c r="S198" s="1">
        <v>0</v>
      </c>
      <c r="T198" t="b">
        <v>0</v>
      </c>
      <c r="Y198" s="43" t="s">
        <v>1594</v>
      </c>
      <c r="Z198" t="s">
        <v>1595</v>
      </c>
      <c r="AA198" t="s">
        <v>1585</v>
      </c>
      <c r="AB198" t="s">
        <v>1586</v>
      </c>
      <c r="DO198" t="b">
        <v>1</v>
      </c>
    </row>
    <row r="199" spans="1:119" x14ac:dyDescent="0.25">
      <c r="A199" t="str">
        <f>INDEX(DB_ALM_SYS_NAMES[],7,2)</f>
        <v>GEN_SPEED_WH_AND_VIB</v>
      </c>
      <c r="B199">
        <v>193</v>
      </c>
      <c r="C199" t="s">
        <v>1596</v>
      </c>
      <c r="D199" s="10" t="s">
        <v>1592</v>
      </c>
      <c r="E199" t="s">
        <v>1597</v>
      </c>
      <c r="F199" t="s">
        <v>95</v>
      </c>
      <c r="G199" t="s">
        <v>95</v>
      </c>
      <c r="H199" t="s">
        <v>1088</v>
      </c>
      <c r="I199" t="s">
        <v>1096</v>
      </c>
      <c r="J199" t="s">
        <v>1236</v>
      </c>
      <c r="K199">
        <v>1</v>
      </c>
      <c r="L199">
        <v>1</v>
      </c>
      <c r="M199" t="s">
        <v>1049</v>
      </c>
      <c r="N199" t="s">
        <v>1052</v>
      </c>
      <c r="O199" s="1">
        <v>5</v>
      </c>
      <c r="P199" s="1" t="s">
        <v>485</v>
      </c>
      <c r="Q199" s="1" t="s">
        <v>1098</v>
      </c>
      <c r="R199" s="1">
        <v>0</v>
      </c>
      <c r="S199" s="1">
        <v>0</v>
      </c>
      <c r="T199" t="b">
        <v>0</v>
      </c>
      <c r="Y199" t="s">
        <v>1598</v>
      </c>
      <c r="Z199" t="s">
        <v>1599</v>
      </c>
      <c r="AA199" t="s">
        <v>1585</v>
      </c>
      <c r="AB199" t="s">
        <v>1586</v>
      </c>
      <c r="DO199" t="b">
        <v>1</v>
      </c>
    </row>
    <row r="200" spans="1:119" x14ac:dyDescent="0.25">
      <c r="A200" t="str">
        <f>INDEX(DB_ALM_SYS_NAMES[],7,2)</f>
        <v>GEN_SPEED_WH_AND_VIB</v>
      </c>
      <c r="B200">
        <v>194</v>
      </c>
      <c r="C200" t="s">
        <v>1600</v>
      </c>
      <c r="D200" s="10" t="s">
        <v>1592</v>
      </c>
      <c r="E200" t="s">
        <v>1601</v>
      </c>
      <c r="F200" t="s">
        <v>95</v>
      </c>
      <c r="G200" t="s">
        <v>95</v>
      </c>
      <c r="H200" t="s">
        <v>1088</v>
      </c>
      <c r="I200" t="s">
        <v>1096</v>
      </c>
      <c r="J200" t="s">
        <v>1144</v>
      </c>
      <c r="K200">
        <v>1</v>
      </c>
      <c r="L200">
        <v>1</v>
      </c>
      <c r="M200" t="s">
        <v>1049</v>
      </c>
      <c r="N200" t="s">
        <v>1052</v>
      </c>
      <c r="O200" s="1">
        <v>5</v>
      </c>
      <c r="P200" s="1" t="s">
        <v>485</v>
      </c>
      <c r="Q200" s="1" t="s">
        <v>1098</v>
      </c>
      <c r="R200" s="1">
        <v>0</v>
      </c>
      <c r="S200" s="1">
        <v>0</v>
      </c>
      <c r="T200" t="b">
        <v>0</v>
      </c>
      <c r="Y200" s="43" t="s">
        <v>1602</v>
      </c>
      <c r="Z200" t="s">
        <v>1603</v>
      </c>
      <c r="AA200" t="s">
        <v>1585</v>
      </c>
      <c r="AB200" t="s">
        <v>1586</v>
      </c>
      <c r="DO200" t="b">
        <v>1</v>
      </c>
    </row>
    <row r="201" spans="1:119" x14ac:dyDescent="0.25">
      <c r="A201" t="str">
        <f>INDEX(DB_ALM_SYS_NAMES[],7,2)</f>
        <v>GEN_SPEED_WH_AND_VIB</v>
      </c>
      <c r="B201">
        <v>195</v>
      </c>
      <c r="C201" t="s">
        <v>1604</v>
      </c>
      <c r="D201" s="10" t="s">
        <v>1592</v>
      </c>
      <c r="E201" t="s">
        <v>1605</v>
      </c>
      <c r="F201" t="s">
        <v>95</v>
      </c>
      <c r="G201" t="s">
        <v>95</v>
      </c>
      <c r="H201" t="s">
        <v>1088</v>
      </c>
      <c r="I201" t="s">
        <v>1096</v>
      </c>
      <c r="J201" t="s">
        <v>1097</v>
      </c>
      <c r="K201">
        <v>1</v>
      </c>
      <c r="L201">
        <v>1</v>
      </c>
      <c r="M201" t="s">
        <v>1049</v>
      </c>
      <c r="N201" t="s">
        <v>1052</v>
      </c>
      <c r="O201" s="1">
        <v>3</v>
      </c>
      <c r="P201" s="1" t="s">
        <v>485</v>
      </c>
      <c r="Q201" s="1" t="s">
        <v>1098</v>
      </c>
      <c r="R201" s="1">
        <v>0</v>
      </c>
      <c r="S201" s="1">
        <v>0</v>
      </c>
      <c r="T201" t="b">
        <v>0</v>
      </c>
      <c r="Y201" t="s">
        <v>1606</v>
      </c>
      <c r="Z201" t="s">
        <v>1607</v>
      </c>
      <c r="AA201" t="s">
        <v>1608</v>
      </c>
      <c r="AB201" t="s">
        <v>1609</v>
      </c>
      <c r="DO201" t="b">
        <v>1</v>
      </c>
    </row>
    <row r="202" spans="1:119" x14ac:dyDescent="0.25">
      <c r="A202" t="str">
        <f>INDEX(DB_ALM_SYS_NAMES[],7,2)</f>
        <v>GEN_SPEED_WH_AND_VIB</v>
      </c>
      <c r="B202">
        <v>196</v>
      </c>
      <c r="C202" t="s">
        <v>1610</v>
      </c>
      <c r="D202" s="10" t="s">
        <v>1592</v>
      </c>
      <c r="E202" t="s">
        <v>1611</v>
      </c>
      <c r="F202" t="s">
        <v>95</v>
      </c>
      <c r="G202" t="s">
        <v>95</v>
      </c>
      <c r="H202" t="s">
        <v>1088</v>
      </c>
      <c r="I202" t="s">
        <v>1096</v>
      </c>
      <c r="J202" t="s">
        <v>1236</v>
      </c>
      <c r="K202">
        <v>1</v>
      </c>
      <c r="L202">
        <v>1</v>
      </c>
      <c r="M202" t="s">
        <v>1049</v>
      </c>
      <c r="N202" t="s">
        <v>1052</v>
      </c>
      <c r="O202" s="1">
        <v>5</v>
      </c>
      <c r="P202" s="1" t="s">
        <v>485</v>
      </c>
      <c r="Q202" s="1" t="s">
        <v>1098</v>
      </c>
      <c r="R202" s="1">
        <v>0</v>
      </c>
      <c r="S202" s="1">
        <v>0</v>
      </c>
      <c r="T202" t="b">
        <v>0</v>
      </c>
      <c r="Y202" s="43" t="s">
        <v>1612</v>
      </c>
      <c r="Z202" t="s">
        <v>1613</v>
      </c>
      <c r="AA202" t="s">
        <v>1608</v>
      </c>
      <c r="AB202" t="s">
        <v>1609</v>
      </c>
      <c r="DO202" t="b">
        <v>1</v>
      </c>
    </row>
    <row r="203" spans="1:119" x14ac:dyDescent="0.25">
      <c r="A203" t="str">
        <f>INDEX(DB_ALM_SYS_NAMES[],7,2)</f>
        <v>GEN_SPEED_WH_AND_VIB</v>
      </c>
      <c r="B203">
        <v>197</v>
      </c>
      <c r="C203" t="s">
        <v>1614</v>
      </c>
      <c r="D203" s="10" t="s">
        <v>1592</v>
      </c>
      <c r="E203" t="s">
        <v>1615</v>
      </c>
      <c r="F203" t="s">
        <v>95</v>
      </c>
      <c r="G203" t="s">
        <v>95</v>
      </c>
      <c r="H203" t="s">
        <v>1088</v>
      </c>
      <c r="I203" t="s">
        <v>1096</v>
      </c>
      <c r="J203" t="s">
        <v>1144</v>
      </c>
      <c r="K203">
        <v>1</v>
      </c>
      <c r="L203">
        <v>1</v>
      </c>
      <c r="M203" t="s">
        <v>1049</v>
      </c>
      <c r="N203" t="s">
        <v>1052</v>
      </c>
      <c r="O203" s="1">
        <v>5</v>
      </c>
      <c r="P203" s="1" t="s">
        <v>485</v>
      </c>
      <c r="Q203" s="1" t="s">
        <v>1098</v>
      </c>
      <c r="R203" s="1">
        <v>0</v>
      </c>
      <c r="S203" s="1">
        <v>0</v>
      </c>
      <c r="T203" t="b">
        <v>0</v>
      </c>
      <c r="Y203" t="s">
        <v>1616</v>
      </c>
      <c r="Z203" t="s">
        <v>1617</v>
      </c>
      <c r="AA203" t="s">
        <v>1608</v>
      </c>
      <c r="AB203" t="s">
        <v>1609</v>
      </c>
      <c r="DO203" t="b">
        <v>1</v>
      </c>
    </row>
    <row r="204" spans="1:119" x14ac:dyDescent="0.25">
      <c r="A204" t="str">
        <f>INDEX(DB_ALM_SYS_NAMES[],7,2)</f>
        <v>GEN_SPEED_WH_AND_VIB</v>
      </c>
      <c r="B204">
        <v>198</v>
      </c>
      <c r="C204" t="s">
        <v>1618</v>
      </c>
      <c r="D204" t="s">
        <v>1403</v>
      </c>
      <c r="E204" t="s">
        <v>1619</v>
      </c>
      <c r="F204" t="s">
        <v>95</v>
      </c>
      <c r="G204" t="s">
        <v>95</v>
      </c>
      <c r="H204" t="s">
        <v>1088</v>
      </c>
      <c r="I204" t="s">
        <v>1089</v>
      </c>
      <c r="J204" t="s">
        <v>1090</v>
      </c>
      <c r="K204">
        <v>1</v>
      </c>
      <c r="L204">
        <v>1</v>
      </c>
      <c r="M204" t="s">
        <v>1047</v>
      </c>
      <c r="N204" t="s">
        <v>1047</v>
      </c>
      <c r="O204" s="1">
        <v>500</v>
      </c>
      <c r="P204" s="1" t="s">
        <v>1091</v>
      </c>
      <c r="Q204" s="1" t="s">
        <v>1098</v>
      </c>
      <c r="R204" s="1">
        <v>0</v>
      </c>
      <c r="S204" s="1">
        <v>0</v>
      </c>
      <c r="T204" t="b">
        <v>0</v>
      </c>
      <c r="Y204" s="43" t="s">
        <v>1620</v>
      </c>
      <c r="Z204" t="s">
        <v>1621</v>
      </c>
      <c r="AA204" t="s">
        <v>104</v>
      </c>
      <c r="AB204" t="s">
        <v>1451</v>
      </c>
      <c r="DO204" t="b">
        <v>0</v>
      </c>
    </row>
    <row r="205" spans="1:119" x14ac:dyDescent="0.25">
      <c r="A205" t="str">
        <f>INDEX(DB_ALM_SYS_NAMES[],7,2)</f>
        <v>GEN_SPEED_WH_AND_VIB</v>
      </c>
      <c r="B205">
        <v>199</v>
      </c>
      <c r="C205" t="s">
        <v>1622</v>
      </c>
      <c r="D205" t="s">
        <v>1403</v>
      </c>
      <c r="E205" t="s">
        <v>1623</v>
      </c>
      <c r="F205" t="s">
        <v>95</v>
      </c>
      <c r="G205" t="s">
        <v>95</v>
      </c>
      <c r="H205" t="s">
        <v>1088</v>
      </c>
      <c r="I205" t="s">
        <v>1089</v>
      </c>
      <c r="J205" t="s">
        <v>1090</v>
      </c>
      <c r="K205">
        <v>1</v>
      </c>
      <c r="L205">
        <v>1</v>
      </c>
      <c r="M205" t="s">
        <v>1047</v>
      </c>
      <c r="N205" t="s">
        <v>1047</v>
      </c>
      <c r="O205" s="1">
        <v>500</v>
      </c>
      <c r="P205" s="1" t="s">
        <v>1091</v>
      </c>
      <c r="Q205" s="1" t="s">
        <v>1098</v>
      </c>
      <c r="R205" s="1">
        <v>0</v>
      </c>
      <c r="S205" s="1">
        <v>0</v>
      </c>
      <c r="T205" t="b">
        <v>0</v>
      </c>
      <c r="Y205" t="s">
        <v>1624</v>
      </c>
      <c r="Z205" t="s">
        <v>1625</v>
      </c>
      <c r="AA205" t="s">
        <v>104</v>
      </c>
      <c r="AB205" t="s">
        <v>1451</v>
      </c>
      <c r="DO205" t="b">
        <v>0</v>
      </c>
    </row>
    <row r="206" spans="1:119" x14ac:dyDescent="0.25">
      <c r="A206" t="str">
        <f>INDEX(DB_ALM_SYS_NAMES[],7,2)</f>
        <v>GEN_SPEED_WH_AND_VIB</v>
      </c>
      <c r="B206">
        <v>200</v>
      </c>
      <c r="C206" t="s">
        <v>1626</v>
      </c>
      <c r="D206" t="s">
        <v>1403</v>
      </c>
      <c r="E206" t="s">
        <v>1627</v>
      </c>
      <c r="F206" t="s">
        <v>95</v>
      </c>
      <c r="G206" t="s">
        <v>95</v>
      </c>
      <c r="H206" t="s">
        <v>1088</v>
      </c>
      <c r="I206" t="s">
        <v>1089</v>
      </c>
      <c r="J206" t="s">
        <v>1090</v>
      </c>
      <c r="K206">
        <v>1</v>
      </c>
      <c r="L206">
        <v>1</v>
      </c>
      <c r="M206" t="s">
        <v>1047</v>
      </c>
      <c r="N206" t="s">
        <v>1047</v>
      </c>
      <c r="O206" s="1">
        <v>500</v>
      </c>
      <c r="P206" s="1" t="s">
        <v>1091</v>
      </c>
      <c r="Q206" s="1" t="s">
        <v>1098</v>
      </c>
      <c r="R206" s="1">
        <v>0</v>
      </c>
      <c r="S206" s="1">
        <v>0</v>
      </c>
      <c r="T206" t="b">
        <v>0</v>
      </c>
      <c r="Y206" s="43" t="s">
        <v>1628</v>
      </c>
      <c r="Z206" t="s">
        <v>1629</v>
      </c>
      <c r="AA206" t="s">
        <v>104</v>
      </c>
      <c r="AB206" t="s">
        <v>1451</v>
      </c>
      <c r="DO206" t="b">
        <v>0</v>
      </c>
    </row>
    <row r="207" spans="1:119" x14ac:dyDescent="0.25">
      <c r="A207" t="str">
        <f>INDEX(DB_ALM_SYS_NAMES[],7,2)</f>
        <v>GEN_SPEED_WH_AND_VIB</v>
      </c>
      <c r="B207">
        <v>201</v>
      </c>
      <c r="C207" t="s">
        <v>1630</v>
      </c>
      <c r="D207" s="10" t="s">
        <v>1592</v>
      </c>
      <c r="E207" t="s">
        <v>1631</v>
      </c>
      <c r="F207" t="s">
        <v>95</v>
      </c>
      <c r="G207" t="s">
        <v>95</v>
      </c>
      <c r="H207" t="s">
        <v>1088</v>
      </c>
      <c r="I207" t="s">
        <v>1096</v>
      </c>
      <c r="J207" t="s">
        <v>1097</v>
      </c>
      <c r="K207">
        <v>1</v>
      </c>
      <c r="L207">
        <v>1</v>
      </c>
      <c r="M207" t="s">
        <v>1049</v>
      </c>
      <c r="N207" t="s">
        <v>1052</v>
      </c>
      <c r="O207" s="1">
        <v>3</v>
      </c>
      <c r="P207" s="1" t="s">
        <v>485</v>
      </c>
      <c r="Q207" s="1" t="s">
        <v>1098</v>
      </c>
      <c r="R207" s="1">
        <v>0</v>
      </c>
      <c r="S207" s="1">
        <v>0</v>
      </c>
      <c r="T207" t="b">
        <v>0</v>
      </c>
      <c r="Y207" t="s">
        <v>1632</v>
      </c>
      <c r="Z207" t="s">
        <v>1633</v>
      </c>
      <c r="AA207" t="s">
        <v>104</v>
      </c>
      <c r="AB207" t="s">
        <v>1451</v>
      </c>
      <c r="DO207" t="b">
        <v>0</v>
      </c>
    </row>
    <row r="208" spans="1:119" x14ac:dyDescent="0.25">
      <c r="A208" t="str">
        <f>INDEX(DB_ALM_SYS_NAMES[],7,2)</f>
        <v>GEN_SPEED_WH_AND_VIB</v>
      </c>
      <c r="B208">
        <v>202</v>
      </c>
      <c r="C208" t="s">
        <v>1634</v>
      </c>
      <c r="D208" s="10" t="s">
        <v>1592</v>
      </c>
      <c r="E208" t="s">
        <v>1635</v>
      </c>
      <c r="F208" t="s">
        <v>95</v>
      </c>
      <c r="G208" t="s">
        <v>95</v>
      </c>
      <c r="H208" t="s">
        <v>1088</v>
      </c>
      <c r="I208" t="s">
        <v>1096</v>
      </c>
      <c r="J208" t="s">
        <v>1236</v>
      </c>
      <c r="K208">
        <v>1</v>
      </c>
      <c r="L208">
        <v>1</v>
      </c>
      <c r="M208" t="s">
        <v>1049</v>
      </c>
      <c r="N208" t="s">
        <v>1052</v>
      </c>
      <c r="O208" s="1">
        <v>5</v>
      </c>
      <c r="P208" s="1" t="s">
        <v>485</v>
      </c>
      <c r="Q208" s="1" t="s">
        <v>1098</v>
      </c>
      <c r="R208" s="1">
        <v>0</v>
      </c>
      <c r="S208" s="1">
        <v>0</v>
      </c>
      <c r="T208" t="b">
        <v>0</v>
      </c>
      <c r="Y208" s="43" t="s">
        <v>1636</v>
      </c>
      <c r="Z208" t="s">
        <v>1637</v>
      </c>
      <c r="AA208" t="s">
        <v>104</v>
      </c>
      <c r="AB208" t="s">
        <v>1451</v>
      </c>
      <c r="DO208" t="b">
        <v>0</v>
      </c>
    </row>
    <row r="209" spans="1:119" x14ac:dyDescent="0.25">
      <c r="A209" t="str">
        <f>INDEX(DB_ALM_SYS_NAMES[],7,2)</f>
        <v>GEN_SPEED_WH_AND_VIB</v>
      </c>
      <c r="B209">
        <v>203</v>
      </c>
      <c r="C209" t="s">
        <v>1638</v>
      </c>
      <c r="D209" s="10" t="s">
        <v>1592</v>
      </c>
      <c r="E209" t="s">
        <v>1639</v>
      </c>
      <c r="F209" t="s">
        <v>95</v>
      </c>
      <c r="G209" t="s">
        <v>95</v>
      </c>
      <c r="H209" t="s">
        <v>1088</v>
      </c>
      <c r="I209" t="s">
        <v>1096</v>
      </c>
      <c r="J209" t="s">
        <v>1144</v>
      </c>
      <c r="K209">
        <v>1</v>
      </c>
      <c r="L209">
        <v>1</v>
      </c>
      <c r="M209" t="s">
        <v>1049</v>
      </c>
      <c r="N209" t="s">
        <v>1052</v>
      </c>
      <c r="O209" s="1">
        <v>5</v>
      </c>
      <c r="P209" s="1" t="s">
        <v>485</v>
      </c>
      <c r="Q209" s="1" t="s">
        <v>1098</v>
      </c>
      <c r="R209" s="1">
        <v>0</v>
      </c>
      <c r="S209" s="1">
        <v>0</v>
      </c>
      <c r="T209" t="b">
        <v>0</v>
      </c>
      <c r="Y209" t="s">
        <v>1640</v>
      </c>
      <c r="Z209" t="s">
        <v>1641</v>
      </c>
      <c r="AA209" t="s">
        <v>104</v>
      </c>
      <c r="AB209" t="s">
        <v>1451</v>
      </c>
      <c r="DO209" t="b">
        <v>0</v>
      </c>
    </row>
    <row r="210" spans="1:119" x14ac:dyDescent="0.25">
      <c r="A210" t="str">
        <f>INDEX(DB_ALM_SYS_NAMES[],7,2)</f>
        <v>GEN_SPEED_WH_AND_VIB</v>
      </c>
      <c r="B210">
        <v>204</v>
      </c>
      <c r="C210" t="s">
        <v>1642</v>
      </c>
      <c r="D210" t="s">
        <v>1403</v>
      </c>
      <c r="E210" t="s">
        <v>1642</v>
      </c>
      <c r="F210" t="s">
        <v>95</v>
      </c>
      <c r="G210" t="s">
        <v>95</v>
      </c>
      <c r="H210" t="s">
        <v>1088</v>
      </c>
      <c r="I210" t="s">
        <v>1089</v>
      </c>
      <c r="J210" t="s">
        <v>1090</v>
      </c>
      <c r="K210">
        <v>1</v>
      </c>
      <c r="L210">
        <v>1</v>
      </c>
      <c r="M210" t="s">
        <v>1047</v>
      </c>
      <c r="N210" t="s">
        <v>1047</v>
      </c>
      <c r="O210" s="1">
        <v>500</v>
      </c>
      <c r="P210" s="1" t="s">
        <v>1091</v>
      </c>
      <c r="Q210" s="1" t="s">
        <v>1098</v>
      </c>
      <c r="R210" s="1">
        <v>0</v>
      </c>
      <c r="S210" s="1">
        <v>0</v>
      </c>
      <c r="T210" t="b">
        <v>0</v>
      </c>
      <c r="Y210" s="43" t="s">
        <v>1643</v>
      </c>
      <c r="Z210" t="s">
        <v>1644</v>
      </c>
      <c r="AA210" t="s">
        <v>104</v>
      </c>
      <c r="AB210" t="s">
        <v>1451</v>
      </c>
      <c r="DO210" t="b">
        <v>0</v>
      </c>
    </row>
    <row r="211" spans="1:119" x14ac:dyDescent="0.25">
      <c r="A211" t="str">
        <f>INDEX(DB_ALM_SYS_NAMES[],7,2)</f>
        <v>GEN_SPEED_WH_AND_VIB</v>
      </c>
      <c r="B211">
        <v>205</v>
      </c>
      <c r="C211" t="s">
        <v>1645</v>
      </c>
      <c r="D211" t="s">
        <v>1403</v>
      </c>
      <c r="E211" t="s">
        <v>1645</v>
      </c>
      <c r="F211" t="s">
        <v>95</v>
      </c>
      <c r="G211" t="s">
        <v>95</v>
      </c>
      <c r="H211" t="s">
        <v>1088</v>
      </c>
      <c r="I211" t="s">
        <v>1089</v>
      </c>
      <c r="J211" t="s">
        <v>1090</v>
      </c>
      <c r="K211">
        <v>1</v>
      </c>
      <c r="L211">
        <v>1</v>
      </c>
      <c r="M211" t="s">
        <v>1047</v>
      </c>
      <c r="N211" t="s">
        <v>1047</v>
      </c>
      <c r="O211" s="1">
        <v>500</v>
      </c>
      <c r="P211" s="1" t="s">
        <v>1091</v>
      </c>
      <c r="Q211" s="1" t="s">
        <v>1098</v>
      </c>
      <c r="R211" s="1">
        <v>0</v>
      </c>
      <c r="S211" s="1">
        <v>0</v>
      </c>
      <c r="T211" t="b">
        <v>0</v>
      </c>
      <c r="Y211" t="s">
        <v>1646</v>
      </c>
      <c r="Z211" t="s">
        <v>1647</v>
      </c>
      <c r="AA211" t="s">
        <v>104</v>
      </c>
      <c r="AB211" t="s">
        <v>1451</v>
      </c>
      <c r="DO211" t="b">
        <v>0</v>
      </c>
    </row>
    <row r="212" spans="1:119" x14ac:dyDescent="0.25">
      <c r="A212" t="str">
        <f>INDEX(DB_ALM_SYS_NAMES[],7,2)</f>
        <v>GEN_SPEED_WH_AND_VIB</v>
      </c>
      <c r="B212">
        <v>206</v>
      </c>
      <c r="C212" t="s">
        <v>1648</v>
      </c>
      <c r="D212" t="s">
        <v>1403</v>
      </c>
      <c r="E212" t="s">
        <v>1648</v>
      </c>
      <c r="F212" t="s">
        <v>95</v>
      </c>
      <c r="G212" t="s">
        <v>95</v>
      </c>
      <c r="H212" t="s">
        <v>1088</v>
      </c>
      <c r="I212" t="s">
        <v>1089</v>
      </c>
      <c r="J212" t="s">
        <v>1090</v>
      </c>
      <c r="K212">
        <v>1</v>
      </c>
      <c r="L212">
        <v>1</v>
      </c>
      <c r="M212" t="s">
        <v>1047</v>
      </c>
      <c r="N212" t="s">
        <v>1047</v>
      </c>
      <c r="O212" s="1">
        <v>500</v>
      </c>
      <c r="P212" s="1" t="s">
        <v>1091</v>
      </c>
      <c r="Q212" s="1" t="s">
        <v>1098</v>
      </c>
      <c r="R212" s="1">
        <v>0</v>
      </c>
      <c r="S212" s="1">
        <v>0</v>
      </c>
      <c r="T212" t="b">
        <v>0</v>
      </c>
      <c r="Y212" s="43" t="s">
        <v>1649</v>
      </c>
      <c r="Z212" t="s">
        <v>1650</v>
      </c>
      <c r="AA212" t="s">
        <v>104</v>
      </c>
      <c r="AB212" t="s">
        <v>1451</v>
      </c>
      <c r="DO212" t="b">
        <v>0</v>
      </c>
    </row>
    <row r="213" spans="1:119" x14ac:dyDescent="0.25">
      <c r="A213" t="str">
        <f>INDEX(DB_ALM_SYS_NAMES[],7,2)</f>
        <v>GEN_SPEED_WH_AND_VIB</v>
      </c>
      <c r="B213">
        <v>207</v>
      </c>
      <c r="C213" t="s">
        <v>1651</v>
      </c>
      <c r="D213" t="s">
        <v>1403</v>
      </c>
      <c r="E213" t="s">
        <v>1651</v>
      </c>
      <c r="F213" t="s">
        <v>95</v>
      </c>
      <c r="G213" t="s">
        <v>95</v>
      </c>
      <c r="H213" t="s">
        <v>1088</v>
      </c>
      <c r="I213" t="s">
        <v>1089</v>
      </c>
      <c r="J213" t="s">
        <v>1090</v>
      </c>
      <c r="K213">
        <v>1</v>
      </c>
      <c r="L213">
        <v>1</v>
      </c>
      <c r="M213" t="s">
        <v>1047</v>
      </c>
      <c r="N213" t="s">
        <v>1047</v>
      </c>
      <c r="O213" s="1">
        <v>500</v>
      </c>
      <c r="P213" s="1" t="s">
        <v>1091</v>
      </c>
      <c r="Q213" s="1" t="s">
        <v>1098</v>
      </c>
      <c r="R213" s="1">
        <v>0</v>
      </c>
      <c r="S213" s="1">
        <v>0</v>
      </c>
      <c r="T213" t="b">
        <v>0</v>
      </c>
      <c r="Y213" t="s">
        <v>1652</v>
      </c>
      <c r="Z213" t="s">
        <v>1653</v>
      </c>
      <c r="AA213" t="s">
        <v>104</v>
      </c>
      <c r="AB213" t="s">
        <v>1451</v>
      </c>
      <c r="DO213" t="b">
        <v>0</v>
      </c>
    </row>
    <row r="214" spans="1:119" x14ac:dyDescent="0.25">
      <c r="A214" t="str">
        <f>INDEX(DB_ALM_SYS_NAMES[],7,2)</f>
        <v>GEN_SPEED_WH_AND_VIB</v>
      </c>
      <c r="B214">
        <v>208</v>
      </c>
      <c r="C214" t="s">
        <v>1654</v>
      </c>
      <c r="D214" s="10" t="s">
        <v>5505</v>
      </c>
      <c r="E214" t="s">
        <v>1433</v>
      </c>
      <c r="F214" t="s">
        <v>95</v>
      </c>
      <c r="G214" t="s">
        <v>95</v>
      </c>
      <c r="H214" t="s">
        <v>1143</v>
      </c>
      <c r="I214" t="s">
        <v>1096</v>
      </c>
      <c r="J214" t="s">
        <v>1236</v>
      </c>
      <c r="K214">
        <v>1</v>
      </c>
      <c r="L214">
        <v>1</v>
      </c>
      <c r="M214" t="s">
        <v>1047</v>
      </c>
      <c r="N214" t="s">
        <v>1047</v>
      </c>
      <c r="O214" s="1">
        <v>500</v>
      </c>
      <c r="P214" s="1" t="s">
        <v>1091</v>
      </c>
      <c r="Q214" s="1" t="s">
        <v>1098</v>
      </c>
      <c r="R214" s="1">
        <v>0</v>
      </c>
      <c r="S214" s="1">
        <v>0</v>
      </c>
      <c r="T214" t="b">
        <v>0</v>
      </c>
      <c r="Y214" s="43" t="s">
        <v>1655</v>
      </c>
      <c r="Z214" t="s">
        <v>1656</v>
      </c>
      <c r="AA214" t="s">
        <v>104</v>
      </c>
      <c r="AB214" t="s">
        <v>1451</v>
      </c>
      <c r="DO214" t="b">
        <v>1</v>
      </c>
    </row>
    <row r="215" spans="1:119" x14ac:dyDescent="0.25">
      <c r="A215" t="str">
        <f>INDEX(DB_ALM_SYS_NAMES[],7,2)</f>
        <v>GEN_SPEED_WH_AND_VIB</v>
      </c>
      <c r="B215">
        <v>209</v>
      </c>
      <c r="C215" t="s">
        <v>1657</v>
      </c>
      <c r="D215" s="10" t="s">
        <v>5505</v>
      </c>
      <c r="E215" t="s">
        <v>1437</v>
      </c>
      <c r="F215" t="s">
        <v>95</v>
      </c>
      <c r="G215" t="s">
        <v>95</v>
      </c>
      <c r="H215" t="s">
        <v>1143</v>
      </c>
      <c r="I215" t="s">
        <v>1096</v>
      </c>
      <c r="J215" t="s">
        <v>1097</v>
      </c>
      <c r="K215">
        <v>1</v>
      </c>
      <c r="L215">
        <v>1</v>
      </c>
      <c r="M215" t="s">
        <v>1047</v>
      </c>
      <c r="N215" t="s">
        <v>1047</v>
      </c>
      <c r="O215" s="1">
        <v>500</v>
      </c>
      <c r="P215" s="1" t="s">
        <v>1091</v>
      </c>
      <c r="Q215" s="1" t="s">
        <v>1098</v>
      </c>
      <c r="R215" s="1">
        <v>0</v>
      </c>
      <c r="S215" s="1">
        <v>0</v>
      </c>
      <c r="T215" t="b">
        <v>0</v>
      </c>
      <c r="Y215" t="s">
        <v>1658</v>
      </c>
      <c r="Z215" t="s">
        <v>1659</v>
      </c>
      <c r="AA215" t="s">
        <v>1660</v>
      </c>
      <c r="AB215" t="s">
        <v>1661</v>
      </c>
      <c r="DO215" t="b">
        <v>1</v>
      </c>
    </row>
    <row r="216" spans="1:119" x14ac:dyDescent="0.25">
      <c r="A216" t="str">
        <f>INDEX(DB_ALM_SYS_NAMES[],7,2)</f>
        <v>GEN_SPEED_WH_AND_VIB</v>
      </c>
      <c r="B216">
        <v>210</v>
      </c>
      <c r="C216" t="s">
        <v>1662</v>
      </c>
      <c r="D216" t="s">
        <v>1403</v>
      </c>
      <c r="E216" t="s">
        <v>1663</v>
      </c>
      <c r="F216" t="s">
        <v>95</v>
      </c>
      <c r="G216" t="s">
        <v>95</v>
      </c>
      <c r="H216" t="s">
        <v>1088</v>
      </c>
      <c r="I216" t="s">
        <v>1089</v>
      </c>
      <c r="J216" t="s">
        <v>1090</v>
      </c>
      <c r="K216">
        <v>1</v>
      </c>
      <c r="L216">
        <v>1</v>
      </c>
      <c r="M216" t="s">
        <v>1047</v>
      </c>
      <c r="N216" t="s">
        <v>1047</v>
      </c>
      <c r="O216" s="1">
        <v>500</v>
      </c>
      <c r="P216" s="1" t="s">
        <v>1091</v>
      </c>
      <c r="Q216" s="1" t="s">
        <v>1098</v>
      </c>
      <c r="R216" s="1">
        <v>0</v>
      </c>
      <c r="S216" s="1">
        <v>0</v>
      </c>
      <c r="T216" t="b">
        <v>0</v>
      </c>
      <c r="Y216" s="43" t="s">
        <v>1664</v>
      </c>
      <c r="Z216" t="s">
        <v>1665</v>
      </c>
      <c r="AA216" t="s">
        <v>1660</v>
      </c>
      <c r="AB216" t="s">
        <v>1661</v>
      </c>
      <c r="DO216" t="b">
        <v>0</v>
      </c>
    </row>
    <row r="217" spans="1:119" x14ac:dyDescent="0.25">
      <c r="A217" t="str">
        <f>INDEX(DB_ALM_SYS_NAMES[],7,2)</f>
        <v>GEN_SPEED_WH_AND_VIB</v>
      </c>
      <c r="B217">
        <v>211</v>
      </c>
      <c r="C217" t="s">
        <v>1666</v>
      </c>
      <c r="D217" t="s">
        <v>1403</v>
      </c>
      <c r="E217" t="s">
        <v>1667</v>
      </c>
      <c r="F217" t="s">
        <v>95</v>
      </c>
      <c r="G217" t="s">
        <v>95</v>
      </c>
      <c r="H217" t="s">
        <v>1088</v>
      </c>
      <c r="I217" t="s">
        <v>1089</v>
      </c>
      <c r="J217" t="s">
        <v>1090</v>
      </c>
      <c r="K217">
        <v>1</v>
      </c>
      <c r="L217">
        <v>1</v>
      </c>
      <c r="M217" t="s">
        <v>1047</v>
      </c>
      <c r="N217" t="s">
        <v>1047</v>
      </c>
      <c r="O217" s="1">
        <v>500</v>
      </c>
      <c r="P217" s="1" t="s">
        <v>1091</v>
      </c>
      <c r="Q217" s="1" t="s">
        <v>1098</v>
      </c>
      <c r="R217" s="1">
        <v>0</v>
      </c>
      <c r="S217" s="1">
        <v>0</v>
      </c>
      <c r="T217" t="b">
        <v>0</v>
      </c>
      <c r="Y217" t="s">
        <v>1668</v>
      </c>
      <c r="Z217" t="s">
        <v>1669</v>
      </c>
      <c r="AA217" t="s">
        <v>1660</v>
      </c>
      <c r="AB217" t="s">
        <v>1661</v>
      </c>
      <c r="DO217" t="b">
        <v>0</v>
      </c>
    </row>
    <row r="218" spans="1:119" x14ac:dyDescent="0.25">
      <c r="A218" t="str">
        <f>INDEX(DB_ALM_SYS_NAMES[],7,2)</f>
        <v>GEN_SPEED_WH_AND_VIB</v>
      </c>
      <c r="B218">
        <v>212</v>
      </c>
      <c r="C218" t="s">
        <v>1670</v>
      </c>
      <c r="D218" s="10" t="s">
        <v>5505</v>
      </c>
      <c r="E218" t="s">
        <v>1440</v>
      </c>
      <c r="F218" t="s">
        <v>95</v>
      </c>
      <c r="G218" t="s">
        <v>95</v>
      </c>
      <c r="H218" t="s">
        <v>1143</v>
      </c>
      <c r="I218" t="s">
        <v>1096</v>
      </c>
      <c r="J218" t="s">
        <v>1236</v>
      </c>
      <c r="K218">
        <v>1</v>
      </c>
      <c r="L218">
        <v>1</v>
      </c>
      <c r="M218" t="s">
        <v>1047</v>
      </c>
      <c r="N218" t="s">
        <v>1047</v>
      </c>
      <c r="O218" s="1">
        <v>500</v>
      </c>
      <c r="P218" s="1" t="s">
        <v>1091</v>
      </c>
      <c r="Q218" s="1" t="s">
        <v>1098</v>
      </c>
      <c r="R218" s="1">
        <v>0</v>
      </c>
      <c r="S218" s="1">
        <v>0</v>
      </c>
      <c r="T218" t="b">
        <v>0</v>
      </c>
      <c r="Y218" s="43" t="s">
        <v>1671</v>
      </c>
      <c r="Z218" t="s">
        <v>1672</v>
      </c>
      <c r="AA218" t="s">
        <v>1660</v>
      </c>
      <c r="AB218" t="s">
        <v>1661</v>
      </c>
      <c r="DO218" t="b">
        <v>1</v>
      </c>
    </row>
    <row r="219" spans="1:119" x14ac:dyDescent="0.25">
      <c r="A219" t="str">
        <f>INDEX(DB_ALM_SYS_NAMES[],7,2)</f>
        <v>GEN_SPEED_WH_AND_VIB</v>
      </c>
      <c r="B219">
        <v>213</v>
      </c>
      <c r="C219" t="s">
        <v>1673</v>
      </c>
      <c r="D219" s="10" t="s">
        <v>5505</v>
      </c>
      <c r="E219" t="s">
        <v>1443</v>
      </c>
      <c r="F219" t="s">
        <v>95</v>
      </c>
      <c r="G219" t="s">
        <v>95</v>
      </c>
      <c r="H219" t="s">
        <v>1143</v>
      </c>
      <c r="I219" t="s">
        <v>1096</v>
      </c>
      <c r="J219" t="s">
        <v>1097</v>
      </c>
      <c r="K219">
        <v>1</v>
      </c>
      <c r="L219">
        <v>1</v>
      </c>
      <c r="M219" t="s">
        <v>1047</v>
      </c>
      <c r="N219" t="s">
        <v>1047</v>
      </c>
      <c r="O219" s="1">
        <v>500</v>
      </c>
      <c r="P219" s="1" t="s">
        <v>1091</v>
      </c>
      <c r="Q219" s="1" t="s">
        <v>1098</v>
      </c>
      <c r="R219" s="1">
        <v>0</v>
      </c>
      <c r="S219" s="1">
        <v>0</v>
      </c>
      <c r="T219" t="b">
        <v>0</v>
      </c>
      <c r="Y219" t="s">
        <v>1674</v>
      </c>
      <c r="Z219" t="s">
        <v>1675</v>
      </c>
      <c r="AA219" t="s">
        <v>1660</v>
      </c>
      <c r="AB219" t="s">
        <v>1661</v>
      </c>
      <c r="DO219" t="b">
        <v>1</v>
      </c>
    </row>
    <row r="220" spans="1:119" x14ac:dyDescent="0.25">
      <c r="A220" t="str">
        <f>INDEX(DB_ALM_SYS_NAMES[],7,2)</f>
        <v>GEN_SPEED_WH_AND_VIB</v>
      </c>
      <c r="B220">
        <v>214</v>
      </c>
      <c r="C220" t="s">
        <v>1676</v>
      </c>
      <c r="D220" t="s">
        <v>1403</v>
      </c>
      <c r="E220" t="s">
        <v>1677</v>
      </c>
      <c r="F220" t="s">
        <v>95</v>
      </c>
      <c r="G220" t="s">
        <v>95</v>
      </c>
      <c r="H220" t="s">
        <v>1088</v>
      </c>
      <c r="I220" t="s">
        <v>1089</v>
      </c>
      <c r="J220" t="s">
        <v>1090</v>
      </c>
      <c r="K220">
        <v>1</v>
      </c>
      <c r="L220">
        <v>1</v>
      </c>
      <c r="M220" t="s">
        <v>1047</v>
      </c>
      <c r="N220" t="s">
        <v>1047</v>
      </c>
      <c r="O220" s="1">
        <v>500</v>
      </c>
      <c r="P220" s="1" t="s">
        <v>1091</v>
      </c>
      <c r="Q220" s="1" t="s">
        <v>1098</v>
      </c>
      <c r="R220" s="1">
        <v>0</v>
      </c>
      <c r="S220" s="1">
        <v>0</v>
      </c>
      <c r="T220" t="b">
        <v>0</v>
      </c>
      <c r="Y220" s="43" t="s">
        <v>1678</v>
      </c>
      <c r="Z220" t="s">
        <v>1679</v>
      </c>
      <c r="AA220" t="s">
        <v>1660</v>
      </c>
      <c r="AB220" t="s">
        <v>1661</v>
      </c>
      <c r="DO220" t="b">
        <v>0</v>
      </c>
    </row>
    <row r="221" spans="1:119" x14ac:dyDescent="0.25">
      <c r="A221" t="str">
        <f>INDEX(DB_ALM_SYS_NAMES[],7,2)</f>
        <v>GEN_SPEED_WH_AND_VIB</v>
      </c>
      <c r="B221">
        <v>215</v>
      </c>
      <c r="C221" t="s">
        <v>1680</v>
      </c>
      <c r="D221" t="s">
        <v>1403</v>
      </c>
      <c r="E221" t="s">
        <v>1681</v>
      </c>
      <c r="F221" t="s">
        <v>95</v>
      </c>
      <c r="G221" t="s">
        <v>95</v>
      </c>
      <c r="H221" t="s">
        <v>1088</v>
      </c>
      <c r="I221" t="s">
        <v>1089</v>
      </c>
      <c r="J221" t="s">
        <v>1090</v>
      </c>
      <c r="K221">
        <v>1</v>
      </c>
      <c r="L221">
        <v>1</v>
      </c>
      <c r="M221" t="s">
        <v>1047</v>
      </c>
      <c r="N221" t="s">
        <v>1047</v>
      </c>
      <c r="O221" s="1">
        <v>500</v>
      </c>
      <c r="P221" s="1" t="s">
        <v>1091</v>
      </c>
      <c r="Q221" s="1" t="s">
        <v>1098</v>
      </c>
      <c r="R221" s="1">
        <v>0</v>
      </c>
      <c r="S221" s="1">
        <v>0</v>
      </c>
      <c r="T221" t="b">
        <v>0</v>
      </c>
      <c r="Y221" t="s">
        <v>1682</v>
      </c>
      <c r="Z221" t="s">
        <v>1683</v>
      </c>
      <c r="AA221" t="s">
        <v>1660</v>
      </c>
      <c r="AB221" t="s">
        <v>1661</v>
      </c>
      <c r="DO221" t="b">
        <v>0</v>
      </c>
    </row>
    <row r="222" spans="1:119" x14ac:dyDescent="0.25">
      <c r="A222" t="str">
        <f>INDEX(DB_ALM_SYS_NAMES[],7,2)</f>
        <v>GEN_SPEED_WH_AND_VIB</v>
      </c>
      <c r="B222">
        <v>216</v>
      </c>
      <c r="C222" t="s">
        <v>1684</v>
      </c>
      <c r="D222" s="10" t="s">
        <v>1403</v>
      </c>
      <c r="E222" t="s">
        <v>5567</v>
      </c>
      <c r="F222" t="s">
        <v>95</v>
      </c>
      <c r="G222" t="s">
        <v>95</v>
      </c>
      <c r="H222" t="s">
        <v>1088</v>
      </c>
      <c r="I222" t="s">
        <v>1089</v>
      </c>
      <c r="J222" t="s">
        <v>1090</v>
      </c>
      <c r="K222">
        <v>1</v>
      </c>
      <c r="L222">
        <v>1</v>
      </c>
      <c r="M222" t="s">
        <v>1047</v>
      </c>
      <c r="N222" t="s">
        <v>1047</v>
      </c>
      <c r="O222" s="1">
        <v>500</v>
      </c>
      <c r="P222" s="1" t="s">
        <v>1091</v>
      </c>
      <c r="Q222" s="1" t="s">
        <v>1098</v>
      </c>
      <c r="R222" s="1">
        <v>0</v>
      </c>
      <c r="S222" s="1">
        <v>0</v>
      </c>
      <c r="T222" t="b">
        <v>0</v>
      </c>
      <c r="Y222" s="43" t="s">
        <v>1685</v>
      </c>
      <c r="Z222" t="s">
        <v>1686</v>
      </c>
      <c r="AA222" t="s">
        <v>1660</v>
      </c>
      <c r="AB222" t="s">
        <v>1661</v>
      </c>
      <c r="DO222" t="b">
        <v>0</v>
      </c>
    </row>
    <row r="223" spans="1:119" x14ac:dyDescent="0.25">
      <c r="A223" t="str">
        <f>INDEX(DB_ALM_SYS_NAMES[],7,2)</f>
        <v>GEN_SPEED_WH_AND_VIB</v>
      </c>
      <c r="B223">
        <v>217</v>
      </c>
      <c r="C223" t="s">
        <v>1687</v>
      </c>
      <c r="D223" s="10" t="s">
        <v>5505</v>
      </c>
      <c r="E223" t="s">
        <v>5568</v>
      </c>
      <c r="F223" t="s">
        <v>95</v>
      </c>
      <c r="G223" t="s">
        <v>95</v>
      </c>
      <c r="H223" t="s">
        <v>1143</v>
      </c>
      <c r="I223" t="s">
        <v>1096</v>
      </c>
      <c r="J223" t="s">
        <v>1097</v>
      </c>
      <c r="K223">
        <v>1</v>
      </c>
      <c r="L223">
        <v>1</v>
      </c>
      <c r="M223" t="s">
        <v>1049</v>
      </c>
      <c r="N223" t="s">
        <v>1052</v>
      </c>
      <c r="O223" s="1">
        <v>3</v>
      </c>
      <c r="P223" s="1" t="s">
        <v>485</v>
      </c>
      <c r="Q223" s="1" t="s">
        <v>1098</v>
      </c>
      <c r="R223" s="1">
        <v>0</v>
      </c>
      <c r="S223" s="1">
        <v>0</v>
      </c>
      <c r="T223" t="b">
        <v>0</v>
      </c>
      <c r="Y223" t="s">
        <v>1688</v>
      </c>
      <c r="Z223" t="s">
        <v>1689</v>
      </c>
      <c r="AA223" t="s">
        <v>1660</v>
      </c>
      <c r="AB223" t="s">
        <v>1661</v>
      </c>
      <c r="DO223" t="b">
        <v>0</v>
      </c>
    </row>
    <row r="224" spans="1:119" x14ac:dyDescent="0.25">
      <c r="A224" t="str">
        <f>INDEX(DB_ALM_SYS_NAMES[],7,2)</f>
        <v>GEN_SPEED_WH_AND_VIB</v>
      </c>
      <c r="B224">
        <v>218</v>
      </c>
      <c r="C224" t="s">
        <v>1690</v>
      </c>
      <c r="D224" t="s">
        <v>1403</v>
      </c>
      <c r="E224" t="s">
        <v>1691</v>
      </c>
      <c r="F224" t="s">
        <v>95</v>
      </c>
      <c r="G224" t="s">
        <v>95</v>
      </c>
      <c r="H224" t="s">
        <v>1088</v>
      </c>
      <c r="I224" t="s">
        <v>1089</v>
      </c>
      <c r="J224" t="s">
        <v>1090</v>
      </c>
      <c r="K224">
        <v>1</v>
      </c>
      <c r="L224">
        <v>1</v>
      </c>
      <c r="M224" t="s">
        <v>1047</v>
      </c>
      <c r="N224" t="s">
        <v>1047</v>
      </c>
      <c r="O224" s="1">
        <v>500</v>
      </c>
      <c r="P224" s="1" t="s">
        <v>1091</v>
      </c>
      <c r="Q224" s="1" t="s">
        <v>1098</v>
      </c>
      <c r="R224" s="1">
        <v>0</v>
      </c>
      <c r="S224" s="1">
        <v>0</v>
      </c>
      <c r="T224" t="b">
        <v>0</v>
      </c>
      <c r="Y224" s="43" t="s">
        <v>1692</v>
      </c>
      <c r="Z224" t="s">
        <v>1693</v>
      </c>
      <c r="AA224" t="s">
        <v>104</v>
      </c>
      <c r="AB224" t="s">
        <v>1451</v>
      </c>
      <c r="DO224" t="b">
        <v>0</v>
      </c>
    </row>
    <row r="225" spans="1:119" x14ac:dyDescent="0.25">
      <c r="A225" t="str">
        <f>INDEX(DB_ALM_SYS_NAMES[],7,2)</f>
        <v>GEN_SPEED_WH_AND_VIB</v>
      </c>
      <c r="B225">
        <v>219</v>
      </c>
      <c r="C225" t="s">
        <v>1694</v>
      </c>
      <c r="D225" s="10" t="s">
        <v>690</v>
      </c>
      <c r="E225" t="s">
        <v>5569</v>
      </c>
      <c r="F225" t="s">
        <v>95</v>
      </c>
      <c r="G225" t="s">
        <v>95</v>
      </c>
      <c r="H225" t="s">
        <v>1143</v>
      </c>
      <c r="I225" t="s">
        <v>1096</v>
      </c>
      <c r="J225" t="s">
        <v>1090</v>
      </c>
      <c r="K225">
        <v>1</v>
      </c>
      <c r="L225">
        <v>1</v>
      </c>
      <c r="M225" t="s">
        <v>1049</v>
      </c>
      <c r="N225" t="s">
        <v>1047</v>
      </c>
      <c r="O225" s="1">
        <v>5</v>
      </c>
      <c r="P225" s="1" t="s">
        <v>485</v>
      </c>
      <c r="Q225" s="1" t="s">
        <v>1098</v>
      </c>
      <c r="R225" s="1">
        <v>0</v>
      </c>
      <c r="S225" s="1">
        <v>0</v>
      </c>
      <c r="T225" t="b">
        <v>0</v>
      </c>
      <c r="Y225" t="s">
        <v>1695</v>
      </c>
      <c r="Z225" t="s">
        <v>1696</v>
      </c>
      <c r="AA225" t="s">
        <v>1697</v>
      </c>
      <c r="AB225" t="s">
        <v>1698</v>
      </c>
      <c r="DO225" t="b">
        <v>1</v>
      </c>
    </row>
    <row r="226" spans="1:119" x14ac:dyDescent="0.25">
      <c r="A226" t="str">
        <f>INDEX(DB_ALM_SYS_NAMES[],7,2)</f>
        <v>GEN_SPEED_WH_AND_VIB</v>
      </c>
      <c r="B226">
        <v>220</v>
      </c>
      <c r="C226" t="s">
        <v>1699</v>
      </c>
      <c r="D226" s="10" t="s">
        <v>690</v>
      </c>
      <c r="E226" t="s">
        <v>5570</v>
      </c>
      <c r="F226" t="s">
        <v>95</v>
      </c>
      <c r="G226" t="s">
        <v>95</v>
      </c>
      <c r="H226" t="s">
        <v>1143</v>
      </c>
      <c r="I226" t="s">
        <v>1096</v>
      </c>
      <c r="J226" t="s">
        <v>1097</v>
      </c>
      <c r="K226">
        <v>1</v>
      </c>
      <c r="L226">
        <v>1</v>
      </c>
      <c r="M226" t="s">
        <v>1047</v>
      </c>
      <c r="N226" t="s">
        <v>1047</v>
      </c>
      <c r="O226" s="1">
        <v>5</v>
      </c>
      <c r="P226" s="1" t="s">
        <v>485</v>
      </c>
      <c r="Q226" s="1" t="s">
        <v>1098</v>
      </c>
      <c r="R226" s="1">
        <v>0</v>
      </c>
      <c r="S226" s="1">
        <v>0</v>
      </c>
      <c r="T226" t="b">
        <v>0</v>
      </c>
      <c r="Y226" s="43" t="s">
        <v>1700</v>
      </c>
      <c r="Z226" t="s">
        <v>1584</v>
      </c>
      <c r="AA226" t="s">
        <v>1697</v>
      </c>
      <c r="AB226" t="s">
        <v>1698</v>
      </c>
      <c r="DO226" t="b">
        <v>1</v>
      </c>
    </row>
    <row r="227" spans="1:119" x14ac:dyDescent="0.25">
      <c r="A227" t="str">
        <f>INDEX(DB_ALM_SYS_NAMES[],7,2)</f>
        <v>GEN_SPEED_WH_AND_VIB</v>
      </c>
      <c r="B227">
        <v>221</v>
      </c>
      <c r="C227" t="s">
        <v>1701</v>
      </c>
      <c r="D227" s="10" t="s">
        <v>690</v>
      </c>
      <c r="E227" t="s">
        <v>5571</v>
      </c>
      <c r="F227" t="s">
        <v>95</v>
      </c>
      <c r="G227" t="s">
        <v>95</v>
      </c>
      <c r="H227" t="s">
        <v>1143</v>
      </c>
      <c r="I227" t="s">
        <v>1096</v>
      </c>
      <c r="J227" t="s">
        <v>1144</v>
      </c>
      <c r="K227">
        <v>1</v>
      </c>
      <c r="L227">
        <v>1</v>
      </c>
      <c r="M227" t="s">
        <v>1048</v>
      </c>
      <c r="N227" t="s">
        <v>1047</v>
      </c>
      <c r="O227" s="1">
        <v>2</v>
      </c>
      <c r="P227" s="1" t="s">
        <v>485</v>
      </c>
      <c r="Q227" s="1" t="s">
        <v>1098</v>
      </c>
      <c r="R227" s="1">
        <v>0</v>
      </c>
      <c r="S227" s="1">
        <v>0</v>
      </c>
      <c r="T227" t="b">
        <v>0</v>
      </c>
      <c r="Y227" t="s">
        <v>1702</v>
      </c>
      <c r="Z227" t="s">
        <v>1703</v>
      </c>
      <c r="AA227" t="s">
        <v>104</v>
      </c>
      <c r="AB227" t="s">
        <v>1451</v>
      </c>
      <c r="DO227" t="b">
        <v>1</v>
      </c>
    </row>
    <row r="228" spans="1:119" x14ac:dyDescent="0.25">
      <c r="A228" t="str">
        <f>INDEX(DB_ALM_SYS_NAMES[],7,2)</f>
        <v>GEN_SPEED_WH_AND_VIB</v>
      </c>
      <c r="B228">
        <v>222</v>
      </c>
      <c r="C228" t="s">
        <v>744</v>
      </c>
      <c r="D228" s="10" t="s">
        <v>1403</v>
      </c>
      <c r="E228" t="s">
        <v>744</v>
      </c>
      <c r="F228" t="s">
        <v>95</v>
      </c>
      <c r="G228" t="s">
        <v>95</v>
      </c>
      <c r="H228" t="s">
        <v>1088</v>
      </c>
      <c r="I228" t="s">
        <v>1089</v>
      </c>
      <c r="J228" t="s">
        <v>1090</v>
      </c>
      <c r="K228">
        <v>1</v>
      </c>
      <c r="L228">
        <v>1</v>
      </c>
      <c r="M228" t="s">
        <v>1047</v>
      </c>
      <c r="N228" t="s">
        <v>1047</v>
      </c>
      <c r="O228" s="1">
        <v>500</v>
      </c>
      <c r="P228" s="1" t="s">
        <v>1091</v>
      </c>
      <c r="Q228" s="1" t="s">
        <v>1098</v>
      </c>
      <c r="R228" s="1">
        <v>0</v>
      </c>
      <c r="S228" s="1">
        <v>0</v>
      </c>
      <c r="T228" t="b">
        <v>0</v>
      </c>
      <c r="Y228" s="43" t="s">
        <v>1704</v>
      </c>
      <c r="Z228" t="s">
        <v>1705</v>
      </c>
      <c r="AA228" t="s">
        <v>1706</v>
      </c>
      <c r="AB228" t="s">
        <v>1707</v>
      </c>
      <c r="DO228" t="b">
        <v>0</v>
      </c>
    </row>
    <row r="229" spans="1:119" x14ac:dyDescent="0.25">
      <c r="A229" t="str">
        <f>INDEX(DB_ALM_SYS_NAMES[],7,2)</f>
        <v>GEN_SPEED_WH_AND_VIB</v>
      </c>
      <c r="B229">
        <v>223</v>
      </c>
      <c r="C229" t="s">
        <v>1708</v>
      </c>
      <c r="D229" t="s">
        <v>1403</v>
      </c>
      <c r="E229" t="s">
        <v>1708</v>
      </c>
      <c r="F229" t="s">
        <v>95</v>
      </c>
      <c r="G229" t="s">
        <v>95</v>
      </c>
      <c r="H229" t="s">
        <v>1088</v>
      </c>
      <c r="I229" t="s">
        <v>1089</v>
      </c>
      <c r="J229" t="s">
        <v>1090</v>
      </c>
      <c r="K229">
        <v>1</v>
      </c>
      <c r="L229">
        <v>1</v>
      </c>
      <c r="M229" t="s">
        <v>1047</v>
      </c>
      <c r="N229" t="s">
        <v>1047</v>
      </c>
      <c r="O229" s="1">
        <v>500</v>
      </c>
      <c r="P229" s="1" t="s">
        <v>1091</v>
      </c>
      <c r="Q229" s="1" t="s">
        <v>1098</v>
      </c>
      <c r="R229" s="1">
        <v>0</v>
      </c>
      <c r="S229" s="1">
        <v>0</v>
      </c>
      <c r="T229" t="b">
        <v>0</v>
      </c>
      <c r="Y229" t="s">
        <v>1704</v>
      </c>
      <c r="Z229" t="s">
        <v>1705</v>
      </c>
      <c r="AA229" t="s">
        <v>1709</v>
      </c>
      <c r="AB229" t="s">
        <v>1710</v>
      </c>
      <c r="DO229" t="b">
        <v>0</v>
      </c>
    </row>
    <row r="230" spans="1:119" x14ac:dyDescent="0.25">
      <c r="A230" t="str">
        <f>INDEX(DB_ALM_SYS_NAMES[],8,2)</f>
        <v>GEN_OTHER_ALM</v>
      </c>
      <c r="B230">
        <v>224</v>
      </c>
      <c r="C230" t="s">
        <v>1711</v>
      </c>
      <c r="D230" s="10" t="s">
        <v>690</v>
      </c>
      <c r="E230" t="s">
        <v>5572</v>
      </c>
      <c r="F230" t="s">
        <v>95</v>
      </c>
      <c r="G230" t="s">
        <v>95</v>
      </c>
      <c r="H230" t="s">
        <v>1143</v>
      </c>
      <c r="I230" t="s">
        <v>1096</v>
      </c>
      <c r="J230" t="s">
        <v>1090</v>
      </c>
      <c r="K230">
        <v>1</v>
      </c>
      <c r="L230">
        <v>1</v>
      </c>
      <c r="M230" t="s">
        <v>1048</v>
      </c>
      <c r="N230" t="s">
        <v>1047</v>
      </c>
      <c r="O230" s="1">
        <v>500</v>
      </c>
      <c r="P230" s="1" t="s">
        <v>1091</v>
      </c>
      <c r="Q230" s="1" t="s">
        <v>1098</v>
      </c>
      <c r="R230" s="1">
        <v>0</v>
      </c>
      <c r="S230" s="1">
        <v>0</v>
      </c>
      <c r="T230" t="b">
        <v>0</v>
      </c>
      <c r="Y230" s="43" t="s">
        <v>1704</v>
      </c>
      <c r="Z230" t="s">
        <v>1705</v>
      </c>
      <c r="AA230" t="s">
        <v>1712</v>
      </c>
      <c r="AB230" t="s">
        <v>1713</v>
      </c>
      <c r="DO230" t="b">
        <v>1</v>
      </c>
    </row>
    <row r="231" spans="1:119" x14ac:dyDescent="0.25">
      <c r="A231" t="str">
        <f>INDEX(DB_ALM_SYS_NAMES[],8,2)</f>
        <v>GEN_OTHER_ALM</v>
      </c>
      <c r="B231">
        <v>225</v>
      </c>
      <c r="C231" t="s">
        <v>1714</v>
      </c>
      <c r="D231" s="10" t="s">
        <v>690</v>
      </c>
      <c r="E231" t="s">
        <v>5573</v>
      </c>
      <c r="F231" t="s">
        <v>95</v>
      </c>
      <c r="G231" t="s">
        <v>95</v>
      </c>
      <c r="H231" t="s">
        <v>1143</v>
      </c>
      <c r="I231" t="s">
        <v>1096</v>
      </c>
      <c r="J231" t="s">
        <v>1090</v>
      </c>
      <c r="K231">
        <v>1</v>
      </c>
      <c r="L231">
        <v>1</v>
      </c>
      <c r="M231" t="s">
        <v>1048</v>
      </c>
      <c r="N231" t="s">
        <v>1047</v>
      </c>
      <c r="O231" s="1">
        <v>2</v>
      </c>
      <c r="P231" s="1" t="s">
        <v>485</v>
      </c>
      <c r="Q231" s="1" t="s">
        <v>1098</v>
      </c>
      <c r="R231" s="1">
        <v>0</v>
      </c>
      <c r="S231" s="1">
        <v>0</v>
      </c>
      <c r="T231" t="b">
        <v>0</v>
      </c>
      <c r="Y231" t="s">
        <v>1704</v>
      </c>
      <c r="Z231" t="s">
        <v>1705</v>
      </c>
      <c r="AA231" t="s">
        <v>1715</v>
      </c>
      <c r="AB231" t="s">
        <v>1716</v>
      </c>
      <c r="DO231" t="b">
        <v>1</v>
      </c>
    </row>
    <row r="232" spans="1:119" x14ac:dyDescent="0.25">
      <c r="A232" t="str">
        <f>INDEX(DB_ALM_SYS_NAMES[],8,2)</f>
        <v>GEN_OTHER_ALM</v>
      </c>
      <c r="B232">
        <v>226</v>
      </c>
      <c r="C232" t="s">
        <v>1717</v>
      </c>
      <c r="D232" t="s">
        <v>1403</v>
      </c>
      <c r="E232" t="s">
        <v>1718</v>
      </c>
      <c r="F232" t="s">
        <v>95</v>
      </c>
      <c r="G232" t="s">
        <v>95</v>
      </c>
      <c r="H232" t="s">
        <v>1088</v>
      </c>
      <c r="I232" t="s">
        <v>1089</v>
      </c>
      <c r="J232" t="s">
        <v>1090</v>
      </c>
      <c r="K232">
        <v>1</v>
      </c>
      <c r="L232">
        <v>1</v>
      </c>
      <c r="M232" t="s">
        <v>1047</v>
      </c>
      <c r="N232" t="s">
        <v>1047</v>
      </c>
      <c r="O232" s="1">
        <v>500</v>
      </c>
      <c r="P232" s="1" t="s">
        <v>1091</v>
      </c>
      <c r="Q232" s="1" t="s">
        <v>1098</v>
      </c>
      <c r="R232" s="1">
        <v>0</v>
      </c>
      <c r="S232" s="1">
        <v>0</v>
      </c>
      <c r="T232" t="b">
        <v>0</v>
      </c>
      <c r="Y232" s="43" t="s">
        <v>1719</v>
      </c>
      <c r="Z232" t="s">
        <v>1720</v>
      </c>
      <c r="AA232" t="s">
        <v>1706</v>
      </c>
      <c r="AB232" t="s">
        <v>1707</v>
      </c>
      <c r="DO232" t="b">
        <v>0</v>
      </c>
    </row>
    <row r="233" spans="1:119" x14ac:dyDescent="0.25">
      <c r="A233" t="str">
        <f>INDEX(DB_ALM_SYS_NAMES[],8,2)</f>
        <v>GEN_OTHER_ALM</v>
      </c>
      <c r="B233">
        <v>227</v>
      </c>
      <c r="C233" t="s">
        <v>1721</v>
      </c>
      <c r="D233" t="s">
        <v>1403</v>
      </c>
      <c r="E233" t="s">
        <v>1722</v>
      </c>
      <c r="F233" t="s">
        <v>95</v>
      </c>
      <c r="G233" t="s">
        <v>95</v>
      </c>
      <c r="H233" t="s">
        <v>1088</v>
      </c>
      <c r="I233" t="s">
        <v>1089</v>
      </c>
      <c r="J233" t="s">
        <v>1090</v>
      </c>
      <c r="K233">
        <v>1</v>
      </c>
      <c r="L233">
        <v>1</v>
      </c>
      <c r="M233" t="s">
        <v>1047</v>
      </c>
      <c r="N233" t="s">
        <v>1047</v>
      </c>
      <c r="O233" s="1">
        <v>500</v>
      </c>
      <c r="P233" s="1" t="s">
        <v>1091</v>
      </c>
      <c r="Q233" s="1" t="s">
        <v>1098</v>
      </c>
      <c r="R233" s="1">
        <v>0</v>
      </c>
      <c r="S233" s="1">
        <v>0</v>
      </c>
      <c r="T233" t="b">
        <v>0</v>
      </c>
      <c r="Y233" t="s">
        <v>1719</v>
      </c>
      <c r="Z233" t="s">
        <v>1720</v>
      </c>
      <c r="AA233" t="s">
        <v>1709</v>
      </c>
      <c r="AB233" t="s">
        <v>1710</v>
      </c>
      <c r="DO233" t="b">
        <v>0</v>
      </c>
    </row>
    <row r="234" spans="1:119" x14ac:dyDescent="0.25">
      <c r="A234" t="str">
        <f>INDEX(DB_ALM_SYS_NAMES[],8,2)</f>
        <v>GEN_OTHER_ALM</v>
      </c>
      <c r="B234">
        <v>228</v>
      </c>
      <c r="C234" t="s">
        <v>1723</v>
      </c>
      <c r="D234" t="s">
        <v>1403</v>
      </c>
      <c r="E234" t="s">
        <v>1724</v>
      </c>
      <c r="F234" t="s">
        <v>95</v>
      </c>
      <c r="G234" t="s">
        <v>95</v>
      </c>
      <c r="H234" t="s">
        <v>1088</v>
      </c>
      <c r="I234" t="s">
        <v>1089</v>
      </c>
      <c r="J234" t="s">
        <v>1090</v>
      </c>
      <c r="K234">
        <v>1</v>
      </c>
      <c r="L234">
        <v>1</v>
      </c>
      <c r="M234" t="s">
        <v>1047</v>
      </c>
      <c r="N234" t="s">
        <v>1047</v>
      </c>
      <c r="O234" s="1">
        <v>500</v>
      </c>
      <c r="P234" s="1" t="s">
        <v>1091</v>
      </c>
      <c r="Q234" s="1" t="s">
        <v>1098</v>
      </c>
      <c r="R234" s="1">
        <v>0</v>
      </c>
      <c r="S234" s="1">
        <v>0</v>
      </c>
      <c r="T234" t="b">
        <v>0</v>
      </c>
      <c r="Y234" s="43" t="s">
        <v>1719</v>
      </c>
      <c r="Z234" t="s">
        <v>1720</v>
      </c>
      <c r="AA234" t="s">
        <v>1712</v>
      </c>
      <c r="AB234" t="s">
        <v>1713</v>
      </c>
      <c r="DO234" t="b">
        <v>0</v>
      </c>
    </row>
    <row r="235" spans="1:119" x14ac:dyDescent="0.25">
      <c r="A235" t="str">
        <f>INDEX(DB_ALM_SYS_NAMES[],8,2)</f>
        <v>GEN_OTHER_ALM</v>
      </c>
      <c r="B235">
        <v>229</v>
      </c>
      <c r="C235" t="s">
        <v>1725</v>
      </c>
      <c r="D235" t="s">
        <v>1403</v>
      </c>
      <c r="E235" t="s">
        <v>1726</v>
      </c>
      <c r="F235" t="s">
        <v>95</v>
      </c>
      <c r="G235" t="s">
        <v>95</v>
      </c>
      <c r="H235" t="s">
        <v>1088</v>
      </c>
      <c r="I235" t="s">
        <v>1089</v>
      </c>
      <c r="J235" t="s">
        <v>1090</v>
      </c>
      <c r="K235">
        <v>1</v>
      </c>
      <c r="L235">
        <v>1</v>
      </c>
      <c r="M235" t="s">
        <v>1047</v>
      </c>
      <c r="N235" t="s">
        <v>1047</v>
      </c>
      <c r="O235" s="1">
        <v>500</v>
      </c>
      <c r="P235" s="1" t="s">
        <v>1091</v>
      </c>
      <c r="Q235" s="1" t="s">
        <v>1098</v>
      </c>
      <c r="R235" s="1">
        <v>0</v>
      </c>
      <c r="S235" s="1">
        <v>0</v>
      </c>
      <c r="T235" t="b">
        <v>0</v>
      </c>
      <c r="Y235" t="s">
        <v>1719</v>
      </c>
      <c r="Z235" t="s">
        <v>1720</v>
      </c>
      <c r="AA235" t="s">
        <v>1715</v>
      </c>
      <c r="AB235" t="s">
        <v>1727</v>
      </c>
      <c r="DO235" t="b">
        <v>0</v>
      </c>
    </row>
    <row r="236" spans="1:119" x14ac:dyDescent="0.25">
      <c r="A236" t="str">
        <f>INDEX(DB_ALM_SYS_NAMES[],8,2)</f>
        <v>GEN_OTHER_ALM</v>
      </c>
      <c r="B236">
        <v>230</v>
      </c>
      <c r="C236" t="s">
        <v>1728</v>
      </c>
      <c r="D236" t="s">
        <v>1403</v>
      </c>
      <c r="E236" t="s">
        <v>1729</v>
      </c>
      <c r="F236" t="s">
        <v>95</v>
      </c>
      <c r="G236" t="s">
        <v>95</v>
      </c>
      <c r="H236" t="s">
        <v>1088</v>
      </c>
      <c r="I236" t="s">
        <v>1089</v>
      </c>
      <c r="J236" t="s">
        <v>1090</v>
      </c>
      <c r="K236">
        <v>1</v>
      </c>
      <c r="L236">
        <v>1</v>
      </c>
      <c r="M236" t="s">
        <v>1047</v>
      </c>
      <c r="N236" t="s">
        <v>1047</v>
      </c>
      <c r="O236" s="1">
        <v>500</v>
      </c>
      <c r="P236" s="1" t="s">
        <v>1091</v>
      </c>
      <c r="Q236" s="1" t="s">
        <v>1098</v>
      </c>
      <c r="R236" s="1">
        <v>0</v>
      </c>
      <c r="S236" s="1">
        <v>0</v>
      </c>
      <c r="T236" t="b">
        <v>0</v>
      </c>
      <c r="Y236" s="43" t="s">
        <v>1730</v>
      </c>
      <c r="Z236" t="s">
        <v>1731</v>
      </c>
      <c r="AA236" t="s">
        <v>104</v>
      </c>
      <c r="AB236" t="s">
        <v>1451</v>
      </c>
      <c r="DO236" t="b">
        <v>0</v>
      </c>
    </row>
    <row r="237" spans="1:119" x14ac:dyDescent="0.25">
      <c r="A237" t="str">
        <f>INDEX(DB_ALM_SYS_NAMES[],8,2)</f>
        <v>GEN_OTHER_ALM</v>
      </c>
      <c r="B237">
        <v>231</v>
      </c>
      <c r="C237" t="s">
        <v>1732</v>
      </c>
      <c r="D237" t="s">
        <v>1403</v>
      </c>
      <c r="E237" t="s">
        <v>1733</v>
      </c>
      <c r="F237" t="s">
        <v>95</v>
      </c>
      <c r="G237" t="s">
        <v>95</v>
      </c>
      <c r="H237" t="s">
        <v>1088</v>
      </c>
      <c r="I237" t="s">
        <v>1089</v>
      </c>
      <c r="J237" t="s">
        <v>1090</v>
      </c>
      <c r="K237">
        <v>1</v>
      </c>
      <c r="L237">
        <v>1</v>
      </c>
      <c r="M237" t="s">
        <v>1047</v>
      </c>
      <c r="N237" t="s">
        <v>1047</v>
      </c>
      <c r="O237" s="1">
        <v>500</v>
      </c>
      <c r="P237" s="1" t="s">
        <v>1091</v>
      </c>
      <c r="Q237" s="1" t="s">
        <v>1098</v>
      </c>
      <c r="R237" s="1">
        <v>0</v>
      </c>
      <c r="S237" s="1">
        <v>0</v>
      </c>
      <c r="T237" t="b">
        <v>0</v>
      </c>
      <c r="Y237" t="s">
        <v>1734</v>
      </c>
      <c r="Z237" t="s">
        <v>1735</v>
      </c>
      <c r="AA237" t="s">
        <v>1608</v>
      </c>
      <c r="AB237" t="s">
        <v>1609</v>
      </c>
      <c r="DO237" t="b">
        <v>0</v>
      </c>
    </row>
    <row r="238" spans="1:119" x14ac:dyDescent="0.25">
      <c r="A238" t="str">
        <f>INDEX(DB_ALM_SYS_NAMES[],8,2)</f>
        <v>GEN_OTHER_ALM</v>
      </c>
      <c r="B238">
        <v>232</v>
      </c>
      <c r="C238" t="s">
        <v>1736</v>
      </c>
      <c r="D238" t="s">
        <v>1403</v>
      </c>
      <c r="E238" t="s">
        <v>1737</v>
      </c>
      <c r="F238" t="s">
        <v>95</v>
      </c>
      <c r="G238" t="s">
        <v>95</v>
      </c>
      <c r="H238" t="s">
        <v>1088</v>
      </c>
      <c r="I238" t="s">
        <v>1089</v>
      </c>
      <c r="J238" t="s">
        <v>1090</v>
      </c>
      <c r="K238">
        <v>1</v>
      </c>
      <c r="L238">
        <v>1</v>
      </c>
      <c r="M238" t="s">
        <v>1047</v>
      </c>
      <c r="N238" t="s">
        <v>1047</v>
      </c>
      <c r="O238" s="1">
        <v>500</v>
      </c>
      <c r="P238" s="1" t="s">
        <v>1091</v>
      </c>
      <c r="Q238" s="1" t="s">
        <v>1098</v>
      </c>
      <c r="R238" s="1">
        <v>0</v>
      </c>
      <c r="S238" s="1">
        <v>0</v>
      </c>
      <c r="T238" t="b">
        <v>0</v>
      </c>
      <c r="Y238" s="43" t="s">
        <v>1738</v>
      </c>
      <c r="Z238" t="s">
        <v>1739</v>
      </c>
      <c r="AA238" t="s">
        <v>1356</v>
      </c>
      <c r="AB238" t="s">
        <v>1357</v>
      </c>
      <c r="DO238" t="b">
        <v>0</v>
      </c>
    </row>
    <row r="239" spans="1:119" x14ac:dyDescent="0.25">
      <c r="A239" t="str">
        <f>INDEX(DB_ALM_SYS_NAMES[],8,2)</f>
        <v>GEN_OTHER_ALM</v>
      </c>
      <c r="B239">
        <v>233</v>
      </c>
      <c r="C239" t="s">
        <v>1740</v>
      </c>
      <c r="D239" t="s">
        <v>1403</v>
      </c>
      <c r="E239" t="s">
        <v>1740</v>
      </c>
      <c r="F239" t="s">
        <v>95</v>
      </c>
      <c r="G239" t="s">
        <v>95</v>
      </c>
      <c r="H239" t="s">
        <v>1088</v>
      </c>
      <c r="I239" t="s">
        <v>1089</v>
      </c>
      <c r="J239" t="s">
        <v>1090</v>
      </c>
      <c r="K239">
        <v>1</v>
      </c>
      <c r="L239">
        <v>1</v>
      </c>
      <c r="M239" t="s">
        <v>1047</v>
      </c>
      <c r="N239" t="s">
        <v>1047</v>
      </c>
      <c r="O239" s="1">
        <v>500</v>
      </c>
      <c r="P239" s="1" t="s">
        <v>1091</v>
      </c>
      <c r="Q239" s="1" t="s">
        <v>1098</v>
      </c>
      <c r="R239" s="1">
        <v>0</v>
      </c>
      <c r="S239" s="1">
        <v>0</v>
      </c>
      <c r="T239" t="b">
        <v>0</v>
      </c>
      <c r="Y239" t="s">
        <v>1741</v>
      </c>
      <c r="Z239" t="s">
        <v>1742</v>
      </c>
      <c r="AA239" t="s">
        <v>104</v>
      </c>
      <c r="AB239" t="s">
        <v>1451</v>
      </c>
      <c r="DO239" t="b">
        <v>0</v>
      </c>
    </row>
    <row r="240" spans="1:119" x14ac:dyDescent="0.25">
      <c r="A240" t="str">
        <f>INDEX(DB_ALM_SYS_NAMES[],8,2)</f>
        <v>GEN_OTHER_ALM</v>
      </c>
      <c r="B240">
        <v>234</v>
      </c>
      <c r="C240" t="s">
        <v>1743</v>
      </c>
      <c r="D240" t="s">
        <v>1403</v>
      </c>
      <c r="E240" t="s">
        <v>1743</v>
      </c>
      <c r="F240" t="s">
        <v>95</v>
      </c>
      <c r="G240" t="s">
        <v>95</v>
      </c>
      <c r="H240" t="s">
        <v>1088</v>
      </c>
      <c r="I240" t="s">
        <v>1089</v>
      </c>
      <c r="J240" t="s">
        <v>1090</v>
      </c>
      <c r="K240">
        <v>1</v>
      </c>
      <c r="L240">
        <v>1</v>
      </c>
      <c r="M240" t="s">
        <v>1047</v>
      </c>
      <c r="N240" t="s">
        <v>1047</v>
      </c>
      <c r="O240" s="1">
        <v>500</v>
      </c>
      <c r="P240" s="1" t="s">
        <v>1091</v>
      </c>
      <c r="Q240" s="1" t="s">
        <v>1098</v>
      </c>
      <c r="R240" s="1">
        <v>0</v>
      </c>
      <c r="S240" s="1">
        <v>0</v>
      </c>
      <c r="T240" t="b">
        <v>0</v>
      </c>
      <c r="Y240" s="43" t="s">
        <v>1744</v>
      </c>
      <c r="Z240" t="s">
        <v>1745</v>
      </c>
      <c r="AA240" t="s">
        <v>1746</v>
      </c>
      <c r="AB240" t="s">
        <v>1747</v>
      </c>
      <c r="DO240" t="b">
        <v>0</v>
      </c>
    </row>
    <row r="241" spans="1:119" x14ac:dyDescent="0.25">
      <c r="A241" t="str">
        <f>INDEX(DB_ALM_SYS_NAMES[],8,2)</f>
        <v>GEN_OTHER_ALM</v>
      </c>
      <c r="B241">
        <v>235</v>
      </c>
      <c r="C241" t="s">
        <v>1748</v>
      </c>
      <c r="D241" t="s">
        <v>1403</v>
      </c>
      <c r="E241" t="s">
        <v>1748</v>
      </c>
      <c r="F241" t="s">
        <v>95</v>
      </c>
      <c r="G241" t="s">
        <v>95</v>
      </c>
      <c r="H241" t="s">
        <v>1088</v>
      </c>
      <c r="I241" t="s">
        <v>1089</v>
      </c>
      <c r="J241" t="s">
        <v>1090</v>
      </c>
      <c r="K241">
        <v>1</v>
      </c>
      <c r="L241">
        <v>1</v>
      </c>
      <c r="M241" t="s">
        <v>1047</v>
      </c>
      <c r="N241" t="s">
        <v>1047</v>
      </c>
      <c r="O241" s="1">
        <v>500</v>
      </c>
      <c r="P241" s="1" t="s">
        <v>1091</v>
      </c>
      <c r="Q241" s="1" t="s">
        <v>1098</v>
      </c>
      <c r="R241" s="1">
        <v>0</v>
      </c>
      <c r="S241" s="1">
        <v>0</v>
      </c>
      <c r="T241" t="b">
        <v>0</v>
      </c>
      <c r="Y241" t="s">
        <v>1749</v>
      </c>
      <c r="Z241" t="s">
        <v>1750</v>
      </c>
      <c r="AA241" t="s">
        <v>1746</v>
      </c>
      <c r="AB241" t="s">
        <v>1747</v>
      </c>
      <c r="DO241" t="b">
        <v>0</v>
      </c>
    </row>
    <row r="242" spans="1:119" x14ac:dyDescent="0.25">
      <c r="A242" t="str">
        <f>INDEX(DB_ALM_SYS_NAMES[],8,2)</f>
        <v>GEN_OTHER_ALM</v>
      </c>
      <c r="B242">
        <v>236</v>
      </c>
      <c r="C242" t="s">
        <v>398</v>
      </c>
      <c r="D242" s="10" t="s">
        <v>1403</v>
      </c>
      <c r="E242" t="s">
        <v>5574</v>
      </c>
      <c r="F242" t="s">
        <v>95</v>
      </c>
      <c r="G242" t="s">
        <v>95</v>
      </c>
      <c r="H242" t="s">
        <v>1143</v>
      </c>
      <c r="I242" t="s">
        <v>1096</v>
      </c>
      <c r="J242" t="s">
        <v>1090</v>
      </c>
      <c r="K242">
        <v>1</v>
      </c>
      <c r="L242">
        <v>1</v>
      </c>
      <c r="M242" t="s">
        <v>1047</v>
      </c>
      <c r="N242" t="s">
        <v>1047</v>
      </c>
      <c r="O242" s="1">
        <v>500</v>
      </c>
      <c r="P242" s="1" t="s">
        <v>1091</v>
      </c>
      <c r="Q242" s="1" t="s">
        <v>1098</v>
      </c>
      <c r="R242" s="1">
        <v>0</v>
      </c>
      <c r="S242" s="1">
        <v>0</v>
      </c>
      <c r="T242" t="b">
        <v>0</v>
      </c>
      <c r="Y242" s="43" t="s">
        <v>1751</v>
      </c>
      <c r="Z242" t="s">
        <v>1752</v>
      </c>
      <c r="AA242" t="s">
        <v>1746</v>
      </c>
      <c r="AB242" t="s">
        <v>1747</v>
      </c>
      <c r="DO242" t="b">
        <v>0</v>
      </c>
    </row>
    <row r="243" spans="1:119" x14ac:dyDescent="0.25">
      <c r="A243" t="str">
        <f>INDEX(DB_ALM_SYS_NAMES[],8,2)</f>
        <v>GEN_OTHER_ALM</v>
      </c>
      <c r="B243">
        <v>237</v>
      </c>
      <c r="C243" t="s">
        <v>1753</v>
      </c>
      <c r="D243" t="s">
        <v>1403</v>
      </c>
      <c r="E243" t="s">
        <v>1754</v>
      </c>
      <c r="F243" t="s">
        <v>95</v>
      </c>
      <c r="G243" t="s">
        <v>95</v>
      </c>
      <c r="H243" t="s">
        <v>1088</v>
      </c>
      <c r="I243" t="s">
        <v>1089</v>
      </c>
      <c r="J243" t="s">
        <v>1090</v>
      </c>
      <c r="K243">
        <v>1</v>
      </c>
      <c r="L243">
        <v>1</v>
      </c>
      <c r="M243" t="s">
        <v>1047</v>
      </c>
      <c r="N243" t="s">
        <v>1047</v>
      </c>
      <c r="O243" s="1">
        <v>500</v>
      </c>
      <c r="P243" s="1" t="s">
        <v>1091</v>
      </c>
      <c r="Q243" s="1" t="s">
        <v>1098</v>
      </c>
      <c r="R243" s="1">
        <v>0</v>
      </c>
      <c r="S243" s="1">
        <v>0</v>
      </c>
      <c r="T243" t="b">
        <v>0</v>
      </c>
      <c r="Y243" t="s">
        <v>1755</v>
      </c>
      <c r="Z243" t="s">
        <v>1756</v>
      </c>
      <c r="AA243" t="s">
        <v>1746</v>
      </c>
      <c r="AB243" t="s">
        <v>1747</v>
      </c>
      <c r="DO243" t="b">
        <v>0</v>
      </c>
    </row>
    <row r="244" spans="1:119" x14ac:dyDescent="0.25">
      <c r="A244" t="str">
        <f>INDEX(DB_ALM_SYS_NAMES[],8,2)</f>
        <v>GEN_OTHER_ALM</v>
      </c>
      <c r="B244">
        <v>238</v>
      </c>
      <c r="C244" t="s">
        <v>1757</v>
      </c>
      <c r="D244" s="10" t="s">
        <v>1592</v>
      </c>
      <c r="E244" t="s">
        <v>1758</v>
      </c>
      <c r="F244" t="s">
        <v>95</v>
      </c>
      <c r="G244" t="s">
        <v>95</v>
      </c>
      <c r="H244" t="s">
        <v>1088</v>
      </c>
      <c r="I244" t="s">
        <v>1089</v>
      </c>
      <c r="J244" t="s">
        <v>1144</v>
      </c>
      <c r="K244">
        <v>1</v>
      </c>
      <c r="L244">
        <v>1</v>
      </c>
      <c r="M244" t="s">
        <v>1050</v>
      </c>
      <c r="N244" t="s">
        <v>1052</v>
      </c>
      <c r="O244" s="1">
        <v>2</v>
      </c>
      <c r="P244" s="1" t="s">
        <v>485</v>
      </c>
      <c r="Q244" s="1" t="s">
        <v>1098</v>
      </c>
      <c r="R244" s="1">
        <v>0</v>
      </c>
      <c r="S244" s="1">
        <v>0</v>
      </c>
      <c r="T244" t="b">
        <v>0</v>
      </c>
      <c r="Y244" s="43" t="s">
        <v>1759</v>
      </c>
      <c r="Z244" t="s">
        <v>1760</v>
      </c>
      <c r="AA244" t="s">
        <v>1746</v>
      </c>
      <c r="AB244" t="s">
        <v>1747</v>
      </c>
      <c r="DO244" t="b">
        <v>0</v>
      </c>
    </row>
    <row r="245" spans="1:119" x14ac:dyDescent="0.25">
      <c r="A245" t="str">
        <f>INDEX(DB_ALM_SYS_NAMES[],8,2)</f>
        <v>GEN_OTHER_ALM</v>
      </c>
      <c r="B245">
        <v>239</v>
      </c>
      <c r="C245" t="s">
        <v>1761</v>
      </c>
      <c r="D245" t="s">
        <v>1762</v>
      </c>
      <c r="E245" t="s">
        <v>206</v>
      </c>
      <c r="F245" t="s">
        <v>95</v>
      </c>
      <c r="G245" t="s">
        <v>95</v>
      </c>
      <c r="H245" t="s">
        <v>1088</v>
      </c>
      <c r="I245" t="s">
        <v>1096</v>
      </c>
      <c r="J245" t="s">
        <v>1090</v>
      </c>
      <c r="K245">
        <v>1</v>
      </c>
      <c r="L245">
        <v>1</v>
      </c>
      <c r="M245" t="s">
        <v>1050</v>
      </c>
      <c r="N245" t="s">
        <v>1047</v>
      </c>
      <c r="O245" s="1">
        <v>500</v>
      </c>
      <c r="P245" s="1" t="s">
        <v>1091</v>
      </c>
      <c r="Q245" s="1" t="s">
        <v>1098</v>
      </c>
      <c r="R245" s="1">
        <v>0</v>
      </c>
      <c r="S245" s="1">
        <v>0</v>
      </c>
      <c r="T245" t="b">
        <v>0</v>
      </c>
      <c r="Y245" t="s">
        <v>1763</v>
      </c>
      <c r="Z245" t="s">
        <v>1764</v>
      </c>
      <c r="AA245" t="s">
        <v>1746</v>
      </c>
      <c r="AB245" t="s">
        <v>1747</v>
      </c>
      <c r="DO245" t="b">
        <v>1</v>
      </c>
    </row>
    <row r="246" spans="1:119" x14ac:dyDescent="0.25">
      <c r="A246" t="str">
        <f>INDEX(DB_ALM_SYS_NAMES[],8,2)</f>
        <v>GEN_OTHER_ALM</v>
      </c>
      <c r="B246">
        <v>240</v>
      </c>
      <c r="C246" t="s">
        <v>5992</v>
      </c>
      <c r="D246" s="10" t="s">
        <v>1762</v>
      </c>
      <c r="E246" t="s">
        <v>5575</v>
      </c>
      <c r="F246" t="s">
        <v>95</v>
      </c>
      <c r="G246" t="s">
        <v>95</v>
      </c>
      <c r="H246" t="s">
        <v>1088</v>
      </c>
      <c r="I246" t="s">
        <v>1096</v>
      </c>
      <c r="J246" t="s">
        <v>1097</v>
      </c>
      <c r="K246">
        <v>1</v>
      </c>
      <c r="L246">
        <v>1</v>
      </c>
      <c r="M246" t="s">
        <v>1050</v>
      </c>
      <c r="N246" t="s">
        <v>1047</v>
      </c>
      <c r="O246" s="1">
        <v>500</v>
      </c>
      <c r="P246" s="1" t="s">
        <v>1091</v>
      </c>
      <c r="Q246" s="1" t="s">
        <v>1098</v>
      </c>
      <c r="R246" s="1">
        <v>0</v>
      </c>
      <c r="S246" s="1">
        <v>0</v>
      </c>
      <c r="T246" t="b">
        <v>0</v>
      </c>
      <c r="Y246" s="43" t="s">
        <v>1765</v>
      </c>
      <c r="Z246" t="s">
        <v>1766</v>
      </c>
      <c r="AA246" t="s">
        <v>1746</v>
      </c>
      <c r="AB246" t="s">
        <v>1747</v>
      </c>
      <c r="DO246" t="b">
        <v>1</v>
      </c>
    </row>
    <row r="247" spans="1:119" x14ac:dyDescent="0.25">
      <c r="A247" t="str">
        <f>INDEX(DB_ALM_SYS_NAMES[],8,2)</f>
        <v>GEN_OTHER_ALM</v>
      </c>
      <c r="B247">
        <v>241</v>
      </c>
      <c r="C247" t="s">
        <v>759</v>
      </c>
      <c r="D247" s="10" t="s">
        <v>5505</v>
      </c>
      <c r="E247" t="s">
        <v>759</v>
      </c>
      <c r="F247" t="s">
        <v>95</v>
      </c>
      <c r="G247" t="s">
        <v>95</v>
      </c>
      <c r="H247" t="s">
        <v>1088</v>
      </c>
      <c r="I247" t="s">
        <v>1089</v>
      </c>
      <c r="J247" t="s">
        <v>1090</v>
      </c>
      <c r="K247">
        <v>1</v>
      </c>
      <c r="L247">
        <v>1</v>
      </c>
      <c r="M247" t="s">
        <v>1047</v>
      </c>
      <c r="N247" t="s">
        <v>1047</v>
      </c>
      <c r="O247" s="1">
        <v>500</v>
      </c>
      <c r="P247" s="1" t="s">
        <v>1091</v>
      </c>
      <c r="Q247" s="1" t="s">
        <v>1098</v>
      </c>
      <c r="R247" s="1">
        <v>0</v>
      </c>
      <c r="S247" s="1">
        <v>0</v>
      </c>
      <c r="T247" t="b">
        <v>0</v>
      </c>
      <c r="Y247" t="s">
        <v>1767</v>
      </c>
      <c r="Z247" t="s">
        <v>1768</v>
      </c>
      <c r="AA247" t="s">
        <v>1746</v>
      </c>
      <c r="AB247" t="s">
        <v>1747</v>
      </c>
      <c r="DO247" t="b">
        <v>1</v>
      </c>
    </row>
    <row r="248" spans="1:119" x14ac:dyDescent="0.25">
      <c r="A248" t="str">
        <f>INDEX(DB_ALM_SYS_NAMES[],8,2)</f>
        <v>GEN_OTHER_ALM</v>
      </c>
      <c r="B248">
        <v>242</v>
      </c>
      <c r="C248" t="s">
        <v>760</v>
      </c>
      <c r="D248" s="10" t="s">
        <v>1403</v>
      </c>
      <c r="E248" t="s">
        <v>760</v>
      </c>
      <c r="F248" t="s">
        <v>95</v>
      </c>
      <c r="G248" t="s">
        <v>95</v>
      </c>
      <c r="H248" t="s">
        <v>1088</v>
      </c>
      <c r="I248" t="s">
        <v>1089</v>
      </c>
      <c r="J248" t="s">
        <v>1090</v>
      </c>
      <c r="K248">
        <v>1</v>
      </c>
      <c r="L248">
        <v>1</v>
      </c>
      <c r="M248" t="s">
        <v>1047</v>
      </c>
      <c r="N248" t="s">
        <v>1047</v>
      </c>
      <c r="O248" s="1">
        <v>500</v>
      </c>
      <c r="P248" s="1" t="s">
        <v>1091</v>
      </c>
      <c r="Q248" s="1" t="s">
        <v>1098</v>
      </c>
      <c r="R248" s="1">
        <v>0</v>
      </c>
      <c r="S248" s="1">
        <v>0</v>
      </c>
      <c r="T248" t="b">
        <v>0</v>
      </c>
      <c r="Y248" s="43" t="s">
        <v>1769</v>
      </c>
      <c r="Z248" t="s">
        <v>1770</v>
      </c>
      <c r="AA248" t="s">
        <v>1746</v>
      </c>
      <c r="AB248" t="s">
        <v>1747</v>
      </c>
      <c r="DO248" t="b">
        <v>0</v>
      </c>
    </row>
    <row r="249" spans="1:119" x14ac:dyDescent="0.25">
      <c r="A249" t="str">
        <f>INDEX(DB_ALM_SYS_NAMES[],8,2)</f>
        <v>GEN_OTHER_ALM</v>
      </c>
      <c r="B249">
        <v>243</v>
      </c>
      <c r="C249" t="s">
        <v>761</v>
      </c>
      <c r="D249" s="10" t="s">
        <v>1403</v>
      </c>
      <c r="E249" t="s">
        <v>761</v>
      </c>
      <c r="F249" t="s">
        <v>95</v>
      </c>
      <c r="G249" t="s">
        <v>95</v>
      </c>
      <c r="H249" t="s">
        <v>1088</v>
      </c>
      <c r="I249" t="s">
        <v>1089</v>
      </c>
      <c r="J249" t="s">
        <v>1090</v>
      </c>
      <c r="K249">
        <v>1</v>
      </c>
      <c r="L249">
        <v>1</v>
      </c>
      <c r="M249" t="s">
        <v>1047</v>
      </c>
      <c r="N249" t="s">
        <v>1047</v>
      </c>
      <c r="O249" s="1">
        <v>500</v>
      </c>
      <c r="P249" s="1" t="s">
        <v>1091</v>
      </c>
      <c r="Q249" s="1" t="s">
        <v>1098</v>
      </c>
      <c r="R249" s="1">
        <v>0</v>
      </c>
      <c r="S249" s="1">
        <v>0</v>
      </c>
      <c r="T249" t="b">
        <v>0</v>
      </c>
      <c r="Y249" t="s">
        <v>1771</v>
      </c>
      <c r="Z249" t="s">
        <v>1772</v>
      </c>
      <c r="AA249" t="s">
        <v>1746</v>
      </c>
      <c r="AB249" t="s">
        <v>1747</v>
      </c>
      <c r="DO249" t="b">
        <v>0</v>
      </c>
    </row>
    <row r="250" spans="1:119" x14ac:dyDescent="0.25">
      <c r="A250" t="str">
        <f>INDEX(DB_ALM_SYS_NAMES[],8,2)</f>
        <v>GEN_OTHER_ALM</v>
      </c>
      <c r="B250">
        <v>244</v>
      </c>
      <c r="C250" t="s">
        <v>5576</v>
      </c>
      <c r="D250" s="10" t="s">
        <v>1403</v>
      </c>
      <c r="E250" t="s">
        <v>5576</v>
      </c>
      <c r="F250" t="s">
        <v>95</v>
      </c>
      <c r="G250" t="s">
        <v>95</v>
      </c>
      <c r="H250" t="s">
        <v>1088</v>
      </c>
      <c r="I250" t="s">
        <v>1089</v>
      </c>
      <c r="J250" t="s">
        <v>1090</v>
      </c>
      <c r="K250">
        <v>1</v>
      </c>
      <c r="L250">
        <v>1</v>
      </c>
      <c r="M250" t="s">
        <v>1047</v>
      </c>
      <c r="N250" t="s">
        <v>1047</v>
      </c>
      <c r="O250" s="1">
        <v>500</v>
      </c>
      <c r="P250" s="1" t="s">
        <v>1091</v>
      </c>
      <c r="Q250" s="1" t="s">
        <v>1098</v>
      </c>
      <c r="R250" s="1">
        <v>0</v>
      </c>
      <c r="S250" s="1">
        <v>0</v>
      </c>
      <c r="T250" t="b">
        <v>0</v>
      </c>
      <c r="Y250" s="43" t="s">
        <v>1773</v>
      </c>
      <c r="Z250" t="s">
        <v>1774</v>
      </c>
      <c r="AA250" t="s">
        <v>1775</v>
      </c>
      <c r="AB250" t="s">
        <v>1776</v>
      </c>
      <c r="DO250" t="b">
        <v>0</v>
      </c>
    </row>
    <row r="251" spans="1:119" x14ac:dyDescent="0.25">
      <c r="A251" t="str">
        <f>INDEX(DB_ALM_SYS_NAMES[],8,2)</f>
        <v>GEN_OTHER_ALM</v>
      </c>
      <c r="B251">
        <v>245</v>
      </c>
      <c r="C251" t="s">
        <v>243</v>
      </c>
      <c r="D251" s="10" t="s">
        <v>1403</v>
      </c>
      <c r="E251" t="s">
        <v>243</v>
      </c>
      <c r="F251" t="s">
        <v>95</v>
      </c>
      <c r="G251" t="s">
        <v>95</v>
      </c>
      <c r="H251" t="s">
        <v>1088</v>
      </c>
      <c r="I251" t="s">
        <v>1089</v>
      </c>
      <c r="J251" t="s">
        <v>1090</v>
      </c>
      <c r="K251">
        <v>1</v>
      </c>
      <c r="L251">
        <v>1</v>
      </c>
      <c r="M251" t="s">
        <v>1047</v>
      </c>
      <c r="N251" t="s">
        <v>1047</v>
      </c>
      <c r="O251" s="1">
        <v>500</v>
      </c>
      <c r="P251" s="1" t="s">
        <v>1091</v>
      </c>
      <c r="Q251" s="1" t="s">
        <v>1098</v>
      </c>
      <c r="R251" s="1">
        <v>0</v>
      </c>
      <c r="S251" s="1">
        <v>0</v>
      </c>
      <c r="T251" t="b">
        <v>0</v>
      </c>
      <c r="Y251" t="s">
        <v>1777</v>
      </c>
      <c r="Z251" t="s">
        <v>1778</v>
      </c>
      <c r="AA251" t="s">
        <v>1775</v>
      </c>
      <c r="AB251" t="s">
        <v>1776</v>
      </c>
      <c r="DO251" t="b">
        <v>0</v>
      </c>
    </row>
    <row r="252" spans="1:119" x14ac:dyDescent="0.25">
      <c r="A252" t="str">
        <f>INDEX(DB_ALM_SYS_NAMES[],8,2)</f>
        <v>GEN_OTHER_ALM</v>
      </c>
      <c r="B252">
        <v>246</v>
      </c>
      <c r="C252" t="s">
        <v>244</v>
      </c>
      <c r="D252" s="10" t="s">
        <v>1403</v>
      </c>
      <c r="E252" t="s">
        <v>244</v>
      </c>
      <c r="F252" t="s">
        <v>95</v>
      </c>
      <c r="G252" t="s">
        <v>95</v>
      </c>
      <c r="H252" t="s">
        <v>1088</v>
      </c>
      <c r="I252" t="s">
        <v>1089</v>
      </c>
      <c r="J252" t="s">
        <v>1090</v>
      </c>
      <c r="K252">
        <v>1</v>
      </c>
      <c r="L252">
        <v>1</v>
      </c>
      <c r="M252" t="s">
        <v>1047</v>
      </c>
      <c r="N252" t="s">
        <v>1047</v>
      </c>
      <c r="O252" s="1">
        <v>500</v>
      </c>
      <c r="P252" s="1" t="s">
        <v>1091</v>
      </c>
      <c r="Q252" s="1" t="s">
        <v>1098</v>
      </c>
      <c r="R252" s="1">
        <v>0</v>
      </c>
      <c r="S252" s="1">
        <v>0</v>
      </c>
      <c r="T252" t="b">
        <v>0</v>
      </c>
      <c r="Y252" s="44" t="s">
        <v>1779</v>
      </c>
      <c r="Z252" t="s">
        <v>1780</v>
      </c>
      <c r="AA252" t="s">
        <v>1775</v>
      </c>
      <c r="AB252" t="s">
        <v>1776</v>
      </c>
      <c r="DO252" t="b">
        <v>0</v>
      </c>
    </row>
    <row r="253" spans="1:119" x14ac:dyDescent="0.25">
      <c r="A253" t="str">
        <f>INDEX(DB_ALM_SYS_NAMES[],8,2)</f>
        <v>GEN_OTHER_ALM</v>
      </c>
      <c r="B253">
        <v>247</v>
      </c>
      <c r="C253" t="s">
        <v>245</v>
      </c>
      <c r="D253" s="10" t="s">
        <v>1403</v>
      </c>
      <c r="E253" t="s">
        <v>245</v>
      </c>
      <c r="F253" t="s">
        <v>95</v>
      </c>
      <c r="G253" t="s">
        <v>95</v>
      </c>
      <c r="H253" t="s">
        <v>1088</v>
      </c>
      <c r="I253" t="s">
        <v>1089</v>
      </c>
      <c r="J253" t="s">
        <v>1090</v>
      </c>
      <c r="K253">
        <v>1</v>
      </c>
      <c r="L253">
        <v>1</v>
      </c>
      <c r="M253" t="s">
        <v>1047</v>
      </c>
      <c r="N253" t="s">
        <v>1047</v>
      </c>
      <c r="O253" s="1">
        <v>500</v>
      </c>
      <c r="P253" s="1" t="s">
        <v>1091</v>
      </c>
      <c r="Q253" s="1" t="s">
        <v>1098</v>
      </c>
      <c r="R253" s="1">
        <v>0</v>
      </c>
      <c r="S253" s="1">
        <v>0</v>
      </c>
      <c r="T253" t="b">
        <v>0</v>
      </c>
      <c r="Y253" t="s">
        <v>1781</v>
      </c>
      <c r="Z253" t="s">
        <v>1782</v>
      </c>
      <c r="AA253" t="s">
        <v>1775</v>
      </c>
      <c r="AB253" t="s">
        <v>1776</v>
      </c>
      <c r="DO253" t="b">
        <v>0</v>
      </c>
    </row>
    <row r="254" spans="1:119" x14ac:dyDescent="0.25">
      <c r="A254" t="str">
        <f>INDEX(DB_ALM_SYS_NAMES[],8,2)</f>
        <v>GEN_OTHER_ALM</v>
      </c>
      <c r="B254">
        <v>248</v>
      </c>
      <c r="C254" t="s">
        <v>246</v>
      </c>
      <c r="D254" s="10" t="s">
        <v>1403</v>
      </c>
      <c r="E254" t="s">
        <v>246</v>
      </c>
      <c r="F254" t="s">
        <v>95</v>
      </c>
      <c r="G254" t="s">
        <v>95</v>
      </c>
      <c r="H254" t="s">
        <v>1088</v>
      </c>
      <c r="I254" t="s">
        <v>1089</v>
      </c>
      <c r="J254" t="s">
        <v>1090</v>
      </c>
      <c r="K254">
        <v>1</v>
      </c>
      <c r="L254">
        <v>1</v>
      </c>
      <c r="M254" t="s">
        <v>1047</v>
      </c>
      <c r="N254" t="s">
        <v>1047</v>
      </c>
      <c r="O254" s="1">
        <v>500</v>
      </c>
      <c r="P254" s="1" t="s">
        <v>1091</v>
      </c>
      <c r="Q254" s="1" t="s">
        <v>1098</v>
      </c>
      <c r="R254" s="1">
        <v>0</v>
      </c>
      <c r="S254" s="1">
        <v>0</v>
      </c>
      <c r="T254" t="b">
        <v>0</v>
      </c>
      <c r="Y254" s="43" t="s">
        <v>1783</v>
      </c>
      <c r="Z254" t="s">
        <v>1784</v>
      </c>
      <c r="AA254" t="s">
        <v>1775</v>
      </c>
      <c r="AB254" t="s">
        <v>1776</v>
      </c>
      <c r="DO254" t="b">
        <v>0</v>
      </c>
    </row>
    <row r="255" spans="1:119" x14ac:dyDescent="0.25">
      <c r="A255" t="str">
        <f>INDEX(DB_ALM_SYS_NAMES[],8,2)</f>
        <v>GEN_OTHER_ALM</v>
      </c>
      <c r="B255">
        <v>249</v>
      </c>
      <c r="C255" t="s">
        <v>247</v>
      </c>
      <c r="D255" s="10" t="s">
        <v>1403</v>
      </c>
      <c r="E255" t="s">
        <v>247</v>
      </c>
      <c r="F255" t="s">
        <v>95</v>
      </c>
      <c r="G255" t="s">
        <v>95</v>
      </c>
      <c r="H255" t="s">
        <v>1088</v>
      </c>
      <c r="I255" t="s">
        <v>1089</v>
      </c>
      <c r="J255" t="s">
        <v>1090</v>
      </c>
      <c r="K255">
        <v>1</v>
      </c>
      <c r="L255">
        <v>1</v>
      </c>
      <c r="M255" t="s">
        <v>1047</v>
      </c>
      <c r="N255" t="s">
        <v>1047</v>
      </c>
      <c r="O255" s="1">
        <v>500</v>
      </c>
      <c r="P255" s="1" t="s">
        <v>1091</v>
      </c>
      <c r="Q255" s="1" t="s">
        <v>1098</v>
      </c>
      <c r="R255" s="1">
        <v>0</v>
      </c>
      <c r="S255" s="1">
        <v>0</v>
      </c>
      <c r="T255" t="b">
        <v>0</v>
      </c>
      <c r="Y255" t="s">
        <v>1785</v>
      </c>
      <c r="Z255" t="s">
        <v>1786</v>
      </c>
      <c r="AA255" t="s">
        <v>1775</v>
      </c>
      <c r="AB255" t="s">
        <v>1776</v>
      </c>
      <c r="DO255" t="b">
        <v>0</v>
      </c>
    </row>
    <row r="256" spans="1:119" x14ac:dyDescent="0.25">
      <c r="A256" t="str">
        <f>INDEX(DB_ALM_SYS_NAMES[],8,2)</f>
        <v>GEN_OTHER_ALM</v>
      </c>
      <c r="B256">
        <v>250</v>
      </c>
      <c r="C256" t="s">
        <v>248</v>
      </c>
      <c r="D256" s="10" t="s">
        <v>1403</v>
      </c>
      <c r="E256" t="s">
        <v>248</v>
      </c>
      <c r="F256" t="s">
        <v>95</v>
      </c>
      <c r="G256" t="s">
        <v>95</v>
      </c>
      <c r="H256" t="s">
        <v>1088</v>
      </c>
      <c r="I256" t="s">
        <v>1089</v>
      </c>
      <c r="J256" t="s">
        <v>1090</v>
      </c>
      <c r="K256">
        <v>1</v>
      </c>
      <c r="L256">
        <v>1</v>
      </c>
      <c r="M256" t="s">
        <v>1047</v>
      </c>
      <c r="N256" t="s">
        <v>1047</v>
      </c>
      <c r="O256" s="1">
        <v>500</v>
      </c>
      <c r="P256" s="1" t="s">
        <v>1091</v>
      </c>
      <c r="Q256" s="1" t="s">
        <v>1098</v>
      </c>
      <c r="R256" s="1">
        <v>0</v>
      </c>
      <c r="S256" s="1">
        <v>0</v>
      </c>
      <c r="T256" t="b">
        <v>0</v>
      </c>
      <c r="Y256" s="43" t="s">
        <v>1787</v>
      </c>
      <c r="Z256" t="s">
        <v>1788</v>
      </c>
      <c r="AA256" t="s">
        <v>1789</v>
      </c>
      <c r="AB256" t="s">
        <v>1574</v>
      </c>
      <c r="DO256" t="b">
        <v>0</v>
      </c>
    </row>
    <row r="257" spans="1:119" x14ac:dyDescent="0.25">
      <c r="A257" t="str">
        <f>INDEX(DB_ALM_SYS_NAMES[],8,2)</f>
        <v>GEN_OTHER_ALM</v>
      </c>
      <c r="B257">
        <v>251</v>
      </c>
      <c r="C257" t="s">
        <v>249</v>
      </c>
      <c r="D257" s="10" t="s">
        <v>1403</v>
      </c>
      <c r="E257" t="s">
        <v>249</v>
      </c>
      <c r="F257" t="s">
        <v>95</v>
      </c>
      <c r="G257" t="s">
        <v>95</v>
      </c>
      <c r="H257" t="s">
        <v>1088</v>
      </c>
      <c r="I257" t="s">
        <v>1089</v>
      </c>
      <c r="J257" t="s">
        <v>1090</v>
      </c>
      <c r="K257">
        <v>1</v>
      </c>
      <c r="L257">
        <v>1</v>
      </c>
      <c r="M257" t="s">
        <v>1047</v>
      </c>
      <c r="N257" t="s">
        <v>1047</v>
      </c>
      <c r="O257" s="1">
        <v>500</v>
      </c>
      <c r="P257" s="1" t="s">
        <v>1091</v>
      </c>
      <c r="Q257" s="1" t="s">
        <v>1098</v>
      </c>
      <c r="R257" s="1">
        <v>0</v>
      </c>
      <c r="S257" s="1">
        <v>0</v>
      </c>
      <c r="T257" t="b">
        <v>0</v>
      </c>
      <c r="Y257" t="s">
        <v>1790</v>
      </c>
      <c r="Z257" t="s">
        <v>1791</v>
      </c>
      <c r="AA257" t="s">
        <v>1789</v>
      </c>
      <c r="AB257" t="s">
        <v>1574</v>
      </c>
      <c r="DO257" t="b">
        <v>0</v>
      </c>
    </row>
    <row r="258" spans="1:119" x14ac:dyDescent="0.25">
      <c r="A258" t="str">
        <f>INDEX(DB_ALM_SYS_NAMES[],8,2)</f>
        <v>GEN_OTHER_ALM</v>
      </c>
      <c r="B258">
        <v>252</v>
      </c>
      <c r="C258" t="s">
        <v>250</v>
      </c>
      <c r="D258" s="10" t="s">
        <v>1403</v>
      </c>
      <c r="E258" t="s">
        <v>250</v>
      </c>
      <c r="F258" t="s">
        <v>95</v>
      </c>
      <c r="G258" t="s">
        <v>95</v>
      </c>
      <c r="H258" t="s">
        <v>1088</v>
      </c>
      <c r="I258" t="s">
        <v>1089</v>
      </c>
      <c r="J258" t="s">
        <v>1090</v>
      </c>
      <c r="K258">
        <v>1</v>
      </c>
      <c r="L258">
        <v>1</v>
      </c>
      <c r="M258" t="s">
        <v>1047</v>
      </c>
      <c r="N258" t="s">
        <v>1047</v>
      </c>
      <c r="O258" s="1">
        <v>500</v>
      </c>
      <c r="P258" s="1" t="s">
        <v>1091</v>
      </c>
      <c r="Q258" s="1" t="s">
        <v>1098</v>
      </c>
      <c r="R258" s="1">
        <v>0</v>
      </c>
      <c r="S258" s="1">
        <v>0</v>
      </c>
      <c r="T258" t="b">
        <v>0</v>
      </c>
      <c r="Y258" s="43" t="s">
        <v>1792</v>
      </c>
      <c r="Z258" t="s">
        <v>1793</v>
      </c>
      <c r="AA258" t="s">
        <v>1789</v>
      </c>
      <c r="AB258" t="s">
        <v>1574</v>
      </c>
      <c r="DO258" t="b">
        <v>0</v>
      </c>
    </row>
    <row r="259" spans="1:119" x14ac:dyDescent="0.25">
      <c r="A259" t="str">
        <f>INDEX(DB_ALM_SYS_NAMES[],8,2)</f>
        <v>GEN_OTHER_ALM</v>
      </c>
      <c r="B259">
        <v>253</v>
      </c>
      <c r="C259" t="s">
        <v>251</v>
      </c>
      <c r="D259" s="10" t="s">
        <v>1403</v>
      </c>
      <c r="E259" t="s">
        <v>251</v>
      </c>
      <c r="F259" t="s">
        <v>95</v>
      </c>
      <c r="G259" t="s">
        <v>95</v>
      </c>
      <c r="H259" t="s">
        <v>1088</v>
      </c>
      <c r="I259" t="s">
        <v>1089</v>
      </c>
      <c r="J259" t="s">
        <v>1090</v>
      </c>
      <c r="K259">
        <v>1</v>
      </c>
      <c r="L259">
        <v>1</v>
      </c>
      <c r="M259" t="s">
        <v>1047</v>
      </c>
      <c r="N259" t="s">
        <v>1047</v>
      </c>
      <c r="O259" s="1">
        <v>500</v>
      </c>
      <c r="P259" s="1" t="s">
        <v>1091</v>
      </c>
      <c r="Q259" s="1" t="s">
        <v>1098</v>
      </c>
      <c r="R259" s="1">
        <v>0</v>
      </c>
      <c r="S259" s="1">
        <v>0</v>
      </c>
      <c r="T259" t="b">
        <v>0</v>
      </c>
      <c r="Y259" t="s">
        <v>1794</v>
      </c>
      <c r="Z259" t="s">
        <v>1795</v>
      </c>
      <c r="AA259" t="s">
        <v>1789</v>
      </c>
      <c r="AB259" t="s">
        <v>1574</v>
      </c>
      <c r="DO259" t="b">
        <v>0</v>
      </c>
    </row>
    <row r="260" spans="1:119" x14ac:dyDescent="0.25">
      <c r="A260" t="str">
        <f>INDEX(DB_ALM_SYS_NAMES[],8,2)</f>
        <v>GEN_OTHER_ALM</v>
      </c>
      <c r="B260">
        <v>254</v>
      </c>
      <c r="C260" t="s">
        <v>252</v>
      </c>
      <c r="D260" s="10" t="s">
        <v>1403</v>
      </c>
      <c r="E260" t="s">
        <v>252</v>
      </c>
      <c r="F260" t="s">
        <v>95</v>
      </c>
      <c r="G260" t="s">
        <v>95</v>
      </c>
      <c r="H260" t="s">
        <v>1088</v>
      </c>
      <c r="I260" t="s">
        <v>1089</v>
      </c>
      <c r="J260" t="s">
        <v>1090</v>
      </c>
      <c r="K260">
        <v>1</v>
      </c>
      <c r="L260">
        <v>1</v>
      </c>
      <c r="M260" t="s">
        <v>1047</v>
      </c>
      <c r="N260" t="s">
        <v>1047</v>
      </c>
      <c r="O260" s="1">
        <v>500</v>
      </c>
      <c r="P260" s="1" t="s">
        <v>1091</v>
      </c>
      <c r="Q260" s="1" t="s">
        <v>1098</v>
      </c>
      <c r="R260" s="1">
        <v>0</v>
      </c>
      <c r="S260" s="1">
        <v>0</v>
      </c>
      <c r="T260" t="b">
        <v>0</v>
      </c>
      <c r="Y260" s="45" t="s">
        <v>1796</v>
      </c>
      <c r="Z260" t="s">
        <v>1797</v>
      </c>
      <c r="AA260" t="s">
        <v>1789</v>
      </c>
      <c r="AB260" t="s">
        <v>1574</v>
      </c>
      <c r="DO260" t="b">
        <v>0</v>
      </c>
    </row>
    <row r="261" spans="1:119" x14ac:dyDescent="0.25">
      <c r="A261" t="str">
        <f>INDEX(DB_ALM_SYS_NAMES[],8,2)</f>
        <v>GEN_OTHER_ALM</v>
      </c>
      <c r="B261">
        <v>255</v>
      </c>
      <c r="C261" t="s">
        <v>253</v>
      </c>
      <c r="D261" s="10" t="s">
        <v>1403</v>
      </c>
      <c r="E261" t="s">
        <v>253</v>
      </c>
      <c r="F261" t="s">
        <v>95</v>
      </c>
      <c r="G261" t="s">
        <v>95</v>
      </c>
      <c r="H261" t="s">
        <v>1088</v>
      </c>
      <c r="I261" t="s">
        <v>1089</v>
      </c>
      <c r="J261" t="s">
        <v>1090</v>
      </c>
      <c r="K261">
        <v>1</v>
      </c>
      <c r="L261">
        <v>1</v>
      </c>
      <c r="M261" t="s">
        <v>1047</v>
      </c>
      <c r="N261" t="s">
        <v>1047</v>
      </c>
      <c r="O261" s="1">
        <v>500</v>
      </c>
      <c r="P261" s="1" t="s">
        <v>1091</v>
      </c>
      <c r="Q261" s="1" t="s">
        <v>1098</v>
      </c>
      <c r="R261" s="1">
        <v>0</v>
      </c>
      <c r="S261" s="1">
        <v>0</v>
      </c>
      <c r="T261" t="b">
        <v>0</v>
      </c>
      <c r="Y261" t="s">
        <v>1798</v>
      </c>
      <c r="Z261" t="s">
        <v>1799</v>
      </c>
      <c r="AA261" t="s">
        <v>1789</v>
      </c>
      <c r="AB261" t="s">
        <v>1574</v>
      </c>
      <c r="DO261" t="b">
        <v>0</v>
      </c>
    </row>
    <row r="262" spans="1:119" x14ac:dyDescent="0.25">
      <c r="A262" t="str">
        <f>INDEX(DB_ALM_SYS_NAMES[],9,2)</f>
        <v>UNIT_TRAFO</v>
      </c>
      <c r="B262">
        <v>256</v>
      </c>
      <c r="C262" t="s">
        <v>1800</v>
      </c>
      <c r="D262" t="s">
        <v>1801</v>
      </c>
      <c r="E262" t="s">
        <v>1802</v>
      </c>
      <c r="F262" t="s">
        <v>95</v>
      </c>
      <c r="G262" t="s">
        <v>95</v>
      </c>
      <c r="H262" t="s">
        <v>1088</v>
      </c>
      <c r="I262" t="s">
        <v>1089</v>
      </c>
      <c r="J262" t="s">
        <v>1090</v>
      </c>
      <c r="K262">
        <v>1</v>
      </c>
      <c r="L262">
        <v>1</v>
      </c>
      <c r="M262" t="s">
        <v>1047</v>
      </c>
      <c r="N262" t="s">
        <v>1047</v>
      </c>
      <c r="O262" s="1">
        <v>500</v>
      </c>
      <c r="P262" s="1" t="s">
        <v>1091</v>
      </c>
      <c r="Q262" s="1" t="s">
        <v>1098</v>
      </c>
      <c r="R262" s="1">
        <v>0</v>
      </c>
      <c r="S262" s="1">
        <v>0</v>
      </c>
      <c r="T262" t="b">
        <v>0</v>
      </c>
      <c r="Y262" s="45" t="s">
        <v>1803</v>
      </c>
      <c r="Z262" t="s">
        <v>1804</v>
      </c>
      <c r="AA262" t="s">
        <v>1789</v>
      </c>
      <c r="AB262" t="s">
        <v>1574</v>
      </c>
      <c r="DO262" t="b">
        <v>0</v>
      </c>
    </row>
    <row r="263" spans="1:119" x14ac:dyDescent="0.25">
      <c r="A263" t="str">
        <f>INDEX(DB_ALM_SYS_NAMES[],9,2)</f>
        <v>UNIT_TRAFO</v>
      </c>
      <c r="B263">
        <v>257</v>
      </c>
      <c r="C263" t="s">
        <v>1805</v>
      </c>
      <c r="D263" t="s">
        <v>1801</v>
      </c>
      <c r="E263" t="s">
        <v>1806</v>
      </c>
      <c r="F263" t="s">
        <v>95</v>
      </c>
      <c r="G263" t="s">
        <v>95</v>
      </c>
      <c r="H263" t="s">
        <v>1088</v>
      </c>
      <c r="I263" t="s">
        <v>1089</v>
      </c>
      <c r="J263" t="s">
        <v>1090</v>
      </c>
      <c r="K263">
        <v>1</v>
      </c>
      <c r="L263">
        <v>1</v>
      </c>
      <c r="M263" t="s">
        <v>1047</v>
      </c>
      <c r="N263" t="s">
        <v>1047</v>
      </c>
      <c r="O263" s="1">
        <v>500</v>
      </c>
      <c r="P263" s="1" t="s">
        <v>1091</v>
      </c>
      <c r="Q263" s="1" t="s">
        <v>1098</v>
      </c>
      <c r="R263" s="1">
        <v>0</v>
      </c>
      <c r="S263" s="1">
        <v>0</v>
      </c>
      <c r="T263" t="b">
        <v>0</v>
      </c>
      <c r="Y263" t="s">
        <v>1807</v>
      </c>
      <c r="Z263" t="s">
        <v>1808</v>
      </c>
      <c r="AA263" t="s">
        <v>1789</v>
      </c>
      <c r="AB263" t="s">
        <v>1574</v>
      </c>
      <c r="DO263" t="b">
        <v>0</v>
      </c>
    </row>
    <row r="264" spans="1:119" x14ac:dyDescent="0.25">
      <c r="A264" t="str">
        <f>INDEX(DB_ALM_SYS_NAMES[],9,2)</f>
        <v>UNIT_TRAFO</v>
      </c>
      <c r="B264">
        <v>258</v>
      </c>
      <c r="C264" t="s">
        <v>1809</v>
      </c>
      <c r="D264" s="10" t="s">
        <v>1801</v>
      </c>
      <c r="E264" t="s">
        <v>1810</v>
      </c>
      <c r="F264" t="s">
        <v>95</v>
      </c>
      <c r="G264" t="s">
        <v>95</v>
      </c>
      <c r="H264" t="s">
        <v>1088</v>
      </c>
      <c r="I264" t="s">
        <v>1089</v>
      </c>
      <c r="J264" t="s">
        <v>1090</v>
      </c>
      <c r="K264">
        <v>1</v>
      </c>
      <c r="L264">
        <v>1</v>
      </c>
      <c r="M264" t="s">
        <v>1047</v>
      </c>
      <c r="N264" t="s">
        <v>1047</v>
      </c>
      <c r="O264" s="1">
        <v>500</v>
      </c>
      <c r="P264" s="1" t="s">
        <v>1091</v>
      </c>
      <c r="Q264" s="1" t="s">
        <v>1098</v>
      </c>
      <c r="R264" s="1">
        <v>0</v>
      </c>
      <c r="S264" s="1">
        <v>0</v>
      </c>
      <c r="T264" t="b">
        <v>0</v>
      </c>
      <c r="Y264" s="45" t="s">
        <v>1811</v>
      </c>
      <c r="Z264" t="s">
        <v>1812</v>
      </c>
      <c r="AA264" t="s">
        <v>1789</v>
      </c>
      <c r="AB264" t="s">
        <v>1574</v>
      </c>
      <c r="DO264" t="b">
        <v>0</v>
      </c>
    </row>
    <row r="265" spans="1:119" x14ac:dyDescent="0.25">
      <c r="A265" t="str">
        <f>INDEX(DB_ALM_SYS_NAMES[],9,2)</f>
        <v>UNIT_TRAFO</v>
      </c>
      <c r="B265">
        <v>259</v>
      </c>
      <c r="C265" t="s">
        <v>1813</v>
      </c>
      <c r="D265" t="s">
        <v>1801</v>
      </c>
      <c r="E265" t="s">
        <v>1814</v>
      </c>
      <c r="F265" t="s">
        <v>95</v>
      </c>
      <c r="G265" t="s">
        <v>95</v>
      </c>
      <c r="H265" t="s">
        <v>1088</v>
      </c>
      <c r="I265" t="s">
        <v>1089</v>
      </c>
      <c r="J265" t="s">
        <v>1090</v>
      </c>
      <c r="K265">
        <v>1</v>
      </c>
      <c r="L265">
        <v>1</v>
      </c>
      <c r="M265" t="s">
        <v>1047</v>
      </c>
      <c r="N265" t="s">
        <v>1047</v>
      </c>
      <c r="O265" s="1">
        <v>500</v>
      </c>
      <c r="P265" s="1" t="s">
        <v>1091</v>
      </c>
      <c r="Q265" s="1" t="s">
        <v>1098</v>
      </c>
      <c r="R265" s="1">
        <v>0</v>
      </c>
      <c r="S265" s="1">
        <v>0</v>
      </c>
      <c r="T265" t="b">
        <v>0</v>
      </c>
      <c r="Y265" t="s">
        <v>1815</v>
      </c>
      <c r="Z265" t="s">
        <v>1816</v>
      </c>
      <c r="AA265" t="s">
        <v>1789</v>
      </c>
      <c r="AB265" t="s">
        <v>1574</v>
      </c>
      <c r="DO265" t="b">
        <v>0</v>
      </c>
    </row>
    <row r="266" spans="1:119" x14ac:dyDescent="0.25">
      <c r="A266" t="str">
        <f>INDEX(DB_ALM_SYS_NAMES[],9,2)</f>
        <v>UNIT_TRAFO</v>
      </c>
      <c r="B266">
        <v>260</v>
      </c>
      <c r="C266" t="s">
        <v>1817</v>
      </c>
      <c r="D266" t="s">
        <v>1801</v>
      </c>
      <c r="E266" t="s">
        <v>1818</v>
      </c>
      <c r="F266" t="s">
        <v>95</v>
      </c>
      <c r="G266" t="s">
        <v>95</v>
      </c>
      <c r="H266" t="s">
        <v>1088</v>
      </c>
      <c r="I266" t="s">
        <v>1089</v>
      </c>
      <c r="J266" t="s">
        <v>1090</v>
      </c>
      <c r="K266">
        <v>1</v>
      </c>
      <c r="L266">
        <v>1</v>
      </c>
      <c r="M266" t="s">
        <v>1047</v>
      </c>
      <c r="N266" t="s">
        <v>1047</v>
      </c>
      <c r="O266" s="1">
        <v>500</v>
      </c>
      <c r="P266" s="1" t="s">
        <v>1091</v>
      </c>
      <c r="Q266" s="1" t="s">
        <v>1098</v>
      </c>
      <c r="R266" s="1">
        <v>0</v>
      </c>
      <c r="S266" s="1">
        <v>0</v>
      </c>
      <c r="T266" t="b">
        <v>0</v>
      </c>
      <c r="Y266" s="45" t="s">
        <v>1819</v>
      </c>
      <c r="Z266" t="s">
        <v>1820</v>
      </c>
      <c r="AA266" t="s">
        <v>1789</v>
      </c>
      <c r="AB266" t="s">
        <v>1574</v>
      </c>
      <c r="DO266" t="b">
        <v>0</v>
      </c>
    </row>
    <row r="267" spans="1:119" x14ac:dyDescent="0.25">
      <c r="A267" t="str">
        <f>INDEX(DB_ALM_SYS_NAMES[],9,2)</f>
        <v>UNIT_TRAFO</v>
      </c>
      <c r="B267">
        <v>261</v>
      </c>
      <c r="C267" t="s">
        <v>1821</v>
      </c>
      <c r="D267" t="s">
        <v>1801</v>
      </c>
      <c r="E267" t="s">
        <v>1822</v>
      </c>
      <c r="F267" t="s">
        <v>95</v>
      </c>
      <c r="G267" t="s">
        <v>95</v>
      </c>
      <c r="H267" t="s">
        <v>1088</v>
      </c>
      <c r="I267" t="s">
        <v>1089</v>
      </c>
      <c r="J267" t="s">
        <v>1090</v>
      </c>
      <c r="K267">
        <v>1</v>
      </c>
      <c r="L267">
        <v>1</v>
      </c>
      <c r="M267" t="s">
        <v>1047</v>
      </c>
      <c r="N267" t="s">
        <v>1047</v>
      </c>
      <c r="O267" s="1">
        <v>500</v>
      </c>
      <c r="P267" s="1" t="s">
        <v>1091</v>
      </c>
      <c r="Q267" s="1" t="s">
        <v>1098</v>
      </c>
      <c r="R267" s="1">
        <v>0</v>
      </c>
      <c r="S267" s="1">
        <v>0</v>
      </c>
      <c r="T267" t="b">
        <v>0</v>
      </c>
      <c r="Y267" t="s">
        <v>1823</v>
      </c>
      <c r="Z267" t="s">
        <v>1824</v>
      </c>
      <c r="AA267" t="s">
        <v>1789</v>
      </c>
      <c r="AB267" t="s">
        <v>1574</v>
      </c>
      <c r="DO267" t="b">
        <v>0</v>
      </c>
    </row>
    <row r="268" spans="1:119" x14ac:dyDescent="0.25">
      <c r="A268" t="str">
        <f>INDEX(DB_ALM_SYS_NAMES[],9,2)</f>
        <v>UNIT_TRAFO</v>
      </c>
      <c r="B268">
        <v>262</v>
      </c>
      <c r="C268" t="s">
        <v>1825</v>
      </c>
      <c r="D268" t="s">
        <v>1801</v>
      </c>
      <c r="E268" t="s">
        <v>1826</v>
      </c>
      <c r="F268" t="s">
        <v>95</v>
      </c>
      <c r="G268" t="s">
        <v>95</v>
      </c>
      <c r="H268" t="s">
        <v>1088</v>
      </c>
      <c r="I268" t="s">
        <v>1089</v>
      </c>
      <c r="J268" t="s">
        <v>1090</v>
      </c>
      <c r="K268">
        <v>1</v>
      </c>
      <c r="L268">
        <v>1</v>
      </c>
      <c r="M268" t="s">
        <v>1047</v>
      </c>
      <c r="N268" t="s">
        <v>1047</v>
      </c>
      <c r="O268" s="1">
        <v>500</v>
      </c>
      <c r="P268" s="1" t="s">
        <v>1091</v>
      </c>
      <c r="Q268" s="1" t="s">
        <v>1098</v>
      </c>
      <c r="R268" s="1">
        <v>0</v>
      </c>
      <c r="S268" s="1">
        <v>0</v>
      </c>
      <c r="T268" t="b">
        <v>0</v>
      </c>
      <c r="Y268" s="45" t="s">
        <v>1827</v>
      </c>
      <c r="Z268" t="s">
        <v>1828</v>
      </c>
      <c r="AA268" t="s">
        <v>1789</v>
      </c>
      <c r="AB268" t="s">
        <v>1574</v>
      </c>
      <c r="DO268" t="b">
        <v>0</v>
      </c>
    </row>
    <row r="269" spans="1:119" x14ac:dyDescent="0.25">
      <c r="A269" t="str">
        <f>INDEX(DB_ALM_SYS_NAMES[],9,2)</f>
        <v>UNIT_TRAFO</v>
      </c>
      <c r="B269">
        <v>263</v>
      </c>
      <c r="C269" t="s">
        <v>1829</v>
      </c>
      <c r="D269" t="s">
        <v>1801</v>
      </c>
      <c r="E269" t="s">
        <v>1830</v>
      </c>
      <c r="F269" t="s">
        <v>95</v>
      </c>
      <c r="G269" t="s">
        <v>95</v>
      </c>
      <c r="H269" t="s">
        <v>1088</v>
      </c>
      <c r="I269" t="s">
        <v>1089</v>
      </c>
      <c r="J269" t="s">
        <v>1090</v>
      </c>
      <c r="K269">
        <v>1</v>
      </c>
      <c r="L269">
        <v>1</v>
      </c>
      <c r="M269" t="s">
        <v>1047</v>
      </c>
      <c r="N269" t="s">
        <v>1047</v>
      </c>
      <c r="O269" s="1">
        <v>500</v>
      </c>
      <c r="P269" s="1" t="s">
        <v>1091</v>
      </c>
      <c r="Q269" s="1" t="s">
        <v>1098</v>
      </c>
      <c r="R269" s="1">
        <v>0</v>
      </c>
      <c r="S269" s="1">
        <v>0</v>
      </c>
      <c r="T269" t="b">
        <v>0</v>
      </c>
      <c r="Y269" t="s">
        <v>1831</v>
      </c>
      <c r="Z269" t="s">
        <v>1832</v>
      </c>
      <c r="AA269" t="s">
        <v>1789</v>
      </c>
      <c r="AB269" t="s">
        <v>1574</v>
      </c>
      <c r="DO269" t="b">
        <v>0</v>
      </c>
    </row>
    <row r="270" spans="1:119" x14ac:dyDescent="0.25">
      <c r="A270" t="str">
        <f>INDEX(DB_ALM_SYS_NAMES[],9,2)</f>
        <v>UNIT_TRAFO</v>
      </c>
      <c r="B270">
        <v>264</v>
      </c>
      <c r="C270" t="s">
        <v>1833</v>
      </c>
      <c r="D270" t="s">
        <v>1801</v>
      </c>
      <c r="E270" t="s">
        <v>1834</v>
      </c>
      <c r="F270" t="s">
        <v>95</v>
      </c>
      <c r="G270" t="s">
        <v>95</v>
      </c>
      <c r="H270" t="s">
        <v>1088</v>
      </c>
      <c r="I270" t="s">
        <v>1089</v>
      </c>
      <c r="J270" t="s">
        <v>1090</v>
      </c>
      <c r="K270">
        <v>1</v>
      </c>
      <c r="L270">
        <v>1</v>
      </c>
      <c r="M270" t="s">
        <v>1047</v>
      </c>
      <c r="N270" t="s">
        <v>1047</v>
      </c>
      <c r="O270" s="1">
        <v>500</v>
      </c>
      <c r="P270" s="1" t="s">
        <v>1091</v>
      </c>
      <c r="Q270" s="1" t="s">
        <v>1098</v>
      </c>
      <c r="R270" s="1">
        <v>0</v>
      </c>
      <c r="S270" s="1">
        <v>0</v>
      </c>
      <c r="T270" t="b">
        <v>0</v>
      </c>
      <c r="Y270" s="45" t="s">
        <v>1835</v>
      </c>
      <c r="Z270" t="s">
        <v>1836</v>
      </c>
      <c r="AA270" t="s">
        <v>1789</v>
      </c>
      <c r="AB270" t="s">
        <v>1574</v>
      </c>
      <c r="DO270" t="b">
        <v>0</v>
      </c>
    </row>
    <row r="271" spans="1:119" x14ac:dyDescent="0.25">
      <c r="A271" t="str">
        <f>INDEX(DB_ALM_SYS_NAMES[],9,2)</f>
        <v>UNIT_TRAFO</v>
      </c>
      <c r="B271">
        <v>265</v>
      </c>
      <c r="C271" t="s">
        <v>1837</v>
      </c>
      <c r="D271" t="s">
        <v>1801</v>
      </c>
      <c r="E271" t="s">
        <v>1837</v>
      </c>
      <c r="F271" t="s">
        <v>95</v>
      </c>
      <c r="G271" t="s">
        <v>95</v>
      </c>
      <c r="H271" t="s">
        <v>1088</v>
      </c>
      <c r="I271" t="s">
        <v>1089</v>
      </c>
      <c r="J271" t="s">
        <v>1090</v>
      </c>
      <c r="K271">
        <v>1</v>
      </c>
      <c r="L271">
        <v>1</v>
      </c>
      <c r="M271" t="s">
        <v>1047</v>
      </c>
      <c r="N271" t="s">
        <v>1047</v>
      </c>
      <c r="O271" s="1">
        <v>500</v>
      </c>
      <c r="P271" s="1" t="s">
        <v>1091</v>
      </c>
      <c r="Q271" s="1" t="s">
        <v>1098</v>
      </c>
      <c r="R271" s="1">
        <v>0</v>
      </c>
      <c r="S271" s="1">
        <v>0</v>
      </c>
      <c r="T271" t="b">
        <v>0</v>
      </c>
      <c r="Y271" t="s">
        <v>1838</v>
      </c>
      <c r="Z271" t="s">
        <v>1839</v>
      </c>
      <c r="AA271" t="s">
        <v>1789</v>
      </c>
      <c r="AB271" t="s">
        <v>1574</v>
      </c>
      <c r="DO271" t="b">
        <v>0</v>
      </c>
    </row>
    <row r="272" spans="1:119" x14ac:dyDescent="0.25">
      <c r="A272" t="str">
        <f>INDEX(DB_ALM_SYS_NAMES[],9,2)</f>
        <v>UNIT_TRAFO</v>
      </c>
      <c r="B272">
        <v>266</v>
      </c>
      <c r="C272" t="s">
        <v>1840</v>
      </c>
      <c r="D272" t="s">
        <v>1801</v>
      </c>
      <c r="E272" t="s">
        <v>1840</v>
      </c>
      <c r="F272" t="s">
        <v>95</v>
      </c>
      <c r="G272" t="s">
        <v>95</v>
      </c>
      <c r="H272" t="s">
        <v>1088</v>
      </c>
      <c r="I272" t="s">
        <v>1089</v>
      </c>
      <c r="J272" t="s">
        <v>1090</v>
      </c>
      <c r="K272">
        <v>1</v>
      </c>
      <c r="L272">
        <v>1</v>
      </c>
      <c r="M272" t="s">
        <v>1047</v>
      </c>
      <c r="N272" t="s">
        <v>1047</v>
      </c>
      <c r="O272" s="1">
        <v>500</v>
      </c>
      <c r="P272" s="1" t="s">
        <v>1091</v>
      </c>
      <c r="Q272" s="1" t="s">
        <v>1098</v>
      </c>
      <c r="R272" s="1">
        <v>0</v>
      </c>
      <c r="S272" s="1">
        <v>0</v>
      </c>
      <c r="T272" t="b">
        <v>0</v>
      </c>
      <c r="Y272" s="45" t="s">
        <v>1841</v>
      </c>
      <c r="Z272" t="s">
        <v>1842</v>
      </c>
      <c r="AA272" t="s">
        <v>1789</v>
      </c>
      <c r="AB272" t="s">
        <v>1574</v>
      </c>
      <c r="DO272" t="b">
        <v>0</v>
      </c>
    </row>
    <row r="273" spans="1:119" x14ac:dyDescent="0.25">
      <c r="A273" t="str">
        <f>INDEX(DB_ALM_SYS_NAMES[],9,2)</f>
        <v>UNIT_TRAFO</v>
      </c>
      <c r="B273">
        <v>267</v>
      </c>
      <c r="C273" t="s">
        <v>1843</v>
      </c>
      <c r="D273" t="s">
        <v>1801</v>
      </c>
      <c r="E273" t="s">
        <v>1843</v>
      </c>
      <c r="F273" t="s">
        <v>95</v>
      </c>
      <c r="G273" t="s">
        <v>95</v>
      </c>
      <c r="H273" t="s">
        <v>1088</v>
      </c>
      <c r="I273" t="s">
        <v>1089</v>
      </c>
      <c r="J273" t="s">
        <v>1090</v>
      </c>
      <c r="K273">
        <v>1</v>
      </c>
      <c r="L273">
        <v>1</v>
      </c>
      <c r="M273" t="s">
        <v>1047</v>
      </c>
      <c r="N273" t="s">
        <v>1047</v>
      </c>
      <c r="O273" s="1">
        <v>500</v>
      </c>
      <c r="P273" s="1" t="s">
        <v>1091</v>
      </c>
      <c r="Q273" s="1" t="s">
        <v>1098</v>
      </c>
      <c r="R273" s="1">
        <v>0</v>
      </c>
      <c r="S273" s="1">
        <v>0</v>
      </c>
      <c r="T273" t="b">
        <v>0</v>
      </c>
      <c r="Y273" t="s">
        <v>1844</v>
      </c>
      <c r="Z273" t="s">
        <v>1845</v>
      </c>
      <c r="AA273" t="s">
        <v>1789</v>
      </c>
      <c r="AB273" t="s">
        <v>1574</v>
      </c>
      <c r="DO273" t="b">
        <v>0</v>
      </c>
    </row>
    <row r="274" spans="1:119" x14ac:dyDescent="0.25">
      <c r="A274" t="str">
        <f>INDEX(DB_ALM_SYS_NAMES[],9,2)</f>
        <v>UNIT_TRAFO</v>
      </c>
      <c r="B274">
        <v>268</v>
      </c>
      <c r="C274" t="s">
        <v>1846</v>
      </c>
      <c r="D274" s="10" t="s">
        <v>1801</v>
      </c>
      <c r="E274" t="s">
        <v>1847</v>
      </c>
      <c r="F274" t="s">
        <v>95</v>
      </c>
      <c r="G274" t="s">
        <v>95</v>
      </c>
      <c r="H274" t="s">
        <v>1088</v>
      </c>
      <c r="I274" t="s">
        <v>1089</v>
      </c>
      <c r="J274" t="s">
        <v>1090</v>
      </c>
      <c r="K274">
        <v>1</v>
      </c>
      <c r="L274">
        <v>1</v>
      </c>
      <c r="M274" t="s">
        <v>1047</v>
      </c>
      <c r="N274" t="s">
        <v>1047</v>
      </c>
      <c r="O274" s="1">
        <v>500</v>
      </c>
      <c r="P274" s="1" t="s">
        <v>1091</v>
      </c>
      <c r="Q274" s="1" t="s">
        <v>1098</v>
      </c>
      <c r="R274" s="1">
        <v>0</v>
      </c>
      <c r="S274" s="1">
        <v>0</v>
      </c>
      <c r="T274" t="b">
        <v>0</v>
      </c>
      <c r="Y274" s="45" t="s">
        <v>1848</v>
      </c>
      <c r="Z274" t="s">
        <v>1849</v>
      </c>
      <c r="AA274" t="s">
        <v>1789</v>
      </c>
      <c r="AB274" t="s">
        <v>1574</v>
      </c>
      <c r="DO274" t="b">
        <v>0</v>
      </c>
    </row>
    <row r="275" spans="1:119" x14ac:dyDescent="0.25">
      <c r="A275" t="str">
        <f>INDEX(DB_ALM_SYS_NAMES[],9,2)</f>
        <v>UNIT_TRAFO</v>
      </c>
      <c r="B275">
        <v>269</v>
      </c>
      <c r="C275" t="s">
        <v>1850</v>
      </c>
      <c r="D275" s="10" t="s">
        <v>1867</v>
      </c>
      <c r="E275" t="s">
        <v>5577</v>
      </c>
      <c r="F275" t="s">
        <v>95</v>
      </c>
      <c r="G275" t="s">
        <v>95</v>
      </c>
      <c r="H275" t="s">
        <v>1143</v>
      </c>
      <c r="I275" t="s">
        <v>1096</v>
      </c>
      <c r="J275" t="s">
        <v>1090</v>
      </c>
      <c r="K275" t="s">
        <v>1051</v>
      </c>
      <c r="L275">
        <v>1</v>
      </c>
      <c r="M275" t="s">
        <v>1050</v>
      </c>
      <c r="N275" t="s">
        <v>1047</v>
      </c>
      <c r="O275" s="1">
        <v>500</v>
      </c>
      <c r="P275" s="1" t="s">
        <v>1091</v>
      </c>
      <c r="Q275" s="1" t="s">
        <v>1098</v>
      </c>
      <c r="R275" s="1">
        <v>0</v>
      </c>
      <c r="S275" s="1">
        <v>0</v>
      </c>
      <c r="T275" t="b">
        <v>0</v>
      </c>
      <c r="Y275" t="s">
        <v>1851</v>
      </c>
      <c r="Z275" t="s">
        <v>1852</v>
      </c>
      <c r="AA275" t="s">
        <v>1789</v>
      </c>
      <c r="AB275" t="s">
        <v>1574</v>
      </c>
      <c r="DO275" t="b">
        <v>1</v>
      </c>
    </row>
    <row r="276" spans="1:119" x14ac:dyDescent="0.25">
      <c r="A276" t="str">
        <f>INDEX(DB_ALM_SYS_NAMES[],9,2)</f>
        <v>UNIT_TRAFO</v>
      </c>
      <c r="B276">
        <v>270</v>
      </c>
      <c r="C276" t="s">
        <v>1853</v>
      </c>
      <c r="D276" s="10" t="s">
        <v>1867</v>
      </c>
      <c r="E276" t="s">
        <v>5578</v>
      </c>
      <c r="F276" t="s">
        <v>95</v>
      </c>
      <c r="G276" t="s">
        <v>95</v>
      </c>
      <c r="H276" t="s">
        <v>1143</v>
      </c>
      <c r="I276" t="s">
        <v>1096</v>
      </c>
      <c r="J276" t="s">
        <v>1244</v>
      </c>
      <c r="K276" t="s">
        <v>1051</v>
      </c>
      <c r="L276">
        <v>1</v>
      </c>
      <c r="M276" t="s">
        <v>1050</v>
      </c>
      <c r="N276" t="s">
        <v>1047</v>
      </c>
      <c r="O276" s="1">
        <v>500</v>
      </c>
      <c r="P276" s="1" t="s">
        <v>1091</v>
      </c>
      <c r="Q276" s="1" t="s">
        <v>1098</v>
      </c>
      <c r="R276" s="1">
        <v>0</v>
      </c>
      <c r="S276" s="1">
        <v>0</v>
      </c>
      <c r="T276" t="b">
        <v>0</v>
      </c>
      <c r="Y276" s="45" t="s">
        <v>1854</v>
      </c>
      <c r="Z276" t="s">
        <v>1855</v>
      </c>
      <c r="AA276" t="s">
        <v>1789</v>
      </c>
      <c r="AB276" t="s">
        <v>1574</v>
      </c>
      <c r="DO276" t="b">
        <v>1</v>
      </c>
    </row>
    <row r="277" spans="1:119" x14ac:dyDescent="0.25">
      <c r="A277" t="str">
        <f>INDEX(DB_ALM_SYS_NAMES[],9,2)</f>
        <v>UNIT_TRAFO</v>
      </c>
      <c r="B277">
        <v>271</v>
      </c>
      <c r="C277" t="s">
        <v>1856</v>
      </c>
      <c r="D277" t="s">
        <v>1801</v>
      </c>
      <c r="E277" t="s">
        <v>1856</v>
      </c>
      <c r="F277" t="s">
        <v>95</v>
      </c>
      <c r="G277" t="s">
        <v>95</v>
      </c>
      <c r="H277" t="s">
        <v>1088</v>
      </c>
      <c r="I277" t="s">
        <v>1089</v>
      </c>
      <c r="J277" t="s">
        <v>1090</v>
      </c>
      <c r="K277">
        <v>1</v>
      </c>
      <c r="L277">
        <v>1</v>
      </c>
      <c r="M277" t="s">
        <v>1047</v>
      </c>
      <c r="N277" t="s">
        <v>1047</v>
      </c>
      <c r="O277" s="1">
        <v>500</v>
      </c>
      <c r="P277" s="1" t="s">
        <v>1091</v>
      </c>
      <c r="Q277" s="1" t="s">
        <v>1098</v>
      </c>
      <c r="R277" s="1">
        <v>0</v>
      </c>
      <c r="S277" s="1">
        <v>0</v>
      </c>
      <c r="T277" t="b">
        <v>0</v>
      </c>
      <c r="Y277" t="s">
        <v>1857</v>
      </c>
      <c r="Z277" t="s">
        <v>1858</v>
      </c>
      <c r="AA277" t="s">
        <v>1789</v>
      </c>
      <c r="AB277" t="s">
        <v>1574</v>
      </c>
      <c r="DO277" t="b">
        <v>0</v>
      </c>
    </row>
    <row r="278" spans="1:119" x14ac:dyDescent="0.25">
      <c r="A278" t="str">
        <f>INDEX(DB_ALM_SYS_NAMES[],9,2)</f>
        <v>UNIT_TRAFO</v>
      </c>
      <c r="B278">
        <v>272</v>
      </c>
      <c r="C278" t="s">
        <v>1859</v>
      </c>
      <c r="D278" t="s">
        <v>1801</v>
      </c>
      <c r="E278" t="s">
        <v>1859</v>
      </c>
      <c r="F278" t="s">
        <v>95</v>
      </c>
      <c r="G278" t="s">
        <v>95</v>
      </c>
      <c r="H278" t="s">
        <v>1088</v>
      </c>
      <c r="I278" t="s">
        <v>1089</v>
      </c>
      <c r="J278" t="s">
        <v>1090</v>
      </c>
      <c r="K278">
        <v>1</v>
      </c>
      <c r="L278">
        <v>1</v>
      </c>
      <c r="M278" t="s">
        <v>1047</v>
      </c>
      <c r="N278" t="s">
        <v>1047</v>
      </c>
      <c r="O278" s="1">
        <v>500</v>
      </c>
      <c r="P278" s="1" t="s">
        <v>1091</v>
      </c>
      <c r="Q278" s="1" t="s">
        <v>1098</v>
      </c>
      <c r="R278" s="1">
        <v>0</v>
      </c>
      <c r="S278" s="1">
        <v>0</v>
      </c>
      <c r="T278" t="b">
        <v>0</v>
      </c>
      <c r="Y278" s="45" t="s">
        <v>1860</v>
      </c>
      <c r="Z278" t="s">
        <v>1861</v>
      </c>
      <c r="AA278" t="s">
        <v>1789</v>
      </c>
      <c r="AB278" t="s">
        <v>1574</v>
      </c>
      <c r="DO278" t="b">
        <v>0</v>
      </c>
    </row>
    <row r="279" spans="1:119" x14ac:dyDescent="0.25">
      <c r="A279" t="str">
        <f>INDEX(DB_ALM_SYS_NAMES[],9,2)</f>
        <v>UNIT_TRAFO</v>
      </c>
      <c r="B279">
        <v>273</v>
      </c>
      <c r="C279" t="s">
        <v>1862</v>
      </c>
      <c r="D279" t="s">
        <v>1801</v>
      </c>
      <c r="E279" t="s">
        <v>1862</v>
      </c>
      <c r="F279" t="s">
        <v>95</v>
      </c>
      <c r="G279" t="s">
        <v>95</v>
      </c>
      <c r="H279" t="s">
        <v>1088</v>
      </c>
      <c r="I279" t="s">
        <v>1089</v>
      </c>
      <c r="J279" t="s">
        <v>1090</v>
      </c>
      <c r="K279">
        <v>1</v>
      </c>
      <c r="L279">
        <v>1</v>
      </c>
      <c r="M279" t="s">
        <v>1047</v>
      </c>
      <c r="N279" t="s">
        <v>1047</v>
      </c>
      <c r="O279" s="1">
        <v>500</v>
      </c>
      <c r="P279" s="1" t="s">
        <v>1091</v>
      </c>
      <c r="Q279" s="1" t="s">
        <v>1098</v>
      </c>
      <c r="R279" s="1">
        <v>0</v>
      </c>
      <c r="S279" s="1">
        <v>0</v>
      </c>
      <c r="T279" t="b">
        <v>0</v>
      </c>
      <c r="Y279" t="s">
        <v>1863</v>
      </c>
      <c r="Z279" t="s">
        <v>1864</v>
      </c>
      <c r="AA279" t="s">
        <v>1789</v>
      </c>
      <c r="AB279" t="s">
        <v>1574</v>
      </c>
      <c r="DO279" t="b">
        <v>0</v>
      </c>
    </row>
    <row r="280" spans="1:119" x14ac:dyDescent="0.25">
      <c r="A280" t="str">
        <f>INDEX(DB_ALM_SYS_NAMES[],9,2)</f>
        <v>UNIT_TRAFO</v>
      </c>
      <c r="B280">
        <v>274</v>
      </c>
      <c r="C280" t="s">
        <v>5579</v>
      </c>
      <c r="D280" s="10" t="s">
        <v>1801</v>
      </c>
      <c r="E280" t="s">
        <v>5579</v>
      </c>
      <c r="F280" t="s">
        <v>95</v>
      </c>
      <c r="G280" t="s">
        <v>95</v>
      </c>
      <c r="H280" t="s">
        <v>1088</v>
      </c>
      <c r="I280" t="s">
        <v>1089</v>
      </c>
      <c r="J280" t="s">
        <v>1090</v>
      </c>
      <c r="K280">
        <v>1</v>
      </c>
      <c r="L280">
        <v>1</v>
      </c>
      <c r="M280" t="s">
        <v>1047</v>
      </c>
      <c r="N280" t="s">
        <v>1047</v>
      </c>
      <c r="O280" s="1">
        <v>500</v>
      </c>
      <c r="P280" s="1" t="s">
        <v>1091</v>
      </c>
      <c r="Q280" s="1" t="s">
        <v>1098</v>
      </c>
      <c r="R280" s="1">
        <v>0</v>
      </c>
      <c r="S280" s="1">
        <v>0</v>
      </c>
      <c r="T280" t="b">
        <v>0</v>
      </c>
      <c r="Y280" s="45" t="s">
        <v>1865</v>
      </c>
      <c r="Z280" t="s">
        <v>1866</v>
      </c>
      <c r="AA280" t="s">
        <v>1789</v>
      </c>
      <c r="AB280" t="s">
        <v>1574</v>
      </c>
      <c r="DO280" t="b">
        <v>0</v>
      </c>
    </row>
    <row r="281" spans="1:119" x14ac:dyDescent="0.25">
      <c r="A281" t="str">
        <f>INDEX(DB_ALM_SYS_NAMES[],9,2)</f>
        <v>UNIT_TRAFO</v>
      </c>
      <c r="B281">
        <v>275</v>
      </c>
      <c r="C281" t="s">
        <v>5993</v>
      </c>
      <c r="D281" t="s">
        <v>1867</v>
      </c>
      <c r="E281" t="s">
        <v>1868</v>
      </c>
      <c r="F281" t="s">
        <v>95</v>
      </c>
      <c r="G281" t="s">
        <v>95</v>
      </c>
      <c r="H281" t="s">
        <v>1088</v>
      </c>
      <c r="I281" t="s">
        <v>1096</v>
      </c>
      <c r="J281" t="s">
        <v>1244</v>
      </c>
      <c r="K281">
        <v>1</v>
      </c>
      <c r="L281">
        <v>1</v>
      </c>
      <c r="M281" t="s">
        <v>1050</v>
      </c>
      <c r="N281" t="s">
        <v>1047</v>
      </c>
      <c r="O281" s="1">
        <v>500</v>
      </c>
      <c r="P281" s="1" t="s">
        <v>1091</v>
      </c>
      <c r="Q281" s="1" t="s">
        <v>1098</v>
      </c>
      <c r="R281" s="1">
        <v>0</v>
      </c>
      <c r="S281" s="1">
        <v>0</v>
      </c>
      <c r="T281" t="b">
        <v>0</v>
      </c>
      <c r="Y281" t="s">
        <v>1869</v>
      </c>
      <c r="Z281" t="s">
        <v>1870</v>
      </c>
      <c r="AA281" t="s">
        <v>1789</v>
      </c>
      <c r="AB281" t="s">
        <v>1574</v>
      </c>
      <c r="DO281" t="b">
        <v>0</v>
      </c>
    </row>
    <row r="282" spans="1:119" x14ac:dyDescent="0.25">
      <c r="A282" t="str">
        <f>INDEX(DB_ALM_SYS_NAMES[],9,2)</f>
        <v>UNIT_TRAFO</v>
      </c>
      <c r="B282">
        <v>276</v>
      </c>
      <c r="C282" t="s">
        <v>1871</v>
      </c>
      <c r="D282" t="s">
        <v>1801</v>
      </c>
      <c r="E282" t="s">
        <v>1872</v>
      </c>
      <c r="F282" t="s">
        <v>95</v>
      </c>
      <c r="G282" t="s">
        <v>95</v>
      </c>
      <c r="H282" t="s">
        <v>1088</v>
      </c>
      <c r="I282" t="s">
        <v>1089</v>
      </c>
      <c r="J282" t="s">
        <v>1090</v>
      </c>
      <c r="K282">
        <v>1</v>
      </c>
      <c r="L282">
        <v>1</v>
      </c>
      <c r="M282" t="s">
        <v>1047</v>
      </c>
      <c r="N282" t="s">
        <v>1047</v>
      </c>
      <c r="O282" s="1">
        <v>500</v>
      </c>
      <c r="P282" s="1" t="s">
        <v>1091</v>
      </c>
      <c r="Q282" s="1" t="s">
        <v>1098</v>
      </c>
      <c r="R282" s="1">
        <v>0</v>
      </c>
      <c r="S282" s="1">
        <v>0</v>
      </c>
      <c r="T282" t="b">
        <v>0</v>
      </c>
      <c r="Y282" s="45" t="s">
        <v>1873</v>
      </c>
      <c r="Z282" t="s">
        <v>1873</v>
      </c>
      <c r="AA282" t="s">
        <v>1789</v>
      </c>
      <c r="AB282" t="s">
        <v>1574</v>
      </c>
      <c r="DO282" t="b">
        <v>0</v>
      </c>
    </row>
    <row r="283" spans="1:119" x14ac:dyDescent="0.25">
      <c r="A283" t="str">
        <f>INDEX(DB_ALM_SYS_NAMES[],9,2)</f>
        <v>UNIT_TRAFO</v>
      </c>
      <c r="B283">
        <v>277</v>
      </c>
      <c r="C283" t="s">
        <v>1874</v>
      </c>
      <c r="D283" t="s">
        <v>1801</v>
      </c>
      <c r="E283" t="s">
        <v>1875</v>
      </c>
      <c r="F283" t="s">
        <v>95</v>
      </c>
      <c r="G283" t="s">
        <v>95</v>
      </c>
      <c r="H283" t="s">
        <v>1088</v>
      </c>
      <c r="I283" t="s">
        <v>1089</v>
      </c>
      <c r="J283" t="s">
        <v>1090</v>
      </c>
      <c r="K283">
        <v>1</v>
      </c>
      <c r="L283">
        <v>1</v>
      </c>
      <c r="M283" t="s">
        <v>1047</v>
      </c>
      <c r="N283" t="s">
        <v>1047</v>
      </c>
      <c r="O283" s="1">
        <v>500</v>
      </c>
      <c r="P283" s="1" t="s">
        <v>1091</v>
      </c>
      <c r="Q283" s="1" t="s">
        <v>1098</v>
      </c>
      <c r="R283" s="1">
        <v>0</v>
      </c>
      <c r="S283" s="1">
        <v>0</v>
      </c>
      <c r="T283" t="b">
        <v>0</v>
      </c>
      <c r="Y283" t="s">
        <v>1876</v>
      </c>
      <c r="Z283" t="s">
        <v>1877</v>
      </c>
      <c r="AA283" t="s">
        <v>1789</v>
      </c>
      <c r="AB283" t="s">
        <v>1574</v>
      </c>
      <c r="DO283" t="b">
        <v>0</v>
      </c>
    </row>
    <row r="284" spans="1:119" x14ac:dyDescent="0.25">
      <c r="A284" t="str">
        <f>INDEX(DB_ALM_SYS_NAMES[],9,2)</f>
        <v>UNIT_TRAFO</v>
      </c>
      <c r="B284">
        <v>278</v>
      </c>
      <c r="C284" t="s">
        <v>1878</v>
      </c>
      <c r="D284" s="10" t="s">
        <v>1879</v>
      </c>
      <c r="E284" t="s">
        <v>4927</v>
      </c>
      <c r="F284" t="s">
        <v>95</v>
      </c>
      <c r="G284" t="s">
        <v>95</v>
      </c>
      <c r="H284" t="s">
        <v>1143</v>
      </c>
      <c r="I284" t="s">
        <v>1096</v>
      </c>
      <c r="J284" t="s">
        <v>1090</v>
      </c>
      <c r="K284" t="s">
        <v>1051</v>
      </c>
      <c r="L284">
        <v>1</v>
      </c>
      <c r="M284" t="s">
        <v>1050</v>
      </c>
      <c r="N284" t="s">
        <v>1047</v>
      </c>
      <c r="O284" s="1">
        <v>500</v>
      </c>
      <c r="P284" s="1" t="s">
        <v>1091</v>
      </c>
      <c r="Q284" s="1" t="s">
        <v>1098</v>
      </c>
      <c r="R284" s="1">
        <v>0</v>
      </c>
      <c r="S284" s="1">
        <v>0</v>
      </c>
      <c r="T284" t="b">
        <v>0</v>
      </c>
      <c r="Y284" s="40" t="s">
        <v>1880</v>
      </c>
      <c r="Z284" t="s">
        <v>1881</v>
      </c>
      <c r="AA284" t="s">
        <v>1789</v>
      </c>
      <c r="AB284" t="s">
        <v>1574</v>
      </c>
      <c r="DO284" t="b">
        <v>1</v>
      </c>
    </row>
    <row r="285" spans="1:119" x14ac:dyDescent="0.25">
      <c r="A285" t="str">
        <f>INDEX(DB_ALM_SYS_NAMES[],9,2)</f>
        <v>UNIT_TRAFO</v>
      </c>
      <c r="B285">
        <v>279</v>
      </c>
      <c r="C285" t="s">
        <v>1882</v>
      </c>
      <c r="D285" s="10" t="s">
        <v>1867</v>
      </c>
      <c r="E285" t="s">
        <v>1868</v>
      </c>
      <c r="F285" t="s">
        <v>95</v>
      </c>
      <c r="G285" t="s">
        <v>95</v>
      </c>
      <c r="H285" t="s">
        <v>1143</v>
      </c>
      <c r="I285" t="s">
        <v>1096</v>
      </c>
      <c r="J285" t="s">
        <v>1244</v>
      </c>
      <c r="K285" t="s">
        <v>1051</v>
      </c>
      <c r="L285">
        <v>1</v>
      </c>
      <c r="M285" t="s">
        <v>1050</v>
      </c>
      <c r="N285" t="s">
        <v>1047</v>
      </c>
      <c r="O285" s="1">
        <v>500</v>
      </c>
      <c r="P285" s="1" t="s">
        <v>1091</v>
      </c>
      <c r="Q285" s="1" t="s">
        <v>1098</v>
      </c>
      <c r="R285" s="1">
        <v>0</v>
      </c>
      <c r="S285" s="1">
        <v>0</v>
      </c>
      <c r="T285" t="b">
        <v>0</v>
      </c>
      <c r="Y285" s="39" t="s">
        <v>1880</v>
      </c>
      <c r="Z285" t="s">
        <v>1881</v>
      </c>
      <c r="AA285" t="s">
        <v>1789</v>
      </c>
      <c r="AB285" t="s">
        <v>1574</v>
      </c>
      <c r="DO285" t="b">
        <v>1</v>
      </c>
    </row>
    <row r="286" spans="1:119" x14ac:dyDescent="0.25">
      <c r="A286" t="str">
        <f>INDEX(DB_ALM_SYS_NAMES[],9,2)</f>
        <v>UNIT_TRAFO</v>
      </c>
      <c r="B286">
        <v>280</v>
      </c>
      <c r="C286" t="s">
        <v>5580</v>
      </c>
      <c r="D286" s="10" t="s">
        <v>1801</v>
      </c>
      <c r="E286" t="s">
        <v>5580</v>
      </c>
      <c r="F286" t="s">
        <v>95</v>
      </c>
      <c r="G286" t="s">
        <v>95</v>
      </c>
      <c r="H286" t="s">
        <v>1088</v>
      </c>
      <c r="I286" t="s">
        <v>1089</v>
      </c>
      <c r="J286" t="s">
        <v>1090</v>
      </c>
      <c r="K286">
        <v>1</v>
      </c>
      <c r="L286">
        <v>1</v>
      </c>
      <c r="M286" t="s">
        <v>1047</v>
      </c>
      <c r="N286" t="s">
        <v>1047</v>
      </c>
      <c r="O286" s="1">
        <v>500</v>
      </c>
      <c r="P286" s="1" t="s">
        <v>1091</v>
      </c>
      <c r="Q286" s="1" t="s">
        <v>1098</v>
      </c>
      <c r="R286" s="1">
        <v>0</v>
      </c>
      <c r="S286" s="1">
        <v>0</v>
      </c>
      <c r="T286" t="b">
        <v>0</v>
      </c>
      <c r="Y286" s="40" t="s">
        <v>1880</v>
      </c>
      <c r="Z286" t="s">
        <v>1881</v>
      </c>
      <c r="AA286" t="s">
        <v>1789</v>
      </c>
      <c r="AB286" t="s">
        <v>1574</v>
      </c>
      <c r="DO286" t="b">
        <v>0</v>
      </c>
    </row>
    <row r="287" spans="1:119" x14ac:dyDescent="0.25">
      <c r="A287" t="str">
        <f>INDEX(DB_ALM_SYS_NAMES[],9,2)</f>
        <v>UNIT_TRAFO</v>
      </c>
      <c r="B287">
        <v>281</v>
      </c>
      <c r="C287" t="s">
        <v>5581</v>
      </c>
      <c r="D287" s="10" t="s">
        <v>1801</v>
      </c>
      <c r="E287" t="s">
        <v>5581</v>
      </c>
      <c r="F287" t="s">
        <v>95</v>
      </c>
      <c r="G287" t="s">
        <v>95</v>
      </c>
      <c r="H287" t="s">
        <v>1088</v>
      </c>
      <c r="I287" t="s">
        <v>1089</v>
      </c>
      <c r="J287" t="s">
        <v>1090</v>
      </c>
      <c r="K287">
        <v>1</v>
      </c>
      <c r="L287">
        <v>1</v>
      </c>
      <c r="M287" t="s">
        <v>1047</v>
      </c>
      <c r="N287" t="s">
        <v>1047</v>
      </c>
      <c r="O287" s="1">
        <v>500</v>
      </c>
      <c r="P287" s="1" t="s">
        <v>1091</v>
      </c>
      <c r="Q287" s="1" t="s">
        <v>1098</v>
      </c>
      <c r="R287" s="1">
        <v>0</v>
      </c>
      <c r="S287" s="1">
        <v>0</v>
      </c>
      <c r="T287" t="b">
        <v>0</v>
      </c>
      <c r="Y287" s="39" t="s">
        <v>1880</v>
      </c>
      <c r="Z287" t="s">
        <v>1881</v>
      </c>
      <c r="AA287" t="s">
        <v>1789</v>
      </c>
      <c r="AB287" t="s">
        <v>1574</v>
      </c>
      <c r="DO287" t="b">
        <v>0</v>
      </c>
    </row>
    <row r="288" spans="1:119" x14ac:dyDescent="0.25">
      <c r="A288" t="str">
        <f>INDEX(DB_ALM_SYS_NAMES[],9,2)</f>
        <v>UNIT_TRAFO</v>
      </c>
      <c r="B288">
        <v>282</v>
      </c>
      <c r="C288" t="s">
        <v>5582</v>
      </c>
      <c r="D288" s="10" t="s">
        <v>1801</v>
      </c>
      <c r="E288" t="s">
        <v>5582</v>
      </c>
      <c r="F288" t="s">
        <v>95</v>
      </c>
      <c r="G288" t="s">
        <v>95</v>
      </c>
      <c r="H288" t="s">
        <v>1088</v>
      </c>
      <c r="I288" t="s">
        <v>1089</v>
      </c>
      <c r="J288" t="s">
        <v>1090</v>
      </c>
      <c r="K288">
        <v>1</v>
      </c>
      <c r="L288">
        <v>1</v>
      </c>
      <c r="M288" t="s">
        <v>1047</v>
      </c>
      <c r="N288" t="s">
        <v>1047</v>
      </c>
      <c r="O288" s="1">
        <v>500</v>
      </c>
      <c r="P288" s="1" t="s">
        <v>1091</v>
      </c>
      <c r="Q288" s="1" t="s">
        <v>1098</v>
      </c>
      <c r="R288" s="1">
        <v>0</v>
      </c>
      <c r="S288" s="1">
        <v>0</v>
      </c>
      <c r="T288" t="b">
        <v>0</v>
      </c>
      <c r="Y288" s="40" t="s">
        <v>1883</v>
      </c>
      <c r="Z288" t="s">
        <v>1884</v>
      </c>
      <c r="AA288" t="s">
        <v>1885</v>
      </c>
      <c r="AB288" t="s">
        <v>1580</v>
      </c>
      <c r="DO288" t="b">
        <v>0</v>
      </c>
    </row>
    <row r="289" spans="1:119" x14ac:dyDescent="0.25">
      <c r="A289" t="str">
        <f>INDEX(DB_ALM_SYS_NAMES[],9,2)</f>
        <v>UNIT_TRAFO</v>
      </c>
      <c r="B289">
        <v>283</v>
      </c>
      <c r="C289" t="s">
        <v>5583</v>
      </c>
      <c r="D289" s="10" t="s">
        <v>1801</v>
      </c>
      <c r="E289" t="s">
        <v>5583</v>
      </c>
      <c r="F289" t="s">
        <v>95</v>
      </c>
      <c r="G289" t="s">
        <v>95</v>
      </c>
      <c r="H289" t="s">
        <v>1088</v>
      </c>
      <c r="I289" t="s">
        <v>1089</v>
      </c>
      <c r="J289" t="s">
        <v>1090</v>
      </c>
      <c r="K289">
        <v>1</v>
      </c>
      <c r="L289">
        <v>1</v>
      </c>
      <c r="M289" t="s">
        <v>1047</v>
      </c>
      <c r="N289" t="s">
        <v>1047</v>
      </c>
      <c r="O289" s="1">
        <v>500</v>
      </c>
      <c r="P289" s="1" t="s">
        <v>1091</v>
      </c>
      <c r="Q289" s="1" t="s">
        <v>1098</v>
      </c>
      <c r="R289" s="1">
        <v>0</v>
      </c>
      <c r="S289" s="1">
        <v>0</v>
      </c>
      <c r="T289" t="b">
        <v>0</v>
      </c>
      <c r="Y289" s="39" t="s">
        <v>1792</v>
      </c>
      <c r="Z289" t="s">
        <v>1793</v>
      </c>
      <c r="AA289" t="s">
        <v>1885</v>
      </c>
      <c r="AB289" t="s">
        <v>1580</v>
      </c>
      <c r="DO289" t="b">
        <v>0</v>
      </c>
    </row>
    <row r="290" spans="1:119" x14ac:dyDescent="0.25">
      <c r="A290" t="str">
        <f>INDEX(DB_ALM_SYS_NAMES[],9,2)</f>
        <v>UNIT_TRAFO</v>
      </c>
      <c r="B290">
        <v>284</v>
      </c>
      <c r="C290" t="s">
        <v>5584</v>
      </c>
      <c r="D290" s="10" t="s">
        <v>1801</v>
      </c>
      <c r="E290" t="s">
        <v>5584</v>
      </c>
      <c r="F290" t="s">
        <v>95</v>
      </c>
      <c r="G290" t="s">
        <v>95</v>
      </c>
      <c r="H290" t="s">
        <v>1088</v>
      </c>
      <c r="I290" t="s">
        <v>1089</v>
      </c>
      <c r="J290" t="s">
        <v>1090</v>
      </c>
      <c r="K290">
        <v>1</v>
      </c>
      <c r="L290">
        <v>1</v>
      </c>
      <c r="M290" t="s">
        <v>1047</v>
      </c>
      <c r="N290" t="s">
        <v>1047</v>
      </c>
      <c r="O290" s="1">
        <v>500</v>
      </c>
      <c r="P290" s="1" t="s">
        <v>1091</v>
      </c>
      <c r="Q290" s="1" t="s">
        <v>1098</v>
      </c>
      <c r="R290" s="1">
        <v>0</v>
      </c>
      <c r="S290" s="1">
        <v>0</v>
      </c>
      <c r="T290" t="b">
        <v>0</v>
      </c>
      <c r="Y290" s="40" t="s">
        <v>1796</v>
      </c>
      <c r="Z290" t="s">
        <v>1797</v>
      </c>
      <c r="AA290" t="s">
        <v>1885</v>
      </c>
      <c r="AB290" t="s">
        <v>1580</v>
      </c>
      <c r="DO290" t="b">
        <v>0</v>
      </c>
    </row>
    <row r="291" spans="1:119" x14ac:dyDescent="0.25">
      <c r="A291" t="str">
        <f>INDEX(DB_ALM_SYS_NAMES[],9,2)</f>
        <v>UNIT_TRAFO</v>
      </c>
      <c r="B291">
        <v>285</v>
      </c>
      <c r="C291" t="s">
        <v>5585</v>
      </c>
      <c r="D291" s="10" t="s">
        <v>1801</v>
      </c>
      <c r="E291" t="s">
        <v>5585</v>
      </c>
      <c r="F291" t="s">
        <v>95</v>
      </c>
      <c r="G291" t="s">
        <v>95</v>
      </c>
      <c r="H291" t="s">
        <v>1088</v>
      </c>
      <c r="I291" t="s">
        <v>1089</v>
      </c>
      <c r="J291" t="s">
        <v>1090</v>
      </c>
      <c r="K291">
        <v>1</v>
      </c>
      <c r="L291">
        <v>1</v>
      </c>
      <c r="M291" t="s">
        <v>1047</v>
      </c>
      <c r="N291" t="s">
        <v>1047</v>
      </c>
      <c r="O291" s="1">
        <v>500</v>
      </c>
      <c r="P291" s="1" t="s">
        <v>1091</v>
      </c>
      <c r="Q291" s="1" t="s">
        <v>1098</v>
      </c>
      <c r="R291" s="1">
        <v>0</v>
      </c>
      <c r="S291" s="1">
        <v>0</v>
      </c>
      <c r="T291" t="b">
        <v>0</v>
      </c>
      <c r="Y291" s="39" t="s">
        <v>1798</v>
      </c>
      <c r="Z291" t="s">
        <v>1799</v>
      </c>
      <c r="AA291" t="s">
        <v>1885</v>
      </c>
      <c r="AB291" t="s">
        <v>1580</v>
      </c>
      <c r="DO291" t="b">
        <v>0</v>
      </c>
    </row>
    <row r="292" spans="1:119" x14ac:dyDescent="0.25">
      <c r="A292" t="str">
        <f>INDEX(DB_ALM_SYS_NAMES[],9,2)</f>
        <v>UNIT_TRAFO</v>
      </c>
      <c r="B292">
        <v>286</v>
      </c>
      <c r="C292" t="s">
        <v>5586</v>
      </c>
      <c r="D292" s="10" t="s">
        <v>1801</v>
      </c>
      <c r="E292" t="s">
        <v>5586</v>
      </c>
      <c r="F292" t="s">
        <v>95</v>
      </c>
      <c r="G292" t="s">
        <v>95</v>
      </c>
      <c r="H292" t="s">
        <v>1088</v>
      </c>
      <c r="I292" t="s">
        <v>1089</v>
      </c>
      <c r="J292" t="s">
        <v>1090</v>
      </c>
      <c r="K292">
        <v>1</v>
      </c>
      <c r="L292">
        <v>1</v>
      </c>
      <c r="M292" t="s">
        <v>1047</v>
      </c>
      <c r="N292" t="s">
        <v>1047</v>
      </c>
      <c r="O292" s="1">
        <v>500</v>
      </c>
      <c r="P292" s="1" t="s">
        <v>1091</v>
      </c>
      <c r="Q292" s="1" t="s">
        <v>1098</v>
      </c>
      <c r="R292" s="1">
        <v>0</v>
      </c>
      <c r="S292" s="1">
        <v>0</v>
      </c>
      <c r="T292" t="b">
        <v>0</v>
      </c>
      <c r="Y292" s="40" t="s">
        <v>1886</v>
      </c>
      <c r="Z292" t="s">
        <v>1887</v>
      </c>
      <c r="AA292" t="s">
        <v>1885</v>
      </c>
      <c r="AB292" t="s">
        <v>1580</v>
      </c>
      <c r="DO292" t="b">
        <v>0</v>
      </c>
    </row>
    <row r="293" spans="1:119" x14ac:dyDescent="0.25">
      <c r="A293" t="str">
        <f>INDEX(DB_ALM_SYS_NAMES[],9,2)</f>
        <v>UNIT_TRAFO</v>
      </c>
      <c r="B293">
        <v>287</v>
      </c>
      <c r="C293" t="s">
        <v>5587</v>
      </c>
      <c r="D293" s="10" t="s">
        <v>1801</v>
      </c>
      <c r="E293" t="s">
        <v>5587</v>
      </c>
      <c r="F293" t="s">
        <v>95</v>
      </c>
      <c r="G293" t="s">
        <v>95</v>
      </c>
      <c r="H293" t="s">
        <v>1088</v>
      </c>
      <c r="I293" t="s">
        <v>1089</v>
      </c>
      <c r="J293" t="s">
        <v>1090</v>
      </c>
      <c r="K293">
        <v>1</v>
      </c>
      <c r="L293">
        <v>1</v>
      </c>
      <c r="M293" t="s">
        <v>1047</v>
      </c>
      <c r="N293" t="s">
        <v>1047</v>
      </c>
      <c r="O293" s="1">
        <v>500</v>
      </c>
      <c r="P293" s="1" t="s">
        <v>1091</v>
      </c>
      <c r="Q293" s="1" t="s">
        <v>1098</v>
      </c>
      <c r="R293" s="1">
        <v>0</v>
      </c>
      <c r="S293" s="1">
        <v>0</v>
      </c>
      <c r="T293" t="b">
        <v>0</v>
      </c>
      <c r="Y293" s="39" t="s">
        <v>1888</v>
      </c>
      <c r="Z293" t="s">
        <v>1889</v>
      </c>
      <c r="AA293" t="s">
        <v>1885</v>
      </c>
      <c r="AB293" t="s">
        <v>1580</v>
      </c>
      <c r="DO293" t="b">
        <v>0</v>
      </c>
    </row>
    <row r="294" spans="1:119" x14ac:dyDescent="0.25">
      <c r="A294" t="str">
        <f>INDEX(DB_ALM_SYS_NAMES[],10,2)</f>
        <v>AUX_TRAFO_AND_DIESEL</v>
      </c>
      <c r="B294">
        <v>288</v>
      </c>
      <c r="C294" t="s">
        <v>1800</v>
      </c>
      <c r="D294" t="s">
        <v>6115</v>
      </c>
      <c r="E294" t="s">
        <v>1806</v>
      </c>
      <c r="F294" t="s">
        <v>95</v>
      </c>
      <c r="G294" t="s">
        <v>95</v>
      </c>
      <c r="H294" t="s">
        <v>1143</v>
      </c>
      <c r="I294" t="s">
        <v>1096</v>
      </c>
      <c r="J294" t="s">
        <v>1244</v>
      </c>
      <c r="K294" t="s">
        <v>1057</v>
      </c>
      <c r="L294">
        <v>1</v>
      </c>
      <c r="M294" t="s">
        <v>1050</v>
      </c>
      <c r="N294" t="s">
        <v>1047</v>
      </c>
      <c r="O294" s="1">
        <v>500</v>
      </c>
      <c r="P294" s="1" t="s">
        <v>1091</v>
      </c>
      <c r="Q294" s="1" t="s">
        <v>1189</v>
      </c>
      <c r="R294" s="1">
        <v>413</v>
      </c>
      <c r="S294" s="1">
        <v>0</v>
      </c>
      <c r="T294" t="b">
        <v>1</v>
      </c>
      <c r="Y294" s="40" t="s">
        <v>1891</v>
      </c>
      <c r="Z294" t="s">
        <v>1892</v>
      </c>
      <c r="AA294" t="s">
        <v>1885</v>
      </c>
      <c r="AB294" t="s">
        <v>1580</v>
      </c>
      <c r="DO294" t="b">
        <v>0</v>
      </c>
    </row>
    <row r="295" spans="1:119" x14ac:dyDescent="0.25">
      <c r="A295" t="str">
        <f>INDEX(DB_ALM_SYS_NAMES[],10,2)</f>
        <v>AUX_TRAFO_AND_DIESEL</v>
      </c>
      <c r="B295">
        <v>289</v>
      </c>
      <c r="C295" t="s">
        <v>1805</v>
      </c>
      <c r="D295" t="s">
        <v>1890</v>
      </c>
      <c r="E295" t="s">
        <v>1806</v>
      </c>
      <c r="F295" t="s">
        <v>95</v>
      </c>
      <c r="G295" t="s">
        <v>95</v>
      </c>
      <c r="H295" t="s">
        <v>1088</v>
      </c>
      <c r="I295" t="s">
        <v>1089</v>
      </c>
      <c r="J295" t="s">
        <v>1090</v>
      </c>
      <c r="K295">
        <v>1</v>
      </c>
      <c r="L295">
        <v>1</v>
      </c>
      <c r="M295" t="s">
        <v>1047</v>
      </c>
      <c r="N295" t="s">
        <v>1047</v>
      </c>
      <c r="O295" s="1">
        <v>500</v>
      </c>
      <c r="P295" s="1" t="s">
        <v>1091</v>
      </c>
      <c r="Q295" s="1" t="s">
        <v>1098</v>
      </c>
      <c r="R295" s="1">
        <v>0</v>
      </c>
      <c r="S295" s="1">
        <v>0</v>
      </c>
      <c r="T295" t="b">
        <v>0</v>
      </c>
      <c r="Y295" s="39" t="s">
        <v>1893</v>
      </c>
      <c r="Z295" t="s">
        <v>1894</v>
      </c>
      <c r="AA295" t="s">
        <v>1885</v>
      </c>
      <c r="AB295" t="s">
        <v>1580</v>
      </c>
      <c r="DO295" t="b">
        <v>0</v>
      </c>
    </row>
    <row r="296" spans="1:119" x14ac:dyDescent="0.25">
      <c r="A296" t="str">
        <f>INDEX(DB_ALM_SYS_NAMES[],10,2)</f>
        <v>AUX_TRAFO_AND_DIESEL</v>
      </c>
      <c r="B296">
        <v>290</v>
      </c>
      <c r="C296" t="s">
        <v>1809</v>
      </c>
      <c r="D296" t="s">
        <v>1890</v>
      </c>
      <c r="E296" t="s">
        <v>1810</v>
      </c>
      <c r="F296" t="s">
        <v>95</v>
      </c>
      <c r="G296" t="s">
        <v>95</v>
      </c>
      <c r="H296" t="s">
        <v>1088</v>
      </c>
      <c r="I296" t="s">
        <v>1089</v>
      </c>
      <c r="J296" t="s">
        <v>1090</v>
      </c>
      <c r="K296">
        <v>1</v>
      </c>
      <c r="L296">
        <v>1</v>
      </c>
      <c r="M296" t="s">
        <v>1047</v>
      </c>
      <c r="N296" t="s">
        <v>1047</v>
      </c>
      <c r="O296" s="1">
        <v>500</v>
      </c>
      <c r="P296" s="1" t="s">
        <v>1091</v>
      </c>
      <c r="Q296" s="1" t="s">
        <v>1098</v>
      </c>
      <c r="R296" s="1">
        <v>0</v>
      </c>
      <c r="S296" s="1">
        <v>0</v>
      </c>
      <c r="T296" t="b">
        <v>0</v>
      </c>
      <c r="Y296" s="40" t="s">
        <v>1895</v>
      </c>
      <c r="Z296" t="s">
        <v>1824</v>
      </c>
      <c r="AA296" t="s">
        <v>1885</v>
      </c>
      <c r="AB296" t="s">
        <v>1580</v>
      </c>
      <c r="DO296" t="b">
        <v>0</v>
      </c>
    </row>
    <row r="297" spans="1:119" x14ac:dyDescent="0.25">
      <c r="A297" t="str">
        <f>INDEX(DB_ALM_SYS_NAMES[],10,2)</f>
        <v>AUX_TRAFO_AND_DIESEL</v>
      </c>
      <c r="B297">
        <v>291</v>
      </c>
      <c r="C297" t="s">
        <v>1813</v>
      </c>
      <c r="D297" t="s">
        <v>6115</v>
      </c>
      <c r="E297" t="s">
        <v>1818</v>
      </c>
      <c r="F297" t="s">
        <v>95</v>
      </c>
      <c r="G297" t="s">
        <v>95</v>
      </c>
      <c r="H297" t="s">
        <v>1143</v>
      </c>
      <c r="I297" t="s">
        <v>1096</v>
      </c>
      <c r="J297" t="s">
        <v>1244</v>
      </c>
      <c r="K297" t="s">
        <v>1057</v>
      </c>
      <c r="L297">
        <v>1</v>
      </c>
      <c r="M297" t="s">
        <v>1050</v>
      </c>
      <c r="N297" t="s">
        <v>1047</v>
      </c>
      <c r="O297" s="1">
        <v>500</v>
      </c>
      <c r="P297" s="1" t="s">
        <v>1091</v>
      </c>
      <c r="Q297" s="1" t="s">
        <v>1189</v>
      </c>
      <c r="R297" s="1">
        <v>414</v>
      </c>
      <c r="S297" s="1">
        <v>0</v>
      </c>
      <c r="T297" t="b">
        <v>1</v>
      </c>
      <c r="Y297" s="39" t="s">
        <v>1827</v>
      </c>
      <c r="Z297" t="s">
        <v>1828</v>
      </c>
      <c r="AA297" t="s">
        <v>1885</v>
      </c>
      <c r="AB297" t="s">
        <v>1580</v>
      </c>
      <c r="DO297" t="b">
        <v>0</v>
      </c>
    </row>
    <row r="298" spans="1:119" x14ac:dyDescent="0.25">
      <c r="A298" t="str">
        <f>INDEX(DB_ALM_SYS_NAMES[],10,2)</f>
        <v>AUX_TRAFO_AND_DIESEL</v>
      </c>
      <c r="B298">
        <v>292</v>
      </c>
      <c r="C298" t="s">
        <v>1817</v>
      </c>
      <c r="D298" t="s">
        <v>1890</v>
      </c>
      <c r="E298" t="s">
        <v>1818</v>
      </c>
      <c r="F298" t="s">
        <v>95</v>
      </c>
      <c r="G298" t="s">
        <v>95</v>
      </c>
      <c r="H298" t="s">
        <v>1088</v>
      </c>
      <c r="I298" t="s">
        <v>1089</v>
      </c>
      <c r="J298" t="s">
        <v>1090</v>
      </c>
      <c r="K298">
        <v>1</v>
      </c>
      <c r="L298">
        <v>1</v>
      </c>
      <c r="M298" t="s">
        <v>1047</v>
      </c>
      <c r="N298" t="s">
        <v>1047</v>
      </c>
      <c r="O298" s="1">
        <v>500</v>
      </c>
      <c r="P298" s="1" t="s">
        <v>1091</v>
      </c>
      <c r="Q298" s="1" t="s">
        <v>1098</v>
      </c>
      <c r="R298" s="1">
        <v>0</v>
      </c>
      <c r="S298" s="1">
        <v>0</v>
      </c>
      <c r="T298" t="b">
        <v>0</v>
      </c>
      <c r="Y298" s="40" t="s">
        <v>1896</v>
      </c>
      <c r="Z298" t="s">
        <v>1816</v>
      </c>
      <c r="AA298" t="s">
        <v>1885</v>
      </c>
      <c r="AB298" t="s">
        <v>1580</v>
      </c>
      <c r="DO298" t="b">
        <v>0</v>
      </c>
    </row>
    <row r="299" spans="1:119" x14ac:dyDescent="0.25">
      <c r="A299" t="str">
        <f>INDEX(DB_ALM_SYS_NAMES[],10,2)</f>
        <v>AUX_TRAFO_AND_DIESEL</v>
      </c>
      <c r="B299">
        <v>293</v>
      </c>
      <c r="C299" t="s">
        <v>1821</v>
      </c>
      <c r="D299" t="s">
        <v>1890</v>
      </c>
      <c r="E299" t="s">
        <v>1822</v>
      </c>
      <c r="F299" t="s">
        <v>95</v>
      </c>
      <c r="G299" t="s">
        <v>95</v>
      </c>
      <c r="H299" t="s">
        <v>1088</v>
      </c>
      <c r="I299" t="s">
        <v>1089</v>
      </c>
      <c r="J299" t="s">
        <v>1090</v>
      </c>
      <c r="K299">
        <v>1</v>
      </c>
      <c r="L299">
        <v>1</v>
      </c>
      <c r="M299" t="s">
        <v>1047</v>
      </c>
      <c r="N299" t="s">
        <v>1047</v>
      </c>
      <c r="O299" s="1">
        <v>500</v>
      </c>
      <c r="P299" s="1" t="s">
        <v>1091</v>
      </c>
      <c r="Q299" s="1" t="s">
        <v>1098</v>
      </c>
      <c r="R299" s="1">
        <v>0</v>
      </c>
      <c r="S299" s="1">
        <v>0</v>
      </c>
      <c r="T299" t="b">
        <v>0</v>
      </c>
      <c r="Y299" s="39" t="s">
        <v>1819</v>
      </c>
      <c r="Z299" t="s">
        <v>1820</v>
      </c>
      <c r="AA299" t="s">
        <v>1885</v>
      </c>
      <c r="AB299" t="s">
        <v>1580</v>
      </c>
      <c r="DO299" t="b">
        <v>0</v>
      </c>
    </row>
    <row r="300" spans="1:119" x14ac:dyDescent="0.25">
      <c r="A300" t="str">
        <f>INDEX(DB_ALM_SYS_NAMES[],10,2)</f>
        <v>AUX_TRAFO_AND_DIESEL</v>
      </c>
      <c r="B300">
        <v>294</v>
      </c>
      <c r="C300" t="s">
        <v>1825</v>
      </c>
      <c r="D300" t="s">
        <v>6115</v>
      </c>
      <c r="E300" t="s">
        <v>1830</v>
      </c>
      <c r="F300" t="s">
        <v>95</v>
      </c>
      <c r="G300" t="s">
        <v>95</v>
      </c>
      <c r="H300" t="s">
        <v>1143</v>
      </c>
      <c r="I300" t="s">
        <v>1096</v>
      </c>
      <c r="J300" t="s">
        <v>1244</v>
      </c>
      <c r="K300" t="s">
        <v>1057</v>
      </c>
      <c r="L300">
        <v>1</v>
      </c>
      <c r="M300" t="s">
        <v>1050</v>
      </c>
      <c r="N300" t="s">
        <v>1047</v>
      </c>
      <c r="O300" s="1">
        <v>500</v>
      </c>
      <c r="P300" s="1" t="s">
        <v>1091</v>
      </c>
      <c r="Q300" s="1" t="s">
        <v>1189</v>
      </c>
      <c r="R300" s="1">
        <v>415</v>
      </c>
      <c r="S300" s="1">
        <v>0</v>
      </c>
      <c r="T300" t="b">
        <v>1</v>
      </c>
      <c r="Y300" s="40" t="s">
        <v>1897</v>
      </c>
      <c r="Z300" t="s">
        <v>1839</v>
      </c>
      <c r="AA300" t="s">
        <v>1885</v>
      </c>
      <c r="AB300" t="s">
        <v>1580</v>
      </c>
      <c r="DO300" t="b">
        <v>0</v>
      </c>
    </row>
    <row r="301" spans="1:119" x14ac:dyDescent="0.25">
      <c r="A301" t="str">
        <f>INDEX(DB_ALM_SYS_NAMES[],10,2)</f>
        <v>AUX_TRAFO_AND_DIESEL</v>
      </c>
      <c r="B301">
        <v>295</v>
      </c>
      <c r="C301" t="s">
        <v>1829</v>
      </c>
      <c r="D301" t="s">
        <v>1890</v>
      </c>
      <c r="E301" t="s">
        <v>1830</v>
      </c>
      <c r="F301" t="s">
        <v>95</v>
      </c>
      <c r="G301" t="s">
        <v>95</v>
      </c>
      <c r="H301" t="s">
        <v>1088</v>
      </c>
      <c r="I301" t="s">
        <v>1089</v>
      </c>
      <c r="J301" t="s">
        <v>1090</v>
      </c>
      <c r="K301">
        <v>1</v>
      </c>
      <c r="L301">
        <v>1</v>
      </c>
      <c r="M301" t="s">
        <v>1047</v>
      </c>
      <c r="N301" t="s">
        <v>1047</v>
      </c>
      <c r="O301" s="1">
        <v>500</v>
      </c>
      <c r="P301" s="1" t="s">
        <v>1091</v>
      </c>
      <c r="Q301" s="1" t="s">
        <v>1098</v>
      </c>
      <c r="R301" s="1">
        <v>0</v>
      </c>
      <c r="S301" s="1">
        <v>0</v>
      </c>
      <c r="T301" t="b">
        <v>0</v>
      </c>
      <c r="Y301" s="39" t="s">
        <v>1841</v>
      </c>
      <c r="Z301" t="s">
        <v>1842</v>
      </c>
      <c r="AA301" t="s">
        <v>1885</v>
      </c>
      <c r="AB301" t="s">
        <v>1580</v>
      </c>
      <c r="DO301" t="b">
        <v>0</v>
      </c>
    </row>
    <row r="302" spans="1:119" x14ac:dyDescent="0.25">
      <c r="A302" t="str">
        <f>INDEX(DB_ALM_SYS_NAMES[],10,2)</f>
        <v>AUX_TRAFO_AND_DIESEL</v>
      </c>
      <c r="B302">
        <v>296</v>
      </c>
      <c r="C302" t="s">
        <v>1833</v>
      </c>
      <c r="D302" t="s">
        <v>1890</v>
      </c>
      <c r="E302" t="s">
        <v>1834</v>
      </c>
      <c r="F302" t="s">
        <v>95</v>
      </c>
      <c r="G302" t="s">
        <v>95</v>
      </c>
      <c r="H302" t="s">
        <v>1088</v>
      </c>
      <c r="I302" t="s">
        <v>1089</v>
      </c>
      <c r="J302" t="s">
        <v>1090</v>
      </c>
      <c r="K302">
        <v>1</v>
      </c>
      <c r="L302">
        <v>1</v>
      </c>
      <c r="M302" t="s">
        <v>1047</v>
      </c>
      <c r="N302" t="s">
        <v>1047</v>
      </c>
      <c r="O302" s="1">
        <v>500</v>
      </c>
      <c r="P302" s="1" t="s">
        <v>1091</v>
      </c>
      <c r="Q302" s="1" t="s">
        <v>1098</v>
      </c>
      <c r="R302" s="1">
        <v>0</v>
      </c>
      <c r="S302" s="1">
        <v>0</v>
      </c>
      <c r="T302" t="b">
        <v>0</v>
      </c>
      <c r="Y302" s="40" t="s">
        <v>1831</v>
      </c>
      <c r="Z302" t="s">
        <v>1832</v>
      </c>
      <c r="AA302" t="s">
        <v>1885</v>
      </c>
      <c r="AB302" t="s">
        <v>1580</v>
      </c>
      <c r="DO302" t="b">
        <v>0</v>
      </c>
    </row>
    <row r="303" spans="1:119" x14ac:dyDescent="0.25">
      <c r="A303" t="str">
        <f>INDEX(DB_ALM_SYS_NAMES[],10,2)</f>
        <v>AUX_TRAFO_AND_DIESEL</v>
      </c>
      <c r="B303">
        <v>297</v>
      </c>
      <c r="C303" t="s">
        <v>1871</v>
      </c>
      <c r="D303" t="s">
        <v>1890</v>
      </c>
      <c r="E303" t="s">
        <v>1872</v>
      </c>
      <c r="F303" t="s">
        <v>95</v>
      </c>
      <c r="G303" t="s">
        <v>95</v>
      </c>
      <c r="H303" t="s">
        <v>1088</v>
      </c>
      <c r="I303" t="s">
        <v>1089</v>
      </c>
      <c r="J303" t="s">
        <v>1090</v>
      </c>
      <c r="K303">
        <v>1</v>
      </c>
      <c r="L303">
        <v>1</v>
      </c>
      <c r="M303" t="s">
        <v>1047</v>
      </c>
      <c r="N303" t="s">
        <v>1047</v>
      </c>
      <c r="O303" s="1">
        <v>500</v>
      </c>
      <c r="P303" s="1" t="s">
        <v>1091</v>
      </c>
      <c r="Q303" s="1" t="s">
        <v>1098</v>
      </c>
      <c r="R303" s="1">
        <v>0</v>
      </c>
      <c r="S303" s="1">
        <v>0</v>
      </c>
      <c r="T303" t="b">
        <v>0</v>
      </c>
      <c r="Y303" s="39" t="s">
        <v>1898</v>
      </c>
      <c r="Z303" t="s">
        <v>1836</v>
      </c>
      <c r="AA303" t="s">
        <v>1885</v>
      </c>
      <c r="AB303" t="s">
        <v>1580</v>
      </c>
      <c r="DO303" t="b">
        <v>0</v>
      </c>
    </row>
    <row r="304" spans="1:119" x14ac:dyDescent="0.25">
      <c r="A304" t="str">
        <f>INDEX(DB_ALM_SYS_NAMES[],10,2)</f>
        <v>AUX_TRAFO_AND_DIESEL</v>
      </c>
      <c r="B304">
        <v>298</v>
      </c>
      <c r="C304" t="s">
        <v>1899</v>
      </c>
      <c r="D304" t="s">
        <v>1890</v>
      </c>
      <c r="E304" t="s">
        <v>1900</v>
      </c>
      <c r="F304" t="s">
        <v>95</v>
      </c>
      <c r="G304" t="s">
        <v>95</v>
      </c>
      <c r="H304" t="s">
        <v>1088</v>
      </c>
      <c r="I304" t="s">
        <v>1089</v>
      </c>
      <c r="J304" t="s">
        <v>1090</v>
      </c>
      <c r="K304">
        <v>1</v>
      </c>
      <c r="L304">
        <v>1</v>
      </c>
      <c r="M304" t="s">
        <v>1047</v>
      </c>
      <c r="N304" t="s">
        <v>1047</v>
      </c>
      <c r="O304" s="1">
        <v>500</v>
      </c>
      <c r="P304" s="1" t="s">
        <v>1091</v>
      </c>
      <c r="Q304" s="1" t="s">
        <v>1098</v>
      </c>
      <c r="R304" s="1">
        <v>0</v>
      </c>
      <c r="S304" s="1">
        <v>0</v>
      </c>
      <c r="T304" t="b">
        <v>0</v>
      </c>
      <c r="Y304" s="40" t="s">
        <v>1901</v>
      </c>
      <c r="Z304" t="s">
        <v>1902</v>
      </c>
      <c r="AA304" t="s">
        <v>1885</v>
      </c>
      <c r="AB304" t="s">
        <v>1580</v>
      </c>
      <c r="DO304" t="b">
        <v>0</v>
      </c>
    </row>
    <row r="305" spans="1:119" x14ac:dyDescent="0.25">
      <c r="A305" t="str">
        <f>INDEX(DB_ALM_SYS_NAMES[],10,2)</f>
        <v>AUX_TRAFO_AND_DIESEL</v>
      </c>
      <c r="B305">
        <v>299</v>
      </c>
      <c r="C305" t="s">
        <v>1903</v>
      </c>
      <c r="D305" t="s">
        <v>1890</v>
      </c>
      <c r="E305" t="s">
        <v>1904</v>
      </c>
      <c r="F305" t="s">
        <v>95</v>
      </c>
      <c r="G305" t="s">
        <v>95</v>
      </c>
      <c r="H305" t="s">
        <v>1088</v>
      </c>
      <c r="I305" t="s">
        <v>1089</v>
      </c>
      <c r="J305" t="s">
        <v>1090</v>
      </c>
      <c r="K305">
        <v>1</v>
      </c>
      <c r="L305">
        <v>1</v>
      </c>
      <c r="M305" t="s">
        <v>1047</v>
      </c>
      <c r="N305" t="s">
        <v>1047</v>
      </c>
      <c r="O305" s="1">
        <v>500</v>
      </c>
      <c r="P305" s="1" t="s">
        <v>1091</v>
      </c>
      <c r="Q305" s="1" t="s">
        <v>1098</v>
      </c>
      <c r="R305" s="1">
        <v>0</v>
      </c>
      <c r="S305" s="1">
        <v>0</v>
      </c>
      <c r="T305" t="b">
        <v>0</v>
      </c>
      <c r="Y305" s="39" t="s">
        <v>1811</v>
      </c>
      <c r="Z305" t="s">
        <v>1812</v>
      </c>
      <c r="AA305" t="s">
        <v>1885</v>
      </c>
      <c r="AB305" t="s">
        <v>1580</v>
      </c>
      <c r="DO305" t="b">
        <v>0</v>
      </c>
    </row>
    <row r="306" spans="1:119" x14ac:dyDescent="0.25">
      <c r="A306" t="str">
        <f>INDEX(DB_ALM_SYS_NAMES[],10,2)</f>
        <v>AUX_TRAFO_AND_DIESEL</v>
      </c>
      <c r="B306">
        <v>300</v>
      </c>
      <c r="C306" t="s">
        <v>1905</v>
      </c>
      <c r="D306" t="s">
        <v>1890</v>
      </c>
      <c r="E306" t="s">
        <v>1906</v>
      </c>
      <c r="F306" t="s">
        <v>95</v>
      </c>
      <c r="G306" t="s">
        <v>95</v>
      </c>
      <c r="H306" t="s">
        <v>1088</v>
      </c>
      <c r="I306" t="s">
        <v>1089</v>
      </c>
      <c r="J306" t="s">
        <v>1090</v>
      </c>
      <c r="K306">
        <v>1</v>
      </c>
      <c r="L306">
        <v>1</v>
      </c>
      <c r="M306" t="s">
        <v>1047</v>
      </c>
      <c r="N306" t="s">
        <v>1047</v>
      </c>
      <c r="O306" s="1">
        <v>500</v>
      </c>
      <c r="P306" s="1" t="s">
        <v>1091</v>
      </c>
      <c r="Q306" s="1" t="s">
        <v>1098</v>
      </c>
      <c r="R306" s="1">
        <v>0</v>
      </c>
      <c r="S306" s="1">
        <v>0</v>
      </c>
      <c r="T306" t="b">
        <v>0</v>
      </c>
      <c r="AA306" t="s">
        <v>1885</v>
      </c>
      <c r="AB306" t="s">
        <v>1580</v>
      </c>
      <c r="DO306" t="b">
        <v>0</v>
      </c>
    </row>
    <row r="307" spans="1:119" x14ac:dyDescent="0.25">
      <c r="A307" t="str">
        <f>INDEX(DB_ALM_SYS_NAMES[],10,2)</f>
        <v>AUX_TRAFO_AND_DIESEL</v>
      </c>
      <c r="B307">
        <v>301</v>
      </c>
      <c r="C307" t="s">
        <v>1907</v>
      </c>
      <c r="D307" t="s">
        <v>1890</v>
      </c>
      <c r="E307" t="s">
        <v>1908</v>
      </c>
      <c r="F307" t="s">
        <v>95</v>
      </c>
      <c r="G307" t="s">
        <v>95</v>
      </c>
      <c r="H307" t="s">
        <v>1088</v>
      </c>
      <c r="I307" t="s">
        <v>1089</v>
      </c>
      <c r="J307" t="s">
        <v>1090</v>
      </c>
      <c r="K307">
        <v>1</v>
      </c>
      <c r="L307">
        <v>1</v>
      </c>
      <c r="M307" t="s">
        <v>1047</v>
      </c>
      <c r="N307" t="s">
        <v>1047</v>
      </c>
      <c r="O307" s="1">
        <v>500</v>
      </c>
      <c r="P307" s="1" t="s">
        <v>1091</v>
      </c>
      <c r="Q307" s="1" t="s">
        <v>1098</v>
      </c>
      <c r="R307" s="1">
        <v>0</v>
      </c>
      <c r="S307" s="1">
        <v>0</v>
      </c>
      <c r="T307" t="b">
        <v>0</v>
      </c>
      <c r="AA307" t="s">
        <v>1885</v>
      </c>
      <c r="AB307" t="s">
        <v>1580</v>
      </c>
      <c r="DO307" t="b">
        <v>0</v>
      </c>
    </row>
    <row r="308" spans="1:119" x14ac:dyDescent="0.25">
      <c r="A308" t="str">
        <f>INDEX(DB_ALM_SYS_NAMES[],10,2)</f>
        <v>AUX_TRAFO_AND_DIESEL</v>
      </c>
      <c r="B308">
        <v>302</v>
      </c>
      <c r="C308" t="s">
        <v>6193</v>
      </c>
      <c r="D308" t="s">
        <v>6109</v>
      </c>
      <c r="E308" t="s">
        <v>6167</v>
      </c>
      <c r="F308" t="s">
        <v>95</v>
      </c>
      <c r="G308" t="s">
        <v>95</v>
      </c>
      <c r="H308" t="s">
        <v>1143</v>
      </c>
      <c r="I308" t="s">
        <v>1096</v>
      </c>
      <c r="J308" t="s">
        <v>1090</v>
      </c>
      <c r="K308">
        <v>1</v>
      </c>
      <c r="L308">
        <v>1</v>
      </c>
      <c r="M308" t="s">
        <v>1050</v>
      </c>
      <c r="N308" t="s">
        <v>1047</v>
      </c>
      <c r="O308" s="1">
        <v>500</v>
      </c>
      <c r="P308" s="1" t="s">
        <v>1091</v>
      </c>
      <c r="Q308" s="1" t="s">
        <v>1189</v>
      </c>
      <c r="R308" s="1">
        <v>78</v>
      </c>
      <c r="S308" s="1">
        <v>0</v>
      </c>
      <c r="T308" t="b">
        <v>1</v>
      </c>
      <c r="AA308" t="s">
        <v>1885</v>
      </c>
      <c r="AB308" t="s">
        <v>1580</v>
      </c>
      <c r="DO308" t="b">
        <v>0</v>
      </c>
    </row>
    <row r="309" spans="1:119" x14ac:dyDescent="0.25">
      <c r="A309" t="str">
        <f>INDEX(DB_ALM_SYS_NAMES[],10,2)</f>
        <v>AUX_TRAFO_AND_DIESEL</v>
      </c>
      <c r="B309">
        <v>303</v>
      </c>
      <c r="C309" t="s">
        <v>1909</v>
      </c>
      <c r="D309" t="s">
        <v>1124</v>
      </c>
      <c r="E309" t="s">
        <v>1909</v>
      </c>
      <c r="F309" t="s">
        <v>95</v>
      </c>
      <c r="G309" t="s">
        <v>95</v>
      </c>
      <c r="H309" t="s">
        <v>1088</v>
      </c>
      <c r="I309" t="s">
        <v>1089</v>
      </c>
      <c r="J309" t="s">
        <v>1090</v>
      </c>
      <c r="K309">
        <v>1</v>
      </c>
      <c r="L309">
        <v>1</v>
      </c>
      <c r="M309" t="s">
        <v>1047</v>
      </c>
      <c r="N309" t="s">
        <v>1047</v>
      </c>
      <c r="O309" s="1">
        <v>500</v>
      </c>
      <c r="P309" s="1" t="s">
        <v>1091</v>
      </c>
      <c r="Q309" s="1" t="s">
        <v>1098</v>
      </c>
      <c r="R309" s="1">
        <v>0</v>
      </c>
      <c r="S309" s="1">
        <v>0</v>
      </c>
      <c r="T309" t="b">
        <v>0</v>
      </c>
      <c r="AA309" t="s">
        <v>1885</v>
      </c>
      <c r="AB309" t="s">
        <v>1580</v>
      </c>
      <c r="DO309" t="b">
        <v>0</v>
      </c>
    </row>
    <row r="310" spans="1:119" x14ac:dyDescent="0.25">
      <c r="A310" t="str">
        <f>INDEX(DB_ALM_SYS_NAMES[],10,2)</f>
        <v>AUX_TRAFO_AND_DIESEL</v>
      </c>
      <c r="B310">
        <v>304</v>
      </c>
      <c r="C310" t="s">
        <v>1910</v>
      </c>
      <c r="D310" t="s">
        <v>1124</v>
      </c>
      <c r="E310" t="s">
        <v>1910</v>
      </c>
      <c r="F310" t="s">
        <v>95</v>
      </c>
      <c r="G310" t="s">
        <v>95</v>
      </c>
      <c r="H310" t="s">
        <v>1088</v>
      </c>
      <c r="I310" t="s">
        <v>1089</v>
      </c>
      <c r="J310" t="s">
        <v>1090</v>
      </c>
      <c r="K310">
        <v>1</v>
      </c>
      <c r="L310">
        <v>1</v>
      </c>
      <c r="M310" t="s">
        <v>1047</v>
      </c>
      <c r="N310" t="s">
        <v>1047</v>
      </c>
      <c r="O310" s="1">
        <v>500</v>
      </c>
      <c r="P310" s="1" t="s">
        <v>1091</v>
      </c>
      <c r="Q310" s="1" t="s">
        <v>1098</v>
      </c>
      <c r="R310" s="1">
        <v>0</v>
      </c>
      <c r="S310" s="1">
        <v>0</v>
      </c>
      <c r="T310" t="b">
        <v>0</v>
      </c>
      <c r="AA310" t="s">
        <v>1885</v>
      </c>
      <c r="AB310" t="s">
        <v>1580</v>
      </c>
      <c r="DO310" t="b">
        <v>0</v>
      </c>
    </row>
    <row r="311" spans="1:119" x14ac:dyDescent="0.25">
      <c r="A311" t="str">
        <f>INDEX(DB_ALM_SYS_NAMES[],10,2)</f>
        <v>AUX_TRAFO_AND_DIESEL</v>
      </c>
      <c r="B311">
        <v>305</v>
      </c>
      <c r="C311" t="s">
        <v>1911</v>
      </c>
      <c r="D311" t="s">
        <v>1124</v>
      </c>
      <c r="E311" t="s">
        <v>1911</v>
      </c>
      <c r="F311" t="s">
        <v>95</v>
      </c>
      <c r="G311" t="s">
        <v>95</v>
      </c>
      <c r="H311" t="s">
        <v>1088</v>
      </c>
      <c r="I311" t="s">
        <v>1089</v>
      </c>
      <c r="J311" t="s">
        <v>1090</v>
      </c>
      <c r="K311">
        <v>1</v>
      </c>
      <c r="L311">
        <v>1</v>
      </c>
      <c r="M311" t="s">
        <v>1047</v>
      </c>
      <c r="N311" t="s">
        <v>1047</v>
      </c>
      <c r="O311" s="1">
        <v>500</v>
      </c>
      <c r="P311" s="1" t="s">
        <v>1091</v>
      </c>
      <c r="Q311" s="1" t="s">
        <v>1098</v>
      </c>
      <c r="R311" s="1">
        <v>0</v>
      </c>
      <c r="S311" s="1">
        <v>0</v>
      </c>
      <c r="T311" t="b">
        <v>0</v>
      </c>
      <c r="AA311" t="s">
        <v>1885</v>
      </c>
      <c r="AB311" t="s">
        <v>1580</v>
      </c>
      <c r="DO311" t="b">
        <v>0</v>
      </c>
    </row>
    <row r="312" spans="1:119" x14ac:dyDescent="0.25">
      <c r="A312" t="str">
        <f>INDEX(DB_ALM_SYS_NAMES[],10,2)</f>
        <v>AUX_TRAFO_AND_DIESEL</v>
      </c>
      <c r="B312">
        <v>306</v>
      </c>
      <c r="C312" t="s">
        <v>1912</v>
      </c>
      <c r="D312" t="s">
        <v>1124</v>
      </c>
      <c r="E312" t="s">
        <v>1912</v>
      </c>
      <c r="F312" t="s">
        <v>95</v>
      </c>
      <c r="G312" t="s">
        <v>95</v>
      </c>
      <c r="H312" t="s">
        <v>1088</v>
      </c>
      <c r="I312" t="s">
        <v>1089</v>
      </c>
      <c r="J312" t="s">
        <v>1090</v>
      </c>
      <c r="K312">
        <v>1</v>
      </c>
      <c r="L312">
        <v>1</v>
      </c>
      <c r="M312" t="s">
        <v>1047</v>
      </c>
      <c r="N312" t="s">
        <v>1047</v>
      </c>
      <c r="O312" s="1">
        <v>500</v>
      </c>
      <c r="P312" s="1" t="s">
        <v>1091</v>
      </c>
      <c r="Q312" s="1" t="s">
        <v>1098</v>
      </c>
      <c r="R312" s="1">
        <v>0</v>
      </c>
      <c r="S312" s="1">
        <v>0</v>
      </c>
      <c r="T312" t="b">
        <v>0</v>
      </c>
      <c r="AA312" t="s">
        <v>1885</v>
      </c>
      <c r="AB312" t="s">
        <v>1580</v>
      </c>
      <c r="DO312" t="b">
        <v>0</v>
      </c>
    </row>
    <row r="313" spans="1:119" x14ac:dyDescent="0.25">
      <c r="A313" t="str">
        <f>INDEX(DB_ALM_SYS_NAMES[],10,2)</f>
        <v>AUX_TRAFO_AND_DIESEL</v>
      </c>
      <c r="B313">
        <v>307</v>
      </c>
      <c r="C313" t="s">
        <v>1913</v>
      </c>
      <c r="D313" t="s">
        <v>1124</v>
      </c>
      <c r="E313" t="s">
        <v>1913</v>
      </c>
      <c r="F313" t="s">
        <v>95</v>
      </c>
      <c r="G313" t="s">
        <v>95</v>
      </c>
      <c r="H313" t="s">
        <v>1088</v>
      </c>
      <c r="I313" t="s">
        <v>1089</v>
      </c>
      <c r="J313" t="s">
        <v>1090</v>
      </c>
      <c r="K313">
        <v>1</v>
      </c>
      <c r="L313">
        <v>1</v>
      </c>
      <c r="M313" t="s">
        <v>1047</v>
      </c>
      <c r="N313" t="s">
        <v>1047</v>
      </c>
      <c r="O313" s="1">
        <v>500</v>
      </c>
      <c r="P313" s="1" t="s">
        <v>1091</v>
      </c>
      <c r="Q313" s="1" t="s">
        <v>1098</v>
      </c>
      <c r="R313" s="1">
        <v>0</v>
      </c>
      <c r="S313" s="1">
        <v>0</v>
      </c>
      <c r="T313" t="b">
        <v>0</v>
      </c>
      <c r="AA313" t="s">
        <v>1885</v>
      </c>
      <c r="AB313" t="s">
        <v>1580</v>
      </c>
      <c r="DO313" t="b">
        <v>0</v>
      </c>
    </row>
    <row r="314" spans="1:119" x14ac:dyDescent="0.25">
      <c r="A314" t="str">
        <f>INDEX(DB_ALM_SYS_NAMES[],10,2)</f>
        <v>AUX_TRAFO_AND_DIESEL</v>
      </c>
      <c r="B314">
        <v>308</v>
      </c>
      <c r="C314" t="s">
        <v>1914</v>
      </c>
      <c r="D314" t="s">
        <v>1124</v>
      </c>
      <c r="E314" t="s">
        <v>1914</v>
      </c>
      <c r="F314" t="s">
        <v>95</v>
      </c>
      <c r="G314" t="s">
        <v>95</v>
      </c>
      <c r="H314" t="s">
        <v>1088</v>
      </c>
      <c r="I314" t="s">
        <v>1089</v>
      </c>
      <c r="J314" t="s">
        <v>1090</v>
      </c>
      <c r="K314">
        <v>1</v>
      </c>
      <c r="L314">
        <v>1</v>
      </c>
      <c r="M314" t="s">
        <v>1047</v>
      </c>
      <c r="N314" t="s">
        <v>1047</v>
      </c>
      <c r="O314" s="1">
        <v>500</v>
      </c>
      <c r="P314" s="1" t="s">
        <v>1091</v>
      </c>
      <c r="Q314" s="1" t="s">
        <v>1098</v>
      </c>
      <c r="R314" s="1">
        <v>0</v>
      </c>
      <c r="S314" s="1">
        <v>0</v>
      </c>
      <c r="T314" t="b">
        <v>0</v>
      </c>
      <c r="AA314" t="s">
        <v>1885</v>
      </c>
      <c r="AB314" t="s">
        <v>1580</v>
      </c>
      <c r="DO314" t="b">
        <v>0</v>
      </c>
    </row>
    <row r="315" spans="1:119" x14ac:dyDescent="0.25">
      <c r="A315" t="str">
        <f>INDEX(DB_ALM_SYS_NAMES[],10,2)</f>
        <v>AUX_TRAFO_AND_DIESEL</v>
      </c>
      <c r="B315">
        <v>309</v>
      </c>
      <c r="C315" t="s">
        <v>1915</v>
      </c>
      <c r="D315" t="s">
        <v>1124</v>
      </c>
      <c r="E315" t="s">
        <v>1915</v>
      </c>
      <c r="F315" t="s">
        <v>95</v>
      </c>
      <c r="G315" t="s">
        <v>95</v>
      </c>
      <c r="H315" t="s">
        <v>1088</v>
      </c>
      <c r="I315" t="s">
        <v>1089</v>
      </c>
      <c r="J315" t="s">
        <v>1090</v>
      </c>
      <c r="K315">
        <v>1</v>
      </c>
      <c r="L315">
        <v>1</v>
      </c>
      <c r="M315" t="s">
        <v>1047</v>
      </c>
      <c r="N315" t="s">
        <v>1047</v>
      </c>
      <c r="O315" s="1">
        <v>500</v>
      </c>
      <c r="P315" s="1" t="s">
        <v>1091</v>
      </c>
      <c r="Q315" s="1" t="s">
        <v>1098</v>
      </c>
      <c r="R315" s="1">
        <v>0</v>
      </c>
      <c r="S315" s="1">
        <v>0</v>
      </c>
      <c r="T315" t="b">
        <v>0</v>
      </c>
      <c r="AA315" t="s">
        <v>1885</v>
      </c>
      <c r="AB315" t="s">
        <v>1580</v>
      </c>
      <c r="DO315" t="b">
        <v>0</v>
      </c>
    </row>
    <row r="316" spans="1:119" x14ac:dyDescent="0.25">
      <c r="A316" t="str">
        <f>INDEX(DB_ALM_SYS_NAMES[],10,2)</f>
        <v>AUX_TRAFO_AND_DIESEL</v>
      </c>
      <c r="B316">
        <v>310</v>
      </c>
      <c r="C316" t="s">
        <v>1916</v>
      </c>
      <c r="D316" t="s">
        <v>1124</v>
      </c>
      <c r="E316" t="s">
        <v>1916</v>
      </c>
      <c r="F316" t="s">
        <v>95</v>
      </c>
      <c r="G316" t="s">
        <v>95</v>
      </c>
      <c r="H316" t="s">
        <v>1088</v>
      </c>
      <c r="I316" t="s">
        <v>1089</v>
      </c>
      <c r="J316" t="s">
        <v>1090</v>
      </c>
      <c r="K316">
        <v>1</v>
      </c>
      <c r="L316">
        <v>1</v>
      </c>
      <c r="M316" t="s">
        <v>1047</v>
      </c>
      <c r="N316" t="s">
        <v>1047</v>
      </c>
      <c r="O316" s="1">
        <v>500</v>
      </c>
      <c r="P316" s="1" t="s">
        <v>1091</v>
      </c>
      <c r="Q316" s="1" t="s">
        <v>1098</v>
      </c>
      <c r="R316" s="1">
        <v>0</v>
      </c>
      <c r="S316" s="1">
        <v>0</v>
      </c>
      <c r="T316" t="b">
        <v>0</v>
      </c>
      <c r="AA316" t="s">
        <v>1885</v>
      </c>
      <c r="AB316" t="s">
        <v>1580</v>
      </c>
      <c r="DO316" t="b">
        <v>0</v>
      </c>
    </row>
    <row r="317" spans="1:119" x14ac:dyDescent="0.25">
      <c r="A317" t="str">
        <f>INDEX(DB_ALM_SYS_NAMES[],10,2)</f>
        <v>AUX_TRAFO_AND_DIESEL</v>
      </c>
      <c r="B317">
        <v>311</v>
      </c>
      <c r="C317" t="s">
        <v>1917</v>
      </c>
      <c r="D317" t="s">
        <v>1124</v>
      </c>
      <c r="E317" t="s">
        <v>1917</v>
      </c>
      <c r="F317" t="s">
        <v>95</v>
      </c>
      <c r="G317" t="s">
        <v>95</v>
      </c>
      <c r="H317" t="s">
        <v>1088</v>
      </c>
      <c r="I317" t="s">
        <v>1089</v>
      </c>
      <c r="J317" t="s">
        <v>1090</v>
      </c>
      <c r="K317">
        <v>1</v>
      </c>
      <c r="L317">
        <v>1</v>
      </c>
      <c r="M317" t="s">
        <v>1047</v>
      </c>
      <c r="N317" t="s">
        <v>1047</v>
      </c>
      <c r="O317" s="1">
        <v>500</v>
      </c>
      <c r="P317" s="1" t="s">
        <v>1091</v>
      </c>
      <c r="Q317" s="1" t="s">
        <v>1098</v>
      </c>
      <c r="R317" s="1">
        <v>0</v>
      </c>
      <c r="S317" s="1">
        <v>0</v>
      </c>
      <c r="T317" t="b">
        <v>0</v>
      </c>
      <c r="AA317" t="s">
        <v>1885</v>
      </c>
      <c r="AB317" t="s">
        <v>1580</v>
      </c>
      <c r="DO317" t="b">
        <v>0</v>
      </c>
    </row>
    <row r="318" spans="1:119" x14ac:dyDescent="0.25">
      <c r="A318" t="str">
        <f>INDEX(DB_ALM_SYS_NAMES[],10,2)</f>
        <v>AUX_TRAFO_AND_DIESEL</v>
      </c>
      <c r="B318">
        <v>312</v>
      </c>
      <c r="C318" t="s">
        <v>1918</v>
      </c>
      <c r="D318" t="s">
        <v>1124</v>
      </c>
      <c r="E318" t="s">
        <v>1918</v>
      </c>
      <c r="F318" t="s">
        <v>95</v>
      </c>
      <c r="G318" t="s">
        <v>95</v>
      </c>
      <c r="H318" t="s">
        <v>1088</v>
      </c>
      <c r="I318" t="s">
        <v>1089</v>
      </c>
      <c r="J318" t="s">
        <v>1090</v>
      </c>
      <c r="K318">
        <v>1</v>
      </c>
      <c r="L318">
        <v>1</v>
      </c>
      <c r="M318" t="s">
        <v>1047</v>
      </c>
      <c r="N318" t="s">
        <v>1047</v>
      </c>
      <c r="O318" s="1">
        <v>500</v>
      </c>
      <c r="P318" s="1" t="s">
        <v>1091</v>
      </c>
      <c r="Q318" s="1" t="s">
        <v>1098</v>
      </c>
      <c r="R318" s="1">
        <v>0</v>
      </c>
      <c r="S318" s="1">
        <v>0</v>
      </c>
      <c r="T318" t="b">
        <v>0</v>
      </c>
      <c r="AA318" t="s">
        <v>1885</v>
      </c>
      <c r="AB318" t="s">
        <v>1580</v>
      </c>
      <c r="DO318" t="b">
        <v>0</v>
      </c>
    </row>
    <row r="319" spans="1:119" x14ac:dyDescent="0.25">
      <c r="A319" t="str">
        <f>INDEX(DB_ALM_SYS_NAMES[],10,2)</f>
        <v>AUX_TRAFO_AND_DIESEL</v>
      </c>
      <c r="B319">
        <v>313</v>
      </c>
      <c r="C319" t="s">
        <v>1919</v>
      </c>
      <c r="D319" t="s">
        <v>1124</v>
      </c>
      <c r="E319" t="s">
        <v>1919</v>
      </c>
      <c r="F319" t="s">
        <v>95</v>
      </c>
      <c r="G319" t="s">
        <v>95</v>
      </c>
      <c r="H319" t="s">
        <v>1088</v>
      </c>
      <c r="I319" t="s">
        <v>1089</v>
      </c>
      <c r="J319" t="s">
        <v>1090</v>
      </c>
      <c r="K319">
        <v>1</v>
      </c>
      <c r="L319">
        <v>1</v>
      </c>
      <c r="M319" t="s">
        <v>1047</v>
      </c>
      <c r="N319" t="s">
        <v>1047</v>
      </c>
      <c r="O319" s="1">
        <v>500</v>
      </c>
      <c r="P319" s="1" t="s">
        <v>1091</v>
      </c>
      <c r="Q319" s="1" t="s">
        <v>1098</v>
      </c>
      <c r="R319" s="1">
        <v>0</v>
      </c>
      <c r="S319" s="1">
        <v>0</v>
      </c>
      <c r="T319" t="b">
        <v>0</v>
      </c>
      <c r="AA319" t="s">
        <v>1885</v>
      </c>
      <c r="AB319" t="s">
        <v>1580</v>
      </c>
      <c r="DO319" t="b">
        <v>0</v>
      </c>
    </row>
    <row r="320" spans="1:119" x14ac:dyDescent="0.25">
      <c r="A320" t="str">
        <f>INDEX(DB_ALM_SYS_NAMES[],10,2)</f>
        <v>AUX_TRAFO_AND_DIESEL</v>
      </c>
      <c r="B320">
        <v>314</v>
      </c>
      <c r="C320" t="s">
        <v>1920</v>
      </c>
      <c r="D320" t="s">
        <v>1124</v>
      </c>
      <c r="E320" t="s">
        <v>1920</v>
      </c>
      <c r="F320" t="s">
        <v>95</v>
      </c>
      <c r="G320" t="s">
        <v>95</v>
      </c>
      <c r="H320" t="s">
        <v>1088</v>
      </c>
      <c r="I320" t="s">
        <v>1089</v>
      </c>
      <c r="J320" t="s">
        <v>1090</v>
      </c>
      <c r="K320">
        <v>1</v>
      </c>
      <c r="L320">
        <v>1</v>
      </c>
      <c r="M320" t="s">
        <v>1047</v>
      </c>
      <c r="N320" t="s">
        <v>1047</v>
      </c>
      <c r="O320" s="1">
        <v>500</v>
      </c>
      <c r="P320" s="1" t="s">
        <v>1091</v>
      </c>
      <c r="Q320" s="1" t="s">
        <v>1098</v>
      </c>
      <c r="R320" s="1">
        <v>0</v>
      </c>
      <c r="S320" s="1">
        <v>0</v>
      </c>
      <c r="T320" t="b">
        <v>0</v>
      </c>
      <c r="DO320" t="b">
        <v>0</v>
      </c>
    </row>
    <row r="321" spans="1:119" x14ac:dyDescent="0.25">
      <c r="A321" t="str">
        <f>INDEX(DB_ALM_SYS_NAMES[],10,2)</f>
        <v>AUX_TRAFO_AND_DIESEL</v>
      </c>
      <c r="B321">
        <v>315</v>
      </c>
      <c r="C321" t="s">
        <v>1921</v>
      </c>
      <c r="D321" t="s">
        <v>1124</v>
      </c>
      <c r="E321" t="s">
        <v>1921</v>
      </c>
      <c r="F321" t="s">
        <v>95</v>
      </c>
      <c r="G321" t="s">
        <v>95</v>
      </c>
      <c r="H321" t="s">
        <v>1088</v>
      </c>
      <c r="I321" t="s">
        <v>1089</v>
      </c>
      <c r="J321" t="s">
        <v>1090</v>
      </c>
      <c r="K321">
        <v>1</v>
      </c>
      <c r="L321">
        <v>1</v>
      </c>
      <c r="M321" t="s">
        <v>1047</v>
      </c>
      <c r="N321" t="s">
        <v>1047</v>
      </c>
      <c r="O321" s="1">
        <v>500</v>
      </c>
      <c r="P321" s="1" t="s">
        <v>1091</v>
      </c>
      <c r="Q321" s="1" t="s">
        <v>1098</v>
      </c>
      <c r="R321" s="1">
        <v>0</v>
      </c>
      <c r="S321" s="1">
        <v>0</v>
      </c>
      <c r="T321" t="b">
        <v>0</v>
      </c>
      <c r="DO321" t="b">
        <v>0</v>
      </c>
    </row>
    <row r="322" spans="1:119" x14ac:dyDescent="0.25">
      <c r="A322" t="str">
        <f>INDEX(DB_ALM_SYS_NAMES[],10,2)</f>
        <v>AUX_TRAFO_AND_DIESEL</v>
      </c>
      <c r="B322">
        <v>316</v>
      </c>
      <c r="C322" t="s">
        <v>1922</v>
      </c>
      <c r="D322" t="s">
        <v>1124</v>
      </c>
      <c r="E322" t="s">
        <v>1922</v>
      </c>
      <c r="F322" t="s">
        <v>95</v>
      </c>
      <c r="G322" t="s">
        <v>95</v>
      </c>
      <c r="H322" t="s">
        <v>1088</v>
      </c>
      <c r="I322" t="s">
        <v>1089</v>
      </c>
      <c r="J322" t="s">
        <v>1090</v>
      </c>
      <c r="K322">
        <v>1</v>
      </c>
      <c r="L322">
        <v>1</v>
      </c>
      <c r="M322" t="s">
        <v>1047</v>
      </c>
      <c r="N322" t="s">
        <v>1047</v>
      </c>
      <c r="O322" s="1">
        <v>500</v>
      </c>
      <c r="P322" s="1" t="s">
        <v>1091</v>
      </c>
      <c r="Q322" s="1" t="s">
        <v>1098</v>
      </c>
      <c r="R322" s="1">
        <v>0</v>
      </c>
      <c r="S322" s="1">
        <v>0</v>
      </c>
      <c r="T322" t="b">
        <v>0</v>
      </c>
      <c r="DO322" t="b">
        <v>0</v>
      </c>
    </row>
    <row r="323" spans="1:119" x14ac:dyDescent="0.25">
      <c r="A323" t="str">
        <f>INDEX(DB_ALM_SYS_NAMES[],10,2)</f>
        <v>AUX_TRAFO_AND_DIESEL</v>
      </c>
      <c r="B323">
        <v>317</v>
      </c>
      <c r="C323" t="s">
        <v>1923</v>
      </c>
      <c r="D323" t="s">
        <v>1124</v>
      </c>
      <c r="E323" t="s">
        <v>1923</v>
      </c>
      <c r="F323" t="s">
        <v>95</v>
      </c>
      <c r="G323" t="s">
        <v>95</v>
      </c>
      <c r="H323" t="s">
        <v>1088</v>
      </c>
      <c r="I323" t="s">
        <v>1089</v>
      </c>
      <c r="J323" t="s">
        <v>1090</v>
      </c>
      <c r="K323">
        <v>1</v>
      </c>
      <c r="L323">
        <v>1</v>
      </c>
      <c r="M323" t="s">
        <v>1047</v>
      </c>
      <c r="N323" t="s">
        <v>1047</v>
      </c>
      <c r="O323" s="1">
        <v>500</v>
      </c>
      <c r="P323" s="1" t="s">
        <v>1091</v>
      </c>
      <c r="Q323" s="1" t="s">
        <v>1098</v>
      </c>
      <c r="R323" s="1">
        <v>0</v>
      </c>
      <c r="S323" s="1">
        <v>0</v>
      </c>
      <c r="T323" t="b">
        <v>0</v>
      </c>
      <c r="DO323" t="b">
        <v>0</v>
      </c>
    </row>
    <row r="324" spans="1:119" x14ac:dyDescent="0.25">
      <c r="A324" t="str">
        <f>INDEX(DB_ALM_SYS_NAMES[],10,2)</f>
        <v>AUX_TRAFO_AND_DIESEL</v>
      </c>
      <c r="B324">
        <v>318</v>
      </c>
      <c r="C324" t="s">
        <v>1924</v>
      </c>
      <c r="D324" t="s">
        <v>1124</v>
      </c>
      <c r="E324" t="s">
        <v>1924</v>
      </c>
      <c r="F324" t="s">
        <v>95</v>
      </c>
      <c r="G324" t="s">
        <v>95</v>
      </c>
      <c r="H324" t="s">
        <v>1088</v>
      </c>
      <c r="I324" t="s">
        <v>1089</v>
      </c>
      <c r="J324" t="s">
        <v>1090</v>
      </c>
      <c r="K324">
        <v>1</v>
      </c>
      <c r="L324">
        <v>1</v>
      </c>
      <c r="M324" t="s">
        <v>1047</v>
      </c>
      <c r="N324" t="s">
        <v>1047</v>
      </c>
      <c r="O324" s="1">
        <v>500</v>
      </c>
      <c r="P324" s="1" t="s">
        <v>1091</v>
      </c>
      <c r="Q324" s="1" t="s">
        <v>1098</v>
      </c>
      <c r="R324" s="1">
        <v>0</v>
      </c>
      <c r="S324" s="1">
        <v>0</v>
      </c>
      <c r="T324" t="b">
        <v>0</v>
      </c>
      <c r="DO324" t="b">
        <v>0</v>
      </c>
    </row>
    <row r="325" spans="1:119" x14ac:dyDescent="0.25">
      <c r="A325" t="str">
        <f>INDEX(DB_ALM_SYS_NAMES[],10,2)</f>
        <v>AUX_TRAFO_AND_DIESEL</v>
      </c>
      <c r="B325">
        <v>319</v>
      </c>
      <c r="C325" t="s">
        <v>1925</v>
      </c>
      <c r="D325" t="s">
        <v>1124</v>
      </c>
      <c r="E325" t="s">
        <v>1925</v>
      </c>
      <c r="F325" t="s">
        <v>95</v>
      </c>
      <c r="G325" t="s">
        <v>95</v>
      </c>
      <c r="H325" t="s">
        <v>1088</v>
      </c>
      <c r="I325" t="s">
        <v>1089</v>
      </c>
      <c r="J325" t="s">
        <v>1090</v>
      </c>
      <c r="K325">
        <v>1</v>
      </c>
      <c r="L325">
        <v>1</v>
      </c>
      <c r="M325" t="s">
        <v>1047</v>
      </c>
      <c r="N325" t="s">
        <v>1047</v>
      </c>
      <c r="O325" s="1">
        <v>500</v>
      </c>
      <c r="P325" s="1" t="s">
        <v>1091</v>
      </c>
      <c r="Q325" s="1" t="s">
        <v>1098</v>
      </c>
      <c r="R325" s="1">
        <v>0</v>
      </c>
      <c r="S325" s="1">
        <v>0</v>
      </c>
      <c r="T325" t="b">
        <v>0</v>
      </c>
      <c r="DO325" t="b">
        <v>0</v>
      </c>
    </row>
    <row r="326" spans="1:119" x14ac:dyDescent="0.25">
      <c r="A326" t="str">
        <f>INDEX(DB_ALM_SYS_NAMES[],11,2)</f>
        <v>EXC_AND_SYNC</v>
      </c>
      <c r="B326">
        <v>320</v>
      </c>
      <c r="C326" t="s">
        <v>1926</v>
      </c>
      <c r="D326" t="s">
        <v>1127</v>
      </c>
      <c r="E326" t="s">
        <v>1927</v>
      </c>
      <c r="F326" t="s">
        <v>95</v>
      </c>
      <c r="G326" t="s">
        <v>95</v>
      </c>
      <c r="H326" t="s">
        <v>1088</v>
      </c>
      <c r="I326" t="s">
        <v>1089</v>
      </c>
      <c r="J326" t="s">
        <v>1090</v>
      </c>
      <c r="K326">
        <v>1</v>
      </c>
      <c r="L326">
        <v>1</v>
      </c>
      <c r="M326" t="s">
        <v>1047</v>
      </c>
      <c r="N326" t="s">
        <v>1047</v>
      </c>
      <c r="O326" s="1">
        <v>500</v>
      </c>
      <c r="P326" s="1" t="s">
        <v>1091</v>
      </c>
      <c r="Q326" s="1" t="s">
        <v>1098</v>
      </c>
      <c r="R326" s="1">
        <v>0</v>
      </c>
      <c r="S326" s="1">
        <v>0</v>
      </c>
      <c r="T326" t="b">
        <v>0</v>
      </c>
      <c r="DO326" t="b">
        <v>0</v>
      </c>
    </row>
    <row r="327" spans="1:119" x14ac:dyDescent="0.25">
      <c r="A327" t="str">
        <f>INDEX(DB_ALM_SYS_NAMES[],11,2)</f>
        <v>EXC_AND_SYNC</v>
      </c>
      <c r="B327">
        <v>321</v>
      </c>
      <c r="C327" t="s">
        <v>1928</v>
      </c>
      <c r="D327" t="s">
        <v>1127</v>
      </c>
      <c r="E327" t="s">
        <v>1929</v>
      </c>
      <c r="F327" t="s">
        <v>95</v>
      </c>
      <c r="G327" t="s">
        <v>95</v>
      </c>
      <c r="H327" t="s">
        <v>1088</v>
      </c>
      <c r="I327" t="s">
        <v>1089</v>
      </c>
      <c r="J327" t="s">
        <v>1090</v>
      </c>
      <c r="K327">
        <v>1</v>
      </c>
      <c r="L327">
        <v>1</v>
      </c>
      <c r="M327" t="s">
        <v>1047</v>
      </c>
      <c r="N327" t="s">
        <v>1047</v>
      </c>
      <c r="O327" s="1">
        <v>500</v>
      </c>
      <c r="P327" s="1" t="s">
        <v>1091</v>
      </c>
      <c r="Q327" s="1" t="s">
        <v>1098</v>
      </c>
      <c r="R327" s="1">
        <v>0</v>
      </c>
      <c r="S327" s="1">
        <v>0</v>
      </c>
      <c r="T327" t="b">
        <v>0</v>
      </c>
      <c r="DO327" t="b">
        <v>0</v>
      </c>
    </row>
    <row r="328" spans="1:119" x14ac:dyDescent="0.25">
      <c r="A328" t="str">
        <f>INDEX(DB_ALM_SYS_NAMES[],11,2)</f>
        <v>EXC_AND_SYNC</v>
      </c>
      <c r="B328">
        <v>322</v>
      </c>
      <c r="C328" t="s">
        <v>1930</v>
      </c>
      <c r="D328" s="10" t="s">
        <v>690</v>
      </c>
      <c r="E328" t="s">
        <v>5588</v>
      </c>
      <c r="F328" t="s">
        <v>95</v>
      </c>
      <c r="G328" t="s">
        <v>95</v>
      </c>
      <c r="H328" t="s">
        <v>1143</v>
      </c>
      <c r="I328" t="s">
        <v>1096</v>
      </c>
      <c r="J328" t="s">
        <v>1244</v>
      </c>
      <c r="K328">
        <v>1</v>
      </c>
      <c r="L328">
        <v>1</v>
      </c>
      <c r="M328" t="s">
        <v>1048</v>
      </c>
      <c r="N328" t="s">
        <v>1047</v>
      </c>
      <c r="O328" s="1">
        <v>2</v>
      </c>
      <c r="P328" s="1" t="s">
        <v>485</v>
      </c>
      <c r="Q328" s="1" t="s">
        <v>1098</v>
      </c>
      <c r="R328" s="1">
        <v>0</v>
      </c>
      <c r="S328" s="1">
        <v>0</v>
      </c>
      <c r="T328" t="b">
        <v>0</v>
      </c>
      <c r="DO328" t="b">
        <v>1</v>
      </c>
    </row>
    <row r="329" spans="1:119" x14ac:dyDescent="0.25">
      <c r="A329" t="str">
        <f>INDEX(DB_ALM_SYS_NAMES[],11,2)</f>
        <v>EXC_AND_SYNC</v>
      </c>
      <c r="B329">
        <v>323</v>
      </c>
      <c r="C329" t="s">
        <v>1931</v>
      </c>
      <c r="D329" s="10" t="s">
        <v>5506</v>
      </c>
      <c r="E329" t="s">
        <v>5589</v>
      </c>
      <c r="F329" t="s">
        <v>95</v>
      </c>
      <c r="G329" t="s">
        <v>95</v>
      </c>
      <c r="H329" t="s">
        <v>1143</v>
      </c>
      <c r="I329" t="s">
        <v>1089</v>
      </c>
      <c r="J329" t="s">
        <v>1244</v>
      </c>
      <c r="K329">
        <v>1</v>
      </c>
      <c r="L329">
        <v>1</v>
      </c>
      <c r="M329" t="s">
        <v>1050</v>
      </c>
      <c r="N329" t="s">
        <v>1047</v>
      </c>
      <c r="O329" s="1">
        <v>500</v>
      </c>
      <c r="P329" s="1" t="s">
        <v>1091</v>
      </c>
      <c r="Q329" s="1" t="s">
        <v>1098</v>
      </c>
      <c r="R329" s="1">
        <v>0</v>
      </c>
      <c r="S329" s="1">
        <v>0</v>
      </c>
      <c r="T329" t="b">
        <v>0</v>
      </c>
      <c r="DO329" t="b">
        <v>0</v>
      </c>
    </row>
    <row r="330" spans="1:119" x14ac:dyDescent="0.25">
      <c r="A330" t="str">
        <f>INDEX(DB_ALM_SYS_NAMES[],11,2)</f>
        <v>EXC_AND_SYNC</v>
      </c>
      <c r="B330">
        <v>324</v>
      </c>
      <c r="C330" t="s">
        <v>1932</v>
      </c>
      <c r="D330" s="10" t="s">
        <v>5506</v>
      </c>
      <c r="E330" t="s">
        <v>5590</v>
      </c>
      <c r="F330" t="s">
        <v>95</v>
      </c>
      <c r="G330" t="s">
        <v>95</v>
      </c>
      <c r="H330" t="s">
        <v>1143</v>
      </c>
      <c r="I330" t="s">
        <v>1096</v>
      </c>
      <c r="J330" t="s">
        <v>1097</v>
      </c>
      <c r="K330">
        <v>1</v>
      </c>
      <c r="L330">
        <v>1</v>
      </c>
      <c r="M330" t="s">
        <v>1047</v>
      </c>
      <c r="N330" t="s">
        <v>1047</v>
      </c>
      <c r="O330" s="1">
        <v>50</v>
      </c>
      <c r="P330" s="1" t="s">
        <v>485</v>
      </c>
      <c r="Q330" s="1" t="s">
        <v>1098</v>
      </c>
      <c r="R330" s="1">
        <v>0</v>
      </c>
      <c r="S330" s="1">
        <v>0</v>
      </c>
      <c r="T330" t="b">
        <v>0</v>
      </c>
      <c r="DO330" t="b">
        <v>1</v>
      </c>
    </row>
    <row r="331" spans="1:119" x14ac:dyDescent="0.25">
      <c r="A331" t="str">
        <f>INDEX(DB_ALM_SYS_NAMES[],11,2)</f>
        <v>EXC_AND_SYNC</v>
      </c>
      <c r="B331">
        <v>325</v>
      </c>
      <c r="C331" t="s">
        <v>1933</v>
      </c>
      <c r="D331" t="s">
        <v>1127</v>
      </c>
      <c r="E331" t="s">
        <v>1933</v>
      </c>
      <c r="F331" t="s">
        <v>95</v>
      </c>
      <c r="G331" t="s">
        <v>95</v>
      </c>
      <c r="H331" t="s">
        <v>1088</v>
      </c>
      <c r="I331" t="s">
        <v>1089</v>
      </c>
      <c r="J331" t="s">
        <v>1090</v>
      </c>
      <c r="K331">
        <v>1</v>
      </c>
      <c r="L331">
        <v>1</v>
      </c>
      <c r="M331" t="s">
        <v>1047</v>
      </c>
      <c r="N331" t="s">
        <v>1047</v>
      </c>
      <c r="O331" s="1">
        <v>500</v>
      </c>
      <c r="P331" s="1" t="s">
        <v>1091</v>
      </c>
      <c r="Q331" s="1" t="s">
        <v>1098</v>
      </c>
      <c r="R331" s="1">
        <v>0</v>
      </c>
      <c r="S331" s="1">
        <v>0</v>
      </c>
      <c r="T331" t="b">
        <v>0</v>
      </c>
      <c r="DO331" t="b">
        <v>0</v>
      </c>
    </row>
    <row r="332" spans="1:119" x14ac:dyDescent="0.25">
      <c r="A332" t="str">
        <f>INDEX(DB_ALM_SYS_NAMES[],11,2)</f>
        <v>EXC_AND_SYNC</v>
      </c>
      <c r="B332">
        <v>326</v>
      </c>
      <c r="C332" t="s">
        <v>1934</v>
      </c>
      <c r="D332" t="s">
        <v>1127</v>
      </c>
      <c r="E332" t="s">
        <v>1935</v>
      </c>
      <c r="F332" t="s">
        <v>95</v>
      </c>
      <c r="G332" t="s">
        <v>95</v>
      </c>
      <c r="H332" t="s">
        <v>1088</v>
      </c>
      <c r="I332" t="s">
        <v>1089</v>
      </c>
      <c r="J332" t="s">
        <v>1090</v>
      </c>
      <c r="K332">
        <v>1</v>
      </c>
      <c r="L332">
        <v>1</v>
      </c>
      <c r="M332" t="s">
        <v>1047</v>
      </c>
      <c r="N332" t="s">
        <v>1047</v>
      </c>
      <c r="O332" s="1">
        <v>500</v>
      </c>
      <c r="P332" s="1" t="s">
        <v>1091</v>
      </c>
      <c r="Q332" s="1" t="s">
        <v>1098</v>
      </c>
      <c r="R332" s="1">
        <v>0</v>
      </c>
      <c r="S332" s="1">
        <v>0</v>
      </c>
      <c r="T332" t="b">
        <v>0</v>
      </c>
      <c r="DO332" t="b">
        <v>0</v>
      </c>
    </row>
    <row r="333" spans="1:119" x14ac:dyDescent="0.25">
      <c r="A333" t="str">
        <f>INDEX(DB_ALM_SYS_NAMES[],11,2)</f>
        <v>EXC_AND_SYNC</v>
      </c>
      <c r="B333">
        <v>327</v>
      </c>
      <c r="C333" t="s">
        <v>1936</v>
      </c>
      <c r="D333" s="10" t="s">
        <v>1551</v>
      </c>
      <c r="E333" t="s">
        <v>5591</v>
      </c>
      <c r="F333" t="s">
        <v>95</v>
      </c>
      <c r="G333" t="s">
        <v>95</v>
      </c>
      <c r="H333" t="s">
        <v>1143</v>
      </c>
      <c r="I333" t="s">
        <v>1096</v>
      </c>
      <c r="J333" t="s">
        <v>1090</v>
      </c>
      <c r="K333">
        <v>1</v>
      </c>
      <c r="L333">
        <v>1</v>
      </c>
      <c r="M333" t="s">
        <v>1050</v>
      </c>
      <c r="N333" t="s">
        <v>1047</v>
      </c>
      <c r="O333" s="1">
        <v>500</v>
      </c>
      <c r="P333" s="1" t="s">
        <v>1091</v>
      </c>
      <c r="Q333" s="1" t="s">
        <v>1098</v>
      </c>
      <c r="R333" s="1">
        <v>0</v>
      </c>
      <c r="S333" s="1">
        <v>0</v>
      </c>
      <c r="T333" t="b">
        <v>0</v>
      </c>
      <c r="DO333" t="b">
        <v>0</v>
      </c>
    </row>
    <row r="334" spans="1:119" x14ac:dyDescent="0.25">
      <c r="A334" t="str">
        <f>INDEX(DB_ALM_SYS_NAMES[],11,2)</f>
        <v>EXC_AND_SYNC</v>
      </c>
      <c r="B334">
        <v>328</v>
      </c>
      <c r="C334" t="s">
        <v>1937</v>
      </c>
      <c r="D334" s="10" t="s">
        <v>5506</v>
      </c>
      <c r="E334" t="s">
        <v>5592</v>
      </c>
      <c r="F334" t="s">
        <v>95</v>
      </c>
      <c r="G334" t="s">
        <v>95</v>
      </c>
      <c r="H334" t="s">
        <v>1143</v>
      </c>
      <c r="I334" t="s">
        <v>1096</v>
      </c>
      <c r="J334" t="s">
        <v>1090</v>
      </c>
      <c r="K334">
        <v>1</v>
      </c>
      <c r="L334">
        <v>1</v>
      </c>
      <c r="M334" t="s">
        <v>1050</v>
      </c>
      <c r="N334" t="s">
        <v>1052</v>
      </c>
      <c r="O334" s="1">
        <v>500</v>
      </c>
      <c r="P334" s="1" t="s">
        <v>1091</v>
      </c>
      <c r="Q334" s="1" t="s">
        <v>1098</v>
      </c>
      <c r="R334" s="1">
        <v>0</v>
      </c>
      <c r="S334" s="1">
        <v>0</v>
      </c>
      <c r="T334" t="b">
        <v>0</v>
      </c>
      <c r="DO334" t="b">
        <v>0</v>
      </c>
    </row>
    <row r="335" spans="1:119" x14ac:dyDescent="0.25">
      <c r="A335" t="str">
        <f>INDEX(DB_ALM_SYS_NAMES[],11,2)</f>
        <v>EXC_AND_SYNC</v>
      </c>
      <c r="B335">
        <v>329</v>
      </c>
      <c r="C335" t="s">
        <v>1938</v>
      </c>
      <c r="D335" t="s">
        <v>1127</v>
      </c>
      <c r="E335" t="s">
        <v>1939</v>
      </c>
      <c r="F335" t="s">
        <v>95</v>
      </c>
      <c r="G335" t="s">
        <v>95</v>
      </c>
      <c r="H335" t="s">
        <v>1088</v>
      </c>
      <c r="I335" t="s">
        <v>1089</v>
      </c>
      <c r="J335" t="s">
        <v>1090</v>
      </c>
      <c r="K335">
        <v>1</v>
      </c>
      <c r="L335">
        <v>1</v>
      </c>
      <c r="M335" t="s">
        <v>1047</v>
      </c>
      <c r="N335" t="s">
        <v>1047</v>
      </c>
      <c r="O335" s="1">
        <v>500</v>
      </c>
      <c r="P335" s="1" t="s">
        <v>1091</v>
      </c>
      <c r="Q335" s="1" t="s">
        <v>1098</v>
      </c>
      <c r="R335" s="1">
        <v>0</v>
      </c>
      <c r="S335" s="1">
        <v>0</v>
      </c>
      <c r="T335" t="b">
        <v>0</v>
      </c>
      <c r="DO335" t="b">
        <v>0</v>
      </c>
    </row>
    <row r="336" spans="1:119" x14ac:dyDescent="0.25">
      <c r="A336" t="str">
        <f>INDEX(DB_ALM_SYS_NAMES[],11,2)</f>
        <v>EXC_AND_SYNC</v>
      </c>
      <c r="B336">
        <v>330</v>
      </c>
      <c r="C336" t="s">
        <v>1940</v>
      </c>
      <c r="D336" t="s">
        <v>1127</v>
      </c>
      <c r="E336" t="s">
        <v>1940</v>
      </c>
      <c r="F336" t="s">
        <v>95</v>
      </c>
      <c r="G336" t="s">
        <v>95</v>
      </c>
      <c r="H336" t="s">
        <v>1088</v>
      </c>
      <c r="I336" t="s">
        <v>1089</v>
      </c>
      <c r="J336" t="s">
        <v>1090</v>
      </c>
      <c r="K336">
        <v>1</v>
      </c>
      <c r="L336">
        <v>1</v>
      </c>
      <c r="M336" t="s">
        <v>1047</v>
      </c>
      <c r="N336" t="s">
        <v>1047</v>
      </c>
      <c r="O336" s="1">
        <v>500</v>
      </c>
      <c r="P336" s="1" t="s">
        <v>1091</v>
      </c>
      <c r="Q336" s="1" t="s">
        <v>1098</v>
      </c>
      <c r="R336" s="1">
        <v>0</v>
      </c>
      <c r="S336" s="1">
        <v>0</v>
      </c>
      <c r="T336" t="b">
        <v>0</v>
      </c>
      <c r="DO336" t="b">
        <v>0</v>
      </c>
    </row>
    <row r="337" spans="1:119" x14ac:dyDescent="0.25">
      <c r="A337" t="str">
        <f>INDEX(DB_ALM_SYS_NAMES[],11,2)</f>
        <v>EXC_AND_SYNC</v>
      </c>
      <c r="B337">
        <v>331</v>
      </c>
      <c r="C337" t="s">
        <v>1941</v>
      </c>
      <c r="D337" t="s">
        <v>1127</v>
      </c>
      <c r="E337" t="s">
        <v>1942</v>
      </c>
      <c r="F337" t="s">
        <v>95</v>
      </c>
      <c r="G337" t="s">
        <v>95</v>
      </c>
      <c r="H337" t="s">
        <v>1088</v>
      </c>
      <c r="I337" t="s">
        <v>1096</v>
      </c>
      <c r="J337" t="s">
        <v>1244</v>
      </c>
      <c r="K337">
        <v>1</v>
      </c>
      <c r="L337">
        <v>1</v>
      </c>
      <c r="M337" t="s">
        <v>1050</v>
      </c>
      <c r="N337" t="s">
        <v>1052</v>
      </c>
      <c r="O337" s="1">
        <v>500</v>
      </c>
      <c r="P337" s="1" t="s">
        <v>1091</v>
      </c>
      <c r="Q337" s="1" t="s">
        <v>1098</v>
      </c>
      <c r="R337" s="1">
        <v>0</v>
      </c>
      <c r="S337" s="1">
        <v>0</v>
      </c>
      <c r="T337" t="b">
        <v>0</v>
      </c>
      <c r="DO337" t="b">
        <v>0</v>
      </c>
    </row>
    <row r="338" spans="1:119" x14ac:dyDescent="0.25">
      <c r="A338" t="str">
        <f>INDEX(DB_ALM_SYS_NAMES[],11,2)</f>
        <v>EXC_AND_SYNC</v>
      </c>
      <c r="B338">
        <v>332</v>
      </c>
      <c r="C338" t="s">
        <v>1943</v>
      </c>
      <c r="D338" t="s">
        <v>1127</v>
      </c>
      <c r="E338" t="s">
        <v>1943</v>
      </c>
      <c r="F338" t="s">
        <v>95</v>
      </c>
      <c r="G338" t="s">
        <v>95</v>
      </c>
      <c r="H338" t="s">
        <v>1088</v>
      </c>
      <c r="I338" t="s">
        <v>1089</v>
      </c>
      <c r="J338" t="s">
        <v>1090</v>
      </c>
      <c r="K338">
        <v>1</v>
      </c>
      <c r="L338">
        <v>1</v>
      </c>
      <c r="M338" t="s">
        <v>1047</v>
      </c>
      <c r="N338" t="s">
        <v>1047</v>
      </c>
      <c r="O338" s="1">
        <v>500</v>
      </c>
      <c r="P338" s="1" t="s">
        <v>1091</v>
      </c>
      <c r="Q338" s="1" t="s">
        <v>1098</v>
      </c>
      <c r="R338" s="1">
        <v>0</v>
      </c>
      <c r="S338" s="1">
        <v>0</v>
      </c>
      <c r="T338" t="b">
        <v>0</v>
      </c>
      <c r="DO338" t="b">
        <v>0</v>
      </c>
    </row>
    <row r="339" spans="1:119" x14ac:dyDescent="0.25">
      <c r="A339" t="str">
        <f>INDEX(DB_ALM_SYS_NAMES[],11,2)</f>
        <v>EXC_AND_SYNC</v>
      </c>
      <c r="B339">
        <v>333</v>
      </c>
      <c r="C339" t="s">
        <v>1944</v>
      </c>
      <c r="D339" t="s">
        <v>1127</v>
      </c>
      <c r="E339" t="s">
        <v>1944</v>
      </c>
      <c r="F339" t="s">
        <v>95</v>
      </c>
      <c r="G339" t="s">
        <v>95</v>
      </c>
      <c r="H339" t="s">
        <v>1088</v>
      </c>
      <c r="I339" t="s">
        <v>1089</v>
      </c>
      <c r="J339" t="s">
        <v>1090</v>
      </c>
      <c r="K339">
        <v>1</v>
      </c>
      <c r="L339">
        <v>1</v>
      </c>
      <c r="M339" t="s">
        <v>1047</v>
      </c>
      <c r="N339" t="s">
        <v>1047</v>
      </c>
      <c r="O339" s="1">
        <v>500</v>
      </c>
      <c r="P339" s="1" t="s">
        <v>1091</v>
      </c>
      <c r="Q339" s="1" t="s">
        <v>1098</v>
      </c>
      <c r="R339" s="1">
        <v>0</v>
      </c>
      <c r="S339" s="1">
        <v>0</v>
      </c>
      <c r="T339" t="b">
        <v>0</v>
      </c>
      <c r="DO339" t="b">
        <v>0</v>
      </c>
    </row>
    <row r="340" spans="1:119" x14ac:dyDescent="0.25">
      <c r="A340" t="str">
        <f>INDEX(DB_ALM_SYS_NAMES[],11,2)</f>
        <v>EXC_AND_SYNC</v>
      </c>
      <c r="B340">
        <v>334</v>
      </c>
      <c r="C340" t="s">
        <v>1945</v>
      </c>
      <c r="D340" t="s">
        <v>1127</v>
      </c>
      <c r="E340" t="s">
        <v>1945</v>
      </c>
      <c r="F340" t="s">
        <v>95</v>
      </c>
      <c r="G340" t="s">
        <v>95</v>
      </c>
      <c r="H340" t="s">
        <v>1088</v>
      </c>
      <c r="I340" t="s">
        <v>1089</v>
      </c>
      <c r="J340" t="s">
        <v>1090</v>
      </c>
      <c r="K340">
        <v>1</v>
      </c>
      <c r="L340">
        <v>1</v>
      </c>
      <c r="M340" t="s">
        <v>1047</v>
      </c>
      <c r="N340" t="s">
        <v>1047</v>
      </c>
      <c r="O340" s="1">
        <v>500</v>
      </c>
      <c r="P340" s="1" t="s">
        <v>1091</v>
      </c>
      <c r="Q340" s="1" t="s">
        <v>1098</v>
      </c>
      <c r="R340" s="1">
        <v>0</v>
      </c>
      <c r="S340" s="1">
        <v>0</v>
      </c>
      <c r="T340" t="b">
        <v>0</v>
      </c>
      <c r="DO340" t="b">
        <v>0</v>
      </c>
    </row>
    <row r="341" spans="1:119" x14ac:dyDescent="0.25">
      <c r="A341" t="str">
        <f>INDEX(DB_ALM_SYS_NAMES[],11,2)</f>
        <v>EXC_AND_SYNC</v>
      </c>
      <c r="B341">
        <v>335</v>
      </c>
      <c r="C341" t="s">
        <v>1946</v>
      </c>
      <c r="D341" t="s">
        <v>1127</v>
      </c>
      <c r="E341" t="s">
        <v>1947</v>
      </c>
      <c r="F341" t="s">
        <v>95</v>
      </c>
      <c r="G341" t="s">
        <v>95</v>
      </c>
      <c r="H341" t="s">
        <v>1088</v>
      </c>
      <c r="I341" t="s">
        <v>1096</v>
      </c>
      <c r="J341" t="s">
        <v>1090</v>
      </c>
      <c r="K341">
        <v>1</v>
      </c>
      <c r="L341">
        <v>1</v>
      </c>
      <c r="M341" t="s">
        <v>1047</v>
      </c>
      <c r="N341" t="s">
        <v>1047</v>
      </c>
      <c r="O341" s="1">
        <v>500</v>
      </c>
      <c r="P341" s="1" t="s">
        <v>1091</v>
      </c>
      <c r="Q341" s="1" t="s">
        <v>1098</v>
      </c>
      <c r="R341" s="1">
        <v>0</v>
      </c>
      <c r="S341" s="1">
        <v>0</v>
      </c>
      <c r="T341" t="b">
        <v>0</v>
      </c>
      <c r="DO341" t="b">
        <v>0</v>
      </c>
    </row>
    <row r="342" spans="1:119" x14ac:dyDescent="0.25">
      <c r="A342" t="str">
        <f>INDEX(DB_ALM_SYS_NAMES[],11,2)</f>
        <v>EXC_AND_SYNC</v>
      </c>
      <c r="B342">
        <v>336</v>
      </c>
      <c r="C342" t="s">
        <v>1948</v>
      </c>
      <c r="D342" s="10" t="s">
        <v>5506</v>
      </c>
      <c r="E342" t="s">
        <v>5593</v>
      </c>
      <c r="F342" t="s">
        <v>95</v>
      </c>
      <c r="G342" t="s">
        <v>95</v>
      </c>
      <c r="H342" t="s">
        <v>1143</v>
      </c>
      <c r="I342" t="s">
        <v>1096</v>
      </c>
      <c r="J342" t="s">
        <v>1244</v>
      </c>
      <c r="K342">
        <v>1</v>
      </c>
      <c r="L342">
        <v>1</v>
      </c>
      <c r="M342" t="s">
        <v>1050</v>
      </c>
      <c r="N342" t="s">
        <v>1047</v>
      </c>
      <c r="O342" s="1">
        <v>500</v>
      </c>
      <c r="P342" s="1" t="s">
        <v>1091</v>
      </c>
      <c r="Q342" s="1" t="s">
        <v>1098</v>
      </c>
      <c r="R342" s="1">
        <v>0</v>
      </c>
      <c r="S342" s="1">
        <v>0</v>
      </c>
      <c r="T342" t="b">
        <v>0</v>
      </c>
      <c r="DO342" t="b">
        <v>0</v>
      </c>
    </row>
    <row r="343" spans="1:119" x14ac:dyDescent="0.25">
      <c r="A343" t="str">
        <f>INDEX(DB_ALM_SYS_NAMES[],11,2)</f>
        <v>EXC_AND_SYNC</v>
      </c>
      <c r="B343">
        <v>337</v>
      </c>
      <c r="C343" t="s">
        <v>1949</v>
      </c>
      <c r="D343" t="s">
        <v>1127</v>
      </c>
      <c r="E343" t="s">
        <v>1949</v>
      </c>
      <c r="F343" t="s">
        <v>95</v>
      </c>
      <c r="G343" t="s">
        <v>95</v>
      </c>
      <c r="H343" t="s">
        <v>1088</v>
      </c>
      <c r="I343" t="s">
        <v>1089</v>
      </c>
      <c r="J343" t="s">
        <v>1090</v>
      </c>
      <c r="K343">
        <v>1</v>
      </c>
      <c r="L343">
        <v>1</v>
      </c>
      <c r="M343" t="s">
        <v>1047</v>
      </c>
      <c r="N343" t="s">
        <v>1047</v>
      </c>
      <c r="O343" s="1">
        <v>500</v>
      </c>
      <c r="P343" s="1" t="s">
        <v>1091</v>
      </c>
      <c r="Q343" s="1" t="s">
        <v>1098</v>
      </c>
      <c r="R343" s="1">
        <v>0</v>
      </c>
      <c r="S343" s="1">
        <v>0</v>
      </c>
      <c r="T343" t="b">
        <v>0</v>
      </c>
      <c r="DO343" t="b">
        <v>0</v>
      </c>
    </row>
    <row r="344" spans="1:119" x14ac:dyDescent="0.25">
      <c r="A344" t="str">
        <f>INDEX(DB_ALM_SYS_NAMES[],11,2)</f>
        <v>EXC_AND_SYNC</v>
      </c>
      <c r="B344">
        <v>338</v>
      </c>
      <c r="C344" t="s">
        <v>1950</v>
      </c>
      <c r="D344" t="s">
        <v>1127</v>
      </c>
      <c r="E344" t="s">
        <v>1950</v>
      </c>
      <c r="F344" t="s">
        <v>95</v>
      </c>
      <c r="G344" t="s">
        <v>95</v>
      </c>
      <c r="H344" t="s">
        <v>1088</v>
      </c>
      <c r="I344" t="s">
        <v>1089</v>
      </c>
      <c r="J344" t="s">
        <v>1090</v>
      </c>
      <c r="K344">
        <v>1</v>
      </c>
      <c r="L344">
        <v>1</v>
      </c>
      <c r="M344" t="s">
        <v>1047</v>
      </c>
      <c r="N344" t="s">
        <v>1047</v>
      </c>
      <c r="O344" s="1">
        <v>500</v>
      </c>
      <c r="P344" s="1" t="s">
        <v>1091</v>
      </c>
      <c r="Q344" s="1" t="s">
        <v>1098</v>
      </c>
      <c r="R344" s="1">
        <v>0</v>
      </c>
      <c r="S344" s="1">
        <v>0</v>
      </c>
      <c r="T344" t="b">
        <v>0</v>
      </c>
      <c r="DO344" t="b">
        <v>0</v>
      </c>
    </row>
    <row r="345" spans="1:119" x14ac:dyDescent="0.25">
      <c r="A345" t="str">
        <f>INDEX(DB_ALM_SYS_NAMES[],11,2)</f>
        <v>EXC_AND_SYNC</v>
      </c>
      <c r="B345">
        <v>339</v>
      </c>
      <c r="C345" t="s">
        <v>1951</v>
      </c>
      <c r="D345" t="s">
        <v>1127</v>
      </c>
      <c r="E345" t="s">
        <v>1951</v>
      </c>
      <c r="F345" t="s">
        <v>95</v>
      </c>
      <c r="G345" t="s">
        <v>95</v>
      </c>
      <c r="H345" t="s">
        <v>1088</v>
      </c>
      <c r="I345" t="s">
        <v>1089</v>
      </c>
      <c r="J345" t="s">
        <v>1090</v>
      </c>
      <c r="K345">
        <v>1</v>
      </c>
      <c r="L345">
        <v>1</v>
      </c>
      <c r="M345" t="s">
        <v>1047</v>
      </c>
      <c r="N345" t="s">
        <v>1047</v>
      </c>
      <c r="O345" s="1">
        <v>500</v>
      </c>
      <c r="P345" s="1" t="s">
        <v>1091</v>
      </c>
      <c r="Q345" s="1" t="s">
        <v>1098</v>
      </c>
      <c r="R345" s="1">
        <v>0</v>
      </c>
      <c r="S345" s="1">
        <v>0</v>
      </c>
      <c r="T345" t="b">
        <v>0</v>
      </c>
      <c r="DO345" t="b">
        <v>0</v>
      </c>
    </row>
    <row r="346" spans="1:119" x14ac:dyDescent="0.25">
      <c r="A346" t="str">
        <f>INDEX(DB_ALM_SYS_NAMES[],11,2)</f>
        <v>EXC_AND_SYNC</v>
      </c>
      <c r="B346">
        <v>340</v>
      </c>
      <c r="C346" t="s">
        <v>1952</v>
      </c>
      <c r="D346" t="s">
        <v>1127</v>
      </c>
      <c r="E346" t="s">
        <v>1952</v>
      </c>
      <c r="F346" t="s">
        <v>95</v>
      </c>
      <c r="G346" t="s">
        <v>95</v>
      </c>
      <c r="H346" t="s">
        <v>1088</v>
      </c>
      <c r="I346" t="s">
        <v>1089</v>
      </c>
      <c r="J346" t="s">
        <v>1090</v>
      </c>
      <c r="K346">
        <v>1</v>
      </c>
      <c r="L346">
        <v>1</v>
      </c>
      <c r="M346" t="s">
        <v>1047</v>
      </c>
      <c r="N346" t="s">
        <v>1047</v>
      </c>
      <c r="O346" s="1">
        <v>500</v>
      </c>
      <c r="P346" s="1" t="s">
        <v>1091</v>
      </c>
      <c r="Q346" s="1" t="s">
        <v>1098</v>
      </c>
      <c r="R346" s="1">
        <v>0</v>
      </c>
      <c r="S346" s="1">
        <v>0</v>
      </c>
      <c r="T346" t="b">
        <v>0</v>
      </c>
      <c r="DO346" t="b">
        <v>0</v>
      </c>
    </row>
    <row r="347" spans="1:119" x14ac:dyDescent="0.25">
      <c r="A347" t="str">
        <f>INDEX(DB_ALM_SYS_NAMES[],11,2)</f>
        <v>EXC_AND_SYNC</v>
      </c>
      <c r="B347">
        <v>341</v>
      </c>
      <c r="C347" t="s">
        <v>1953</v>
      </c>
      <c r="D347" t="s">
        <v>1127</v>
      </c>
      <c r="E347" t="s">
        <v>1953</v>
      </c>
      <c r="F347" t="s">
        <v>95</v>
      </c>
      <c r="G347" t="s">
        <v>95</v>
      </c>
      <c r="H347" t="s">
        <v>1088</v>
      </c>
      <c r="I347" t="s">
        <v>1089</v>
      </c>
      <c r="J347" t="s">
        <v>1090</v>
      </c>
      <c r="K347">
        <v>1</v>
      </c>
      <c r="L347">
        <v>1</v>
      </c>
      <c r="M347" t="s">
        <v>1047</v>
      </c>
      <c r="N347" t="s">
        <v>1047</v>
      </c>
      <c r="O347" s="1">
        <v>500</v>
      </c>
      <c r="P347" s="1" t="s">
        <v>1091</v>
      </c>
      <c r="Q347" s="1" t="s">
        <v>1098</v>
      </c>
      <c r="R347" s="1">
        <v>0</v>
      </c>
      <c r="S347" s="1">
        <v>0</v>
      </c>
      <c r="T347" t="b">
        <v>0</v>
      </c>
      <c r="DO347" t="b">
        <v>0</v>
      </c>
    </row>
    <row r="348" spans="1:119" x14ac:dyDescent="0.25">
      <c r="A348" t="str">
        <f>INDEX(DB_ALM_SYS_NAMES[],11,2)</f>
        <v>EXC_AND_SYNC</v>
      </c>
      <c r="B348">
        <v>342</v>
      </c>
      <c r="C348" t="s">
        <v>1954</v>
      </c>
      <c r="D348" t="s">
        <v>1127</v>
      </c>
      <c r="E348" t="s">
        <v>1954</v>
      </c>
      <c r="F348" t="s">
        <v>95</v>
      </c>
      <c r="G348" t="s">
        <v>95</v>
      </c>
      <c r="H348" t="s">
        <v>1088</v>
      </c>
      <c r="I348" t="s">
        <v>1089</v>
      </c>
      <c r="J348" t="s">
        <v>1090</v>
      </c>
      <c r="K348">
        <v>1</v>
      </c>
      <c r="L348">
        <v>1</v>
      </c>
      <c r="M348" t="s">
        <v>1047</v>
      </c>
      <c r="N348" t="s">
        <v>1047</v>
      </c>
      <c r="O348" s="1">
        <v>500</v>
      </c>
      <c r="P348" s="1" t="s">
        <v>1091</v>
      </c>
      <c r="Q348" s="1" t="s">
        <v>1098</v>
      </c>
      <c r="R348" s="1">
        <v>0</v>
      </c>
      <c r="S348" s="1">
        <v>0</v>
      </c>
      <c r="T348" t="b">
        <v>0</v>
      </c>
      <c r="DO348" t="b">
        <v>0</v>
      </c>
    </row>
    <row r="349" spans="1:119" x14ac:dyDescent="0.25">
      <c r="A349" t="str">
        <f>INDEX(DB_ALM_SYS_NAMES[],11,2)</f>
        <v>EXC_AND_SYNC</v>
      </c>
      <c r="B349">
        <v>343</v>
      </c>
      <c r="C349" t="s">
        <v>1955</v>
      </c>
      <c r="D349" t="s">
        <v>1127</v>
      </c>
      <c r="E349" t="s">
        <v>1955</v>
      </c>
      <c r="F349" t="s">
        <v>95</v>
      </c>
      <c r="G349" t="s">
        <v>95</v>
      </c>
      <c r="H349" t="s">
        <v>1088</v>
      </c>
      <c r="I349" t="s">
        <v>1089</v>
      </c>
      <c r="J349" t="s">
        <v>1090</v>
      </c>
      <c r="K349">
        <v>1</v>
      </c>
      <c r="L349">
        <v>1</v>
      </c>
      <c r="M349" t="s">
        <v>1047</v>
      </c>
      <c r="N349" t="s">
        <v>1047</v>
      </c>
      <c r="O349" s="1">
        <v>500</v>
      </c>
      <c r="P349" s="1" t="s">
        <v>1091</v>
      </c>
      <c r="Q349" s="1" t="s">
        <v>1098</v>
      </c>
      <c r="R349" s="1">
        <v>0</v>
      </c>
      <c r="S349" s="1">
        <v>0</v>
      </c>
      <c r="T349" t="b">
        <v>0</v>
      </c>
      <c r="DO349" t="b">
        <v>0</v>
      </c>
    </row>
    <row r="350" spans="1:119" x14ac:dyDescent="0.25">
      <c r="A350" t="str">
        <f>INDEX(DB_ALM_SYS_NAMES[],11,2)</f>
        <v>EXC_AND_SYNC</v>
      </c>
      <c r="B350">
        <v>344</v>
      </c>
      <c r="C350" t="s">
        <v>1956</v>
      </c>
      <c r="D350" t="s">
        <v>1127</v>
      </c>
      <c r="E350" t="s">
        <v>1956</v>
      </c>
      <c r="F350" t="s">
        <v>95</v>
      </c>
      <c r="G350" t="s">
        <v>95</v>
      </c>
      <c r="H350" t="s">
        <v>1088</v>
      </c>
      <c r="I350" t="s">
        <v>1089</v>
      </c>
      <c r="J350" t="s">
        <v>1090</v>
      </c>
      <c r="K350">
        <v>1</v>
      </c>
      <c r="L350">
        <v>1</v>
      </c>
      <c r="M350" t="s">
        <v>1047</v>
      </c>
      <c r="N350" t="s">
        <v>1047</v>
      </c>
      <c r="O350" s="1">
        <v>500</v>
      </c>
      <c r="P350" s="1" t="s">
        <v>1091</v>
      </c>
      <c r="Q350" s="1" t="s">
        <v>1098</v>
      </c>
      <c r="R350" s="1">
        <v>0</v>
      </c>
      <c r="S350" s="1">
        <v>0</v>
      </c>
      <c r="T350" t="b">
        <v>0</v>
      </c>
      <c r="DO350" t="b">
        <v>0</v>
      </c>
    </row>
    <row r="351" spans="1:119" x14ac:dyDescent="0.25">
      <c r="A351" t="str">
        <f>INDEX(DB_ALM_SYS_NAMES[],11,2)</f>
        <v>EXC_AND_SYNC</v>
      </c>
      <c r="B351">
        <v>345</v>
      </c>
      <c r="C351" t="s">
        <v>1957</v>
      </c>
      <c r="D351" t="s">
        <v>1127</v>
      </c>
      <c r="E351" t="s">
        <v>1957</v>
      </c>
      <c r="F351" t="s">
        <v>95</v>
      </c>
      <c r="G351" t="s">
        <v>95</v>
      </c>
      <c r="H351" t="s">
        <v>1088</v>
      </c>
      <c r="I351" t="s">
        <v>1089</v>
      </c>
      <c r="J351" t="s">
        <v>1090</v>
      </c>
      <c r="K351">
        <v>1</v>
      </c>
      <c r="L351">
        <v>1</v>
      </c>
      <c r="M351" t="s">
        <v>1047</v>
      </c>
      <c r="N351" t="s">
        <v>1047</v>
      </c>
      <c r="O351" s="1">
        <v>500</v>
      </c>
      <c r="P351" s="1" t="s">
        <v>1091</v>
      </c>
      <c r="Q351" s="1" t="s">
        <v>1098</v>
      </c>
      <c r="R351" s="1">
        <v>0</v>
      </c>
      <c r="S351" s="1">
        <v>0</v>
      </c>
      <c r="T351" t="b">
        <v>0</v>
      </c>
      <c r="DO351" t="b">
        <v>0</v>
      </c>
    </row>
    <row r="352" spans="1:119" x14ac:dyDescent="0.25">
      <c r="A352" t="str">
        <f>INDEX(DB_ALM_SYS_NAMES[],11,2)</f>
        <v>EXC_AND_SYNC</v>
      </c>
      <c r="B352">
        <v>346</v>
      </c>
      <c r="C352" t="s">
        <v>1958</v>
      </c>
      <c r="D352" t="s">
        <v>1127</v>
      </c>
      <c r="E352" t="s">
        <v>1958</v>
      </c>
      <c r="F352" t="s">
        <v>95</v>
      </c>
      <c r="G352" t="s">
        <v>95</v>
      </c>
      <c r="H352" t="s">
        <v>1088</v>
      </c>
      <c r="I352" t="s">
        <v>1089</v>
      </c>
      <c r="J352" t="s">
        <v>1090</v>
      </c>
      <c r="K352">
        <v>1</v>
      </c>
      <c r="L352">
        <v>1</v>
      </c>
      <c r="M352" t="s">
        <v>1047</v>
      </c>
      <c r="N352" t="s">
        <v>1047</v>
      </c>
      <c r="O352" s="1">
        <v>500</v>
      </c>
      <c r="P352" s="1" t="s">
        <v>1091</v>
      </c>
      <c r="Q352" s="1" t="s">
        <v>1098</v>
      </c>
      <c r="R352" s="1">
        <v>0</v>
      </c>
      <c r="S352" s="1">
        <v>0</v>
      </c>
      <c r="T352" t="b">
        <v>0</v>
      </c>
      <c r="DO352" t="b">
        <v>0</v>
      </c>
    </row>
    <row r="353" spans="1:119" x14ac:dyDescent="0.25">
      <c r="A353" t="str">
        <f>INDEX(DB_ALM_SYS_NAMES[],11,2)</f>
        <v>EXC_AND_SYNC</v>
      </c>
      <c r="B353">
        <v>347</v>
      </c>
      <c r="C353" t="s">
        <v>1959</v>
      </c>
      <c r="D353" t="s">
        <v>1127</v>
      </c>
      <c r="E353" t="s">
        <v>1959</v>
      </c>
      <c r="F353" t="s">
        <v>95</v>
      </c>
      <c r="G353" t="s">
        <v>95</v>
      </c>
      <c r="H353" t="s">
        <v>1088</v>
      </c>
      <c r="I353" t="s">
        <v>1089</v>
      </c>
      <c r="J353" t="s">
        <v>1090</v>
      </c>
      <c r="K353">
        <v>1</v>
      </c>
      <c r="L353">
        <v>1</v>
      </c>
      <c r="M353" t="s">
        <v>1047</v>
      </c>
      <c r="N353" t="s">
        <v>1047</v>
      </c>
      <c r="O353" s="1">
        <v>500</v>
      </c>
      <c r="P353" s="1" t="s">
        <v>1091</v>
      </c>
      <c r="Q353" s="1" t="s">
        <v>1098</v>
      </c>
      <c r="R353" s="1">
        <v>0</v>
      </c>
      <c r="S353" s="1">
        <v>0</v>
      </c>
      <c r="T353" t="b">
        <v>0</v>
      </c>
      <c r="DO353" t="b">
        <v>0</v>
      </c>
    </row>
    <row r="354" spans="1:119" x14ac:dyDescent="0.25">
      <c r="A354" t="str">
        <f>INDEX(DB_ALM_SYS_NAMES[],11,2)</f>
        <v>EXC_AND_SYNC</v>
      </c>
      <c r="B354">
        <v>348</v>
      </c>
      <c r="C354" t="s">
        <v>1960</v>
      </c>
      <c r="D354" t="s">
        <v>1127</v>
      </c>
      <c r="E354" t="s">
        <v>1960</v>
      </c>
      <c r="F354" t="s">
        <v>95</v>
      </c>
      <c r="G354" t="s">
        <v>95</v>
      </c>
      <c r="H354" t="s">
        <v>1088</v>
      </c>
      <c r="I354" t="s">
        <v>1089</v>
      </c>
      <c r="J354" t="s">
        <v>1090</v>
      </c>
      <c r="K354">
        <v>1</v>
      </c>
      <c r="L354">
        <v>1</v>
      </c>
      <c r="M354" t="s">
        <v>1047</v>
      </c>
      <c r="N354" t="s">
        <v>1047</v>
      </c>
      <c r="O354" s="1">
        <v>500</v>
      </c>
      <c r="P354" s="1" t="s">
        <v>1091</v>
      </c>
      <c r="Q354" s="1" t="s">
        <v>1098</v>
      </c>
      <c r="R354" s="1">
        <v>0</v>
      </c>
      <c r="S354" s="1">
        <v>0</v>
      </c>
      <c r="T354" t="b">
        <v>0</v>
      </c>
      <c r="DO354" t="b">
        <v>0</v>
      </c>
    </row>
    <row r="355" spans="1:119" x14ac:dyDescent="0.25">
      <c r="A355" t="str">
        <f>INDEX(DB_ALM_SYS_NAMES[],11,2)</f>
        <v>EXC_AND_SYNC</v>
      </c>
      <c r="B355">
        <v>349</v>
      </c>
      <c r="C355" t="s">
        <v>1961</v>
      </c>
      <c r="D355" t="s">
        <v>1127</v>
      </c>
      <c r="E355" t="s">
        <v>1961</v>
      </c>
      <c r="F355" t="s">
        <v>95</v>
      </c>
      <c r="G355" t="s">
        <v>95</v>
      </c>
      <c r="H355" t="s">
        <v>1088</v>
      </c>
      <c r="I355" t="s">
        <v>1089</v>
      </c>
      <c r="J355" t="s">
        <v>1090</v>
      </c>
      <c r="K355">
        <v>1</v>
      </c>
      <c r="L355">
        <v>1</v>
      </c>
      <c r="M355" t="s">
        <v>1047</v>
      </c>
      <c r="N355" t="s">
        <v>1047</v>
      </c>
      <c r="O355" s="1">
        <v>500</v>
      </c>
      <c r="P355" s="1" t="s">
        <v>1091</v>
      </c>
      <c r="Q355" s="1" t="s">
        <v>1098</v>
      </c>
      <c r="R355" s="1">
        <v>0</v>
      </c>
      <c r="S355" s="1">
        <v>0</v>
      </c>
      <c r="T355" t="b">
        <v>0</v>
      </c>
      <c r="DO355" t="b">
        <v>0</v>
      </c>
    </row>
    <row r="356" spans="1:119" x14ac:dyDescent="0.25">
      <c r="A356" t="str">
        <f>INDEX(DB_ALM_SYS_NAMES[],11,2)</f>
        <v>EXC_AND_SYNC</v>
      </c>
      <c r="B356">
        <v>350</v>
      </c>
      <c r="C356" t="s">
        <v>1962</v>
      </c>
      <c r="D356" t="s">
        <v>1127</v>
      </c>
      <c r="E356" t="s">
        <v>1962</v>
      </c>
      <c r="F356" t="s">
        <v>95</v>
      </c>
      <c r="G356" t="s">
        <v>95</v>
      </c>
      <c r="H356" t="s">
        <v>1088</v>
      </c>
      <c r="I356" t="s">
        <v>1089</v>
      </c>
      <c r="J356" t="s">
        <v>1090</v>
      </c>
      <c r="K356">
        <v>1</v>
      </c>
      <c r="L356">
        <v>1</v>
      </c>
      <c r="M356" t="s">
        <v>1047</v>
      </c>
      <c r="N356" t="s">
        <v>1047</v>
      </c>
      <c r="O356" s="1">
        <v>500</v>
      </c>
      <c r="P356" s="1" t="s">
        <v>1091</v>
      </c>
      <c r="Q356" s="1" t="s">
        <v>1098</v>
      </c>
      <c r="R356" s="1">
        <v>0</v>
      </c>
      <c r="S356" s="1">
        <v>0</v>
      </c>
      <c r="T356" t="b">
        <v>0</v>
      </c>
      <c r="DO356" t="b">
        <v>0</v>
      </c>
    </row>
    <row r="357" spans="1:119" x14ac:dyDescent="0.25">
      <c r="A357" t="str">
        <f>INDEX(DB_ALM_SYS_NAMES[],11,2)</f>
        <v>EXC_AND_SYNC</v>
      </c>
      <c r="B357">
        <v>351</v>
      </c>
      <c r="C357" t="s">
        <v>1963</v>
      </c>
      <c r="D357" t="s">
        <v>1127</v>
      </c>
      <c r="E357" t="s">
        <v>1963</v>
      </c>
      <c r="F357" t="s">
        <v>95</v>
      </c>
      <c r="G357" t="s">
        <v>95</v>
      </c>
      <c r="H357" t="s">
        <v>1088</v>
      </c>
      <c r="I357" t="s">
        <v>1089</v>
      </c>
      <c r="J357" t="s">
        <v>1090</v>
      </c>
      <c r="K357">
        <v>1</v>
      </c>
      <c r="L357">
        <v>1</v>
      </c>
      <c r="M357" t="s">
        <v>1047</v>
      </c>
      <c r="N357" t="s">
        <v>1047</v>
      </c>
      <c r="O357" s="1">
        <v>500</v>
      </c>
      <c r="P357" s="1" t="s">
        <v>1091</v>
      </c>
      <c r="Q357" s="1" t="s">
        <v>1098</v>
      </c>
      <c r="R357" s="1">
        <v>0</v>
      </c>
      <c r="S357" s="1">
        <v>0</v>
      </c>
      <c r="T357" t="b">
        <v>0</v>
      </c>
      <c r="DO357" t="b">
        <v>0</v>
      </c>
    </row>
    <row r="358" spans="1:119" x14ac:dyDescent="0.25">
      <c r="A358" t="str">
        <f>INDEX(DB_ALM_SYS_NAMES[],12,2)</f>
        <v>PROT_AND_AUTO_MODE</v>
      </c>
      <c r="B358">
        <v>352</v>
      </c>
      <c r="C358" t="s">
        <v>1964</v>
      </c>
      <c r="D358" s="10" t="s">
        <v>5507</v>
      </c>
      <c r="E358" t="s">
        <v>1571</v>
      </c>
      <c r="F358" t="s">
        <v>95</v>
      </c>
      <c r="G358" t="s">
        <v>95</v>
      </c>
      <c r="H358" t="s">
        <v>1143</v>
      </c>
      <c r="I358" t="s">
        <v>1096</v>
      </c>
      <c r="J358" t="s">
        <v>1244</v>
      </c>
      <c r="K358">
        <v>1</v>
      </c>
      <c r="L358">
        <v>1</v>
      </c>
      <c r="M358" t="s">
        <v>1050</v>
      </c>
      <c r="N358" t="s">
        <v>1047</v>
      </c>
      <c r="O358" s="1">
        <v>50</v>
      </c>
      <c r="P358" s="1" t="s">
        <v>1091</v>
      </c>
      <c r="Q358" s="1" t="s">
        <v>1098</v>
      </c>
      <c r="R358" s="1">
        <v>0</v>
      </c>
      <c r="S358" s="1">
        <v>0</v>
      </c>
      <c r="T358" t="b">
        <v>0</v>
      </c>
      <c r="DO358" t="b">
        <v>0</v>
      </c>
    </row>
    <row r="359" spans="1:119" x14ac:dyDescent="0.25">
      <c r="A359" t="str">
        <f>INDEX(DB_ALM_SYS_NAMES[],12,2)</f>
        <v>PROT_AND_AUTO_MODE</v>
      </c>
      <c r="B359">
        <v>353</v>
      </c>
      <c r="C359" t="s">
        <v>1965</v>
      </c>
      <c r="D359" t="s">
        <v>823</v>
      </c>
      <c r="E359" t="s">
        <v>1966</v>
      </c>
      <c r="F359" t="s">
        <v>95</v>
      </c>
      <c r="G359" t="s">
        <v>95</v>
      </c>
      <c r="H359" t="s">
        <v>1088</v>
      </c>
      <c r="I359" t="s">
        <v>1089</v>
      </c>
      <c r="J359" t="s">
        <v>1090</v>
      </c>
      <c r="K359">
        <v>1</v>
      </c>
      <c r="L359">
        <v>1</v>
      </c>
      <c r="M359" t="s">
        <v>1047</v>
      </c>
      <c r="N359" t="s">
        <v>1047</v>
      </c>
      <c r="O359" s="1">
        <v>500</v>
      </c>
      <c r="P359" s="1" t="s">
        <v>1091</v>
      </c>
      <c r="Q359" s="1" t="s">
        <v>1098</v>
      </c>
      <c r="R359" s="1">
        <v>0</v>
      </c>
      <c r="S359" s="1">
        <v>0</v>
      </c>
      <c r="T359" t="b">
        <v>0</v>
      </c>
      <c r="DO359" t="b">
        <v>0</v>
      </c>
    </row>
    <row r="360" spans="1:119" x14ac:dyDescent="0.25">
      <c r="A360" t="str">
        <f>INDEX(DB_ALM_SYS_NAMES[],12,2)</f>
        <v>PROT_AND_AUTO_MODE</v>
      </c>
      <c r="B360">
        <v>354</v>
      </c>
      <c r="C360" t="s">
        <v>1967</v>
      </c>
      <c r="D360" s="10" t="s">
        <v>5507</v>
      </c>
      <c r="E360" t="s">
        <v>5594</v>
      </c>
      <c r="F360" t="s">
        <v>95</v>
      </c>
      <c r="G360" t="s">
        <v>95</v>
      </c>
      <c r="H360" t="s">
        <v>1143</v>
      </c>
      <c r="I360" t="s">
        <v>1096</v>
      </c>
      <c r="J360" t="s">
        <v>1244</v>
      </c>
      <c r="K360">
        <v>1</v>
      </c>
      <c r="L360">
        <v>1</v>
      </c>
      <c r="M360" t="s">
        <v>1050</v>
      </c>
      <c r="N360" t="s">
        <v>1047</v>
      </c>
      <c r="O360" s="1">
        <v>50</v>
      </c>
      <c r="P360" s="1" t="s">
        <v>1091</v>
      </c>
      <c r="Q360" s="1" t="s">
        <v>1098</v>
      </c>
      <c r="R360" s="1">
        <v>0</v>
      </c>
      <c r="S360" s="1">
        <v>0</v>
      </c>
      <c r="T360" t="b">
        <v>0</v>
      </c>
      <c r="DO360" t="b">
        <v>0</v>
      </c>
    </row>
    <row r="361" spans="1:119" x14ac:dyDescent="0.25">
      <c r="A361" t="str">
        <f>INDEX(DB_ALM_SYS_NAMES[],12,2)</f>
        <v>PROT_AND_AUTO_MODE</v>
      </c>
      <c r="B361">
        <v>355</v>
      </c>
      <c r="C361" t="s">
        <v>1968</v>
      </c>
      <c r="D361" t="s">
        <v>823</v>
      </c>
      <c r="E361" t="s">
        <v>1969</v>
      </c>
      <c r="F361" t="s">
        <v>95</v>
      </c>
      <c r="G361" t="s">
        <v>95</v>
      </c>
      <c r="H361" t="s">
        <v>1088</v>
      </c>
      <c r="I361" t="s">
        <v>1089</v>
      </c>
      <c r="J361" t="s">
        <v>1090</v>
      </c>
      <c r="K361">
        <v>1</v>
      </c>
      <c r="L361">
        <v>1</v>
      </c>
      <c r="M361" t="s">
        <v>1047</v>
      </c>
      <c r="N361" t="s">
        <v>1047</v>
      </c>
      <c r="O361" s="1">
        <v>500</v>
      </c>
      <c r="P361" s="1" t="s">
        <v>1091</v>
      </c>
      <c r="Q361" s="1" t="s">
        <v>1098</v>
      </c>
      <c r="R361" s="1">
        <v>0</v>
      </c>
      <c r="S361" s="1">
        <v>0</v>
      </c>
      <c r="T361" t="b">
        <v>0</v>
      </c>
      <c r="DO361" t="b">
        <v>0</v>
      </c>
    </row>
    <row r="362" spans="1:119" x14ac:dyDescent="0.25">
      <c r="A362" t="str">
        <f>INDEX(DB_ALM_SYS_NAMES[],12,2)</f>
        <v>PROT_AND_AUTO_MODE</v>
      </c>
      <c r="B362">
        <v>356</v>
      </c>
      <c r="C362" t="s">
        <v>1970</v>
      </c>
      <c r="D362" t="s">
        <v>1087</v>
      </c>
      <c r="E362" t="s">
        <v>1971</v>
      </c>
      <c r="F362" t="s">
        <v>95</v>
      </c>
      <c r="G362" t="s">
        <v>95</v>
      </c>
      <c r="H362" t="s">
        <v>1088</v>
      </c>
      <c r="I362" t="s">
        <v>1089</v>
      </c>
      <c r="J362" t="s">
        <v>1090</v>
      </c>
      <c r="K362">
        <v>1</v>
      </c>
      <c r="L362">
        <v>1</v>
      </c>
      <c r="M362" t="s">
        <v>1047</v>
      </c>
      <c r="N362" t="s">
        <v>1047</v>
      </c>
      <c r="O362" s="1">
        <v>500</v>
      </c>
      <c r="P362" s="1" t="s">
        <v>1091</v>
      </c>
      <c r="Q362" s="1" t="s">
        <v>1098</v>
      </c>
      <c r="R362" s="1">
        <v>0</v>
      </c>
      <c r="S362" s="1">
        <v>0</v>
      </c>
      <c r="T362" t="b">
        <v>0</v>
      </c>
      <c r="DO362" t="b">
        <v>0</v>
      </c>
    </row>
    <row r="363" spans="1:119" x14ac:dyDescent="0.25">
      <c r="A363" t="str">
        <f>INDEX(DB_ALM_SYS_NAMES[],12,2)</f>
        <v>PROT_AND_AUTO_MODE</v>
      </c>
      <c r="B363">
        <v>357</v>
      </c>
      <c r="C363" t="s">
        <v>1972</v>
      </c>
      <c r="D363" t="s">
        <v>823</v>
      </c>
      <c r="E363" t="s">
        <v>1973</v>
      </c>
      <c r="F363" t="s">
        <v>95</v>
      </c>
      <c r="G363" t="s">
        <v>95</v>
      </c>
      <c r="H363" t="s">
        <v>1088</v>
      </c>
      <c r="I363" t="s">
        <v>1089</v>
      </c>
      <c r="J363" t="s">
        <v>1090</v>
      </c>
      <c r="K363">
        <v>1</v>
      </c>
      <c r="L363">
        <v>1</v>
      </c>
      <c r="M363" t="s">
        <v>1047</v>
      </c>
      <c r="N363" t="s">
        <v>1047</v>
      </c>
      <c r="O363" s="1">
        <v>500</v>
      </c>
      <c r="P363" s="1" t="s">
        <v>1091</v>
      </c>
      <c r="Q363" s="1" t="s">
        <v>1098</v>
      </c>
      <c r="R363" s="1">
        <v>0</v>
      </c>
      <c r="S363" s="1">
        <v>0</v>
      </c>
      <c r="T363" t="b">
        <v>0</v>
      </c>
      <c r="DO363" t="b">
        <v>0</v>
      </c>
    </row>
    <row r="364" spans="1:119" x14ac:dyDescent="0.25">
      <c r="A364" t="str">
        <f>INDEX(DB_ALM_SYS_NAMES[],12,2)</f>
        <v>PROT_AND_AUTO_MODE</v>
      </c>
      <c r="B364">
        <v>358</v>
      </c>
      <c r="C364" t="s">
        <v>1974</v>
      </c>
      <c r="D364" t="s">
        <v>823</v>
      </c>
      <c r="E364" t="s">
        <v>1975</v>
      </c>
      <c r="F364" t="s">
        <v>95</v>
      </c>
      <c r="G364" t="s">
        <v>95</v>
      </c>
      <c r="H364" t="s">
        <v>1088</v>
      </c>
      <c r="I364" t="s">
        <v>1089</v>
      </c>
      <c r="J364" t="s">
        <v>1090</v>
      </c>
      <c r="K364">
        <v>1</v>
      </c>
      <c r="L364">
        <v>1</v>
      </c>
      <c r="M364" t="s">
        <v>1047</v>
      </c>
      <c r="N364" t="s">
        <v>1047</v>
      </c>
      <c r="O364" s="1">
        <v>500</v>
      </c>
      <c r="P364" s="1" t="s">
        <v>1091</v>
      </c>
      <c r="Q364" s="1" t="s">
        <v>1098</v>
      </c>
      <c r="R364" s="1">
        <v>0</v>
      </c>
      <c r="S364" s="1">
        <v>0</v>
      </c>
      <c r="T364" t="b">
        <v>0</v>
      </c>
      <c r="DO364" t="b">
        <v>0</v>
      </c>
    </row>
    <row r="365" spans="1:119" x14ac:dyDescent="0.25">
      <c r="A365" t="str">
        <f>INDEX(DB_ALM_SYS_NAMES[],12,2)</f>
        <v>PROT_AND_AUTO_MODE</v>
      </c>
      <c r="B365">
        <v>359</v>
      </c>
      <c r="C365" t="s">
        <v>1976</v>
      </c>
      <c r="D365" t="s">
        <v>823</v>
      </c>
      <c r="E365" t="s">
        <v>1977</v>
      </c>
      <c r="F365" t="s">
        <v>95</v>
      </c>
      <c r="G365" t="s">
        <v>95</v>
      </c>
      <c r="H365" t="s">
        <v>1088</v>
      </c>
      <c r="I365" t="s">
        <v>1089</v>
      </c>
      <c r="J365" t="s">
        <v>1090</v>
      </c>
      <c r="K365">
        <v>1</v>
      </c>
      <c r="L365">
        <v>1</v>
      </c>
      <c r="M365" t="s">
        <v>1047</v>
      </c>
      <c r="N365" t="s">
        <v>1047</v>
      </c>
      <c r="O365" s="1">
        <v>500</v>
      </c>
      <c r="P365" s="1" t="s">
        <v>1091</v>
      </c>
      <c r="Q365" s="1" t="s">
        <v>1098</v>
      </c>
      <c r="R365" s="1">
        <v>0</v>
      </c>
      <c r="S365" s="1">
        <v>0</v>
      </c>
      <c r="T365" t="b">
        <v>0</v>
      </c>
      <c r="DO365" t="b">
        <v>0</v>
      </c>
    </row>
    <row r="366" spans="1:119" x14ac:dyDescent="0.25">
      <c r="A366" t="str">
        <f>INDEX(DB_ALM_SYS_NAMES[],12,2)</f>
        <v>PROT_AND_AUTO_MODE</v>
      </c>
      <c r="B366">
        <v>360</v>
      </c>
      <c r="C366" t="s">
        <v>1978</v>
      </c>
      <c r="D366" t="s">
        <v>1979</v>
      </c>
      <c r="E366" t="s">
        <v>1980</v>
      </c>
      <c r="F366" t="s">
        <v>95</v>
      </c>
      <c r="G366" t="s">
        <v>95</v>
      </c>
      <c r="H366" t="s">
        <v>1088</v>
      </c>
      <c r="I366" t="s">
        <v>1089</v>
      </c>
      <c r="J366" t="s">
        <v>1090</v>
      </c>
      <c r="K366">
        <v>1</v>
      </c>
      <c r="L366">
        <v>1</v>
      </c>
      <c r="M366" t="s">
        <v>1047</v>
      </c>
      <c r="N366" t="s">
        <v>1047</v>
      </c>
      <c r="O366" s="1">
        <v>500</v>
      </c>
      <c r="P366" s="1" t="s">
        <v>1091</v>
      </c>
      <c r="Q366" s="1" t="s">
        <v>1098</v>
      </c>
      <c r="R366" s="1">
        <v>0</v>
      </c>
      <c r="S366" s="1">
        <v>0</v>
      </c>
      <c r="T366" t="b">
        <v>0</v>
      </c>
      <c r="DO366" t="b">
        <v>0</v>
      </c>
    </row>
    <row r="367" spans="1:119" x14ac:dyDescent="0.25">
      <c r="A367" t="str">
        <f>INDEX(DB_ALM_SYS_NAMES[],12,2)</f>
        <v>PROT_AND_AUTO_MODE</v>
      </c>
      <c r="B367">
        <v>361</v>
      </c>
      <c r="C367" t="s">
        <v>1981</v>
      </c>
      <c r="D367" t="s">
        <v>1979</v>
      </c>
      <c r="E367" t="s">
        <v>1966</v>
      </c>
      <c r="F367" t="s">
        <v>95</v>
      </c>
      <c r="G367" t="s">
        <v>95</v>
      </c>
      <c r="H367" t="s">
        <v>1088</v>
      </c>
      <c r="I367" t="s">
        <v>1089</v>
      </c>
      <c r="J367" t="s">
        <v>1090</v>
      </c>
      <c r="K367">
        <v>1</v>
      </c>
      <c r="L367">
        <v>1</v>
      </c>
      <c r="M367" t="s">
        <v>1047</v>
      </c>
      <c r="N367" t="s">
        <v>1047</v>
      </c>
      <c r="O367" s="1">
        <v>500</v>
      </c>
      <c r="P367" s="1" t="s">
        <v>1091</v>
      </c>
      <c r="Q367" s="1" t="s">
        <v>1098</v>
      </c>
      <c r="R367" s="1">
        <v>0</v>
      </c>
      <c r="S367" s="1">
        <v>0</v>
      </c>
      <c r="T367" t="b">
        <v>0</v>
      </c>
      <c r="DO367" t="b">
        <v>0</v>
      </c>
    </row>
    <row r="368" spans="1:119" x14ac:dyDescent="0.25">
      <c r="A368" t="str">
        <f>INDEX(DB_ALM_SYS_NAMES[],12,2)</f>
        <v>PROT_AND_AUTO_MODE</v>
      </c>
      <c r="B368">
        <v>362</v>
      </c>
      <c r="C368" t="s">
        <v>1982</v>
      </c>
      <c r="D368" t="s">
        <v>1979</v>
      </c>
      <c r="E368" t="s">
        <v>1983</v>
      </c>
      <c r="F368" t="s">
        <v>95</v>
      </c>
      <c r="G368" t="s">
        <v>95</v>
      </c>
      <c r="H368" t="s">
        <v>1088</v>
      </c>
      <c r="I368" t="s">
        <v>1089</v>
      </c>
      <c r="J368" t="s">
        <v>1090</v>
      </c>
      <c r="K368">
        <v>1</v>
      </c>
      <c r="L368">
        <v>1</v>
      </c>
      <c r="M368" t="s">
        <v>1047</v>
      </c>
      <c r="N368" t="s">
        <v>1047</v>
      </c>
      <c r="O368" s="1">
        <v>500</v>
      </c>
      <c r="P368" s="1" t="s">
        <v>1091</v>
      </c>
      <c r="Q368" s="1" t="s">
        <v>1098</v>
      </c>
      <c r="R368" s="1">
        <v>0</v>
      </c>
      <c r="S368" s="1">
        <v>0</v>
      </c>
      <c r="T368" t="b">
        <v>0</v>
      </c>
      <c r="DO368" t="b">
        <v>0</v>
      </c>
    </row>
    <row r="369" spans="1:119" x14ac:dyDescent="0.25">
      <c r="A369" t="str">
        <f>INDEX(DB_ALM_SYS_NAMES[],12,2)</f>
        <v>PROT_AND_AUTO_MODE</v>
      </c>
      <c r="B369">
        <v>363</v>
      </c>
      <c r="C369" t="s">
        <v>1984</v>
      </c>
      <c r="D369" s="10" t="s">
        <v>1986</v>
      </c>
      <c r="E369" t="s">
        <v>1571</v>
      </c>
      <c r="F369" t="s">
        <v>95</v>
      </c>
      <c r="G369" t="s">
        <v>95</v>
      </c>
      <c r="H369" t="s">
        <v>1143</v>
      </c>
      <c r="I369" t="s">
        <v>1096</v>
      </c>
      <c r="J369" t="s">
        <v>1244</v>
      </c>
      <c r="K369" t="s">
        <v>1051</v>
      </c>
      <c r="L369">
        <v>1</v>
      </c>
      <c r="M369" t="s">
        <v>1050</v>
      </c>
      <c r="N369" t="s">
        <v>1047</v>
      </c>
      <c r="O369" s="1">
        <v>50</v>
      </c>
      <c r="P369" s="1" t="s">
        <v>1091</v>
      </c>
      <c r="Q369" s="1" t="s">
        <v>1098</v>
      </c>
      <c r="R369" s="1">
        <v>0</v>
      </c>
      <c r="S369" s="1">
        <v>0</v>
      </c>
      <c r="T369" t="b">
        <v>0</v>
      </c>
      <c r="DO369" t="b">
        <v>0</v>
      </c>
    </row>
    <row r="370" spans="1:119" x14ac:dyDescent="0.25">
      <c r="A370" t="str">
        <f>INDEX(DB_ALM_SYS_NAMES[],12,2)</f>
        <v>PROT_AND_AUTO_MODE</v>
      </c>
      <c r="B370">
        <v>364</v>
      </c>
      <c r="C370" t="s">
        <v>1985</v>
      </c>
      <c r="D370" s="10" t="s">
        <v>1986</v>
      </c>
      <c r="E370" t="s">
        <v>1090</v>
      </c>
      <c r="F370" t="s">
        <v>95</v>
      </c>
      <c r="G370" t="s">
        <v>95</v>
      </c>
      <c r="H370" t="s">
        <v>1088</v>
      </c>
      <c r="I370" t="s">
        <v>1096</v>
      </c>
      <c r="J370" t="s">
        <v>1090</v>
      </c>
      <c r="K370">
        <v>1</v>
      </c>
      <c r="L370">
        <v>1</v>
      </c>
      <c r="M370" t="s">
        <v>1050</v>
      </c>
      <c r="N370" t="s">
        <v>1047</v>
      </c>
      <c r="O370" s="1">
        <v>50</v>
      </c>
      <c r="P370" s="1" t="s">
        <v>1091</v>
      </c>
      <c r="Q370" s="1" t="s">
        <v>1098</v>
      </c>
      <c r="R370" s="1">
        <v>0</v>
      </c>
      <c r="S370" s="1">
        <v>0</v>
      </c>
      <c r="T370" t="b">
        <v>0</v>
      </c>
      <c r="DO370" t="b">
        <v>0</v>
      </c>
    </row>
    <row r="371" spans="1:119" x14ac:dyDescent="0.25">
      <c r="A371" t="str">
        <f>INDEX(DB_ALM_SYS_NAMES[],12,2)</f>
        <v>PROT_AND_AUTO_MODE</v>
      </c>
      <c r="B371">
        <v>365</v>
      </c>
      <c r="C371" t="s">
        <v>1987</v>
      </c>
      <c r="D371" s="10" t="s">
        <v>1986</v>
      </c>
      <c r="E371" t="s">
        <v>4931</v>
      </c>
      <c r="F371" t="s">
        <v>95</v>
      </c>
      <c r="G371" t="s">
        <v>95</v>
      </c>
      <c r="H371" t="s">
        <v>1143</v>
      </c>
      <c r="I371" t="s">
        <v>1096</v>
      </c>
      <c r="J371" t="s">
        <v>1244</v>
      </c>
      <c r="K371" t="s">
        <v>1051</v>
      </c>
      <c r="L371">
        <v>1</v>
      </c>
      <c r="M371" t="s">
        <v>1050</v>
      </c>
      <c r="N371" t="s">
        <v>1047</v>
      </c>
      <c r="O371" s="1">
        <v>50</v>
      </c>
      <c r="P371" s="1" t="s">
        <v>1091</v>
      </c>
      <c r="Q371" s="1" t="s">
        <v>1098</v>
      </c>
      <c r="R371" s="1">
        <v>0</v>
      </c>
      <c r="S371" s="1">
        <v>0</v>
      </c>
      <c r="T371" t="b">
        <v>0</v>
      </c>
      <c r="DO371" t="b">
        <v>0</v>
      </c>
    </row>
    <row r="372" spans="1:119" x14ac:dyDescent="0.25">
      <c r="A372" t="str">
        <f>INDEX(DB_ALM_SYS_NAMES[],12,2)</f>
        <v>PROT_AND_AUTO_MODE</v>
      </c>
      <c r="B372">
        <v>366</v>
      </c>
      <c r="C372" t="s">
        <v>1988</v>
      </c>
      <c r="D372" s="10" t="s">
        <v>1986</v>
      </c>
      <c r="E372" t="s">
        <v>1969</v>
      </c>
      <c r="F372" t="s">
        <v>95</v>
      </c>
      <c r="G372" t="s">
        <v>95</v>
      </c>
      <c r="H372" t="s">
        <v>1088</v>
      </c>
      <c r="I372" t="s">
        <v>1096</v>
      </c>
      <c r="J372" t="s">
        <v>1244</v>
      </c>
      <c r="K372">
        <v>1</v>
      </c>
      <c r="L372">
        <v>1</v>
      </c>
      <c r="M372" t="s">
        <v>1050</v>
      </c>
      <c r="N372" t="s">
        <v>1047</v>
      </c>
      <c r="O372" s="1">
        <v>50</v>
      </c>
      <c r="P372" s="1" t="s">
        <v>1091</v>
      </c>
      <c r="Q372" s="1" t="s">
        <v>1098</v>
      </c>
      <c r="R372" s="1">
        <v>0</v>
      </c>
      <c r="S372" s="1">
        <v>0</v>
      </c>
      <c r="T372" t="b">
        <v>0</v>
      </c>
      <c r="DO372" t="b">
        <v>0</v>
      </c>
    </row>
    <row r="373" spans="1:119" x14ac:dyDescent="0.25">
      <c r="A373" t="str">
        <f>INDEX(DB_ALM_SYS_NAMES[],12,2)</f>
        <v>PROT_AND_AUTO_MODE</v>
      </c>
      <c r="B373">
        <v>367</v>
      </c>
      <c r="C373" t="s">
        <v>1989</v>
      </c>
      <c r="D373" t="s">
        <v>1990</v>
      </c>
      <c r="E373" t="s">
        <v>1989</v>
      </c>
      <c r="F373" t="s">
        <v>95</v>
      </c>
      <c r="G373" t="s">
        <v>95</v>
      </c>
      <c r="H373" t="s">
        <v>1088</v>
      </c>
      <c r="I373" t="s">
        <v>1089</v>
      </c>
      <c r="J373" t="s">
        <v>1090</v>
      </c>
      <c r="K373">
        <v>1</v>
      </c>
      <c r="L373">
        <v>1</v>
      </c>
      <c r="M373" t="s">
        <v>1047</v>
      </c>
      <c r="N373" t="s">
        <v>1047</v>
      </c>
      <c r="O373" s="1">
        <v>500</v>
      </c>
      <c r="P373" s="1" t="s">
        <v>1091</v>
      </c>
      <c r="Q373" s="1" t="s">
        <v>1098</v>
      </c>
      <c r="R373" s="1">
        <v>0</v>
      </c>
      <c r="S373" s="1">
        <v>0</v>
      </c>
      <c r="T373" t="b">
        <v>0</v>
      </c>
      <c r="DO373" t="b">
        <v>0</v>
      </c>
    </row>
    <row r="374" spans="1:119" x14ac:dyDescent="0.25">
      <c r="A374" t="str">
        <f>INDEX(DB_ALM_SYS_NAMES[],12,2)</f>
        <v>PROT_AND_AUTO_MODE</v>
      </c>
      <c r="B374">
        <v>368</v>
      </c>
      <c r="C374" t="s">
        <v>1991</v>
      </c>
      <c r="D374" s="10" t="s">
        <v>5508</v>
      </c>
      <c r="E374" t="s">
        <v>1583</v>
      </c>
      <c r="F374" t="s">
        <v>95</v>
      </c>
      <c r="G374" t="s">
        <v>95</v>
      </c>
      <c r="H374" t="s">
        <v>1143</v>
      </c>
      <c r="I374" t="s">
        <v>1089</v>
      </c>
      <c r="J374" t="s">
        <v>1090</v>
      </c>
      <c r="K374">
        <v>1</v>
      </c>
      <c r="L374">
        <v>1</v>
      </c>
      <c r="M374" t="s">
        <v>1047</v>
      </c>
      <c r="N374" t="s">
        <v>1047</v>
      </c>
      <c r="O374" s="1">
        <v>2</v>
      </c>
      <c r="P374" s="1" t="s">
        <v>1120</v>
      </c>
      <c r="Q374" s="1" t="s">
        <v>1098</v>
      </c>
      <c r="R374" s="1">
        <v>0</v>
      </c>
      <c r="S374" s="1">
        <v>0</v>
      </c>
      <c r="T374" t="b">
        <v>0</v>
      </c>
      <c r="DO374" t="b">
        <v>1</v>
      </c>
    </row>
    <row r="375" spans="1:119" x14ac:dyDescent="0.25">
      <c r="A375" t="str">
        <f>INDEX(DB_ALM_SYS_NAMES[],12,2)</f>
        <v>PROT_AND_AUTO_MODE</v>
      </c>
      <c r="B375">
        <v>369</v>
      </c>
      <c r="C375" t="s">
        <v>1992</v>
      </c>
      <c r="D375" t="s">
        <v>1993</v>
      </c>
      <c r="E375" t="s">
        <v>1992</v>
      </c>
      <c r="F375" t="s">
        <v>95</v>
      </c>
      <c r="G375" t="s">
        <v>95</v>
      </c>
      <c r="H375" t="s">
        <v>1143</v>
      </c>
      <c r="I375" t="s">
        <v>1089</v>
      </c>
      <c r="J375" t="s">
        <v>1090</v>
      </c>
      <c r="K375">
        <v>1</v>
      </c>
      <c r="L375">
        <v>1</v>
      </c>
      <c r="M375" t="s">
        <v>1047</v>
      </c>
      <c r="N375" t="s">
        <v>1047</v>
      </c>
      <c r="O375" s="1">
        <v>500</v>
      </c>
      <c r="P375" s="1" t="s">
        <v>1091</v>
      </c>
      <c r="Q375" s="1" t="s">
        <v>1098</v>
      </c>
      <c r="R375" s="1">
        <v>0</v>
      </c>
      <c r="S375" s="1">
        <v>0</v>
      </c>
      <c r="T375" t="b">
        <v>0</v>
      </c>
      <c r="DO375" t="b">
        <v>0</v>
      </c>
    </row>
    <row r="376" spans="1:119" x14ac:dyDescent="0.25">
      <c r="A376" t="str">
        <f>INDEX(DB_ALM_SYS_NAMES[],12,2)</f>
        <v>PROT_AND_AUTO_MODE</v>
      </c>
      <c r="B376">
        <v>370</v>
      </c>
      <c r="C376" t="s">
        <v>1994</v>
      </c>
      <c r="D376" s="10" t="s">
        <v>5508</v>
      </c>
      <c r="E376" t="s">
        <v>5595</v>
      </c>
      <c r="F376" t="s">
        <v>95</v>
      </c>
      <c r="G376" t="s">
        <v>95</v>
      </c>
      <c r="H376" t="s">
        <v>1143</v>
      </c>
      <c r="I376" t="s">
        <v>1089</v>
      </c>
      <c r="J376" t="s">
        <v>1090</v>
      </c>
      <c r="K376">
        <v>1</v>
      </c>
      <c r="L376">
        <v>1</v>
      </c>
      <c r="M376" t="s">
        <v>1047</v>
      </c>
      <c r="N376" t="s">
        <v>1047</v>
      </c>
      <c r="O376" s="1">
        <v>20</v>
      </c>
      <c r="P376" s="1" t="s">
        <v>485</v>
      </c>
      <c r="Q376" s="1" t="s">
        <v>1098</v>
      </c>
      <c r="R376" s="1">
        <v>0</v>
      </c>
      <c r="S376" s="1">
        <v>0</v>
      </c>
      <c r="T376" t="b">
        <v>0</v>
      </c>
      <c r="DO376" t="b">
        <v>1</v>
      </c>
    </row>
    <row r="377" spans="1:119" x14ac:dyDescent="0.25">
      <c r="A377" t="str">
        <f>INDEX(DB_ALM_SYS_NAMES[],12,2)</f>
        <v>PROT_AND_AUTO_MODE</v>
      </c>
      <c r="B377">
        <v>371</v>
      </c>
      <c r="C377" t="s">
        <v>1995</v>
      </c>
      <c r="D377" s="10" t="s">
        <v>5508</v>
      </c>
      <c r="E377" t="s">
        <v>1589</v>
      </c>
      <c r="F377" t="s">
        <v>95</v>
      </c>
      <c r="G377" t="s">
        <v>95</v>
      </c>
      <c r="H377" t="s">
        <v>1143</v>
      </c>
      <c r="I377" t="s">
        <v>1089</v>
      </c>
      <c r="J377" t="s">
        <v>1090</v>
      </c>
      <c r="K377">
        <v>1</v>
      </c>
      <c r="L377">
        <v>1</v>
      </c>
      <c r="M377" t="s">
        <v>1047</v>
      </c>
      <c r="N377" t="s">
        <v>1047</v>
      </c>
      <c r="O377" s="1">
        <v>20</v>
      </c>
      <c r="P377" s="1" t="s">
        <v>485</v>
      </c>
      <c r="Q377" s="1" t="s">
        <v>1098</v>
      </c>
      <c r="R377" s="1">
        <v>0</v>
      </c>
      <c r="S377" s="1">
        <v>0</v>
      </c>
      <c r="T377" t="b">
        <v>0</v>
      </c>
      <c r="DO377" t="b">
        <v>1</v>
      </c>
    </row>
    <row r="378" spans="1:119" x14ac:dyDescent="0.25">
      <c r="A378" t="str">
        <f>INDEX(DB_ALM_SYS_NAMES[],12,2)</f>
        <v>PROT_AND_AUTO_MODE</v>
      </c>
      <c r="B378">
        <v>372</v>
      </c>
      <c r="C378" t="s">
        <v>1996</v>
      </c>
      <c r="D378" t="s">
        <v>1993</v>
      </c>
      <c r="E378" t="s">
        <v>1996</v>
      </c>
      <c r="F378" t="s">
        <v>95</v>
      </c>
      <c r="G378" t="s">
        <v>95</v>
      </c>
      <c r="H378" t="s">
        <v>1088</v>
      </c>
      <c r="I378" t="s">
        <v>1089</v>
      </c>
      <c r="J378" t="s">
        <v>1090</v>
      </c>
      <c r="K378">
        <v>1</v>
      </c>
      <c r="L378">
        <v>1</v>
      </c>
      <c r="M378" t="s">
        <v>1047</v>
      </c>
      <c r="N378" t="s">
        <v>1047</v>
      </c>
      <c r="O378" s="1">
        <v>500</v>
      </c>
      <c r="P378" s="1" t="s">
        <v>1091</v>
      </c>
      <c r="Q378" s="1" t="s">
        <v>1098</v>
      </c>
      <c r="R378" s="1">
        <v>0</v>
      </c>
      <c r="S378" s="1">
        <v>0</v>
      </c>
      <c r="T378" t="b">
        <v>0</v>
      </c>
      <c r="DO378" t="b">
        <v>0</v>
      </c>
    </row>
    <row r="379" spans="1:119" x14ac:dyDescent="0.25">
      <c r="A379" t="str">
        <f>INDEX(DB_ALM_SYS_NAMES[],12,2)</f>
        <v>PROT_AND_AUTO_MODE</v>
      </c>
      <c r="B379">
        <v>373</v>
      </c>
      <c r="C379" t="s">
        <v>1997</v>
      </c>
      <c r="D379" s="10" t="s">
        <v>5508</v>
      </c>
      <c r="E379" t="s">
        <v>1998</v>
      </c>
      <c r="F379" t="s">
        <v>95</v>
      </c>
      <c r="G379" t="s">
        <v>95</v>
      </c>
      <c r="H379" t="s">
        <v>1143</v>
      </c>
      <c r="I379" t="s">
        <v>1089</v>
      </c>
      <c r="J379" t="s">
        <v>1090</v>
      </c>
      <c r="K379">
        <v>1</v>
      </c>
      <c r="L379">
        <v>1</v>
      </c>
      <c r="M379" t="s">
        <v>1047</v>
      </c>
      <c r="N379" t="s">
        <v>1047</v>
      </c>
      <c r="O379" s="1">
        <v>20</v>
      </c>
      <c r="P379" s="1" t="s">
        <v>485</v>
      </c>
      <c r="Q379" s="1" t="s">
        <v>1098</v>
      </c>
      <c r="R379" s="1">
        <v>0</v>
      </c>
      <c r="S379" s="1">
        <v>0</v>
      </c>
      <c r="T379" t="b">
        <v>0</v>
      </c>
      <c r="DO379" t="b">
        <v>1</v>
      </c>
    </row>
    <row r="380" spans="1:119" x14ac:dyDescent="0.25">
      <c r="A380" t="str">
        <f>INDEX(DB_ALM_SYS_NAMES[],12,2)</f>
        <v>PROT_AND_AUTO_MODE</v>
      </c>
      <c r="B380">
        <v>374</v>
      </c>
      <c r="C380" t="s">
        <v>1999</v>
      </c>
      <c r="D380" s="10" t="s">
        <v>5508</v>
      </c>
      <c r="E380" t="s">
        <v>1594</v>
      </c>
      <c r="F380" t="s">
        <v>95</v>
      </c>
      <c r="G380" t="s">
        <v>95</v>
      </c>
      <c r="H380" t="s">
        <v>1143</v>
      </c>
      <c r="I380" t="s">
        <v>1096</v>
      </c>
      <c r="J380" t="s">
        <v>1090</v>
      </c>
      <c r="K380">
        <v>1</v>
      </c>
      <c r="L380">
        <v>1</v>
      </c>
      <c r="M380" t="s">
        <v>1047</v>
      </c>
      <c r="N380" t="s">
        <v>1047</v>
      </c>
      <c r="O380" s="1">
        <v>500</v>
      </c>
      <c r="P380" s="1" t="s">
        <v>1091</v>
      </c>
      <c r="Q380" s="1" t="s">
        <v>1098</v>
      </c>
      <c r="R380" s="1">
        <v>0</v>
      </c>
      <c r="S380" s="1">
        <v>0</v>
      </c>
      <c r="T380" t="b">
        <v>0</v>
      </c>
      <c r="DO380" t="b">
        <v>1</v>
      </c>
    </row>
    <row r="381" spans="1:119" x14ac:dyDescent="0.25">
      <c r="A381" t="str">
        <f>INDEX(DB_ALM_SYS_NAMES[],12,2)</f>
        <v>PROT_AND_AUTO_MODE</v>
      </c>
      <c r="B381">
        <v>375</v>
      </c>
      <c r="C381" t="s">
        <v>2000</v>
      </c>
      <c r="D381" t="s">
        <v>1993</v>
      </c>
      <c r="E381" t="s">
        <v>2000</v>
      </c>
      <c r="F381" t="s">
        <v>95</v>
      </c>
      <c r="G381" t="s">
        <v>95</v>
      </c>
      <c r="H381" t="s">
        <v>1088</v>
      </c>
      <c r="I381" t="s">
        <v>1089</v>
      </c>
      <c r="J381" t="s">
        <v>1090</v>
      </c>
      <c r="K381">
        <v>1</v>
      </c>
      <c r="L381">
        <v>1</v>
      </c>
      <c r="M381" t="s">
        <v>1047</v>
      </c>
      <c r="N381" t="s">
        <v>1047</v>
      </c>
      <c r="O381" s="1">
        <v>500</v>
      </c>
      <c r="P381" s="1" t="s">
        <v>1091</v>
      </c>
      <c r="Q381" s="1" t="s">
        <v>1098</v>
      </c>
      <c r="R381" s="1">
        <v>0</v>
      </c>
      <c r="S381" s="1">
        <v>0</v>
      </c>
      <c r="T381" t="b">
        <v>0</v>
      </c>
      <c r="DO381" t="b">
        <v>0</v>
      </c>
    </row>
    <row r="382" spans="1:119" x14ac:dyDescent="0.25">
      <c r="A382" t="str">
        <f>INDEX(DB_ALM_SYS_NAMES[],12,2)</f>
        <v>PROT_AND_AUTO_MODE</v>
      </c>
      <c r="B382">
        <v>376</v>
      </c>
      <c r="C382" t="s">
        <v>2001</v>
      </c>
      <c r="D382" t="s">
        <v>1993</v>
      </c>
      <c r="E382" t="s">
        <v>2001</v>
      </c>
      <c r="F382" t="s">
        <v>95</v>
      </c>
      <c r="G382" t="s">
        <v>95</v>
      </c>
      <c r="H382" t="s">
        <v>1088</v>
      </c>
      <c r="I382" t="s">
        <v>1089</v>
      </c>
      <c r="J382" t="s">
        <v>1090</v>
      </c>
      <c r="K382">
        <v>1</v>
      </c>
      <c r="L382">
        <v>1</v>
      </c>
      <c r="M382" t="s">
        <v>1047</v>
      </c>
      <c r="N382" t="s">
        <v>1047</v>
      </c>
      <c r="O382" s="1">
        <v>500</v>
      </c>
      <c r="P382" s="1" t="s">
        <v>1091</v>
      </c>
      <c r="Q382" s="1" t="s">
        <v>1098</v>
      </c>
      <c r="R382" s="1">
        <v>0</v>
      </c>
      <c r="S382" s="1">
        <v>0</v>
      </c>
      <c r="T382" t="b">
        <v>0</v>
      </c>
      <c r="DO382" t="b">
        <v>0</v>
      </c>
    </row>
    <row r="383" spans="1:119" x14ac:dyDescent="0.25">
      <c r="A383" t="str">
        <f>INDEX(DB_ALM_SYS_NAMES[],12,2)</f>
        <v>PROT_AND_AUTO_MODE</v>
      </c>
      <c r="B383">
        <v>377</v>
      </c>
      <c r="C383" t="s">
        <v>2002</v>
      </c>
      <c r="D383" t="s">
        <v>1993</v>
      </c>
      <c r="E383" t="s">
        <v>2002</v>
      </c>
      <c r="F383" t="s">
        <v>95</v>
      </c>
      <c r="G383" t="s">
        <v>95</v>
      </c>
      <c r="H383" t="s">
        <v>1088</v>
      </c>
      <c r="I383" t="s">
        <v>1089</v>
      </c>
      <c r="J383" t="s">
        <v>1090</v>
      </c>
      <c r="K383">
        <v>1</v>
      </c>
      <c r="L383">
        <v>1</v>
      </c>
      <c r="M383" t="s">
        <v>1047</v>
      </c>
      <c r="N383" t="s">
        <v>1047</v>
      </c>
      <c r="O383" s="1">
        <v>500</v>
      </c>
      <c r="P383" s="1" t="s">
        <v>1091</v>
      </c>
      <c r="Q383" s="1" t="s">
        <v>1098</v>
      </c>
      <c r="R383" s="1">
        <v>0</v>
      </c>
      <c r="S383" s="1">
        <v>0</v>
      </c>
      <c r="T383" t="b">
        <v>0</v>
      </c>
      <c r="DO383" t="b">
        <v>0</v>
      </c>
    </row>
    <row r="384" spans="1:119" x14ac:dyDescent="0.25">
      <c r="A384" t="str">
        <f>INDEX(DB_ALM_SYS_NAMES[],12,2)</f>
        <v>PROT_AND_AUTO_MODE</v>
      </c>
      <c r="B384">
        <v>378</v>
      </c>
      <c r="C384" t="s">
        <v>2003</v>
      </c>
      <c r="D384" s="10" t="s">
        <v>5508</v>
      </c>
      <c r="E384" t="s">
        <v>2004</v>
      </c>
      <c r="F384" t="s">
        <v>95</v>
      </c>
      <c r="G384" t="s">
        <v>95</v>
      </c>
      <c r="H384" t="s">
        <v>1088</v>
      </c>
      <c r="I384" t="s">
        <v>1089</v>
      </c>
      <c r="J384" t="s">
        <v>1090</v>
      </c>
      <c r="K384">
        <v>1</v>
      </c>
      <c r="L384">
        <v>1</v>
      </c>
      <c r="M384" t="s">
        <v>1047</v>
      </c>
      <c r="N384" t="s">
        <v>1047</v>
      </c>
      <c r="O384" s="1">
        <v>500</v>
      </c>
      <c r="P384" s="1" t="s">
        <v>1091</v>
      </c>
      <c r="Q384" s="1" t="s">
        <v>1098</v>
      </c>
      <c r="R384" s="1">
        <v>0</v>
      </c>
      <c r="S384" s="1">
        <v>0</v>
      </c>
      <c r="T384" t="b">
        <v>0</v>
      </c>
      <c r="DO384" t="b">
        <v>1</v>
      </c>
    </row>
    <row r="385" spans="1:119" x14ac:dyDescent="0.25">
      <c r="A385" t="str">
        <f>INDEX(DB_ALM_SYS_NAMES[],12,2)</f>
        <v>PROT_AND_AUTO_MODE</v>
      </c>
      <c r="B385">
        <v>379</v>
      </c>
      <c r="C385" t="s">
        <v>2005</v>
      </c>
      <c r="D385" t="s">
        <v>1993</v>
      </c>
      <c r="E385" t="s">
        <v>2005</v>
      </c>
      <c r="F385" t="s">
        <v>95</v>
      </c>
      <c r="G385" t="s">
        <v>95</v>
      </c>
      <c r="H385" t="s">
        <v>1088</v>
      </c>
      <c r="I385" t="s">
        <v>1089</v>
      </c>
      <c r="J385" t="s">
        <v>1090</v>
      </c>
      <c r="K385">
        <v>1</v>
      </c>
      <c r="L385">
        <v>1</v>
      </c>
      <c r="M385" t="s">
        <v>1047</v>
      </c>
      <c r="N385" t="s">
        <v>1047</v>
      </c>
      <c r="O385" s="1">
        <v>500</v>
      </c>
      <c r="P385" s="1" t="s">
        <v>1091</v>
      </c>
      <c r="Q385" s="1" t="s">
        <v>1098</v>
      </c>
      <c r="R385" s="1">
        <v>0</v>
      </c>
      <c r="S385" s="1">
        <v>0</v>
      </c>
      <c r="T385" t="b">
        <v>0</v>
      </c>
      <c r="DO385" t="b">
        <v>0</v>
      </c>
    </row>
    <row r="386" spans="1:119" x14ac:dyDescent="0.25">
      <c r="A386" t="str">
        <f>INDEX(DB_ALM_SYS_NAMES[],12,2)</f>
        <v>PROT_AND_AUTO_MODE</v>
      </c>
      <c r="B386">
        <v>380</v>
      </c>
      <c r="C386" t="s">
        <v>2006</v>
      </c>
      <c r="D386" t="s">
        <v>1993</v>
      </c>
      <c r="E386" t="s">
        <v>2006</v>
      </c>
      <c r="F386" t="s">
        <v>95</v>
      </c>
      <c r="G386" t="s">
        <v>95</v>
      </c>
      <c r="H386" t="s">
        <v>1088</v>
      </c>
      <c r="I386" t="s">
        <v>1089</v>
      </c>
      <c r="J386" t="s">
        <v>1090</v>
      </c>
      <c r="K386">
        <v>1</v>
      </c>
      <c r="L386">
        <v>1</v>
      </c>
      <c r="M386" t="s">
        <v>1047</v>
      </c>
      <c r="N386" t="s">
        <v>1047</v>
      </c>
      <c r="O386" s="1">
        <v>500</v>
      </c>
      <c r="P386" s="1" t="s">
        <v>1091</v>
      </c>
      <c r="Q386" s="1" t="s">
        <v>1098</v>
      </c>
      <c r="R386" s="1">
        <v>0</v>
      </c>
      <c r="S386" s="1">
        <v>0</v>
      </c>
      <c r="T386" t="b">
        <v>0</v>
      </c>
      <c r="DO386" t="b">
        <v>0</v>
      </c>
    </row>
    <row r="387" spans="1:119" x14ac:dyDescent="0.25">
      <c r="A387" t="str">
        <f>INDEX(DB_ALM_SYS_NAMES[],12,2)</f>
        <v>PROT_AND_AUTO_MODE</v>
      </c>
      <c r="B387">
        <v>381</v>
      </c>
      <c r="C387" t="s">
        <v>2007</v>
      </c>
      <c r="D387" t="s">
        <v>1993</v>
      </c>
      <c r="E387" t="s">
        <v>2007</v>
      </c>
      <c r="F387" t="s">
        <v>95</v>
      </c>
      <c r="G387" t="s">
        <v>95</v>
      </c>
      <c r="H387" t="s">
        <v>1088</v>
      </c>
      <c r="I387" t="s">
        <v>1089</v>
      </c>
      <c r="J387" t="s">
        <v>1090</v>
      </c>
      <c r="K387">
        <v>1</v>
      </c>
      <c r="L387">
        <v>1</v>
      </c>
      <c r="M387" t="s">
        <v>1047</v>
      </c>
      <c r="N387" t="s">
        <v>1047</v>
      </c>
      <c r="O387" s="1">
        <v>500</v>
      </c>
      <c r="P387" s="1" t="s">
        <v>1091</v>
      </c>
      <c r="Q387" s="1" t="s">
        <v>1098</v>
      </c>
      <c r="R387" s="1">
        <v>0</v>
      </c>
      <c r="S387" s="1">
        <v>0</v>
      </c>
      <c r="T387" t="b">
        <v>0</v>
      </c>
      <c r="DO387" t="b">
        <v>0</v>
      </c>
    </row>
    <row r="388" spans="1:119" x14ac:dyDescent="0.25">
      <c r="A388" t="str">
        <f>INDEX(DB_ALM_SYS_NAMES[],12,2)</f>
        <v>PROT_AND_AUTO_MODE</v>
      </c>
      <c r="B388">
        <v>382</v>
      </c>
      <c r="C388" t="s">
        <v>2008</v>
      </c>
      <c r="D388" t="s">
        <v>1993</v>
      </c>
      <c r="E388" t="s">
        <v>2008</v>
      </c>
      <c r="F388" t="s">
        <v>95</v>
      </c>
      <c r="G388" t="s">
        <v>95</v>
      </c>
      <c r="H388" t="s">
        <v>1088</v>
      </c>
      <c r="I388" t="s">
        <v>1089</v>
      </c>
      <c r="J388" t="s">
        <v>1090</v>
      </c>
      <c r="K388">
        <v>1</v>
      </c>
      <c r="L388">
        <v>1</v>
      </c>
      <c r="M388" t="s">
        <v>1047</v>
      </c>
      <c r="N388" t="s">
        <v>1047</v>
      </c>
      <c r="O388" s="1">
        <v>500</v>
      </c>
      <c r="P388" s="1" t="s">
        <v>1091</v>
      </c>
      <c r="Q388" s="1" t="s">
        <v>1098</v>
      </c>
      <c r="R388" s="1">
        <v>0</v>
      </c>
      <c r="S388" s="1">
        <v>0</v>
      </c>
      <c r="T388" t="b">
        <v>0</v>
      </c>
      <c r="DO388" t="b">
        <v>0</v>
      </c>
    </row>
    <row r="389" spans="1:119" x14ac:dyDescent="0.25">
      <c r="A389" t="str">
        <f>INDEX(DB_ALM_SYS_NAMES[],12,2)</f>
        <v>PROT_AND_AUTO_MODE</v>
      </c>
      <c r="B389">
        <v>383</v>
      </c>
      <c r="C389" t="s">
        <v>2009</v>
      </c>
      <c r="D389" t="s">
        <v>1993</v>
      </c>
      <c r="E389" t="s">
        <v>2009</v>
      </c>
      <c r="F389" t="s">
        <v>95</v>
      </c>
      <c r="G389" t="s">
        <v>95</v>
      </c>
      <c r="H389" t="s">
        <v>1088</v>
      </c>
      <c r="I389" t="s">
        <v>1089</v>
      </c>
      <c r="J389" t="s">
        <v>1090</v>
      </c>
      <c r="K389">
        <v>1</v>
      </c>
      <c r="L389">
        <v>1</v>
      </c>
      <c r="M389" t="s">
        <v>1047</v>
      </c>
      <c r="N389" t="s">
        <v>1047</v>
      </c>
      <c r="O389" s="1">
        <v>500</v>
      </c>
      <c r="P389" s="1" t="s">
        <v>1091</v>
      </c>
      <c r="Q389" s="1" t="s">
        <v>1098</v>
      </c>
      <c r="R389" s="1">
        <v>0</v>
      </c>
      <c r="S389" s="1">
        <v>0</v>
      </c>
      <c r="T389" t="b">
        <v>0</v>
      </c>
      <c r="DO389" t="b">
        <v>0</v>
      </c>
    </row>
    <row r="390" spans="1:119" x14ac:dyDescent="0.25">
      <c r="A390" t="str">
        <f>INDEX(DB_ALM_SYS_NAMES[],13,2)</f>
        <v>CTRL_AND_COMM_1</v>
      </c>
      <c r="B390">
        <v>384</v>
      </c>
      <c r="C390" t="s">
        <v>2010</v>
      </c>
      <c r="D390" s="10" t="s">
        <v>5509</v>
      </c>
      <c r="E390" t="s">
        <v>1598</v>
      </c>
      <c r="F390" t="s">
        <v>5218</v>
      </c>
      <c r="G390" t="s">
        <v>5743</v>
      </c>
      <c r="H390" t="s">
        <v>1143</v>
      </c>
      <c r="I390" t="s">
        <v>1096</v>
      </c>
      <c r="J390" t="s">
        <v>1244</v>
      </c>
      <c r="K390" t="s">
        <v>1057</v>
      </c>
      <c r="L390">
        <v>1</v>
      </c>
      <c r="M390" t="s">
        <v>1047</v>
      </c>
      <c r="N390" t="s">
        <v>1047</v>
      </c>
      <c r="O390" s="1">
        <v>50</v>
      </c>
      <c r="P390" s="1" t="s">
        <v>1091</v>
      </c>
      <c r="Q390" s="1" t="s">
        <v>1189</v>
      </c>
      <c r="R390" s="1">
        <v>6</v>
      </c>
      <c r="S390" s="1">
        <v>0</v>
      </c>
      <c r="T390" t="b">
        <v>1</v>
      </c>
      <c r="DO390" t="b">
        <v>1</v>
      </c>
    </row>
    <row r="391" spans="1:119" x14ac:dyDescent="0.25">
      <c r="A391" t="str">
        <f>INDEX(DB_ALM_SYS_NAMES[],13,2)</f>
        <v>CTRL_AND_COMM_1</v>
      </c>
      <c r="B391">
        <v>385</v>
      </c>
      <c r="C391" t="s">
        <v>2011</v>
      </c>
      <c r="D391" s="10" t="s">
        <v>5509</v>
      </c>
      <c r="E391" t="s">
        <v>1602</v>
      </c>
      <c r="F391" t="s">
        <v>5218</v>
      </c>
      <c r="G391" t="s">
        <v>5744</v>
      </c>
      <c r="H391" t="s">
        <v>1143</v>
      </c>
      <c r="I391" t="s">
        <v>1096</v>
      </c>
      <c r="J391" t="s">
        <v>1090</v>
      </c>
      <c r="K391" t="s">
        <v>1057</v>
      </c>
      <c r="L391">
        <v>1</v>
      </c>
      <c r="M391" t="s">
        <v>1047</v>
      </c>
      <c r="N391" t="s">
        <v>1047</v>
      </c>
      <c r="O391" s="1">
        <v>50</v>
      </c>
      <c r="P391" s="1" t="s">
        <v>1091</v>
      </c>
      <c r="Q391" s="1" t="s">
        <v>1189</v>
      </c>
      <c r="R391" s="1">
        <v>8</v>
      </c>
      <c r="S391" s="1">
        <v>0</v>
      </c>
      <c r="T391" t="b">
        <v>1</v>
      </c>
      <c r="DO391" t="b">
        <v>1</v>
      </c>
    </row>
    <row r="392" spans="1:119" x14ac:dyDescent="0.25">
      <c r="A392" t="str">
        <f>INDEX(DB_ALM_SYS_NAMES[],13,2)</f>
        <v>CTRL_AND_COMM_1</v>
      </c>
      <c r="B392">
        <v>386</v>
      </c>
      <c r="C392" t="s">
        <v>2012</v>
      </c>
      <c r="D392" s="10" t="s">
        <v>699</v>
      </c>
      <c r="E392" t="s">
        <v>1606</v>
      </c>
      <c r="F392" t="s">
        <v>95</v>
      </c>
      <c r="G392" t="s">
        <v>95</v>
      </c>
      <c r="H392" t="s">
        <v>1143</v>
      </c>
      <c r="I392" t="s">
        <v>1096</v>
      </c>
      <c r="J392" t="s">
        <v>1244</v>
      </c>
      <c r="K392">
        <v>1</v>
      </c>
      <c r="L392">
        <v>1</v>
      </c>
      <c r="M392" t="s">
        <v>1047</v>
      </c>
      <c r="N392" t="s">
        <v>1047</v>
      </c>
      <c r="O392" s="1">
        <v>1</v>
      </c>
      <c r="P392" s="1" t="s">
        <v>485</v>
      </c>
      <c r="Q392" s="1" t="s">
        <v>1098</v>
      </c>
      <c r="R392" s="1">
        <v>0</v>
      </c>
      <c r="S392" s="1">
        <v>0</v>
      </c>
      <c r="T392" t="b">
        <v>0</v>
      </c>
      <c r="DO392" t="b">
        <v>1</v>
      </c>
    </row>
    <row r="393" spans="1:119" x14ac:dyDescent="0.25">
      <c r="A393" t="str">
        <f>INDEX(DB_ALM_SYS_NAMES[],13,2)</f>
        <v>CTRL_AND_COMM_1</v>
      </c>
      <c r="B393">
        <v>387</v>
      </c>
      <c r="C393" t="s">
        <v>2013</v>
      </c>
      <c r="D393" s="10" t="s">
        <v>699</v>
      </c>
      <c r="E393" t="s">
        <v>1612</v>
      </c>
      <c r="F393" t="s">
        <v>95</v>
      </c>
      <c r="G393" t="s">
        <v>95</v>
      </c>
      <c r="H393" t="s">
        <v>1143</v>
      </c>
      <c r="I393" t="s">
        <v>1089</v>
      </c>
      <c r="J393" t="s">
        <v>1244</v>
      </c>
      <c r="K393">
        <v>1</v>
      </c>
      <c r="L393">
        <v>1</v>
      </c>
      <c r="M393" t="s">
        <v>1058</v>
      </c>
      <c r="N393" t="s">
        <v>1047</v>
      </c>
      <c r="O393" s="1">
        <v>2</v>
      </c>
      <c r="P393" s="1" t="s">
        <v>485</v>
      </c>
      <c r="Q393" s="1" t="s">
        <v>1098</v>
      </c>
      <c r="R393" s="1">
        <v>0</v>
      </c>
      <c r="S393" s="1">
        <v>0</v>
      </c>
      <c r="T393" t="b">
        <v>0</v>
      </c>
      <c r="DO393" t="b">
        <v>1</v>
      </c>
    </row>
    <row r="394" spans="1:119" x14ac:dyDescent="0.25">
      <c r="A394" t="str">
        <f>INDEX(DB_ALM_SYS_NAMES[],13,2)</f>
        <v>CTRL_AND_COMM_1</v>
      </c>
      <c r="B394">
        <v>388</v>
      </c>
      <c r="C394" t="s">
        <v>2014</v>
      </c>
      <c r="D394" s="10" t="s">
        <v>699</v>
      </c>
      <c r="E394" t="s">
        <v>1616</v>
      </c>
      <c r="F394" t="s">
        <v>95</v>
      </c>
      <c r="G394" t="s">
        <v>95</v>
      </c>
      <c r="H394" t="s">
        <v>1143</v>
      </c>
      <c r="I394" t="s">
        <v>1096</v>
      </c>
      <c r="J394" t="s">
        <v>1244</v>
      </c>
      <c r="K394">
        <v>1</v>
      </c>
      <c r="L394">
        <v>1</v>
      </c>
      <c r="M394" t="s">
        <v>1058</v>
      </c>
      <c r="N394" t="s">
        <v>1047</v>
      </c>
      <c r="O394" s="1">
        <v>2</v>
      </c>
      <c r="P394" s="1" t="s">
        <v>485</v>
      </c>
      <c r="Q394" s="1" t="s">
        <v>1098</v>
      </c>
      <c r="R394" s="1">
        <v>0</v>
      </c>
      <c r="S394" s="1">
        <v>0</v>
      </c>
      <c r="T394" t="b">
        <v>0</v>
      </c>
      <c r="DO394" t="b">
        <v>1</v>
      </c>
    </row>
    <row r="395" spans="1:119" x14ac:dyDescent="0.25">
      <c r="A395" t="str">
        <f>INDEX(DB_ALM_SYS_NAMES[],13,2)</f>
        <v>CTRL_AND_COMM_1</v>
      </c>
      <c r="B395">
        <v>389</v>
      </c>
      <c r="C395" t="s">
        <v>2015</v>
      </c>
      <c r="D395" s="10" t="s">
        <v>5509</v>
      </c>
      <c r="E395" t="s">
        <v>1620</v>
      </c>
      <c r="F395" t="s">
        <v>5218</v>
      </c>
      <c r="G395" t="s">
        <v>5105</v>
      </c>
      <c r="H395" t="s">
        <v>1143</v>
      </c>
      <c r="I395" t="s">
        <v>1096</v>
      </c>
      <c r="J395" t="s">
        <v>1244</v>
      </c>
      <c r="K395" t="s">
        <v>1051</v>
      </c>
      <c r="L395">
        <v>1</v>
      </c>
      <c r="M395" t="s">
        <v>1047</v>
      </c>
      <c r="N395" t="s">
        <v>1047</v>
      </c>
      <c r="O395" s="1">
        <v>50</v>
      </c>
      <c r="P395" s="1" t="s">
        <v>1091</v>
      </c>
      <c r="Q395" s="1" t="s">
        <v>1098</v>
      </c>
      <c r="R395" s="1">
        <v>0</v>
      </c>
      <c r="S395" s="1">
        <v>0</v>
      </c>
      <c r="T395" t="b">
        <v>1</v>
      </c>
      <c r="DO395" t="b">
        <v>1</v>
      </c>
    </row>
    <row r="396" spans="1:119" x14ac:dyDescent="0.25">
      <c r="A396" t="str">
        <f>INDEX(DB_ALM_SYS_NAMES[],13,2)</f>
        <v>CTRL_AND_COMM_1</v>
      </c>
      <c r="B396">
        <v>390</v>
      </c>
      <c r="C396" t="s">
        <v>2016</v>
      </c>
      <c r="D396" s="10" t="s">
        <v>5509</v>
      </c>
      <c r="E396" t="s">
        <v>5596</v>
      </c>
      <c r="F396" t="s">
        <v>5218</v>
      </c>
      <c r="G396" t="s">
        <v>5745</v>
      </c>
      <c r="H396" t="s">
        <v>1143</v>
      </c>
      <c r="I396" t="s">
        <v>1096</v>
      </c>
      <c r="J396" t="s">
        <v>1244</v>
      </c>
      <c r="K396" t="s">
        <v>1051</v>
      </c>
      <c r="L396">
        <v>1</v>
      </c>
      <c r="M396" t="s">
        <v>1047</v>
      </c>
      <c r="N396" t="s">
        <v>1047</v>
      </c>
      <c r="O396" s="1">
        <v>50</v>
      </c>
      <c r="P396" s="1" t="s">
        <v>1091</v>
      </c>
      <c r="Q396" s="1" t="s">
        <v>1189</v>
      </c>
      <c r="R396" s="1">
        <v>10</v>
      </c>
      <c r="S396" s="1">
        <v>0</v>
      </c>
      <c r="T396" t="b">
        <v>1</v>
      </c>
      <c r="DO396" t="b">
        <v>1</v>
      </c>
    </row>
    <row r="397" spans="1:119" x14ac:dyDescent="0.25">
      <c r="A397" t="str">
        <f>INDEX(DB_ALM_SYS_NAMES[],13,2)</f>
        <v>CTRL_AND_COMM_1</v>
      </c>
      <c r="B397">
        <v>391</v>
      </c>
      <c r="C397" t="s">
        <v>2017</v>
      </c>
      <c r="D397" s="10" t="s">
        <v>690</v>
      </c>
      <c r="E397" t="s">
        <v>5597</v>
      </c>
      <c r="F397" t="s">
        <v>95</v>
      </c>
      <c r="G397" t="s">
        <v>95</v>
      </c>
      <c r="H397" t="s">
        <v>1143</v>
      </c>
      <c r="I397" t="s">
        <v>1096</v>
      </c>
      <c r="J397" t="s">
        <v>1244</v>
      </c>
      <c r="K397">
        <v>1</v>
      </c>
      <c r="L397">
        <v>1</v>
      </c>
      <c r="M397" t="s">
        <v>1047</v>
      </c>
      <c r="N397" t="s">
        <v>1047</v>
      </c>
      <c r="O397" s="1">
        <v>500</v>
      </c>
      <c r="P397" s="1" t="s">
        <v>1091</v>
      </c>
      <c r="Q397" s="1" t="s">
        <v>1098</v>
      </c>
      <c r="R397" s="1">
        <v>0</v>
      </c>
      <c r="S397" s="1">
        <v>0</v>
      </c>
      <c r="T397" t="b">
        <v>0</v>
      </c>
      <c r="DO397" t="b">
        <v>1</v>
      </c>
    </row>
    <row r="398" spans="1:119" x14ac:dyDescent="0.25">
      <c r="A398" t="str">
        <f>INDEX(DB_ALM_SYS_NAMES[],13,2)</f>
        <v>CTRL_AND_COMM_1</v>
      </c>
      <c r="B398">
        <v>392</v>
      </c>
      <c r="C398" t="s">
        <v>2018</v>
      </c>
      <c r="D398" s="10" t="s">
        <v>5509</v>
      </c>
      <c r="E398" t="s">
        <v>1632</v>
      </c>
      <c r="F398" t="s">
        <v>5218</v>
      </c>
      <c r="G398" t="s">
        <v>1633</v>
      </c>
      <c r="H398" t="s">
        <v>1143</v>
      </c>
      <c r="I398" t="s">
        <v>1096</v>
      </c>
      <c r="J398" t="s">
        <v>1244</v>
      </c>
      <c r="K398" t="s">
        <v>1057</v>
      </c>
      <c r="L398">
        <v>1</v>
      </c>
      <c r="M398" t="s">
        <v>1047</v>
      </c>
      <c r="N398" t="s">
        <v>1047</v>
      </c>
      <c r="O398" s="1">
        <v>50</v>
      </c>
      <c r="P398" s="1" t="s">
        <v>1091</v>
      </c>
      <c r="Q398" s="1" t="s">
        <v>1189</v>
      </c>
      <c r="R398" s="1">
        <v>0</v>
      </c>
      <c r="S398" s="1">
        <v>0</v>
      </c>
      <c r="T398" t="b">
        <v>1</v>
      </c>
      <c r="DO398" t="b">
        <v>1</v>
      </c>
    </row>
    <row r="399" spans="1:119" x14ac:dyDescent="0.25">
      <c r="A399" t="str">
        <f>INDEX(DB_ALM_SYS_NAMES[],13,2)</f>
        <v>CTRL_AND_COMM_1</v>
      </c>
      <c r="B399">
        <v>393</v>
      </c>
      <c r="C399" t="s">
        <v>2019</v>
      </c>
      <c r="D399" s="10" t="s">
        <v>5509</v>
      </c>
      <c r="E399" t="s">
        <v>5598</v>
      </c>
      <c r="F399" t="s">
        <v>5218</v>
      </c>
      <c r="G399" t="s">
        <v>5746</v>
      </c>
      <c r="H399" t="s">
        <v>1143</v>
      </c>
      <c r="I399" t="s">
        <v>1096</v>
      </c>
      <c r="J399" t="s">
        <v>1236</v>
      </c>
      <c r="K399" t="s">
        <v>1057</v>
      </c>
      <c r="L399">
        <v>1</v>
      </c>
      <c r="M399" t="s">
        <v>1048</v>
      </c>
      <c r="N399" t="s">
        <v>1047</v>
      </c>
      <c r="O399" s="1">
        <v>50</v>
      </c>
      <c r="P399" s="1" t="s">
        <v>1091</v>
      </c>
      <c r="Q399" s="1" t="s">
        <v>1189</v>
      </c>
      <c r="R399" s="1">
        <v>11</v>
      </c>
      <c r="S399" s="1">
        <v>0</v>
      </c>
      <c r="T399" t="b">
        <v>1</v>
      </c>
      <c r="DO399" t="b">
        <v>0</v>
      </c>
    </row>
    <row r="400" spans="1:119" x14ac:dyDescent="0.25">
      <c r="A400" t="str">
        <f>INDEX(DB_ALM_SYS_NAMES[],13,2)</f>
        <v>CTRL_AND_COMM_1</v>
      </c>
      <c r="B400">
        <v>394</v>
      </c>
      <c r="C400" t="s">
        <v>2020</v>
      </c>
      <c r="D400" s="10" t="s">
        <v>5509</v>
      </c>
      <c r="E400" t="s">
        <v>5599</v>
      </c>
      <c r="F400" t="s">
        <v>5218</v>
      </c>
      <c r="G400" t="s">
        <v>5747</v>
      </c>
      <c r="H400" t="s">
        <v>1143</v>
      </c>
      <c r="I400" t="s">
        <v>1096</v>
      </c>
      <c r="J400" t="s">
        <v>1244</v>
      </c>
      <c r="K400" t="s">
        <v>1057</v>
      </c>
      <c r="L400">
        <v>1</v>
      </c>
      <c r="M400" t="s">
        <v>1048</v>
      </c>
      <c r="N400" t="s">
        <v>1047</v>
      </c>
      <c r="O400" s="1">
        <v>500</v>
      </c>
      <c r="P400" s="1" t="s">
        <v>1091</v>
      </c>
      <c r="Q400" s="1" t="s">
        <v>1189</v>
      </c>
      <c r="R400" s="1">
        <v>12</v>
      </c>
      <c r="S400" s="1">
        <v>0</v>
      </c>
      <c r="T400" t="b">
        <v>1</v>
      </c>
      <c r="DO400" t="b">
        <v>1</v>
      </c>
    </row>
    <row r="401" spans="1:119" x14ac:dyDescent="0.25">
      <c r="A401" t="str">
        <f>INDEX(DB_ALM_SYS_NAMES[],13,2)</f>
        <v>CTRL_AND_COMM_1</v>
      </c>
      <c r="B401">
        <v>395</v>
      </c>
      <c r="C401" t="s">
        <v>2021</v>
      </c>
      <c r="D401" s="10" t="s">
        <v>690</v>
      </c>
      <c r="E401" t="s">
        <v>5600</v>
      </c>
      <c r="F401" t="s">
        <v>95</v>
      </c>
      <c r="G401" t="s">
        <v>95</v>
      </c>
      <c r="H401" t="s">
        <v>1143</v>
      </c>
      <c r="I401" t="s">
        <v>1096</v>
      </c>
      <c r="J401" t="s">
        <v>1090</v>
      </c>
      <c r="K401">
        <v>1</v>
      </c>
      <c r="L401">
        <v>1</v>
      </c>
      <c r="M401" t="s">
        <v>1047</v>
      </c>
      <c r="N401" t="s">
        <v>1047</v>
      </c>
      <c r="O401" s="1">
        <v>500</v>
      </c>
      <c r="P401" s="1" t="s">
        <v>1091</v>
      </c>
      <c r="Q401" s="1" t="s">
        <v>1098</v>
      </c>
      <c r="R401" s="1">
        <v>0</v>
      </c>
      <c r="S401" s="1">
        <v>0</v>
      </c>
      <c r="T401" t="b">
        <v>0</v>
      </c>
      <c r="DO401" t="b">
        <v>1</v>
      </c>
    </row>
    <row r="402" spans="1:119" x14ac:dyDescent="0.25">
      <c r="A402" t="str">
        <f>INDEX(DB_ALM_SYS_NAMES[],13,2)</f>
        <v>CTRL_AND_COMM_1</v>
      </c>
      <c r="B402">
        <v>396</v>
      </c>
      <c r="C402" t="s">
        <v>2022</v>
      </c>
      <c r="D402" s="10" t="s">
        <v>5509</v>
      </c>
      <c r="E402" t="s">
        <v>5601</v>
      </c>
      <c r="F402" t="s">
        <v>5218</v>
      </c>
      <c r="G402" t="s">
        <v>5748</v>
      </c>
      <c r="H402" t="s">
        <v>1143</v>
      </c>
      <c r="I402" t="s">
        <v>1096</v>
      </c>
      <c r="J402" t="s">
        <v>1244</v>
      </c>
      <c r="K402" t="s">
        <v>1051</v>
      </c>
      <c r="L402">
        <v>1</v>
      </c>
      <c r="M402" t="s">
        <v>1047</v>
      </c>
      <c r="N402" t="s">
        <v>1047</v>
      </c>
      <c r="O402" s="1">
        <v>500</v>
      </c>
      <c r="P402" s="1" t="s">
        <v>1091</v>
      </c>
      <c r="Q402" s="1" t="s">
        <v>1098</v>
      </c>
      <c r="R402" s="1">
        <v>0</v>
      </c>
      <c r="S402" s="1">
        <v>0</v>
      </c>
      <c r="T402" t="b">
        <v>1</v>
      </c>
      <c r="DO402" t="b">
        <v>1</v>
      </c>
    </row>
    <row r="403" spans="1:119" x14ac:dyDescent="0.25">
      <c r="A403" t="str">
        <f>INDEX(DB_ALM_SYS_NAMES[],13,2)</f>
        <v>CTRL_AND_COMM_1</v>
      </c>
      <c r="B403">
        <v>397</v>
      </c>
      <c r="C403" t="s">
        <v>2023</v>
      </c>
      <c r="D403" t="s">
        <v>5510</v>
      </c>
      <c r="E403" t="s">
        <v>5602</v>
      </c>
      <c r="F403" t="s">
        <v>95</v>
      </c>
      <c r="G403" t="s">
        <v>95</v>
      </c>
      <c r="H403" t="s">
        <v>1088</v>
      </c>
      <c r="I403" t="s">
        <v>1089</v>
      </c>
      <c r="J403" t="s">
        <v>1090</v>
      </c>
      <c r="K403">
        <v>1</v>
      </c>
      <c r="L403">
        <v>1</v>
      </c>
      <c r="M403" t="s">
        <v>1047</v>
      </c>
      <c r="N403" t="s">
        <v>1047</v>
      </c>
      <c r="O403" s="1">
        <v>500</v>
      </c>
      <c r="P403" s="1" t="s">
        <v>1091</v>
      </c>
      <c r="Q403" s="1" t="s">
        <v>1098</v>
      </c>
      <c r="R403" s="1">
        <v>0</v>
      </c>
      <c r="S403" s="1">
        <v>0</v>
      </c>
      <c r="T403" t="b">
        <v>0</v>
      </c>
      <c r="DO403" t="b">
        <v>1</v>
      </c>
    </row>
    <row r="404" spans="1:119" x14ac:dyDescent="0.25">
      <c r="A404" t="str">
        <f>INDEX(DB_ALM_SYS_NAMES[],13,2)</f>
        <v>CTRL_AND_COMM_1</v>
      </c>
      <c r="B404">
        <v>398</v>
      </c>
      <c r="C404" t="s">
        <v>2024</v>
      </c>
      <c r="D404" s="10" t="s">
        <v>690</v>
      </c>
      <c r="E404" t="s">
        <v>5603</v>
      </c>
      <c r="F404" t="s">
        <v>95</v>
      </c>
      <c r="G404" t="s">
        <v>95</v>
      </c>
      <c r="H404" t="s">
        <v>1143</v>
      </c>
      <c r="I404" t="s">
        <v>1096</v>
      </c>
      <c r="J404" t="s">
        <v>1244</v>
      </c>
      <c r="K404">
        <v>1</v>
      </c>
      <c r="L404">
        <v>1</v>
      </c>
      <c r="M404" t="s">
        <v>1047</v>
      </c>
      <c r="N404" t="s">
        <v>1047</v>
      </c>
      <c r="O404" s="1">
        <v>500</v>
      </c>
      <c r="P404" s="1" t="s">
        <v>1091</v>
      </c>
      <c r="Q404" s="1" t="s">
        <v>1098</v>
      </c>
      <c r="R404" s="1">
        <v>0</v>
      </c>
      <c r="S404" s="1">
        <v>0</v>
      </c>
      <c r="T404" t="b">
        <v>0</v>
      </c>
      <c r="DO404" t="b">
        <v>0</v>
      </c>
    </row>
    <row r="405" spans="1:119" x14ac:dyDescent="0.25">
      <c r="A405" t="str">
        <f>INDEX(DB_ALM_SYS_NAMES[],13,2)</f>
        <v>CTRL_AND_COMM_1</v>
      </c>
      <c r="B405">
        <v>399</v>
      </c>
      <c r="C405" t="s">
        <v>2025</v>
      </c>
      <c r="D405" s="10" t="s">
        <v>690</v>
      </c>
      <c r="E405" t="s">
        <v>5604</v>
      </c>
      <c r="F405" t="s">
        <v>95</v>
      </c>
      <c r="G405" t="s">
        <v>95</v>
      </c>
      <c r="H405" t="s">
        <v>1143</v>
      </c>
      <c r="I405" t="s">
        <v>1096</v>
      </c>
      <c r="J405" t="s">
        <v>1144</v>
      </c>
      <c r="K405">
        <v>1</v>
      </c>
      <c r="L405">
        <v>1</v>
      </c>
      <c r="M405" t="s">
        <v>1047</v>
      </c>
      <c r="N405" t="s">
        <v>1047</v>
      </c>
      <c r="O405" s="1">
        <v>500</v>
      </c>
      <c r="P405" s="1" t="s">
        <v>1091</v>
      </c>
      <c r="Q405" s="1" t="s">
        <v>1098</v>
      </c>
      <c r="R405" s="1">
        <v>0</v>
      </c>
      <c r="S405" s="1">
        <v>0</v>
      </c>
      <c r="T405" t="b">
        <v>0</v>
      </c>
      <c r="DO405" t="b">
        <v>0</v>
      </c>
    </row>
    <row r="406" spans="1:119" x14ac:dyDescent="0.25">
      <c r="A406" t="str">
        <f>INDEX(DB_ALM_SYS_NAMES[],13,2)</f>
        <v>CTRL_AND_COMM_1</v>
      </c>
      <c r="B406">
        <v>400</v>
      </c>
      <c r="C406" t="s">
        <v>2026</v>
      </c>
      <c r="D406" s="10" t="s">
        <v>690</v>
      </c>
      <c r="E406" t="s">
        <v>5605</v>
      </c>
      <c r="F406" t="s">
        <v>95</v>
      </c>
      <c r="G406" t="s">
        <v>95</v>
      </c>
      <c r="H406" t="s">
        <v>1143</v>
      </c>
      <c r="I406" t="s">
        <v>1096</v>
      </c>
      <c r="J406" t="s">
        <v>1236</v>
      </c>
      <c r="K406">
        <v>1</v>
      </c>
      <c r="L406">
        <v>1</v>
      </c>
      <c r="M406" t="s">
        <v>1047</v>
      </c>
      <c r="N406" t="s">
        <v>1047</v>
      </c>
      <c r="O406" s="1">
        <v>500</v>
      </c>
      <c r="P406" s="1" t="s">
        <v>1091</v>
      </c>
      <c r="Q406" s="1" t="s">
        <v>1098</v>
      </c>
      <c r="R406" s="1">
        <v>0</v>
      </c>
      <c r="S406" s="1">
        <v>0</v>
      </c>
      <c r="T406" t="b">
        <v>0</v>
      </c>
      <c r="DO406" t="b">
        <v>0</v>
      </c>
    </row>
    <row r="407" spans="1:119" x14ac:dyDescent="0.25">
      <c r="A407" t="str">
        <f>INDEX(DB_ALM_SYS_NAMES[],13,2)</f>
        <v>CTRL_AND_COMM_1</v>
      </c>
      <c r="B407">
        <v>401</v>
      </c>
      <c r="C407" t="s">
        <v>351</v>
      </c>
      <c r="D407" s="10" t="s">
        <v>690</v>
      </c>
      <c r="E407" t="s">
        <v>351</v>
      </c>
      <c r="F407" t="s">
        <v>95</v>
      </c>
      <c r="G407" t="s">
        <v>95</v>
      </c>
      <c r="H407" t="s">
        <v>1088</v>
      </c>
      <c r="I407" t="s">
        <v>1089</v>
      </c>
      <c r="J407" t="s">
        <v>1090</v>
      </c>
      <c r="K407">
        <v>1</v>
      </c>
      <c r="L407">
        <v>1</v>
      </c>
      <c r="M407" t="s">
        <v>1047</v>
      </c>
      <c r="N407" t="s">
        <v>1047</v>
      </c>
      <c r="O407" s="1">
        <v>500</v>
      </c>
      <c r="P407" s="1" t="s">
        <v>1091</v>
      </c>
      <c r="Q407" s="1" t="s">
        <v>1098</v>
      </c>
      <c r="R407" s="1">
        <v>0</v>
      </c>
      <c r="S407" s="1">
        <v>0</v>
      </c>
      <c r="T407" t="b">
        <v>0</v>
      </c>
      <c r="DO407" t="b">
        <v>0</v>
      </c>
    </row>
    <row r="408" spans="1:119" x14ac:dyDescent="0.25">
      <c r="A408" t="str">
        <f>INDEX(DB_ALM_SYS_NAMES[],13,2)</f>
        <v>CTRL_AND_COMM_1</v>
      </c>
      <c r="B408">
        <v>402</v>
      </c>
      <c r="C408" t="s">
        <v>2027</v>
      </c>
      <c r="D408" t="s">
        <v>1133</v>
      </c>
      <c r="E408" t="s">
        <v>2028</v>
      </c>
      <c r="F408" t="s">
        <v>95</v>
      </c>
      <c r="G408" t="s">
        <v>95</v>
      </c>
      <c r="H408" t="s">
        <v>1088</v>
      </c>
      <c r="I408" t="s">
        <v>1089</v>
      </c>
      <c r="J408" t="s">
        <v>1090</v>
      </c>
      <c r="K408">
        <v>1</v>
      </c>
      <c r="L408">
        <v>1</v>
      </c>
      <c r="M408" t="s">
        <v>1047</v>
      </c>
      <c r="N408" t="s">
        <v>1047</v>
      </c>
      <c r="O408" s="1">
        <v>500</v>
      </c>
      <c r="P408" s="1" t="s">
        <v>1091</v>
      </c>
      <c r="Q408" s="1" t="s">
        <v>1098</v>
      </c>
      <c r="R408" s="1">
        <v>0</v>
      </c>
      <c r="S408" s="1">
        <v>0</v>
      </c>
      <c r="T408" t="b">
        <v>0</v>
      </c>
      <c r="DO408" t="b">
        <v>0</v>
      </c>
    </row>
    <row r="409" spans="1:119" x14ac:dyDescent="0.25">
      <c r="A409" t="str">
        <f>INDEX(DB_ALM_SYS_NAMES[],13,2)</f>
        <v>CTRL_AND_COMM_1</v>
      </c>
      <c r="B409">
        <v>403</v>
      </c>
      <c r="C409" t="s">
        <v>2029</v>
      </c>
      <c r="D409" t="s">
        <v>1133</v>
      </c>
      <c r="E409" t="s">
        <v>2029</v>
      </c>
      <c r="F409" t="s">
        <v>95</v>
      </c>
      <c r="G409" t="s">
        <v>95</v>
      </c>
      <c r="H409" t="s">
        <v>1088</v>
      </c>
      <c r="I409" t="s">
        <v>1089</v>
      </c>
      <c r="J409" t="s">
        <v>1090</v>
      </c>
      <c r="K409">
        <v>1</v>
      </c>
      <c r="L409">
        <v>1</v>
      </c>
      <c r="M409" t="s">
        <v>1047</v>
      </c>
      <c r="N409" t="s">
        <v>1047</v>
      </c>
      <c r="O409" s="1">
        <v>500</v>
      </c>
      <c r="P409" s="1" t="s">
        <v>1091</v>
      </c>
      <c r="Q409" s="1" t="s">
        <v>1098</v>
      </c>
      <c r="R409" s="1">
        <v>0</v>
      </c>
      <c r="S409" s="1">
        <v>0</v>
      </c>
      <c r="T409" t="b">
        <v>0</v>
      </c>
      <c r="DO409" t="b">
        <v>0</v>
      </c>
    </row>
    <row r="410" spans="1:119" x14ac:dyDescent="0.25">
      <c r="A410" t="str">
        <f>INDEX(DB_ALM_SYS_NAMES[],13,2)</f>
        <v>CTRL_AND_COMM_1</v>
      </c>
      <c r="B410">
        <v>404</v>
      </c>
      <c r="C410" t="s">
        <v>2030</v>
      </c>
      <c r="D410" t="s">
        <v>5510</v>
      </c>
      <c r="E410" t="s">
        <v>1658</v>
      </c>
      <c r="F410" t="s">
        <v>95</v>
      </c>
      <c r="G410" t="s">
        <v>95</v>
      </c>
      <c r="H410" t="s">
        <v>1143</v>
      </c>
      <c r="I410" t="s">
        <v>1096</v>
      </c>
      <c r="J410" t="s">
        <v>1244</v>
      </c>
      <c r="K410">
        <v>1</v>
      </c>
      <c r="L410">
        <v>1</v>
      </c>
      <c r="M410" t="s">
        <v>1047</v>
      </c>
      <c r="N410" t="s">
        <v>1047</v>
      </c>
      <c r="O410" s="1">
        <v>500</v>
      </c>
      <c r="P410" s="1" t="s">
        <v>1091</v>
      </c>
      <c r="Q410" s="1" t="s">
        <v>1098</v>
      </c>
      <c r="R410" s="1">
        <v>0</v>
      </c>
      <c r="S410" s="1">
        <v>0</v>
      </c>
      <c r="T410" t="b">
        <v>0</v>
      </c>
      <c r="DO410" t="b">
        <v>1</v>
      </c>
    </row>
    <row r="411" spans="1:119" x14ac:dyDescent="0.25">
      <c r="A411" t="str">
        <f>INDEX(DB_ALM_SYS_NAMES[],13,2)</f>
        <v>CTRL_AND_COMM_1</v>
      </c>
      <c r="B411">
        <v>405</v>
      </c>
      <c r="C411" t="s">
        <v>2031</v>
      </c>
      <c r="D411" t="s">
        <v>5510</v>
      </c>
      <c r="E411" t="s">
        <v>2031</v>
      </c>
      <c r="F411" t="s">
        <v>95</v>
      </c>
      <c r="G411" t="s">
        <v>95</v>
      </c>
      <c r="H411" t="s">
        <v>1088</v>
      </c>
      <c r="I411" t="s">
        <v>1089</v>
      </c>
      <c r="J411" t="s">
        <v>1090</v>
      </c>
      <c r="K411">
        <v>1</v>
      </c>
      <c r="L411">
        <v>1</v>
      </c>
      <c r="M411" t="s">
        <v>1047</v>
      </c>
      <c r="N411" t="s">
        <v>1047</v>
      </c>
      <c r="O411" s="1">
        <v>500</v>
      </c>
      <c r="P411" s="1" t="s">
        <v>1091</v>
      </c>
      <c r="Q411" s="1" t="s">
        <v>1098</v>
      </c>
      <c r="R411" s="1">
        <v>0</v>
      </c>
      <c r="S411" s="1">
        <v>0</v>
      </c>
      <c r="T411" t="b">
        <v>0</v>
      </c>
      <c r="DO411" t="b">
        <v>0</v>
      </c>
    </row>
    <row r="412" spans="1:119" x14ac:dyDescent="0.25">
      <c r="A412" t="str">
        <f>INDEX(DB_ALM_SYS_NAMES[],13,2)</f>
        <v>CTRL_AND_COMM_1</v>
      </c>
      <c r="B412">
        <v>406</v>
      </c>
      <c r="C412" t="s">
        <v>2032</v>
      </c>
      <c r="D412" t="s">
        <v>2038</v>
      </c>
      <c r="E412" t="s">
        <v>5606</v>
      </c>
      <c r="F412" t="s">
        <v>95</v>
      </c>
      <c r="G412" t="s">
        <v>95</v>
      </c>
      <c r="H412" t="s">
        <v>1088</v>
      </c>
      <c r="I412" t="s">
        <v>1089</v>
      </c>
      <c r="J412" t="s">
        <v>1090</v>
      </c>
      <c r="K412">
        <v>1</v>
      </c>
      <c r="L412">
        <v>1</v>
      </c>
      <c r="M412" t="s">
        <v>1047</v>
      </c>
      <c r="N412" t="s">
        <v>1047</v>
      </c>
      <c r="O412" s="1">
        <v>500</v>
      </c>
      <c r="P412" s="1" t="s">
        <v>1091</v>
      </c>
      <c r="Q412" s="1" t="s">
        <v>1098</v>
      </c>
      <c r="R412" s="1">
        <v>0</v>
      </c>
      <c r="S412" s="1">
        <v>0</v>
      </c>
      <c r="T412" t="b">
        <v>0</v>
      </c>
      <c r="DO412" t="b">
        <v>1</v>
      </c>
    </row>
    <row r="413" spans="1:119" x14ac:dyDescent="0.25">
      <c r="A413" t="str">
        <f>INDEX(DB_ALM_SYS_NAMES[],13,2)</f>
        <v>CTRL_AND_COMM_1</v>
      </c>
      <c r="B413">
        <v>407</v>
      </c>
      <c r="C413" t="s">
        <v>2033</v>
      </c>
      <c r="D413" t="s">
        <v>5510</v>
      </c>
      <c r="E413" t="s">
        <v>1671</v>
      </c>
      <c r="F413" t="s">
        <v>95</v>
      </c>
      <c r="G413" t="s">
        <v>95</v>
      </c>
      <c r="H413" t="s">
        <v>1143</v>
      </c>
      <c r="I413" t="s">
        <v>1089</v>
      </c>
      <c r="J413" t="s">
        <v>1090</v>
      </c>
      <c r="K413">
        <v>1</v>
      </c>
      <c r="L413">
        <v>1</v>
      </c>
      <c r="M413" t="s">
        <v>1047</v>
      </c>
      <c r="N413" t="s">
        <v>1047</v>
      </c>
      <c r="O413" s="1">
        <v>500</v>
      </c>
      <c r="P413" s="1" t="s">
        <v>1091</v>
      </c>
      <c r="Q413" s="1" t="s">
        <v>1098</v>
      </c>
      <c r="R413" s="1">
        <v>0</v>
      </c>
      <c r="S413" s="1">
        <v>0</v>
      </c>
      <c r="T413" t="b">
        <v>0</v>
      </c>
      <c r="DO413" t="b">
        <v>1</v>
      </c>
    </row>
    <row r="414" spans="1:119" x14ac:dyDescent="0.25">
      <c r="A414" t="str">
        <f>INDEX(DB_ALM_SYS_NAMES[],13,2)</f>
        <v>CTRL_AND_COMM_1</v>
      </c>
      <c r="B414">
        <v>408</v>
      </c>
      <c r="C414" t="s">
        <v>2034</v>
      </c>
      <c r="D414" t="s">
        <v>5510</v>
      </c>
      <c r="E414" t="s">
        <v>2035</v>
      </c>
      <c r="F414" t="s">
        <v>95</v>
      </c>
      <c r="G414" t="s">
        <v>95</v>
      </c>
      <c r="H414" t="s">
        <v>1143</v>
      </c>
      <c r="I414" t="s">
        <v>1089</v>
      </c>
      <c r="J414" t="s">
        <v>1090</v>
      </c>
      <c r="K414">
        <v>1</v>
      </c>
      <c r="L414">
        <v>1</v>
      </c>
      <c r="M414" t="s">
        <v>1047</v>
      </c>
      <c r="N414" t="s">
        <v>1047</v>
      </c>
      <c r="O414" s="1">
        <v>500</v>
      </c>
      <c r="P414" s="1" t="s">
        <v>1091</v>
      </c>
      <c r="Q414" s="1" t="s">
        <v>1098</v>
      </c>
      <c r="R414" s="1">
        <v>0</v>
      </c>
      <c r="S414" s="1">
        <v>0</v>
      </c>
      <c r="T414" t="b">
        <v>0</v>
      </c>
      <c r="DO414" t="b">
        <v>1</v>
      </c>
    </row>
    <row r="415" spans="1:119" x14ac:dyDescent="0.25">
      <c r="A415" t="str">
        <f>INDEX(DB_ALM_SYS_NAMES[],13,2)</f>
        <v>CTRL_AND_COMM_1</v>
      </c>
      <c r="B415">
        <v>409</v>
      </c>
      <c r="C415" t="s">
        <v>2036</v>
      </c>
      <c r="D415" t="s">
        <v>2038</v>
      </c>
      <c r="E415" t="s">
        <v>5607</v>
      </c>
      <c r="F415" t="s">
        <v>95</v>
      </c>
      <c r="G415" t="s">
        <v>95</v>
      </c>
      <c r="H415" t="s">
        <v>1143</v>
      </c>
      <c r="I415" t="s">
        <v>1089</v>
      </c>
      <c r="J415" t="s">
        <v>1090</v>
      </c>
      <c r="K415">
        <v>1</v>
      </c>
      <c r="L415">
        <v>1</v>
      </c>
      <c r="M415" t="s">
        <v>1047</v>
      </c>
      <c r="N415" t="s">
        <v>1047</v>
      </c>
      <c r="O415" s="1">
        <v>50</v>
      </c>
      <c r="P415" s="1" t="s">
        <v>1091</v>
      </c>
      <c r="Q415" s="1" t="s">
        <v>1098</v>
      </c>
      <c r="R415" s="1">
        <v>0</v>
      </c>
      <c r="S415" s="1">
        <v>0</v>
      </c>
      <c r="T415" t="b">
        <v>0</v>
      </c>
      <c r="DO415" t="b">
        <v>1</v>
      </c>
    </row>
    <row r="416" spans="1:119" x14ac:dyDescent="0.25">
      <c r="A416" t="str">
        <f>INDEX(DB_ALM_SYS_NAMES[],13,2)</f>
        <v>CTRL_AND_COMM_1</v>
      </c>
      <c r="B416">
        <v>410</v>
      </c>
      <c r="C416" t="s">
        <v>2037</v>
      </c>
      <c r="D416" s="10" t="s">
        <v>5511</v>
      </c>
      <c r="E416" t="s">
        <v>5608</v>
      </c>
      <c r="F416" t="s">
        <v>5723</v>
      </c>
      <c r="G416" t="s">
        <v>5749</v>
      </c>
      <c r="H416" t="s">
        <v>1143</v>
      </c>
      <c r="I416" t="s">
        <v>1096</v>
      </c>
      <c r="J416" t="s">
        <v>1090</v>
      </c>
      <c r="K416">
        <v>1</v>
      </c>
      <c r="L416">
        <v>1</v>
      </c>
      <c r="M416" t="s">
        <v>1047</v>
      </c>
      <c r="N416" t="s">
        <v>1047</v>
      </c>
      <c r="O416" s="1">
        <v>50</v>
      </c>
      <c r="P416" s="1" t="s">
        <v>1091</v>
      </c>
      <c r="Q416" s="1" t="s">
        <v>1098</v>
      </c>
      <c r="R416" s="1">
        <v>0</v>
      </c>
      <c r="S416" s="1">
        <v>0</v>
      </c>
      <c r="T416" t="b">
        <v>1</v>
      </c>
      <c r="DO416" t="b">
        <v>1</v>
      </c>
    </row>
    <row r="417" spans="1:119" x14ac:dyDescent="0.25">
      <c r="A417" t="str">
        <f>INDEX(DB_ALM_SYS_NAMES[],13,2)</f>
        <v>CTRL_AND_COMM_1</v>
      </c>
      <c r="B417">
        <v>411</v>
      </c>
      <c r="C417" t="s">
        <v>2039</v>
      </c>
      <c r="D417" t="s">
        <v>5511</v>
      </c>
      <c r="E417" t="s">
        <v>5609</v>
      </c>
      <c r="F417" t="s">
        <v>5723</v>
      </c>
      <c r="G417" t="s">
        <v>5750</v>
      </c>
      <c r="H417" t="s">
        <v>1143</v>
      </c>
      <c r="I417" t="s">
        <v>1096</v>
      </c>
      <c r="J417" t="s">
        <v>1244</v>
      </c>
      <c r="K417" t="s">
        <v>1051</v>
      </c>
      <c r="L417">
        <v>1</v>
      </c>
      <c r="M417" t="s">
        <v>1047</v>
      </c>
      <c r="N417" t="s">
        <v>1047</v>
      </c>
      <c r="O417" s="1">
        <v>500</v>
      </c>
      <c r="P417" s="1" t="s">
        <v>1091</v>
      </c>
      <c r="Q417" s="1" t="s">
        <v>1098</v>
      </c>
      <c r="R417" s="1">
        <v>0</v>
      </c>
      <c r="S417" s="1">
        <v>0</v>
      </c>
      <c r="T417" t="b">
        <v>1</v>
      </c>
      <c r="DO417" t="b">
        <v>1</v>
      </c>
    </row>
    <row r="418" spans="1:119" x14ac:dyDescent="0.25">
      <c r="A418" t="str">
        <f>INDEX(DB_ALM_SYS_NAMES[],13,2)</f>
        <v>CTRL_AND_COMM_1</v>
      </c>
      <c r="B418">
        <v>412</v>
      </c>
      <c r="C418" t="s">
        <v>2040</v>
      </c>
      <c r="D418" t="s">
        <v>5510</v>
      </c>
      <c r="E418" t="s">
        <v>1682</v>
      </c>
      <c r="F418" t="s">
        <v>95</v>
      </c>
      <c r="G418" t="s">
        <v>95</v>
      </c>
      <c r="H418" t="s">
        <v>1143</v>
      </c>
      <c r="I418" t="s">
        <v>1096</v>
      </c>
      <c r="J418" t="s">
        <v>1244</v>
      </c>
      <c r="K418">
        <v>1</v>
      </c>
      <c r="L418">
        <v>1</v>
      </c>
      <c r="M418" t="s">
        <v>1047</v>
      </c>
      <c r="N418" t="s">
        <v>1047</v>
      </c>
      <c r="O418" s="1">
        <v>500</v>
      </c>
      <c r="P418" s="1" t="s">
        <v>1091</v>
      </c>
      <c r="Q418" s="1" t="s">
        <v>1098</v>
      </c>
      <c r="R418" s="1">
        <v>0</v>
      </c>
      <c r="S418" s="1">
        <v>0</v>
      </c>
      <c r="T418" t="b">
        <v>0</v>
      </c>
      <c r="DO418" t="b">
        <v>1</v>
      </c>
    </row>
    <row r="419" spans="1:119" x14ac:dyDescent="0.25">
      <c r="A419" t="str">
        <f>INDEX(DB_ALM_SYS_NAMES[],13,2)</f>
        <v>CTRL_AND_COMM_1</v>
      </c>
      <c r="B419">
        <v>413</v>
      </c>
      <c r="C419" t="s">
        <v>2041</v>
      </c>
      <c r="D419" t="s">
        <v>5511</v>
      </c>
      <c r="E419" t="s">
        <v>5610</v>
      </c>
      <c r="F419" t="s">
        <v>5723</v>
      </c>
      <c r="G419" t="s">
        <v>5751</v>
      </c>
      <c r="H419" t="s">
        <v>1143</v>
      </c>
      <c r="I419" t="s">
        <v>1096</v>
      </c>
      <c r="J419" t="s">
        <v>1244</v>
      </c>
      <c r="K419" t="s">
        <v>1051</v>
      </c>
      <c r="L419">
        <v>1</v>
      </c>
      <c r="M419" t="s">
        <v>1047</v>
      </c>
      <c r="N419" t="s">
        <v>1047</v>
      </c>
      <c r="O419" s="1">
        <v>500</v>
      </c>
      <c r="P419" s="1" t="s">
        <v>1091</v>
      </c>
      <c r="Q419" s="1" t="s">
        <v>1098</v>
      </c>
      <c r="R419" s="1">
        <v>0</v>
      </c>
      <c r="S419" s="1">
        <v>0</v>
      </c>
      <c r="T419" t="b">
        <v>0</v>
      </c>
      <c r="DO419" t="b">
        <v>1</v>
      </c>
    </row>
    <row r="420" spans="1:119" x14ac:dyDescent="0.25">
      <c r="A420" t="str">
        <f>INDEX(DB_ALM_SYS_NAMES[],13,2)</f>
        <v>CTRL_AND_COMM_1</v>
      </c>
      <c r="B420">
        <v>414</v>
      </c>
      <c r="C420" t="s">
        <v>5994</v>
      </c>
      <c r="D420" t="s">
        <v>5511</v>
      </c>
      <c r="E420" t="s">
        <v>5611</v>
      </c>
      <c r="F420" t="s">
        <v>5723</v>
      </c>
      <c r="G420" t="s">
        <v>5752</v>
      </c>
      <c r="H420" t="s">
        <v>1143</v>
      </c>
      <c r="I420" t="s">
        <v>1096</v>
      </c>
      <c r="J420" t="s">
        <v>1090</v>
      </c>
      <c r="K420">
        <v>1</v>
      </c>
      <c r="L420">
        <v>1</v>
      </c>
      <c r="M420" t="s">
        <v>1047</v>
      </c>
      <c r="N420" t="s">
        <v>1047</v>
      </c>
      <c r="O420" s="1">
        <v>500</v>
      </c>
      <c r="P420" s="1" t="s">
        <v>1091</v>
      </c>
      <c r="Q420" s="1" t="s">
        <v>1098</v>
      </c>
      <c r="R420" s="1">
        <v>0</v>
      </c>
      <c r="S420" s="1">
        <v>0</v>
      </c>
      <c r="T420" t="b">
        <v>1</v>
      </c>
      <c r="DO420" t="b">
        <v>0</v>
      </c>
    </row>
    <row r="421" spans="1:119" x14ac:dyDescent="0.25">
      <c r="A421" t="str">
        <f>INDEX(DB_ALM_SYS_NAMES[],13,2)</f>
        <v>CTRL_AND_COMM_1</v>
      </c>
      <c r="B421">
        <v>415</v>
      </c>
      <c r="C421" t="s">
        <v>5995</v>
      </c>
      <c r="D421" s="10" t="s">
        <v>5511</v>
      </c>
      <c r="E421" t="s">
        <v>5612</v>
      </c>
      <c r="F421" t="s">
        <v>5723</v>
      </c>
      <c r="G421" t="s">
        <v>5753</v>
      </c>
      <c r="H421" t="s">
        <v>1143</v>
      </c>
      <c r="I421" t="s">
        <v>1096</v>
      </c>
      <c r="J421" t="s">
        <v>1090</v>
      </c>
      <c r="K421">
        <v>2</v>
      </c>
      <c r="L421">
        <v>1</v>
      </c>
      <c r="M421" t="s">
        <v>1047</v>
      </c>
      <c r="N421" t="s">
        <v>1047</v>
      </c>
      <c r="O421" s="1">
        <v>500</v>
      </c>
      <c r="P421" s="1" t="s">
        <v>1091</v>
      </c>
      <c r="Q421" s="1" t="s">
        <v>1098</v>
      </c>
      <c r="R421" s="1">
        <v>0</v>
      </c>
      <c r="S421" s="1">
        <v>0</v>
      </c>
      <c r="T421" t="b">
        <v>1</v>
      </c>
      <c r="DO421" t="b">
        <v>0</v>
      </c>
    </row>
    <row r="422" spans="1:119" x14ac:dyDescent="0.25">
      <c r="A422" t="str">
        <f>INDEX(DB_ALM_SYS_NAMES[],14,2)</f>
        <v>CTRL_AND_COMM_2</v>
      </c>
      <c r="B422">
        <v>416</v>
      </c>
      <c r="C422" t="s">
        <v>2042</v>
      </c>
      <c r="D422" s="10" t="s">
        <v>1697</v>
      </c>
      <c r="E422" t="s">
        <v>2043</v>
      </c>
      <c r="F422" t="s">
        <v>95</v>
      </c>
      <c r="G422" t="s">
        <v>95</v>
      </c>
      <c r="H422" t="s">
        <v>1143</v>
      </c>
      <c r="I422" t="s">
        <v>1096</v>
      </c>
      <c r="J422" t="s">
        <v>1090</v>
      </c>
      <c r="K422">
        <v>1</v>
      </c>
      <c r="L422">
        <v>1</v>
      </c>
      <c r="M422" t="s">
        <v>1059</v>
      </c>
      <c r="N422" t="s">
        <v>1047</v>
      </c>
      <c r="O422" s="1">
        <v>500</v>
      </c>
      <c r="P422" s="1" t="s">
        <v>1091</v>
      </c>
      <c r="Q422" s="1" t="s">
        <v>1098</v>
      </c>
      <c r="R422" s="1">
        <v>0</v>
      </c>
      <c r="S422" s="1">
        <v>0</v>
      </c>
      <c r="T422" t="b">
        <v>0</v>
      </c>
      <c r="DO422" t="b">
        <v>1</v>
      </c>
    </row>
    <row r="423" spans="1:119" x14ac:dyDescent="0.25">
      <c r="A423" t="str">
        <f>INDEX(DB_ALM_SYS_NAMES[],14,2)</f>
        <v>CTRL_AND_COMM_2</v>
      </c>
      <c r="B423">
        <v>417</v>
      </c>
      <c r="C423" t="s">
        <v>2044</v>
      </c>
      <c r="D423" t="s">
        <v>1136</v>
      </c>
      <c r="E423" t="s">
        <v>2045</v>
      </c>
      <c r="F423" t="s">
        <v>95</v>
      </c>
      <c r="G423" t="s">
        <v>95</v>
      </c>
      <c r="H423" t="s">
        <v>1143</v>
      </c>
      <c r="I423" t="s">
        <v>1089</v>
      </c>
      <c r="J423" t="s">
        <v>1090</v>
      </c>
      <c r="K423">
        <v>1</v>
      </c>
      <c r="L423">
        <v>1</v>
      </c>
      <c r="M423" t="s">
        <v>1047</v>
      </c>
      <c r="N423" t="s">
        <v>1047</v>
      </c>
      <c r="O423" s="1">
        <v>500</v>
      </c>
      <c r="P423" s="1" t="s">
        <v>1091</v>
      </c>
      <c r="Q423" s="1" t="s">
        <v>1098</v>
      </c>
      <c r="R423" s="1">
        <v>0</v>
      </c>
      <c r="S423" s="1">
        <v>0</v>
      </c>
      <c r="T423" t="b">
        <v>0</v>
      </c>
      <c r="DO423" t="b">
        <v>0</v>
      </c>
    </row>
    <row r="424" spans="1:119" x14ac:dyDescent="0.25">
      <c r="A424" t="str">
        <f>INDEX(DB_ALM_SYS_NAMES[],14,2)</f>
        <v>CTRL_AND_COMM_2</v>
      </c>
      <c r="B424">
        <v>418</v>
      </c>
      <c r="C424" t="s">
        <v>2046</v>
      </c>
      <c r="D424" s="10" t="s">
        <v>5512</v>
      </c>
      <c r="E424" t="s">
        <v>1695</v>
      </c>
      <c r="F424" t="s">
        <v>95</v>
      </c>
      <c r="G424" t="s">
        <v>95</v>
      </c>
      <c r="H424" t="s">
        <v>1143</v>
      </c>
      <c r="I424" t="s">
        <v>1096</v>
      </c>
      <c r="J424" t="s">
        <v>1244</v>
      </c>
      <c r="K424">
        <v>1</v>
      </c>
      <c r="L424">
        <v>1</v>
      </c>
      <c r="M424" t="s">
        <v>1058</v>
      </c>
      <c r="N424" t="s">
        <v>1047</v>
      </c>
      <c r="O424" s="1">
        <v>500</v>
      </c>
      <c r="P424" s="1" t="s">
        <v>1091</v>
      </c>
      <c r="Q424" s="1" t="s">
        <v>1098</v>
      </c>
      <c r="R424" s="1">
        <v>0</v>
      </c>
      <c r="S424" s="1">
        <v>0</v>
      </c>
      <c r="T424" t="b">
        <v>0</v>
      </c>
      <c r="DO424" t="b">
        <v>1</v>
      </c>
    </row>
    <row r="425" spans="1:119" x14ac:dyDescent="0.25">
      <c r="A425" t="str">
        <f>INDEX(DB_ALM_SYS_NAMES[],14,2)</f>
        <v>CTRL_AND_COMM_2</v>
      </c>
      <c r="B425">
        <v>419</v>
      </c>
      <c r="C425" t="s">
        <v>2047</v>
      </c>
      <c r="D425" s="10" t="s">
        <v>5512</v>
      </c>
      <c r="E425" t="s">
        <v>1700</v>
      </c>
      <c r="F425" t="s">
        <v>95</v>
      </c>
      <c r="G425" t="s">
        <v>95</v>
      </c>
      <c r="H425" t="s">
        <v>1143</v>
      </c>
      <c r="I425" t="s">
        <v>1096</v>
      </c>
      <c r="J425" t="s">
        <v>1090</v>
      </c>
      <c r="K425">
        <v>1</v>
      </c>
      <c r="L425">
        <v>1</v>
      </c>
      <c r="M425" t="s">
        <v>1047</v>
      </c>
      <c r="N425" t="s">
        <v>1047</v>
      </c>
      <c r="O425" s="1">
        <v>500</v>
      </c>
      <c r="P425" s="1" t="s">
        <v>1091</v>
      </c>
      <c r="Q425" s="1" t="s">
        <v>1098</v>
      </c>
      <c r="R425" s="1">
        <v>0</v>
      </c>
      <c r="S425" s="1">
        <v>0</v>
      </c>
      <c r="T425" t="b">
        <v>0</v>
      </c>
      <c r="DO425" t="b">
        <v>1</v>
      </c>
    </row>
    <row r="426" spans="1:119" x14ac:dyDescent="0.25">
      <c r="A426" t="str">
        <f>INDEX(DB_ALM_SYS_NAMES[],14,2)</f>
        <v>CTRL_AND_COMM_2</v>
      </c>
      <c r="B426">
        <v>420</v>
      </c>
      <c r="C426" t="s">
        <v>5996</v>
      </c>
      <c r="D426" s="10" t="s">
        <v>5509</v>
      </c>
      <c r="E426" t="s">
        <v>5613</v>
      </c>
      <c r="F426" t="s">
        <v>5218</v>
      </c>
      <c r="G426" t="s">
        <v>5754</v>
      </c>
      <c r="H426" t="s">
        <v>1143</v>
      </c>
      <c r="I426" t="s">
        <v>1096</v>
      </c>
      <c r="J426" t="s">
        <v>1236</v>
      </c>
      <c r="K426" t="s">
        <v>1051</v>
      </c>
      <c r="L426">
        <v>1</v>
      </c>
      <c r="M426" t="s">
        <v>1059</v>
      </c>
      <c r="N426" t="s">
        <v>1047</v>
      </c>
      <c r="O426" s="1">
        <v>500</v>
      </c>
      <c r="P426" s="1" t="s">
        <v>1091</v>
      </c>
      <c r="Q426" s="1" t="s">
        <v>1098</v>
      </c>
      <c r="R426" s="1">
        <v>0</v>
      </c>
      <c r="S426" s="1">
        <v>0</v>
      </c>
      <c r="T426" t="b">
        <v>1</v>
      </c>
      <c r="DO426" t="b">
        <v>0</v>
      </c>
    </row>
    <row r="427" spans="1:119" x14ac:dyDescent="0.25">
      <c r="A427" t="str">
        <f>INDEX(DB_ALM_SYS_NAMES[],14,2)</f>
        <v>CTRL_AND_COMM_2</v>
      </c>
      <c r="B427">
        <v>421</v>
      </c>
      <c r="C427" t="s">
        <v>5997</v>
      </c>
      <c r="D427" t="s">
        <v>5509</v>
      </c>
      <c r="E427" t="s">
        <v>5614</v>
      </c>
      <c r="F427" t="s">
        <v>5218</v>
      </c>
      <c r="G427" t="s">
        <v>5755</v>
      </c>
      <c r="H427" t="s">
        <v>1143</v>
      </c>
      <c r="I427" t="s">
        <v>1096</v>
      </c>
      <c r="J427" t="s">
        <v>1097</v>
      </c>
      <c r="K427" t="s">
        <v>1051</v>
      </c>
      <c r="L427">
        <v>1</v>
      </c>
      <c r="M427" t="s">
        <v>1059</v>
      </c>
      <c r="N427" t="s">
        <v>1047</v>
      </c>
      <c r="O427" s="1">
        <v>500</v>
      </c>
      <c r="P427" s="1" t="s">
        <v>1091</v>
      </c>
      <c r="Q427" s="1" t="s">
        <v>1098</v>
      </c>
      <c r="R427" s="1">
        <v>0</v>
      </c>
      <c r="S427" s="1">
        <v>0</v>
      </c>
      <c r="T427" t="b">
        <v>1</v>
      </c>
      <c r="DO427" t="b">
        <v>0</v>
      </c>
    </row>
    <row r="428" spans="1:119" x14ac:dyDescent="0.25">
      <c r="A428" t="str">
        <f>INDEX(DB_ALM_SYS_NAMES[],14,2)</f>
        <v>CTRL_AND_COMM_2</v>
      </c>
      <c r="B428">
        <v>422</v>
      </c>
      <c r="C428" t="s">
        <v>5998</v>
      </c>
      <c r="D428" t="s">
        <v>5509</v>
      </c>
      <c r="E428" t="s">
        <v>5615</v>
      </c>
      <c r="F428" t="s">
        <v>5218</v>
      </c>
      <c r="G428" t="s">
        <v>5756</v>
      </c>
      <c r="H428" t="s">
        <v>1143</v>
      </c>
      <c r="I428" t="s">
        <v>1096</v>
      </c>
      <c r="J428" t="s">
        <v>1144</v>
      </c>
      <c r="K428" t="s">
        <v>1051</v>
      </c>
      <c r="L428">
        <v>1</v>
      </c>
      <c r="M428" t="s">
        <v>1059</v>
      </c>
      <c r="N428" t="s">
        <v>1047</v>
      </c>
      <c r="O428" s="1">
        <v>500</v>
      </c>
      <c r="P428" s="1" t="s">
        <v>1091</v>
      </c>
      <c r="Q428" s="1" t="s">
        <v>1098</v>
      </c>
      <c r="R428" s="1">
        <v>0</v>
      </c>
      <c r="S428" s="1">
        <v>0</v>
      </c>
      <c r="T428" t="b">
        <v>1</v>
      </c>
      <c r="DO428" t="b">
        <v>0</v>
      </c>
    </row>
    <row r="429" spans="1:119" x14ac:dyDescent="0.25">
      <c r="A429" t="str">
        <f>INDEX(DB_ALM_SYS_NAMES[],14,2)</f>
        <v>CTRL_AND_COMM_2</v>
      </c>
      <c r="B429">
        <v>423</v>
      </c>
      <c r="C429" t="s">
        <v>5999</v>
      </c>
      <c r="D429" t="s">
        <v>5509</v>
      </c>
      <c r="E429" t="s">
        <v>5616</v>
      </c>
      <c r="F429" t="s">
        <v>5218</v>
      </c>
      <c r="G429" t="s">
        <v>5757</v>
      </c>
      <c r="H429" t="s">
        <v>1143</v>
      </c>
      <c r="I429" t="s">
        <v>1096</v>
      </c>
      <c r="J429" t="s">
        <v>1244</v>
      </c>
      <c r="K429" t="s">
        <v>1051</v>
      </c>
      <c r="L429">
        <v>1</v>
      </c>
      <c r="M429" t="s">
        <v>1059</v>
      </c>
      <c r="N429" t="s">
        <v>1047</v>
      </c>
      <c r="O429" s="1">
        <v>500</v>
      </c>
      <c r="P429" s="1" t="s">
        <v>1091</v>
      </c>
      <c r="Q429" s="1" t="s">
        <v>1098</v>
      </c>
      <c r="R429" s="1">
        <v>0</v>
      </c>
      <c r="S429" s="1">
        <v>0</v>
      </c>
      <c r="T429" t="b">
        <v>1</v>
      </c>
      <c r="DO429" t="b">
        <v>0</v>
      </c>
    </row>
    <row r="430" spans="1:119" x14ac:dyDescent="0.25">
      <c r="A430" t="str">
        <f>INDEX(DB_ALM_SYS_NAMES[],14,2)</f>
        <v>CTRL_AND_COMM_2</v>
      </c>
      <c r="B430">
        <v>424</v>
      </c>
      <c r="C430" t="s">
        <v>6000</v>
      </c>
      <c r="D430" t="s">
        <v>5509</v>
      </c>
      <c r="E430" t="s">
        <v>5617</v>
      </c>
      <c r="F430" t="s">
        <v>5218</v>
      </c>
      <c r="G430" t="s">
        <v>5758</v>
      </c>
      <c r="H430" t="s">
        <v>1143</v>
      </c>
      <c r="I430" t="s">
        <v>1096</v>
      </c>
      <c r="J430" t="s">
        <v>1090</v>
      </c>
      <c r="K430">
        <v>1</v>
      </c>
      <c r="L430">
        <v>1</v>
      </c>
      <c r="M430" t="s">
        <v>1048</v>
      </c>
      <c r="N430" t="s">
        <v>1047</v>
      </c>
      <c r="O430" s="1">
        <v>500</v>
      </c>
      <c r="P430" s="1" t="s">
        <v>1091</v>
      </c>
      <c r="Q430" s="1" t="s">
        <v>1189</v>
      </c>
      <c r="R430" s="1">
        <v>13</v>
      </c>
      <c r="S430" s="1">
        <v>0</v>
      </c>
      <c r="T430" t="b">
        <v>1</v>
      </c>
      <c r="DO430" t="b">
        <v>0</v>
      </c>
    </row>
    <row r="431" spans="1:119" x14ac:dyDescent="0.25">
      <c r="A431" t="str">
        <f>INDEX(DB_ALM_SYS_NAMES[],14,2)</f>
        <v>CTRL_AND_COMM_2</v>
      </c>
      <c r="B431">
        <v>425</v>
      </c>
      <c r="C431" t="s">
        <v>5838</v>
      </c>
      <c r="D431" t="s">
        <v>5509</v>
      </c>
      <c r="E431" t="s">
        <v>5618</v>
      </c>
      <c r="F431" t="s">
        <v>5218</v>
      </c>
      <c r="G431" t="s">
        <v>5759</v>
      </c>
      <c r="H431" t="s">
        <v>1143</v>
      </c>
      <c r="I431" t="s">
        <v>1096</v>
      </c>
      <c r="J431" t="s">
        <v>1244</v>
      </c>
      <c r="K431" t="s">
        <v>1051</v>
      </c>
      <c r="L431">
        <v>1</v>
      </c>
      <c r="M431" t="s">
        <v>1048</v>
      </c>
      <c r="N431" t="s">
        <v>1047</v>
      </c>
      <c r="O431" s="1">
        <v>500</v>
      </c>
      <c r="P431" s="1" t="s">
        <v>1091</v>
      </c>
      <c r="Q431" s="1" t="s">
        <v>1189</v>
      </c>
      <c r="R431" s="1">
        <v>14</v>
      </c>
      <c r="S431" s="1">
        <v>0</v>
      </c>
      <c r="T431" t="b">
        <v>1</v>
      </c>
      <c r="DO431" t="b">
        <v>0</v>
      </c>
    </row>
    <row r="432" spans="1:119" x14ac:dyDescent="0.25">
      <c r="A432" t="str">
        <f>INDEX(DB_ALM_SYS_NAMES[],14,2)</f>
        <v>CTRL_AND_COMM_2</v>
      </c>
      <c r="B432">
        <v>426</v>
      </c>
      <c r="C432" t="s">
        <v>5839</v>
      </c>
      <c r="D432" t="s">
        <v>5509</v>
      </c>
      <c r="E432" t="s">
        <v>5619</v>
      </c>
      <c r="F432" t="s">
        <v>5218</v>
      </c>
      <c r="G432" t="s">
        <v>5760</v>
      </c>
      <c r="H432" t="s">
        <v>1143</v>
      </c>
      <c r="I432" t="s">
        <v>1096</v>
      </c>
      <c r="J432" t="s">
        <v>1244</v>
      </c>
      <c r="K432">
        <v>2</v>
      </c>
      <c r="L432">
        <v>1</v>
      </c>
      <c r="M432" t="s">
        <v>1050</v>
      </c>
      <c r="N432" t="s">
        <v>1047</v>
      </c>
      <c r="O432" s="1">
        <v>500</v>
      </c>
      <c r="P432" s="1" t="s">
        <v>1091</v>
      </c>
      <c r="Q432" s="1" t="s">
        <v>1189</v>
      </c>
      <c r="R432" s="1">
        <v>15</v>
      </c>
      <c r="S432" s="1">
        <v>0</v>
      </c>
      <c r="T432" t="b">
        <v>1</v>
      </c>
      <c r="DO432" t="b">
        <v>0</v>
      </c>
    </row>
    <row r="433" spans="1:119" x14ac:dyDescent="0.25">
      <c r="A433" t="str">
        <f>INDEX(DB_ALM_SYS_NAMES[],14,2)</f>
        <v>CTRL_AND_COMM_2</v>
      </c>
      <c r="B433">
        <v>427</v>
      </c>
      <c r="C433" t="s">
        <v>5840</v>
      </c>
      <c r="D433" t="s">
        <v>4901</v>
      </c>
      <c r="E433" t="s">
        <v>5620</v>
      </c>
      <c r="F433" t="s">
        <v>5219</v>
      </c>
      <c r="G433" t="s">
        <v>5761</v>
      </c>
      <c r="H433" t="s">
        <v>1088</v>
      </c>
      <c r="I433" t="s">
        <v>1096</v>
      </c>
      <c r="J433" t="s">
        <v>1244</v>
      </c>
      <c r="K433" t="s">
        <v>1051</v>
      </c>
      <c r="L433">
        <v>1</v>
      </c>
      <c r="M433" t="s">
        <v>1050</v>
      </c>
      <c r="N433" t="s">
        <v>1047</v>
      </c>
      <c r="O433" s="1">
        <v>500</v>
      </c>
      <c r="P433" s="1" t="s">
        <v>1091</v>
      </c>
      <c r="Q433" s="1" t="s">
        <v>1189</v>
      </c>
      <c r="R433" s="1">
        <v>16</v>
      </c>
      <c r="S433" s="1">
        <v>0</v>
      </c>
      <c r="T433" t="b">
        <v>1</v>
      </c>
      <c r="DO433" t="b">
        <v>0</v>
      </c>
    </row>
    <row r="434" spans="1:119" x14ac:dyDescent="0.25">
      <c r="A434" t="str">
        <f>INDEX(DB_ALM_SYS_NAMES[],14,2)</f>
        <v>CTRL_AND_COMM_2</v>
      </c>
      <c r="B434">
        <v>428</v>
      </c>
      <c r="C434" t="s">
        <v>5841</v>
      </c>
      <c r="D434" t="s">
        <v>5509</v>
      </c>
      <c r="E434" t="s">
        <v>5621</v>
      </c>
      <c r="F434" t="s">
        <v>5218</v>
      </c>
      <c r="G434" t="s">
        <v>5762</v>
      </c>
      <c r="H434" t="s">
        <v>1143</v>
      </c>
      <c r="I434" t="s">
        <v>1096</v>
      </c>
      <c r="J434" t="s">
        <v>1244</v>
      </c>
      <c r="K434" t="s">
        <v>1051</v>
      </c>
      <c r="L434">
        <v>1</v>
      </c>
      <c r="M434" t="s">
        <v>1050</v>
      </c>
      <c r="N434" t="s">
        <v>1047</v>
      </c>
      <c r="O434" s="1">
        <v>500</v>
      </c>
      <c r="P434" s="1" t="s">
        <v>1091</v>
      </c>
      <c r="Q434" s="1" t="s">
        <v>1189</v>
      </c>
      <c r="R434" s="1">
        <v>17</v>
      </c>
      <c r="S434" s="1">
        <v>0</v>
      </c>
      <c r="T434" t="b">
        <v>1</v>
      </c>
      <c r="DO434" t="b">
        <v>0</v>
      </c>
    </row>
    <row r="435" spans="1:119" x14ac:dyDescent="0.25">
      <c r="A435" t="str">
        <f>INDEX(DB_ALM_SYS_NAMES[],14,2)</f>
        <v>CTRL_AND_COMM_2</v>
      </c>
      <c r="B435">
        <v>429</v>
      </c>
      <c r="C435" t="s">
        <v>6261</v>
      </c>
      <c r="D435" t="s">
        <v>5509</v>
      </c>
      <c r="E435" t="s">
        <v>5622</v>
      </c>
      <c r="F435" t="s">
        <v>5218</v>
      </c>
      <c r="G435" t="s">
        <v>5763</v>
      </c>
      <c r="H435" t="s">
        <v>1143</v>
      </c>
      <c r="I435" t="s">
        <v>1096</v>
      </c>
      <c r="J435" t="s">
        <v>1244</v>
      </c>
      <c r="K435" t="s">
        <v>1051</v>
      </c>
      <c r="L435">
        <v>1</v>
      </c>
      <c r="M435" t="s">
        <v>1050</v>
      </c>
      <c r="N435" t="s">
        <v>1047</v>
      </c>
      <c r="O435" s="1">
        <v>500</v>
      </c>
      <c r="P435" s="1" t="s">
        <v>1091</v>
      </c>
      <c r="Q435" s="1" t="s">
        <v>1189</v>
      </c>
      <c r="R435" s="1">
        <v>29</v>
      </c>
      <c r="S435" s="1">
        <v>0</v>
      </c>
      <c r="T435" t="b">
        <v>1</v>
      </c>
      <c r="DO435" t="b">
        <v>0</v>
      </c>
    </row>
    <row r="436" spans="1:119" x14ac:dyDescent="0.25">
      <c r="A436" t="str">
        <f>INDEX(DB_ALM_SYS_NAMES[],14,2)</f>
        <v>CTRL_AND_COMM_2</v>
      </c>
      <c r="B436">
        <v>430</v>
      </c>
      <c r="C436" t="s">
        <v>6262</v>
      </c>
      <c r="D436" t="s">
        <v>5509</v>
      </c>
      <c r="E436" t="s">
        <v>5623</v>
      </c>
      <c r="F436" t="s">
        <v>5218</v>
      </c>
      <c r="G436" t="s">
        <v>5764</v>
      </c>
      <c r="H436" t="s">
        <v>1143</v>
      </c>
      <c r="I436" t="s">
        <v>1096</v>
      </c>
      <c r="J436" t="s">
        <v>1244</v>
      </c>
      <c r="K436" t="s">
        <v>1051</v>
      </c>
      <c r="L436">
        <v>1</v>
      </c>
      <c r="M436" t="s">
        <v>1050</v>
      </c>
      <c r="N436" t="s">
        <v>1047</v>
      </c>
      <c r="O436" s="1">
        <v>500</v>
      </c>
      <c r="P436" s="1" t="s">
        <v>1091</v>
      </c>
      <c r="Q436" s="1" t="s">
        <v>1189</v>
      </c>
      <c r="R436" s="1">
        <v>30</v>
      </c>
      <c r="S436" s="1">
        <v>0</v>
      </c>
      <c r="T436" t="b">
        <v>1</v>
      </c>
      <c r="DO436" t="b">
        <v>0</v>
      </c>
    </row>
    <row r="437" spans="1:119" x14ac:dyDescent="0.25">
      <c r="A437" t="str">
        <f>INDEX(DB_ALM_SYS_NAMES[],14,2)</f>
        <v>CTRL_AND_COMM_2</v>
      </c>
      <c r="B437">
        <v>431</v>
      </c>
      <c r="C437" t="s">
        <v>6263</v>
      </c>
      <c r="D437" t="s">
        <v>1136</v>
      </c>
      <c r="E437" t="s">
        <v>292</v>
      </c>
      <c r="F437" t="s">
        <v>95</v>
      </c>
      <c r="G437" t="s">
        <v>95</v>
      </c>
      <c r="H437" t="s">
        <v>1088</v>
      </c>
      <c r="I437" t="s">
        <v>1089</v>
      </c>
      <c r="J437" t="s">
        <v>1090</v>
      </c>
      <c r="K437">
        <v>1</v>
      </c>
      <c r="L437">
        <v>1</v>
      </c>
      <c r="M437" t="s">
        <v>1047</v>
      </c>
      <c r="N437" t="s">
        <v>1047</v>
      </c>
      <c r="O437" s="1">
        <v>500</v>
      </c>
      <c r="P437" s="1" t="s">
        <v>1091</v>
      </c>
      <c r="Q437" s="1" t="s">
        <v>1098</v>
      </c>
      <c r="R437" s="1">
        <v>0</v>
      </c>
      <c r="S437" s="1">
        <v>0</v>
      </c>
      <c r="T437" t="b">
        <v>0</v>
      </c>
      <c r="DO437" t="b">
        <v>0</v>
      </c>
    </row>
    <row r="438" spans="1:119" x14ac:dyDescent="0.25">
      <c r="A438" t="str">
        <f>INDEX(DB_ALM_SYS_NAMES[],14,2)</f>
        <v>CTRL_AND_COMM_2</v>
      </c>
      <c r="B438">
        <v>432</v>
      </c>
      <c r="C438" t="s">
        <v>2048</v>
      </c>
      <c r="D438" s="10" t="s">
        <v>5513</v>
      </c>
      <c r="E438" t="s">
        <v>1704</v>
      </c>
      <c r="F438" t="s">
        <v>95</v>
      </c>
      <c r="G438" t="s">
        <v>95</v>
      </c>
      <c r="H438" t="s">
        <v>1143</v>
      </c>
      <c r="I438" t="s">
        <v>1096</v>
      </c>
      <c r="J438" t="s">
        <v>1097</v>
      </c>
      <c r="K438">
        <v>1</v>
      </c>
      <c r="L438">
        <v>1</v>
      </c>
      <c r="M438" t="s">
        <v>1047</v>
      </c>
      <c r="N438" t="s">
        <v>1047</v>
      </c>
      <c r="O438" s="1">
        <v>25</v>
      </c>
      <c r="P438" s="1" t="s">
        <v>1120</v>
      </c>
      <c r="Q438" s="1" t="s">
        <v>1098</v>
      </c>
      <c r="R438" s="1">
        <v>0</v>
      </c>
      <c r="S438" s="1">
        <v>0</v>
      </c>
      <c r="T438" t="b">
        <v>0</v>
      </c>
      <c r="DO438" t="b">
        <v>1</v>
      </c>
    </row>
    <row r="439" spans="1:119" x14ac:dyDescent="0.25">
      <c r="A439" t="str">
        <f>INDEX(DB_ALM_SYS_NAMES[],14,2)</f>
        <v>CTRL_AND_COMM_2</v>
      </c>
      <c r="B439">
        <v>433</v>
      </c>
      <c r="C439" t="s">
        <v>2049</v>
      </c>
      <c r="D439" s="10" t="s">
        <v>5514</v>
      </c>
      <c r="E439" t="s">
        <v>1704</v>
      </c>
      <c r="F439" t="s">
        <v>95</v>
      </c>
      <c r="G439" t="s">
        <v>95</v>
      </c>
      <c r="H439" t="s">
        <v>1143</v>
      </c>
      <c r="I439" t="s">
        <v>1096</v>
      </c>
      <c r="J439" t="s">
        <v>1144</v>
      </c>
      <c r="K439">
        <v>1</v>
      </c>
      <c r="L439">
        <v>1</v>
      </c>
      <c r="M439" t="s">
        <v>1047</v>
      </c>
      <c r="N439" t="s">
        <v>1047</v>
      </c>
      <c r="O439" s="1">
        <v>15</v>
      </c>
      <c r="P439" s="1" t="s">
        <v>1120</v>
      </c>
      <c r="Q439" s="1" t="s">
        <v>1098</v>
      </c>
      <c r="R439" s="1">
        <v>0</v>
      </c>
      <c r="S439" s="1">
        <v>0</v>
      </c>
      <c r="T439" t="b">
        <v>0</v>
      </c>
      <c r="DO439" t="b">
        <v>1</v>
      </c>
    </row>
    <row r="440" spans="1:119" x14ac:dyDescent="0.25">
      <c r="A440" t="str">
        <f>INDEX(DB_ALM_SYS_NAMES[],14,2)</f>
        <v>CTRL_AND_COMM_2</v>
      </c>
      <c r="B440">
        <v>434</v>
      </c>
      <c r="C440" t="s">
        <v>2050</v>
      </c>
      <c r="D440" s="10" t="s">
        <v>5515</v>
      </c>
      <c r="E440" t="s">
        <v>1704</v>
      </c>
      <c r="F440" t="s">
        <v>95</v>
      </c>
      <c r="G440" t="s">
        <v>95</v>
      </c>
      <c r="H440" t="s">
        <v>1143</v>
      </c>
      <c r="I440" t="s">
        <v>1096</v>
      </c>
      <c r="J440" t="s">
        <v>1244</v>
      </c>
      <c r="K440">
        <v>1</v>
      </c>
      <c r="L440">
        <v>1</v>
      </c>
      <c r="M440" t="s">
        <v>1047</v>
      </c>
      <c r="N440" t="s">
        <v>1047</v>
      </c>
      <c r="O440" s="1">
        <v>15</v>
      </c>
      <c r="P440" s="1" t="s">
        <v>1120</v>
      </c>
      <c r="Q440" s="1" t="s">
        <v>1098</v>
      </c>
      <c r="R440" s="1">
        <v>0</v>
      </c>
      <c r="S440" s="1">
        <v>0</v>
      </c>
      <c r="T440" t="b">
        <v>0</v>
      </c>
      <c r="DO440" t="b">
        <v>1</v>
      </c>
    </row>
    <row r="441" spans="1:119" x14ac:dyDescent="0.25">
      <c r="A441" t="str">
        <f>INDEX(DB_ALM_SYS_NAMES[],14,2)</f>
        <v>CTRL_AND_COMM_2</v>
      </c>
      <c r="B441">
        <v>435</v>
      </c>
      <c r="C441" t="s">
        <v>2051</v>
      </c>
      <c r="D441" s="10" t="s">
        <v>5516</v>
      </c>
      <c r="E441" t="s">
        <v>1704</v>
      </c>
      <c r="F441" t="s">
        <v>95</v>
      </c>
      <c r="G441" t="s">
        <v>95</v>
      </c>
      <c r="H441" t="s">
        <v>1143</v>
      </c>
      <c r="I441" t="s">
        <v>1096</v>
      </c>
      <c r="J441" t="s">
        <v>1090</v>
      </c>
      <c r="K441">
        <v>1</v>
      </c>
      <c r="L441">
        <v>1</v>
      </c>
      <c r="M441" t="s">
        <v>1047</v>
      </c>
      <c r="N441" t="s">
        <v>1047</v>
      </c>
      <c r="O441" s="1">
        <v>15</v>
      </c>
      <c r="P441" s="1" t="s">
        <v>1120</v>
      </c>
      <c r="Q441" s="1" t="s">
        <v>1098</v>
      </c>
      <c r="R441" s="1">
        <v>0</v>
      </c>
      <c r="S441" s="1">
        <v>0</v>
      </c>
      <c r="T441" t="b">
        <v>0</v>
      </c>
      <c r="DO441" t="b">
        <v>1</v>
      </c>
    </row>
    <row r="442" spans="1:119" x14ac:dyDescent="0.25">
      <c r="A442" t="str">
        <f>INDEX(DB_ALM_SYS_NAMES[],14,2)</f>
        <v>CTRL_AND_COMM_2</v>
      </c>
      <c r="B442">
        <v>436</v>
      </c>
      <c r="C442" t="s">
        <v>2052</v>
      </c>
      <c r="D442" s="10" t="s">
        <v>5513</v>
      </c>
      <c r="E442" t="s">
        <v>1719</v>
      </c>
      <c r="F442" t="s">
        <v>95</v>
      </c>
      <c r="G442" t="s">
        <v>95</v>
      </c>
      <c r="H442" t="s">
        <v>1143</v>
      </c>
      <c r="I442" t="s">
        <v>1096</v>
      </c>
      <c r="J442" t="s">
        <v>1097</v>
      </c>
      <c r="K442">
        <v>1</v>
      </c>
      <c r="L442">
        <v>1</v>
      </c>
      <c r="M442" t="s">
        <v>1047</v>
      </c>
      <c r="N442" t="s">
        <v>1047</v>
      </c>
      <c r="O442" s="1">
        <v>500</v>
      </c>
      <c r="P442" s="1" t="s">
        <v>1091</v>
      </c>
      <c r="Q442" s="1" t="s">
        <v>1098</v>
      </c>
      <c r="R442" s="1">
        <v>0</v>
      </c>
      <c r="S442" s="1">
        <v>0</v>
      </c>
      <c r="T442" t="b">
        <v>0</v>
      </c>
      <c r="DO442" t="b">
        <v>1</v>
      </c>
    </row>
    <row r="443" spans="1:119" x14ac:dyDescent="0.25">
      <c r="A443" t="str">
        <f>INDEX(DB_ALM_SYS_NAMES[],14,2)</f>
        <v>CTRL_AND_COMM_2</v>
      </c>
      <c r="B443">
        <v>437</v>
      </c>
      <c r="C443" t="s">
        <v>2053</v>
      </c>
      <c r="D443" s="10" t="s">
        <v>5514</v>
      </c>
      <c r="E443" t="s">
        <v>1719</v>
      </c>
      <c r="F443" t="s">
        <v>95</v>
      </c>
      <c r="G443" t="s">
        <v>95</v>
      </c>
      <c r="H443" t="s">
        <v>1143</v>
      </c>
      <c r="I443" t="s">
        <v>1096</v>
      </c>
      <c r="J443" t="s">
        <v>1144</v>
      </c>
      <c r="K443">
        <v>1</v>
      </c>
      <c r="L443">
        <v>1</v>
      </c>
      <c r="M443" t="s">
        <v>1047</v>
      </c>
      <c r="N443" t="s">
        <v>1047</v>
      </c>
      <c r="O443" s="1">
        <v>500</v>
      </c>
      <c r="P443" s="1" t="s">
        <v>1091</v>
      </c>
      <c r="Q443" s="1" t="s">
        <v>1098</v>
      </c>
      <c r="R443" s="1">
        <v>0</v>
      </c>
      <c r="S443" s="1">
        <v>0</v>
      </c>
      <c r="T443" t="b">
        <v>0</v>
      </c>
      <c r="DO443" t="b">
        <v>1</v>
      </c>
    </row>
    <row r="444" spans="1:119" x14ac:dyDescent="0.25">
      <c r="A444" t="str">
        <f>INDEX(DB_ALM_SYS_NAMES[],14,2)</f>
        <v>CTRL_AND_COMM_2</v>
      </c>
      <c r="B444">
        <v>438</v>
      </c>
      <c r="C444" t="s">
        <v>2054</v>
      </c>
      <c r="D444" s="10" t="s">
        <v>5515</v>
      </c>
      <c r="E444" t="s">
        <v>1719</v>
      </c>
      <c r="F444" t="s">
        <v>95</v>
      </c>
      <c r="G444" t="s">
        <v>95</v>
      </c>
      <c r="H444" t="s">
        <v>1143</v>
      </c>
      <c r="I444" t="s">
        <v>1096</v>
      </c>
      <c r="J444" t="s">
        <v>1244</v>
      </c>
      <c r="K444">
        <v>1</v>
      </c>
      <c r="L444">
        <v>1</v>
      </c>
      <c r="M444" t="s">
        <v>1047</v>
      </c>
      <c r="N444" t="s">
        <v>1047</v>
      </c>
      <c r="O444" s="1">
        <v>500</v>
      </c>
      <c r="P444" s="1" t="s">
        <v>1091</v>
      </c>
      <c r="Q444" s="1" t="s">
        <v>1098</v>
      </c>
      <c r="R444" s="1">
        <v>0</v>
      </c>
      <c r="S444" s="1">
        <v>0</v>
      </c>
      <c r="T444" t="b">
        <v>0</v>
      </c>
      <c r="DO444" t="b">
        <v>1</v>
      </c>
    </row>
    <row r="445" spans="1:119" x14ac:dyDescent="0.25">
      <c r="A445" t="str">
        <f>INDEX(DB_ALM_SYS_NAMES[],14,2)</f>
        <v>CTRL_AND_COMM_2</v>
      </c>
      <c r="B445">
        <v>439</v>
      </c>
      <c r="C445" t="s">
        <v>2055</v>
      </c>
      <c r="D445" s="10" t="s">
        <v>5516</v>
      </c>
      <c r="E445" t="s">
        <v>1719</v>
      </c>
      <c r="F445" t="s">
        <v>95</v>
      </c>
      <c r="G445" t="s">
        <v>95</v>
      </c>
      <c r="H445" t="s">
        <v>1143</v>
      </c>
      <c r="I445" t="s">
        <v>1096</v>
      </c>
      <c r="J445" t="s">
        <v>1090</v>
      </c>
      <c r="K445">
        <v>1</v>
      </c>
      <c r="L445">
        <v>1</v>
      </c>
      <c r="M445" t="s">
        <v>1047</v>
      </c>
      <c r="N445" t="s">
        <v>1047</v>
      </c>
      <c r="O445" s="1">
        <v>500</v>
      </c>
      <c r="P445" s="1" t="s">
        <v>1091</v>
      </c>
      <c r="Q445" s="1" t="s">
        <v>1098</v>
      </c>
      <c r="R445" s="1">
        <v>0</v>
      </c>
      <c r="S445" s="1">
        <v>0</v>
      </c>
      <c r="T445" t="b">
        <v>0</v>
      </c>
      <c r="DO445" t="b">
        <v>1</v>
      </c>
    </row>
    <row r="446" spans="1:119" x14ac:dyDescent="0.25">
      <c r="A446" t="str">
        <f>INDEX(DB_ALM_SYS_NAMES[],14,2)</f>
        <v>CTRL_AND_COMM_2</v>
      </c>
      <c r="B446">
        <v>440</v>
      </c>
      <c r="C446" t="s">
        <v>6002</v>
      </c>
      <c r="D446" t="s">
        <v>5509</v>
      </c>
      <c r="E446" t="s">
        <v>5624</v>
      </c>
      <c r="F446" t="s">
        <v>5218</v>
      </c>
      <c r="G446" t="s">
        <v>5765</v>
      </c>
      <c r="H446" t="s">
        <v>1143</v>
      </c>
      <c r="I446" t="s">
        <v>1096</v>
      </c>
      <c r="J446" t="s">
        <v>1097</v>
      </c>
      <c r="K446" t="s">
        <v>1051</v>
      </c>
      <c r="L446">
        <v>1</v>
      </c>
      <c r="M446" t="s">
        <v>1047</v>
      </c>
      <c r="N446" t="s">
        <v>1047</v>
      </c>
      <c r="O446" s="1">
        <v>500</v>
      </c>
      <c r="P446" s="1" t="s">
        <v>1091</v>
      </c>
      <c r="Q446" s="1" t="s">
        <v>1098</v>
      </c>
      <c r="R446" s="1">
        <v>0</v>
      </c>
      <c r="S446" s="1">
        <v>0</v>
      </c>
      <c r="T446" t="b">
        <v>1</v>
      </c>
      <c r="DO446" t="b">
        <v>0</v>
      </c>
    </row>
    <row r="447" spans="1:119" x14ac:dyDescent="0.25">
      <c r="A447" t="str">
        <f>INDEX(DB_ALM_SYS_NAMES[],14,2)</f>
        <v>CTRL_AND_COMM_2</v>
      </c>
      <c r="B447">
        <v>441</v>
      </c>
      <c r="C447" t="s">
        <v>6003</v>
      </c>
      <c r="D447" t="s">
        <v>5509</v>
      </c>
      <c r="E447" t="s">
        <v>5625</v>
      </c>
      <c r="F447" t="s">
        <v>5218</v>
      </c>
      <c r="G447" t="s">
        <v>5766</v>
      </c>
      <c r="H447" t="s">
        <v>1143</v>
      </c>
      <c r="I447" t="s">
        <v>1096</v>
      </c>
      <c r="J447" t="s">
        <v>1097</v>
      </c>
      <c r="K447" t="s">
        <v>1051</v>
      </c>
      <c r="L447">
        <v>1</v>
      </c>
      <c r="M447" t="s">
        <v>1047</v>
      </c>
      <c r="N447" t="s">
        <v>1047</v>
      </c>
      <c r="O447" s="1">
        <v>500</v>
      </c>
      <c r="P447" s="1" t="s">
        <v>1091</v>
      </c>
      <c r="Q447" s="1" t="s">
        <v>1098</v>
      </c>
      <c r="R447" s="1">
        <v>0</v>
      </c>
      <c r="S447" s="1">
        <v>0</v>
      </c>
      <c r="T447" t="b">
        <v>1</v>
      </c>
      <c r="DO447" t="b">
        <v>0</v>
      </c>
    </row>
    <row r="448" spans="1:119" x14ac:dyDescent="0.25">
      <c r="A448" t="str">
        <f>INDEX(DB_ALM_SYS_NAMES[],14,2)</f>
        <v>CTRL_AND_COMM_2</v>
      </c>
      <c r="B448">
        <v>442</v>
      </c>
      <c r="C448" t="s">
        <v>6004</v>
      </c>
      <c r="D448" t="s">
        <v>5509</v>
      </c>
      <c r="E448" t="s">
        <v>5626</v>
      </c>
      <c r="F448" t="s">
        <v>5218</v>
      </c>
      <c r="G448" t="s">
        <v>5767</v>
      </c>
      <c r="H448" t="s">
        <v>1143</v>
      </c>
      <c r="I448" t="s">
        <v>1089</v>
      </c>
      <c r="J448" t="s">
        <v>1097</v>
      </c>
      <c r="K448" t="s">
        <v>1051</v>
      </c>
      <c r="L448">
        <v>1</v>
      </c>
      <c r="M448" t="s">
        <v>1047</v>
      </c>
      <c r="N448" t="s">
        <v>1047</v>
      </c>
      <c r="O448" s="1">
        <v>500</v>
      </c>
      <c r="P448" s="1" t="s">
        <v>1091</v>
      </c>
      <c r="Q448" s="1" t="s">
        <v>1098</v>
      </c>
      <c r="R448" s="1">
        <v>0</v>
      </c>
      <c r="S448" s="1">
        <v>0</v>
      </c>
      <c r="T448" t="b">
        <v>1</v>
      </c>
      <c r="DO448" t="b">
        <v>0</v>
      </c>
    </row>
    <row r="449" spans="1:119" x14ac:dyDescent="0.25">
      <c r="A449" t="str">
        <f>INDEX(DB_ALM_SYS_NAMES[],14,2)</f>
        <v>CTRL_AND_COMM_2</v>
      </c>
      <c r="B449">
        <v>443</v>
      </c>
      <c r="C449" t="s">
        <v>6005</v>
      </c>
      <c r="D449" t="s">
        <v>5509</v>
      </c>
      <c r="E449" t="s">
        <v>5627</v>
      </c>
      <c r="F449" t="s">
        <v>5218</v>
      </c>
      <c r="G449" t="s">
        <v>5768</v>
      </c>
      <c r="H449" t="s">
        <v>1143</v>
      </c>
      <c r="I449" t="s">
        <v>1089</v>
      </c>
      <c r="J449" t="s">
        <v>1097</v>
      </c>
      <c r="K449" t="s">
        <v>1051</v>
      </c>
      <c r="L449">
        <v>1</v>
      </c>
      <c r="M449" t="s">
        <v>1047</v>
      </c>
      <c r="N449" t="s">
        <v>1047</v>
      </c>
      <c r="O449" s="1">
        <v>500</v>
      </c>
      <c r="P449" s="1" t="s">
        <v>1091</v>
      </c>
      <c r="Q449" s="1" t="s">
        <v>1098</v>
      </c>
      <c r="R449" s="1">
        <v>0</v>
      </c>
      <c r="S449" s="1">
        <v>0</v>
      </c>
      <c r="T449" t="b">
        <v>1</v>
      </c>
      <c r="DO449" t="b">
        <v>0</v>
      </c>
    </row>
    <row r="450" spans="1:119" x14ac:dyDescent="0.25">
      <c r="A450" t="str">
        <f>INDEX(DB_ALM_SYS_NAMES[],14,2)</f>
        <v>CTRL_AND_COMM_2</v>
      </c>
      <c r="B450">
        <v>444</v>
      </c>
      <c r="C450" t="s">
        <v>6264</v>
      </c>
      <c r="D450" t="s">
        <v>5509</v>
      </c>
      <c r="E450" t="s">
        <v>5117</v>
      </c>
      <c r="F450" t="s">
        <v>5218</v>
      </c>
      <c r="G450" t="s">
        <v>5225</v>
      </c>
      <c r="H450" t="s">
        <v>1088</v>
      </c>
      <c r="I450" t="s">
        <v>1096</v>
      </c>
      <c r="J450" t="s">
        <v>1244</v>
      </c>
      <c r="K450" t="s">
        <v>1051</v>
      </c>
      <c r="L450">
        <v>1</v>
      </c>
      <c r="M450" t="s">
        <v>1050</v>
      </c>
      <c r="N450" t="s">
        <v>1047</v>
      </c>
      <c r="O450" s="1">
        <v>500</v>
      </c>
      <c r="P450" s="1" t="s">
        <v>1091</v>
      </c>
      <c r="Q450" s="1" t="s">
        <v>1098</v>
      </c>
      <c r="R450" s="1">
        <v>0</v>
      </c>
      <c r="S450" s="1">
        <v>0</v>
      </c>
      <c r="T450" t="b">
        <v>0</v>
      </c>
      <c r="DO450" t="b">
        <v>0</v>
      </c>
    </row>
    <row r="451" spans="1:119" x14ac:dyDescent="0.25">
      <c r="A451" t="str">
        <f>INDEX(DB_ALM_SYS_NAMES[],14,2)</f>
        <v>CTRL_AND_COMM_2</v>
      </c>
      <c r="B451">
        <v>445</v>
      </c>
      <c r="C451" t="s">
        <v>6265</v>
      </c>
      <c r="D451" t="s">
        <v>1136</v>
      </c>
      <c r="E451" t="s">
        <v>297</v>
      </c>
      <c r="F451" t="s">
        <v>95</v>
      </c>
      <c r="G451" t="s">
        <v>95</v>
      </c>
      <c r="H451" t="s">
        <v>1088</v>
      </c>
      <c r="I451" t="s">
        <v>1089</v>
      </c>
      <c r="J451" t="s">
        <v>1090</v>
      </c>
      <c r="K451">
        <v>1</v>
      </c>
      <c r="L451">
        <v>1</v>
      </c>
      <c r="M451" t="s">
        <v>1047</v>
      </c>
      <c r="N451" t="s">
        <v>1047</v>
      </c>
      <c r="O451" s="1">
        <v>500</v>
      </c>
      <c r="P451" s="1" t="s">
        <v>1091</v>
      </c>
      <c r="Q451" s="1" t="s">
        <v>1098</v>
      </c>
      <c r="R451" s="1">
        <v>0</v>
      </c>
      <c r="S451" s="1">
        <v>0</v>
      </c>
      <c r="T451" t="b">
        <v>0</v>
      </c>
      <c r="DO451" t="b">
        <v>0</v>
      </c>
    </row>
    <row r="452" spans="1:119" x14ac:dyDescent="0.25">
      <c r="A452" t="str">
        <f>INDEX(DB_ALM_SYS_NAMES[],14,2)</f>
        <v>CTRL_AND_COMM_2</v>
      </c>
      <c r="B452">
        <v>446</v>
      </c>
      <c r="C452" t="s">
        <v>6266</v>
      </c>
      <c r="D452" t="s">
        <v>1136</v>
      </c>
      <c r="E452" t="s">
        <v>298</v>
      </c>
      <c r="F452" t="s">
        <v>95</v>
      </c>
      <c r="G452" t="s">
        <v>95</v>
      </c>
      <c r="H452" t="s">
        <v>1088</v>
      </c>
      <c r="I452" t="s">
        <v>1089</v>
      </c>
      <c r="J452" t="s">
        <v>1090</v>
      </c>
      <c r="K452">
        <v>1</v>
      </c>
      <c r="L452">
        <v>1</v>
      </c>
      <c r="M452" t="s">
        <v>1047</v>
      </c>
      <c r="N452" t="s">
        <v>1047</v>
      </c>
      <c r="O452" s="1">
        <v>0</v>
      </c>
      <c r="P452" s="1" t="s">
        <v>1091</v>
      </c>
      <c r="Q452" s="1" t="s">
        <v>1098</v>
      </c>
      <c r="R452" s="1">
        <v>0</v>
      </c>
      <c r="S452" s="1">
        <v>0</v>
      </c>
      <c r="T452" t="b">
        <v>0</v>
      </c>
      <c r="DO452" t="b">
        <v>0</v>
      </c>
    </row>
    <row r="453" spans="1:119" x14ac:dyDescent="0.25">
      <c r="A453" t="str">
        <f>INDEX(DB_ALM_SYS_NAMES[],14,2)</f>
        <v>CTRL_AND_COMM_2</v>
      </c>
      <c r="B453">
        <v>447</v>
      </c>
      <c r="C453" t="s">
        <v>299</v>
      </c>
      <c r="D453" t="s">
        <v>1136</v>
      </c>
      <c r="E453" t="s">
        <v>299</v>
      </c>
      <c r="F453" t="s">
        <v>95</v>
      </c>
      <c r="G453" t="s">
        <v>95</v>
      </c>
      <c r="H453" t="s">
        <v>1088</v>
      </c>
      <c r="I453" t="s">
        <v>1089</v>
      </c>
      <c r="J453" t="s">
        <v>1090</v>
      </c>
      <c r="K453">
        <v>1</v>
      </c>
      <c r="L453">
        <v>1</v>
      </c>
      <c r="M453" t="s">
        <v>1047</v>
      </c>
      <c r="N453" t="s">
        <v>1047</v>
      </c>
      <c r="O453" s="1">
        <v>500</v>
      </c>
      <c r="P453" s="1" t="s">
        <v>1091</v>
      </c>
      <c r="Q453" s="1" t="s">
        <v>1098</v>
      </c>
      <c r="R453" s="1">
        <v>0</v>
      </c>
      <c r="S453" s="1">
        <v>0</v>
      </c>
      <c r="T453" t="b">
        <v>0</v>
      </c>
      <c r="DO453" t="b">
        <v>0</v>
      </c>
    </row>
    <row r="454" spans="1:119" x14ac:dyDescent="0.25">
      <c r="A454" t="str">
        <f>INDEX(DB_ALM_SYS_NAMES[],15,2)</f>
        <v>AUX_DC</v>
      </c>
      <c r="B454">
        <v>448</v>
      </c>
      <c r="C454" t="s">
        <v>5875</v>
      </c>
      <c r="D454" s="10" t="s">
        <v>5517</v>
      </c>
      <c r="E454" t="s">
        <v>5628</v>
      </c>
      <c r="F454" t="s">
        <v>5221</v>
      </c>
      <c r="G454" t="s">
        <v>5769</v>
      </c>
      <c r="H454" t="s">
        <v>1143</v>
      </c>
      <c r="I454" t="s">
        <v>1089</v>
      </c>
      <c r="J454" t="s">
        <v>1097</v>
      </c>
      <c r="K454" t="s">
        <v>1051</v>
      </c>
      <c r="L454">
        <v>1</v>
      </c>
      <c r="M454" t="s">
        <v>1054</v>
      </c>
      <c r="N454" t="s">
        <v>1047</v>
      </c>
      <c r="O454" s="1">
        <v>5</v>
      </c>
      <c r="P454" s="1" t="s">
        <v>485</v>
      </c>
      <c r="Q454" s="1" t="s">
        <v>1189</v>
      </c>
      <c r="R454" s="1">
        <v>96</v>
      </c>
      <c r="S454" s="1">
        <v>0</v>
      </c>
      <c r="T454" t="b">
        <v>1</v>
      </c>
      <c r="DO454" t="b">
        <v>1</v>
      </c>
    </row>
    <row r="455" spans="1:119" x14ac:dyDescent="0.25">
      <c r="A455" t="str">
        <f>INDEX(DB_ALM_SYS_NAMES[],15,2)</f>
        <v>AUX_DC</v>
      </c>
      <c r="B455">
        <v>449</v>
      </c>
      <c r="C455" t="s">
        <v>5876</v>
      </c>
      <c r="D455" s="10" t="s">
        <v>5517</v>
      </c>
      <c r="E455" t="s">
        <v>5147</v>
      </c>
      <c r="F455" t="s">
        <v>5221</v>
      </c>
      <c r="G455" t="s">
        <v>5770</v>
      </c>
      <c r="H455" t="s">
        <v>1143</v>
      </c>
      <c r="I455" t="s">
        <v>1096</v>
      </c>
      <c r="J455" t="s">
        <v>1097</v>
      </c>
      <c r="K455" t="s">
        <v>1051</v>
      </c>
      <c r="L455">
        <v>1</v>
      </c>
      <c r="M455" t="s">
        <v>1054</v>
      </c>
      <c r="N455" t="s">
        <v>1047</v>
      </c>
      <c r="O455" s="1">
        <v>5</v>
      </c>
      <c r="P455" s="1" t="s">
        <v>485</v>
      </c>
      <c r="Q455" s="1" t="s">
        <v>1189</v>
      </c>
      <c r="R455" s="1">
        <v>97</v>
      </c>
      <c r="S455" s="1">
        <v>0</v>
      </c>
      <c r="T455" t="b">
        <v>1</v>
      </c>
      <c r="DO455" t="b">
        <v>0</v>
      </c>
    </row>
    <row r="456" spans="1:119" x14ac:dyDescent="0.25">
      <c r="A456" t="str">
        <f>INDEX(DB_ALM_SYS_NAMES[],15,2)</f>
        <v>AUX_DC</v>
      </c>
      <c r="B456">
        <v>450</v>
      </c>
      <c r="C456" t="s">
        <v>5877</v>
      </c>
      <c r="D456" t="s">
        <v>5517</v>
      </c>
      <c r="E456" t="s">
        <v>5148</v>
      </c>
      <c r="F456" t="s">
        <v>5221</v>
      </c>
      <c r="G456" t="s">
        <v>5771</v>
      </c>
      <c r="H456" t="s">
        <v>1143</v>
      </c>
      <c r="I456" t="s">
        <v>1096</v>
      </c>
      <c r="J456" t="s">
        <v>1097</v>
      </c>
      <c r="K456" t="s">
        <v>1051</v>
      </c>
      <c r="L456">
        <v>1</v>
      </c>
      <c r="M456" t="s">
        <v>1054</v>
      </c>
      <c r="N456" t="s">
        <v>1047</v>
      </c>
      <c r="O456" s="1">
        <v>5</v>
      </c>
      <c r="P456" s="1" t="s">
        <v>485</v>
      </c>
      <c r="Q456" s="1" t="s">
        <v>1189</v>
      </c>
      <c r="R456" s="1">
        <v>98</v>
      </c>
      <c r="S456" s="1">
        <v>0</v>
      </c>
      <c r="T456" t="b">
        <v>1</v>
      </c>
      <c r="DO456" t="b">
        <v>0</v>
      </c>
    </row>
    <row r="457" spans="1:119" x14ac:dyDescent="0.25">
      <c r="A457" t="str">
        <f>INDEX(DB_ALM_SYS_NAMES[],15,2)</f>
        <v>AUX_DC</v>
      </c>
      <c r="B457">
        <v>451</v>
      </c>
      <c r="C457" t="s">
        <v>5878</v>
      </c>
      <c r="D457" t="s">
        <v>5517</v>
      </c>
      <c r="E457" t="s">
        <v>5149</v>
      </c>
      <c r="F457" t="s">
        <v>5221</v>
      </c>
      <c r="G457" t="s">
        <v>5772</v>
      </c>
      <c r="H457" t="s">
        <v>1143</v>
      </c>
      <c r="I457" t="s">
        <v>1089</v>
      </c>
      <c r="J457" t="s">
        <v>1097</v>
      </c>
      <c r="K457" t="s">
        <v>1051</v>
      </c>
      <c r="L457">
        <v>1</v>
      </c>
      <c r="M457" t="s">
        <v>1054</v>
      </c>
      <c r="N457" t="s">
        <v>1047</v>
      </c>
      <c r="O457" s="1">
        <v>5</v>
      </c>
      <c r="P457" s="1" t="s">
        <v>485</v>
      </c>
      <c r="Q457" s="1" t="s">
        <v>1189</v>
      </c>
      <c r="R457" s="1">
        <v>99</v>
      </c>
      <c r="S457" s="1">
        <v>0</v>
      </c>
      <c r="T457" t="b">
        <v>1</v>
      </c>
      <c r="DO457" t="b">
        <v>0</v>
      </c>
    </row>
    <row r="458" spans="1:119" x14ac:dyDescent="0.25">
      <c r="A458" t="str">
        <f>INDEX(DB_ALM_SYS_NAMES[],15,2)</f>
        <v>AUX_DC</v>
      </c>
      <c r="B458">
        <v>452</v>
      </c>
      <c r="C458" t="s">
        <v>5879</v>
      </c>
      <c r="D458" t="s">
        <v>5517</v>
      </c>
      <c r="E458" t="s">
        <v>5148</v>
      </c>
      <c r="F458" t="s">
        <v>5221</v>
      </c>
      <c r="G458" t="s">
        <v>5771</v>
      </c>
      <c r="H458" t="s">
        <v>1143</v>
      </c>
      <c r="I458" t="s">
        <v>1089</v>
      </c>
      <c r="J458" t="s">
        <v>1097</v>
      </c>
      <c r="K458" t="s">
        <v>1051</v>
      </c>
      <c r="L458">
        <v>1</v>
      </c>
      <c r="M458" t="s">
        <v>1054</v>
      </c>
      <c r="N458" t="s">
        <v>1047</v>
      </c>
      <c r="O458" s="1">
        <v>5</v>
      </c>
      <c r="P458" s="1" t="s">
        <v>485</v>
      </c>
      <c r="Q458" s="1" t="s">
        <v>1189</v>
      </c>
      <c r="R458" s="1">
        <v>100</v>
      </c>
      <c r="S458" s="1">
        <v>0</v>
      </c>
      <c r="T458" t="b">
        <v>1</v>
      </c>
      <c r="DO458" t="b">
        <v>0</v>
      </c>
    </row>
    <row r="459" spans="1:119" x14ac:dyDescent="0.25">
      <c r="A459" t="str">
        <f>INDEX(DB_ALM_SYS_NAMES[],15,2)</f>
        <v>AUX_DC</v>
      </c>
      <c r="B459">
        <v>453</v>
      </c>
      <c r="C459" t="s">
        <v>5880</v>
      </c>
      <c r="D459" s="10" t="s">
        <v>5517</v>
      </c>
      <c r="E459" t="s">
        <v>5151</v>
      </c>
      <c r="F459" t="s">
        <v>5221</v>
      </c>
      <c r="G459" t="s">
        <v>5773</v>
      </c>
      <c r="H459" t="s">
        <v>1143</v>
      </c>
      <c r="I459" t="s">
        <v>1089</v>
      </c>
      <c r="J459" t="s">
        <v>1097</v>
      </c>
      <c r="K459" t="s">
        <v>1051</v>
      </c>
      <c r="L459">
        <v>1</v>
      </c>
      <c r="M459" t="s">
        <v>1054</v>
      </c>
      <c r="N459" t="s">
        <v>1047</v>
      </c>
      <c r="O459" s="1">
        <v>5</v>
      </c>
      <c r="P459" s="1" t="s">
        <v>485</v>
      </c>
      <c r="Q459" s="1" t="s">
        <v>1189</v>
      </c>
      <c r="R459" s="1">
        <v>101</v>
      </c>
      <c r="S459" s="1">
        <v>0</v>
      </c>
      <c r="T459" t="b">
        <v>1</v>
      </c>
      <c r="DO459" t="b">
        <v>0</v>
      </c>
    </row>
    <row r="460" spans="1:119" x14ac:dyDescent="0.25">
      <c r="A460" t="str">
        <f>INDEX(DB_ALM_SYS_NAMES[],15,2)</f>
        <v>AUX_DC</v>
      </c>
      <c r="B460">
        <v>454</v>
      </c>
      <c r="C460" t="s">
        <v>5881</v>
      </c>
      <c r="D460" t="s">
        <v>5517</v>
      </c>
      <c r="E460" t="s">
        <v>5152</v>
      </c>
      <c r="F460" t="s">
        <v>5221</v>
      </c>
      <c r="G460" t="s">
        <v>5774</v>
      </c>
      <c r="H460" t="s">
        <v>1143</v>
      </c>
      <c r="I460" t="s">
        <v>1089</v>
      </c>
      <c r="J460" t="s">
        <v>1097</v>
      </c>
      <c r="K460" t="s">
        <v>1051</v>
      </c>
      <c r="L460">
        <v>1</v>
      </c>
      <c r="M460" t="s">
        <v>1054</v>
      </c>
      <c r="N460" t="s">
        <v>1047</v>
      </c>
      <c r="O460" s="1">
        <v>5</v>
      </c>
      <c r="P460" s="1" t="s">
        <v>485</v>
      </c>
      <c r="Q460" s="1" t="s">
        <v>1189</v>
      </c>
      <c r="R460" s="1">
        <v>102</v>
      </c>
      <c r="S460" s="1">
        <v>0</v>
      </c>
      <c r="T460" t="b">
        <v>1</v>
      </c>
      <c r="DO460" t="b">
        <v>0</v>
      </c>
    </row>
    <row r="461" spans="1:119" x14ac:dyDescent="0.25">
      <c r="A461" t="str">
        <f>INDEX(DB_ALM_SYS_NAMES[],15,2)</f>
        <v>AUX_DC</v>
      </c>
      <c r="B461">
        <v>455</v>
      </c>
      <c r="C461" t="s">
        <v>5882</v>
      </c>
      <c r="D461" t="s">
        <v>5517</v>
      </c>
      <c r="E461" t="s">
        <v>5629</v>
      </c>
      <c r="F461" t="s">
        <v>5221</v>
      </c>
      <c r="G461" t="s">
        <v>5775</v>
      </c>
      <c r="H461" t="s">
        <v>1143</v>
      </c>
      <c r="I461" t="s">
        <v>1096</v>
      </c>
      <c r="J461" t="s">
        <v>1097</v>
      </c>
      <c r="K461" t="s">
        <v>1051</v>
      </c>
      <c r="L461">
        <v>1</v>
      </c>
      <c r="M461" t="s">
        <v>1054</v>
      </c>
      <c r="N461" t="s">
        <v>1047</v>
      </c>
      <c r="O461" s="1">
        <v>5</v>
      </c>
      <c r="P461" s="1" t="s">
        <v>485</v>
      </c>
      <c r="Q461" s="1" t="s">
        <v>1189</v>
      </c>
      <c r="R461" s="1">
        <v>103</v>
      </c>
      <c r="S461" s="1">
        <v>0</v>
      </c>
      <c r="T461" t="b">
        <v>1</v>
      </c>
      <c r="DO461" t="b">
        <v>0</v>
      </c>
    </row>
    <row r="462" spans="1:119" x14ac:dyDescent="0.25">
      <c r="A462" t="str">
        <f>INDEX(DB_ALM_SYS_NAMES[],15,2)</f>
        <v>AUX_DC</v>
      </c>
      <c r="B462">
        <v>456</v>
      </c>
      <c r="C462" t="s">
        <v>163</v>
      </c>
      <c r="D462" t="s">
        <v>5518</v>
      </c>
      <c r="E462" t="s">
        <v>5630</v>
      </c>
      <c r="F462" t="s">
        <v>5222</v>
      </c>
      <c r="G462" t="s">
        <v>5776</v>
      </c>
      <c r="H462" t="s">
        <v>1143</v>
      </c>
      <c r="I462" t="s">
        <v>1096</v>
      </c>
      <c r="J462" t="s">
        <v>1097</v>
      </c>
      <c r="K462" t="s">
        <v>1051</v>
      </c>
      <c r="L462">
        <v>1</v>
      </c>
      <c r="M462" t="s">
        <v>1054</v>
      </c>
      <c r="N462" t="s">
        <v>1047</v>
      </c>
      <c r="O462" s="1">
        <v>500</v>
      </c>
      <c r="P462" s="1" t="s">
        <v>1091</v>
      </c>
      <c r="Q462" s="1" t="s">
        <v>1189</v>
      </c>
      <c r="R462" s="1">
        <v>104</v>
      </c>
      <c r="S462" s="1">
        <v>0</v>
      </c>
      <c r="T462" t="b">
        <v>1</v>
      </c>
      <c r="DO462" t="b">
        <v>0</v>
      </c>
    </row>
    <row r="463" spans="1:119" x14ac:dyDescent="0.25">
      <c r="A463" t="str">
        <f>INDEX(DB_ALM_SYS_NAMES[],15,2)</f>
        <v>AUX_DC</v>
      </c>
      <c r="B463">
        <v>457</v>
      </c>
      <c r="C463" t="s">
        <v>6007</v>
      </c>
      <c r="D463" t="s">
        <v>5518</v>
      </c>
      <c r="E463" t="s">
        <v>5631</v>
      </c>
      <c r="F463" t="s">
        <v>5222</v>
      </c>
      <c r="G463" t="s">
        <v>5777</v>
      </c>
      <c r="H463" t="s">
        <v>1143</v>
      </c>
      <c r="I463" t="s">
        <v>1096</v>
      </c>
      <c r="J463" t="s">
        <v>1097</v>
      </c>
      <c r="K463">
        <v>1</v>
      </c>
      <c r="L463">
        <v>1</v>
      </c>
      <c r="M463" t="s">
        <v>1054</v>
      </c>
      <c r="N463" t="s">
        <v>1047</v>
      </c>
      <c r="O463" s="1">
        <v>500</v>
      </c>
      <c r="P463" s="1" t="s">
        <v>1091</v>
      </c>
      <c r="Q463" s="1" t="s">
        <v>1189</v>
      </c>
      <c r="R463" s="1">
        <v>105</v>
      </c>
      <c r="S463" s="1">
        <v>0</v>
      </c>
      <c r="T463" t="b">
        <v>1</v>
      </c>
      <c r="DO463" t="b">
        <v>0</v>
      </c>
    </row>
    <row r="464" spans="1:119" x14ac:dyDescent="0.25">
      <c r="A464" t="str">
        <f>INDEX(DB_ALM_SYS_NAMES[],15,2)</f>
        <v>AUX_DC</v>
      </c>
      <c r="B464">
        <v>458</v>
      </c>
      <c r="C464" t="s">
        <v>6008</v>
      </c>
      <c r="D464" t="s">
        <v>5518</v>
      </c>
      <c r="E464" t="s">
        <v>5632</v>
      </c>
      <c r="F464" t="s">
        <v>5222</v>
      </c>
      <c r="G464" t="s">
        <v>5778</v>
      </c>
      <c r="H464" t="s">
        <v>1143</v>
      </c>
      <c r="I464" t="s">
        <v>1096</v>
      </c>
      <c r="J464" t="s">
        <v>1097</v>
      </c>
      <c r="K464">
        <v>2</v>
      </c>
      <c r="L464">
        <v>1</v>
      </c>
      <c r="M464" t="s">
        <v>1054</v>
      </c>
      <c r="N464" t="s">
        <v>1047</v>
      </c>
      <c r="O464" s="1">
        <v>500</v>
      </c>
      <c r="P464" s="1" t="s">
        <v>1091</v>
      </c>
      <c r="Q464" s="1" t="s">
        <v>1189</v>
      </c>
      <c r="R464" s="1">
        <v>106</v>
      </c>
      <c r="S464" s="1">
        <v>0</v>
      </c>
      <c r="T464" t="b">
        <v>1</v>
      </c>
      <c r="DO464" t="b">
        <v>0</v>
      </c>
    </row>
    <row r="465" spans="1:119" x14ac:dyDescent="0.25">
      <c r="A465" t="str">
        <f>INDEX(DB_ALM_SYS_NAMES[],15,2)</f>
        <v>AUX_DC</v>
      </c>
      <c r="B465">
        <v>459</v>
      </c>
      <c r="C465" t="s">
        <v>6009</v>
      </c>
      <c r="D465" t="s">
        <v>5518</v>
      </c>
      <c r="E465" t="s">
        <v>5633</v>
      </c>
      <c r="F465" t="s">
        <v>5222</v>
      </c>
      <c r="G465" t="s">
        <v>5779</v>
      </c>
      <c r="H465" t="s">
        <v>1143</v>
      </c>
      <c r="I465" t="s">
        <v>1096</v>
      </c>
      <c r="J465" t="s">
        <v>1097</v>
      </c>
      <c r="K465" t="s">
        <v>1051</v>
      </c>
      <c r="L465">
        <v>1</v>
      </c>
      <c r="M465" t="s">
        <v>1054</v>
      </c>
      <c r="N465" t="s">
        <v>1047</v>
      </c>
      <c r="O465" s="1">
        <v>500</v>
      </c>
      <c r="P465" s="1" t="s">
        <v>1091</v>
      </c>
      <c r="Q465" s="1" t="s">
        <v>1189</v>
      </c>
      <c r="R465" s="1">
        <v>107</v>
      </c>
      <c r="S465" s="1">
        <v>0</v>
      </c>
      <c r="T465" t="b">
        <v>1</v>
      </c>
      <c r="DO465" t="b">
        <v>0</v>
      </c>
    </row>
    <row r="466" spans="1:119" x14ac:dyDescent="0.25">
      <c r="A466" t="str">
        <f>INDEX(DB_ALM_SYS_NAMES[],15,2)</f>
        <v>AUX_DC</v>
      </c>
      <c r="B466">
        <v>460</v>
      </c>
      <c r="C466" t="s">
        <v>6010</v>
      </c>
      <c r="D466" t="s">
        <v>5518</v>
      </c>
      <c r="E466" t="s">
        <v>5634</v>
      </c>
      <c r="F466" t="s">
        <v>5222</v>
      </c>
      <c r="G466" t="s">
        <v>5780</v>
      </c>
      <c r="H466" t="s">
        <v>1143</v>
      </c>
      <c r="I466" t="s">
        <v>1096</v>
      </c>
      <c r="J466" t="s">
        <v>1097</v>
      </c>
      <c r="K466" t="s">
        <v>1051</v>
      </c>
      <c r="L466">
        <v>1</v>
      </c>
      <c r="M466" t="s">
        <v>1054</v>
      </c>
      <c r="N466" t="s">
        <v>1047</v>
      </c>
      <c r="O466" s="1">
        <v>500</v>
      </c>
      <c r="P466" s="1" t="s">
        <v>1091</v>
      </c>
      <c r="Q466" s="1" t="s">
        <v>1189</v>
      </c>
      <c r="R466" s="1">
        <v>108</v>
      </c>
      <c r="S466" s="1">
        <v>0</v>
      </c>
      <c r="T466" t="b">
        <v>1</v>
      </c>
      <c r="DO466" t="b">
        <v>0</v>
      </c>
    </row>
    <row r="467" spans="1:119" x14ac:dyDescent="0.25">
      <c r="A467" t="str">
        <f>INDEX(DB_ALM_SYS_NAMES[],15,2)</f>
        <v>AUX_DC</v>
      </c>
      <c r="B467">
        <v>461</v>
      </c>
      <c r="C467" t="s">
        <v>6011</v>
      </c>
      <c r="D467" s="10" t="s">
        <v>5518</v>
      </c>
      <c r="E467" t="s">
        <v>5635</v>
      </c>
      <c r="F467" t="s">
        <v>5222</v>
      </c>
      <c r="G467" t="s">
        <v>5781</v>
      </c>
      <c r="H467" t="s">
        <v>1143</v>
      </c>
      <c r="I467" t="s">
        <v>1096</v>
      </c>
      <c r="J467" t="s">
        <v>1097</v>
      </c>
      <c r="K467">
        <v>1</v>
      </c>
      <c r="L467">
        <v>1</v>
      </c>
      <c r="M467" t="s">
        <v>1054</v>
      </c>
      <c r="N467" t="s">
        <v>1047</v>
      </c>
      <c r="O467" s="1">
        <v>50</v>
      </c>
      <c r="P467" s="1" t="s">
        <v>1091</v>
      </c>
      <c r="Q467" s="1" t="s">
        <v>1189</v>
      </c>
      <c r="R467" s="1">
        <v>109</v>
      </c>
      <c r="S467" s="1">
        <v>0</v>
      </c>
      <c r="T467" t="b">
        <v>1</v>
      </c>
      <c r="DO467" t="b">
        <v>0</v>
      </c>
    </row>
    <row r="468" spans="1:119" x14ac:dyDescent="0.25">
      <c r="A468" t="str">
        <f>INDEX(DB_ALM_SYS_NAMES[],15,2)</f>
        <v>AUX_DC</v>
      </c>
      <c r="B468">
        <v>462</v>
      </c>
      <c r="C468" t="s">
        <v>6012</v>
      </c>
      <c r="D468" t="s">
        <v>5518</v>
      </c>
      <c r="E468" t="s">
        <v>5636</v>
      </c>
      <c r="F468" t="s">
        <v>5222</v>
      </c>
      <c r="G468" t="s">
        <v>5782</v>
      </c>
      <c r="H468" t="s">
        <v>1143</v>
      </c>
      <c r="I468" t="s">
        <v>1096</v>
      </c>
      <c r="J468" t="s">
        <v>1090</v>
      </c>
      <c r="K468">
        <v>1</v>
      </c>
      <c r="L468">
        <v>1</v>
      </c>
      <c r="M468" t="s">
        <v>1054</v>
      </c>
      <c r="N468" t="s">
        <v>1047</v>
      </c>
      <c r="O468" s="1">
        <v>500</v>
      </c>
      <c r="P468" s="1" t="s">
        <v>1091</v>
      </c>
      <c r="Q468" s="1" t="s">
        <v>1189</v>
      </c>
      <c r="R468" s="1">
        <v>110</v>
      </c>
      <c r="S468" s="1">
        <v>0</v>
      </c>
      <c r="T468" t="b">
        <v>1</v>
      </c>
      <c r="DO468" t="b">
        <v>0</v>
      </c>
    </row>
    <row r="469" spans="1:119" x14ac:dyDescent="0.25">
      <c r="A469" t="str">
        <f>INDEX(DB_ALM_SYS_NAMES[],15,2)</f>
        <v>AUX_DC</v>
      </c>
      <c r="B469">
        <v>463</v>
      </c>
      <c r="C469" t="s">
        <v>6013</v>
      </c>
      <c r="D469" s="10" t="s">
        <v>5518</v>
      </c>
      <c r="E469" t="s">
        <v>5637</v>
      </c>
      <c r="F469" t="s">
        <v>5222</v>
      </c>
      <c r="G469" t="s">
        <v>5783</v>
      </c>
      <c r="H469" t="s">
        <v>1143</v>
      </c>
      <c r="I469" t="s">
        <v>1096</v>
      </c>
      <c r="J469" t="s">
        <v>1097</v>
      </c>
      <c r="K469" t="s">
        <v>1051</v>
      </c>
      <c r="L469">
        <v>1</v>
      </c>
      <c r="M469" t="s">
        <v>1054</v>
      </c>
      <c r="N469" t="s">
        <v>1047</v>
      </c>
      <c r="O469" s="1">
        <v>50</v>
      </c>
      <c r="P469" s="1" t="s">
        <v>1091</v>
      </c>
      <c r="Q469" s="1" t="s">
        <v>1189</v>
      </c>
      <c r="R469" s="1">
        <v>111</v>
      </c>
      <c r="S469" s="1">
        <v>0</v>
      </c>
      <c r="T469" t="b">
        <v>1</v>
      </c>
      <c r="DO469" t="b">
        <v>0</v>
      </c>
    </row>
    <row r="470" spans="1:119" x14ac:dyDescent="0.25">
      <c r="A470" t="str">
        <f>INDEX(DB_ALM_SYS_NAMES[],15,2)</f>
        <v>AUX_DC</v>
      </c>
      <c r="B470">
        <v>464</v>
      </c>
      <c r="C470" t="s">
        <v>6014</v>
      </c>
      <c r="D470" t="s">
        <v>5518</v>
      </c>
      <c r="E470" t="s">
        <v>5638</v>
      </c>
      <c r="F470" t="s">
        <v>5222</v>
      </c>
      <c r="G470" t="s">
        <v>5784</v>
      </c>
      <c r="H470" t="s">
        <v>1143</v>
      </c>
      <c r="I470" t="s">
        <v>1096</v>
      </c>
      <c r="J470" t="s">
        <v>1090</v>
      </c>
      <c r="K470" t="s">
        <v>1051</v>
      </c>
      <c r="L470">
        <v>1</v>
      </c>
      <c r="M470" t="s">
        <v>1054</v>
      </c>
      <c r="N470" t="s">
        <v>1047</v>
      </c>
      <c r="O470" s="1">
        <v>500</v>
      </c>
      <c r="P470" s="1" t="s">
        <v>1091</v>
      </c>
      <c r="Q470" s="1" t="s">
        <v>1189</v>
      </c>
      <c r="R470" s="1">
        <v>112</v>
      </c>
      <c r="S470" s="1">
        <v>0</v>
      </c>
      <c r="T470" t="b">
        <v>1</v>
      </c>
      <c r="DO470" t="b">
        <v>0</v>
      </c>
    </row>
    <row r="471" spans="1:119" x14ac:dyDescent="0.25">
      <c r="A471" t="str">
        <f>INDEX(DB_ALM_SYS_NAMES[],15,2)</f>
        <v>AUX_DC</v>
      </c>
      <c r="B471">
        <v>465</v>
      </c>
      <c r="C471" t="s">
        <v>6015</v>
      </c>
      <c r="D471" s="10" t="s">
        <v>5518</v>
      </c>
      <c r="E471" t="s">
        <v>5639</v>
      </c>
      <c r="F471" t="s">
        <v>5222</v>
      </c>
      <c r="G471" t="s">
        <v>5785</v>
      </c>
      <c r="H471" t="s">
        <v>1143</v>
      </c>
      <c r="I471" t="s">
        <v>1096</v>
      </c>
      <c r="J471" t="s">
        <v>1090</v>
      </c>
      <c r="K471" t="s">
        <v>1051</v>
      </c>
      <c r="L471">
        <v>1</v>
      </c>
      <c r="M471" t="s">
        <v>1054</v>
      </c>
      <c r="N471" t="s">
        <v>1047</v>
      </c>
      <c r="O471" s="1">
        <v>50</v>
      </c>
      <c r="P471" s="1" t="s">
        <v>1091</v>
      </c>
      <c r="Q471" s="1" t="s">
        <v>1189</v>
      </c>
      <c r="R471" s="1">
        <v>113</v>
      </c>
      <c r="S471" s="1">
        <v>0</v>
      </c>
      <c r="T471" t="b">
        <v>1</v>
      </c>
      <c r="DO471" t="b">
        <v>0</v>
      </c>
    </row>
    <row r="472" spans="1:119" x14ac:dyDescent="0.25">
      <c r="A472" t="str">
        <f>INDEX(DB_ALM_SYS_NAMES[],15,2)</f>
        <v>AUX_DC</v>
      </c>
      <c r="B472">
        <v>466</v>
      </c>
      <c r="C472" t="s">
        <v>6016</v>
      </c>
      <c r="D472" t="s">
        <v>5518</v>
      </c>
      <c r="E472" t="s">
        <v>5640</v>
      </c>
      <c r="F472" t="s">
        <v>5222</v>
      </c>
      <c r="G472" t="s">
        <v>5786</v>
      </c>
      <c r="H472" t="s">
        <v>1143</v>
      </c>
      <c r="I472" t="s">
        <v>1096</v>
      </c>
      <c r="J472" t="s">
        <v>1097</v>
      </c>
      <c r="K472" t="s">
        <v>1051</v>
      </c>
      <c r="L472">
        <v>1</v>
      </c>
      <c r="M472" t="s">
        <v>1054</v>
      </c>
      <c r="N472" t="s">
        <v>1047</v>
      </c>
      <c r="O472" s="1">
        <v>500</v>
      </c>
      <c r="P472" s="1" t="s">
        <v>1091</v>
      </c>
      <c r="Q472" s="1" t="s">
        <v>1189</v>
      </c>
      <c r="R472" s="1">
        <v>114</v>
      </c>
      <c r="S472" s="1">
        <v>0</v>
      </c>
      <c r="T472" t="b">
        <v>1</v>
      </c>
      <c r="DO472" t="b">
        <v>0</v>
      </c>
    </row>
    <row r="473" spans="1:119" x14ac:dyDescent="0.25">
      <c r="A473" t="str">
        <f>INDEX(DB_ALM_SYS_NAMES[],15,2)</f>
        <v>AUX_DC</v>
      </c>
      <c r="B473">
        <v>467</v>
      </c>
      <c r="C473" t="s">
        <v>6017</v>
      </c>
      <c r="D473" t="s">
        <v>5518</v>
      </c>
      <c r="E473" t="s">
        <v>5641</v>
      </c>
      <c r="F473" t="s">
        <v>5222</v>
      </c>
      <c r="G473" t="s">
        <v>5787</v>
      </c>
      <c r="H473" t="s">
        <v>1143</v>
      </c>
      <c r="I473" t="s">
        <v>1096</v>
      </c>
      <c r="J473" t="s">
        <v>1097</v>
      </c>
      <c r="K473" t="s">
        <v>1051</v>
      </c>
      <c r="L473">
        <v>1</v>
      </c>
      <c r="M473" t="s">
        <v>1054</v>
      </c>
      <c r="N473" t="s">
        <v>1047</v>
      </c>
      <c r="O473" s="1">
        <v>50</v>
      </c>
      <c r="P473" s="1" t="s">
        <v>1091</v>
      </c>
      <c r="Q473" s="1" t="s">
        <v>1189</v>
      </c>
      <c r="R473" s="1">
        <v>115</v>
      </c>
      <c r="S473" s="1">
        <v>0</v>
      </c>
      <c r="T473" t="b">
        <v>1</v>
      </c>
      <c r="DO473" t="b">
        <v>0</v>
      </c>
    </row>
    <row r="474" spans="1:119" x14ac:dyDescent="0.25">
      <c r="A474" t="str">
        <f>INDEX(DB_ALM_SYS_NAMES[],15,2)</f>
        <v>AUX_DC</v>
      </c>
      <c r="B474">
        <v>468</v>
      </c>
      <c r="C474" t="s">
        <v>5894</v>
      </c>
      <c r="D474" s="10" t="s">
        <v>5518</v>
      </c>
      <c r="E474" t="s">
        <v>5166</v>
      </c>
      <c r="F474" t="s">
        <v>5222</v>
      </c>
      <c r="G474" t="s">
        <v>5788</v>
      </c>
      <c r="H474" t="s">
        <v>1143</v>
      </c>
      <c r="I474" t="s">
        <v>1096</v>
      </c>
      <c r="J474" t="s">
        <v>1097</v>
      </c>
      <c r="K474" t="s">
        <v>1051</v>
      </c>
      <c r="L474">
        <v>1</v>
      </c>
      <c r="M474" t="s">
        <v>1054</v>
      </c>
      <c r="N474" t="s">
        <v>1047</v>
      </c>
      <c r="O474" s="1">
        <v>500</v>
      </c>
      <c r="P474" s="1" t="s">
        <v>1091</v>
      </c>
      <c r="Q474" s="1" t="s">
        <v>1189</v>
      </c>
      <c r="R474" s="1">
        <v>116</v>
      </c>
      <c r="S474" s="1">
        <v>0</v>
      </c>
      <c r="T474" t="b">
        <v>1</v>
      </c>
      <c r="DO474" t="b">
        <v>0</v>
      </c>
    </row>
    <row r="475" spans="1:119" x14ac:dyDescent="0.25">
      <c r="A475" t="str">
        <f>INDEX(DB_ALM_SYS_NAMES[],15,2)</f>
        <v>AUX_DC</v>
      </c>
      <c r="B475">
        <v>469</v>
      </c>
      <c r="C475" t="s">
        <v>367</v>
      </c>
      <c r="D475" s="10" t="s">
        <v>1139</v>
      </c>
      <c r="E475" t="s">
        <v>367</v>
      </c>
      <c r="F475" t="s">
        <v>95</v>
      </c>
      <c r="G475" t="s">
        <v>95</v>
      </c>
      <c r="H475" t="s">
        <v>1088</v>
      </c>
      <c r="I475" t="s">
        <v>1089</v>
      </c>
      <c r="J475" t="s">
        <v>1090</v>
      </c>
      <c r="K475">
        <v>1</v>
      </c>
      <c r="L475">
        <v>1</v>
      </c>
      <c r="M475" t="s">
        <v>1047</v>
      </c>
      <c r="N475" t="s">
        <v>1047</v>
      </c>
      <c r="O475" s="1">
        <v>500</v>
      </c>
      <c r="P475" s="1" t="s">
        <v>1091</v>
      </c>
      <c r="Q475" s="1" t="s">
        <v>1098</v>
      </c>
      <c r="R475" s="1">
        <v>0</v>
      </c>
      <c r="S475" s="1">
        <v>0</v>
      </c>
      <c r="T475" t="b">
        <v>0</v>
      </c>
      <c r="DO475" t="b">
        <v>0</v>
      </c>
    </row>
    <row r="476" spans="1:119" x14ac:dyDescent="0.25">
      <c r="A476" t="str">
        <f>INDEX(DB_ALM_SYS_NAMES[],15,2)</f>
        <v>AUX_DC</v>
      </c>
      <c r="B476">
        <v>470</v>
      </c>
      <c r="C476" t="s">
        <v>368</v>
      </c>
      <c r="D476" t="s">
        <v>1139</v>
      </c>
      <c r="E476" t="s">
        <v>368</v>
      </c>
      <c r="F476" t="s">
        <v>95</v>
      </c>
      <c r="G476" t="s">
        <v>95</v>
      </c>
      <c r="H476" t="s">
        <v>1088</v>
      </c>
      <c r="I476" t="s">
        <v>1089</v>
      </c>
      <c r="J476" t="s">
        <v>1090</v>
      </c>
      <c r="K476">
        <v>1</v>
      </c>
      <c r="L476">
        <v>1</v>
      </c>
      <c r="M476" t="s">
        <v>1047</v>
      </c>
      <c r="N476" t="s">
        <v>1047</v>
      </c>
      <c r="O476" s="1">
        <v>500</v>
      </c>
      <c r="P476" s="1" t="s">
        <v>1091</v>
      </c>
      <c r="Q476" s="1" t="s">
        <v>1098</v>
      </c>
      <c r="R476" s="1">
        <v>0</v>
      </c>
      <c r="S476" s="1">
        <v>0</v>
      </c>
      <c r="T476" t="b">
        <v>0</v>
      </c>
      <c r="DO476" t="b">
        <v>0</v>
      </c>
    </row>
    <row r="477" spans="1:119" x14ac:dyDescent="0.25">
      <c r="A477" t="str">
        <f>INDEX(DB_ALM_SYS_NAMES[],15,2)</f>
        <v>AUX_DC</v>
      </c>
      <c r="B477">
        <v>471</v>
      </c>
      <c r="C477" t="s">
        <v>369</v>
      </c>
      <c r="D477" t="s">
        <v>1139</v>
      </c>
      <c r="E477" t="s">
        <v>369</v>
      </c>
      <c r="F477" t="s">
        <v>95</v>
      </c>
      <c r="G477" t="s">
        <v>95</v>
      </c>
      <c r="H477" t="s">
        <v>1088</v>
      </c>
      <c r="I477" t="s">
        <v>1089</v>
      </c>
      <c r="J477" t="s">
        <v>1090</v>
      </c>
      <c r="K477">
        <v>1</v>
      </c>
      <c r="L477">
        <v>1</v>
      </c>
      <c r="M477" t="s">
        <v>1047</v>
      </c>
      <c r="N477" t="s">
        <v>1047</v>
      </c>
      <c r="O477" s="1">
        <v>500</v>
      </c>
      <c r="P477" s="1" t="s">
        <v>1091</v>
      </c>
      <c r="Q477" s="1" t="s">
        <v>1098</v>
      </c>
      <c r="R477" s="1">
        <v>0</v>
      </c>
      <c r="S477" s="1">
        <v>0</v>
      </c>
      <c r="T477" t="b">
        <v>0</v>
      </c>
      <c r="DO477" t="b">
        <v>0</v>
      </c>
    </row>
    <row r="478" spans="1:119" x14ac:dyDescent="0.25">
      <c r="A478" t="str">
        <f>INDEX(DB_ALM_SYS_NAMES[],15,2)</f>
        <v>AUX_DC</v>
      </c>
      <c r="B478">
        <v>472</v>
      </c>
      <c r="C478" t="s">
        <v>370</v>
      </c>
      <c r="D478" t="s">
        <v>1139</v>
      </c>
      <c r="E478" t="s">
        <v>370</v>
      </c>
      <c r="F478" t="s">
        <v>95</v>
      </c>
      <c r="G478" t="s">
        <v>95</v>
      </c>
      <c r="H478" t="s">
        <v>1088</v>
      </c>
      <c r="I478" t="s">
        <v>1089</v>
      </c>
      <c r="J478" t="s">
        <v>1090</v>
      </c>
      <c r="K478">
        <v>1</v>
      </c>
      <c r="L478">
        <v>1</v>
      </c>
      <c r="M478" t="s">
        <v>1047</v>
      </c>
      <c r="N478" t="s">
        <v>1047</v>
      </c>
      <c r="O478" s="1">
        <v>500</v>
      </c>
      <c r="P478" s="1" t="s">
        <v>1091</v>
      </c>
      <c r="Q478" s="1" t="s">
        <v>1098</v>
      </c>
      <c r="R478" s="1">
        <v>0</v>
      </c>
      <c r="S478" s="1">
        <v>0</v>
      </c>
      <c r="T478" t="b">
        <v>0</v>
      </c>
      <c r="DO478" t="b">
        <v>0</v>
      </c>
    </row>
    <row r="479" spans="1:119" x14ac:dyDescent="0.25">
      <c r="A479" t="str">
        <f>INDEX(DB_ALM_SYS_NAMES[],15,2)</f>
        <v>AUX_DC</v>
      </c>
      <c r="B479">
        <v>473</v>
      </c>
      <c r="C479" t="s">
        <v>371</v>
      </c>
      <c r="D479" t="s">
        <v>1139</v>
      </c>
      <c r="E479" t="s">
        <v>371</v>
      </c>
      <c r="F479" t="s">
        <v>95</v>
      </c>
      <c r="G479" t="s">
        <v>95</v>
      </c>
      <c r="H479" t="s">
        <v>1088</v>
      </c>
      <c r="I479" t="s">
        <v>1089</v>
      </c>
      <c r="J479" t="s">
        <v>1090</v>
      </c>
      <c r="K479">
        <v>1</v>
      </c>
      <c r="L479">
        <v>1</v>
      </c>
      <c r="M479" t="s">
        <v>1047</v>
      </c>
      <c r="N479" t="s">
        <v>1047</v>
      </c>
      <c r="O479" s="1">
        <v>500</v>
      </c>
      <c r="P479" s="1" t="s">
        <v>1091</v>
      </c>
      <c r="Q479" s="1" t="s">
        <v>1098</v>
      </c>
      <c r="R479" s="1">
        <v>0</v>
      </c>
      <c r="S479" s="1">
        <v>0</v>
      </c>
      <c r="T479" t="b">
        <v>0</v>
      </c>
      <c r="DO479" t="b">
        <v>0</v>
      </c>
    </row>
    <row r="480" spans="1:119" x14ac:dyDescent="0.25">
      <c r="A480" t="str">
        <f>INDEX(DB_ALM_SYS_NAMES[],15,2)</f>
        <v>AUX_DC</v>
      </c>
      <c r="B480">
        <v>474</v>
      </c>
      <c r="C480" t="s">
        <v>372</v>
      </c>
      <c r="D480" t="s">
        <v>1139</v>
      </c>
      <c r="E480" t="s">
        <v>372</v>
      </c>
      <c r="F480" t="s">
        <v>95</v>
      </c>
      <c r="G480" t="s">
        <v>95</v>
      </c>
      <c r="H480" t="s">
        <v>1088</v>
      </c>
      <c r="I480" t="s">
        <v>1089</v>
      </c>
      <c r="J480" t="s">
        <v>1090</v>
      </c>
      <c r="K480">
        <v>1</v>
      </c>
      <c r="L480">
        <v>1</v>
      </c>
      <c r="M480" t="s">
        <v>1047</v>
      </c>
      <c r="N480" t="s">
        <v>1047</v>
      </c>
      <c r="O480" s="1">
        <v>500</v>
      </c>
      <c r="P480" s="1" t="s">
        <v>1091</v>
      </c>
      <c r="Q480" s="1" t="s">
        <v>1098</v>
      </c>
      <c r="R480" s="1">
        <v>0</v>
      </c>
      <c r="S480" s="1">
        <v>0</v>
      </c>
      <c r="T480" t="b">
        <v>0</v>
      </c>
      <c r="DO480" t="b">
        <v>0</v>
      </c>
    </row>
    <row r="481" spans="1:119" x14ac:dyDescent="0.25">
      <c r="A481" t="str">
        <f>INDEX(DB_ALM_SYS_NAMES[],15,2)</f>
        <v>AUX_DC</v>
      </c>
      <c r="B481">
        <v>475</v>
      </c>
      <c r="C481" t="s">
        <v>373</v>
      </c>
      <c r="D481" t="s">
        <v>1139</v>
      </c>
      <c r="E481" t="s">
        <v>373</v>
      </c>
      <c r="F481" t="s">
        <v>95</v>
      </c>
      <c r="G481" t="s">
        <v>95</v>
      </c>
      <c r="H481" t="s">
        <v>1088</v>
      </c>
      <c r="I481" t="s">
        <v>1089</v>
      </c>
      <c r="J481" t="s">
        <v>1090</v>
      </c>
      <c r="K481">
        <v>1</v>
      </c>
      <c r="L481">
        <v>1</v>
      </c>
      <c r="M481" t="s">
        <v>1047</v>
      </c>
      <c r="N481" t="s">
        <v>1047</v>
      </c>
      <c r="O481" s="1">
        <v>500</v>
      </c>
      <c r="P481" s="1" t="s">
        <v>1091</v>
      </c>
      <c r="Q481" s="1" t="s">
        <v>1098</v>
      </c>
      <c r="R481" s="1">
        <v>0</v>
      </c>
      <c r="S481" s="1">
        <v>0</v>
      </c>
      <c r="T481" t="b">
        <v>0</v>
      </c>
      <c r="DO481" t="b">
        <v>0</v>
      </c>
    </row>
    <row r="482" spans="1:119" x14ac:dyDescent="0.25">
      <c r="A482" t="str">
        <f>INDEX(DB_ALM_SYS_NAMES[],15,2)</f>
        <v>AUX_DC</v>
      </c>
      <c r="B482">
        <v>476</v>
      </c>
      <c r="C482" t="s">
        <v>374</v>
      </c>
      <c r="D482" t="s">
        <v>1139</v>
      </c>
      <c r="E482" t="s">
        <v>374</v>
      </c>
      <c r="F482" t="s">
        <v>95</v>
      </c>
      <c r="G482" t="s">
        <v>95</v>
      </c>
      <c r="H482" t="s">
        <v>1088</v>
      </c>
      <c r="I482" t="s">
        <v>1089</v>
      </c>
      <c r="J482" t="s">
        <v>1090</v>
      </c>
      <c r="K482">
        <v>1</v>
      </c>
      <c r="L482">
        <v>1</v>
      </c>
      <c r="M482" t="s">
        <v>1047</v>
      </c>
      <c r="N482" t="s">
        <v>1047</v>
      </c>
      <c r="O482" s="1">
        <v>500</v>
      </c>
      <c r="P482" s="1" t="s">
        <v>1091</v>
      </c>
      <c r="Q482" s="1" t="s">
        <v>1098</v>
      </c>
      <c r="R482" s="1">
        <v>0</v>
      </c>
      <c r="S482" s="1">
        <v>0</v>
      </c>
      <c r="T482" t="b">
        <v>0</v>
      </c>
      <c r="DO482" t="b">
        <v>0</v>
      </c>
    </row>
    <row r="483" spans="1:119" x14ac:dyDescent="0.25">
      <c r="A483" t="str">
        <f>INDEX(DB_ALM_SYS_NAMES[],15,2)</f>
        <v>AUX_DC</v>
      </c>
      <c r="B483">
        <v>477</v>
      </c>
      <c r="C483" t="s">
        <v>375</v>
      </c>
      <c r="D483" t="s">
        <v>1139</v>
      </c>
      <c r="E483" t="s">
        <v>375</v>
      </c>
      <c r="F483" t="s">
        <v>95</v>
      </c>
      <c r="G483" t="s">
        <v>95</v>
      </c>
      <c r="H483" t="s">
        <v>1088</v>
      </c>
      <c r="I483" t="s">
        <v>1089</v>
      </c>
      <c r="J483" t="s">
        <v>1090</v>
      </c>
      <c r="K483">
        <v>1</v>
      </c>
      <c r="L483">
        <v>1</v>
      </c>
      <c r="M483" t="s">
        <v>1047</v>
      </c>
      <c r="N483" t="s">
        <v>1047</v>
      </c>
      <c r="O483" s="1">
        <v>500</v>
      </c>
      <c r="P483" s="1" t="s">
        <v>1091</v>
      </c>
      <c r="Q483" s="1" t="s">
        <v>1098</v>
      </c>
      <c r="R483" s="1">
        <v>0</v>
      </c>
      <c r="S483" s="1">
        <v>0</v>
      </c>
      <c r="T483" t="b">
        <v>0</v>
      </c>
      <c r="DO483" t="b">
        <v>0</v>
      </c>
    </row>
    <row r="484" spans="1:119" x14ac:dyDescent="0.25">
      <c r="A484" t="str">
        <f>INDEX(DB_ALM_SYS_NAMES[],15,2)</f>
        <v>AUX_DC</v>
      </c>
      <c r="B484">
        <v>478</v>
      </c>
      <c r="C484" t="s">
        <v>376</v>
      </c>
      <c r="D484" t="s">
        <v>1139</v>
      </c>
      <c r="E484" t="s">
        <v>376</v>
      </c>
      <c r="F484" t="s">
        <v>95</v>
      </c>
      <c r="G484" t="s">
        <v>95</v>
      </c>
      <c r="H484" t="s">
        <v>1088</v>
      </c>
      <c r="I484" t="s">
        <v>1089</v>
      </c>
      <c r="J484" t="s">
        <v>1090</v>
      </c>
      <c r="K484">
        <v>1</v>
      </c>
      <c r="L484">
        <v>1</v>
      </c>
      <c r="M484" t="s">
        <v>1047</v>
      </c>
      <c r="N484" t="s">
        <v>1047</v>
      </c>
      <c r="O484" s="1">
        <v>500</v>
      </c>
      <c r="P484" s="1" t="s">
        <v>1091</v>
      </c>
      <c r="Q484" s="1" t="s">
        <v>1098</v>
      </c>
      <c r="R484" s="1">
        <v>0</v>
      </c>
      <c r="S484" s="1">
        <v>0</v>
      </c>
      <c r="T484" t="b">
        <v>0</v>
      </c>
      <c r="DO484" t="b">
        <v>0</v>
      </c>
    </row>
    <row r="485" spans="1:119" x14ac:dyDescent="0.25">
      <c r="A485" t="str">
        <f>INDEX(DB_ALM_SYS_NAMES[],15,2)</f>
        <v>AUX_DC</v>
      </c>
      <c r="B485">
        <v>479</v>
      </c>
      <c r="C485" t="s">
        <v>377</v>
      </c>
      <c r="D485" t="s">
        <v>1139</v>
      </c>
      <c r="E485" t="s">
        <v>377</v>
      </c>
      <c r="F485" t="s">
        <v>95</v>
      </c>
      <c r="G485" t="s">
        <v>95</v>
      </c>
      <c r="H485" t="s">
        <v>1088</v>
      </c>
      <c r="I485" t="s">
        <v>1089</v>
      </c>
      <c r="J485" t="s">
        <v>1090</v>
      </c>
      <c r="K485">
        <v>1</v>
      </c>
      <c r="L485">
        <v>1</v>
      </c>
      <c r="M485" t="s">
        <v>1047</v>
      </c>
      <c r="N485" t="s">
        <v>1047</v>
      </c>
      <c r="O485" s="1">
        <v>500</v>
      </c>
      <c r="P485" s="1" t="s">
        <v>1091</v>
      </c>
      <c r="Q485" s="1" t="s">
        <v>1098</v>
      </c>
      <c r="R485" s="1">
        <v>0</v>
      </c>
      <c r="S485" s="1">
        <v>0</v>
      </c>
      <c r="T485" t="b">
        <v>0</v>
      </c>
      <c r="DO485" t="b">
        <v>0</v>
      </c>
    </row>
    <row r="486" spans="1:119" x14ac:dyDescent="0.25">
      <c r="A486" t="str">
        <f>INDEX(DB_ALM_SYS_NAMES[],16,2)</f>
        <v>AUX_AC_DC_1</v>
      </c>
      <c r="B486">
        <v>480</v>
      </c>
      <c r="C486" t="s">
        <v>2057</v>
      </c>
      <c r="D486" s="10" t="s">
        <v>2058</v>
      </c>
      <c r="E486" t="s">
        <v>2059</v>
      </c>
      <c r="F486" t="s">
        <v>95</v>
      </c>
      <c r="G486" t="s">
        <v>95</v>
      </c>
      <c r="H486" t="s">
        <v>1088</v>
      </c>
      <c r="I486" t="s">
        <v>1089</v>
      </c>
      <c r="J486" t="s">
        <v>1090</v>
      </c>
      <c r="K486">
        <v>1</v>
      </c>
      <c r="L486">
        <v>1</v>
      </c>
      <c r="M486" t="s">
        <v>1047</v>
      </c>
      <c r="N486" t="s">
        <v>1047</v>
      </c>
      <c r="O486" s="1">
        <v>500</v>
      </c>
      <c r="P486" s="1" t="s">
        <v>1091</v>
      </c>
      <c r="Q486" s="1" t="s">
        <v>1098</v>
      </c>
      <c r="R486" s="1">
        <v>0</v>
      </c>
      <c r="S486" s="1">
        <v>0</v>
      </c>
      <c r="T486" t="b">
        <v>0</v>
      </c>
      <c r="DO486" t="b">
        <v>0</v>
      </c>
    </row>
    <row r="487" spans="1:119" x14ac:dyDescent="0.25">
      <c r="A487" t="str">
        <f>INDEX(DB_ALM_SYS_NAMES[],16,2)</f>
        <v>AUX_AC_DC_1</v>
      </c>
      <c r="B487">
        <v>481</v>
      </c>
      <c r="C487" t="s">
        <v>2060</v>
      </c>
      <c r="D487" t="s">
        <v>2058</v>
      </c>
      <c r="E487" t="s">
        <v>2061</v>
      </c>
      <c r="F487" t="s">
        <v>95</v>
      </c>
      <c r="G487" t="s">
        <v>95</v>
      </c>
      <c r="H487" t="s">
        <v>1088</v>
      </c>
      <c r="I487" t="s">
        <v>1089</v>
      </c>
      <c r="J487" t="s">
        <v>1090</v>
      </c>
      <c r="K487">
        <v>1</v>
      </c>
      <c r="L487">
        <v>1</v>
      </c>
      <c r="M487" t="s">
        <v>1047</v>
      </c>
      <c r="N487" t="s">
        <v>1047</v>
      </c>
      <c r="O487" s="1">
        <v>500</v>
      </c>
      <c r="P487" s="1" t="s">
        <v>1091</v>
      </c>
      <c r="Q487" s="1" t="s">
        <v>1098</v>
      </c>
      <c r="R487" s="1">
        <v>0</v>
      </c>
      <c r="S487" s="1">
        <v>0</v>
      </c>
      <c r="T487" t="b">
        <v>0</v>
      </c>
      <c r="DO487" t="b">
        <v>0</v>
      </c>
    </row>
    <row r="488" spans="1:119" x14ac:dyDescent="0.25">
      <c r="A488" t="str">
        <f>INDEX(DB_ALM_SYS_NAMES[],16,2)</f>
        <v>AUX_AC_DC_1</v>
      </c>
      <c r="B488">
        <v>482</v>
      </c>
      <c r="C488" t="s">
        <v>2062</v>
      </c>
      <c r="D488" s="10" t="s">
        <v>5504</v>
      </c>
      <c r="E488" t="s">
        <v>5642</v>
      </c>
      <c r="F488" t="s">
        <v>5220</v>
      </c>
      <c r="G488" t="s">
        <v>5789</v>
      </c>
      <c r="H488" t="s">
        <v>1143</v>
      </c>
      <c r="I488" t="s">
        <v>1096</v>
      </c>
      <c r="J488" t="s">
        <v>1244</v>
      </c>
      <c r="K488" t="s">
        <v>1051</v>
      </c>
      <c r="L488">
        <v>1</v>
      </c>
      <c r="M488" t="s">
        <v>1054</v>
      </c>
      <c r="N488" t="s">
        <v>1047</v>
      </c>
      <c r="O488" s="1">
        <v>50</v>
      </c>
      <c r="P488" s="1" t="s">
        <v>1091</v>
      </c>
      <c r="Q488" s="1" t="s">
        <v>1189</v>
      </c>
      <c r="R488" s="1">
        <v>46</v>
      </c>
      <c r="S488" s="1">
        <v>0</v>
      </c>
      <c r="T488" t="b">
        <v>1</v>
      </c>
      <c r="DO488" t="b">
        <v>0</v>
      </c>
    </row>
    <row r="489" spans="1:119" x14ac:dyDescent="0.25">
      <c r="A489" t="str">
        <f>INDEX(DB_ALM_SYS_NAMES[],16,2)</f>
        <v>AUX_AC_DC_1</v>
      </c>
      <c r="B489">
        <v>483</v>
      </c>
      <c r="C489" t="s">
        <v>2065</v>
      </c>
      <c r="D489" t="s">
        <v>2058</v>
      </c>
      <c r="E489" t="s">
        <v>2066</v>
      </c>
      <c r="F489" t="s">
        <v>95</v>
      </c>
      <c r="G489" t="s">
        <v>95</v>
      </c>
      <c r="H489" t="s">
        <v>1088</v>
      </c>
      <c r="I489" t="s">
        <v>1089</v>
      </c>
      <c r="J489" t="s">
        <v>1090</v>
      </c>
      <c r="K489">
        <v>1</v>
      </c>
      <c r="L489">
        <v>1</v>
      </c>
      <c r="M489" t="s">
        <v>1047</v>
      </c>
      <c r="N489" t="s">
        <v>1047</v>
      </c>
      <c r="O489" s="1">
        <v>500</v>
      </c>
      <c r="P489" s="1" t="s">
        <v>1091</v>
      </c>
      <c r="Q489" s="1" t="s">
        <v>1098</v>
      </c>
      <c r="R489" s="1">
        <v>0</v>
      </c>
      <c r="S489" s="1">
        <v>0</v>
      </c>
      <c r="T489" t="b">
        <v>0</v>
      </c>
      <c r="DO489" t="b">
        <v>0</v>
      </c>
    </row>
    <row r="490" spans="1:119" x14ac:dyDescent="0.25">
      <c r="A490" t="str">
        <f>INDEX(DB_ALM_SYS_NAMES[],16,2)</f>
        <v>AUX_AC_DC_1</v>
      </c>
      <c r="B490">
        <v>484</v>
      </c>
      <c r="C490" t="s">
        <v>2067</v>
      </c>
      <c r="D490" t="s">
        <v>2058</v>
      </c>
      <c r="E490" t="s">
        <v>2068</v>
      </c>
      <c r="F490" t="s">
        <v>95</v>
      </c>
      <c r="G490" t="s">
        <v>95</v>
      </c>
      <c r="H490" t="s">
        <v>1088</v>
      </c>
      <c r="I490" t="s">
        <v>1089</v>
      </c>
      <c r="J490" t="s">
        <v>1090</v>
      </c>
      <c r="K490">
        <v>1</v>
      </c>
      <c r="L490">
        <v>1</v>
      </c>
      <c r="M490" t="s">
        <v>1047</v>
      </c>
      <c r="N490" t="s">
        <v>1047</v>
      </c>
      <c r="O490" s="1">
        <v>500</v>
      </c>
      <c r="P490" s="1" t="s">
        <v>1091</v>
      </c>
      <c r="Q490" s="1" t="s">
        <v>1098</v>
      </c>
      <c r="R490" s="1">
        <v>0</v>
      </c>
      <c r="S490" s="1">
        <v>0</v>
      </c>
      <c r="T490" t="b">
        <v>0</v>
      </c>
      <c r="DO490" t="b">
        <v>0</v>
      </c>
    </row>
    <row r="491" spans="1:119" x14ac:dyDescent="0.25">
      <c r="A491" t="str">
        <f>INDEX(DB_ALM_SYS_NAMES[],16,2)</f>
        <v>AUX_AC_DC_1</v>
      </c>
      <c r="B491">
        <v>485</v>
      </c>
      <c r="C491" t="s">
        <v>2069</v>
      </c>
      <c r="D491" s="10" t="s">
        <v>2063</v>
      </c>
      <c r="E491" t="s">
        <v>2070</v>
      </c>
      <c r="F491" t="s">
        <v>95</v>
      </c>
      <c r="G491" t="s">
        <v>95</v>
      </c>
      <c r="H491" t="s">
        <v>1088</v>
      </c>
      <c r="I491" t="s">
        <v>1096</v>
      </c>
      <c r="J491" t="s">
        <v>1090</v>
      </c>
      <c r="K491">
        <v>1</v>
      </c>
      <c r="L491">
        <v>1</v>
      </c>
      <c r="M491" t="s">
        <v>1054</v>
      </c>
      <c r="N491" t="s">
        <v>1047</v>
      </c>
      <c r="O491" s="1">
        <v>50</v>
      </c>
      <c r="P491" s="1" t="s">
        <v>1091</v>
      </c>
      <c r="Q491" s="1" t="s">
        <v>1098</v>
      </c>
      <c r="R491" s="1">
        <v>0</v>
      </c>
      <c r="S491" s="1">
        <v>0</v>
      </c>
      <c r="T491" t="b">
        <v>0</v>
      </c>
      <c r="DO491" t="b">
        <v>0</v>
      </c>
    </row>
    <row r="492" spans="1:119" x14ac:dyDescent="0.25">
      <c r="A492" t="str">
        <f>INDEX(DB_ALM_SYS_NAMES[],16,2)</f>
        <v>AUX_AC_DC_1</v>
      </c>
      <c r="B492">
        <v>486</v>
      </c>
      <c r="C492" t="s">
        <v>2071</v>
      </c>
      <c r="D492" s="10" t="s">
        <v>2072</v>
      </c>
      <c r="E492" t="s">
        <v>2073</v>
      </c>
      <c r="F492" t="s">
        <v>95</v>
      </c>
      <c r="G492" t="s">
        <v>95</v>
      </c>
      <c r="H492" t="s">
        <v>1143</v>
      </c>
      <c r="I492" t="s">
        <v>1096</v>
      </c>
      <c r="J492" t="s">
        <v>1244</v>
      </c>
      <c r="K492">
        <v>1</v>
      </c>
      <c r="L492">
        <v>1</v>
      </c>
      <c r="M492" t="s">
        <v>1050</v>
      </c>
      <c r="N492" t="s">
        <v>1047</v>
      </c>
      <c r="O492" s="1">
        <v>50</v>
      </c>
      <c r="P492" s="1" t="s">
        <v>1091</v>
      </c>
      <c r="Q492" s="1" t="s">
        <v>1098</v>
      </c>
      <c r="R492" s="1">
        <v>0</v>
      </c>
      <c r="S492" s="1">
        <v>0</v>
      </c>
      <c r="T492" t="b">
        <v>0</v>
      </c>
      <c r="DO492" t="b">
        <v>0</v>
      </c>
    </row>
    <row r="493" spans="1:119" x14ac:dyDescent="0.25">
      <c r="A493" t="str">
        <f>INDEX(DB_ALM_SYS_NAMES[],16,2)</f>
        <v>AUX_AC_DC_1</v>
      </c>
      <c r="B493">
        <v>487</v>
      </c>
      <c r="C493" t="s">
        <v>2074</v>
      </c>
      <c r="D493" t="s">
        <v>2058</v>
      </c>
      <c r="E493" t="s">
        <v>2075</v>
      </c>
      <c r="F493" t="s">
        <v>95</v>
      </c>
      <c r="G493" t="s">
        <v>95</v>
      </c>
      <c r="H493" t="s">
        <v>1088</v>
      </c>
      <c r="I493" t="s">
        <v>1089</v>
      </c>
      <c r="J493" t="s">
        <v>1090</v>
      </c>
      <c r="K493">
        <v>1</v>
      </c>
      <c r="L493">
        <v>1</v>
      </c>
      <c r="M493" t="s">
        <v>1047</v>
      </c>
      <c r="N493" t="s">
        <v>1047</v>
      </c>
      <c r="O493" s="1">
        <v>500</v>
      </c>
      <c r="P493" s="1" t="s">
        <v>1091</v>
      </c>
      <c r="Q493" s="1" t="s">
        <v>1098</v>
      </c>
      <c r="R493" s="1">
        <v>0</v>
      </c>
      <c r="S493" s="1">
        <v>0</v>
      </c>
      <c r="T493" t="b">
        <v>0</v>
      </c>
      <c r="DO493" t="b">
        <v>0</v>
      </c>
    </row>
    <row r="494" spans="1:119" x14ac:dyDescent="0.25">
      <c r="A494" t="str">
        <f>INDEX(DB_ALM_SYS_NAMES[],16,2)</f>
        <v>AUX_AC_DC_1</v>
      </c>
      <c r="B494">
        <v>488</v>
      </c>
      <c r="C494" t="s">
        <v>2076</v>
      </c>
      <c r="D494" s="10" t="s">
        <v>5504</v>
      </c>
      <c r="E494" t="s">
        <v>5643</v>
      </c>
      <c r="F494" t="s">
        <v>5220</v>
      </c>
      <c r="G494" t="s">
        <v>5790</v>
      </c>
      <c r="H494" t="s">
        <v>1143</v>
      </c>
      <c r="I494" t="s">
        <v>1096</v>
      </c>
      <c r="J494" t="s">
        <v>1244</v>
      </c>
      <c r="K494" t="s">
        <v>1051</v>
      </c>
      <c r="L494">
        <v>1</v>
      </c>
      <c r="M494" t="s">
        <v>1054</v>
      </c>
      <c r="N494" t="s">
        <v>1047</v>
      </c>
      <c r="O494" s="1">
        <v>50</v>
      </c>
      <c r="P494" s="1" t="s">
        <v>1091</v>
      </c>
      <c r="Q494" s="1" t="s">
        <v>1189</v>
      </c>
      <c r="R494" s="1">
        <v>49</v>
      </c>
      <c r="S494" s="1">
        <v>0</v>
      </c>
      <c r="T494" t="b">
        <v>1</v>
      </c>
      <c r="DO494" t="b">
        <v>0</v>
      </c>
    </row>
    <row r="495" spans="1:119" x14ac:dyDescent="0.25">
      <c r="A495" t="str">
        <f>INDEX(DB_ALM_SYS_NAMES[],16,2)</f>
        <v>AUX_AC_DC_1</v>
      </c>
      <c r="B495">
        <v>489</v>
      </c>
      <c r="C495" t="s">
        <v>2078</v>
      </c>
      <c r="D495" t="s">
        <v>2058</v>
      </c>
      <c r="E495" t="s">
        <v>2079</v>
      </c>
      <c r="F495" t="s">
        <v>95</v>
      </c>
      <c r="G495" t="s">
        <v>95</v>
      </c>
      <c r="H495" t="s">
        <v>1088</v>
      </c>
      <c r="I495" t="s">
        <v>1089</v>
      </c>
      <c r="J495" t="s">
        <v>1090</v>
      </c>
      <c r="K495">
        <v>1</v>
      </c>
      <c r="L495">
        <v>1</v>
      </c>
      <c r="M495" t="s">
        <v>1047</v>
      </c>
      <c r="N495" t="s">
        <v>1047</v>
      </c>
      <c r="O495" s="1">
        <v>500</v>
      </c>
      <c r="P495" s="1" t="s">
        <v>1091</v>
      </c>
      <c r="Q495" s="1" t="s">
        <v>1098</v>
      </c>
      <c r="R495" s="1">
        <v>0</v>
      </c>
      <c r="S495" s="1">
        <v>0</v>
      </c>
      <c r="T495" t="b">
        <v>0</v>
      </c>
      <c r="DO495" t="b">
        <v>0</v>
      </c>
    </row>
    <row r="496" spans="1:119" x14ac:dyDescent="0.25">
      <c r="A496" t="str">
        <f>INDEX(DB_ALM_SYS_NAMES[],16,2)</f>
        <v>AUX_AC_DC_1</v>
      </c>
      <c r="B496">
        <v>490</v>
      </c>
      <c r="C496" t="s">
        <v>2080</v>
      </c>
      <c r="D496" t="s">
        <v>2058</v>
      </c>
      <c r="E496" t="s">
        <v>2081</v>
      </c>
      <c r="F496" t="s">
        <v>95</v>
      </c>
      <c r="G496" t="s">
        <v>95</v>
      </c>
      <c r="H496" t="s">
        <v>1088</v>
      </c>
      <c r="I496" t="s">
        <v>1089</v>
      </c>
      <c r="J496" t="s">
        <v>1090</v>
      </c>
      <c r="K496">
        <v>1</v>
      </c>
      <c r="L496">
        <v>1</v>
      </c>
      <c r="M496" t="s">
        <v>1047</v>
      </c>
      <c r="N496" t="s">
        <v>1047</v>
      </c>
      <c r="O496" s="1">
        <v>500</v>
      </c>
      <c r="P496" s="1" t="s">
        <v>1091</v>
      </c>
      <c r="Q496" s="1" t="s">
        <v>1098</v>
      </c>
      <c r="R496" s="1">
        <v>0</v>
      </c>
      <c r="S496" s="1">
        <v>0</v>
      </c>
      <c r="T496" t="b">
        <v>0</v>
      </c>
      <c r="DO496" t="b">
        <v>0</v>
      </c>
    </row>
    <row r="497" spans="1:119" x14ac:dyDescent="0.25">
      <c r="A497" t="str">
        <f>INDEX(DB_ALM_SYS_NAMES[],16,2)</f>
        <v>AUX_AC_DC_1</v>
      </c>
      <c r="B497">
        <v>491</v>
      </c>
      <c r="C497" t="s">
        <v>2082</v>
      </c>
      <c r="D497" t="s">
        <v>2058</v>
      </c>
      <c r="E497" t="s">
        <v>2083</v>
      </c>
      <c r="F497" t="s">
        <v>95</v>
      </c>
      <c r="G497" t="s">
        <v>95</v>
      </c>
      <c r="H497" t="s">
        <v>1088</v>
      </c>
      <c r="I497" t="s">
        <v>1089</v>
      </c>
      <c r="J497" t="s">
        <v>1090</v>
      </c>
      <c r="K497">
        <v>1</v>
      </c>
      <c r="L497">
        <v>1</v>
      </c>
      <c r="M497" t="s">
        <v>1047</v>
      </c>
      <c r="N497" t="s">
        <v>1047</v>
      </c>
      <c r="O497" s="1">
        <v>500</v>
      </c>
      <c r="P497" s="1" t="s">
        <v>1091</v>
      </c>
      <c r="Q497" s="1" t="s">
        <v>1098</v>
      </c>
      <c r="R497" s="1">
        <v>0</v>
      </c>
      <c r="S497" s="1">
        <v>0</v>
      </c>
      <c r="T497" t="b">
        <v>0</v>
      </c>
      <c r="DO497" t="b">
        <v>0</v>
      </c>
    </row>
    <row r="498" spans="1:119" x14ac:dyDescent="0.25">
      <c r="A498" t="str">
        <f>INDEX(DB_ALM_SYS_NAMES[],16,2)</f>
        <v>AUX_AC_DC_1</v>
      </c>
      <c r="B498">
        <v>492</v>
      </c>
      <c r="C498" t="s">
        <v>2084</v>
      </c>
      <c r="D498" t="s">
        <v>2058</v>
      </c>
      <c r="E498" t="s">
        <v>2085</v>
      </c>
      <c r="F498" t="s">
        <v>95</v>
      </c>
      <c r="G498" t="s">
        <v>95</v>
      </c>
      <c r="H498" t="s">
        <v>1088</v>
      </c>
      <c r="I498" t="s">
        <v>1089</v>
      </c>
      <c r="J498" t="s">
        <v>1090</v>
      </c>
      <c r="K498">
        <v>1</v>
      </c>
      <c r="L498">
        <v>1</v>
      </c>
      <c r="M498" t="s">
        <v>1047</v>
      </c>
      <c r="N498" t="s">
        <v>1047</v>
      </c>
      <c r="O498" s="1">
        <v>500</v>
      </c>
      <c r="P498" s="1" t="s">
        <v>1091</v>
      </c>
      <c r="Q498" s="1" t="s">
        <v>1098</v>
      </c>
      <c r="R498" s="1">
        <v>0</v>
      </c>
      <c r="S498" s="1">
        <v>0</v>
      </c>
      <c r="T498" t="b">
        <v>0</v>
      </c>
      <c r="DO498" t="b">
        <v>0</v>
      </c>
    </row>
    <row r="499" spans="1:119" x14ac:dyDescent="0.25">
      <c r="A499" t="str">
        <f>INDEX(DB_ALM_SYS_NAMES[],16,2)</f>
        <v>AUX_AC_DC_1</v>
      </c>
      <c r="B499">
        <v>493</v>
      </c>
      <c r="C499" t="s">
        <v>2086</v>
      </c>
      <c r="D499" s="10" t="s">
        <v>5504</v>
      </c>
      <c r="E499" t="s">
        <v>5644</v>
      </c>
      <c r="F499" t="s">
        <v>5220</v>
      </c>
      <c r="G499" t="s">
        <v>5791</v>
      </c>
      <c r="H499" t="s">
        <v>1143</v>
      </c>
      <c r="I499" t="s">
        <v>1096</v>
      </c>
      <c r="J499" t="s">
        <v>1236</v>
      </c>
      <c r="K499" t="s">
        <v>1051</v>
      </c>
      <c r="L499">
        <v>1</v>
      </c>
      <c r="M499" t="s">
        <v>1054</v>
      </c>
      <c r="N499" t="s">
        <v>1047</v>
      </c>
      <c r="O499" s="1">
        <v>50</v>
      </c>
      <c r="P499" s="1" t="s">
        <v>1091</v>
      </c>
      <c r="Q499" s="1" t="s">
        <v>1189</v>
      </c>
      <c r="R499" s="1">
        <v>34</v>
      </c>
      <c r="S499" s="1">
        <v>0</v>
      </c>
      <c r="T499" t="b">
        <v>1</v>
      </c>
      <c r="DO499" t="b">
        <v>0</v>
      </c>
    </row>
    <row r="500" spans="1:119" x14ac:dyDescent="0.25">
      <c r="A500" t="str">
        <f>INDEX(DB_ALM_SYS_NAMES[],16,2)</f>
        <v>AUX_AC_DC_1</v>
      </c>
      <c r="B500">
        <v>494</v>
      </c>
      <c r="C500" t="s">
        <v>2087</v>
      </c>
      <c r="D500" s="10" t="s">
        <v>5504</v>
      </c>
      <c r="E500" t="s">
        <v>5645</v>
      </c>
      <c r="F500" t="s">
        <v>5220</v>
      </c>
      <c r="G500" t="s">
        <v>5792</v>
      </c>
      <c r="H500" t="s">
        <v>1143</v>
      </c>
      <c r="I500" t="s">
        <v>1096</v>
      </c>
      <c r="J500" t="s">
        <v>1244</v>
      </c>
      <c r="K500" t="s">
        <v>1051</v>
      </c>
      <c r="L500">
        <v>1</v>
      </c>
      <c r="M500" t="s">
        <v>1054</v>
      </c>
      <c r="N500" t="s">
        <v>1047</v>
      </c>
      <c r="O500" s="1">
        <v>500</v>
      </c>
      <c r="P500" s="1" t="s">
        <v>1091</v>
      </c>
      <c r="Q500" s="1" t="s">
        <v>1189</v>
      </c>
      <c r="R500" s="1">
        <v>35</v>
      </c>
      <c r="S500" s="1">
        <v>0</v>
      </c>
      <c r="T500" t="b">
        <v>1</v>
      </c>
      <c r="DO500" t="b">
        <v>0</v>
      </c>
    </row>
    <row r="501" spans="1:119" x14ac:dyDescent="0.25">
      <c r="A501" t="str">
        <f>INDEX(DB_ALM_SYS_NAMES[],16,2)</f>
        <v>AUX_AC_DC_1</v>
      </c>
      <c r="B501">
        <v>495</v>
      </c>
      <c r="C501" t="s">
        <v>2088</v>
      </c>
      <c r="D501" t="s">
        <v>2058</v>
      </c>
      <c r="E501" t="s">
        <v>2089</v>
      </c>
      <c r="F501" t="s">
        <v>95</v>
      </c>
      <c r="G501" t="s">
        <v>95</v>
      </c>
      <c r="H501" t="s">
        <v>1088</v>
      </c>
      <c r="I501" t="s">
        <v>1089</v>
      </c>
      <c r="J501" t="s">
        <v>1090</v>
      </c>
      <c r="K501">
        <v>1</v>
      </c>
      <c r="L501">
        <v>1</v>
      </c>
      <c r="M501" t="s">
        <v>1047</v>
      </c>
      <c r="N501" t="s">
        <v>1047</v>
      </c>
      <c r="O501" s="1">
        <v>500</v>
      </c>
      <c r="P501" s="1" t="s">
        <v>1091</v>
      </c>
      <c r="Q501" s="1" t="s">
        <v>1098</v>
      </c>
      <c r="R501" s="1">
        <v>0</v>
      </c>
      <c r="S501" s="1">
        <v>0</v>
      </c>
      <c r="T501" t="b">
        <v>0</v>
      </c>
      <c r="DO501" t="b">
        <v>0</v>
      </c>
    </row>
    <row r="502" spans="1:119" x14ac:dyDescent="0.25">
      <c r="A502" t="str">
        <f>INDEX(DB_ALM_SYS_NAMES[],16,2)</f>
        <v>AUX_AC_DC_1</v>
      </c>
      <c r="B502">
        <v>496</v>
      </c>
      <c r="C502" t="s">
        <v>2090</v>
      </c>
      <c r="D502" t="s">
        <v>2058</v>
      </c>
      <c r="E502" t="s">
        <v>2091</v>
      </c>
      <c r="F502" t="s">
        <v>95</v>
      </c>
      <c r="G502" t="s">
        <v>95</v>
      </c>
      <c r="H502" t="s">
        <v>1088</v>
      </c>
      <c r="I502" t="s">
        <v>1089</v>
      </c>
      <c r="J502" t="s">
        <v>1090</v>
      </c>
      <c r="K502">
        <v>1</v>
      </c>
      <c r="L502">
        <v>1</v>
      </c>
      <c r="M502" t="s">
        <v>1047</v>
      </c>
      <c r="N502" t="s">
        <v>1047</v>
      </c>
      <c r="O502" s="1">
        <v>500</v>
      </c>
      <c r="P502" s="1" t="s">
        <v>1091</v>
      </c>
      <c r="Q502" s="1" t="s">
        <v>1098</v>
      </c>
      <c r="R502" s="1">
        <v>0</v>
      </c>
      <c r="S502" s="1">
        <v>0</v>
      </c>
      <c r="T502" t="b">
        <v>0</v>
      </c>
      <c r="DO502" t="b">
        <v>0</v>
      </c>
    </row>
    <row r="503" spans="1:119" x14ac:dyDescent="0.25">
      <c r="A503" t="str">
        <f>INDEX(DB_ALM_SYS_NAMES[],16,2)</f>
        <v>AUX_AC_DC_1</v>
      </c>
      <c r="B503">
        <v>497</v>
      </c>
      <c r="C503" t="s">
        <v>2092</v>
      </c>
      <c r="D503" t="s">
        <v>2058</v>
      </c>
      <c r="E503" t="s">
        <v>2093</v>
      </c>
      <c r="F503" t="s">
        <v>95</v>
      </c>
      <c r="G503" t="s">
        <v>95</v>
      </c>
      <c r="H503" t="s">
        <v>1088</v>
      </c>
      <c r="I503" t="s">
        <v>1089</v>
      </c>
      <c r="J503" t="s">
        <v>1090</v>
      </c>
      <c r="K503">
        <v>1</v>
      </c>
      <c r="L503">
        <v>1</v>
      </c>
      <c r="M503" t="s">
        <v>1047</v>
      </c>
      <c r="N503" t="s">
        <v>1047</v>
      </c>
      <c r="O503" s="1">
        <v>500</v>
      </c>
      <c r="P503" s="1" t="s">
        <v>1091</v>
      </c>
      <c r="Q503" s="1" t="s">
        <v>1098</v>
      </c>
      <c r="R503" s="1">
        <v>0</v>
      </c>
      <c r="S503" s="1">
        <v>0</v>
      </c>
      <c r="T503" t="b">
        <v>0</v>
      </c>
      <c r="DO503" t="b">
        <v>0</v>
      </c>
    </row>
    <row r="504" spans="1:119" x14ac:dyDescent="0.25">
      <c r="A504" t="str">
        <f>INDEX(DB_ALM_SYS_NAMES[],16,2)</f>
        <v>AUX_AC_DC_1</v>
      </c>
      <c r="B504">
        <v>498</v>
      </c>
      <c r="C504" t="s">
        <v>2094</v>
      </c>
      <c r="D504" t="s">
        <v>2058</v>
      </c>
      <c r="E504" t="s">
        <v>2095</v>
      </c>
      <c r="F504" t="s">
        <v>95</v>
      </c>
      <c r="G504" t="s">
        <v>95</v>
      </c>
      <c r="H504" t="s">
        <v>1088</v>
      </c>
      <c r="I504" t="s">
        <v>1089</v>
      </c>
      <c r="J504" t="s">
        <v>1090</v>
      </c>
      <c r="K504">
        <v>1</v>
      </c>
      <c r="L504">
        <v>1</v>
      </c>
      <c r="M504" t="s">
        <v>1047</v>
      </c>
      <c r="N504" t="s">
        <v>1047</v>
      </c>
      <c r="O504" s="1">
        <v>500</v>
      </c>
      <c r="P504" s="1" t="s">
        <v>1091</v>
      </c>
      <c r="Q504" s="1" t="s">
        <v>1098</v>
      </c>
      <c r="R504" s="1">
        <v>0</v>
      </c>
      <c r="S504" s="1">
        <v>0</v>
      </c>
      <c r="T504" t="b">
        <v>0</v>
      </c>
      <c r="DO504" t="b">
        <v>0</v>
      </c>
    </row>
    <row r="505" spans="1:119" x14ac:dyDescent="0.25">
      <c r="A505" t="str">
        <f>INDEX(DB_ALM_SYS_NAMES[],16,2)</f>
        <v>AUX_AC_DC_1</v>
      </c>
      <c r="B505">
        <v>499</v>
      </c>
      <c r="C505" t="s">
        <v>2096</v>
      </c>
      <c r="D505" t="s">
        <v>2058</v>
      </c>
      <c r="E505" t="s">
        <v>2097</v>
      </c>
      <c r="F505" t="s">
        <v>95</v>
      </c>
      <c r="G505" t="s">
        <v>95</v>
      </c>
      <c r="H505" t="s">
        <v>1088</v>
      </c>
      <c r="I505" t="s">
        <v>1089</v>
      </c>
      <c r="J505" t="s">
        <v>1090</v>
      </c>
      <c r="K505">
        <v>1</v>
      </c>
      <c r="L505">
        <v>1</v>
      </c>
      <c r="M505" t="s">
        <v>1047</v>
      </c>
      <c r="N505" t="s">
        <v>1047</v>
      </c>
      <c r="O505" s="1">
        <v>500</v>
      </c>
      <c r="P505" s="1" t="s">
        <v>1091</v>
      </c>
      <c r="Q505" s="1" t="s">
        <v>1098</v>
      </c>
      <c r="R505" s="1">
        <v>0</v>
      </c>
      <c r="S505" s="1">
        <v>0</v>
      </c>
      <c r="T505" t="b">
        <v>0</v>
      </c>
      <c r="DO505" t="b">
        <v>0</v>
      </c>
    </row>
    <row r="506" spans="1:119" x14ac:dyDescent="0.25">
      <c r="A506" t="str">
        <f>INDEX(DB_ALM_SYS_NAMES[],16,2)</f>
        <v>AUX_AC_DC_1</v>
      </c>
      <c r="B506">
        <v>500</v>
      </c>
      <c r="C506" t="s">
        <v>2098</v>
      </c>
      <c r="D506" s="10" t="s">
        <v>5504</v>
      </c>
      <c r="E506" t="s">
        <v>5646</v>
      </c>
      <c r="F506" t="s">
        <v>5220</v>
      </c>
      <c r="G506" t="s">
        <v>5793</v>
      </c>
      <c r="H506" t="s">
        <v>1143</v>
      </c>
      <c r="I506" t="s">
        <v>1096</v>
      </c>
      <c r="J506" t="s">
        <v>1244</v>
      </c>
      <c r="K506" t="s">
        <v>1051</v>
      </c>
      <c r="L506">
        <v>1</v>
      </c>
      <c r="M506" t="s">
        <v>1054</v>
      </c>
      <c r="N506" t="s">
        <v>1047</v>
      </c>
      <c r="O506" s="1">
        <v>50</v>
      </c>
      <c r="P506" s="1" t="s">
        <v>1091</v>
      </c>
      <c r="Q506" s="1" t="s">
        <v>1189</v>
      </c>
      <c r="R506" s="1">
        <v>50</v>
      </c>
      <c r="S506" s="1">
        <v>0</v>
      </c>
      <c r="T506" t="b">
        <v>1</v>
      </c>
      <c r="DO506" t="b">
        <v>0</v>
      </c>
    </row>
    <row r="507" spans="1:119" x14ac:dyDescent="0.25">
      <c r="A507" t="str">
        <f>INDEX(DB_ALM_SYS_NAMES[],16,2)</f>
        <v>AUX_AC_DC_1</v>
      </c>
      <c r="B507">
        <v>501</v>
      </c>
      <c r="C507" t="s">
        <v>2099</v>
      </c>
      <c r="D507" s="10" t="s">
        <v>5504</v>
      </c>
      <c r="E507" t="s">
        <v>5647</v>
      </c>
      <c r="F507" t="s">
        <v>5220</v>
      </c>
      <c r="G507" t="s">
        <v>5794</v>
      </c>
      <c r="H507" t="s">
        <v>1143</v>
      </c>
      <c r="I507" t="s">
        <v>1096</v>
      </c>
      <c r="J507" t="s">
        <v>1244</v>
      </c>
      <c r="K507" t="s">
        <v>1051</v>
      </c>
      <c r="L507">
        <v>1</v>
      </c>
      <c r="M507" t="s">
        <v>1054</v>
      </c>
      <c r="N507" t="s">
        <v>1047</v>
      </c>
      <c r="O507" s="1">
        <v>50</v>
      </c>
      <c r="P507" s="1" t="s">
        <v>1091</v>
      </c>
      <c r="Q507" s="1" t="s">
        <v>1189</v>
      </c>
      <c r="R507" s="1">
        <v>51</v>
      </c>
      <c r="S507" s="1">
        <v>0</v>
      </c>
      <c r="T507" t="b">
        <v>1</v>
      </c>
      <c r="DO507" t="b">
        <v>0</v>
      </c>
    </row>
    <row r="508" spans="1:119" x14ac:dyDescent="0.25">
      <c r="A508" t="str">
        <f>INDEX(DB_ALM_SYS_NAMES[],16,2)</f>
        <v>AUX_AC_DC_1</v>
      </c>
      <c r="B508">
        <v>502</v>
      </c>
      <c r="C508" t="s">
        <v>2100</v>
      </c>
      <c r="D508" t="s">
        <v>2058</v>
      </c>
      <c r="E508" t="s">
        <v>2101</v>
      </c>
      <c r="F508" t="s">
        <v>95</v>
      </c>
      <c r="G508" t="s">
        <v>95</v>
      </c>
      <c r="H508" t="s">
        <v>1088</v>
      </c>
      <c r="I508" t="s">
        <v>1089</v>
      </c>
      <c r="J508" t="s">
        <v>1090</v>
      </c>
      <c r="K508">
        <v>1</v>
      </c>
      <c r="L508">
        <v>1</v>
      </c>
      <c r="M508" t="s">
        <v>1047</v>
      </c>
      <c r="N508" t="s">
        <v>1047</v>
      </c>
      <c r="O508" s="1">
        <v>500</v>
      </c>
      <c r="P508" s="1" t="s">
        <v>1091</v>
      </c>
      <c r="Q508" s="1" t="s">
        <v>1098</v>
      </c>
      <c r="R508" s="1">
        <v>0</v>
      </c>
      <c r="S508" s="1">
        <v>0</v>
      </c>
      <c r="T508" t="b">
        <v>0</v>
      </c>
      <c r="DO508" t="b">
        <v>0</v>
      </c>
    </row>
    <row r="509" spans="1:119" x14ac:dyDescent="0.25">
      <c r="A509" t="str">
        <f>INDEX(DB_ALM_SYS_NAMES[],16,2)</f>
        <v>AUX_AC_DC_1</v>
      </c>
      <c r="B509">
        <v>503</v>
      </c>
      <c r="C509" t="s">
        <v>2102</v>
      </c>
      <c r="D509" s="10" t="s">
        <v>5504</v>
      </c>
      <c r="E509" t="s">
        <v>5648</v>
      </c>
      <c r="F509" t="s">
        <v>5220</v>
      </c>
      <c r="G509" t="s">
        <v>5795</v>
      </c>
      <c r="H509" t="s">
        <v>1143</v>
      </c>
      <c r="I509" t="s">
        <v>1096</v>
      </c>
      <c r="J509" t="s">
        <v>1244</v>
      </c>
      <c r="K509" t="s">
        <v>1051</v>
      </c>
      <c r="L509">
        <v>1</v>
      </c>
      <c r="M509" t="s">
        <v>1054</v>
      </c>
      <c r="N509" t="s">
        <v>1047</v>
      </c>
      <c r="O509" s="1">
        <v>50</v>
      </c>
      <c r="P509" s="1" t="s">
        <v>1091</v>
      </c>
      <c r="Q509" s="1" t="s">
        <v>1189</v>
      </c>
      <c r="R509" s="1">
        <v>53</v>
      </c>
      <c r="S509" s="1">
        <v>0</v>
      </c>
      <c r="T509" t="b">
        <v>1</v>
      </c>
      <c r="DO509" t="b">
        <v>0</v>
      </c>
    </row>
    <row r="510" spans="1:119" x14ac:dyDescent="0.25">
      <c r="A510" t="str">
        <f>INDEX(DB_ALM_SYS_NAMES[],16,2)</f>
        <v>AUX_AC_DC_1</v>
      </c>
      <c r="B510">
        <v>504</v>
      </c>
      <c r="C510" t="s">
        <v>2103</v>
      </c>
      <c r="D510" t="s">
        <v>2058</v>
      </c>
      <c r="E510" t="s">
        <v>2104</v>
      </c>
      <c r="F510" t="s">
        <v>95</v>
      </c>
      <c r="G510" t="s">
        <v>95</v>
      </c>
      <c r="H510" t="s">
        <v>1088</v>
      </c>
      <c r="I510" t="s">
        <v>1089</v>
      </c>
      <c r="J510" t="s">
        <v>1090</v>
      </c>
      <c r="K510">
        <v>1</v>
      </c>
      <c r="L510">
        <v>1</v>
      </c>
      <c r="M510" t="s">
        <v>1047</v>
      </c>
      <c r="N510" t="s">
        <v>1047</v>
      </c>
      <c r="O510" s="1">
        <v>500</v>
      </c>
      <c r="P510" s="1" t="s">
        <v>1091</v>
      </c>
      <c r="Q510" s="1" t="s">
        <v>1098</v>
      </c>
      <c r="R510" s="1">
        <v>0</v>
      </c>
      <c r="S510" s="1">
        <v>0</v>
      </c>
      <c r="T510" t="b">
        <v>0</v>
      </c>
      <c r="DO510" t="b">
        <v>0</v>
      </c>
    </row>
    <row r="511" spans="1:119" x14ac:dyDescent="0.25">
      <c r="A511" t="str">
        <f>INDEX(DB_ALM_SYS_NAMES[],16,2)</f>
        <v>AUX_AC_DC_1</v>
      </c>
      <c r="B511">
        <v>505</v>
      </c>
      <c r="C511" t="s">
        <v>2015</v>
      </c>
      <c r="D511" t="s">
        <v>2058</v>
      </c>
      <c r="E511" t="s">
        <v>2105</v>
      </c>
      <c r="F511" t="s">
        <v>95</v>
      </c>
      <c r="G511" t="s">
        <v>95</v>
      </c>
      <c r="H511" t="s">
        <v>1088</v>
      </c>
      <c r="I511" t="s">
        <v>1089</v>
      </c>
      <c r="J511" t="s">
        <v>1090</v>
      </c>
      <c r="K511">
        <v>1</v>
      </c>
      <c r="L511">
        <v>1</v>
      </c>
      <c r="M511" t="s">
        <v>1047</v>
      </c>
      <c r="N511" t="s">
        <v>1047</v>
      </c>
      <c r="O511" s="1">
        <v>500</v>
      </c>
      <c r="P511" s="1" t="s">
        <v>1091</v>
      </c>
      <c r="Q511" s="1" t="s">
        <v>1098</v>
      </c>
      <c r="R511" s="1">
        <v>0</v>
      </c>
      <c r="S511" s="1">
        <v>0</v>
      </c>
      <c r="T511" t="b">
        <v>0</v>
      </c>
      <c r="DO511" t="b">
        <v>0</v>
      </c>
    </row>
    <row r="512" spans="1:119" x14ac:dyDescent="0.25">
      <c r="A512" t="str">
        <f>INDEX(DB_ALM_SYS_NAMES[],16,2)</f>
        <v>AUX_AC_DC_1</v>
      </c>
      <c r="B512">
        <v>506</v>
      </c>
      <c r="C512" t="s">
        <v>2106</v>
      </c>
      <c r="D512" s="10" t="s">
        <v>2063</v>
      </c>
      <c r="E512" t="s">
        <v>2107</v>
      </c>
      <c r="F512" t="s">
        <v>95</v>
      </c>
      <c r="G512" t="s">
        <v>95</v>
      </c>
      <c r="H512" t="s">
        <v>1088</v>
      </c>
      <c r="I512" t="s">
        <v>1096</v>
      </c>
      <c r="J512" t="s">
        <v>1244</v>
      </c>
      <c r="K512">
        <v>1</v>
      </c>
      <c r="L512">
        <v>1</v>
      </c>
      <c r="M512" t="s">
        <v>1054</v>
      </c>
      <c r="N512" t="s">
        <v>1047</v>
      </c>
      <c r="O512" s="1">
        <v>50</v>
      </c>
      <c r="P512" s="1" t="s">
        <v>1091</v>
      </c>
      <c r="Q512" s="1" t="s">
        <v>1098</v>
      </c>
      <c r="R512" s="1">
        <v>0</v>
      </c>
      <c r="S512" s="1">
        <v>0</v>
      </c>
      <c r="T512" t="b">
        <v>0</v>
      </c>
      <c r="DO512" t="b">
        <v>0</v>
      </c>
    </row>
    <row r="513" spans="1:119" x14ac:dyDescent="0.25">
      <c r="A513" t="str">
        <f>INDEX(DB_ALM_SYS_NAMES[],16,2)</f>
        <v>AUX_AC_DC_1</v>
      </c>
      <c r="B513">
        <v>507</v>
      </c>
      <c r="C513" t="s">
        <v>2108</v>
      </c>
      <c r="D513" s="10" t="s">
        <v>2063</v>
      </c>
      <c r="E513" t="s">
        <v>2109</v>
      </c>
      <c r="F513" t="s">
        <v>95</v>
      </c>
      <c r="G513" t="s">
        <v>95</v>
      </c>
      <c r="H513" t="s">
        <v>1088</v>
      </c>
      <c r="I513" t="s">
        <v>1096</v>
      </c>
      <c r="J513" t="s">
        <v>1244</v>
      </c>
      <c r="K513">
        <v>1</v>
      </c>
      <c r="L513">
        <v>1</v>
      </c>
      <c r="M513" t="s">
        <v>1054</v>
      </c>
      <c r="N513" t="s">
        <v>1047</v>
      </c>
      <c r="O513" s="1">
        <v>50</v>
      </c>
      <c r="P513" s="1" t="s">
        <v>1091</v>
      </c>
      <c r="Q513" s="1" t="s">
        <v>1098</v>
      </c>
      <c r="R513" s="1">
        <v>0</v>
      </c>
      <c r="S513" s="1">
        <v>0</v>
      </c>
      <c r="T513" t="b">
        <v>0</v>
      </c>
      <c r="DO513" t="b">
        <v>0</v>
      </c>
    </row>
    <row r="514" spans="1:119" x14ac:dyDescent="0.25">
      <c r="A514" t="str">
        <f>INDEX(DB_ALM_SYS_NAMES[],16,2)</f>
        <v>AUX_AC_DC_1</v>
      </c>
      <c r="B514">
        <v>508</v>
      </c>
      <c r="C514" t="s">
        <v>2110</v>
      </c>
      <c r="D514" s="10" t="s">
        <v>2063</v>
      </c>
      <c r="E514" t="s">
        <v>2111</v>
      </c>
      <c r="F514" t="s">
        <v>95</v>
      </c>
      <c r="G514" t="s">
        <v>95</v>
      </c>
      <c r="H514" t="s">
        <v>1088</v>
      </c>
      <c r="I514" t="s">
        <v>1096</v>
      </c>
      <c r="J514" t="s">
        <v>1244</v>
      </c>
      <c r="K514">
        <v>1</v>
      </c>
      <c r="L514">
        <v>1</v>
      </c>
      <c r="M514" t="s">
        <v>1054</v>
      </c>
      <c r="N514" t="s">
        <v>1047</v>
      </c>
      <c r="O514" s="1">
        <v>50</v>
      </c>
      <c r="P514" s="1" t="s">
        <v>1091</v>
      </c>
      <c r="Q514" s="1" t="s">
        <v>1098</v>
      </c>
      <c r="R514" s="1">
        <v>0</v>
      </c>
      <c r="S514" s="1">
        <v>0</v>
      </c>
      <c r="T514" t="b">
        <v>0</v>
      </c>
      <c r="DO514" t="b">
        <v>0</v>
      </c>
    </row>
    <row r="515" spans="1:119" x14ac:dyDescent="0.25">
      <c r="A515" t="str">
        <f>INDEX(DB_ALM_SYS_NAMES[],16,2)</f>
        <v>AUX_AC_DC_1</v>
      </c>
      <c r="B515">
        <v>509</v>
      </c>
      <c r="C515" t="s">
        <v>2112</v>
      </c>
      <c r="D515" t="s">
        <v>2058</v>
      </c>
      <c r="E515" t="s">
        <v>5649</v>
      </c>
      <c r="F515" t="s">
        <v>95</v>
      </c>
      <c r="G515" t="s">
        <v>95</v>
      </c>
      <c r="H515" t="s">
        <v>1088</v>
      </c>
      <c r="I515" t="s">
        <v>1096</v>
      </c>
      <c r="J515" t="s">
        <v>1244</v>
      </c>
      <c r="K515">
        <v>1</v>
      </c>
      <c r="L515">
        <v>1</v>
      </c>
      <c r="M515" t="s">
        <v>1054</v>
      </c>
      <c r="N515" t="s">
        <v>1047</v>
      </c>
      <c r="O515" s="1">
        <v>50</v>
      </c>
      <c r="P515" s="1" t="s">
        <v>1091</v>
      </c>
      <c r="Q515" s="1" t="s">
        <v>1098</v>
      </c>
      <c r="R515" s="1">
        <v>0</v>
      </c>
      <c r="S515" s="1">
        <v>0</v>
      </c>
      <c r="T515" t="b">
        <v>0</v>
      </c>
      <c r="DO515" t="b">
        <v>0</v>
      </c>
    </row>
    <row r="516" spans="1:119" x14ac:dyDescent="0.25">
      <c r="A516" t="str">
        <f>INDEX(DB_ALM_SYS_NAMES[],16,2)</f>
        <v>AUX_AC_DC_1</v>
      </c>
      <c r="B516">
        <v>510</v>
      </c>
      <c r="C516" t="s">
        <v>2113</v>
      </c>
      <c r="D516" t="s">
        <v>2114</v>
      </c>
      <c r="E516" t="s">
        <v>2115</v>
      </c>
      <c r="F516" t="s">
        <v>5220</v>
      </c>
      <c r="G516" t="s">
        <v>5796</v>
      </c>
      <c r="H516" t="s">
        <v>1088</v>
      </c>
      <c r="I516" t="s">
        <v>1096</v>
      </c>
      <c r="J516" t="s">
        <v>1090</v>
      </c>
      <c r="K516">
        <v>1</v>
      </c>
      <c r="L516">
        <v>1</v>
      </c>
      <c r="M516" t="s">
        <v>1054</v>
      </c>
      <c r="N516" t="s">
        <v>1047</v>
      </c>
      <c r="O516" s="1">
        <v>500</v>
      </c>
      <c r="P516" s="1" t="s">
        <v>1091</v>
      </c>
      <c r="Q516" s="1" t="s">
        <v>1189</v>
      </c>
      <c r="R516" s="1">
        <v>63</v>
      </c>
      <c r="S516" s="1">
        <v>0</v>
      </c>
      <c r="T516" t="b">
        <v>1</v>
      </c>
      <c r="DO516" t="b">
        <v>0</v>
      </c>
    </row>
    <row r="517" spans="1:119" x14ac:dyDescent="0.25">
      <c r="A517" t="str">
        <f>INDEX(DB_ALM_SYS_NAMES[],16,2)</f>
        <v>AUX_AC_DC_1</v>
      </c>
      <c r="B517">
        <v>511</v>
      </c>
      <c r="C517" t="s">
        <v>6018</v>
      </c>
      <c r="D517" t="s">
        <v>5504</v>
      </c>
      <c r="E517" t="s">
        <v>5650</v>
      </c>
      <c r="F517" t="s">
        <v>5220</v>
      </c>
      <c r="G517" t="s">
        <v>5797</v>
      </c>
      <c r="H517" t="s">
        <v>1143</v>
      </c>
      <c r="I517" t="s">
        <v>1096</v>
      </c>
      <c r="J517" t="s">
        <v>1244</v>
      </c>
      <c r="K517">
        <v>1</v>
      </c>
      <c r="L517">
        <v>1</v>
      </c>
      <c r="M517" t="s">
        <v>1054</v>
      </c>
      <c r="N517" t="s">
        <v>1047</v>
      </c>
      <c r="O517" s="1">
        <v>500</v>
      </c>
      <c r="P517" s="1" t="s">
        <v>1091</v>
      </c>
      <c r="Q517" s="1" t="s">
        <v>1189</v>
      </c>
      <c r="R517" s="1">
        <v>73</v>
      </c>
      <c r="S517" s="1">
        <v>0</v>
      </c>
      <c r="T517" t="b">
        <v>1</v>
      </c>
      <c r="DO517" t="b">
        <v>0</v>
      </c>
    </row>
    <row r="518" spans="1:119" x14ac:dyDescent="0.25">
      <c r="A518" t="str">
        <f>INDEX(DB_ALM_SYS_NAMES[],17,2)</f>
        <v>AUX_AC_DC_2</v>
      </c>
      <c r="B518">
        <v>512</v>
      </c>
      <c r="C518" t="s">
        <v>163</v>
      </c>
      <c r="D518" s="10" t="s">
        <v>5504</v>
      </c>
      <c r="E518" t="s">
        <v>5651</v>
      </c>
      <c r="F518" t="s">
        <v>5220</v>
      </c>
      <c r="G518" t="s">
        <v>5798</v>
      </c>
      <c r="H518" t="s">
        <v>1143</v>
      </c>
      <c r="I518" t="s">
        <v>1096</v>
      </c>
      <c r="J518" t="s">
        <v>1097</v>
      </c>
      <c r="K518" t="s">
        <v>1051</v>
      </c>
      <c r="L518">
        <v>1</v>
      </c>
      <c r="M518" t="s">
        <v>1054</v>
      </c>
      <c r="N518" t="s">
        <v>1047</v>
      </c>
      <c r="O518" s="1">
        <v>50</v>
      </c>
      <c r="P518" s="1" t="s">
        <v>1091</v>
      </c>
      <c r="Q518" s="1" t="s">
        <v>1189</v>
      </c>
      <c r="R518" s="1">
        <v>36</v>
      </c>
      <c r="S518" s="1">
        <v>0</v>
      </c>
      <c r="T518" t="b">
        <v>1</v>
      </c>
      <c r="DO518" t="b">
        <v>0</v>
      </c>
    </row>
    <row r="519" spans="1:119" x14ac:dyDescent="0.25">
      <c r="A519" t="str">
        <f>INDEX(DB_ALM_SYS_NAMES[],17,2)</f>
        <v>AUX_AC_DC_2</v>
      </c>
      <c r="B519">
        <v>513</v>
      </c>
      <c r="C519" t="s">
        <v>2116</v>
      </c>
      <c r="D519" t="s">
        <v>2058</v>
      </c>
      <c r="E519" t="s">
        <v>2117</v>
      </c>
      <c r="F519" t="s">
        <v>95</v>
      </c>
      <c r="G519" t="s">
        <v>95</v>
      </c>
      <c r="H519" t="s">
        <v>1088</v>
      </c>
      <c r="I519" t="s">
        <v>1089</v>
      </c>
      <c r="J519" t="s">
        <v>1090</v>
      </c>
      <c r="K519">
        <v>1</v>
      </c>
      <c r="L519">
        <v>1</v>
      </c>
      <c r="M519" t="s">
        <v>1047</v>
      </c>
      <c r="N519" t="s">
        <v>1047</v>
      </c>
      <c r="O519" s="1">
        <v>500</v>
      </c>
      <c r="P519" s="1" t="s">
        <v>1091</v>
      </c>
      <c r="Q519" s="1" t="s">
        <v>1098</v>
      </c>
      <c r="R519" s="1">
        <v>0</v>
      </c>
      <c r="S519" s="1">
        <v>0</v>
      </c>
      <c r="T519" t="b">
        <v>0</v>
      </c>
      <c r="DO519" t="b">
        <v>0</v>
      </c>
    </row>
    <row r="520" spans="1:119" x14ac:dyDescent="0.25">
      <c r="A520" t="str">
        <f>INDEX(DB_ALM_SYS_NAMES[],17,2)</f>
        <v>AUX_AC_DC_2</v>
      </c>
      <c r="B520">
        <v>514</v>
      </c>
      <c r="C520" t="s">
        <v>165</v>
      </c>
      <c r="D520" t="s">
        <v>2058</v>
      </c>
      <c r="E520" t="s">
        <v>2118</v>
      </c>
      <c r="F520" t="s">
        <v>95</v>
      </c>
      <c r="G520" t="s">
        <v>95</v>
      </c>
      <c r="H520" t="s">
        <v>1088</v>
      </c>
      <c r="I520" t="s">
        <v>1089</v>
      </c>
      <c r="J520" t="s">
        <v>1090</v>
      </c>
      <c r="K520">
        <v>1</v>
      </c>
      <c r="L520">
        <v>1</v>
      </c>
      <c r="M520" t="s">
        <v>1047</v>
      </c>
      <c r="N520" t="s">
        <v>1047</v>
      </c>
      <c r="O520" s="1">
        <v>500</v>
      </c>
      <c r="P520" s="1" t="s">
        <v>1091</v>
      </c>
      <c r="Q520" s="1" t="s">
        <v>1098</v>
      </c>
      <c r="R520" s="1">
        <v>0</v>
      </c>
      <c r="S520" s="1">
        <v>0</v>
      </c>
      <c r="T520" t="b">
        <v>0</v>
      </c>
      <c r="DO520" t="b">
        <v>0</v>
      </c>
    </row>
    <row r="521" spans="1:119" x14ac:dyDescent="0.25">
      <c r="A521" t="str">
        <f>INDEX(DB_ALM_SYS_NAMES[],17,2)</f>
        <v>AUX_AC_DC_2</v>
      </c>
      <c r="B521">
        <v>515</v>
      </c>
      <c r="C521" t="s">
        <v>2119</v>
      </c>
      <c r="D521" t="s">
        <v>2058</v>
      </c>
      <c r="E521" t="s">
        <v>2120</v>
      </c>
      <c r="F521" t="s">
        <v>95</v>
      </c>
      <c r="G521" t="s">
        <v>95</v>
      </c>
      <c r="H521" t="s">
        <v>1088</v>
      </c>
      <c r="I521" t="s">
        <v>1089</v>
      </c>
      <c r="J521" t="s">
        <v>1090</v>
      </c>
      <c r="K521">
        <v>1</v>
      </c>
      <c r="L521">
        <v>1</v>
      </c>
      <c r="M521" t="s">
        <v>1047</v>
      </c>
      <c r="N521" t="s">
        <v>1047</v>
      </c>
      <c r="O521" s="1">
        <v>500</v>
      </c>
      <c r="P521" s="1" t="s">
        <v>1091</v>
      </c>
      <c r="Q521" s="1" t="s">
        <v>1098</v>
      </c>
      <c r="R521" s="1">
        <v>0</v>
      </c>
      <c r="S521" s="1">
        <v>0</v>
      </c>
      <c r="T521" t="b">
        <v>0</v>
      </c>
      <c r="DO521" t="b">
        <v>0</v>
      </c>
    </row>
    <row r="522" spans="1:119" x14ac:dyDescent="0.25">
      <c r="A522" t="str">
        <f>INDEX(DB_ALM_SYS_NAMES[],17,2)</f>
        <v>AUX_AC_DC_2</v>
      </c>
      <c r="B522">
        <v>516</v>
      </c>
      <c r="C522" t="s">
        <v>171</v>
      </c>
      <c r="D522" t="s">
        <v>2058</v>
      </c>
      <c r="E522" t="s">
        <v>2121</v>
      </c>
      <c r="F522" t="s">
        <v>95</v>
      </c>
      <c r="G522" t="s">
        <v>95</v>
      </c>
      <c r="H522" t="s">
        <v>1088</v>
      </c>
      <c r="I522" t="s">
        <v>1089</v>
      </c>
      <c r="J522" t="s">
        <v>1090</v>
      </c>
      <c r="K522">
        <v>1</v>
      </c>
      <c r="L522">
        <v>1</v>
      </c>
      <c r="M522" t="s">
        <v>1047</v>
      </c>
      <c r="N522" t="s">
        <v>1047</v>
      </c>
      <c r="O522" s="1">
        <v>500</v>
      </c>
      <c r="P522" s="1" t="s">
        <v>1091</v>
      </c>
      <c r="Q522" s="1" t="s">
        <v>1098</v>
      </c>
      <c r="R522" s="1">
        <v>0</v>
      </c>
      <c r="S522" s="1">
        <v>0</v>
      </c>
      <c r="T522" t="b">
        <v>0</v>
      </c>
      <c r="DO522" t="b">
        <v>0</v>
      </c>
    </row>
    <row r="523" spans="1:119" x14ac:dyDescent="0.25">
      <c r="A523" t="str">
        <f>INDEX(DB_ALM_SYS_NAMES[],17,2)</f>
        <v>AUX_AC_DC_2</v>
      </c>
      <c r="B523">
        <v>517</v>
      </c>
      <c r="C523" t="s">
        <v>2122</v>
      </c>
      <c r="D523" t="s">
        <v>2058</v>
      </c>
      <c r="E523" t="s">
        <v>2123</v>
      </c>
      <c r="F523" t="s">
        <v>95</v>
      </c>
      <c r="G523" t="s">
        <v>95</v>
      </c>
      <c r="H523" t="s">
        <v>1088</v>
      </c>
      <c r="I523" t="s">
        <v>1089</v>
      </c>
      <c r="J523" t="s">
        <v>1090</v>
      </c>
      <c r="K523">
        <v>1</v>
      </c>
      <c r="L523">
        <v>1</v>
      </c>
      <c r="M523" t="s">
        <v>1047</v>
      </c>
      <c r="N523" t="s">
        <v>1047</v>
      </c>
      <c r="O523" s="1">
        <v>500</v>
      </c>
      <c r="P523" s="1" t="s">
        <v>1091</v>
      </c>
      <c r="Q523" s="1" t="s">
        <v>1098</v>
      </c>
      <c r="R523" s="1">
        <v>0</v>
      </c>
      <c r="S523" s="1">
        <v>0</v>
      </c>
      <c r="T523" t="b">
        <v>0</v>
      </c>
      <c r="DO523" t="b">
        <v>0</v>
      </c>
    </row>
    <row r="524" spans="1:119" x14ac:dyDescent="0.25">
      <c r="A524" t="str">
        <f>INDEX(DB_ALM_SYS_NAMES[],17,2)</f>
        <v>AUX_AC_DC_2</v>
      </c>
      <c r="B524">
        <v>518</v>
      </c>
      <c r="C524" t="s">
        <v>175</v>
      </c>
      <c r="D524" t="s">
        <v>2058</v>
      </c>
      <c r="E524" t="s">
        <v>2124</v>
      </c>
      <c r="F524" t="s">
        <v>95</v>
      </c>
      <c r="G524" t="s">
        <v>95</v>
      </c>
      <c r="H524" t="s">
        <v>1088</v>
      </c>
      <c r="I524" t="s">
        <v>1089</v>
      </c>
      <c r="J524" t="s">
        <v>1090</v>
      </c>
      <c r="K524">
        <v>1</v>
      </c>
      <c r="L524">
        <v>1</v>
      </c>
      <c r="M524" t="s">
        <v>1047</v>
      </c>
      <c r="N524" t="s">
        <v>1047</v>
      </c>
      <c r="O524" s="1">
        <v>500</v>
      </c>
      <c r="P524" s="1" t="s">
        <v>1091</v>
      </c>
      <c r="Q524" s="1" t="s">
        <v>1098</v>
      </c>
      <c r="R524" s="1">
        <v>0</v>
      </c>
      <c r="S524" s="1">
        <v>0</v>
      </c>
      <c r="T524" t="b">
        <v>0</v>
      </c>
      <c r="DO524" t="b">
        <v>0</v>
      </c>
    </row>
    <row r="525" spans="1:119" x14ac:dyDescent="0.25">
      <c r="A525" t="str">
        <f>INDEX(DB_ALM_SYS_NAMES[],17,2)</f>
        <v>AUX_AC_DC_2</v>
      </c>
      <c r="B525">
        <v>519</v>
      </c>
      <c r="C525" t="s">
        <v>2125</v>
      </c>
      <c r="D525" t="s">
        <v>2058</v>
      </c>
      <c r="E525" t="s">
        <v>2126</v>
      </c>
      <c r="F525" t="s">
        <v>95</v>
      </c>
      <c r="G525" t="s">
        <v>95</v>
      </c>
      <c r="H525" t="s">
        <v>1088</v>
      </c>
      <c r="I525" t="s">
        <v>1089</v>
      </c>
      <c r="J525" t="s">
        <v>1090</v>
      </c>
      <c r="K525">
        <v>1</v>
      </c>
      <c r="L525">
        <v>1</v>
      </c>
      <c r="M525" t="s">
        <v>1047</v>
      </c>
      <c r="N525" t="s">
        <v>1047</v>
      </c>
      <c r="O525" s="1">
        <v>500</v>
      </c>
      <c r="P525" s="1" t="s">
        <v>1091</v>
      </c>
      <c r="Q525" s="1" t="s">
        <v>1098</v>
      </c>
      <c r="R525" s="1">
        <v>0</v>
      </c>
      <c r="S525" s="1">
        <v>0</v>
      </c>
      <c r="T525" t="b">
        <v>0</v>
      </c>
      <c r="DO525" t="b">
        <v>0</v>
      </c>
    </row>
    <row r="526" spans="1:119" x14ac:dyDescent="0.25">
      <c r="A526" t="str">
        <f>INDEX(DB_ALM_SYS_NAMES[],17,2)</f>
        <v>AUX_AC_DC_2</v>
      </c>
      <c r="B526">
        <v>520</v>
      </c>
      <c r="C526" t="s">
        <v>169</v>
      </c>
      <c r="D526" t="s">
        <v>2058</v>
      </c>
      <c r="E526" t="s">
        <v>2127</v>
      </c>
      <c r="F526" t="s">
        <v>95</v>
      </c>
      <c r="G526" t="s">
        <v>95</v>
      </c>
      <c r="H526" t="s">
        <v>1088</v>
      </c>
      <c r="I526" t="s">
        <v>1096</v>
      </c>
      <c r="J526" t="s">
        <v>1244</v>
      </c>
      <c r="K526">
        <v>1</v>
      </c>
      <c r="L526">
        <v>1</v>
      </c>
      <c r="M526" t="s">
        <v>1047</v>
      </c>
      <c r="N526" t="s">
        <v>1047</v>
      </c>
      <c r="O526" s="1">
        <v>500</v>
      </c>
      <c r="P526" s="1" t="s">
        <v>1091</v>
      </c>
      <c r="Q526" s="1" t="s">
        <v>1098</v>
      </c>
      <c r="R526" s="1">
        <v>0</v>
      </c>
      <c r="S526" s="1">
        <v>0</v>
      </c>
      <c r="T526" t="b">
        <v>0</v>
      </c>
      <c r="DO526" t="b">
        <v>0</v>
      </c>
    </row>
    <row r="527" spans="1:119" x14ac:dyDescent="0.25">
      <c r="A527" t="str">
        <f>INDEX(DB_ALM_SYS_NAMES[],17,2)</f>
        <v>AUX_AC_DC_2</v>
      </c>
      <c r="B527">
        <v>521</v>
      </c>
      <c r="C527" t="s">
        <v>6019</v>
      </c>
      <c r="D527" t="s">
        <v>5509</v>
      </c>
      <c r="E527" t="s">
        <v>5652</v>
      </c>
      <c r="F527" t="s">
        <v>5218</v>
      </c>
      <c r="G527" t="s">
        <v>5799</v>
      </c>
      <c r="H527" t="s">
        <v>1143</v>
      </c>
      <c r="I527" t="s">
        <v>1096</v>
      </c>
      <c r="J527" t="s">
        <v>1097</v>
      </c>
      <c r="K527">
        <v>2</v>
      </c>
      <c r="L527">
        <v>1</v>
      </c>
      <c r="M527" t="s">
        <v>1050</v>
      </c>
      <c r="N527" t="s">
        <v>1047</v>
      </c>
      <c r="O527" s="1">
        <v>500</v>
      </c>
      <c r="P527" s="1" t="s">
        <v>1091</v>
      </c>
      <c r="Q527" s="1" t="s">
        <v>1189</v>
      </c>
      <c r="R527" s="1">
        <v>75</v>
      </c>
      <c r="S527" s="1">
        <v>0</v>
      </c>
      <c r="T527" t="b">
        <v>1</v>
      </c>
      <c r="DO527" t="b">
        <v>0</v>
      </c>
    </row>
    <row r="528" spans="1:119" x14ac:dyDescent="0.25">
      <c r="A528" t="str">
        <f>INDEX(DB_ALM_SYS_NAMES[],17,2)</f>
        <v>AUX_AC_DC_2</v>
      </c>
      <c r="B528">
        <v>522</v>
      </c>
      <c r="C528" t="s">
        <v>2128</v>
      </c>
      <c r="D528" t="s">
        <v>1148</v>
      </c>
      <c r="E528" t="s">
        <v>2129</v>
      </c>
      <c r="F528" t="s">
        <v>95</v>
      </c>
      <c r="G528" t="s">
        <v>95</v>
      </c>
      <c r="H528" t="s">
        <v>1088</v>
      </c>
      <c r="I528" t="s">
        <v>1089</v>
      </c>
      <c r="J528" t="s">
        <v>1090</v>
      </c>
      <c r="K528">
        <v>1</v>
      </c>
      <c r="L528">
        <v>1</v>
      </c>
      <c r="M528" t="s">
        <v>1047</v>
      </c>
      <c r="N528" t="s">
        <v>1047</v>
      </c>
      <c r="O528" s="1">
        <v>500</v>
      </c>
      <c r="P528" s="1" t="s">
        <v>1091</v>
      </c>
      <c r="Q528" s="1" t="s">
        <v>1098</v>
      </c>
      <c r="R528" s="1">
        <v>0</v>
      </c>
      <c r="S528" s="1">
        <v>0</v>
      </c>
      <c r="T528" t="b">
        <v>0</v>
      </c>
      <c r="DO528" t="b">
        <v>0</v>
      </c>
    </row>
    <row r="529" spans="1:119" x14ac:dyDescent="0.25">
      <c r="A529" t="str">
        <f>INDEX(DB_ALM_SYS_NAMES[],17,2)</f>
        <v>AUX_AC_DC_2</v>
      </c>
      <c r="B529">
        <v>523</v>
      </c>
      <c r="C529" t="s">
        <v>6020</v>
      </c>
      <c r="D529" t="s">
        <v>5504</v>
      </c>
      <c r="E529" t="s">
        <v>5653</v>
      </c>
      <c r="F529" t="s">
        <v>5220</v>
      </c>
      <c r="G529" t="s">
        <v>5800</v>
      </c>
      <c r="H529" t="s">
        <v>1143</v>
      </c>
      <c r="I529" t="s">
        <v>1096</v>
      </c>
      <c r="J529" t="s">
        <v>1090</v>
      </c>
      <c r="K529">
        <v>1</v>
      </c>
      <c r="L529">
        <v>1</v>
      </c>
      <c r="M529" t="s">
        <v>1054</v>
      </c>
      <c r="N529" t="s">
        <v>1047</v>
      </c>
      <c r="O529" s="1">
        <v>500</v>
      </c>
      <c r="P529" s="1" t="s">
        <v>1091</v>
      </c>
      <c r="Q529" s="1" t="s">
        <v>1189</v>
      </c>
      <c r="R529" s="1">
        <v>43</v>
      </c>
      <c r="S529" s="1">
        <v>0</v>
      </c>
      <c r="T529" t="b">
        <v>1</v>
      </c>
      <c r="DO529" t="b">
        <v>0</v>
      </c>
    </row>
    <row r="530" spans="1:119" x14ac:dyDescent="0.25">
      <c r="A530" t="str">
        <f>INDEX(DB_ALM_SYS_NAMES[],17,2)</f>
        <v>AUX_AC_DC_2</v>
      </c>
      <c r="B530">
        <v>524</v>
      </c>
      <c r="C530" t="s">
        <v>6021</v>
      </c>
      <c r="D530" t="s">
        <v>5504</v>
      </c>
      <c r="E530" t="s">
        <v>5654</v>
      </c>
      <c r="F530" t="s">
        <v>5220</v>
      </c>
      <c r="G530" t="s">
        <v>5801</v>
      </c>
      <c r="H530" t="s">
        <v>1143</v>
      </c>
      <c r="I530" t="s">
        <v>1096</v>
      </c>
      <c r="J530" t="s">
        <v>1090</v>
      </c>
      <c r="K530">
        <v>2</v>
      </c>
      <c r="L530">
        <v>1</v>
      </c>
      <c r="M530" t="s">
        <v>1054</v>
      </c>
      <c r="N530" t="s">
        <v>1047</v>
      </c>
      <c r="O530" s="1">
        <v>500</v>
      </c>
      <c r="P530" s="1" t="s">
        <v>1091</v>
      </c>
      <c r="Q530" s="1" t="s">
        <v>1189</v>
      </c>
      <c r="R530" s="1">
        <v>44</v>
      </c>
      <c r="S530" s="1">
        <v>0</v>
      </c>
      <c r="T530" t="b">
        <v>1</v>
      </c>
      <c r="DO530" t="b">
        <v>0</v>
      </c>
    </row>
    <row r="531" spans="1:119" x14ac:dyDescent="0.25">
      <c r="A531" t="str">
        <f>INDEX(DB_ALM_SYS_NAMES[],17,2)</f>
        <v>AUX_AC_DC_2</v>
      </c>
      <c r="B531">
        <v>525</v>
      </c>
      <c r="C531" t="s">
        <v>6022</v>
      </c>
      <c r="D531" t="s">
        <v>1087</v>
      </c>
      <c r="E531" t="s">
        <v>2130</v>
      </c>
      <c r="F531" t="s">
        <v>95</v>
      </c>
      <c r="G531" t="s">
        <v>95</v>
      </c>
      <c r="H531" t="s">
        <v>1088</v>
      </c>
      <c r="I531" t="s">
        <v>1089</v>
      </c>
      <c r="J531" t="s">
        <v>1090</v>
      </c>
      <c r="K531">
        <v>1</v>
      </c>
      <c r="L531">
        <v>1</v>
      </c>
      <c r="M531" t="s">
        <v>1047</v>
      </c>
      <c r="N531" t="s">
        <v>1047</v>
      </c>
      <c r="O531" s="1">
        <v>500</v>
      </c>
      <c r="P531" s="1" t="s">
        <v>1091</v>
      </c>
      <c r="Q531" s="1" t="s">
        <v>1098</v>
      </c>
      <c r="R531" s="1">
        <v>0</v>
      </c>
      <c r="S531" s="1">
        <v>0</v>
      </c>
      <c r="T531" t="b">
        <v>0</v>
      </c>
      <c r="DO531" t="b">
        <v>0</v>
      </c>
    </row>
    <row r="532" spans="1:119" x14ac:dyDescent="0.25">
      <c r="A532" t="str">
        <f>INDEX(DB_ALM_SYS_NAMES[],17,2)</f>
        <v>AUX_AC_DC_2</v>
      </c>
      <c r="B532">
        <v>526</v>
      </c>
      <c r="C532" t="s">
        <v>6023</v>
      </c>
      <c r="D532" t="s">
        <v>5504</v>
      </c>
      <c r="E532" t="s">
        <v>5655</v>
      </c>
      <c r="F532" t="s">
        <v>5220</v>
      </c>
      <c r="G532" t="s">
        <v>5802</v>
      </c>
      <c r="H532" t="s">
        <v>1143</v>
      </c>
      <c r="I532" t="s">
        <v>1096</v>
      </c>
      <c r="J532" t="s">
        <v>1097</v>
      </c>
      <c r="K532">
        <v>1</v>
      </c>
      <c r="L532">
        <v>1</v>
      </c>
      <c r="M532" t="s">
        <v>1054</v>
      </c>
      <c r="N532" t="s">
        <v>1047</v>
      </c>
      <c r="O532" s="1">
        <v>500</v>
      </c>
      <c r="P532" s="1" t="s">
        <v>1091</v>
      </c>
      <c r="Q532" s="1" t="s">
        <v>1189</v>
      </c>
      <c r="R532" s="1">
        <v>54</v>
      </c>
      <c r="S532" s="1">
        <v>0</v>
      </c>
      <c r="T532" t="b">
        <v>1</v>
      </c>
      <c r="DO532" t="b">
        <v>0</v>
      </c>
    </row>
    <row r="533" spans="1:119" x14ac:dyDescent="0.25">
      <c r="A533" t="str">
        <f>INDEX(DB_ALM_SYS_NAMES[],17,2)</f>
        <v>AUX_AC_DC_2</v>
      </c>
      <c r="B533">
        <v>527</v>
      </c>
      <c r="C533" t="s">
        <v>6024</v>
      </c>
      <c r="D533" t="s">
        <v>5504</v>
      </c>
      <c r="E533" t="s">
        <v>5656</v>
      </c>
      <c r="F533" t="s">
        <v>5220</v>
      </c>
      <c r="G533" t="s">
        <v>5803</v>
      </c>
      <c r="H533" t="s">
        <v>1143</v>
      </c>
      <c r="I533" t="s">
        <v>1096</v>
      </c>
      <c r="J533" t="s">
        <v>1097</v>
      </c>
      <c r="K533">
        <v>2</v>
      </c>
      <c r="L533">
        <v>1</v>
      </c>
      <c r="M533" t="s">
        <v>1054</v>
      </c>
      <c r="N533" t="s">
        <v>1047</v>
      </c>
      <c r="O533" s="1">
        <v>500</v>
      </c>
      <c r="P533" s="1" t="s">
        <v>1091</v>
      </c>
      <c r="Q533" s="1" t="s">
        <v>1189</v>
      </c>
      <c r="R533" s="1">
        <v>55</v>
      </c>
      <c r="S533" s="1">
        <v>0</v>
      </c>
      <c r="T533" t="b">
        <v>1</v>
      </c>
      <c r="DO533" t="b">
        <v>0</v>
      </c>
    </row>
    <row r="534" spans="1:119" x14ac:dyDescent="0.25">
      <c r="A534" t="str">
        <f>INDEX(DB_ALM_SYS_NAMES[],17,2)</f>
        <v>AUX_AC_DC_2</v>
      </c>
      <c r="B534">
        <v>528</v>
      </c>
      <c r="C534" t="s">
        <v>6025</v>
      </c>
      <c r="D534" t="s">
        <v>1087</v>
      </c>
      <c r="E534" t="s">
        <v>2131</v>
      </c>
      <c r="F534" t="s">
        <v>95</v>
      </c>
      <c r="G534" t="s">
        <v>95</v>
      </c>
      <c r="H534" t="s">
        <v>1143</v>
      </c>
      <c r="I534" t="s">
        <v>1096</v>
      </c>
      <c r="J534" t="s">
        <v>1244</v>
      </c>
      <c r="K534">
        <v>1</v>
      </c>
      <c r="L534">
        <v>1</v>
      </c>
      <c r="M534" t="s">
        <v>1047</v>
      </c>
      <c r="N534" t="s">
        <v>1047</v>
      </c>
      <c r="O534" s="1">
        <v>500</v>
      </c>
      <c r="P534" s="1" t="s">
        <v>1091</v>
      </c>
      <c r="Q534" s="1" t="s">
        <v>1098</v>
      </c>
      <c r="R534" s="1">
        <v>0</v>
      </c>
      <c r="S534" s="1">
        <v>0</v>
      </c>
      <c r="T534" t="b">
        <v>0</v>
      </c>
      <c r="DO534" t="b">
        <v>0</v>
      </c>
    </row>
    <row r="535" spans="1:119" x14ac:dyDescent="0.25">
      <c r="A535" t="str">
        <f>INDEX(DB_ALM_SYS_NAMES[],17,2)</f>
        <v>AUX_AC_DC_2</v>
      </c>
      <c r="B535">
        <v>529</v>
      </c>
      <c r="C535" t="s">
        <v>6026</v>
      </c>
      <c r="D535" t="s">
        <v>5504</v>
      </c>
      <c r="E535" t="s">
        <v>5657</v>
      </c>
      <c r="F535" t="s">
        <v>5220</v>
      </c>
      <c r="G535" t="s">
        <v>5804</v>
      </c>
      <c r="H535" t="s">
        <v>1143</v>
      </c>
      <c r="I535" t="s">
        <v>1096</v>
      </c>
      <c r="J535" t="s">
        <v>1090</v>
      </c>
      <c r="K535" t="s">
        <v>1051</v>
      </c>
      <c r="L535">
        <v>1</v>
      </c>
      <c r="M535" t="s">
        <v>1054</v>
      </c>
      <c r="N535" t="s">
        <v>1047</v>
      </c>
      <c r="O535" s="1">
        <v>500</v>
      </c>
      <c r="P535" s="1" t="s">
        <v>1091</v>
      </c>
      <c r="Q535" s="1" t="s">
        <v>1189</v>
      </c>
      <c r="R535" s="1">
        <v>56</v>
      </c>
      <c r="S535" s="1">
        <v>0</v>
      </c>
      <c r="T535" t="b">
        <v>1</v>
      </c>
      <c r="DO535" t="b">
        <v>0</v>
      </c>
    </row>
    <row r="536" spans="1:119" x14ac:dyDescent="0.25">
      <c r="A536" t="str">
        <f>INDEX(DB_ALM_SYS_NAMES[],17,2)</f>
        <v>AUX_AC_DC_2</v>
      </c>
      <c r="B536">
        <v>530</v>
      </c>
      <c r="C536" t="s">
        <v>6027</v>
      </c>
      <c r="D536" t="s">
        <v>1087</v>
      </c>
      <c r="E536" t="s">
        <v>5658</v>
      </c>
      <c r="F536" t="s">
        <v>95</v>
      </c>
      <c r="G536" t="s">
        <v>95</v>
      </c>
      <c r="H536" t="s">
        <v>1143</v>
      </c>
      <c r="I536" t="s">
        <v>1096</v>
      </c>
      <c r="J536" t="s">
        <v>1244</v>
      </c>
      <c r="K536">
        <v>1</v>
      </c>
      <c r="L536">
        <v>1</v>
      </c>
      <c r="M536" t="s">
        <v>1054</v>
      </c>
      <c r="N536" t="s">
        <v>1047</v>
      </c>
      <c r="O536" s="1">
        <v>500</v>
      </c>
      <c r="P536" s="1" t="s">
        <v>1091</v>
      </c>
      <c r="Q536" s="1" t="s">
        <v>1098</v>
      </c>
      <c r="R536" s="1">
        <v>0</v>
      </c>
      <c r="S536" s="1">
        <v>0</v>
      </c>
      <c r="T536" t="b">
        <v>0</v>
      </c>
      <c r="DO536" t="b">
        <v>0</v>
      </c>
    </row>
    <row r="537" spans="1:119" x14ac:dyDescent="0.25">
      <c r="A537" t="str">
        <f>INDEX(DB_ALM_SYS_NAMES[],17,2)</f>
        <v>AUX_AC_DC_2</v>
      </c>
      <c r="B537">
        <v>531</v>
      </c>
      <c r="C537" t="s">
        <v>6028</v>
      </c>
      <c r="D537" t="s">
        <v>1087</v>
      </c>
      <c r="E537" t="s">
        <v>5659</v>
      </c>
      <c r="F537" t="s">
        <v>95</v>
      </c>
      <c r="G537" t="s">
        <v>95</v>
      </c>
      <c r="H537" t="s">
        <v>1143</v>
      </c>
      <c r="I537" t="s">
        <v>1096</v>
      </c>
      <c r="J537" t="s">
        <v>1244</v>
      </c>
      <c r="K537">
        <v>2</v>
      </c>
      <c r="L537">
        <v>1</v>
      </c>
      <c r="M537" t="s">
        <v>1054</v>
      </c>
      <c r="N537" t="s">
        <v>1047</v>
      </c>
      <c r="O537" s="1">
        <v>500</v>
      </c>
      <c r="P537" s="1" t="s">
        <v>1091</v>
      </c>
      <c r="Q537" s="1" t="s">
        <v>1098</v>
      </c>
      <c r="R537" s="1">
        <v>0</v>
      </c>
      <c r="S537" s="1">
        <v>0</v>
      </c>
      <c r="T537" t="b">
        <v>0</v>
      </c>
      <c r="DO537" t="b">
        <v>0</v>
      </c>
    </row>
    <row r="538" spans="1:119" x14ac:dyDescent="0.25">
      <c r="A538" t="str">
        <f>INDEX(DB_ALM_SYS_NAMES[],17,2)</f>
        <v>AUX_AC_DC_2</v>
      </c>
      <c r="B538">
        <v>532</v>
      </c>
      <c r="C538" t="s">
        <v>6029</v>
      </c>
      <c r="D538" t="s">
        <v>1087</v>
      </c>
      <c r="E538" t="s">
        <v>5660</v>
      </c>
      <c r="F538" t="s">
        <v>95</v>
      </c>
      <c r="G538" t="s">
        <v>95</v>
      </c>
      <c r="H538" t="s">
        <v>1143</v>
      </c>
      <c r="I538" t="s">
        <v>1096</v>
      </c>
      <c r="J538" t="s">
        <v>1244</v>
      </c>
      <c r="K538">
        <v>1</v>
      </c>
      <c r="L538">
        <v>1</v>
      </c>
      <c r="M538" t="s">
        <v>1047</v>
      </c>
      <c r="N538" t="s">
        <v>1047</v>
      </c>
      <c r="O538" s="1">
        <v>500</v>
      </c>
      <c r="P538" s="1" t="s">
        <v>1091</v>
      </c>
      <c r="Q538" s="1" t="s">
        <v>1098</v>
      </c>
      <c r="R538" s="1">
        <v>0</v>
      </c>
      <c r="S538" s="1">
        <v>0</v>
      </c>
      <c r="T538" t="b">
        <v>0</v>
      </c>
      <c r="DO538" t="b">
        <v>0</v>
      </c>
    </row>
    <row r="539" spans="1:119" x14ac:dyDescent="0.25">
      <c r="A539" t="str">
        <f>INDEX(DB_ALM_SYS_NAMES[],17,2)</f>
        <v>AUX_AC_DC_2</v>
      </c>
      <c r="B539">
        <v>533</v>
      </c>
      <c r="C539" t="s">
        <v>6030</v>
      </c>
      <c r="D539" t="s">
        <v>1087</v>
      </c>
      <c r="E539" t="s">
        <v>5661</v>
      </c>
      <c r="F539" t="s">
        <v>95</v>
      </c>
      <c r="G539" t="s">
        <v>95</v>
      </c>
      <c r="H539" t="s">
        <v>1143</v>
      </c>
      <c r="I539" t="s">
        <v>1096</v>
      </c>
      <c r="J539" t="s">
        <v>1244</v>
      </c>
      <c r="K539" t="s">
        <v>1051</v>
      </c>
      <c r="L539">
        <v>1</v>
      </c>
      <c r="M539" t="s">
        <v>1054</v>
      </c>
      <c r="N539" t="s">
        <v>1047</v>
      </c>
      <c r="O539" s="1">
        <v>500</v>
      </c>
      <c r="P539" s="1" t="s">
        <v>1091</v>
      </c>
      <c r="Q539" s="1" t="s">
        <v>1098</v>
      </c>
      <c r="R539" s="1">
        <v>0</v>
      </c>
      <c r="S539" s="1">
        <v>0</v>
      </c>
      <c r="T539" t="b">
        <v>0</v>
      </c>
      <c r="DO539" t="b">
        <v>0</v>
      </c>
    </row>
    <row r="540" spans="1:119" x14ac:dyDescent="0.25">
      <c r="A540" t="str">
        <f>INDEX(DB_ALM_SYS_NAMES[],17,2)</f>
        <v>AUX_AC_DC_2</v>
      </c>
      <c r="B540">
        <v>534</v>
      </c>
      <c r="C540" t="s">
        <v>6031</v>
      </c>
      <c r="D540" t="s">
        <v>5504</v>
      </c>
      <c r="E540" t="s">
        <v>5662</v>
      </c>
      <c r="F540" t="s">
        <v>5220</v>
      </c>
      <c r="G540" t="s">
        <v>5805</v>
      </c>
      <c r="H540" t="s">
        <v>1143</v>
      </c>
      <c r="I540" t="s">
        <v>1096</v>
      </c>
      <c r="J540" t="s">
        <v>1097</v>
      </c>
      <c r="K540" t="s">
        <v>1051</v>
      </c>
      <c r="L540">
        <v>1</v>
      </c>
      <c r="M540" t="s">
        <v>1054</v>
      </c>
      <c r="N540" t="s">
        <v>1047</v>
      </c>
      <c r="O540" s="1">
        <v>500</v>
      </c>
      <c r="P540" s="1" t="s">
        <v>1091</v>
      </c>
      <c r="Q540" s="1" t="s">
        <v>1189</v>
      </c>
      <c r="R540" s="1">
        <v>64</v>
      </c>
      <c r="S540" s="1">
        <v>0</v>
      </c>
      <c r="T540" t="b">
        <v>1</v>
      </c>
      <c r="DO540" t="b">
        <v>0</v>
      </c>
    </row>
    <row r="541" spans="1:119" x14ac:dyDescent="0.25">
      <c r="A541" t="str">
        <f>INDEX(DB_ALM_SYS_NAMES[],17,2)</f>
        <v>AUX_AC_DC_2</v>
      </c>
      <c r="B541">
        <v>535</v>
      </c>
      <c r="C541" t="s">
        <v>6032</v>
      </c>
      <c r="D541" t="s">
        <v>5504</v>
      </c>
      <c r="E541" t="s">
        <v>5663</v>
      </c>
      <c r="F541" t="s">
        <v>5220</v>
      </c>
      <c r="G541" t="s">
        <v>5806</v>
      </c>
      <c r="H541" t="s">
        <v>1143</v>
      </c>
      <c r="I541" t="s">
        <v>1096</v>
      </c>
      <c r="J541" t="s">
        <v>1090</v>
      </c>
      <c r="K541" t="s">
        <v>1051</v>
      </c>
      <c r="L541">
        <v>1</v>
      </c>
      <c r="M541" t="s">
        <v>1054</v>
      </c>
      <c r="N541" t="s">
        <v>1047</v>
      </c>
      <c r="O541" s="1">
        <v>500</v>
      </c>
      <c r="P541" s="1" t="s">
        <v>1091</v>
      </c>
      <c r="Q541" s="1" t="s">
        <v>1189</v>
      </c>
      <c r="R541" s="1">
        <v>65</v>
      </c>
      <c r="S541" s="1">
        <v>0</v>
      </c>
      <c r="T541" t="b">
        <v>1</v>
      </c>
      <c r="DO541" t="b">
        <v>0</v>
      </c>
    </row>
    <row r="542" spans="1:119" x14ac:dyDescent="0.25">
      <c r="A542" t="str">
        <f>INDEX(DB_ALM_SYS_NAMES[],17,2)</f>
        <v>AUX_AC_DC_2</v>
      </c>
      <c r="B542">
        <v>536</v>
      </c>
      <c r="C542" t="s">
        <v>6033</v>
      </c>
      <c r="D542" t="s">
        <v>5504</v>
      </c>
      <c r="E542" t="s">
        <v>5664</v>
      </c>
      <c r="F542" t="s">
        <v>5220</v>
      </c>
      <c r="G542" t="s">
        <v>5807</v>
      </c>
      <c r="H542" t="s">
        <v>1143</v>
      </c>
      <c r="I542" t="s">
        <v>1096</v>
      </c>
      <c r="J542" t="s">
        <v>1090</v>
      </c>
      <c r="K542" t="s">
        <v>1051</v>
      </c>
      <c r="L542">
        <v>1</v>
      </c>
      <c r="M542" t="s">
        <v>1054</v>
      </c>
      <c r="N542" t="s">
        <v>1047</v>
      </c>
      <c r="O542" s="1">
        <v>500</v>
      </c>
      <c r="P542" s="1" t="s">
        <v>1091</v>
      </c>
      <c r="Q542" s="1" t="s">
        <v>1189</v>
      </c>
      <c r="R542" s="1">
        <v>66</v>
      </c>
      <c r="S542" s="1">
        <v>0</v>
      </c>
      <c r="T542" t="b">
        <v>1</v>
      </c>
      <c r="DO542" t="b">
        <v>0</v>
      </c>
    </row>
    <row r="543" spans="1:119" x14ac:dyDescent="0.25">
      <c r="A543" t="str">
        <f>INDEX(DB_ALM_SYS_NAMES[],17,2)</f>
        <v>AUX_AC_DC_2</v>
      </c>
      <c r="B543">
        <v>537</v>
      </c>
      <c r="C543" t="s">
        <v>6034</v>
      </c>
      <c r="D543" t="s">
        <v>5504</v>
      </c>
      <c r="E543" t="s">
        <v>5665</v>
      </c>
      <c r="F543" t="s">
        <v>5220</v>
      </c>
      <c r="G543" t="s">
        <v>5808</v>
      </c>
      <c r="H543" t="s">
        <v>1143</v>
      </c>
      <c r="I543" t="s">
        <v>1096</v>
      </c>
      <c r="J543" t="s">
        <v>1097</v>
      </c>
      <c r="K543">
        <v>2</v>
      </c>
      <c r="L543">
        <v>1</v>
      </c>
      <c r="M543" t="s">
        <v>1054</v>
      </c>
      <c r="N543" t="s">
        <v>1047</v>
      </c>
      <c r="O543" s="1">
        <v>500</v>
      </c>
      <c r="P543" s="1" t="s">
        <v>1091</v>
      </c>
      <c r="Q543" s="1" t="s">
        <v>1189</v>
      </c>
      <c r="R543" s="1">
        <v>67</v>
      </c>
      <c r="S543" s="1">
        <v>0</v>
      </c>
      <c r="T543" t="b">
        <v>1</v>
      </c>
      <c r="DO543" t="b">
        <v>0</v>
      </c>
    </row>
    <row r="544" spans="1:119" x14ac:dyDescent="0.25">
      <c r="A544" t="str">
        <f>INDEX(DB_ALM_SYS_NAMES[],17,2)</f>
        <v>AUX_AC_DC_2</v>
      </c>
      <c r="B544">
        <v>538</v>
      </c>
      <c r="C544" t="s">
        <v>6035</v>
      </c>
      <c r="D544" t="s">
        <v>5504</v>
      </c>
      <c r="E544" t="s">
        <v>5666</v>
      </c>
      <c r="F544" t="s">
        <v>5220</v>
      </c>
      <c r="G544" t="s">
        <v>5809</v>
      </c>
      <c r="H544" t="s">
        <v>1088</v>
      </c>
      <c r="I544" t="s">
        <v>1096</v>
      </c>
      <c r="J544" t="s">
        <v>1090</v>
      </c>
      <c r="K544" t="s">
        <v>1051</v>
      </c>
      <c r="L544">
        <v>1</v>
      </c>
      <c r="M544" t="s">
        <v>1054</v>
      </c>
      <c r="N544" t="s">
        <v>1047</v>
      </c>
      <c r="O544" s="1">
        <v>500</v>
      </c>
      <c r="P544" s="1" t="s">
        <v>1091</v>
      </c>
      <c r="Q544" s="1" t="s">
        <v>1098</v>
      </c>
      <c r="R544" s="1">
        <v>0</v>
      </c>
      <c r="S544" s="1">
        <v>0</v>
      </c>
      <c r="T544" t="b">
        <v>0</v>
      </c>
      <c r="DO544" t="b">
        <v>0</v>
      </c>
    </row>
    <row r="545" spans="1:119" x14ac:dyDescent="0.25">
      <c r="A545" t="str">
        <f>INDEX(DB_ALM_SYS_NAMES[],17,2)</f>
        <v>AUX_AC_DC_2</v>
      </c>
      <c r="B545">
        <v>539</v>
      </c>
      <c r="C545" t="s">
        <v>5853</v>
      </c>
      <c r="D545" t="s">
        <v>5504</v>
      </c>
      <c r="E545" t="s">
        <v>5140</v>
      </c>
      <c r="F545" t="s">
        <v>5220</v>
      </c>
      <c r="G545" t="s">
        <v>5810</v>
      </c>
      <c r="H545" t="s">
        <v>1088</v>
      </c>
      <c r="I545" t="s">
        <v>1096</v>
      </c>
      <c r="J545" t="s">
        <v>1090</v>
      </c>
      <c r="K545" t="s">
        <v>1051</v>
      </c>
      <c r="L545">
        <v>1</v>
      </c>
      <c r="M545" t="s">
        <v>1054</v>
      </c>
      <c r="N545" t="s">
        <v>1047</v>
      </c>
      <c r="O545" s="1">
        <v>500</v>
      </c>
      <c r="P545" s="1" t="s">
        <v>1091</v>
      </c>
      <c r="Q545" s="1" t="s">
        <v>1098</v>
      </c>
      <c r="R545" s="1">
        <v>0</v>
      </c>
      <c r="S545" s="1">
        <v>0</v>
      </c>
      <c r="T545" t="b">
        <v>0</v>
      </c>
      <c r="DO545" t="b">
        <v>0</v>
      </c>
    </row>
    <row r="546" spans="1:119" x14ac:dyDescent="0.25">
      <c r="A546" t="str">
        <f>INDEX(DB_ALM_SYS_NAMES[],17,2)</f>
        <v>AUX_AC_DC_2</v>
      </c>
      <c r="B546">
        <v>540</v>
      </c>
      <c r="C546" t="s">
        <v>6036</v>
      </c>
      <c r="D546" t="s">
        <v>5504</v>
      </c>
      <c r="E546" t="s">
        <v>5667</v>
      </c>
      <c r="F546" t="s">
        <v>5220</v>
      </c>
      <c r="G546" t="s">
        <v>5811</v>
      </c>
      <c r="H546" t="s">
        <v>1143</v>
      </c>
      <c r="I546" t="s">
        <v>1096</v>
      </c>
      <c r="J546" t="s">
        <v>1090</v>
      </c>
      <c r="K546">
        <v>2</v>
      </c>
      <c r="L546">
        <v>1</v>
      </c>
      <c r="M546" t="s">
        <v>1054</v>
      </c>
      <c r="N546" t="s">
        <v>1047</v>
      </c>
      <c r="O546" s="1">
        <v>500</v>
      </c>
      <c r="P546" s="1" t="s">
        <v>1091</v>
      </c>
      <c r="Q546" s="1" t="s">
        <v>1189</v>
      </c>
      <c r="R546" s="1">
        <v>70</v>
      </c>
      <c r="S546" s="1">
        <v>0</v>
      </c>
      <c r="T546" t="b">
        <v>1</v>
      </c>
      <c r="DO546" t="b">
        <v>0</v>
      </c>
    </row>
    <row r="547" spans="1:119" x14ac:dyDescent="0.25">
      <c r="A547" t="str">
        <f>INDEX(DB_ALM_SYS_NAMES[],17,2)</f>
        <v>AUX_AC_DC_2</v>
      </c>
      <c r="B547">
        <v>541</v>
      </c>
      <c r="C547" t="s">
        <v>6037</v>
      </c>
      <c r="D547" t="s">
        <v>5504</v>
      </c>
      <c r="E547" t="s">
        <v>5668</v>
      </c>
      <c r="F547" t="s">
        <v>5220</v>
      </c>
      <c r="G547" t="s">
        <v>5812</v>
      </c>
      <c r="H547" t="s">
        <v>1143</v>
      </c>
      <c r="I547" t="s">
        <v>1096</v>
      </c>
      <c r="J547" t="s">
        <v>1090</v>
      </c>
      <c r="K547" t="s">
        <v>1051</v>
      </c>
      <c r="L547">
        <v>1</v>
      </c>
      <c r="M547" t="s">
        <v>1054</v>
      </c>
      <c r="N547" t="s">
        <v>1047</v>
      </c>
      <c r="O547" s="1">
        <v>500</v>
      </c>
      <c r="P547" s="1" t="s">
        <v>1091</v>
      </c>
      <c r="Q547" s="1" t="s">
        <v>1189</v>
      </c>
      <c r="R547" s="1">
        <v>71</v>
      </c>
      <c r="S547" s="1">
        <v>0</v>
      </c>
      <c r="T547" t="b">
        <v>1</v>
      </c>
      <c r="DO547" t="b">
        <v>0</v>
      </c>
    </row>
    <row r="548" spans="1:119" x14ac:dyDescent="0.25">
      <c r="A548" t="str">
        <f>INDEX(DB_ALM_SYS_NAMES[],17,2)</f>
        <v>AUX_AC_DC_2</v>
      </c>
      <c r="B548">
        <v>542</v>
      </c>
      <c r="C548" t="s">
        <v>6038</v>
      </c>
      <c r="D548" t="s">
        <v>5504</v>
      </c>
      <c r="E548" t="s">
        <v>5596</v>
      </c>
      <c r="F548" t="s">
        <v>5220</v>
      </c>
      <c r="G548" t="s">
        <v>5745</v>
      </c>
      <c r="H548" t="s">
        <v>1143</v>
      </c>
      <c r="I548" t="s">
        <v>1096</v>
      </c>
      <c r="J548" t="s">
        <v>1244</v>
      </c>
      <c r="K548" t="s">
        <v>1057</v>
      </c>
      <c r="L548">
        <v>1</v>
      </c>
      <c r="M548" t="s">
        <v>1054</v>
      </c>
      <c r="N548" t="s">
        <v>1047</v>
      </c>
      <c r="O548" s="1">
        <v>500</v>
      </c>
      <c r="P548" s="1" t="s">
        <v>1091</v>
      </c>
      <c r="Q548" s="1" t="s">
        <v>1189</v>
      </c>
      <c r="R548" s="1">
        <v>72</v>
      </c>
      <c r="S548" s="1">
        <v>0</v>
      </c>
      <c r="T548" t="b">
        <v>1</v>
      </c>
      <c r="DO548" t="b">
        <v>0</v>
      </c>
    </row>
    <row r="549" spans="1:119" x14ac:dyDescent="0.25">
      <c r="A549" t="str">
        <f>INDEX(DB_ALM_SYS_NAMES[],17,2)</f>
        <v>AUX_AC_DC_2</v>
      </c>
      <c r="B549">
        <v>543</v>
      </c>
      <c r="C549" t="s">
        <v>6039</v>
      </c>
      <c r="D549" t="s">
        <v>5504</v>
      </c>
      <c r="E549" t="s">
        <v>5669</v>
      </c>
      <c r="F549" t="s">
        <v>5220</v>
      </c>
      <c r="G549" t="s">
        <v>5813</v>
      </c>
      <c r="H549" t="s">
        <v>1143</v>
      </c>
      <c r="I549" t="s">
        <v>1096</v>
      </c>
      <c r="J549" t="s">
        <v>1244</v>
      </c>
      <c r="K549" t="s">
        <v>1051</v>
      </c>
      <c r="L549">
        <v>1</v>
      </c>
      <c r="M549" t="s">
        <v>1047</v>
      </c>
      <c r="N549" t="s">
        <v>1047</v>
      </c>
      <c r="O549" s="1">
        <v>500</v>
      </c>
      <c r="P549" s="1" t="s">
        <v>1091</v>
      </c>
      <c r="Q549" s="1" t="s">
        <v>1098</v>
      </c>
      <c r="R549" s="1">
        <v>0</v>
      </c>
      <c r="S549" s="1">
        <v>0</v>
      </c>
      <c r="T549" t="b">
        <v>0</v>
      </c>
      <c r="DO549" t="b">
        <v>0</v>
      </c>
    </row>
    <row r="550" spans="1:119" x14ac:dyDescent="0.25">
      <c r="A550" t="str">
        <f>INDEX(DB_ALM_SYS_NAMES[],18,2)</f>
        <v>SN_LINE</v>
      </c>
      <c r="B550">
        <v>544</v>
      </c>
      <c r="C550" t="s">
        <v>2139</v>
      </c>
      <c r="D550" s="10" t="s">
        <v>4903</v>
      </c>
      <c r="E550" t="s">
        <v>2141</v>
      </c>
      <c r="F550" t="s">
        <v>5224</v>
      </c>
      <c r="G550" t="s">
        <v>5814</v>
      </c>
      <c r="H550" t="s">
        <v>1143</v>
      </c>
      <c r="I550" t="s">
        <v>1096</v>
      </c>
      <c r="J550" t="s">
        <v>1244</v>
      </c>
      <c r="K550">
        <v>1</v>
      </c>
      <c r="L550">
        <v>1</v>
      </c>
      <c r="M550" t="s">
        <v>1050</v>
      </c>
      <c r="N550" t="s">
        <v>1047</v>
      </c>
      <c r="O550" s="1">
        <v>550</v>
      </c>
      <c r="P550" s="1" t="s">
        <v>1539</v>
      </c>
      <c r="Q550" s="1" t="s">
        <v>1098</v>
      </c>
      <c r="R550" s="1">
        <v>0</v>
      </c>
      <c r="S550" s="1">
        <v>0</v>
      </c>
      <c r="T550" t="b">
        <v>1</v>
      </c>
      <c r="DO550" t="b">
        <v>0</v>
      </c>
    </row>
    <row r="551" spans="1:119" x14ac:dyDescent="0.25">
      <c r="A551" t="str">
        <f>INDEX(DB_ALM_SYS_NAMES[],18,2)</f>
        <v>SN_LINE</v>
      </c>
      <c r="B551">
        <v>545</v>
      </c>
      <c r="C551" t="s">
        <v>6267</v>
      </c>
      <c r="D551" s="10" t="s">
        <v>6165</v>
      </c>
      <c r="E551" t="s">
        <v>6168</v>
      </c>
      <c r="F551" t="s">
        <v>5224</v>
      </c>
      <c r="G551" t="s">
        <v>5815</v>
      </c>
      <c r="H551" t="s">
        <v>1143</v>
      </c>
      <c r="I551" t="s">
        <v>1096</v>
      </c>
      <c r="J551" t="s">
        <v>1244</v>
      </c>
      <c r="K551" t="s">
        <v>1057</v>
      </c>
      <c r="L551">
        <v>1</v>
      </c>
      <c r="M551" t="s">
        <v>1050</v>
      </c>
      <c r="N551" t="s">
        <v>1047</v>
      </c>
      <c r="O551" s="1">
        <v>50</v>
      </c>
      <c r="P551" s="1" t="s">
        <v>1091</v>
      </c>
      <c r="Q551" s="1" t="s">
        <v>1189</v>
      </c>
      <c r="R551" s="1">
        <v>527</v>
      </c>
      <c r="S551" s="1">
        <v>0</v>
      </c>
      <c r="T551" t="b">
        <v>1</v>
      </c>
      <c r="DO551" t="b">
        <v>0</v>
      </c>
    </row>
    <row r="552" spans="1:119" x14ac:dyDescent="0.25">
      <c r="A552" t="str">
        <f>INDEX(DB_ALM_SYS_NAMES[],18,2)</f>
        <v>SN_LINE</v>
      </c>
      <c r="B552">
        <v>546</v>
      </c>
      <c r="C552" t="s">
        <v>6268</v>
      </c>
      <c r="D552" t="s">
        <v>6165</v>
      </c>
      <c r="E552" t="s">
        <v>6169</v>
      </c>
      <c r="F552" t="s">
        <v>95</v>
      </c>
      <c r="G552" t="s">
        <v>95</v>
      </c>
      <c r="H552" t="s">
        <v>1143</v>
      </c>
      <c r="I552" t="s">
        <v>1096</v>
      </c>
      <c r="J552" t="s">
        <v>1244</v>
      </c>
      <c r="K552" t="s">
        <v>1057</v>
      </c>
      <c r="L552">
        <v>1</v>
      </c>
      <c r="M552" t="s">
        <v>1050</v>
      </c>
      <c r="N552" t="s">
        <v>1047</v>
      </c>
      <c r="O552" s="1">
        <v>500</v>
      </c>
      <c r="P552" s="1" t="s">
        <v>1091</v>
      </c>
      <c r="Q552" s="1" t="s">
        <v>1189</v>
      </c>
      <c r="R552" s="1">
        <v>530</v>
      </c>
      <c r="S552" s="1">
        <v>0</v>
      </c>
      <c r="T552" t="b">
        <v>1</v>
      </c>
      <c r="DO552" t="b">
        <v>0</v>
      </c>
    </row>
    <row r="553" spans="1:119" x14ac:dyDescent="0.25">
      <c r="A553" t="str">
        <f>INDEX(DB_ALM_SYS_NAMES[],18,2)</f>
        <v>SN_LINE</v>
      </c>
      <c r="B553">
        <v>547</v>
      </c>
      <c r="C553" t="s">
        <v>2144</v>
      </c>
      <c r="D553" s="10" t="s">
        <v>4903</v>
      </c>
      <c r="E553" t="s">
        <v>2145</v>
      </c>
      <c r="F553" t="s">
        <v>5224</v>
      </c>
      <c r="G553" t="s">
        <v>5816</v>
      </c>
      <c r="H553" t="s">
        <v>1143</v>
      </c>
      <c r="I553" t="s">
        <v>1096</v>
      </c>
      <c r="J553" t="s">
        <v>1244</v>
      </c>
      <c r="K553">
        <v>1</v>
      </c>
      <c r="L553">
        <v>1</v>
      </c>
      <c r="M553" t="s">
        <v>1050</v>
      </c>
      <c r="N553" t="s">
        <v>1047</v>
      </c>
      <c r="O553" s="1">
        <v>50</v>
      </c>
      <c r="P553" s="1" t="s">
        <v>1091</v>
      </c>
      <c r="Q553" s="1" t="s">
        <v>1098</v>
      </c>
      <c r="R553" s="1">
        <v>0</v>
      </c>
      <c r="S553" s="1">
        <v>0</v>
      </c>
      <c r="T553" t="b">
        <v>1</v>
      </c>
      <c r="DO553" t="b">
        <v>0</v>
      </c>
    </row>
    <row r="554" spans="1:119" x14ac:dyDescent="0.25">
      <c r="A554" t="str">
        <f>INDEX(DB_ALM_SYS_NAMES[],18,2)</f>
        <v>SN_LINE</v>
      </c>
      <c r="B554">
        <v>548</v>
      </c>
      <c r="C554" t="s">
        <v>770</v>
      </c>
      <c r="D554" t="s">
        <v>2142</v>
      </c>
      <c r="E554" t="s">
        <v>2146</v>
      </c>
      <c r="F554" t="s">
        <v>95</v>
      </c>
      <c r="G554" t="s">
        <v>95</v>
      </c>
      <c r="H554" t="s">
        <v>1088</v>
      </c>
      <c r="I554" t="s">
        <v>1089</v>
      </c>
      <c r="J554" t="s">
        <v>1090</v>
      </c>
      <c r="K554">
        <v>1</v>
      </c>
      <c r="L554">
        <v>1</v>
      </c>
      <c r="M554" t="s">
        <v>1047</v>
      </c>
      <c r="N554" t="s">
        <v>1047</v>
      </c>
      <c r="O554" s="1">
        <v>500</v>
      </c>
      <c r="P554" s="1" t="s">
        <v>1091</v>
      </c>
      <c r="Q554" s="1" t="s">
        <v>1098</v>
      </c>
      <c r="R554" s="1">
        <v>0</v>
      </c>
      <c r="S554" s="1">
        <v>0</v>
      </c>
      <c r="T554" t="b">
        <v>0</v>
      </c>
      <c r="DO554" t="b">
        <v>0</v>
      </c>
    </row>
    <row r="555" spans="1:119" x14ac:dyDescent="0.25">
      <c r="A555" t="str">
        <f>INDEX(DB_ALM_SYS_NAMES[],18,2)</f>
        <v>SN_LINE</v>
      </c>
      <c r="B555">
        <v>549</v>
      </c>
      <c r="C555" t="s">
        <v>2147</v>
      </c>
      <c r="D555" s="10" t="s">
        <v>6165</v>
      </c>
      <c r="E555" t="s">
        <v>6170</v>
      </c>
      <c r="F555" t="s">
        <v>5224</v>
      </c>
      <c r="G555" t="s">
        <v>5817</v>
      </c>
      <c r="H555" t="s">
        <v>1143</v>
      </c>
      <c r="I555" t="s">
        <v>1096</v>
      </c>
      <c r="J555" t="s">
        <v>1244</v>
      </c>
      <c r="K555" t="s">
        <v>1057</v>
      </c>
      <c r="L555">
        <v>1</v>
      </c>
      <c r="M555" t="s">
        <v>1050</v>
      </c>
      <c r="N555" t="s">
        <v>1047</v>
      </c>
      <c r="O555" s="1">
        <v>50</v>
      </c>
      <c r="P555" s="1" t="s">
        <v>1091</v>
      </c>
      <c r="Q555" s="1" t="s">
        <v>1189</v>
      </c>
      <c r="R555" s="1">
        <v>515</v>
      </c>
      <c r="S555" s="1">
        <v>0</v>
      </c>
      <c r="T555" t="b">
        <v>1</v>
      </c>
      <c r="DO555" t="b">
        <v>0</v>
      </c>
    </row>
    <row r="556" spans="1:119" x14ac:dyDescent="0.25">
      <c r="A556" t="str">
        <f>INDEX(DB_ALM_SYS_NAMES[],18,2)</f>
        <v>SN_LINE</v>
      </c>
      <c r="B556">
        <v>550</v>
      </c>
      <c r="C556" t="s">
        <v>2148</v>
      </c>
      <c r="D556" s="10" t="s">
        <v>6165</v>
      </c>
      <c r="E556" t="s">
        <v>6171</v>
      </c>
      <c r="F556" t="s">
        <v>95</v>
      </c>
      <c r="G556" t="s">
        <v>95</v>
      </c>
      <c r="H556" t="s">
        <v>1143</v>
      </c>
      <c r="I556" t="s">
        <v>1096</v>
      </c>
      <c r="J556" t="s">
        <v>1244</v>
      </c>
      <c r="K556" t="s">
        <v>1057</v>
      </c>
      <c r="L556">
        <v>1</v>
      </c>
      <c r="M556" t="s">
        <v>1050</v>
      </c>
      <c r="N556" t="s">
        <v>1047</v>
      </c>
      <c r="O556" s="1">
        <v>50</v>
      </c>
      <c r="P556" s="1" t="s">
        <v>1091</v>
      </c>
      <c r="Q556" s="1" t="s">
        <v>1098</v>
      </c>
      <c r="R556" s="1">
        <v>0</v>
      </c>
      <c r="S556" s="1">
        <v>0</v>
      </c>
      <c r="T556" t="b">
        <v>0</v>
      </c>
      <c r="DO556" t="b">
        <v>1</v>
      </c>
    </row>
    <row r="557" spans="1:119" x14ac:dyDescent="0.25">
      <c r="A557" t="str">
        <f>INDEX(DB_ALM_SYS_NAMES[],18,2)</f>
        <v>SN_LINE</v>
      </c>
      <c r="B557">
        <v>551</v>
      </c>
      <c r="C557" t="s">
        <v>6269</v>
      </c>
      <c r="D557" t="s">
        <v>6165</v>
      </c>
      <c r="E557" t="s">
        <v>6172</v>
      </c>
      <c r="F557" t="s">
        <v>95</v>
      </c>
      <c r="G557" t="s">
        <v>95</v>
      </c>
      <c r="H557" t="s">
        <v>1143</v>
      </c>
      <c r="I557" t="s">
        <v>1096</v>
      </c>
      <c r="J557" t="s">
        <v>1244</v>
      </c>
      <c r="K557" t="s">
        <v>1057</v>
      </c>
      <c r="L557">
        <v>1</v>
      </c>
      <c r="M557" t="s">
        <v>1050</v>
      </c>
      <c r="N557" t="s">
        <v>1047</v>
      </c>
      <c r="O557" s="1">
        <v>500</v>
      </c>
      <c r="P557" s="1" t="s">
        <v>1091</v>
      </c>
      <c r="Q557" s="1" t="s">
        <v>1189</v>
      </c>
      <c r="R557" s="1">
        <v>532</v>
      </c>
      <c r="S557" s="1">
        <v>0</v>
      </c>
      <c r="T557" t="b">
        <v>1</v>
      </c>
      <c r="DO557" t="b">
        <v>0</v>
      </c>
    </row>
    <row r="558" spans="1:119" x14ac:dyDescent="0.25">
      <c r="A558" t="str">
        <f>INDEX(DB_ALM_SYS_NAMES[],18,2)</f>
        <v>SN_LINE</v>
      </c>
      <c r="B558">
        <v>552</v>
      </c>
      <c r="C558" t="s">
        <v>2151</v>
      </c>
      <c r="D558" s="10" t="s">
        <v>6165</v>
      </c>
      <c r="E558" t="s">
        <v>6173</v>
      </c>
      <c r="F558" t="s">
        <v>95</v>
      </c>
      <c r="G558" t="s">
        <v>95</v>
      </c>
      <c r="H558" t="s">
        <v>1143</v>
      </c>
      <c r="I558" t="s">
        <v>1096</v>
      </c>
      <c r="J558" t="s">
        <v>1236</v>
      </c>
      <c r="K558" t="s">
        <v>1057</v>
      </c>
      <c r="L558">
        <v>1</v>
      </c>
      <c r="M558" t="s">
        <v>1050</v>
      </c>
      <c r="N558" t="s">
        <v>1047</v>
      </c>
      <c r="O558" s="1">
        <v>50</v>
      </c>
      <c r="P558" s="1" t="s">
        <v>1091</v>
      </c>
      <c r="Q558" s="1" t="s">
        <v>1189</v>
      </c>
      <c r="R558" s="1">
        <v>519</v>
      </c>
      <c r="S558" s="1">
        <v>0</v>
      </c>
      <c r="T558" t="b">
        <v>1</v>
      </c>
      <c r="DO558" t="b">
        <v>0</v>
      </c>
    </row>
    <row r="559" spans="1:119" x14ac:dyDescent="0.25">
      <c r="A559" t="str">
        <f>INDEX(DB_ALM_SYS_NAMES[],18,2)</f>
        <v>SN_LINE</v>
      </c>
      <c r="B559">
        <v>553</v>
      </c>
      <c r="C559" t="s">
        <v>2152</v>
      </c>
      <c r="D559" t="s">
        <v>2142</v>
      </c>
      <c r="E559" t="s">
        <v>2152</v>
      </c>
      <c r="F559" t="s">
        <v>95</v>
      </c>
      <c r="G559" t="s">
        <v>95</v>
      </c>
      <c r="H559" t="s">
        <v>1088</v>
      </c>
      <c r="I559" t="s">
        <v>1089</v>
      </c>
      <c r="J559" t="s">
        <v>1090</v>
      </c>
      <c r="K559">
        <v>1</v>
      </c>
      <c r="L559">
        <v>1</v>
      </c>
      <c r="M559" t="s">
        <v>1047</v>
      </c>
      <c r="N559" t="s">
        <v>1047</v>
      </c>
      <c r="O559" s="1">
        <v>500</v>
      </c>
      <c r="P559" s="1" t="s">
        <v>1091</v>
      </c>
      <c r="Q559" s="1" t="s">
        <v>1098</v>
      </c>
      <c r="R559" s="1">
        <v>0</v>
      </c>
      <c r="S559" s="1">
        <v>0</v>
      </c>
      <c r="T559" t="b">
        <v>0</v>
      </c>
      <c r="DO559" t="b">
        <v>0</v>
      </c>
    </row>
    <row r="560" spans="1:119" x14ac:dyDescent="0.25">
      <c r="A560" t="str">
        <f>INDEX(DB_ALM_SYS_NAMES[],18,2)</f>
        <v>SN_LINE</v>
      </c>
      <c r="B560">
        <v>554</v>
      </c>
      <c r="C560" t="s">
        <v>2153</v>
      </c>
      <c r="D560" t="s">
        <v>6165</v>
      </c>
      <c r="E560" t="s">
        <v>4937</v>
      </c>
      <c r="F560" t="s">
        <v>95</v>
      </c>
      <c r="G560" t="s">
        <v>95</v>
      </c>
      <c r="H560" t="s">
        <v>1143</v>
      </c>
      <c r="I560" t="s">
        <v>1096</v>
      </c>
      <c r="J560" t="s">
        <v>1090</v>
      </c>
      <c r="K560">
        <v>1</v>
      </c>
      <c r="L560">
        <v>1</v>
      </c>
      <c r="M560" t="s">
        <v>1050</v>
      </c>
      <c r="N560" t="s">
        <v>1047</v>
      </c>
      <c r="O560" s="1">
        <v>500</v>
      </c>
      <c r="P560" s="1" t="s">
        <v>1091</v>
      </c>
      <c r="Q560" s="1" t="s">
        <v>1189</v>
      </c>
      <c r="R560" s="1">
        <v>521</v>
      </c>
      <c r="S560" s="1">
        <v>0</v>
      </c>
      <c r="T560" t="b">
        <v>1</v>
      </c>
      <c r="DO560" t="b">
        <v>0</v>
      </c>
    </row>
    <row r="561" spans="1:119" x14ac:dyDescent="0.25">
      <c r="A561" t="str">
        <f>INDEX(DB_ALM_SYS_NAMES[],18,2)</f>
        <v>SN_LINE</v>
      </c>
      <c r="B561">
        <v>555</v>
      </c>
      <c r="C561" t="s">
        <v>2154</v>
      </c>
      <c r="D561" s="10" t="s">
        <v>2140</v>
      </c>
      <c r="E561" t="s">
        <v>2155</v>
      </c>
      <c r="F561" t="s">
        <v>95</v>
      </c>
      <c r="G561" t="s">
        <v>95</v>
      </c>
      <c r="H561" t="s">
        <v>1088</v>
      </c>
      <c r="I561" t="s">
        <v>1096</v>
      </c>
      <c r="J561" t="s">
        <v>1244</v>
      </c>
      <c r="K561">
        <v>1</v>
      </c>
      <c r="L561">
        <v>1</v>
      </c>
      <c r="M561" t="s">
        <v>1056</v>
      </c>
      <c r="N561" t="s">
        <v>1047</v>
      </c>
      <c r="O561" s="1">
        <v>50</v>
      </c>
      <c r="P561" s="1" t="s">
        <v>1091</v>
      </c>
      <c r="Q561" s="1" t="s">
        <v>1098</v>
      </c>
      <c r="R561" s="1">
        <v>0</v>
      </c>
      <c r="S561" s="1">
        <v>0</v>
      </c>
      <c r="T561" t="b">
        <v>0</v>
      </c>
      <c r="DO561" t="b">
        <v>0</v>
      </c>
    </row>
    <row r="562" spans="1:119" x14ac:dyDescent="0.25">
      <c r="A562" t="str">
        <f>INDEX(DB_ALM_SYS_NAMES[],18,2)</f>
        <v>SN_LINE</v>
      </c>
      <c r="B562">
        <v>556</v>
      </c>
      <c r="C562" t="s">
        <v>2156</v>
      </c>
      <c r="D562" s="10" t="s">
        <v>6165</v>
      </c>
      <c r="E562" t="s">
        <v>6174</v>
      </c>
      <c r="F562" t="s">
        <v>95</v>
      </c>
      <c r="G562" t="s">
        <v>95</v>
      </c>
      <c r="H562" t="s">
        <v>1143</v>
      </c>
      <c r="I562" t="s">
        <v>1096</v>
      </c>
      <c r="J562" t="s">
        <v>1244</v>
      </c>
      <c r="K562" t="s">
        <v>1057</v>
      </c>
      <c r="L562">
        <v>1</v>
      </c>
      <c r="M562" t="s">
        <v>1050</v>
      </c>
      <c r="N562" t="s">
        <v>1047</v>
      </c>
      <c r="O562" s="1">
        <v>50</v>
      </c>
      <c r="P562" s="1" t="s">
        <v>1091</v>
      </c>
      <c r="Q562" s="1" t="s">
        <v>1189</v>
      </c>
      <c r="R562" s="1">
        <v>523</v>
      </c>
      <c r="S562" s="1">
        <v>0</v>
      </c>
      <c r="T562" t="b">
        <v>1</v>
      </c>
      <c r="DO562" t="b">
        <v>0</v>
      </c>
    </row>
    <row r="563" spans="1:119" x14ac:dyDescent="0.25">
      <c r="A563" t="str">
        <f>INDEX(DB_ALM_SYS_NAMES[],18,2)</f>
        <v>SN_LINE</v>
      </c>
      <c r="B563">
        <v>557</v>
      </c>
      <c r="C563" t="s">
        <v>2157</v>
      </c>
      <c r="D563" t="s">
        <v>2142</v>
      </c>
      <c r="E563" t="s">
        <v>2157</v>
      </c>
      <c r="F563" t="s">
        <v>95</v>
      </c>
      <c r="G563" t="s">
        <v>95</v>
      </c>
      <c r="H563" t="s">
        <v>1088</v>
      </c>
      <c r="I563" t="s">
        <v>1089</v>
      </c>
      <c r="J563" t="s">
        <v>1090</v>
      </c>
      <c r="K563">
        <v>1</v>
      </c>
      <c r="L563">
        <v>1</v>
      </c>
      <c r="M563" t="s">
        <v>1047</v>
      </c>
      <c r="N563" t="s">
        <v>1047</v>
      </c>
      <c r="O563" s="1">
        <v>500</v>
      </c>
      <c r="P563" s="1" t="s">
        <v>1091</v>
      </c>
      <c r="Q563" s="1" t="s">
        <v>1098</v>
      </c>
      <c r="R563" s="1">
        <v>0</v>
      </c>
      <c r="S563" s="1">
        <v>0</v>
      </c>
      <c r="T563" t="b">
        <v>0</v>
      </c>
      <c r="DO563" t="b">
        <v>0</v>
      </c>
    </row>
    <row r="564" spans="1:119" x14ac:dyDescent="0.25">
      <c r="A564" t="str">
        <f>INDEX(DB_ALM_SYS_NAMES[],18,2)</f>
        <v>SN_LINE</v>
      </c>
      <c r="B564">
        <v>558</v>
      </c>
      <c r="C564" t="s">
        <v>2158</v>
      </c>
      <c r="D564" t="s">
        <v>2142</v>
      </c>
      <c r="E564" t="s">
        <v>2159</v>
      </c>
      <c r="F564" t="s">
        <v>95</v>
      </c>
      <c r="G564" t="s">
        <v>95</v>
      </c>
      <c r="H564" t="s">
        <v>1088</v>
      </c>
      <c r="I564" t="s">
        <v>1089</v>
      </c>
      <c r="J564" t="s">
        <v>1090</v>
      </c>
      <c r="K564">
        <v>1</v>
      </c>
      <c r="L564">
        <v>1</v>
      </c>
      <c r="M564" t="s">
        <v>1047</v>
      </c>
      <c r="N564" t="s">
        <v>1047</v>
      </c>
      <c r="O564" s="1">
        <v>500</v>
      </c>
      <c r="P564" s="1" t="s">
        <v>1091</v>
      </c>
      <c r="Q564" s="1" t="s">
        <v>1098</v>
      </c>
      <c r="R564" s="1">
        <v>0</v>
      </c>
      <c r="S564" s="1">
        <v>0</v>
      </c>
      <c r="T564" t="b">
        <v>0</v>
      </c>
      <c r="DO564" t="b">
        <v>0</v>
      </c>
    </row>
    <row r="565" spans="1:119" x14ac:dyDescent="0.25">
      <c r="A565" t="str">
        <f>INDEX(DB_ALM_SYS_NAMES[],18,2)</f>
        <v>SN_LINE</v>
      </c>
      <c r="B565">
        <v>559</v>
      </c>
      <c r="C565" t="s">
        <v>2160</v>
      </c>
      <c r="D565" s="10" t="s">
        <v>2140</v>
      </c>
      <c r="E565" t="s">
        <v>2161</v>
      </c>
      <c r="F565" t="s">
        <v>95</v>
      </c>
      <c r="G565" t="s">
        <v>95</v>
      </c>
      <c r="H565" t="s">
        <v>1088</v>
      </c>
      <c r="I565" t="s">
        <v>1096</v>
      </c>
      <c r="J565" t="s">
        <v>1244</v>
      </c>
      <c r="K565">
        <v>1</v>
      </c>
      <c r="L565">
        <v>1</v>
      </c>
      <c r="M565" t="s">
        <v>1056</v>
      </c>
      <c r="N565" t="s">
        <v>1047</v>
      </c>
      <c r="O565" s="1">
        <v>50</v>
      </c>
      <c r="P565" s="1" t="s">
        <v>1091</v>
      </c>
      <c r="Q565" s="1" t="s">
        <v>1098</v>
      </c>
      <c r="R565" s="1">
        <v>0</v>
      </c>
      <c r="S565" s="1">
        <v>0</v>
      </c>
      <c r="T565" t="b">
        <v>0</v>
      </c>
      <c r="DO565" t="b">
        <v>0</v>
      </c>
    </row>
    <row r="566" spans="1:119" x14ac:dyDescent="0.25">
      <c r="A566" t="str">
        <f>INDEX(DB_ALM_SYS_NAMES[],18,2)</f>
        <v>SN_LINE</v>
      </c>
      <c r="B566">
        <v>560</v>
      </c>
      <c r="C566" t="s">
        <v>6270</v>
      </c>
      <c r="D566" t="s">
        <v>6165</v>
      </c>
      <c r="E566" t="s">
        <v>6175</v>
      </c>
      <c r="F566" t="s">
        <v>95</v>
      </c>
      <c r="G566" t="s">
        <v>95</v>
      </c>
      <c r="H566" t="s">
        <v>1143</v>
      </c>
      <c r="I566" t="s">
        <v>1096</v>
      </c>
      <c r="J566" t="s">
        <v>1244</v>
      </c>
      <c r="K566" t="s">
        <v>1057</v>
      </c>
      <c r="L566">
        <v>1</v>
      </c>
      <c r="M566" t="s">
        <v>1050</v>
      </c>
      <c r="N566" t="s">
        <v>1047</v>
      </c>
      <c r="O566" s="1">
        <v>500</v>
      </c>
      <c r="P566" s="1" t="s">
        <v>1091</v>
      </c>
      <c r="Q566" s="1" t="s">
        <v>1098</v>
      </c>
      <c r="R566" s="1">
        <v>0</v>
      </c>
      <c r="S566" s="1">
        <v>0</v>
      </c>
      <c r="T566" t="b">
        <v>0</v>
      </c>
      <c r="DO566" t="b">
        <v>0</v>
      </c>
    </row>
    <row r="567" spans="1:119" x14ac:dyDescent="0.25">
      <c r="A567" t="str">
        <f>INDEX(DB_ALM_SYS_NAMES[],18,2)</f>
        <v>SN_LINE</v>
      </c>
      <c r="B567">
        <v>561</v>
      </c>
      <c r="C567" t="s">
        <v>2162</v>
      </c>
      <c r="D567" t="s">
        <v>2142</v>
      </c>
      <c r="E567" t="s">
        <v>2163</v>
      </c>
      <c r="F567" t="s">
        <v>95</v>
      </c>
      <c r="G567" t="s">
        <v>95</v>
      </c>
      <c r="H567" t="s">
        <v>1088</v>
      </c>
      <c r="I567" t="s">
        <v>1089</v>
      </c>
      <c r="J567" t="s">
        <v>1090</v>
      </c>
      <c r="K567">
        <v>1</v>
      </c>
      <c r="L567">
        <v>1</v>
      </c>
      <c r="M567" t="s">
        <v>1047</v>
      </c>
      <c r="N567" t="s">
        <v>1047</v>
      </c>
      <c r="O567" s="1">
        <v>500</v>
      </c>
      <c r="P567" s="1" t="s">
        <v>1091</v>
      </c>
      <c r="Q567" s="1" t="s">
        <v>1098</v>
      </c>
      <c r="R567" s="1">
        <v>0</v>
      </c>
      <c r="S567" s="1">
        <v>0</v>
      </c>
      <c r="T567" t="b">
        <v>0</v>
      </c>
      <c r="DO567" t="b">
        <v>0</v>
      </c>
    </row>
    <row r="568" spans="1:119" x14ac:dyDescent="0.25">
      <c r="A568" t="str">
        <f>INDEX(DB_ALM_SYS_NAMES[],18,2)</f>
        <v>SN_LINE</v>
      </c>
      <c r="B568">
        <v>562</v>
      </c>
      <c r="C568" t="s">
        <v>2164</v>
      </c>
      <c r="D568" t="s">
        <v>2142</v>
      </c>
      <c r="E568" t="s">
        <v>2165</v>
      </c>
      <c r="F568" t="s">
        <v>95</v>
      </c>
      <c r="G568" t="s">
        <v>95</v>
      </c>
      <c r="H568" t="s">
        <v>1088</v>
      </c>
      <c r="I568" t="s">
        <v>1089</v>
      </c>
      <c r="J568" t="s">
        <v>1090</v>
      </c>
      <c r="K568">
        <v>1</v>
      </c>
      <c r="L568">
        <v>1</v>
      </c>
      <c r="M568" t="s">
        <v>1047</v>
      </c>
      <c r="N568" t="s">
        <v>1047</v>
      </c>
      <c r="O568" s="1">
        <v>500</v>
      </c>
      <c r="P568" s="1" t="s">
        <v>1091</v>
      </c>
      <c r="Q568" s="1" t="s">
        <v>1098</v>
      </c>
      <c r="R568" s="1">
        <v>0</v>
      </c>
      <c r="S568" s="1">
        <v>0</v>
      </c>
      <c r="T568" t="b">
        <v>0</v>
      </c>
      <c r="DO568" t="b">
        <v>0</v>
      </c>
    </row>
    <row r="569" spans="1:119" x14ac:dyDescent="0.25">
      <c r="A569" t="str">
        <f>INDEX(DB_ALM_SYS_NAMES[],18,2)</f>
        <v>SN_LINE</v>
      </c>
      <c r="B569">
        <v>563</v>
      </c>
      <c r="C569" t="s">
        <v>2166</v>
      </c>
      <c r="D569" t="s">
        <v>2142</v>
      </c>
      <c r="E569" t="s">
        <v>2167</v>
      </c>
      <c r="F569" t="s">
        <v>95</v>
      </c>
      <c r="G569" t="s">
        <v>95</v>
      </c>
      <c r="H569" t="s">
        <v>1088</v>
      </c>
      <c r="I569" t="s">
        <v>1089</v>
      </c>
      <c r="J569" t="s">
        <v>1090</v>
      </c>
      <c r="K569">
        <v>1</v>
      </c>
      <c r="L569">
        <v>1</v>
      </c>
      <c r="M569" t="s">
        <v>1047</v>
      </c>
      <c r="N569" t="s">
        <v>1047</v>
      </c>
      <c r="O569" s="1">
        <v>500</v>
      </c>
      <c r="P569" s="1" t="s">
        <v>1091</v>
      </c>
      <c r="Q569" s="1" t="s">
        <v>1098</v>
      </c>
      <c r="R569" s="1">
        <v>0</v>
      </c>
      <c r="S569" s="1">
        <v>0</v>
      </c>
      <c r="T569" t="b">
        <v>0</v>
      </c>
      <c r="DO569" t="b">
        <v>0</v>
      </c>
    </row>
    <row r="570" spans="1:119" x14ac:dyDescent="0.25">
      <c r="A570" t="str">
        <f>INDEX(DB_ALM_SYS_NAMES[],18,2)</f>
        <v>SN_LINE</v>
      </c>
      <c r="B570">
        <v>564</v>
      </c>
      <c r="C570" t="s">
        <v>2168</v>
      </c>
      <c r="D570" t="s">
        <v>2142</v>
      </c>
      <c r="E570" t="s">
        <v>2169</v>
      </c>
      <c r="F570" t="s">
        <v>95</v>
      </c>
      <c r="G570" t="s">
        <v>95</v>
      </c>
      <c r="H570" t="s">
        <v>1088</v>
      </c>
      <c r="I570" t="s">
        <v>1089</v>
      </c>
      <c r="J570" t="s">
        <v>1090</v>
      </c>
      <c r="K570">
        <v>1</v>
      </c>
      <c r="L570">
        <v>1</v>
      </c>
      <c r="M570" t="s">
        <v>1047</v>
      </c>
      <c r="N570" t="s">
        <v>1047</v>
      </c>
      <c r="O570" s="1">
        <v>500</v>
      </c>
      <c r="P570" s="1" t="s">
        <v>1091</v>
      </c>
      <c r="Q570" s="1" t="s">
        <v>1098</v>
      </c>
      <c r="R570" s="1">
        <v>0</v>
      </c>
      <c r="S570" s="1">
        <v>0</v>
      </c>
      <c r="T570" t="b">
        <v>0</v>
      </c>
      <c r="DO570" t="b">
        <v>0</v>
      </c>
    </row>
    <row r="571" spans="1:119" x14ac:dyDescent="0.25">
      <c r="A571" t="str">
        <f>INDEX(DB_ALM_SYS_NAMES[],18,2)</f>
        <v>SN_LINE</v>
      </c>
      <c r="B571">
        <v>565</v>
      </c>
      <c r="C571" t="s">
        <v>2170</v>
      </c>
      <c r="D571" t="s">
        <v>2142</v>
      </c>
      <c r="E571" t="s">
        <v>2171</v>
      </c>
      <c r="F571" t="s">
        <v>95</v>
      </c>
      <c r="G571" t="s">
        <v>95</v>
      </c>
      <c r="H571" t="s">
        <v>1088</v>
      </c>
      <c r="I571" t="s">
        <v>1089</v>
      </c>
      <c r="J571" t="s">
        <v>1090</v>
      </c>
      <c r="K571">
        <v>1</v>
      </c>
      <c r="L571">
        <v>1</v>
      </c>
      <c r="M571" t="s">
        <v>1047</v>
      </c>
      <c r="N571" t="s">
        <v>1047</v>
      </c>
      <c r="O571" s="1">
        <v>500</v>
      </c>
      <c r="P571" s="1" t="s">
        <v>1091</v>
      </c>
      <c r="Q571" s="1" t="s">
        <v>1098</v>
      </c>
      <c r="R571" s="1">
        <v>0</v>
      </c>
      <c r="S571" s="1">
        <v>0</v>
      </c>
      <c r="T571" t="b">
        <v>0</v>
      </c>
      <c r="DO571" t="b">
        <v>0</v>
      </c>
    </row>
    <row r="572" spans="1:119" x14ac:dyDescent="0.25">
      <c r="A572" t="str">
        <f>INDEX(DB_ALM_SYS_NAMES[],18,2)</f>
        <v>SN_LINE</v>
      </c>
      <c r="B572">
        <v>566</v>
      </c>
      <c r="C572" t="s">
        <v>2172</v>
      </c>
      <c r="D572" t="s">
        <v>2142</v>
      </c>
      <c r="E572" t="s">
        <v>2173</v>
      </c>
      <c r="F572" t="s">
        <v>95</v>
      </c>
      <c r="G572" t="s">
        <v>95</v>
      </c>
      <c r="H572" t="s">
        <v>1088</v>
      </c>
      <c r="I572" t="s">
        <v>1089</v>
      </c>
      <c r="J572" t="s">
        <v>1090</v>
      </c>
      <c r="K572">
        <v>1</v>
      </c>
      <c r="L572">
        <v>1</v>
      </c>
      <c r="M572" t="s">
        <v>1047</v>
      </c>
      <c r="N572" t="s">
        <v>1047</v>
      </c>
      <c r="O572" s="1">
        <v>500</v>
      </c>
      <c r="P572" s="1" t="s">
        <v>1091</v>
      </c>
      <c r="Q572" s="1" t="s">
        <v>1098</v>
      </c>
      <c r="R572" s="1">
        <v>0</v>
      </c>
      <c r="S572" s="1">
        <v>0</v>
      </c>
      <c r="T572" t="b">
        <v>0</v>
      </c>
      <c r="DO572" t="b">
        <v>0</v>
      </c>
    </row>
    <row r="573" spans="1:119" x14ac:dyDescent="0.25">
      <c r="A573" t="str">
        <f>INDEX(DB_ALM_SYS_NAMES[],18,2)</f>
        <v>SN_LINE</v>
      </c>
      <c r="B573">
        <v>567</v>
      </c>
      <c r="C573" t="s">
        <v>2174</v>
      </c>
      <c r="D573" s="10" t="s">
        <v>2140</v>
      </c>
      <c r="E573" t="s">
        <v>2175</v>
      </c>
      <c r="F573" t="s">
        <v>95</v>
      </c>
      <c r="G573" t="s">
        <v>95</v>
      </c>
      <c r="H573" t="s">
        <v>1088</v>
      </c>
      <c r="I573" t="s">
        <v>1096</v>
      </c>
      <c r="J573" t="s">
        <v>1244</v>
      </c>
      <c r="K573">
        <v>1</v>
      </c>
      <c r="L573">
        <v>1</v>
      </c>
      <c r="M573" t="s">
        <v>1056</v>
      </c>
      <c r="N573" t="s">
        <v>1047</v>
      </c>
      <c r="O573" s="1">
        <v>50</v>
      </c>
      <c r="P573" s="1" t="s">
        <v>1091</v>
      </c>
      <c r="Q573" s="1" t="s">
        <v>1098</v>
      </c>
      <c r="R573" s="1">
        <v>0</v>
      </c>
      <c r="S573" s="1">
        <v>0</v>
      </c>
      <c r="T573" t="b">
        <v>0</v>
      </c>
      <c r="DO573" t="b">
        <v>0</v>
      </c>
    </row>
    <row r="574" spans="1:119" x14ac:dyDescent="0.25">
      <c r="A574" t="str">
        <f>INDEX(DB_ALM_SYS_NAMES[],18,2)</f>
        <v>SN_LINE</v>
      </c>
      <c r="B574">
        <v>568</v>
      </c>
      <c r="C574" t="s">
        <v>6271</v>
      </c>
      <c r="D574" t="s">
        <v>6165</v>
      </c>
      <c r="E574" t="s">
        <v>6129</v>
      </c>
      <c r="F574" t="s">
        <v>95</v>
      </c>
      <c r="G574" t="s">
        <v>95</v>
      </c>
      <c r="H574" t="s">
        <v>1143</v>
      </c>
      <c r="I574" t="s">
        <v>1096</v>
      </c>
      <c r="J574" t="s">
        <v>1244</v>
      </c>
      <c r="K574" t="s">
        <v>1057</v>
      </c>
      <c r="L574">
        <v>1</v>
      </c>
      <c r="M574" t="s">
        <v>1050</v>
      </c>
      <c r="N574" t="s">
        <v>1047</v>
      </c>
      <c r="O574" s="1">
        <v>500</v>
      </c>
      <c r="P574" s="1" t="s">
        <v>1091</v>
      </c>
      <c r="Q574" s="1" t="s">
        <v>1189</v>
      </c>
      <c r="R574" s="1">
        <v>536</v>
      </c>
      <c r="S574" s="1">
        <v>0</v>
      </c>
      <c r="T574" t="b">
        <v>1</v>
      </c>
      <c r="DO574" t="b">
        <v>0</v>
      </c>
    </row>
    <row r="575" spans="1:119" x14ac:dyDescent="0.25">
      <c r="A575" t="str">
        <f>INDEX(DB_ALM_SYS_NAMES[],18,2)</f>
        <v>SN_LINE</v>
      </c>
      <c r="B575">
        <v>569</v>
      </c>
      <c r="C575" t="s">
        <v>2176</v>
      </c>
      <c r="D575" t="s">
        <v>6165</v>
      </c>
      <c r="E575" t="s">
        <v>6176</v>
      </c>
      <c r="F575" t="s">
        <v>95</v>
      </c>
      <c r="G575" t="s">
        <v>95</v>
      </c>
      <c r="H575" t="s">
        <v>1143</v>
      </c>
      <c r="I575" t="s">
        <v>1096</v>
      </c>
      <c r="J575" t="s">
        <v>1244</v>
      </c>
      <c r="K575" t="s">
        <v>1057</v>
      </c>
      <c r="L575">
        <v>1</v>
      </c>
      <c r="M575" t="s">
        <v>1050</v>
      </c>
      <c r="N575" t="s">
        <v>1047</v>
      </c>
      <c r="O575" s="1">
        <v>500</v>
      </c>
      <c r="P575" s="1" t="s">
        <v>1091</v>
      </c>
      <c r="Q575" s="1" t="s">
        <v>1189</v>
      </c>
      <c r="R575" s="1">
        <v>538</v>
      </c>
      <c r="S575" s="1">
        <v>0</v>
      </c>
      <c r="T575" t="b">
        <v>1</v>
      </c>
      <c r="DO575" t="b">
        <v>0</v>
      </c>
    </row>
    <row r="576" spans="1:119" x14ac:dyDescent="0.25">
      <c r="A576" t="str">
        <f>INDEX(DB_ALM_SYS_NAMES[],18,2)</f>
        <v>SN_LINE</v>
      </c>
      <c r="B576">
        <v>570</v>
      </c>
      <c r="C576" t="s">
        <v>6272</v>
      </c>
      <c r="D576" t="s">
        <v>6165</v>
      </c>
      <c r="E576" t="s">
        <v>6177</v>
      </c>
      <c r="F576" t="s">
        <v>95</v>
      </c>
      <c r="G576" t="s">
        <v>95</v>
      </c>
      <c r="H576" t="s">
        <v>1143</v>
      </c>
      <c r="I576" t="s">
        <v>1096</v>
      </c>
      <c r="J576" t="s">
        <v>1244</v>
      </c>
      <c r="K576" t="s">
        <v>1057</v>
      </c>
      <c r="L576">
        <v>1</v>
      </c>
      <c r="M576" t="s">
        <v>1050</v>
      </c>
      <c r="N576" t="s">
        <v>1047</v>
      </c>
      <c r="O576" s="1">
        <v>500</v>
      </c>
      <c r="P576" s="1" t="s">
        <v>1091</v>
      </c>
      <c r="Q576" s="1" t="s">
        <v>1189</v>
      </c>
      <c r="R576" s="1">
        <v>533</v>
      </c>
      <c r="S576" s="1">
        <v>0</v>
      </c>
      <c r="T576" t="b">
        <v>1</v>
      </c>
      <c r="DO576" t="b">
        <v>0</v>
      </c>
    </row>
    <row r="577" spans="1:119" x14ac:dyDescent="0.25">
      <c r="A577" t="str">
        <f>INDEX(DB_ALM_SYS_NAMES[],18,2)</f>
        <v>SN_LINE</v>
      </c>
      <c r="B577">
        <v>571</v>
      </c>
      <c r="C577" t="s">
        <v>6273</v>
      </c>
      <c r="D577" t="s">
        <v>6165</v>
      </c>
      <c r="E577" t="s">
        <v>6178</v>
      </c>
      <c r="F577" t="s">
        <v>95</v>
      </c>
      <c r="G577" t="s">
        <v>95</v>
      </c>
      <c r="H577" t="s">
        <v>1143</v>
      </c>
      <c r="I577" t="s">
        <v>1096</v>
      </c>
      <c r="J577" t="s">
        <v>1244</v>
      </c>
      <c r="K577" t="s">
        <v>1057</v>
      </c>
      <c r="L577">
        <v>1</v>
      </c>
      <c r="M577" t="s">
        <v>1050</v>
      </c>
      <c r="N577" t="s">
        <v>1047</v>
      </c>
      <c r="O577" s="1">
        <v>500</v>
      </c>
      <c r="P577" s="1" t="s">
        <v>1091</v>
      </c>
      <c r="Q577" s="1" t="s">
        <v>1189</v>
      </c>
      <c r="R577" s="1">
        <v>531</v>
      </c>
      <c r="S577" s="1">
        <v>0</v>
      </c>
      <c r="T577" t="b">
        <v>1</v>
      </c>
      <c r="DO577" t="b">
        <v>0</v>
      </c>
    </row>
    <row r="578" spans="1:119" x14ac:dyDescent="0.25">
      <c r="A578" t="str">
        <f>INDEX(DB_ALM_SYS_NAMES[],18,2)</f>
        <v>SN_LINE</v>
      </c>
      <c r="B578">
        <v>572</v>
      </c>
      <c r="C578" t="s">
        <v>6274</v>
      </c>
      <c r="D578" t="s">
        <v>6165</v>
      </c>
      <c r="E578" t="s">
        <v>6179</v>
      </c>
      <c r="F578" t="s">
        <v>95</v>
      </c>
      <c r="G578" t="s">
        <v>95</v>
      </c>
      <c r="H578" t="s">
        <v>1143</v>
      </c>
      <c r="I578" t="s">
        <v>1096</v>
      </c>
      <c r="J578" t="s">
        <v>1090</v>
      </c>
      <c r="K578" t="s">
        <v>1057</v>
      </c>
      <c r="L578">
        <v>1</v>
      </c>
      <c r="M578" t="s">
        <v>1050</v>
      </c>
      <c r="N578" t="s">
        <v>1047</v>
      </c>
      <c r="O578" s="1">
        <v>50</v>
      </c>
      <c r="P578" s="1" t="s">
        <v>1091</v>
      </c>
      <c r="Q578" s="1" t="s">
        <v>1189</v>
      </c>
      <c r="R578" s="1">
        <v>535</v>
      </c>
      <c r="S578" s="1">
        <v>0</v>
      </c>
      <c r="T578" t="b">
        <v>1</v>
      </c>
      <c r="DO578" t="b">
        <v>0</v>
      </c>
    </row>
    <row r="579" spans="1:119" x14ac:dyDescent="0.25">
      <c r="A579" t="str">
        <f>INDEX(DB_ALM_SYS_NAMES[],18,2)</f>
        <v>SN_LINE</v>
      </c>
      <c r="B579">
        <v>573</v>
      </c>
      <c r="C579" t="s">
        <v>2177</v>
      </c>
      <c r="D579" s="10" t="s">
        <v>2140</v>
      </c>
      <c r="E579" t="s">
        <v>2178</v>
      </c>
      <c r="F579" t="s">
        <v>95</v>
      </c>
      <c r="G579" t="s">
        <v>95</v>
      </c>
      <c r="H579" t="s">
        <v>1088</v>
      </c>
      <c r="I579" t="s">
        <v>1096</v>
      </c>
      <c r="J579" t="s">
        <v>1244</v>
      </c>
      <c r="K579">
        <v>1</v>
      </c>
      <c r="L579">
        <v>1</v>
      </c>
      <c r="M579" t="s">
        <v>1056</v>
      </c>
      <c r="N579" t="s">
        <v>1047</v>
      </c>
      <c r="O579" s="1">
        <v>50</v>
      </c>
      <c r="P579" s="1" t="s">
        <v>1091</v>
      </c>
      <c r="Q579" s="1" t="s">
        <v>1098</v>
      </c>
      <c r="R579" s="1">
        <v>0</v>
      </c>
      <c r="S579" s="1">
        <v>0</v>
      </c>
      <c r="T579" t="b">
        <v>0</v>
      </c>
      <c r="DO579" t="b">
        <v>0</v>
      </c>
    </row>
    <row r="580" spans="1:119" x14ac:dyDescent="0.25">
      <c r="A580" t="str">
        <f>INDEX(DB_ALM_SYS_NAMES[],18,2)</f>
        <v>SN_LINE</v>
      </c>
      <c r="B580">
        <v>574</v>
      </c>
      <c r="C580" t="s">
        <v>6275</v>
      </c>
      <c r="D580" t="s">
        <v>6165</v>
      </c>
      <c r="E580" t="s">
        <v>6180</v>
      </c>
      <c r="F580" t="s">
        <v>95</v>
      </c>
      <c r="G580" t="s">
        <v>95</v>
      </c>
      <c r="H580" t="s">
        <v>1143</v>
      </c>
      <c r="I580" t="s">
        <v>1096</v>
      </c>
      <c r="J580" t="s">
        <v>1244</v>
      </c>
      <c r="K580" t="s">
        <v>1057</v>
      </c>
      <c r="L580">
        <v>1</v>
      </c>
      <c r="M580" t="s">
        <v>1050</v>
      </c>
      <c r="N580" t="s">
        <v>1047</v>
      </c>
      <c r="O580" s="1">
        <v>500</v>
      </c>
      <c r="P580" s="1" t="s">
        <v>1091</v>
      </c>
      <c r="Q580" s="1" t="s">
        <v>1189</v>
      </c>
      <c r="R580" s="1">
        <v>534</v>
      </c>
      <c r="S580" s="1">
        <v>0</v>
      </c>
      <c r="T580" t="b">
        <v>1</v>
      </c>
      <c r="DO580" t="b">
        <v>0</v>
      </c>
    </row>
    <row r="581" spans="1:119" x14ac:dyDescent="0.25">
      <c r="A581" t="str">
        <f>INDEX(DB_ALM_SYS_NAMES[],18,2)</f>
        <v>SN_LINE</v>
      </c>
      <c r="B581">
        <v>575</v>
      </c>
      <c r="C581" t="s">
        <v>2179</v>
      </c>
      <c r="D581" t="s">
        <v>2142</v>
      </c>
      <c r="E581" t="s">
        <v>2180</v>
      </c>
      <c r="F581" t="s">
        <v>95</v>
      </c>
      <c r="G581" t="s">
        <v>95</v>
      </c>
      <c r="H581" t="s">
        <v>1088</v>
      </c>
      <c r="I581" t="s">
        <v>1089</v>
      </c>
      <c r="J581" t="s">
        <v>1090</v>
      </c>
      <c r="K581">
        <v>1</v>
      </c>
      <c r="L581">
        <v>1</v>
      </c>
      <c r="M581" t="s">
        <v>1047</v>
      </c>
      <c r="N581" t="s">
        <v>1047</v>
      </c>
      <c r="O581" s="1">
        <v>500</v>
      </c>
      <c r="P581" s="1" t="s">
        <v>1091</v>
      </c>
      <c r="Q581" s="1" t="s">
        <v>1098</v>
      </c>
      <c r="R581" s="1">
        <v>0</v>
      </c>
      <c r="S581" s="1">
        <v>0</v>
      </c>
      <c r="T581" t="b">
        <v>0</v>
      </c>
      <c r="DO581" t="b">
        <v>0</v>
      </c>
    </row>
    <row r="582" spans="1:119" x14ac:dyDescent="0.25">
      <c r="A582" t="str">
        <f>INDEX(DB_ALM_SYS_NAMES[],19,2)</f>
        <v>SN_TRAFO</v>
      </c>
      <c r="B582">
        <v>576</v>
      </c>
      <c r="C582" t="s">
        <v>6041</v>
      </c>
      <c r="D582" s="10" t="s">
        <v>5519</v>
      </c>
      <c r="E582" t="s">
        <v>5670</v>
      </c>
      <c r="F582" t="s">
        <v>5223</v>
      </c>
      <c r="G582" t="s">
        <v>5818</v>
      </c>
      <c r="H582" t="s">
        <v>1143</v>
      </c>
      <c r="I582" t="s">
        <v>1096</v>
      </c>
      <c r="J582" t="s">
        <v>1244</v>
      </c>
      <c r="K582">
        <v>2</v>
      </c>
      <c r="L582">
        <v>1</v>
      </c>
      <c r="M582" t="s">
        <v>1050</v>
      </c>
      <c r="N582" t="s">
        <v>1047</v>
      </c>
      <c r="O582" s="1">
        <v>50</v>
      </c>
      <c r="P582" s="1" t="s">
        <v>1091</v>
      </c>
      <c r="Q582" s="1" t="s">
        <v>1098</v>
      </c>
      <c r="R582" s="1">
        <v>0</v>
      </c>
      <c r="S582" s="1">
        <v>0</v>
      </c>
      <c r="T582" t="b">
        <v>1</v>
      </c>
      <c r="DO582" t="b">
        <v>0</v>
      </c>
    </row>
    <row r="583" spans="1:119" x14ac:dyDescent="0.25">
      <c r="A583" t="str">
        <f>INDEX(DB_ALM_SYS_NAMES[],19,2)</f>
        <v>SN_TRAFO</v>
      </c>
      <c r="B583">
        <v>577</v>
      </c>
      <c r="C583" t="s">
        <v>421</v>
      </c>
      <c r="D583" s="10" t="s">
        <v>5519</v>
      </c>
      <c r="E583" t="s">
        <v>5671</v>
      </c>
      <c r="F583" t="s">
        <v>5223</v>
      </c>
      <c r="G583" t="s">
        <v>5819</v>
      </c>
      <c r="H583" t="s">
        <v>1143</v>
      </c>
      <c r="I583" t="s">
        <v>1096</v>
      </c>
      <c r="J583" t="s">
        <v>1244</v>
      </c>
      <c r="K583">
        <v>2</v>
      </c>
      <c r="L583">
        <v>1</v>
      </c>
      <c r="M583" t="s">
        <v>1050</v>
      </c>
      <c r="N583" t="s">
        <v>1047</v>
      </c>
      <c r="O583" s="1">
        <v>50</v>
      </c>
      <c r="P583" s="1" t="s">
        <v>1091</v>
      </c>
      <c r="Q583" s="1" t="s">
        <v>1098</v>
      </c>
      <c r="R583" s="1">
        <v>0</v>
      </c>
      <c r="S583" s="1">
        <v>0</v>
      </c>
      <c r="T583" t="b">
        <v>1</v>
      </c>
      <c r="DO583" t="b">
        <v>0</v>
      </c>
    </row>
    <row r="584" spans="1:119" x14ac:dyDescent="0.25">
      <c r="A584" t="str">
        <f>INDEX(DB_ALM_SYS_NAMES[],19,2)</f>
        <v>SN_TRAFO</v>
      </c>
      <c r="B584">
        <v>578</v>
      </c>
      <c r="C584" t="s">
        <v>423</v>
      </c>
      <c r="D584" t="s">
        <v>2182</v>
      </c>
      <c r="E584" t="s">
        <v>2143</v>
      </c>
      <c r="F584" t="s">
        <v>95</v>
      </c>
      <c r="G584" t="s">
        <v>95</v>
      </c>
      <c r="H584" t="s">
        <v>1088</v>
      </c>
      <c r="I584" t="s">
        <v>1089</v>
      </c>
      <c r="J584" t="s">
        <v>1090</v>
      </c>
      <c r="K584">
        <v>1</v>
      </c>
      <c r="L584">
        <v>1</v>
      </c>
      <c r="M584" t="s">
        <v>1047</v>
      </c>
      <c r="N584" t="s">
        <v>1047</v>
      </c>
      <c r="O584" s="1">
        <v>500</v>
      </c>
      <c r="P584" s="1" t="s">
        <v>1091</v>
      </c>
      <c r="Q584" s="1" t="s">
        <v>1098</v>
      </c>
      <c r="R584" s="1">
        <v>0</v>
      </c>
      <c r="S584" s="1">
        <v>0</v>
      </c>
      <c r="T584" t="b">
        <v>0</v>
      </c>
      <c r="DO584" t="b">
        <v>0</v>
      </c>
    </row>
    <row r="585" spans="1:119" x14ac:dyDescent="0.25">
      <c r="A585" t="str">
        <f>INDEX(DB_ALM_SYS_NAMES[],19,2)</f>
        <v>SN_TRAFO</v>
      </c>
      <c r="B585">
        <v>579</v>
      </c>
      <c r="C585" t="s">
        <v>6042</v>
      </c>
      <c r="D585" s="10" t="s">
        <v>5519</v>
      </c>
      <c r="E585" t="s">
        <v>5672</v>
      </c>
      <c r="F585" t="s">
        <v>5223</v>
      </c>
      <c r="G585" t="s">
        <v>5820</v>
      </c>
      <c r="H585" t="s">
        <v>1143</v>
      </c>
      <c r="I585" t="s">
        <v>1096</v>
      </c>
      <c r="J585" t="s">
        <v>1244</v>
      </c>
      <c r="K585">
        <v>2</v>
      </c>
      <c r="L585">
        <v>1</v>
      </c>
      <c r="M585" t="s">
        <v>1050</v>
      </c>
      <c r="N585" t="s">
        <v>1047</v>
      </c>
      <c r="O585" s="1">
        <v>50</v>
      </c>
      <c r="P585" s="1" t="s">
        <v>1091</v>
      </c>
      <c r="Q585" s="1" t="s">
        <v>1098</v>
      </c>
      <c r="R585" s="1">
        <v>0</v>
      </c>
      <c r="S585" s="1">
        <v>0</v>
      </c>
      <c r="T585" t="b">
        <v>1</v>
      </c>
      <c r="DO585" t="b">
        <v>0</v>
      </c>
    </row>
    <row r="586" spans="1:119" x14ac:dyDescent="0.25">
      <c r="A586" t="str">
        <f>INDEX(DB_ALM_SYS_NAMES[],19,2)</f>
        <v>SN_TRAFO</v>
      </c>
      <c r="B586">
        <v>580</v>
      </c>
      <c r="C586" t="s">
        <v>426</v>
      </c>
      <c r="D586" t="s">
        <v>2182</v>
      </c>
      <c r="E586" t="s">
        <v>2146</v>
      </c>
      <c r="F586" t="s">
        <v>95</v>
      </c>
      <c r="G586" t="s">
        <v>95</v>
      </c>
      <c r="H586" t="s">
        <v>1088</v>
      </c>
      <c r="I586" t="s">
        <v>1096</v>
      </c>
      <c r="J586" t="s">
        <v>1244</v>
      </c>
      <c r="K586">
        <v>1</v>
      </c>
      <c r="L586">
        <v>1</v>
      </c>
      <c r="M586" t="s">
        <v>1047</v>
      </c>
      <c r="N586" t="s">
        <v>1047</v>
      </c>
      <c r="O586" s="1">
        <v>50</v>
      </c>
      <c r="P586" s="1" t="s">
        <v>1091</v>
      </c>
      <c r="Q586" s="1" t="s">
        <v>1098</v>
      </c>
      <c r="R586" s="1">
        <v>0</v>
      </c>
      <c r="S586" s="1">
        <v>0</v>
      </c>
      <c r="T586" t="b">
        <v>0</v>
      </c>
      <c r="DO586" t="b">
        <v>0</v>
      </c>
    </row>
    <row r="587" spans="1:119" x14ac:dyDescent="0.25">
      <c r="A587" t="str">
        <f>INDEX(DB_ALM_SYS_NAMES[],19,2)</f>
        <v>SN_TRAFO</v>
      </c>
      <c r="B587">
        <v>581</v>
      </c>
      <c r="C587" t="s">
        <v>6043</v>
      </c>
      <c r="D587" s="10" t="s">
        <v>5519</v>
      </c>
      <c r="E587" t="s">
        <v>5673</v>
      </c>
      <c r="F587" t="s">
        <v>5223</v>
      </c>
      <c r="G587" t="s">
        <v>5821</v>
      </c>
      <c r="H587" t="s">
        <v>1143</v>
      </c>
      <c r="I587" t="s">
        <v>1096</v>
      </c>
      <c r="J587" t="s">
        <v>1244</v>
      </c>
      <c r="K587">
        <v>2</v>
      </c>
      <c r="L587">
        <v>1</v>
      </c>
      <c r="M587" t="s">
        <v>1050</v>
      </c>
      <c r="N587" t="s">
        <v>1047</v>
      </c>
      <c r="O587" s="1">
        <v>50</v>
      </c>
      <c r="P587" s="1" t="s">
        <v>1091</v>
      </c>
      <c r="Q587" s="1" t="s">
        <v>1098</v>
      </c>
      <c r="R587" s="1">
        <v>0</v>
      </c>
      <c r="S587" s="1">
        <v>0</v>
      </c>
      <c r="T587" t="b">
        <v>1</v>
      </c>
      <c r="DO587" t="b">
        <v>0</v>
      </c>
    </row>
    <row r="588" spans="1:119" x14ac:dyDescent="0.25">
      <c r="A588" t="str">
        <f>INDEX(DB_ALM_SYS_NAMES[],19,2)</f>
        <v>SN_TRAFO</v>
      </c>
      <c r="B588">
        <v>582</v>
      </c>
      <c r="C588" t="s">
        <v>6044</v>
      </c>
      <c r="D588" t="s">
        <v>2182</v>
      </c>
      <c r="E588" t="s">
        <v>2149</v>
      </c>
      <c r="F588" t="s">
        <v>95</v>
      </c>
      <c r="G588" t="s">
        <v>95</v>
      </c>
      <c r="H588" t="s">
        <v>1088</v>
      </c>
      <c r="I588" t="s">
        <v>1096</v>
      </c>
      <c r="J588" t="s">
        <v>1244</v>
      </c>
      <c r="K588">
        <v>1</v>
      </c>
      <c r="L588">
        <v>1</v>
      </c>
      <c r="M588" t="s">
        <v>1056</v>
      </c>
      <c r="N588" t="s">
        <v>1047</v>
      </c>
      <c r="O588" s="1">
        <v>500</v>
      </c>
      <c r="P588" s="1" t="s">
        <v>1091</v>
      </c>
      <c r="Q588" s="1" t="s">
        <v>1098</v>
      </c>
      <c r="R588" s="1">
        <v>0</v>
      </c>
      <c r="S588" s="1">
        <v>0</v>
      </c>
      <c r="T588" t="b">
        <v>0</v>
      </c>
      <c r="DO588" t="b">
        <v>0</v>
      </c>
    </row>
    <row r="589" spans="1:119" x14ac:dyDescent="0.25">
      <c r="A589" t="str">
        <f>INDEX(DB_ALM_SYS_NAMES[],19,2)</f>
        <v>SN_TRAFO</v>
      </c>
      <c r="B589">
        <v>583</v>
      </c>
      <c r="C589" t="s">
        <v>6045</v>
      </c>
      <c r="D589" t="s">
        <v>2182</v>
      </c>
      <c r="E589" t="s">
        <v>2150</v>
      </c>
      <c r="F589" t="s">
        <v>95</v>
      </c>
      <c r="G589" t="s">
        <v>95</v>
      </c>
      <c r="H589" t="s">
        <v>1088</v>
      </c>
      <c r="I589" t="s">
        <v>1089</v>
      </c>
      <c r="J589" t="s">
        <v>1090</v>
      </c>
      <c r="K589">
        <v>1</v>
      </c>
      <c r="L589">
        <v>1</v>
      </c>
      <c r="M589" t="s">
        <v>1047</v>
      </c>
      <c r="N589" t="s">
        <v>1047</v>
      </c>
      <c r="O589" s="1">
        <v>500</v>
      </c>
      <c r="P589" s="1" t="s">
        <v>1091</v>
      </c>
      <c r="Q589" s="1" t="s">
        <v>1098</v>
      </c>
      <c r="R589" s="1">
        <v>0</v>
      </c>
      <c r="S589" s="1">
        <v>0</v>
      </c>
      <c r="T589" t="b">
        <v>0</v>
      </c>
      <c r="DO589" t="b">
        <v>0</v>
      </c>
    </row>
    <row r="590" spans="1:119" x14ac:dyDescent="0.25">
      <c r="A590" t="str">
        <f>INDEX(DB_ALM_SYS_NAMES[],19,2)</f>
        <v>SN_TRAFO</v>
      </c>
      <c r="B590">
        <v>584</v>
      </c>
      <c r="C590" t="s">
        <v>6046</v>
      </c>
      <c r="D590" t="s">
        <v>2182</v>
      </c>
      <c r="E590" t="s">
        <v>5674</v>
      </c>
      <c r="F590" t="s">
        <v>95</v>
      </c>
      <c r="G590" t="s">
        <v>95</v>
      </c>
      <c r="H590" t="s">
        <v>1143</v>
      </c>
      <c r="I590" t="s">
        <v>1089</v>
      </c>
      <c r="J590" t="s">
        <v>1244</v>
      </c>
      <c r="K590" t="s">
        <v>1051</v>
      </c>
      <c r="L590">
        <v>1</v>
      </c>
      <c r="M590" t="s">
        <v>1056</v>
      </c>
      <c r="N590" t="s">
        <v>1047</v>
      </c>
      <c r="O590" s="1">
        <v>15</v>
      </c>
      <c r="P590" s="1" t="s">
        <v>485</v>
      </c>
      <c r="Q590" s="1" t="s">
        <v>1189</v>
      </c>
      <c r="R590" s="1">
        <v>487</v>
      </c>
      <c r="S590" s="1">
        <v>0</v>
      </c>
      <c r="T590" t="b">
        <v>1</v>
      </c>
      <c r="DO590" t="b">
        <v>0</v>
      </c>
    </row>
    <row r="591" spans="1:119" x14ac:dyDescent="0.25">
      <c r="A591" t="str">
        <f>INDEX(DB_ALM_SYS_NAMES[],19,2)</f>
        <v>SN_TRAFO</v>
      </c>
      <c r="B591">
        <v>585</v>
      </c>
      <c r="C591" t="s">
        <v>6047</v>
      </c>
      <c r="D591" t="s">
        <v>2182</v>
      </c>
      <c r="E591" t="s">
        <v>2183</v>
      </c>
      <c r="F591" t="s">
        <v>95</v>
      </c>
      <c r="G591" t="s">
        <v>95</v>
      </c>
      <c r="H591" t="s">
        <v>1088</v>
      </c>
      <c r="I591" t="s">
        <v>1089</v>
      </c>
      <c r="J591" t="s">
        <v>1090</v>
      </c>
      <c r="K591">
        <v>1</v>
      </c>
      <c r="L591">
        <v>1</v>
      </c>
      <c r="M591" t="s">
        <v>1047</v>
      </c>
      <c r="N591" t="s">
        <v>1047</v>
      </c>
      <c r="O591" s="1">
        <v>500</v>
      </c>
      <c r="P591" s="1" t="s">
        <v>1091</v>
      </c>
      <c r="Q591" s="1" t="s">
        <v>1098</v>
      </c>
      <c r="R591" s="1">
        <v>0</v>
      </c>
      <c r="S591" s="1">
        <v>0</v>
      </c>
      <c r="T591" t="b">
        <v>0</v>
      </c>
      <c r="DO591" t="b">
        <v>0</v>
      </c>
    </row>
    <row r="592" spans="1:119" x14ac:dyDescent="0.25">
      <c r="A592" t="str">
        <f>INDEX(DB_ALM_SYS_NAMES[],19,2)</f>
        <v>SN_TRAFO</v>
      </c>
      <c r="B592">
        <v>586</v>
      </c>
      <c r="C592" t="s">
        <v>435</v>
      </c>
      <c r="D592" t="s">
        <v>2181</v>
      </c>
      <c r="E592" t="s">
        <v>2184</v>
      </c>
      <c r="F592" t="s">
        <v>95</v>
      </c>
      <c r="G592" t="s">
        <v>95</v>
      </c>
      <c r="H592" t="s">
        <v>1088</v>
      </c>
      <c r="I592" t="s">
        <v>1096</v>
      </c>
      <c r="J592" t="s">
        <v>1090</v>
      </c>
      <c r="K592">
        <v>1</v>
      </c>
      <c r="L592">
        <v>1</v>
      </c>
      <c r="M592" t="s">
        <v>1050</v>
      </c>
      <c r="N592" t="s">
        <v>1047</v>
      </c>
      <c r="O592" s="1">
        <v>500</v>
      </c>
      <c r="P592" s="1" t="s">
        <v>1091</v>
      </c>
      <c r="Q592" s="1" t="s">
        <v>1189</v>
      </c>
      <c r="R592" s="1">
        <v>521</v>
      </c>
      <c r="S592" s="1">
        <v>0</v>
      </c>
      <c r="T592" t="b">
        <v>1</v>
      </c>
      <c r="DO592" t="b">
        <v>0</v>
      </c>
    </row>
    <row r="593" spans="1:119" x14ac:dyDescent="0.25">
      <c r="A593" t="str">
        <f>INDEX(DB_ALM_SYS_NAMES[],19,2)</f>
        <v>SN_TRAFO</v>
      </c>
      <c r="B593">
        <v>587</v>
      </c>
      <c r="C593" t="s">
        <v>6048</v>
      </c>
      <c r="D593" t="s">
        <v>2181</v>
      </c>
      <c r="E593" t="s">
        <v>2185</v>
      </c>
      <c r="F593" t="s">
        <v>95</v>
      </c>
      <c r="G593" t="s">
        <v>95</v>
      </c>
      <c r="H593" t="s">
        <v>1143</v>
      </c>
      <c r="I593" t="s">
        <v>1096</v>
      </c>
      <c r="J593" t="s">
        <v>1244</v>
      </c>
      <c r="K593" t="s">
        <v>1051</v>
      </c>
      <c r="L593">
        <v>1</v>
      </c>
      <c r="M593" t="s">
        <v>1056</v>
      </c>
      <c r="N593" t="s">
        <v>1047</v>
      </c>
      <c r="O593" s="1">
        <v>50</v>
      </c>
      <c r="P593" s="1" t="s">
        <v>1091</v>
      </c>
      <c r="Q593" s="1" t="s">
        <v>1098</v>
      </c>
      <c r="R593" s="1">
        <v>0</v>
      </c>
      <c r="S593" s="1">
        <v>0</v>
      </c>
      <c r="T593" t="b">
        <v>0</v>
      </c>
      <c r="DO593" t="b">
        <v>0</v>
      </c>
    </row>
    <row r="594" spans="1:119" x14ac:dyDescent="0.25">
      <c r="A594" t="str">
        <f>INDEX(DB_ALM_SYS_NAMES[],19,2)</f>
        <v>SN_TRAFO</v>
      </c>
      <c r="B594">
        <v>588</v>
      </c>
      <c r="C594" t="s">
        <v>439</v>
      </c>
      <c r="D594" t="s">
        <v>2181</v>
      </c>
      <c r="E594" t="s">
        <v>2186</v>
      </c>
      <c r="F594" t="s">
        <v>95</v>
      </c>
      <c r="G594" t="s">
        <v>95</v>
      </c>
      <c r="H594" t="s">
        <v>1143</v>
      </c>
      <c r="I594" t="s">
        <v>1096</v>
      </c>
      <c r="J594" t="s">
        <v>1244</v>
      </c>
      <c r="K594" t="s">
        <v>1051</v>
      </c>
      <c r="L594">
        <v>1</v>
      </c>
      <c r="M594" t="s">
        <v>1056</v>
      </c>
      <c r="N594" t="s">
        <v>1047</v>
      </c>
      <c r="O594" s="1">
        <v>500</v>
      </c>
      <c r="P594" s="1" t="s">
        <v>1091</v>
      </c>
      <c r="Q594" s="1" t="s">
        <v>1098</v>
      </c>
      <c r="R594" s="1">
        <v>0</v>
      </c>
      <c r="S594" s="1">
        <v>0</v>
      </c>
      <c r="T594" t="b">
        <v>0</v>
      </c>
      <c r="DO594" t="b">
        <v>0</v>
      </c>
    </row>
    <row r="595" spans="1:119" x14ac:dyDescent="0.25">
      <c r="A595" t="str">
        <f>INDEX(DB_ALM_SYS_NAMES[],19,2)</f>
        <v>SN_TRAFO</v>
      </c>
      <c r="B595">
        <v>589</v>
      </c>
      <c r="C595" t="s">
        <v>6049</v>
      </c>
      <c r="D595" t="s">
        <v>2182</v>
      </c>
      <c r="E595" t="s">
        <v>2187</v>
      </c>
      <c r="F595" t="s">
        <v>95</v>
      </c>
      <c r="G595" t="s">
        <v>95</v>
      </c>
      <c r="H595" t="s">
        <v>1088</v>
      </c>
      <c r="I595" t="s">
        <v>1089</v>
      </c>
      <c r="J595" t="s">
        <v>1090</v>
      </c>
      <c r="K595">
        <v>1</v>
      </c>
      <c r="L595">
        <v>1</v>
      </c>
      <c r="M595" t="s">
        <v>1047</v>
      </c>
      <c r="N595" t="s">
        <v>1047</v>
      </c>
      <c r="O595" s="1">
        <v>500</v>
      </c>
      <c r="P595" s="1" t="s">
        <v>1091</v>
      </c>
      <c r="Q595" s="1" t="s">
        <v>1098</v>
      </c>
      <c r="R595" s="1">
        <v>0</v>
      </c>
      <c r="S595" s="1">
        <v>0</v>
      </c>
      <c r="T595" t="b">
        <v>0</v>
      </c>
      <c r="DO595" t="b">
        <v>0</v>
      </c>
    </row>
    <row r="596" spans="1:119" x14ac:dyDescent="0.25">
      <c r="A596" t="str">
        <f>INDEX(DB_ALM_SYS_NAMES[],19,2)</f>
        <v>SN_TRAFO</v>
      </c>
      <c r="B596">
        <v>590</v>
      </c>
      <c r="C596" t="s">
        <v>442</v>
      </c>
      <c r="D596" t="s">
        <v>2182</v>
      </c>
      <c r="E596" t="s">
        <v>2159</v>
      </c>
      <c r="F596" t="s">
        <v>95</v>
      </c>
      <c r="G596" t="s">
        <v>95</v>
      </c>
      <c r="H596" t="s">
        <v>1088</v>
      </c>
      <c r="I596" t="s">
        <v>1089</v>
      </c>
      <c r="J596" t="s">
        <v>1090</v>
      </c>
      <c r="K596">
        <v>1</v>
      </c>
      <c r="L596">
        <v>1</v>
      </c>
      <c r="M596" t="s">
        <v>1047</v>
      </c>
      <c r="N596" t="s">
        <v>1047</v>
      </c>
      <c r="O596" s="1">
        <v>500</v>
      </c>
      <c r="P596" s="1" t="s">
        <v>1091</v>
      </c>
      <c r="Q596" s="1" t="s">
        <v>1098</v>
      </c>
      <c r="R596" s="1">
        <v>0</v>
      </c>
      <c r="S596" s="1">
        <v>0</v>
      </c>
      <c r="T596" t="b">
        <v>0</v>
      </c>
      <c r="DO596" t="b">
        <v>0</v>
      </c>
    </row>
    <row r="597" spans="1:119" x14ac:dyDescent="0.25">
      <c r="A597" t="str">
        <f>INDEX(DB_ALM_SYS_NAMES[],19,2)</f>
        <v>SN_TRAFO</v>
      </c>
      <c r="B597">
        <v>591</v>
      </c>
      <c r="C597" t="s">
        <v>443</v>
      </c>
      <c r="D597" t="s">
        <v>2182</v>
      </c>
      <c r="E597" t="s">
        <v>2180</v>
      </c>
      <c r="F597" t="s">
        <v>95</v>
      </c>
      <c r="G597" t="s">
        <v>95</v>
      </c>
      <c r="H597" t="s">
        <v>1088</v>
      </c>
      <c r="I597" t="s">
        <v>1089</v>
      </c>
      <c r="J597" t="s">
        <v>1090</v>
      </c>
      <c r="K597">
        <v>1</v>
      </c>
      <c r="L597">
        <v>1</v>
      </c>
      <c r="M597" t="s">
        <v>1047</v>
      </c>
      <c r="N597" t="s">
        <v>1047</v>
      </c>
      <c r="O597" s="1">
        <v>500</v>
      </c>
      <c r="P597" s="1" t="s">
        <v>1091</v>
      </c>
      <c r="Q597" s="1" t="s">
        <v>1098</v>
      </c>
      <c r="R597" s="1">
        <v>0</v>
      </c>
      <c r="S597" s="1">
        <v>0</v>
      </c>
      <c r="T597" t="b">
        <v>0</v>
      </c>
      <c r="DO597" t="b">
        <v>0</v>
      </c>
    </row>
    <row r="598" spans="1:119" x14ac:dyDescent="0.25">
      <c r="A598" t="str">
        <f>INDEX(DB_ALM_SYS_NAMES[],19,2)</f>
        <v>SN_TRAFO</v>
      </c>
      <c r="B598">
        <v>592</v>
      </c>
      <c r="C598" t="s">
        <v>6050</v>
      </c>
      <c r="D598" t="s">
        <v>2188</v>
      </c>
      <c r="E598" t="s">
        <v>5675</v>
      </c>
      <c r="F598" t="s">
        <v>95</v>
      </c>
      <c r="G598" t="s">
        <v>95</v>
      </c>
      <c r="H598" t="s">
        <v>1143</v>
      </c>
      <c r="I598" t="s">
        <v>1096</v>
      </c>
      <c r="J598" t="s">
        <v>1090</v>
      </c>
      <c r="K598" t="s">
        <v>1051</v>
      </c>
      <c r="L598">
        <v>1</v>
      </c>
      <c r="M598" t="s">
        <v>1056</v>
      </c>
      <c r="N598" t="s">
        <v>1047</v>
      </c>
      <c r="O598" s="1">
        <v>500</v>
      </c>
      <c r="P598" s="1" t="s">
        <v>1091</v>
      </c>
      <c r="Q598" s="1" t="s">
        <v>1098</v>
      </c>
      <c r="R598" s="1">
        <v>0</v>
      </c>
      <c r="S598" s="1">
        <v>0</v>
      </c>
      <c r="T598" t="b">
        <v>0</v>
      </c>
      <c r="DO598" t="b">
        <v>0</v>
      </c>
    </row>
    <row r="599" spans="1:119" x14ac:dyDescent="0.25">
      <c r="A599" t="str">
        <f>INDEX(DB_ALM_SYS_NAMES[],19,2)</f>
        <v>SN_TRAFO</v>
      </c>
      <c r="B599">
        <v>593</v>
      </c>
      <c r="C599" t="s">
        <v>6051</v>
      </c>
      <c r="D599" s="10" t="s">
        <v>2189</v>
      </c>
      <c r="E599" t="s">
        <v>6181</v>
      </c>
      <c r="F599" t="s">
        <v>95</v>
      </c>
      <c r="G599" t="s">
        <v>95</v>
      </c>
      <c r="H599" t="s">
        <v>1143</v>
      </c>
      <c r="I599" t="s">
        <v>1096</v>
      </c>
      <c r="J599" t="s">
        <v>1244</v>
      </c>
      <c r="K599" t="s">
        <v>1057</v>
      </c>
      <c r="L599">
        <v>1</v>
      </c>
      <c r="M599" t="s">
        <v>1056</v>
      </c>
      <c r="N599" t="s">
        <v>1047</v>
      </c>
      <c r="O599" s="1">
        <v>50</v>
      </c>
      <c r="P599" s="1" t="s">
        <v>1091</v>
      </c>
      <c r="Q599" s="1" t="s">
        <v>1189</v>
      </c>
      <c r="R599" s="1">
        <v>505</v>
      </c>
      <c r="S599" s="1">
        <v>0</v>
      </c>
      <c r="T599" t="b">
        <v>1</v>
      </c>
      <c r="DO599" t="b">
        <v>0</v>
      </c>
    </row>
    <row r="600" spans="1:119" x14ac:dyDescent="0.25">
      <c r="A600" t="str">
        <f>INDEX(DB_ALM_SYS_NAMES[],19,2)</f>
        <v>SN_TRAFO</v>
      </c>
      <c r="B600">
        <v>594</v>
      </c>
      <c r="C600" t="s">
        <v>6052</v>
      </c>
      <c r="D600" t="s">
        <v>2188</v>
      </c>
      <c r="E600" t="s">
        <v>6182</v>
      </c>
      <c r="F600" t="s">
        <v>95</v>
      </c>
      <c r="G600" t="s">
        <v>95</v>
      </c>
      <c r="H600" t="s">
        <v>1143</v>
      </c>
      <c r="I600" t="s">
        <v>1096</v>
      </c>
      <c r="J600" t="s">
        <v>1244</v>
      </c>
      <c r="K600" t="s">
        <v>1057</v>
      </c>
      <c r="L600">
        <v>1</v>
      </c>
      <c r="M600" t="s">
        <v>1056</v>
      </c>
      <c r="N600" t="s">
        <v>1047</v>
      </c>
      <c r="O600" s="1">
        <v>500</v>
      </c>
      <c r="P600" s="1" t="s">
        <v>1091</v>
      </c>
      <c r="Q600" s="1" t="s">
        <v>1189</v>
      </c>
      <c r="R600" s="1">
        <v>506</v>
      </c>
      <c r="S600" s="1">
        <v>0</v>
      </c>
      <c r="T600" t="b">
        <v>1</v>
      </c>
      <c r="DO600" t="b">
        <v>0</v>
      </c>
    </row>
    <row r="601" spans="1:119" x14ac:dyDescent="0.25">
      <c r="A601" t="str">
        <f>INDEX(DB_ALM_SYS_NAMES[],19,2)</f>
        <v>SN_TRAFO</v>
      </c>
      <c r="B601">
        <v>595</v>
      </c>
      <c r="C601" t="s">
        <v>6053</v>
      </c>
      <c r="D601" t="s">
        <v>2188</v>
      </c>
      <c r="E601" t="s">
        <v>6183</v>
      </c>
      <c r="F601" t="s">
        <v>95</v>
      </c>
      <c r="G601" t="s">
        <v>95</v>
      </c>
      <c r="H601" t="s">
        <v>1143</v>
      </c>
      <c r="I601" t="s">
        <v>1096</v>
      </c>
      <c r="J601" t="s">
        <v>1090</v>
      </c>
      <c r="K601" t="s">
        <v>1057</v>
      </c>
      <c r="L601">
        <v>1</v>
      </c>
      <c r="M601" t="s">
        <v>1056</v>
      </c>
      <c r="N601" t="s">
        <v>1047</v>
      </c>
      <c r="O601" s="1">
        <v>500</v>
      </c>
      <c r="P601" s="1" t="s">
        <v>1091</v>
      </c>
      <c r="Q601" s="1" t="s">
        <v>1189</v>
      </c>
      <c r="R601" s="1">
        <v>507</v>
      </c>
      <c r="S601" s="1">
        <v>0</v>
      </c>
      <c r="T601" t="b">
        <v>1</v>
      </c>
      <c r="DO601" t="b">
        <v>0</v>
      </c>
    </row>
    <row r="602" spans="1:119" x14ac:dyDescent="0.25">
      <c r="A602" t="str">
        <f>INDEX(DB_ALM_SYS_NAMES[],19,2)</f>
        <v>SN_TRAFO</v>
      </c>
      <c r="B602">
        <v>596</v>
      </c>
      <c r="C602" t="s">
        <v>6054</v>
      </c>
      <c r="D602" t="s">
        <v>2188</v>
      </c>
      <c r="E602" t="s">
        <v>5676</v>
      </c>
      <c r="F602" t="s">
        <v>95</v>
      </c>
      <c r="G602" t="s">
        <v>95</v>
      </c>
      <c r="H602" t="s">
        <v>1143</v>
      </c>
      <c r="I602" t="s">
        <v>1096</v>
      </c>
      <c r="J602" t="s">
        <v>1244</v>
      </c>
      <c r="K602" t="s">
        <v>1051</v>
      </c>
      <c r="L602">
        <v>1</v>
      </c>
      <c r="M602" t="s">
        <v>1056</v>
      </c>
      <c r="N602" t="s">
        <v>1047</v>
      </c>
      <c r="O602" s="1">
        <v>500</v>
      </c>
      <c r="P602" s="1" t="s">
        <v>1091</v>
      </c>
      <c r="Q602" s="1" t="s">
        <v>1098</v>
      </c>
      <c r="R602" s="1">
        <v>0</v>
      </c>
      <c r="S602" s="1">
        <v>0</v>
      </c>
      <c r="T602" t="b">
        <v>0</v>
      </c>
      <c r="DO602" t="b">
        <v>0</v>
      </c>
    </row>
    <row r="603" spans="1:119" x14ac:dyDescent="0.25">
      <c r="A603" t="str">
        <f>INDEX(DB_ALM_SYS_NAMES[],19,2)</f>
        <v>SN_TRAFO</v>
      </c>
      <c r="B603">
        <v>597</v>
      </c>
      <c r="C603" t="s">
        <v>4885</v>
      </c>
      <c r="D603" t="s">
        <v>2181</v>
      </c>
      <c r="E603" t="s">
        <v>5677</v>
      </c>
      <c r="F603" t="s">
        <v>95</v>
      </c>
      <c r="G603" t="s">
        <v>95</v>
      </c>
      <c r="H603" t="s">
        <v>1143</v>
      </c>
      <c r="I603" t="s">
        <v>1096</v>
      </c>
      <c r="J603" t="s">
        <v>1244</v>
      </c>
      <c r="K603" t="s">
        <v>1051</v>
      </c>
      <c r="L603">
        <v>1</v>
      </c>
      <c r="M603" t="s">
        <v>1056</v>
      </c>
      <c r="N603" t="s">
        <v>1047</v>
      </c>
      <c r="O603" s="1">
        <v>500</v>
      </c>
      <c r="P603" s="1" t="s">
        <v>1091</v>
      </c>
      <c r="Q603" s="1" t="s">
        <v>1098</v>
      </c>
      <c r="R603" s="1">
        <v>0</v>
      </c>
      <c r="S603" s="1">
        <v>0</v>
      </c>
      <c r="T603" t="b">
        <v>0</v>
      </c>
      <c r="DO603" t="b">
        <v>0</v>
      </c>
    </row>
    <row r="604" spans="1:119" x14ac:dyDescent="0.25">
      <c r="A604" t="str">
        <f>INDEX(DB_ALM_SYS_NAMES[],19,2)</f>
        <v>SN_TRAFO</v>
      </c>
      <c r="B604">
        <v>598</v>
      </c>
      <c r="C604" t="s">
        <v>4886</v>
      </c>
      <c r="D604" t="s">
        <v>2181</v>
      </c>
      <c r="E604" t="s">
        <v>5678</v>
      </c>
      <c r="F604" t="s">
        <v>95</v>
      </c>
      <c r="G604" t="s">
        <v>95</v>
      </c>
      <c r="H604" t="s">
        <v>1143</v>
      </c>
      <c r="I604" t="s">
        <v>1096</v>
      </c>
      <c r="J604" t="s">
        <v>1244</v>
      </c>
      <c r="K604" t="s">
        <v>1051</v>
      </c>
      <c r="L604">
        <v>1</v>
      </c>
      <c r="M604" t="s">
        <v>1056</v>
      </c>
      <c r="N604" t="s">
        <v>1047</v>
      </c>
      <c r="O604" s="1">
        <v>500</v>
      </c>
      <c r="P604" s="1" t="s">
        <v>1091</v>
      </c>
      <c r="Q604" s="1" t="s">
        <v>1098</v>
      </c>
      <c r="R604" s="1">
        <v>0</v>
      </c>
      <c r="S604" s="1">
        <v>0</v>
      </c>
      <c r="T604" t="b">
        <v>0</v>
      </c>
      <c r="DO604" t="b">
        <v>0</v>
      </c>
    </row>
    <row r="605" spans="1:119" x14ac:dyDescent="0.25">
      <c r="A605" t="str">
        <f>INDEX(DB_ALM_SYS_NAMES[],19,2)</f>
        <v>SN_TRAFO</v>
      </c>
      <c r="B605">
        <v>599</v>
      </c>
      <c r="C605" t="s">
        <v>475</v>
      </c>
      <c r="D605" t="s">
        <v>2188</v>
      </c>
      <c r="E605" t="s">
        <v>4944</v>
      </c>
      <c r="F605" t="s">
        <v>95</v>
      </c>
      <c r="G605" t="s">
        <v>95</v>
      </c>
      <c r="H605" t="s">
        <v>1088</v>
      </c>
      <c r="I605" t="s">
        <v>1089</v>
      </c>
      <c r="J605" t="s">
        <v>1090</v>
      </c>
      <c r="K605">
        <v>1</v>
      </c>
      <c r="L605">
        <v>1</v>
      </c>
      <c r="M605" t="s">
        <v>1047</v>
      </c>
      <c r="N605" t="s">
        <v>1047</v>
      </c>
      <c r="O605" s="1">
        <v>500</v>
      </c>
      <c r="P605" s="1" t="s">
        <v>1091</v>
      </c>
      <c r="Q605" s="1" t="s">
        <v>1098</v>
      </c>
      <c r="R605" s="1">
        <v>0</v>
      </c>
      <c r="S605" s="1">
        <v>0</v>
      </c>
      <c r="T605" t="b">
        <v>0</v>
      </c>
      <c r="DO605" t="b">
        <v>0</v>
      </c>
    </row>
    <row r="606" spans="1:119" x14ac:dyDescent="0.25">
      <c r="A606" t="str">
        <f>INDEX(DB_ALM_SYS_NAMES[],19,2)</f>
        <v>SN_TRAFO</v>
      </c>
      <c r="B606">
        <v>600</v>
      </c>
      <c r="C606" t="s">
        <v>476</v>
      </c>
      <c r="D606" t="s">
        <v>2188</v>
      </c>
      <c r="E606" t="s">
        <v>4937</v>
      </c>
      <c r="F606" t="s">
        <v>95</v>
      </c>
      <c r="G606" t="s">
        <v>95</v>
      </c>
      <c r="H606" t="s">
        <v>1088</v>
      </c>
      <c r="I606" t="s">
        <v>1089</v>
      </c>
      <c r="J606" t="s">
        <v>1090</v>
      </c>
      <c r="K606">
        <v>1</v>
      </c>
      <c r="L606">
        <v>1</v>
      </c>
      <c r="M606" t="s">
        <v>1047</v>
      </c>
      <c r="N606" t="s">
        <v>1047</v>
      </c>
      <c r="O606" s="1">
        <v>500</v>
      </c>
      <c r="P606" s="1" t="s">
        <v>1091</v>
      </c>
      <c r="Q606" s="1" t="s">
        <v>1098</v>
      </c>
      <c r="R606" s="1">
        <v>0</v>
      </c>
      <c r="S606" s="1">
        <v>0</v>
      </c>
      <c r="T606" t="b">
        <v>0</v>
      </c>
      <c r="DO606" t="b">
        <v>0</v>
      </c>
    </row>
    <row r="607" spans="1:119" x14ac:dyDescent="0.25">
      <c r="A607" t="str">
        <f>INDEX(DB_ALM_SYS_NAMES[],19,2)</f>
        <v>SN_TRAFO</v>
      </c>
      <c r="B607">
        <v>601</v>
      </c>
      <c r="C607" t="s">
        <v>2174</v>
      </c>
      <c r="D607" t="s">
        <v>2182</v>
      </c>
      <c r="E607" t="s">
        <v>2190</v>
      </c>
      <c r="F607" t="s">
        <v>95</v>
      </c>
      <c r="G607" t="s">
        <v>95</v>
      </c>
      <c r="H607" t="s">
        <v>1088</v>
      </c>
      <c r="I607" t="s">
        <v>1089</v>
      </c>
      <c r="J607" t="s">
        <v>1090</v>
      </c>
      <c r="K607">
        <v>1</v>
      </c>
      <c r="L607">
        <v>1</v>
      </c>
      <c r="M607" t="s">
        <v>1047</v>
      </c>
      <c r="N607" t="s">
        <v>1047</v>
      </c>
      <c r="O607" s="1">
        <v>500</v>
      </c>
      <c r="P607" s="1" t="s">
        <v>1091</v>
      </c>
      <c r="Q607" s="1" t="s">
        <v>1098</v>
      </c>
      <c r="R607" s="1">
        <v>0</v>
      </c>
      <c r="S607" s="1">
        <v>0</v>
      </c>
      <c r="T607" t="b">
        <v>0</v>
      </c>
      <c r="DO607" t="b">
        <v>0</v>
      </c>
    </row>
    <row r="608" spans="1:119" x14ac:dyDescent="0.25">
      <c r="A608" t="str">
        <f>INDEX(DB_ALM_SYS_NAMES[],19,2)</f>
        <v>SN_TRAFO</v>
      </c>
      <c r="B608">
        <v>602</v>
      </c>
      <c r="C608" t="s">
        <v>454</v>
      </c>
      <c r="D608" s="10" t="s">
        <v>2191</v>
      </c>
      <c r="E608" t="s">
        <v>2192</v>
      </c>
      <c r="F608" t="s">
        <v>95</v>
      </c>
      <c r="G608" t="s">
        <v>95</v>
      </c>
      <c r="H608" t="s">
        <v>1088</v>
      </c>
      <c r="I608" t="s">
        <v>1096</v>
      </c>
      <c r="J608" t="s">
        <v>1244</v>
      </c>
      <c r="K608">
        <v>1</v>
      </c>
      <c r="L608">
        <v>1</v>
      </c>
      <c r="M608" t="s">
        <v>1056</v>
      </c>
      <c r="N608" t="s">
        <v>1047</v>
      </c>
      <c r="O608" s="1">
        <v>50</v>
      </c>
      <c r="P608" s="1" t="s">
        <v>1091</v>
      </c>
      <c r="Q608" s="1" t="s">
        <v>1098</v>
      </c>
      <c r="R608" s="1">
        <v>0</v>
      </c>
      <c r="S608" s="1">
        <v>0</v>
      </c>
      <c r="T608" t="b">
        <v>0</v>
      </c>
      <c r="DO608" t="b">
        <v>0</v>
      </c>
    </row>
    <row r="609" spans="1:119" x14ac:dyDescent="0.25">
      <c r="A609" t="str">
        <f>INDEX(DB_ALM_SYS_NAMES[],19,2)</f>
        <v>SN_TRAFO</v>
      </c>
      <c r="B609">
        <v>603</v>
      </c>
      <c r="C609" t="s">
        <v>6055</v>
      </c>
      <c r="D609" t="s">
        <v>2188</v>
      </c>
      <c r="E609" t="s">
        <v>2193</v>
      </c>
      <c r="F609" t="s">
        <v>95</v>
      </c>
      <c r="G609" t="s">
        <v>95</v>
      </c>
      <c r="H609" t="s">
        <v>1088</v>
      </c>
      <c r="I609" t="s">
        <v>1089</v>
      </c>
      <c r="J609" t="s">
        <v>1090</v>
      </c>
      <c r="K609">
        <v>1</v>
      </c>
      <c r="L609">
        <v>1</v>
      </c>
      <c r="M609" t="s">
        <v>1047</v>
      </c>
      <c r="N609" t="s">
        <v>1047</v>
      </c>
      <c r="O609" s="1">
        <v>500</v>
      </c>
      <c r="P609" s="1" t="s">
        <v>1091</v>
      </c>
      <c r="Q609" s="1" t="s">
        <v>1098</v>
      </c>
      <c r="R609" s="1">
        <v>0</v>
      </c>
      <c r="S609" s="1">
        <v>0</v>
      </c>
      <c r="T609" t="b">
        <v>0</v>
      </c>
      <c r="DO609" t="b">
        <v>0</v>
      </c>
    </row>
    <row r="610" spans="1:119" x14ac:dyDescent="0.25">
      <c r="A610" t="str">
        <f>INDEX(DB_ALM_SYS_NAMES[],19,2)</f>
        <v>SN_TRAFO</v>
      </c>
      <c r="B610">
        <v>604</v>
      </c>
      <c r="C610" t="s">
        <v>6056</v>
      </c>
      <c r="D610" t="s">
        <v>2188</v>
      </c>
      <c r="E610" t="s">
        <v>2194</v>
      </c>
      <c r="F610" t="s">
        <v>95</v>
      </c>
      <c r="G610" t="s">
        <v>95</v>
      </c>
      <c r="H610" t="s">
        <v>1088</v>
      </c>
      <c r="I610" t="s">
        <v>1089</v>
      </c>
      <c r="J610" t="s">
        <v>1090</v>
      </c>
      <c r="K610">
        <v>1</v>
      </c>
      <c r="L610">
        <v>1</v>
      </c>
      <c r="M610" t="s">
        <v>1047</v>
      </c>
      <c r="N610" t="s">
        <v>1047</v>
      </c>
      <c r="O610" s="1">
        <v>500</v>
      </c>
      <c r="P610" s="1" t="s">
        <v>1091</v>
      </c>
      <c r="Q610" s="1" t="s">
        <v>1098</v>
      </c>
      <c r="R610" s="1">
        <v>0</v>
      </c>
      <c r="S610" s="1">
        <v>0</v>
      </c>
      <c r="T610" t="b">
        <v>0</v>
      </c>
      <c r="DO610" t="b">
        <v>0</v>
      </c>
    </row>
    <row r="611" spans="1:119" x14ac:dyDescent="0.25">
      <c r="A611" t="str">
        <f>INDEX(DB_ALM_SYS_NAMES[],19,2)</f>
        <v>SN_TRAFO</v>
      </c>
      <c r="B611">
        <v>605</v>
      </c>
      <c r="C611" t="s">
        <v>473</v>
      </c>
      <c r="D611" t="s">
        <v>2188</v>
      </c>
      <c r="E611" t="s">
        <v>2195</v>
      </c>
      <c r="F611" t="s">
        <v>95</v>
      </c>
      <c r="G611" t="s">
        <v>95</v>
      </c>
      <c r="H611" t="s">
        <v>1088</v>
      </c>
      <c r="I611" t="s">
        <v>1089</v>
      </c>
      <c r="J611" t="s">
        <v>1090</v>
      </c>
      <c r="K611">
        <v>1</v>
      </c>
      <c r="L611">
        <v>1</v>
      </c>
      <c r="M611" t="s">
        <v>1047</v>
      </c>
      <c r="N611" t="s">
        <v>1047</v>
      </c>
      <c r="O611" s="1">
        <v>500</v>
      </c>
      <c r="P611" s="1" t="s">
        <v>1091</v>
      </c>
      <c r="Q611" s="1" t="s">
        <v>1098</v>
      </c>
      <c r="R611" s="1">
        <v>0</v>
      </c>
      <c r="S611" s="1">
        <v>0</v>
      </c>
      <c r="T611" t="b">
        <v>0</v>
      </c>
      <c r="DO611" t="b">
        <v>0</v>
      </c>
    </row>
    <row r="612" spans="1:119" x14ac:dyDescent="0.25">
      <c r="A612" t="str">
        <f>INDEX(DB_ALM_SYS_NAMES[],19,2)</f>
        <v>SN_TRAFO</v>
      </c>
      <c r="B612">
        <v>606</v>
      </c>
      <c r="C612" t="s">
        <v>6057</v>
      </c>
      <c r="D612" t="s">
        <v>2188</v>
      </c>
      <c r="E612" t="s">
        <v>5679</v>
      </c>
      <c r="F612" t="s">
        <v>95</v>
      </c>
      <c r="G612" t="s">
        <v>95</v>
      </c>
      <c r="H612" t="s">
        <v>1088</v>
      </c>
      <c r="I612" t="s">
        <v>1089</v>
      </c>
      <c r="J612" t="s">
        <v>1090</v>
      </c>
      <c r="K612">
        <v>1</v>
      </c>
      <c r="L612">
        <v>1</v>
      </c>
      <c r="M612" t="s">
        <v>1047</v>
      </c>
      <c r="N612" t="s">
        <v>1047</v>
      </c>
      <c r="O612" s="1">
        <v>500</v>
      </c>
      <c r="P612" s="1" t="s">
        <v>1091</v>
      </c>
      <c r="Q612" s="1" t="s">
        <v>1098</v>
      </c>
      <c r="R612" s="1">
        <v>0</v>
      </c>
      <c r="S612" s="1">
        <v>0</v>
      </c>
      <c r="T612" t="b">
        <v>0</v>
      </c>
      <c r="DO612" t="b">
        <v>0</v>
      </c>
    </row>
    <row r="613" spans="1:119" x14ac:dyDescent="0.25">
      <c r="A613" t="str">
        <f>INDEX(DB_ALM_SYS_NAMES[],19,2)</f>
        <v>SN_TRAFO</v>
      </c>
      <c r="B613">
        <v>607</v>
      </c>
      <c r="C613" t="s">
        <v>6058</v>
      </c>
      <c r="D613" t="s">
        <v>2188</v>
      </c>
      <c r="E613" t="s">
        <v>5680</v>
      </c>
      <c r="F613" t="s">
        <v>95</v>
      </c>
      <c r="G613" t="s">
        <v>95</v>
      </c>
      <c r="H613" t="s">
        <v>1088</v>
      </c>
      <c r="I613" t="s">
        <v>1089</v>
      </c>
      <c r="J613" t="s">
        <v>1090</v>
      </c>
      <c r="K613">
        <v>1</v>
      </c>
      <c r="L613">
        <v>1</v>
      </c>
      <c r="M613" t="s">
        <v>1047</v>
      </c>
      <c r="N613" t="s">
        <v>1047</v>
      </c>
      <c r="O613" s="1">
        <v>500</v>
      </c>
      <c r="P613" s="1" t="s">
        <v>1091</v>
      </c>
      <c r="Q613" s="1" t="s">
        <v>1098</v>
      </c>
      <c r="R613" s="1">
        <v>0</v>
      </c>
      <c r="S613" s="1">
        <v>0</v>
      </c>
      <c r="T613" t="b">
        <v>0</v>
      </c>
      <c r="DO613" t="b">
        <v>0</v>
      </c>
    </row>
    <row r="614" spans="1:119" x14ac:dyDescent="0.25">
      <c r="A614" t="str">
        <f>INDEX(DB_ALM_SYS_NAMES[],20,2)</f>
        <v>SN_AUX_TRAFO_AND_GND</v>
      </c>
      <c r="B614">
        <v>608</v>
      </c>
      <c r="C614" t="s">
        <v>2196</v>
      </c>
      <c r="D614" t="s">
        <v>2197</v>
      </c>
      <c r="E614" t="s">
        <v>5681</v>
      </c>
      <c r="F614" t="s">
        <v>95</v>
      </c>
      <c r="G614" t="s">
        <v>95</v>
      </c>
      <c r="H614" t="s">
        <v>1088</v>
      </c>
      <c r="I614" t="s">
        <v>1089</v>
      </c>
      <c r="J614" t="s">
        <v>1090</v>
      </c>
      <c r="K614">
        <v>1</v>
      </c>
      <c r="L614">
        <v>1</v>
      </c>
      <c r="M614" t="s">
        <v>1047</v>
      </c>
      <c r="N614" t="s">
        <v>1047</v>
      </c>
      <c r="O614" s="1">
        <v>500</v>
      </c>
      <c r="P614" s="1" t="s">
        <v>1091</v>
      </c>
      <c r="Q614" s="1" t="s">
        <v>1098</v>
      </c>
      <c r="R614" s="1">
        <v>0</v>
      </c>
      <c r="S614" s="1">
        <v>0</v>
      </c>
      <c r="T614" t="b">
        <v>0</v>
      </c>
      <c r="DO614" t="b">
        <v>0</v>
      </c>
    </row>
    <row r="615" spans="1:119" x14ac:dyDescent="0.25">
      <c r="A615" t="str">
        <f>INDEX(DB_ALM_SYS_NAMES[],20,2)</f>
        <v>SN_AUX_TRAFO_AND_GND</v>
      </c>
      <c r="B615">
        <v>609</v>
      </c>
      <c r="C615" t="s">
        <v>6276</v>
      </c>
      <c r="D615" t="s">
        <v>6166</v>
      </c>
      <c r="E615" t="s">
        <v>6168</v>
      </c>
      <c r="F615" t="s">
        <v>95</v>
      </c>
      <c r="G615" t="s">
        <v>95</v>
      </c>
      <c r="H615" t="s">
        <v>1143</v>
      </c>
      <c r="I615" t="s">
        <v>1096</v>
      </c>
      <c r="J615" t="s">
        <v>1244</v>
      </c>
      <c r="K615" t="s">
        <v>1057</v>
      </c>
      <c r="L615">
        <v>1</v>
      </c>
      <c r="M615" t="s">
        <v>1050</v>
      </c>
      <c r="N615" t="s">
        <v>1047</v>
      </c>
      <c r="O615" s="1">
        <v>500</v>
      </c>
      <c r="P615" s="1" t="s">
        <v>1091</v>
      </c>
      <c r="Q615" s="1" t="s">
        <v>1189</v>
      </c>
      <c r="R615" s="1">
        <v>500</v>
      </c>
      <c r="S615" s="1">
        <v>0</v>
      </c>
      <c r="T615" t="b">
        <v>1</v>
      </c>
      <c r="DO615" t="b">
        <v>0</v>
      </c>
    </row>
    <row r="616" spans="1:119" x14ac:dyDescent="0.25">
      <c r="A616" t="str">
        <f>INDEX(DB_ALM_SYS_NAMES[],20,2)</f>
        <v>SN_AUX_TRAFO_AND_GND</v>
      </c>
      <c r="B616">
        <v>610</v>
      </c>
      <c r="C616" t="s">
        <v>6277</v>
      </c>
      <c r="D616" t="s">
        <v>6166</v>
      </c>
      <c r="E616" t="s">
        <v>6169</v>
      </c>
      <c r="F616" t="s">
        <v>95</v>
      </c>
      <c r="G616" t="s">
        <v>95</v>
      </c>
      <c r="H616" t="s">
        <v>1143</v>
      </c>
      <c r="I616" t="s">
        <v>1096</v>
      </c>
      <c r="J616" t="s">
        <v>1244</v>
      </c>
      <c r="K616" t="s">
        <v>1057</v>
      </c>
      <c r="L616">
        <v>1</v>
      </c>
      <c r="M616" t="s">
        <v>1050</v>
      </c>
      <c r="N616" t="s">
        <v>1047</v>
      </c>
      <c r="O616" s="1">
        <v>500</v>
      </c>
      <c r="P616" s="1" t="s">
        <v>1091</v>
      </c>
      <c r="Q616" s="1" t="s">
        <v>1189</v>
      </c>
      <c r="R616" s="1">
        <v>503</v>
      </c>
      <c r="S616" s="1">
        <v>0</v>
      </c>
      <c r="T616" t="b">
        <v>1</v>
      </c>
      <c r="DO616" t="b">
        <v>0</v>
      </c>
    </row>
    <row r="617" spans="1:119" x14ac:dyDescent="0.25">
      <c r="A617" t="str">
        <f>INDEX(DB_ALM_SYS_NAMES[],20,2)</f>
        <v>SN_AUX_TRAFO_AND_GND</v>
      </c>
      <c r="B617">
        <v>611</v>
      </c>
      <c r="C617" t="s">
        <v>2200</v>
      </c>
      <c r="D617" t="s">
        <v>2197</v>
      </c>
      <c r="E617" t="s">
        <v>5679</v>
      </c>
      <c r="F617" t="s">
        <v>95</v>
      </c>
      <c r="G617" t="s">
        <v>95</v>
      </c>
      <c r="H617" t="s">
        <v>1088</v>
      </c>
      <c r="I617" t="s">
        <v>1089</v>
      </c>
      <c r="J617" t="s">
        <v>1090</v>
      </c>
      <c r="K617">
        <v>1</v>
      </c>
      <c r="L617">
        <v>1</v>
      </c>
      <c r="M617" t="s">
        <v>1047</v>
      </c>
      <c r="N617" t="s">
        <v>1047</v>
      </c>
      <c r="O617" s="1">
        <v>500</v>
      </c>
      <c r="P617" s="1" t="s">
        <v>1091</v>
      </c>
      <c r="Q617" s="1" t="s">
        <v>1098</v>
      </c>
      <c r="R617" s="1">
        <v>0</v>
      </c>
      <c r="S617" s="1">
        <v>0</v>
      </c>
      <c r="T617" t="b">
        <v>0</v>
      </c>
      <c r="DO617" t="b">
        <v>0</v>
      </c>
    </row>
    <row r="618" spans="1:119" x14ac:dyDescent="0.25">
      <c r="A618" t="str">
        <f>INDEX(DB_ALM_SYS_NAMES[],20,2)</f>
        <v>SN_AUX_TRAFO_AND_GND</v>
      </c>
      <c r="B618">
        <v>612</v>
      </c>
      <c r="C618" t="s">
        <v>2202</v>
      </c>
      <c r="D618" t="s">
        <v>6166</v>
      </c>
      <c r="E618" t="s">
        <v>6184</v>
      </c>
      <c r="F618" t="s">
        <v>95</v>
      </c>
      <c r="G618" t="s">
        <v>95</v>
      </c>
      <c r="H618" t="s">
        <v>1143</v>
      </c>
      <c r="I618" t="s">
        <v>1096</v>
      </c>
      <c r="J618" t="s">
        <v>1244</v>
      </c>
      <c r="K618" t="s">
        <v>1057</v>
      </c>
      <c r="L618">
        <v>1</v>
      </c>
      <c r="M618" t="s">
        <v>1050</v>
      </c>
      <c r="N618" t="s">
        <v>1047</v>
      </c>
      <c r="O618" s="1">
        <v>500</v>
      </c>
      <c r="P618" s="1" t="s">
        <v>1091</v>
      </c>
      <c r="Q618" s="1" t="s">
        <v>1189</v>
      </c>
      <c r="R618" s="1">
        <v>491</v>
      </c>
      <c r="S618" s="1">
        <v>0</v>
      </c>
      <c r="T618" t="b">
        <v>1</v>
      </c>
      <c r="DO618" t="b">
        <v>0</v>
      </c>
    </row>
    <row r="619" spans="1:119" x14ac:dyDescent="0.25">
      <c r="A619" t="str">
        <f>INDEX(DB_ALM_SYS_NAMES[],20,2)</f>
        <v>SN_AUX_TRAFO_AND_GND</v>
      </c>
      <c r="B619">
        <v>613</v>
      </c>
      <c r="C619" t="s">
        <v>2203</v>
      </c>
      <c r="D619" t="s">
        <v>2197</v>
      </c>
      <c r="E619" t="s">
        <v>5680</v>
      </c>
      <c r="F619" t="s">
        <v>95</v>
      </c>
      <c r="G619" t="s">
        <v>95</v>
      </c>
      <c r="H619" t="s">
        <v>1088</v>
      </c>
      <c r="I619" t="s">
        <v>1089</v>
      </c>
      <c r="J619" t="s">
        <v>1090</v>
      </c>
      <c r="K619">
        <v>1</v>
      </c>
      <c r="L619">
        <v>1</v>
      </c>
      <c r="M619" t="s">
        <v>1047</v>
      </c>
      <c r="N619" t="s">
        <v>1047</v>
      </c>
      <c r="O619" s="1">
        <v>500</v>
      </c>
      <c r="P619" s="1" t="s">
        <v>1091</v>
      </c>
      <c r="Q619" s="1" t="s">
        <v>1098</v>
      </c>
      <c r="R619" s="1">
        <v>0</v>
      </c>
      <c r="S619" s="1">
        <v>0</v>
      </c>
      <c r="T619" t="b">
        <v>0</v>
      </c>
      <c r="DO619" t="b">
        <v>0</v>
      </c>
    </row>
    <row r="620" spans="1:119" x14ac:dyDescent="0.25">
      <c r="A620" t="str">
        <f>INDEX(DB_ALM_SYS_NAMES[],20,2)</f>
        <v>SN_AUX_TRAFO_AND_GND</v>
      </c>
      <c r="B620">
        <v>614</v>
      </c>
      <c r="C620" t="s">
        <v>2204</v>
      </c>
      <c r="D620" t="s">
        <v>2197</v>
      </c>
      <c r="E620" t="s">
        <v>2205</v>
      </c>
      <c r="F620" t="s">
        <v>95</v>
      </c>
      <c r="G620" t="s">
        <v>95</v>
      </c>
      <c r="H620" t="s">
        <v>1088</v>
      </c>
      <c r="I620" t="s">
        <v>1089</v>
      </c>
      <c r="J620" t="s">
        <v>1090</v>
      </c>
      <c r="K620">
        <v>1</v>
      </c>
      <c r="L620">
        <v>1</v>
      </c>
      <c r="M620" t="s">
        <v>1047</v>
      </c>
      <c r="N620" t="s">
        <v>1047</v>
      </c>
      <c r="O620" s="1">
        <v>500</v>
      </c>
      <c r="P620" s="1" t="s">
        <v>1091</v>
      </c>
      <c r="Q620" s="1" t="s">
        <v>1098</v>
      </c>
      <c r="R620" s="1">
        <v>0</v>
      </c>
      <c r="S620" s="1">
        <v>0</v>
      </c>
      <c r="T620" t="b">
        <v>0</v>
      </c>
      <c r="DO620" t="b">
        <v>0</v>
      </c>
    </row>
    <row r="621" spans="1:119" x14ac:dyDescent="0.25">
      <c r="A621" t="str">
        <f>INDEX(DB_ALM_SYS_NAMES[],20,2)</f>
        <v>SN_AUX_TRAFO_AND_GND</v>
      </c>
      <c r="B621">
        <v>615</v>
      </c>
      <c r="C621" t="s">
        <v>2206</v>
      </c>
      <c r="D621" t="s">
        <v>2197</v>
      </c>
      <c r="E621" t="s">
        <v>2207</v>
      </c>
      <c r="F621" t="s">
        <v>95</v>
      </c>
      <c r="G621" t="s">
        <v>95</v>
      </c>
      <c r="H621" t="s">
        <v>1088</v>
      </c>
      <c r="I621" t="s">
        <v>1089</v>
      </c>
      <c r="J621" t="s">
        <v>1090</v>
      </c>
      <c r="K621">
        <v>1</v>
      </c>
      <c r="L621">
        <v>1</v>
      </c>
      <c r="M621" t="s">
        <v>1047</v>
      </c>
      <c r="N621" t="s">
        <v>1047</v>
      </c>
      <c r="O621" s="1">
        <v>500</v>
      </c>
      <c r="P621" s="1" t="s">
        <v>1091</v>
      </c>
      <c r="Q621" s="1" t="s">
        <v>1098</v>
      </c>
      <c r="R621" s="1">
        <v>0</v>
      </c>
      <c r="S621" s="1">
        <v>0</v>
      </c>
      <c r="T621" t="b">
        <v>0</v>
      </c>
      <c r="DO621" t="b">
        <v>0</v>
      </c>
    </row>
    <row r="622" spans="1:119" x14ac:dyDescent="0.25">
      <c r="A622" t="str">
        <f>INDEX(DB_ALM_SYS_NAMES[],20,2)</f>
        <v>SN_AUX_TRAFO_AND_GND</v>
      </c>
      <c r="B622">
        <v>616</v>
      </c>
      <c r="C622" t="s">
        <v>2208</v>
      </c>
      <c r="D622" t="s">
        <v>2197</v>
      </c>
      <c r="E622" t="s">
        <v>2209</v>
      </c>
      <c r="F622" t="s">
        <v>95</v>
      </c>
      <c r="G622" t="s">
        <v>95</v>
      </c>
      <c r="H622" t="s">
        <v>1088</v>
      </c>
      <c r="I622" t="s">
        <v>1089</v>
      </c>
      <c r="J622" t="s">
        <v>1090</v>
      </c>
      <c r="K622">
        <v>1</v>
      </c>
      <c r="L622">
        <v>1</v>
      </c>
      <c r="M622" t="s">
        <v>1047</v>
      </c>
      <c r="N622" t="s">
        <v>1047</v>
      </c>
      <c r="O622" s="1">
        <v>500</v>
      </c>
      <c r="P622" s="1" t="s">
        <v>1091</v>
      </c>
      <c r="Q622" s="1" t="s">
        <v>1098</v>
      </c>
      <c r="R622" s="1">
        <v>0</v>
      </c>
      <c r="S622" s="1">
        <v>0</v>
      </c>
      <c r="T622" t="b">
        <v>0</v>
      </c>
      <c r="DO622" t="b">
        <v>0</v>
      </c>
    </row>
    <row r="623" spans="1:119" x14ac:dyDescent="0.25">
      <c r="A623" t="str">
        <f>INDEX(DB_ALM_SYS_NAMES[],20,2)</f>
        <v>SN_AUX_TRAFO_AND_GND</v>
      </c>
      <c r="B623">
        <v>617</v>
      </c>
      <c r="C623" t="s">
        <v>6278</v>
      </c>
      <c r="D623" t="s">
        <v>6166</v>
      </c>
      <c r="E623" t="s">
        <v>6185</v>
      </c>
      <c r="F623" t="s">
        <v>95</v>
      </c>
      <c r="G623" t="s">
        <v>95</v>
      </c>
      <c r="H623" t="s">
        <v>1143</v>
      </c>
      <c r="I623" t="s">
        <v>1096</v>
      </c>
      <c r="J623" t="s">
        <v>1244</v>
      </c>
      <c r="K623" t="s">
        <v>1057</v>
      </c>
      <c r="L623">
        <v>1</v>
      </c>
      <c r="M623" t="s">
        <v>1050</v>
      </c>
      <c r="N623" t="s">
        <v>1047</v>
      </c>
      <c r="O623" s="1">
        <v>500</v>
      </c>
      <c r="P623" s="1" t="s">
        <v>1091</v>
      </c>
      <c r="Q623" s="1" t="s">
        <v>1098</v>
      </c>
      <c r="R623" s="1">
        <v>0</v>
      </c>
      <c r="S623" s="1">
        <v>0</v>
      </c>
      <c r="T623" t="b">
        <v>0</v>
      </c>
      <c r="DO623" t="b">
        <v>0</v>
      </c>
    </row>
    <row r="624" spans="1:119" x14ac:dyDescent="0.25">
      <c r="A624" t="str">
        <f>INDEX(DB_ALM_SYS_NAMES[],20,2)</f>
        <v>SN_AUX_TRAFO_AND_GND</v>
      </c>
      <c r="B624">
        <v>618</v>
      </c>
      <c r="C624" t="s">
        <v>2210</v>
      </c>
      <c r="D624" t="s">
        <v>6166</v>
      </c>
      <c r="E624" t="s">
        <v>6186</v>
      </c>
      <c r="F624" t="s">
        <v>95</v>
      </c>
      <c r="G624" t="s">
        <v>95</v>
      </c>
      <c r="H624" t="s">
        <v>1143</v>
      </c>
      <c r="I624" t="s">
        <v>1096</v>
      </c>
      <c r="J624" t="s">
        <v>1244</v>
      </c>
      <c r="K624" t="s">
        <v>1057</v>
      </c>
      <c r="L624">
        <v>1</v>
      </c>
      <c r="M624" t="s">
        <v>1050</v>
      </c>
      <c r="N624" t="s">
        <v>1047</v>
      </c>
      <c r="O624" s="1">
        <v>500</v>
      </c>
      <c r="P624" s="1" t="s">
        <v>1091</v>
      </c>
      <c r="Q624" s="1" t="s">
        <v>1189</v>
      </c>
      <c r="R624" s="1">
        <v>505</v>
      </c>
      <c r="S624" s="1">
        <v>0</v>
      </c>
      <c r="T624" t="b">
        <v>1</v>
      </c>
      <c r="DO624" t="b">
        <v>0</v>
      </c>
    </row>
    <row r="625" spans="1:119" x14ac:dyDescent="0.25">
      <c r="A625" t="str">
        <f>INDEX(DB_ALM_SYS_NAMES[],20,2)</f>
        <v>SN_AUX_TRAFO_AND_GND</v>
      </c>
      <c r="B625">
        <v>619</v>
      </c>
      <c r="C625" t="s">
        <v>6279</v>
      </c>
      <c r="D625" t="s">
        <v>1160</v>
      </c>
      <c r="E625" t="s">
        <v>4937</v>
      </c>
      <c r="F625" t="s">
        <v>95</v>
      </c>
      <c r="G625" t="s">
        <v>95</v>
      </c>
      <c r="H625" t="s">
        <v>1088</v>
      </c>
      <c r="I625" t="s">
        <v>1089</v>
      </c>
      <c r="J625" t="s">
        <v>1090</v>
      </c>
      <c r="K625">
        <v>1</v>
      </c>
      <c r="L625">
        <v>1</v>
      </c>
      <c r="M625" t="s">
        <v>1047</v>
      </c>
      <c r="N625" t="s">
        <v>1047</v>
      </c>
      <c r="O625" s="1">
        <v>500</v>
      </c>
      <c r="P625" s="1" t="s">
        <v>1091</v>
      </c>
      <c r="Q625" s="1" t="s">
        <v>1189</v>
      </c>
      <c r="R625" s="1">
        <v>506</v>
      </c>
      <c r="S625" s="1">
        <v>0</v>
      </c>
      <c r="T625" t="b">
        <v>1</v>
      </c>
      <c r="DO625" t="b">
        <v>0</v>
      </c>
    </row>
    <row r="626" spans="1:119" x14ac:dyDescent="0.25">
      <c r="A626" t="str">
        <f>INDEX(DB_ALM_SYS_NAMES[],20,2)</f>
        <v>SN_AUX_TRAFO_AND_GND</v>
      </c>
      <c r="B626">
        <v>620</v>
      </c>
      <c r="C626" t="s">
        <v>6280</v>
      </c>
      <c r="D626" t="s">
        <v>6166</v>
      </c>
      <c r="E626" t="s">
        <v>6176</v>
      </c>
      <c r="F626" t="s">
        <v>95</v>
      </c>
      <c r="G626" t="s">
        <v>95</v>
      </c>
      <c r="H626" t="s">
        <v>1143</v>
      </c>
      <c r="I626" t="s">
        <v>1096</v>
      </c>
      <c r="J626" t="s">
        <v>1244</v>
      </c>
      <c r="K626" t="s">
        <v>1057</v>
      </c>
      <c r="L626">
        <v>1</v>
      </c>
      <c r="M626" t="s">
        <v>1050</v>
      </c>
      <c r="N626" t="s">
        <v>1047</v>
      </c>
      <c r="O626" s="1">
        <v>500</v>
      </c>
      <c r="P626" s="1" t="s">
        <v>1091</v>
      </c>
      <c r="Q626" s="1" t="s">
        <v>1189</v>
      </c>
      <c r="R626" s="1">
        <v>507</v>
      </c>
      <c r="S626" s="1">
        <v>0</v>
      </c>
      <c r="T626" t="b">
        <v>1</v>
      </c>
      <c r="DO626" t="b">
        <v>0</v>
      </c>
    </row>
    <row r="627" spans="1:119" x14ac:dyDescent="0.25">
      <c r="A627" t="str">
        <f>INDEX(DB_ALM_SYS_NAMES[],20,2)</f>
        <v>SN_AUX_TRAFO_AND_GND</v>
      </c>
      <c r="B627">
        <v>621</v>
      </c>
      <c r="C627" t="s">
        <v>6281</v>
      </c>
      <c r="D627" t="s">
        <v>6166</v>
      </c>
      <c r="E627" t="s">
        <v>6155</v>
      </c>
      <c r="F627" t="s">
        <v>95</v>
      </c>
      <c r="G627" t="s">
        <v>95</v>
      </c>
      <c r="H627" t="s">
        <v>1143</v>
      </c>
      <c r="I627" t="s">
        <v>1096</v>
      </c>
      <c r="J627" t="s">
        <v>1090</v>
      </c>
      <c r="K627" t="s">
        <v>1057</v>
      </c>
      <c r="L627">
        <v>1</v>
      </c>
      <c r="M627" t="s">
        <v>1050</v>
      </c>
      <c r="N627" t="s">
        <v>1047</v>
      </c>
      <c r="O627" s="1">
        <v>500</v>
      </c>
      <c r="P627" s="1" t="s">
        <v>1091</v>
      </c>
      <c r="Q627" s="1" t="s">
        <v>1189</v>
      </c>
      <c r="R627" s="1">
        <v>489</v>
      </c>
      <c r="S627" s="1">
        <v>0</v>
      </c>
      <c r="T627" t="b">
        <v>1</v>
      </c>
      <c r="DO627" t="b">
        <v>0</v>
      </c>
    </row>
    <row r="628" spans="1:119" x14ac:dyDescent="0.25">
      <c r="A628" t="str">
        <f>INDEX(DB_ALM_SYS_NAMES[],20,2)</f>
        <v>SN_AUX_TRAFO_AND_GND</v>
      </c>
      <c r="B628">
        <v>622</v>
      </c>
      <c r="C628" t="s">
        <v>6282</v>
      </c>
      <c r="D628" t="s">
        <v>6166</v>
      </c>
      <c r="E628" t="s">
        <v>6129</v>
      </c>
      <c r="F628" t="s">
        <v>95</v>
      </c>
      <c r="G628" t="s">
        <v>95</v>
      </c>
      <c r="H628" t="s">
        <v>1143</v>
      </c>
      <c r="I628" t="s">
        <v>1096</v>
      </c>
      <c r="J628" t="s">
        <v>1244</v>
      </c>
      <c r="K628" t="s">
        <v>1057</v>
      </c>
      <c r="L628">
        <v>1</v>
      </c>
      <c r="M628" t="s">
        <v>1050</v>
      </c>
      <c r="N628" t="s">
        <v>1047</v>
      </c>
      <c r="O628" s="1">
        <v>500</v>
      </c>
      <c r="P628" s="1" t="s">
        <v>1091</v>
      </c>
      <c r="Q628" s="1" t="s">
        <v>1189</v>
      </c>
      <c r="R628" s="1">
        <v>134</v>
      </c>
      <c r="S628" s="1">
        <v>0</v>
      </c>
      <c r="T628" t="b">
        <v>1</v>
      </c>
      <c r="DO628" t="b">
        <v>0</v>
      </c>
    </row>
    <row r="629" spans="1:119" x14ac:dyDescent="0.25">
      <c r="A629" t="str">
        <f>INDEX(DB_ALM_SYS_NAMES[],20,2)</f>
        <v>SN_AUX_TRAFO_AND_GND</v>
      </c>
      <c r="B629">
        <v>623</v>
      </c>
      <c r="C629" t="s">
        <v>6283</v>
      </c>
      <c r="D629" t="s">
        <v>1160</v>
      </c>
      <c r="E629" t="s">
        <v>486</v>
      </c>
      <c r="F629" t="s">
        <v>95</v>
      </c>
      <c r="G629" t="s">
        <v>95</v>
      </c>
      <c r="H629" t="s">
        <v>1088</v>
      </c>
      <c r="I629" t="s">
        <v>1089</v>
      </c>
      <c r="J629" t="s">
        <v>1090</v>
      </c>
      <c r="K629">
        <v>1</v>
      </c>
      <c r="L629">
        <v>1</v>
      </c>
      <c r="M629" t="s">
        <v>1047</v>
      </c>
      <c r="N629" t="s">
        <v>1047</v>
      </c>
      <c r="O629" s="1">
        <v>500</v>
      </c>
      <c r="P629" s="1" t="s">
        <v>1091</v>
      </c>
      <c r="Q629" s="1" t="s">
        <v>1189</v>
      </c>
      <c r="R629" s="1">
        <v>498</v>
      </c>
      <c r="S629" s="1">
        <v>0</v>
      </c>
      <c r="T629" t="b">
        <v>1</v>
      </c>
      <c r="DO629" t="b">
        <v>0</v>
      </c>
    </row>
    <row r="630" spans="1:119" x14ac:dyDescent="0.25">
      <c r="A630" t="str">
        <f>INDEX(DB_ALM_SYS_NAMES[],20,2)</f>
        <v>SN_AUX_TRAFO_AND_GND</v>
      </c>
      <c r="B630">
        <v>624</v>
      </c>
      <c r="C630" t="s">
        <v>2211</v>
      </c>
      <c r="D630" t="s">
        <v>2212</v>
      </c>
      <c r="E630" t="s">
        <v>2198</v>
      </c>
      <c r="F630" t="s">
        <v>95</v>
      </c>
      <c r="G630" t="s">
        <v>95</v>
      </c>
      <c r="H630" t="s">
        <v>1088</v>
      </c>
      <c r="I630" t="s">
        <v>1089</v>
      </c>
      <c r="J630" t="s">
        <v>1090</v>
      </c>
      <c r="K630">
        <v>1</v>
      </c>
      <c r="L630">
        <v>1</v>
      </c>
      <c r="M630" t="s">
        <v>1047</v>
      </c>
      <c r="N630" t="s">
        <v>1047</v>
      </c>
      <c r="O630" s="1">
        <v>500</v>
      </c>
      <c r="P630" s="1" t="s">
        <v>1091</v>
      </c>
      <c r="Q630" s="1" t="s">
        <v>1098</v>
      </c>
      <c r="R630" s="1">
        <v>0</v>
      </c>
      <c r="S630" s="1">
        <v>0</v>
      </c>
      <c r="T630" t="b">
        <v>0</v>
      </c>
      <c r="DO630" t="b">
        <v>0</v>
      </c>
    </row>
    <row r="631" spans="1:119" x14ac:dyDescent="0.25">
      <c r="A631" t="str">
        <f>INDEX(DB_ALM_SYS_NAMES[],20,2)</f>
        <v>SN_AUX_TRAFO_AND_GND</v>
      </c>
      <c r="B631">
        <v>625</v>
      </c>
      <c r="C631" t="s">
        <v>2213</v>
      </c>
      <c r="D631" t="s">
        <v>2212</v>
      </c>
      <c r="E631" t="s">
        <v>2199</v>
      </c>
      <c r="F631" t="s">
        <v>95</v>
      </c>
      <c r="G631" t="s">
        <v>95</v>
      </c>
      <c r="H631" t="s">
        <v>1088</v>
      </c>
      <c r="I631" t="s">
        <v>1089</v>
      </c>
      <c r="J631" t="s">
        <v>1090</v>
      </c>
      <c r="K631">
        <v>1</v>
      </c>
      <c r="L631">
        <v>1</v>
      </c>
      <c r="M631" t="s">
        <v>1047</v>
      </c>
      <c r="N631" t="s">
        <v>1047</v>
      </c>
      <c r="O631" s="1">
        <v>500</v>
      </c>
      <c r="P631" s="1" t="s">
        <v>1091</v>
      </c>
      <c r="Q631" s="1" t="s">
        <v>1098</v>
      </c>
      <c r="R631" s="1">
        <v>0</v>
      </c>
      <c r="S631" s="1">
        <v>0</v>
      </c>
      <c r="T631" t="b">
        <v>0</v>
      </c>
      <c r="DO631" t="b">
        <v>0</v>
      </c>
    </row>
    <row r="632" spans="1:119" x14ac:dyDescent="0.25">
      <c r="A632" t="str">
        <f>INDEX(DB_ALM_SYS_NAMES[],20,2)</f>
        <v>SN_AUX_TRAFO_AND_GND</v>
      </c>
      <c r="B632">
        <v>626</v>
      </c>
      <c r="C632" t="s">
        <v>2214</v>
      </c>
      <c r="D632" t="s">
        <v>2212</v>
      </c>
      <c r="E632" t="s">
        <v>2143</v>
      </c>
      <c r="F632" t="s">
        <v>95</v>
      </c>
      <c r="G632" t="s">
        <v>95</v>
      </c>
      <c r="H632" t="s">
        <v>1088</v>
      </c>
      <c r="I632" t="s">
        <v>1089</v>
      </c>
      <c r="J632" t="s">
        <v>1090</v>
      </c>
      <c r="K632">
        <v>1</v>
      </c>
      <c r="L632">
        <v>1</v>
      </c>
      <c r="M632" t="s">
        <v>1047</v>
      </c>
      <c r="N632" t="s">
        <v>1047</v>
      </c>
      <c r="O632" s="1">
        <v>500</v>
      </c>
      <c r="P632" s="1" t="s">
        <v>1091</v>
      </c>
      <c r="Q632" s="1" t="s">
        <v>1098</v>
      </c>
      <c r="R632" s="1">
        <v>0</v>
      </c>
      <c r="S632" s="1">
        <v>0</v>
      </c>
      <c r="T632" t="b">
        <v>0</v>
      </c>
      <c r="DO632" t="b">
        <v>0</v>
      </c>
    </row>
    <row r="633" spans="1:119" x14ac:dyDescent="0.25">
      <c r="A633" t="str">
        <f>INDEX(DB_ALM_SYS_NAMES[],20,2)</f>
        <v>SN_AUX_TRAFO_AND_GND</v>
      </c>
      <c r="B633">
        <v>627</v>
      </c>
      <c r="C633" t="s">
        <v>2215</v>
      </c>
      <c r="D633" t="s">
        <v>2212</v>
      </c>
      <c r="E633" t="s">
        <v>2201</v>
      </c>
      <c r="F633" t="s">
        <v>95</v>
      </c>
      <c r="G633" t="s">
        <v>95</v>
      </c>
      <c r="H633" t="s">
        <v>1088</v>
      </c>
      <c r="I633" t="s">
        <v>1089</v>
      </c>
      <c r="J633" t="s">
        <v>1090</v>
      </c>
      <c r="K633">
        <v>1</v>
      </c>
      <c r="L633">
        <v>1</v>
      </c>
      <c r="M633" t="s">
        <v>1047</v>
      </c>
      <c r="N633" t="s">
        <v>1047</v>
      </c>
      <c r="O633" s="1">
        <v>500</v>
      </c>
      <c r="P633" s="1" t="s">
        <v>1091</v>
      </c>
      <c r="Q633" s="1" t="s">
        <v>1098</v>
      </c>
      <c r="R633" s="1">
        <v>0</v>
      </c>
      <c r="S633" s="1">
        <v>0</v>
      </c>
      <c r="T633" t="b">
        <v>0</v>
      </c>
      <c r="DO633" t="b">
        <v>0</v>
      </c>
    </row>
    <row r="634" spans="1:119" x14ac:dyDescent="0.25">
      <c r="A634" t="str">
        <f>INDEX(DB_ALM_SYS_NAMES[],20,2)</f>
        <v>SN_AUX_TRAFO_AND_GND</v>
      </c>
      <c r="B634">
        <v>628</v>
      </c>
      <c r="C634" t="s">
        <v>2216</v>
      </c>
      <c r="D634" t="s">
        <v>2212</v>
      </c>
      <c r="E634" t="s">
        <v>2146</v>
      </c>
      <c r="F634" t="s">
        <v>95</v>
      </c>
      <c r="G634" t="s">
        <v>95</v>
      </c>
      <c r="H634" t="s">
        <v>1088</v>
      </c>
      <c r="I634" t="s">
        <v>1089</v>
      </c>
      <c r="J634" t="s">
        <v>1090</v>
      </c>
      <c r="K634">
        <v>1</v>
      </c>
      <c r="L634">
        <v>1</v>
      </c>
      <c r="M634" t="s">
        <v>1047</v>
      </c>
      <c r="N634" t="s">
        <v>1047</v>
      </c>
      <c r="O634" s="1">
        <v>500</v>
      </c>
      <c r="P634" s="1" t="s">
        <v>1091</v>
      </c>
      <c r="Q634" s="1" t="s">
        <v>1098</v>
      </c>
      <c r="R634" s="1">
        <v>0</v>
      </c>
      <c r="S634" s="1">
        <v>0</v>
      </c>
      <c r="T634" t="b">
        <v>0</v>
      </c>
      <c r="DO634" t="b">
        <v>0</v>
      </c>
    </row>
    <row r="635" spans="1:119" x14ac:dyDescent="0.25">
      <c r="A635" t="str">
        <f>INDEX(DB_ALM_SYS_NAMES[],20,2)</f>
        <v>SN_AUX_TRAFO_AND_GND</v>
      </c>
      <c r="B635">
        <v>629</v>
      </c>
      <c r="C635" t="s">
        <v>2217</v>
      </c>
      <c r="D635" t="s">
        <v>6166</v>
      </c>
      <c r="E635" t="s">
        <v>6170</v>
      </c>
      <c r="F635" t="s">
        <v>95</v>
      </c>
      <c r="G635" t="s">
        <v>95</v>
      </c>
      <c r="H635" t="s">
        <v>1143</v>
      </c>
      <c r="I635" t="s">
        <v>1096</v>
      </c>
      <c r="J635" t="s">
        <v>1244</v>
      </c>
      <c r="K635" t="s">
        <v>1057</v>
      </c>
      <c r="L635">
        <v>1</v>
      </c>
      <c r="M635" t="s">
        <v>1050</v>
      </c>
      <c r="N635" t="s">
        <v>1047</v>
      </c>
      <c r="O635" s="1">
        <v>500</v>
      </c>
      <c r="P635" s="1" t="s">
        <v>1091</v>
      </c>
      <c r="Q635" s="1" t="s">
        <v>1189</v>
      </c>
      <c r="R635" s="1">
        <v>483</v>
      </c>
      <c r="S635" s="1">
        <v>0</v>
      </c>
      <c r="T635" t="b">
        <v>1</v>
      </c>
      <c r="DO635" t="b">
        <v>0</v>
      </c>
    </row>
    <row r="636" spans="1:119" x14ac:dyDescent="0.25">
      <c r="A636" t="str">
        <f>INDEX(DB_ALM_SYS_NAMES[],20,2)</f>
        <v>SN_AUX_TRAFO_AND_GND</v>
      </c>
      <c r="B636">
        <v>630</v>
      </c>
      <c r="C636" t="s">
        <v>2218</v>
      </c>
      <c r="D636" t="s">
        <v>2212</v>
      </c>
      <c r="E636" t="s">
        <v>2205</v>
      </c>
      <c r="F636" t="s">
        <v>95</v>
      </c>
      <c r="G636" t="s">
        <v>95</v>
      </c>
      <c r="H636" t="s">
        <v>1088</v>
      </c>
      <c r="I636" t="s">
        <v>1089</v>
      </c>
      <c r="J636" t="s">
        <v>1090</v>
      </c>
      <c r="K636">
        <v>1</v>
      </c>
      <c r="L636">
        <v>1</v>
      </c>
      <c r="M636" t="s">
        <v>1047</v>
      </c>
      <c r="N636" t="s">
        <v>1047</v>
      </c>
      <c r="O636" s="1">
        <v>500</v>
      </c>
      <c r="P636" s="1" t="s">
        <v>1091</v>
      </c>
      <c r="Q636" s="1" t="s">
        <v>1098</v>
      </c>
      <c r="R636" s="1">
        <v>0</v>
      </c>
      <c r="S636" s="1">
        <v>0</v>
      </c>
      <c r="T636" t="b">
        <v>0</v>
      </c>
      <c r="DO636" t="b">
        <v>0</v>
      </c>
    </row>
    <row r="637" spans="1:119" x14ac:dyDescent="0.25">
      <c r="A637" t="str">
        <f>INDEX(DB_ALM_SYS_NAMES[],20,2)</f>
        <v>SN_AUX_TRAFO_AND_GND</v>
      </c>
      <c r="B637">
        <v>631</v>
      </c>
      <c r="C637" t="s">
        <v>2219</v>
      </c>
      <c r="D637" t="s">
        <v>2212</v>
      </c>
      <c r="E637" t="s">
        <v>2207</v>
      </c>
      <c r="F637" t="s">
        <v>95</v>
      </c>
      <c r="G637" t="s">
        <v>95</v>
      </c>
      <c r="H637" t="s">
        <v>1088</v>
      </c>
      <c r="I637" t="s">
        <v>1089</v>
      </c>
      <c r="J637" t="s">
        <v>1090</v>
      </c>
      <c r="K637">
        <v>1</v>
      </c>
      <c r="L637">
        <v>1</v>
      </c>
      <c r="M637" t="s">
        <v>1047</v>
      </c>
      <c r="N637" t="s">
        <v>1047</v>
      </c>
      <c r="O637" s="1">
        <v>500</v>
      </c>
      <c r="P637" s="1" t="s">
        <v>1091</v>
      </c>
      <c r="Q637" s="1" t="s">
        <v>1098</v>
      </c>
      <c r="R637" s="1">
        <v>0</v>
      </c>
      <c r="S637" s="1">
        <v>0</v>
      </c>
      <c r="T637" t="b">
        <v>0</v>
      </c>
      <c r="DO637" t="b">
        <v>0</v>
      </c>
    </row>
    <row r="638" spans="1:119" x14ac:dyDescent="0.25">
      <c r="A638" t="str">
        <f>INDEX(DB_ALM_SYS_NAMES[],20,2)</f>
        <v>SN_AUX_TRAFO_AND_GND</v>
      </c>
      <c r="B638">
        <v>632</v>
      </c>
      <c r="C638" t="s">
        <v>2220</v>
      </c>
      <c r="D638" t="s">
        <v>2212</v>
      </c>
      <c r="E638" t="s">
        <v>2209</v>
      </c>
      <c r="F638" t="s">
        <v>95</v>
      </c>
      <c r="G638" t="s">
        <v>95</v>
      </c>
      <c r="H638" t="s">
        <v>1088</v>
      </c>
      <c r="I638" t="s">
        <v>1089</v>
      </c>
      <c r="J638" t="s">
        <v>1090</v>
      </c>
      <c r="K638">
        <v>1</v>
      </c>
      <c r="L638">
        <v>1</v>
      </c>
      <c r="M638" t="s">
        <v>1047</v>
      </c>
      <c r="N638" t="s">
        <v>1047</v>
      </c>
      <c r="O638" s="1">
        <v>500</v>
      </c>
      <c r="P638" s="1" t="s">
        <v>1091</v>
      </c>
      <c r="Q638" s="1" t="s">
        <v>1098</v>
      </c>
      <c r="R638" s="1">
        <v>0</v>
      </c>
      <c r="S638" s="1">
        <v>0</v>
      </c>
      <c r="T638" t="b">
        <v>0</v>
      </c>
      <c r="DO638" t="b">
        <v>0</v>
      </c>
    </row>
    <row r="639" spans="1:119" x14ac:dyDescent="0.25">
      <c r="A639" t="str">
        <f>INDEX(DB_ALM_SYS_NAMES[],20,2)</f>
        <v>SN_AUX_TRAFO_AND_GND</v>
      </c>
      <c r="B639">
        <v>633</v>
      </c>
      <c r="C639" t="s">
        <v>487</v>
      </c>
      <c r="D639" t="s">
        <v>1160</v>
      </c>
      <c r="E639" t="s">
        <v>487</v>
      </c>
      <c r="F639" t="s">
        <v>95</v>
      </c>
      <c r="G639" t="s">
        <v>95</v>
      </c>
      <c r="H639" t="s">
        <v>1088</v>
      </c>
      <c r="I639" t="s">
        <v>1089</v>
      </c>
      <c r="J639" t="s">
        <v>1090</v>
      </c>
      <c r="K639">
        <v>1</v>
      </c>
      <c r="L639">
        <v>1</v>
      </c>
      <c r="M639" t="s">
        <v>1047</v>
      </c>
      <c r="N639" t="s">
        <v>1047</v>
      </c>
      <c r="O639" s="1">
        <v>500</v>
      </c>
      <c r="P639" s="1" t="s">
        <v>1091</v>
      </c>
      <c r="Q639" s="1" t="s">
        <v>1098</v>
      </c>
      <c r="R639" s="1">
        <v>0</v>
      </c>
      <c r="S639" s="1">
        <v>0</v>
      </c>
      <c r="T639" t="b">
        <v>0</v>
      </c>
      <c r="DO639" t="b">
        <v>0</v>
      </c>
    </row>
    <row r="640" spans="1:119" x14ac:dyDescent="0.25">
      <c r="A640" t="str">
        <f>INDEX(DB_ALM_SYS_NAMES[],20,2)</f>
        <v>SN_AUX_TRAFO_AND_GND</v>
      </c>
      <c r="B640">
        <v>634</v>
      </c>
      <c r="C640" t="s">
        <v>488</v>
      </c>
      <c r="D640" t="s">
        <v>1160</v>
      </c>
      <c r="E640" t="s">
        <v>488</v>
      </c>
      <c r="F640" t="s">
        <v>95</v>
      </c>
      <c r="G640" t="s">
        <v>95</v>
      </c>
      <c r="H640" t="s">
        <v>1088</v>
      </c>
      <c r="I640" t="s">
        <v>1089</v>
      </c>
      <c r="J640" t="s">
        <v>1090</v>
      </c>
      <c r="K640">
        <v>1</v>
      </c>
      <c r="L640">
        <v>1</v>
      </c>
      <c r="M640" t="s">
        <v>1047</v>
      </c>
      <c r="N640" t="s">
        <v>1047</v>
      </c>
      <c r="O640" s="1">
        <v>500</v>
      </c>
      <c r="P640" s="1" t="s">
        <v>1091</v>
      </c>
      <c r="Q640" s="1" t="s">
        <v>1098</v>
      </c>
      <c r="R640" s="1">
        <v>0</v>
      </c>
      <c r="S640" s="1">
        <v>0</v>
      </c>
      <c r="T640" t="b">
        <v>0</v>
      </c>
      <c r="DO640" t="b">
        <v>0</v>
      </c>
    </row>
    <row r="641" spans="1:119" x14ac:dyDescent="0.25">
      <c r="A641" t="str">
        <f>INDEX(DB_ALM_SYS_NAMES[],20,2)</f>
        <v>SN_AUX_TRAFO_AND_GND</v>
      </c>
      <c r="B641">
        <v>635</v>
      </c>
      <c r="C641" t="s">
        <v>489</v>
      </c>
      <c r="D641" t="s">
        <v>1160</v>
      </c>
      <c r="E641" t="s">
        <v>489</v>
      </c>
      <c r="F641" t="s">
        <v>95</v>
      </c>
      <c r="G641" t="s">
        <v>95</v>
      </c>
      <c r="H641" t="s">
        <v>1088</v>
      </c>
      <c r="I641" t="s">
        <v>1089</v>
      </c>
      <c r="J641" t="s">
        <v>1090</v>
      </c>
      <c r="K641">
        <v>1</v>
      </c>
      <c r="L641">
        <v>1</v>
      </c>
      <c r="M641" t="s">
        <v>1047</v>
      </c>
      <c r="N641" t="s">
        <v>1047</v>
      </c>
      <c r="O641" s="1">
        <v>500</v>
      </c>
      <c r="P641" s="1" t="s">
        <v>1091</v>
      </c>
      <c r="Q641" s="1" t="s">
        <v>1098</v>
      </c>
      <c r="R641" s="1">
        <v>0</v>
      </c>
      <c r="S641" s="1">
        <v>0</v>
      </c>
      <c r="T641" t="b">
        <v>0</v>
      </c>
      <c r="DO641" t="b">
        <v>0</v>
      </c>
    </row>
    <row r="642" spans="1:119" x14ac:dyDescent="0.25">
      <c r="A642" t="str">
        <f>INDEX(DB_ALM_SYS_NAMES[],20,2)</f>
        <v>SN_AUX_TRAFO_AND_GND</v>
      </c>
      <c r="B642">
        <v>636</v>
      </c>
      <c r="C642" t="s">
        <v>490</v>
      </c>
      <c r="D642" t="s">
        <v>1160</v>
      </c>
      <c r="E642" t="s">
        <v>490</v>
      </c>
      <c r="F642" t="s">
        <v>95</v>
      </c>
      <c r="G642" t="s">
        <v>95</v>
      </c>
      <c r="H642" t="s">
        <v>1088</v>
      </c>
      <c r="I642" t="s">
        <v>1089</v>
      </c>
      <c r="J642" t="s">
        <v>1090</v>
      </c>
      <c r="K642">
        <v>1</v>
      </c>
      <c r="L642">
        <v>1</v>
      </c>
      <c r="M642" t="s">
        <v>1047</v>
      </c>
      <c r="N642" t="s">
        <v>1047</v>
      </c>
      <c r="O642" s="1">
        <v>500</v>
      </c>
      <c r="P642" s="1" t="s">
        <v>1091</v>
      </c>
      <c r="Q642" s="1" t="s">
        <v>1098</v>
      </c>
      <c r="R642" s="1">
        <v>0</v>
      </c>
      <c r="S642" s="1">
        <v>0</v>
      </c>
      <c r="T642" t="b">
        <v>0</v>
      </c>
      <c r="DO642" t="b">
        <v>0</v>
      </c>
    </row>
    <row r="643" spans="1:119" x14ac:dyDescent="0.25">
      <c r="A643" t="str">
        <f>INDEX(DB_ALM_SYS_NAMES[],20,2)</f>
        <v>SN_AUX_TRAFO_AND_GND</v>
      </c>
      <c r="B643">
        <v>637</v>
      </c>
      <c r="C643" t="s">
        <v>491</v>
      </c>
      <c r="D643" t="s">
        <v>1160</v>
      </c>
      <c r="E643" t="s">
        <v>491</v>
      </c>
      <c r="F643" t="s">
        <v>95</v>
      </c>
      <c r="G643" t="s">
        <v>95</v>
      </c>
      <c r="H643" t="s">
        <v>1088</v>
      </c>
      <c r="I643" t="s">
        <v>1089</v>
      </c>
      <c r="J643" t="s">
        <v>1090</v>
      </c>
      <c r="K643">
        <v>1</v>
      </c>
      <c r="L643">
        <v>1</v>
      </c>
      <c r="M643" t="s">
        <v>1047</v>
      </c>
      <c r="N643" t="s">
        <v>1047</v>
      </c>
      <c r="O643" s="1">
        <v>500</v>
      </c>
      <c r="P643" s="1" t="s">
        <v>1091</v>
      </c>
      <c r="Q643" s="1" t="s">
        <v>1098</v>
      </c>
      <c r="R643" s="1">
        <v>0</v>
      </c>
      <c r="S643" s="1">
        <v>0</v>
      </c>
      <c r="T643" t="b">
        <v>0</v>
      </c>
      <c r="DO643" t="b">
        <v>0</v>
      </c>
    </row>
    <row r="644" spans="1:119" x14ac:dyDescent="0.25">
      <c r="A644" t="str">
        <f>INDEX(DB_ALM_SYS_NAMES[],20,2)</f>
        <v>SN_AUX_TRAFO_AND_GND</v>
      </c>
      <c r="B644">
        <v>638</v>
      </c>
      <c r="C644" t="s">
        <v>492</v>
      </c>
      <c r="D644" t="s">
        <v>1160</v>
      </c>
      <c r="E644" t="s">
        <v>492</v>
      </c>
      <c r="F644" t="s">
        <v>95</v>
      </c>
      <c r="G644" t="s">
        <v>95</v>
      </c>
      <c r="H644" t="s">
        <v>1088</v>
      </c>
      <c r="I644" t="s">
        <v>1089</v>
      </c>
      <c r="J644" t="s">
        <v>1090</v>
      </c>
      <c r="K644">
        <v>1</v>
      </c>
      <c r="L644">
        <v>1</v>
      </c>
      <c r="M644" t="s">
        <v>1047</v>
      </c>
      <c r="N644" t="s">
        <v>1047</v>
      </c>
      <c r="O644" s="1">
        <v>500</v>
      </c>
      <c r="P644" s="1" t="s">
        <v>1091</v>
      </c>
      <c r="Q644" s="1" t="s">
        <v>1098</v>
      </c>
      <c r="R644" s="1">
        <v>0</v>
      </c>
      <c r="S644" s="1">
        <v>0</v>
      </c>
      <c r="T644" t="b">
        <v>0</v>
      </c>
      <c r="DO644" t="b">
        <v>0</v>
      </c>
    </row>
    <row r="645" spans="1:119" x14ac:dyDescent="0.25">
      <c r="A645" t="str">
        <f>INDEX(DB_ALM_SYS_NAMES[],20,2)</f>
        <v>SN_AUX_TRAFO_AND_GND</v>
      </c>
      <c r="B645">
        <v>639</v>
      </c>
      <c r="C645" t="s">
        <v>493</v>
      </c>
      <c r="D645" t="s">
        <v>1160</v>
      </c>
      <c r="E645" t="s">
        <v>493</v>
      </c>
      <c r="F645" t="s">
        <v>95</v>
      </c>
      <c r="G645" t="s">
        <v>95</v>
      </c>
      <c r="H645" t="s">
        <v>1088</v>
      </c>
      <c r="I645" t="s">
        <v>1089</v>
      </c>
      <c r="J645" t="s">
        <v>1090</v>
      </c>
      <c r="K645">
        <v>1</v>
      </c>
      <c r="L645">
        <v>1</v>
      </c>
      <c r="M645" t="s">
        <v>1047</v>
      </c>
      <c r="N645" t="s">
        <v>1047</v>
      </c>
      <c r="O645" s="1">
        <v>500</v>
      </c>
      <c r="P645" s="1" t="s">
        <v>1091</v>
      </c>
      <c r="Q645" s="1" t="s">
        <v>1098</v>
      </c>
      <c r="R645" s="1">
        <v>0</v>
      </c>
      <c r="S645" s="1">
        <v>0</v>
      </c>
      <c r="T645" t="b">
        <v>0</v>
      </c>
      <c r="DO645" t="b">
        <v>0</v>
      </c>
    </row>
    <row r="646" spans="1:119" x14ac:dyDescent="0.25">
      <c r="A646" t="str">
        <f>INDEX(DB_ALM_SYS_NAMES[],21,2)</f>
        <v>INTAKE</v>
      </c>
      <c r="B646">
        <v>640</v>
      </c>
      <c r="C646" t="s">
        <v>2062</v>
      </c>
      <c r="D646" t="s">
        <v>831</v>
      </c>
      <c r="E646" t="s">
        <v>2064</v>
      </c>
      <c r="F646" t="s">
        <v>95</v>
      </c>
      <c r="G646" t="s">
        <v>95</v>
      </c>
      <c r="H646" t="s">
        <v>1088</v>
      </c>
      <c r="I646" t="s">
        <v>1089</v>
      </c>
      <c r="J646" t="s">
        <v>1090</v>
      </c>
      <c r="K646">
        <v>1</v>
      </c>
      <c r="L646">
        <v>1</v>
      </c>
      <c r="M646" t="s">
        <v>1047</v>
      </c>
      <c r="N646" t="s">
        <v>1047</v>
      </c>
      <c r="O646" s="1">
        <v>500</v>
      </c>
      <c r="P646" s="1" t="s">
        <v>1091</v>
      </c>
      <c r="Q646" s="1" t="s">
        <v>1098</v>
      </c>
      <c r="R646" s="1">
        <v>0</v>
      </c>
      <c r="S646" s="1">
        <v>0</v>
      </c>
      <c r="T646" t="b">
        <v>0</v>
      </c>
      <c r="DO646" t="b">
        <v>0</v>
      </c>
    </row>
    <row r="647" spans="1:119" x14ac:dyDescent="0.25">
      <c r="A647" t="str">
        <f>INDEX(DB_ALM_SYS_NAMES[],21,2)</f>
        <v>INTAKE</v>
      </c>
      <c r="B647">
        <v>641</v>
      </c>
      <c r="C647" t="s">
        <v>2076</v>
      </c>
      <c r="D647" s="10" t="s">
        <v>2221</v>
      </c>
      <c r="E647" t="s">
        <v>2077</v>
      </c>
      <c r="F647" t="s">
        <v>95</v>
      </c>
      <c r="G647" t="s">
        <v>95</v>
      </c>
      <c r="H647" t="s">
        <v>1088</v>
      </c>
      <c r="I647" t="s">
        <v>1096</v>
      </c>
      <c r="J647" t="s">
        <v>1090</v>
      </c>
      <c r="K647">
        <v>1</v>
      </c>
      <c r="L647">
        <v>1</v>
      </c>
      <c r="M647" t="s">
        <v>1059</v>
      </c>
      <c r="N647" t="s">
        <v>1047</v>
      </c>
      <c r="O647" s="1">
        <v>50</v>
      </c>
      <c r="P647" s="1" t="s">
        <v>1091</v>
      </c>
      <c r="Q647" s="1" t="s">
        <v>1098</v>
      </c>
      <c r="R647" s="1">
        <v>0</v>
      </c>
      <c r="S647" s="1">
        <v>0</v>
      </c>
      <c r="T647" t="b">
        <v>0</v>
      </c>
      <c r="DO647" t="b">
        <v>0</v>
      </c>
    </row>
    <row r="648" spans="1:119" x14ac:dyDescent="0.25">
      <c r="A648" t="str">
        <f>INDEX(DB_ALM_SYS_NAMES[],21,2)</f>
        <v>INTAKE</v>
      </c>
      <c r="B648">
        <v>642</v>
      </c>
      <c r="C648" t="s">
        <v>439</v>
      </c>
      <c r="D648" s="10" t="s">
        <v>2221</v>
      </c>
      <c r="E648" t="s">
        <v>2222</v>
      </c>
      <c r="F648" t="s">
        <v>95</v>
      </c>
      <c r="G648" t="s">
        <v>95</v>
      </c>
      <c r="H648" t="s">
        <v>1088</v>
      </c>
      <c r="I648" t="s">
        <v>1096</v>
      </c>
      <c r="J648" t="s">
        <v>1090</v>
      </c>
      <c r="K648">
        <v>1</v>
      </c>
      <c r="L648">
        <v>1</v>
      </c>
      <c r="M648" t="s">
        <v>1059</v>
      </c>
      <c r="N648" t="s">
        <v>1047</v>
      </c>
      <c r="O648" s="1">
        <v>50</v>
      </c>
      <c r="P648" s="1" t="s">
        <v>1091</v>
      </c>
      <c r="Q648" s="1" t="s">
        <v>1098</v>
      </c>
      <c r="R648" s="1">
        <v>0</v>
      </c>
      <c r="S648" s="1">
        <v>0</v>
      </c>
      <c r="T648" t="b">
        <v>0</v>
      </c>
      <c r="DO648" t="b">
        <v>0</v>
      </c>
    </row>
    <row r="649" spans="1:119" x14ac:dyDescent="0.25">
      <c r="A649" t="str">
        <f>INDEX(DB_ALM_SYS_NAMES[],21,2)</f>
        <v>INTAKE</v>
      </c>
      <c r="B649">
        <v>643</v>
      </c>
      <c r="C649" t="s">
        <v>2057</v>
      </c>
      <c r="D649" t="s">
        <v>831</v>
      </c>
      <c r="E649" t="s">
        <v>2223</v>
      </c>
      <c r="F649" t="s">
        <v>95</v>
      </c>
      <c r="G649" t="s">
        <v>95</v>
      </c>
      <c r="H649" t="s">
        <v>1088</v>
      </c>
      <c r="I649" t="s">
        <v>1096</v>
      </c>
      <c r="J649" t="s">
        <v>1090</v>
      </c>
      <c r="K649">
        <v>1</v>
      </c>
      <c r="L649">
        <v>1</v>
      </c>
      <c r="M649" t="s">
        <v>1059</v>
      </c>
      <c r="N649" t="s">
        <v>1047</v>
      </c>
      <c r="O649" s="1">
        <v>500</v>
      </c>
      <c r="P649" s="1" t="s">
        <v>1091</v>
      </c>
      <c r="Q649" s="1" t="s">
        <v>1098</v>
      </c>
      <c r="R649" s="1">
        <v>0</v>
      </c>
      <c r="S649" s="1">
        <v>0</v>
      </c>
      <c r="T649" t="b">
        <v>0</v>
      </c>
      <c r="DO649" t="b">
        <v>0</v>
      </c>
    </row>
    <row r="650" spans="1:119" x14ac:dyDescent="0.25">
      <c r="A650" t="str">
        <f>INDEX(DB_ALM_SYS_NAMES[],21,2)</f>
        <v>INTAKE</v>
      </c>
      <c r="B650">
        <v>644</v>
      </c>
      <c r="C650" t="s">
        <v>2224</v>
      </c>
      <c r="D650" s="10" t="s">
        <v>2221</v>
      </c>
      <c r="E650" t="s">
        <v>2225</v>
      </c>
      <c r="F650" t="s">
        <v>95</v>
      </c>
      <c r="G650" t="s">
        <v>95</v>
      </c>
      <c r="H650" t="s">
        <v>1088</v>
      </c>
      <c r="I650" t="s">
        <v>1096</v>
      </c>
      <c r="J650" t="s">
        <v>1090</v>
      </c>
      <c r="K650">
        <v>1</v>
      </c>
      <c r="L650">
        <v>1</v>
      </c>
      <c r="M650" t="s">
        <v>1059</v>
      </c>
      <c r="N650" t="s">
        <v>1047</v>
      </c>
      <c r="O650" s="1">
        <v>50</v>
      </c>
      <c r="P650" s="1" t="s">
        <v>1091</v>
      </c>
      <c r="Q650" s="1" t="s">
        <v>1098</v>
      </c>
      <c r="R650" s="1">
        <v>0</v>
      </c>
      <c r="S650" s="1">
        <v>0</v>
      </c>
      <c r="T650" t="b">
        <v>0</v>
      </c>
      <c r="DO650" t="b">
        <v>0</v>
      </c>
    </row>
    <row r="651" spans="1:119" x14ac:dyDescent="0.25">
      <c r="A651" t="str">
        <f>INDEX(DB_ALM_SYS_NAMES[],21,2)</f>
        <v>INTAKE</v>
      </c>
      <c r="B651">
        <v>645</v>
      </c>
      <c r="C651" t="s">
        <v>2226</v>
      </c>
      <c r="D651" t="s">
        <v>831</v>
      </c>
      <c r="E651" t="s">
        <v>2227</v>
      </c>
      <c r="F651" t="s">
        <v>95</v>
      </c>
      <c r="G651" t="s">
        <v>95</v>
      </c>
      <c r="H651" t="s">
        <v>1088</v>
      </c>
      <c r="I651" t="s">
        <v>1089</v>
      </c>
      <c r="J651" t="s">
        <v>1090</v>
      </c>
      <c r="K651">
        <v>1</v>
      </c>
      <c r="L651">
        <v>1</v>
      </c>
      <c r="M651" t="s">
        <v>1047</v>
      </c>
      <c r="N651" t="s">
        <v>1047</v>
      </c>
      <c r="O651" s="1">
        <v>500</v>
      </c>
      <c r="P651" s="1" t="s">
        <v>1091</v>
      </c>
      <c r="Q651" s="1" t="s">
        <v>1098</v>
      </c>
      <c r="R651" s="1">
        <v>0</v>
      </c>
      <c r="S651" s="1">
        <v>0</v>
      </c>
      <c r="T651" t="b">
        <v>0</v>
      </c>
      <c r="DO651" t="b">
        <v>0</v>
      </c>
    </row>
    <row r="652" spans="1:119" x14ac:dyDescent="0.25">
      <c r="A652" t="str">
        <f>INDEX(DB_ALM_SYS_NAMES[],21,2)</f>
        <v>INTAKE</v>
      </c>
      <c r="B652">
        <v>646</v>
      </c>
      <c r="C652" t="s">
        <v>2228</v>
      </c>
      <c r="D652" t="s">
        <v>831</v>
      </c>
      <c r="E652" t="s">
        <v>2228</v>
      </c>
      <c r="F652" t="s">
        <v>95</v>
      </c>
      <c r="G652" t="s">
        <v>95</v>
      </c>
      <c r="H652" t="s">
        <v>1088</v>
      </c>
      <c r="I652" t="s">
        <v>1089</v>
      </c>
      <c r="J652" t="s">
        <v>1090</v>
      </c>
      <c r="K652">
        <v>1</v>
      </c>
      <c r="L652">
        <v>1</v>
      </c>
      <c r="M652" t="s">
        <v>1047</v>
      </c>
      <c r="N652" t="s">
        <v>1047</v>
      </c>
      <c r="O652" s="1">
        <v>500</v>
      </c>
      <c r="P652" s="1" t="s">
        <v>1091</v>
      </c>
      <c r="Q652" s="1" t="s">
        <v>1098</v>
      </c>
      <c r="R652" s="1">
        <v>0</v>
      </c>
      <c r="S652" s="1">
        <v>0</v>
      </c>
      <c r="T652" t="b">
        <v>0</v>
      </c>
      <c r="DO652" t="b">
        <v>0</v>
      </c>
    </row>
    <row r="653" spans="1:119" x14ac:dyDescent="0.25">
      <c r="A653" t="str">
        <f>INDEX(DB_ALM_SYS_NAMES[],21,2)</f>
        <v>INTAKE</v>
      </c>
      <c r="B653">
        <v>647</v>
      </c>
      <c r="C653" t="s">
        <v>2229</v>
      </c>
      <c r="D653" t="s">
        <v>831</v>
      </c>
      <c r="E653" t="s">
        <v>2229</v>
      </c>
      <c r="F653" t="s">
        <v>95</v>
      </c>
      <c r="G653" t="s">
        <v>95</v>
      </c>
      <c r="H653" t="s">
        <v>1088</v>
      </c>
      <c r="I653" t="s">
        <v>1089</v>
      </c>
      <c r="J653" t="s">
        <v>1090</v>
      </c>
      <c r="K653">
        <v>1</v>
      </c>
      <c r="L653">
        <v>1</v>
      </c>
      <c r="M653" t="s">
        <v>1047</v>
      </c>
      <c r="N653" t="s">
        <v>1047</v>
      </c>
      <c r="O653" s="1">
        <v>500</v>
      </c>
      <c r="P653" s="1" t="s">
        <v>1091</v>
      </c>
      <c r="Q653" s="1" t="s">
        <v>1098</v>
      </c>
      <c r="R653" s="1">
        <v>0</v>
      </c>
      <c r="S653" s="1">
        <v>0</v>
      </c>
      <c r="T653" t="b">
        <v>0</v>
      </c>
      <c r="DO653" t="b">
        <v>0</v>
      </c>
    </row>
    <row r="654" spans="1:119" x14ac:dyDescent="0.25">
      <c r="A654" t="str">
        <f>INDEX(DB_ALM_SYS_NAMES[],21,2)</f>
        <v>INTAKE</v>
      </c>
      <c r="B654">
        <v>648</v>
      </c>
      <c r="C654" t="s">
        <v>2230</v>
      </c>
      <c r="D654" t="s">
        <v>831</v>
      </c>
      <c r="E654" t="s">
        <v>2231</v>
      </c>
      <c r="F654" t="s">
        <v>95</v>
      </c>
      <c r="G654" t="s">
        <v>95</v>
      </c>
      <c r="H654" t="s">
        <v>1088</v>
      </c>
      <c r="I654" t="s">
        <v>1089</v>
      </c>
      <c r="J654" t="s">
        <v>1090</v>
      </c>
      <c r="K654">
        <v>1</v>
      </c>
      <c r="L654">
        <v>1</v>
      </c>
      <c r="M654" t="s">
        <v>1047</v>
      </c>
      <c r="N654" t="s">
        <v>1047</v>
      </c>
      <c r="O654" s="1">
        <v>500</v>
      </c>
      <c r="P654" s="1" t="s">
        <v>1091</v>
      </c>
      <c r="Q654" s="1" t="s">
        <v>1098</v>
      </c>
      <c r="R654" s="1">
        <v>0</v>
      </c>
      <c r="S654" s="1">
        <v>0</v>
      </c>
      <c r="T654" t="b">
        <v>0</v>
      </c>
      <c r="DO654" t="b">
        <v>0</v>
      </c>
    </row>
    <row r="655" spans="1:119" x14ac:dyDescent="0.25">
      <c r="A655" t="str">
        <f>INDEX(DB_ALM_SYS_NAMES[],21,2)</f>
        <v>INTAKE</v>
      </c>
      <c r="B655">
        <v>649</v>
      </c>
      <c r="C655" t="s">
        <v>2232</v>
      </c>
      <c r="D655" t="s">
        <v>831</v>
      </c>
      <c r="E655" t="s">
        <v>2233</v>
      </c>
      <c r="F655" t="s">
        <v>95</v>
      </c>
      <c r="G655" t="s">
        <v>95</v>
      </c>
      <c r="H655" t="s">
        <v>1088</v>
      </c>
      <c r="I655" t="s">
        <v>1089</v>
      </c>
      <c r="J655" t="s">
        <v>1090</v>
      </c>
      <c r="K655">
        <v>1</v>
      </c>
      <c r="L655">
        <v>1</v>
      </c>
      <c r="M655" t="s">
        <v>1047</v>
      </c>
      <c r="N655" t="s">
        <v>1047</v>
      </c>
      <c r="O655" s="1">
        <v>500</v>
      </c>
      <c r="P655" s="1" t="s">
        <v>1091</v>
      </c>
      <c r="Q655" s="1" t="s">
        <v>1098</v>
      </c>
      <c r="R655" s="1">
        <v>0</v>
      </c>
      <c r="S655" s="1">
        <v>0</v>
      </c>
      <c r="T655" t="b">
        <v>0</v>
      </c>
      <c r="DO655" t="b">
        <v>0</v>
      </c>
    </row>
    <row r="656" spans="1:119" x14ac:dyDescent="0.25">
      <c r="A656" t="str">
        <f>INDEX(DB_ALM_SYS_NAMES[],21,2)</f>
        <v>INTAKE</v>
      </c>
      <c r="B656">
        <v>650</v>
      </c>
      <c r="C656" t="s">
        <v>2011</v>
      </c>
      <c r="D656" t="s">
        <v>831</v>
      </c>
      <c r="E656" t="s">
        <v>2234</v>
      </c>
      <c r="F656" t="s">
        <v>95</v>
      </c>
      <c r="G656" t="s">
        <v>95</v>
      </c>
      <c r="H656" t="s">
        <v>1088</v>
      </c>
      <c r="I656" t="s">
        <v>1089</v>
      </c>
      <c r="J656" t="s">
        <v>1090</v>
      </c>
      <c r="K656">
        <v>1</v>
      </c>
      <c r="L656">
        <v>1</v>
      </c>
      <c r="M656" t="s">
        <v>1047</v>
      </c>
      <c r="N656" t="s">
        <v>1047</v>
      </c>
      <c r="O656" s="1">
        <v>500</v>
      </c>
      <c r="P656" s="1" t="s">
        <v>1091</v>
      </c>
      <c r="Q656" s="1" t="s">
        <v>1098</v>
      </c>
      <c r="R656" s="1">
        <v>0</v>
      </c>
      <c r="S656" s="1">
        <v>0</v>
      </c>
      <c r="T656" t="b">
        <v>0</v>
      </c>
      <c r="DO656" t="b">
        <v>0</v>
      </c>
    </row>
    <row r="657" spans="1:119" x14ac:dyDescent="0.25">
      <c r="A657" t="str">
        <f>INDEX(DB_ALM_SYS_NAMES[],21,2)</f>
        <v>INTAKE</v>
      </c>
      <c r="B657">
        <v>651</v>
      </c>
      <c r="C657" t="s">
        <v>2102</v>
      </c>
      <c r="D657" t="s">
        <v>831</v>
      </c>
      <c r="E657" t="s">
        <v>2235</v>
      </c>
      <c r="F657" t="s">
        <v>95</v>
      </c>
      <c r="G657" t="s">
        <v>95</v>
      </c>
      <c r="H657" t="s">
        <v>1088</v>
      </c>
      <c r="I657" t="s">
        <v>1089</v>
      </c>
      <c r="J657" t="s">
        <v>1090</v>
      </c>
      <c r="K657">
        <v>1</v>
      </c>
      <c r="L657">
        <v>1</v>
      </c>
      <c r="M657" t="s">
        <v>1047</v>
      </c>
      <c r="N657" t="s">
        <v>1047</v>
      </c>
      <c r="O657" s="1">
        <v>500</v>
      </c>
      <c r="P657" s="1" t="s">
        <v>1091</v>
      </c>
      <c r="Q657" s="1" t="s">
        <v>1098</v>
      </c>
      <c r="R657" s="1">
        <v>0</v>
      </c>
      <c r="S657" s="1">
        <v>0</v>
      </c>
      <c r="T657" t="b">
        <v>0</v>
      </c>
      <c r="DO657" t="b">
        <v>0</v>
      </c>
    </row>
    <row r="658" spans="1:119" x14ac:dyDescent="0.25">
      <c r="A658" t="str">
        <f>INDEX(DB_ALM_SYS_NAMES[],21,2)</f>
        <v>INTAKE</v>
      </c>
      <c r="B658">
        <v>652</v>
      </c>
      <c r="C658" t="s">
        <v>2086</v>
      </c>
      <c r="D658" s="10" t="s">
        <v>2221</v>
      </c>
      <c r="E658" t="s">
        <v>2236</v>
      </c>
      <c r="F658" t="s">
        <v>95</v>
      </c>
      <c r="G658" t="s">
        <v>95</v>
      </c>
      <c r="H658" t="s">
        <v>1088</v>
      </c>
      <c r="I658" t="s">
        <v>1096</v>
      </c>
      <c r="J658" t="s">
        <v>1090</v>
      </c>
      <c r="K658">
        <v>1</v>
      </c>
      <c r="L658">
        <v>1</v>
      </c>
      <c r="M658" t="s">
        <v>1059</v>
      </c>
      <c r="N658" t="s">
        <v>1047</v>
      </c>
      <c r="O658" s="1">
        <v>50</v>
      </c>
      <c r="P658" s="1" t="s">
        <v>1091</v>
      </c>
      <c r="Q658" s="1" t="s">
        <v>1098</v>
      </c>
      <c r="R658" s="1">
        <v>0</v>
      </c>
      <c r="S658" s="1">
        <v>0</v>
      </c>
      <c r="T658" t="b">
        <v>0</v>
      </c>
      <c r="DO658" t="b">
        <v>0</v>
      </c>
    </row>
    <row r="659" spans="1:119" x14ac:dyDescent="0.25">
      <c r="A659" t="str">
        <f>INDEX(DB_ALM_SYS_NAMES[],21,2)</f>
        <v>INTAKE</v>
      </c>
      <c r="B659">
        <v>653</v>
      </c>
      <c r="C659" t="s">
        <v>2087</v>
      </c>
      <c r="D659" t="s">
        <v>831</v>
      </c>
      <c r="E659" t="s">
        <v>2237</v>
      </c>
      <c r="F659" t="s">
        <v>95</v>
      </c>
      <c r="G659" t="s">
        <v>95</v>
      </c>
      <c r="H659" t="s">
        <v>1088</v>
      </c>
      <c r="I659" t="s">
        <v>1089</v>
      </c>
      <c r="J659" t="s">
        <v>1090</v>
      </c>
      <c r="K659">
        <v>1</v>
      </c>
      <c r="L659">
        <v>1</v>
      </c>
      <c r="M659" t="s">
        <v>1047</v>
      </c>
      <c r="N659" t="s">
        <v>1047</v>
      </c>
      <c r="O659" s="1">
        <v>500</v>
      </c>
      <c r="P659" s="1" t="s">
        <v>1091</v>
      </c>
      <c r="Q659" s="1" t="s">
        <v>1098</v>
      </c>
      <c r="R659" s="1">
        <v>0</v>
      </c>
      <c r="S659" s="1">
        <v>0</v>
      </c>
      <c r="T659" t="b">
        <v>0</v>
      </c>
      <c r="DO659" t="b">
        <v>0</v>
      </c>
    </row>
    <row r="660" spans="1:119" x14ac:dyDescent="0.25">
      <c r="A660" t="str">
        <f>INDEX(DB_ALM_SYS_NAMES[],21,2)</f>
        <v>INTAKE</v>
      </c>
      <c r="B660">
        <v>654</v>
      </c>
      <c r="C660" t="s">
        <v>2238</v>
      </c>
      <c r="D660" t="s">
        <v>831</v>
      </c>
      <c r="E660" t="s">
        <v>2238</v>
      </c>
      <c r="F660" t="s">
        <v>95</v>
      </c>
      <c r="G660" t="s">
        <v>95</v>
      </c>
      <c r="H660" t="s">
        <v>1088</v>
      </c>
      <c r="I660" t="s">
        <v>1089</v>
      </c>
      <c r="J660" t="s">
        <v>1090</v>
      </c>
      <c r="K660">
        <v>1</v>
      </c>
      <c r="L660">
        <v>1</v>
      </c>
      <c r="M660" t="s">
        <v>1047</v>
      </c>
      <c r="N660" t="s">
        <v>1047</v>
      </c>
      <c r="O660" s="1">
        <v>500</v>
      </c>
      <c r="P660" s="1" t="s">
        <v>1091</v>
      </c>
      <c r="Q660" s="1" t="s">
        <v>1098</v>
      </c>
      <c r="R660" s="1">
        <v>0</v>
      </c>
      <c r="S660" s="1">
        <v>0</v>
      </c>
      <c r="T660" t="b">
        <v>0</v>
      </c>
      <c r="DO660" t="b">
        <v>0</v>
      </c>
    </row>
    <row r="661" spans="1:119" x14ac:dyDescent="0.25">
      <c r="A661" t="str">
        <f>INDEX(DB_ALM_SYS_NAMES[],21,2)</f>
        <v>INTAKE</v>
      </c>
      <c r="B661">
        <v>655</v>
      </c>
      <c r="C661" t="s">
        <v>2239</v>
      </c>
      <c r="D661" t="s">
        <v>831</v>
      </c>
      <c r="E661" t="s">
        <v>2239</v>
      </c>
      <c r="F661" t="s">
        <v>95</v>
      </c>
      <c r="G661" t="s">
        <v>95</v>
      </c>
      <c r="H661" t="s">
        <v>1088</v>
      </c>
      <c r="I661" t="s">
        <v>1089</v>
      </c>
      <c r="J661" t="s">
        <v>1090</v>
      </c>
      <c r="K661">
        <v>1</v>
      </c>
      <c r="L661">
        <v>1</v>
      </c>
      <c r="M661" t="s">
        <v>1047</v>
      </c>
      <c r="N661" t="s">
        <v>1047</v>
      </c>
      <c r="O661" s="1">
        <v>500</v>
      </c>
      <c r="P661" s="1" t="s">
        <v>1091</v>
      </c>
      <c r="Q661" s="1" t="s">
        <v>1098</v>
      </c>
      <c r="R661" s="1">
        <v>0</v>
      </c>
      <c r="S661" s="1">
        <v>0</v>
      </c>
      <c r="T661" t="b">
        <v>0</v>
      </c>
      <c r="DO661" t="b">
        <v>0</v>
      </c>
    </row>
    <row r="662" spans="1:119" x14ac:dyDescent="0.25">
      <c r="A662" t="str">
        <f>INDEX(DB_ALM_SYS_NAMES[],21,2)</f>
        <v>INTAKE</v>
      </c>
      <c r="B662">
        <v>656</v>
      </c>
      <c r="C662" t="s">
        <v>2240</v>
      </c>
      <c r="D662" s="10" t="s">
        <v>2221</v>
      </c>
      <c r="E662" t="s">
        <v>5682</v>
      </c>
      <c r="F662" t="s">
        <v>5218</v>
      </c>
      <c r="G662" t="s">
        <v>5822</v>
      </c>
      <c r="H662" t="s">
        <v>1088</v>
      </c>
      <c r="I662" t="s">
        <v>1096</v>
      </c>
      <c r="J662" t="s">
        <v>1090</v>
      </c>
      <c r="K662">
        <v>1</v>
      </c>
      <c r="L662">
        <v>1</v>
      </c>
      <c r="M662" t="s">
        <v>1059</v>
      </c>
      <c r="N662" t="s">
        <v>1047</v>
      </c>
      <c r="O662" s="1">
        <v>50</v>
      </c>
      <c r="P662" s="1" t="s">
        <v>1091</v>
      </c>
      <c r="Q662" s="1" t="s">
        <v>1153</v>
      </c>
      <c r="R662" s="1">
        <v>0</v>
      </c>
      <c r="S662" s="1">
        <v>20</v>
      </c>
      <c r="T662" t="b">
        <v>1</v>
      </c>
      <c r="DO662" t="b">
        <v>0</v>
      </c>
    </row>
    <row r="663" spans="1:119" x14ac:dyDescent="0.25">
      <c r="A663" t="str">
        <f>INDEX(DB_ALM_SYS_NAMES[],21,2)</f>
        <v>INTAKE</v>
      </c>
      <c r="B663">
        <v>657</v>
      </c>
      <c r="C663" t="s">
        <v>2241</v>
      </c>
      <c r="D663" s="10" t="s">
        <v>5509</v>
      </c>
      <c r="E663" t="s">
        <v>5683</v>
      </c>
      <c r="F663" t="s">
        <v>5218</v>
      </c>
      <c r="G663" t="s">
        <v>5823</v>
      </c>
      <c r="H663" t="s">
        <v>1143</v>
      </c>
      <c r="I663" t="s">
        <v>1096</v>
      </c>
      <c r="J663" t="s">
        <v>1090</v>
      </c>
      <c r="K663">
        <v>1</v>
      </c>
      <c r="L663">
        <v>1</v>
      </c>
      <c r="M663" t="s">
        <v>1049</v>
      </c>
      <c r="N663" t="s">
        <v>1047</v>
      </c>
      <c r="O663" s="1">
        <v>5</v>
      </c>
      <c r="P663" s="1" t="s">
        <v>485</v>
      </c>
      <c r="Q663" s="1" t="s">
        <v>1098</v>
      </c>
      <c r="R663" s="1">
        <v>0</v>
      </c>
      <c r="S663" s="1">
        <v>0</v>
      </c>
      <c r="T663" t="b">
        <v>0</v>
      </c>
      <c r="DO663" t="b">
        <v>0</v>
      </c>
    </row>
    <row r="664" spans="1:119" x14ac:dyDescent="0.25">
      <c r="A664" t="str">
        <f>INDEX(DB_ALM_SYS_NAMES[],21,2)</f>
        <v>INTAKE</v>
      </c>
      <c r="B664">
        <v>658</v>
      </c>
      <c r="C664" t="s">
        <v>2242</v>
      </c>
      <c r="D664" s="10" t="s">
        <v>2221</v>
      </c>
      <c r="E664" t="s">
        <v>2243</v>
      </c>
      <c r="F664" t="s">
        <v>95</v>
      </c>
      <c r="G664" t="s">
        <v>95</v>
      </c>
      <c r="H664" t="s">
        <v>1143</v>
      </c>
      <c r="I664" t="s">
        <v>1096</v>
      </c>
      <c r="J664" t="s">
        <v>1236</v>
      </c>
      <c r="K664">
        <v>1</v>
      </c>
      <c r="L664">
        <v>1</v>
      </c>
      <c r="M664" t="s">
        <v>1059</v>
      </c>
      <c r="N664" t="s">
        <v>1047</v>
      </c>
      <c r="O664" s="1">
        <v>500</v>
      </c>
      <c r="P664" s="1" t="s">
        <v>1091</v>
      </c>
      <c r="Q664" s="1" t="s">
        <v>1098</v>
      </c>
      <c r="R664" s="1">
        <v>0</v>
      </c>
      <c r="S664" s="1">
        <v>0</v>
      </c>
      <c r="T664" t="b">
        <v>0</v>
      </c>
      <c r="DO664" t="b">
        <v>1</v>
      </c>
    </row>
    <row r="665" spans="1:119" x14ac:dyDescent="0.25">
      <c r="A665" t="str">
        <f>INDEX(DB_ALM_SYS_NAMES[],21,2)</f>
        <v>INTAKE</v>
      </c>
      <c r="B665">
        <v>659</v>
      </c>
      <c r="C665" t="s">
        <v>2244</v>
      </c>
      <c r="D665" s="10" t="s">
        <v>2221</v>
      </c>
      <c r="E665" t="s">
        <v>2245</v>
      </c>
      <c r="F665" t="s">
        <v>95</v>
      </c>
      <c r="G665" t="s">
        <v>95</v>
      </c>
      <c r="H665" t="s">
        <v>1143</v>
      </c>
      <c r="I665" t="s">
        <v>1096</v>
      </c>
      <c r="J665" t="s">
        <v>1097</v>
      </c>
      <c r="K665">
        <v>1</v>
      </c>
      <c r="L665">
        <v>1</v>
      </c>
      <c r="M665" t="s">
        <v>1059</v>
      </c>
      <c r="N665" t="s">
        <v>1047</v>
      </c>
      <c r="O665" s="1">
        <v>500</v>
      </c>
      <c r="P665" s="1" t="s">
        <v>1091</v>
      </c>
      <c r="Q665" s="1" t="s">
        <v>1098</v>
      </c>
      <c r="R665" s="1">
        <v>0</v>
      </c>
      <c r="S665" s="1">
        <v>0</v>
      </c>
      <c r="T665" t="b">
        <v>0</v>
      </c>
      <c r="DO665" t="b">
        <v>1</v>
      </c>
    </row>
    <row r="666" spans="1:119" x14ac:dyDescent="0.25">
      <c r="A666" t="str">
        <f>INDEX(DB_ALM_SYS_NAMES[],21,2)</f>
        <v>INTAKE</v>
      </c>
      <c r="B666">
        <v>660</v>
      </c>
      <c r="C666" t="s">
        <v>515</v>
      </c>
      <c r="D666" s="10" t="s">
        <v>831</v>
      </c>
      <c r="E666" t="s">
        <v>212</v>
      </c>
      <c r="F666" t="s">
        <v>95</v>
      </c>
      <c r="G666" t="s">
        <v>95</v>
      </c>
      <c r="H666" t="s">
        <v>1088</v>
      </c>
      <c r="I666" t="s">
        <v>1096</v>
      </c>
      <c r="J666" t="s">
        <v>1090</v>
      </c>
      <c r="K666">
        <v>1</v>
      </c>
      <c r="L666">
        <v>1</v>
      </c>
      <c r="M666" t="s">
        <v>1059</v>
      </c>
      <c r="N666" t="s">
        <v>1047</v>
      </c>
      <c r="O666" s="1">
        <v>500</v>
      </c>
      <c r="P666" s="1" t="s">
        <v>1091</v>
      </c>
      <c r="Q666" s="1" t="s">
        <v>1098</v>
      </c>
      <c r="R666" s="1">
        <v>0</v>
      </c>
      <c r="S666" s="1">
        <v>0</v>
      </c>
      <c r="T666" t="b">
        <v>0</v>
      </c>
      <c r="DO666" t="b">
        <v>0</v>
      </c>
    </row>
    <row r="667" spans="1:119" x14ac:dyDescent="0.25">
      <c r="A667" t="str">
        <f>INDEX(DB_ALM_SYS_NAMES[],21,2)</f>
        <v>INTAKE</v>
      </c>
      <c r="B667">
        <v>661</v>
      </c>
      <c r="C667" t="s">
        <v>516</v>
      </c>
      <c r="D667" s="10" t="s">
        <v>831</v>
      </c>
      <c r="E667" t="s">
        <v>2246</v>
      </c>
      <c r="F667" t="s">
        <v>95</v>
      </c>
      <c r="G667" t="s">
        <v>95</v>
      </c>
      <c r="H667" t="s">
        <v>1088</v>
      </c>
      <c r="I667" t="s">
        <v>1096</v>
      </c>
      <c r="J667" t="s">
        <v>1090</v>
      </c>
      <c r="K667">
        <v>1</v>
      </c>
      <c r="L667">
        <v>1</v>
      </c>
      <c r="M667" t="s">
        <v>1059</v>
      </c>
      <c r="N667" t="s">
        <v>1047</v>
      </c>
      <c r="O667" s="1">
        <v>500</v>
      </c>
      <c r="P667" s="1" t="s">
        <v>1091</v>
      </c>
      <c r="Q667" s="1" t="s">
        <v>1098</v>
      </c>
      <c r="R667" s="1">
        <v>0</v>
      </c>
      <c r="S667" s="1">
        <v>0</v>
      </c>
      <c r="T667" t="b">
        <v>0</v>
      </c>
      <c r="DO667" t="b">
        <v>0</v>
      </c>
    </row>
    <row r="668" spans="1:119" x14ac:dyDescent="0.25">
      <c r="A668" t="str">
        <f>INDEX(DB_ALM_SYS_NAMES[],21,2)</f>
        <v>INTAKE</v>
      </c>
      <c r="B668">
        <v>662</v>
      </c>
      <c r="C668" t="s">
        <v>517</v>
      </c>
      <c r="D668" s="10" t="s">
        <v>831</v>
      </c>
      <c r="E668" t="s">
        <v>517</v>
      </c>
      <c r="F668" t="s">
        <v>95</v>
      </c>
      <c r="G668" t="s">
        <v>95</v>
      </c>
      <c r="H668" t="s">
        <v>1088</v>
      </c>
      <c r="I668" t="s">
        <v>1089</v>
      </c>
      <c r="J668" t="s">
        <v>1090</v>
      </c>
      <c r="K668">
        <v>1</v>
      </c>
      <c r="L668">
        <v>1</v>
      </c>
      <c r="M668" t="s">
        <v>1047</v>
      </c>
      <c r="N668" t="s">
        <v>1047</v>
      </c>
      <c r="O668" s="1">
        <v>500</v>
      </c>
      <c r="P668" s="1" t="s">
        <v>1091</v>
      </c>
      <c r="Q668" s="1" t="s">
        <v>1098</v>
      </c>
      <c r="R668" s="1">
        <v>0</v>
      </c>
      <c r="S668" s="1">
        <v>0</v>
      </c>
      <c r="T668" t="b">
        <v>0</v>
      </c>
      <c r="DO668" t="b">
        <v>0</v>
      </c>
    </row>
    <row r="669" spans="1:119" x14ac:dyDescent="0.25">
      <c r="A669" t="str">
        <f>INDEX(DB_ALM_SYS_NAMES[],21,2)</f>
        <v>INTAKE</v>
      </c>
      <c r="B669">
        <v>663</v>
      </c>
      <c r="C669" t="s">
        <v>518</v>
      </c>
      <c r="D669" s="10" t="s">
        <v>831</v>
      </c>
      <c r="E669" t="s">
        <v>518</v>
      </c>
      <c r="F669" t="s">
        <v>95</v>
      </c>
      <c r="G669" t="s">
        <v>95</v>
      </c>
      <c r="H669" t="s">
        <v>1088</v>
      </c>
      <c r="I669" t="s">
        <v>1089</v>
      </c>
      <c r="J669" t="s">
        <v>1090</v>
      </c>
      <c r="K669">
        <v>1</v>
      </c>
      <c r="L669">
        <v>1</v>
      </c>
      <c r="M669" t="s">
        <v>1047</v>
      </c>
      <c r="N669" t="s">
        <v>1047</v>
      </c>
      <c r="O669" s="1">
        <v>500</v>
      </c>
      <c r="P669" s="1" t="s">
        <v>1091</v>
      </c>
      <c r="Q669" s="1" t="s">
        <v>1098</v>
      </c>
      <c r="R669" s="1">
        <v>0</v>
      </c>
      <c r="S669" s="1">
        <v>0</v>
      </c>
      <c r="T669" t="b">
        <v>0</v>
      </c>
      <c r="DO669" t="b">
        <v>0</v>
      </c>
    </row>
    <row r="670" spans="1:119" x14ac:dyDescent="0.25">
      <c r="A670" t="str">
        <f>INDEX(DB_ALM_SYS_NAMES[],21,2)</f>
        <v>INTAKE</v>
      </c>
      <c r="B670">
        <v>664</v>
      </c>
      <c r="C670" t="s">
        <v>519</v>
      </c>
      <c r="D670" s="10" t="s">
        <v>831</v>
      </c>
      <c r="E670" t="s">
        <v>519</v>
      </c>
      <c r="F670" t="s">
        <v>95</v>
      </c>
      <c r="G670" t="s">
        <v>95</v>
      </c>
      <c r="H670" t="s">
        <v>1088</v>
      </c>
      <c r="I670" t="s">
        <v>1089</v>
      </c>
      <c r="J670" t="s">
        <v>1090</v>
      </c>
      <c r="K670">
        <v>1</v>
      </c>
      <c r="L670">
        <v>1</v>
      </c>
      <c r="M670" t="s">
        <v>1047</v>
      </c>
      <c r="N670" t="s">
        <v>1047</v>
      </c>
      <c r="O670" s="1">
        <v>500</v>
      </c>
      <c r="P670" s="1" t="s">
        <v>1091</v>
      </c>
      <c r="Q670" s="1" t="s">
        <v>1098</v>
      </c>
      <c r="R670" s="1">
        <v>0</v>
      </c>
      <c r="S670" s="1">
        <v>0</v>
      </c>
      <c r="T670" t="b">
        <v>0</v>
      </c>
      <c r="DO670" t="b">
        <v>0</v>
      </c>
    </row>
    <row r="671" spans="1:119" x14ac:dyDescent="0.25">
      <c r="A671" t="str">
        <f>INDEX(DB_ALM_SYS_NAMES[],21,2)</f>
        <v>INTAKE</v>
      </c>
      <c r="B671">
        <v>665</v>
      </c>
      <c r="C671" t="s">
        <v>520</v>
      </c>
      <c r="D671" t="s">
        <v>831</v>
      </c>
      <c r="E671" t="s">
        <v>520</v>
      </c>
      <c r="F671" t="s">
        <v>95</v>
      </c>
      <c r="G671" t="s">
        <v>95</v>
      </c>
      <c r="H671" t="s">
        <v>1088</v>
      </c>
      <c r="I671" t="s">
        <v>1089</v>
      </c>
      <c r="J671" t="s">
        <v>1090</v>
      </c>
      <c r="K671">
        <v>1</v>
      </c>
      <c r="L671">
        <v>1</v>
      </c>
      <c r="M671" t="s">
        <v>1047</v>
      </c>
      <c r="N671" t="s">
        <v>1047</v>
      </c>
      <c r="O671" s="1">
        <v>500</v>
      </c>
      <c r="P671" s="1" t="s">
        <v>1091</v>
      </c>
      <c r="Q671" s="1" t="s">
        <v>1098</v>
      </c>
      <c r="R671" s="1">
        <v>0</v>
      </c>
      <c r="S671" s="1">
        <v>0</v>
      </c>
      <c r="T671" t="b">
        <v>0</v>
      </c>
      <c r="DO671" t="b">
        <v>0</v>
      </c>
    </row>
    <row r="672" spans="1:119" x14ac:dyDescent="0.25">
      <c r="A672" t="str">
        <f>INDEX(DB_ALM_SYS_NAMES[],21,2)</f>
        <v>INTAKE</v>
      </c>
      <c r="B672">
        <v>666</v>
      </c>
      <c r="C672" t="s">
        <v>521</v>
      </c>
      <c r="D672" t="s">
        <v>831</v>
      </c>
      <c r="E672" t="s">
        <v>521</v>
      </c>
      <c r="F672" t="s">
        <v>95</v>
      </c>
      <c r="G672" t="s">
        <v>95</v>
      </c>
      <c r="H672" t="s">
        <v>1088</v>
      </c>
      <c r="I672" t="s">
        <v>1089</v>
      </c>
      <c r="J672" t="s">
        <v>1090</v>
      </c>
      <c r="K672">
        <v>1</v>
      </c>
      <c r="L672">
        <v>1</v>
      </c>
      <c r="M672" t="s">
        <v>1047</v>
      </c>
      <c r="N672" t="s">
        <v>1047</v>
      </c>
      <c r="O672" s="1">
        <v>500</v>
      </c>
      <c r="P672" s="1" t="s">
        <v>1091</v>
      </c>
      <c r="Q672" s="1" t="s">
        <v>1098</v>
      </c>
      <c r="R672" s="1">
        <v>0</v>
      </c>
      <c r="S672" s="1">
        <v>0</v>
      </c>
      <c r="T672" t="b">
        <v>0</v>
      </c>
      <c r="DO672" t="b">
        <v>0</v>
      </c>
    </row>
    <row r="673" spans="1:119" x14ac:dyDescent="0.25">
      <c r="A673" t="str">
        <f>INDEX(DB_ALM_SYS_NAMES[],21,2)</f>
        <v>INTAKE</v>
      </c>
      <c r="B673">
        <v>667</v>
      </c>
      <c r="C673" t="s">
        <v>522</v>
      </c>
      <c r="D673" t="s">
        <v>831</v>
      </c>
      <c r="E673" t="s">
        <v>522</v>
      </c>
      <c r="F673" t="s">
        <v>95</v>
      </c>
      <c r="G673" t="s">
        <v>95</v>
      </c>
      <c r="H673" t="s">
        <v>1088</v>
      </c>
      <c r="I673" t="s">
        <v>1089</v>
      </c>
      <c r="J673" t="s">
        <v>1090</v>
      </c>
      <c r="K673">
        <v>1</v>
      </c>
      <c r="L673">
        <v>1</v>
      </c>
      <c r="M673" t="s">
        <v>1047</v>
      </c>
      <c r="N673" t="s">
        <v>1047</v>
      </c>
      <c r="O673" s="1">
        <v>500</v>
      </c>
      <c r="P673" s="1" t="s">
        <v>1091</v>
      </c>
      <c r="Q673" s="1" t="s">
        <v>1098</v>
      </c>
      <c r="R673" s="1">
        <v>0</v>
      </c>
      <c r="S673" s="1">
        <v>0</v>
      </c>
      <c r="T673" t="b">
        <v>0</v>
      </c>
      <c r="DO673" t="b">
        <v>0</v>
      </c>
    </row>
    <row r="674" spans="1:119" x14ac:dyDescent="0.25">
      <c r="A674" t="str">
        <f>INDEX(DB_ALM_SYS_NAMES[],21,2)</f>
        <v>INTAKE</v>
      </c>
      <c r="B674">
        <v>668</v>
      </c>
      <c r="C674" t="s">
        <v>523</v>
      </c>
      <c r="D674" t="s">
        <v>831</v>
      </c>
      <c r="E674" t="s">
        <v>523</v>
      </c>
      <c r="F674" t="s">
        <v>95</v>
      </c>
      <c r="G674" t="s">
        <v>95</v>
      </c>
      <c r="H674" t="s">
        <v>1088</v>
      </c>
      <c r="I674" t="s">
        <v>1089</v>
      </c>
      <c r="J674" t="s">
        <v>1090</v>
      </c>
      <c r="K674">
        <v>1</v>
      </c>
      <c r="L674">
        <v>1</v>
      </c>
      <c r="M674" t="s">
        <v>1047</v>
      </c>
      <c r="N674" t="s">
        <v>1047</v>
      </c>
      <c r="O674" s="1">
        <v>500</v>
      </c>
      <c r="P674" s="1" t="s">
        <v>1091</v>
      </c>
      <c r="Q674" s="1" t="s">
        <v>1098</v>
      </c>
      <c r="R674" s="1">
        <v>0</v>
      </c>
      <c r="S674" s="1">
        <v>0</v>
      </c>
      <c r="T674" t="b">
        <v>0</v>
      </c>
      <c r="DO674" t="b">
        <v>0</v>
      </c>
    </row>
    <row r="675" spans="1:119" x14ac:dyDescent="0.25">
      <c r="A675" t="str">
        <f>INDEX(DB_ALM_SYS_NAMES[],21,2)</f>
        <v>INTAKE</v>
      </c>
      <c r="B675">
        <v>669</v>
      </c>
      <c r="C675" t="s">
        <v>524</v>
      </c>
      <c r="D675" t="s">
        <v>831</v>
      </c>
      <c r="E675" t="s">
        <v>524</v>
      </c>
      <c r="F675" t="s">
        <v>95</v>
      </c>
      <c r="G675" t="s">
        <v>95</v>
      </c>
      <c r="H675" t="s">
        <v>1088</v>
      </c>
      <c r="I675" t="s">
        <v>1089</v>
      </c>
      <c r="J675" t="s">
        <v>1090</v>
      </c>
      <c r="K675">
        <v>1</v>
      </c>
      <c r="L675">
        <v>1</v>
      </c>
      <c r="M675" t="s">
        <v>1047</v>
      </c>
      <c r="N675" t="s">
        <v>1047</v>
      </c>
      <c r="O675" s="1">
        <v>500</v>
      </c>
      <c r="P675" s="1" t="s">
        <v>1091</v>
      </c>
      <c r="Q675" s="1" t="s">
        <v>1098</v>
      </c>
      <c r="R675" s="1">
        <v>0</v>
      </c>
      <c r="S675" s="1">
        <v>0</v>
      </c>
      <c r="T675" t="b">
        <v>0</v>
      </c>
      <c r="DO675" t="b">
        <v>0</v>
      </c>
    </row>
    <row r="676" spans="1:119" x14ac:dyDescent="0.25">
      <c r="A676" t="str">
        <f>INDEX(DB_ALM_SYS_NAMES[],21,2)</f>
        <v>INTAKE</v>
      </c>
      <c r="B676">
        <v>670</v>
      </c>
      <c r="C676" t="s">
        <v>525</v>
      </c>
      <c r="D676" t="s">
        <v>831</v>
      </c>
      <c r="E676" t="s">
        <v>525</v>
      </c>
      <c r="F676" t="s">
        <v>95</v>
      </c>
      <c r="G676" t="s">
        <v>95</v>
      </c>
      <c r="H676" t="s">
        <v>1088</v>
      </c>
      <c r="I676" t="s">
        <v>1089</v>
      </c>
      <c r="J676" t="s">
        <v>1090</v>
      </c>
      <c r="K676">
        <v>1</v>
      </c>
      <c r="L676">
        <v>1</v>
      </c>
      <c r="M676" t="s">
        <v>1047</v>
      </c>
      <c r="N676" t="s">
        <v>1047</v>
      </c>
      <c r="O676" s="1">
        <v>500</v>
      </c>
      <c r="P676" s="1" t="s">
        <v>1091</v>
      </c>
      <c r="Q676" s="1" t="s">
        <v>1098</v>
      </c>
      <c r="R676" s="1">
        <v>0</v>
      </c>
      <c r="S676" s="1">
        <v>0</v>
      </c>
      <c r="T676" t="b">
        <v>0</v>
      </c>
      <c r="DO676" t="b">
        <v>0</v>
      </c>
    </row>
    <row r="677" spans="1:119" x14ac:dyDescent="0.25">
      <c r="A677" t="str">
        <f>INDEX(DB_ALM_SYS_NAMES[],21,2)</f>
        <v>INTAKE</v>
      </c>
      <c r="B677">
        <v>671</v>
      </c>
      <c r="C677" t="s">
        <v>526</v>
      </c>
      <c r="D677" t="s">
        <v>831</v>
      </c>
      <c r="E677" t="s">
        <v>526</v>
      </c>
      <c r="F677" t="s">
        <v>95</v>
      </c>
      <c r="G677" t="s">
        <v>95</v>
      </c>
      <c r="H677" t="s">
        <v>1088</v>
      </c>
      <c r="I677" t="s">
        <v>1089</v>
      </c>
      <c r="J677" t="s">
        <v>1090</v>
      </c>
      <c r="K677">
        <v>1</v>
      </c>
      <c r="L677">
        <v>1</v>
      </c>
      <c r="M677" t="s">
        <v>1047</v>
      </c>
      <c r="N677" t="s">
        <v>1047</v>
      </c>
      <c r="O677" s="1">
        <v>500</v>
      </c>
      <c r="P677" s="1" t="s">
        <v>1091</v>
      </c>
      <c r="Q677" s="1" t="s">
        <v>1098</v>
      </c>
      <c r="R677" s="1">
        <v>0</v>
      </c>
      <c r="S677" s="1">
        <v>0</v>
      </c>
      <c r="T677" t="b">
        <v>0</v>
      </c>
      <c r="DO677" t="b">
        <v>0</v>
      </c>
    </row>
    <row r="678" spans="1:119" x14ac:dyDescent="0.25">
      <c r="A678" t="str">
        <f>INDEX(DB_ALM_SYS_NAMES[],22,2)</f>
        <v>CWS</v>
      </c>
      <c r="B678">
        <v>672</v>
      </c>
      <c r="C678" t="s">
        <v>2230</v>
      </c>
      <c r="D678" t="s">
        <v>2247</v>
      </c>
      <c r="E678" t="s">
        <v>2231</v>
      </c>
      <c r="F678" t="s">
        <v>95</v>
      </c>
      <c r="G678" t="s">
        <v>95</v>
      </c>
      <c r="H678" t="s">
        <v>1088</v>
      </c>
      <c r="I678" t="s">
        <v>1089</v>
      </c>
      <c r="J678" t="s">
        <v>1090</v>
      </c>
      <c r="K678">
        <v>1</v>
      </c>
      <c r="L678">
        <v>1</v>
      </c>
      <c r="M678" t="s">
        <v>1047</v>
      </c>
      <c r="N678" t="s">
        <v>1047</v>
      </c>
      <c r="O678" s="1">
        <v>500</v>
      </c>
      <c r="P678" s="1" t="s">
        <v>1091</v>
      </c>
      <c r="Q678" s="1" t="s">
        <v>1098</v>
      </c>
      <c r="R678" s="1">
        <v>0</v>
      </c>
      <c r="S678" s="1">
        <v>0</v>
      </c>
      <c r="T678" t="b">
        <v>0</v>
      </c>
      <c r="DO678" t="b">
        <v>0</v>
      </c>
    </row>
    <row r="679" spans="1:119" x14ac:dyDescent="0.25">
      <c r="A679" t="str">
        <f>INDEX(DB_ALM_SYS_NAMES[],22,2)</f>
        <v>CWS</v>
      </c>
      <c r="B679">
        <v>673</v>
      </c>
      <c r="C679" t="s">
        <v>2248</v>
      </c>
      <c r="D679" t="s">
        <v>2247</v>
      </c>
      <c r="E679" t="s">
        <v>2249</v>
      </c>
      <c r="F679" t="s">
        <v>95</v>
      </c>
      <c r="G679" t="s">
        <v>95</v>
      </c>
      <c r="H679" t="s">
        <v>1088</v>
      </c>
      <c r="I679" t="s">
        <v>1089</v>
      </c>
      <c r="J679" t="s">
        <v>1090</v>
      </c>
      <c r="K679">
        <v>1</v>
      </c>
      <c r="L679">
        <v>1</v>
      </c>
      <c r="M679" t="s">
        <v>1047</v>
      </c>
      <c r="N679" t="s">
        <v>1047</v>
      </c>
      <c r="O679" s="1">
        <v>500</v>
      </c>
      <c r="P679" s="1" t="s">
        <v>1091</v>
      </c>
      <c r="Q679" s="1" t="s">
        <v>1098</v>
      </c>
      <c r="R679" s="1">
        <v>0</v>
      </c>
      <c r="S679" s="1">
        <v>0</v>
      </c>
      <c r="T679" t="b">
        <v>0</v>
      </c>
      <c r="DO679" t="b">
        <v>0</v>
      </c>
    </row>
    <row r="680" spans="1:119" x14ac:dyDescent="0.25">
      <c r="A680" t="str">
        <f>INDEX(DB_ALM_SYS_NAMES[],22,2)</f>
        <v>CWS</v>
      </c>
      <c r="B680">
        <v>674</v>
      </c>
      <c r="C680" t="s">
        <v>2250</v>
      </c>
      <c r="D680" t="s">
        <v>2247</v>
      </c>
      <c r="E680" t="s">
        <v>2233</v>
      </c>
      <c r="F680" t="s">
        <v>95</v>
      </c>
      <c r="G680" t="s">
        <v>95</v>
      </c>
      <c r="H680" t="s">
        <v>1088</v>
      </c>
      <c r="I680" t="s">
        <v>1089</v>
      </c>
      <c r="J680" t="s">
        <v>1090</v>
      </c>
      <c r="K680">
        <v>1</v>
      </c>
      <c r="L680">
        <v>1</v>
      </c>
      <c r="M680" t="s">
        <v>1047</v>
      </c>
      <c r="N680" t="s">
        <v>1047</v>
      </c>
      <c r="O680" s="1">
        <v>500</v>
      </c>
      <c r="P680" s="1" t="s">
        <v>1091</v>
      </c>
      <c r="Q680" s="1" t="s">
        <v>1098</v>
      </c>
      <c r="R680" s="1">
        <v>0</v>
      </c>
      <c r="S680" s="1">
        <v>0</v>
      </c>
      <c r="T680" t="b">
        <v>0</v>
      </c>
      <c r="DO680" t="b">
        <v>0</v>
      </c>
    </row>
    <row r="681" spans="1:119" x14ac:dyDescent="0.25">
      <c r="A681" t="str">
        <f>INDEX(DB_ALM_SYS_NAMES[],22,2)</f>
        <v>CWS</v>
      </c>
      <c r="B681">
        <v>675</v>
      </c>
      <c r="C681" t="s">
        <v>2251</v>
      </c>
      <c r="D681" t="s">
        <v>2247</v>
      </c>
      <c r="E681" t="s">
        <v>2252</v>
      </c>
      <c r="F681" t="s">
        <v>95</v>
      </c>
      <c r="G681" t="s">
        <v>95</v>
      </c>
      <c r="H681" t="s">
        <v>1088</v>
      </c>
      <c r="I681" t="s">
        <v>1089</v>
      </c>
      <c r="J681" t="s">
        <v>1090</v>
      </c>
      <c r="K681">
        <v>1</v>
      </c>
      <c r="L681">
        <v>1</v>
      </c>
      <c r="M681" t="s">
        <v>1047</v>
      </c>
      <c r="N681" t="s">
        <v>1047</v>
      </c>
      <c r="O681" s="1">
        <v>500</v>
      </c>
      <c r="P681" s="1" t="s">
        <v>1091</v>
      </c>
      <c r="Q681" s="1" t="s">
        <v>1098</v>
      </c>
      <c r="R681" s="1">
        <v>0</v>
      </c>
      <c r="S681" s="1">
        <v>0</v>
      </c>
      <c r="T681" t="b">
        <v>0</v>
      </c>
      <c r="DO681" t="b">
        <v>0</v>
      </c>
    </row>
    <row r="682" spans="1:119" x14ac:dyDescent="0.25">
      <c r="A682" t="str">
        <f>INDEX(DB_ALM_SYS_NAMES[],22,2)</f>
        <v>CWS</v>
      </c>
      <c r="B682">
        <v>676</v>
      </c>
      <c r="C682" t="s">
        <v>2253</v>
      </c>
      <c r="D682" t="s">
        <v>2247</v>
      </c>
      <c r="E682" t="s">
        <v>2254</v>
      </c>
      <c r="F682" t="s">
        <v>95</v>
      </c>
      <c r="G682" t="s">
        <v>95</v>
      </c>
      <c r="H682" t="s">
        <v>1088</v>
      </c>
      <c r="I682" t="s">
        <v>1089</v>
      </c>
      <c r="J682" t="s">
        <v>1090</v>
      </c>
      <c r="K682">
        <v>1</v>
      </c>
      <c r="L682">
        <v>1</v>
      </c>
      <c r="M682" t="s">
        <v>1047</v>
      </c>
      <c r="N682" t="s">
        <v>1047</v>
      </c>
      <c r="O682" s="1">
        <v>500</v>
      </c>
      <c r="P682" s="1" t="s">
        <v>1091</v>
      </c>
      <c r="Q682" s="1" t="s">
        <v>1098</v>
      </c>
      <c r="R682" s="1">
        <v>0</v>
      </c>
      <c r="S682" s="1">
        <v>0</v>
      </c>
      <c r="T682" t="b">
        <v>0</v>
      </c>
      <c r="DO682" t="b">
        <v>0</v>
      </c>
    </row>
    <row r="683" spans="1:119" x14ac:dyDescent="0.25">
      <c r="A683" t="str">
        <f>INDEX(DB_ALM_SYS_NAMES[],22,2)</f>
        <v>CWS</v>
      </c>
      <c r="B683">
        <v>677</v>
      </c>
      <c r="C683" t="s">
        <v>2255</v>
      </c>
      <c r="D683" t="s">
        <v>2247</v>
      </c>
      <c r="E683" t="s">
        <v>2256</v>
      </c>
      <c r="F683" t="s">
        <v>95</v>
      </c>
      <c r="G683" t="s">
        <v>95</v>
      </c>
      <c r="H683" t="s">
        <v>1088</v>
      </c>
      <c r="I683" t="s">
        <v>1089</v>
      </c>
      <c r="J683" t="s">
        <v>1090</v>
      </c>
      <c r="K683">
        <v>1</v>
      </c>
      <c r="L683">
        <v>1</v>
      </c>
      <c r="M683" t="s">
        <v>1047</v>
      </c>
      <c r="N683" t="s">
        <v>1047</v>
      </c>
      <c r="O683" s="1">
        <v>500</v>
      </c>
      <c r="P683" s="1" t="s">
        <v>1091</v>
      </c>
      <c r="Q683" s="1" t="s">
        <v>1098</v>
      </c>
      <c r="R683" s="1">
        <v>0</v>
      </c>
      <c r="S683" s="1">
        <v>0</v>
      </c>
      <c r="T683" t="b">
        <v>0</v>
      </c>
      <c r="DO683" t="b">
        <v>0</v>
      </c>
    </row>
    <row r="684" spans="1:119" x14ac:dyDescent="0.25">
      <c r="A684" t="str">
        <f>INDEX(DB_ALM_SYS_NAMES[],22,2)</f>
        <v>CWS</v>
      </c>
      <c r="B684">
        <v>678</v>
      </c>
      <c r="C684" t="s">
        <v>2257</v>
      </c>
      <c r="D684" t="s">
        <v>2247</v>
      </c>
      <c r="E684" t="s">
        <v>1744</v>
      </c>
      <c r="F684" t="s">
        <v>95</v>
      </c>
      <c r="G684" t="s">
        <v>95</v>
      </c>
      <c r="H684" t="s">
        <v>1088</v>
      </c>
      <c r="I684" t="s">
        <v>1089</v>
      </c>
      <c r="J684" t="s">
        <v>1090</v>
      </c>
      <c r="K684">
        <v>1</v>
      </c>
      <c r="L684">
        <v>1</v>
      </c>
      <c r="M684" t="s">
        <v>1047</v>
      </c>
      <c r="N684" t="s">
        <v>1047</v>
      </c>
      <c r="O684" s="1">
        <v>500</v>
      </c>
      <c r="P684" s="1" t="s">
        <v>1091</v>
      </c>
      <c r="Q684" s="1" t="s">
        <v>1098</v>
      </c>
      <c r="R684" s="1">
        <v>0</v>
      </c>
      <c r="S684" s="1">
        <v>0</v>
      </c>
      <c r="T684" t="b">
        <v>0</v>
      </c>
      <c r="DO684" t="b">
        <v>0</v>
      </c>
    </row>
    <row r="685" spans="1:119" x14ac:dyDescent="0.25">
      <c r="A685" t="str">
        <f>INDEX(DB_ALM_SYS_NAMES[],22,2)</f>
        <v>CWS</v>
      </c>
      <c r="B685">
        <v>679</v>
      </c>
      <c r="C685" t="s">
        <v>2258</v>
      </c>
      <c r="D685" t="s">
        <v>2247</v>
      </c>
      <c r="E685" t="s">
        <v>1749</v>
      </c>
      <c r="F685" t="s">
        <v>95</v>
      </c>
      <c r="G685" t="s">
        <v>95</v>
      </c>
      <c r="H685" t="s">
        <v>1088</v>
      </c>
      <c r="I685" t="s">
        <v>1089</v>
      </c>
      <c r="J685" t="s">
        <v>1090</v>
      </c>
      <c r="K685">
        <v>1</v>
      </c>
      <c r="L685">
        <v>1</v>
      </c>
      <c r="M685" t="s">
        <v>1047</v>
      </c>
      <c r="N685" t="s">
        <v>1047</v>
      </c>
      <c r="O685" s="1">
        <v>500</v>
      </c>
      <c r="P685" s="1" t="s">
        <v>1091</v>
      </c>
      <c r="Q685" s="1" t="s">
        <v>1098</v>
      </c>
      <c r="R685" s="1">
        <v>0</v>
      </c>
      <c r="S685" s="1">
        <v>0</v>
      </c>
      <c r="T685" t="b">
        <v>0</v>
      </c>
      <c r="DO685" t="b">
        <v>0</v>
      </c>
    </row>
    <row r="686" spans="1:119" x14ac:dyDescent="0.25">
      <c r="A686" t="str">
        <f>INDEX(DB_ALM_SYS_NAMES[],22,2)</f>
        <v>CWS</v>
      </c>
      <c r="B686">
        <v>680</v>
      </c>
      <c r="C686" t="s">
        <v>2259</v>
      </c>
      <c r="D686" t="s">
        <v>2247</v>
      </c>
      <c r="E686" t="s">
        <v>2259</v>
      </c>
      <c r="F686" t="s">
        <v>95</v>
      </c>
      <c r="G686" t="s">
        <v>95</v>
      </c>
      <c r="H686" t="s">
        <v>1088</v>
      </c>
      <c r="I686" t="s">
        <v>1089</v>
      </c>
      <c r="J686" t="s">
        <v>1090</v>
      </c>
      <c r="K686">
        <v>1</v>
      </c>
      <c r="L686">
        <v>1</v>
      </c>
      <c r="M686" t="s">
        <v>1047</v>
      </c>
      <c r="N686" t="s">
        <v>1047</v>
      </c>
      <c r="O686" s="1">
        <v>500</v>
      </c>
      <c r="P686" s="1" t="s">
        <v>1091</v>
      </c>
      <c r="Q686" s="1" t="s">
        <v>1098</v>
      </c>
      <c r="R686" s="1">
        <v>0</v>
      </c>
      <c r="S686" s="1">
        <v>0</v>
      </c>
      <c r="T686" t="b">
        <v>0</v>
      </c>
      <c r="DO686" t="b">
        <v>0</v>
      </c>
    </row>
    <row r="687" spans="1:119" x14ac:dyDescent="0.25">
      <c r="A687" t="str">
        <f>INDEX(DB_ALM_SYS_NAMES[],22,2)</f>
        <v>CWS</v>
      </c>
      <c r="B687">
        <v>681</v>
      </c>
      <c r="C687" t="s">
        <v>2260</v>
      </c>
      <c r="D687" t="s">
        <v>2247</v>
      </c>
      <c r="E687" t="s">
        <v>2260</v>
      </c>
      <c r="F687" t="s">
        <v>95</v>
      </c>
      <c r="G687" t="s">
        <v>95</v>
      </c>
      <c r="H687" t="s">
        <v>1088</v>
      </c>
      <c r="I687" t="s">
        <v>1089</v>
      </c>
      <c r="J687" t="s">
        <v>1090</v>
      </c>
      <c r="K687">
        <v>1</v>
      </c>
      <c r="L687">
        <v>1</v>
      </c>
      <c r="M687" t="s">
        <v>1047</v>
      </c>
      <c r="N687" t="s">
        <v>1047</v>
      </c>
      <c r="O687" s="1">
        <v>500</v>
      </c>
      <c r="P687" s="1" t="s">
        <v>1091</v>
      </c>
      <c r="Q687" s="1" t="s">
        <v>1098</v>
      </c>
      <c r="R687" s="1">
        <v>0</v>
      </c>
      <c r="S687" s="1">
        <v>0</v>
      </c>
      <c r="T687" t="b">
        <v>0</v>
      </c>
      <c r="DO687" t="b">
        <v>0</v>
      </c>
    </row>
    <row r="688" spans="1:119" x14ac:dyDescent="0.25">
      <c r="A688" t="str">
        <f>INDEX(DB_ALM_SYS_NAMES[],22,2)</f>
        <v>CWS</v>
      </c>
      <c r="B688">
        <v>682</v>
      </c>
      <c r="C688" t="s">
        <v>2261</v>
      </c>
      <c r="D688" t="s">
        <v>2247</v>
      </c>
      <c r="E688" t="s">
        <v>2261</v>
      </c>
      <c r="F688" t="s">
        <v>95</v>
      </c>
      <c r="G688" t="s">
        <v>95</v>
      </c>
      <c r="H688" t="s">
        <v>1088</v>
      </c>
      <c r="I688" t="s">
        <v>1089</v>
      </c>
      <c r="J688" t="s">
        <v>1090</v>
      </c>
      <c r="K688">
        <v>1</v>
      </c>
      <c r="L688">
        <v>1</v>
      </c>
      <c r="M688" t="s">
        <v>1047</v>
      </c>
      <c r="N688" t="s">
        <v>1047</v>
      </c>
      <c r="O688" s="1">
        <v>500</v>
      </c>
      <c r="P688" s="1" t="s">
        <v>1091</v>
      </c>
      <c r="Q688" s="1" t="s">
        <v>1098</v>
      </c>
      <c r="R688" s="1">
        <v>0</v>
      </c>
      <c r="S688" s="1">
        <v>0</v>
      </c>
      <c r="T688" t="b">
        <v>0</v>
      </c>
      <c r="DO688" t="b">
        <v>0</v>
      </c>
    </row>
    <row r="689" spans="1:119" x14ac:dyDescent="0.25">
      <c r="A689" t="str">
        <f>INDEX(DB_ALM_SYS_NAMES[],22,2)</f>
        <v>CWS</v>
      </c>
      <c r="B689">
        <v>683</v>
      </c>
      <c r="C689" t="s">
        <v>2262</v>
      </c>
      <c r="D689" t="s">
        <v>2247</v>
      </c>
      <c r="E689" t="s">
        <v>2262</v>
      </c>
      <c r="F689" t="s">
        <v>95</v>
      </c>
      <c r="G689" t="s">
        <v>95</v>
      </c>
      <c r="H689" t="s">
        <v>1088</v>
      </c>
      <c r="I689" t="s">
        <v>1089</v>
      </c>
      <c r="J689" t="s">
        <v>1090</v>
      </c>
      <c r="K689">
        <v>1</v>
      </c>
      <c r="L689">
        <v>1</v>
      </c>
      <c r="M689" t="s">
        <v>1047</v>
      </c>
      <c r="N689" t="s">
        <v>1047</v>
      </c>
      <c r="O689" s="1">
        <v>500</v>
      </c>
      <c r="P689" s="1" t="s">
        <v>1091</v>
      </c>
      <c r="Q689" s="1" t="s">
        <v>1098</v>
      </c>
      <c r="R689" s="1">
        <v>0</v>
      </c>
      <c r="S689" s="1">
        <v>0</v>
      </c>
      <c r="T689" t="b">
        <v>0</v>
      </c>
      <c r="DO689" t="b">
        <v>0</v>
      </c>
    </row>
    <row r="690" spans="1:119" x14ac:dyDescent="0.25">
      <c r="A690" t="str">
        <f>INDEX(DB_ALM_SYS_NAMES[],22,2)</f>
        <v>CWS</v>
      </c>
      <c r="B690">
        <v>684</v>
      </c>
      <c r="C690" t="s">
        <v>2263</v>
      </c>
      <c r="D690" t="s">
        <v>2247</v>
      </c>
      <c r="E690" t="s">
        <v>2263</v>
      </c>
      <c r="F690" t="s">
        <v>95</v>
      </c>
      <c r="G690" t="s">
        <v>95</v>
      </c>
      <c r="H690" t="s">
        <v>1088</v>
      </c>
      <c r="I690" t="s">
        <v>1089</v>
      </c>
      <c r="J690" t="s">
        <v>1090</v>
      </c>
      <c r="K690">
        <v>1</v>
      </c>
      <c r="L690">
        <v>1</v>
      </c>
      <c r="M690" t="s">
        <v>1047</v>
      </c>
      <c r="N690" t="s">
        <v>1047</v>
      </c>
      <c r="O690" s="1">
        <v>500</v>
      </c>
      <c r="P690" s="1" t="s">
        <v>1091</v>
      </c>
      <c r="Q690" s="1" t="s">
        <v>1098</v>
      </c>
      <c r="R690" s="1">
        <v>0</v>
      </c>
      <c r="S690" s="1">
        <v>0</v>
      </c>
      <c r="T690" t="b">
        <v>0</v>
      </c>
      <c r="DO690" t="b">
        <v>0</v>
      </c>
    </row>
    <row r="691" spans="1:119" x14ac:dyDescent="0.25">
      <c r="A691" t="str">
        <f>INDEX(DB_ALM_SYS_NAMES[],22,2)</f>
        <v>CWS</v>
      </c>
      <c r="B691">
        <v>685</v>
      </c>
      <c r="C691" t="s">
        <v>2264</v>
      </c>
      <c r="D691" t="s">
        <v>2247</v>
      </c>
      <c r="E691" t="s">
        <v>2264</v>
      </c>
      <c r="F691" t="s">
        <v>95</v>
      </c>
      <c r="G691" t="s">
        <v>95</v>
      </c>
      <c r="H691" t="s">
        <v>1088</v>
      </c>
      <c r="I691" t="s">
        <v>1089</v>
      </c>
      <c r="J691" t="s">
        <v>1090</v>
      </c>
      <c r="K691">
        <v>1</v>
      </c>
      <c r="L691">
        <v>1</v>
      </c>
      <c r="M691" t="s">
        <v>1047</v>
      </c>
      <c r="N691" t="s">
        <v>1047</v>
      </c>
      <c r="O691" s="1">
        <v>500</v>
      </c>
      <c r="P691" s="1" t="s">
        <v>1091</v>
      </c>
      <c r="Q691" s="1" t="s">
        <v>1098</v>
      </c>
      <c r="R691" s="1">
        <v>0</v>
      </c>
      <c r="S691" s="1">
        <v>0</v>
      </c>
      <c r="T691" t="b">
        <v>0</v>
      </c>
      <c r="DO691" t="b">
        <v>0</v>
      </c>
    </row>
    <row r="692" spans="1:119" x14ac:dyDescent="0.25">
      <c r="A692" t="str">
        <f>INDEX(DB_ALM_SYS_NAMES[],22,2)</f>
        <v>CWS</v>
      </c>
      <c r="B692">
        <v>686</v>
      </c>
      <c r="C692" t="s">
        <v>5684</v>
      </c>
      <c r="D692" t="s">
        <v>2247</v>
      </c>
      <c r="E692" t="s">
        <v>5684</v>
      </c>
      <c r="F692" t="s">
        <v>95</v>
      </c>
      <c r="G692" t="s">
        <v>95</v>
      </c>
      <c r="H692" t="s">
        <v>1088</v>
      </c>
      <c r="I692" t="s">
        <v>1089</v>
      </c>
      <c r="J692" t="s">
        <v>1090</v>
      </c>
      <c r="K692">
        <v>1</v>
      </c>
      <c r="L692">
        <v>1</v>
      </c>
      <c r="M692" t="s">
        <v>1047</v>
      </c>
      <c r="N692" t="s">
        <v>1047</v>
      </c>
      <c r="O692" s="1">
        <v>500</v>
      </c>
      <c r="P692" s="1" t="s">
        <v>1091</v>
      </c>
      <c r="Q692" s="1" t="s">
        <v>1098</v>
      </c>
      <c r="R692" s="1">
        <v>0</v>
      </c>
      <c r="S692" s="1">
        <v>0</v>
      </c>
      <c r="T692" t="b">
        <v>0</v>
      </c>
      <c r="DO692" t="b">
        <v>0</v>
      </c>
    </row>
    <row r="693" spans="1:119" x14ac:dyDescent="0.25">
      <c r="A693" t="str">
        <f>INDEX(DB_ALM_SYS_NAMES[],22,2)</f>
        <v>CWS</v>
      </c>
      <c r="B693">
        <v>687</v>
      </c>
      <c r="C693" t="s">
        <v>5685</v>
      </c>
      <c r="D693" t="s">
        <v>2247</v>
      </c>
      <c r="E693" t="s">
        <v>5685</v>
      </c>
      <c r="F693" t="s">
        <v>95</v>
      </c>
      <c r="G693" t="s">
        <v>95</v>
      </c>
      <c r="H693" t="s">
        <v>1088</v>
      </c>
      <c r="I693" t="s">
        <v>1089</v>
      </c>
      <c r="J693" t="s">
        <v>1090</v>
      </c>
      <c r="K693">
        <v>1</v>
      </c>
      <c r="L693">
        <v>1</v>
      </c>
      <c r="M693" t="s">
        <v>1047</v>
      </c>
      <c r="N693" t="s">
        <v>1047</v>
      </c>
      <c r="O693" s="1">
        <v>500</v>
      </c>
      <c r="P693" s="1" t="s">
        <v>1091</v>
      </c>
      <c r="Q693" s="1" t="s">
        <v>1098</v>
      </c>
      <c r="R693" s="1">
        <v>0</v>
      </c>
      <c r="S693" s="1">
        <v>0</v>
      </c>
      <c r="T693" t="b">
        <v>0</v>
      </c>
      <c r="DO693" t="b">
        <v>0</v>
      </c>
    </row>
    <row r="694" spans="1:119" x14ac:dyDescent="0.25">
      <c r="A694" t="str">
        <f>INDEX(DB_ALM_SYS_NAMES[],22,2)</f>
        <v>CWS</v>
      </c>
      <c r="B694">
        <v>688</v>
      </c>
      <c r="C694" t="s">
        <v>5686</v>
      </c>
      <c r="D694" t="s">
        <v>2247</v>
      </c>
      <c r="E694" t="s">
        <v>5686</v>
      </c>
      <c r="F694" t="s">
        <v>95</v>
      </c>
      <c r="G694" t="s">
        <v>95</v>
      </c>
      <c r="H694" t="s">
        <v>1088</v>
      </c>
      <c r="I694" t="s">
        <v>1089</v>
      </c>
      <c r="J694" t="s">
        <v>1090</v>
      </c>
      <c r="K694">
        <v>1</v>
      </c>
      <c r="L694">
        <v>1</v>
      </c>
      <c r="M694" t="s">
        <v>1047</v>
      </c>
      <c r="N694" t="s">
        <v>1047</v>
      </c>
      <c r="O694" s="1">
        <v>500</v>
      </c>
      <c r="P694" s="1" t="s">
        <v>1091</v>
      </c>
      <c r="Q694" s="1" t="s">
        <v>1098</v>
      </c>
      <c r="R694" s="1">
        <v>0</v>
      </c>
      <c r="S694" s="1">
        <v>0</v>
      </c>
      <c r="T694" t="b">
        <v>0</v>
      </c>
      <c r="DO694" t="b">
        <v>0</v>
      </c>
    </row>
    <row r="695" spans="1:119" x14ac:dyDescent="0.25">
      <c r="A695" t="str">
        <f>INDEX(DB_ALM_SYS_NAMES[],22,2)</f>
        <v>CWS</v>
      </c>
      <c r="B695">
        <v>689</v>
      </c>
      <c r="C695" t="s">
        <v>5687</v>
      </c>
      <c r="D695" t="s">
        <v>2247</v>
      </c>
      <c r="E695" t="s">
        <v>5687</v>
      </c>
      <c r="F695" t="s">
        <v>95</v>
      </c>
      <c r="G695" t="s">
        <v>95</v>
      </c>
      <c r="H695" t="s">
        <v>1088</v>
      </c>
      <c r="I695" t="s">
        <v>1089</v>
      </c>
      <c r="J695" t="s">
        <v>1090</v>
      </c>
      <c r="K695">
        <v>1</v>
      </c>
      <c r="L695">
        <v>1</v>
      </c>
      <c r="M695" t="s">
        <v>1047</v>
      </c>
      <c r="N695" t="s">
        <v>1047</v>
      </c>
      <c r="O695" s="1">
        <v>500</v>
      </c>
      <c r="P695" s="1" t="s">
        <v>1091</v>
      </c>
      <c r="Q695" s="1" t="s">
        <v>1098</v>
      </c>
      <c r="R695" s="1">
        <v>0</v>
      </c>
      <c r="S695" s="1">
        <v>0</v>
      </c>
      <c r="T695" t="b">
        <v>0</v>
      </c>
      <c r="DO695" t="b">
        <v>0</v>
      </c>
    </row>
    <row r="696" spans="1:119" x14ac:dyDescent="0.25">
      <c r="A696" t="str">
        <f>INDEX(DB_ALM_SYS_NAMES[],22,2)</f>
        <v>CWS</v>
      </c>
      <c r="B696">
        <v>690</v>
      </c>
      <c r="C696" t="s">
        <v>5688</v>
      </c>
      <c r="D696" t="s">
        <v>2247</v>
      </c>
      <c r="E696" t="s">
        <v>5688</v>
      </c>
      <c r="F696" t="s">
        <v>95</v>
      </c>
      <c r="G696" t="s">
        <v>95</v>
      </c>
      <c r="H696" t="s">
        <v>1088</v>
      </c>
      <c r="I696" t="s">
        <v>1089</v>
      </c>
      <c r="J696" t="s">
        <v>1090</v>
      </c>
      <c r="K696">
        <v>1</v>
      </c>
      <c r="L696">
        <v>1</v>
      </c>
      <c r="M696" t="s">
        <v>1047</v>
      </c>
      <c r="N696" t="s">
        <v>1047</v>
      </c>
      <c r="O696" s="1">
        <v>500</v>
      </c>
      <c r="P696" s="1" t="s">
        <v>1091</v>
      </c>
      <c r="Q696" s="1" t="s">
        <v>1098</v>
      </c>
      <c r="R696" s="1">
        <v>0</v>
      </c>
      <c r="S696" s="1">
        <v>0</v>
      </c>
      <c r="T696" t="b">
        <v>0</v>
      </c>
      <c r="DO696" t="b">
        <v>0</v>
      </c>
    </row>
    <row r="697" spans="1:119" x14ac:dyDescent="0.25">
      <c r="A697" t="str">
        <f>INDEX(DB_ALM_SYS_NAMES[],22,2)</f>
        <v>CWS</v>
      </c>
      <c r="B697">
        <v>691</v>
      </c>
      <c r="C697" t="s">
        <v>5689</v>
      </c>
      <c r="D697" t="s">
        <v>2247</v>
      </c>
      <c r="E697" t="s">
        <v>5689</v>
      </c>
      <c r="F697" t="s">
        <v>95</v>
      </c>
      <c r="G697" t="s">
        <v>95</v>
      </c>
      <c r="H697" t="s">
        <v>1088</v>
      </c>
      <c r="I697" t="s">
        <v>1089</v>
      </c>
      <c r="J697" t="s">
        <v>1090</v>
      </c>
      <c r="K697">
        <v>1</v>
      </c>
      <c r="L697">
        <v>1</v>
      </c>
      <c r="M697" t="s">
        <v>1047</v>
      </c>
      <c r="N697" t="s">
        <v>1047</v>
      </c>
      <c r="O697" s="1">
        <v>500</v>
      </c>
      <c r="P697" s="1" t="s">
        <v>1091</v>
      </c>
      <c r="Q697" s="1" t="s">
        <v>1098</v>
      </c>
      <c r="R697" s="1">
        <v>0</v>
      </c>
      <c r="S697" s="1">
        <v>0</v>
      </c>
      <c r="T697" t="b">
        <v>0</v>
      </c>
      <c r="DO697" t="b">
        <v>0</v>
      </c>
    </row>
    <row r="698" spans="1:119" x14ac:dyDescent="0.25">
      <c r="A698" t="str">
        <f>INDEX(DB_ALM_SYS_NAMES[],22,2)</f>
        <v>CWS</v>
      </c>
      <c r="B698">
        <v>692</v>
      </c>
      <c r="C698" t="s">
        <v>5690</v>
      </c>
      <c r="D698" t="s">
        <v>2247</v>
      </c>
      <c r="E698" t="s">
        <v>5690</v>
      </c>
      <c r="F698" t="s">
        <v>95</v>
      </c>
      <c r="G698" t="s">
        <v>95</v>
      </c>
      <c r="H698" t="s">
        <v>1088</v>
      </c>
      <c r="I698" t="s">
        <v>1089</v>
      </c>
      <c r="J698" t="s">
        <v>1090</v>
      </c>
      <c r="K698">
        <v>1</v>
      </c>
      <c r="L698">
        <v>1</v>
      </c>
      <c r="M698" t="s">
        <v>1047</v>
      </c>
      <c r="N698" t="s">
        <v>1047</v>
      </c>
      <c r="O698" s="1">
        <v>500</v>
      </c>
      <c r="P698" s="1" t="s">
        <v>1091</v>
      </c>
      <c r="Q698" s="1" t="s">
        <v>1098</v>
      </c>
      <c r="R698" s="1">
        <v>0</v>
      </c>
      <c r="S698" s="1">
        <v>0</v>
      </c>
      <c r="T698" t="b">
        <v>0</v>
      </c>
      <c r="DO698" t="b">
        <v>0</v>
      </c>
    </row>
    <row r="699" spans="1:119" x14ac:dyDescent="0.25">
      <c r="A699" t="str">
        <f>INDEX(DB_ALM_SYS_NAMES[],22,2)</f>
        <v>CWS</v>
      </c>
      <c r="B699">
        <v>693</v>
      </c>
      <c r="C699" t="s">
        <v>5691</v>
      </c>
      <c r="D699" t="s">
        <v>2247</v>
      </c>
      <c r="E699" t="s">
        <v>5691</v>
      </c>
      <c r="F699" t="s">
        <v>95</v>
      </c>
      <c r="G699" t="s">
        <v>95</v>
      </c>
      <c r="H699" t="s">
        <v>1088</v>
      </c>
      <c r="I699" t="s">
        <v>1089</v>
      </c>
      <c r="J699" t="s">
        <v>1090</v>
      </c>
      <c r="K699">
        <v>1</v>
      </c>
      <c r="L699">
        <v>1</v>
      </c>
      <c r="M699" t="s">
        <v>1047</v>
      </c>
      <c r="N699" t="s">
        <v>1047</v>
      </c>
      <c r="O699" s="1">
        <v>500</v>
      </c>
      <c r="P699" s="1" t="s">
        <v>1091</v>
      </c>
      <c r="Q699" s="1" t="s">
        <v>1098</v>
      </c>
      <c r="R699" s="1">
        <v>0</v>
      </c>
      <c r="S699" s="1">
        <v>0</v>
      </c>
      <c r="T699" t="b">
        <v>0</v>
      </c>
      <c r="DO699" t="b">
        <v>0</v>
      </c>
    </row>
    <row r="700" spans="1:119" x14ac:dyDescent="0.25">
      <c r="A700" t="str">
        <f>INDEX(DB_ALM_SYS_NAMES[],22,2)</f>
        <v>CWS</v>
      </c>
      <c r="B700">
        <v>694</v>
      </c>
      <c r="C700" t="s">
        <v>5692</v>
      </c>
      <c r="D700" t="s">
        <v>2247</v>
      </c>
      <c r="E700" t="s">
        <v>5692</v>
      </c>
      <c r="F700" t="s">
        <v>95</v>
      </c>
      <c r="G700" t="s">
        <v>95</v>
      </c>
      <c r="H700" t="s">
        <v>1088</v>
      </c>
      <c r="I700" t="s">
        <v>1089</v>
      </c>
      <c r="J700" t="s">
        <v>1090</v>
      </c>
      <c r="K700">
        <v>1</v>
      </c>
      <c r="L700">
        <v>1</v>
      </c>
      <c r="M700" t="s">
        <v>1047</v>
      </c>
      <c r="N700" t="s">
        <v>1047</v>
      </c>
      <c r="O700" s="1">
        <v>500</v>
      </c>
      <c r="P700" s="1" t="s">
        <v>1091</v>
      </c>
      <c r="Q700" s="1" t="s">
        <v>1098</v>
      </c>
      <c r="R700" s="1">
        <v>0</v>
      </c>
      <c r="S700" s="1">
        <v>0</v>
      </c>
      <c r="T700" t="b">
        <v>0</v>
      </c>
      <c r="DO700" t="b">
        <v>0</v>
      </c>
    </row>
    <row r="701" spans="1:119" x14ac:dyDescent="0.25">
      <c r="A701" t="str">
        <f>INDEX(DB_ALM_SYS_NAMES[],22,2)</f>
        <v>CWS</v>
      </c>
      <c r="B701">
        <v>695</v>
      </c>
      <c r="C701" t="s">
        <v>5693</v>
      </c>
      <c r="D701" t="s">
        <v>2247</v>
      </c>
      <c r="E701" t="s">
        <v>5693</v>
      </c>
      <c r="F701" t="s">
        <v>95</v>
      </c>
      <c r="G701" t="s">
        <v>95</v>
      </c>
      <c r="H701" t="s">
        <v>1088</v>
      </c>
      <c r="I701" t="s">
        <v>1089</v>
      </c>
      <c r="J701" t="s">
        <v>1090</v>
      </c>
      <c r="K701">
        <v>1</v>
      </c>
      <c r="L701">
        <v>1</v>
      </c>
      <c r="M701" t="s">
        <v>1047</v>
      </c>
      <c r="N701" t="s">
        <v>1047</v>
      </c>
      <c r="O701" s="1">
        <v>500</v>
      </c>
      <c r="P701" s="1" t="s">
        <v>1091</v>
      </c>
      <c r="Q701" s="1" t="s">
        <v>1098</v>
      </c>
      <c r="R701" s="1">
        <v>0</v>
      </c>
      <c r="S701" s="1">
        <v>0</v>
      </c>
      <c r="T701" t="b">
        <v>0</v>
      </c>
      <c r="DO701" t="b">
        <v>0</v>
      </c>
    </row>
    <row r="702" spans="1:119" x14ac:dyDescent="0.25">
      <c r="A702" t="str">
        <f>INDEX(DB_ALM_SYS_NAMES[],22,2)</f>
        <v>CWS</v>
      </c>
      <c r="B702">
        <v>696</v>
      </c>
      <c r="C702" t="s">
        <v>2265</v>
      </c>
      <c r="D702" t="s">
        <v>2247</v>
      </c>
      <c r="E702" t="s">
        <v>2265</v>
      </c>
      <c r="F702" t="s">
        <v>95</v>
      </c>
      <c r="G702" t="s">
        <v>95</v>
      </c>
      <c r="H702" t="s">
        <v>1088</v>
      </c>
      <c r="I702" t="s">
        <v>1089</v>
      </c>
      <c r="J702" t="s">
        <v>1090</v>
      </c>
      <c r="K702">
        <v>1</v>
      </c>
      <c r="L702">
        <v>1</v>
      </c>
      <c r="M702" t="s">
        <v>1047</v>
      </c>
      <c r="N702" t="s">
        <v>1047</v>
      </c>
      <c r="O702" s="1">
        <v>500</v>
      </c>
      <c r="P702" s="1" t="s">
        <v>1091</v>
      </c>
      <c r="Q702" s="1" t="s">
        <v>1098</v>
      </c>
      <c r="R702" s="1">
        <v>0</v>
      </c>
      <c r="S702" s="1">
        <v>0</v>
      </c>
      <c r="T702" t="b">
        <v>0</v>
      </c>
      <c r="DO702" t="b">
        <v>0</v>
      </c>
    </row>
    <row r="703" spans="1:119" x14ac:dyDescent="0.25">
      <c r="A703" t="str">
        <f>INDEX(DB_ALM_SYS_NAMES[],22,2)</f>
        <v>CWS</v>
      </c>
      <c r="B703">
        <v>697</v>
      </c>
      <c r="C703" t="s">
        <v>1257</v>
      </c>
      <c r="D703" t="s">
        <v>2247</v>
      </c>
      <c r="E703" t="s">
        <v>1257</v>
      </c>
      <c r="F703" t="s">
        <v>95</v>
      </c>
      <c r="G703" t="s">
        <v>95</v>
      </c>
      <c r="H703" t="s">
        <v>1088</v>
      </c>
      <c r="I703" t="s">
        <v>1089</v>
      </c>
      <c r="J703" t="s">
        <v>1090</v>
      </c>
      <c r="K703">
        <v>1</v>
      </c>
      <c r="L703">
        <v>1</v>
      </c>
      <c r="M703" t="s">
        <v>1047</v>
      </c>
      <c r="N703" t="s">
        <v>1047</v>
      </c>
      <c r="O703" s="1">
        <v>500</v>
      </c>
      <c r="P703" s="1" t="s">
        <v>1091</v>
      </c>
      <c r="Q703" s="1" t="s">
        <v>1098</v>
      </c>
      <c r="R703" s="1">
        <v>0</v>
      </c>
      <c r="S703" s="1">
        <v>0</v>
      </c>
      <c r="T703" t="b">
        <v>0</v>
      </c>
      <c r="DO703" t="b">
        <v>0</v>
      </c>
    </row>
    <row r="704" spans="1:119" x14ac:dyDescent="0.25">
      <c r="A704" t="str">
        <f>INDEX(DB_ALM_SYS_NAMES[],22,2)</f>
        <v>CWS</v>
      </c>
      <c r="B704">
        <v>698</v>
      </c>
      <c r="C704" t="s">
        <v>1259</v>
      </c>
      <c r="D704" t="s">
        <v>2247</v>
      </c>
      <c r="E704" t="s">
        <v>1259</v>
      </c>
      <c r="F704" t="s">
        <v>95</v>
      </c>
      <c r="G704" t="s">
        <v>95</v>
      </c>
      <c r="H704" t="s">
        <v>1088</v>
      </c>
      <c r="I704" t="s">
        <v>1089</v>
      </c>
      <c r="J704" t="s">
        <v>1090</v>
      </c>
      <c r="K704">
        <v>1</v>
      </c>
      <c r="L704">
        <v>1</v>
      </c>
      <c r="M704" t="s">
        <v>1047</v>
      </c>
      <c r="N704" t="s">
        <v>1047</v>
      </c>
      <c r="O704" s="1">
        <v>500</v>
      </c>
      <c r="P704" s="1" t="s">
        <v>1091</v>
      </c>
      <c r="Q704" s="1" t="s">
        <v>1098</v>
      </c>
      <c r="R704" s="1">
        <v>0</v>
      </c>
      <c r="S704" s="1">
        <v>0</v>
      </c>
      <c r="T704" t="b">
        <v>0</v>
      </c>
      <c r="DO704" t="b">
        <v>0</v>
      </c>
    </row>
    <row r="705" spans="1:119" x14ac:dyDescent="0.25">
      <c r="A705" t="str">
        <f>INDEX(DB_ALM_SYS_NAMES[],22,2)</f>
        <v>CWS</v>
      </c>
      <c r="B705">
        <v>699</v>
      </c>
      <c r="C705" t="s">
        <v>1260</v>
      </c>
      <c r="D705" t="s">
        <v>2247</v>
      </c>
      <c r="E705" t="s">
        <v>1260</v>
      </c>
      <c r="F705" t="s">
        <v>95</v>
      </c>
      <c r="G705" t="s">
        <v>95</v>
      </c>
      <c r="H705" t="s">
        <v>1088</v>
      </c>
      <c r="I705" t="s">
        <v>1089</v>
      </c>
      <c r="J705" t="s">
        <v>1090</v>
      </c>
      <c r="K705">
        <v>1</v>
      </c>
      <c r="L705">
        <v>1</v>
      </c>
      <c r="M705" t="s">
        <v>1047</v>
      </c>
      <c r="N705" t="s">
        <v>1047</v>
      </c>
      <c r="O705" s="1">
        <v>500</v>
      </c>
      <c r="P705" s="1" t="s">
        <v>1091</v>
      </c>
      <c r="Q705" s="1" t="s">
        <v>1098</v>
      </c>
      <c r="R705" s="1">
        <v>0</v>
      </c>
      <c r="S705" s="1">
        <v>0</v>
      </c>
      <c r="T705" t="b">
        <v>0</v>
      </c>
      <c r="DO705" t="b">
        <v>0</v>
      </c>
    </row>
    <row r="706" spans="1:119" x14ac:dyDescent="0.25">
      <c r="A706" t="str">
        <f>INDEX(DB_ALM_SYS_NAMES[],22,2)</f>
        <v>CWS</v>
      </c>
      <c r="B706">
        <v>700</v>
      </c>
      <c r="C706" t="s">
        <v>2266</v>
      </c>
      <c r="D706" t="s">
        <v>2247</v>
      </c>
      <c r="E706" t="s">
        <v>2266</v>
      </c>
      <c r="F706" t="s">
        <v>95</v>
      </c>
      <c r="G706" t="s">
        <v>95</v>
      </c>
      <c r="H706" t="s">
        <v>1088</v>
      </c>
      <c r="I706" t="s">
        <v>1089</v>
      </c>
      <c r="J706" t="s">
        <v>1090</v>
      </c>
      <c r="K706">
        <v>1</v>
      </c>
      <c r="L706">
        <v>1</v>
      </c>
      <c r="M706" t="s">
        <v>1047</v>
      </c>
      <c r="N706" t="s">
        <v>1047</v>
      </c>
      <c r="O706" s="1">
        <v>500</v>
      </c>
      <c r="P706" s="1" t="s">
        <v>1091</v>
      </c>
      <c r="Q706" s="1" t="s">
        <v>1098</v>
      </c>
      <c r="R706" s="1">
        <v>0</v>
      </c>
      <c r="S706" s="1">
        <v>0</v>
      </c>
      <c r="T706" t="b">
        <v>0</v>
      </c>
      <c r="DO706" t="b">
        <v>0</v>
      </c>
    </row>
    <row r="707" spans="1:119" x14ac:dyDescent="0.25">
      <c r="A707" t="str">
        <f>INDEX(DB_ALM_SYS_NAMES[],22,2)</f>
        <v>CWS</v>
      </c>
      <c r="B707">
        <v>701</v>
      </c>
      <c r="C707" t="s">
        <v>2267</v>
      </c>
      <c r="D707" t="s">
        <v>2247</v>
      </c>
      <c r="E707" t="s">
        <v>2267</v>
      </c>
      <c r="F707" t="s">
        <v>95</v>
      </c>
      <c r="G707" t="s">
        <v>95</v>
      </c>
      <c r="H707" t="s">
        <v>1088</v>
      </c>
      <c r="I707" t="s">
        <v>1089</v>
      </c>
      <c r="J707" t="s">
        <v>1090</v>
      </c>
      <c r="K707">
        <v>1</v>
      </c>
      <c r="L707">
        <v>1</v>
      </c>
      <c r="M707" t="s">
        <v>1047</v>
      </c>
      <c r="N707" t="s">
        <v>1047</v>
      </c>
      <c r="O707" s="1">
        <v>500</v>
      </c>
      <c r="P707" s="1" t="s">
        <v>1091</v>
      </c>
      <c r="Q707" s="1" t="s">
        <v>1098</v>
      </c>
      <c r="R707" s="1">
        <v>0</v>
      </c>
      <c r="S707" s="1">
        <v>0</v>
      </c>
      <c r="T707" t="b">
        <v>0</v>
      </c>
      <c r="DO707" t="b">
        <v>0</v>
      </c>
    </row>
    <row r="708" spans="1:119" x14ac:dyDescent="0.25">
      <c r="A708" t="str">
        <f>INDEX(DB_ALM_SYS_NAMES[],22,2)</f>
        <v>CWS</v>
      </c>
      <c r="B708">
        <v>702</v>
      </c>
      <c r="C708" t="s">
        <v>1237</v>
      </c>
      <c r="D708" t="s">
        <v>2247</v>
      </c>
      <c r="E708" t="s">
        <v>1237</v>
      </c>
      <c r="F708" t="s">
        <v>95</v>
      </c>
      <c r="G708" t="s">
        <v>95</v>
      </c>
      <c r="H708" t="s">
        <v>1088</v>
      </c>
      <c r="I708" t="s">
        <v>1089</v>
      </c>
      <c r="J708" t="s">
        <v>1090</v>
      </c>
      <c r="K708">
        <v>1</v>
      </c>
      <c r="L708">
        <v>1</v>
      </c>
      <c r="M708" t="s">
        <v>1047</v>
      </c>
      <c r="N708" t="s">
        <v>1047</v>
      </c>
      <c r="O708" s="1">
        <v>500</v>
      </c>
      <c r="P708" s="1" t="s">
        <v>1091</v>
      </c>
      <c r="Q708" s="1" t="s">
        <v>1098</v>
      </c>
      <c r="R708" s="1">
        <v>0</v>
      </c>
      <c r="S708" s="1">
        <v>0</v>
      </c>
      <c r="T708" t="b">
        <v>0</v>
      </c>
      <c r="DO708" t="b">
        <v>0</v>
      </c>
    </row>
    <row r="709" spans="1:119" x14ac:dyDescent="0.25">
      <c r="A709" t="str">
        <f>INDEX(DB_ALM_SYS_NAMES[],22,2)</f>
        <v>CWS</v>
      </c>
      <c r="B709">
        <v>703</v>
      </c>
      <c r="C709" t="s">
        <v>1235</v>
      </c>
      <c r="D709" t="s">
        <v>2247</v>
      </c>
      <c r="E709" t="s">
        <v>1235</v>
      </c>
      <c r="F709" t="s">
        <v>95</v>
      </c>
      <c r="G709" t="s">
        <v>95</v>
      </c>
      <c r="H709" t="s">
        <v>1088</v>
      </c>
      <c r="I709" t="s">
        <v>1089</v>
      </c>
      <c r="J709" t="s">
        <v>1090</v>
      </c>
      <c r="K709">
        <v>1</v>
      </c>
      <c r="L709">
        <v>1</v>
      </c>
      <c r="M709" t="s">
        <v>1047</v>
      </c>
      <c r="N709" t="s">
        <v>1047</v>
      </c>
      <c r="O709" s="1">
        <v>500</v>
      </c>
      <c r="P709" s="1" t="s">
        <v>1091</v>
      </c>
      <c r="Q709" s="1" t="s">
        <v>1098</v>
      </c>
      <c r="R709" s="1">
        <v>0</v>
      </c>
      <c r="S709" s="1">
        <v>0</v>
      </c>
      <c r="T709" t="b">
        <v>0</v>
      </c>
      <c r="DO709" t="b">
        <v>0</v>
      </c>
    </row>
    <row r="710" spans="1:119" x14ac:dyDescent="0.25">
      <c r="A710" t="str">
        <f>INDEX(DB_ALM_SYS_NAMES[],23,2)</f>
        <v>LOU</v>
      </c>
      <c r="B710">
        <v>704</v>
      </c>
      <c r="C710" t="s">
        <v>2230</v>
      </c>
      <c r="D710" t="s">
        <v>2268</v>
      </c>
      <c r="E710" t="s">
        <v>2230</v>
      </c>
      <c r="F710" t="s">
        <v>95</v>
      </c>
      <c r="G710" t="s">
        <v>95</v>
      </c>
      <c r="H710" t="s">
        <v>1088</v>
      </c>
      <c r="I710" t="s">
        <v>1089</v>
      </c>
      <c r="J710" t="s">
        <v>1090</v>
      </c>
      <c r="K710">
        <v>1</v>
      </c>
      <c r="L710">
        <v>1</v>
      </c>
      <c r="M710" t="s">
        <v>1047</v>
      </c>
      <c r="N710" t="s">
        <v>1047</v>
      </c>
      <c r="O710" s="1">
        <v>500</v>
      </c>
      <c r="P710" s="1" t="s">
        <v>1091</v>
      </c>
      <c r="Q710" s="1" t="s">
        <v>1098</v>
      </c>
      <c r="R710" s="1">
        <v>0</v>
      </c>
      <c r="S710" s="1">
        <v>0</v>
      </c>
      <c r="T710" t="b">
        <v>0</v>
      </c>
      <c r="DO710" t="b">
        <v>0</v>
      </c>
    </row>
    <row r="711" spans="1:119" x14ac:dyDescent="0.25">
      <c r="A711" t="str">
        <f>INDEX(DB_ALM_SYS_NAMES[],23,2)</f>
        <v>LOU</v>
      </c>
      <c r="B711">
        <v>705</v>
      </c>
      <c r="C711" t="s">
        <v>2248</v>
      </c>
      <c r="D711" t="s">
        <v>2268</v>
      </c>
      <c r="E711" t="s">
        <v>2248</v>
      </c>
      <c r="F711" t="s">
        <v>95</v>
      </c>
      <c r="G711" t="s">
        <v>95</v>
      </c>
      <c r="H711" t="s">
        <v>1088</v>
      </c>
      <c r="I711" t="s">
        <v>1089</v>
      </c>
      <c r="J711" t="s">
        <v>1090</v>
      </c>
      <c r="K711">
        <v>1</v>
      </c>
      <c r="L711">
        <v>1</v>
      </c>
      <c r="M711" t="s">
        <v>1047</v>
      </c>
      <c r="N711" t="s">
        <v>1047</v>
      </c>
      <c r="O711" s="1">
        <v>500</v>
      </c>
      <c r="P711" s="1" t="s">
        <v>1091</v>
      </c>
      <c r="Q711" s="1" t="s">
        <v>1098</v>
      </c>
      <c r="R711" s="1">
        <v>0</v>
      </c>
      <c r="S711" s="1">
        <v>0</v>
      </c>
      <c r="T711" t="b">
        <v>0</v>
      </c>
      <c r="DO711" t="b">
        <v>0</v>
      </c>
    </row>
    <row r="712" spans="1:119" x14ac:dyDescent="0.25">
      <c r="A712" t="str">
        <f>INDEX(DB_ALM_SYS_NAMES[],23,2)</f>
        <v>LOU</v>
      </c>
      <c r="B712">
        <v>706</v>
      </c>
      <c r="C712" t="s">
        <v>2250</v>
      </c>
      <c r="D712" t="s">
        <v>2268</v>
      </c>
      <c r="E712" t="s">
        <v>2250</v>
      </c>
      <c r="F712" t="s">
        <v>95</v>
      </c>
      <c r="G712" t="s">
        <v>95</v>
      </c>
      <c r="H712" t="s">
        <v>1088</v>
      </c>
      <c r="I712" t="s">
        <v>1089</v>
      </c>
      <c r="J712" t="s">
        <v>1090</v>
      </c>
      <c r="K712">
        <v>1</v>
      </c>
      <c r="L712">
        <v>1</v>
      </c>
      <c r="M712" t="s">
        <v>1047</v>
      </c>
      <c r="N712" t="s">
        <v>1047</v>
      </c>
      <c r="O712" s="1">
        <v>500</v>
      </c>
      <c r="P712" s="1" t="s">
        <v>1091</v>
      </c>
      <c r="Q712" s="1" t="s">
        <v>1098</v>
      </c>
      <c r="R712" s="1">
        <v>0</v>
      </c>
      <c r="S712" s="1">
        <v>0</v>
      </c>
      <c r="T712" t="b">
        <v>0</v>
      </c>
      <c r="DO712" t="b">
        <v>0</v>
      </c>
    </row>
    <row r="713" spans="1:119" x14ac:dyDescent="0.25">
      <c r="A713" t="str">
        <f>INDEX(DB_ALM_SYS_NAMES[],23,2)</f>
        <v>LOU</v>
      </c>
      <c r="B713">
        <v>707</v>
      </c>
      <c r="C713" t="s">
        <v>2251</v>
      </c>
      <c r="D713" t="s">
        <v>2268</v>
      </c>
      <c r="E713" t="s">
        <v>2251</v>
      </c>
      <c r="F713" t="s">
        <v>95</v>
      </c>
      <c r="G713" t="s">
        <v>95</v>
      </c>
      <c r="H713" t="s">
        <v>1088</v>
      </c>
      <c r="I713" t="s">
        <v>1089</v>
      </c>
      <c r="J713" t="s">
        <v>1090</v>
      </c>
      <c r="K713">
        <v>1</v>
      </c>
      <c r="L713">
        <v>1</v>
      </c>
      <c r="M713" t="s">
        <v>1047</v>
      </c>
      <c r="N713" t="s">
        <v>1047</v>
      </c>
      <c r="O713" s="1">
        <v>500</v>
      </c>
      <c r="P713" s="1" t="s">
        <v>1091</v>
      </c>
      <c r="Q713" s="1" t="s">
        <v>1098</v>
      </c>
      <c r="R713" s="1">
        <v>0</v>
      </c>
      <c r="S713" s="1">
        <v>0</v>
      </c>
      <c r="T713" t="b">
        <v>0</v>
      </c>
      <c r="DO713" t="b">
        <v>0</v>
      </c>
    </row>
    <row r="714" spans="1:119" x14ac:dyDescent="0.25">
      <c r="A714" t="str">
        <f>INDEX(DB_ALM_SYS_NAMES[],23,2)</f>
        <v>LOU</v>
      </c>
      <c r="B714">
        <v>708</v>
      </c>
      <c r="C714" t="s">
        <v>2253</v>
      </c>
      <c r="D714" t="s">
        <v>2268</v>
      </c>
      <c r="E714" t="s">
        <v>2253</v>
      </c>
      <c r="F714" t="s">
        <v>95</v>
      </c>
      <c r="G714" t="s">
        <v>95</v>
      </c>
      <c r="H714" t="s">
        <v>1088</v>
      </c>
      <c r="I714" t="s">
        <v>1089</v>
      </c>
      <c r="J714" t="s">
        <v>1090</v>
      </c>
      <c r="K714">
        <v>1</v>
      </c>
      <c r="L714">
        <v>1</v>
      </c>
      <c r="M714" t="s">
        <v>1047</v>
      </c>
      <c r="N714" t="s">
        <v>1047</v>
      </c>
      <c r="O714" s="1">
        <v>500</v>
      </c>
      <c r="P714" s="1" t="s">
        <v>1091</v>
      </c>
      <c r="Q714" s="1" t="s">
        <v>1098</v>
      </c>
      <c r="R714" s="1">
        <v>0</v>
      </c>
      <c r="S714" s="1">
        <v>0</v>
      </c>
      <c r="T714" t="b">
        <v>0</v>
      </c>
      <c r="DO714" t="b">
        <v>0</v>
      </c>
    </row>
    <row r="715" spans="1:119" x14ac:dyDescent="0.25">
      <c r="A715" t="str">
        <f>INDEX(DB_ALM_SYS_NAMES[],23,2)</f>
        <v>LOU</v>
      </c>
      <c r="B715">
        <v>709</v>
      </c>
      <c r="C715" t="s">
        <v>2269</v>
      </c>
      <c r="D715" t="s">
        <v>2268</v>
      </c>
      <c r="E715" t="s">
        <v>2269</v>
      </c>
      <c r="F715" t="s">
        <v>95</v>
      </c>
      <c r="G715" t="s">
        <v>95</v>
      </c>
      <c r="H715" t="s">
        <v>1088</v>
      </c>
      <c r="I715" t="s">
        <v>1089</v>
      </c>
      <c r="J715" t="s">
        <v>1090</v>
      </c>
      <c r="K715">
        <v>1</v>
      </c>
      <c r="L715">
        <v>1</v>
      </c>
      <c r="M715" t="s">
        <v>1047</v>
      </c>
      <c r="N715" t="s">
        <v>1047</v>
      </c>
      <c r="O715" s="1">
        <v>500</v>
      </c>
      <c r="P715" s="1" t="s">
        <v>1091</v>
      </c>
      <c r="Q715" s="1" t="s">
        <v>1098</v>
      </c>
      <c r="R715" s="1">
        <v>0</v>
      </c>
      <c r="S715" s="1">
        <v>0</v>
      </c>
      <c r="T715" t="b">
        <v>0</v>
      </c>
      <c r="DO715" t="b">
        <v>0</v>
      </c>
    </row>
    <row r="716" spans="1:119" x14ac:dyDescent="0.25">
      <c r="A716" t="str">
        <f>INDEX(DB_ALM_SYS_NAMES[],23,2)</f>
        <v>LOU</v>
      </c>
      <c r="B716">
        <v>710</v>
      </c>
      <c r="C716" t="s">
        <v>2270</v>
      </c>
      <c r="D716" t="s">
        <v>2268</v>
      </c>
      <c r="E716" t="s">
        <v>2270</v>
      </c>
      <c r="F716" t="s">
        <v>95</v>
      </c>
      <c r="G716" t="s">
        <v>95</v>
      </c>
      <c r="H716" t="s">
        <v>1088</v>
      </c>
      <c r="I716" t="s">
        <v>1089</v>
      </c>
      <c r="J716" t="s">
        <v>1090</v>
      </c>
      <c r="K716">
        <v>1</v>
      </c>
      <c r="L716">
        <v>1</v>
      </c>
      <c r="M716" t="s">
        <v>1047</v>
      </c>
      <c r="N716" t="s">
        <v>1047</v>
      </c>
      <c r="O716" s="1">
        <v>500</v>
      </c>
      <c r="P716" s="1" t="s">
        <v>1091</v>
      </c>
      <c r="Q716" s="1" t="s">
        <v>1098</v>
      </c>
      <c r="R716" s="1">
        <v>0</v>
      </c>
      <c r="S716" s="1">
        <v>0</v>
      </c>
      <c r="T716" t="b">
        <v>0</v>
      </c>
      <c r="DO716" t="b">
        <v>0</v>
      </c>
    </row>
    <row r="717" spans="1:119" x14ac:dyDescent="0.25">
      <c r="A717" t="str">
        <f>INDEX(DB_ALM_SYS_NAMES[],23,2)</f>
        <v>LOU</v>
      </c>
      <c r="B717">
        <v>711</v>
      </c>
      <c r="C717" t="s">
        <v>2271</v>
      </c>
      <c r="D717" t="s">
        <v>2268</v>
      </c>
      <c r="E717" t="s">
        <v>2271</v>
      </c>
      <c r="F717" t="s">
        <v>95</v>
      </c>
      <c r="G717" t="s">
        <v>95</v>
      </c>
      <c r="H717" t="s">
        <v>1088</v>
      </c>
      <c r="I717" t="s">
        <v>1089</v>
      </c>
      <c r="J717" t="s">
        <v>1090</v>
      </c>
      <c r="K717">
        <v>1</v>
      </c>
      <c r="L717">
        <v>1</v>
      </c>
      <c r="M717" t="s">
        <v>1047</v>
      </c>
      <c r="N717" t="s">
        <v>1047</v>
      </c>
      <c r="O717" s="1">
        <v>500</v>
      </c>
      <c r="P717" s="1" t="s">
        <v>1091</v>
      </c>
      <c r="Q717" s="1" t="s">
        <v>1098</v>
      </c>
      <c r="R717" s="1">
        <v>0</v>
      </c>
      <c r="S717" s="1">
        <v>0</v>
      </c>
      <c r="T717" t="b">
        <v>0</v>
      </c>
      <c r="DO717" t="b">
        <v>0</v>
      </c>
    </row>
    <row r="718" spans="1:119" x14ac:dyDescent="0.25">
      <c r="A718" t="str">
        <f>INDEX(DB_ALM_SYS_NAMES[],23,2)</f>
        <v>LOU</v>
      </c>
      <c r="B718">
        <v>712</v>
      </c>
      <c r="C718" t="s">
        <v>2272</v>
      </c>
      <c r="D718" t="s">
        <v>2268</v>
      </c>
      <c r="E718" t="s">
        <v>2272</v>
      </c>
      <c r="F718" t="s">
        <v>95</v>
      </c>
      <c r="G718" t="s">
        <v>95</v>
      </c>
      <c r="H718" t="s">
        <v>1088</v>
      </c>
      <c r="I718" t="s">
        <v>1089</v>
      </c>
      <c r="J718" t="s">
        <v>1090</v>
      </c>
      <c r="K718">
        <v>1</v>
      </c>
      <c r="L718">
        <v>1</v>
      </c>
      <c r="M718" t="s">
        <v>1047</v>
      </c>
      <c r="N718" t="s">
        <v>1047</v>
      </c>
      <c r="O718" s="1">
        <v>500</v>
      </c>
      <c r="P718" s="1" t="s">
        <v>1091</v>
      </c>
      <c r="Q718" s="1" t="s">
        <v>1098</v>
      </c>
      <c r="R718" s="1">
        <v>0</v>
      </c>
      <c r="S718" s="1">
        <v>0</v>
      </c>
      <c r="T718" t="b">
        <v>0</v>
      </c>
      <c r="DO718" t="b">
        <v>0</v>
      </c>
    </row>
    <row r="719" spans="1:119" x14ac:dyDescent="0.25">
      <c r="A719" t="str">
        <f>INDEX(DB_ALM_SYS_NAMES[],23,2)</f>
        <v>LOU</v>
      </c>
      <c r="B719">
        <v>713</v>
      </c>
      <c r="C719" t="s">
        <v>2273</v>
      </c>
      <c r="D719" t="s">
        <v>2268</v>
      </c>
      <c r="E719" t="s">
        <v>2273</v>
      </c>
      <c r="F719" t="s">
        <v>95</v>
      </c>
      <c r="G719" t="s">
        <v>95</v>
      </c>
      <c r="H719" t="s">
        <v>1088</v>
      </c>
      <c r="I719" t="s">
        <v>1089</v>
      </c>
      <c r="J719" t="s">
        <v>1090</v>
      </c>
      <c r="K719">
        <v>1</v>
      </c>
      <c r="L719">
        <v>1</v>
      </c>
      <c r="M719" t="s">
        <v>1047</v>
      </c>
      <c r="N719" t="s">
        <v>1047</v>
      </c>
      <c r="O719" s="1">
        <v>500</v>
      </c>
      <c r="P719" s="1" t="s">
        <v>1091</v>
      </c>
      <c r="Q719" s="1" t="s">
        <v>1098</v>
      </c>
      <c r="R719" s="1">
        <v>0</v>
      </c>
      <c r="S719" s="1">
        <v>0</v>
      </c>
      <c r="T719" t="b">
        <v>0</v>
      </c>
      <c r="DO719" t="b">
        <v>0</v>
      </c>
    </row>
    <row r="720" spans="1:119" x14ac:dyDescent="0.25">
      <c r="A720" t="str">
        <f>INDEX(DB_ALM_SYS_NAMES[],23,2)</f>
        <v>LOU</v>
      </c>
      <c r="B720">
        <v>714</v>
      </c>
      <c r="C720" t="s">
        <v>2274</v>
      </c>
      <c r="D720" t="s">
        <v>2268</v>
      </c>
      <c r="E720" t="s">
        <v>2274</v>
      </c>
      <c r="F720" t="s">
        <v>95</v>
      </c>
      <c r="G720" t="s">
        <v>95</v>
      </c>
      <c r="H720" t="s">
        <v>1088</v>
      </c>
      <c r="I720" t="s">
        <v>1089</v>
      </c>
      <c r="J720" t="s">
        <v>1090</v>
      </c>
      <c r="K720">
        <v>1</v>
      </c>
      <c r="L720">
        <v>1</v>
      </c>
      <c r="M720" t="s">
        <v>1047</v>
      </c>
      <c r="N720" t="s">
        <v>1047</v>
      </c>
      <c r="O720" s="1">
        <v>500</v>
      </c>
      <c r="P720" s="1" t="s">
        <v>1091</v>
      </c>
      <c r="Q720" s="1" t="s">
        <v>1098</v>
      </c>
      <c r="R720" s="1">
        <v>0</v>
      </c>
      <c r="S720" s="1">
        <v>0</v>
      </c>
      <c r="T720" t="b">
        <v>0</v>
      </c>
      <c r="DO720" t="b">
        <v>0</v>
      </c>
    </row>
    <row r="721" spans="1:119" x14ac:dyDescent="0.25">
      <c r="A721" t="str">
        <f>INDEX(DB_ALM_SYS_NAMES[],23,2)</f>
        <v>LOU</v>
      </c>
      <c r="B721">
        <v>715</v>
      </c>
      <c r="C721" t="s">
        <v>2275</v>
      </c>
      <c r="D721" t="s">
        <v>2268</v>
      </c>
      <c r="E721" t="s">
        <v>2275</v>
      </c>
      <c r="F721" t="s">
        <v>95</v>
      </c>
      <c r="G721" t="s">
        <v>95</v>
      </c>
      <c r="H721" t="s">
        <v>1088</v>
      </c>
      <c r="I721" t="s">
        <v>1089</v>
      </c>
      <c r="J721" t="s">
        <v>1090</v>
      </c>
      <c r="K721">
        <v>1</v>
      </c>
      <c r="L721">
        <v>1</v>
      </c>
      <c r="M721" t="s">
        <v>1047</v>
      </c>
      <c r="N721" t="s">
        <v>1047</v>
      </c>
      <c r="O721" s="1">
        <v>500</v>
      </c>
      <c r="P721" s="1" t="s">
        <v>1091</v>
      </c>
      <c r="Q721" s="1" t="s">
        <v>1098</v>
      </c>
      <c r="R721" s="1">
        <v>0</v>
      </c>
      <c r="S721" s="1">
        <v>0</v>
      </c>
      <c r="T721" t="b">
        <v>0</v>
      </c>
      <c r="DO721" t="b">
        <v>0</v>
      </c>
    </row>
    <row r="722" spans="1:119" x14ac:dyDescent="0.25">
      <c r="A722" t="str">
        <f>INDEX(DB_ALM_SYS_NAMES[],23,2)</f>
        <v>LOU</v>
      </c>
      <c r="B722">
        <v>716</v>
      </c>
      <c r="C722" t="s">
        <v>2276</v>
      </c>
      <c r="D722" t="s">
        <v>2268</v>
      </c>
      <c r="E722" t="s">
        <v>2276</v>
      </c>
      <c r="F722" t="s">
        <v>95</v>
      </c>
      <c r="G722" t="s">
        <v>95</v>
      </c>
      <c r="H722" t="s">
        <v>1088</v>
      </c>
      <c r="I722" t="s">
        <v>1089</v>
      </c>
      <c r="J722" t="s">
        <v>1090</v>
      </c>
      <c r="K722">
        <v>1</v>
      </c>
      <c r="L722">
        <v>1</v>
      </c>
      <c r="M722" t="s">
        <v>1047</v>
      </c>
      <c r="N722" t="s">
        <v>1047</v>
      </c>
      <c r="O722" s="1">
        <v>500</v>
      </c>
      <c r="P722" s="1" t="s">
        <v>1091</v>
      </c>
      <c r="Q722" s="1" t="s">
        <v>1098</v>
      </c>
      <c r="R722" s="1">
        <v>0</v>
      </c>
      <c r="S722" s="1">
        <v>0</v>
      </c>
      <c r="T722" t="b">
        <v>0</v>
      </c>
      <c r="DO722" t="b">
        <v>0</v>
      </c>
    </row>
    <row r="723" spans="1:119" x14ac:dyDescent="0.25">
      <c r="A723" t="str">
        <f>INDEX(DB_ALM_SYS_NAMES[],23,2)</f>
        <v>LOU</v>
      </c>
      <c r="B723">
        <v>717</v>
      </c>
      <c r="C723" t="s">
        <v>2277</v>
      </c>
      <c r="D723" t="s">
        <v>2268</v>
      </c>
      <c r="E723" t="s">
        <v>2277</v>
      </c>
      <c r="F723" t="s">
        <v>95</v>
      </c>
      <c r="G723" t="s">
        <v>95</v>
      </c>
      <c r="H723" t="s">
        <v>1088</v>
      </c>
      <c r="I723" t="s">
        <v>1089</v>
      </c>
      <c r="J723" t="s">
        <v>1090</v>
      </c>
      <c r="K723">
        <v>1</v>
      </c>
      <c r="L723">
        <v>1</v>
      </c>
      <c r="M723" t="s">
        <v>1047</v>
      </c>
      <c r="N723" t="s">
        <v>1047</v>
      </c>
      <c r="O723" s="1">
        <v>500</v>
      </c>
      <c r="P723" s="1" t="s">
        <v>1091</v>
      </c>
      <c r="Q723" s="1" t="s">
        <v>1098</v>
      </c>
      <c r="R723" s="1">
        <v>0</v>
      </c>
      <c r="S723" s="1">
        <v>0</v>
      </c>
      <c r="T723" t="b">
        <v>0</v>
      </c>
      <c r="DO723" t="b">
        <v>0</v>
      </c>
    </row>
    <row r="724" spans="1:119" x14ac:dyDescent="0.25">
      <c r="A724" t="str">
        <f>INDEX(DB_ALM_SYS_NAMES[],23,2)</f>
        <v>LOU</v>
      </c>
      <c r="B724">
        <v>718</v>
      </c>
      <c r="C724" t="s">
        <v>2278</v>
      </c>
      <c r="D724" t="s">
        <v>2268</v>
      </c>
      <c r="E724" t="s">
        <v>2278</v>
      </c>
      <c r="F724" t="s">
        <v>95</v>
      </c>
      <c r="G724" t="s">
        <v>95</v>
      </c>
      <c r="H724" t="s">
        <v>1088</v>
      </c>
      <c r="I724" t="s">
        <v>1089</v>
      </c>
      <c r="J724" t="s">
        <v>1090</v>
      </c>
      <c r="K724">
        <v>1</v>
      </c>
      <c r="L724">
        <v>1</v>
      </c>
      <c r="M724" t="s">
        <v>1047</v>
      </c>
      <c r="N724" t="s">
        <v>1047</v>
      </c>
      <c r="O724" s="1">
        <v>500</v>
      </c>
      <c r="P724" s="1" t="s">
        <v>1091</v>
      </c>
      <c r="Q724" s="1" t="s">
        <v>1098</v>
      </c>
      <c r="R724" s="1">
        <v>0</v>
      </c>
      <c r="S724" s="1">
        <v>0</v>
      </c>
      <c r="T724" t="b">
        <v>0</v>
      </c>
      <c r="DO724" t="b">
        <v>0</v>
      </c>
    </row>
    <row r="725" spans="1:119" x14ac:dyDescent="0.25">
      <c r="A725" t="str">
        <f>INDEX(DB_ALM_SYS_NAMES[],23,2)</f>
        <v>LOU</v>
      </c>
      <c r="B725">
        <v>719</v>
      </c>
      <c r="C725" t="s">
        <v>2279</v>
      </c>
      <c r="D725" t="s">
        <v>2268</v>
      </c>
      <c r="E725" t="s">
        <v>2279</v>
      </c>
      <c r="F725" t="s">
        <v>95</v>
      </c>
      <c r="G725" t="s">
        <v>95</v>
      </c>
      <c r="H725" t="s">
        <v>1088</v>
      </c>
      <c r="I725" t="s">
        <v>1089</v>
      </c>
      <c r="J725" t="s">
        <v>1090</v>
      </c>
      <c r="K725">
        <v>1</v>
      </c>
      <c r="L725">
        <v>1</v>
      </c>
      <c r="M725" t="s">
        <v>1047</v>
      </c>
      <c r="N725" t="s">
        <v>1047</v>
      </c>
      <c r="O725" s="1">
        <v>500</v>
      </c>
      <c r="P725" s="1" t="s">
        <v>1091</v>
      </c>
      <c r="Q725" s="1" t="s">
        <v>1098</v>
      </c>
      <c r="R725" s="1">
        <v>0</v>
      </c>
      <c r="S725" s="1">
        <v>0</v>
      </c>
      <c r="T725" t="b">
        <v>0</v>
      </c>
      <c r="DO725" t="b">
        <v>0</v>
      </c>
    </row>
    <row r="726" spans="1:119" x14ac:dyDescent="0.25">
      <c r="A726" t="str">
        <f>INDEX(DB_ALM_SYS_NAMES[],23,2)</f>
        <v>LOU</v>
      </c>
      <c r="B726">
        <v>720</v>
      </c>
      <c r="C726" t="s">
        <v>2280</v>
      </c>
      <c r="D726" t="s">
        <v>2268</v>
      </c>
      <c r="E726" t="s">
        <v>2280</v>
      </c>
      <c r="F726" t="s">
        <v>95</v>
      </c>
      <c r="G726" t="s">
        <v>95</v>
      </c>
      <c r="H726" t="s">
        <v>1088</v>
      </c>
      <c r="I726" t="s">
        <v>1089</v>
      </c>
      <c r="J726" t="s">
        <v>1090</v>
      </c>
      <c r="K726">
        <v>1</v>
      </c>
      <c r="L726">
        <v>1</v>
      </c>
      <c r="M726" t="s">
        <v>1047</v>
      </c>
      <c r="N726" t="s">
        <v>1047</v>
      </c>
      <c r="O726" s="1">
        <v>500</v>
      </c>
      <c r="P726" s="1" t="s">
        <v>1091</v>
      </c>
      <c r="Q726" s="1" t="s">
        <v>1098</v>
      </c>
      <c r="R726" s="1">
        <v>0</v>
      </c>
      <c r="S726" s="1">
        <v>0</v>
      </c>
      <c r="T726" t="b">
        <v>0</v>
      </c>
      <c r="DO726" t="b">
        <v>0</v>
      </c>
    </row>
    <row r="727" spans="1:119" x14ac:dyDescent="0.25">
      <c r="A727" t="str">
        <f>INDEX(DB_ALM_SYS_NAMES[],23,2)</f>
        <v>LOU</v>
      </c>
      <c r="B727">
        <v>721</v>
      </c>
      <c r="C727" t="s">
        <v>2281</v>
      </c>
      <c r="D727" t="s">
        <v>2268</v>
      </c>
      <c r="E727" t="s">
        <v>2281</v>
      </c>
      <c r="F727" t="s">
        <v>95</v>
      </c>
      <c r="G727" t="s">
        <v>95</v>
      </c>
      <c r="H727" t="s">
        <v>1088</v>
      </c>
      <c r="I727" t="s">
        <v>1089</v>
      </c>
      <c r="J727" t="s">
        <v>1090</v>
      </c>
      <c r="K727">
        <v>1</v>
      </c>
      <c r="L727">
        <v>1</v>
      </c>
      <c r="M727" t="s">
        <v>1047</v>
      </c>
      <c r="N727" t="s">
        <v>1047</v>
      </c>
      <c r="O727" s="1">
        <v>500</v>
      </c>
      <c r="P727" s="1" t="s">
        <v>1091</v>
      </c>
      <c r="Q727" s="1" t="s">
        <v>1098</v>
      </c>
      <c r="R727" s="1">
        <v>0</v>
      </c>
      <c r="S727" s="1">
        <v>0</v>
      </c>
      <c r="T727" t="b">
        <v>0</v>
      </c>
      <c r="DO727" t="b">
        <v>0</v>
      </c>
    </row>
    <row r="728" spans="1:119" x14ac:dyDescent="0.25">
      <c r="A728" t="str">
        <f>INDEX(DB_ALM_SYS_NAMES[],23,2)</f>
        <v>LOU</v>
      </c>
      <c r="B728">
        <v>722</v>
      </c>
      <c r="C728" t="s">
        <v>2282</v>
      </c>
      <c r="D728" t="s">
        <v>2268</v>
      </c>
      <c r="E728" t="s">
        <v>2282</v>
      </c>
      <c r="F728" t="s">
        <v>95</v>
      </c>
      <c r="G728" t="s">
        <v>95</v>
      </c>
      <c r="H728" t="s">
        <v>1088</v>
      </c>
      <c r="I728" t="s">
        <v>1089</v>
      </c>
      <c r="J728" t="s">
        <v>1090</v>
      </c>
      <c r="K728">
        <v>1</v>
      </c>
      <c r="L728">
        <v>1</v>
      </c>
      <c r="M728" t="s">
        <v>1047</v>
      </c>
      <c r="N728" t="s">
        <v>1047</v>
      </c>
      <c r="O728" s="1">
        <v>500</v>
      </c>
      <c r="P728" s="1" t="s">
        <v>1091</v>
      </c>
      <c r="Q728" s="1" t="s">
        <v>1098</v>
      </c>
      <c r="R728" s="1">
        <v>0</v>
      </c>
      <c r="S728" s="1">
        <v>0</v>
      </c>
      <c r="T728" t="b">
        <v>0</v>
      </c>
      <c r="DO728" t="b">
        <v>0</v>
      </c>
    </row>
    <row r="729" spans="1:119" x14ac:dyDescent="0.25">
      <c r="A729" t="str">
        <f>INDEX(DB_ALM_SYS_NAMES[],23,2)</f>
        <v>LOU</v>
      </c>
      <c r="B729">
        <v>723</v>
      </c>
      <c r="C729" t="s">
        <v>2283</v>
      </c>
      <c r="D729" t="s">
        <v>2268</v>
      </c>
      <c r="E729" t="s">
        <v>2283</v>
      </c>
      <c r="F729" t="s">
        <v>95</v>
      </c>
      <c r="G729" t="s">
        <v>95</v>
      </c>
      <c r="H729" t="s">
        <v>1088</v>
      </c>
      <c r="I729" t="s">
        <v>1089</v>
      </c>
      <c r="J729" t="s">
        <v>1090</v>
      </c>
      <c r="K729">
        <v>1</v>
      </c>
      <c r="L729">
        <v>1</v>
      </c>
      <c r="M729" t="s">
        <v>1047</v>
      </c>
      <c r="N729" t="s">
        <v>1047</v>
      </c>
      <c r="O729" s="1">
        <v>500</v>
      </c>
      <c r="P729" s="1" t="s">
        <v>1091</v>
      </c>
      <c r="Q729" s="1" t="s">
        <v>1098</v>
      </c>
      <c r="R729" s="1">
        <v>0</v>
      </c>
      <c r="S729" s="1">
        <v>0</v>
      </c>
      <c r="T729" t="b">
        <v>0</v>
      </c>
      <c r="DO729" t="b">
        <v>0</v>
      </c>
    </row>
    <row r="730" spans="1:119" x14ac:dyDescent="0.25">
      <c r="A730" t="str">
        <f>INDEX(DB_ALM_SYS_NAMES[],23,2)</f>
        <v>LOU</v>
      </c>
      <c r="B730">
        <v>724</v>
      </c>
      <c r="C730" t="s">
        <v>2284</v>
      </c>
      <c r="D730" t="s">
        <v>2268</v>
      </c>
      <c r="E730" t="s">
        <v>2284</v>
      </c>
      <c r="F730" t="s">
        <v>95</v>
      </c>
      <c r="G730" t="s">
        <v>95</v>
      </c>
      <c r="H730" t="s">
        <v>1088</v>
      </c>
      <c r="I730" t="s">
        <v>1089</v>
      </c>
      <c r="J730" t="s">
        <v>1090</v>
      </c>
      <c r="K730">
        <v>1</v>
      </c>
      <c r="L730">
        <v>1</v>
      </c>
      <c r="M730" t="s">
        <v>1047</v>
      </c>
      <c r="N730" t="s">
        <v>1047</v>
      </c>
      <c r="O730" s="1">
        <v>500</v>
      </c>
      <c r="P730" s="1" t="s">
        <v>1091</v>
      </c>
      <c r="Q730" s="1" t="s">
        <v>1098</v>
      </c>
      <c r="R730" s="1">
        <v>0</v>
      </c>
      <c r="S730" s="1">
        <v>0</v>
      </c>
      <c r="T730" t="b">
        <v>0</v>
      </c>
      <c r="DO730" t="b">
        <v>0</v>
      </c>
    </row>
    <row r="731" spans="1:119" x14ac:dyDescent="0.25">
      <c r="A731" t="str">
        <f>INDEX(DB_ALM_SYS_NAMES[],23,2)</f>
        <v>LOU</v>
      </c>
      <c r="B731">
        <v>725</v>
      </c>
      <c r="C731" t="s">
        <v>2285</v>
      </c>
      <c r="D731" t="s">
        <v>2268</v>
      </c>
      <c r="E731" t="s">
        <v>2285</v>
      </c>
      <c r="F731" t="s">
        <v>95</v>
      </c>
      <c r="G731" t="s">
        <v>95</v>
      </c>
      <c r="H731" t="s">
        <v>1088</v>
      </c>
      <c r="I731" t="s">
        <v>1089</v>
      </c>
      <c r="J731" t="s">
        <v>1090</v>
      </c>
      <c r="K731">
        <v>1</v>
      </c>
      <c r="L731">
        <v>1</v>
      </c>
      <c r="M731" t="s">
        <v>1047</v>
      </c>
      <c r="N731" t="s">
        <v>1047</v>
      </c>
      <c r="O731" s="1">
        <v>500</v>
      </c>
      <c r="P731" s="1" t="s">
        <v>1091</v>
      </c>
      <c r="Q731" s="1" t="s">
        <v>1098</v>
      </c>
      <c r="R731" s="1">
        <v>0</v>
      </c>
      <c r="S731" s="1">
        <v>0</v>
      </c>
      <c r="T731" t="b">
        <v>0</v>
      </c>
      <c r="DO731" t="b">
        <v>0</v>
      </c>
    </row>
    <row r="732" spans="1:119" x14ac:dyDescent="0.25">
      <c r="A732" t="str">
        <f>INDEX(DB_ALM_SYS_NAMES[],23,2)</f>
        <v>LOU</v>
      </c>
      <c r="B732">
        <v>726</v>
      </c>
      <c r="C732" t="s">
        <v>2286</v>
      </c>
      <c r="D732" t="s">
        <v>2268</v>
      </c>
      <c r="E732" t="s">
        <v>2286</v>
      </c>
      <c r="F732" t="s">
        <v>95</v>
      </c>
      <c r="G732" t="s">
        <v>95</v>
      </c>
      <c r="H732" t="s">
        <v>1088</v>
      </c>
      <c r="I732" t="s">
        <v>1089</v>
      </c>
      <c r="J732" t="s">
        <v>1090</v>
      </c>
      <c r="K732">
        <v>1</v>
      </c>
      <c r="L732">
        <v>1</v>
      </c>
      <c r="M732" t="s">
        <v>1047</v>
      </c>
      <c r="N732" t="s">
        <v>1047</v>
      </c>
      <c r="O732" s="1">
        <v>500</v>
      </c>
      <c r="P732" s="1" t="s">
        <v>1091</v>
      </c>
      <c r="Q732" s="1" t="s">
        <v>1098</v>
      </c>
      <c r="R732" s="1">
        <v>0</v>
      </c>
      <c r="S732" s="1">
        <v>0</v>
      </c>
      <c r="T732" t="b">
        <v>0</v>
      </c>
      <c r="DO732" t="b">
        <v>0</v>
      </c>
    </row>
    <row r="733" spans="1:119" x14ac:dyDescent="0.25">
      <c r="A733" t="str">
        <f>INDEX(DB_ALM_SYS_NAMES[],23,2)</f>
        <v>LOU</v>
      </c>
      <c r="B733">
        <v>727</v>
      </c>
      <c r="C733" t="s">
        <v>2287</v>
      </c>
      <c r="D733" t="s">
        <v>2268</v>
      </c>
      <c r="E733" t="s">
        <v>2287</v>
      </c>
      <c r="F733" t="s">
        <v>95</v>
      </c>
      <c r="G733" t="s">
        <v>95</v>
      </c>
      <c r="H733" t="s">
        <v>1088</v>
      </c>
      <c r="I733" t="s">
        <v>1089</v>
      </c>
      <c r="J733" t="s">
        <v>1090</v>
      </c>
      <c r="K733">
        <v>1</v>
      </c>
      <c r="L733">
        <v>1</v>
      </c>
      <c r="M733" t="s">
        <v>1047</v>
      </c>
      <c r="N733" t="s">
        <v>1047</v>
      </c>
      <c r="O733" s="1">
        <v>500</v>
      </c>
      <c r="P733" s="1" t="s">
        <v>1091</v>
      </c>
      <c r="Q733" s="1" t="s">
        <v>1098</v>
      </c>
      <c r="R733" s="1">
        <v>0</v>
      </c>
      <c r="S733" s="1">
        <v>0</v>
      </c>
      <c r="T733" t="b">
        <v>0</v>
      </c>
      <c r="DO733" t="b">
        <v>0</v>
      </c>
    </row>
    <row r="734" spans="1:119" x14ac:dyDescent="0.25">
      <c r="A734" t="str">
        <f>INDEX(DB_ALM_SYS_NAMES[],23,2)</f>
        <v>LOU</v>
      </c>
      <c r="B734">
        <v>728</v>
      </c>
      <c r="C734" t="s">
        <v>2288</v>
      </c>
      <c r="D734" t="s">
        <v>2268</v>
      </c>
      <c r="E734" t="s">
        <v>2288</v>
      </c>
      <c r="F734" t="s">
        <v>95</v>
      </c>
      <c r="G734" t="s">
        <v>95</v>
      </c>
      <c r="H734" t="s">
        <v>1088</v>
      </c>
      <c r="I734" t="s">
        <v>1089</v>
      </c>
      <c r="J734" t="s">
        <v>1090</v>
      </c>
      <c r="K734">
        <v>1</v>
      </c>
      <c r="L734">
        <v>1</v>
      </c>
      <c r="M734" t="s">
        <v>1047</v>
      </c>
      <c r="N734" t="s">
        <v>1047</v>
      </c>
      <c r="O734" s="1">
        <v>500</v>
      </c>
      <c r="P734" s="1" t="s">
        <v>1091</v>
      </c>
      <c r="Q734" s="1" t="s">
        <v>1098</v>
      </c>
      <c r="R734" s="1">
        <v>0</v>
      </c>
      <c r="S734" s="1">
        <v>0</v>
      </c>
      <c r="T734" t="b">
        <v>0</v>
      </c>
      <c r="DO734" t="b">
        <v>0</v>
      </c>
    </row>
    <row r="735" spans="1:119" x14ac:dyDescent="0.25">
      <c r="A735" t="str">
        <f>INDEX(DB_ALM_SYS_NAMES[],23,2)</f>
        <v>LOU</v>
      </c>
      <c r="B735">
        <v>729</v>
      </c>
      <c r="C735" t="s">
        <v>2289</v>
      </c>
      <c r="D735" t="s">
        <v>2268</v>
      </c>
      <c r="E735" t="s">
        <v>2289</v>
      </c>
      <c r="F735" t="s">
        <v>95</v>
      </c>
      <c r="G735" t="s">
        <v>95</v>
      </c>
      <c r="H735" t="s">
        <v>1088</v>
      </c>
      <c r="I735" t="s">
        <v>1089</v>
      </c>
      <c r="J735" t="s">
        <v>1090</v>
      </c>
      <c r="K735">
        <v>1</v>
      </c>
      <c r="L735">
        <v>1</v>
      </c>
      <c r="M735" t="s">
        <v>1047</v>
      </c>
      <c r="N735" t="s">
        <v>1047</v>
      </c>
      <c r="O735" s="1">
        <v>500</v>
      </c>
      <c r="P735" s="1" t="s">
        <v>1091</v>
      </c>
      <c r="Q735" s="1" t="s">
        <v>1098</v>
      </c>
      <c r="R735" s="1">
        <v>0</v>
      </c>
      <c r="S735" s="1">
        <v>0</v>
      </c>
      <c r="T735" t="b">
        <v>0</v>
      </c>
      <c r="DO735" t="b">
        <v>0</v>
      </c>
    </row>
    <row r="736" spans="1:119" x14ac:dyDescent="0.25">
      <c r="A736" t="str">
        <f>INDEX(DB_ALM_SYS_NAMES[],23,2)</f>
        <v>LOU</v>
      </c>
      <c r="B736">
        <v>730</v>
      </c>
      <c r="C736" t="s">
        <v>2290</v>
      </c>
      <c r="D736" t="s">
        <v>2268</v>
      </c>
      <c r="E736" t="s">
        <v>2290</v>
      </c>
      <c r="F736" t="s">
        <v>95</v>
      </c>
      <c r="G736" t="s">
        <v>95</v>
      </c>
      <c r="H736" t="s">
        <v>1088</v>
      </c>
      <c r="I736" t="s">
        <v>1089</v>
      </c>
      <c r="J736" t="s">
        <v>1090</v>
      </c>
      <c r="K736">
        <v>1</v>
      </c>
      <c r="L736">
        <v>1</v>
      </c>
      <c r="M736" t="s">
        <v>1047</v>
      </c>
      <c r="N736" t="s">
        <v>1047</v>
      </c>
      <c r="O736" s="1">
        <v>500</v>
      </c>
      <c r="P736" s="1" t="s">
        <v>1091</v>
      </c>
      <c r="Q736" s="1" t="s">
        <v>1098</v>
      </c>
      <c r="R736" s="1">
        <v>0</v>
      </c>
      <c r="S736" s="1">
        <v>0</v>
      </c>
      <c r="T736" t="b">
        <v>0</v>
      </c>
      <c r="DO736" t="b">
        <v>0</v>
      </c>
    </row>
    <row r="737" spans="1:119" x14ac:dyDescent="0.25">
      <c r="A737" t="str">
        <f>INDEX(DB_ALM_SYS_NAMES[],23,2)</f>
        <v>LOU</v>
      </c>
      <c r="B737">
        <v>731</v>
      </c>
      <c r="C737" t="s">
        <v>2291</v>
      </c>
      <c r="D737" t="s">
        <v>2268</v>
      </c>
      <c r="E737" t="s">
        <v>2291</v>
      </c>
      <c r="F737" t="s">
        <v>95</v>
      </c>
      <c r="G737" t="s">
        <v>95</v>
      </c>
      <c r="H737" t="s">
        <v>1088</v>
      </c>
      <c r="I737" t="s">
        <v>1089</v>
      </c>
      <c r="J737" t="s">
        <v>1090</v>
      </c>
      <c r="K737">
        <v>1</v>
      </c>
      <c r="L737">
        <v>1</v>
      </c>
      <c r="M737" t="s">
        <v>1047</v>
      </c>
      <c r="N737" t="s">
        <v>1047</v>
      </c>
      <c r="O737" s="1">
        <v>500</v>
      </c>
      <c r="P737" s="1" t="s">
        <v>1091</v>
      </c>
      <c r="Q737" s="1" t="s">
        <v>1098</v>
      </c>
      <c r="R737" s="1">
        <v>0</v>
      </c>
      <c r="S737" s="1">
        <v>0</v>
      </c>
      <c r="T737" t="b">
        <v>0</v>
      </c>
      <c r="DO737" t="b">
        <v>0</v>
      </c>
    </row>
    <row r="738" spans="1:119" x14ac:dyDescent="0.25">
      <c r="A738" t="str">
        <f>INDEX(DB_ALM_SYS_NAMES[],23,2)</f>
        <v>LOU</v>
      </c>
      <c r="B738">
        <v>732</v>
      </c>
      <c r="C738" t="s">
        <v>2292</v>
      </c>
      <c r="D738" t="s">
        <v>2268</v>
      </c>
      <c r="E738" t="s">
        <v>2292</v>
      </c>
      <c r="F738" t="s">
        <v>95</v>
      </c>
      <c r="G738" t="s">
        <v>95</v>
      </c>
      <c r="H738" t="s">
        <v>1088</v>
      </c>
      <c r="I738" t="s">
        <v>1089</v>
      </c>
      <c r="J738" t="s">
        <v>1090</v>
      </c>
      <c r="K738">
        <v>1</v>
      </c>
      <c r="L738">
        <v>1</v>
      </c>
      <c r="M738" t="s">
        <v>1047</v>
      </c>
      <c r="N738" t="s">
        <v>1047</v>
      </c>
      <c r="O738" s="1">
        <v>500</v>
      </c>
      <c r="P738" s="1" t="s">
        <v>1091</v>
      </c>
      <c r="Q738" s="1" t="s">
        <v>1098</v>
      </c>
      <c r="R738" s="1">
        <v>0</v>
      </c>
      <c r="S738" s="1">
        <v>0</v>
      </c>
      <c r="T738" t="b">
        <v>0</v>
      </c>
      <c r="DO738" t="b">
        <v>0</v>
      </c>
    </row>
    <row r="739" spans="1:119" x14ac:dyDescent="0.25">
      <c r="A739" t="str">
        <f>INDEX(DB_ALM_SYS_NAMES[],23,2)</f>
        <v>LOU</v>
      </c>
      <c r="B739">
        <v>733</v>
      </c>
      <c r="C739" t="s">
        <v>2293</v>
      </c>
      <c r="D739" t="s">
        <v>2268</v>
      </c>
      <c r="E739" t="s">
        <v>2293</v>
      </c>
      <c r="F739" t="s">
        <v>95</v>
      </c>
      <c r="G739" t="s">
        <v>95</v>
      </c>
      <c r="H739" t="s">
        <v>1088</v>
      </c>
      <c r="I739" t="s">
        <v>1089</v>
      </c>
      <c r="J739" t="s">
        <v>1090</v>
      </c>
      <c r="K739">
        <v>1</v>
      </c>
      <c r="L739">
        <v>1</v>
      </c>
      <c r="M739" t="s">
        <v>1047</v>
      </c>
      <c r="N739" t="s">
        <v>1047</v>
      </c>
      <c r="O739" s="1">
        <v>500</v>
      </c>
      <c r="P739" s="1" t="s">
        <v>1091</v>
      </c>
      <c r="Q739" s="1" t="s">
        <v>1098</v>
      </c>
      <c r="R739" s="1">
        <v>0</v>
      </c>
      <c r="S739" s="1">
        <v>0</v>
      </c>
      <c r="T739" t="b">
        <v>0</v>
      </c>
      <c r="DO739" t="b">
        <v>0</v>
      </c>
    </row>
    <row r="740" spans="1:119" x14ac:dyDescent="0.25">
      <c r="A740" t="str">
        <f>INDEX(DB_ALM_SYS_NAMES[],23,2)</f>
        <v>LOU</v>
      </c>
      <c r="B740">
        <v>734</v>
      </c>
      <c r="C740" t="s">
        <v>2294</v>
      </c>
      <c r="D740" t="s">
        <v>2268</v>
      </c>
      <c r="E740" t="s">
        <v>2294</v>
      </c>
      <c r="F740" t="s">
        <v>95</v>
      </c>
      <c r="G740" t="s">
        <v>95</v>
      </c>
      <c r="H740" t="s">
        <v>1088</v>
      </c>
      <c r="I740" t="s">
        <v>1089</v>
      </c>
      <c r="J740" t="s">
        <v>1090</v>
      </c>
      <c r="K740">
        <v>1</v>
      </c>
      <c r="L740">
        <v>1</v>
      </c>
      <c r="M740" t="s">
        <v>1047</v>
      </c>
      <c r="N740" t="s">
        <v>1047</v>
      </c>
      <c r="O740" s="1">
        <v>500</v>
      </c>
      <c r="P740" s="1" t="s">
        <v>1091</v>
      </c>
      <c r="Q740" s="1" t="s">
        <v>1098</v>
      </c>
      <c r="R740" s="1">
        <v>0</v>
      </c>
      <c r="S740" s="1">
        <v>0</v>
      </c>
      <c r="T740" t="b">
        <v>0</v>
      </c>
      <c r="DO740" t="b">
        <v>0</v>
      </c>
    </row>
    <row r="741" spans="1:119" x14ac:dyDescent="0.25">
      <c r="A741" t="str">
        <f>INDEX(DB_ALM_SYS_NAMES[],23,2)</f>
        <v>LOU</v>
      </c>
      <c r="B741">
        <v>735</v>
      </c>
      <c r="C741" t="s">
        <v>2295</v>
      </c>
      <c r="D741" t="s">
        <v>2268</v>
      </c>
      <c r="E741" t="s">
        <v>2295</v>
      </c>
      <c r="F741" t="s">
        <v>95</v>
      </c>
      <c r="G741" t="s">
        <v>95</v>
      </c>
      <c r="H741" t="s">
        <v>1088</v>
      </c>
      <c r="I741" t="s">
        <v>1089</v>
      </c>
      <c r="J741" t="s">
        <v>1090</v>
      </c>
      <c r="K741">
        <v>1</v>
      </c>
      <c r="L741">
        <v>1</v>
      </c>
      <c r="M741" t="s">
        <v>1047</v>
      </c>
      <c r="N741" t="s">
        <v>1047</v>
      </c>
      <c r="O741" s="1">
        <v>500</v>
      </c>
      <c r="P741" s="1" t="s">
        <v>1091</v>
      </c>
      <c r="Q741" s="1" t="s">
        <v>1098</v>
      </c>
      <c r="R741" s="1">
        <v>0</v>
      </c>
      <c r="S741" s="1">
        <v>0</v>
      </c>
      <c r="T741" t="b">
        <v>0</v>
      </c>
      <c r="DO741" t="b">
        <v>0</v>
      </c>
    </row>
    <row r="742" spans="1:119" x14ac:dyDescent="0.25">
      <c r="A742" t="str">
        <f>INDEX(DB_ALM_SYS_NAMES[],24,2)</f>
        <v>DWS_AND_DRAIN</v>
      </c>
      <c r="B742">
        <v>736</v>
      </c>
      <c r="C742" t="s">
        <v>5938</v>
      </c>
      <c r="D742" t="s">
        <v>5504</v>
      </c>
      <c r="E742" t="s">
        <v>5189</v>
      </c>
      <c r="F742" t="s">
        <v>5220</v>
      </c>
      <c r="G742" t="s">
        <v>5824</v>
      </c>
      <c r="H742" t="s">
        <v>1143</v>
      </c>
      <c r="I742" t="s">
        <v>1096</v>
      </c>
      <c r="J742" t="s">
        <v>1097</v>
      </c>
      <c r="K742" t="s">
        <v>1051</v>
      </c>
      <c r="L742">
        <v>1</v>
      </c>
      <c r="M742" t="s">
        <v>1054</v>
      </c>
      <c r="N742" t="s">
        <v>1047</v>
      </c>
      <c r="O742" s="1">
        <v>500</v>
      </c>
      <c r="P742" s="1" t="s">
        <v>1091</v>
      </c>
      <c r="Q742" s="1" t="s">
        <v>1189</v>
      </c>
      <c r="R742" s="1">
        <v>416</v>
      </c>
      <c r="S742" s="1">
        <v>0</v>
      </c>
      <c r="T742" t="b">
        <v>1</v>
      </c>
      <c r="DO742" t="b">
        <v>0</v>
      </c>
    </row>
    <row r="743" spans="1:119" x14ac:dyDescent="0.25">
      <c r="A743" t="str">
        <f>INDEX(DB_ALM_SYS_NAMES[],24,2)</f>
        <v>DWS_AND_DRAIN</v>
      </c>
      <c r="B743">
        <v>737</v>
      </c>
      <c r="C743" t="s">
        <v>6059</v>
      </c>
      <c r="D743" t="s">
        <v>5504</v>
      </c>
      <c r="E743" t="s">
        <v>5694</v>
      </c>
      <c r="F743" t="s">
        <v>5220</v>
      </c>
      <c r="G743" t="s">
        <v>5825</v>
      </c>
      <c r="H743" t="s">
        <v>1143</v>
      </c>
      <c r="I743" t="s">
        <v>1096</v>
      </c>
      <c r="J743" t="s">
        <v>1097</v>
      </c>
      <c r="K743" t="s">
        <v>1051</v>
      </c>
      <c r="L743">
        <v>1</v>
      </c>
      <c r="M743" t="s">
        <v>1054</v>
      </c>
      <c r="N743" t="s">
        <v>1047</v>
      </c>
      <c r="O743" s="1">
        <v>500</v>
      </c>
      <c r="P743" s="1" t="s">
        <v>1091</v>
      </c>
      <c r="Q743" s="1" t="s">
        <v>1189</v>
      </c>
      <c r="R743" s="1">
        <v>417</v>
      </c>
      <c r="S743" s="1">
        <v>0</v>
      </c>
      <c r="T743" t="b">
        <v>1</v>
      </c>
      <c r="DO743" t="b">
        <v>0</v>
      </c>
    </row>
    <row r="744" spans="1:119" x14ac:dyDescent="0.25">
      <c r="A744" t="str">
        <f>INDEX(DB_ALM_SYS_NAMES[],24,2)</f>
        <v>DWS_AND_DRAIN</v>
      </c>
      <c r="B744">
        <v>738</v>
      </c>
      <c r="C744" t="s">
        <v>5940</v>
      </c>
      <c r="D744" t="s">
        <v>5504</v>
      </c>
      <c r="E744" t="s">
        <v>5695</v>
      </c>
      <c r="F744" t="s">
        <v>5220</v>
      </c>
      <c r="G744" t="s">
        <v>5826</v>
      </c>
      <c r="H744" t="s">
        <v>1088</v>
      </c>
      <c r="I744" t="s">
        <v>1096</v>
      </c>
      <c r="J744" t="s">
        <v>1090</v>
      </c>
      <c r="K744" t="s">
        <v>1051</v>
      </c>
      <c r="L744">
        <v>1</v>
      </c>
      <c r="M744" t="s">
        <v>1054</v>
      </c>
      <c r="N744" t="s">
        <v>1047</v>
      </c>
      <c r="O744" s="1">
        <v>500</v>
      </c>
      <c r="P744" s="1" t="s">
        <v>1091</v>
      </c>
      <c r="Q744" s="1" t="s">
        <v>1189</v>
      </c>
      <c r="R744" s="1">
        <v>418</v>
      </c>
      <c r="S744" s="1">
        <v>0</v>
      </c>
      <c r="T744" t="b">
        <v>1</v>
      </c>
      <c r="DO744" t="b">
        <v>0</v>
      </c>
    </row>
    <row r="745" spans="1:119" x14ac:dyDescent="0.25">
      <c r="A745" t="str">
        <f>INDEX(DB_ALM_SYS_NAMES[],24,2)</f>
        <v>DWS_AND_DRAIN</v>
      </c>
      <c r="B745">
        <v>739</v>
      </c>
      <c r="C745" t="s">
        <v>5941</v>
      </c>
      <c r="D745" t="s">
        <v>5504</v>
      </c>
      <c r="E745" t="s">
        <v>5696</v>
      </c>
      <c r="F745" t="s">
        <v>5220</v>
      </c>
      <c r="G745" t="s">
        <v>5827</v>
      </c>
      <c r="H745" t="s">
        <v>1143</v>
      </c>
      <c r="I745" t="s">
        <v>1096</v>
      </c>
      <c r="J745" t="s">
        <v>1090</v>
      </c>
      <c r="K745" t="s">
        <v>1051</v>
      </c>
      <c r="L745">
        <v>1</v>
      </c>
      <c r="M745" t="s">
        <v>1054</v>
      </c>
      <c r="N745" t="s">
        <v>1047</v>
      </c>
      <c r="O745" s="1">
        <v>500</v>
      </c>
      <c r="P745" s="1" t="s">
        <v>1091</v>
      </c>
      <c r="Q745" s="1" t="s">
        <v>1189</v>
      </c>
      <c r="R745" s="1">
        <v>419</v>
      </c>
      <c r="S745" s="1">
        <v>0</v>
      </c>
      <c r="T745" t="b">
        <v>1</v>
      </c>
      <c r="DO745" t="b">
        <v>0</v>
      </c>
    </row>
    <row r="746" spans="1:119" x14ac:dyDescent="0.25">
      <c r="A746" t="str">
        <f>INDEX(DB_ALM_SYS_NAMES[],24,2)</f>
        <v>DWS_AND_DRAIN</v>
      </c>
      <c r="B746">
        <v>740</v>
      </c>
      <c r="C746" t="s">
        <v>6060</v>
      </c>
      <c r="D746" t="s">
        <v>5504</v>
      </c>
      <c r="E746" t="s">
        <v>5697</v>
      </c>
      <c r="F746" t="s">
        <v>5220</v>
      </c>
      <c r="G746" t="s">
        <v>5828</v>
      </c>
      <c r="H746" t="s">
        <v>1143</v>
      </c>
      <c r="I746" t="s">
        <v>1096</v>
      </c>
      <c r="J746" t="s">
        <v>1097</v>
      </c>
      <c r="K746" t="s">
        <v>1051</v>
      </c>
      <c r="L746">
        <v>1</v>
      </c>
      <c r="M746" t="s">
        <v>1054</v>
      </c>
      <c r="N746" t="s">
        <v>1047</v>
      </c>
      <c r="O746" s="1">
        <v>500</v>
      </c>
      <c r="P746" s="1" t="s">
        <v>1091</v>
      </c>
      <c r="Q746" s="1" t="s">
        <v>1189</v>
      </c>
      <c r="R746" s="1">
        <v>422</v>
      </c>
      <c r="S746" s="1">
        <v>0</v>
      </c>
      <c r="T746" t="b">
        <v>1</v>
      </c>
      <c r="DO746" t="b">
        <v>0</v>
      </c>
    </row>
    <row r="747" spans="1:119" x14ac:dyDescent="0.25">
      <c r="A747" t="str">
        <f>INDEX(DB_ALM_SYS_NAMES[],24,2)</f>
        <v>DWS_AND_DRAIN</v>
      </c>
      <c r="B747">
        <v>741</v>
      </c>
      <c r="C747" t="s">
        <v>5944</v>
      </c>
      <c r="D747" t="s">
        <v>5504</v>
      </c>
      <c r="E747" t="s">
        <v>5197</v>
      </c>
      <c r="F747" t="s">
        <v>5220</v>
      </c>
      <c r="G747" t="s">
        <v>5829</v>
      </c>
      <c r="H747" t="s">
        <v>1143</v>
      </c>
      <c r="I747" t="s">
        <v>1096</v>
      </c>
      <c r="J747" t="s">
        <v>1097</v>
      </c>
      <c r="K747" t="s">
        <v>1051</v>
      </c>
      <c r="L747">
        <v>1</v>
      </c>
      <c r="M747" t="s">
        <v>1054</v>
      </c>
      <c r="N747" t="s">
        <v>1047</v>
      </c>
      <c r="O747" s="1">
        <v>500</v>
      </c>
      <c r="P747" s="1" t="s">
        <v>1091</v>
      </c>
      <c r="Q747" s="1" t="s">
        <v>1189</v>
      </c>
      <c r="R747" s="1">
        <v>424</v>
      </c>
      <c r="S747" s="1">
        <v>0</v>
      </c>
      <c r="T747" t="b">
        <v>1</v>
      </c>
      <c r="DO747" t="b">
        <v>0</v>
      </c>
    </row>
    <row r="748" spans="1:119" x14ac:dyDescent="0.25">
      <c r="A748" t="str">
        <f>INDEX(DB_ALM_SYS_NAMES[],24,2)</f>
        <v>DWS_AND_DRAIN</v>
      </c>
      <c r="B748">
        <v>742</v>
      </c>
      <c r="C748" t="s">
        <v>6061</v>
      </c>
      <c r="D748" t="s">
        <v>5504</v>
      </c>
      <c r="E748" s="44" t="s">
        <v>5698</v>
      </c>
      <c r="F748" t="s">
        <v>5220</v>
      </c>
      <c r="G748" t="s">
        <v>5830</v>
      </c>
      <c r="H748" t="s">
        <v>1143</v>
      </c>
      <c r="I748" t="s">
        <v>1096</v>
      </c>
      <c r="J748" t="s">
        <v>1097</v>
      </c>
      <c r="K748" t="s">
        <v>1051</v>
      </c>
      <c r="L748">
        <v>1</v>
      </c>
      <c r="M748" t="s">
        <v>1054</v>
      </c>
      <c r="N748" t="s">
        <v>1047</v>
      </c>
      <c r="O748" s="1">
        <v>500</v>
      </c>
      <c r="P748" s="1" t="s">
        <v>1091</v>
      </c>
      <c r="Q748" s="1" t="s">
        <v>1189</v>
      </c>
      <c r="R748" s="1">
        <v>425</v>
      </c>
      <c r="S748" s="1">
        <v>0</v>
      </c>
      <c r="T748" t="b">
        <v>1</v>
      </c>
      <c r="DO748" t="b">
        <v>0</v>
      </c>
    </row>
    <row r="749" spans="1:119" x14ac:dyDescent="0.25">
      <c r="A749" t="str">
        <f>INDEX(DB_ALM_SYS_NAMES[],24,2)</f>
        <v>DWS_AND_DRAIN</v>
      </c>
      <c r="B749">
        <v>743</v>
      </c>
      <c r="C749" t="s">
        <v>5946</v>
      </c>
      <c r="D749" t="s">
        <v>5504</v>
      </c>
      <c r="E749" t="s">
        <v>5699</v>
      </c>
      <c r="F749" t="s">
        <v>5220</v>
      </c>
      <c r="G749" t="s">
        <v>5831</v>
      </c>
      <c r="H749" t="s">
        <v>1143</v>
      </c>
      <c r="I749" t="s">
        <v>1096</v>
      </c>
      <c r="J749" t="s">
        <v>1090</v>
      </c>
      <c r="K749" t="s">
        <v>1051</v>
      </c>
      <c r="L749">
        <v>1</v>
      </c>
      <c r="M749" t="s">
        <v>1054</v>
      </c>
      <c r="N749" t="s">
        <v>1047</v>
      </c>
      <c r="O749" s="1">
        <v>500</v>
      </c>
      <c r="P749" s="1" t="s">
        <v>1091</v>
      </c>
      <c r="Q749" s="1" t="s">
        <v>1189</v>
      </c>
      <c r="R749" s="1">
        <v>426</v>
      </c>
      <c r="S749" s="1">
        <v>0</v>
      </c>
      <c r="T749" t="b">
        <v>1</v>
      </c>
      <c r="DO749" t="b">
        <v>0</v>
      </c>
    </row>
    <row r="750" spans="1:119" x14ac:dyDescent="0.25">
      <c r="A750" t="str">
        <f>INDEX(DB_ALM_SYS_NAMES[],24,2)</f>
        <v>DWS_AND_DRAIN</v>
      </c>
      <c r="B750">
        <v>744</v>
      </c>
      <c r="C750" t="s">
        <v>5947</v>
      </c>
      <c r="D750" t="s">
        <v>5504</v>
      </c>
      <c r="E750" t="s">
        <v>5700</v>
      </c>
      <c r="F750" t="s">
        <v>5220</v>
      </c>
      <c r="G750" t="s">
        <v>5832</v>
      </c>
      <c r="H750" t="s">
        <v>1143</v>
      </c>
      <c r="I750" t="s">
        <v>1096</v>
      </c>
      <c r="J750" t="s">
        <v>1090</v>
      </c>
      <c r="K750">
        <v>1</v>
      </c>
      <c r="L750">
        <v>1</v>
      </c>
      <c r="M750" t="s">
        <v>1054</v>
      </c>
      <c r="N750" t="s">
        <v>1047</v>
      </c>
      <c r="O750" s="1">
        <v>500</v>
      </c>
      <c r="P750" s="1" t="s">
        <v>1091</v>
      </c>
      <c r="Q750" s="1" t="s">
        <v>1189</v>
      </c>
      <c r="R750" s="1">
        <v>427</v>
      </c>
      <c r="S750" s="1">
        <v>0</v>
      </c>
      <c r="T750" t="b">
        <v>1</v>
      </c>
      <c r="DO750" t="b">
        <v>0</v>
      </c>
    </row>
    <row r="751" spans="1:119" x14ac:dyDescent="0.25">
      <c r="A751" t="str">
        <f>INDEX(DB_ALM_SYS_NAMES[],24,2)</f>
        <v>DWS_AND_DRAIN</v>
      </c>
      <c r="B751">
        <v>745</v>
      </c>
      <c r="C751" t="s">
        <v>6062</v>
      </c>
      <c r="D751" t="s">
        <v>5504</v>
      </c>
      <c r="E751" t="s">
        <v>5701</v>
      </c>
      <c r="F751" t="s">
        <v>5220</v>
      </c>
      <c r="G751" t="s">
        <v>5833</v>
      </c>
      <c r="H751" t="s">
        <v>1143</v>
      </c>
      <c r="I751" t="s">
        <v>1096</v>
      </c>
      <c r="J751" t="s">
        <v>1097</v>
      </c>
      <c r="K751" t="s">
        <v>1051</v>
      </c>
      <c r="L751">
        <v>1</v>
      </c>
      <c r="M751" t="s">
        <v>1054</v>
      </c>
      <c r="N751" t="s">
        <v>1047</v>
      </c>
      <c r="O751" s="1">
        <v>500</v>
      </c>
      <c r="P751" s="1" t="s">
        <v>1091</v>
      </c>
      <c r="Q751" s="1" t="s">
        <v>1189</v>
      </c>
      <c r="R751" s="1">
        <v>430</v>
      </c>
      <c r="S751" s="1">
        <v>0</v>
      </c>
      <c r="T751" t="b">
        <v>1</v>
      </c>
      <c r="DO751" t="b">
        <v>0</v>
      </c>
    </row>
    <row r="752" spans="1:119" x14ac:dyDescent="0.25">
      <c r="A752" t="str">
        <f>INDEX(DB_ALM_SYS_NAMES[],24,2)</f>
        <v>DWS_AND_DRAIN</v>
      </c>
      <c r="B752">
        <v>746</v>
      </c>
      <c r="C752" t="s">
        <v>5961</v>
      </c>
      <c r="D752" t="s">
        <v>5504</v>
      </c>
      <c r="E752" t="s">
        <v>5702</v>
      </c>
      <c r="F752" t="s">
        <v>5220</v>
      </c>
      <c r="G752" t="s">
        <v>5834</v>
      </c>
      <c r="H752" t="s">
        <v>1143</v>
      </c>
      <c r="I752" t="s">
        <v>1096</v>
      </c>
      <c r="J752" t="s">
        <v>1144</v>
      </c>
      <c r="K752" t="s">
        <v>1051</v>
      </c>
      <c r="L752">
        <v>1</v>
      </c>
      <c r="M752" t="s">
        <v>1054</v>
      </c>
      <c r="N752" t="s">
        <v>1047</v>
      </c>
      <c r="O752" s="1">
        <v>500</v>
      </c>
      <c r="P752" s="1" t="s">
        <v>1091</v>
      </c>
      <c r="Q752" s="1" t="s">
        <v>1189</v>
      </c>
      <c r="R752" s="1">
        <v>442</v>
      </c>
      <c r="S752" s="1">
        <v>0</v>
      </c>
      <c r="T752" t="b">
        <v>1</v>
      </c>
      <c r="DO752" t="b">
        <v>0</v>
      </c>
    </row>
    <row r="753" spans="1:119" x14ac:dyDescent="0.25">
      <c r="A753" t="str">
        <f>INDEX(DB_ALM_SYS_NAMES[],24,2)</f>
        <v>DWS_AND_DRAIN</v>
      </c>
      <c r="B753">
        <v>747</v>
      </c>
      <c r="C753" t="s">
        <v>2296</v>
      </c>
      <c r="D753" t="s">
        <v>1172</v>
      </c>
      <c r="E753" t="s">
        <v>5192</v>
      </c>
      <c r="F753" t="s">
        <v>95</v>
      </c>
      <c r="G753" t="s">
        <v>95</v>
      </c>
      <c r="H753" t="s">
        <v>1088</v>
      </c>
      <c r="I753" t="s">
        <v>1089</v>
      </c>
      <c r="J753" t="s">
        <v>1090</v>
      </c>
      <c r="K753">
        <v>1</v>
      </c>
      <c r="L753">
        <v>1</v>
      </c>
      <c r="M753" t="s">
        <v>1047</v>
      </c>
      <c r="N753" t="s">
        <v>1047</v>
      </c>
      <c r="O753" s="1">
        <v>500</v>
      </c>
      <c r="P753" s="1" t="s">
        <v>1091</v>
      </c>
      <c r="Q753" s="1" t="s">
        <v>1098</v>
      </c>
      <c r="R753" s="1">
        <v>0</v>
      </c>
      <c r="S753" s="1">
        <v>0</v>
      </c>
      <c r="T753" t="b">
        <v>0</v>
      </c>
      <c r="DO753" t="b">
        <v>0</v>
      </c>
    </row>
    <row r="754" spans="1:119" x14ac:dyDescent="0.25">
      <c r="A754" t="str">
        <f>INDEX(DB_ALM_SYS_NAMES[],24,2)</f>
        <v>DWS_AND_DRAIN</v>
      </c>
      <c r="B754">
        <v>748</v>
      </c>
      <c r="C754" t="s">
        <v>2297</v>
      </c>
      <c r="D754" t="s">
        <v>1172</v>
      </c>
      <c r="E754" t="s">
        <v>5193</v>
      </c>
      <c r="F754" t="s">
        <v>95</v>
      </c>
      <c r="G754" t="s">
        <v>95</v>
      </c>
      <c r="H754" t="s">
        <v>1088</v>
      </c>
      <c r="I754" t="s">
        <v>1089</v>
      </c>
      <c r="J754" t="s">
        <v>1090</v>
      </c>
      <c r="K754">
        <v>1</v>
      </c>
      <c r="L754">
        <v>1</v>
      </c>
      <c r="M754" t="s">
        <v>1047</v>
      </c>
      <c r="N754" t="s">
        <v>1047</v>
      </c>
      <c r="O754" s="1">
        <v>500</v>
      </c>
      <c r="P754" s="1" t="s">
        <v>1091</v>
      </c>
      <c r="Q754" s="1" t="s">
        <v>1098</v>
      </c>
      <c r="R754" s="1">
        <v>0</v>
      </c>
      <c r="S754" s="1">
        <v>0</v>
      </c>
      <c r="T754" t="b">
        <v>0</v>
      </c>
      <c r="DO754" t="b">
        <v>0</v>
      </c>
    </row>
    <row r="755" spans="1:119" x14ac:dyDescent="0.25">
      <c r="A755" t="str">
        <f>INDEX(DB_ALM_SYS_NAMES[],24,2)</f>
        <v>DWS_AND_DRAIN</v>
      </c>
      <c r="B755">
        <v>749</v>
      </c>
      <c r="C755" t="s">
        <v>2298</v>
      </c>
      <c r="D755" t="s">
        <v>1172</v>
      </c>
      <c r="E755" t="s">
        <v>5194</v>
      </c>
      <c r="F755" t="s">
        <v>95</v>
      </c>
      <c r="G755" t="s">
        <v>95</v>
      </c>
      <c r="H755" t="s">
        <v>1088</v>
      </c>
      <c r="I755" t="s">
        <v>1089</v>
      </c>
      <c r="J755" t="s">
        <v>1090</v>
      </c>
      <c r="K755">
        <v>1</v>
      </c>
      <c r="L755">
        <v>1</v>
      </c>
      <c r="M755" t="s">
        <v>1047</v>
      </c>
      <c r="N755" t="s">
        <v>1047</v>
      </c>
      <c r="O755" s="1">
        <v>500</v>
      </c>
      <c r="P755" s="1" t="s">
        <v>1091</v>
      </c>
      <c r="Q755" s="1" t="s">
        <v>1098</v>
      </c>
      <c r="R755" s="1">
        <v>0</v>
      </c>
      <c r="S755" s="1">
        <v>0</v>
      </c>
      <c r="T755" t="b">
        <v>0</v>
      </c>
      <c r="DO755" t="b">
        <v>0</v>
      </c>
    </row>
    <row r="756" spans="1:119" x14ac:dyDescent="0.25">
      <c r="A756" t="str">
        <f>INDEX(DB_ALM_SYS_NAMES[],24,2)</f>
        <v>DWS_AND_DRAIN</v>
      </c>
      <c r="B756">
        <v>750</v>
      </c>
      <c r="C756" t="s">
        <v>2299</v>
      </c>
      <c r="D756" t="s">
        <v>1172</v>
      </c>
      <c r="E756" t="s">
        <v>5703</v>
      </c>
      <c r="F756" t="s">
        <v>95</v>
      </c>
      <c r="G756" t="s">
        <v>95</v>
      </c>
      <c r="H756" t="s">
        <v>1088</v>
      </c>
      <c r="I756" t="s">
        <v>1089</v>
      </c>
      <c r="J756" t="s">
        <v>1090</v>
      </c>
      <c r="K756">
        <v>1</v>
      </c>
      <c r="L756">
        <v>1</v>
      </c>
      <c r="M756" t="s">
        <v>1047</v>
      </c>
      <c r="N756" t="s">
        <v>1047</v>
      </c>
      <c r="O756" s="1">
        <v>500</v>
      </c>
      <c r="P756" s="1" t="s">
        <v>1091</v>
      </c>
      <c r="Q756" s="1" t="s">
        <v>1098</v>
      </c>
      <c r="R756" s="1">
        <v>0</v>
      </c>
      <c r="S756" s="1">
        <v>0</v>
      </c>
      <c r="T756" t="b">
        <v>0</v>
      </c>
      <c r="DO756" t="b">
        <v>0</v>
      </c>
    </row>
    <row r="757" spans="1:119" x14ac:dyDescent="0.25">
      <c r="A757" t="str">
        <f>INDEX(DB_ALM_SYS_NAMES[],24,2)</f>
        <v>DWS_AND_DRAIN</v>
      </c>
      <c r="B757">
        <v>751</v>
      </c>
      <c r="C757" t="s">
        <v>2300</v>
      </c>
      <c r="D757" t="s">
        <v>1172</v>
      </c>
      <c r="E757" t="s">
        <v>5204</v>
      </c>
      <c r="F757" t="s">
        <v>95</v>
      </c>
      <c r="G757" t="s">
        <v>95</v>
      </c>
      <c r="H757" t="s">
        <v>1088</v>
      </c>
      <c r="I757" t="s">
        <v>1089</v>
      </c>
      <c r="J757" t="s">
        <v>1090</v>
      </c>
      <c r="K757">
        <v>1</v>
      </c>
      <c r="L757">
        <v>1</v>
      </c>
      <c r="M757" t="s">
        <v>1047</v>
      </c>
      <c r="N757" t="s">
        <v>1047</v>
      </c>
      <c r="O757" s="1">
        <v>500</v>
      </c>
      <c r="P757" s="1" t="s">
        <v>1091</v>
      </c>
      <c r="Q757" s="1" t="s">
        <v>1098</v>
      </c>
      <c r="R757" s="1">
        <v>0</v>
      </c>
      <c r="S757" s="1">
        <v>0</v>
      </c>
      <c r="T757" t="b">
        <v>0</v>
      </c>
      <c r="DO757" t="b">
        <v>0</v>
      </c>
    </row>
    <row r="758" spans="1:119" x14ac:dyDescent="0.25">
      <c r="A758" t="str">
        <f>INDEX(DB_ALM_SYS_NAMES[],24,2)</f>
        <v>DWS_AND_DRAIN</v>
      </c>
      <c r="B758">
        <v>752</v>
      </c>
      <c r="C758" t="s">
        <v>2301</v>
      </c>
      <c r="D758" t="s">
        <v>1172</v>
      </c>
      <c r="E758" t="s">
        <v>5205</v>
      </c>
      <c r="F758" t="s">
        <v>95</v>
      </c>
      <c r="G758" t="s">
        <v>95</v>
      </c>
      <c r="H758" t="s">
        <v>1088</v>
      </c>
      <c r="I758" t="s">
        <v>1089</v>
      </c>
      <c r="J758" t="s">
        <v>1090</v>
      </c>
      <c r="K758">
        <v>1</v>
      </c>
      <c r="L758">
        <v>1</v>
      </c>
      <c r="M758" t="s">
        <v>1047</v>
      </c>
      <c r="N758" t="s">
        <v>1047</v>
      </c>
      <c r="O758" s="1">
        <v>500</v>
      </c>
      <c r="P758" s="1" t="s">
        <v>1091</v>
      </c>
      <c r="Q758" s="1" t="s">
        <v>1098</v>
      </c>
      <c r="R758" s="1">
        <v>0</v>
      </c>
      <c r="S758" s="1">
        <v>0</v>
      </c>
      <c r="T758" t="b">
        <v>0</v>
      </c>
      <c r="DO758" t="b">
        <v>0</v>
      </c>
    </row>
    <row r="759" spans="1:119" x14ac:dyDescent="0.25">
      <c r="A759" t="str">
        <f>INDEX(DB_ALM_SYS_NAMES[],24,2)</f>
        <v>DWS_AND_DRAIN</v>
      </c>
      <c r="B759">
        <v>753</v>
      </c>
      <c r="C759" t="s">
        <v>2302</v>
      </c>
      <c r="D759" t="s">
        <v>1172</v>
      </c>
      <c r="E759" t="s">
        <v>5206</v>
      </c>
      <c r="F759" t="s">
        <v>95</v>
      </c>
      <c r="G759" t="s">
        <v>95</v>
      </c>
      <c r="H759" t="s">
        <v>1088</v>
      </c>
      <c r="I759" t="s">
        <v>1089</v>
      </c>
      <c r="J759" t="s">
        <v>1090</v>
      </c>
      <c r="K759">
        <v>1</v>
      </c>
      <c r="L759">
        <v>1</v>
      </c>
      <c r="M759" t="s">
        <v>1047</v>
      </c>
      <c r="N759" t="s">
        <v>1047</v>
      </c>
      <c r="O759" s="1">
        <v>500</v>
      </c>
      <c r="P759" s="1" t="s">
        <v>1091</v>
      </c>
      <c r="Q759" s="1" t="s">
        <v>1098</v>
      </c>
      <c r="R759" s="1">
        <v>0</v>
      </c>
      <c r="S759" s="1">
        <v>0</v>
      </c>
      <c r="T759" t="b">
        <v>0</v>
      </c>
      <c r="DO759" t="b">
        <v>0</v>
      </c>
    </row>
    <row r="760" spans="1:119" x14ac:dyDescent="0.25">
      <c r="A760" t="str">
        <f>INDEX(DB_ALM_SYS_NAMES[],24,2)</f>
        <v>DWS_AND_DRAIN</v>
      </c>
      <c r="B760">
        <v>754</v>
      </c>
      <c r="C760" t="s">
        <v>2303</v>
      </c>
      <c r="D760" t="s">
        <v>1172</v>
      </c>
      <c r="E760" t="s">
        <v>5207</v>
      </c>
      <c r="F760" t="s">
        <v>95</v>
      </c>
      <c r="G760" t="s">
        <v>95</v>
      </c>
      <c r="H760" t="s">
        <v>1088</v>
      </c>
      <c r="I760" t="s">
        <v>1089</v>
      </c>
      <c r="J760" t="s">
        <v>1090</v>
      </c>
      <c r="K760">
        <v>1</v>
      </c>
      <c r="L760">
        <v>1</v>
      </c>
      <c r="M760" t="s">
        <v>1047</v>
      </c>
      <c r="N760" t="s">
        <v>1047</v>
      </c>
      <c r="O760" s="1">
        <v>500</v>
      </c>
      <c r="P760" s="1" t="s">
        <v>1091</v>
      </c>
      <c r="Q760" s="1" t="s">
        <v>1098</v>
      </c>
      <c r="R760" s="1">
        <v>0</v>
      </c>
      <c r="S760" s="1">
        <v>0</v>
      </c>
      <c r="T760" t="b">
        <v>0</v>
      </c>
      <c r="DO760" t="b">
        <v>0</v>
      </c>
    </row>
    <row r="761" spans="1:119" x14ac:dyDescent="0.25">
      <c r="A761" t="str">
        <f>INDEX(DB_ALM_SYS_NAMES[],24,2)</f>
        <v>DWS_AND_DRAIN</v>
      </c>
      <c r="B761">
        <v>755</v>
      </c>
      <c r="C761" t="s">
        <v>2304</v>
      </c>
      <c r="D761" t="s">
        <v>1172</v>
      </c>
      <c r="E761" t="s">
        <v>5208</v>
      </c>
      <c r="F761" t="s">
        <v>95</v>
      </c>
      <c r="G761" t="s">
        <v>95</v>
      </c>
      <c r="H761" t="s">
        <v>1088</v>
      </c>
      <c r="I761" t="s">
        <v>1089</v>
      </c>
      <c r="J761" t="s">
        <v>1090</v>
      </c>
      <c r="K761">
        <v>1</v>
      </c>
      <c r="L761">
        <v>1</v>
      </c>
      <c r="M761" t="s">
        <v>1047</v>
      </c>
      <c r="N761" t="s">
        <v>1047</v>
      </c>
      <c r="O761" s="1">
        <v>500</v>
      </c>
      <c r="P761" s="1" t="s">
        <v>1091</v>
      </c>
      <c r="Q761" s="1" t="s">
        <v>1098</v>
      </c>
      <c r="R761" s="1">
        <v>0</v>
      </c>
      <c r="S761" s="1">
        <v>0</v>
      </c>
      <c r="T761" t="b">
        <v>0</v>
      </c>
      <c r="DO761" t="b">
        <v>0</v>
      </c>
    </row>
    <row r="762" spans="1:119" x14ac:dyDescent="0.25">
      <c r="A762" t="str">
        <f>INDEX(DB_ALM_SYS_NAMES[],24,2)</f>
        <v>DWS_AND_DRAIN</v>
      </c>
      <c r="B762">
        <v>756</v>
      </c>
      <c r="C762" t="s">
        <v>2305</v>
      </c>
      <c r="D762" t="s">
        <v>1172</v>
      </c>
      <c r="E762" t="s">
        <v>5209</v>
      </c>
      <c r="F762" t="s">
        <v>95</v>
      </c>
      <c r="G762" t="s">
        <v>95</v>
      </c>
      <c r="H762" t="s">
        <v>1088</v>
      </c>
      <c r="I762" t="s">
        <v>1089</v>
      </c>
      <c r="J762" t="s">
        <v>1090</v>
      </c>
      <c r="K762">
        <v>1</v>
      </c>
      <c r="L762">
        <v>1</v>
      </c>
      <c r="M762" t="s">
        <v>1047</v>
      </c>
      <c r="N762" t="s">
        <v>1047</v>
      </c>
      <c r="O762" s="1">
        <v>500</v>
      </c>
      <c r="P762" s="1" t="s">
        <v>1091</v>
      </c>
      <c r="Q762" s="1" t="s">
        <v>1098</v>
      </c>
      <c r="R762" s="1">
        <v>0</v>
      </c>
      <c r="S762" s="1">
        <v>0</v>
      </c>
      <c r="T762" t="b">
        <v>0</v>
      </c>
      <c r="DO762" t="b">
        <v>0</v>
      </c>
    </row>
    <row r="763" spans="1:119" x14ac:dyDescent="0.25">
      <c r="A763" t="str">
        <f>INDEX(DB_ALM_SYS_NAMES[],24,2)</f>
        <v>DWS_AND_DRAIN</v>
      </c>
      <c r="B763">
        <v>757</v>
      </c>
      <c r="C763" t="s">
        <v>2306</v>
      </c>
      <c r="D763" t="s">
        <v>2114</v>
      </c>
      <c r="E763" t="s">
        <v>5704</v>
      </c>
      <c r="F763" t="s">
        <v>5220</v>
      </c>
      <c r="G763" t="s">
        <v>5835</v>
      </c>
      <c r="H763" t="s">
        <v>1088</v>
      </c>
      <c r="I763" t="s">
        <v>1089</v>
      </c>
      <c r="J763" t="s">
        <v>1090</v>
      </c>
      <c r="K763">
        <v>1</v>
      </c>
      <c r="L763">
        <v>1</v>
      </c>
      <c r="M763" t="s">
        <v>1047</v>
      </c>
      <c r="N763" t="s">
        <v>1047</v>
      </c>
      <c r="O763" s="1">
        <v>500</v>
      </c>
      <c r="P763" s="1" t="s">
        <v>1091</v>
      </c>
      <c r="Q763" s="1" t="s">
        <v>1189</v>
      </c>
      <c r="R763" s="1">
        <v>423</v>
      </c>
      <c r="S763" s="1">
        <v>0</v>
      </c>
      <c r="T763" t="b">
        <v>1</v>
      </c>
      <c r="DO763" t="b">
        <v>0</v>
      </c>
    </row>
    <row r="764" spans="1:119" x14ac:dyDescent="0.25">
      <c r="A764" t="str">
        <f>INDEX(DB_ALM_SYS_NAMES[],24,2)</f>
        <v>DWS_AND_DRAIN</v>
      </c>
      <c r="B764">
        <v>758</v>
      </c>
      <c r="C764" t="s">
        <v>2307</v>
      </c>
      <c r="D764" t="s">
        <v>1172</v>
      </c>
      <c r="E764" t="s">
        <v>5210</v>
      </c>
      <c r="F764" t="s">
        <v>95</v>
      </c>
      <c r="G764" t="s">
        <v>95</v>
      </c>
      <c r="H764" t="s">
        <v>1088</v>
      </c>
      <c r="I764" t="s">
        <v>1089</v>
      </c>
      <c r="J764" t="s">
        <v>1090</v>
      </c>
      <c r="K764">
        <v>1</v>
      </c>
      <c r="L764">
        <v>1</v>
      </c>
      <c r="M764" t="s">
        <v>1047</v>
      </c>
      <c r="N764" t="s">
        <v>1047</v>
      </c>
      <c r="O764" s="1">
        <v>500</v>
      </c>
      <c r="P764" s="1" t="s">
        <v>1091</v>
      </c>
      <c r="Q764" s="1" t="s">
        <v>1098</v>
      </c>
      <c r="R764" s="1">
        <v>0</v>
      </c>
      <c r="S764" s="1">
        <v>0</v>
      </c>
      <c r="T764" t="b">
        <v>0</v>
      </c>
      <c r="DO764" t="b">
        <v>0</v>
      </c>
    </row>
    <row r="765" spans="1:119" x14ac:dyDescent="0.25">
      <c r="A765" t="str">
        <f>INDEX(DB_ALM_SYS_NAMES[],24,2)</f>
        <v>DWS_AND_DRAIN</v>
      </c>
      <c r="B765">
        <v>759</v>
      </c>
      <c r="C765" t="s">
        <v>2308</v>
      </c>
      <c r="D765" t="s">
        <v>1172</v>
      </c>
      <c r="E765" t="s">
        <v>2308</v>
      </c>
      <c r="F765" t="s">
        <v>95</v>
      </c>
      <c r="G765" t="s">
        <v>95</v>
      </c>
      <c r="H765" t="s">
        <v>1088</v>
      </c>
      <c r="I765" t="s">
        <v>1089</v>
      </c>
      <c r="J765" t="s">
        <v>1090</v>
      </c>
      <c r="K765">
        <v>1</v>
      </c>
      <c r="L765">
        <v>1</v>
      </c>
      <c r="M765" t="s">
        <v>1047</v>
      </c>
      <c r="N765" t="s">
        <v>1047</v>
      </c>
      <c r="O765" s="1">
        <v>500</v>
      </c>
      <c r="P765" s="1" t="s">
        <v>1091</v>
      </c>
      <c r="Q765" s="1" t="s">
        <v>1098</v>
      </c>
      <c r="R765" s="1">
        <v>0</v>
      </c>
      <c r="S765" s="1">
        <v>0</v>
      </c>
      <c r="T765" t="b">
        <v>0</v>
      </c>
      <c r="DO765" t="b">
        <v>0</v>
      </c>
    </row>
    <row r="766" spans="1:119" x14ac:dyDescent="0.25">
      <c r="A766" t="str">
        <f>INDEX(DB_ALM_SYS_NAMES[],24,2)</f>
        <v>DWS_AND_DRAIN</v>
      </c>
      <c r="B766">
        <v>760</v>
      </c>
      <c r="C766" t="s">
        <v>2309</v>
      </c>
      <c r="D766" t="s">
        <v>5504</v>
      </c>
      <c r="E766" t="s">
        <v>5705</v>
      </c>
      <c r="F766" t="s">
        <v>5220</v>
      </c>
      <c r="G766" t="s">
        <v>5836</v>
      </c>
      <c r="H766" t="s">
        <v>1088</v>
      </c>
      <c r="I766" t="s">
        <v>1089</v>
      </c>
      <c r="J766" t="s">
        <v>1090</v>
      </c>
      <c r="K766">
        <v>1</v>
      </c>
      <c r="L766">
        <v>1</v>
      </c>
      <c r="M766" t="s">
        <v>1047</v>
      </c>
      <c r="N766" t="s">
        <v>1047</v>
      </c>
      <c r="O766" s="1">
        <v>500</v>
      </c>
      <c r="P766" s="1" t="s">
        <v>1091</v>
      </c>
      <c r="Q766" s="1" t="s">
        <v>1189</v>
      </c>
      <c r="R766" s="1">
        <v>431</v>
      </c>
      <c r="S766" s="1">
        <v>0</v>
      </c>
      <c r="T766" t="b">
        <v>1</v>
      </c>
      <c r="DO766" t="b">
        <v>0</v>
      </c>
    </row>
    <row r="767" spans="1:119" x14ac:dyDescent="0.25">
      <c r="A767" t="str">
        <f>INDEX(DB_ALM_SYS_NAMES[],24,2)</f>
        <v>DWS_AND_DRAIN</v>
      </c>
      <c r="B767">
        <v>761</v>
      </c>
      <c r="C767" t="s">
        <v>2310</v>
      </c>
      <c r="D767" t="s">
        <v>1172</v>
      </c>
      <c r="E767" t="s">
        <v>2310</v>
      </c>
      <c r="F767" t="s">
        <v>95</v>
      </c>
      <c r="G767" t="s">
        <v>95</v>
      </c>
      <c r="H767" t="s">
        <v>1088</v>
      </c>
      <c r="I767" t="s">
        <v>1089</v>
      </c>
      <c r="J767" t="s">
        <v>1090</v>
      </c>
      <c r="K767">
        <v>1</v>
      </c>
      <c r="L767">
        <v>1</v>
      </c>
      <c r="M767" t="s">
        <v>1047</v>
      </c>
      <c r="N767" t="s">
        <v>1047</v>
      </c>
      <c r="O767" s="1">
        <v>500</v>
      </c>
      <c r="P767" s="1" t="s">
        <v>1091</v>
      </c>
      <c r="Q767" s="1" t="s">
        <v>1098</v>
      </c>
      <c r="R767" s="1">
        <v>0</v>
      </c>
      <c r="S767" s="1">
        <v>0</v>
      </c>
      <c r="T767" t="b">
        <v>0</v>
      </c>
      <c r="DO767" t="b">
        <v>0</v>
      </c>
    </row>
    <row r="768" spans="1:119" x14ac:dyDescent="0.25">
      <c r="A768" t="str">
        <f>INDEX(DB_ALM_SYS_NAMES[],24,2)</f>
        <v>DWS_AND_DRAIN</v>
      </c>
      <c r="B768">
        <v>762</v>
      </c>
      <c r="C768" t="s">
        <v>2311</v>
      </c>
      <c r="D768" t="s">
        <v>1172</v>
      </c>
      <c r="E768" t="s">
        <v>2311</v>
      </c>
      <c r="F768" t="s">
        <v>95</v>
      </c>
      <c r="G768" t="s">
        <v>95</v>
      </c>
      <c r="H768" t="s">
        <v>1088</v>
      </c>
      <c r="I768" t="s">
        <v>1089</v>
      </c>
      <c r="J768" t="s">
        <v>1090</v>
      </c>
      <c r="K768">
        <v>1</v>
      </c>
      <c r="L768">
        <v>1</v>
      </c>
      <c r="M768" t="s">
        <v>1047</v>
      </c>
      <c r="N768" t="s">
        <v>1047</v>
      </c>
      <c r="O768" s="1">
        <v>500</v>
      </c>
      <c r="P768" s="1" t="s">
        <v>1091</v>
      </c>
      <c r="Q768" s="1" t="s">
        <v>1098</v>
      </c>
      <c r="R768" s="1">
        <v>0</v>
      </c>
      <c r="S768" s="1">
        <v>0</v>
      </c>
      <c r="T768" t="b">
        <v>0</v>
      </c>
      <c r="DO768" t="b">
        <v>0</v>
      </c>
    </row>
    <row r="769" spans="1:119" x14ac:dyDescent="0.25">
      <c r="A769" t="str">
        <f>INDEX(DB_ALM_SYS_NAMES[],24,2)</f>
        <v>DWS_AND_DRAIN</v>
      </c>
      <c r="B769">
        <v>763</v>
      </c>
      <c r="C769" t="s">
        <v>2312</v>
      </c>
      <c r="D769" t="s">
        <v>1172</v>
      </c>
      <c r="E769" t="s">
        <v>2312</v>
      </c>
      <c r="F769" t="s">
        <v>95</v>
      </c>
      <c r="G769" t="s">
        <v>95</v>
      </c>
      <c r="H769" t="s">
        <v>1088</v>
      </c>
      <c r="I769" t="s">
        <v>1089</v>
      </c>
      <c r="J769" t="s">
        <v>1090</v>
      </c>
      <c r="K769">
        <v>1</v>
      </c>
      <c r="L769">
        <v>1</v>
      </c>
      <c r="M769" t="s">
        <v>1047</v>
      </c>
      <c r="N769" t="s">
        <v>1047</v>
      </c>
      <c r="O769" s="1">
        <v>500</v>
      </c>
      <c r="P769" s="1" t="s">
        <v>1091</v>
      </c>
      <c r="Q769" s="1" t="s">
        <v>1098</v>
      </c>
      <c r="R769" s="1">
        <v>0</v>
      </c>
      <c r="S769" s="1">
        <v>0</v>
      </c>
      <c r="T769" t="b">
        <v>0</v>
      </c>
      <c r="DO769" t="b">
        <v>0</v>
      </c>
    </row>
    <row r="770" spans="1:119" x14ac:dyDescent="0.25">
      <c r="A770" t="str">
        <f>INDEX(DB_ALM_SYS_NAMES[],24,2)</f>
        <v>DWS_AND_DRAIN</v>
      </c>
      <c r="B770">
        <v>764</v>
      </c>
      <c r="C770" t="s">
        <v>2313</v>
      </c>
      <c r="D770" t="s">
        <v>1172</v>
      </c>
      <c r="E770" t="s">
        <v>2313</v>
      </c>
      <c r="F770" t="s">
        <v>95</v>
      </c>
      <c r="G770" t="s">
        <v>95</v>
      </c>
      <c r="H770" t="s">
        <v>1088</v>
      </c>
      <c r="I770" t="s">
        <v>1089</v>
      </c>
      <c r="J770" t="s">
        <v>1090</v>
      </c>
      <c r="K770">
        <v>1</v>
      </c>
      <c r="L770">
        <v>1</v>
      </c>
      <c r="M770" t="s">
        <v>1047</v>
      </c>
      <c r="N770" t="s">
        <v>1047</v>
      </c>
      <c r="O770" s="1">
        <v>500</v>
      </c>
      <c r="P770" s="1" t="s">
        <v>1091</v>
      </c>
      <c r="Q770" s="1" t="s">
        <v>1098</v>
      </c>
      <c r="R770" s="1">
        <v>0</v>
      </c>
      <c r="S770" s="1">
        <v>0</v>
      </c>
      <c r="T770" t="b">
        <v>0</v>
      </c>
      <c r="DO770" t="b">
        <v>0</v>
      </c>
    </row>
    <row r="771" spans="1:119" x14ac:dyDescent="0.25">
      <c r="A771" t="str">
        <f>INDEX(DB_ALM_SYS_NAMES[],24,2)</f>
        <v>DWS_AND_DRAIN</v>
      </c>
      <c r="B771">
        <v>765</v>
      </c>
      <c r="C771" t="s">
        <v>2314</v>
      </c>
      <c r="D771" t="s">
        <v>1172</v>
      </c>
      <c r="E771" t="s">
        <v>2314</v>
      </c>
      <c r="F771" t="s">
        <v>95</v>
      </c>
      <c r="G771" t="s">
        <v>95</v>
      </c>
      <c r="H771" t="s">
        <v>1088</v>
      </c>
      <c r="I771" t="s">
        <v>1089</v>
      </c>
      <c r="J771" t="s">
        <v>1090</v>
      </c>
      <c r="K771">
        <v>1</v>
      </c>
      <c r="L771">
        <v>1</v>
      </c>
      <c r="M771" t="s">
        <v>1047</v>
      </c>
      <c r="N771" t="s">
        <v>1047</v>
      </c>
      <c r="O771" s="1">
        <v>500</v>
      </c>
      <c r="P771" s="1" t="s">
        <v>1091</v>
      </c>
      <c r="Q771" s="1" t="s">
        <v>1098</v>
      </c>
      <c r="R771" s="1">
        <v>0</v>
      </c>
      <c r="S771" s="1">
        <v>0</v>
      </c>
      <c r="T771" t="b">
        <v>0</v>
      </c>
      <c r="DO771" t="b">
        <v>0</v>
      </c>
    </row>
    <row r="772" spans="1:119" x14ac:dyDescent="0.25">
      <c r="A772" t="str">
        <f>INDEX(DB_ALM_SYS_NAMES[],24,2)</f>
        <v>DWS_AND_DRAIN</v>
      </c>
      <c r="B772">
        <v>766</v>
      </c>
      <c r="C772" t="s">
        <v>2315</v>
      </c>
      <c r="D772" t="s">
        <v>1172</v>
      </c>
      <c r="E772" t="s">
        <v>2315</v>
      </c>
      <c r="F772" t="s">
        <v>95</v>
      </c>
      <c r="G772" t="s">
        <v>95</v>
      </c>
      <c r="H772" t="s">
        <v>1088</v>
      </c>
      <c r="I772" t="s">
        <v>1089</v>
      </c>
      <c r="J772" t="s">
        <v>1090</v>
      </c>
      <c r="K772">
        <v>1</v>
      </c>
      <c r="L772">
        <v>1</v>
      </c>
      <c r="M772" t="s">
        <v>1047</v>
      </c>
      <c r="N772" t="s">
        <v>1047</v>
      </c>
      <c r="O772" s="1">
        <v>500</v>
      </c>
      <c r="P772" s="1" t="s">
        <v>1091</v>
      </c>
      <c r="Q772" s="1" t="s">
        <v>1098</v>
      </c>
      <c r="R772" s="1">
        <v>0</v>
      </c>
      <c r="S772" s="1">
        <v>0</v>
      </c>
      <c r="T772" t="b">
        <v>0</v>
      </c>
      <c r="DO772" t="b">
        <v>0</v>
      </c>
    </row>
    <row r="773" spans="1:119" x14ac:dyDescent="0.25">
      <c r="A773" t="str">
        <f>INDEX(DB_ALM_SYS_NAMES[],24,2)</f>
        <v>DWS_AND_DRAIN</v>
      </c>
      <c r="B773">
        <v>767</v>
      </c>
      <c r="C773" t="s">
        <v>2316</v>
      </c>
      <c r="D773" t="s">
        <v>1172</v>
      </c>
      <c r="E773" t="s">
        <v>2316</v>
      </c>
      <c r="F773" t="s">
        <v>95</v>
      </c>
      <c r="G773" t="s">
        <v>95</v>
      </c>
      <c r="H773" t="s">
        <v>1088</v>
      </c>
      <c r="I773" t="s">
        <v>1089</v>
      </c>
      <c r="J773" t="s">
        <v>1090</v>
      </c>
      <c r="K773">
        <v>1</v>
      </c>
      <c r="L773">
        <v>1</v>
      </c>
      <c r="M773" t="s">
        <v>1047</v>
      </c>
      <c r="N773" t="s">
        <v>1047</v>
      </c>
      <c r="O773" s="1">
        <v>500</v>
      </c>
      <c r="P773" s="1" t="s">
        <v>1091</v>
      </c>
      <c r="Q773" s="1" t="s">
        <v>1098</v>
      </c>
      <c r="R773" s="1">
        <v>0</v>
      </c>
      <c r="S773" s="1">
        <v>0</v>
      </c>
      <c r="T773" t="b">
        <v>0</v>
      </c>
      <c r="DO773" t="b">
        <v>0</v>
      </c>
    </row>
    <row r="774" spans="1:119" x14ac:dyDescent="0.25">
      <c r="A774" t="str">
        <f>INDEX(DB_ALM_SYS_NAMES[],25,2)</f>
        <v>SN_SPARE_FEEDER</v>
      </c>
      <c r="B774">
        <v>768</v>
      </c>
      <c r="C774" t="s">
        <v>6285</v>
      </c>
      <c r="D774" s="10" t="s">
        <v>6119</v>
      </c>
      <c r="E774" s="43" t="s">
        <v>6184</v>
      </c>
      <c r="F774" t="s">
        <v>95</v>
      </c>
      <c r="G774" t="s">
        <v>95</v>
      </c>
      <c r="H774" t="s">
        <v>1143</v>
      </c>
      <c r="I774" t="s">
        <v>1096</v>
      </c>
      <c r="J774" t="s">
        <v>1090</v>
      </c>
      <c r="K774">
        <v>1</v>
      </c>
      <c r="L774">
        <v>1</v>
      </c>
      <c r="M774" t="s">
        <v>1050</v>
      </c>
      <c r="N774" t="s">
        <v>1047</v>
      </c>
      <c r="O774" s="1">
        <v>500</v>
      </c>
      <c r="P774" s="1" t="s">
        <v>1091</v>
      </c>
      <c r="Q774" s="1" t="s">
        <v>1098</v>
      </c>
      <c r="R774" s="1">
        <v>0</v>
      </c>
      <c r="S774" s="1">
        <v>0</v>
      </c>
      <c r="T774" t="b">
        <v>0</v>
      </c>
      <c r="DO774" t="b">
        <v>1</v>
      </c>
    </row>
    <row r="775" spans="1:119" x14ac:dyDescent="0.25">
      <c r="A775" t="str">
        <f>INDEX(DB_ALM_SYS_NAMES[],25,2)</f>
        <v>SN_SPARE_FEEDER</v>
      </c>
      <c r="B775">
        <v>769</v>
      </c>
      <c r="C775" t="s">
        <v>6286</v>
      </c>
      <c r="D775" s="10" t="s">
        <v>6119</v>
      </c>
      <c r="E775" t="s">
        <v>6168</v>
      </c>
      <c r="F775" t="s">
        <v>95</v>
      </c>
      <c r="G775" t="s">
        <v>95</v>
      </c>
      <c r="H775" t="s">
        <v>1143</v>
      </c>
      <c r="I775" t="s">
        <v>1096</v>
      </c>
      <c r="J775" t="s">
        <v>1090</v>
      </c>
      <c r="K775">
        <v>1</v>
      </c>
      <c r="L775">
        <v>1</v>
      </c>
      <c r="M775" t="s">
        <v>1050</v>
      </c>
      <c r="N775" t="s">
        <v>1047</v>
      </c>
      <c r="O775" s="1">
        <v>500</v>
      </c>
      <c r="P775" s="1" t="s">
        <v>1091</v>
      </c>
      <c r="Q775" s="1" t="s">
        <v>1098</v>
      </c>
      <c r="R775" s="1">
        <v>0</v>
      </c>
      <c r="S775" s="1">
        <v>0</v>
      </c>
      <c r="T775" t="b">
        <v>0</v>
      </c>
      <c r="DO775" t="b">
        <v>1</v>
      </c>
    </row>
    <row r="776" spans="1:119" x14ac:dyDescent="0.25">
      <c r="A776" t="str">
        <f>INDEX(DB_ALM_SYS_NAMES[],25,2)</f>
        <v>SN_SPARE_FEEDER</v>
      </c>
      <c r="B776">
        <v>770</v>
      </c>
      <c r="C776" t="s">
        <v>6287</v>
      </c>
      <c r="D776" s="10" t="s">
        <v>6119</v>
      </c>
      <c r="E776" s="43" t="s">
        <v>6169</v>
      </c>
      <c r="F776" t="s">
        <v>95</v>
      </c>
      <c r="G776" t="s">
        <v>95</v>
      </c>
      <c r="H776" t="s">
        <v>1143</v>
      </c>
      <c r="I776" t="s">
        <v>1096</v>
      </c>
      <c r="J776" t="s">
        <v>1090</v>
      </c>
      <c r="K776">
        <v>1</v>
      </c>
      <c r="L776">
        <v>1</v>
      </c>
      <c r="M776" t="s">
        <v>1050</v>
      </c>
      <c r="N776" t="s">
        <v>1047</v>
      </c>
      <c r="O776" s="1">
        <v>500</v>
      </c>
      <c r="P776" s="1" t="s">
        <v>1091</v>
      </c>
      <c r="Q776" s="1" t="s">
        <v>1098</v>
      </c>
      <c r="R776" s="1">
        <v>0</v>
      </c>
      <c r="S776" s="1">
        <v>0</v>
      </c>
      <c r="T776" t="b">
        <v>0</v>
      </c>
      <c r="DO776" t="b">
        <v>1</v>
      </c>
    </row>
    <row r="777" spans="1:119" x14ac:dyDescent="0.25">
      <c r="A777" t="str">
        <f>INDEX(DB_ALM_SYS_NAMES[],25,2)</f>
        <v>SN_SPARE_FEEDER</v>
      </c>
      <c r="B777">
        <v>771</v>
      </c>
      <c r="C777" t="s">
        <v>6288</v>
      </c>
      <c r="D777" s="10" t="s">
        <v>6119</v>
      </c>
      <c r="E777" t="s">
        <v>6170</v>
      </c>
      <c r="F777" t="s">
        <v>95</v>
      </c>
      <c r="G777" t="s">
        <v>95</v>
      </c>
      <c r="H777" t="s">
        <v>1143</v>
      </c>
      <c r="I777" t="s">
        <v>1096</v>
      </c>
      <c r="J777" t="s">
        <v>1090</v>
      </c>
      <c r="K777">
        <v>1</v>
      </c>
      <c r="L777">
        <v>1</v>
      </c>
      <c r="M777" t="s">
        <v>1050</v>
      </c>
      <c r="N777" t="s">
        <v>1047</v>
      </c>
      <c r="O777" s="1">
        <v>500</v>
      </c>
      <c r="P777" s="1" t="s">
        <v>1091</v>
      </c>
      <c r="Q777" s="1" t="s">
        <v>1098</v>
      </c>
      <c r="R777" s="1">
        <v>0</v>
      </c>
      <c r="S777" s="1">
        <v>0</v>
      </c>
      <c r="T777" t="b">
        <v>0</v>
      </c>
      <c r="DO777" t="b">
        <v>1</v>
      </c>
    </row>
    <row r="778" spans="1:119" x14ac:dyDescent="0.25">
      <c r="A778" t="str">
        <f>INDEX(DB_ALM_SYS_NAMES[],25,2)</f>
        <v>SN_SPARE_FEEDER</v>
      </c>
      <c r="B778">
        <v>772</v>
      </c>
      <c r="C778" t="s">
        <v>6289</v>
      </c>
      <c r="D778" s="10" t="s">
        <v>6119</v>
      </c>
      <c r="E778" s="45" t="s">
        <v>6185</v>
      </c>
      <c r="F778" t="s">
        <v>95</v>
      </c>
      <c r="G778" t="s">
        <v>95</v>
      </c>
      <c r="H778" t="s">
        <v>1143</v>
      </c>
      <c r="I778" t="s">
        <v>1096</v>
      </c>
      <c r="J778" t="s">
        <v>1090</v>
      </c>
      <c r="K778">
        <v>1</v>
      </c>
      <c r="L778">
        <v>1</v>
      </c>
      <c r="M778" t="s">
        <v>1050</v>
      </c>
      <c r="N778" t="s">
        <v>1047</v>
      </c>
      <c r="O778" s="1">
        <v>500</v>
      </c>
      <c r="P778" s="1" t="s">
        <v>1091</v>
      </c>
      <c r="Q778" s="1" t="s">
        <v>1098</v>
      </c>
      <c r="R778" s="1">
        <v>0</v>
      </c>
      <c r="S778" s="1">
        <v>0</v>
      </c>
      <c r="T778" t="b">
        <v>0</v>
      </c>
      <c r="DO778" t="b">
        <v>1</v>
      </c>
    </row>
    <row r="779" spans="1:119" x14ac:dyDescent="0.25">
      <c r="A779" t="str">
        <f>INDEX(DB_ALM_SYS_NAMES[],25,2)</f>
        <v>SN_SPARE_FEEDER</v>
      </c>
      <c r="B779">
        <v>773</v>
      </c>
      <c r="C779" t="s">
        <v>6290</v>
      </c>
      <c r="D779" s="10" t="s">
        <v>6119</v>
      </c>
      <c r="E779" t="s">
        <v>6175</v>
      </c>
      <c r="F779" t="s">
        <v>95</v>
      </c>
      <c r="G779" t="s">
        <v>95</v>
      </c>
      <c r="H779" t="s">
        <v>1143</v>
      </c>
      <c r="I779" t="s">
        <v>1096</v>
      </c>
      <c r="J779" t="s">
        <v>1090</v>
      </c>
      <c r="K779">
        <v>1</v>
      </c>
      <c r="L779">
        <v>1</v>
      </c>
      <c r="M779" t="s">
        <v>1050</v>
      </c>
      <c r="N779" t="s">
        <v>1047</v>
      </c>
      <c r="O779" s="1">
        <v>500</v>
      </c>
      <c r="P779" s="1" t="s">
        <v>1091</v>
      </c>
      <c r="Q779" s="1" t="s">
        <v>1098</v>
      </c>
      <c r="R779" s="1">
        <v>0</v>
      </c>
      <c r="S779" s="1">
        <v>0</v>
      </c>
      <c r="T779" t="b">
        <v>0</v>
      </c>
      <c r="DO779" t="b">
        <v>1</v>
      </c>
    </row>
    <row r="780" spans="1:119" x14ac:dyDescent="0.25">
      <c r="A780" t="str">
        <f>INDEX(DB_ALM_SYS_NAMES[],25,2)</f>
        <v>SN_SPARE_FEEDER</v>
      </c>
      <c r="B780">
        <v>774</v>
      </c>
      <c r="C780" t="s">
        <v>6291</v>
      </c>
      <c r="D780" s="10" t="s">
        <v>6119</v>
      </c>
      <c r="E780" s="45" t="s">
        <v>6176</v>
      </c>
      <c r="F780" t="s">
        <v>95</v>
      </c>
      <c r="G780" t="s">
        <v>95</v>
      </c>
      <c r="H780" t="s">
        <v>1143</v>
      </c>
      <c r="I780" t="s">
        <v>1096</v>
      </c>
      <c r="J780" t="s">
        <v>1090</v>
      </c>
      <c r="K780">
        <v>1</v>
      </c>
      <c r="L780">
        <v>1</v>
      </c>
      <c r="M780" t="s">
        <v>1050</v>
      </c>
      <c r="N780" t="s">
        <v>1047</v>
      </c>
      <c r="O780" s="1">
        <v>500</v>
      </c>
      <c r="P780" s="1" t="s">
        <v>1091</v>
      </c>
      <c r="Q780" s="1" t="s">
        <v>1098</v>
      </c>
      <c r="R780" s="1">
        <v>0</v>
      </c>
      <c r="S780" s="1">
        <v>0</v>
      </c>
      <c r="T780" t="b">
        <v>0</v>
      </c>
      <c r="DO780" t="b">
        <v>1</v>
      </c>
    </row>
    <row r="781" spans="1:119" x14ac:dyDescent="0.25">
      <c r="A781" t="str">
        <f>INDEX(DB_ALM_SYS_NAMES[],25,2)</f>
        <v>SN_SPARE_FEEDER</v>
      </c>
      <c r="B781">
        <v>775</v>
      </c>
      <c r="C781" t="s">
        <v>6292</v>
      </c>
      <c r="D781" t="s">
        <v>6119</v>
      </c>
      <c r="E781" t="s">
        <v>6187</v>
      </c>
      <c r="F781" t="s">
        <v>95</v>
      </c>
      <c r="G781" t="s">
        <v>95</v>
      </c>
      <c r="H781" t="s">
        <v>1143</v>
      </c>
      <c r="I781" t="s">
        <v>1096</v>
      </c>
      <c r="J781" t="s">
        <v>1090</v>
      </c>
      <c r="K781">
        <v>1</v>
      </c>
      <c r="L781">
        <v>1</v>
      </c>
      <c r="M781" t="s">
        <v>1050</v>
      </c>
      <c r="N781" t="s">
        <v>1047</v>
      </c>
      <c r="O781" s="1">
        <v>500</v>
      </c>
      <c r="P781" s="1" t="s">
        <v>1091</v>
      </c>
      <c r="Q781" s="1" t="s">
        <v>1098</v>
      </c>
      <c r="R781" s="1">
        <v>0</v>
      </c>
      <c r="S781" s="1">
        <v>0</v>
      </c>
      <c r="T781" t="b">
        <v>0</v>
      </c>
      <c r="DO781" t="b">
        <v>1</v>
      </c>
    </row>
    <row r="782" spans="1:119" x14ac:dyDescent="0.25">
      <c r="A782" t="str">
        <f>INDEX(DB_ALM_SYS_NAMES[],25,2)</f>
        <v>SN_SPARE_FEEDER</v>
      </c>
      <c r="B782">
        <v>776</v>
      </c>
      <c r="C782" t="s">
        <v>6293</v>
      </c>
      <c r="D782" t="s">
        <v>6119</v>
      </c>
      <c r="E782" s="45" t="s">
        <v>6172</v>
      </c>
      <c r="F782" t="s">
        <v>95</v>
      </c>
      <c r="G782" t="s">
        <v>95</v>
      </c>
      <c r="H782" t="s">
        <v>1143</v>
      </c>
      <c r="I782" t="s">
        <v>1096</v>
      </c>
      <c r="J782" t="s">
        <v>1090</v>
      </c>
      <c r="K782">
        <v>1</v>
      </c>
      <c r="L782">
        <v>1</v>
      </c>
      <c r="M782" t="s">
        <v>1050</v>
      </c>
      <c r="N782" t="s">
        <v>1047</v>
      </c>
      <c r="O782" s="1">
        <v>500</v>
      </c>
      <c r="P782" s="1" t="s">
        <v>1091</v>
      </c>
      <c r="Q782" s="1" t="s">
        <v>1098</v>
      </c>
      <c r="R782" s="1">
        <v>0</v>
      </c>
      <c r="S782" s="1">
        <v>0</v>
      </c>
      <c r="T782" t="b">
        <v>0</v>
      </c>
      <c r="DO782" t="b">
        <v>1</v>
      </c>
    </row>
    <row r="783" spans="1:119" x14ac:dyDescent="0.25">
      <c r="A783" t="str">
        <f>INDEX(DB_ALM_SYS_NAMES[],25,2)</f>
        <v>SN_SPARE_FEEDER</v>
      </c>
      <c r="B783">
        <v>777</v>
      </c>
      <c r="C783" t="s">
        <v>6294</v>
      </c>
      <c r="D783" t="s">
        <v>6119</v>
      </c>
      <c r="E783" t="s">
        <v>6155</v>
      </c>
      <c r="F783" t="s">
        <v>95</v>
      </c>
      <c r="G783" t="s">
        <v>95</v>
      </c>
      <c r="H783" t="s">
        <v>1143</v>
      </c>
      <c r="I783" t="s">
        <v>1096</v>
      </c>
      <c r="J783" t="s">
        <v>1090</v>
      </c>
      <c r="K783">
        <v>1</v>
      </c>
      <c r="L783">
        <v>1</v>
      </c>
      <c r="M783" t="s">
        <v>1050</v>
      </c>
      <c r="N783" t="s">
        <v>1047</v>
      </c>
      <c r="O783" s="1">
        <v>500</v>
      </c>
      <c r="P783" s="1" t="s">
        <v>1091</v>
      </c>
      <c r="Q783" s="1" t="s">
        <v>1098</v>
      </c>
      <c r="R783" s="1">
        <v>0</v>
      </c>
      <c r="S783" s="1">
        <v>0</v>
      </c>
      <c r="T783" t="b">
        <v>0</v>
      </c>
      <c r="DO783" t="b">
        <v>1</v>
      </c>
    </row>
    <row r="784" spans="1:119" x14ac:dyDescent="0.25">
      <c r="A784" t="str">
        <f>INDEX(DB_ALM_SYS_NAMES[],25,2)</f>
        <v>SN_SPARE_FEEDER</v>
      </c>
      <c r="B784">
        <v>778</v>
      </c>
      <c r="C784" t="s">
        <v>6295</v>
      </c>
      <c r="D784" t="s">
        <v>6119</v>
      </c>
      <c r="E784" s="45" t="s">
        <v>6129</v>
      </c>
      <c r="F784" t="s">
        <v>95</v>
      </c>
      <c r="G784" t="s">
        <v>95</v>
      </c>
      <c r="H784" t="s">
        <v>1143</v>
      </c>
      <c r="I784" t="s">
        <v>1096</v>
      </c>
      <c r="J784" t="s">
        <v>1090</v>
      </c>
      <c r="K784">
        <v>1</v>
      </c>
      <c r="L784">
        <v>1</v>
      </c>
      <c r="M784" t="s">
        <v>1050</v>
      </c>
      <c r="N784" t="s">
        <v>1047</v>
      </c>
      <c r="O784" s="1">
        <v>500</v>
      </c>
      <c r="P784" s="1" t="s">
        <v>1091</v>
      </c>
      <c r="Q784" s="1" t="s">
        <v>1098</v>
      </c>
      <c r="R784" s="1">
        <v>0</v>
      </c>
      <c r="S784" s="1">
        <v>0</v>
      </c>
      <c r="T784" t="b">
        <v>0</v>
      </c>
      <c r="DO784" t="b">
        <v>1</v>
      </c>
    </row>
    <row r="785" spans="1:119" x14ac:dyDescent="0.25">
      <c r="A785" t="str">
        <f>INDEX(DB_ALM_SYS_NAMES[],25,2)</f>
        <v>SN_SPARE_FEEDER</v>
      </c>
      <c r="B785">
        <v>779</v>
      </c>
      <c r="C785" t="s">
        <v>6296</v>
      </c>
      <c r="D785" t="s">
        <v>5520</v>
      </c>
      <c r="E785" t="s">
        <v>5706</v>
      </c>
      <c r="F785" t="s">
        <v>95</v>
      </c>
      <c r="G785" t="s">
        <v>95</v>
      </c>
      <c r="H785" t="s">
        <v>1143</v>
      </c>
      <c r="I785" t="s">
        <v>1096</v>
      </c>
      <c r="J785" t="s">
        <v>1090</v>
      </c>
      <c r="K785">
        <v>1</v>
      </c>
      <c r="L785">
        <v>1</v>
      </c>
      <c r="M785" t="s">
        <v>1047</v>
      </c>
      <c r="N785" t="s">
        <v>1047</v>
      </c>
      <c r="O785" s="1">
        <v>500</v>
      </c>
      <c r="P785" s="1" t="s">
        <v>1091</v>
      </c>
      <c r="Q785" s="1" t="s">
        <v>1098</v>
      </c>
      <c r="R785" s="1">
        <v>0</v>
      </c>
      <c r="S785" s="1">
        <v>0</v>
      </c>
      <c r="T785" t="b">
        <v>0</v>
      </c>
      <c r="DO785" t="b">
        <v>1</v>
      </c>
    </row>
    <row r="786" spans="1:119" x14ac:dyDescent="0.25">
      <c r="A786" t="str">
        <f>INDEX(DB_ALM_SYS_NAMES[],25,2)</f>
        <v>SN_SPARE_FEEDER</v>
      </c>
      <c r="B786">
        <v>780</v>
      </c>
      <c r="C786" t="s">
        <v>2317</v>
      </c>
      <c r="D786" t="s">
        <v>5520</v>
      </c>
      <c r="E786" s="45" t="s">
        <v>5707</v>
      </c>
      <c r="F786" t="s">
        <v>95</v>
      </c>
      <c r="G786" t="s">
        <v>95</v>
      </c>
      <c r="H786" t="s">
        <v>1143</v>
      </c>
      <c r="I786" t="s">
        <v>1096</v>
      </c>
      <c r="J786" t="s">
        <v>1090</v>
      </c>
      <c r="K786">
        <v>1</v>
      </c>
      <c r="L786">
        <v>1</v>
      </c>
      <c r="M786" t="s">
        <v>1047</v>
      </c>
      <c r="N786" t="s">
        <v>1047</v>
      </c>
      <c r="O786" s="1">
        <v>500</v>
      </c>
      <c r="P786" s="1" t="s">
        <v>1091</v>
      </c>
      <c r="Q786" s="1" t="s">
        <v>1098</v>
      </c>
      <c r="R786" s="1">
        <v>0</v>
      </c>
      <c r="S786" s="1">
        <v>0</v>
      </c>
      <c r="T786" t="b">
        <v>0</v>
      </c>
      <c r="DO786" t="b">
        <v>1</v>
      </c>
    </row>
    <row r="787" spans="1:119" x14ac:dyDescent="0.25">
      <c r="A787" t="str">
        <f>INDEX(DB_ALM_SYS_NAMES[],25,2)</f>
        <v>SN_SPARE_FEEDER</v>
      </c>
      <c r="B787">
        <v>781</v>
      </c>
      <c r="C787" t="s">
        <v>2318</v>
      </c>
      <c r="D787" t="s">
        <v>5520</v>
      </c>
      <c r="E787" t="s">
        <v>5708</v>
      </c>
      <c r="F787" t="s">
        <v>95</v>
      </c>
      <c r="G787" t="s">
        <v>95</v>
      </c>
      <c r="H787" t="s">
        <v>1143</v>
      </c>
      <c r="I787" t="s">
        <v>1096</v>
      </c>
      <c r="J787" t="s">
        <v>1090</v>
      </c>
      <c r="K787">
        <v>1</v>
      </c>
      <c r="L787">
        <v>1</v>
      </c>
      <c r="M787" t="s">
        <v>1047</v>
      </c>
      <c r="N787" t="s">
        <v>1047</v>
      </c>
      <c r="O787" s="1">
        <v>500</v>
      </c>
      <c r="P787" s="1" t="s">
        <v>1091</v>
      </c>
      <c r="Q787" s="1" t="s">
        <v>1098</v>
      </c>
      <c r="R787" s="1">
        <v>0</v>
      </c>
      <c r="S787" s="1">
        <v>0</v>
      </c>
      <c r="T787" t="b">
        <v>0</v>
      </c>
      <c r="DO787" t="b">
        <v>1</v>
      </c>
    </row>
    <row r="788" spans="1:119" x14ac:dyDescent="0.25">
      <c r="A788" t="str">
        <f>INDEX(DB_ALM_SYS_NAMES[],25,2)</f>
        <v>SN_SPARE_FEEDER</v>
      </c>
      <c r="B788">
        <v>782</v>
      </c>
      <c r="C788" t="s">
        <v>2319</v>
      </c>
      <c r="D788" t="s">
        <v>5520</v>
      </c>
      <c r="E788" s="45" t="s">
        <v>5709</v>
      </c>
      <c r="F788" t="s">
        <v>95</v>
      </c>
      <c r="G788" t="s">
        <v>95</v>
      </c>
      <c r="H788" t="s">
        <v>1143</v>
      </c>
      <c r="I788" t="s">
        <v>1096</v>
      </c>
      <c r="J788" t="s">
        <v>1090</v>
      </c>
      <c r="K788">
        <v>1</v>
      </c>
      <c r="L788">
        <v>1</v>
      </c>
      <c r="M788" t="s">
        <v>1047</v>
      </c>
      <c r="N788" t="s">
        <v>1047</v>
      </c>
      <c r="O788" s="1">
        <v>500</v>
      </c>
      <c r="P788" s="1" t="s">
        <v>1091</v>
      </c>
      <c r="Q788" s="1" t="s">
        <v>1098</v>
      </c>
      <c r="R788" s="1">
        <v>0</v>
      </c>
      <c r="S788" s="1">
        <v>0</v>
      </c>
      <c r="T788" t="b">
        <v>0</v>
      </c>
      <c r="DO788" t="b">
        <v>1</v>
      </c>
    </row>
    <row r="789" spans="1:119" x14ac:dyDescent="0.25">
      <c r="A789" t="str">
        <f>INDEX(DB_ALM_SYS_NAMES[],25,2)</f>
        <v>SN_SPARE_FEEDER</v>
      </c>
      <c r="B789">
        <v>783</v>
      </c>
      <c r="C789" t="s">
        <v>2320</v>
      </c>
      <c r="D789" t="s">
        <v>5520</v>
      </c>
      <c r="E789" t="s">
        <v>5710</v>
      </c>
      <c r="F789" t="s">
        <v>95</v>
      </c>
      <c r="G789" t="s">
        <v>95</v>
      </c>
      <c r="H789" t="s">
        <v>1143</v>
      </c>
      <c r="I789" t="s">
        <v>1096</v>
      </c>
      <c r="J789" t="s">
        <v>1090</v>
      </c>
      <c r="K789">
        <v>1</v>
      </c>
      <c r="L789">
        <v>1</v>
      </c>
      <c r="M789" t="s">
        <v>1047</v>
      </c>
      <c r="N789" t="s">
        <v>1047</v>
      </c>
      <c r="O789" s="1">
        <v>500</v>
      </c>
      <c r="P789" s="1" t="s">
        <v>1091</v>
      </c>
      <c r="Q789" s="1" t="s">
        <v>1098</v>
      </c>
      <c r="R789" s="1">
        <v>0</v>
      </c>
      <c r="S789" s="1">
        <v>0</v>
      </c>
      <c r="T789" t="b">
        <v>0</v>
      </c>
      <c r="DO789" t="b">
        <v>1</v>
      </c>
    </row>
    <row r="790" spans="1:119" x14ac:dyDescent="0.25">
      <c r="A790" t="str">
        <f>INDEX(DB_ALM_SYS_NAMES[],25,2)</f>
        <v>SN_SPARE_FEEDER</v>
      </c>
      <c r="B790">
        <v>784</v>
      </c>
      <c r="C790" t="s">
        <v>2321</v>
      </c>
      <c r="D790" t="s">
        <v>5520</v>
      </c>
      <c r="E790" s="45" t="s">
        <v>5711</v>
      </c>
      <c r="F790" t="s">
        <v>95</v>
      </c>
      <c r="G790" t="s">
        <v>95</v>
      </c>
      <c r="H790" t="s">
        <v>1143</v>
      </c>
      <c r="I790" t="s">
        <v>1096</v>
      </c>
      <c r="J790" t="s">
        <v>1090</v>
      </c>
      <c r="K790">
        <v>1</v>
      </c>
      <c r="L790">
        <v>1</v>
      </c>
      <c r="M790" t="s">
        <v>1047</v>
      </c>
      <c r="N790" t="s">
        <v>1047</v>
      </c>
      <c r="O790" s="1">
        <v>500</v>
      </c>
      <c r="P790" s="1" t="s">
        <v>1091</v>
      </c>
      <c r="Q790" s="1" t="s">
        <v>1098</v>
      </c>
      <c r="R790" s="1">
        <v>0</v>
      </c>
      <c r="S790" s="1">
        <v>0</v>
      </c>
      <c r="T790" t="b">
        <v>0</v>
      </c>
      <c r="DO790" t="b">
        <v>1</v>
      </c>
    </row>
    <row r="791" spans="1:119" x14ac:dyDescent="0.25">
      <c r="A791" t="str">
        <f>INDEX(DB_ALM_SYS_NAMES[],25,2)</f>
        <v>SN_SPARE_FEEDER</v>
      </c>
      <c r="B791">
        <v>785</v>
      </c>
      <c r="C791" t="s">
        <v>2322</v>
      </c>
      <c r="D791" t="s">
        <v>5520</v>
      </c>
      <c r="E791" t="s">
        <v>5712</v>
      </c>
      <c r="F791" t="s">
        <v>95</v>
      </c>
      <c r="G791" t="s">
        <v>95</v>
      </c>
      <c r="H791" t="s">
        <v>1143</v>
      </c>
      <c r="I791" t="s">
        <v>1096</v>
      </c>
      <c r="J791" t="s">
        <v>1090</v>
      </c>
      <c r="K791">
        <v>1</v>
      </c>
      <c r="L791">
        <v>1</v>
      </c>
      <c r="M791" t="s">
        <v>1047</v>
      </c>
      <c r="N791" t="s">
        <v>1047</v>
      </c>
      <c r="O791" s="1">
        <v>500</v>
      </c>
      <c r="P791" s="1" t="s">
        <v>1091</v>
      </c>
      <c r="Q791" s="1" t="s">
        <v>1098</v>
      </c>
      <c r="R791" s="1">
        <v>0</v>
      </c>
      <c r="S791" s="1">
        <v>0</v>
      </c>
      <c r="T791" t="b">
        <v>0</v>
      </c>
      <c r="DO791" t="b">
        <v>1</v>
      </c>
    </row>
    <row r="792" spans="1:119" x14ac:dyDescent="0.25">
      <c r="A792" t="str">
        <f>INDEX(DB_ALM_SYS_NAMES[],25,2)</f>
        <v>SN_SPARE_FEEDER</v>
      </c>
      <c r="B792">
        <v>786</v>
      </c>
      <c r="C792" t="s">
        <v>2323</v>
      </c>
      <c r="D792" t="s">
        <v>5520</v>
      </c>
      <c r="E792" s="45" t="s">
        <v>5713</v>
      </c>
      <c r="F792" t="s">
        <v>95</v>
      </c>
      <c r="G792" t="s">
        <v>95</v>
      </c>
      <c r="H792" t="s">
        <v>1143</v>
      </c>
      <c r="I792" t="s">
        <v>1096</v>
      </c>
      <c r="J792" t="s">
        <v>1090</v>
      </c>
      <c r="K792">
        <v>1</v>
      </c>
      <c r="L792">
        <v>1</v>
      </c>
      <c r="M792" t="s">
        <v>1047</v>
      </c>
      <c r="N792" t="s">
        <v>1047</v>
      </c>
      <c r="O792" s="1">
        <v>500</v>
      </c>
      <c r="P792" s="1" t="s">
        <v>1091</v>
      </c>
      <c r="Q792" s="1" t="s">
        <v>1098</v>
      </c>
      <c r="R792" s="1">
        <v>0</v>
      </c>
      <c r="S792" s="1">
        <v>0</v>
      </c>
      <c r="T792" t="b">
        <v>0</v>
      </c>
      <c r="DO792" t="b">
        <v>1</v>
      </c>
    </row>
    <row r="793" spans="1:119" x14ac:dyDescent="0.25">
      <c r="A793" t="str">
        <f>INDEX(DB_ALM_SYS_NAMES[],25,2)</f>
        <v>SN_SPARE_FEEDER</v>
      </c>
      <c r="B793">
        <v>787</v>
      </c>
      <c r="C793" t="s">
        <v>2324</v>
      </c>
      <c r="D793" t="s">
        <v>5520</v>
      </c>
      <c r="E793" t="s">
        <v>5714</v>
      </c>
      <c r="F793" t="s">
        <v>95</v>
      </c>
      <c r="G793" t="s">
        <v>95</v>
      </c>
      <c r="H793" t="s">
        <v>1143</v>
      </c>
      <c r="I793" t="s">
        <v>1096</v>
      </c>
      <c r="J793" t="s">
        <v>1090</v>
      </c>
      <c r="K793">
        <v>1</v>
      </c>
      <c r="L793">
        <v>1</v>
      </c>
      <c r="M793" t="s">
        <v>1047</v>
      </c>
      <c r="N793" t="s">
        <v>1047</v>
      </c>
      <c r="O793" s="1">
        <v>500</v>
      </c>
      <c r="P793" s="1" t="s">
        <v>1091</v>
      </c>
      <c r="Q793" s="1" t="s">
        <v>1098</v>
      </c>
      <c r="R793" s="1">
        <v>0</v>
      </c>
      <c r="S793" s="1">
        <v>0</v>
      </c>
      <c r="T793" t="b">
        <v>0</v>
      </c>
      <c r="DO793" t="b">
        <v>1</v>
      </c>
    </row>
    <row r="794" spans="1:119" x14ac:dyDescent="0.25">
      <c r="A794" t="str">
        <f>INDEX(DB_ALM_SYS_NAMES[],25,2)</f>
        <v>SN_SPARE_FEEDER</v>
      </c>
      <c r="B794">
        <v>788</v>
      </c>
      <c r="C794" t="s">
        <v>2325</v>
      </c>
      <c r="D794" t="s">
        <v>5520</v>
      </c>
      <c r="E794" s="45" t="s">
        <v>5715</v>
      </c>
      <c r="F794" t="s">
        <v>95</v>
      </c>
      <c r="G794" t="s">
        <v>95</v>
      </c>
      <c r="H794" t="s">
        <v>1143</v>
      </c>
      <c r="I794" t="s">
        <v>1096</v>
      </c>
      <c r="J794" t="s">
        <v>1090</v>
      </c>
      <c r="K794">
        <v>1</v>
      </c>
      <c r="L794">
        <v>1</v>
      </c>
      <c r="M794" t="s">
        <v>1047</v>
      </c>
      <c r="N794" t="s">
        <v>1047</v>
      </c>
      <c r="O794" s="1">
        <v>500</v>
      </c>
      <c r="P794" s="1" t="s">
        <v>1091</v>
      </c>
      <c r="Q794" s="1" t="s">
        <v>1098</v>
      </c>
      <c r="R794" s="1">
        <v>0</v>
      </c>
      <c r="S794" s="1">
        <v>0</v>
      </c>
      <c r="T794" t="b">
        <v>0</v>
      </c>
      <c r="DO794" t="b">
        <v>1</v>
      </c>
    </row>
    <row r="795" spans="1:119" x14ac:dyDescent="0.25">
      <c r="A795" t="str">
        <f>INDEX(DB_ALM_SYS_NAMES[],25,2)</f>
        <v>SN_SPARE_FEEDER</v>
      </c>
      <c r="B795">
        <v>789</v>
      </c>
      <c r="C795" t="s">
        <v>2326</v>
      </c>
      <c r="D795" t="s">
        <v>5520</v>
      </c>
      <c r="E795" t="s">
        <v>5716</v>
      </c>
      <c r="F795" t="s">
        <v>95</v>
      </c>
      <c r="G795" t="s">
        <v>95</v>
      </c>
      <c r="H795" t="s">
        <v>1143</v>
      </c>
      <c r="I795" t="s">
        <v>1096</v>
      </c>
      <c r="J795" t="s">
        <v>1090</v>
      </c>
      <c r="K795">
        <v>1</v>
      </c>
      <c r="L795">
        <v>1</v>
      </c>
      <c r="M795" t="s">
        <v>1047</v>
      </c>
      <c r="N795" t="s">
        <v>1047</v>
      </c>
      <c r="O795" s="1">
        <v>500</v>
      </c>
      <c r="P795" s="1" t="s">
        <v>1091</v>
      </c>
      <c r="Q795" s="1" t="s">
        <v>1098</v>
      </c>
      <c r="R795" s="1">
        <v>0</v>
      </c>
      <c r="S795" s="1">
        <v>0</v>
      </c>
      <c r="T795" t="b">
        <v>0</v>
      </c>
      <c r="DO795" t="b">
        <v>1</v>
      </c>
    </row>
    <row r="796" spans="1:119" x14ac:dyDescent="0.25">
      <c r="A796" t="str">
        <f>INDEX(DB_ALM_SYS_NAMES[],25,2)</f>
        <v>SN_SPARE_FEEDER</v>
      </c>
      <c r="B796">
        <v>790</v>
      </c>
      <c r="C796" t="s">
        <v>2327</v>
      </c>
      <c r="D796" t="s">
        <v>5520</v>
      </c>
      <c r="E796" s="45" t="s">
        <v>5717</v>
      </c>
      <c r="F796" t="s">
        <v>95</v>
      </c>
      <c r="G796" t="s">
        <v>95</v>
      </c>
      <c r="H796" t="s">
        <v>1143</v>
      </c>
      <c r="I796" t="s">
        <v>1096</v>
      </c>
      <c r="J796" t="s">
        <v>1090</v>
      </c>
      <c r="K796">
        <v>1</v>
      </c>
      <c r="L796">
        <v>1</v>
      </c>
      <c r="M796" t="s">
        <v>1047</v>
      </c>
      <c r="N796" t="s">
        <v>1047</v>
      </c>
      <c r="O796" s="1">
        <v>500</v>
      </c>
      <c r="P796" s="1" t="s">
        <v>1091</v>
      </c>
      <c r="Q796" s="1" t="s">
        <v>1098</v>
      </c>
      <c r="R796" s="1">
        <v>0</v>
      </c>
      <c r="S796" s="1">
        <v>0</v>
      </c>
      <c r="T796" t="b">
        <v>0</v>
      </c>
      <c r="DO796" t="b">
        <v>1</v>
      </c>
    </row>
    <row r="797" spans="1:119" x14ac:dyDescent="0.25">
      <c r="A797" t="str">
        <f>INDEX(DB_ALM_SYS_NAMES[],25,2)</f>
        <v>SN_SPARE_FEEDER</v>
      </c>
      <c r="B797">
        <v>791</v>
      </c>
      <c r="C797" t="s">
        <v>2328</v>
      </c>
      <c r="D797" t="s">
        <v>5520</v>
      </c>
      <c r="E797" t="s">
        <v>5718</v>
      </c>
      <c r="F797" t="s">
        <v>95</v>
      </c>
      <c r="G797" t="s">
        <v>95</v>
      </c>
      <c r="H797" t="s">
        <v>1143</v>
      </c>
      <c r="I797" t="s">
        <v>1096</v>
      </c>
      <c r="J797" t="s">
        <v>1090</v>
      </c>
      <c r="K797">
        <v>1</v>
      </c>
      <c r="L797">
        <v>1</v>
      </c>
      <c r="M797" t="s">
        <v>1047</v>
      </c>
      <c r="N797" t="s">
        <v>1047</v>
      </c>
      <c r="O797" s="1">
        <v>500</v>
      </c>
      <c r="P797" s="1" t="s">
        <v>1091</v>
      </c>
      <c r="Q797" s="1" t="s">
        <v>1098</v>
      </c>
      <c r="R797" s="1">
        <v>0</v>
      </c>
      <c r="S797" s="1">
        <v>0</v>
      </c>
      <c r="T797" t="b">
        <v>0</v>
      </c>
      <c r="DO797" t="b">
        <v>1</v>
      </c>
    </row>
    <row r="798" spans="1:119" x14ac:dyDescent="0.25">
      <c r="A798" t="str">
        <f>INDEX(DB_ALM_SYS_NAMES[],25,2)</f>
        <v>SN_SPARE_FEEDER</v>
      </c>
      <c r="B798">
        <v>792</v>
      </c>
      <c r="C798" t="s">
        <v>2329</v>
      </c>
      <c r="D798" t="s">
        <v>5520</v>
      </c>
      <c r="E798" s="45" t="s">
        <v>5719</v>
      </c>
      <c r="F798" t="s">
        <v>95</v>
      </c>
      <c r="G798" t="s">
        <v>95</v>
      </c>
      <c r="H798" t="s">
        <v>1143</v>
      </c>
      <c r="I798" t="s">
        <v>1096</v>
      </c>
      <c r="J798" t="s">
        <v>1090</v>
      </c>
      <c r="K798">
        <v>1</v>
      </c>
      <c r="L798">
        <v>1</v>
      </c>
      <c r="M798" t="s">
        <v>1047</v>
      </c>
      <c r="N798" t="s">
        <v>1047</v>
      </c>
      <c r="O798" s="1">
        <v>500</v>
      </c>
      <c r="P798" s="1" t="s">
        <v>1091</v>
      </c>
      <c r="Q798" s="1" t="s">
        <v>1098</v>
      </c>
      <c r="R798" s="1">
        <v>0</v>
      </c>
      <c r="S798" s="1">
        <v>0</v>
      </c>
      <c r="T798" t="b">
        <v>0</v>
      </c>
      <c r="DO798" t="b">
        <v>1</v>
      </c>
    </row>
    <row r="799" spans="1:119" x14ac:dyDescent="0.25">
      <c r="A799" t="str">
        <f>INDEX(DB_ALM_SYS_NAMES[],25,2)</f>
        <v>SN_SPARE_FEEDER</v>
      </c>
      <c r="B799">
        <v>793</v>
      </c>
      <c r="C799" t="s">
        <v>2330</v>
      </c>
      <c r="D799" t="s">
        <v>5520</v>
      </c>
      <c r="E799" t="s">
        <v>5720</v>
      </c>
      <c r="F799" t="s">
        <v>95</v>
      </c>
      <c r="G799" t="s">
        <v>95</v>
      </c>
      <c r="H799" t="s">
        <v>1143</v>
      </c>
      <c r="I799" t="s">
        <v>1096</v>
      </c>
      <c r="J799" t="s">
        <v>1090</v>
      </c>
      <c r="K799">
        <v>1</v>
      </c>
      <c r="L799">
        <v>1</v>
      </c>
      <c r="M799" t="s">
        <v>1047</v>
      </c>
      <c r="N799" t="s">
        <v>1047</v>
      </c>
      <c r="O799" s="1">
        <v>500</v>
      </c>
      <c r="P799" s="1" t="s">
        <v>1091</v>
      </c>
      <c r="Q799" s="1" t="s">
        <v>1098</v>
      </c>
      <c r="R799" s="1">
        <v>0</v>
      </c>
      <c r="S799" s="1">
        <v>0</v>
      </c>
      <c r="T799" t="b">
        <v>0</v>
      </c>
      <c r="DO799" t="b">
        <v>1</v>
      </c>
    </row>
    <row r="800" spans="1:119" x14ac:dyDescent="0.25">
      <c r="A800" t="str">
        <f>INDEX(DB_ALM_SYS_NAMES[],25,2)</f>
        <v>SN_SPARE_FEEDER</v>
      </c>
      <c r="B800">
        <v>794</v>
      </c>
      <c r="C800" t="s">
        <v>2331</v>
      </c>
      <c r="D800" t="s">
        <v>5520</v>
      </c>
      <c r="E800" s="45" t="s">
        <v>205</v>
      </c>
      <c r="F800" t="s">
        <v>95</v>
      </c>
      <c r="G800" t="s">
        <v>95</v>
      </c>
      <c r="H800" t="s">
        <v>1143</v>
      </c>
      <c r="I800" t="s">
        <v>1096</v>
      </c>
      <c r="J800" t="s">
        <v>1090</v>
      </c>
      <c r="K800">
        <v>1</v>
      </c>
      <c r="L800">
        <v>1</v>
      </c>
      <c r="M800" t="s">
        <v>1047</v>
      </c>
      <c r="N800" t="s">
        <v>1047</v>
      </c>
      <c r="O800" s="1">
        <v>500</v>
      </c>
      <c r="P800" s="1" t="s">
        <v>1091</v>
      </c>
      <c r="Q800" s="1" t="s">
        <v>1098</v>
      </c>
      <c r="R800" s="1">
        <v>0</v>
      </c>
      <c r="S800" s="1">
        <v>0</v>
      </c>
      <c r="T800" t="b">
        <v>0</v>
      </c>
      <c r="DO800" t="b">
        <v>1</v>
      </c>
    </row>
    <row r="801" spans="1:119" x14ac:dyDescent="0.25">
      <c r="A801" t="str">
        <f>INDEX(DB_ALM_SYS_NAMES[],25,2)</f>
        <v>SN_SPARE_FEEDER</v>
      </c>
      <c r="B801">
        <v>795</v>
      </c>
      <c r="C801" t="s">
        <v>2332</v>
      </c>
      <c r="D801" t="s">
        <v>5520</v>
      </c>
      <c r="E801" t="s">
        <v>205</v>
      </c>
      <c r="F801" t="s">
        <v>95</v>
      </c>
      <c r="G801" t="s">
        <v>95</v>
      </c>
      <c r="H801" t="s">
        <v>1143</v>
      </c>
      <c r="I801" t="s">
        <v>1096</v>
      </c>
      <c r="J801" t="s">
        <v>1090</v>
      </c>
      <c r="K801">
        <v>1</v>
      </c>
      <c r="L801">
        <v>1</v>
      </c>
      <c r="M801" t="s">
        <v>1047</v>
      </c>
      <c r="N801" t="s">
        <v>1047</v>
      </c>
      <c r="O801" s="1">
        <v>500</v>
      </c>
      <c r="P801" s="1" t="s">
        <v>1091</v>
      </c>
      <c r="Q801" s="1" t="s">
        <v>1098</v>
      </c>
      <c r="R801" s="1">
        <v>0</v>
      </c>
      <c r="S801" s="1">
        <v>0</v>
      </c>
      <c r="T801" t="b">
        <v>0</v>
      </c>
      <c r="DO801" t="b">
        <v>1</v>
      </c>
    </row>
    <row r="802" spans="1:119" x14ac:dyDescent="0.25">
      <c r="A802" t="str">
        <f>INDEX(DB_ALM_SYS_NAMES[],25,2)</f>
        <v>SN_SPARE_FEEDER</v>
      </c>
      <c r="B802">
        <v>796</v>
      </c>
      <c r="C802" t="s">
        <v>2333</v>
      </c>
      <c r="D802" t="s">
        <v>5520</v>
      </c>
      <c r="E802" s="40" t="s">
        <v>205</v>
      </c>
      <c r="F802" t="s">
        <v>95</v>
      </c>
      <c r="G802" t="s">
        <v>95</v>
      </c>
      <c r="H802" t="s">
        <v>1143</v>
      </c>
      <c r="I802" t="s">
        <v>1096</v>
      </c>
      <c r="J802" t="s">
        <v>1090</v>
      </c>
      <c r="K802">
        <v>1</v>
      </c>
      <c r="L802">
        <v>1</v>
      </c>
      <c r="M802" t="s">
        <v>1047</v>
      </c>
      <c r="N802" t="s">
        <v>1047</v>
      </c>
      <c r="O802" s="1">
        <v>500</v>
      </c>
      <c r="P802" s="1" t="s">
        <v>1091</v>
      </c>
      <c r="Q802" s="1" t="s">
        <v>1098</v>
      </c>
      <c r="R802" s="1">
        <v>0</v>
      </c>
      <c r="S802" s="1">
        <v>0</v>
      </c>
      <c r="T802" t="b">
        <v>0</v>
      </c>
      <c r="DO802" t="b">
        <v>1</v>
      </c>
    </row>
    <row r="803" spans="1:119" x14ac:dyDescent="0.25">
      <c r="A803" t="str">
        <f>INDEX(DB_ALM_SYS_NAMES[],25,2)</f>
        <v>SN_SPARE_FEEDER</v>
      </c>
      <c r="B803">
        <v>797</v>
      </c>
      <c r="C803" t="s">
        <v>2334</v>
      </c>
      <c r="D803" t="s">
        <v>5520</v>
      </c>
      <c r="E803" s="39" t="s">
        <v>205</v>
      </c>
      <c r="F803" t="s">
        <v>95</v>
      </c>
      <c r="G803" t="s">
        <v>95</v>
      </c>
      <c r="H803" t="s">
        <v>1143</v>
      </c>
      <c r="I803" t="s">
        <v>1096</v>
      </c>
      <c r="J803" t="s">
        <v>1090</v>
      </c>
      <c r="K803">
        <v>1</v>
      </c>
      <c r="L803">
        <v>1</v>
      </c>
      <c r="M803" t="s">
        <v>1047</v>
      </c>
      <c r="N803" t="s">
        <v>1047</v>
      </c>
      <c r="O803" s="1">
        <v>500</v>
      </c>
      <c r="P803" s="1" t="s">
        <v>1091</v>
      </c>
      <c r="Q803" s="1" t="s">
        <v>1098</v>
      </c>
      <c r="R803" s="1">
        <v>0</v>
      </c>
      <c r="S803" s="1">
        <v>0</v>
      </c>
      <c r="T803" t="b">
        <v>0</v>
      </c>
      <c r="DO803" t="b">
        <v>1</v>
      </c>
    </row>
    <row r="804" spans="1:119" x14ac:dyDescent="0.25">
      <c r="A804" t="str">
        <f>INDEX(DB_ALM_SYS_NAMES[],25,2)</f>
        <v>SN_SPARE_FEEDER</v>
      </c>
      <c r="B804">
        <v>798</v>
      </c>
      <c r="C804" t="s">
        <v>2335</v>
      </c>
      <c r="D804" t="s">
        <v>5520</v>
      </c>
      <c r="E804" s="40" t="s">
        <v>205</v>
      </c>
      <c r="F804" t="s">
        <v>95</v>
      </c>
      <c r="G804" t="s">
        <v>95</v>
      </c>
      <c r="H804" t="s">
        <v>1143</v>
      </c>
      <c r="I804" t="s">
        <v>1096</v>
      </c>
      <c r="J804" t="s">
        <v>1090</v>
      </c>
      <c r="K804">
        <v>1</v>
      </c>
      <c r="L804">
        <v>1</v>
      </c>
      <c r="M804" t="s">
        <v>1047</v>
      </c>
      <c r="N804" t="s">
        <v>1047</v>
      </c>
      <c r="O804" s="1">
        <v>500</v>
      </c>
      <c r="P804" s="1" t="s">
        <v>1091</v>
      </c>
      <c r="Q804" s="1" t="s">
        <v>1098</v>
      </c>
      <c r="R804" s="1">
        <v>0</v>
      </c>
      <c r="S804" s="1">
        <v>0</v>
      </c>
      <c r="T804" t="b">
        <v>0</v>
      </c>
      <c r="DO804" t="b">
        <v>1</v>
      </c>
    </row>
    <row r="805" spans="1:119" x14ac:dyDescent="0.25">
      <c r="A805" t="str">
        <f>INDEX(DB_ALM_SYS_NAMES[],25,2)</f>
        <v>SN_SPARE_FEEDER</v>
      </c>
      <c r="B805">
        <v>799</v>
      </c>
      <c r="C805" t="s">
        <v>2336</v>
      </c>
      <c r="D805" t="s">
        <v>5521</v>
      </c>
      <c r="E805" s="39" t="s">
        <v>205</v>
      </c>
      <c r="F805" t="s">
        <v>95</v>
      </c>
      <c r="G805" t="s">
        <v>95</v>
      </c>
      <c r="H805" t="s">
        <v>1088</v>
      </c>
      <c r="I805" t="s">
        <v>1096</v>
      </c>
      <c r="J805" t="s">
        <v>1090</v>
      </c>
      <c r="K805">
        <v>1</v>
      </c>
      <c r="L805">
        <v>1</v>
      </c>
      <c r="M805" t="s">
        <v>1047</v>
      </c>
      <c r="N805" t="s">
        <v>1047</v>
      </c>
      <c r="O805" s="1">
        <v>500</v>
      </c>
      <c r="P805" s="1" t="s">
        <v>1091</v>
      </c>
      <c r="Q805" s="1" t="s">
        <v>1098</v>
      </c>
      <c r="R805" s="1">
        <v>0</v>
      </c>
      <c r="S805" s="1">
        <v>0</v>
      </c>
      <c r="T805" t="b">
        <v>0</v>
      </c>
      <c r="DO805" t="b">
        <v>1</v>
      </c>
    </row>
    <row r="806" spans="1:119" x14ac:dyDescent="0.25">
      <c r="A806" t="str">
        <f>INDEX(DB_ALM_SYS_NAMES[],26,2)</f>
        <v>SN_GENERATOR_FEEDER</v>
      </c>
      <c r="B806">
        <v>800</v>
      </c>
      <c r="C806" t="s">
        <v>6298</v>
      </c>
      <c r="D806" t="s">
        <v>5522</v>
      </c>
      <c r="E806" s="40" t="s">
        <v>1883</v>
      </c>
      <c r="F806" t="s">
        <v>95</v>
      </c>
      <c r="G806" t="s">
        <v>95</v>
      </c>
      <c r="H806" t="s">
        <v>1088</v>
      </c>
      <c r="I806" t="s">
        <v>1096</v>
      </c>
      <c r="J806" t="s">
        <v>1090</v>
      </c>
      <c r="K806">
        <v>1</v>
      </c>
      <c r="L806">
        <v>1</v>
      </c>
      <c r="M806" t="s">
        <v>1047</v>
      </c>
      <c r="N806" t="s">
        <v>1047</v>
      </c>
      <c r="O806" s="1">
        <v>500</v>
      </c>
      <c r="P806" s="1" t="s">
        <v>1091</v>
      </c>
      <c r="Q806" s="1" t="s">
        <v>1189</v>
      </c>
      <c r="R806" s="1">
        <v>544</v>
      </c>
      <c r="S806" s="1">
        <v>0</v>
      </c>
      <c r="T806" t="b">
        <v>1</v>
      </c>
      <c r="DO806" t="b">
        <v>1</v>
      </c>
    </row>
    <row r="807" spans="1:119" x14ac:dyDescent="0.25">
      <c r="A807" t="str">
        <f>INDEX(DB_ALM_SYS_NAMES[],26,2)</f>
        <v>SN_GENERATOR_FEEDER</v>
      </c>
      <c r="B807">
        <v>801</v>
      </c>
      <c r="C807" t="s">
        <v>6299</v>
      </c>
      <c r="D807" t="s">
        <v>5522</v>
      </c>
      <c r="E807" s="39" t="s">
        <v>5721</v>
      </c>
      <c r="F807" t="s">
        <v>95</v>
      </c>
      <c r="G807" t="s">
        <v>95</v>
      </c>
      <c r="H807" t="s">
        <v>1088</v>
      </c>
      <c r="I807" t="s">
        <v>1096</v>
      </c>
      <c r="J807" t="s">
        <v>1090</v>
      </c>
      <c r="K807">
        <v>1</v>
      </c>
      <c r="L807">
        <v>1</v>
      </c>
      <c r="M807" t="s">
        <v>1047</v>
      </c>
      <c r="N807" t="s">
        <v>1047</v>
      </c>
      <c r="O807" s="1">
        <v>500</v>
      </c>
      <c r="P807" s="1" t="s">
        <v>1091</v>
      </c>
      <c r="Q807" s="1" t="s">
        <v>1189</v>
      </c>
      <c r="R807" s="1">
        <v>547</v>
      </c>
      <c r="S807" s="1">
        <v>0</v>
      </c>
      <c r="T807" t="b">
        <v>1</v>
      </c>
      <c r="DO807" t="b">
        <v>1</v>
      </c>
    </row>
    <row r="808" spans="1:119" x14ac:dyDescent="0.25">
      <c r="A808" t="str">
        <f>INDEX(DB_ALM_SYS_NAMES[],26,2)</f>
        <v>SN_GENERATOR_FEEDER</v>
      </c>
      <c r="B808">
        <v>802</v>
      </c>
      <c r="C808" t="s">
        <v>6300</v>
      </c>
      <c r="D808" t="s">
        <v>5522</v>
      </c>
      <c r="E808" s="40" t="s">
        <v>5522</v>
      </c>
      <c r="F808" t="s">
        <v>95</v>
      </c>
      <c r="G808" t="s">
        <v>95</v>
      </c>
      <c r="H808" t="s">
        <v>1088</v>
      </c>
      <c r="I808" t="s">
        <v>1096</v>
      </c>
      <c r="J808" t="s">
        <v>1090</v>
      </c>
      <c r="K808">
        <v>1</v>
      </c>
      <c r="L808">
        <v>1</v>
      </c>
      <c r="M808" t="s">
        <v>1047</v>
      </c>
      <c r="N808" t="s">
        <v>1047</v>
      </c>
      <c r="O808" s="1">
        <v>500</v>
      </c>
      <c r="P808" s="1" t="s">
        <v>1091</v>
      </c>
      <c r="Q808" s="1" t="s">
        <v>1189</v>
      </c>
      <c r="R808" s="1">
        <v>549</v>
      </c>
      <c r="S808" s="1">
        <v>0</v>
      </c>
      <c r="T808" t="b">
        <v>1</v>
      </c>
      <c r="DO808" t="b">
        <v>1</v>
      </c>
    </row>
    <row r="809" spans="1:119" x14ac:dyDescent="0.25">
      <c r="A809" t="str">
        <f>INDEX(DB_ALM_SYS_NAMES[],26,2)</f>
        <v>SN_GENERATOR_FEEDER</v>
      </c>
      <c r="B809">
        <v>803</v>
      </c>
      <c r="C809" t="s">
        <v>6301</v>
      </c>
      <c r="D809" t="s">
        <v>5522</v>
      </c>
      <c r="E809" s="39" t="s">
        <v>5522</v>
      </c>
      <c r="F809" t="s">
        <v>95</v>
      </c>
      <c r="G809" t="s">
        <v>95</v>
      </c>
      <c r="H809" t="s">
        <v>1088</v>
      </c>
      <c r="I809" t="s">
        <v>1096</v>
      </c>
      <c r="J809" t="s">
        <v>1090</v>
      </c>
      <c r="K809">
        <v>1</v>
      </c>
      <c r="L809">
        <v>1</v>
      </c>
      <c r="M809" t="s">
        <v>1047</v>
      </c>
      <c r="N809" t="s">
        <v>1047</v>
      </c>
      <c r="O809" s="1">
        <v>500</v>
      </c>
      <c r="P809" s="1" t="s">
        <v>1091</v>
      </c>
      <c r="Q809" s="1" t="s">
        <v>1189</v>
      </c>
      <c r="R809" s="1">
        <v>551</v>
      </c>
      <c r="S809" s="1">
        <v>0</v>
      </c>
      <c r="T809" t="b">
        <v>1</v>
      </c>
      <c r="DO809" t="b">
        <v>1</v>
      </c>
    </row>
    <row r="810" spans="1:119" x14ac:dyDescent="0.25">
      <c r="A810" t="str">
        <f>INDEX(DB_ALM_SYS_NAMES[],26,2)</f>
        <v>SN_GENERATOR_FEEDER</v>
      </c>
      <c r="B810">
        <v>804</v>
      </c>
      <c r="C810" t="s">
        <v>6302</v>
      </c>
      <c r="D810" t="s">
        <v>5522</v>
      </c>
      <c r="E810" s="40" t="s">
        <v>5522</v>
      </c>
      <c r="F810" t="s">
        <v>95</v>
      </c>
      <c r="G810" t="s">
        <v>95</v>
      </c>
      <c r="H810" t="s">
        <v>1088</v>
      </c>
      <c r="I810" t="s">
        <v>1096</v>
      </c>
      <c r="J810" t="s">
        <v>1090</v>
      </c>
      <c r="K810">
        <v>1</v>
      </c>
      <c r="L810">
        <v>1</v>
      </c>
      <c r="M810" t="s">
        <v>1047</v>
      </c>
      <c r="N810" t="s">
        <v>1047</v>
      </c>
      <c r="O810" s="1">
        <v>500</v>
      </c>
      <c r="P810" s="1" t="s">
        <v>1091</v>
      </c>
      <c r="Q810" s="1" t="s">
        <v>1189</v>
      </c>
      <c r="R810" s="1">
        <v>552</v>
      </c>
      <c r="S810" s="1">
        <v>0</v>
      </c>
      <c r="T810" t="b">
        <v>1</v>
      </c>
      <c r="DO810" t="b">
        <v>1</v>
      </c>
    </row>
    <row r="811" spans="1:119" x14ac:dyDescent="0.25">
      <c r="A811" t="str">
        <f>INDEX(DB_ALM_SYS_NAMES[],26,2)</f>
        <v>SN_GENERATOR_FEEDER</v>
      </c>
      <c r="B811">
        <v>805</v>
      </c>
      <c r="C811" t="s">
        <v>6303</v>
      </c>
      <c r="D811" t="s">
        <v>5522</v>
      </c>
      <c r="E811" s="39" t="s">
        <v>5522</v>
      </c>
      <c r="F811" t="s">
        <v>95</v>
      </c>
      <c r="G811" t="s">
        <v>95</v>
      </c>
      <c r="H811" t="s">
        <v>1088</v>
      </c>
      <c r="I811" t="s">
        <v>1096</v>
      </c>
      <c r="J811" t="s">
        <v>1090</v>
      </c>
      <c r="K811">
        <v>1</v>
      </c>
      <c r="L811">
        <v>1</v>
      </c>
      <c r="M811" t="s">
        <v>1047</v>
      </c>
      <c r="N811" t="s">
        <v>1047</v>
      </c>
      <c r="O811" s="1">
        <v>500</v>
      </c>
      <c r="P811" s="1" t="s">
        <v>1091</v>
      </c>
      <c r="Q811" s="1" t="s">
        <v>1189</v>
      </c>
      <c r="R811" s="1">
        <v>553</v>
      </c>
      <c r="S811" s="1">
        <v>0</v>
      </c>
      <c r="T811" t="b">
        <v>1</v>
      </c>
      <c r="DO811" t="b">
        <v>1</v>
      </c>
    </row>
    <row r="812" spans="1:119" x14ac:dyDescent="0.25">
      <c r="A812" t="str">
        <f>INDEX(DB_ALM_SYS_NAMES[],26,2)</f>
        <v>SN_GENERATOR_FEEDER</v>
      </c>
      <c r="B812">
        <v>806</v>
      </c>
      <c r="C812" t="s">
        <v>6304</v>
      </c>
      <c r="D812" t="s">
        <v>5522</v>
      </c>
      <c r="E812" s="40" t="s">
        <v>5522</v>
      </c>
      <c r="F812" t="s">
        <v>95</v>
      </c>
      <c r="G812" t="s">
        <v>95</v>
      </c>
      <c r="H812" t="s">
        <v>1088</v>
      </c>
      <c r="I812" t="s">
        <v>1096</v>
      </c>
      <c r="J812" t="s">
        <v>1090</v>
      </c>
      <c r="K812">
        <v>1</v>
      </c>
      <c r="L812">
        <v>1</v>
      </c>
      <c r="M812" t="s">
        <v>1047</v>
      </c>
      <c r="N812" t="s">
        <v>1047</v>
      </c>
      <c r="O812" s="1">
        <v>500</v>
      </c>
      <c r="P812" s="1" t="s">
        <v>1091</v>
      </c>
      <c r="Q812" s="1" t="s">
        <v>1189</v>
      </c>
      <c r="R812" s="1">
        <v>554</v>
      </c>
      <c r="S812" s="1">
        <v>0</v>
      </c>
      <c r="T812" t="b">
        <v>1</v>
      </c>
      <c r="DO812" t="b">
        <v>1</v>
      </c>
    </row>
    <row r="813" spans="1:119" x14ac:dyDescent="0.25">
      <c r="A813" t="str">
        <f>INDEX(DB_ALM_SYS_NAMES[],26,2)</f>
        <v>SN_GENERATOR_FEEDER</v>
      </c>
      <c r="B813">
        <v>807</v>
      </c>
      <c r="C813" t="s">
        <v>6305</v>
      </c>
      <c r="D813" t="s">
        <v>5522</v>
      </c>
      <c r="E813" s="39" t="s">
        <v>5522</v>
      </c>
      <c r="F813" t="s">
        <v>95</v>
      </c>
      <c r="G813" t="s">
        <v>95</v>
      </c>
      <c r="H813" t="s">
        <v>1088</v>
      </c>
      <c r="I813" t="s">
        <v>1096</v>
      </c>
      <c r="J813" t="s">
        <v>1090</v>
      </c>
      <c r="K813">
        <v>1</v>
      </c>
      <c r="L813">
        <v>1</v>
      </c>
      <c r="M813" t="s">
        <v>1047</v>
      </c>
      <c r="N813" t="s">
        <v>1047</v>
      </c>
      <c r="O813" s="1">
        <v>500</v>
      </c>
      <c r="P813" s="1" t="s">
        <v>1091</v>
      </c>
      <c r="Q813" s="1" t="s">
        <v>1189</v>
      </c>
      <c r="R813" s="1">
        <v>555</v>
      </c>
      <c r="S813" s="1">
        <v>0</v>
      </c>
      <c r="T813" t="b">
        <v>1</v>
      </c>
      <c r="DO813" t="b">
        <v>1</v>
      </c>
    </row>
    <row r="814" spans="1:119" x14ac:dyDescent="0.25">
      <c r="A814" t="str">
        <f>INDEX(DB_ALM_SYS_NAMES[],26,2)</f>
        <v>SN_GENERATOR_FEEDER</v>
      </c>
      <c r="B814">
        <v>808</v>
      </c>
      <c r="C814" t="s">
        <v>6306</v>
      </c>
      <c r="D814" t="s">
        <v>5522</v>
      </c>
      <c r="E814" s="40" t="s">
        <v>5522</v>
      </c>
      <c r="F814" t="s">
        <v>95</v>
      </c>
      <c r="G814" t="s">
        <v>95</v>
      </c>
      <c r="H814" t="s">
        <v>1088</v>
      </c>
      <c r="I814" t="s">
        <v>1096</v>
      </c>
      <c r="J814" t="s">
        <v>1090</v>
      </c>
      <c r="K814">
        <v>1</v>
      </c>
      <c r="L814">
        <v>1</v>
      </c>
      <c r="M814" t="s">
        <v>1047</v>
      </c>
      <c r="N814" t="s">
        <v>1047</v>
      </c>
      <c r="O814" s="1">
        <v>500</v>
      </c>
      <c r="P814" s="1" t="s">
        <v>1091</v>
      </c>
      <c r="Q814" s="1" t="s">
        <v>1189</v>
      </c>
      <c r="R814" s="1">
        <v>556</v>
      </c>
      <c r="S814" s="1">
        <v>0</v>
      </c>
      <c r="T814" t="b">
        <v>1</v>
      </c>
      <c r="DO814" t="b">
        <v>1</v>
      </c>
    </row>
    <row r="815" spans="1:119" x14ac:dyDescent="0.25">
      <c r="A815" t="str">
        <f>INDEX(DB_ALM_SYS_NAMES[],26,2)</f>
        <v>SN_GENERATOR_FEEDER</v>
      </c>
      <c r="B815">
        <v>809</v>
      </c>
      <c r="C815" t="s">
        <v>6307</v>
      </c>
      <c r="D815" t="s">
        <v>5522</v>
      </c>
      <c r="E815" s="39" t="s">
        <v>5522</v>
      </c>
      <c r="F815" t="s">
        <v>95</v>
      </c>
      <c r="G815" t="s">
        <v>95</v>
      </c>
      <c r="H815" t="s">
        <v>1088</v>
      </c>
      <c r="I815" t="s">
        <v>1096</v>
      </c>
      <c r="J815" t="s">
        <v>1090</v>
      </c>
      <c r="K815">
        <v>1</v>
      </c>
      <c r="L815">
        <v>1</v>
      </c>
      <c r="M815" t="s">
        <v>1047</v>
      </c>
      <c r="N815" t="s">
        <v>1047</v>
      </c>
      <c r="O815" s="1">
        <v>500</v>
      </c>
      <c r="P815" s="1" t="s">
        <v>1091</v>
      </c>
      <c r="Q815" s="1" t="s">
        <v>1189</v>
      </c>
      <c r="R815" s="1">
        <v>557</v>
      </c>
      <c r="S815" s="1">
        <v>0</v>
      </c>
      <c r="T815" t="b">
        <v>1</v>
      </c>
      <c r="DO815" t="b">
        <v>1</v>
      </c>
    </row>
    <row r="816" spans="1:119" x14ac:dyDescent="0.25">
      <c r="A816" t="str">
        <f>INDEX(DB_ALM_SYS_NAMES[],26,2)</f>
        <v>SN_GENERATOR_FEEDER</v>
      </c>
      <c r="B816">
        <v>810</v>
      </c>
      <c r="C816" t="s">
        <v>6308</v>
      </c>
      <c r="D816" t="s">
        <v>5522</v>
      </c>
      <c r="E816" s="40" t="s">
        <v>5522</v>
      </c>
      <c r="F816" t="s">
        <v>95</v>
      </c>
      <c r="G816" t="s">
        <v>95</v>
      </c>
      <c r="H816" t="s">
        <v>1088</v>
      </c>
      <c r="I816" t="s">
        <v>1096</v>
      </c>
      <c r="J816" t="s">
        <v>1090</v>
      </c>
      <c r="K816">
        <v>1</v>
      </c>
      <c r="L816">
        <v>1</v>
      </c>
      <c r="M816" t="s">
        <v>1047</v>
      </c>
      <c r="N816" t="s">
        <v>1047</v>
      </c>
      <c r="O816" s="1">
        <v>500</v>
      </c>
      <c r="P816" s="1" t="s">
        <v>1091</v>
      </c>
      <c r="Q816" s="1" t="s">
        <v>1189</v>
      </c>
      <c r="R816" s="1">
        <v>558</v>
      </c>
      <c r="S816" s="1">
        <v>0</v>
      </c>
      <c r="T816" t="b">
        <v>1</v>
      </c>
      <c r="DO816" t="b">
        <v>1</v>
      </c>
    </row>
    <row r="817" spans="1:119" x14ac:dyDescent="0.25">
      <c r="A817" t="str">
        <f>INDEX(DB_ALM_SYS_NAMES[],26,2)</f>
        <v>SN_GENERATOR_FEEDER</v>
      </c>
      <c r="B817">
        <v>811</v>
      </c>
      <c r="C817" t="s">
        <v>6309</v>
      </c>
      <c r="D817" t="s">
        <v>5522</v>
      </c>
      <c r="E817" s="39" t="s">
        <v>5522</v>
      </c>
      <c r="F817" t="s">
        <v>95</v>
      </c>
      <c r="G817" t="s">
        <v>95</v>
      </c>
      <c r="H817" t="s">
        <v>1088</v>
      </c>
      <c r="I817" t="s">
        <v>1096</v>
      </c>
      <c r="J817" t="s">
        <v>1090</v>
      </c>
      <c r="K817">
        <v>1</v>
      </c>
      <c r="L817">
        <v>1</v>
      </c>
      <c r="M817" t="s">
        <v>1047</v>
      </c>
      <c r="N817" t="s">
        <v>1047</v>
      </c>
      <c r="O817" s="1">
        <v>500</v>
      </c>
      <c r="P817" s="1" t="s">
        <v>1091</v>
      </c>
      <c r="Q817" s="1" t="s">
        <v>1189</v>
      </c>
      <c r="R817" s="1">
        <v>561</v>
      </c>
      <c r="S817" s="1">
        <v>0</v>
      </c>
      <c r="T817" t="b">
        <v>1</v>
      </c>
      <c r="DO817" t="b">
        <v>1</v>
      </c>
    </row>
    <row r="818" spans="1:119" x14ac:dyDescent="0.25">
      <c r="A818" t="str">
        <f>INDEX(DB_ALM_SYS_NAMES[],26,2)</f>
        <v>SN_GENERATOR_FEEDER</v>
      </c>
      <c r="B818">
        <v>812</v>
      </c>
      <c r="C818" t="s">
        <v>6310</v>
      </c>
      <c r="D818" t="s">
        <v>5522</v>
      </c>
      <c r="E818" s="40" t="s">
        <v>5522</v>
      </c>
      <c r="F818" t="s">
        <v>95</v>
      </c>
      <c r="G818" t="s">
        <v>95</v>
      </c>
      <c r="H818" t="s">
        <v>1088</v>
      </c>
      <c r="I818" t="s">
        <v>1096</v>
      </c>
      <c r="J818" t="s">
        <v>1090</v>
      </c>
      <c r="K818">
        <v>1</v>
      </c>
      <c r="L818">
        <v>1</v>
      </c>
      <c r="M818" t="s">
        <v>1047</v>
      </c>
      <c r="N818" t="s">
        <v>1047</v>
      </c>
      <c r="O818" s="1">
        <v>500</v>
      </c>
      <c r="P818" s="1" t="s">
        <v>1091</v>
      </c>
      <c r="Q818" s="1" t="s">
        <v>1189</v>
      </c>
      <c r="R818" s="1">
        <v>563</v>
      </c>
      <c r="S818" s="1">
        <v>0</v>
      </c>
      <c r="T818" t="b">
        <v>1</v>
      </c>
      <c r="DO818" t="b">
        <v>1</v>
      </c>
    </row>
    <row r="819" spans="1:119" x14ac:dyDescent="0.25">
      <c r="A819" t="str">
        <f>INDEX(DB_ALM_SYS_NAMES[],26,2)</f>
        <v>SN_GENERATOR_FEEDER</v>
      </c>
      <c r="B819">
        <v>813</v>
      </c>
      <c r="C819" t="s">
        <v>6311</v>
      </c>
      <c r="D819" t="s">
        <v>5522</v>
      </c>
      <c r="E819" s="39" t="s">
        <v>5522</v>
      </c>
      <c r="F819" t="s">
        <v>95</v>
      </c>
      <c r="G819" t="s">
        <v>95</v>
      </c>
      <c r="H819" t="s">
        <v>1088</v>
      </c>
      <c r="I819" t="s">
        <v>1096</v>
      </c>
      <c r="J819" t="s">
        <v>1090</v>
      </c>
      <c r="K819">
        <v>1</v>
      </c>
      <c r="L819">
        <v>1</v>
      </c>
      <c r="M819" t="s">
        <v>1047</v>
      </c>
      <c r="N819" t="s">
        <v>1047</v>
      </c>
      <c r="O819" s="1">
        <v>500</v>
      </c>
      <c r="P819" s="1" t="s">
        <v>1091</v>
      </c>
      <c r="Q819" s="1" t="s">
        <v>1189</v>
      </c>
      <c r="R819" s="1">
        <v>565</v>
      </c>
      <c r="S819" s="1">
        <v>0</v>
      </c>
      <c r="T819" t="b">
        <v>1</v>
      </c>
      <c r="DO819" t="b">
        <v>1</v>
      </c>
    </row>
    <row r="820" spans="1:119" x14ac:dyDescent="0.25">
      <c r="A820" t="str">
        <f>INDEX(DB_ALM_SYS_NAMES[],26,2)</f>
        <v>SN_GENERATOR_FEEDER</v>
      </c>
      <c r="B820">
        <v>814</v>
      </c>
      <c r="C820" t="s">
        <v>6312</v>
      </c>
      <c r="D820" t="s">
        <v>5522</v>
      </c>
      <c r="E820" s="40" t="s">
        <v>5522</v>
      </c>
      <c r="F820" t="s">
        <v>95</v>
      </c>
      <c r="G820" t="s">
        <v>95</v>
      </c>
      <c r="H820" t="s">
        <v>1088</v>
      </c>
      <c r="I820" t="s">
        <v>1096</v>
      </c>
      <c r="J820" t="s">
        <v>1090</v>
      </c>
      <c r="K820">
        <v>1</v>
      </c>
      <c r="L820">
        <v>1</v>
      </c>
      <c r="M820" t="s">
        <v>1047</v>
      </c>
      <c r="N820" t="s">
        <v>1047</v>
      </c>
      <c r="O820" s="1">
        <v>500</v>
      </c>
      <c r="P820" s="1" t="s">
        <v>1091</v>
      </c>
      <c r="Q820" s="1" t="s">
        <v>1189</v>
      </c>
      <c r="R820" s="1">
        <v>566</v>
      </c>
      <c r="S820" s="1">
        <v>0</v>
      </c>
      <c r="T820" t="b">
        <v>1</v>
      </c>
      <c r="DO820" t="b">
        <v>1</v>
      </c>
    </row>
    <row r="821" spans="1:119" x14ac:dyDescent="0.25">
      <c r="A821" t="str">
        <f>INDEX(DB_ALM_SYS_NAMES[],26,2)</f>
        <v>SN_GENERATOR_FEEDER</v>
      </c>
      <c r="B821">
        <v>815</v>
      </c>
      <c r="C821" t="s">
        <v>6313</v>
      </c>
      <c r="D821" t="s">
        <v>5522</v>
      </c>
      <c r="E821" s="39" t="s">
        <v>5522</v>
      </c>
      <c r="F821" t="s">
        <v>95</v>
      </c>
      <c r="G821" t="s">
        <v>95</v>
      </c>
      <c r="H821" t="s">
        <v>1088</v>
      </c>
      <c r="I821" t="s">
        <v>1096</v>
      </c>
      <c r="J821" t="s">
        <v>1090</v>
      </c>
      <c r="K821">
        <v>1</v>
      </c>
      <c r="L821">
        <v>1</v>
      </c>
      <c r="M821" t="s">
        <v>1047</v>
      </c>
      <c r="N821" t="s">
        <v>1047</v>
      </c>
      <c r="O821" s="1">
        <v>500</v>
      </c>
      <c r="P821" s="1" t="s">
        <v>1091</v>
      </c>
      <c r="Q821" s="1" t="s">
        <v>1189</v>
      </c>
      <c r="R821" s="1">
        <v>567</v>
      </c>
      <c r="S821" s="1">
        <v>0</v>
      </c>
      <c r="T821" t="b">
        <v>1</v>
      </c>
      <c r="DO821" t="b">
        <v>1</v>
      </c>
    </row>
    <row r="822" spans="1:119" x14ac:dyDescent="0.25">
      <c r="A822" t="str">
        <f>INDEX(DB_ALM_SYS_NAMES[],26,2)</f>
        <v>SN_GENERATOR_FEEDER</v>
      </c>
      <c r="B822">
        <v>816</v>
      </c>
      <c r="C822" t="s">
        <v>6314</v>
      </c>
      <c r="D822" t="s">
        <v>5522</v>
      </c>
      <c r="E822" s="40" t="s">
        <v>5522</v>
      </c>
      <c r="F822" t="s">
        <v>95</v>
      </c>
      <c r="G822" t="s">
        <v>95</v>
      </c>
      <c r="H822" t="s">
        <v>1088</v>
      </c>
      <c r="I822" t="s">
        <v>1096</v>
      </c>
      <c r="J822" t="s">
        <v>1090</v>
      </c>
      <c r="K822">
        <v>1</v>
      </c>
      <c r="L822">
        <v>1</v>
      </c>
      <c r="M822" t="s">
        <v>1047</v>
      </c>
      <c r="N822" t="s">
        <v>1047</v>
      </c>
      <c r="O822" s="1">
        <v>500</v>
      </c>
      <c r="P822" s="1" t="s">
        <v>1091</v>
      </c>
      <c r="Q822" s="1" t="s">
        <v>1189</v>
      </c>
      <c r="R822" s="1">
        <v>568</v>
      </c>
      <c r="S822" s="1">
        <v>0</v>
      </c>
      <c r="T822" t="b">
        <v>1</v>
      </c>
      <c r="DO822" t="b">
        <v>1</v>
      </c>
    </row>
    <row r="823" spans="1:119" x14ac:dyDescent="0.25">
      <c r="A823" t="str">
        <f>INDEX(DB_ALM_SYS_NAMES[],26,2)</f>
        <v>SN_GENERATOR_FEEDER</v>
      </c>
      <c r="B823">
        <v>817</v>
      </c>
      <c r="C823" t="s">
        <v>6315</v>
      </c>
      <c r="D823" t="s">
        <v>5522</v>
      </c>
      <c r="E823" s="39" t="s">
        <v>5522</v>
      </c>
      <c r="F823" t="s">
        <v>95</v>
      </c>
      <c r="G823" t="s">
        <v>95</v>
      </c>
      <c r="H823" t="s">
        <v>1088</v>
      </c>
      <c r="I823" t="s">
        <v>1096</v>
      </c>
      <c r="J823" t="s">
        <v>1090</v>
      </c>
      <c r="K823">
        <v>1</v>
      </c>
      <c r="L823">
        <v>1</v>
      </c>
      <c r="M823" t="s">
        <v>1047</v>
      </c>
      <c r="N823" t="s">
        <v>1047</v>
      </c>
      <c r="O823" s="1">
        <v>500</v>
      </c>
      <c r="P823" s="1" t="s">
        <v>1091</v>
      </c>
      <c r="Q823" s="1" t="s">
        <v>1189</v>
      </c>
      <c r="R823" s="1">
        <v>569</v>
      </c>
      <c r="S823" s="1">
        <v>0</v>
      </c>
      <c r="T823" t="b">
        <v>1</v>
      </c>
      <c r="DO823" t="b">
        <v>1</v>
      </c>
    </row>
    <row r="824" spans="1:119" x14ac:dyDescent="0.25">
      <c r="A824" t="str">
        <f>INDEX(DB_ALM_SYS_NAMES[],26,2)</f>
        <v>SN_GENERATOR_FEEDER</v>
      </c>
      <c r="B824">
        <v>818</v>
      </c>
      <c r="C824" t="s">
        <v>6316</v>
      </c>
      <c r="D824" t="s">
        <v>5522</v>
      </c>
      <c r="E824" t="s">
        <v>5522</v>
      </c>
      <c r="F824" t="s">
        <v>95</v>
      </c>
      <c r="G824" t="s">
        <v>95</v>
      </c>
      <c r="H824" t="s">
        <v>1088</v>
      </c>
      <c r="I824" t="s">
        <v>1096</v>
      </c>
      <c r="J824" t="s">
        <v>1090</v>
      </c>
      <c r="K824">
        <v>1</v>
      </c>
      <c r="L824">
        <v>1</v>
      </c>
      <c r="M824" t="s">
        <v>1047</v>
      </c>
      <c r="N824" t="s">
        <v>1047</v>
      </c>
      <c r="O824" s="1">
        <v>500</v>
      </c>
      <c r="P824" s="1" t="s">
        <v>1091</v>
      </c>
      <c r="Q824" s="1" t="s">
        <v>1189</v>
      </c>
      <c r="R824" s="1">
        <v>570</v>
      </c>
      <c r="S824" s="1">
        <v>0</v>
      </c>
      <c r="T824" t="b">
        <v>1</v>
      </c>
      <c r="DO824" t="b">
        <v>1</v>
      </c>
    </row>
    <row r="825" spans="1:119" x14ac:dyDescent="0.25">
      <c r="A825" t="str">
        <f>INDEX(DB_ALM_SYS_NAMES[],26,2)</f>
        <v>SN_GENERATOR_FEEDER</v>
      </c>
      <c r="B825">
        <v>819</v>
      </c>
      <c r="C825" t="s">
        <v>6317</v>
      </c>
      <c r="D825" t="s">
        <v>5522</v>
      </c>
      <c r="E825" t="s">
        <v>5522</v>
      </c>
      <c r="F825" t="s">
        <v>95</v>
      </c>
      <c r="G825" t="s">
        <v>95</v>
      </c>
      <c r="H825" t="s">
        <v>1088</v>
      </c>
      <c r="I825" t="s">
        <v>1096</v>
      </c>
      <c r="J825" t="s">
        <v>1090</v>
      </c>
      <c r="K825">
        <v>1</v>
      </c>
      <c r="L825">
        <v>1</v>
      </c>
      <c r="M825" t="s">
        <v>1047</v>
      </c>
      <c r="N825" t="s">
        <v>1047</v>
      </c>
      <c r="O825" s="1">
        <v>500</v>
      </c>
      <c r="P825" s="1" t="s">
        <v>1091</v>
      </c>
      <c r="Q825" s="1" t="s">
        <v>1098</v>
      </c>
      <c r="R825" s="1">
        <v>0</v>
      </c>
      <c r="S825" s="1">
        <v>0</v>
      </c>
      <c r="T825" t="b">
        <v>0</v>
      </c>
      <c r="DO825" t="b">
        <v>1</v>
      </c>
    </row>
    <row r="826" spans="1:119" x14ac:dyDescent="0.25">
      <c r="A826" t="str">
        <f>INDEX(DB_ALM_SYS_NAMES[],26,2)</f>
        <v>SN_GENERATOR_FEEDER</v>
      </c>
      <c r="B826">
        <v>820</v>
      </c>
      <c r="C826" t="s">
        <v>6318</v>
      </c>
      <c r="D826" t="s">
        <v>5522</v>
      </c>
      <c r="E826" t="s">
        <v>5522</v>
      </c>
      <c r="F826" t="s">
        <v>95</v>
      </c>
      <c r="G826" t="s">
        <v>95</v>
      </c>
      <c r="H826" t="s">
        <v>1088</v>
      </c>
      <c r="I826" t="s">
        <v>1096</v>
      </c>
      <c r="J826" t="s">
        <v>1090</v>
      </c>
      <c r="K826">
        <v>1</v>
      </c>
      <c r="L826">
        <v>1</v>
      </c>
      <c r="M826" t="s">
        <v>1047</v>
      </c>
      <c r="N826" t="s">
        <v>1047</v>
      </c>
      <c r="O826" s="1">
        <v>500</v>
      </c>
      <c r="P826" s="1" t="s">
        <v>1091</v>
      </c>
      <c r="Q826" s="1" t="s">
        <v>1189</v>
      </c>
      <c r="R826" s="1">
        <v>144</v>
      </c>
      <c r="S826" s="1">
        <v>0</v>
      </c>
      <c r="T826" t="b">
        <v>1</v>
      </c>
      <c r="DO826" t="b">
        <v>1</v>
      </c>
    </row>
    <row r="827" spans="1:119" x14ac:dyDescent="0.25">
      <c r="A827" t="str">
        <f>INDEX(DB_ALM_SYS_NAMES[],26,2)</f>
        <v>SN_GENERATOR_FEEDER</v>
      </c>
      <c r="B827">
        <v>821</v>
      </c>
      <c r="C827" t="s">
        <v>6319</v>
      </c>
      <c r="D827" t="s">
        <v>5522</v>
      </c>
      <c r="E827" t="s">
        <v>5522</v>
      </c>
      <c r="F827" t="s">
        <v>95</v>
      </c>
      <c r="G827" t="s">
        <v>95</v>
      </c>
      <c r="H827" t="s">
        <v>1088</v>
      </c>
      <c r="I827" t="s">
        <v>1096</v>
      </c>
      <c r="J827" t="s">
        <v>1090</v>
      </c>
      <c r="K827">
        <v>1</v>
      </c>
      <c r="L827">
        <v>1</v>
      </c>
      <c r="M827" t="s">
        <v>1047</v>
      </c>
      <c r="N827" t="s">
        <v>1047</v>
      </c>
      <c r="O827" s="1">
        <v>500</v>
      </c>
      <c r="P827" s="1" t="s">
        <v>1091</v>
      </c>
      <c r="Q827" s="1" t="s">
        <v>1189</v>
      </c>
      <c r="R827" s="1">
        <v>147</v>
      </c>
      <c r="S827" s="1">
        <v>0</v>
      </c>
      <c r="T827" t="b">
        <v>1</v>
      </c>
      <c r="DO827" t="b">
        <v>1</v>
      </c>
    </row>
    <row r="828" spans="1:119" x14ac:dyDescent="0.25">
      <c r="A828" t="str">
        <f>INDEX(DB_ALM_SYS_NAMES[],26,2)</f>
        <v>SN_GENERATOR_FEEDER</v>
      </c>
      <c r="B828">
        <v>822</v>
      </c>
      <c r="C828" t="s">
        <v>6320</v>
      </c>
      <c r="D828" t="s">
        <v>5522</v>
      </c>
      <c r="E828" t="s">
        <v>5522</v>
      </c>
      <c r="F828" t="s">
        <v>95</v>
      </c>
      <c r="G828" t="s">
        <v>95</v>
      </c>
      <c r="H828" t="s">
        <v>1088</v>
      </c>
      <c r="I828" t="s">
        <v>1096</v>
      </c>
      <c r="J828" t="s">
        <v>1090</v>
      </c>
      <c r="K828">
        <v>1</v>
      </c>
      <c r="L828">
        <v>1</v>
      </c>
      <c r="M828" t="s">
        <v>1047</v>
      </c>
      <c r="N828" t="s">
        <v>1047</v>
      </c>
      <c r="O828" s="1">
        <v>500</v>
      </c>
      <c r="P828" s="1" t="s">
        <v>1091</v>
      </c>
      <c r="Q828" s="1" t="s">
        <v>1189</v>
      </c>
      <c r="R828" s="1">
        <v>149</v>
      </c>
      <c r="S828" s="1">
        <v>0</v>
      </c>
      <c r="T828" t="b">
        <v>1</v>
      </c>
      <c r="DO828" t="b">
        <v>1</v>
      </c>
    </row>
    <row r="829" spans="1:119" x14ac:dyDescent="0.25">
      <c r="A829" t="str">
        <f>INDEX(DB_ALM_SYS_NAMES[],26,2)</f>
        <v>SN_GENERATOR_FEEDER</v>
      </c>
      <c r="B829">
        <v>823</v>
      </c>
      <c r="C829" t="s">
        <v>6321</v>
      </c>
      <c r="D829" t="s">
        <v>5522</v>
      </c>
      <c r="E829" t="s">
        <v>5522</v>
      </c>
      <c r="F829" t="s">
        <v>95</v>
      </c>
      <c r="G829" t="s">
        <v>95</v>
      </c>
      <c r="H829" t="s">
        <v>1088</v>
      </c>
      <c r="I829" t="s">
        <v>1096</v>
      </c>
      <c r="J829" t="s">
        <v>1090</v>
      </c>
      <c r="K829">
        <v>1</v>
      </c>
      <c r="L829">
        <v>1</v>
      </c>
      <c r="M829" t="s">
        <v>1047</v>
      </c>
      <c r="N829" t="s">
        <v>1047</v>
      </c>
      <c r="O829" s="1">
        <v>500</v>
      </c>
      <c r="P829" s="1" t="s">
        <v>1091</v>
      </c>
      <c r="Q829" s="1" t="s">
        <v>1189</v>
      </c>
      <c r="R829" s="1">
        <v>151</v>
      </c>
      <c r="S829" s="1">
        <v>0</v>
      </c>
      <c r="T829" t="b">
        <v>1</v>
      </c>
      <c r="DO829" t="b">
        <v>1</v>
      </c>
    </row>
    <row r="830" spans="1:119" x14ac:dyDescent="0.25">
      <c r="A830" t="str">
        <f>INDEX(DB_ALM_SYS_NAMES[],26,2)</f>
        <v>SN_GENERATOR_FEEDER</v>
      </c>
      <c r="B830">
        <v>824</v>
      </c>
      <c r="C830" t="s">
        <v>6322</v>
      </c>
      <c r="D830" t="s">
        <v>5522</v>
      </c>
      <c r="E830" t="s">
        <v>5522</v>
      </c>
      <c r="F830" t="s">
        <v>95</v>
      </c>
      <c r="G830" t="s">
        <v>95</v>
      </c>
      <c r="H830" t="s">
        <v>1088</v>
      </c>
      <c r="I830" t="s">
        <v>1096</v>
      </c>
      <c r="J830" t="s">
        <v>1090</v>
      </c>
      <c r="K830">
        <v>1</v>
      </c>
      <c r="L830">
        <v>1</v>
      </c>
      <c r="M830" t="s">
        <v>1047</v>
      </c>
      <c r="N830" t="s">
        <v>1047</v>
      </c>
      <c r="O830" s="1">
        <v>500</v>
      </c>
      <c r="P830" s="1" t="s">
        <v>1091</v>
      </c>
      <c r="Q830" s="1" t="s">
        <v>1189</v>
      </c>
      <c r="R830" s="1">
        <v>152</v>
      </c>
      <c r="S830" s="1">
        <v>0</v>
      </c>
      <c r="T830" t="b">
        <v>1</v>
      </c>
      <c r="DO830" t="b">
        <v>1</v>
      </c>
    </row>
    <row r="831" spans="1:119" x14ac:dyDescent="0.25">
      <c r="A831" t="str">
        <f>INDEX(DB_ALM_SYS_NAMES[],26,2)</f>
        <v>SN_GENERATOR_FEEDER</v>
      </c>
      <c r="B831">
        <v>825</v>
      </c>
      <c r="C831" t="s">
        <v>6323</v>
      </c>
      <c r="D831" t="s">
        <v>5522</v>
      </c>
      <c r="E831" t="s">
        <v>5522</v>
      </c>
      <c r="F831" t="s">
        <v>95</v>
      </c>
      <c r="G831" t="s">
        <v>95</v>
      </c>
      <c r="H831" t="s">
        <v>1088</v>
      </c>
      <c r="I831" t="s">
        <v>1096</v>
      </c>
      <c r="J831" t="s">
        <v>1090</v>
      </c>
      <c r="K831">
        <v>1</v>
      </c>
      <c r="L831">
        <v>1</v>
      </c>
      <c r="M831" t="s">
        <v>1047</v>
      </c>
      <c r="N831" t="s">
        <v>1047</v>
      </c>
      <c r="O831" s="1">
        <v>500</v>
      </c>
      <c r="P831" s="1" t="s">
        <v>1091</v>
      </c>
      <c r="Q831" s="1" t="s">
        <v>1189</v>
      </c>
      <c r="R831" s="1">
        <v>153</v>
      </c>
      <c r="S831" s="1">
        <v>0</v>
      </c>
      <c r="T831" t="b">
        <v>1</v>
      </c>
      <c r="DO831" t="b">
        <v>1</v>
      </c>
    </row>
    <row r="832" spans="1:119" x14ac:dyDescent="0.25">
      <c r="A832" t="str">
        <f>INDEX(DB_ALM_SYS_NAMES[],26,2)</f>
        <v>SN_GENERATOR_FEEDER</v>
      </c>
      <c r="B832">
        <v>826</v>
      </c>
      <c r="C832" t="s">
        <v>6324</v>
      </c>
      <c r="D832" t="s">
        <v>5522</v>
      </c>
      <c r="E832" t="s">
        <v>5522</v>
      </c>
      <c r="F832" t="s">
        <v>95</v>
      </c>
      <c r="G832" t="s">
        <v>95</v>
      </c>
      <c r="H832" t="s">
        <v>1088</v>
      </c>
      <c r="I832" t="s">
        <v>1096</v>
      </c>
      <c r="J832" t="s">
        <v>1090</v>
      </c>
      <c r="K832">
        <v>1</v>
      </c>
      <c r="L832">
        <v>1</v>
      </c>
      <c r="M832" t="s">
        <v>1047</v>
      </c>
      <c r="N832" t="s">
        <v>1047</v>
      </c>
      <c r="O832" s="1">
        <v>500</v>
      </c>
      <c r="P832" s="1" t="s">
        <v>1091</v>
      </c>
      <c r="Q832" s="1" t="s">
        <v>1189</v>
      </c>
      <c r="R832" s="1">
        <v>154</v>
      </c>
      <c r="S832" s="1">
        <v>0</v>
      </c>
      <c r="T832" t="b">
        <v>1</v>
      </c>
      <c r="DO832" t="b">
        <v>1</v>
      </c>
    </row>
    <row r="833" spans="1:119" x14ac:dyDescent="0.25">
      <c r="A833" t="str">
        <f>INDEX(DB_ALM_SYS_NAMES[],26,2)</f>
        <v>SN_GENERATOR_FEEDER</v>
      </c>
      <c r="B833">
        <v>827</v>
      </c>
      <c r="C833" t="s">
        <v>6325</v>
      </c>
      <c r="D833" t="s">
        <v>5522</v>
      </c>
      <c r="E833" t="s">
        <v>5522</v>
      </c>
      <c r="F833" t="s">
        <v>95</v>
      </c>
      <c r="G833" t="s">
        <v>95</v>
      </c>
      <c r="H833" t="s">
        <v>1088</v>
      </c>
      <c r="I833" t="s">
        <v>1096</v>
      </c>
      <c r="J833" t="s">
        <v>1090</v>
      </c>
      <c r="K833">
        <v>1</v>
      </c>
      <c r="L833">
        <v>1</v>
      </c>
      <c r="M833" t="s">
        <v>1047</v>
      </c>
      <c r="N833" t="s">
        <v>1047</v>
      </c>
      <c r="O833" s="1">
        <v>500</v>
      </c>
      <c r="P833" s="1" t="s">
        <v>1091</v>
      </c>
      <c r="Q833" s="1" t="s">
        <v>1189</v>
      </c>
      <c r="R833" s="1">
        <v>155</v>
      </c>
      <c r="S833" s="1">
        <v>0</v>
      </c>
      <c r="T833" t="b">
        <v>1</v>
      </c>
      <c r="DO833" t="b">
        <v>1</v>
      </c>
    </row>
    <row r="834" spans="1:119" x14ac:dyDescent="0.25">
      <c r="A834" t="str">
        <f>INDEX(DB_ALM_SYS_NAMES[],26,2)</f>
        <v>SN_GENERATOR_FEEDER</v>
      </c>
      <c r="B834">
        <v>828</v>
      </c>
      <c r="C834" t="s">
        <v>6326</v>
      </c>
      <c r="D834" t="s">
        <v>5522</v>
      </c>
      <c r="E834" t="s">
        <v>5522</v>
      </c>
      <c r="F834" t="s">
        <v>95</v>
      </c>
      <c r="G834" t="s">
        <v>95</v>
      </c>
      <c r="H834" t="s">
        <v>1088</v>
      </c>
      <c r="I834" t="s">
        <v>1096</v>
      </c>
      <c r="J834" t="s">
        <v>1090</v>
      </c>
      <c r="K834">
        <v>1</v>
      </c>
      <c r="L834">
        <v>1</v>
      </c>
      <c r="M834" t="s">
        <v>1047</v>
      </c>
      <c r="N834" t="s">
        <v>1047</v>
      </c>
      <c r="O834" s="1">
        <v>500</v>
      </c>
      <c r="P834" s="1" t="s">
        <v>1091</v>
      </c>
      <c r="Q834" s="1" t="s">
        <v>1189</v>
      </c>
      <c r="R834" s="1">
        <v>156</v>
      </c>
      <c r="S834" s="1">
        <v>0</v>
      </c>
      <c r="T834" t="b">
        <v>1</v>
      </c>
      <c r="DO834" t="b">
        <v>1</v>
      </c>
    </row>
    <row r="835" spans="1:119" x14ac:dyDescent="0.25">
      <c r="A835" t="str">
        <f>INDEX(DB_ALM_SYS_NAMES[],26,2)</f>
        <v>SN_GENERATOR_FEEDER</v>
      </c>
      <c r="B835">
        <v>829</v>
      </c>
      <c r="C835" t="s">
        <v>6327</v>
      </c>
      <c r="D835" t="s">
        <v>5522</v>
      </c>
      <c r="E835" t="s">
        <v>5522</v>
      </c>
      <c r="F835" t="s">
        <v>95</v>
      </c>
      <c r="G835" t="s">
        <v>95</v>
      </c>
      <c r="H835" t="s">
        <v>1088</v>
      </c>
      <c r="I835" t="s">
        <v>1096</v>
      </c>
      <c r="J835" t="s">
        <v>1090</v>
      </c>
      <c r="K835">
        <v>1</v>
      </c>
      <c r="L835">
        <v>1</v>
      </c>
      <c r="M835" t="s">
        <v>1047</v>
      </c>
      <c r="N835" t="s">
        <v>1047</v>
      </c>
      <c r="O835" s="1">
        <v>500</v>
      </c>
      <c r="P835" s="1" t="s">
        <v>1091</v>
      </c>
      <c r="Q835" s="1" t="s">
        <v>1189</v>
      </c>
      <c r="R835" s="1">
        <v>157</v>
      </c>
      <c r="S835" s="1">
        <v>0</v>
      </c>
      <c r="T835" t="b">
        <v>1</v>
      </c>
      <c r="DO835" t="b">
        <v>1</v>
      </c>
    </row>
    <row r="836" spans="1:119" x14ac:dyDescent="0.25">
      <c r="A836" t="str">
        <f>INDEX(DB_ALM_SYS_NAMES[],26,2)</f>
        <v>SN_GENERATOR_FEEDER</v>
      </c>
      <c r="B836">
        <v>830</v>
      </c>
      <c r="C836" t="s">
        <v>6328</v>
      </c>
      <c r="D836" t="s">
        <v>5522</v>
      </c>
      <c r="E836" t="s">
        <v>5522</v>
      </c>
      <c r="F836" t="s">
        <v>95</v>
      </c>
      <c r="G836" t="s">
        <v>95</v>
      </c>
      <c r="H836" t="s">
        <v>1088</v>
      </c>
      <c r="I836" t="s">
        <v>1096</v>
      </c>
      <c r="J836" t="s">
        <v>1090</v>
      </c>
      <c r="K836">
        <v>1</v>
      </c>
      <c r="L836">
        <v>1</v>
      </c>
      <c r="M836" t="s">
        <v>1047</v>
      </c>
      <c r="N836" t="s">
        <v>1047</v>
      </c>
      <c r="O836" s="1">
        <v>500</v>
      </c>
      <c r="P836" s="1" t="s">
        <v>1091</v>
      </c>
      <c r="Q836" s="1" t="s">
        <v>1189</v>
      </c>
      <c r="R836" s="1">
        <v>550</v>
      </c>
      <c r="S836" s="1">
        <v>0</v>
      </c>
      <c r="T836" t="b">
        <v>1</v>
      </c>
      <c r="DO836" t="b">
        <v>1</v>
      </c>
    </row>
    <row r="837" spans="1:119" x14ac:dyDescent="0.25">
      <c r="A837" t="str">
        <f>INDEX(DB_ALM_SYS_NAMES[],26,2)</f>
        <v>SN_GENERATOR_FEEDER</v>
      </c>
      <c r="B837">
        <v>831</v>
      </c>
      <c r="C837" t="s">
        <v>6329</v>
      </c>
      <c r="D837" t="s">
        <v>5522</v>
      </c>
      <c r="E837" t="s">
        <v>5522</v>
      </c>
      <c r="F837" t="s">
        <v>95</v>
      </c>
      <c r="G837" t="s">
        <v>95</v>
      </c>
      <c r="H837" t="s">
        <v>1088</v>
      </c>
      <c r="I837" t="s">
        <v>1096</v>
      </c>
      <c r="J837" t="s">
        <v>1090</v>
      </c>
      <c r="K837">
        <v>1</v>
      </c>
      <c r="L837">
        <v>1</v>
      </c>
      <c r="M837" t="s">
        <v>1047</v>
      </c>
      <c r="N837" t="s">
        <v>1047</v>
      </c>
      <c r="O837" s="1">
        <v>500</v>
      </c>
      <c r="P837" s="1" t="s">
        <v>1091</v>
      </c>
      <c r="Q837" s="1" t="s">
        <v>1189</v>
      </c>
      <c r="R837" s="1">
        <v>564</v>
      </c>
      <c r="S837" s="1">
        <v>0</v>
      </c>
      <c r="T837" t="b">
        <v>1</v>
      </c>
      <c r="DO837" t="b">
        <v>1</v>
      </c>
    </row>
    <row r="838" spans="1:119" x14ac:dyDescent="0.25">
      <c r="A838" t="str">
        <f>INDEX(DB_ALM_SYS_NAMES[],27,2)</f>
        <v>SN_GENERATOR_FEEDER_2</v>
      </c>
      <c r="B838">
        <v>832</v>
      </c>
      <c r="C838" t="s">
        <v>6331</v>
      </c>
      <c r="D838" t="s">
        <v>563</v>
      </c>
      <c r="E838" t="s">
        <v>563</v>
      </c>
      <c r="F838" t="s">
        <v>95</v>
      </c>
      <c r="G838" t="s">
        <v>95</v>
      </c>
      <c r="H838" t="s">
        <v>1088</v>
      </c>
      <c r="I838" t="s">
        <v>1096</v>
      </c>
      <c r="J838" t="s">
        <v>1244</v>
      </c>
      <c r="K838">
        <v>1</v>
      </c>
      <c r="L838">
        <v>1</v>
      </c>
      <c r="M838" t="s">
        <v>1056</v>
      </c>
      <c r="N838" t="s">
        <v>1047</v>
      </c>
      <c r="O838" s="1">
        <v>50</v>
      </c>
      <c r="P838" s="1" t="s">
        <v>1091</v>
      </c>
      <c r="Q838" s="1" t="s">
        <v>1189</v>
      </c>
      <c r="R838" s="1">
        <v>150</v>
      </c>
      <c r="S838" s="1">
        <v>0</v>
      </c>
      <c r="T838" t="b">
        <v>1</v>
      </c>
      <c r="DO838" t="b">
        <v>0</v>
      </c>
    </row>
    <row r="839" spans="1:119" x14ac:dyDescent="0.25">
      <c r="A839" t="str">
        <f>INDEX(DB_ALM_SYS_NAMES[],27,2)</f>
        <v>SN_GENERATOR_FEEDER_2</v>
      </c>
      <c r="B839">
        <v>833</v>
      </c>
      <c r="C839" t="s">
        <v>776</v>
      </c>
      <c r="D839" t="s">
        <v>563</v>
      </c>
      <c r="E839" t="s">
        <v>563</v>
      </c>
      <c r="F839" t="s">
        <v>95</v>
      </c>
      <c r="G839" t="s">
        <v>95</v>
      </c>
      <c r="H839" t="s">
        <v>1088</v>
      </c>
      <c r="I839" t="s">
        <v>1096</v>
      </c>
      <c r="J839" t="s">
        <v>1244</v>
      </c>
      <c r="K839">
        <v>1</v>
      </c>
      <c r="L839">
        <v>1</v>
      </c>
      <c r="M839" t="s">
        <v>1056</v>
      </c>
      <c r="N839" t="s">
        <v>1047</v>
      </c>
      <c r="O839" s="1">
        <v>50</v>
      </c>
      <c r="P839" s="1" t="s">
        <v>1091</v>
      </c>
      <c r="Q839" s="1" t="s">
        <v>1098</v>
      </c>
      <c r="R839" s="1">
        <v>0</v>
      </c>
      <c r="S839" s="1">
        <v>0</v>
      </c>
      <c r="T839" t="b">
        <v>0</v>
      </c>
      <c r="DO839" t="b">
        <v>0</v>
      </c>
    </row>
    <row r="840" spans="1:119" x14ac:dyDescent="0.25">
      <c r="A840" t="str">
        <f>INDEX(DB_ALM_SYS_NAMES[],27,2)</f>
        <v>SN_GENERATOR_FEEDER_2</v>
      </c>
      <c r="B840">
        <v>834</v>
      </c>
      <c r="C840" t="s">
        <v>2337</v>
      </c>
      <c r="D840" t="s">
        <v>563</v>
      </c>
      <c r="E840" t="s">
        <v>563</v>
      </c>
      <c r="F840" t="s">
        <v>95</v>
      </c>
      <c r="G840" t="s">
        <v>95</v>
      </c>
      <c r="H840" t="s">
        <v>1088</v>
      </c>
      <c r="I840" t="s">
        <v>1089</v>
      </c>
      <c r="J840" t="s">
        <v>1090</v>
      </c>
      <c r="K840">
        <v>1</v>
      </c>
      <c r="L840">
        <v>1</v>
      </c>
      <c r="M840" t="s">
        <v>1047</v>
      </c>
      <c r="N840" t="s">
        <v>1047</v>
      </c>
      <c r="O840" s="1">
        <v>500</v>
      </c>
      <c r="P840" s="1" t="s">
        <v>1091</v>
      </c>
      <c r="Q840" s="1" t="s">
        <v>1098</v>
      </c>
      <c r="R840" s="1">
        <v>0</v>
      </c>
      <c r="S840" s="1">
        <v>0</v>
      </c>
      <c r="T840" t="b">
        <v>0</v>
      </c>
      <c r="DO840" t="b">
        <v>0</v>
      </c>
    </row>
    <row r="841" spans="1:119" x14ac:dyDescent="0.25">
      <c r="A841" t="str">
        <f>INDEX(DB_ALM_SYS_NAMES[],27,2)</f>
        <v>SN_GENERATOR_FEEDER_2</v>
      </c>
      <c r="B841">
        <v>835</v>
      </c>
      <c r="C841" t="s">
        <v>2338</v>
      </c>
      <c r="D841" t="s">
        <v>563</v>
      </c>
      <c r="E841" t="s">
        <v>563</v>
      </c>
      <c r="F841" t="s">
        <v>95</v>
      </c>
      <c r="G841" t="s">
        <v>95</v>
      </c>
      <c r="H841" t="s">
        <v>1088</v>
      </c>
      <c r="I841" t="s">
        <v>1096</v>
      </c>
      <c r="J841" t="s">
        <v>1244</v>
      </c>
      <c r="K841">
        <v>1</v>
      </c>
      <c r="L841">
        <v>1</v>
      </c>
      <c r="M841" t="s">
        <v>1056</v>
      </c>
      <c r="N841" t="s">
        <v>1047</v>
      </c>
      <c r="O841" s="1">
        <v>50</v>
      </c>
      <c r="P841" s="1" t="s">
        <v>1091</v>
      </c>
      <c r="Q841" s="1" t="s">
        <v>1098</v>
      </c>
      <c r="R841" s="1">
        <v>0</v>
      </c>
      <c r="S841" s="1">
        <v>0</v>
      </c>
      <c r="T841" t="b">
        <v>0</v>
      </c>
      <c r="DO841" t="b">
        <v>0</v>
      </c>
    </row>
    <row r="842" spans="1:119" x14ac:dyDescent="0.25">
      <c r="A842" t="str">
        <f>INDEX(DB_ALM_SYS_NAMES[],27,2)</f>
        <v>SN_GENERATOR_FEEDER_2</v>
      </c>
      <c r="B842">
        <v>836</v>
      </c>
      <c r="C842" t="s">
        <v>778</v>
      </c>
      <c r="D842" t="s">
        <v>563</v>
      </c>
      <c r="E842" t="s">
        <v>563</v>
      </c>
      <c r="F842" t="s">
        <v>95</v>
      </c>
      <c r="G842" t="s">
        <v>95</v>
      </c>
      <c r="H842" t="s">
        <v>1088</v>
      </c>
      <c r="I842" t="s">
        <v>1089</v>
      </c>
      <c r="J842" t="s">
        <v>1090</v>
      </c>
      <c r="K842">
        <v>1</v>
      </c>
      <c r="L842">
        <v>1</v>
      </c>
      <c r="M842" t="s">
        <v>1047</v>
      </c>
      <c r="N842" t="s">
        <v>1047</v>
      </c>
      <c r="O842" s="1">
        <v>500</v>
      </c>
      <c r="P842" s="1" t="s">
        <v>1091</v>
      </c>
      <c r="Q842" s="1" t="s">
        <v>1098</v>
      </c>
      <c r="R842" s="1">
        <v>0</v>
      </c>
      <c r="S842" s="1">
        <v>0</v>
      </c>
      <c r="T842" t="b">
        <v>0</v>
      </c>
      <c r="DO842" t="b">
        <v>0</v>
      </c>
    </row>
    <row r="843" spans="1:119" x14ac:dyDescent="0.25">
      <c r="A843" t="str">
        <f>INDEX(DB_ALM_SYS_NAMES[],27,2)</f>
        <v>SN_GENERATOR_FEEDER_2</v>
      </c>
      <c r="B843">
        <v>837</v>
      </c>
      <c r="C843" t="s">
        <v>2339</v>
      </c>
      <c r="D843" t="s">
        <v>563</v>
      </c>
      <c r="E843" t="s">
        <v>563</v>
      </c>
      <c r="F843" t="s">
        <v>95</v>
      </c>
      <c r="G843" t="s">
        <v>95</v>
      </c>
      <c r="H843" t="s">
        <v>1088</v>
      </c>
      <c r="I843" t="s">
        <v>1096</v>
      </c>
      <c r="J843" t="s">
        <v>1244</v>
      </c>
      <c r="K843">
        <v>1</v>
      </c>
      <c r="L843">
        <v>1</v>
      </c>
      <c r="M843" t="s">
        <v>1056</v>
      </c>
      <c r="N843" t="s">
        <v>1047</v>
      </c>
      <c r="O843" s="1">
        <v>50</v>
      </c>
      <c r="P843" s="1" t="s">
        <v>1091</v>
      </c>
      <c r="Q843" s="1" t="s">
        <v>1098</v>
      </c>
      <c r="R843" s="1">
        <v>0</v>
      </c>
      <c r="S843" s="1">
        <v>0</v>
      </c>
      <c r="T843" t="b">
        <v>0</v>
      </c>
      <c r="DO843" t="b">
        <v>0</v>
      </c>
    </row>
    <row r="844" spans="1:119" x14ac:dyDescent="0.25">
      <c r="A844" t="str">
        <f>INDEX(DB_ALM_SYS_NAMES[],27,2)</f>
        <v>SN_GENERATOR_FEEDER_2</v>
      </c>
      <c r="B844">
        <v>838</v>
      </c>
      <c r="C844" t="s">
        <v>2340</v>
      </c>
      <c r="D844" t="s">
        <v>563</v>
      </c>
      <c r="E844" t="s">
        <v>563</v>
      </c>
      <c r="F844" t="s">
        <v>95</v>
      </c>
      <c r="G844" t="s">
        <v>95</v>
      </c>
      <c r="H844" t="s">
        <v>1088</v>
      </c>
      <c r="I844" t="s">
        <v>1096</v>
      </c>
      <c r="J844" t="s">
        <v>1244</v>
      </c>
      <c r="K844">
        <v>1</v>
      </c>
      <c r="L844">
        <v>1</v>
      </c>
      <c r="M844" t="s">
        <v>1056</v>
      </c>
      <c r="N844" t="s">
        <v>1047</v>
      </c>
      <c r="O844" s="1">
        <v>50</v>
      </c>
      <c r="P844" s="1" t="s">
        <v>1091</v>
      </c>
      <c r="Q844" s="1" t="s">
        <v>1098</v>
      </c>
      <c r="R844" s="1">
        <v>0</v>
      </c>
      <c r="S844" s="1">
        <v>0</v>
      </c>
      <c r="T844" t="b">
        <v>0</v>
      </c>
      <c r="DO844" t="b">
        <v>0</v>
      </c>
    </row>
    <row r="845" spans="1:119" x14ac:dyDescent="0.25">
      <c r="A845" t="str">
        <f>INDEX(DB_ALM_SYS_NAMES[],27,2)</f>
        <v>SN_GENERATOR_FEEDER_2</v>
      </c>
      <c r="B845">
        <v>839</v>
      </c>
      <c r="C845" t="s">
        <v>2341</v>
      </c>
      <c r="D845" t="s">
        <v>563</v>
      </c>
      <c r="E845" t="s">
        <v>563</v>
      </c>
      <c r="F845" t="s">
        <v>95</v>
      </c>
      <c r="G845" t="s">
        <v>95</v>
      </c>
      <c r="H845" t="s">
        <v>1088</v>
      </c>
      <c r="I845" t="s">
        <v>1089</v>
      </c>
      <c r="J845" t="s">
        <v>1090</v>
      </c>
      <c r="K845">
        <v>1</v>
      </c>
      <c r="L845">
        <v>1</v>
      </c>
      <c r="M845" t="s">
        <v>1047</v>
      </c>
      <c r="N845" t="s">
        <v>1047</v>
      </c>
      <c r="O845" s="1">
        <v>500</v>
      </c>
      <c r="P845" s="1" t="s">
        <v>1091</v>
      </c>
      <c r="Q845" s="1" t="s">
        <v>1098</v>
      </c>
      <c r="R845" s="1">
        <v>0</v>
      </c>
      <c r="S845" s="1">
        <v>0</v>
      </c>
      <c r="T845" t="b">
        <v>0</v>
      </c>
      <c r="DO845" t="b">
        <v>0</v>
      </c>
    </row>
    <row r="846" spans="1:119" x14ac:dyDescent="0.25">
      <c r="A846" t="str">
        <f>INDEX(DB_ALM_SYS_NAMES[],27,2)</f>
        <v>SN_GENERATOR_FEEDER_2</v>
      </c>
      <c r="B846">
        <v>840</v>
      </c>
      <c r="C846" t="s">
        <v>2342</v>
      </c>
      <c r="D846" t="s">
        <v>563</v>
      </c>
      <c r="E846" t="s">
        <v>563</v>
      </c>
      <c r="F846" t="s">
        <v>95</v>
      </c>
      <c r="G846" t="s">
        <v>95</v>
      </c>
      <c r="H846" t="s">
        <v>1088</v>
      </c>
      <c r="I846" t="s">
        <v>1096</v>
      </c>
      <c r="J846" t="s">
        <v>1236</v>
      </c>
      <c r="K846">
        <v>1</v>
      </c>
      <c r="L846">
        <v>1</v>
      </c>
      <c r="M846" t="s">
        <v>1056</v>
      </c>
      <c r="N846" t="s">
        <v>1047</v>
      </c>
      <c r="O846" s="1">
        <v>50</v>
      </c>
      <c r="P846" s="1" t="s">
        <v>1091</v>
      </c>
      <c r="Q846" s="1" t="s">
        <v>1098</v>
      </c>
      <c r="R846" s="1">
        <v>0</v>
      </c>
      <c r="S846" s="1">
        <v>0</v>
      </c>
      <c r="T846" t="b">
        <v>0</v>
      </c>
      <c r="DO846" t="b">
        <v>0</v>
      </c>
    </row>
    <row r="847" spans="1:119" x14ac:dyDescent="0.25">
      <c r="A847" t="str">
        <f>INDEX(DB_ALM_SYS_NAMES[],27,2)</f>
        <v>SN_GENERATOR_FEEDER_2</v>
      </c>
      <c r="B847">
        <v>841</v>
      </c>
      <c r="C847" t="s">
        <v>2343</v>
      </c>
      <c r="D847" t="s">
        <v>563</v>
      </c>
      <c r="E847" t="s">
        <v>563</v>
      </c>
      <c r="F847" t="s">
        <v>95</v>
      </c>
      <c r="G847" t="s">
        <v>95</v>
      </c>
      <c r="H847" t="s">
        <v>1088</v>
      </c>
      <c r="I847" t="s">
        <v>1089</v>
      </c>
      <c r="J847" t="s">
        <v>1090</v>
      </c>
      <c r="K847">
        <v>1</v>
      </c>
      <c r="L847">
        <v>1</v>
      </c>
      <c r="M847" t="s">
        <v>1047</v>
      </c>
      <c r="N847" t="s">
        <v>1047</v>
      </c>
      <c r="O847" s="1">
        <v>500</v>
      </c>
      <c r="P847" s="1" t="s">
        <v>1091</v>
      </c>
      <c r="Q847" s="1" t="s">
        <v>1098</v>
      </c>
      <c r="R847" s="1">
        <v>0</v>
      </c>
      <c r="S847" s="1">
        <v>0</v>
      </c>
      <c r="T847" t="b">
        <v>0</v>
      </c>
      <c r="DO847" t="b">
        <v>0</v>
      </c>
    </row>
    <row r="848" spans="1:119" x14ac:dyDescent="0.25">
      <c r="A848" t="str">
        <f>INDEX(DB_ALM_SYS_NAMES[],27,2)</f>
        <v>SN_GENERATOR_FEEDER_2</v>
      </c>
      <c r="B848">
        <v>842</v>
      </c>
      <c r="C848" t="s">
        <v>2344</v>
      </c>
      <c r="D848" t="s">
        <v>563</v>
      </c>
      <c r="E848" t="s">
        <v>563</v>
      </c>
      <c r="F848" t="s">
        <v>95</v>
      </c>
      <c r="G848" t="s">
        <v>95</v>
      </c>
      <c r="H848" t="s">
        <v>1088</v>
      </c>
      <c r="I848" t="s">
        <v>1089</v>
      </c>
      <c r="J848" t="s">
        <v>1090</v>
      </c>
      <c r="K848">
        <v>1</v>
      </c>
      <c r="L848">
        <v>1</v>
      </c>
      <c r="M848" t="s">
        <v>1047</v>
      </c>
      <c r="N848" t="s">
        <v>1047</v>
      </c>
      <c r="O848" s="1">
        <v>500</v>
      </c>
      <c r="P848" s="1" t="s">
        <v>1091</v>
      </c>
      <c r="Q848" s="1" t="s">
        <v>1098</v>
      </c>
      <c r="R848" s="1">
        <v>0</v>
      </c>
      <c r="S848" s="1">
        <v>0</v>
      </c>
      <c r="T848" t="b">
        <v>0</v>
      </c>
      <c r="DO848" t="b">
        <v>0</v>
      </c>
    </row>
    <row r="849" spans="1:119" x14ac:dyDescent="0.25">
      <c r="A849" t="str">
        <f>INDEX(DB_ALM_SYS_NAMES[],27,2)</f>
        <v>SN_GENERATOR_FEEDER_2</v>
      </c>
      <c r="B849">
        <v>843</v>
      </c>
      <c r="C849" t="s">
        <v>2345</v>
      </c>
      <c r="D849" t="s">
        <v>563</v>
      </c>
      <c r="E849" t="s">
        <v>563</v>
      </c>
      <c r="F849" t="s">
        <v>95</v>
      </c>
      <c r="G849" t="s">
        <v>95</v>
      </c>
      <c r="H849" t="s">
        <v>1088</v>
      </c>
      <c r="I849" t="s">
        <v>1096</v>
      </c>
      <c r="J849" t="s">
        <v>1244</v>
      </c>
      <c r="K849">
        <v>1</v>
      </c>
      <c r="L849">
        <v>1</v>
      </c>
      <c r="M849" t="s">
        <v>1056</v>
      </c>
      <c r="N849" t="s">
        <v>1047</v>
      </c>
      <c r="O849" s="1">
        <v>50</v>
      </c>
      <c r="P849" s="1" t="s">
        <v>1091</v>
      </c>
      <c r="Q849" s="1" t="s">
        <v>1098</v>
      </c>
      <c r="R849" s="1">
        <v>0</v>
      </c>
      <c r="S849" s="1">
        <v>0</v>
      </c>
      <c r="T849" t="b">
        <v>0</v>
      </c>
      <c r="DO849" t="b">
        <v>0</v>
      </c>
    </row>
    <row r="850" spans="1:119" x14ac:dyDescent="0.25">
      <c r="A850" t="str">
        <f>INDEX(DB_ALM_SYS_NAMES[],27,2)</f>
        <v>SN_GENERATOR_FEEDER_2</v>
      </c>
      <c r="B850">
        <v>844</v>
      </c>
      <c r="C850" t="s">
        <v>2346</v>
      </c>
      <c r="D850" t="s">
        <v>563</v>
      </c>
      <c r="E850" t="s">
        <v>563</v>
      </c>
      <c r="F850" t="s">
        <v>95</v>
      </c>
      <c r="G850" t="s">
        <v>95</v>
      </c>
      <c r="H850" t="s">
        <v>1088</v>
      </c>
      <c r="I850" t="s">
        <v>1096</v>
      </c>
      <c r="J850" t="s">
        <v>1244</v>
      </c>
      <c r="K850">
        <v>1</v>
      </c>
      <c r="L850">
        <v>1</v>
      </c>
      <c r="M850" t="s">
        <v>1056</v>
      </c>
      <c r="N850" t="s">
        <v>1047</v>
      </c>
      <c r="O850" s="1">
        <v>50</v>
      </c>
      <c r="P850" s="1" t="s">
        <v>1091</v>
      </c>
      <c r="Q850" s="1" t="s">
        <v>1098</v>
      </c>
      <c r="R850" s="1">
        <v>0</v>
      </c>
      <c r="S850" s="1">
        <v>0</v>
      </c>
      <c r="T850" t="b">
        <v>0</v>
      </c>
      <c r="DO850" t="b">
        <v>0</v>
      </c>
    </row>
    <row r="851" spans="1:119" x14ac:dyDescent="0.25">
      <c r="A851" t="str">
        <f>INDEX(DB_ALM_SYS_NAMES[],27,2)</f>
        <v>SN_GENERATOR_FEEDER_2</v>
      </c>
      <c r="B851">
        <v>845</v>
      </c>
      <c r="C851" t="s">
        <v>2347</v>
      </c>
      <c r="D851" t="s">
        <v>563</v>
      </c>
      <c r="E851" t="s">
        <v>563</v>
      </c>
      <c r="F851" t="s">
        <v>95</v>
      </c>
      <c r="G851" t="s">
        <v>95</v>
      </c>
      <c r="H851" t="s">
        <v>1088</v>
      </c>
      <c r="I851" t="s">
        <v>1089</v>
      </c>
      <c r="J851" t="s">
        <v>1090</v>
      </c>
      <c r="K851">
        <v>1</v>
      </c>
      <c r="L851">
        <v>1</v>
      </c>
      <c r="M851" t="s">
        <v>1047</v>
      </c>
      <c r="N851" t="s">
        <v>1047</v>
      </c>
      <c r="O851" s="1">
        <v>500</v>
      </c>
      <c r="P851" s="1" t="s">
        <v>1091</v>
      </c>
      <c r="Q851" s="1" t="s">
        <v>1098</v>
      </c>
      <c r="R851" s="1">
        <v>0</v>
      </c>
      <c r="S851" s="1">
        <v>0</v>
      </c>
      <c r="T851" t="b">
        <v>0</v>
      </c>
      <c r="DO851" t="b">
        <v>0</v>
      </c>
    </row>
    <row r="852" spans="1:119" x14ac:dyDescent="0.25">
      <c r="A852" t="str">
        <f>INDEX(DB_ALM_SYS_NAMES[],27,2)</f>
        <v>SN_GENERATOR_FEEDER_2</v>
      </c>
      <c r="B852">
        <v>846</v>
      </c>
      <c r="C852" t="s">
        <v>2348</v>
      </c>
      <c r="D852" t="s">
        <v>563</v>
      </c>
      <c r="E852" t="s">
        <v>563</v>
      </c>
      <c r="F852" t="s">
        <v>95</v>
      </c>
      <c r="G852" t="s">
        <v>95</v>
      </c>
      <c r="H852" t="s">
        <v>1088</v>
      </c>
      <c r="I852" t="s">
        <v>1089</v>
      </c>
      <c r="J852" t="s">
        <v>1090</v>
      </c>
      <c r="K852">
        <v>1</v>
      </c>
      <c r="L852">
        <v>1</v>
      </c>
      <c r="M852" t="s">
        <v>1047</v>
      </c>
      <c r="N852" t="s">
        <v>1047</v>
      </c>
      <c r="O852" s="1">
        <v>500</v>
      </c>
      <c r="P852" s="1" t="s">
        <v>1091</v>
      </c>
      <c r="Q852" s="1" t="s">
        <v>1098</v>
      </c>
      <c r="R852" s="1">
        <v>0</v>
      </c>
      <c r="S852" s="1">
        <v>0</v>
      </c>
      <c r="T852" t="b">
        <v>0</v>
      </c>
      <c r="DO852" t="b">
        <v>0</v>
      </c>
    </row>
    <row r="853" spans="1:119" x14ac:dyDescent="0.25">
      <c r="A853" t="str">
        <f>INDEX(DB_ALM_SYS_NAMES[],27,2)</f>
        <v>SN_GENERATOR_FEEDER_2</v>
      </c>
      <c r="B853">
        <v>847</v>
      </c>
      <c r="C853" t="s">
        <v>2349</v>
      </c>
      <c r="D853" t="s">
        <v>563</v>
      </c>
      <c r="E853" t="s">
        <v>563</v>
      </c>
      <c r="F853" t="s">
        <v>95</v>
      </c>
      <c r="G853" t="s">
        <v>95</v>
      </c>
      <c r="H853" t="s">
        <v>1088</v>
      </c>
      <c r="I853" t="s">
        <v>1096</v>
      </c>
      <c r="J853" t="s">
        <v>1244</v>
      </c>
      <c r="K853">
        <v>1</v>
      </c>
      <c r="L853">
        <v>1</v>
      </c>
      <c r="M853" t="s">
        <v>1056</v>
      </c>
      <c r="N853" t="s">
        <v>1047</v>
      </c>
      <c r="O853" s="1">
        <v>50</v>
      </c>
      <c r="P853" s="1" t="s">
        <v>1091</v>
      </c>
      <c r="Q853" s="1" t="s">
        <v>1098</v>
      </c>
      <c r="R853" s="1">
        <v>0</v>
      </c>
      <c r="S853" s="1">
        <v>0</v>
      </c>
      <c r="T853" t="b">
        <v>0</v>
      </c>
      <c r="DO853" t="b">
        <v>0</v>
      </c>
    </row>
    <row r="854" spans="1:119" x14ac:dyDescent="0.25">
      <c r="A854" t="str">
        <f>INDEX(DB_ALM_SYS_NAMES[],27,2)</f>
        <v>SN_GENERATOR_FEEDER_2</v>
      </c>
      <c r="B854">
        <v>848</v>
      </c>
      <c r="C854" t="s">
        <v>2350</v>
      </c>
      <c r="D854" t="s">
        <v>563</v>
      </c>
      <c r="E854" t="s">
        <v>563</v>
      </c>
      <c r="F854" t="s">
        <v>95</v>
      </c>
      <c r="G854" t="s">
        <v>95</v>
      </c>
      <c r="H854" t="s">
        <v>1088</v>
      </c>
      <c r="I854" t="s">
        <v>1089</v>
      </c>
      <c r="J854" t="s">
        <v>1090</v>
      </c>
      <c r="K854">
        <v>1</v>
      </c>
      <c r="L854">
        <v>1</v>
      </c>
      <c r="M854" t="s">
        <v>1047</v>
      </c>
      <c r="N854" t="s">
        <v>1047</v>
      </c>
      <c r="O854" s="1">
        <v>500</v>
      </c>
      <c r="P854" s="1" t="s">
        <v>1091</v>
      </c>
      <c r="Q854" s="1" t="s">
        <v>1098</v>
      </c>
      <c r="R854" s="1">
        <v>0</v>
      </c>
      <c r="S854" s="1">
        <v>0</v>
      </c>
      <c r="T854" t="b">
        <v>0</v>
      </c>
      <c r="DO854" t="b">
        <v>0</v>
      </c>
    </row>
    <row r="855" spans="1:119" x14ac:dyDescent="0.25">
      <c r="A855" t="str">
        <f>INDEX(DB_ALM_SYS_NAMES[],27,2)</f>
        <v>SN_GENERATOR_FEEDER_2</v>
      </c>
      <c r="B855">
        <v>849</v>
      </c>
      <c r="C855" t="s">
        <v>2351</v>
      </c>
      <c r="D855" t="s">
        <v>563</v>
      </c>
      <c r="E855" t="s">
        <v>563</v>
      </c>
      <c r="F855" t="s">
        <v>95</v>
      </c>
      <c r="G855" t="s">
        <v>95</v>
      </c>
      <c r="H855" t="s">
        <v>1088</v>
      </c>
      <c r="I855" t="s">
        <v>1089</v>
      </c>
      <c r="J855" t="s">
        <v>1090</v>
      </c>
      <c r="K855">
        <v>1</v>
      </c>
      <c r="L855">
        <v>1</v>
      </c>
      <c r="M855" t="s">
        <v>1047</v>
      </c>
      <c r="N855" t="s">
        <v>1047</v>
      </c>
      <c r="O855" s="1">
        <v>500</v>
      </c>
      <c r="P855" s="1" t="s">
        <v>1091</v>
      </c>
      <c r="Q855" s="1" t="s">
        <v>1098</v>
      </c>
      <c r="R855" s="1">
        <v>0</v>
      </c>
      <c r="S855" s="1">
        <v>0</v>
      </c>
      <c r="T855" t="b">
        <v>0</v>
      </c>
      <c r="DO855" t="b">
        <v>0</v>
      </c>
    </row>
    <row r="856" spans="1:119" x14ac:dyDescent="0.25">
      <c r="A856" t="str">
        <f>INDEX(DB_ALM_SYS_NAMES[],27,2)</f>
        <v>SN_GENERATOR_FEEDER_2</v>
      </c>
      <c r="B856">
        <v>850</v>
      </c>
      <c r="C856" t="s">
        <v>2352</v>
      </c>
      <c r="D856" t="s">
        <v>563</v>
      </c>
      <c r="E856" t="s">
        <v>563</v>
      </c>
      <c r="F856" t="s">
        <v>95</v>
      </c>
      <c r="G856" t="s">
        <v>95</v>
      </c>
      <c r="H856" t="s">
        <v>1088</v>
      </c>
      <c r="I856" t="s">
        <v>1089</v>
      </c>
      <c r="J856" t="s">
        <v>1090</v>
      </c>
      <c r="K856">
        <v>1</v>
      </c>
      <c r="L856">
        <v>1</v>
      </c>
      <c r="M856" t="s">
        <v>1047</v>
      </c>
      <c r="N856" t="s">
        <v>1047</v>
      </c>
      <c r="O856" s="1">
        <v>500</v>
      </c>
      <c r="P856" s="1" t="s">
        <v>1091</v>
      </c>
      <c r="Q856" s="1" t="s">
        <v>1098</v>
      </c>
      <c r="R856" s="1">
        <v>0</v>
      </c>
      <c r="S856" s="1">
        <v>0</v>
      </c>
      <c r="T856" t="b">
        <v>0</v>
      </c>
      <c r="DO856" t="b">
        <v>0</v>
      </c>
    </row>
    <row r="857" spans="1:119" x14ac:dyDescent="0.25">
      <c r="A857" t="str">
        <f>INDEX(DB_ALM_SYS_NAMES[],27,2)</f>
        <v>SN_GENERATOR_FEEDER_2</v>
      </c>
      <c r="B857">
        <v>851</v>
      </c>
      <c r="C857" t="s">
        <v>2353</v>
      </c>
      <c r="D857" t="s">
        <v>563</v>
      </c>
      <c r="E857" t="s">
        <v>563</v>
      </c>
      <c r="F857" t="s">
        <v>95</v>
      </c>
      <c r="G857" t="s">
        <v>95</v>
      </c>
      <c r="H857" t="s">
        <v>1088</v>
      </c>
      <c r="I857" t="s">
        <v>1089</v>
      </c>
      <c r="J857" t="s">
        <v>1090</v>
      </c>
      <c r="K857">
        <v>1</v>
      </c>
      <c r="L857">
        <v>1</v>
      </c>
      <c r="M857" t="s">
        <v>1047</v>
      </c>
      <c r="N857" t="s">
        <v>1047</v>
      </c>
      <c r="O857" s="1">
        <v>500</v>
      </c>
      <c r="P857" s="1" t="s">
        <v>1091</v>
      </c>
      <c r="Q857" s="1" t="s">
        <v>1098</v>
      </c>
      <c r="R857" s="1">
        <v>0</v>
      </c>
      <c r="S857" s="1">
        <v>0</v>
      </c>
      <c r="T857" t="b">
        <v>0</v>
      </c>
      <c r="DO857" t="b">
        <v>0</v>
      </c>
    </row>
    <row r="858" spans="1:119" x14ac:dyDescent="0.25">
      <c r="A858" t="str">
        <f>INDEX(DB_ALM_SYS_NAMES[],27,2)</f>
        <v>SN_GENERATOR_FEEDER_2</v>
      </c>
      <c r="B858">
        <v>852</v>
      </c>
      <c r="C858" t="s">
        <v>2354</v>
      </c>
      <c r="D858" t="s">
        <v>563</v>
      </c>
      <c r="E858" t="s">
        <v>563</v>
      </c>
      <c r="F858" t="s">
        <v>95</v>
      </c>
      <c r="G858" t="s">
        <v>95</v>
      </c>
      <c r="H858" t="s">
        <v>1088</v>
      </c>
      <c r="I858" t="s">
        <v>1089</v>
      </c>
      <c r="J858" t="s">
        <v>1090</v>
      </c>
      <c r="K858">
        <v>1</v>
      </c>
      <c r="L858">
        <v>1</v>
      </c>
      <c r="M858" t="s">
        <v>1047</v>
      </c>
      <c r="N858" t="s">
        <v>1047</v>
      </c>
      <c r="O858" s="1">
        <v>500</v>
      </c>
      <c r="P858" s="1" t="s">
        <v>1091</v>
      </c>
      <c r="Q858" s="1" t="s">
        <v>1098</v>
      </c>
      <c r="R858" s="1">
        <v>0</v>
      </c>
      <c r="S858" s="1">
        <v>0</v>
      </c>
      <c r="T858" t="b">
        <v>0</v>
      </c>
      <c r="DO858" t="b">
        <v>0</v>
      </c>
    </row>
    <row r="859" spans="1:119" x14ac:dyDescent="0.25">
      <c r="A859" t="str">
        <f>INDEX(DB_ALM_SYS_NAMES[],27,2)</f>
        <v>SN_GENERATOR_FEEDER_2</v>
      </c>
      <c r="B859">
        <v>853</v>
      </c>
      <c r="C859" t="s">
        <v>2355</v>
      </c>
      <c r="D859" t="s">
        <v>563</v>
      </c>
      <c r="E859" t="s">
        <v>563</v>
      </c>
      <c r="F859" t="s">
        <v>95</v>
      </c>
      <c r="G859" t="s">
        <v>95</v>
      </c>
      <c r="H859" t="s">
        <v>1088</v>
      </c>
      <c r="I859" t="s">
        <v>1089</v>
      </c>
      <c r="J859" t="s">
        <v>1090</v>
      </c>
      <c r="K859">
        <v>1</v>
      </c>
      <c r="L859">
        <v>1</v>
      </c>
      <c r="M859" t="s">
        <v>1047</v>
      </c>
      <c r="N859" t="s">
        <v>1047</v>
      </c>
      <c r="O859" s="1">
        <v>500</v>
      </c>
      <c r="P859" s="1" t="s">
        <v>1091</v>
      </c>
      <c r="Q859" s="1" t="s">
        <v>1098</v>
      </c>
      <c r="R859" s="1">
        <v>0</v>
      </c>
      <c r="S859" s="1">
        <v>0</v>
      </c>
      <c r="T859" t="b">
        <v>0</v>
      </c>
      <c r="DO859" t="b">
        <v>0</v>
      </c>
    </row>
    <row r="860" spans="1:119" x14ac:dyDescent="0.25">
      <c r="A860" t="str">
        <f>INDEX(DB_ALM_SYS_NAMES[],27,2)</f>
        <v>SN_GENERATOR_FEEDER_2</v>
      </c>
      <c r="B860">
        <v>854</v>
      </c>
      <c r="C860" t="s">
        <v>2356</v>
      </c>
      <c r="D860" t="s">
        <v>563</v>
      </c>
      <c r="E860" t="s">
        <v>563</v>
      </c>
      <c r="F860" t="s">
        <v>95</v>
      </c>
      <c r="G860" t="s">
        <v>95</v>
      </c>
      <c r="H860" t="s">
        <v>1088</v>
      </c>
      <c r="I860" t="s">
        <v>1089</v>
      </c>
      <c r="J860" t="s">
        <v>1090</v>
      </c>
      <c r="K860">
        <v>1</v>
      </c>
      <c r="L860">
        <v>1</v>
      </c>
      <c r="M860" t="s">
        <v>1047</v>
      </c>
      <c r="N860" t="s">
        <v>1047</v>
      </c>
      <c r="O860" s="1">
        <v>500</v>
      </c>
      <c r="P860" s="1" t="s">
        <v>1091</v>
      </c>
      <c r="Q860" s="1" t="s">
        <v>1098</v>
      </c>
      <c r="R860" s="1">
        <v>0</v>
      </c>
      <c r="S860" s="1">
        <v>0</v>
      </c>
      <c r="T860" t="b">
        <v>0</v>
      </c>
      <c r="DO860" t="b">
        <v>0</v>
      </c>
    </row>
    <row r="861" spans="1:119" x14ac:dyDescent="0.25">
      <c r="A861" t="str">
        <f>INDEX(DB_ALM_SYS_NAMES[],27,2)</f>
        <v>SN_GENERATOR_FEEDER_2</v>
      </c>
      <c r="B861">
        <v>855</v>
      </c>
      <c r="C861" t="s">
        <v>2357</v>
      </c>
      <c r="D861" t="s">
        <v>563</v>
      </c>
      <c r="E861" t="s">
        <v>563</v>
      </c>
      <c r="F861" t="s">
        <v>95</v>
      </c>
      <c r="G861" t="s">
        <v>95</v>
      </c>
      <c r="H861" t="s">
        <v>1088</v>
      </c>
      <c r="I861" t="s">
        <v>1089</v>
      </c>
      <c r="J861" t="s">
        <v>1090</v>
      </c>
      <c r="K861">
        <v>1</v>
      </c>
      <c r="L861">
        <v>1</v>
      </c>
      <c r="M861" t="s">
        <v>1047</v>
      </c>
      <c r="N861" t="s">
        <v>1047</v>
      </c>
      <c r="O861" s="1">
        <v>500</v>
      </c>
      <c r="P861" s="1" t="s">
        <v>1091</v>
      </c>
      <c r="Q861" s="1" t="s">
        <v>1098</v>
      </c>
      <c r="R861" s="1">
        <v>0</v>
      </c>
      <c r="S861" s="1">
        <v>0</v>
      </c>
      <c r="T861" t="b">
        <v>0</v>
      </c>
      <c r="DO861" t="b">
        <v>0</v>
      </c>
    </row>
    <row r="862" spans="1:119" x14ac:dyDescent="0.25">
      <c r="A862" t="str">
        <f>INDEX(DB_ALM_SYS_NAMES[],27,2)</f>
        <v>SN_GENERATOR_FEEDER_2</v>
      </c>
      <c r="B862">
        <v>856</v>
      </c>
      <c r="C862" t="s">
        <v>2358</v>
      </c>
      <c r="D862" t="s">
        <v>563</v>
      </c>
      <c r="E862" t="s">
        <v>563</v>
      </c>
      <c r="F862" t="s">
        <v>95</v>
      </c>
      <c r="G862" t="s">
        <v>95</v>
      </c>
      <c r="H862" t="s">
        <v>1088</v>
      </c>
      <c r="I862" t="s">
        <v>1089</v>
      </c>
      <c r="J862" t="s">
        <v>1090</v>
      </c>
      <c r="K862">
        <v>1</v>
      </c>
      <c r="L862">
        <v>1</v>
      </c>
      <c r="M862" t="s">
        <v>1047</v>
      </c>
      <c r="N862" t="s">
        <v>1047</v>
      </c>
      <c r="O862" s="1">
        <v>500</v>
      </c>
      <c r="P862" s="1" t="s">
        <v>1091</v>
      </c>
      <c r="Q862" s="1" t="s">
        <v>1098</v>
      </c>
      <c r="R862" s="1">
        <v>0</v>
      </c>
      <c r="S862" s="1">
        <v>0</v>
      </c>
      <c r="T862" t="b">
        <v>0</v>
      </c>
      <c r="DO862" t="b">
        <v>0</v>
      </c>
    </row>
    <row r="863" spans="1:119" x14ac:dyDescent="0.25">
      <c r="A863" t="str">
        <f>INDEX(DB_ALM_SYS_NAMES[],27,2)</f>
        <v>SN_GENERATOR_FEEDER_2</v>
      </c>
      <c r="B863">
        <v>857</v>
      </c>
      <c r="C863" t="s">
        <v>2359</v>
      </c>
      <c r="D863" t="s">
        <v>563</v>
      </c>
      <c r="E863" t="s">
        <v>563</v>
      </c>
      <c r="F863" t="s">
        <v>95</v>
      </c>
      <c r="G863" t="s">
        <v>95</v>
      </c>
      <c r="H863" t="s">
        <v>1088</v>
      </c>
      <c r="I863" t="s">
        <v>1089</v>
      </c>
      <c r="J863" t="s">
        <v>1090</v>
      </c>
      <c r="K863">
        <v>1</v>
      </c>
      <c r="L863">
        <v>1</v>
      </c>
      <c r="M863" t="s">
        <v>1047</v>
      </c>
      <c r="N863" t="s">
        <v>1047</v>
      </c>
      <c r="O863" s="1">
        <v>500</v>
      </c>
      <c r="P863" s="1" t="s">
        <v>1091</v>
      </c>
      <c r="Q863" s="1" t="s">
        <v>1098</v>
      </c>
      <c r="R863" s="1">
        <v>0</v>
      </c>
      <c r="S863" s="1">
        <v>0</v>
      </c>
      <c r="T863" t="b">
        <v>0</v>
      </c>
      <c r="DO863" t="b">
        <v>0</v>
      </c>
    </row>
    <row r="864" spans="1:119" x14ac:dyDescent="0.25">
      <c r="A864" t="str">
        <f>INDEX(DB_ALM_SYS_NAMES[],27,2)</f>
        <v>SN_GENERATOR_FEEDER_2</v>
      </c>
      <c r="B864">
        <v>858</v>
      </c>
      <c r="C864" t="s">
        <v>2360</v>
      </c>
      <c r="D864" t="s">
        <v>563</v>
      </c>
      <c r="E864" t="s">
        <v>563</v>
      </c>
      <c r="F864" t="s">
        <v>95</v>
      </c>
      <c r="G864" t="s">
        <v>95</v>
      </c>
      <c r="H864" t="s">
        <v>1088</v>
      </c>
      <c r="I864" t="s">
        <v>1089</v>
      </c>
      <c r="J864" t="s">
        <v>1090</v>
      </c>
      <c r="K864">
        <v>1</v>
      </c>
      <c r="L864">
        <v>1</v>
      </c>
      <c r="M864" t="s">
        <v>1047</v>
      </c>
      <c r="N864" t="s">
        <v>1047</v>
      </c>
      <c r="O864" s="1">
        <v>500</v>
      </c>
      <c r="P864" s="1" t="s">
        <v>1091</v>
      </c>
      <c r="Q864" s="1" t="s">
        <v>1098</v>
      </c>
      <c r="R864" s="1">
        <v>0</v>
      </c>
      <c r="S864" s="1">
        <v>0</v>
      </c>
      <c r="T864" t="b">
        <v>0</v>
      </c>
      <c r="DO864" t="b">
        <v>0</v>
      </c>
    </row>
    <row r="865" spans="1:119" x14ac:dyDescent="0.25">
      <c r="A865" t="str">
        <f>INDEX(DB_ALM_SYS_NAMES[],27,2)</f>
        <v>SN_GENERATOR_FEEDER_2</v>
      </c>
      <c r="B865">
        <v>859</v>
      </c>
      <c r="C865" t="s">
        <v>2361</v>
      </c>
      <c r="D865" t="s">
        <v>563</v>
      </c>
      <c r="E865" t="s">
        <v>563</v>
      </c>
      <c r="F865" t="s">
        <v>95</v>
      </c>
      <c r="G865" t="s">
        <v>95</v>
      </c>
      <c r="H865" t="s">
        <v>1088</v>
      </c>
      <c r="I865" t="s">
        <v>1089</v>
      </c>
      <c r="J865" t="s">
        <v>1090</v>
      </c>
      <c r="K865">
        <v>1</v>
      </c>
      <c r="L865">
        <v>1</v>
      </c>
      <c r="M865" t="s">
        <v>1047</v>
      </c>
      <c r="N865" t="s">
        <v>1047</v>
      </c>
      <c r="O865" s="1">
        <v>500</v>
      </c>
      <c r="P865" s="1" t="s">
        <v>1091</v>
      </c>
      <c r="Q865" s="1" t="s">
        <v>1098</v>
      </c>
      <c r="R865" s="1">
        <v>0</v>
      </c>
      <c r="S865" s="1">
        <v>0</v>
      </c>
      <c r="T865" t="b">
        <v>0</v>
      </c>
      <c r="DO865" t="b">
        <v>0</v>
      </c>
    </row>
    <row r="866" spans="1:119" x14ac:dyDescent="0.25">
      <c r="A866" t="str">
        <f>INDEX(DB_ALM_SYS_NAMES[],27,2)</f>
        <v>SN_GENERATOR_FEEDER_2</v>
      </c>
      <c r="B866">
        <v>860</v>
      </c>
      <c r="C866" t="s">
        <v>2362</v>
      </c>
      <c r="D866" t="s">
        <v>563</v>
      </c>
      <c r="E866" t="s">
        <v>563</v>
      </c>
      <c r="F866" t="s">
        <v>95</v>
      </c>
      <c r="G866" t="s">
        <v>95</v>
      </c>
      <c r="H866" t="s">
        <v>1088</v>
      </c>
      <c r="I866" t="s">
        <v>1089</v>
      </c>
      <c r="J866" t="s">
        <v>1090</v>
      </c>
      <c r="K866">
        <v>1</v>
      </c>
      <c r="L866">
        <v>1</v>
      </c>
      <c r="M866" t="s">
        <v>1047</v>
      </c>
      <c r="N866" t="s">
        <v>1047</v>
      </c>
      <c r="O866" s="1">
        <v>500</v>
      </c>
      <c r="P866" s="1" t="s">
        <v>1091</v>
      </c>
      <c r="Q866" s="1" t="s">
        <v>1098</v>
      </c>
      <c r="R866" s="1">
        <v>0</v>
      </c>
      <c r="S866" s="1">
        <v>0</v>
      </c>
      <c r="T866" t="b">
        <v>0</v>
      </c>
      <c r="DO866" t="b">
        <v>0</v>
      </c>
    </row>
    <row r="867" spans="1:119" x14ac:dyDescent="0.25">
      <c r="A867" t="str">
        <f>INDEX(DB_ALM_SYS_NAMES[],27,2)</f>
        <v>SN_GENERATOR_FEEDER_2</v>
      </c>
      <c r="B867">
        <v>861</v>
      </c>
      <c r="C867" t="s">
        <v>2363</v>
      </c>
      <c r="D867" t="s">
        <v>563</v>
      </c>
      <c r="E867" t="s">
        <v>563</v>
      </c>
      <c r="F867" t="s">
        <v>95</v>
      </c>
      <c r="G867" t="s">
        <v>95</v>
      </c>
      <c r="H867" t="s">
        <v>1088</v>
      </c>
      <c r="I867" t="s">
        <v>1089</v>
      </c>
      <c r="J867" t="s">
        <v>1090</v>
      </c>
      <c r="K867">
        <v>1</v>
      </c>
      <c r="L867">
        <v>1</v>
      </c>
      <c r="M867" t="s">
        <v>1047</v>
      </c>
      <c r="N867" t="s">
        <v>1047</v>
      </c>
      <c r="O867" s="1">
        <v>500</v>
      </c>
      <c r="P867" s="1" t="s">
        <v>1091</v>
      </c>
      <c r="Q867" s="1" t="s">
        <v>1098</v>
      </c>
      <c r="R867" s="1">
        <v>0</v>
      </c>
      <c r="S867" s="1">
        <v>0</v>
      </c>
      <c r="T867" t="b">
        <v>0</v>
      </c>
      <c r="DO867" t="b">
        <v>0</v>
      </c>
    </row>
    <row r="868" spans="1:119" x14ac:dyDescent="0.25">
      <c r="A868" t="str">
        <f>INDEX(DB_ALM_SYS_NAMES[],27,2)</f>
        <v>SN_GENERATOR_FEEDER_2</v>
      </c>
      <c r="B868">
        <v>862</v>
      </c>
      <c r="C868" t="s">
        <v>2364</v>
      </c>
      <c r="D868" t="s">
        <v>563</v>
      </c>
      <c r="E868" t="s">
        <v>563</v>
      </c>
      <c r="F868" t="s">
        <v>95</v>
      </c>
      <c r="G868" t="s">
        <v>95</v>
      </c>
      <c r="H868" t="s">
        <v>1088</v>
      </c>
      <c r="I868" t="s">
        <v>1089</v>
      </c>
      <c r="J868" t="s">
        <v>1090</v>
      </c>
      <c r="K868">
        <v>1</v>
      </c>
      <c r="L868">
        <v>1</v>
      </c>
      <c r="M868" t="s">
        <v>1047</v>
      </c>
      <c r="N868" t="s">
        <v>1047</v>
      </c>
      <c r="O868" s="1">
        <v>500</v>
      </c>
      <c r="P868" s="1" t="s">
        <v>1091</v>
      </c>
      <c r="Q868" s="1" t="s">
        <v>1098</v>
      </c>
      <c r="R868" s="1">
        <v>0</v>
      </c>
      <c r="S868" s="1">
        <v>0</v>
      </c>
      <c r="T868" t="b">
        <v>0</v>
      </c>
      <c r="DO868" t="b">
        <v>0</v>
      </c>
    </row>
    <row r="869" spans="1:119" x14ac:dyDescent="0.25">
      <c r="A869" t="str">
        <f>INDEX(DB_ALM_SYS_NAMES[],27,2)</f>
        <v>SN_GENERATOR_FEEDER_2</v>
      </c>
      <c r="B869">
        <v>863</v>
      </c>
      <c r="C869" t="s">
        <v>2365</v>
      </c>
      <c r="D869" t="s">
        <v>563</v>
      </c>
      <c r="E869" t="s">
        <v>563</v>
      </c>
      <c r="F869" t="s">
        <v>95</v>
      </c>
      <c r="G869" t="s">
        <v>95</v>
      </c>
      <c r="H869" t="s">
        <v>1088</v>
      </c>
      <c r="I869" t="s">
        <v>1089</v>
      </c>
      <c r="J869" t="s">
        <v>1090</v>
      </c>
      <c r="K869">
        <v>1</v>
      </c>
      <c r="L869">
        <v>1</v>
      </c>
      <c r="M869" t="s">
        <v>1047</v>
      </c>
      <c r="N869" t="s">
        <v>1047</v>
      </c>
      <c r="O869" s="1">
        <v>500</v>
      </c>
      <c r="P869" s="1" t="s">
        <v>1091</v>
      </c>
      <c r="Q869" s="1" t="s">
        <v>1098</v>
      </c>
      <c r="R869" s="1">
        <v>0</v>
      </c>
      <c r="S869" s="1">
        <v>0</v>
      </c>
      <c r="T869" t="b">
        <v>0</v>
      </c>
      <c r="DO869" t="b">
        <v>0</v>
      </c>
    </row>
    <row r="870" spans="1:119" x14ac:dyDescent="0.25">
      <c r="A870" t="str">
        <f>INDEX(DB_ALM_SYS_NAMES[],28,2)</f>
        <v>SPARE_27</v>
      </c>
      <c r="B870">
        <v>864</v>
      </c>
      <c r="C870" t="s">
        <v>2366</v>
      </c>
      <c r="D870" t="s">
        <v>564</v>
      </c>
      <c r="E870" t="s">
        <v>564</v>
      </c>
      <c r="F870" t="s">
        <v>95</v>
      </c>
      <c r="G870" t="s">
        <v>95</v>
      </c>
      <c r="H870" t="s">
        <v>1088</v>
      </c>
      <c r="I870" t="s">
        <v>1089</v>
      </c>
      <c r="J870" t="s">
        <v>1090</v>
      </c>
      <c r="K870">
        <v>1</v>
      </c>
      <c r="L870">
        <v>1</v>
      </c>
      <c r="M870" t="s">
        <v>1047</v>
      </c>
      <c r="N870" t="s">
        <v>1047</v>
      </c>
      <c r="O870" s="1">
        <v>500</v>
      </c>
      <c r="P870" s="1" t="s">
        <v>1091</v>
      </c>
      <c r="Q870" s="1" t="s">
        <v>1098</v>
      </c>
      <c r="R870" s="1">
        <v>0</v>
      </c>
      <c r="S870" s="1">
        <v>0</v>
      </c>
      <c r="T870" t="b">
        <v>0</v>
      </c>
      <c r="DO870" t="b">
        <v>0</v>
      </c>
    </row>
    <row r="871" spans="1:119" x14ac:dyDescent="0.25">
      <c r="A871" t="str">
        <f>INDEX(DB_ALM_SYS_NAMES[],28,2)</f>
        <v>SPARE_27</v>
      </c>
      <c r="B871">
        <v>865</v>
      </c>
      <c r="C871" t="s">
        <v>2367</v>
      </c>
      <c r="D871" t="s">
        <v>564</v>
      </c>
      <c r="E871" t="s">
        <v>564</v>
      </c>
      <c r="F871" t="s">
        <v>95</v>
      </c>
      <c r="G871" t="s">
        <v>95</v>
      </c>
      <c r="H871" t="s">
        <v>1088</v>
      </c>
      <c r="I871" t="s">
        <v>1089</v>
      </c>
      <c r="J871" t="s">
        <v>1090</v>
      </c>
      <c r="K871">
        <v>1</v>
      </c>
      <c r="L871">
        <v>1</v>
      </c>
      <c r="M871" t="s">
        <v>1047</v>
      </c>
      <c r="N871" t="s">
        <v>1047</v>
      </c>
      <c r="O871" s="1">
        <v>500</v>
      </c>
      <c r="P871" s="1" t="s">
        <v>1091</v>
      </c>
      <c r="Q871" s="1" t="s">
        <v>1098</v>
      </c>
      <c r="R871" s="1">
        <v>0</v>
      </c>
      <c r="S871" s="1">
        <v>0</v>
      </c>
      <c r="T871" t="b">
        <v>0</v>
      </c>
      <c r="DO871" t="b">
        <v>0</v>
      </c>
    </row>
    <row r="872" spans="1:119" x14ac:dyDescent="0.25">
      <c r="A872" t="str">
        <f>INDEX(DB_ALM_SYS_NAMES[],28,2)</f>
        <v>SPARE_27</v>
      </c>
      <c r="B872">
        <v>866</v>
      </c>
      <c r="C872" t="s">
        <v>2368</v>
      </c>
      <c r="D872" t="s">
        <v>564</v>
      </c>
      <c r="E872" t="s">
        <v>564</v>
      </c>
      <c r="F872" t="s">
        <v>95</v>
      </c>
      <c r="G872" t="s">
        <v>95</v>
      </c>
      <c r="H872" t="s">
        <v>1088</v>
      </c>
      <c r="I872" t="s">
        <v>1089</v>
      </c>
      <c r="J872" t="s">
        <v>1090</v>
      </c>
      <c r="K872">
        <v>1</v>
      </c>
      <c r="L872">
        <v>1</v>
      </c>
      <c r="M872" t="s">
        <v>1047</v>
      </c>
      <c r="N872" t="s">
        <v>1047</v>
      </c>
      <c r="O872" s="1">
        <v>500</v>
      </c>
      <c r="P872" s="1" t="s">
        <v>1091</v>
      </c>
      <c r="Q872" s="1" t="s">
        <v>1098</v>
      </c>
      <c r="R872" s="1">
        <v>0</v>
      </c>
      <c r="S872" s="1">
        <v>0</v>
      </c>
      <c r="T872" t="b">
        <v>0</v>
      </c>
      <c r="DO872" t="b">
        <v>0</v>
      </c>
    </row>
    <row r="873" spans="1:119" x14ac:dyDescent="0.25">
      <c r="A873" t="str">
        <f>INDEX(DB_ALM_SYS_NAMES[],28,2)</f>
        <v>SPARE_27</v>
      </c>
      <c r="B873">
        <v>867</v>
      </c>
      <c r="C873" t="s">
        <v>2369</v>
      </c>
      <c r="D873" t="s">
        <v>564</v>
      </c>
      <c r="E873" t="s">
        <v>564</v>
      </c>
      <c r="F873" t="s">
        <v>95</v>
      </c>
      <c r="G873" t="s">
        <v>95</v>
      </c>
      <c r="H873" t="s">
        <v>1088</v>
      </c>
      <c r="I873" t="s">
        <v>1089</v>
      </c>
      <c r="J873" t="s">
        <v>1090</v>
      </c>
      <c r="K873">
        <v>1</v>
      </c>
      <c r="L873">
        <v>1</v>
      </c>
      <c r="M873" t="s">
        <v>1047</v>
      </c>
      <c r="N873" t="s">
        <v>1047</v>
      </c>
      <c r="O873" s="1">
        <v>500</v>
      </c>
      <c r="P873" s="1" t="s">
        <v>1091</v>
      </c>
      <c r="Q873" s="1" t="s">
        <v>1098</v>
      </c>
      <c r="R873" s="1">
        <v>0</v>
      </c>
      <c r="S873" s="1">
        <v>0</v>
      </c>
      <c r="T873" t="b">
        <v>0</v>
      </c>
      <c r="DO873" t="b">
        <v>0</v>
      </c>
    </row>
    <row r="874" spans="1:119" x14ac:dyDescent="0.25">
      <c r="A874" t="str">
        <f>INDEX(DB_ALM_SYS_NAMES[],28,2)</f>
        <v>SPARE_27</v>
      </c>
      <c r="B874">
        <v>868</v>
      </c>
      <c r="C874" t="s">
        <v>2370</v>
      </c>
      <c r="D874" t="s">
        <v>564</v>
      </c>
      <c r="E874" t="s">
        <v>564</v>
      </c>
      <c r="F874" t="s">
        <v>95</v>
      </c>
      <c r="G874" t="s">
        <v>95</v>
      </c>
      <c r="H874" t="s">
        <v>1088</v>
      </c>
      <c r="I874" t="s">
        <v>1089</v>
      </c>
      <c r="J874" t="s">
        <v>1090</v>
      </c>
      <c r="K874">
        <v>1</v>
      </c>
      <c r="L874">
        <v>1</v>
      </c>
      <c r="M874" t="s">
        <v>1047</v>
      </c>
      <c r="N874" t="s">
        <v>1047</v>
      </c>
      <c r="O874" s="1">
        <v>500</v>
      </c>
      <c r="P874" s="1" t="s">
        <v>1091</v>
      </c>
      <c r="Q874" s="1" t="s">
        <v>1098</v>
      </c>
      <c r="R874" s="1">
        <v>0</v>
      </c>
      <c r="S874" s="1">
        <v>0</v>
      </c>
      <c r="T874" t="b">
        <v>0</v>
      </c>
      <c r="DO874" t="b">
        <v>0</v>
      </c>
    </row>
    <row r="875" spans="1:119" x14ac:dyDescent="0.25">
      <c r="A875" t="str">
        <f>INDEX(DB_ALM_SYS_NAMES[],28,2)</f>
        <v>SPARE_27</v>
      </c>
      <c r="B875">
        <v>869</v>
      </c>
      <c r="C875" t="s">
        <v>2371</v>
      </c>
      <c r="D875" t="s">
        <v>564</v>
      </c>
      <c r="E875" t="s">
        <v>564</v>
      </c>
      <c r="F875" t="s">
        <v>95</v>
      </c>
      <c r="G875" t="s">
        <v>95</v>
      </c>
      <c r="H875" t="s">
        <v>1088</v>
      </c>
      <c r="I875" t="s">
        <v>1089</v>
      </c>
      <c r="J875" t="s">
        <v>1090</v>
      </c>
      <c r="K875">
        <v>1</v>
      </c>
      <c r="L875">
        <v>1</v>
      </c>
      <c r="M875" t="s">
        <v>1047</v>
      </c>
      <c r="N875" t="s">
        <v>1047</v>
      </c>
      <c r="O875" s="1">
        <v>500</v>
      </c>
      <c r="P875" s="1" t="s">
        <v>1091</v>
      </c>
      <c r="Q875" s="1" t="s">
        <v>1098</v>
      </c>
      <c r="R875" s="1">
        <v>0</v>
      </c>
      <c r="S875" s="1">
        <v>0</v>
      </c>
      <c r="T875" t="b">
        <v>0</v>
      </c>
      <c r="DO875" t="b">
        <v>0</v>
      </c>
    </row>
    <row r="876" spans="1:119" x14ac:dyDescent="0.25">
      <c r="A876" t="str">
        <f>INDEX(DB_ALM_SYS_NAMES[],28,2)</f>
        <v>SPARE_27</v>
      </c>
      <c r="B876">
        <v>870</v>
      </c>
      <c r="C876" t="s">
        <v>2372</v>
      </c>
      <c r="D876" t="s">
        <v>564</v>
      </c>
      <c r="E876" t="s">
        <v>564</v>
      </c>
      <c r="F876" t="s">
        <v>95</v>
      </c>
      <c r="G876" t="s">
        <v>95</v>
      </c>
      <c r="H876" t="s">
        <v>1088</v>
      </c>
      <c r="I876" t="s">
        <v>1089</v>
      </c>
      <c r="J876" t="s">
        <v>1090</v>
      </c>
      <c r="K876">
        <v>1</v>
      </c>
      <c r="L876">
        <v>1</v>
      </c>
      <c r="M876" t="s">
        <v>1047</v>
      </c>
      <c r="N876" t="s">
        <v>1047</v>
      </c>
      <c r="O876" s="1">
        <v>500</v>
      </c>
      <c r="P876" s="1" t="s">
        <v>1091</v>
      </c>
      <c r="Q876" s="1" t="s">
        <v>1098</v>
      </c>
      <c r="R876" s="1">
        <v>0</v>
      </c>
      <c r="S876" s="1">
        <v>0</v>
      </c>
      <c r="T876" t="b">
        <v>0</v>
      </c>
      <c r="DO876" t="b">
        <v>0</v>
      </c>
    </row>
    <row r="877" spans="1:119" x14ac:dyDescent="0.25">
      <c r="A877" t="str">
        <f>INDEX(DB_ALM_SYS_NAMES[],28,2)</f>
        <v>SPARE_27</v>
      </c>
      <c r="B877">
        <v>871</v>
      </c>
      <c r="C877" t="s">
        <v>2373</v>
      </c>
      <c r="D877" t="s">
        <v>564</v>
      </c>
      <c r="E877" t="s">
        <v>564</v>
      </c>
      <c r="F877" t="s">
        <v>95</v>
      </c>
      <c r="G877" t="s">
        <v>95</v>
      </c>
      <c r="H877" t="s">
        <v>1088</v>
      </c>
      <c r="I877" t="s">
        <v>1089</v>
      </c>
      <c r="J877" t="s">
        <v>1090</v>
      </c>
      <c r="K877">
        <v>1</v>
      </c>
      <c r="L877">
        <v>1</v>
      </c>
      <c r="M877" t="s">
        <v>1047</v>
      </c>
      <c r="N877" t="s">
        <v>1047</v>
      </c>
      <c r="O877" s="1">
        <v>500</v>
      </c>
      <c r="P877" s="1" t="s">
        <v>1091</v>
      </c>
      <c r="Q877" s="1" t="s">
        <v>1098</v>
      </c>
      <c r="R877" s="1">
        <v>0</v>
      </c>
      <c r="S877" s="1">
        <v>0</v>
      </c>
      <c r="T877" t="b">
        <v>0</v>
      </c>
      <c r="DO877" t="b">
        <v>0</v>
      </c>
    </row>
    <row r="878" spans="1:119" x14ac:dyDescent="0.25">
      <c r="A878" t="str">
        <f>INDEX(DB_ALM_SYS_NAMES[],28,2)</f>
        <v>SPARE_27</v>
      </c>
      <c r="B878">
        <v>872</v>
      </c>
      <c r="C878" t="s">
        <v>2374</v>
      </c>
      <c r="D878" t="s">
        <v>564</v>
      </c>
      <c r="E878" t="s">
        <v>564</v>
      </c>
      <c r="F878" t="s">
        <v>95</v>
      </c>
      <c r="G878" t="s">
        <v>95</v>
      </c>
      <c r="H878" t="s">
        <v>1088</v>
      </c>
      <c r="I878" t="s">
        <v>1089</v>
      </c>
      <c r="J878" t="s">
        <v>1090</v>
      </c>
      <c r="K878">
        <v>1</v>
      </c>
      <c r="L878">
        <v>1</v>
      </c>
      <c r="M878" t="s">
        <v>1047</v>
      </c>
      <c r="N878" t="s">
        <v>1047</v>
      </c>
      <c r="O878" s="1">
        <v>500</v>
      </c>
      <c r="P878" s="1" t="s">
        <v>1091</v>
      </c>
      <c r="Q878" s="1" t="s">
        <v>1098</v>
      </c>
      <c r="R878" s="1">
        <v>0</v>
      </c>
      <c r="S878" s="1">
        <v>0</v>
      </c>
      <c r="T878" t="b">
        <v>0</v>
      </c>
      <c r="DO878" t="b">
        <v>0</v>
      </c>
    </row>
    <row r="879" spans="1:119" x14ac:dyDescent="0.25">
      <c r="A879" t="str">
        <f>INDEX(DB_ALM_SYS_NAMES[],28,2)</f>
        <v>SPARE_27</v>
      </c>
      <c r="B879">
        <v>873</v>
      </c>
      <c r="C879" t="s">
        <v>2375</v>
      </c>
      <c r="D879" t="s">
        <v>564</v>
      </c>
      <c r="E879" t="s">
        <v>564</v>
      </c>
      <c r="F879" t="s">
        <v>95</v>
      </c>
      <c r="G879" t="s">
        <v>95</v>
      </c>
      <c r="H879" t="s">
        <v>1088</v>
      </c>
      <c r="I879" t="s">
        <v>1089</v>
      </c>
      <c r="J879" t="s">
        <v>1090</v>
      </c>
      <c r="K879">
        <v>1</v>
      </c>
      <c r="L879">
        <v>1</v>
      </c>
      <c r="M879" t="s">
        <v>1047</v>
      </c>
      <c r="N879" t="s">
        <v>1047</v>
      </c>
      <c r="O879" s="1">
        <v>500</v>
      </c>
      <c r="P879" s="1" t="s">
        <v>1091</v>
      </c>
      <c r="Q879" s="1" t="s">
        <v>1098</v>
      </c>
      <c r="R879" s="1">
        <v>0</v>
      </c>
      <c r="S879" s="1">
        <v>0</v>
      </c>
      <c r="T879" t="b">
        <v>0</v>
      </c>
      <c r="DO879" t="b">
        <v>0</v>
      </c>
    </row>
    <row r="880" spans="1:119" x14ac:dyDescent="0.25">
      <c r="A880" t="str">
        <f>INDEX(DB_ALM_SYS_NAMES[],28,2)</f>
        <v>SPARE_27</v>
      </c>
      <c r="B880">
        <v>874</v>
      </c>
      <c r="C880" t="s">
        <v>2376</v>
      </c>
      <c r="D880" t="s">
        <v>564</v>
      </c>
      <c r="E880" t="s">
        <v>564</v>
      </c>
      <c r="F880" t="s">
        <v>95</v>
      </c>
      <c r="G880" t="s">
        <v>95</v>
      </c>
      <c r="H880" t="s">
        <v>1088</v>
      </c>
      <c r="I880" t="s">
        <v>1089</v>
      </c>
      <c r="J880" t="s">
        <v>1090</v>
      </c>
      <c r="K880">
        <v>1</v>
      </c>
      <c r="L880">
        <v>1</v>
      </c>
      <c r="M880" t="s">
        <v>1047</v>
      </c>
      <c r="N880" t="s">
        <v>1047</v>
      </c>
      <c r="O880" s="1">
        <v>500</v>
      </c>
      <c r="P880" s="1" t="s">
        <v>1091</v>
      </c>
      <c r="Q880" s="1" t="s">
        <v>1098</v>
      </c>
      <c r="R880" s="1">
        <v>0</v>
      </c>
      <c r="S880" s="1">
        <v>0</v>
      </c>
      <c r="T880" t="b">
        <v>0</v>
      </c>
      <c r="DO880" t="b">
        <v>0</v>
      </c>
    </row>
    <row r="881" spans="1:119" x14ac:dyDescent="0.25">
      <c r="A881" t="str">
        <f>INDEX(DB_ALM_SYS_NAMES[],28,2)</f>
        <v>SPARE_27</v>
      </c>
      <c r="B881">
        <v>875</v>
      </c>
      <c r="C881" t="s">
        <v>2377</v>
      </c>
      <c r="D881" t="s">
        <v>564</v>
      </c>
      <c r="E881" t="s">
        <v>564</v>
      </c>
      <c r="F881" t="s">
        <v>95</v>
      </c>
      <c r="G881" t="s">
        <v>95</v>
      </c>
      <c r="H881" t="s">
        <v>1088</v>
      </c>
      <c r="I881" t="s">
        <v>1089</v>
      </c>
      <c r="J881" t="s">
        <v>1090</v>
      </c>
      <c r="K881">
        <v>1</v>
      </c>
      <c r="L881">
        <v>1</v>
      </c>
      <c r="M881" t="s">
        <v>1047</v>
      </c>
      <c r="N881" t="s">
        <v>1047</v>
      </c>
      <c r="O881" s="1">
        <v>500</v>
      </c>
      <c r="P881" s="1" t="s">
        <v>1091</v>
      </c>
      <c r="Q881" s="1" t="s">
        <v>1098</v>
      </c>
      <c r="R881" s="1">
        <v>0</v>
      </c>
      <c r="S881" s="1">
        <v>0</v>
      </c>
      <c r="T881" t="b">
        <v>0</v>
      </c>
      <c r="DO881" t="b">
        <v>0</v>
      </c>
    </row>
    <row r="882" spans="1:119" x14ac:dyDescent="0.25">
      <c r="A882" t="str">
        <f>INDEX(DB_ALM_SYS_NAMES[],28,2)</f>
        <v>SPARE_27</v>
      </c>
      <c r="B882">
        <v>876</v>
      </c>
      <c r="C882" t="s">
        <v>2378</v>
      </c>
      <c r="D882" t="s">
        <v>564</v>
      </c>
      <c r="E882" t="s">
        <v>564</v>
      </c>
      <c r="F882" t="s">
        <v>95</v>
      </c>
      <c r="G882" t="s">
        <v>95</v>
      </c>
      <c r="H882" t="s">
        <v>1088</v>
      </c>
      <c r="I882" t="s">
        <v>1089</v>
      </c>
      <c r="J882" t="s">
        <v>1090</v>
      </c>
      <c r="K882">
        <v>1</v>
      </c>
      <c r="L882">
        <v>1</v>
      </c>
      <c r="M882" t="s">
        <v>1047</v>
      </c>
      <c r="N882" t="s">
        <v>1047</v>
      </c>
      <c r="O882" s="1">
        <v>500</v>
      </c>
      <c r="P882" s="1" t="s">
        <v>1091</v>
      </c>
      <c r="Q882" s="1" t="s">
        <v>1098</v>
      </c>
      <c r="R882" s="1">
        <v>0</v>
      </c>
      <c r="S882" s="1">
        <v>0</v>
      </c>
      <c r="T882" t="b">
        <v>0</v>
      </c>
      <c r="DO882" t="b">
        <v>0</v>
      </c>
    </row>
    <row r="883" spans="1:119" x14ac:dyDescent="0.25">
      <c r="A883" t="str">
        <f>INDEX(DB_ALM_SYS_NAMES[],28,2)</f>
        <v>SPARE_27</v>
      </c>
      <c r="B883">
        <v>877</v>
      </c>
      <c r="C883" t="s">
        <v>2379</v>
      </c>
      <c r="D883" t="s">
        <v>564</v>
      </c>
      <c r="E883" t="s">
        <v>564</v>
      </c>
      <c r="F883" t="s">
        <v>95</v>
      </c>
      <c r="G883" t="s">
        <v>95</v>
      </c>
      <c r="H883" t="s">
        <v>1088</v>
      </c>
      <c r="I883" t="s">
        <v>1089</v>
      </c>
      <c r="J883" t="s">
        <v>1090</v>
      </c>
      <c r="K883">
        <v>1</v>
      </c>
      <c r="L883">
        <v>1</v>
      </c>
      <c r="M883" t="s">
        <v>1047</v>
      </c>
      <c r="N883" t="s">
        <v>1047</v>
      </c>
      <c r="O883" s="1">
        <v>500</v>
      </c>
      <c r="P883" s="1" t="s">
        <v>1091</v>
      </c>
      <c r="Q883" s="1" t="s">
        <v>1098</v>
      </c>
      <c r="R883" s="1">
        <v>0</v>
      </c>
      <c r="S883" s="1">
        <v>0</v>
      </c>
      <c r="T883" t="b">
        <v>0</v>
      </c>
      <c r="DO883" t="b">
        <v>0</v>
      </c>
    </row>
    <row r="884" spans="1:119" x14ac:dyDescent="0.25">
      <c r="A884" t="str">
        <f>INDEX(DB_ALM_SYS_NAMES[],28,2)</f>
        <v>SPARE_27</v>
      </c>
      <c r="B884">
        <v>878</v>
      </c>
      <c r="C884" t="s">
        <v>2380</v>
      </c>
      <c r="D884" t="s">
        <v>564</v>
      </c>
      <c r="E884" t="s">
        <v>564</v>
      </c>
      <c r="F884" t="s">
        <v>95</v>
      </c>
      <c r="G884" t="s">
        <v>95</v>
      </c>
      <c r="H884" t="s">
        <v>1088</v>
      </c>
      <c r="I884" t="s">
        <v>1089</v>
      </c>
      <c r="J884" t="s">
        <v>1090</v>
      </c>
      <c r="K884">
        <v>1</v>
      </c>
      <c r="L884">
        <v>1</v>
      </c>
      <c r="M884" t="s">
        <v>1047</v>
      </c>
      <c r="N884" t="s">
        <v>1047</v>
      </c>
      <c r="O884" s="1">
        <v>500</v>
      </c>
      <c r="P884" s="1" t="s">
        <v>1091</v>
      </c>
      <c r="Q884" s="1" t="s">
        <v>1098</v>
      </c>
      <c r="R884" s="1">
        <v>0</v>
      </c>
      <c r="S884" s="1">
        <v>0</v>
      </c>
      <c r="T884" t="b">
        <v>0</v>
      </c>
      <c r="DO884" t="b">
        <v>0</v>
      </c>
    </row>
    <row r="885" spans="1:119" x14ac:dyDescent="0.25">
      <c r="A885" t="str">
        <f>INDEX(DB_ALM_SYS_NAMES[],28,2)</f>
        <v>SPARE_27</v>
      </c>
      <c r="B885">
        <v>879</v>
      </c>
      <c r="C885" t="s">
        <v>2381</v>
      </c>
      <c r="D885" t="s">
        <v>564</v>
      </c>
      <c r="E885" t="s">
        <v>564</v>
      </c>
      <c r="F885" t="s">
        <v>95</v>
      </c>
      <c r="G885" t="s">
        <v>95</v>
      </c>
      <c r="H885" t="s">
        <v>1088</v>
      </c>
      <c r="I885" t="s">
        <v>1089</v>
      </c>
      <c r="J885" t="s">
        <v>1090</v>
      </c>
      <c r="K885">
        <v>1</v>
      </c>
      <c r="L885">
        <v>1</v>
      </c>
      <c r="M885" t="s">
        <v>1047</v>
      </c>
      <c r="N885" t="s">
        <v>1047</v>
      </c>
      <c r="O885" s="1">
        <v>500</v>
      </c>
      <c r="P885" s="1" t="s">
        <v>1091</v>
      </c>
      <c r="Q885" s="1" t="s">
        <v>1098</v>
      </c>
      <c r="R885" s="1">
        <v>0</v>
      </c>
      <c r="S885" s="1">
        <v>0</v>
      </c>
      <c r="T885" t="b">
        <v>0</v>
      </c>
      <c r="DO885" t="b">
        <v>0</v>
      </c>
    </row>
    <row r="886" spans="1:119" x14ac:dyDescent="0.25">
      <c r="A886" t="str">
        <f>INDEX(DB_ALM_SYS_NAMES[],28,2)</f>
        <v>SPARE_27</v>
      </c>
      <c r="B886">
        <v>880</v>
      </c>
      <c r="C886" t="s">
        <v>2382</v>
      </c>
      <c r="D886" t="s">
        <v>564</v>
      </c>
      <c r="E886" t="s">
        <v>564</v>
      </c>
      <c r="F886" t="s">
        <v>95</v>
      </c>
      <c r="G886" t="s">
        <v>95</v>
      </c>
      <c r="H886" t="s">
        <v>1088</v>
      </c>
      <c r="I886" t="s">
        <v>1089</v>
      </c>
      <c r="J886" t="s">
        <v>1090</v>
      </c>
      <c r="K886">
        <v>1</v>
      </c>
      <c r="L886">
        <v>1</v>
      </c>
      <c r="M886" t="s">
        <v>1047</v>
      </c>
      <c r="N886" t="s">
        <v>1047</v>
      </c>
      <c r="O886" s="1">
        <v>500</v>
      </c>
      <c r="P886" s="1" t="s">
        <v>1091</v>
      </c>
      <c r="Q886" s="1" t="s">
        <v>1098</v>
      </c>
      <c r="R886" s="1">
        <v>0</v>
      </c>
      <c r="S886" s="1">
        <v>0</v>
      </c>
      <c r="T886" t="b">
        <v>0</v>
      </c>
      <c r="DO886" t="b">
        <v>0</v>
      </c>
    </row>
    <row r="887" spans="1:119" x14ac:dyDescent="0.25">
      <c r="A887" t="str">
        <f>INDEX(DB_ALM_SYS_NAMES[],28,2)</f>
        <v>SPARE_27</v>
      </c>
      <c r="B887">
        <v>881</v>
      </c>
      <c r="C887" t="s">
        <v>2383</v>
      </c>
      <c r="D887" t="s">
        <v>564</v>
      </c>
      <c r="E887" t="s">
        <v>564</v>
      </c>
      <c r="F887" t="s">
        <v>95</v>
      </c>
      <c r="G887" t="s">
        <v>95</v>
      </c>
      <c r="H887" t="s">
        <v>1088</v>
      </c>
      <c r="I887" t="s">
        <v>1089</v>
      </c>
      <c r="J887" t="s">
        <v>1090</v>
      </c>
      <c r="K887">
        <v>1</v>
      </c>
      <c r="L887">
        <v>1</v>
      </c>
      <c r="M887" t="s">
        <v>1047</v>
      </c>
      <c r="N887" t="s">
        <v>1047</v>
      </c>
      <c r="O887" s="1">
        <v>500</v>
      </c>
      <c r="P887" s="1" t="s">
        <v>1091</v>
      </c>
      <c r="Q887" s="1" t="s">
        <v>1098</v>
      </c>
      <c r="R887" s="1">
        <v>0</v>
      </c>
      <c r="S887" s="1">
        <v>0</v>
      </c>
      <c r="T887" t="b">
        <v>0</v>
      </c>
      <c r="DO887" t="b">
        <v>0</v>
      </c>
    </row>
    <row r="888" spans="1:119" x14ac:dyDescent="0.25">
      <c r="A888" t="str">
        <f>INDEX(DB_ALM_SYS_NAMES[],28,2)</f>
        <v>SPARE_27</v>
      </c>
      <c r="B888">
        <v>882</v>
      </c>
      <c r="C888" t="s">
        <v>2384</v>
      </c>
      <c r="D888" t="s">
        <v>564</v>
      </c>
      <c r="E888" t="s">
        <v>564</v>
      </c>
      <c r="F888" t="s">
        <v>95</v>
      </c>
      <c r="G888" t="s">
        <v>95</v>
      </c>
      <c r="H888" t="s">
        <v>1088</v>
      </c>
      <c r="I888" t="s">
        <v>1089</v>
      </c>
      <c r="J888" t="s">
        <v>1090</v>
      </c>
      <c r="K888">
        <v>1</v>
      </c>
      <c r="L888">
        <v>1</v>
      </c>
      <c r="M888" t="s">
        <v>1047</v>
      </c>
      <c r="N888" t="s">
        <v>1047</v>
      </c>
      <c r="O888" s="1">
        <v>500</v>
      </c>
      <c r="P888" s="1" t="s">
        <v>1091</v>
      </c>
      <c r="Q888" s="1" t="s">
        <v>1098</v>
      </c>
      <c r="R888" s="1">
        <v>0</v>
      </c>
      <c r="S888" s="1">
        <v>0</v>
      </c>
      <c r="T888" t="b">
        <v>0</v>
      </c>
      <c r="DO888" t="b">
        <v>0</v>
      </c>
    </row>
    <row r="889" spans="1:119" x14ac:dyDescent="0.25">
      <c r="A889" t="str">
        <f>INDEX(DB_ALM_SYS_NAMES[],28,2)</f>
        <v>SPARE_27</v>
      </c>
      <c r="B889">
        <v>883</v>
      </c>
      <c r="C889" t="s">
        <v>2353</v>
      </c>
      <c r="D889" t="s">
        <v>564</v>
      </c>
      <c r="E889" t="s">
        <v>564</v>
      </c>
      <c r="F889" t="s">
        <v>95</v>
      </c>
      <c r="G889" t="s">
        <v>95</v>
      </c>
      <c r="H889" t="s">
        <v>1088</v>
      </c>
      <c r="I889" t="s">
        <v>1089</v>
      </c>
      <c r="J889" t="s">
        <v>1090</v>
      </c>
      <c r="K889">
        <v>1</v>
      </c>
      <c r="L889">
        <v>1</v>
      </c>
      <c r="M889" t="s">
        <v>1047</v>
      </c>
      <c r="N889" t="s">
        <v>1047</v>
      </c>
      <c r="O889" s="1">
        <v>500</v>
      </c>
      <c r="P889" s="1" t="s">
        <v>1091</v>
      </c>
      <c r="Q889" s="1" t="s">
        <v>1098</v>
      </c>
      <c r="R889" s="1">
        <v>0</v>
      </c>
      <c r="S889" s="1">
        <v>0</v>
      </c>
      <c r="T889" t="b">
        <v>0</v>
      </c>
      <c r="DO889" t="b">
        <v>0</v>
      </c>
    </row>
    <row r="890" spans="1:119" x14ac:dyDescent="0.25">
      <c r="A890" t="str">
        <f>INDEX(DB_ALM_SYS_NAMES[],28,2)</f>
        <v>SPARE_27</v>
      </c>
      <c r="B890">
        <v>884</v>
      </c>
      <c r="C890" t="s">
        <v>2354</v>
      </c>
      <c r="D890" t="s">
        <v>564</v>
      </c>
      <c r="E890" t="s">
        <v>564</v>
      </c>
      <c r="F890" t="s">
        <v>95</v>
      </c>
      <c r="G890" t="s">
        <v>95</v>
      </c>
      <c r="H890" t="s">
        <v>1088</v>
      </c>
      <c r="I890" t="s">
        <v>1089</v>
      </c>
      <c r="J890" t="s">
        <v>1090</v>
      </c>
      <c r="K890">
        <v>1</v>
      </c>
      <c r="L890">
        <v>1</v>
      </c>
      <c r="M890" t="s">
        <v>1047</v>
      </c>
      <c r="N890" t="s">
        <v>1047</v>
      </c>
      <c r="O890" s="1">
        <v>500</v>
      </c>
      <c r="P890" s="1" t="s">
        <v>1091</v>
      </c>
      <c r="Q890" s="1" t="s">
        <v>1098</v>
      </c>
      <c r="R890" s="1">
        <v>0</v>
      </c>
      <c r="S890" s="1">
        <v>0</v>
      </c>
      <c r="T890" t="b">
        <v>0</v>
      </c>
      <c r="DO890" t="b">
        <v>0</v>
      </c>
    </row>
    <row r="891" spans="1:119" x14ac:dyDescent="0.25">
      <c r="A891" t="str">
        <f>INDEX(DB_ALM_SYS_NAMES[],28,2)</f>
        <v>SPARE_27</v>
      </c>
      <c r="B891">
        <v>885</v>
      </c>
      <c r="C891" t="s">
        <v>2355</v>
      </c>
      <c r="D891" t="s">
        <v>564</v>
      </c>
      <c r="E891" t="s">
        <v>564</v>
      </c>
      <c r="F891" t="s">
        <v>95</v>
      </c>
      <c r="G891" t="s">
        <v>95</v>
      </c>
      <c r="H891" t="s">
        <v>1088</v>
      </c>
      <c r="I891" t="s">
        <v>1089</v>
      </c>
      <c r="J891" t="s">
        <v>1090</v>
      </c>
      <c r="K891">
        <v>1</v>
      </c>
      <c r="L891">
        <v>1</v>
      </c>
      <c r="M891" t="s">
        <v>1047</v>
      </c>
      <c r="N891" t="s">
        <v>1047</v>
      </c>
      <c r="O891" s="1">
        <v>500</v>
      </c>
      <c r="P891" s="1" t="s">
        <v>1091</v>
      </c>
      <c r="Q891" s="1" t="s">
        <v>1098</v>
      </c>
      <c r="R891" s="1">
        <v>0</v>
      </c>
      <c r="S891" s="1">
        <v>0</v>
      </c>
      <c r="T891" t="b">
        <v>0</v>
      </c>
      <c r="DO891" t="b">
        <v>0</v>
      </c>
    </row>
    <row r="892" spans="1:119" x14ac:dyDescent="0.25">
      <c r="A892" t="str">
        <f>INDEX(DB_ALM_SYS_NAMES[],28,2)</f>
        <v>SPARE_27</v>
      </c>
      <c r="B892">
        <v>886</v>
      </c>
      <c r="C892" t="s">
        <v>2356</v>
      </c>
      <c r="D892" t="s">
        <v>564</v>
      </c>
      <c r="E892" t="s">
        <v>564</v>
      </c>
      <c r="F892" t="s">
        <v>95</v>
      </c>
      <c r="G892" t="s">
        <v>95</v>
      </c>
      <c r="H892" t="s">
        <v>1088</v>
      </c>
      <c r="I892" t="s">
        <v>1089</v>
      </c>
      <c r="J892" t="s">
        <v>1090</v>
      </c>
      <c r="K892">
        <v>1</v>
      </c>
      <c r="L892">
        <v>1</v>
      </c>
      <c r="M892" t="s">
        <v>1047</v>
      </c>
      <c r="N892" t="s">
        <v>1047</v>
      </c>
      <c r="O892" s="1">
        <v>500</v>
      </c>
      <c r="P892" s="1" t="s">
        <v>1091</v>
      </c>
      <c r="Q892" s="1" t="s">
        <v>1098</v>
      </c>
      <c r="R892" s="1">
        <v>0</v>
      </c>
      <c r="S892" s="1">
        <v>0</v>
      </c>
      <c r="T892" t="b">
        <v>0</v>
      </c>
      <c r="DO892" t="b">
        <v>0</v>
      </c>
    </row>
    <row r="893" spans="1:119" x14ac:dyDescent="0.25">
      <c r="A893" t="str">
        <f>INDEX(DB_ALM_SYS_NAMES[],28,2)</f>
        <v>SPARE_27</v>
      </c>
      <c r="B893">
        <v>887</v>
      </c>
      <c r="C893" t="s">
        <v>2357</v>
      </c>
      <c r="D893" t="s">
        <v>564</v>
      </c>
      <c r="E893" t="s">
        <v>564</v>
      </c>
      <c r="F893" t="s">
        <v>95</v>
      </c>
      <c r="G893" t="s">
        <v>95</v>
      </c>
      <c r="H893" t="s">
        <v>1088</v>
      </c>
      <c r="I893" t="s">
        <v>1089</v>
      </c>
      <c r="J893" t="s">
        <v>1090</v>
      </c>
      <c r="K893">
        <v>1</v>
      </c>
      <c r="L893">
        <v>1</v>
      </c>
      <c r="M893" t="s">
        <v>1047</v>
      </c>
      <c r="N893" t="s">
        <v>1047</v>
      </c>
      <c r="O893" s="1">
        <v>500</v>
      </c>
      <c r="P893" s="1" t="s">
        <v>1091</v>
      </c>
      <c r="Q893" s="1" t="s">
        <v>1098</v>
      </c>
      <c r="R893" s="1">
        <v>0</v>
      </c>
      <c r="S893" s="1">
        <v>0</v>
      </c>
      <c r="T893" t="b">
        <v>0</v>
      </c>
      <c r="DO893" t="b">
        <v>0</v>
      </c>
    </row>
    <row r="894" spans="1:119" x14ac:dyDescent="0.25">
      <c r="A894" t="str">
        <f>INDEX(DB_ALM_SYS_NAMES[],28,2)</f>
        <v>SPARE_27</v>
      </c>
      <c r="B894">
        <v>888</v>
      </c>
      <c r="C894" t="s">
        <v>2358</v>
      </c>
      <c r="D894" t="s">
        <v>564</v>
      </c>
      <c r="E894" t="s">
        <v>564</v>
      </c>
      <c r="F894" t="s">
        <v>95</v>
      </c>
      <c r="G894" t="s">
        <v>95</v>
      </c>
      <c r="H894" t="s">
        <v>1088</v>
      </c>
      <c r="I894" t="s">
        <v>1089</v>
      </c>
      <c r="J894" t="s">
        <v>1090</v>
      </c>
      <c r="K894">
        <v>1</v>
      </c>
      <c r="L894">
        <v>1</v>
      </c>
      <c r="M894" t="s">
        <v>1047</v>
      </c>
      <c r="N894" t="s">
        <v>1047</v>
      </c>
      <c r="O894" s="1">
        <v>500</v>
      </c>
      <c r="P894" s="1" t="s">
        <v>1091</v>
      </c>
      <c r="Q894" s="1" t="s">
        <v>1098</v>
      </c>
      <c r="R894" s="1">
        <v>0</v>
      </c>
      <c r="S894" s="1">
        <v>0</v>
      </c>
      <c r="T894" t="b">
        <v>0</v>
      </c>
      <c r="DO894" t="b">
        <v>0</v>
      </c>
    </row>
    <row r="895" spans="1:119" x14ac:dyDescent="0.25">
      <c r="A895" t="str">
        <f>INDEX(DB_ALM_SYS_NAMES[],28,2)</f>
        <v>SPARE_27</v>
      </c>
      <c r="B895">
        <v>889</v>
      </c>
      <c r="C895" t="s">
        <v>2359</v>
      </c>
      <c r="D895" t="s">
        <v>564</v>
      </c>
      <c r="E895" t="s">
        <v>564</v>
      </c>
      <c r="F895" t="s">
        <v>95</v>
      </c>
      <c r="G895" t="s">
        <v>95</v>
      </c>
      <c r="H895" t="s">
        <v>1088</v>
      </c>
      <c r="I895" t="s">
        <v>1089</v>
      </c>
      <c r="J895" t="s">
        <v>1090</v>
      </c>
      <c r="K895">
        <v>1</v>
      </c>
      <c r="L895">
        <v>1</v>
      </c>
      <c r="M895" t="s">
        <v>1047</v>
      </c>
      <c r="N895" t="s">
        <v>1047</v>
      </c>
      <c r="O895" s="1">
        <v>500</v>
      </c>
      <c r="P895" s="1" t="s">
        <v>1091</v>
      </c>
      <c r="Q895" s="1" t="s">
        <v>1098</v>
      </c>
      <c r="R895" s="1">
        <v>0</v>
      </c>
      <c r="S895" s="1">
        <v>0</v>
      </c>
      <c r="T895" t="b">
        <v>0</v>
      </c>
      <c r="DO895" t="b">
        <v>0</v>
      </c>
    </row>
    <row r="896" spans="1:119" x14ac:dyDescent="0.25">
      <c r="A896" t="str">
        <f>INDEX(DB_ALM_SYS_NAMES[],28,2)</f>
        <v>SPARE_27</v>
      </c>
      <c r="B896">
        <v>890</v>
      </c>
      <c r="C896" t="s">
        <v>2360</v>
      </c>
      <c r="D896" t="s">
        <v>564</v>
      </c>
      <c r="E896" t="s">
        <v>564</v>
      </c>
      <c r="F896" t="s">
        <v>95</v>
      </c>
      <c r="G896" t="s">
        <v>95</v>
      </c>
      <c r="H896" t="s">
        <v>1088</v>
      </c>
      <c r="I896" t="s">
        <v>1089</v>
      </c>
      <c r="J896" t="s">
        <v>1090</v>
      </c>
      <c r="K896">
        <v>1</v>
      </c>
      <c r="L896">
        <v>1</v>
      </c>
      <c r="M896" t="s">
        <v>1047</v>
      </c>
      <c r="N896" t="s">
        <v>1047</v>
      </c>
      <c r="O896" s="1">
        <v>500</v>
      </c>
      <c r="P896" s="1" t="s">
        <v>1091</v>
      </c>
      <c r="Q896" s="1" t="s">
        <v>1098</v>
      </c>
      <c r="R896" s="1">
        <v>0</v>
      </c>
      <c r="S896" s="1">
        <v>0</v>
      </c>
      <c r="T896" t="b">
        <v>0</v>
      </c>
      <c r="DO896" t="b">
        <v>0</v>
      </c>
    </row>
    <row r="897" spans="1:119" x14ac:dyDescent="0.25">
      <c r="A897" t="str">
        <f>INDEX(DB_ALM_SYS_NAMES[],28,2)</f>
        <v>SPARE_27</v>
      </c>
      <c r="B897">
        <v>891</v>
      </c>
      <c r="C897" t="s">
        <v>2361</v>
      </c>
      <c r="D897" t="s">
        <v>564</v>
      </c>
      <c r="E897" t="s">
        <v>564</v>
      </c>
      <c r="F897" t="s">
        <v>95</v>
      </c>
      <c r="G897" t="s">
        <v>95</v>
      </c>
      <c r="H897" t="s">
        <v>1088</v>
      </c>
      <c r="I897" t="s">
        <v>1089</v>
      </c>
      <c r="J897" t="s">
        <v>1090</v>
      </c>
      <c r="K897">
        <v>1</v>
      </c>
      <c r="L897">
        <v>1</v>
      </c>
      <c r="M897" t="s">
        <v>1047</v>
      </c>
      <c r="N897" t="s">
        <v>1047</v>
      </c>
      <c r="O897" s="1">
        <v>500</v>
      </c>
      <c r="P897" s="1" t="s">
        <v>1091</v>
      </c>
      <c r="Q897" s="1" t="s">
        <v>1098</v>
      </c>
      <c r="R897" s="1">
        <v>0</v>
      </c>
      <c r="S897" s="1">
        <v>0</v>
      </c>
      <c r="T897" t="b">
        <v>0</v>
      </c>
      <c r="DO897" t="b">
        <v>0</v>
      </c>
    </row>
    <row r="898" spans="1:119" x14ac:dyDescent="0.25">
      <c r="A898" t="str">
        <f>INDEX(DB_ALM_SYS_NAMES[],28,2)</f>
        <v>SPARE_27</v>
      </c>
      <c r="B898">
        <v>892</v>
      </c>
      <c r="C898" t="s">
        <v>2362</v>
      </c>
      <c r="D898" t="s">
        <v>564</v>
      </c>
      <c r="E898" t="s">
        <v>564</v>
      </c>
      <c r="F898" t="s">
        <v>95</v>
      </c>
      <c r="G898" t="s">
        <v>95</v>
      </c>
      <c r="H898" t="s">
        <v>1088</v>
      </c>
      <c r="I898" t="s">
        <v>1089</v>
      </c>
      <c r="J898" t="s">
        <v>1090</v>
      </c>
      <c r="K898">
        <v>1</v>
      </c>
      <c r="L898">
        <v>1</v>
      </c>
      <c r="M898" t="s">
        <v>1047</v>
      </c>
      <c r="N898" t="s">
        <v>1047</v>
      </c>
      <c r="O898" s="1">
        <v>500</v>
      </c>
      <c r="P898" s="1" t="s">
        <v>1091</v>
      </c>
      <c r="Q898" s="1" t="s">
        <v>1098</v>
      </c>
      <c r="R898" s="1">
        <v>0</v>
      </c>
      <c r="S898" s="1">
        <v>0</v>
      </c>
      <c r="T898" t="b">
        <v>0</v>
      </c>
      <c r="DO898" t="b">
        <v>0</v>
      </c>
    </row>
    <row r="899" spans="1:119" x14ac:dyDescent="0.25">
      <c r="A899" t="str">
        <f>INDEX(DB_ALM_SYS_NAMES[],28,2)</f>
        <v>SPARE_27</v>
      </c>
      <c r="B899">
        <v>893</v>
      </c>
      <c r="C899" t="s">
        <v>2363</v>
      </c>
      <c r="D899" t="s">
        <v>564</v>
      </c>
      <c r="E899" t="s">
        <v>564</v>
      </c>
      <c r="F899" t="s">
        <v>95</v>
      </c>
      <c r="G899" t="s">
        <v>95</v>
      </c>
      <c r="H899" t="s">
        <v>1088</v>
      </c>
      <c r="I899" t="s">
        <v>1089</v>
      </c>
      <c r="J899" t="s">
        <v>1090</v>
      </c>
      <c r="K899">
        <v>1</v>
      </c>
      <c r="L899">
        <v>1</v>
      </c>
      <c r="M899" t="s">
        <v>1047</v>
      </c>
      <c r="N899" t="s">
        <v>1047</v>
      </c>
      <c r="O899" s="1">
        <v>500</v>
      </c>
      <c r="P899" s="1" t="s">
        <v>1091</v>
      </c>
      <c r="Q899" s="1" t="s">
        <v>1098</v>
      </c>
      <c r="R899" s="1">
        <v>0</v>
      </c>
      <c r="S899" s="1">
        <v>0</v>
      </c>
      <c r="T899" t="b">
        <v>0</v>
      </c>
      <c r="DO899" t="b">
        <v>0</v>
      </c>
    </row>
    <row r="900" spans="1:119" x14ac:dyDescent="0.25">
      <c r="A900" t="str">
        <f>INDEX(DB_ALM_SYS_NAMES[],28,2)</f>
        <v>SPARE_27</v>
      </c>
      <c r="B900">
        <v>894</v>
      </c>
      <c r="C900" t="s">
        <v>2364</v>
      </c>
      <c r="D900" t="s">
        <v>564</v>
      </c>
      <c r="E900" t="s">
        <v>564</v>
      </c>
      <c r="F900" t="s">
        <v>95</v>
      </c>
      <c r="G900" t="s">
        <v>95</v>
      </c>
      <c r="H900" t="s">
        <v>1088</v>
      </c>
      <c r="I900" t="s">
        <v>1089</v>
      </c>
      <c r="J900" t="s">
        <v>1090</v>
      </c>
      <c r="K900">
        <v>1</v>
      </c>
      <c r="L900">
        <v>1</v>
      </c>
      <c r="M900" t="s">
        <v>1047</v>
      </c>
      <c r="N900" t="s">
        <v>1047</v>
      </c>
      <c r="O900" s="1">
        <v>500</v>
      </c>
      <c r="P900" s="1" t="s">
        <v>1091</v>
      </c>
      <c r="Q900" s="1" t="s">
        <v>1098</v>
      </c>
      <c r="R900" s="1">
        <v>0</v>
      </c>
      <c r="S900" s="1">
        <v>0</v>
      </c>
      <c r="T900" t="b">
        <v>0</v>
      </c>
      <c r="DO900" t="b">
        <v>0</v>
      </c>
    </row>
    <row r="901" spans="1:119" x14ac:dyDescent="0.25">
      <c r="A901" t="str">
        <f>INDEX(DB_ALM_SYS_NAMES[],28,2)</f>
        <v>SPARE_27</v>
      </c>
      <c r="B901">
        <v>895</v>
      </c>
      <c r="C901" t="s">
        <v>2365</v>
      </c>
      <c r="D901" t="s">
        <v>564</v>
      </c>
      <c r="E901" t="s">
        <v>564</v>
      </c>
      <c r="F901" t="s">
        <v>95</v>
      </c>
      <c r="G901" t="s">
        <v>95</v>
      </c>
      <c r="H901" t="s">
        <v>1088</v>
      </c>
      <c r="I901" t="s">
        <v>1089</v>
      </c>
      <c r="J901" t="s">
        <v>1090</v>
      </c>
      <c r="K901">
        <v>1</v>
      </c>
      <c r="L901">
        <v>1</v>
      </c>
      <c r="M901" t="s">
        <v>1047</v>
      </c>
      <c r="N901" t="s">
        <v>1047</v>
      </c>
      <c r="O901" s="1">
        <v>500</v>
      </c>
      <c r="P901" s="1" t="s">
        <v>1091</v>
      </c>
      <c r="Q901" s="1" t="s">
        <v>1098</v>
      </c>
      <c r="R901" s="1">
        <v>0</v>
      </c>
      <c r="S901" s="1">
        <v>0</v>
      </c>
      <c r="T901" t="b">
        <v>0</v>
      </c>
      <c r="DO901" t="b">
        <v>0</v>
      </c>
    </row>
    <row r="902" spans="1:119" x14ac:dyDescent="0.25">
      <c r="A902" t="str">
        <f>INDEX(DB_ALM_SYS_NAMES[],29,2)</f>
        <v>SPARE_28</v>
      </c>
      <c r="B902">
        <v>896</v>
      </c>
      <c r="C902" t="s">
        <v>2385</v>
      </c>
      <c r="D902" t="s">
        <v>302</v>
      </c>
      <c r="E902" t="s">
        <v>302</v>
      </c>
      <c r="F902" t="s">
        <v>95</v>
      </c>
      <c r="G902" t="s">
        <v>95</v>
      </c>
      <c r="H902" t="s">
        <v>1088</v>
      </c>
      <c r="I902" t="s">
        <v>1089</v>
      </c>
      <c r="J902" t="s">
        <v>1090</v>
      </c>
      <c r="K902">
        <v>1</v>
      </c>
      <c r="L902">
        <v>1</v>
      </c>
      <c r="M902" t="s">
        <v>1047</v>
      </c>
      <c r="N902" t="s">
        <v>1047</v>
      </c>
      <c r="O902" s="1">
        <v>500</v>
      </c>
      <c r="P902" s="1" t="s">
        <v>1091</v>
      </c>
      <c r="Q902" s="1" t="s">
        <v>1098</v>
      </c>
      <c r="R902" s="1">
        <v>0</v>
      </c>
      <c r="S902" s="1">
        <v>0</v>
      </c>
      <c r="T902" t="b">
        <v>0</v>
      </c>
      <c r="DO902" t="b">
        <v>0</v>
      </c>
    </row>
    <row r="903" spans="1:119" x14ac:dyDescent="0.25">
      <c r="A903" t="str">
        <f>INDEX(DB_ALM_SYS_NAMES[],29,2)</f>
        <v>SPARE_28</v>
      </c>
      <c r="B903">
        <v>897</v>
      </c>
      <c r="C903" t="s">
        <v>2386</v>
      </c>
      <c r="D903" t="s">
        <v>302</v>
      </c>
      <c r="E903" t="s">
        <v>302</v>
      </c>
      <c r="F903" t="s">
        <v>95</v>
      </c>
      <c r="G903" t="s">
        <v>95</v>
      </c>
      <c r="H903" t="s">
        <v>1088</v>
      </c>
      <c r="I903" t="s">
        <v>1089</v>
      </c>
      <c r="J903" t="s">
        <v>1090</v>
      </c>
      <c r="K903">
        <v>1</v>
      </c>
      <c r="L903">
        <v>1</v>
      </c>
      <c r="M903" t="s">
        <v>1047</v>
      </c>
      <c r="N903" t="s">
        <v>1047</v>
      </c>
      <c r="O903" s="1">
        <v>500</v>
      </c>
      <c r="P903" s="1" t="s">
        <v>1091</v>
      </c>
      <c r="Q903" s="1" t="s">
        <v>1098</v>
      </c>
      <c r="R903" s="1">
        <v>0</v>
      </c>
      <c r="S903" s="1">
        <v>0</v>
      </c>
      <c r="T903" t="b">
        <v>0</v>
      </c>
      <c r="DO903" t="b">
        <v>0</v>
      </c>
    </row>
    <row r="904" spans="1:119" x14ac:dyDescent="0.25">
      <c r="A904" t="str">
        <f>INDEX(DB_ALM_SYS_NAMES[],29,2)</f>
        <v>SPARE_28</v>
      </c>
      <c r="B904">
        <v>898</v>
      </c>
      <c r="C904" t="s">
        <v>2387</v>
      </c>
      <c r="D904" t="s">
        <v>302</v>
      </c>
      <c r="E904" t="s">
        <v>302</v>
      </c>
      <c r="F904" t="s">
        <v>95</v>
      </c>
      <c r="G904" t="s">
        <v>95</v>
      </c>
      <c r="H904" t="s">
        <v>1088</v>
      </c>
      <c r="I904" t="s">
        <v>1089</v>
      </c>
      <c r="J904" t="s">
        <v>1090</v>
      </c>
      <c r="K904">
        <v>1</v>
      </c>
      <c r="L904">
        <v>1</v>
      </c>
      <c r="M904" t="s">
        <v>1047</v>
      </c>
      <c r="N904" t="s">
        <v>1047</v>
      </c>
      <c r="O904" s="1">
        <v>500</v>
      </c>
      <c r="P904" s="1" t="s">
        <v>1091</v>
      </c>
      <c r="Q904" s="1" t="s">
        <v>1098</v>
      </c>
      <c r="R904" s="1">
        <v>0</v>
      </c>
      <c r="S904" s="1">
        <v>0</v>
      </c>
      <c r="T904" t="b">
        <v>0</v>
      </c>
      <c r="DO904" t="b">
        <v>0</v>
      </c>
    </row>
    <row r="905" spans="1:119" x14ac:dyDescent="0.25">
      <c r="A905" t="str">
        <f>INDEX(DB_ALM_SYS_NAMES[],29,2)</f>
        <v>SPARE_28</v>
      </c>
      <c r="B905">
        <v>899</v>
      </c>
      <c r="C905" t="s">
        <v>2388</v>
      </c>
      <c r="D905" t="s">
        <v>302</v>
      </c>
      <c r="E905" t="s">
        <v>302</v>
      </c>
      <c r="F905" t="s">
        <v>95</v>
      </c>
      <c r="G905" t="s">
        <v>95</v>
      </c>
      <c r="H905" t="s">
        <v>1088</v>
      </c>
      <c r="I905" t="s">
        <v>1089</v>
      </c>
      <c r="J905" t="s">
        <v>1090</v>
      </c>
      <c r="K905">
        <v>1</v>
      </c>
      <c r="L905">
        <v>1</v>
      </c>
      <c r="M905" t="s">
        <v>1047</v>
      </c>
      <c r="N905" t="s">
        <v>1047</v>
      </c>
      <c r="O905" s="1">
        <v>500</v>
      </c>
      <c r="P905" s="1" t="s">
        <v>1091</v>
      </c>
      <c r="Q905" s="1" t="s">
        <v>1098</v>
      </c>
      <c r="R905" s="1">
        <v>0</v>
      </c>
      <c r="S905" s="1">
        <v>0</v>
      </c>
      <c r="T905" t="b">
        <v>0</v>
      </c>
      <c r="DO905" t="b">
        <v>0</v>
      </c>
    </row>
    <row r="906" spans="1:119" x14ac:dyDescent="0.25">
      <c r="A906" t="str">
        <f>INDEX(DB_ALM_SYS_NAMES[],29,2)</f>
        <v>SPARE_28</v>
      </c>
      <c r="B906">
        <v>900</v>
      </c>
      <c r="C906" t="s">
        <v>2389</v>
      </c>
      <c r="D906" t="s">
        <v>302</v>
      </c>
      <c r="E906" t="s">
        <v>302</v>
      </c>
      <c r="F906" t="s">
        <v>95</v>
      </c>
      <c r="G906" t="s">
        <v>95</v>
      </c>
      <c r="H906" t="s">
        <v>1088</v>
      </c>
      <c r="I906" t="s">
        <v>1089</v>
      </c>
      <c r="J906" t="s">
        <v>1090</v>
      </c>
      <c r="K906">
        <v>1</v>
      </c>
      <c r="L906">
        <v>1</v>
      </c>
      <c r="M906" t="s">
        <v>1047</v>
      </c>
      <c r="N906" t="s">
        <v>1047</v>
      </c>
      <c r="O906" s="1">
        <v>500</v>
      </c>
      <c r="P906" s="1" t="s">
        <v>1091</v>
      </c>
      <c r="Q906" s="1" t="s">
        <v>1098</v>
      </c>
      <c r="R906" s="1">
        <v>0</v>
      </c>
      <c r="S906" s="1">
        <v>0</v>
      </c>
      <c r="T906" t="b">
        <v>0</v>
      </c>
      <c r="DO906" t="b">
        <v>0</v>
      </c>
    </row>
    <row r="907" spans="1:119" x14ac:dyDescent="0.25">
      <c r="A907" t="str">
        <f>INDEX(DB_ALM_SYS_NAMES[],29,2)</f>
        <v>SPARE_28</v>
      </c>
      <c r="B907">
        <v>901</v>
      </c>
      <c r="C907" t="s">
        <v>2390</v>
      </c>
      <c r="D907" t="s">
        <v>302</v>
      </c>
      <c r="E907" t="s">
        <v>302</v>
      </c>
      <c r="F907" t="s">
        <v>95</v>
      </c>
      <c r="G907" t="s">
        <v>95</v>
      </c>
      <c r="H907" t="s">
        <v>1088</v>
      </c>
      <c r="I907" t="s">
        <v>1089</v>
      </c>
      <c r="J907" t="s">
        <v>1090</v>
      </c>
      <c r="K907">
        <v>1</v>
      </c>
      <c r="L907">
        <v>1</v>
      </c>
      <c r="M907" t="s">
        <v>1047</v>
      </c>
      <c r="N907" t="s">
        <v>1047</v>
      </c>
      <c r="O907" s="1">
        <v>500</v>
      </c>
      <c r="P907" s="1" t="s">
        <v>1091</v>
      </c>
      <c r="Q907" s="1" t="s">
        <v>1098</v>
      </c>
      <c r="R907" s="1">
        <v>0</v>
      </c>
      <c r="S907" s="1">
        <v>0</v>
      </c>
      <c r="T907" t="b">
        <v>0</v>
      </c>
      <c r="DO907" t="b">
        <v>0</v>
      </c>
    </row>
    <row r="908" spans="1:119" x14ac:dyDescent="0.25">
      <c r="A908" t="str">
        <f>INDEX(DB_ALM_SYS_NAMES[],29,2)</f>
        <v>SPARE_28</v>
      </c>
      <c r="B908">
        <v>902</v>
      </c>
      <c r="C908" t="s">
        <v>2391</v>
      </c>
      <c r="D908" t="s">
        <v>302</v>
      </c>
      <c r="E908" t="s">
        <v>302</v>
      </c>
      <c r="F908" t="s">
        <v>95</v>
      </c>
      <c r="G908" t="s">
        <v>95</v>
      </c>
      <c r="H908" t="s">
        <v>1088</v>
      </c>
      <c r="I908" t="s">
        <v>1089</v>
      </c>
      <c r="J908" t="s">
        <v>1090</v>
      </c>
      <c r="K908">
        <v>1</v>
      </c>
      <c r="L908">
        <v>1</v>
      </c>
      <c r="M908" t="s">
        <v>1047</v>
      </c>
      <c r="N908" t="s">
        <v>1047</v>
      </c>
      <c r="O908" s="1">
        <v>500</v>
      </c>
      <c r="P908" s="1" t="s">
        <v>1091</v>
      </c>
      <c r="Q908" s="1" t="s">
        <v>1098</v>
      </c>
      <c r="R908" s="1">
        <v>0</v>
      </c>
      <c r="S908" s="1">
        <v>0</v>
      </c>
      <c r="T908" t="b">
        <v>0</v>
      </c>
      <c r="DO908" t="b">
        <v>0</v>
      </c>
    </row>
    <row r="909" spans="1:119" x14ac:dyDescent="0.25">
      <c r="A909" t="str">
        <f>INDEX(DB_ALM_SYS_NAMES[],29,2)</f>
        <v>SPARE_28</v>
      </c>
      <c r="B909">
        <v>903</v>
      </c>
      <c r="C909" t="s">
        <v>2392</v>
      </c>
      <c r="D909" t="s">
        <v>302</v>
      </c>
      <c r="E909" t="s">
        <v>302</v>
      </c>
      <c r="F909" t="s">
        <v>95</v>
      </c>
      <c r="G909" t="s">
        <v>95</v>
      </c>
      <c r="H909" t="s">
        <v>1088</v>
      </c>
      <c r="I909" t="s">
        <v>1089</v>
      </c>
      <c r="J909" t="s">
        <v>1090</v>
      </c>
      <c r="K909">
        <v>1</v>
      </c>
      <c r="L909">
        <v>1</v>
      </c>
      <c r="M909" t="s">
        <v>1047</v>
      </c>
      <c r="N909" t="s">
        <v>1047</v>
      </c>
      <c r="O909" s="1">
        <v>500</v>
      </c>
      <c r="P909" s="1" t="s">
        <v>1091</v>
      </c>
      <c r="Q909" s="1" t="s">
        <v>1098</v>
      </c>
      <c r="R909" s="1">
        <v>0</v>
      </c>
      <c r="S909" s="1">
        <v>0</v>
      </c>
      <c r="T909" t="b">
        <v>0</v>
      </c>
      <c r="DO909" t="b">
        <v>0</v>
      </c>
    </row>
    <row r="910" spans="1:119" x14ac:dyDescent="0.25">
      <c r="A910" t="str">
        <f>INDEX(DB_ALM_SYS_NAMES[],29,2)</f>
        <v>SPARE_28</v>
      </c>
      <c r="B910">
        <v>904</v>
      </c>
      <c r="C910" t="s">
        <v>2393</v>
      </c>
      <c r="D910" t="s">
        <v>302</v>
      </c>
      <c r="E910" t="s">
        <v>302</v>
      </c>
      <c r="F910" t="s">
        <v>95</v>
      </c>
      <c r="G910" t="s">
        <v>95</v>
      </c>
      <c r="H910" t="s">
        <v>1088</v>
      </c>
      <c r="I910" t="s">
        <v>1089</v>
      </c>
      <c r="J910" t="s">
        <v>1090</v>
      </c>
      <c r="K910">
        <v>1</v>
      </c>
      <c r="L910">
        <v>1</v>
      </c>
      <c r="M910" t="s">
        <v>1047</v>
      </c>
      <c r="N910" t="s">
        <v>1047</v>
      </c>
      <c r="O910" s="1">
        <v>500</v>
      </c>
      <c r="P910" s="1" t="s">
        <v>1091</v>
      </c>
      <c r="Q910" s="1" t="s">
        <v>1098</v>
      </c>
      <c r="R910" s="1">
        <v>0</v>
      </c>
      <c r="S910" s="1">
        <v>0</v>
      </c>
      <c r="T910" t="b">
        <v>0</v>
      </c>
      <c r="DO910" t="b">
        <v>0</v>
      </c>
    </row>
    <row r="911" spans="1:119" x14ac:dyDescent="0.25">
      <c r="A911" t="str">
        <f>INDEX(DB_ALM_SYS_NAMES[],29,2)</f>
        <v>SPARE_28</v>
      </c>
      <c r="B911">
        <v>905</v>
      </c>
      <c r="C911" t="s">
        <v>2394</v>
      </c>
      <c r="D911" t="s">
        <v>302</v>
      </c>
      <c r="E911" t="s">
        <v>302</v>
      </c>
      <c r="F911" t="s">
        <v>95</v>
      </c>
      <c r="G911" t="s">
        <v>95</v>
      </c>
      <c r="H911" t="s">
        <v>1088</v>
      </c>
      <c r="I911" t="s">
        <v>1089</v>
      </c>
      <c r="J911" t="s">
        <v>1090</v>
      </c>
      <c r="K911">
        <v>1</v>
      </c>
      <c r="L911">
        <v>1</v>
      </c>
      <c r="M911" t="s">
        <v>1047</v>
      </c>
      <c r="N911" t="s">
        <v>1047</v>
      </c>
      <c r="O911" s="1">
        <v>500</v>
      </c>
      <c r="P911" s="1" t="s">
        <v>1091</v>
      </c>
      <c r="Q911" s="1" t="s">
        <v>1098</v>
      </c>
      <c r="R911" s="1">
        <v>0</v>
      </c>
      <c r="S911" s="1">
        <v>0</v>
      </c>
      <c r="T911" t="b">
        <v>0</v>
      </c>
      <c r="DO911" t="b">
        <v>0</v>
      </c>
    </row>
    <row r="912" spans="1:119" x14ac:dyDescent="0.25">
      <c r="A912" t="str">
        <f>INDEX(DB_ALM_SYS_NAMES[],29,2)</f>
        <v>SPARE_28</v>
      </c>
      <c r="B912">
        <v>906</v>
      </c>
      <c r="C912" t="s">
        <v>2395</v>
      </c>
      <c r="D912" t="s">
        <v>302</v>
      </c>
      <c r="E912" t="s">
        <v>302</v>
      </c>
      <c r="F912" t="s">
        <v>95</v>
      </c>
      <c r="G912" t="s">
        <v>95</v>
      </c>
      <c r="H912" t="s">
        <v>1088</v>
      </c>
      <c r="I912" t="s">
        <v>1089</v>
      </c>
      <c r="J912" t="s">
        <v>1090</v>
      </c>
      <c r="K912">
        <v>1</v>
      </c>
      <c r="L912">
        <v>1</v>
      </c>
      <c r="M912" t="s">
        <v>1047</v>
      </c>
      <c r="N912" t="s">
        <v>1047</v>
      </c>
      <c r="O912" s="1">
        <v>500</v>
      </c>
      <c r="P912" s="1" t="s">
        <v>1091</v>
      </c>
      <c r="Q912" s="1" t="s">
        <v>1098</v>
      </c>
      <c r="R912" s="1">
        <v>0</v>
      </c>
      <c r="S912" s="1">
        <v>0</v>
      </c>
      <c r="T912" t="b">
        <v>0</v>
      </c>
      <c r="DO912" t="b">
        <v>0</v>
      </c>
    </row>
    <row r="913" spans="1:119" x14ac:dyDescent="0.25">
      <c r="A913" t="str">
        <f>INDEX(DB_ALM_SYS_NAMES[],29,2)</f>
        <v>SPARE_28</v>
      </c>
      <c r="B913">
        <v>907</v>
      </c>
      <c r="C913" t="s">
        <v>2396</v>
      </c>
      <c r="D913" t="s">
        <v>302</v>
      </c>
      <c r="E913" t="s">
        <v>302</v>
      </c>
      <c r="F913" t="s">
        <v>95</v>
      </c>
      <c r="G913" t="s">
        <v>95</v>
      </c>
      <c r="H913" t="s">
        <v>1088</v>
      </c>
      <c r="I913" t="s">
        <v>1089</v>
      </c>
      <c r="J913" t="s">
        <v>1090</v>
      </c>
      <c r="K913">
        <v>1</v>
      </c>
      <c r="L913">
        <v>1</v>
      </c>
      <c r="M913" t="s">
        <v>1047</v>
      </c>
      <c r="N913" t="s">
        <v>1047</v>
      </c>
      <c r="O913" s="1">
        <v>500</v>
      </c>
      <c r="P913" s="1" t="s">
        <v>1091</v>
      </c>
      <c r="Q913" s="1" t="s">
        <v>1098</v>
      </c>
      <c r="R913" s="1">
        <v>0</v>
      </c>
      <c r="S913" s="1">
        <v>0</v>
      </c>
      <c r="T913" t="b">
        <v>0</v>
      </c>
      <c r="DO913" t="b">
        <v>0</v>
      </c>
    </row>
    <row r="914" spans="1:119" x14ac:dyDescent="0.25">
      <c r="A914" t="str">
        <f>INDEX(DB_ALM_SYS_NAMES[],29,2)</f>
        <v>SPARE_28</v>
      </c>
      <c r="B914">
        <v>908</v>
      </c>
      <c r="C914" t="s">
        <v>2397</v>
      </c>
      <c r="D914" t="s">
        <v>302</v>
      </c>
      <c r="E914" t="s">
        <v>302</v>
      </c>
      <c r="F914" t="s">
        <v>95</v>
      </c>
      <c r="G914" t="s">
        <v>95</v>
      </c>
      <c r="H914" t="s">
        <v>1088</v>
      </c>
      <c r="I914" t="s">
        <v>1089</v>
      </c>
      <c r="J914" t="s">
        <v>1090</v>
      </c>
      <c r="K914">
        <v>1</v>
      </c>
      <c r="L914">
        <v>1</v>
      </c>
      <c r="M914" t="s">
        <v>1047</v>
      </c>
      <c r="N914" t="s">
        <v>1047</v>
      </c>
      <c r="O914" s="1">
        <v>500</v>
      </c>
      <c r="P914" s="1" t="s">
        <v>1091</v>
      </c>
      <c r="Q914" s="1" t="s">
        <v>1098</v>
      </c>
      <c r="R914" s="1">
        <v>0</v>
      </c>
      <c r="S914" s="1">
        <v>0</v>
      </c>
      <c r="T914" t="b">
        <v>0</v>
      </c>
      <c r="DO914" t="b">
        <v>0</v>
      </c>
    </row>
    <row r="915" spans="1:119" x14ac:dyDescent="0.25">
      <c r="A915" t="str">
        <f>INDEX(DB_ALM_SYS_NAMES[],29,2)</f>
        <v>SPARE_28</v>
      </c>
      <c r="B915">
        <v>909</v>
      </c>
      <c r="C915" t="s">
        <v>2398</v>
      </c>
      <c r="D915" t="s">
        <v>302</v>
      </c>
      <c r="E915" t="s">
        <v>302</v>
      </c>
      <c r="F915" t="s">
        <v>95</v>
      </c>
      <c r="G915" t="s">
        <v>95</v>
      </c>
      <c r="H915" t="s">
        <v>1088</v>
      </c>
      <c r="I915" t="s">
        <v>1089</v>
      </c>
      <c r="J915" t="s">
        <v>1090</v>
      </c>
      <c r="K915">
        <v>1</v>
      </c>
      <c r="L915">
        <v>1</v>
      </c>
      <c r="M915" t="s">
        <v>1047</v>
      </c>
      <c r="N915" t="s">
        <v>1047</v>
      </c>
      <c r="O915" s="1">
        <v>500</v>
      </c>
      <c r="P915" s="1" t="s">
        <v>1091</v>
      </c>
      <c r="Q915" s="1" t="s">
        <v>1098</v>
      </c>
      <c r="R915" s="1">
        <v>0</v>
      </c>
      <c r="S915" s="1">
        <v>0</v>
      </c>
      <c r="T915" t="b">
        <v>0</v>
      </c>
      <c r="DO915" t="b">
        <v>0</v>
      </c>
    </row>
    <row r="916" spans="1:119" x14ac:dyDescent="0.25">
      <c r="A916" t="str">
        <f>INDEX(DB_ALM_SYS_NAMES[],29,2)</f>
        <v>SPARE_28</v>
      </c>
      <c r="B916">
        <v>910</v>
      </c>
      <c r="C916" t="s">
        <v>2399</v>
      </c>
      <c r="D916" t="s">
        <v>302</v>
      </c>
      <c r="E916" t="s">
        <v>302</v>
      </c>
      <c r="F916" t="s">
        <v>95</v>
      </c>
      <c r="G916" t="s">
        <v>95</v>
      </c>
      <c r="H916" t="s">
        <v>1088</v>
      </c>
      <c r="I916" t="s">
        <v>1089</v>
      </c>
      <c r="J916" t="s">
        <v>1090</v>
      </c>
      <c r="K916">
        <v>1</v>
      </c>
      <c r="L916">
        <v>1</v>
      </c>
      <c r="M916" t="s">
        <v>1047</v>
      </c>
      <c r="N916" t="s">
        <v>1047</v>
      </c>
      <c r="O916" s="1">
        <v>500</v>
      </c>
      <c r="P916" s="1" t="s">
        <v>1091</v>
      </c>
      <c r="Q916" s="1" t="s">
        <v>1098</v>
      </c>
      <c r="R916" s="1">
        <v>0</v>
      </c>
      <c r="S916" s="1">
        <v>0</v>
      </c>
      <c r="T916" t="b">
        <v>0</v>
      </c>
      <c r="DO916" t="b">
        <v>0</v>
      </c>
    </row>
    <row r="917" spans="1:119" x14ac:dyDescent="0.25">
      <c r="A917" t="str">
        <f>INDEX(DB_ALM_SYS_NAMES[],29,2)</f>
        <v>SPARE_28</v>
      </c>
      <c r="B917">
        <v>911</v>
      </c>
      <c r="C917" t="s">
        <v>2400</v>
      </c>
      <c r="D917" t="s">
        <v>302</v>
      </c>
      <c r="E917" t="s">
        <v>302</v>
      </c>
      <c r="F917" t="s">
        <v>95</v>
      </c>
      <c r="G917" t="s">
        <v>95</v>
      </c>
      <c r="H917" t="s">
        <v>1088</v>
      </c>
      <c r="I917" t="s">
        <v>1089</v>
      </c>
      <c r="J917" t="s">
        <v>1090</v>
      </c>
      <c r="K917">
        <v>1</v>
      </c>
      <c r="L917">
        <v>1</v>
      </c>
      <c r="M917" t="s">
        <v>1047</v>
      </c>
      <c r="N917" t="s">
        <v>1047</v>
      </c>
      <c r="O917" s="1">
        <v>500</v>
      </c>
      <c r="P917" s="1" t="s">
        <v>1091</v>
      </c>
      <c r="Q917" s="1" t="s">
        <v>1098</v>
      </c>
      <c r="R917" s="1">
        <v>0</v>
      </c>
      <c r="S917" s="1">
        <v>0</v>
      </c>
      <c r="T917" t="b">
        <v>0</v>
      </c>
      <c r="DO917" t="b">
        <v>0</v>
      </c>
    </row>
    <row r="918" spans="1:119" x14ac:dyDescent="0.25">
      <c r="A918" t="str">
        <f>INDEX(DB_ALM_SYS_NAMES[],29,2)</f>
        <v>SPARE_28</v>
      </c>
      <c r="B918">
        <v>912</v>
      </c>
      <c r="C918" t="s">
        <v>2401</v>
      </c>
      <c r="D918" t="s">
        <v>302</v>
      </c>
      <c r="E918" t="s">
        <v>302</v>
      </c>
      <c r="F918" t="s">
        <v>95</v>
      </c>
      <c r="G918" t="s">
        <v>95</v>
      </c>
      <c r="H918" t="s">
        <v>1088</v>
      </c>
      <c r="I918" t="s">
        <v>1089</v>
      </c>
      <c r="J918" t="s">
        <v>1090</v>
      </c>
      <c r="K918">
        <v>1</v>
      </c>
      <c r="L918">
        <v>1</v>
      </c>
      <c r="M918" t="s">
        <v>1047</v>
      </c>
      <c r="N918" t="s">
        <v>1047</v>
      </c>
      <c r="O918" s="1">
        <v>500</v>
      </c>
      <c r="P918" s="1" t="s">
        <v>1091</v>
      </c>
      <c r="Q918" s="1" t="s">
        <v>1098</v>
      </c>
      <c r="R918" s="1">
        <v>0</v>
      </c>
      <c r="S918" s="1">
        <v>0</v>
      </c>
      <c r="T918" t="b">
        <v>0</v>
      </c>
      <c r="DO918" t="b">
        <v>0</v>
      </c>
    </row>
    <row r="919" spans="1:119" x14ac:dyDescent="0.25">
      <c r="A919" t="str">
        <f>INDEX(DB_ALM_SYS_NAMES[],29,2)</f>
        <v>SPARE_28</v>
      </c>
      <c r="B919">
        <v>913</v>
      </c>
      <c r="C919" t="s">
        <v>2402</v>
      </c>
      <c r="D919" t="s">
        <v>302</v>
      </c>
      <c r="E919" t="s">
        <v>302</v>
      </c>
      <c r="F919" t="s">
        <v>95</v>
      </c>
      <c r="G919" t="s">
        <v>95</v>
      </c>
      <c r="H919" t="s">
        <v>1088</v>
      </c>
      <c r="I919" t="s">
        <v>1089</v>
      </c>
      <c r="J919" t="s">
        <v>1090</v>
      </c>
      <c r="K919">
        <v>1</v>
      </c>
      <c r="L919">
        <v>1</v>
      </c>
      <c r="M919" t="s">
        <v>1047</v>
      </c>
      <c r="N919" t="s">
        <v>1047</v>
      </c>
      <c r="O919" s="1">
        <v>500</v>
      </c>
      <c r="P919" s="1" t="s">
        <v>1091</v>
      </c>
      <c r="Q919" s="1" t="s">
        <v>1098</v>
      </c>
      <c r="R919" s="1">
        <v>0</v>
      </c>
      <c r="S919" s="1">
        <v>0</v>
      </c>
      <c r="T919" t="b">
        <v>0</v>
      </c>
      <c r="DO919" t="b">
        <v>0</v>
      </c>
    </row>
    <row r="920" spans="1:119" x14ac:dyDescent="0.25">
      <c r="A920" t="str">
        <f>INDEX(DB_ALM_SYS_NAMES[],29,2)</f>
        <v>SPARE_28</v>
      </c>
      <c r="B920">
        <v>914</v>
      </c>
      <c r="C920" t="s">
        <v>2403</v>
      </c>
      <c r="D920" t="s">
        <v>302</v>
      </c>
      <c r="E920" t="s">
        <v>302</v>
      </c>
      <c r="F920" t="s">
        <v>95</v>
      </c>
      <c r="G920" t="s">
        <v>95</v>
      </c>
      <c r="H920" t="s">
        <v>1088</v>
      </c>
      <c r="I920" t="s">
        <v>1089</v>
      </c>
      <c r="J920" t="s">
        <v>1090</v>
      </c>
      <c r="K920">
        <v>1</v>
      </c>
      <c r="L920">
        <v>1</v>
      </c>
      <c r="M920" t="s">
        <v>1047</v>
      </c>
      <c r="N920" t="s">
        <v>1047</v>
      </c>
      <c r="O920" s="1">
        <v>500</v>
      </c>
      <c r="P920" s="1" t="s">
        <v>1091</v>
      </c>
      <c r="Q920" s="1" t="s">
        <v>1098</v>
      </c>
      <c r="R920" s="1">
        <v>0</v>
      </c>
      <c r="S920" s="1">
        <v>0</v>
      </c>
      <c r="T920" t="b">
        <v>0</v>
      </c>
      <c r="DO920" t="b">
        <v>0</v>
      </c>
    </row>
    <row r="921" spans="1:119" x14ac:dyDescent="0.25">
      <c r="A921" t="str">
        <f>INDEX(DB_ALM_SYS_NAMES[],29,2)</f>
        <v>SPARE_28</v>
      </c>
      <c r="B921">
        <v>915</v>
      </c>
      <c r="C921" t="s">
        <v>2404</v>
      </c>
      <c r="D921" t="s">
        <v>302</v>
      </c>
      <c r="E921" t="s">
        <v>302</v>
      </c>
      <c r="F921" t="s">
        <v>95</v>
      </c>
      <c r="G921" t="s">
        <v>95</v>
      </c>
      <c r="H921" t="s">
        <v>1088</v>
      </c>
      <c r="I921" t="s">
        <v>1089</v>
      </c>
      <c r="J921" t="s">
        <v>1090</v>
      </c>
      <c r="K921">
        <v>1</v>
      </c>
      <c r="L921">
        <v>1</v>
      </c>
      <c r="M921" t="s">
        <v>1047</v>
      </c>
      <c r="N921" t="s">
        <v>1047</v>
      </c>
      <c r="O921" s="1">
        <v>500</v>
      </c>
      <c r="P921" s="1" t="s">
        <v>1091</v>
      </c>
      <c r="Q921" s="1" t="s">
        <v>1098</v>
      </c>
      <c r="R921" s="1">
        <v>0</v>
      </c>
      <c r="S921" s="1">
        <v>0</v>
      </c>
      <c r="T921" t="b">
        <v>0</v>
      </c>
      <c r="DO921" t="b">
        <v>0</v>
      </c>
    </row>
    <row r="922" spans="1:119" x14ac:dyDescent="0.25">
      <c r="A922" t="str">
        <f>INDEX(DB_ALM_SYS_NAMES[],29,2)</f>
        <v>SPARE_28</v>
      </c>
      <c r="B922">
        <v>916</v>
      </c>
      <c r="C922" t="s">
        <v>2405</v>
      </c>
      <c r="D922" t="s">
        <v>302</v>
      </c>
      <c r="E922" t="s">
        <v>302</v>
      </c>
      <c r="F922" t="s">
        <v>95</v>
      </c>
      <c r="G922" t="s">
        <v>95</v>
      </c>
      <c r="H922" t="s">
        <v>1088</v>
      </c>
      <c r="I922" t="s">
        <v>1089</v>
      </c>
      <c r="J922" t="s">
        <v>1090</v>
      </c>
      <c r="K922">
        <v>1</v>
      </c>
      <c r="L922">
        <v>1</v>
      </c>
      <c r="M922" t="s">
        <v>1047</v>
      </c>
      <c r="N922" t="s">
        <v>1047</v>
      </c>
      <c r="O922" s="1">
        <v>500</v>
      </c>
      <c r="P922" s="1" t="s">
        <v>1091</v>
      </c>
      <c r="Q922" s="1" t="s">
        <v>1098</v>
      </c>
      <c r="R922" s="1">
        <v>0</v>
      </c>
      <c r="S922" s="1">
        <v>0</v>
      </c>
      <c r="T922" t="b">
        <v>0</v>
      </c>
      <c r="DO922" t="b">
        <v>0</v>
      </c>
    </row>
    <row r="923" spans="1:119" x14ac:dyDescent="0.25">
      <c r="A923" t="str">
        <f>INDEX(DB_ALM_SYS_NAMES[],29,2)</f>
        <v>SPARE_28</v>
      </c>
      <c r="B923">
        <v>917</v>
      </c>
      <c r="C923" t="s">
        <v>2406</v>
      </c>
      <c r="D923" t="s">
        <v>302</v>
      </c>
      <c r="E923" t="s">
        <v>302</v>
      </c>
      <c r="F923" t="s">
        <v>95</v>
      </c>
      <c r="G923" t="s">
        <v>95</v>
      </c>
      <c r="H923" t="s">
        <v>1088</v>
      </c>
      <c r="I923" t="s">
        <v>1089</v>
      </c>
      <c r="J923" t="s">
        <v>1090</v>
      </c>
      <c r="K923">
        <v>1</v>
      </c>
      <c r="L923">
        <v>1</v>
      </c>
      <c r="M923" t="s">
        <v>1047</v>
      </c>
      <c r="N923" t="s">
        <v>1047</v>
      </c>
      <c r="O923" s="1">
        <v>500</v>
      </c>
      <c r="P923" s="1" t="s">
        <v>1091</v>
      </c>
      <c r="Q923" s="1" t="s">
        <v>1098</v>
      </c>
      <c r="R923" s="1">
        <v>0</v>
      </c>
      <c r="S923" s="1">
        <v>0</v>
      </c>
      <c r="T923" t="b">
        <v>0</v>
      </c>
      <c r="DO923" t="b">
        <v>0</v>
      </c>
    </row>
    <row r="924" spans="1:119" x14ac:dyDescent="0.25">
      <c r="A924" t="str">
        <f>INDEX(DB_ALM_SYS_NAMES[],29,2)</f>
        <v>SPARE_28</v>
      </c>
      <c r="B924">
        <v>918</v>
      </c>
      <c r="C924" t="s">
        <v>2407</v>
      </c>
      <c r="D924" t="s">
        <v>302</v>
      </c>
      <c r="E924" t="s">
        <v>302</v>
      </c>
      <c r="F924" t="s">
        <v>95</v>
      </c>
      <c r="G924" t="s">
        <v>95</v>
      </c>
      <c r="H924" t="s">
        <v>1088</v>
      </c>
      <c r="I924" t="s">
        <v>1089</v>
      </c>
      <c r="J924" t="s">
        <v>1090</v>
      </c>
      <c r="K924">
        <v>1</v>
      </c>
      <c r="L924">
        <v>1</v>
      </c>
      <c r="M924" t="s">
        <v>1047</v>
      </c>
      <c r="N924" t="s">
        <v>1047</v>
      </c>
      <c r="O924" s="1">
        <v>500</v>
      </c>
      <c r="P924" s="1" t="s">
        <v>1091</v>
      </c>
      <c r="Q924" s="1" t="s">
        <v>1098</v>
      </c>
      <c r="R924" s="1">
        <v>0</v>
      </c>
      <c r="S924" s="1">
        <v>0</v>
      </c>
      <c r="T924" t="b">
        <v>0</v>
      </c>
      <c r="DO924" t="b">
        <v>0</v>
      </c>
    </row>
    <row r="925" spans="1:119" x14ac:dyDescent="0.25">
      <c r="A925" t="str">
        <f>INDEX(DB_ALM_SYS_NAMES[],29,2)</f>
        <v>SPARE_28</v>
      </c>
      <c r="B925">
        <v>919</v>
      </c>
      <c r="C925" t="s">
        <v>2408</v>
      </c>
      <c r="D925" t="s">
        <v>302</v>
      </c>
      <c r="E925" t="s">
        <v>302</v>
      </c>
      <c r="F925" t="s">
        <v>95</v>
      </c>
      <c r="G925" t="s">
        <v>95</v>
      </c>
      <c r="H925" t="s">
        <v>1088</v>
      </c>
      <c r="I925" t="s">
        <v>1089</v>
      </c>
      <c r="J925" t="s">
        <v>1090</v>
      </c>
      <c r="K925">
        <v>1</v>
      </c>
      <c r="L925">
        <v>1</v>
      </c>
      <c r="M925" t="s">
        <v>1047</v>
      </c>
      <c r="N925" t="s">
        <v>1047</v>
      </c>
      <c r="O925" s="1">
        <v>500</v>
      </c>
      <c r="P925" s="1" t="s">
        <v>1091</v>
      </c>
      <c r="Q925" s="1" t="s">
        <v>1098</v>
      </c>
      <c r="R925" s="1">
        <v>0</v>
      </c>
      <c r="S925" s="1">
        <v>0</v>
      </c>
      <c r="T925" t="b">
        <v>0</v>
      </c>
      <c r="DO925" t="b">
        <v>0</v>
      </c>
    </row>
    <row r="926" spans="1:119" x14ac:dyDescent="0.25">
      <c r="A926" t="str">
        <f>INDEX(DB_ALM_SYS_NAMES[],29,2)</f>
        <v>SPARE_28</v>
      </c>
      <c r="B926">
        <v>920</v>
      </c>
      <c r="C926" t="s">
        <v>2409</v>
      </c>
      <c r="D926" t="s">
        <v>302</v>
      </c>
      <c r="E926" t="s">
        <v>302</v>
      </c>
      <c r="F926" t="s">
        <v>95</v>
      </c>
      <c r="G926" t="s">
        <v>95</v>
      </c>
      <c r="H926" t="s">
        <v>1088</v>
      </c>
      <c r="I926" t="s">
        <v>1089</v>
      </c>
      <c r="J926" t="s">
        <v>1090</v>
      </c>
      <c r="K926">
        <v>1</v>
      </c>
      <c r="L926">
        <v>1</v>
      </c>
      <c r="M926" t="s">
        <v>1047</v>
      </c>
      <c r="N926" t="s">
        <v>1047</v>
      </c>
      <c r="O926" s="1">
        <v>500</v>
      </c>
      <c r="P926" s="1" t="s">
        <v>1091</v>
      </c>
      <c r="Q926" s="1" t="s">
        <v>1098</v>
      </c>
      <c r="R926" s="1">
        <v>0</v>
      </c>
      <c r="S926" s="1">
        <v>0</v>
      </c>
      <c r="T926" t="b">
        <v>0</v>
      </c>
      <c r="DO926" t="b">
        <v>0</v>
      </c>
    </row>
    <row r="927" spans="1:119" x14ac:dyDescent="0.25">
      <c r="A927" t="str">
        <f>INDEX(DB_ALM_SYS_NAMES[],29,2)</f>
        <v>SPARE_28</v>
      </c>
      <c r="B927">
        <v>921</v>
      </c>
      <c r="C927" t="s">
        <v>2410</v>
      </c>
      <c r="D927" t="s">
        <v>302</v>
      </c>
      <c r="E927" t="s">
        <v>302</v>
      </c>
      <c r="F927" t="s">
        <v>95</v>
      </c>
      <c r="G927" t="s">
        <v>95</v>
      </c>
      <c r="H927" t="s">
        <v>1088</v>
      </c>
      <c r="I927" t="s">
        <v>1089</v>
      </c>
      <c r="J927" t="s">
        <v>1090</v>
      </c>
      <c r="K927">
        <v>1</v>
      </c>
      <c r="L927">
        <v>1</v>
      </c>
      <c r="M927" t="s">
        <v>1047</v>
      </c>
      <c r="N927" t="s">
        <v>1047</v>
      </c>
      <c r="O927" s="1">
        <v>500</v>
      </c>
      <c r="P927" s="1" t="s">
        <v>1091</v>
      </c>
      <c r="Q927" s="1" t="s">
        <v>1098</v>
      </c>
      <c r="R927" s="1">
        <v>0</v>
      </c>
      <c r="S927" s="1">
        <v>0</v>
      </c>
      <c r="T927" t="b">
        <v>0</v>
      </c>
      <c r="DO927" t="b">
        <v>0</v>
      </c>
    </row>
    <row r="928" spans="1:119" x14ac:dyDescent="0.25">
      <c r="A928" t="str">
        <f>INDEX(DB_ALM_SYS_NAMES[],29,2)</f>
        <v>SPARE_28</v>
      </c>
      <c r="B928">
        <v>922</v>
      </c>
      <c r="C928" t="s">
        <v>2411</v>
      </c>
      <c r="D928" t="s">
        <v>302</v>
      </c>
      <c r="E928" t="s">
        <v>302</v>
      </c>
      <c r="F928" t="s">
        <v>95</v>
      </c>
      <c r="G928" t="s">
        <v>95</v>
      </c>
      <c r="H928" t="s">
        <v>1088</v>
      </c>
      <c r="I928" t="s">
        <v>1089</v>
      </c>
      <c r="J928" t="s">
        <v>1090</v>
      </c>
      <c r="K928">
        <v>1</v>
      </c>
      <c r="L928">
        <v>1</v>
      </c>
      <c r="M928" t="s">
        <v>1047</v>
      </c>
      <c r="N928" t="s">
        <v>1047</v>
      </c>
      <c r="O928" s="1">
        <v>500</v>
      </c>
      <c r="P928" s="1" t="s">
        <v>1091</v>
      </c>
      <c r="Q928" s="1" t="s">
        <v>1098</v>
      </c>
      <c r="R928" s="1">
        <v>0</v>
      </c>
      <c r="S928" s="1">
        <v>0</v>
      </c>
      <c r="T928" t="b">
        <v>0</v>
      </c>
      <c r="DO928" t="b">
        <v>0</v>
      </c>
    </row>
    <row r="929" spans="1:119" x14ac:dyDescent="0.25">
      <c r="A929" t="str">
        <f>INDEX(DB_ALM_SYS_NAMES[],29,2)</f>
        <v>SPARE_28</v>
      </c>
      <c r="B929">
        <v>923</v>
      </c>
      <c r="C929" t="s">
        <v>2412</v>
      </c>
      <c r="D929" t="s">
        <v>302</v>
      </c>
      <c r="E929" t="s">
        <v>302</v>
      </c>
      <c r="F929" t="s">
        <v>95</v>
      </c>
      <c r="G929" t="s">
        <v>95</v>
      </c>
      <c r="H929" t="s">
        <v>1088</v>
      </c>
      <c r="I929" t="s">
        <v>1089</v>
      </c>
      <c r="J929" t="s">
        <v>1090</v>
      </c>
      <c r="K929">
        <v>1</v>
      </c>
      <c r="L929">
        <v>1</v>
      </c>
      <c r="M929" t="s">
        <v>1047</v>
      </c>
      <c r="N929" t="s">
        <v>1047</v>
      </c>
      <c r="O929" s="1">
        <v>500</v>
      </c>
      <c r="P929" s="1" t="s">
        <v>1091</v>
      </c>
      <c r="Q929" s="1" t="s">
        <v>1098</v>
      </c>
      <c r="R929" s="1">
        <v>0</v>
      </c>
      <c r="S929" s="1">
        <v>0</v>
      </c>
      <c r="T929" t="b">
        <v>0</v>
      </c>
      <c r="DO929" t="b">
        <v>0</v>
      </c>
    </row>
    <row r="930" spans="1:119" x14ac:dyDescent="0.25">
      <c r="A930" t="str">
        <f>INDEX(DB_ALM_SYS_NAMES[],29,2)</f>
        <v>SPARE_28</v>
      </c>
      <c r="B930">
        <v>924</v>
      </c>
      <c r="C930" t="s">
        <v>2413</v>
      </c>
      <c r="D930" t="s">
        <v>302</v>
      </c>
      <c r="E930" t="s">
        <v>302</v>
      </c>
      <c r="F930" t="s">
        <v>95</v>
      </c>
      <c r="G930" t="s">
        <v>95</v>
      </c>
      <c r="H930" t="s">
        <v>1088</v>
      </c>
      <c r="I930" t="s">
        <v>1089</v>
      </c>
      <c r="J930" t="s">
        <v>1090</v>
      </c>
      <c r="K930">
        <v>1</v>
      </c>
      <c r="L930">
        <v>1</v>
      </c>
      <c r="M930" t="s">
        <v>1047</v>
      </c>
      <c r="N930" t="s">
        <v>1047</v>
      </c>
      <c r="O930" s="1">
        <v>500</v>
      </c>
      <c r="P930" s="1" t="s">
        <v>1091</v>
      </c>
      <c r="Q930" s="1" t="s">
        <v>1098</v>
      </c>
      <c r="R930" s="1">
        <v>0</v>
      </c>
      <c r="S930" s="1">
        <v>0</v>
      </c>
      <c r="T930" t="b">
        <v>0</v>
      </c>
      <c r="DO930" t="b">
        <v>0</v>
      </c>
    </row>
    <row r="931" spans="1:119" x14ac:dyDescent="0.25">
      <c r="A931" t="str">
        <f>INDEX(DB_ALM_SYS_NAMES[],29,2)</f>
        <v>SPARE_28</v>
      </c>
      <c r="B931">
        <v>925</v>
      </c>
      <c r="C931" t="s">
        <v>2414</v>
      </c>
      <c r="D931" t="s">
        <v>302</v>
      </c>
      <c r="E931" t="s">
        <v>302</v>
      </c>
      <c r="F931" t="s">
        <v>95</v>
      </c>
      <c r="G931" t="s">
        <v>95</v>
      </c>
      <c r="H931" t="s">
        <v>1088</v>
      </c>
      <c r="I931" t="s">
        <v>1089</v>
      </c>
      <c r="J931" t="s">
        <v>1090</v>
      </c>
      <c r="K931">
        <v>1</v>
      </c>
      <c r="L931">
        <v>1</v>
      </c>
      <c r="M931" t="s">
        <v>1047</v>
      </c>
      <c r="N931" t="s">
        <v>1047</v>
      </c>
      <c r="O931" s="1">
        <v>500</v>
      </c>
      <c r="P931" s="1" t="s">
        <v>1091</v>
      </c>
      <c r="Q931" s="1" t="s">
        <v>1098</v>
      </c>
      <c r="R931" s="1">
        <v>0</v>
      </c>
      <c r="S931" s="1">
        <v>0</v>
      </c>
      <c r="T931" t="b">
        <v>0</v>
      </c>
      <c r="DO931" t="b">
        <v>0</v>
      </c>
    </row>
    <row r="932" spans="1:119" x14ac:dyDescent="0.25">
      <c r="A932" t="str">
        <f>INDEX(DB_ALM_SYS_NAMES[],29,2)</f>
        <v>SPARE_28</v>
      </c>
      <c r="B932">
        <v>926</v>
      </c>
      <c r="C932" t="s">
        <v>2415</v>
      </c>
      <c r="D932" t="s">
        <v>302</v>
      </c>
      <c r="E932" t="s">
        <v>302</v>
      </c>
      <c r="F932" t="s">
        <v>95</v>
      </c>
      <c r="G932" t="s">
        <v>95</v>
      </c>
      <c r="H932" t="s">
        <v>1088</v>
      </c>
      <c r="I932" t="s">
        <v>1089</v>
      </c>
      <c r="J932" t="s">
        <v>1090</v>
      </c>
      <c r="K932">
        <v>1</v>
      </c>
      <c r="L932">
        <v>1</v>
      </c>
      <c r="M932" t="s">
        <v>1047</v>
      </c>
      <c r="N932" t="s">
        <v>1047</v>
      </c>
      <c r="O932" s="1">
        <v>500</v>
      </c>
      <c r="P932" s="1" t="s">
        <v>1091</v>
      </c>
      <c r="Q932" s="1" t="s">
        <v>1098</v>
      </c>
      <c r="R932" s="1">
        <v>0</v>
      </c>
      <c r="S932" s="1">
        <v>0</v>
      </c>
      <c r="T932" t="b">
        <v>0</v>
      </c>
      <c r="DO932" t="b">
        <v>0</v>
      </c>
    </row>
    <row r="933" spans="1:119" x14ac:dyDescent="0.25">
      <c r="A933" t="str">
        <f>INDEX(DB_ALM_SYS_NAMES[],29,2)</f>
        <v>SPARE_28</v>
      </c>
      <c r="B933">
        <v>927</v>
      </c>
      <c r="C933" t="s">
        <v>2416</v>
      </c>
      <c r="D933" t="s">
        <v>302</v>
      </c>
      <c r="E933" t="s">
        <v>302</v>
      </c>
      <c r="F933" t="s">
        <v>95</v>
      </c>
      <c r="G933" t="s">
        <v>95</v>
      </c>
      <c r="H933" t="s">
        <v>1088</v>
      </c>
      <c r="I933" t="s">
        <v>1089</v>
      </c>
      <c r="J933" t="s">
        <v>1090</v>
      </c>
      <c r="K933">
        <v>1</v>
      </c>
      <c r="L933">
        <v>1</v>
      </c>
      <c r="M933" t="s">
        <v>1047</v>
      </c>
      <c r="N933" t="s">
        <v>1047</v>
      </c>
      <c r="O933" s="1">
        <v>500</v>
      </c>
      <c r="P933" s="1" t="s">
        <v>1091</v>
      </c>
      <c r="Q933" s="1" t="s">
        <v>1098</v>
      </c>
      <c r="R933" s="1">
        <v>0</v>
      </c>
      <c r="S933" s="1">
        <v>0</v>
      </c>
      <c r="T933" t="b">
        <v>0</v>
      </c>
      <c r="DO933" t="b">
        <v>0</v>
      </c>
    </row>
    <row r="934" spans="1:119" x14ac:dyDescent="0.25">
      <c r="A934" t="str">
        <f>INDEX(DB_ALM_SYS_NAMES[],30,2)</f>
        <v>SPARE_29</v>
      </c>
      <c r="B934">
        <v>928</v>
      </c>
      <c r="C934" t="s">
        <v>2417</v>
      </c>
      <c r="D934" t="s">
        <v>303</v>
      </c>
      <c r="E934" t="s">
        <v>303</v>
      </c>
      <c r="F934" t="s">
        <v>95</v>
      </c>
      <c r="G934" t="s">
        <v>95</v>
      </c>
      <c r="H934" t="s">
        <v>1088</v>
      </c>
      <c r="I934" t="s">
        <v>1089</v>
      </c>
      <c r="J934" t="s">
        <v>1090</v>
      </c>
      <c r="K934">
        <v>1</v>
      </c>
      <c r="L934">
        <v>1</v>
      </c>
      <c r="M934" t="s">
        <v>1047</v>
      </c>
      <c r="N934" t="s">
        <v>1047</v>
      </c>
      <c r="O934" s="1">
        <v>500</v>
      </c>
      <c r="P934" s="1" t="s">
        <v>1091</v>
      </c>
      <c r="Q934" s="1" t="s">
        <v>1098</v>
      </c>
      <c r="R934" s="1">
        <v>0</v>
      </c>
      <c r="S934" s="1">
        <v>0</v>
      </c>
      <c r="T934" t="b">
        <v>0</v>
      </c>
      <c r="DO934" t="b">
        <v>0</v>
      </c>
    </row>
    <row r="935" spans="1:119" x14ac:dyDescent="0.25">
      <c r="A935" t="str">
        <f>INDEX(DB_ALM_SYS_NAMES[],30,2)</f>
        <v>SPARE_29</v>
      </c>
      <c r="B935">
        <v>929</v>
      </c>
      <c r="C935" t="s">
        <v>2418</v>
      </c>
      <c r="D935" t="s">
        <v>303</v>
      </c>
      <c r="E935" t="s">
        <v>303</v>
      </c>
      <c r="F935" t="s">
        <v>95</v>
      </c>
      <c r="G935" t="s">
        <v>95</v>
      </c>
      <c r="H935" t="s">
        <v>1088</v>
      </c>
      <c r="I935" t="s">
        <v>1089</v>
      </c>
      <c r="J935" t="s">
        <v>1090</v>
      </c>
      <c r="K935">
        <v>1</v>
      </c>
      <c r="L935">
        <v>1</v>
      </c>
      <c r="M935" t="s">
        <v>1047</v>
      </c>
      <c r="N935" t="s">
        <v>1047</v>
      </c>
      <c r="O935" s="1">
        <v>500</v>
      </c>
      <c r="P935" s="1" t="s">
        <v>1091</v>
      </c>
      <c r="Q935" s="1" t="s">
        <v>1098</v>
      </c>
      <c r="R935" s="1">
        <v>0</v>
      </c>
      <c r="S935" s="1">
        <v>0</v>
      </c>
      <c r="T935" t="b">
        <v>0</v>
      </c>
      <c r="DO935" t="b">
        <v>0</v>
      </c>
    </row>
    <row r="936" spans="1:119" x14ac:dyDescent="0.25">
      <c r="A936" t="str">
        <f>INDEX(DB_ALM_SYS_NAMES[],30,2)</f>
        <v>SPARE_29</v>
      </c>
      <c r="B936">
        <v>930</v>
      </c>
      <c r="C936" t="s">
        <v>2419</v>
      </c>
      <c r="D936" t="s">
        <v>303</v>
      </c>
      <c r="E936" t="s">
        <v>303</v>
      </c>
      <c r="F936" t="s">
        <v>95</v>
      </c>
      <c r="G936" t="s">
        <v>95</v>
      </c>
      <c r="H936" t="s">
        <v>1088</v>
      </c>
      <c r="I936" t="s">
        <v>1089</v>
      </c>
      <c r="J936" t="s">
        <v>1090</v>
      </c>
      <c r="K936">
        <v>1</v>
      </c>
      <c r="L936">
        <v>1</v>
      </c>
      <c r="M936" t="s">
        <v>1047</v>
      </c>
      <c r="N936" t="s">
        <v>1047</v>
      </c>
      <c r="O936" s="1">
        <v>500</v>
      </c>
      <c r="P936" s="1" t="s">
        <v>1091</v>
      </c>
      <c r="Q936" s="1" t="s">
        <v>1098</v>
      </c>
      <c r="R936" s="1">
        <v>0</v>
      </c>
      <c r="S936" s="1">
        <v>0</v>
      </c>
      <c r="T936" t="b">
        <v>0</v>
      </c>
      <c r="DO936" t="b">
        <v>0</v>
      </c>
    </row>
    <row r="937" spans="1:119" x14ac:dyDescent="0.25">
      <c r="A937" t="str">
        <f>INDEX(DB_ALM_SYS_NAMES[],30,2)</f>
        <v>SPARE_29</v>
      </c>
      <c r="B937">
        <v>931</v>
      </c>
      <c r="C937" t="s">
        <v>2420</v>
      </c>
      <c r="D937" t="s">
        <v>303</v>
      </c>
      <c r="E937" t="s">
        <v>303</v>
      </c>
      <c r="F937" t="s">
        <v>95</v>
      </c>
      <c r="G937" t="s">
        <v>95</v>
      </c>
      <c r="H937" t="s">
        <v>1088</v>
      </c>
      <c r="I937" t="s">
        <v>1089</v>
      </c>
      <c r="J937" t="s">
        <v>1090</v>
      </c>
      <c r="K937">
        <v>1</v>
      </c>
      <c r="L937">
        <v>1</v>
      </c>
      <c r="M937" t="s">
        <v>1047</v>
      </c>
      <c r="N937" t="s">
        <v>1047</v>
      </c>
      <c r="O937" s="1">
        <v>500</v>
      </c>
      <c r="P937" s="1" t="s">
        <v>1091</v>
      </c>
      <c r="Q937" s="1" t="s">
        <v>1098</v>
      </c>
      <c r="R937" s="1">
        <v>0</v>
      </c>
      <c r="S937" s="1">
        <v>0</v>
      </c>
      <c r="T937" t="b">
        <v>0</v>
      </c>
      <c r="DO937" t="b">
        <v>0</v>
      </c>
    </row>
    <row r="938" spans="1:119" x14ac:dyDescent="0.25">
      <c r="A938" t="str">
        <f>INDEX(DB_ALM_SYS_NAMES[],30,2)</f>
        <v>SPARE_29</v>
      </c>
      <c r="B938">
        <v>932</v>
      </c>
      <c r="C938" t="s">
        <v>2421</v>
      </c>
      <c r="D938" t="s">
        <v>303</v>
      </c>
      <c r="E938" t="s">
        <v>303</v>
      </c>
      <c r="F938" t="s">
        <v>95</v>
      </c>
      <c r="G938" t="s">
        <v>95</v>
      </c>
      <c r="H938" t="s">
        <v>1088</v>
      </c>
      <c r="I938" t="s">
        <v>1089</v>
      </c>
      <c r="J938" t="s">
        <v>1090</v>
      </c>
      <c r="K938">
        <v>1</v>
      </c>
      <c r="L938">
        <v>1</v>
      </c>
      <c r="M938" t="s">
        <v>1047</v>
      </c>
      <c r="N938" t="s">
        <v>1047</v>
      </c>
      <c r="O938" s="1">
        <v>500</v>
      </c>
      <c r="P938" s="1" t="s">
        <v>1091</v>
      </c>
      <c r="Q938" s="1" t="s">
        <v>1098</v>
      </c>
      <c r="R938" s="1">
        <v>0</v>
      </c>
      <c r="S938" s="1">
        <v>0</v>
      </c>
      <c r="T938" t="b">
        <v>0</v>
      </c>
      <c r="DO938" t="b">
        <v>0</v>
      </c>
    </row>
    <row r="939" spans="1:119" x14ac:dyDescent="0.25">
      <c r="A939" t="str">
        <f>INDEX(DB_ALM_SYS_NAMES[],30,2)</f>
        <v>SPARE_29</v>
      </c>
      <c r="B939">
        <v>933</v>
      </c>
      <c r="C939" t="s">
        <v>2422</v>
      </c>
      <c r="D939" t="s">
        <v>303</v>
      </c>
      <c r="E939" t="s">
        <v>303</v>
      </c>
      <c r="F939" t="s">
        <v>95</v>
      </c>
      <c r="G939" t="s">
        <v>95</v>
      </c>
      <c r="H939" t="s">
        <v>1088</v>
      </c>
      <c r="I939" t="s">
        <v>1089</v>
      </c>
      <c r="J939" t="s">
        <v>1090</v>
      </c>
      <c r="K939">
        <v>1</v>
      </c>
      <c r="L939">
        <v>1</v>
      </c>
      <c r="M939" t="s">
        <v>1047</v>
      </c>
      <c r="N939" t="s">
        <v>1047</v>
      </c>
      <c r="O939" s="1">
        <v>500</v>
      </c>
      <c r="P939" s="1" t="s">
        <v>1091</v>
      </c>
      <c r="Q939" s="1" t="s">
        <v>1098</v>
      </c>
      <c r="R939" s="1">
        <v>0</v>
      </c>
      <c r="S939" s="1">
        <v>0</v>
      </c>
      <c r="T939" t="b">
        <v>0</v>
      </c>
      <c r="DO939" t="b">
        <v>0</v>
      </c>
    </row>
    <row r="940" spans="1:119" x14ac:dyDescent="0.25">
      <c r="A940" t="str">
        <f>INDEX(DB_ALM_SYS_NAMES[],30,2)</f>
        <v>SPARE_29</v>
      </c>
      <c r="B940">
        <v>934</v>
      </c>
      <c r="C940" t="s">
        <v>2423</v>
      </c>
      <c r="D940" t="s">
        <v>303</v>
      </c>
      <c r="E940" t="s">
        <v>303</v>
      </c>
      <c r="F940" t="s">
        <v>95</v>
      </c>
      <c r="G940" t="s">
        <v>95</v>
      </c>
      <c r="H940" t="s">
        <v>1088</v>
      </c>
      <c r="I940" t="s">
        <v>1089</v>
      </c>
      <c r="J940" t="s">
        <v>1090</v>
      </c>
      <c r="K940">
        <v>1</v>
      </c>
      <c r="L940">
        <v>1</v>
      </c>
      <c r="M940" t="s">
        <v>1047</v>
      </c>
      <c r="N940" t="s">
        <v>1047</v>
      </c>
      <c r="O940" s="1">
        <v>500</v>
      </c>
      <c r="P940" s="1" t="s">
        <v>1091</v>
      </c>
      <c r="Q940" s="1" t="s">
        <v>1098</v>
      </c>
      <c r="R940" s="1">
        <v>0</v>
      </c>
      <c r="S940" s="1">
        <v>0</v>
      </c>
      <c r="T940" t="b">
        <v>0</v>
      </c>
      <c r="DO940" t="b">
        <v>0</v>
      </c>
    </row>
    <row r="941" spans="1:119" x14ac:dyDescent="0.25">
      <c r="A941" t="str">
        <f>INDEX(DB_ALM_SYS_NAMES[],30,2)</f>
        <v>SPARE_29</v>
      </c>
      <c r="B941">
        <v>935</v>
      </c>
      <c r="C941" t="s">
        <v>2424</v>
      </c>
      <c r="D941" t="s">
        <v>303</v>
      </c>
      <c r="E941" t="s">
        <v>303</v>
      </c>
      <c r="F941" t="s">
        <v>95</v>
      </c>
      <c r="G941" t="s">
        <v>95</v>
      </c>
      <c r="H941" t="s">
        <v>1088</v>
      </c>
      <c r="I941" t="s">
        <v>1089</v>
      </c>
      <c r="J941" t="s">
        <v>1090</v>
      </c>
      <c r="K941">
        <v>1</v>
      </c>
      <c r="L941">
        <v>1</v>
      </c>
      <c r="M941" t="s">
        <v>1047</v>
      </c>
      <c r="N941" t="s">
        <v>1047</v>
      </c>
      <c r="O941" s="1">
        <v>500</v>
      </c>
      <c r="P941" s="1" t="s">
        <v>1091</v>
      </c>
      <c r="Q941" s="1" t="s">
        <v>1098</v>
      </c>
      <c r="R941" s="1">
        <v>0</v>
      </c>
      <c r="S941" s="1">
        <v>0</v>
      </c>
      <c r="T941" t="b">
        <v>0</v>
      </c>
      <c r="DO941" t="b">
        <v>0</v>
      </c>
    </row>
    <row r="942" spans="1:119" x14ac:dyDescent="0.25">
      <c r="A942" t="str">
        <f>INDEX(DB_ALM_SYS_NAMES[],30,2)</f>
        <v>SPARE_29</v>
      </c>
      <c r="B942">
        <v>936</v>
      </c>
      <c r="C942" t="s">
        <v>2425</v>
      </c>
      <c r="D942" t="s">
        <v>303</v>
      </c>
      <c r="E942" t="s">
        <v>303</v>
      </c>
      <c r="F942" t="s">
        <v>95</v>
      </c>
      <c r="G942" t="s">
        <v>95</v>
      </c>
      <c r="H942" t="s">
        <v>1088</v>
      </c>
      <c r="I942" t="s">
        <v>1089</v>
      </c>
      <c r="J942" t="s">
        <v>1090</v>
      </c>
      <c r="K942">
        <v>1</v>
      </c>
      <c r="L942">
        <v>1</v>
      </c>
      <c r="M942" t="s">
        <v>1047</v>
      </c>
      <c r="N942" t="s">
        <v>1047</v>
      </c>
      <c r="O942" s="1">
        <v>500</v>
      </c>
      <c r="P942" s="1" t="s">
        <v>1091</v>
      </c>
      <c r="Q942" s="1" t="s">
        <v>1098</v>
      </c>
      <c r="R942" s="1">
        <v>0</v>
      </c>
      <c r="S942" s="1">
        <v>0</v>
      </c>
      <c r="T942" t="b">
        <v>0</v>
      </c>
      <c r="DO942" t="b">
        <v>0</v>
      </c>
    </row>
    <row r="943" spans="1:119" x14ac:dyDescent="0.25">
      <c r="A943" t="str">
        <f>INDEX(DB_ALM_SYS_NAMES[],30,2)</f>
        <v>SPARE_29</v>
      </c>
      <c r="B943">
        <v>937</v>
      </c>
      <c r="C943" t="s">
        <v>2426</v>
      </c>
      <c r="D943" t="s">
        <v>303</v>
      </c>
      <c r="E943" t="s">
        <v>303</v>
      </c>
      <c r="F943" t="s">
        <v>95</v>
      </c>
      <c r="G943" t="s">
        <v>95</v>
      </c>
      <c r="H943" t="s">
        <v>1088</v>
      </c>
      <c r="I943" t="s">
        <v>1089</v>
      </c>
      <c r="J943" t="s">
        <v>1090</v>
      </c>
      <c r="K943">
        <v>1</v>
      </c>
      <c r="L943">
        <v>1</v>
      </c>
      <c r="M943" t="s">
        <v>1047</v>
      </c>
      <c r="N943" t="s">
        <v>1047</v>
      </c>
      <c r="O943" s="1">
        <v>500</v>
      </c>
      <c r="P943" s="1" t="s">
        <v>1091</v>
      </c>
      <c r="Q943" s="1" t="s">
        <v>1098</v>
      </c>
      <c r="R943" s="1">
        <v>0</v>
      </c>
      <c r="S943" s="1">
        <v>0</v>
      </c>
      <c r="T943" t="b">
        <v>0</v>
      </c>
      <c r="DO943" t="b">
        <v>0</v>
      </c>
    </row>
    <row r="944" spans="1:119" x14ac:dyDescent="0.25">
      <c r="A944" t="str">
        <f>INDEX(DB_ALM_SYS_NAMES[],30,2)</f>
        <v>SPARE_29</v>
      </c>
      <c r="B944">
        <v>938</v>
      </c>
      <c r="C944" t="s">
        <v>2427</v>
      </c>
      <c r="D944" t="s">
        <v>303</v>
      </c>
      <c r="E944" t="s">
        <v>303</v>
      </c>
      <c r="F944" t="s">
        <v>95</v>
      </c>
      <c r="G944" t="s">
        <v>95</v>
      </c>
      <c r="H944" t="s">
        <v>1088</v>
      </c>
      <c r="I944" t="s">
        <v>1089</v>
      </c>
      <c r="J944" t="s">
        <v>1090</v>
      </c>
      <c r="K944">
        <v>1</v>
      </c>
      <c r="L944">
        <v>1</v>
      </c>
      <c r="M944" t="s">
        <v>1047</v>
      </c>
      <c r="N944" t="s">
        <v>1047</v>
      </c>
      <c r="O944" s="1">
        <v>500</v>
      </c>
      <c r="P944" s="1" t="s">
        <v>1091</v>
      </c>
      <c r="Q944" s="1" t="s">
        <v>1098</v>
      </c>
      <c r="R944" s="1">
        <v>0</v>
      </c>
      <c r="S944" s="1">
        <v>0</v>
      </c>
      <c r="T944" t="b">
        <v>0</v>
      </c>
      <c r="DO944" t="b">
        <v>0</v>
      </c>
    </row>
    <row r="945" spans="1:119" x14ac:dyDescent="0.25">
      <c r="A945" t="str">
        <f>INDEX(DB_ALM_SYS_NAMES[],30,2)</f>
        <v>SPARE_29</v>
      </c>
      <c r="B945">
        <v>939</v>
      </c>
      <c r="C945" t="s">
        <v>2428</v>
      </c>
      <c r="D945" t="s">
        <v>303</v>
      </c>
      <c r="E945" t="s">
        <v>303</v>
      </c>
      <c r="F945" t="s">
        <v>95</v>
      </c>
      <c r="G945" t="s">
        <v>95</v>
      </c>
      <c r="H945" t="s">
        <v>1088</v>
      </c>
      <c r="I945" t="s">
        <v>1089</v>
      </c>
      <c r="J945" t="s">
        <v>1090</v>
      </c>
      <c r="K945">
        <v>1</v>
      </c>
      <c r="L945">
        <v>1</v>
      </c>
      <c r="M945" t="s">
        <v>1047</v>
      </c>
      <c r="N945" t="s">
        <v>1047</v>
      </c>
      <c r="O945" s="1">
        <v>500</v>
      </c>
      <c r="P945" s="1" t="s">
        <v>1091</v>
      </c>
      <c r="Q945" s="1" t="s">
        <v>1098</v>
      </c>
      <c r="R945" s="1">
        <v>0</v>
      </c>
      <c r="S945" s="1">
        <v>0</v>
      </c>
      <c r="T945" t="b">
        <v>0</v>
      </c>
      <c r="DO945" t="b">
        <v>0</v>
      </c>
    </row>
    <row r="946" spans="1:119" x14ac:dyDescent="0.25">
      <c r="A946" t="str">
        <f>INDEX(DB_ALM_SYS_NAMES[],30,2)</f>
        <v>SPARE_29</v>
      </c>
      <c r="B946">
        <v>940</v>
      </c>
      <c r="C946" t="s">
        <v>2429</v>
      </c>
      <c r="D946" t="s">
        <v>303</v>
      </c>
      <c r="E946" t="s">
        <v>303</v>
      </c>
      <c r="F946" t="s">
        <v>95</v>
      </c>
      <c r="G946" t="s">
        <v>95</v>
      </c>
      <c r="H946" t="s">
        <v>1088</v>
      </c>
      <c r="I946" t="s">
        <v>1089</v>
      </c>
      <c r="J946" t="s">
        <v>1090</v>
      </c>
      <c r="K946">
        <v>1</v>
      </c>
      <c r="L946">
        <v>1</v>
      </c>
      <c r="M946" t="s">
        <v>1047</v>
      </c>
      <c r="N946" t="s">
        <v>1047</v>
      </c>
      <c r="O946" s="1">
        <v>500</v>
      </c>
      <c r="P946" s="1" t="s">
        <v>1091</v>
      </c>
      <c r="Q946" s="1" t="s">
        <v>1098</v>
      </c>
      <c r="R946" s="1">
        <v>0</v>
      </c>
      <c r="S946" s="1">
        <v>0</v>
      </c>
      <c r="T946" t="b">
        <v>0</v>
      </c>
      <c r="DO946" t="b">
        <v>0</v>
      </c>
    </row>
    <row r="947" spans="1:119" x14ac:dyDescent="0.25">
      <c r="A947" t="str">
        <f>INDEX(DB_ALM_SYS_NAMES[],30,2)</f>
        <v>SPARE_29</v>
      </c>
      <c r="B947">
        <v>941</v>
      </c>
      <c r="C947" t="s">
        <v>2430</v>
      </c>
      <c r="D947" t="s">
        <v>303</v>
      </c>
      <c r="E947" t="s">
        <v>303</v>
      </c>
      <c r="F947" t="s">
        <v>95</v>
      </c>
      <c r="G947" t="s">
        <v>95</v>
      </c>
      <c r="H947" t="s">
        <v>1088</v>
      </c>
      <c r="I947" t="s">
        <v>1089</v>
      </c>
      <c r="J947" t="s">
        <v>1090</v>
      </c>
      <c r="K947">
        <v>1</v>
      </c>
      <c r="L947">
        <v>1</v>
      </c>
      <c r="M947" t="s">
        <v>1047</v>
      </c>
      <c r="N947" t="s">
        <v>1047</v>
      </c>
      <c r="O947" s="1">
        <v>500</v>
      </c>
      <c r="P947" s="1" t="s">
        <v>1091</v>
      </c>
      <c r="Q947" s="1" t="s">
        <v>1098</v>
      </c>
      <c r="R947" s="1">
        <v>0</v>
      </c>
      <c r="S947" s="1">
        <v>0</v>
      </c>
      <c r="T947" t="b">
        <v>0</v>
      </c>
      <c r="DO947" t="b">
        <v>0</v>
      </c>
    </row>
    <row r="948" spans="1:119" x14ac:dyDescent="0.25">
      <c r="A948" t="str">
        <f>INDEX(DB_ALM_SYS_NAMES[],30,2)</f>
        <v>SPARE_29</v>
      </c>
      <c r="B948">
        <v>942</v>
      </c>
      <c r="C948" t="s">
        <v>2431</v>
      </c>
      <c r="D948" t="s">
        <v>303</v>
      </c>
      <c r="E948" t="s">
        <v>303</v>
      </c>
      <c r="F948" t="s">
        <v>95</v>
      </c>
      <c r="G948" t="s">
        <v>95</v>
      </c>
      <c r="H948" t="s">
        <v>1088</v>
      </c>
      <c r="I948" t="s">
        <v>1089</v>
      </c>
      <c r="J948" t="s">
        <v>1090</v>
      </c>
      <c r="K948">
        <v>1</v>
      </c>
      <c r="L948">
        <v>1</v>
      </c>
      <c r="M948" t="s">
        <v>1047</v>
      </c>
      <c r="N948" t="s">
        <v>1047</v>
      </c>
      <c r="O948" s="1">
        <v>500</v>
      </c>
      <c r="P948" s="1" t="s">
        <v>1091</v>
      </c>
      <c r="Q948" s="1" t="s">
        <v>1098</v>
      </c>
      <c r="R948" s="1">
        <v>0</v>
      </c>
      <c r="S948" s="1">
        <v>0</v>
      </c>
      <c r="T948" t="b">
        <v>0</v>
      </c>
      <c r="DO948" t="b">
        <v>0</v>
      </c>
    </row>
    <row r="949" spans="1:119" x14ac:dyDescent="0.25">
      <c r="A949" t="str">
        <f>INDEX(DB_ALM_SYS_NAMES[],30,2)</f>
        <v>SPARE_29</v>
      </c>
      <c r="B949">
        <v>943</v>
      </c>
      <c r="C949" t="s">
        <v>2432</v>
      </c>
      <c r="D949" t="s">
        <v>303</v>
      </c>
      <c r="E949" t="s">
        <v>303</v>
      </c>
      <c r="F949" t="s">
        <v>95</v>
      </c>
      <c r="G949" t="s">
        <v>95</v>
      </c>
      <c r="H949" t="s">
        <v>1088</v>
      </c>
      <c r="I949" t="s">
        <v>1089</v>
      </c>
      <c r="J949" t="s">
        <v>1090</v>
      </c>
      <c r="K949">
        <v>1</v>
      </c>
      <c r="L949">
        <v>1</v>
      </c>
      <c r="M949" t="s">
        <v>1047</v>
      </c>
      <c r="N949" t="s">
        <v>1047</v>
      </c>
      <c r="O949" s="1">
        <v>500</v>
      </c>
      <c r="P949" s="1" t="s">
        <v>1091</v>
      </c>
      <c r="Q949" s="1" t="s">
        <v>1098</v>
      </c>
      <c r="R949" s="1">
        <v>0</v>
      </c>
      <c r="S949" s="1">
        <v>0</v>
      </c>
      <c r="T949" t="b">
        <v>0</v>
      </c>
      <c r="DO949" t="b">
        <v>0</v>
      </c>
    </row>
    <row r="950" spans="1:119" x14ac:dyDescent="0.25">
      <c r="A950" t="str">
        <f>INDEX(DB_ALM_SYS_NAMES[],30,2)</f>
        <v>SPARE_29</v>
      </c>
      <c r="B950">
        <v>944</v>
      </c>
      <c r="C950" t="s">
        <v>2433</v>
      </c>
      <c r="D950" t="s">
        <v>303</v>
      </c>
      <c r="E950" t="s">
        <v>303</v>
      </c>
      <c r="F950" t="s">
        <v>95</v>
      </c>
      <c r="G950" t="s">
        <v>95</v>
      </c>
      <c r="H950" t="s">
        <v>1088</v>
      </c>
      <c r="I950" t="s">
        <v>1089</v>
      </c>
      <c r="J950" t="s">
        <v>1090</v>
      </c>
      <c r="K950">
        <v>1</v>
      </c>
      <c r="L950">
        <v>1</v>
      </c>
      <c r="M950" t="s">
        <v>1047</v>
      </c>
      <c r="N950" t="s">
        <v>1047</v>
      </c>
      <c r="O950" s="1">
        <v>500</v>
      </c>
      <c r="P950" s="1" t="s">
        <v>1091</v>
      </c>
      <c r="Q950" s="1" t="s">
        <v>1098</v>
      </c>
      <c r="R950" s="1">
        <v>0</v>
      </c>
      <c r="S950" s="1">
        <v>0</v>
      </c>
      <c r="T950" t="b">
        <v>0</v>
      </c>
      <c r="DO950" t="b">
        <v>0</v>
      </c>
    </row>
    <row r="951" spans="1:119" x14ac:dyDescent="0.25">
      <c r="A951" t="str">
        <f>INDEX(DB_ALM_SYS_NAMES[],30,2)</f>
        <v>SPARE_29</v>
      </c>
      <c r="B951">
        <v>945</v>
      </c>
      <c r="C951" t="s">
        <v>2434</v>
      </c>
      <c r="D951" t="s">
        <v>303</v>
      </c>
      <c r="E951" t="s">
        <v>303</v>
      </c>
      <c r="F951" t="s">
        <v>95</v>
      </c>
      <c r="G951" t="s">
        <v>95</v>
      </c>
      <c r="H951" t="s">
        <v>1088</v>
      </c>
      <c r="I951" t="s">
        <v>1089</v>
      </c>
      <c r="J951" t="s">
        <v>1090</v>
      </c>
      <c r="K951">
        <v>1</v>
      </c>
      <c r="L951">
        <v>1</v>
      </c>
      <c r="M951" t="s">
        <v>1047</v>
      </c>
      <c r="N951" t="s">
        <v>1047</v>
      </c>
      <c r="O951" s="1">
        <v>500</v>
      </c>
      <c r="P951" s="1" t="s">
        <v>1091</v>
      </c>
      <c r="Q951" s="1" t="s">
        <v>1098</v>
      </c>
      <c r="R951" s="1">
        <v>0</v>
      </c>
      <c r="S951" s="1">
        <v>0</v>
      </c>
      <c r="T951" t="b">
        <v>0</v>
      </c>
      <c r="DO951" t="b">
        <v>0</v>
      </c>
    </row>
    <row r="952" spans="1:119" x14ac:dyDescent="0.25">
      <c r="A952" t="str">
        <f>INDEX(DB_ALM_SYS_NAMES[],30,2)</f>
        <v>SPARE_29</v>
      </c>
      <c r="B952">
        <v>946</v>
      </c>
      <c r="C952" t="s">
        <v>2435</v>
      </c>
      <c r="D952" t="s">
        <v>303</v>
      </c>
      <c r="E952" t="s">
        <v>303</v>
      </c>
      <c r="F952" t="s">
        <v>95</v>
      </c>
      <c r="G952" t="s">
        <v>95</v>
      </c>
      <c r="H952" t="s">
        <v>1088</v>
      </c>
      <c r="I952" t="s">
        <v>1089</v>
      </c>
      <c r="J952" t="s">
        <v>1090</v>
      </c>
      <c r="K952">
        <v>1</v>
      </c>
      <c r="L952">
        <v>1</v>
      </c>
      <c r="M952" t="s">
        <v>1047</v>
      </c>
      <c r="N952" t="s">
        <v>1047</v>
      </c>
      <c r="O952" s="1">
        <v>500</v>
      </c>
      <c r="P952" s="1" t="s">
        <v>1091</v>
      </c>
      <c r="Q952" s="1" t="s">
        <v>1098</v>
      </c>
      <c r="R952" s="1">
        <v>0</v>
      </c>
      <c r="S952" s="1">
        <v>0</v>
      </c>
      <c r="T952" t="b">
        <v>0</v>
      </c>
      <c r="DO952" t="b">
        <v>0</v>
      </c>
    </row>
    <row r="953" spans="1:119" x14ac:dyDescent="0.25">
      <c r="A953" t="str">
        <f>INDEX(DB_ALM_SYS_NAMES[],30,2)</f>
        <v>SPARE_29</v>
      </c>
      <c r="B953">
        <v>947</v>
      </c>
      <c r="C953" t="s">
        <v>2436</v>
      </c>
      <c r="D953" t="s">
        <v>303</v>
      </c>
      <c r="E953" t="s">
        <v>303</v>
      </c>
      <c r="F953" t="s">
        <v>95</v>
      </c>
      <c r="G953" t="s">
        <v>95</v>
      </c>
      <c r="H953" t="s">
        <v>1088</v>
      </c>
      <c r="I953" t="s">
        <v>1089</v>
      </c>
      <c r="J953" t="s">
        <v>1090</v>
      </c>
      <c r="K953">
        <v>1</v>
      </c>
      <c r="L953">
        <v>1</v>
      </c>
      <c r="M953" t="s">
        <v>1047</v>
      </c>
      <c r="N953" t="s">
        <v>1047</v>
      </c>
      <c r="O953" s="1">
        <v>500</v>
      </c>
      <c r="P953" s="1" t="s">
        <v>1091</v>
      </c>
      <c r="Q953" s="1" t="s">
        <v>1098</v>
      </c>
      <c r="R953" s="1">
        <v>0</v>
      </c>
      <c r="S953" s="1">
        <v>0</v>
      </c>
      <c r="T953" t="b">
        <v>0</v>
      </c>
      <c r="DO953" t="b">
        <v>0</v>
      </c>
    </row>
    <row r="954" spans="1:119" x14ac:dyDescent="0.25">
      <c r="A954" t="str">
        <f>INDEX(DB_ALM_SYS_NAMES[],30,2)</f>
        <v>SPARE_29</v>
      </c>
      <c r="B954">
        <v>948</v>
      </c>
      <c r="C954" t="s">
        <v>2437</v>
      </c>
      <c r="D954" t="s">
        <v>303</v>
      </c>
      <c r="E954" t="s">
        <v>303</v>
      </c>
      <c r="F954" t="s">
        <v>95</v>
      </c>
      <c r="G954" t="s">
        <v>95</v>
      </c>
      <c r="H954" t="s">
        <v>1088</v>
      </c>
      <c r="I954" t="s">
        <v>1089</v>
      </c>
      <c r="J954" t="s">
        <v>1090</v>
      </c>
      <c r="K954">
        <v>1</v>
      </c>
      <c r="L954">
        <v>1</v>
      </c>
      <c r="M954" t="s">
        <v>1047</v>
      </c>
      <c r="N954" t="s">
        <v>1047</v>
      </c>
      <c r="O954" s="1">
        <v>500</v>
      </c>
      <c r="P954" s="1" t="s">
        <v>1091</v>
      </c>
      <c r="Q954" s="1" t="s">
        <v>1098</v>
      </c>
      <c r="R954" s="1">
        <v>0</v>
      </c>
      <c r="S954" s="1">
        <v>0</v>
      </c>
      <c r="T954" t="b">
        <v>0</v>
      </c>
      <c r="DO954" t="b">
        <v>0</v>
      </c>
    </row>
    <row r="955" spans="1:119" x14ac:dyDescent="0.25">
      <c r="A955" t="str">
        <f>INDEX(DB_ALM_SYS_NAMES[],30,2)</f>
        <v>SPARE_29</v>
      </c>
      <c r="B955">
        <v>949</v>
      </c>
      <c r="C955" t="s">
        <v>2438</v>
      </c>
      <c r="D955" t="s">
        <v>303</v>
      </c>
      <c r="E955" t="s">
        <v>303</v>
      </c>
      <c r="F955" t="s">
        <v>95</v>
      </c>
      <c r="G955" t="s">
        <v>95</v>
      </c>
      <c r="H955" t="s">
        <v>1088</v>
      </c>
      <c r="I955" t="s">
        <v>1089</v>
      </c>
      <c r="J955" t="s">
        <v>1090</v>
      </c>
      <c r="K955">
        <v>1</v>
      </c>
      <c r="L955">
        <v>1</v>
      </c>
      <c r="M955" t="s">
        <v>1047</v>
      </c>
      <c r="N955" t="s">
        <v>1047</v>
      </c>
      <c r="O955" s="1">
        <v>500</v>
      </c>
      <c r="P955" s="1" t="s">
        <v>1091</v>
      </c>
      <c r="Q955" s="1" t="s">
        <v>1098</v>
      </c>
      <c r="R955" s="1">
        <v>0</v>
      </c>
      <c r="S955" s="1">
        <v>0</v>
      </c>
      <c r="T955" t="b">
        <v>0</v>
      </c>
      <c r="DO955" t="b">
        <v>0</v>
      </c>
    </row>
    <row r="956" spans="1:119" x14ac:dyDescent="0.25">
      <c r="A956" t="str">
        <f>INDEX(DB_ALM_SYS_NAMES[],30,2)</f>
        <v>SPARE_29</v>
      </c>
      <c r="B956">
        <v>950</v>
      </c>
      <c r="C956" t="s">
        <v>2439</v>
      </c>
      <c r="D956" t="s">
        <v>303</v>
      </c>
      <c r="E956" t="s">
        <v>303</v>
      </c>
      <c r="F956" t="s">
        <v>95</v>
      </c>
      <c r="G956" t="s">
        <v>95</v>
      </c>
      <c r="H956" t="s">
        <v>1088</v>
      </c>
      <c r="I956" t="s">
        <v>1089</v>
      </c>
      <c r="J956" t="s">
        <v>1090</v>
      </c>
      <c r="K956">
        <v>1</v>
      </c>
      <c r="L956">
        <v>1</v>
      </c>
      <c r="M956" t="s">
        <v>1047</v>
      </c>
      <c r="N956" t="s">
        <v>1047</v>
      </c>
      <c r="O956" s="1">
        <v>500</v>
      </c>
      <c r="P956" s="1" t="s">
        <v>1091</v>
      </c>
      <c r="Q956" s="1" t="s">
        <v>1098</v>
      </c>
      <c r="R956" s="1">
        <v>0</v>
      </c>
      <c r="S956" s="1">
        <v>0</v>
      </c>
      <c r="T956" t="b">
        <v>0</v>
      </c>
      <c r="DO956" t="b">
        <v>0</v>
      </c>
    </row>
    <row r="957" spans="1:119" x14ac:dyDescent="0.25">
      <c r="A957" t="str">
        <f>INDEX(DB_ALM_SYS_NAMES[],30,2)</f>
        <v>SPARE_29</v>
      </c>
      <c r="B957">
        <v>951</v>
      </c>
      <c r="C957" t="s">
        <v>2440</v>
      </c>
      <c r="D957" t="s">
        <v>303</v>
      </c>
      <c r="E957" t="s">
        <v>303</v>
      </c>
      <c r="F957" t="s">
        <v>95</v>
      </c>
      <c r="G957" t="s">
        <v>95</v>
      </c>
      <c r="H957" t="s">
        <v>1088</v>
      </c>
      <c r="I957" t="s">
        <v>1089</v>
      </c>
      <c r="J957" t="s">
        <v>1090</v>
      </c>
      <c r="K957">
        <v>1</v>
      </c>
      <c r="L957">
        <v>1</v>
      </c>
      <c r="M957" t="s">
        <v>1047</v>
      </c>
      <c r="N957" t="s">
        <v>1047</v>
      </c>
      <c r="O957" s="1">
        <v>500</v>
      </c>
      <c r="P957" s="1" t="s">
        <v>1091</v>
      </c>
      <c r="Q957" s="1" t="s">
        <v>1098</v>
      </c>
      <c r="R957" s="1">
        <v>0</v>
      </c>
      <c r="S957" s="1">
        <v>0</v>
      </c>
      <c r="T957" t="b">
        <v>0</v>
      </c>
      <c r="DO957" t="b">
        <v>0</v>
      </c>
    </row>
    <row r="958" spans="1:119" x14ac:dyDescent="0.25">
      <c r="A958" t="str">
        <f>INDEX(DB_ALM_SYS_NAMES[],30,2)</f>
        <v>SPARE_29</v>
      </c>
      <c r="B958">
        <v>952</v>
      </c>
      <c r="C958" t="s">
        <v>2441</v>
      </c>
      <c r="D958" t="s">
        <v>303</v>
      </c>
      <c r="E958" t="s">
        <v>303</v>
      </c>
      <c r="F958" t="s">
        <v>95</v>
      </c>
      <c r="G958" t="s">
        <v>95</v>
      </c>
      <c r="H958" t="s">
        <v>1088</v>
      </c>
      <c r="I958" t="s">
        <v>1089</v>
      </c>
      <c r="J958" t="s">
        <v>1090</v>
      </c>
      <c r="K958">
        <v>1</v>
      </c>
      <c r="L958">
        <v>1</v>
      </c>
      <c r="M958" t="s">
        <v>1047</v>
      </c>
      <c r="N958" t="s">
        <v>1047</v>
      </c>
      <c r="O958" s="1">
        <v>500</v>
      </c>
      <c r="P958" s="1" t="s">
        <v>1091</v>
      </c>
      <c r="Q958" s="1" t="s">
        <v>1098</v>
      </c>
      <c r="R958" s="1">
        <v>0</v>
      </c>
      <c r="S958" s="1">
        <v>0</v>
      </c>
      <c r="T958" t="b">
        <v>0</v>
      </c>
      <c r="DO958" t="b">
        <v>0</v>
      </c>
    </row>
    <row r="959" spans="1:119" x14ac:dyDescent="0.25">
      <c r="A959" t="str">
        <f>INDEX(DB_ALM_SYS_NAMES[],30,2)</f>
        <v>SPARE_29</v>
      </c>
      <c r="B959">
        <v>953</v>
      </c>
      <c r="C959" t="s">
        <v>2442</v>
      </c>
      <c r="D959" t="s">
        <v>303</v>
      </c>
      <c r="E959" t="s">
        <v>303</v>
      </c>
      <c r="F959" t="s">
        <v>95</v>
      </c>
      <c r="G959" t="s">
        <v>95</v>
      </c>
      <c r="H959" t="s">
        <v>1088</v>
      </c>
      <c r="I959" t="s">
        <v>1089</v>
      </c>
      <c r="J959" t="s">
        <v>1090</v>
      </c>
      <c r="K959">
        <v>1</v>
      </c>
      <c r="L959">
        <v>1</v>
      </c>
      <c r="M959" t="s">
        <v>1047</v>
      </c>
      <c r="N959" t="s">
        <v>1047</v>
      </c>
      <c r="O959" s="1">
        <v>500</v>
      </c>
      <c r="P959" s="1" t="s">
        <v>1091</v>
      </c>
      <c r="Q959" s="1" t="s">
        <v>1098</v>
      </c>
      <c r="R959" s="1">
        <v>0</v>
      </c>
      <c r="S959" s="1">
        <v>0</v>
      </c>
      <c r="T959" t="b">
        <v>0</v>
      </c>
      <c r="DO959" t="b">
        <v>0</v>
      </c>
    </row>
    <row r="960" spans="1:119" x14ac:dyDescent="0.25">
      <c r="A960" t="str">
        <f>INDEX(DB_ALM_SYS_NAMES[],30,2)</f>
        <v>SPARE_29</v>
      </c>
      <c r="B960">
        <v>954</v>
      </c>
      <c r="C960" t="s">
        <v>2443</v>
      </c>
      <c r="D960" t="s">
        <v>303</v>
      </c>
      <c r="E960" t="s">
        <v>303</v>
      </c>
      <c r="F960" t="s">
        <v>95</v>
      </c>
      <c r="G960" t="s">
        <v>95</v>
      </c>
      <c r="H960" t="s">
        <v>1088</v>
      </c>
      <c r="I960" t="s">
        <v>1089</v>
      </c>
      <c r="J960" t="s">
        <v>1090</v>
      </c>
      <c r="K960">
        <v>1</v>
      </c>
      <c r="L960">
        <v>1</v>
      </c>
      <c r="M960" t="s">
        <v>1047</v>
      </c>
      <c r="N960" t="s">
        <v>1047</v>
      </c>
      <c r="O960" s="1">
        <v>500</v>
      </c>
      <c r="P960" s="1" t="s">
        <v>1091</v>
      </c>
      <c r="Q960" s="1" t="s">
        <v>1098</v>
      </c>
      <c r="R960" s="1">
        <v>0</v>
      </c>
      <c r="S960" s="1">
        <v>0</v>
      </c>
      <c r="T960" t="b">
        <v>0</v>
      </c>
      <c r="DO960" t="b">
        <v>0</v>
      </c>
    </row>
    <row r="961" spans="1:119" x14ac:dyDescent="0.25">
      <c r="A961" t="str">
        <f>INDEX(DB_ALM_SYS_NAMES[],30,2)</f>
        <v>SPARE_29</v>
      </c>
      <c r="B961">
        <v>955</v>
      </c>
      <c r="C961" t="s">
        <v>2444</v>
      </c>
      <c r="D961" t="s">
        <v>303</v>
      </c>
      <c r="E961" t="s">
        <v>303</v>
      </c>
      <c r="F961" t="s">
        <v>95</v>
      </c>
      <c r="G961" t="s">
        <v>95</v>
      </c>
      <c r="H961" t="s">
        <v>1088</v>
      </c>
      <c r="I961" t="s">
        <v>1089</v>
      </c>
      <c r="J961" t="s">
        <v>1090</v>
      </c>
      <c r="K961">
        <v>1</v>
      </c>
      <c r="L961">
        <v>1</v>
      </c>
      <c r="M961" t="s">
        <v>1047</v>
      </c>
      <c r="N961" t="s">
        <v>1047</v>
      </c>
      <c r="O961" s="1">
        <v>500</v>
      </c>
      <c r="P961" s="1" t="s">
        <v>1091</v>
      </c>
      <c r="Q961" s="1" t="s">
        <v>1098</v>
      </c>
      <c r="R961" s="1">
        <v>0</v>
      </c>
      <c r="S961" s="1">
        <v>0</v>
      </c>
      <c r="T961" t="b">
        <v>0</v>
      </c>
      <c r="DO961" t="b">
        <v>0</v>
      </c>
    </row>
    <row r="962" spans="1:119" x14ac:dyDescent="0.25">
      <c r="A962" t="str">
        <f>INDEX(DB_ALM_SYS_NAMES[],30,2)</f>
        <v>SPARE_29</v>
      </c>
      <c r="B962">
        <v>956</v>
      </c>
      <c r="C962" t="s">
        <v>2445</v>
      </c>
      <c r="D962" t="s">
        <v>303</v>
      </c>
      <c r="E962" t="s">
        <v>303</v>
      </c>
      <c r="F962" t="s">
        <v>95</v>
      </c>
      <c r="G962" t="s">
        <v>95</v>
      </c>
      <c r="H962" t="s">
        <v>1088</v>
      </c>
      <c r="I962" t="s">
        <v>1089</v>
      </c>
      <c r="J962" t="s">
        <v>1090</v>
      </c>
      <c r="K962">
        <v>1</v>
      </c>
      <c r="L962">
        <v>1</v>
      </c>
      <c r="M962" t="s">
        <v>1047</v>
      </c>
      <c r="N962" t="s">
        <v>1047</v>
      </c>
      <c r="O962" s="1">
        <v>500</v>
      </c>
      <c r="P962" s="1" t="s">
        <v>1091</v>
      </c>
      <c r="Q962" s="1" t="s">
        <v>1098</v>
      </c>
      <c r="R962" s="1">
        <v>0</v>
      </c>
      <c r="S962" s="1">
        <v>0</v>
      </c>
      <c r="T962" t="b">
        <v>0</v>
      </c>
      <c r="DO962" t="b">
        <v>0</v>
      </c>
    </row>
    <row r="963" spans="1:119" x14ac:dyDescent="0.25">
      <c r="A963" t="str">
        <f>INDEX(DB_ALM_SYS_NAMES[],30,2)</f>
        <v>SPARE_29</v>
      </c>
      <c r="B963">
        <v>957</v>
      </c>
      <c r="C963" t="s">
        <v>2446</v>
      </c>
      <c r="D963" t="s">
        <v>303</v>
      </c>
      <c r="E963" t="s">
        <v>303</v>
      </c>
      <c r="F963" t="s">
        <v>95</v>
      </c>
      <c r="G963" t="s">
        <v>95</v>
      </c>
      <c r="H963" t="s">
        <v>1088</v>
      </c>
      <c r="I963" t="s">
        <v>1089</v>
      </c>
      <c r="J963" t="s">
        <v>1090</v>
      </c>
      <c r="K963">
        <v>1</v>
      </c>
      <c r="L963">
        <v>1</v>
      </c>
      <c r="M963" t="s">
        <v>1047</v>
      </c>
      <c r="N963" t="s">
        <v>1047</v>
      </c>
      <c r="O963" s="1">
        <v>500</v>
      </c>
      <c r="P963" s="1" t="s">
        <v>1091</v>
      </c>
      <c r="Q963" s="1" t="s">
        <v>1098</v>
      </c>
      <c r="R963" s="1">
        <v>0</v>
      </c>
      <c r="S963" s="1">
        <v>0</v>
      </c>
      <c r="T963" t="b">
        <v>0</v>
      </c>
      <c r="DO963" t="b">
        <v>0</v>
      </c>
    </row>
    <row r="964" spans="1:119" x14ac:dyDescent="0.25">
      <c r="A964" t="str">
        <f>INDEX(DB_ALM_SYS_NAMES[],30,2)</f>
        <v>SPARE_29</v>
      </c>
      <c r="B964">
        <v>958</v>
      </c>
      <c r="C964" t="s">
        <v>2447</v>
      </c>
      <c r="D964" t="s">
        <v>303</v>
      </c>
      <c r="E964" t="s">
        <v>303</v>
      </c>
      <c r="F964" t="s">
        <v>95</v>
      </c>
      <c r="G964" t="s">
        <v>95</v>
      </c>
      <c r="H964" t="s">
        <v>1088</v>
      </c>
      <c r="I964" t="s">
        <v>1089</v>
      </c>
      <c r="J964" t="s">
        <v>1090</v>
      </c>
      <c r="K964">
        <v>1</v>
      </c>
      <c r="L964">
        <v>1</v>
      </c>
      <c r="M964" t="s">
        <v>1047</v>
      </c>
      <c r="N964" t="s">
        <v>1047</v>
      </c>
      <c r="O964" s="1">
        <v>500</v>
      </c>
      <c r="P964" s="1" t="s">
        <v>1091</v>
      </c>
      <c r="Q964" s="1" t="s">
        <v>1098</v>
      </c>
      <c r="R964" s="1">
        <v>0</v>
      </c>
      <c r="S964" s="1">
        <v>0</v>
      </c>
      <c r="T964" t="b">
        <v>0</v>
      </c>
      <c r="DO964" t="b">
        <v>0</v>
      </c>
    </row>
    <row r="965" spans="1:119" x14ac:dyDescent="0.25">
      <c r="A965" t="str">
        <f>INDEX(DB_ALM_SYS_NAMES[],30,2)</f>
        <v>SPARE_29</v>
      </c>
      <c r="B965">
        <v>959</v>
      </c>
      <c r="C965" t="s">
        <v>2448</v>
      </c>
      <c r="D965" t="s">
        <v>303</v>
      </c>
      <c r="E965" t="s">
        <v>303</v>
      </c>
      <c r="F965" t="s">
        <v>95</v>
      </c>
      <c r="G965" t="s">
        <v>95</v>
      </c>
      <c r="H965" t="s">
        <v>1088</v>
      </c>
      <c r="I965" t="s">
        <v>1089</v>
      </c>
      <c r="J965" t="s">
        <v>1090</v>
      </c>
      <c r="K965">
        <v>1</v>
      </c>
      <c r="L965">
        <v>1</v>
      </c>
      <c r="M965" t="s">
        <v>1047</v>
      </c>
      <c r="N965" t="s">
        <v>1047</v>
      </c>
      <c r="O965" s="1">
        <v>500</v>
      </c>
      <c r="P965" s="1" t="s">
        <v>1091</v>
      </c>
      <c r="Q965" s="1" t="s">
        <v>1098</v>
      </c>
      <c r="R965" s="1">
        <v>0</v>
      </c>
      <c r="S965" s="1">
        <v>0</v>
      </c>
      <c r="T965" t="b">
        <v>0</v>
      </c>
      <c r="DO965" t="b">
        <v>0</v>
      </c>
    </row>
    <row r="966" spans="1:119" x14ac:dyDescent="0.25">
      <c r="A966" t="str">
        <f>INDEX(DB_ALM_SYS_NAMES[],31,2)</f>
        <v>SPARE_30</v>
      </c>
      <c r="B966">
        <v>960</v>
      </c>
      <c r="C966" t="s">
        <v>2417</v>
      </c>
      <c r="D966" t="s">
        <v>304</v>
      </c>
      <c r="E966" t="s">
        <v>304</v>
      </c>
      <c r="F966" t="s">
        <v>95</v>
      </c>
      <c r="G966" t="s">
        <v>95</v>
      </c>
      <c r="H966" t="s">
        <v>1088</v>
      </c>
      <c r="I966" t="s">
        <v>1089</v>
      </c>
      <c r="J966" t="s">
        <v>1090</v>
      </c>
      <c r="K966">
        <v>1</v>
      </c>
      <c r="L966">
        <v>1</v>
      </c>
      <c r="M966" t="s">
        <v>1047</v>
      </c>
      <c r="N966" t="s">
        <v>1047</v>
      </c>
      <c r="O966" s="1">
        <v>500</v>
      </c>
      <c r="P966" s="1" t="s">
        <v>1091</v>
      </c>
      <c r="Q966" s="1" t="s">
        <v>1098</v>
      </c>
      <c r="R966" s="1">
        <v>0</v>
      </c>
      <c r="S966" s="1">
        <v>0</v>
      </c>
      <c r="T966" t="b">
        <v>0</v>
      </c>
      <c r="DO966" t="b">
        <v>0</v>
      </c>
    </row>
    <row r="967" spans="1:119" x14ac:dyDescent="0.25">
      <c r="A967" t="str">
        <f>INDEX(DB_ALM_SYS_NAMES[],31,2)</f>
        <v>SPARE_30</v>
      </c>
      <c r="B967">
        <v>961</v>
      </c>
      <c r="C967" t="s">
        <v>2418</v>
      </c>
      <c r="D967" t="s">
        <v>304</v>
      </c>
      <c r="E967" t="s">
        <v>304</v>
      </c>
      <c r="F967" t="s">
        <v>95</v>
      </c>
      <c r="G967" t="s">
        <v>95</v>
      </c>
      <c r="H967" t="s">
        <v>1088</v>
      </c>
      <c r="I967" t="s">
        <v>1089</v>
      </c>
      <c r="J967" t="s">
        <v>1090</v>
      </c>
      <c r="K967">
        <v>1</v>
      </c>
      <c r="L967">
        <v>1</v>
      </c>
      <c r="M967" t="s">
        <v>1047</v>
      </c>
      <c r="N967" t="s">
        <v>1047</v>
      </c>
      <c r="O967" s="1">
        <v>500</v>
      </c>
      <c r="P967" s="1" t="s">
        <v>1091</v>
      </c>
      <c r="Q967" s="1" t="s">
        <v>1098</v>
      </c>
      <c r="R967" s="1">
        <v>0</v>
      </c>
      <c r="S967" s="1">
        <v>0</v>
      </c>
      <c r="T967" t="b">
        <v>0</v>
      </c>
      <c r="DO967" t="b">
        <v>0</v>
      </c>
    </row>
    <row r="968" spans="1:119" x14ac:dyDescent="0.25">
      <c r="A968" t="str">
        <f>INDEX(DB_ALM_SYS_NAMES[],31,2)</f>
        <v>SPARE_30</v>
      </c>
      <c r="B968">
        <v>962</v>
      </c>
      <c r="C968" t="s">
        <v>2419</v>
      </c>
      <c r="D968" t="s">
        <v>304</v>
      </c>
      <c r="E968" t="s">
        <v>304</v>
      </c>
      <c r="F968" t="s">
        <v>95</v>
      </c>
      <c r="G968" t="s">
        <v>95</v>
      </c>
      <c r="H968" t="s">
        <v>1088</v>
      </c>
      <c r="I968" t="s">
        <v>1089</v>
      </c>
      <c r="J968" t="s">
        <v>1090</v>
      </c>
      <c r="K968">
        <v>1</v>
      </c>
      <c r="L968">
        <v>1</v>
      </c>
      <c r="M968" t="s">
        <v>1047</v>
      </c>
      <c r="N968" t="s">
        <v>1047</v>
      </c>
      <c r="O968" s="1">
        <v>500</v>
      </c>
      <c r="P968" s="1" t="s">
        <v>1091</v>
      </c>
      <c r="Q968" s="1" t="s">
        <v>1098</v>
      </c>
      <c r="R968" s="1">
        <v>0</v>
      </c>
      <c r="S968" s="1">
        <v>0</v>
      </c>
      <c r="T968" t="b">
        <v>0</v>
      </c>
      <c r="DO968" t="b">
        <v>0</v>
      </c>
    </row>
    <row r="969" spans="1:119" x14ac:dyDescent="0.25">
      <c r="A969" t="str">
        <f>INDEX(DB_ALM_SYS_NAMES[],31,2)</f>
        <v>SPARE_30</v>
      </c>
      <c r="B969">
        <v>963</v>
      </c>
      <c r="C969" t="s">
        <v>2420</v>
      </c>
      <c r="D969" t="s">
        <v>304</v>
      </c>
      <c r="E969" t="s">
        <v>304</v>
      </c>
      <c r="F969" t="s">
        <v>95</v>
      </c>
      <c r="G969" t="s">
        <v>95</v>
      </c>
      <c r="H969" t="s">
        <v>1088</v>
      </c>
      <c r="I969" t="s">
        <v>1089</v>
      </c>
      <c r="J969" t="s">
        <v>1090</v>
      </c>
      <c r="K969">
        <v>1</v>
      </c>
      <c r="L969">
        <v>1</v>
      </c>
      <c r="M969" t="s">
        <v>1047</v>
      </c>
      <c r="N969" t="s">
        <v>1047</v>
      </c>
      <c r="O969" s="1">
        <v>500</v>
      </c>
      <c r="P969" s="1" t="s">
        <v>1091</v>
      </c>
      <c r="Q969" s="1" t="s">
        <v>1098</v>
      </c>
      <c r="R969" s="1">
        <v>0</v>
      </c>
      <c r="S969" s="1">
        <v>0</v>
      </c>
      <c r="T969" t="b">
        <v>0</v>
      </c>
      <c r="DO969" t="b">
        <v>0</v>
      </c>
    </row>
    <row r="970" spans="1:119" x14ac:dyDescent="0.25">
      <c r="A970" t="str">
        <f>INDEX(DB_ALM_SYS_NAMES[],31,2)</f>
        <v>SPARE_30</v>
      </c>
      <c r="B970">
        <v>964</v>
      </c>
      <c r="C970" t="s">
        <v>2421</v>
      </c>
      <c r="D970" t="s">
        <v>304</v>
      </c>
      <c r="E970" t="s">
        <v>304</v>
      </c>
      <c r="F970" t="s">
        <v>95</v>
      </c>
      <c r="G970" t="s">
        <v>95</v>
      </c>
      <c r="H970" t="s">
        <v>1088</v>
      </c>
      <c r="I970" t="s">
        <v>1089</v>
      </c>
      <c r="J970" t="s">
        <v>1090</v>
      </c>
      <c r="K970">
        <v>1</v>
      </c>
      <c r="L970">
        <v>1</v>
      </c>
      <c r="M970" t="s">
        <v>1047</v>
      </c>
      <c r="N970" t="s">
        <v>1047</v>
      </c>
      <c r="O970" s="1">
        <v>500</v>
      </c>
      <c r="P970" s="1" t="s">
        <v>1091</v>
      </c>
      <c r="Q970" s="1" t="s">
        <v>1098</v>
      </c>
      <c r="R970" s="1">
        <v>0</v>
      </c>
      <c r="S970" s="1">
        <v>0</v>
      </c>
      <c r="T970" t="b">
        <v>0</v>
      </c>
      <c r="DO970" t="b">
        <v>0</v>
      </c>
    </row>
    <row r="971" spans="1:119" x14ac:dyDescent="0.25">
      <c r="A971" t="str">
        <f>INDEX(DB_ALM_SYS_NAMES[],31,2)</f>
        <v>SPARE_30</v>
      </c>
      <c r="B971">
        <v>965</v>
      </c>
      <c r="C971" t="s">
        <v>2422</v>
      </c>
      <c r="D971" t="s">
        <v>304</v>
      </c>
      <c r="E971" t="s">
        <v>304</v>
      </c>
      <c r="F971" t="s">
        <v>95</v>
      </c>
      <c r="G971" t="s">
        <v>95</v>
      </c>
      <c r="H971" t="s">
        <v>1088</v>
      </c>
      <c r="I971" t="s">
        <v>1089</v>
      </c>
      <c r="J971" t="s">
        <v>1090</v>
      </c>
      <c r="K971">
        <v>1</v>
      </c>
      <c r="L971">
        <v>1</v>
      </c>
      <c r="M971" t="s">
        <v>1047</v>
      </c>
      <c r="N971" t="s">
        <v>1047</v>
      </c>
      <c r="O971" s="1">
        <v>500</v>
      </c>
      <c r="P971" s="1" t="s">
        <v>1091</v>
      </c>
      <c r="Q971" s="1" t="s">
        <v>1098</v>
      </c>
      <c r="R971" s="1">
        <v>0</v>
      </c>
      <c r="S971" s="1">
        <v>0</v>
      </c>
      <c r="T971" t="b">
        <v>0</v>
      </c>
      <c r="DO971" t="b">
        <v>0</v>
      </c>
    </row>
    <row r="972" spans="1:119" x14ac:dyDescent="0.25">
      <c r="A972" t="str">
        <f>INDEX(DB_ALM_SYS_NAMES[],31,2)</f>
        <v>SPARE_30</v>
      </c>
      <c r="B972">
        <v>966</v>
      </c>
      <c r="C972" t="s">
        <v>2423</v>
      </c>
      <c r="D972" t="s">
        <v>304</v>
      </c>
      <c r="E972" t="s">
        <v>304</v>
      </c>
      <c r="F972" t="s">
        <v>95</v>
      </c>
      <c r="G972" t="s">
        <v>95</v>
      </c>
      <c r="H972" t="s">
        <v>1088</v>
      </c>
      <c r="I972" t="s">
        <v>1089</v>
      </c>
      <c r="J972" t="s">
        <v>1090</v>
      </c>
      <c r="K972">
        <v>1</v>
      </c>
      <c r="L972">
        <v>1</v>
      </c>
      <c r="M972" t="s">
        <v>1047</v>
      </c>
      <c r="N972" t="s">
        <v>1047</v>
      </c>
      <c r="O972" s="1">
        <v>500</v>
      </c>
      <c r="P972" s="1" t="s">
        <v>1091</v>
      </c>
      <c r="Q972" s="1" t="s">
        <v>1098</v>
      </c>
      <c r="R972" s="1">
        <v>0</v>
      </c>
      <c r="S972" s="1">
        <v>0</v>
      </c>
      <c r="T972" t="b">
        <v>0</v>
      </c>
      <c r="DO972" t="b">
        <v>0</v>
      </c>
    </row>
    <row r="973" spans="1:119" x14ac:dyDescent="0.25">
      <c r="A973" t="str">
        <f>INDEX(DB_ALM_SYS_NAMES[],31,2)</f>
        <v>SPARE_30</v>
      </c>
      <c r="B973">
        <v>967</v>
      </c>
      <c r="C973" t="s">
        <v>2424</v>
      </c>
      <c r="D973" t="s">
        <v>304</v>
      </c>
      <c r="E973" t="s">
        <v>304</v>
      </c>
      <c r="F973" t="s">
        <v>95</v>
      </c>
      <c r="G973" t="s">
        <v>95</v>
      </c>
      <c r="H973" t="s">
        <v>1088</v>
      </c>
      <c r="I973" t="s">
        <v>1089</v>
      </c>
      <c r="J973" t="s">
        <v>1090</v>
      </c>
      <c r="K973">
        <v>1</v>
      </c>
      <c r="L973">
        <v>1</v>
      </c>
      <c r="M973" t="s">
        <v>1047</v>
      </c>
      <c r="N973" t="s">
        <v>1047</v>
      </c>
      <c r="O973" s="1">
        <v>500</v>
      </c>
      <c r="P973" s="1" t="s">
        <v>1091</v>
      </c>
      <c r="Q973" s="1" t="s">
        <v>1098</v>
      </c>
      <c r="R973" s="1">
        <v>0</v>
      </c>
      <c r="S973" s="1">
        <v>0</v>
      </c>
      <c r="T973" t="b">
        <v>0</v>
      </c>
      <c r="DO973" t="b">
        <v>0</v>
      </c>
    </row>
    <row r="974" spans="1:119" x14ac:dyDescent="0.25">
      <c r="A974" t="str">
        <f>INDEX(DB_ALM_SYS_NAMES[],31,2)</f>
        <v>SPARE_30</v>
      </c>
      <c r="B974">
        <v>968</v>
      </c>
      <c r="C974" t="s">
        <v>2425</v>
      </c>
      <c r="D974" t="s">
        <v>304</v>
      </c>
      <c r="E974" t="s">
        <v>304</v>
      </c>
      <c r="F974" t="s">
        <v>95</v>
      </c>
      <c r="G974" t="s">
        <v>95</v>
      </c>
      <c r="H974" t="s">
        <v>1088</v>
      </c>
      <c r="I974" t="s">
        <v>1089</v>
      </c>
      <c r="J974" t="s">
        <v>1090</v>
      </c>
      <c r="K974">
        <v>1</v>
      </c>
      <c r="L974">
        <v>1</v>
      </c>
      <c r="M974" t="s">
        <v>1047</v>
      </c>
      <c r="N974" t="s">
        <v>1047</v>
      </c>
      <c r="O974" s="1">
        <v>500</v>
      </c>
      <c r="P974" s="1" t="s">
        <v>1091</v>
      </c>
      <c r="Q974" s="1" t="s">
        <v>1098</v>
      </c>
      <c r="R974" s="1">
        <v>0</v>
      </c>
      <c r="S974" s="1">
        <v>0</v>
      </c>
      <c r="T974" t="b">
        <v>0</v>
      </c>
      <c r="DO974" t="b">
        <v>0</v>
      </c>
    </row>
    <row r="975" spans="1:119" x14ac:dyDescent="0.25">
      <c r="A975" t="str">
        <f>INDEX(DB_ALM_SYS_NAMES[],31,2)</f>
        <v>SPARE_30</v>
      </c>
      <c r="B975">
        <v>969</v>
      </c>
      <c r="C975" t="s">
        <v>2426</v>
      </c>
      <c r="D975" t="s">
        <v>304</v>
      </c>
      <c r="E975" t="s">
        <v>304</v>
      </c>
      <c r="F975" t="s">
        <v>95</v>
      </c>
      <c r="G975" t="s">
        <v>95</v>
      </c>
      <c r="H975" t="s">
        <v>1088</v>
      </c>
      <c r="I975" t="s">
        <v>1089</v>
      </c>
      <c r="J975" t="s">
        <v>1090</v>
      </c>
      <c r="K975">
        <v>1</v>
      </c>
      <c r="L975">
        <v>1</v>
      </c>
      <c r="M975" t="s">
        <v>1047</v>
      </c>
      <c r="N975" t="s">
        <v>1047</v>
      </c>
      <c r="O975" s="1">
        <v>500</v>
      </c>
      <c r="P975" s="1" t="s">
        <v>1091</v>
      </c>
      <c r="Q975" s="1" t="s">
        <v>1098</v>
      </c>
      <c r="R975" s="1">
        <v>0</v>
      </c>
      <c r="S975" s="1">
        <v>0</v>
      </c>
      <c r="T975" t="b">
        <v>0</v>
      </c>
      <c r="DO975" t="b">
        <v>0</v>
      </c>
    </row>
    <row r="976" spans="1:119" x14ac:dyDescent="0.25">
      <c r="A976" t="str">
        <f>INDEX(DB_ALM_SYS_NAMES[],31,2)</f>
        <v>SPARE_30</v>
      </c>
      <c r="B976">
        <v>970</v>
      </c>
      <c r="C976" t="s">
        <v>2427</v>
      </c>
      <c r="D976" t="s">
        <v>304</v>
      </c>
      <c r="E976" t="s">
        <v>304</v>
      </c>
      <c r="F976" t="s">
        <v>95</v>
      </c>
      <c r="G976" t="s">
        <v>95</v>
      </c>
      <c r="H976" t="s">
        <v>1088</v>
      </c>
      <c r="I976" t="s">
        <v>1089</v>
      </c>
      <c r="J976" t="s">
        <v>1090</v>
      </c>
      <c r="K976">
        <v>1</v>
      </c>
      <c r="L976">
        <v>1</v>
      </c>
      <c r="M976" t="s">
        <v>1047</v>
      </c>
      <c r="N976" t="s">
        <v>1047</v>
      </c>
      <c r="O976" s="1">
        <v>500</v>
      </c>
      <c r="P976" s="1" t="s">
        <v>1091</v>
      </c>
      <c r="Q976" s="1" t="s">
        <v>1098</v>
      </c>
      <c r="R976" s="1">
        <v>0</v>
      </c>
      <c r="S976" s="1">
        <v>0</v>
      </c>
      <c r="T976" t="b">
        <v>0</v>
      </c>
      <c r="DO976" t="b">
        <v>0</v>
      </c>
    </row>
    <row r="977" spans="1:119" x14ac:dyDescent="0.25">
      <c r="A977" t="str">
        <f>INDEX(DB_ALM_SYS_NAMES[],31,2)</f>
        <v>SPARE_30</v>
      </c>
      <c r="B977">
        <v>971</v>
      </c>
      <c r="C977" t="s">
        <v>2428</v>
      </c>
      <c r="D977" t="s">
        <v>304</v>
      </c>
      <c r="E977" t="s">
        <v>304</v>
      </c>
      <c r="F977" t="s">
        <v>95</v>
      </c>
      <c r="G977" t="s">
        <v>95</v>
      </c>
      <c r="H977" t="s">
        <v>1088</v>
      </c>
      <c r="I977" t="s">
        <v>1089</v>
      </c>
      <c r="J977" t="s">
        <v>1090</v>
      </c>
      <c r="K977">
        <v>1</v>
      </c>
      <c r="L977">
        <v>1</v>
      </c>
      <c r="M977" t="s">
        <v>1047</v>
      </c>
      <c r="N977" t="s">
        <v>1047</v>
      </c>
      <c r="O977" s="1">
        <v>500</v>
      </c>
      <c r="P977" s="1" t="s">
        <v>1091</v>
      </c>
      <c r="Q977" s="1" t="s">
        <v>1098</v>
      </c>
      <c r="R977" s="1">
        <v>0</v>
      </c>
      <c r="S977" s="1">
        <v>0</v>
      </c>
      <c r="T977" t="b">
        <v>0</v>
      </c>
      <c r="DO977" t="b">
        <v>0</v>
      </c>
    </row>
    <row r="978" spans="1:119" x14ac:dyDescent="0.25">
      <c r="A978" t="str">
        <f>INDEX(DB_ALM_SYS_NAMES[],31,2)</f>
        <v>SPARE_30</v>
      </c>
      <c r="B978">
        <v>972</v>
      </c>
      <c r="C978" t="s">
        <v>2429</v>
      </c>
      <c r="D978" t="s">
        <v>304</v>
      </c>
      <c r="E978" t="s">
        <v>304</v>
      </c>
      <c r="F978" t="s">
        <v>95</v>
      </c>
      <c r="G978" t="s">
        <v>95</v>
      </c>
      <c r="H978" t="s">
        <v>1088</v>
      </c>
      <c r="I978" t="s">
        <v>1089</v>
      </c>
      <c r="J978" t="s">
        <v>1090</v>
      </c>
      <c r="K978">
        <v>1</v>
      </c>
      <c r="L978">
        <v>1</v>
      </c>
      <c r="M978" t="s">
        <v>1047</v>
      </c>
      <c r="N978" t="s">
        <v>1047</v>
      </c>
      <c r="O978" s="1">
        <v>500</v>
      </c>
      <c r="P978" s="1" t="s">
        <v>1091</v>
      </c>
      <c r="Q978" s="1" t="s">
        <v>1098</v>
      </c>
      <c r="R978" s="1">
        <v>0</v>
      </c>
      <c r="S978" s="1">
        <v>0</v>
      </c>
      <c r="T978" t="b">
        <v>0</v>
      </c>
      <c r="DO978" t="b">
        <v>0</v>
      </c>
    </row>
    <row r="979" spans="1:119" x14ac:dyDescent="0.25">
      <c r="A979" t="str">
        <f>INDEX(DB_ALM_SYS_NAMES[],31,2)</f>
        <v>SPARE_30</v>
      </c>
      <c r="B979">
        <v>973</v>
      </c>
      <c r="C979" t="s">
        <v>2430</v>
      </c>
      <c r="D979" t="s">
        <v>304</v>
      </c>
      <c r="E979" t="s">
        <v>304</v>
      </c>
      <c r="F979" t="s">
        <v>95</v>
      </c>
      <c r="G979" t="s">
        <v>95</v>
      </c>
      <c r="H979" t="s">
        <v>1088</v>
      </c>
      <c r="I979" t="s">
        <v>1089</v>
      </c>
      <c r="J979" t="s">
        <v>1090</v>
      </c>
      <c r="K979">
        <v>1</v>
      </c>
      <c r="L979">
        <v>1</v>
      </c>
      <c r="M979" t="s">
        <v>1047</v>
      </c>
      <c r="N979" t="s">
        <v>1047</v>
      </c>
      <c r="O979" s="1">
        <v>500</v>
      </c>
      <c r="P979" s="1" t="s">
        <v>1091</v>
      </c>
      <c r="Q979" s="1" t="s">
        <v>1098</v>
      </c>
      <c r="R979" s="1">
        <v>0</v>
      </c>
      <c r="S979" s="1">
        <v>0</v>
      </c>
      <c r="T979" t="b">
        <v>0</v>
      </c>
      <c r="DO979" t="b">
        <v>0</v>
      </c>
    </row>
    <row r="980" spans="1:119" x14ac:dyDescent="0.25">
      <c r="A980" t="str">
        <f>INDEX(DB_ALM_SYS_NAMES[],31,2)</f>
        <v>SPARE_30</v>
      </c>
      <c r="B980">
        <v>974</v>
      </c>
      <c r="C980" t="s">
        <v>2431</v>
      </c>
      <c r="D980" t="s">
        <v>304</v>
      </c>
      <c r="E980" t="s">
        <v>304</v>
      </c>
      <c r="F980" t="s">
        <v>95</v>
      </c>
      <c r="G980" t="s">
        <v>95</v>
      </c>
      <c r="H980" t="s">
        <v>1088</v>
      </c>
      <c r="I980" t="s">
        <v>1089</v>
      </c>
      <c r="J980" t="s">
        <v>1090</v>
      </c>
      <c r="K980">
        <v>1</v>
      </c>
      <c r="L980">
        <v>1</v>
      </c>
      <c r="M980" t="s">
        <v>1047</v>
      </c>
      <c r="N980" t="s">
        <v>1047</v>
      </c>
      <c r="O980" s="1">
        <v>500</v>
      </c>
      <c r="P980" s="1" t="s">
        <v>1091</v>
      </c>
      <c r="Q980" s="1" t="s">
        <v>1098</v>
      </c>
      <c r="R980" s="1">
        <v>0</v>
      </c>
      <c r="S980" s="1">
        <v>0</v>
      </c>
      <c r="T980" t="b">
        <v>0</v>
      </c>
      <c r="DO980" t="b">
        <v>0</v>
      </c>
    </row>
    <row r="981" spans="1:119" x14ac:dyDescent="0.25">
      <c r="A981" t="str">
        <f>INDEX(DB_ALM_SYS_NAMES[],31,2)</f>
        <v>SPARE_30</v>
      </c>
      <c r="B981">
        <v>975</v>
      </c>
      <c r="C981" t="s">
        <v>2432</v>
      </c>
      <c r="D981" t="s">
        <v>304</v>
      </c>
      <c r="E981" t="s">
        <v>304</v>
      </c>
      <c r="F981" t="s">
        <v>95</v>
      </c>
      <c r="G981" t="s">
        <v>95</v>
      </c>
      <c r="H981" t="s">
        <v>1088</v>
      </c>
      <c r="I981" t="s">
        <v>1089</v>
      </c>
      <c r="J981" t="s">
        <v>1090</v>
      </c>
      <c r="K981">
        <v>1</v>
      </c>
      <c r="L981">
        <v>1</v>
      </c>
      <c r="M981" t="s">
        <v>1047</v>
      </c>
      <c r="N981" t="s">
        <v>1047</v>
      </c>
      <c r="O981" s="1">
        <v>500</v>
      </c>
      <c r="P981" s="1" t="s">
        <v>1091</v>
      </c>
      <c r="Q981" s="1" t="s">
        <v>1098</v>
      </c>
      <c r="R981" s="1">
        <v>0</v>
      </c>
      <c r="S981" s="1">
        <v>0</v>
      </c>
      <c r="T981" t="b">
        <v>0</v>
      </c>
      <c r="DO981" t="b">
        <v>0</v>
      </c>
    </row>
    <row r="982" spans="1:119" x14ac:dyDescent="0.25">
      <c r="A982" t="str">
        <f>INDEX(DB_ALM_SYS_NAMES[],31,2)</f>
        <v>SPARE_30</v>
      </c>
      <c r="B982">
        <v>976</v>
      </c>
      <c r="C982" t="s">
        <v>2433</v>
      </c>
      <c r="D982" t="s">
        <v>304</v>
      </c>
      <c r="E982" t="s">
        <v>304</v>
      </c>
      <c r="F982" t="s">
        <v>95</v>
      </c>
      <c r="G982" t="s">
        <v>95</v>
      </c>
      <c r="H982" t="s">
        <v>1088</v>
      </c>
      <c r="I982" t="s">
        <v>1089</v>
      </c>
      <c r="J982" t="s">
        <v>1090</v>
      </c>
      <c r="K982">
        <v>1</v>
      </c>
      <c r="L982">
        <v>1</v>
      </c>
      <c r="M982" t="s">
        <v>1047</v>
      </c>
      <c r="N982" t="s">
        <v>1047</v>
      </c>
      <c r="O982" s="1">
        <v>500</v>
      </c>
      <c r="P982" s="1" t="s">
        <v>1091</v>
      </c>
      <c r="Q982" s="1" t="s">
        <v>1098</v>
      </c>
      <c r="R982" s="1">
        <v>0</v>
      </c>
      <c r="S982" s="1">
        <v>0</v>
      </c>
      <c r="T982" t="b">
        <v>0</v>
      </c>
      <c r="DO982" t="b">
        <v>0</v>
      </c>
    </row>
    <row r="983" spans="1:119" x14ac:dyDescent="0.25">
      <c r="A983" t="str">
        <f>INDEX(DB_ALM_SYS_NAMES[],31,2)</f>
        <v>SPARE_30</v>
      </c>
      <c r="B983">
        <v>977</v>
      </c>
      <c r="C983" t="s">
        <v>2434</v>
      </c>
      <c r="D983" t="s">
        <v>304</v>
      </c>
      <c r="E983" t="s">
        <v>304</v>
      </c>
      <c r="F983" t="s">
        <v>95</v>
      </c>
      <c r="G983" t="s">
        <v>95</v>
      </c>
      <c r="H983" t="s">
        <v>1088</v>
      </c>
      <c r="I983" t="s">
        <v>1089</v>
      </c>
      <c r="J983" t="s">
        <v>1090</v>
      </c>
      <c r="K983">
        <v>1</v>
      </c>
      <c r="L983">
        <v>1</v>
      </c>
      <c r="M983" t="s">
        <v>1047</v>
      </c>
      <c r="N983" t="s">
        <v>1047</v>
      </c>
      <c r="O983" s="1">
        <v>500</v>
      </c>
      <c r="P983" s="1" t="s">
        <v>1091</v>
      </c>
      <c r="Q983" s="1" t="s">
        <v>1098</v>
      </c>
      <c r="R983" s="1">
        <v>0</v>
      </c>
      <c r="S983" s="1">
        <v>0</v>
      </c>
      <c r="T983" t="b">
        <v>0</v>
      </c>
      <c r="DO983" t="b">
        <v>0</v>
      </c>
    </row>
    <row r="984" spans="1:119" x14ac:dyDescent="0.25">
      <c r="A984" t="str">
        <f>INDEX(DB_ALM_SYS_NAMES[],31,2)</f>
        <v>SPARE_30</v>
      </c>
      <c r="B984">
        <v>978</v>
      </c>
      <c r="C984" t="s">
        <v>2435</v>
      </c>
      <c r="D984" t="s">
        <v>304</v>
      </c>
      <c r="E984" t="s">
        <v>304</v>
      </c>
      <c r="F984" t="s">
        <v>95</v>
      </c>
      <c r="G984" t="s">
        <v>95</v>
      </c>
      <c r="H984" t="s">
        <v>1088</v>
      </c>
      <c r="I984" t="s">
        <v>1089</v>
      </c>
      <c r="J984" t="s">
        <v>1090</v>
      </c>
      <c r="K984">
        <v>1</v>
      </c>
      <c r="L984">
        <v>1</v>
      </c>
      <c r="M984" t="s">
        <v>1047</v>
      </c>
      <c r="N984" t="s">
        <v>1047</v>
      </c>
      <c r="O984" s="1">
        <v>500</v>
      </c>
      <c r="P984" s="1" t="s">
        <v>1091</v>
      </c>
      <c r="Q984" s="1" t="s">
        <v>1098</v>
      </c>
      <c r="R984" s="1">
        <v>0</v>
      </c>
      <c r="S984" s="1">
        <v>0</v>
      </c>
      <c r="T984" t="b">
        <v>0</v>
      </c>
      <c r="DO984" t="b">
        <v>0</v>
      </c>
    </row>
    <row r="985" spans="1:119" x14ac:dyDescent="0.25">
      <c r="A985" t="str">
        <f>INDEX(DB_ALM_SYS_NAMES[],31,2)</f>
        <v>SPARE_30</v>
      </c>
      <c r="B985">
        <v>979</v>
      </c>
      <c r="C985" t="s">
        <v>2436</v>
      </c>
      <c r="D985" t="s">
        <v>304</v>
      </c>
      <c r="E985" t="s">
        <v>304</v>
      </c>
      <c r="F985" t="s">
        <v>95</v>
      </c>
      <c r="G985" t="s">
        <v>95</v>
      </c>
      <c r="H985" t="s">
        <v>1088</v>
      </c>
      <c r="I985" t="s">
        <v>1089</v>
      </c>
      <c r="J985" t="s">
        <v>1090</v>
      </c>
      <c r="K985">
        <v>1</v>
      </c>
      <c r="L985">
        <v>1</v>
      </c>
      <c r="M985" t="s">
        <v>1047</v>
      </c>
      <c r="N985" t="s">
        <v>1047</v>
      </c>
      <c r="O985" s="1">
        <v>500</v>
      </c>
      <c r="P985" s="1" t="s">
        <v>1091</v>
      </c>
      <c r="Q985" s="1" t="s">
        <v>1098</v>
      </c>
      <c r="R985" s="1">
        <v>0</v>
      </c>
      <c r="S985" s="1">
        <v>0</v>
      </c>
      <c r="T985" t="b">
        <v>0</v>
      </c>
      <c r="DO985" t="b">
        <v>0</v>
      </c>
    </row>
    <row r="986" spans="1:119" x14ac:dyDescent="0.25">
      <c r="A986" t="str">
        <f>INDEX(DB_ALM_SYS_NAMES[],31,2)</f>
        <v>SPARE_30</v>
      </c>
      <c r="B986">
        <v>980</v>
      </c>
      <c r="C986" t="s">
        <v>2437</v>
      </c>
      <c r="D986" t="s">
        <v>304</v>
      </c>
      <c r="E986" t="s">
        <v>304</v>
      </c>
      <c r="F986" t="s">
        <v>95</v>
      </c>
      <c r="G986" t="s">
        <v>95</v>
      </c>
      <c r="H986" t="s">
        <v>1088</v>
      </c>
      <c r="I986" t="s">
        <v>1089</v>
      </c>
      <c r="J986" t="s">
        <v>1090</v>
      </c>
      <c r="K986">
        <v>1</v>
      </c>
      <c r="L986">
        <v>1</v>
      </c>
      <c r="M986" t="s">
        <v>1047</v>
      </c>
      <c r="N986" t="s">
        <v>1047</v>
      </c>
      <c r="O986" s="1">
        <v>500</v>
      </c>
      <c r="P986" s="1" t="s">
        <v>1091</v>
      </c>
      <c r="Q986" s="1" t="s">
        <v>1098</v>
      </c>
      <c r="R986" s="1">
        <v>0</v>
      </c>
      <c r="S986" s="1">
        <v>0</v>
      </c>
      <c r="T986" t="b">
        <v>0</v>
      </c>
      <c r="DO986" t="b">
        <v>0</v>
      </c>
    </row>
    <row r="987" spans="1:119" x14ac:dyDescent="0.25">
      <c r="A987" t="str">
        <f>INDEX(DB_ALM_SYS_NAMES[],31,2)</f>
        <v>SPARE_30</v>
      </c>
      <c r="B987">
        <v>981</v>
      </c>
      <c r="C987" t="s">
        <v>2438</v>
      </c>
      <c r="D987" t="s">
        <v>304</v>
      </c>
      <c r="E987" t="s">
        <v>304</v>
      </c>
      <c r="F987" t="s">
        <v>95</v>
      </c>
      <c r="G987" t="s">
        <v>95</v>
      </c>
      <c r="H987" t="s">
        <v>1088</v>
      </c>
      <c r="I987" t="s">
        <v>1089</v>
      </c>
      <c r="J987" t="s">
        <v>1090</v>
      </c>
      <c r="K987">
        <v>1</v>
      </c>
      <c r="L987">
        <v>1</v>
      </c>
      <c r="M987" t="s">
        <v>1047</v>
      </c>
      <c r="N987" t="s">
        <v>1047</v>
      </c>
      <c r="O987" s="1">
        <v>500</v>
      </c>
      <c r="P987" s="1" t="s">
        <v>1091</v>
      </c>
      <c r="Q987" s="1" t="s">
        <v>1098</v>
      </c>
      <c r="R987" s="1">
        <v>0</v>
      </c>
      <c r="S987" s="1">
        <v>0</v>
      </c>
      <c r="T987" t="b">
        <v>0</v>
      </c>
      <c r="DO987" t="b">
        <v>0</v>
      </c>
    </row>
    <row r="988" spans="1:119" x14ac:dyDescent="0.25">
      <c r="A988" t="str">
        <f>INDEX(DB_ALM_SYS_NAMES[],31,2)</f>
        <v>SPARE_30</v>
      </c>
      <c r="B988">
        <v>982</v>
      </c>
      <c r="C988" t="s">
        <v>2439</v>
      </c>
      <c r="D988" t="s">
        <v>304</v>
      </c>
      <c r="E988" t="s">
        <v>304</v>
      </c>
      <c r="F988" t="s">
        <v>95</v>
      </c>
      <c r="G988" t="s">
        <v>95</v>
      </c>
      <c r="H988" t="s">
        <v>1088</v>
      </c>
      <c r="I988" t="s">
        <v>1089</v>
      </c>
      <c r="J988" t="s">
        <v>1090</v>
      </c>
      <c r="K988">
        <v>1</v>
      </c>
      <c r="L988">
        <v>1</v>
      </c>
      <c r="M988" t="s">
        <v>1047</v>
      </c>
      <c r="N988" t="s">
        <v>1047</v>
      </c>
      <c r="O988" s="1">
        <v>500</v>
      </c>
      <c r="P988" s="1" t="s">
        <v>1091</v>
      </c>
      <c r="Q988" s="1" t="s">
        <v>1098</v>
      </c>
      <c r="R988" s="1">
        <v>0</v>
      </c>
      <c r="S988" s="1">
        <v>0</v>
      </c>
      <c r="T988" t="b">
        <v>0</v>
      </c>
      <c r="DO988" t="b">
        <v>0</v>
      </c>
    </row>
    <row r="989" spans="1:119" x14ac:dyDescent="0.25">
      <c r="A989" t="str">
        <f>INDEX(DB_ALM_SYS_NAMES[],31,2)</f>
        <v>SPARE_30</v>
      </c>
      <c r="B989">
        <v>983</v>
      </c>
      <c r="C989" t="s">
        <v>2440</v>
      </c>
      <c r="D989" t="s">
        <v>304</v>
      </c>
      <c r="E989" t="s">
        <v>304</v>
      </c>
      <c r="F989" t="s">
        <v>95</v>
      </c>
      <c r="G989" t="s">
        <v>95</v>
      </c>
      <c r="H989" t="s">
        <v>1088</v>
      </c>
      <c r="I989" t="s">
        <v>1089</v>
      </c>
      <c r="J989" t="s">
        <v>1090</v>
      </c>
      <c r="K989">
        <v>1</v>
      </c>
      <c r="L989">
        <v>1</v>
      </c>
      <c r="M989" t="s">
        <v>1047</v>
      </c>
      <c r="N989" t="s">
        <v>1047</v>
      </c>
      <c r="O989" s="1">
        <v>500</v>
      </c>
      <c r="P989" s="1" t="s">
        <v>1091</v>
      </c>
      <c r="Q989" s="1" t="s">
        <v>1098</v>
      </c>
      <c r="R989" s="1">
        <v>0</v>
      </c>
      <c r="S989" s="1">
        <v>0</v>
      </c>
      <c r="T989" t="b">
        <v>0</v>
      </c>
      <c r="DO989" t="b">
        <v>0</v>
      </c>
    </row>
    <row r="990" spans="1:119" x14ac:dyDescent="0.25">
      <c r="A990" t="str">
        <f>INDEX(DB_ALM_SYS_NAMES[],31,2)</f>
        <v>SPARE_30</v>
      </c>
      <c r="B990">
        <v>984</v>
      </c>
      <c r="C990" t="s">
        <v>2441</v>
      </c>
      <c r="D990" t="s">
        <v>304</v>
      </c>
      <c r="E990" t="s">
        <v>304</v>
      </c>
      <c r="F990" t="s">
        <v>95</v>
      </c>
      <c r="G990" t="s">
        <v>95</v>
      </c>
      <c r="H990" t="s">
        <v>1088</v>
      </c>
      <c r="I990" t="s">
        <v>1089</v>
      </c>
      <c r="J990" t="s">
        <v>1090</v>
      </c>
      <c r="K990">
        <v>1</v>
      </c>
      <c r="L990">
        <v>1</v>
      </c>
      <c r="M990" t="s">
        <v>1047</v>
      </c>
      <c r="N990" t="s">
        <v>1047</v>
      </c>
      <c r="O990" s="1">
        <v>500</v>
      </c>
      <c r="P990" s="1" t="s">
        <v>1091</v>
      </c>
      <c r="Q990" s="1" t="s">
        <v>1098</v>
      </c>
      <c r="R990" s="1">
        <v>0</v>
      </c>
      <c r="S990" s="1">
        <v>0</v>
      </c>
      <c r="T990" t="b">
        <v>0</v>
      </c>
      <c r="DO990" t="b">
        <v>0</v>
      </c>
    </row>
    <row r="991" spans="1:119" x14ac:dyDescent="0.25">
      <c r="A991" t="str">
        <f>INDEX(DB_ALM_SYS_NAMES[],31,2)</f>
        <v>SPARE_30</v>
      </c>
      <c r="B991">
        <v>985</v>
      </c>
      <c r="C991" t="s">
        <v>2442</v>
      </c>
      <c r="D991" t="s">
        <v>304</v>
      </c>
      <c r="E991" t="s">
        <v>304</v>
      </c>
      <c r="F991" t="s">
        <v>95</v>
      </c>
      <c r="G991" t="s">
        <v>95</v>
      </c>
      <c r="H991" t="s">
        <v>1088</v>
      </c>
      <c r="I991" t="s">
        <v>1089</v>
      </c>
      <c r="J991" t="s">
        <v>1090</v>
      </c>
      <c r="K991">
        <v>1</v>
      </c>
      <c r="L991">
        <v>1</v>
      </c>
      <c r="M991" t="s">
        <v>1047</v>
      </c>
      <c r="N991" t="s">
        <v>1047</v>
      </c>
      <c r="O991" s="1">
        <v>500</v>
      </c>
      <c r="P991" s="1" t="s">
        <v>1091</v>
      </c>
      <c r="Q991" s="1" t="s">
        <v>1098</v>
      </c>
      <c r="R991" s="1">
        <v>0</v>
      </c>
      <c r="S991" s="1">
        <v>0</v>
      </c>
      <c r="T991" t="b">
        <v>0</v>
      </c>
      <c r="DO991" t="b">
        <v>0</v>
      </c>
    </row>
    <row r="992" spans="1:119" x14ac:dyDescent="0.25">
      <c r="A992" t="str">
        <f>INDEX(DB_ALM_SYS_NAMES[],31,2)</f>
        <v>SPARE_30</v>
      </c>
      <c r="B992">
        <v>986</v>
      </c>
      <c r="C992" t="s">
        <v>2443</v>
      </c>
      <c r="D992" t="s">
        <v>304</v>
      </c>
      <c r="E992" t="s">
        <v>304</v>
      </c>
      <c r="F992" t="s">
        <v>95</v>
      </c>
      <c r="G992" t="s">
        <v>95</v>
      </c>
      <c r="H992" t="s">
        <v>1088</v>
      </c>
      <c r="I992" t="s">
        <v>1089</v>
      </c>
      <c r="J992" t="s">
        <v>1090</v>
      </c>
      <c r="K992">
        <v>1</v>
      </c>
      <c r="L992">
        <v>1</v>
      </c>
      <c r="M992" t="s">
        <v>1047</v>
      </c>
      <c r="N992" t="s">
        <v>1047</v>
      </c>
      <c r="O992" s="1">
        <v>500</v>
      </c>
      <c r="P992" s="1" t="s">
        <v>1091</v>
      </c>
      <c r="Q992" s="1" t="s">
        <v>1098</v>
      </c>
      <c r="R992" s="1">
        <v>0</v>
      </c>
      <c r="S992" s="1">
        <v>0</v>
      </c>
      <c r="T992" t="b">
        <v>0</v>
      </c>
      <c r="DO992" t="b">
        <v>0</v>
      </c>
    </row>
    <row r="993" spans="1:119" x14ac:dyDescent="0.25">
      <c r="A993" t="str">
        <f>INDEX(DB_ALM_SYS_NAMES[],31,2)</f>
        <v>SPARE_30</v>
      </c>
      <c r="B993">
        <v>987</v>
      </c>
      <c r="C993" t="s">
        <v>2444</v>
      </c>
      <c r="D993" t="s">
        <v>304</v>
      </c>
      <c r="E993" t="s">
        <v>304</v>
      </c>
      <c r="F993" t="s">
        <v>95</v>
      </c>
      <c r="G993" t="s">
        <v>95</v>
      </c>
      <c r="H993" t="s">
        <v>1088</v>
      </c>
      <c r="I993" t="s">
        <v>1089</v>
      </c>
      <c r="J993" t="s">
        <v>1090</v>
      </c>
      <c r="K993">
        <v>1</v>
      </c>
      <c r="L993">
        <v>1</v>
      </c>
      <c r="M993" t="s">
        <v>1047</v>
      </c>
      <c r="N993" t="s">
        <v>1047</v>
      </c>
      <c r="O993" s="1">
        <v>500</v>
      </c>
      <c r="P993" s="1" t="s">
        <v>1091</v>
      </c>
      <c r="Q993" s="1" t="s">
        <v>1098</v>
      </c>
      <c r="R993" s="1">
        <v>0</v>
      </c>
      <c r="S993" s="1">
        <v>0</v>
      </c>
      <c r="T993" t="b">
        <v>0</v>
      </c>
      <c r="DO993" t="b">
        <v>0</v>
      </c>
    </row>
    <row r="994" spans="1:119" x14ac:dyDescent="0.25">
      <c r="A994" t="str">
        <f>INDEX(DB_ALM_SYS_NAMES[],31,2)</f>
        <v>SPARE_30</v>
      </c>
      <c r="B994">
        <v>988</v>
      </c>
      <c r="C994" t="s">
        <v>2445</v>
      </c>
      <c r="D994" t="s">
        <v>304</v>
      </c>
      <c r="E994" t="s">
        <v>304</v>
      </c>
      <c r="F994" t="s">
        <v>95</v>
      </c>
      <c r="G994" t="s">
        <v>95</v>
      </c>
      <c r="H994" t="s">
        <v>1088</v>
      </c>
      <c r="I994" t="s">
        <v>1089</v>
      </c>
      <c r="J994" t="s">
        <v>1090</v>
      </c>
      <c r="K994">
        <v>1</v>
      </c>
      <c r="L994">
        <v>1</v>
      </c>
      <c r="M994" t="s">
        <v>1047</v>
      </c>
      <c r="N994" t="s">
        <v>1047</v>
      </c>
      <c r="O994" s="1">
        <v>500</v>
      </c>
      <c r="P994" s="1" t="s">
        <v>1091</v>
      </c>
      <c r="Q994" s="1" t="s">
        <v>1098</v>
      </c>
      <c r="R994" s="1">
        <v>0</v>
      </c>
      <c r="S994" s="1">
        <v>0</v>
      </c>
      <c r="T994" t="b">
        <v>0</v>
      </c>
      <c r="DO994" t="b">
        <v>0</v>
      </c>
    </row>
    <row r="995" spans="1:119" x14ac:dyDescent="0.25">
      <c r="A995" t="str">
        <f>INDEX(DB_ALM_SYS_NAMES[],31,2)</f>
        <v>SPARE_30</v>
      </c>
      <c r="B995">
        <v>989</v>
      </c>
      <c r="C995" t="s">
        <v>2446</v>
      </c>
      <c r="D995" t="s">
        <v>304</v>
      </c>
      <c r="E995" t="s">
        <v>304</v>
      </c>
      <c r="F995" t="s">
        <v>95</v>
      </c>
      <c r="G995" t="s">
        <v>95</v>
      </c>
      <c r="H995" t="s">
        <v>1088</v>
      </c>
      <c r="I995" t="s">
        <v>1089</v>
      </c>
      <c r="J995" t="s">
        <v>1090</v>
      </c>
      <c r="K995">
        <v>1</v>
      </c>
      <c r="L995">
        <v>1</v>
      </c>
      <c r="M995" t="s">
        <v>1047</v>
      </c>
      <c r="N995" t="s">
        <v>1047</v>
      </c>
      <c r="O995" s="1">
        <v>500</v>
      </c>
      <c r="P995" s="1" t="s">
        <v>1091</v>
      </c>
      <c r="Q995" s="1" t="s">
        <v>1098</v>
      </c>
      <c r="R995" s="1">
        <v>0</v>
      </c>
      <c r="S995" s="1">
        <v>0</v>
      </c>
      <c r="T995" t="b">
        <v>0</v>
      </c>
      <c r="DO995" t="b">
        <v>0</v>
      </c>
    </row>
    <row r="996" spans="1:119" x14ac:dyDescent="0.25">
      <c r="A996" t="str">
        <f>INDEX(DB_ALM_SYS_NAMES[],31,2)</f>
        <v>SPARE_30</v>
      </c>
      <c r="B996">
        <v>990</v>
      </c>
      <c r="C996" t="s">
        <v>2447</v>
      </c>
      <c r="D996" t="s">
        <v>304</v>
      </c>
      <c r="E996" t="s">
        <v>304</v>
      </c>
      <c r="F996" t="s">
        <v>95</v>
      </c>
      <c r="G996" t="s">
        <v>95</v>
      </c>
      <c r="H996" t="s">
        <v>1088</v>
      </c>
      <c r="I996" t="s">
        <v>1089</v>
      </c>
      <c r="J996" t="s">
        <v>1090</v>
      </c>
      <c r="K996">
        <v>1</v>
      </c>
      <c r="L996">
        <v>1</v>
      </c>
      <c r="M996" t="s">
        <v>1047</v>
      </c>
      <c r="N996" t="s">
        <v>1047</v>
      </c>
      <c r="O996" s="1">
        <v>500</v>
      </c>
      <c r="P996" s="1" t="s">
        <v>1091</v>
      </c>
      <c r="Q996" s="1" t="s">
        <v>1098</v>
      </c>
      <c r="R996" s="1">
        <v>0</v>
      </c>
      <c r="S996" s="1">
        <v>0</v>
      </c>
      <c r="T996" t="b">
        <v>0</v>
      </c>
      <c r="DO996" t="b">
        <v>0</v>
      </c>
    </row>
    <row r="997" spans="1:119" x14ac:dyDescent="0.25">
      <c r="A997" t="str">
        <f>INDEX(DB_ALM_SYS_NAMES[],31,2)</f>
        <v>SPARE_30</v>
      </c>
      <c r="B997">
        <v>991</v>
      </c>
      <c r="C997" t="s">
        <v>2448</v>
      </c>
      <c r="D997" t="s">
        <v>2449</v>
      </c>
      <c r="E997" t="s">
        <v>2448</v>
      </c>
      <c r="F997" t="s">
        <v>95</v>
      </c>
      <c r="G997" t="s">
        <v>95</v>
      </c>
      <c r="H997" t="s">
        <v>1088</v>
      </c>
      <c r="I997" t="s">
        <v>1089</v>
      </c>
      <c r="J997" t="s">
        <v>1090</v>
      </c>
      <c r="K997">
        <v>1</v>
      </c>
      <c r="L997">
        <v>1</v>
      </c>
      <c r="M997" t="s">
        <v>1047</v>
      </c>
      <c r="N997" t="s">
        <v>1047</v>
      </c>
      <c r="O997" s="1">
        <v>500</v>
      </c>
      <c r="P997" s="1" t="s">
        <v>1091</v>
      </c>
      <c r="Q997" s="1" t="s">
        <v>1098</v>
      </c>
      <c r="R997" s="1">
        <v>0</v>
      </c>
      <c r="S997" s="1">
        <v>0</v>
      </c>
      <c r="T997" t="b">
        <v>0</v>
      </c>
      <c r="DO997" t="b">
        <v>0</v>
      </c>
    </row>
    <row r="1194" spans="2:15" x14ac:dyDescent="0.25">
      <c r="B1194">
        <v>1127</v>
      </c>
      <c r="C1194" t="e">
        <f>CONCATENATE("SPARE_",DB_ALM[[#This Row],[ALM NUM]])</f>
        <v>#VALUE!</v>
      </c>
      <c r="H1194" t="s">
        <v>1088</v>
      </c>
      <c r="J1194" t="s">
        <v>1090</v>
      </c>
      <c r="M1194" t="s">
        <v>1047</v>
      </c>
      <c r="O1194" t="s">
        <v>2450</v>
      </c>
    </row>
    <row r="1195" spans="2:15" x14ac:dyDescent="0.25">
      <c r="B1195">
        <v>1128</v>
      </c>
      <c r="C1195" t="e">
        <f>CONCATENATE("SPARE_",DB_ALM[[#This Row],[ALM NUM]])</f>
        <v>#VALUE!</v>
      </c>
      <c r="H1195" t="s">
        <v>1088</v>
      </c>
      <c r="J1195" t="s">
        <v>1090</v>
      </c>
      <c r="M1195" t="s">
        <v>1047</v>
      </c>
      <c r="O1195" t="s">
        <v>2450</v>
      </c>
    </row>
    <row r="1196" spans="2:15" x14ac:dyDescent="0.25">
      <c r="B1196">
        <v>1129</v>
      </c>
      <c r="C1196" t="e">
        <f>CONCATENATE("SPARE_",DB_ALM[[#This Row],[ALM NUM]])</f>
        <v>#VALUE!</v>
      </c>
      <c r="H1196" t="s">
        <v>1088</v>
      </c>
      <c r="J1196" t="s">
        <v>1090</v>
      </c>
      <c r="M1196" t="s">
        <v>1047</v>
      </c>
      <c r="O1196" t="s">
        <v>2450</v>
      </c>
    </row>
    <row r="1197" spans="2:15" x14ac:dyDescent="0.25">
      <c r="B1197">
        <v>1130</v>
      </c>
      <c r="C1197" t="e">
        <f>CONCATENATE("SPARE_",DB_ALM[[#This Row],[ALM NUM]])</f>
        <v>#VALUE!</v>
      </c>
      <c r="H1197" t="s">
        <v>1088</v>
      </c>
      <c r="J1197" t="s">
        <v>1090</v>
      </c>
      <c r="M1197" t="s">
        <v>1047</v>
      </c>
      <c r="O1197" t="s">
        <v>2450</v>
      </c>
    </row>
    <row r="1198" spans="2:15" x14ac:dyDescent="0.25">
      <c r="B1198">
        <v>1131</v>
      </c>
      <c r="C1198" t="e">
        <f>CONCATENATE("SPARE_",DB_ALM[[#This Row],[ALM NUM]])</f>
        <v>#VALUE!</v>
      </c>
      <c r="H1198" t="s">
        <v>1088</v>
      </c>
      <c r="J1198" t="s">
        <v>1090</v>
      </c>
      <c r="M1198" t="s">
        <v>1047</v>
      </c>
      <c r="O1198" t="s">
        <v>2450</v>
      </c>
    </row>
    <row r="1199" spans="2:15" x14ac:dyDescent="0.25">
      <c r="B1199">
        <v>1132</v>
      </c>
      <c r="C1199" t="e">
        <f>CONCATENATE("SPARE_",DB_ALM[[#This Row],[ALM NUM]])</f>
        <v>#VALUE!</v>
      </c>
      <c r="H1199" t="s">
        <v>1088</v>
      </c>
      <c r="J1199" t="s">
        <v>1090</v>
      </c>
      <c r="M1199" t="s">
        <v>1047</v>
      </c>
      <c r="O1199" t="s">
        <v>2450</v>
      </c>
    </row>
    <row r="1200" spans="2:15" x14ac:dyDescent="0.25">
      <c r="B1200">
        <v>1133</v>
      </c>
      <c r="C1200" t="e">
        <f>CONCATENATE("SPARE_",DB_ALM[[#This Row],[ALM NUM]])</f>
        <v>#VALUE!</v>
      </c>
      <c r="H1200" t="s">
        <v>1088</v>
      </c>
      <c r="J1200" t="s">
        <v>1090</v>
      </c>
      <c r="M1200" t="s">
        <v>1047</v>
      </c>
      <c r="O1200" t="s">
        <v>2450</v>
      </c>
    </row>
    <row r="1201" spans="2:15" x14ac:dyDescent="0.25">
      <c r="B1201">
        <v>1134</v>
      </c>
      <c r="C1201" t="e">
        <f>CONCATENATE("SPARE_",DB_ALM[[#This Row],[ALM NUM]])</f>
        <v>#VALUE!</v>
      </c>
      <c r="H1201" t="s">
        <v>1088</v>
      </c>
      <c r="J1201" t="s">
        <v>1090</v>
      </c>
      <c r="M1201" t="s">
        <v>1047</v>
      </c>
      <c r="O1201" t="s">
        <v>2450</v>
      </c>
    </row>
  </sheetData>
  <phoneticPr fontId="2" type="noConversion"/>
  <conditionalFormatting sqref="C426:D426 C748:D750 C774:D823 C838:S997 C424:E425 C747:E747 C751:E751 G747:S751 C824:E837 F424:S426 F747:F748 F750:F751 F774:S837 C427:S691 C692:F693 H692:S693 C694:S746 C752:S773 C6:S423">
    <cfRule type="expression" priority="322" stopIfTrue="1">
      <formula>AND($T6 &lt;&gt; $AN$5,$G$2=$AO$6)</formula>
    </cfRule>
  </conditionalFormatting>
  <conditionalFormatting sqref="Y104:Y142 Y146:Y305">
    <cfRule type="expression" priority="5" stopIfTrue="1">
      <formula>AND($V104 &lt;&gt; $AP$5,#REF!=$AQ$6)</formula>
    </cfRule>
  </conditionalFormatting>
  <conditionalFormatting sqref="Y143:Y145">
    <cfRule type="expression" priority="6" stopIfTrue="1">
      <formula>AND($P143 &lt;&gt; $AP$5,#REF!=$AQ$6)</formula>
    </cfRule>
  </conditionalFormatting>
  <conditionalFormatting sqref="E426">
    <cfRule type="expression" priority="4" stopIfTrue="1">
      <formula>AND($V426 &lt;&gt; $AP$5,#REF!=$AQ$6)</formula>
    </cfRule>
  </conditionalFormatting>
  <conditionalFormatting sqref="E748:E749">
    <cfRule type="expression" priority="3" stopIfTrue="1">
      <formula>AND($V748 &lt;&gt; $AP$5,#REF!=$AQ$6)</formula>
    </cfRule>
  </conditionalFormatting>
  <conditionalFormatting sqref="E750">
    <cfRule type="expression" priority="2" stopIfTrue="1">
      <formula>AND($V750 &lt;&gt; $AP$5,#REF!=$AQ$6)</formula>
    </cfRule>
  </conditionalFormatting>
  <conditionalFormatting sqref="E774:E823">
    <cfRule type="expression" priority="1" stopIfTrue="1">
      <formula>AND($V774 &lt;&gt; $AP$5,#REF!=$AQ$6)</formula>
    </cfRule>
  </conditionalFormatting>
  <dataValidations count="1">
    <dataValidation type="list" allowBlank="1" showInputMessage="1" showErrorMessage="1" sqref="G2" xr:uid="{2111EDB5-9D2C-430A-8C94-0BE43353BFEF}">
      <formula1>$AO$5:$AO$6</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7417" r:id="rId4" name="Create_ALM_DB">
          <controlPr defaultSize="0" autoLine="0" r:id="rId5">
            <anchor moveWithCells="1">
              <from>
                <xdr:col>50</xdr:col>
                <xdr:colOff>257175</xdr:colOff>
                <xdr:row>0</xdr:row>
                <xdr:rowOff>66675</xdr:rowOff>
              </from>
              <to>
                <xdr:col>53</xdr:col>
                <xdr:colOff>38100</xdr:colOff>
                <xdr:row>3</xdr:row>
                <xdr:rowOff>85725</xdr:rowOff>
              </to>
            </anchor>
          </controlPr>
        </control>
      </mc:Choice>
      <mc:Fallback>
        <control shapeId="17417" r:id="rId4" name="Create_ALM_DB"/>
      </mc:Fallback>
    </mc:AlternateContent>
    <mc:AlternateContent xmlns:mc="http://schemas.openxmlformats.org/markup-compatibility/2006">
      <mc:Choice Requires="x14">
        <control shapeId="17423" r:id="rId6" name="CommandButton2">
          <controlPr defaultSize="0" autoLine="0" r:id="rId7">
            <anchor moveWithCells="1">
              <from>
                <xdr:col>50</xdr:col>
                <xdr:colOff>485775</xdr:colOff>
                <xdr:row>0</xdr:row>
                <xdr:rowOff>114300</xdr:rowOff>
              </from>
              <to>
                <xdr:col>55</xdr:col>
                <xdr:colOff>571500</xdr:colOff>
                <xdr:row>3</xdr:row>
                <xdr:rowOff>66675</xdr:rowOff>
              </to>
            </anchor>
          </controlPr>
        </control>
      </mc:Choice>
      <mc:Fallback>
        <control shapeId="17423" r:id="rId6" name="CommandButton2"/>
      </mc:Fallback>
    </mc:AlternateContent>
    <mc:AlternateContent xmlns:mc="http://schemas.openxmlformats.org/markup-compatibility/2006">
      <mc:Choice Requires="x14">
        <control shapeId="17424" r:id="rId8" name="btnDbAlmActions">
          <controlPr defaultSize="0" print="0" autoFill="0" autoPict="0" macro="ShowDbAlmActionDialog">
            <anchor moveWithCells="1" sizeWithCells="1">
              <from>
                <xdr:col>0</xdr:col>
                <xdr:colOff>95250</xdr:colOff>
                <xdr:row>0</xdr:row>
                <xdr:rowOff>57150</xdr:rowOff>
              </from>
              <to>
                <xdr:col>1</xdr:col>
                <xdr:colOff>504825</xdr:colOff>
                <xdr:row>3</xdr:row>
                <xdr:rowOff>76200</xdr:rowOff>
              </to>
            </anchor>
          </controlPr>
        </control>
      </mc:Choice>
    </mc:AlternateContent>
  </controls>
  <tableParts count="2">
    <tablePart r:id="rId9"/>
    <tablePart r:id="rId10"/>
  </tableParts>
  <extLst>
    <ext xmlns:x14="http://schemas.microsoft.com/office/spreadsheetml/2009/9/main" uri="{78C0D931-6437-407d-A8EE-F0AAD7539E65}">
      <x14:conditionalFormattings>
        <x14:conditionalFormatting xmlns:xm="http://schemas.microsoft.com/office/excel/2006/main">
          <x14:cfRule type="expression" priority="284" stopIfTrue="1" id="{8BCC5D1E-798F-4E08-B035-E6224A218054}">
            <xm:f>$H6='ALM SETTINGS'!$F$4</xm:f>
            <x14:dxf/>
          </x14:cfRule>
          <x14:cfRule type="expression" priority="285" stopIfTrue="1" id="{548A8404-1C52-4379-951C-502E4C28F43A}">
            <xm:f>$J6='ALM SETTINGS'!$C$7</xm:f>
            <x14:dxf>
              <fill>
                <patternFill>
                  <bgColor rgb="FFFF7C80"/>
                </patternFill>
              </fill>
            </x14:dxf>
          </x14:cfRule>
          <x14:cfRule type="expression" priority="286" stopIfTrue="1" id="{41B11BA6-FF85-4FE0-B52E-53912BBD1579}">
            <xm:f>$J6='ALM SETTINGS'!$C$6</xm:f>
            <x14:dxf>
              <fill>
                <patternFill>
                  <bgColor rgb="FFFFC000"/>
                </patternFill>
              </fill>
            </x14:dxf>
          </x14:cfRule>
          <x14:cfRule type="expression" priority="287" stopIfTrue="1" id="{4FB61883-54C9-4E74-8831-56F9BBA78190}">
            <xm:f>$J6='ALM SETTINGS'!$C$5</xm:f>
            <x14:dxf>
              <fill>
                <patternFill>
                  <bgColor rgb="FFFFFF99"/>
                </patternFill>
              </fill>
            </x14:dxf>
          </x14:cfRule>
          <x14:cfRule type="expression" priority="288" stopIfTrue="1" id="{89BB470C-78AA-4C9D-907E-CA81AD5F3C37}">
            <xm:f>$J6='ALM SETTINGS'!$C$4</xm:f>
            <x14:dxf>
              <fill>
                <patternFill>
                  <bgColor rgb="FF5DD5FF"/>
                </patternFill>
              </fill>
            </x14:dxf>
          </x14:cfRule>
          <x14:cfRule type="expression" priority="289" id="{784AC718-657A-43DC-8944-86697D1D201D}">
            <xm:f>$H6='ALM SETTINGS'!$F$3</xm:f>
            <x14:dxf>
              <fill>
                <patternFill>
                  <bgColor rgb="FFB9FFD9"/>
                </patternFill>
              </fill>
            </x14:dxf>
          </x14:cfRule>
          <xm:sqref>C426:D426 C748:D750 C774:D823 C838:S997 C424:E425 C747:E747 C751:E751 G747:S751 C824:E837 F424:S426 F747:F748 F750:F751 F774:S837 C427:S691 C692:F693 H692:S693 C694:S746 C752:S773 C6:S423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8C0F7265-39C5-4AA3-96A0-0014BEF9DE34}">
          <x14:formula1>
            <xm:f>'ALM SETTINGS'!$F$3:$F$4</xm:f>
          </x14:formula1>
          <xm:sqref>I710 I742:I1201 H6:H997</xm:sqref>
        </x14:dataValidation>
        <x14:dataValidation type="list" allowBlank="1" showInputMessage="1" showErrorMessage="1" xr:uid="{085D5E0E-94D9-4CDB-BE26-C5F59994B8A6}">
          <x14:formula1>
            <xm:f>'ALM SETTINGS'!$G$2:$G$3</xm:f>
          </x14:formula1>
          <xm:sqref>I711:I741 I6:I709</xm:sqref>
        </x14:dataValidation>
        <x14:dataValidation type="list" allowBlank="1" showInputMessage="1" showErrorMessage="1" xr:uid="{7C289BAB-7A78-483A-A3E4-1EA9F41115C8}">
          <x14:formula1>
            <xm:f>'ALM SETTINGS'!$H$2:$H$7</xm:f>
          </x14:formula1>
          <xm:sqref>P6:S997</xm:sqref>
        </x14:dataValidation>
        <x14:dataValidation type="list" allowBlank="1" showInputMessage="1" showErrorMessage="1" xr:uid="{0DCD8B1A-104F-4313-928D-97995F4CC3CC}">
          <x14:formula1>
            <xm:f>'ALM SETTINGS'!$C$3:$C$7</xm:f>
          </x14:formula1>
          <xm:sqref>L6:L997 J6:J997</xm:sqref>
        </x14:dataValidation>
        <x14:dataValidation type="list" allowBlank="1" showInputMessage="1" showErrorMessage="1" xr:uid="{EF49A201-F589-4B33-B4F6-8DFF8C55FECC}">
          <x14:formula1>
            <xm:f>'ALARM BLOCKING CLASS'!$B$2:$B$16</xm:f>
          </x14:formula1>
          <xm:sqref>M6:N997</xm:sqref>
        </x14:dataValidation>
        <x14:dataValidation type="list" allowBlank="1" showInputMessage="1" showErrorMessage="1" xr:uid="{DDF433BD-C9EA-460D-85AB-0207D01CCF51}">
          <x14:formula1>
            <xm:f>'ALARM BLOCKING CLASS'!$E$2:$E$8</xm:f>
          </x14:formula1>
          <xm:sqref>K6:K997</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B9AD4-8FB2-4C53-9413-ABBFD670B732}">
  <sheetPr codeName="List3"/>
  <dimension ref="A1:H7"/>
  <sheetViews>
    <sheetView workbookViewId="0">
      <selection activeCell="H5" sqref="H5"/>
    </sheetView>
  </sheetViews>
  <sheetFormatPr defaultRowHeight="15" x14ac:dyDescent="0.25"/>
  <cols>
    <col min="1" max="1" width="10" customWidth="1"/>
    <col min="2" max="2" width="21.85546875" customWidth="1"/>
    <col min="3" max="3" width="23.42578125" customWidth="1"/>
    <col min="6" max="6" width="21.42578125" customWidth="1"/>
    <col min="7" max="7" width="45" customWidth="1"/>
  </cols>
  <sheetData>
    <row r="1" spans="1:8" x14ac:dyDescent="0.25">
      <c r="A1" s="110" t="s">
        <v>2451</v>
      </c>
      <c r="B1" s="110"/>
      <c r="C1" s="110"/>
    </row>
    <row r="2" spans="1:8" x14ac:dyDescent="0.25">
      <c r="A2" t="s">
        <v>26</v>
      </c>
      <c r="B2" t="s">
        <v>27</v>
      </c>
      <c r="C2" t="s">
        <v>2452</v>
      </c>
      <c r="F2" t="s">
        <v>2453</v>
      </c>
      <c r="G2" t="s">
        <v>1089</v>
      </c>
      <c r="H2" t="s">
        <v>1091</v>
      </c>
    </row>
    <row r="3" spans="1:8" x14ac:dyDescent="0.25">
      <c r="A3">
        <v>0</v>
      </c>
      <c r="B3" t="s">
        <v>2454</v>
      </c>
      <c r="C3" t="s">
        <v>1090</v>
      </c>
      <c r="F3" t="s">
        <v>1143</v>
      </c>
      <c r="G3" t="s">
        <v>1096</v>
      </c>
      <c r="H3" t="s">
        <v>485</v>
      </c>
    </row>
    <row r="4" spans="1:8" x14ac:dyDescent="0.25">
      <c r="A4">
        <v>1</v>
      </c>
      <c r="B4" t="s">
        <v>2455</v>
      </c>
      <c r="C4" t="s">
        <v>1236</v>
      </c>
      <c r="F4" t="s">
        <v>1088</v>
      </c>
      <c r="H4" t="s">
        <v>1120</v>
      </c>
    </row>
    <row r="5" spans="1:8" x14ac:dyDescent="0.25">
      <c r="A5">
        <v>2</v>
      </c>
      <c r="B5" t="s">
        <v>2456</v>
      </c>
      <c r="C5" t="s">
        <v>1097</v>
      </c>
      <c r="H5" t="s">
        <v>1274</v>
      </c>
    </row>
    <row r="6" spans="1:8" x14ac:dyDescent="0.25">
      <c r="A6">
        <v>3</v>
      </c>
      <c r="B6" t="s">
        <v>2457</v>
      </c>
      <c r="C6" t="s">
        <v>1144</v>
      </c>
    </row>
    <row r="7" spans="1:8" x14ac:dyDescent="0.25">
      <c r="A7">
        <v>4</v>
      </c>
      <c r="B7" t="s">
        <v>2458</v>
      </c>
      <c r="C7" t="s">
        <v>1244</v>
      </c>
    </row>
  </sheetData>
  <mergeCells count="1">
    <mergeCell ref="A1:C1"/>
  </mergeCell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9C06E-300A-455F-9BB5-8AB385CDBAE8}">
  <sheetPr codeName="List13">
    <tabColor rgb="FF92D050"/>
  </sheetPr>
  <dimension ref="A2:BG1125"/>
  <sheetViews>
    <sheetView zoomScale="85" zoomScaleNormal="85" workbookViewId="0">
      <selection activeCell="D20" sqref="D20"/>
    </sheetView>
  </sheetViews>
  <sheetFormatPr defaultRowHeight="15" x14ac:dyDescent="0.25"/>
  <cols>
    <col min="1" max="1" width="12.5703125" customWidth="1"/>
    <col min="2" max="2" width="12" customWidth="1"/>
    <col min="3" max="3" width="31" customWidth="1"/>
    <col min="4" max="4" width="59.5703125" customWidth="1"/>
    <col min="5" max="5" width="65.28515625" customWidth="1"/>
    <col min="6" max="6" width="82.28515625" customWidth="1"/>
    <col min="7" max="7" width="10.7109375" customWidth="1"/>
    <col min="8" max="8" width="8.85546875" style="9"/>
    <col min="12" max="12" width="11.42578125" customWidth="1"/>
    <col min="13" max="13" width="13.85546875" customWidth="1"/>
    <col min="14" max="14" width="14.140625" customWidth="1"/>
    <col min="17" max="17" width="27.42578125" customWidth="1"/>
    <col min="18" max="18" width="32.140625" customWidth="1"/>
    <col min="19" max="19" width="26.140625" customWidth="1"/>
    <col min="20" max="20" width="28" customWidth="1"/>
    <col min="26" max="27" width="10" customWidth="1"/>
  </cols>
  <sheetData>
    <row r="2" spans="1:59" x14ac:dyDescent="0.25">
      <c r="I2">
        <v>5</v>
      </c>
      <c r="J2">
        <v>2</v>
      </c>
      <c r="K2">
        <f>QUOTIENT(I2,J2)</f>
        <v>2</v>
      </c>
    </row>
    <row r="5" spans="1:59" x14ac:dyDescent="0.25">
      <c r="A5" t="s">
        <v>2460</v>
      </c>
      <c r="B5" t="s">
        <v>2461</v>
      </c>
      <c r="C5" t="s">
        <v>2462</v>
      </c>
      <c r="D5" t="s">
        <v>2463</v>
      </c>
      <c r="E5" t="s">
        <v>2464</v>
      </c>
      <c r="F5" t="s">
        <v>2465</v>
      </c>
      <c r="G5" t="s">
        <v>2466</v>
      </c>
      <c r="H5" t="s">
        <v>2467</v>
      </c>
      <c r="I5" t="s">
        <v>2468</v>
      </c>
      <c r="J5" t="s">
        <v>2469</v>
      </c>
      <c r="K5" t="s">
        <v>800</v>
      </c>
      <c r="L5" t="s">
        <v>2470</v>
      </c>
      <c r="M5" t="s">
        <v>2471</v>
      </c>
      <c r="N5" t="s">
        <v>2472</v>
      </c>
      <c r="O5" s="1"/>
      <c r="P5" s="1" t="s">
        <v>80</v>
      </c>
      <c r="Q5" s="1" t="s">
        <v>81</v>
      </c>
      <c r="R5" s="1" t="s">
        <v>82</v>
      </c>
      <c r="S5" s="1" t="s">
        <v>83</v>
      </c>
      <c r="T5" s="1" t="s">
        <v>84</v>
      </c>
      <c r="AB5" t="b">
        <v>1</v>
      </c>
    </row>
    <row r="6" spans="1:59" x14ac:dyDescent="0.25">
      <c r="A6" t="b">
        <v>1</v>
      </c>
      <c r="B6">
        <v>0</v>
      </c>
      <c r="C6" t="str" cm="1">
        <f t="array" ref="C6">INDEX(DB_PAR_SYS_NAMES[],BG6,2)</f>
        <v xml:space="preserve"> NOM_VAL_AND_CTRL</v>
      </c>
      <c r="D6" t="s">
        <v>2473</v>
      </c>
      <c r="G6" t="s">
        <v>2474</v>
      </c>
      <c r="H6">
        <v>0</v>
      </c>
      <c r="I6" t="s">
        <v>2475</v>
      </c>
      <c r="J6" s="10" t="s">
        <v>46</v>
      </c>
      <c r="K6" t="s">
        <v>815</v>
      </c>
      <c r="L6" s="10" t="s">
        <v>46</v>
      </c>
      <c r="M6" s="10" t="s">
        <v>46</v>
      </c>
      <c r="N6" t="str">
        <f>IF(DB_PAR[[#This Row],[PAR TYPE]]=$AA$7,DB_PAR[[#This Row],[R_VAL]],IF(DB_PAR[[#This Row],[PAR TYPE]]=$AA$8,DB_PAR[[#This Row],[I_VAL]],DB_PAR[[#This Row],[T_VAL]]))</f>
        <v>0.0</v>
      </c>
      <c r="O6" s="1"/>
      <c r="P6" s="1">
        <v>1</v>
      </c>
      <c r="Q6" s="13" t="s">
        <v>2476</v>
      </c>
      <c r="R6" s="13" t="str">
        <f t="shared" ref="R6:R34" si="0">CONCATENATE("DT_PAR_",Q6)</f>
        <v>DT_PAR_ NOM_VAL_AND_CTRL</v>
      </c>
      <c r="S6" s="13" t="s">
        <v>2477</v>
      </c>
      <c r="T6" s="14" t="s">
        <v>810</v>
      </c>
      <c r="Z6" t="s">
        <v>26</v>
      </c>
      <c r="AA6" t="s">
        <v>27</v>
      </c>
      <c r="BG6">
        <f>QUOTIENT(DB_PAR[[#This Row],[PAR NUM]],32)+1</f>
        <v>1</v>
      </c>
    </row>
    <row r="7" spans="1:59" x14ac:dyDescent="0.25">
      <c r="A7" t="b">
        <v>1</v>
      </c>
      <c r="B7">
        <v>1</v>
      </c>
      <c r="C7" t="str" cm="1">
        <f t="array" ref="C7">INDEX(DB_PAR_SYS_NAMES[],BG7,2)</f>
        <v xml:space="preserve"> NOM_VAL_AND_CTRL</v>
      </c>
      <c r="D7" t="s">
        <v>2478</v>
      </c>
      <c r="E7" t="s">
        <v>5419</v>
      </c>
      <c r="G7" t="s">
        <v>2474</v>
      </c>
      <c r="H7">
        <v>0</v>
      </c>
      <c r="I7" t="s">
        <v>2475</v>
      </c>
      <c r="J7" s="10" t="s">
        <v>6079</v>
      </c>
      <c r="K7" t="s">
        <v>850</v>
      </c>
      <c r="L7" s="10" t="s">
        <v>46</v>
      </c>
      <c r="M7" s="10" t="s">
        <v>2479</v>
      </c>
      <c r="N7" t="str">
        <f>IF(DB_PAR[[#This Row],[PAR TYPE]]=$AA$7,DB_PAR[[#This Row],[R_VAL]],IF(DB_PAR[[#This Row],[PAR TYPE]]=$AA$8,DB_PAR[[#This Row],[I_VAL]],DB_PAR[[#This Row],[T_VAL]]))</f>
        <v>6200.0</v>
      </c>
      <c r="O7" s="1"/>
      <c r="P7" s="1">
        <v>2</v>
      </c>
      <c r="Q7" s="13" t="s">
        <v>2480</v>
      </c>
      <c r="R7" s="13" t="str">
        <f t="shared" si="0"/>
        <v>DT_PAR_ CTRL_2</v>
      </c>
      <c r="S7" s="13" t="s">
        <v>2481</v>
      </c>
      <c r="T7" s="13" t="s">
        <v>814</v>
      </c>
      <c r="Z7">
        <v>0</v>
      </c>
      <c r="AA7" t="s">
        <v>2474</v>
      </c>
      <c r="BG7">
        <f>QUOTIENT(DB_PAR[[#This Row],[PAR NUM]],32)+1</f>
        <v>1</v>
      </c>
    </row>
    <row r="8" spans="1:59" x14ac:dyDescent="0.25">
      <c r="A8" t="b">
        <v>1</v>
      </c>
      <c r="B8">
        <v>2</v>
      </c>
      <c r="C8" t="str" cm="1">
        <f t="array" ref="C8">INDEX(DB_PAR_SYS_NAMES[],BG8,2)</f>
        <v xml:space="preserve"> NOM_VAL_AND_CTRL</v>
      </c>
      <c r="D8" t="s">
        <v>2482</v>
      </c>
      <c r="E8" t="s">
        <v>5420</v>
      </c>
      <c r="G8" t="s">
        <v>2474</v>
      </c>
      <c r="H8">
        <v>0</v>
      </c>
      <c r="I8" t="s">
        <v>2475</v>
      </c>
      <c r="J8" s="10" t="s">
        <v>6080</v>
      </c>
      <c r="K8" t="s">
        <v>854</v>
      </c>
      <c r="L8" s="10" t="s">
        <v>46</v>
      </c>
      <c r="M8" s="10" t="s">
        <v>2483</v>
      </c>
      <c r="N8" t="str">
        <f>IF(DB_PAR[[#This Row],[PAR TYPE]]=$AA$7,DB_PAR[[#This Row],[R_VAL]],IF(DB_PAR[[#This Row],[PAR TYPE]]=$AA$8,DB_PAR[[#This Row],[I_VAL]],DB_PAR[[#This Row],[T_VAL]]))</f>
        <v>3500.0</v>
      </c>
      <c r="O8" s="1"/>
      <c r="P8" s="1">
        <v>3</v>
      </c>
      <c r="Q8" s="13" t="s">
        <v>2484</v>
      </c>
      <c r="R8" s="13" t="str">
        <f t="shared" si="0"/>
        <v>DT_PAR_ DEVICES</v>
      </c>
      <c r="S8" s="13" t="s">
        <v>54</v>
      </c>
      <c r="T8" s="13" t="s">
        <v>819</v>
      </c>
      <c r="Z8">
        <v>1</v>
      </c>
      <c r="AA8" t="s">
        <v>2485</v>
      </c>
      <c r="BG8">
        <f>QUOTIENT(DB_PAR[[#This Row],[PAR NUM]],32)+1</f>
        <v>1</v>
      </c>
    </row>
    <row r="9" spans="1:59" x14ac:dyDescent="0.25">
      <c r="A9" t="b">
        <v>1</v>
      </c>
      <c r="B9">
        <v>3</v>
      </c>
      <c r="C9" t="str" cm="1">
        <f t="array" ref="C9">INDEX(DB_PAR_SYS_NAMES[],BG9,2)</f>
        <v xml:space="preserve"> NOM_VAL_AND_CTRL</v>
      </c>
      <c r="D9" t="s">
        <v>2486</v>
      </c>
      <c r="E9" t="s">
        <v>5421</v>
      </c>
      <c r="G9" t="s">
        <v>2474</v>
      </c>
      <c r="H9">
        <v>0</v>
      </c>
      <c r="I9" t="s">
        <v>2475</v>
      </c>
      <c r="J9" s="10" t="s">
        <v>6081</v>
      </c>
      <c r="K9" t="s">
        <v>854</v>
      </c>
      <c r="L9" s="10" t="s">
        <v>46</v>
      </c>
      <c r="M9" s="10" t="s">
        <v>46</v>
      </c>
      <c r="N9" t="str">
        <f>IF(DB_PAR[[#This Row],[PAR TYPE]]=$AA$7,DB_PAR[[#This Row],[R_VAL]],IF(DB_PAR[[#This Row],[PAR TYPE]]=$AA$8,DB_PAR[[#This Row],[I_VAL]],DB_PAR[[#This Row],[T_VAL]]))</f>
        <v>-3500.0</v>
      </c>
      <c r="O9" s="1"/>
      <c r="P9" s="1">
        <v>4</v>
      </c>
      <c r="Q9" s="13" t="s">
        <v>2487</v>
      </c>
      <c r="R9" s="13" t="str">
        <f t="shared" si="0"/>
        <v>DT_PAR_ SUBSYSTEM_MEAS_1</v>
      </c>
      <c r="S9" s="13" t="s">
        <v>2488</v>
      </c>
      <c r="T9" s="13" t="s">
        <v>823</v>
      </c>
      <c r="Z9">
        <v>2</v>
      </c>
      <c r="AA9" t="s">
        <v>2489</v>
      </c>
      <c r="BG9">
        <f>QUOTIENT(DB_PAR[[#This Row],[PAR NUM]],32)+1</f>
        <v>1</v>
      </c>
    </row>
    <row r="10" spans="1:59" x14ac:dyDescent="0.25">
      <c r="A10" t="b">
        <v>1</v>
      </c>
      <c r="B10">
        <v>4</v>
      </c>
      <c r="C10" t="str" cm="1">
        <f t="array" ref="C10">INDEX(DB_PAR_SYS_NAMES[],BG10,2)</f>
        <v xml:space="preserve"> NOM_VAL_AND_CTRL</v>
      </c>
      <c r="D10" t="s">
        <v>2490</v>
      </c>
      <c r="E10" t="s">
        <v>5422</v>
      </c>
      <c r="G10" t="s">
        <v>2474</v>
      </c>
      <c r="H10">
        <v>0</v>
      </c>
      <c r="I10" t="s">
        <v>2475</v>
      </c>
      <c r="J10" s="10" t="s">
        <v>6082</v>
      </c>
      <c r="K10" t="s">
        <v>856</v>
      </c>
      <c r="L10" s="10" t="s">
        <v>46</v>
      </c>
      <c r="M10" s="10" t="s">
        <v>46</v>
      </c>
      <c r="N10" t="str">
        <f>IF(DB_PAR[[#This Row],[PAR TYPE]]=$AA$7,DB_PAR[[#This Row],[R_VAL]],IF(DB_PAR[[#This Row],[PAR TYPE]]=$AA$8,DB_PAR[[#This Row],[I_VAL]],DB_PAR[[#This Row],[T_VAL]]))</f>
        <v>7000.0</v>
      </c>
      <c r="O10" s="1"/>
      <c r="P10" s="1">
        <v>5</v>
      </c>
      <c r="Q10" s="13" t="s">
        <v>2491</v>
      </c>
      <c r="R10" s="13" t="str">
        <f t="shared" si="0"/>
        <v>DT_PAR_ SUBSYSTEM_MEAS_2</v>
      </c>
      <c r="S10" s="13" t="s">
        <v>2492</v>
      </c>
      <c r="T10" s="13" t="s">
        <v>828</v>
      </c>
      <c r="BG10">
        <f>QUOTIENT(DB_PAR[[#This Row],[PAR NUM]],32)+1</f>
        <v>1</v>
      </c>
    </row>
    <row r="11" spans="1:59" x14ac:dyDescent="0.25">
      <c r="A11" t="b">
        <v>1</v>
      </c>
      <c r="B11">
        <v>5</v>
      </c>
      <c r="C11" t="str" cm="1">
        <f t="array" ref="C11">INDEX(DB_PAR_SYS_NAMES[],BG11,2)</f>
        <v xml:space="preserve"> NOM_VAL_AND_CTRL</v>
      </c>
      <c r="D11" t="s">
        <v>2493</v>
      </c>
      <c r="E11" t="s">
        <v>5423</v>
      </c>
      <c r="G11" t="s">
        <v>2474</v>
      </c>
      <c r="H11">
        <v>0</v>
      </c>
      <c r="I11" t="s">
        <v>2475</v>
      </c>
      <c r="J11" s="10" t="s">
        <v>2494</v>
      </c>
      <c r="K11" t="s">
        <v>815</v>
      </c>
      <c r="L11" s="10" t="s">
        <v>46</v>
      </c>
      <c r="M11" s="10" t="s">
        <v>46</v>
      </c>
      <c r="N11" t="str">
        <f>IF(DB_PAR[[#This Row],[PAR TYPE]]=$AA$7,DB_PAR[[#This Row],[R_VAL]],IF(DB_PAR[[#This Row],[PAR TYPE]]=$AA$8,DB_PAR[[#This Row],[I_VAL]],DB_PAR[[#This Row],[T_VAL]]))</f>
        <v>0.82</v>
      </c>
      <c r="O11" s="1"/>
      <c r="P11" s="1">
        <v>6</v>
      </c>
      <c r="Q11" s="13" t="s">
        <v>2495</v>
      </c>
      <c r="R11" s="13" t="str">
        <f t="shared" si="0"/>
        <v>DT_PAR_ SUBSYSTEM_MEAS_3</v>
      </c>
      <c r="S11" s="13" t="s">
        <v>2496</v>
      </c>
      <c r="T11" s="13" t="s">
        <v>833</v>
      </c>
      <c r="BG11">
        <f>QUOTIENT(DB_PAR[[#This Row],[PAR NUM]],32)+1</f>
        <v>1</v>
      </c>
    </row>
    <row r="12" spans="1:59" x14ac:dyDescent="0.25">
      <c r="A12" t="b">
        <v>1</v>
      </c>
      <c r="B12">
        <v>6</v>
      </c>
      <c r="C12" t="str" cm="1">
        <f t="array" ref="C12">INDEX(DB_PAR_SYS_NAMES[],BG12,2)</f>
        <v xml:space="preserve"> NOM_VAL_AND_CTRL</v>
      </c>
      <c r="D12" t="s">
        <v>2497</v>
      </c>
      <c r="E12" t="s">
        <v>5424</v>
      </c>
      <c r="G12" t="s">
        <v>2474</v>
      </c>
      <c r="H12">
        <v>0</v>
      </c>
      <c r="I12" t="s">
        <v>2475</v>
      </c>
      <c r="J12" s="10" t="s">
        <v>2494</v>
      </c>
      <c r="K12" t="s">
        <v>815</v>
      </c>
      <c r="L12" s="10" t="s">
        <v>46</v>
      </c>
      <c r="M12" s="10" t="s">
        <v>46</v>
      </c>
      <c r="N12" t="str">
        <f>IF(DB_PAR[[#This Row],[PAR TYPE]]=$AA$7,DB_PAR[[#This Row],[R_VAL]],IF(DB_PAR[[#This Row],[PAR TYPE]]=$AA$8,DB_PAR[[#This Row],[I_VAL]],DB_PAR[[#This Row],[T_VAL]]))</f>
        <v>0.82</v>
      </c>
      <c r="O12" s="1"/>
      <c r="P12" s="1">
        <v>7</v>
      </c>
      <c r="Q12" s="13" t="s">
        <v>6068</v>
      </c>
      <c r="R12" s="13" t="str">
        <f t="shared" si="0"/>
        <v>DT_PAR_ COMMON_CONTROL</v>
      </c>
      <c r="S12" s="13" t="s">
        <v>2498</v>
      </c>
      <c r="T12" s="13" t="s">
        <v>836</v>
      </c>
      <c r="BG12">
        <f>QUOTIENT(DB_PAR[[#This Row],[PAR NUM]],32)+1</f>
        <v>1</v>
      </c>
    </row>
    <row r="13" spans="1:59" x14ac:dyDescent="0.25">
      <c r="A13" t="b">
        <v>1</v>
      </c>
      <c r="B13">
        <v>7</v>
      </c>
      <c r="C13" t="str" cm="1">
        <f t="array" ref="C13">INDEX(DB_PAR_SYS_NAMES[],BG13,2)</f>
        <v xml:space="preserve"> NOM_VAL_AND_CTRL</v>
      </c>
      <c r="D13" t="s">
        <v>2499</v>
      </c>
      <c r="E13" t="s">
        <v>5425</v>
      </c>
      <c r="G13" t="s">
        <v>2474</v>
      </c>
      <c r="H13">
        <v>0</v>
      </c>
      <c r="I13" t="s">
        <v>2475</v>
      </c>
      <c r="J13" s="10" t="s">
        <v>2500</v>
      </c>
      <c r="K13" t="s">
        <v>866</v>
      </c>
      <c r="L13" s="10" t="s">
        <v>46</v>
      </c>
      <c r="M13" s="10" t="s">
        <v>46</v>
      </c>
      <c r="N13" t="str">
        <f>IF(DB_PAR[[#This Row],[PAR TYPE]]=$AA$7,DB_PAR[[#This Row],[R_VAL]],IF(DB_PAR[[#This Row],[PAR TYPE]]=$AA$8,DB_PAR[[#This Row],[I_VAL]],DB_PAR[[#This Row],[T_VAL]]))</f>
        <v>50.0</v>
      </c>
      <c r="O13" s="1"/>
      <c r="P13" s="1">
        <v>8</v>
      </c>
      <c r="Q13" s="13" t="s">
        <v>2501</v>
      </c>
      <c r="R13" s="13" t="str">
        <f t="shared" si="0"/>
        <v>DT_PAR_ SUB_SYSTEM_CTRL</v>
      </c>
      <c r="S13" s="13" t="s">
        <v>2502</v>
      </c>
      <c r="T13" s="13" t="s">
        <v>841</v>
      </c>
      <c r="BG13">
        <f>QUOTIENT(DB_PAR[[#This Row],[PAR NUM]],32)+1</f>
        <v>1</v>
      </c>
    </row>
    <row r="14" spans="1:59" x14ac:dyDescent="0.25">
      <c r="A14" t="b">
        <v>1</v>
      </c>
      <c r="B14">
        <v>8</v>
      </c>
      <c r="C14" t="str" cm="1">
        <f t="array" ref="C14">INDEX(DB_PAR_SYS_NAMES[],BG14,2)</f>
        <v xml:space="preserve"> NOM_VAL_AND_CTRL</v>
      </c>
      <c r="D14" t="s">
        <v>2503</v>
      </c>
      <c r="E14" t="s">
        <v>5426</v>
      </c>
      <c r="G14" t="s">
        <v>2474</v>
      </c>
      <c r="H14">
        <v>0</v>
      </c>
      <c r="I14" t="s">
        <v>2475</v>
      </c>
      <c r="J14" s="10" t="s">
        <v>6083</v>
      </c>
      <c r="K14" t="s">
        <v>842</v>
      </c>
      <c r="L14" s="10" t="s">
        <v>46</v>
      </c>
      <c r="M14" s="10" t="s">
        <v>46</v>
      </c>
      <c r="N14" t="str">
        <f>IF(DB_PAR[[#This Row],[PAR TYPE]]=$AA$7,DB_PAR[[#This Row],[R_VAL]],IF(DB_PAR[[#This Row],[PAR TYPE]]=$AA$8,DB_PAR[[#This Row],[I_VAL]],DB_PAR[[#This Row],[T_VAL]]))</f>
        <v>12.0</v>
      </c>
      <c r="O14" s="1"/>
      <c r="P14" s="1">
        <v>9</v>
      </c>
      <c r="Q14" s="13" t="s">
        <v>2504</v>
      </c>
      <c r="R14" s="13" t="str">
        <f t="shared" si="0"/>
        <v>DT_PAR_ SUB_SYSTEM_CTRL_2</v>
      </c>
      <c r="S14" s="13" t="s">
        <v>2505</v>
      </c>
      <c r="T14" s="13" t="s">
        <v>846</v>
      </c>
      <c r="BG14">
        <f>QUOTIENT(DB_PAR[[#This Row],[PAR NUM]],32)+1</f>
        <v>1</v>
      </c>
    </row>
    <row r="15" spans="1:59" x14ac:dyDescent="0.25">
      <c r="A15" t="b">
        <v>1</v>
      </c>
      <c r="B15">
        <v>9</v>
      </c>
      <c r="C15" t="str" cm="1">
        <f t="array" ref="C15">INDEX(DB_PAR_SYS_NAMES[],BG15,2)</f>
        <v xml:space="preserve"> NOM_VAL_AND_CTRL</v>
      </c>
      <c r="D15" t="s">
        <v>2506</v>
      </c>
      <c r="E15" t="s">
        <v>5427</v>
      </c>
      <c r="G15" t="s">
        <v>2474</v>
      </c>
      <c r="H15">
        <v>0</v>
      </c>
      <c r="I15" t="s">
        <v>2475</v>
      </c>
      <c r="J15" s="10" t="s">
        <v>6084</v>
      </c>
      <c r="K15" t="s">
        <v>824</v>
      </c>
      <c r="L15" s="10" t="s">
        <v>46</v>
      </c>
      <c r="M15" s="10" t="s">
        <v>46</v>
      </c>
      <c r="N15" t="str">
        <f>IF(DB_PAR[[#This Row],[PAR TYPE]]=$AA$7,DB_PAR[[#This Row],[R_VAL]],IF(DB_PAR[[#This Row],[PAR TYPE]]=$AA$8,DB_PAR[[#This Row],[I_VAL]],DB_PAR[[#This Row],[T_VAL]]))</f>
        <v>1859.0</v>
      </c>
      <c r="O15" s="1"/>
      <c r="P15" s="1">
        <v>10</v>
      </c>
      <c r="Q15" s="13" t="s">
        <v>2507</v>
      </c>
      <c r="R15" s="13" t="str">
        <f t="shared" si="0"/>
        <v>DT_PAR_ GEN_MEAS</v>
      </c>
      <c r="S15" s="13" t="s">
        <v>2508</v>
      </c>
      <c r="T15" s="13" t="s">
        <v>849</v>
      </c>
      <c r="BG15">
        <f>QUOTIENT(DB_PAR[[#This Row],[PAR NUM]],32)+1</f>
        <v>1</v>
      </c>
    </row>
    <row r="16" spans="1:59" x14ac:dyDescent="0.25">
      <c r="A16" t="b">
        <v>1</v>
      </c>
      <c r="B16">
        <v>10</v>
      </c>
      <c r="C16" t="str" cm="1">
        <f t="array" ref="C16">INDEX(DB_PAR_SYS_NAMES[],BG16,2)</f>
        <v xml:space="preserve"> NOM_VAL_AND_CTRL</v>
      </c>
      <c r="D16" t="s">
        <v>2509</v>
      </c>
      <c r="E16" t="s">
        <v>3464</v>
      </c>
      <c r="G16" t="s">
        <v>2474</v>
      </c>
      <c r="H16">
        <v>0</v>
      </c>
      <c r="I16" t="s">
        <v>2475</v>
      </c>
      <c r="J16" s="10" t="s">
        <v>6083</v>
      </c>
      <c r="K16" t="s">
        <v>842</v>
      </c>
      <c r="L16" s="10" t="s">
        <v>46</v>
      </c>
      <c r="M16" s="10" t="s">
        <v>46</v>
      </c>
      <c r="N16" t="str">
        <f>IF(DB_PAR[[#This Row],[PAR TYPE]]=$AA$7,DB_PAR[[#This Row],[R_VAL]],IF(DB_PAR[[#This Row],[PAR TYPE]]=$AA$8,DB_PAR[[#This Row],[I_VAL]],DB_PAR[[#This Row],[T_VAL]]))</f>
        <v>12.0</v>
      </c>
      <c r="O16" s="1"/>
      <c r="P16" s="1">
        <v>11</v>
      </c>
      <c r="Q16" s="13" t="s">
        <v>2510</v>
      </c>
      <c r="R16" s="13" t="str">
        <f t="shared" si="0"/>
        <v>DT_PAR_ GEN_MEAS_2</v>
      </c>
      <c r="S16" s="13" t="s">
        <v>2511</v>
      </c>
      <c r="T16" s="13" t="s">
        <v>853</v>
      </c>
      <c r="BG16">
        <f>QUOTIENT(DB_PAR[[#This Row],[PAR NUM]],32)+1</f>
        <v>1</v>
      </c>
    </row>
    <row r="17" spans="1:59" x14ac:dyDescent="0.25">
      <c r="A17" t="b">
        <v>1</v>
      </c>
      <c r="B17">
        <v>11</v>
      </c>
      <c r="C17" t="str" cm="1">
        <f t="array" ref="C17">INDEX(DB_PAR_SYS_NAMES[],BG17,2)</f>
        <v xml:space="preserve"> NOM_VAL_AND_CTRL</v>
      </c>
      <c r="D17" t="s">
        <v>2512</v>
      </c>
      <c r="E17" t="s">
        <v>3466</v>
      </c>
      <c r="G17" t="s">
        <v>2474</v>
      </c>
      <c r="H17">
        <v>0</v>
      </c>
      <c r="I17" t="s">
        <v>2475</v>
      </c>
      <c r="J17" s="10" t="s">
        <v>6084</v>
      </c>
      <c r="K17" t="s">
        <v>824</v>
      </c>
      <c r="L17" s="10" t="s">
        <v>46</v>
      </c>
      <c r="M17" s="10" t="s">
        <v>46</v>
      </c>
      <c r="N17" t="str">
        <f>IF(DB_PAR[[#This Row],[PAR TYPE]]=$AA$7,DB_PAR[[#This Row],[R_VAL]],IF(DB_PAR[[#This Row],[PAR TYPE]]=$AA$8,DB_PAR[[#This Row],[I_VAL]],DB_PAR[[#This Row],[T_VAL]]))</f>
        <v>1859.0</v>
      </c>
      <c r="O17" s="1"/>
      <c r="P17" s="1">
        <v>12</v>
      </c>
      <c r="Q17" s="13" t="s">
        <v>2513</v>
      </c>
      <c r="R17" s="13" t="str">
        <f t="shared" si="0"/>
        <v>DT_PAR_ GEN_SPEED</v>
      </c>
      <c r="S17" s="13" t="s">
        <v>2514</v>
      </c>
      <c r="T17" s="13" t="s">
        <v>205</v>
      </c>
      <c r="BG17">
        <f>QUOTIENT(DB_PAR[[#This Row],[PAR NUM]],32)+1</f>
        <v>1</v>
      </c>
    </row>
    <row r="18" spans="1:59" x14ac:dyDescent="0.25">
      <c r="A18" t="b">
        <v>1</v>
      </c>
      <c r="B18">
        <v>12</v>
      </c>
      <c r="C18" t="str" cm="1">
        <f t="array" ref="C18">INDEX(DB_PAR_SYS_NAMES[],BG18,2)</f>
        <v xml:space="preserve"> NOM_VAL_AND_CTRL</v>
      </c>
      <c r="D18" t="s">
        <v>2515</v>
      </c>
      <c r="E18" t="s">
        <v>3468</v>
      </c>
      <c r="G18" t="s">
        <v>2474</v>
      </c>
      <c r="H18">
        <v>0</v>
      </c>
      <c r="I18" t="s">
        <v>2475</v>
      </c>
      <c r="J18" s="10" t="s">
        <v>6085</v>
      </c>
      <c r="K18" t="s">
        <v>874</v>
      </c>
      <c r="L18" s="10" t="s">
        <v>46</v>
      </c>
      <c r="M18" s="10" t="s">
        <v>46</v>
      </c>
      <c r="N18" t="str">
        <f>IF(DB_PAR[[#This Row],[PAR TYPE]]=$AA$7,DB_PAR[[#This Row],[R_VAL]],IF(DB_PAR[[#This Row],[PAR TYPE]]=$AA$8,DB_PAR[[#This Row],[I_VAL]],DB_PAR[[#This Row],[T_VAL]]))</f>
        <v>750.0</v>
      </c>
      <c r="O18" s="1"/>
      <c r="P18" s="1">
        <v>13</v>
      </c>
      <c r="Q18" s="13" t="s">
        <v>2517</v>
      </c>
      <c r="R18" s="13" t="str">
        <f t="shared" si="0"/>
        <v>DT_PAR_ GEN_WH_VIB</v>
      </c>
      <c r="S18" s="13" t="s">
        <v>2518</v>
      </c>
      <c r="T18" s="13"/>
      <c r="BG18">
        <f>QUOTIENT(DB_PAR[[#This Row],[PAR NUM]],32)+1</f>
        <v>1</v>
      </c>
    </row>
    <row r="19" spans="1:59" x14ac:dyDescent="0.25">
      <c r="A19" t="b">
        <v>0</v>
      </c>
      <c r="B19">
        <v>13</v>
      </c>
      <c r="C19" t="str" cm="1">
        <f t="array" ref="C19">INDEX(DB_PAR_SYS_NAMES[],BG19,2)</f>
        <v xml:space="preserve"> NOM_VAL_AND_CTRL</v>
      </c>
      <c r="D19" t="s">
        <v>2519</v>
      </c>
      <c r="E19" t="s">
        <v>3474</v>
      </c>
      <c r="G19" t="s">
        <v>2474</v>
      </c>
      <c r="H19">
        <v>0</v>
      </c>
      <c r="I19" t="s">
        <v>2475</v>
      </c>
      <c r="J19" s="10" t="s">
        <v>46</v>
      </c>
      <c r="L19" s="10" t="s">
        <v>46</v>
      </c>
      <c r="M19" s="10" t="s">
        <v>46</v>
      </c>
      <c r="N19" t="str">
        <f>IF(DB_PAR[[#This Row],[PAR TYPE]]=$AA$7,DB_PAR[[#This Row],[R_VAL]],IF(DB_PAR[[#This Row],[PAR TYPE]]=$AA$8,DB_PAR[[#This Row],[I_VAL]],DB_PAR[[#This Row],[T_VAL]]))</f>
        <v>0.0</v>
      </c>
      <c r="O19" s="1"/>
      <c r="P19" s="1">
        <v>14</v>
      </c>
      <c r="Q19" s="13" t="s">
        <v>2520</v>
      </c>
      <c r="R19" s="13" t="str">
        <f t="shared" si="0"/>
        <v>DT_PAR_ GEN_EXC</v>
      </c>
      <c r="S19" s="13" t="s">
        <v>2521</v>
      </c>
      <c r="T19" s="13"/>
      <c r="BG19">
        <f>QUOTIENT(DB_PAR[[#This Row],[PAR NUM]],32)+1</f>
        <v>1</v>
      </c>
    </row>
    <row r="20" spans="1:59" x14ac:dyDescent="0.25">
      <c r="A20" t="b">
        <v>1</v>
      </c>
      <c r="B20">
        <v>14</v>
      </c>
      <c r="C20" t="str" cm="1">
        <f t="array" ref="C20">INDEX(DB_PAR_SYS_NAMES[],BG20,2)</f>
        <v xml:space="preserve"> NOM_VAL_AND_CTRL</v>
      </c>
      <c r="D20" t="s">
        <v>2522</v>
      </c>
      <c r="E20" t="s">
        <v>3472</v>
      </c>
      <c r="G20" t="s">
        <v>2474</v>
      </c>
      <c r="H20">
        <v>0</v>
      </c>
      <c r="I20" t="s">
        <v>2475</v>
      </c>
      <c r="J20" s="10" t="s">
        <v>46</v>
      </c>
      <c r="K20" t="s">
        <v>815</v>
      </c>
      <c r="L20" s="10" t="s">
        <v>46</v>
      </c>
      <c r="M20" s="10" t="s">
        <v>46</v>
      </c>
      <c r="N20" t="str">
        <f>IF(DB_PAR[[#This Row],[PAR TYPE]]=$AA$7,DB_PAR[[#This Row],[R_VAL]],IF(DB_PAR[[#This Row],[PAR TYPE]]=$AA$8,DB_PAR[[#This Row],[I_VAL]],DB_PAR[[#This Row],[T_VAL]]))</f>
        <v>0.0</v>
      </c>
      <c r="O20" s="1"/>
      <c r="P20" s="1">
        <v>15</v>
      </c>
      <c r="Q20" s="13" t="s">
        <v>2523</v>
      </c>
      <c r="R20" s="13" t="str">
        <f t="shared" si="0"/>
        <v>DT_PAR_ TUR_POS_MEAS_1</v>
      </c>
      <c r="S20" s="13" t="s">
        <v>2524</v>
      </c>
      <c r="T20" s="13"/>
      <c r="BG20">
        <f>QUOTIENT(DB_PAR[[#This Row],[PAR NUM]],32)+1</f>
        <v>1</v>
      </c>
    </row>
    <row r="21" spans="1:59" x14ac:dyDescent="0.25">
      <c r="A21" t="b">
        <v>0</v>
      </c>
      <c r="B21">
        <v>15</v>
      </c>
      <c r="C21" t="str" cm="1">
        <f t="array" ref="C21">INDEX(DB_PAR_SYS_NAMES[],BG21,2)</f>
        <v xml:space="preserve"> NOM_VAL_AND_CTRL</v>
      </c>
      <c r="D21" t="s">
        <v>293</v>
      </c>
      <c r="G21" t="s">
        <v>2474</v>
      </c>
      <c r="H21">
        <v>0</v>
      </c>
      <c r="I21" t="s">
        <v>2475</v>
      </c>
      <c r="J21" s="10" t="s">
        <v>46</v>
      </c>
      <c r="L21" s="10" t="s">
        <v>46</v>
      </c>
      <c r="M21" s="10" t="s">
        <v>46</v>
      </c>
      <c r="N21" t="str">
        <f>IF(DB_PAR[[#This Row],[PAR TYPE]]=$AA$7,DB_PAR[[#This Row],[R_VAL]],IF(DB_PAR[[#This Row],[PAR TYPE]]=$AA$8,DB_PAR[[#This Row],[I_VAL]],DB_PAR[[#This Row],[T_VAL]]))</f>
        <v>0.0</v>
      </c>
      <c r="O21" s="1"/>
      <c r="P21" s="1">
        <v>16</v>
      </c>
      <c r="Q21" s="13" t="s">
        <v>2525</v>
      </c>
      <c r="R21" s="13" t="str">
        <f t="shared" si="0"/>
        <v>DT_PAR_ TUR_POS_MEAS_2</v>
      </c>
      <c r="S21" s="13" t="s">
        <v>2526</v>
      </c>
      <c r="T21" s="13"/>
      <c r="BG21">
        <f>QUOTIENT(DB_PAR[[#This Row],[PAR NUM]],32)+1</f>
        <v>1</v>
      </c>
    </row>
    <row r="22" spans="1:59" x14ac:dyDescent="0.25">
      <c r="A22" t="b">
        <v>0</v>
      </c>
      <c r="B22">
        <v>16</v>
      </c>
      <c r="C22" t="str" cm="1">
        <f t="array" ref="C22">INDEX(DB_PAR_SYS_NAMES[],BG22,2)</f>
        <v xml:space="preserve"> NOM_VAL_AND_CTRL</v>
      </c>
      <c r="D22" t="s">
        <v>2527</v>
      </c>
      <c r="E22" t="s">
        <v>3477</v>
      </c>
      <c r="G22" t="s">
        <v>2489</v>
      </c>
      <c r="H22">
        <v>0</v>
      </c>
      <c r="I22" t="s">
        <v>2528</v>
      </c>
      <c r="J22" s="10" t="s">
        <v>46</v>
      </c>
      <c r="K22" t="s">
        <v>815</v>
      </c>
      <c r="L22" s="10" t="s">
        <v>46</v>
      </c>
      <c r="M22" s="10" t="s">
        <v>46</v>
      </c>
      <c r="N22" t="str">
        <f>IF(DB_PAR[[#This Row],[PAR TYPE]]=$AA$7,DB_PAR[[#This Row],[R_VAL]],IF(DB_PAR[[#This Row],[PAR TYPE]]=$AA$8,DB_PAR[[#This Row],[I_VAL]],DB_PAR[[#This Row],[T_VAL]]))</f>
        <v>T#15S</v>
      </c>
      <c r="O22" s="1"/>
      <c r="P22" s="1">
        <v>17</v>
      </c>
      <c r="Q22" s="13" t="s">
        <v>2529</v>
      </c>
      <c r="R22" s="13" t="str">
        <f t="shared" si="0"/>
        <v>DT_PAR_ TURBINE_1</v>
      </c>
      <c r="S22" s="13" t="s">
        <v>2530</v>
      </c>
      <c r="T22" s="13"/>
      <c r="BG22">
        <f>QUOTIENT(DB_PAR[[#This Row],[PAR NUM]],32)+1</f>
        <v>1</v>
      </c>
    </row>
    <row r="23" spans="1:59" x14ac:dyDescent="0.25">
      <c r="A23" t="b">
        <v>0</v>
      </c>
      <c r="B23">
        <v>17</v>
      </c>
      <c r="C23" t="str" cm="1">
        <f t="array" ref="C23">INDEX(DB_PAR_SYS_NAMES[],BG23,2)</f>
        <v xml:space="preserve"> NOM_VAL_AND_CTRL</v>
      </c>
      <c r="D23" t="s">
        <v>2531</v>
      </c>
      <c r="E23" t="s">
        <v>3481</v>
      </c>
      <c r="G23" t="s">
        <v>2489</v>
      </c>
      <c r="H23">
        <v>0</v>
      </c>
      <c r="I23" t="s">
        <v>2532</v>
      </c>
      <c r="J23" s="10" t="s">
        <v>46</v>
      </c>
      <c r="K23" t="s">
        <v>815</v>
      </c>
      <c r="L23" s="10" t="s">
        <v>46</v>
      </c>
      <c r="M23" s="10" t="s">
        <v>46</v>
      </c>
      <c r="N23" t="str">
        <f>IF(DB_PAR[[#This Row],[PAR TYPE]]=$AA$7,DB_PAR[[#This Row],[R_VAL]],IF(DB_PAR[[#This Row],[PAR TYPE]]=$AA$8,DB_PAR[[#This Row],[I_VAL]],DB_PAR[[#This Row],[T_VAL]]))</f>
        <v>T#30M</v>
      </c>
      <c r="O23" s="1"/>
      <c r="P23" s="1">
        <v>18</v>
      </c>
      <c r="Q23" s="13" t="s">
        <v>2533</v>
      </c>
      <c r="R23" s="13" t="str">
        <f t="shared" si="0"/>
        <v>DT_PAR_ TURBINE_2</v>
      </c>
      <c r="S23" s="13" t="s">
        <v>2534</v>
      </c>
      <c r="T23" s="13"/>
      <c r="BG23">
        <f>QUOTIENT(DB_PAR[[#This Row],[PAR NUM]],32)+1</f>
        <v>1</v>
      </c>
    </row>
    <row r="24" spans="1:59" x14ac:dyDescent="0.25">
      <c r="A24" t="b">
        <v>0</v>
      </c>
      <c r="B24">
        <v>18</v>
      </c>
      <c r="C24" t="str" cm="1">
        <f t="array" ref="C24">INDEX(DB_PAR_SYS_NAMES[],BG24,2)</f>
        <v xml:space="preserve"> NOM_VAL_AND_CTRL</v>
      </c>
      <c r="D24" t="s">
        <v>2535</v>
      </c>
      <c r="E24" t="s">
        <v>3491</v>
      </c>
      <c r="G24" t="s">
        <v>2474</v>
      </c>
      <c r="H24">
        <v>0</v>
      </c>
      <c r="I24" t="s">
        <v>2475</v>
      </c>
      <c r="J24" s="10" t="s">
        <v>2536</v>
      </c>
      <c r="L24" s="10" t="s">
        <v>46</v>
      </c>
      <c r="M24" s="10" t="s">
        <v>46</v>
      </c>
      <c r="N24" t="str">
        <f>IF(DB_PAR[[#This Row],[PAR TYPE]]=$AA$7,DB_PAR[[#This Row],[R_VAL]],IF(DB_PAR[[#This Row],[PAR TYPE]]=$AA$8,DB_PAR[[#This Row],[I_VAL]],DB_PAR[[#This Row],[T_VAL]]))</f>
        <v>0.2</v>
      </c>
      <c r="O24" s="1"/>
      <c r="P24" s="1">
        <v>19</v>
      </c>
      <c r="Q24" s="13" t="s">
        <v>2537</v>
      </c>
      <c r="R24" s="13" t="str">
        <f t="shared" si="0"/>
        <v>DT_PAR_ TURBINE_3</v>
      </c>
      <c r="S24" s="13" t="s">
        <v>2538</v>
      </c>
      <c r="T24" s="13"/>
      <c r="BG24">
        <f>QUOTIENT(DB_PAR[[#This Row],[PAR NUM]],32)+1</f>
        <v>1</v>
      </c>
    </row>
    <row r="25" spans="1:59" x14ac:dyDescent="0.25">
      <c r="A25" t="b">
        <v>0</v>
      </c>
      <c r="B25">
        <v>19</v>
      </c>
      <c r="C25" t="str" cm="1">
        <f t="array" ref="C25">INDEX(DB_PAR_SYS_NAMES[],BG25,2)</f>
        <v xml:space="preserve"> NOM_VAL_AND_CTRL</v>
      </c>
      <c r="D25" t="s">
        <v>2539</v>
      </c>
      <c r="E25" t="s">
        <v>3495</v>
      </c>
      <c r="G25" t="s">
        <v>2474</v>
      </c>
      <c r="H25">
        <v>0</v>
      </c>
      <c r="I25" t="s">
        <v>2475</v>
      </c>
      <c r="J25" s="10" t="s">
        <v>2540</v>
      </c>
      <c r="L25" s="10" t="s">
        <v>46</v>
      </c>
      <c r="M25" s="10" t="s">
        <v>46</v>
      </c>
      <c r="N25" t="str">
        <f>IF(DB_PAR[[#This Row],[PAR TYPE]]=$AA$7,DB_PAR[[#This Row],[R_VAL]],IF(DB_PAR[[#This Row],[PAR TYPE]]=$AA$8,DB_PAR[[#This Row],[I_VAL]],DB_PAR[[#This Row],[T_VAL]]))</f>
        <v>100.0</v>
      </c>
      <c r="O25" s="1"/>
      <c r="P25" s="1">
        <v>20</v>
      </c>
      <c r="Q25" s="13" t="s">
        <v>2541</v>
      </c>
      <c r="R25" s="13" t="str">
        <f t="shared" si="0"/>
        <v>DT_PAR_ PID_WATER_LEVEL</v>
      </c>
      <c r="S25" s="13" t="s">
        <v>2542</v>
      </c>
      <c r="T25" s="13"/>
      <c r="BG25">
        <f>QUOTIENT(DB_PAR[[#This Row],[PAR NUM]],32)+1</f>
        <v>1</v>
      </c>
    </row>
    <row r="26" spans="1:59" x14ac:dyDescent="0.25">
      <c r="A26" t="b">
        <v>0</v>
      </c>
      <c r="B26">
        <v>20</v>
      </c>
      <c r="C26" t="str" cm="1">
        <f t="array" ref="C26">INDEX(DB_PAR_SYS_NAMES[],BG26,2)</f>
        <v xml:space="preserve"> NOM_VAL_AND_CTRL</v>
      </c>
      <c r="D26" t="s">
        <v>2543</v>
      </c>
      <c r="G26" t="s">
        <v>2474</v>
      </c>
      <c r="H26">
        <v>0</v>
      </c>
      <c r="I26" t="s">
        <v>2475</v>
      </c>
      <c r="J26" s="10" t="s">
        <v>45</v>
      </c>
      <c r="L26" s="10" t="s">
        <v>46</v>
      </c>
      <c r="M26" s="10" t="s">
        <v>46</v>
      </c>
      <c r="N26" t="str">
        <f>IF(DB_PAR[[#This Row],[PAR TYPE]]=$AA$7,DB_PAR[[#This Row],[R_VAL]],IF(DB_PAR[[#This Row],[PAR TYPE]]=$AA$8,DB_PAR[[#This Row],[I_VAL]],DB_PAR[[#This Row],[T_VAL]]))</f>
        <v>1.0</v>
      </c>
      <c r="O26" s="1"/>
      <c r="P26" s="1">
        <v>21</v>
      </c>
      <c r="Q26" s="13" t="s">
        <v>2544</v>
      </c>
      <c r="R26" s="13" t="str">
        <f t="shared" si="0"/>
        <v>DT_PAR_ PID_WATER_PRESSURE</v>
      </c>
      <c r="S26" s="13" t="s">
        <v>2545</v>
      </c>
      <c r="T26" s="13"/>
      <c r="BG26">
        <f>QUOTIENT(DB_PAR[[#This Row],[PAR NUM]],32)+1</f>
        <v>1</v>
      </c>
    </row>
    <row r="27" spans="1:59" x14ac:dyDescent="0.25">
      <c r="A27" t="b">
        <v>0</v>
      </c>
      <c r="B27">
        <v>21</v>
      </c>
      <c r="C27" t="str" cm="1">
        <f t="array" ref="C27">INDEX(DB_PAR_SYS_NAMES[],BG27,2)</f>
        <v xml:space="preserve"> NOM_VAL_AND_CTRL</v>
      </c>
      <c r="D27" t="s">
        <v>298</v>
      </c>
      <c r="G27" t="s">
        <v>2474</v>
      </c>
      <c r="H27">
        <v>0</v>
      </c>
      <c r="I27" t="s">
        <v>2475</v>
      </c>
      <c r="J27" s="10" t="s">
        <v>46</v>
      </c>
      <c r="L27" s="10" t="s">
        <v>46</v>
      </c>
      <c r="M27" s="10" t="s">
        <v>46</v>
      </c>
      <c r="N27" t="str">
        <f>IF(DB_PAR[[#This Row],[PAR TYPE]]=$AA$7,DB_PAR[[#This Row],[R_VAL]],IF(DB_PAR[[#This Row],[PAR TYPE]]=$AA$8,DB_PAR[[#This Row],[I_VAL]],DB_PAR[[#This Row],[T_VAL]]))</f>
        <v>0.0</v>
      </c>
      <c r="O27" s="1"/>
      <c r="P27" s="1">
        <v>22</v>
      </c>
      <c r="Q27" s="13" t="s">
        <v>2546</v>
      </c>
      <c r="R27" s="13" t="str">
        <f t="shared" si="0"/>
        <v>DT_PAR_ PID_ACTIVE_POWER</v>
      </c>
      <c r="S27" s="13" t="s">
        <v>2547</v>
      </c>
      <c r="T27" s="13"/>
      <c r="BG27">
        <f>QUOTIENT(DB_PAR[[#This Row],[PAR NUM]],32)+1</f>
        <v>1</v>
      </c>
    </row>
    <row r="28" spans="1:59" x14ac:dyDescent="0.25">
      <c r="A28" t="b">
        <v>1</v>
      </c>
      <c r="B28">
        <v>22</v>
      </c>
      <c r="C28" t="str" cm="1">
        <f t="array" ref="C28">INDEX(DB_PAR_SYS_NAMES[],BG28,2)</f>
        <v xml:space="preserve"> NOM_VAL_AND_CTRL</v>
      </c>
      <c r="D28" t="s">
        <v>2548</v>
      </c>
      <c r="E28" t="s">
        <v>3485</v>
      </c>
      <c r="G28" t="s">
        <v>2474</v>
      </c>
      <c r="H28">
        <v>0</v>
      </c>
      <c r="I28" t="s">
        <v>2475</v>
      </c>
      <c r="J28" s="10" t="s">
        <v>2549</v>
      </c>
      <c r="K28" t="s">
        <v>873</v>
      </c>
      <c r="L28" s="10" t="s">
        <v>46</v>
      </c>
      <c r="M28" s="10" t="s">
        <v>46</v>
      </c>
      <c r="N28" t="str">
        <f>IF(DB_PAR[[#This Row],[PAR TYPE]]=$AA$7,DB_PAR[[#This Row],[R_VAL]],IF(DB_PAR[[#This Row],[PAR TYPE]]=$AA$8,DB_PAR[[#This Row],[I_VAL]],DB_PAR[[#This Row],[T_VAL]]))</f>
        <v>0.1</v>
      </c>
      <c r="O28" s="1"/>
      <c r="P28" s="1">
        <v>23</v>
      </c>
      <c r="Q28" s="13" t="s">
        <v>2550</v>
      </c>
      <c r="R28" s="13" t="str">
        <f t="shared" si="0"/>
        <v>DT_PAR_ PID_SPEED</v>
      </c>
      <c r="S28" s="13" t="s">
        <v>2551</v>
      </c>
      <c r="T28" s="13"/>
      <c r="BG28">
        <f>QUOTIENT(DB_PAR[[#This Row],[PAR NUM]],32)+1</f>
        <v>1</v>
      </c>
    </row>
    <row r="29" spans="1:59" x14ac:dyDescent="0.25">
      <c r="A29" t="b">
        <v>0</v>
      </c>
      <c r="B29">
        <v>23</v>
      </c>
      <c r="C29" t="str" cm="1">
        <f t="array" ref="C29">INDEX(DB_PAR_SYS_NAMES[],BG29,2)</f>
        <v xml:space="preserve"> NOM_VAL_AND_CTRL</v>
      </c>
      <c r="D29" t="s">
        <v>2552</v>
      </c>
      <c r="E29" t="s">
        <v>3487</v>
      </c>
      <c r="G29" t="s">
        <v>2474</v>
      </c>
      <c r="H29">
        <v>0</v>
      </c>
      <c r="I29" t="s">
        <v>2475</v>
      </c>
      <c r="J29" s="10" t="s">
        <v>2553</v>
      </c>
      <c r="K29" t="s">
        <v>861</v>
      </c>
      <c r="L29" s="10" t="s">
        <v>46</v>
      </c>
      <c r="M29" s="10" t="s">
        <v>46</v>
      </c>
      <c r="N29" t="str">
        <f>IF(DB_PAR[[#This Row],[PAR TYPE]]=$AA$7,DB_PAR[[#This Row],[R_VAL]],IF(DB_PAR[[#This Row],[PAR TYPE]]=$AA$8,DB_PAR[[#This Row],[I_VAL]],DB_PAR[[#This Row],[T_VAL]]))</f>
        <v>0.5</v>
      </c>
      <c r="O29" s="1"/>
      <c r="P29" s="1">
        <v>24</v>
      </c>
      <c r="Q29" s="13" t="s">
        <v>2554</v>
      </c>
      <c r="R29" s="13" t="str">
        <f t="shared" si="0"/>
        <v>DT_PAR_ PID_FRANCIS_DISTRIBUTOR</v>
      </c>
      <c r="S29" s="13" t="s">
        <v>2555</v>
      </c>
      <c r="T29" s="13"/>
      <c r="BG29">
        <f>QUOTIENT(DB_PAR[[#This Row],[PAR NUM]],32)+1</f>
        <v>1</v>
      </c>
    </row>
    <row r="30" spans="1:59" x14ac:dyDescent="0.25">
      <c r="A30" t="b">
        <v>1</v>
      </c>
      <c r="B30">
        <v>24</v>
      </c>
      <c r="C30" t="str" cm="1">
        <f t="array" ref="C30">INDEX(DB_PAR_SYS_NAMES[],BG30,2)</f>
        <v xml:space="preserve"> NOM_VAL_AND_CTRL</v>
      </c>
      <c r="D30" t="s">
        <v>2556</v>
      </c>
      <c r="E30" t="s">
        <v>3489</v>
      </c>
      <c r="G30" t="s">
        <v>2474</v>
      </c>
      <c r="H30">
        <v>0</v>
      </c>
      <c r="I30" t="s">
        <v>2475</v>
      </c>
      <c r="J30" s="10" t="s">
        <v>2600</v>
      </c>
      <c r="K30" t="s">
        <v>850</v>
      </c>
      <c r="L30" s="10" t="s">
        <v>46</v>
      </c>
      <c r="M30" s="10" t="s">
        <v>46</v>
      </c>
      <c r="N30" t="str">
        <f>IF(DB_PAR[[#This Row],[PAR TYPE]]=$AA$7,DB_PAR[[#This Row],[R_VAL]],IF(DB_PAR[[#This Row],[PAR TYPE]]=$AA$8,DB_PAR[[#This Row],[I_VAL]],DB_PAR[[#This Row],[T_VAL]]))</f>
        <v>10.0</v>
      </c>
      <c r="O30" s="1"/>
      <c r="P30" s="1">
        <v>25</v>
      </c>
      <c r="Q30" s="13" t="s">
        <v>2557</v>
      </c>
      <c r="R30" s="13" t="str">
        <f t="shared" si="0"/>
        <v>DT_PAR_ PID_KAPLAN_DISTRIBUTOR</v>
      </c>
      <c r="S30" s="13" t="s">
        <v>2558</v>
      </c>
      <c r="T30" s="13"/>
      <c r="BG30">
        <f>QUOTIENT(DB_PAR[[#This Row],[PAR NUM]],32)+1</f>
        <v>1</v>
      </c>
    </row>
    <row r="31" spans="1:59" x14ac:dyDescent="0.25">
      <c r="A31" t="b">
        <v>0</v>
      </c>
      <c r="B31">
        <v>25</v>
      </c>
      <c r="C31" t="str" cm="1">
        <f t="array" ref="C31">INDEX(DB_PAR_SYS_NAMES[],BG31,2)</f>
        <v xml:space="preserve"> NOM_VAL_AND_CTRL</v>
      </c>
      <c r="D31" t="s">
        <v>2559</v>
      </c>
      <c r="E31" t="s">
        <v>3493</v>
      </c>
      <c r="G31" t="s">
        <v>2474</v>
      </c>
      <c r="H31">
        <v>0</v>
      </c>
      <c r="I31" t="s">
        <v>2475</v>
      </c>
      <c r="J31" s="10" t="s">
        <v>45</v>
      </c>
      <c r="K31" t="s">
        <v>807</v>
      </c>
      <c r="L31" s="10" t="s">
        <v>46</v>
      </c>
      <c r="M31" s="10" t="s">
        <v>46</v>
      </c>
      <c r="N31" t="str">
        <f>IF(DB_PAR[[#This Row],[PAR TYPE]]=$AA$7,DB_PAR[[#This Row],[R_VAL]],IF(DB_PAR[[#This Row],[PAR TYPE]]=$AA$8,DB_PAR[[#This Row],[I_VAL]],DB_PAR[[#This Row],[T_VAL]]))</f>
        <v>1.0</v>
      </c>
      <c r="O31" s="1"/>
      <c r="P31" s="1">
        <v>26</v>
      </c>
      <c r="Q31" s="13" t="s">
        <v>2560</v>
      </c>
      <c r="R31" s="13" t="str">
        <f t="shared" si="0"/>
        <v>DT_PAR_ PID_KAPLAN_RUNNER</v>
      </c>
      <c r="S31" s="13" t="s">
        <v>2561</v>
      </c>
      <c r="T31" s="13"/>
      <c r="BG31">
        <f>QUOTIENT(DB_PAR[[#This Row],[PAR NUM]],32)+1</f>
        <v>1</v>
      </c>
    </row>
    <row r="32" spans="1:59" x14ac:dyDescent="0.25">
      <c r="A32" t="b">
        <v>0</v>
      </c>
      <c r="B32">
        <v>26</v>
      </c>
      <c r="C32" t="str" cm="1">
        <f t="array" ref="C32">INDEX(DB_PAR_SYS_NAMES[],BG32,2)</f>
        <v xml:space="preserve"> NOM_VAL_AND_CTRL</v>
      </c>
      <c r="D32" t="s">
        <v>2562</v>
      </c>
      <c r="E32" t="s">
        <v>3523</v>
      </c>
      <c r="G32" t="s">
        <v>2474</v>
      </c>
      <c r="H32">
        <v>0</v>
      </c>
      <c r="I32" t="s">
        <v>2475</v>
      </c>
      <c r="J32" s="10" t="s">
        <v>46</v>
      </c>
      <c r="L32" s="10" t="s">
        <v>46</v>
      </c>
      <c r="M32" s="10" t="s">
        <v>46</v>
      </c>
      <c r="N32" t="str">
        <f>IF(DB_PAR[[#This Row],[PAR TYPE]]=$AA$7,DB_PAR[[#This Row],[R_VAL]],IF(DB_PAR[[#This Row],[PAR TYPE]]=$AA$8,DB_PAR[[#This Row],[I_VAL]],DB_PAR[[#This Row],[T_VAL]]))</f>
        <v>0.0</v>
      </c>
      <c r="O32" s="1"/>
      <c r="P32" s="1">
        <v>27</v>
      </c>
      <c r="Q32" s="13" t="s">
        <v>2563</v>
      </c>
      <c r="R32" s="13" t="str">
        <f t="shared" si="0"/>
        <v>DT_PAR_ PID_CROSS_FLOW_VALVE_1</v>
      </c>
      <c r="S32" s="13" t="s">
        <v>2564</v>
      </c>
      <c r="T32" s="13"/>
      <c r="BG32">
        <f>QUOTIENT(DB_PAR[[#This Row],[PAR NUM]],32)+1</f>
        <v>1</v>
      </c>
    </row>
    <row r="33" spans="1:59" x14ac:dyDescent="0.25">
      <c r="A33" t="b">
        <v>0</v>
      </c>
      <c r="B33">
        <v>27</v>
      </c>
      <c r="C33" t="str" cm="1">
        <f t="array" ref="C33">INDEX(DB_PAR_SYS_NAMES[],BG33,2)</f>
        <v xml:space="preserve"> NOM_VAL_AND_CTRL</v>
      </c>
      <c r="D33" t="s">
        <v>302</v>
      </c>
      <c r="G33" t="s">
        <v>2474</v>
      </c>
      <c r="H33">
        <v>0</v>
      </c>
      <c r="I33" t="s">
        <v>2475</v>
      </c>
      <c r="J33" s="10" t="s">
        <v>46</v>
      </c>
      <c r="L33" s="10" t="s">
        <v>46</v>
      </c>
      <c r="M33" s="10" t="s">
        <v>46</v>
      </c>
      <c r="N33" t="str">
        <f>IF(DB_PAR[[#This Row],[PAR TYPE]]=$AA$7,DB_PAR[[#This Row],[R_VAL]],IF(DB_PAR[[#This Row],[PAR TYPE]]=$AA$8,DB_PAR[[#This Row],[I_VAL]],DB_PAR[[#This Row],[T_VAL]]))</f>
        <v>0.0</v>
      </c>
      <c r="O33" s="1"/>
      <c r="P33" s="1">
        <v>28</v>
      </c>
      <c r="Q33" s="13" t="s">
        <v>2565</v>
      </c>
      <c r="R33" s="13" t="str">
        <f t="shared" si="0"/>
        <v>DT_PAR_ PID_CROSS_FLOW_VALVE_2</v>
      </c>
      <c r="S33" s="13" t="s">
        <v>2566</v>
      </c>
      <c r="T33" s="13"/>
      <c r="BG33">
        <f>QUOTIENT(DB_PAR[[#This Row],[PAR NUM]],32)+1</f>
        <v>1</v>
      </c>
    </row>
    <row r="34" spans="1:59" x14ac:dyDescent="0.25">
      <c r="A34" t="b">
        <v>1</v>
      </c>
      <c r="B34">
        <v>28</v>
      </c>
      <c r="C34" t="str" cm="1">
        <f t="array" ref="C34">INDEX(DB_PAR_SYS_NAMES[],BG34,2)</f>
        <v xml:space="preserve"> NOM_VAL_AND_CTRL</v>
      </c>
      <c r="D34" t="s">
        <v>2567</v>
      </c>
      <c r="E34" t="s">
        <v>3499</v>
      </c>
      <c r="G34" t="s">
        <v>2485</v>
      </c>
      <c r="H34">
        <v>1</v>
      </c>
      <c r="I34" t="s">
        <v>2475</v>
      </c>
      <c r="J34" s="10" t="s">
        <v>46</v>
      </c>
      <c r="K34" t="s">
        <v>815</v>
      </c>
      <c r="L34" s="10" t="s">
        <v>46</v>
      </c>
      <c r="M34" s="10" t="s">
        <v>46</v>
      </c>
      <c r="N34">
        <f>IF(DB_PAR[[#This Row],[PAR TYPE]]=$AA$7,DB_PAR[[#This Row],[R_VAL]],IF(DB_PAR[[#This Row],[PAR TYPE]]=$AA$8,DB_PAR[[#This Row],[I_VAL]],DB_PAR[[#This Row],[T_VAL]]))</f>
        <v>1</v>
      </c>
      <c r="O34" s="1"/>
      <c r="P34" s="1">
        <v>29</v>
      </c>
      <c r="Q34" s="13" t="s">
        <v>2568</v>
      </c>
      <c r="R34" s="13" t="str">
        <f t="shared" si="0"/>
        <v>DT_PAR_ PID_PELTON_NOZZLE_1</v>
      </c>
      <c r="S34" s="13" t="s">
        <v>2569</v>
      </c>
      <c r="T34" s="13"/>
      <c r="BG34">
        <f>QUOTIENT(DB_PAR[[#This Row],[PAR NUM]],32)+1</f>
        <v>1</v>
      </c>
    </row>
    <row r="35" spans="1:59" x14ac:dyDescent="0.25">
      <c r="A35" t="b">
        <v>0</v>
      </c>
      <c r="B35">
        <v>29</v>
      </c>
      <c r="C35" t="str" cm="1">
        <f t="array" ref="C35">INDEX(DB_PAR_SYS_NAMES[],BG35,2)</f>
        <v xml:space="preserve"> NOM_VAL_AND_CTRL</v>
      </c>
      <c r="D35" t="s">
        <v>2570</v>
      </c>
      <c r="E35" t="s">
        <v>3501</v>
      </c>
      <c r="G35" t="s">
        <v>2485</v>
      </c>
      <c r="H35">
        <v>1</v>
      </c>
      <c r="I35" t="s">
        <v>2475</v>
      </c>
      <c r="J35" s="10" t="s">
        <v>46</v>
      </c>
      <c r="L35" s="10" t="s">
        <v>46</v>
      </c>
      <c r="M35" s="10" t="s">
        <v>46</v>
      </c>
      <c r="N35">
        <f>IF(DB_PAR[[#This Row],[PAR TYPE]]=$AA$7,DB_PAR[[#This Row],[R_VAL]],IF(DB_PAR[[#This Row],[PAR TYPE]]=$AA$8,DB_PAR[[#This Row],[I_VAL]],DB_PAR[[#This Row],[T_VAL]]))</f>
        <v>1</v>
      </c>
      <c r="O35" s="1"/>
      <c r="P35" s="1">
        <v>30</v>
      </c>
      <c r="Q35" s="13" t="s">
        <v>2571</v>
      </c>
      <c r="R35" s="13" t="str">
        <f t="shared" ref="R35:R39" si="1">CONCATENATE("DT_PAR_",Q35)</f>
        <v>DT_PAR_ PID_PELTON_NOZZLE_2</v>
      </c>
      <c r="S35" s="13" t="s">
        <v>2572</v>
      </c>
      <c r="T35" s="13"/>
      <c r="BG35">
        <f>QUOTIENT(DB_PAR[[#This Row],[PAR NUM]],32)+1</f>
        <v>1</v>
      </c>
    </row>
    <row r="36" spans="1:59" x14ac:dyDescent="0.25">
      <c r="A36" t="b">
        <v>0</v>
      </c>
      <c r="B36">
        <v>30</v>
      </c>
      <c r="C36" t="str" cm="1">
        <f t="array" ref="C36">INDEX(DB_PAR_SYS_NAMES[],BG36,2)</f>
        <v xml:space="preserve"> NOM_VAL_AND_CTRL</v>
      </c>
      <c r="D36" t="s">
        <v>2573</v>
      </c>
      <c r="E36" t="s">
        <v>3504</v>
      </c>
      <c r="G36" t="s">
        <v>2485</v>
      </c>
      <c r="H36">
        <v>2</v>
      </c>
      <c r="I36" t="s">
        <v>2475</v>
      </c>
      <c r="J36" s="10" t="s">
        <v>46</v>
      </c>
      <c r="L36" s="10" t="s">
        <v>46</v>
      </c>
      <c r="M36" s="10" t="s">
        <v>46</v>
      </c>
      <c r="N36">
        <f>IF(DB_PAR[[#This Row],[PAR TYPE]]=$AA$7,DB_PAR[[#This Row],[R_VAL]],IF(DB_PAR[[#This Row],[PAR TYPE]]=$AA$8,DB_PAR[[#This Row],[I_VAL]],DB_PAR[[#This Row],[T_VAL]]))</f>
        <v>2</v>
      </c>
      <c r="O36" s="1"/>
      <c r="P36" s="1">
        <v>31</v>
      </c>
      <c r="Q36" s="13" t="s">
        <v>2574</v>
      </c>
      <c r="R36" s="13" t="str">
        <f t="shared" si="1"/>
        <v>DT_PAR_ PID_PELTON_NOZZLE_3</v>
      </c>
      <c r="S36" s="13" t="s">
        <v>2575</v>
      </c>
      <c r="T36" s="13"/>
      <c r="BG36">
        <f>QUOTIENT(DB_PAR[[#This Row],[PAR NUM]],32)+1</f>
        <v>1</v>
      </c>
    </row>
    <row r="37" spans="1:59" x14ac:dyDescent="0.25">
      <c r="A37" t="b">
        <v>0</v>
      </c>
      <c r="B37">
        <v>31</v>
      </c>
      <c r="C37" t="str" cm="1">
        <f t="array" ref="C37">INDEX(DB_PAR_SYS_NAMES[],BG37,2)</f>
        <v xml:space="preserve"> NOM_VAL_AND_CTRL</v>
      </c>
      <c r="D37" t="s">
        <v>306</v>
      </c>
      <c r="G37" t="s">
        <v>2474</v>
      </c>
      <c r="H37">
        <v>0</v>
      </c>
      <c r="I37" t="s">
        <v>2475</v>
      </c>
      <c r="J37" s="10" t="s">
        <v>45</v>
      </c>
      <c r="L37" s="10" t="s">
        <v>46</v>
      </c>
      <c r="M37" s="10" t="s">
        <v>46</v>
      </c>
      <c r="N37" t="str">
        <f>IF(DB_PAR[[#This Row],[PAR TYPE]]=$AA$7,DB_PAR[[#This Row],[R_VAL]],IF(DB_PAR[[#This Row],[PAR TYPE]]=$AA$8,DB_PAR[[#This Row],[I_VAL]],DB_PAR[[#This Row],[T_VAL]]))</f>
        <v>1.0</v>
      </c>
      <c r="O37" s="1"/>
      <c r="P37" s="1">
        <v>32</v>
      </c>
      <c r="Q37" s="13" t="s">
        <v>2576</v>
      </c>
      <c r="R37" s="13" t="str">
        <f t="shared" si="1"/>
        <v>DT_PAR_ PID_PELTON_NOZZLE_4</v>
      </c>
      <c r="S37" s="13" t="s">
        <v>2577</v>
      </c>
      <c r="T37" s="13"/>
      <c r="BG37">
        <f>QUOTIENT(DB_PAR[[#This Row],[PAR NUM]],32)+1</f>
        <v>1</v>
      </c>
    </row>
    <row r="38" spans="1:59" x14ac:dyDescent="0.25">
      <c r="A38" t="b">
        <v>0</v>
      </c>
      <c r="B38">
        <v>32</v>
      </c>
      <c r="C38" t="str" cm="1">
        <f t="array" ref="C38">INDEX(DB_PAR_SYS_NAMES[],BG38,2)</f>
        <v xml:space="preserve"> CTRL_2</v>
      </c>
      <c r="D38" t="s">
        <v>2578</v>
      </c>
      <c r="E38" t="s">
        <v>3545</v>
      </c>
      <c r="G38" t="s">
        <v>2474</v>
      </c>
      <c r="H38">
        <v>0</v>
      </c>
      <c r="I38" t="s">
        <v>2475</v>
      </c>
      <c r="J38" s="10" t="s">
        <v>46</v>
      </c>
      <c r="L38" s="10" t="s">
        <v>46</v>
      </c>
      <c r="M38" s="10" t="s">
        <v>46</v>
      </c>
      <c r="N38" t="str">
        <f>IF(DB_PAR[[#This Row],[PAR TYPE]]=$AA$7,DB_PAR[[#This Row],[R_VAL]],IF(DB_PAR[[#This Row],[PAR TYPE]]=$AA$8,DB_PAR[[#This Row],[I_VAL]],DB_PAR[[#This Row],[T_VAL]]))</f>
        <v>0.0</v>
      </c>
      <c r="O38" s="1"/>
      <c r="P38" s="1">
        <v>33</v>
      </c>
      <c r="Q38" s="13" t="s">
        <v>2579</v>
      </c>
      <c r="R38" s="13" t="str">
        <f t="shared" si="1"/>
        <v>DT_PAR_ PID_PELTON_NOZZLE_5</v>
      </c>
      <c r="S38" s="13" t="s">
        <v>2580</v>
      </c>
      <c r="T38" s="13"/>
      <c r="BG38">
        <f>QUOTIENT(DB_PAR[[#This Row],[PAR NUM]],32)+1</f>
        <v>2</v>
      </c>
    </row>
    <row r="39" spans="1:59" x14ac:dyDescent="0.25">
      <c r="A39" t="b">
        <v>0</v>
      </c>
      <c r="B39">
        <v>33</v>
      </c>
      <c r="C39" t="str" cm="1">
        <f t="array" ref="C39">INDEX(DB_PAR_SYS_NAMES[],BG39,2)</f>
        <v xml:space="preserve"> CTRL_2</v>
      </c>
      <c r="D39" t="s">
        <v>2581</v>
      </c>
      <c r="E39" t="s">
        <v>3548</v>
      </c>
      <c r="G39" t="s">
        <v>2474</v>
      </c>
      <c r="H39">
        <v>0</v>
      </c>
      <c r="I39" t="s">
        <v>2475</v>
      </c>
      <c r="J39" s="10" t="s">
        <v>46</v>
      </c>
      <c r="L39" s="10" t="s">
        <v>46</v>
      </c>
      <c r="M39" s="10" t="s">
        <v>46</v>
      </c>
      <c r="N39" t="str">
        <f>IF(DB_PAR[[#This Row],[PAR TYPE]]=$AA$7,DB_PAR[[#This Row],[R_VAL]],IF(DB_PAR[[#This Row],[PAR TYPE]]=$AA$8,DB_PAR[[#This Row],[I_VAL]],DB_PAR[[#This Row],[T_VAL]]))</f>
        <v>0.0</v>
      </c>
      <c r="O39" s="1"/>
      <c r="P39" s="1">
        <v>34</v>
      </c>
      <c r="Q39" s="13" t="s">
        <v>2582</v>
      </c>
      <c r="R39" s="13" t="str">
        <f t="shared" si="1"/>
        <v>DT_PAR_ PID_PELTON_NOZZLE_6</v>
      </c>
      <c r="S39" s="13" t="s">
        <v>2583</v>
      </c>
      <c r="T39" s="13"/>
      <c r="BG39">
        <f>QUOTIENT(DB_PAR[[#This Row],[PAR NUM]],32)+1</f>
        <v>2</v>
      </c>
    </row>
    <row r="40" spans="1:59" x14ac:dyDescent="0.25">
      <c r="A40" t="b">
        <v>0</v>
      </c>
      <c r="B40">
        <v>34</v>
      </c>
      <c r="C40" t="str" cm="1">
        <f t="array" ref="C40">INDEX(DB_PAR_SYS_NAMES[],BG40,2)</f>
        <v xml:space="preserve"> CTRL_2</v>
      </c>
      <c r="D40" t="s">
        <v>2584</v>
      </c>
      <c r="E40" t="s">
        <v>3551</v>
      </c>
      <c r="G40" t="s">
        <v>2474</v>
      </c>
      <c r="H40">
        <v>0</v>
      </c>
      <c r="I40" t="s">
        <v>2475</v>
      </c>
      <c r="J40" s="10" t="s">
        <v>46</v>
      </c>
      <c r="L40" s="10" t="s">
        <v>46</v>
      </c>
      <c r="M40" s="10" t="s">
        <v>46</v>
      </c>
      <c r="N40" t="str">
        <f>IF(DB_PAR[[#This Row],[PAR TYPE]]=$AA$7,DB_PAR[[#This Row],[R_VAL]],IF(DB_PAR[[#This Row],[PAR TYPE]]=$AA$8,DB_PAR[[#This Row],[I_VAL]],DB_PAR[[#This Row],[T_VAL]]))</f>
        <v>0.0</v>
      </c>
      <c r="O40" s="1"/>
      <c r="P40" s="1">
        <v>35</v>
      </c>
      <c r="Q40" s="13" t="s">
        <v>2585</v>
      </c>
      <c r="R40" s="13" t="str">
        <f>CONCATENATE("DT_PAR_",Q40)</f>
        <v>DT_PAR_ PID_PELTON_DEFLECTOR_1</v>
      </c>
      <c r="S40" s="13" t="s">
        <v>2586</v>
      </c>
      <c r="T40" s="13"/>
      <c r="BG40">
        <f>QUOTIENT(DB_PAR[[#This Row],[PAR NUM]],32)+1</f>
        <v>2</v>
      </c>
    </row>
    <row r="41" spans="1:59" x14ac:dyDescent="0.25">
      <c r="A41" t="b">
        <v>0</v>
      </c>
      <c r="B41">
        <v>35</v>
      </c>
      <c r="C41" t="str" cm="1">
        <f t="array" ref="C41">INDEX(DB_PAR_SYS_NAMES[],BG41,2)</f>
        <v xml:space="preserve"> CTRL_2</v>
      </c>
      <c r="D41" t="s">
        <v>2587</v>
      </c>
      <c r="E41" t="s">
        <v>3554</v>
      </c>
      <c r="G41" t="s">
        <v>2474</v>
      </c>
      <c r="H41">
        <v>0</v>
      </c>
      <c r="I41" t="s">
        <v>2475</v>
      </c>
      <c r="J41" s="10" t="s">
        <v>46</v>
      </c>
      <c r="L41" s="10" t="s">
        <v>46</v>
      </c>
      <c r="M41" s="10" t="s">
        <v>46</v>
      </c>
      <c r="N41" t="str">
        <f>IF(DB_PAR[[#This Row],[PAR TYPE]]=$AA$7,DB_PAR[[#This Row],[R_VAL]],IF(DB_PAR[[#This Row],[PAR TYPE]]=$AA$8,DB_PAR[[#This Row],[I_VAL]],DB_PAR[[#This Row],[T_VAL]]))</f>
        <v>0.0</v>
      </c>
      <c r="O41" s="1"/>
      <c r="P41" s="1"/>
      <c r="Q41" s="1"/>
      <c r="BG41">
        <f>QUOTIENT(DB_PAR[[#This Row],[PAR NUM]],32)+1</f>
        <v>2</v>
      </c>
    </row>
    <row r="42" spans="1:59" x14ac:dyDescent="0.25">
      <c r="A42" t="b">
        <v>0</v>
      </c>
      <c r="B42">
        <v>36</v>
      </c>
      <c r="C42" t="str" cm="1">
        <f t="array" ref="C42">INDEX(DB_PAR_SYS_NAMES[],BG42,2)</f>
        <v xml:space="preserve"> CTRL_2</v>
      </c>
      <c r="D42" t="s">
        <v>2588</v>
      </c>
      <c r="E42" t="s">
        <v>3557</v>
      </c>
      <c r="G42" t="s">
        <v>2474</v>
      </c>
      <c r="H42">
        <v>0</v>
      </c>
      <c r="I42" t="s">
        <v>2475</v>
      </c>
      <c r="J42" s="10" t="s">
        <v>46</v>
      </c>
      <c r="L42" s="10" t="s">
        <v>46</v>
      </c>
      <c r="M42" s="10" t="s">
        <v>46</v>
      </c>
      <c r="N42" t="str">
        <f>IF(DB_PAR[[#This Row],[PAR TYPE]]=$AA$7,DB_PAR[[#This Row],[R_VAL]],IF(DB_PAR[[#This Row],[PAR TYPE]]=$AA$8,DB_PAR[[#This Row],[I_VAL]],DB_PAR[[#This Row],[T_VAL]]))</f>
        <v>0.0</v>
      </c>
      <c r="O42" s="1"/>
      <c r="P42" s="1"/>
      <c r="Q42" s="1"/>
      <c r="BG42">
        <f>QUOTIENT(DB_PAR[[#This Row],[PAR NUM]],32)+1</f>
        <v>2</v>
      </c>
    </row>
    <row r="43" spans="1:59" x14ac:dyDescent="0.25">
      <c r="A43" t="b">
        <v>0</v>
      </c>
      <c r="B43">
        <v>37</v>
      </c>
      <c r="C43" t="str" cm="1">
        <f t="array" ref="C43">INDEX(DB_PAR_SYS_NAMES[],BG43,2)</f>
        <v xml:space="preserve"> CTRL_2</v>
      </c>
      <c r="D43" t="s">
        <v>2589</v>
      </c>
      <c r="E43" t="s">
        <v>3560</v>
      </c>
      <c r="G43" t="s">
        <v>2474</v>
      </c>
      <c r="H43">
        <v>0</v>
      </c>
      <c r="I43" t="s">
        <v>2475</v>
      </c>
      <c r="J43" s="10" t="s">
        <v>46</v>
      </c>
      <c r="L43" s="10" t="s">
        <v>46</v>
      </c>
      <c r="M43" s="10" t="s">
        <v>46</v>
      </c>
      <c r="N43" t="str">
        <f>IF(DB_PAR[[#This Row],[PAR TYPE]]=$AA$7,DB_PAR[[#This Row],[R_VAL]],IF(DB_PAR[[#This Row],[PAR TYPE]]=$AA$8,DB_PAR[[#This Row],[I_VAL]],DB_PAR[[#This Row],[T_VAL]]))</f>
        <v>0.0</v>
      </c>
      <c r="O43" s="1"/>
      <c r="P43" s="1"/>
      <c r="Q43" s="1"/>
      <c r="BG43">
        <f>QUOTIENT(DB_PAR[[#This Row],[PAR NUM]],32)+1</f>
        <v>2</v>
      </c>
    </row>
    <row r="44" spans="1:59" x14ac:dyDescent="0.25">
      <c r="A44" t="b">
        <v>0</v>
      </c>
      <c r="B44">
        <v>38</v>
      </c>
      <c r="C44" t="str" cm="1">
        <f t="array" ref="C44">INDEX(DB_PAR_SYS_NAMES[],BG44,2)</f>
        <v xml:space="preserve"> CTRL_2</v>
      </c>
      <c r="D44" t="s">
        <v>2590</v>
      </c>
      <c r="E44" t="s">
        <v>3563</v>
      </c>
      <c r="G44" t="s">
        <v>2474</v>
      </c>
      <c r="H44">
        <v>0</v>
      </c>
      <c r="I44" t="s">
        <v>2475</v>
      </c>
      <c r="J44" s="10" t="s">
        <v>2591</v>
      </c>
      <c r="K44" t="s">
        <v>873</v>
      </c>
      <c r="L44" s="10" t="s">
        <v>46</v>
      </c>
      <c r="M44" s="10" t="s">
        <v>46</v>
      </c>
      <c r="N44" t="str">
        <f>IF(DB_PAR[[#This Row],[PAR TYPE]]=$AA$7,DB_PAR[[#This Row],[R_VAL]],IF(DB_PAR[[#This Row],[PAR TYPE]]=$AA$8,DB_PAR[[#This Row],[I_VAL]],DB_PAR[[#This Row],[T_VAL]]))</f>
        <v>-4.0</v>
      </c>
      <c r="O44" s="1"/>
      <c r="P44" s="1"/>
      <c r="Q44" s="1"/>
      <c r="BG44">
        <f>QUOTIENT(DB_PAR[[#This Row],[PAR NUM]],32)+1</f>
        <v>2</v>
      </c>
    </row>
    <row r="45" spans="1:59" x14ac:dyDescent="0.25">
      <c r="A45" t="b">
        <v>0</v>
      </c>
      <c r="B45">
        <v>39</v>
      </c>
      <c r="C45" t="str" cm="1">
        <f t="array" ref="C45">INDEX(DB_PAR_SYS_NAMES[],BG45,2)</f>
        <v xml:space="preserve"> CTRL_2</v>
      </c>
      <c r="D45" t="s">
        <v>2592</v>
      </c>
      <c r="E45" t="s">
        <v>3566</v>
      </c>
      <c r="G45" t="s">
        <v>2474</v>
      </c>
      <c r="H45">
        <v>0</v>
      </c>
      <c r="I45" t="s">
        <v>2475</v>
      </c>
      <c r="J45" s="10" t="s">
        <v>45</v>
      </c>
      <c r="K45" t="s">
        <v>873</v>
      </c>
      <c r="L45" s="10" t="s">
        <v>46</v>
      </c>
      <c r="M45" s="10" t="s">
        <v>46</v>
      </c>
      <c r="N45" t="str">
        <f>IF(DB_PAR[[#This Row],[PAR TYPE]]=$AA$7,DB_PAR[[#This Row],[R_VAL]],IF(DB_PAR[[#This Row],[PAR TYPE]]=$AA$8,DB_PAR[[#This Row],[I_VAL]],DB_PAR[[#This Row],[T_VAL]]))</f>
        <v>1.0</v>
      </c>
      <c r="O45" s="1"/>
      <c r="P45" s="1"/>
      <c r="Q45" s="1"/>
      <c r="BG45">
        <f>QUOTIENT(DB_PAR[[#This Row],[PAR NUM]],32)+1</f>
        <v>2</v>
      </c>
    </row>
    <row r="46" spans="1:59" x14ac:dyDescent="0.25">
      <c r="A46" t="b">
        <v>1</v>
      </c>
      <c r="B46">
        <v>40</v>
      </c>
      <c r="C46" t="str" cm="1">
        <f t="array" ref="C46">INDEX(DB_PAR_SYS_NAMES[],BG46,2)</f>
        <v xml:space="preserve"> CTRL_2</v>
      </c>
      <c r="D46" t="s">
        <v>2593</v>
      </c>
      <c r="E46" t="s">
        <v>3569</v>
      </c>
      <c r="G46" t="s">
        <v>2474</v>
      </c>
      <c r="H46">
        <v>0</v>
      </c>
      <c r="I46" t="s">
        <v>2475</v>
      </c>
      <c r="J46" s="10" t="s">
        <v>2594</v>
      </c>
      <c r="K46" t="s">
        <v>873</v>
      </c>
      <c r="L46" s="10" t="s">
        <v>46</v>
      </c>
      <c r="M46" s="10" t="s">
        <v>46</v>
      </c>
      <c r="N46" t="str">
        <f>IF(DB_PAR[[#This Row],[PAR TYPE]]=$AA$7,DB_PAR[[#This Row],[R_VAL]],IF(DB_PAR[[#This Row],[PAR TYPE]]=$AA$8,DB_PAR[[#This Row],[I_VAL]],DB_PAR[[#This Row],[T_VAL]]))</f>
        <v>-2.3</v>
      </c>
      <c r="O46" s="1"/>
      <c r="P46" s="1"/>
      <c r="Q46" s="1"/>
      <c r="BG46">
        <f>QUOTIENT(DB_PAR[[#This Row],[PAR NUM]],32)+1</f>
        <v>2</v>
      </c>
    </row>
    <row r="47" spans="1:59" x14ac:dyDescent="0.25">
      <c r="A47" t="b">
        <v>1</v>
      </c>
      <c r="B47">
        <v>41</v>
      </c>
      <c r="C47" t="str" cm="1">
        <f t="array" ref="C47">INDEX(DB_PAR_SYS_NAMES[],BG47,2)</f>
        <v xml:space="preserve"> CTRL_2</v>
      </c>
      <c r="D47" t="s">
        <v>2595</v>
      </c>
      <c r="E47" t="s">
        <v>3573</v>
      </c>
      <c r="G47" t="s">
        <v>2474</v>
      </c>
      <c r="H47">
        <v>0</v>
      </c>
      <c r="I47" t="s">
        <v>2475</v>
      </c>
      <c r="J47" s="10" t="s">
        <v>2596</v>
      </c>
      <c r="K47" t="s">
        <v>873</v>
      </c>
      <c r="L47" s="10" t="s">
        <v>46</v>
      </c>
      <c r="M47" s="10" t="s">
        <v>46</v>
      </c>
      <c r="N47" t="str">
        <f>IF(DB_PAR[[#This Row],[PAR TYPE]]=$AA$7,DB_PAR[[#This Row],[R_VAL]],IF(DB_PAR[[#This Row],[PAR TYPE]]=$AA$8,DB_PAR[[#This Row],[I_VAL]],DB_PAR[[#This Row],[T_VAL]]))</f>
        <v>-2.12</v>
      </c>
      <c r="O47" s="1"/>
      <c r="P47" s="1"/>
      <c r="Q47" s="1"/>
      <c r="BG47">
        <f>QUOTIENT(DB_PAR[[#This Row],[PAR NUM]],32)+1</f>
        <v>2</v>
      </c>
    </row>
    <row r="48" spans="1:59" x14ac:dyDescent="0.25">
      <c r="A48" t="b">
        <v>0</v>
      </c>
      <c r="B48">
        <v>42</v>
      </c>
      <c r="C48" t="str" cm="1">
        <f t="array" ref="C48">INDEX(DB_PAR_SYS_NAMES[],BG48,2)</f>
        <v xml:space="preserve"> CTRL_2</v>
      </c>
      <c r="D48" t="s">
        <v>2597</v>
      </c>
      <c r="E48" t="s">
        <v>3509</v>
      </c>
      <c r="G48" t="s">
        <v>2474</v>
      </c>
      <c r="H48">
        <v>0</v>
      </c>
      <c r="I48" t="s">
        <v>2475</v>
      </c>
      <c r="J48" s="10" t="s">
        <v>46</v>
      </c>
      <c r="K48" t="s">
        <v>861</v>
      </c>
      <c r="L48" s="10" t="s">
        <v>46</v>
      </c>
      <c r="M48" s="10" t="s">
        <v>46</v>
      </c>
      <c r="N48" t="str">
        <f>IF(DB_PAR[[#This Row],[PAR TYPE]]=$AA$7,DB_PAR[[#This Row],[R_VAL]],IF(DB_PAR[[#This Row],[PAR TYPE]]=$AA$8,DB_PAR[[#This Row],[I_VAL]],DB_PAR[[#This Row],[T_VAL]]))</f>
        <v>0.0</v>
      </c>
      <c r="O48" s="1"/>
      <c r="P48" s="1"/>
      <c r="Q48" s="1"/>
      <c r="BG48">
        <f>QUOTIENT(DB_PAR[[#This Row],[PAR NUM]],32)+1</f>
        <v>2</v>
      </c>
    </row>
    <row r="49" spans="1:59" x14ac:dyDescent="0.25">
      <c r="A49" t="b">
        <v>0</v>
      </c>
      <c r="B49">
        <v>43</v>
      </c>
      <c r="C49" t="str" cm="1">
        <f t="array" ref="C49">INDEX(DB_PAR_SYS_NAMES[],BG49,2)</f>
        <v xml:space="preserve"> CTRL_2</v>
      </c>
      <c r="D49" t="s">
        <v>2598</v>
      </c>
      <c r="E49" t="s">
        <v>3513</v>
      </c>
      <c r="G49" t="s">
        <v>2474</v>
      </c>
      <c r="H49">
        <v>0</v>
      </c>
      <c r="I49" t="s">
        <v>2475</v>
      </c>
      <c r="J49" s="10" t="s">
        <v>2600</v>
      </c>
      <c r="K49" t="s">
        <v>861</v>
      </c>
      <c r="L49" s="10" t="s">
        <v>46</v>
      </c>
      <c r="M49" s="10" t="s">
        <v>2600</v>
      </c>
      <c r="N49" t="str">
        <f>IF(DB_PAR[[#This Row],[PAR TYPE]]=$AA$7,DB_PAR[[#This Row],[R_VAL]],IF(DB_PAR[[#This Row],[PAR TYPE]]=$AA$8,DB_PAR[[#This Row],[I_VAL]],DB_PAR[[#This Row],[T_VAL]]))</f>
        <v>10.0</v>
      </c>
      <c r="O49" s="1"/>
      <c r="P49" s="1"/>
      <c r="Q49" s="1"/>
      <c r="BG49">
        <f>QUOTIENT(DB_PAR[[#This Row],[PAR NUM]],32)+1</f>
        <v>2</v>
      </c>
    </row>
    <row r="50" spans="1:59" x14ac:dyDescent="0.25">
      <c r="A50" t="b">
        <v>0</v>
      </c>
      <c r="B50">
        <v>44</v>
      </c>
      <c r="C50" t="str" cm="1">
        <f t="array" ref="C50">INDEX(DB_PAR_SYS_NAMES[],BG50,2)</f>
        <v xml:space="preserve"> CTRL_2</v>
      </c>
      <c r="D50" t="s">
        <v>1343</v>
      </c>
      <c r="E50" t="s">
        <v>3581</v>
      </c>
      <c r="G50" t="s">
        <v>2474</v>
      </c>
      <c r="H50">
        <v>0</v>
      </c>
      <c r="I50" t="s">
        <v>2475</v>
      </c>
      <c r="J50" s="10" t="s">
        <v>2862</v>
      </c>
      <c r="K50" t="s">
        <v>861</v>
      </c>
      <c r="L50" s="10" t="s">
        <v>46</v>
      </c>
      <c r="M50" s="10" t="s">
        <v>46</v>
      </c>
      <c r="N50" t="str">
        <f>IF(DB_PAR[[#This Row],[PAR TYPE]]=$AA$7,DB_PAR[[#This Row],[R_VAL]],IF(DB_PAR[[#This Row],[PAR TYPE]]=$AA$8,DB_PAR[[#This Row],[I_VAL]],DB_PAR[[#This Row],[T_VAL]]))</f>
        <v>4.0</v>
      </c>
      <c r="O50" s="1"/>
      <c r="P50" s="1"/>
      <c r="Q50" s="1"/>
      <c r="BG50">
        <f>QUOTIENT(DB_PAR[[#This Row],[PAR NUM]],32)+1</f>
        <v>2</v>
      </c>
    </row>
    <row r="51" spans="1:59" x14ac:dyDescent="0.25">
      <c r="A51" t="b">
        <v>0</v>
      </c>
      <c r="B51">
        <v>45</v>
      </c>
      <c r="C51" t="str" cm="1">
        <f t="array" ref="C51">INDEX(DB_PAR_SYS_NAMES[],BG51,2)</f>
        <v xml:space="preserve"> CTRL_2</v>
      </c>
      <c r="D51" t="s">
        <v>1346</v>
      </c>
      <c r="E51" t="s">
        <v>3586</v>
      </c>
      <c r="G51" t="s">
        <v>2474</v>
      </c>
      <c r="H51">
        <v>0</v>
      </c>
      <c r="I51" t="s">
        <v>2475</v>
      </c>
      <c r="J51" s="10" t="s">
        <v>2599</v>
      </c>
      <c r="K51" t="s">
        <v>861</v>
      </c>
      <c r="L51" s="10" t="s">
        <v>46</v>
      </c>
      <c r="M51" s="10" t="s">
        <v>46</v>
      </c>
      <c r="N51" t="str">
        <f>IF(DB_PAR[[#This Row],[PAR TYPE]]=$AA$7,DB_PAR[[#This Row],[R_VAL]],IF(DB_PAR[[#This Row],[PAR TYPE]]=$AA$8,DB_PAR[[#This Row],[I_VAL]],DB_PAR[[#This Row],[T_VAL]]))</f>
        <v>5.0</v>
      </c>
      <c r="O51" s="1"/>
      <c r="P51" s="1"/>
      <c r="Q51" s="1"/>
      <c r="BG51">
        <f>QUOTIENT(DB_PAR[[#This Row],[PAR NUM]],32)+1</f>
        <v>2</v>
      </c>
    </row>
    <row r="52" spans="1:59" x14ac:dyDescent="0.25">
      <c r="A52" t="b">
        <v>0</v>
      </c>
      <c r="B52">
        <v>46</v>
      </c>
      <c r="C52" t="str" cm="1">
        <f t="array" ref="C52">INDEX(DB_PAR_SYS_NAMES[],BG52,2)</f>
        <v xml:space="preserve"> CTRL_2</v>
      </c>
      <c r="D52" t="s">
        <v>2601</v>
      </c>
      <c r="E52" t="s">
        <v>3591</v>
      </c>
      <c r="G52" t="s">
        <v>2474</v>
      </c>
      <c r="H52">
        <v>0</v>
      </c>
      <c r="I52" t="s">
        <v>2475</v>
      </c>
      <c r="J52" s="10" t="s">
        <v>46</v>
      </c>
      <c r="K52" t="s">
        <v>861</v>
      </c>
      <c r="L52" s="10" t="s">
        <v>46</v>
      </c>
      <c r="M52" s="10" t="s">
        <v>46</v>
      </c>
      <c r="N52" t="str">
        <f>IF(DB_PAR[[#This Row],[PAR TYPE]]=$AA$7,DB_PAR[[#This Row],[R_VAL]],IF(DB_PAR[[#This Row],[PAR TYPE]]=$AA$8,DB_PAR[[#This Row],[I_VAL]],DB_PAR[[#This Row],[T_VAL]]))</f>
        <v>0.0</v>
      </c>
      <c r="O52" s="1"/>
      <c r="P52" s="1"/>
      <c r="Q52" s="1"/>
      <c r="BG52">
        <f>QUOTIENT(DB_PAR[[#This Row],[PAR NUM]],32)+1</f>
        <v>2</v>
      </c>
    </row>
    <row r="53" spans="1:59" x14ac:dyDescent="0.25">
      <c r="A53" t="b">
        <v>0</v>
      </c>
      <c r="B53">
        <v>47</v>
      </c>
      <c r="C53" t="str" cm="1">
        <f t="array" ref="C53">INDEX(DB_PAR_SYS_NAMES[],BG53,2)</f>
        <v xml:space="preserve"> CTRL_2</v>
      </c>
      <c r="D53" t="s">
        <v>2602</v>
      </c>
      <c r="E53" t="s">
        <v>3595</v>
      </c>
      <c r="G53" t="s">
        <v>2474</v>
      </c>
      <c r="H53">
        <v>0</v>
      </c>
      <c r="I53" t="s">
        <v>2475</v>
      </c>
      <c r="J53" s="10" t="s">
        <v>46</v>
      </c>
      <c r="K53" t="s">
        <v>874</v>
      </c>
      <c r="L53" s="10" t="s">
        <v>46</v>
      </c>
      <c r="M53" s="10" t="s">
        <v>46</v>
      </c>
      <c r="N53" t="str">
        <f>IF(DB_PAR[[#This Row],[PAR TYPE]]=$AA$7,DB_PAR[[#This Row],[R_VAL]],IF(DB_PAR[[#This Row],[PAR TYPE]]=$AA$8,DB_PAR[[#This Row],[I_VAL]],DB_PAR[[#This Row],[T_VAL]]))</f>
        <v>0.0</v>
      </c>
      <c r="O53" s="1"/>
      <c r="P53" s="1"/>
      <c r="Q53" s="1"/>
      <c r="BG53">
        <f>QUOTIENT(DB_PAR[[#This Row],[PAR NUM]],32)+1</f>
        <v>2</v>
      </c>
    </row>
    <row r="54" spans="1:59" x14ac:dyDescent="0.25">
      <c r="A54" t="b">
        <v>0</v>
      </c>
      <c r="B54">
        <v>48</v>
      </c>
      <c r="C54" t="str" cm="1">
        <f t="array" ref="C54">INDEX(DB_PAR_SYS_NAMES[],BG54,2)</f>
        <v xml:space="preserve"> CTRL_2</v>
      </c>
      <c r="D54" t="s">
        <v>2603</v>
      </c>
      <c r="E54" t="s">
        <v>3598</v>
      </c>
      <c r="G54" t="s">
        <v>2474</v>
      </c>
      <c r="H54">
        <v>0</v>
      </c>
      <c r="I54" t="s">
        <v>2475</v>
      </c>
      <c r="J54" s="10" t="s">
        <v>2604</v>
      </c>
      <c r="K54" t="s">
        <v>874</v>
      </c>
      <c r="L54" s="10" t="s">
        <v>46</v>
      </c>
      <c r="M54" s="10" t="s">
        <v>2605</v>
      </c>
      <c r="N54" t="str">
        <f>IF(DB_PAR[[#This Row],[PAR TYPE]]=$AA$7,DB_PAR[[#This Row],[R_VAL]],IF(DB_PAR[[#This Row],[PAR TYPE]]=$AA$8,DB_PAR[[#This Row],[I_VAL]],DB_PAR[[#This Row],[T_VAL]]))</f>
        <v>1500.0</v>
      </c>
      <c r="O54" s="1"/>
      <c r="P54" s="1"/>
      <c r="Q54" s="1"/>
      <c r="BG54">
        <f>QUOTIENT(DB_PAR[[#This Row],[PAR NUM]],32)+1</f>
        <v>2</v>
      </c>
    </row>
    <row r="55" spans="1:59" x14ac:dyDescent="0.25">
      <c r="A55" t="b">
        <v>0</v>
      </c>
      <c r="B55">
        <v>49</v>
      </c>
      <c r="C55" t="str" cm="1">
        <f t="array" ref="C55">INDEX(DB_PAR_SYS_NAMES[],BG55,2)</f>
        <v xml:space="preserve"> CTRL_2</v>
      </c>
      <c r="D55" t="s">
        <v>295</v>
      </c>
      <c r="G55" t="s">
        <v>2474</v>
      </c>
      <c r="H55">
        <v>0</v>
      </c>
      <c r="I55" t="s">
        <v>2475</v>
      </c>
      <c r="J55" s="10" t="s">
        <v>46</v>
      </c>
      <c r="L55" s="10" t="s">
        <v>46</v>
      </c>
      <c r="M55" s="10" t="s">
        <v>46</v>
      </c>
      <c r="N55" t="str">
        <f>IF(DB_PAR[[#This Row],[PAR TYPE]]=$AA$7,DB_PAR[[#This Row],[R_VAL]],IF(DB_PAR[[#This Row],[PAR TYPE]]=$AA$8,DB_PAR[[#This Row],[I_VAL]],DB_PAR[[#This Row],[T_VAL]]))</f>
        <v>0.0</v>
      </c>
      <c r="O55" s="1"/>
      <c r="P55" s="1"/>
      <c r="Q55" s="1"/>
      <c r="BG55">
        <f>QUOTIENT(DB_PAR[[#This Row],[PAR NUM]],32)+1</f>
        <v>2</v>
      </c>
    </row>
    <row r="56" spans="1:59" x14ac:dyDescent="0.25">
      <c r="A56" t="b">
        <v>0</v>
      </c>
      <c r="B56">
        <v>50</v>
      </c>
      <c r="C56" t="str" cm="1">
        <f t="array" ref="C56">INDEX(DB_PAR_SYS_NAMES[],BG56,2)</f>
        <v xml:space="preserve"> CTRL_2</v>
      </c>
      <c r="D56" t="s">
        <v>296</v>
      </c>
      <c r="G56" t="s">
        <v>2474</v>
      </c>
      <c r="H56">
        <v>0</v>
      </c>
      <c r="I56" t="s">
        <v>2475</v>
      </c>
      <c r="J56" s="10" t="s">
        <v>46</v>
      </c>
      <c r="L56" s="10" t="s">
        <v>46</v>
      </c>
      <c r="M56" s="10" t="s">
        <v>46</v>
      </c>
      <c r="N56" t="str">
        <f>IF(DB_PAR[[#This Row],[PAR TYPE]]=$AA$7,DB_PAR[[#This Row],[R_VAL]],IF(DB_PAR[[#This Row],[PAR TYPE]]=$AA$8,DB_PAR[[#This Row],[I_VAL]],DB_PAR[[#This Row],[T_VAL]]))</f>
        <v>0.0</v>
      </c>
      <c r="O56" s="1"/>
      <c r="P56" s="1"/>
      <c r="Q56" s="1"/>
      <c r="BG56">
        <f>QUOTIENT(DB_PAR[[#This Row],[PAR NUM]],32)+1</f>
        <v>2</v>
      </c>
    </row>
    <row r="57" spans="1:59" x14ac:dyDescent="0.25">
      <c r="A57" t="b">
        <v>0</v>
      </c>
      <c r="B57">
        <v>51</v>
      </c>
      <c r="C57" t="str" cm="1">
        <f t="array" ref="C57">INDEX(DB_PAR_SYS_NAMES[],BG57,2)</f>
        <v xml:space="preserve"> CTRL_2</v>
      </c>
      <c r="D57" t="s">
        <v>2606</v>
      </c>
      <c r="E57" t="s">
        <v>3517</v>
      </c>
      <c r="G57" t="s">
        <v>2485</v>
      </c>
      <c r="H57">
        <v>1</v>
      </c>
      <c r="I57" t="s">
        <v>2475</v>
      </c>
      <c r="J57" s="10" t="s">
        <v>46</v>
      </c>
      <c r="K57" t="s">
        <v>815</v>
      </c>
      <c r="L57" s="10" t="s">
        <v>46</v>
      </c>
      <c r="M57" s="10" t="s">
        <v>46</v>
      </c>
      <c r="N57">
        <f>IF(DB_PAR[[#This Row],[PAR TYPE]]=$AA$7,DB_PAR[[#This Row],[R_VAL]],IF(DB_PAR[[#This Row],[PAR TYPE]]=$AA$8,DB_PAR[[#This Row],[I_VAL]],DB_PAR[[#This Row],[T_VAL]]))</f>
        <v>1</v>
      </c>
      <c r="O57" s="1"/>
      <c r="P57" s="1"/>
      <c r="Q57" s="1"/>
      <c r="BG57">
        <f>QUOTIENT(DB_PAR[[#This Row],[PAR NUM]],32)+1</f>
        <v>2</v>
      </c>
    </row>
    <row r="58" spans="1:59" x14ac:dyDescent="0.25">
      <c r="A58" t="b">
        <v>0</v>
      </c>
      <c r="B58">
        <v>52</v>
      </c>
      <c r="C58" t="str" cm="1">
        <f t="array" ref="C58">INDEX(DB_PAR_SYS_NAMES[],BG58,2)</f>
        <v xml:space="preserve"> CTRL_2</v>
      </c>
      <c r="D58" t="s">
        <v>2607</v>
      </c>
      <c r="E58" t="s">
        <v>3521</v>
      </c>
      <c r="G58" t="s">
        <v>2474</v>
      </c>
      <c r="H58">
        <v>0</v>
      </c>
      <c r="I58" t="s">
        <v>2475</v>
      </c>
      <c r="J58" s="10" t="s">
        <v>2536</v>
      </c>
      <c r="K58" t="s">
        <v>873</v>
      </c>
      <c r="L58" s="10" t="s">
        <v>46</v>
      </c>
      <c r="M58" s="10" t="s">
        <v>46</v>
      </c>
      <c r="N58" t="str">
        <f>IF(DB_PAR[[#This Row],[PAR TYPE]]=$AA$7,DB_PAR[[#This Row],[R_VAL]],IF(DB_PAR[[#This Row],[PAR TYPE]]=$AA$8,DB_PAR[[#This Row],[I_VAL]],DB_PAR[[#This Row],[T_VAL]]))</f>
        <v>0.2</v>
      </c>
      <c r="O58" s="1"/>
      <c r="P58" s="1"/>
      <c r="Q58" s="1"/>
      <c r="BG58">
        <f>QUOTIENT(DB_PAR[[#This Row],[PAR NUM]],32)+1</f>
        <v>2</v>
      </c>
    </row>
    <row r="59" spans="1:59" x14ac:dyDescent="0.25">
      <c r="A59" t="b">
        <v>0</v>
      </c>
      <c r="B59">
        <v>53</v>
      </c>
      <c r="C59" t="str" cm="1">
        <f t="array" ref="C59">INDEX(DB_PAR_SYS_NAMES[],BG59,2)</f>
        <v xml:space="preserve"> CTRL_2</v>
      </c>
      <c r="D59" t="s">
        <v>298</v>
      </c>
      <c r="G59" t="s">
        <v>2474</v>
      </c>
      <c r="H59">
        <v>0</v>
      </c>
      <c r="I59" t="s">
        <v>2475</v>
      </c>
      <c r="J59" s="10" t="s">
        <v>46</v>
      </c>
      <c r="L59" s="10" t="s">
        <v>46</v>
      </c>
      <c r="M59" s="10" t="s">
        <v>46</v>
      </c>
      <c r="N59" t="str">
        <f>IF(DB_PAR[[#This Row],[PAR TYPE]]=$AA$7,DB_PAR[[#This Row],[R_VAL]],IF(DB_PAR[[#This Row],[PAR TYPE]]=$AA$8,DB_PAR[[#This Row],[I_VAL]],DB_PAR[[#This Row],[T_VAL]]))</f>
        <v>0.0</v>
      </c>
      <c r="O59" s="1"/>
      <c r="P59" s="1"/>
      <c r="Q59" s="1"/>
      <c r="BG59">
        <f>QUOTIENT(DB_PAR[[#This Row],[PAR NUM]],32)+1</f>
        <v>2</v>
      </c>
    </row>
    <row r="60" spans="1:59" x14ac:dyDescent="0.25">
      <c r="A60" t="b">
        <v>0</v>
      </c>
      <c r="B60">
        <v>54</v>
      </c>
      <c r="C60" t="str" cm="1">
        <f t="array" ref="C60">INDEX(DB_PAR_SYS_NAMES[],BG60,2)</f>
        <v xml:space="preserve"> CTRL_2</v>
      </c>
      <c r="D60" t="s">
        <v>299</v>
      </c>
      <c r="G60" t="s">
        <v>2474</v>
      </c>
      <c r="H60">
        <v>0</v>
      </c>
      <c r="I60" t="s">
        <v>2475</v>
      </c>
      <c r="J60" s="10" t="s">
        <v>46</v>
      </c>
      <c r="L60" s="10" t="s">
        <v>46</v>
      </c>
      <c r="M60" s="10" t="s">
        <v>46</v>
      </c>
      <c r="N60" t="str">
        <f>IF(DB_PAR[[#This Row],[PAR TYPE]]=$AA$7,DB_PAR[[#This Row],[R_VAL]],IF(DB_PAR[[#This Row],[PAR TYPE]]=$AA$8,DB_PAR[[#This Row],[I_VAL]],DB_PAR[[#This Row],[T_VAL]]))</f>
        <v>0.0</v>
      </c>
      <c r="O60" s="1"/>
      <c r="P60" s="1"/>
      <c r="Q60" s="1"/>
      <c r="BG60">
        <f>QUOTIENT(DB_PAR[[#This Row],[PAR NUM]],32)+1</f>
        <v>2</v>
      </c>
    </row>
    <row r="61" spans="1:59" x14ac:dyDescent="0.25">
      <c r="A61" t="b">
        <v>1</v>
      </c>
      <c r="B61">
        <v>55</v>
      </c>
      <c r="C61" t="str" cm="1">
        <f t="array" ref="C61">INDEX(DB_PAR_SYS_NAMES[],BG61,2)</f>
        <v xml:space="preserve"> CTRL_2</v>
      </c>
      <c r="D61" t="s">
        <v>2608</v>
      </c>
      <c r="E61" t="s">
        <v>3527</v>
      </c>
      <c r="G61" t="s">
        <v>2485</v>
      </c>
      <c r="H61">
        <v>0</v>
      </c>
      <c r="I61" t="s">
        <v>2475</v>
      </c>
      <c r="J61" s="10" t="s">
        <v>46</v>
      </c>
      <c r="K61" t="s">
        <v>815</v>
      </c>
      <c r="L61" s="10" t="s">
        <v>46</v>
      </c>
      <c r="M61" s="10" t="s">
        <v>46</v>
      </c>
      <c r="N61">
        <f>IF(DB_PAR[[#This Row],[PAR TYPE]]=$AA$7,DB_PAR[[#This Row],[R_VAL]],IF(DB_PAR[[#This Row],[PAR TYPE]]=$AA$8,DB_PAR[[#This Row],[I_VAL]],DB_PAR[[#This Row],[T_VAL]]))</f>
        <v>0</v>
      </c>
      <c r="O61" s="1"/>
      <c r="P61" s="1"/>
      <c r="Q61" s="1"/>
      <c r="BG61">
        <f>QUOTIENT(DB_PAR[[#This Row],[PAR NUM]],32)+1</f>
        <v>2</v>
      </c>
    </row>
    <row r="62" spans="1:59" x14ac:dyDescent="0.25">
      <c r="A62" t="b">
        <v>1</v>
      </c>
      <c r="B62">
        <v>56</v>
      </c>
      <c r="C62" t="str" cm="1">
        <f t="array" ref="C62">INDEX(DB_PAR_SYS_NAMES[],BG62,2)</f>
        <v xml:space="preserve"> CTRL_2</v>
      </c>
      <c r="D62" t="s">
        <v>2609</v>
      </c>
      <c r="E62" t="s">
        <v>3531</v>
      </c>
      <c r="G62" t="s">
        <v>2485</v>
      </c>
      <c r="H62">
        <v>0</v>
      </c>
      <c r="I62" t="s">
        <v>2475</v>
      </c>
      <c r="J62" s="10" t="s">
        <v>46</v>
      </c>
      <c r="K62" t="s">
        <v>815</v>
      </c>
      <c r="L62" s="10" t="s">
        <v>46</v>
      </c>
      <c r="M62" s="10" t="s">
        <v>46</v>
      </c>
      <c r="N62">
        <f>IF(DB_PAR[[#This Row],[PAR TYPE]]=$AA$7,DB_PAR[[#This Row],[R_VAL]],IF(DB_PAR[[#This Row],[PAR TYPE]]=$AA$8,DB_PAR[[#This Row],[I_VAL]],DB_PAR[[#This Row],[T_VAL]]))</f>
        <v>0</v>
      </c>
      <c r="O62" s="1"/>
      <c r="P62" s="1"/>
      <c r="Q62" s="1"/>
      <c r="BG62">
        <f>QUOTIENT(DB_PAR[[#This Row],[PAR NUM]],32)+1</f>
        <v>2</v>
      </c>
    </row>
    <row r="63" spans="1:59" x14ac:dyDescent="0.25">
      <c r="A63" t="b">
        <v>1</v>
      </c>
      <c r="B63">
        <v>57</v>
      </c>
      <c r="C63" t="str" cm="1">
        <f t="array" ref="C63">INDEX(DB_PAR_SYS_NAMES[],BG63,2)</f>
        <v xml:space="preserve"> CTRL_2</v>
      </c>
      <c r="D63" t="s">
        <v>6063</v>
      </c>
      <c r="E63" t="s">
        <v>5428</v>
      </c>
      <c r="G63" t="s">
        <v>2485</v>
      </c>
      <c r="H63">
        <v>18</v>
      </c>
      <c r="I63" t="s">
        <v>2475</v>
      </c>
      <c r="J63" s="10" t="s">
        <v>46</v>
      </c>
      <c r="L63" s="10" t="s">
        <v>46</v>
      </c>
      <c r="M63" s="10" t="s">
        <v>46</v>
      </c>
      <c r="N63">
        <f>IF(DB_PAR[[#This Row],[PAR TYPE]]=$AA$7,DB_PAR[[#This Row],[R_VAL]],IF(DB_PAR[[#This Row],[PAR TYPE]]=$AA$8,DB_PAR[[#This Row],[I_VAL]],DB_PAR[[#This Row],[T_VAL]]))</f>
        <v>18</v>
      </c>
      <c r="O63" s="1"/>
      <c r="P63" s="1"/>
      <c r="Q63" s="1"/>
      <c r="BG63">
        <f>QUOTIENT(DB_PAR[[#This Row],[PAR NUM]],32)+1</f>
        <v>2</v>
      </c>
    </row>
    <row r="64" spans="1:59" x14ac:dyDescent="0.25">
      <c r="A64" t="b">
        <v>0</v>
      </c>
      <c r="B64">
        <v>58</v>
      </c>
      <c r="C64" t="str" cm="1">
        <f t="array" ref="C64">INDEX(DB_PAR_SYS_NAMES[],BG64,2)</f>
        <v xml:space="preserve"> CTRL_2</v>
      </c>
      <c r="D64" t="s">
        <v>564</v>
      </c>
      <c r="G64" t="s">
        <v>2474</v>
      </c>
      <c r="H64">
        <v>0</v>
      </c>
      <c r="I64" t="s">
        <v>2475</v>
      </c>
      <c r="J64" s="10" t="s">
        <v>46</v>
      </c>
      <c r="L64" s="10" t="s">
        <v>46</v>
      </c>
      <c r="M64" s="10" t="s">
        <v>46</v>
      </c>
      <c r="N64" t="str">
        <f>IF(DB_PAR[[#This Row],[PAR TYPE]]=$AA$7,DB_PAR[[#This Row],[R_VAL]],IF(DB_PAR[[#This Row],[PAR TYPE]]=$AA$8,DB_PAR[[#This Row],[I_VAL]],DB_PAR[[#This Row],[T_VAL]]))</f>
        <v>0.0</v>
      </c>
      <c r="O64" s="1"/>
      <c r="P64" s="1"/>
      <c r="Q64" s="1"/>
      <c r="BG64">
        <f>QUOTIENT(DB_PAR[[#This Row],[PAR NUM]],32)+1</f>
        <v>2</v>
      </c>
    </row>
    <row r="65" spans="1:59" x14ac:dyDescent="0.25">
      <c r="A65" t="b">
        <v>1</v>
      </c>
      <c r="B65">
        <v>59</v>
      </c>
      <c r="C65" t="str" cm="1">
        <f t="array" ref="C65">INDEX(DB_PAR_SYS_NAMES[],BG65,2)</f>
        <v xml:space="preserve"> CTRL_2</v>
      </c>
      <c r="D65" t="s">
        <v>6064</v>
      </c>
      <c r="E65" t="s">
        <v>5429</v>
      </c>
      <c r="G65" t="s">
        <v>2474</v>
      </c>
      <c r="H65">
        <v>0</v>
      </c>
      <c r="I65" t="s">
        <v>2475</v>
      </c>
      <c r="J65" s="10" t="s">
        <v>6086</v>
      </c>
      <c r="L65" s="10" t="s">
        <v>46</v>
      </c>
      <c r="M65" s="10" t="s">
        <v>46</v>
      </c>
      <c r="N65" t="str">
        <f>IF(DB_PAR[[#This Row],[PAR TYPE]]=$AA$7,DB_PAR[[#This Row],[R_VAL]],IF(DB_PAR[[#This Row],[PAR TYPE]]=$AA$8,DB_PAR[[#This Row],[I_VAL]],DB_PAR[[#This Row],[T_VAL]]))</f>
        <v>5700.0</v>
      </c>
      <c r="O65" s="1"/>
      <c r="P65" s="1"/>
      <c r="Q65" s="1"/>
      <c r="BG65">
        <f>QUOTIENT(DB_PAR[[#This Row],[PAR NUM]],32)+1</f>
        <v>2</v>
      </c>
    </row>
    <row r="66" spans="1:59" x14ac:dyDescent="0.25">
      <c r="A66" t="b">
        <v>1</v>
      </c>
      <c r="B66">
        <v>60</v>
      </c>
      <c r="C66" t="str" cm="1">
        <f t="array" ref="C66">INDEX(DB_PAR_SYS_NAMES[],BG66,2)</f>
        <v xml:space="preserve"> CTRL_2</v>
      </c>
      <c r="D66" t="s">
        <v>6065</v>
      </c>
      <c r="E66" t="s">
        <v>5430</v>
      </c>
      <c r="G66" t="s">
        <v>2474</v>
      </c>
      <c r="H66">
        <v>0</v>
      </c>
      <c r="I66" t="s">
        <v>2475</v>
      </c>
      <c r="J66" s="10" t="s">
        <v>6087</v>
      </c>
      <c r="L66" s="10" t="s">
        <v>46</v>
      </c>
      <c r="M66" s="10" t="s">
        <v>46</v>
      </c>
      <c r="N66" t="str">
        <f>IF(DB_PAR[[#This Row],[PAR TYPE]]=$AA$7,DB_PAR[[#This Row],[R_VAL]],IF(DB_PAR[[#This Row],[PAR TYPE]]=$AA$8,DB_PAR[[#This Row],[I_VAL]],DB_PAR[[#This Row],[T_VAL]]))</f>
        <v>690.0</v>
      </c>
      <c r="O66" s="1"/>
      <c r="P66" s="1"/>
      <c r="Q66" s="1"/>
      <c r="BG66">
        <f>QUOTIENT(DB_PAR[[#This Row],[PAR NUM]],32)+1</f>
        <v>2</v>
      </c>
    </row>
    <row r="67" spans="1:59" x14ac:dyDescent="0.25">
      <c r="A67" t="b">
        <v>1</v>
      </c>
      <c r="B67">
        <v>61</v>
      </c>
      <c r="C67" t="str" cm="1">
        <f t="array" ref="C67">INDEX(DB_PAR_SYS_NAMES[],BG67,2)</f>
        <v xml:space="preserve"> CTRL_2</v>
      </c>
      <c r="D67" t="s">
        <v>6066</v>
      </c>
      <c r="E67" t="s">
        <v>5431</v>
      </c>
      <c r="G67" t="s">
        <v>2474</v>
      </c>
      <c r="H67">
        <v>0</v>
      </c>
      <c r="I67" t="s">
        <v>2475</v>
      </c>
      <c r="J67" s="10" t="s">
        <v>46</v>
      </c>
      <c r="L67" s="10" t="s">
        <v>46</v>
      </c>
      <c r="M67" s="10" t="s">
        <v>46</v>
      </c>
      <c r="N67" t="str">
        <f>IF(DB_PAR[[#This Row],[PAR TYPE]]=$AA$7,DB_PAR[[#This Row],[R_VAL]],IF(DB_PAR[[#This Row],[PAR TYPE]]=$AA$8,DB_PAR[[#This Row],[I_VAL]],DB_PAR[[#This Row],[T_VAL]]))</f>
        <v>0.0</v>
      </c>
      <c r="O67" s="1"/>
      <c r="P67" s="1"/>
      <c r="Q67" s="1"/>
      <c r="BG67">
        <f>QUOTIENT(DB_PAR[[#This Row],[PAR NUM]],32)+1</f>
        <v>2</v>
      </c>
    </row>
    <row r="68" spans="1:59" x14ac:dyDescent="0.25">
      <c r="A68" t="b">
        <v>0</v>
      </c>
      <c r="B68">
        <v>62</v>
      </c>
      <c r="C68" t="str" cm="1">
        <f t="array" ref="C68">INDEX(DB_PAR_SYS_NAMES[],BG68,2)</f>
        <v xml:space="preserve"> CTRL_2</v>
      </c>
      <c r="D68" t="s">
        <v>305</v>
      </c>
      <c r="G68" t="s">
        <v>2474</v>
      </c>
      <c r="H68">
        <v>0</v>
      </c>
      <c r="I68" t="s">
        <v>2475</v>
      </c>
      <c r="J68" s="10" t="s">
        <v>46</v>
      </c>
      <c r="L68" s="10" t="s">
        <v>46</v>
      </c>
      <c r="M68" s="10" t="s">
        <v>46</v>
      </c>
      <c r="N68" t="str">
        <f>IF(DB_PAR[[#This Row],[PAR TYPE]]=$AA$7,DB_PAR[[#This Row],[R_VAL]],IF(DB_PAR[[#This Row],[PAR TYPE]]=$AA$8,DB_PAR[[#This Row],[I_VAL]],DB_PAR[[#This Row],[T_VAL]]))</f>
        <v>0.0</v>
      </c>
      <c r="O68" s="1"/>
      <c r="P68" s="1"/>
      <c r="Q68" s="1"/>
      <c r="BG68">
        <f>QUOTIENT(DB_PAR[[#This Row],[PAR NUM]],32)+1</f>
        <v>2</v>
      </c>
    </row>
    <row r="69" spans="1:59" x14ac:dyDescent="0.25">
      <c r="A69" t="b">
        <v>0</v>
      </c>
      <c r="B69">
        <v>63</v>
      </c>
      <c r="C69" t="str" cm="1">
        <f t="array" ref="C69">INDEX(DB_PAR_SYS_NAMES[],BG69,2)</f>
        <v xml:space="preserve"> CTRL_2</v>
      </c>
      <c r="D69" t="s">
        <v>306</v>
      </c>
      <c r="G69" t="s">
        <v>2474</v>
      </c>
      <c r="H69">
        <v>0</v>
      </c>
      <c r="I69" t="s">
        <v>2475</v>
      </c>
      <c r="J69" s="10" t="s">
        <v>46</v>
      </c>
      <c r="L69" s="10" t="s">
        <v>46</v>
      </c>
      <c r="M69" s="10" t="s">
        <v>46</v>
      </c>
      <c r="N69" t="str">
        <f>IF(DB_PAR[[#This Row],[PAR TYPE]]=$AA$7,DB_PAR[[#This Row],[R_VAL]],IF(DB_PAR[[#This Row],[PAR TYPE]]=$AA$8,DB_PAR[[#This Row],[I_VAL]],DB_PAR[[#This Row],[T_VAL]]))</f>
        <v>0.0</v>
      </c>
      <c r="O69" s="1"/>
      <c r="P69" s="1"/>
      <c r="Q69" s="1"/>
      <c r="BG69">
        <f>QUOTIENT(DB_PAR[[#This Row],[PAR NUM]],32)+1</f>
        <v>2</v>
      </c>
    </row>
    <row r="70" spans="1:59" x14ac:dyDescent="0.25">
      <c r="A70" t="b">
        <v>0</v>
      </c>
      <c r="B70">
        <v>64</v>
      </c>
      <c r="C70" t="str" cm="1">
        <f t="array" ref="C70">INDEX(DB_PAR_SYS_NAMES[],BG70,2)</f>
        <v xml:space="preserve"> DEVICES</v>
      </c>
      <c r="D70" t="s">
        <v>2610</v>
      </c>
      <c r="E70" t="s">
        <v>3539</v>
      </c>
      <c r="G70" t="s">
        <v>2474</v>
      </c>
      <c r="H70">
        <v>0</v>
      </c>
      <c r="I70" t="s">
        <v>2475</v>
      </c>
      <c r="J70" s="10" t="s">
        <v>46</v>
      </c>
      <c r="L70" s="10" t="s">
        <v>46</v>
      </c>
      <c r="M70" s="10" t="s">
        <v>46</v>
      </c>
      <c r="N70" t="str">
        <f>IF(DB_PAR[[#This Row],[PAR TYPE]]=$AA$7,DB_PAR[[#This Row],[R_VAL]],IF(DB_PAR[[#This Row],[PAR TYPE]]=$AA$8,DB_PAR[[#This Row],[I_VAL]],DB_PAR[[#This Row],[T_VAL]]))</f>
        <v>0.0</v>
      </c>
      <c r="O70" s="1"/>
      <c r="P70" s="1"/>
      <c r="Q70" s="1"/>
      <c r="BG70">
        <f>QUOTIENT(DB_PAR[[#This Row],[PAR NUM]],32)+1</f>
        <v>3</v>
      </c>
    </row>
    <row r="71" spans="1:59" x14ac:dyDescent="0.25">
      <c r="A71" t="b">
        <v>0</v>
      </c>
      <c r="B71">
        <v>65</v>
      </c>
      <c r="C71" t="str" cm="1">
        <f t="array" ref="C71">INDEX(DB_PAR_SYS_NAMES[],BG71,2)</f>
        <v xml:space="preserve"> DEVICES</v>
      </c>
      <c r="D71" t="s">
        <v>2611</v>
      </c>
      <c r="E71" t="s">
        <v>3541</v>
      </c>
      <c r="G71" t="s">
        <v>2474</v>
      </c>
      <c r="H71">
        <v>0</v>
      </c>
      <c r="I71" t="s">
        <v>2475</v>
      </c>
      <c r="J71" s="10" t="s">
        <v>46</v>
      </c>
      <c r="L71" s="10" t="s">
        <v>46</v>
      </c>
      <c r="M71" s="10" t="s">
        <v>46</v>
      </c>
      <c r="N71" t="str">
        <f>IF(DB_PAR[[#This Row],[PAR TYPE]]=$AA$7,DB_PAR[[#This Row],[R_VAL]],IF(DB_PAR[[#This Row],[PAR TYPE]]=$AA$8,DB_PAR[[#This Row],[I_VAL]],DB_PAR[[#This Row],[T_VAL]]))</f>
        <v>0.0</v>
      </c>
      <c r="O71" s="1"/>
      <c r="P71" s="1"/>
      <c r="Q71" s="1"/>
      <c r="BG71">
        <f>QUOTIENT(DB_PAR[[#This Row],[PAR NUM]],32)+1</f>
        <v>3</v>
      </c>
    </row>
    <row r="72" spans="1:59" x14ac:dyDescent="0.25">
      <c r="A72" t="b">
        <v>0</v>
      </c>
      <c r="B72">
        <v>66</v>
      </c>
      <c r="C72" t="str" cm="1">
        <f t="array" ref="C72">INDEX(DB_PAR_SYS_NAMES[],BG72,2)</f>
        <v xml:space="preserve"> DEVICES</v>
      </c>
      <c r="D72" t="s">
        <v>2612</v>
      </c>
      <c r="E72" t="s">
        <v>3543</v>
      </c>
      <c r="G72" t="s">
        <v>2474</v>
      </c>
      <c r="H72">
        <v>0</v>
      </c>
      <c r="I72" t="s">
        <v>2475</v>
      </c>
      <c r="J72" s="10" t="s">
        <v>46</v>
      </c>
      <c r="L72" s="10" t="s">
        <v>46</v>
      </c>
      <c r="M72" s="10" t="s">
        <v>46</v>
      </c>
      <c r="N72" t="str">
        <f>IF(DB_PAR[[#This Row],[PAR TYPE]]=$AA$7,DB_PAR[[#This Row],[R_VAL]],IF(DB_PAR[[#This Row],[PAR TYPE]]=$AA$8,DB_PAR[[#This Row],[I_VAL]],DB_PAR[[#This Row],[T_VAL]]))</f>
        <v>0.0</v>
      </c>
      <c r="O72" s="1"/>
      <c r="P72" s="1"/>
      <c r="Q72" s="1"/>
      <c r="BG72">
        <f>QUOTIENT(DB_PAR[[#This Row],[PAR NUM]],32)+1</f>
        <v>3</v>
      </c>
    </row>
    <row r="73" spans="1:59" x14ac:dyDescent="0.25">
      <c r="A73" t="b">
        <v>0</v>
      </c>
      <c r="B73">
        <v>67</v>
      </c>
      <c r="C73" t="str" cm="1">
        <f t="array" ref="C73">INDEX(DB_PAR_SYS_NAMES[],BG73,2)</f>
        <v xml:space="preserve"> DEVICES</v>
      </c>
      <c r="D73" t="s">
        <v>2613</v>
      </c>
      <c r="E73" t="s">
        <v>3546</v>
      </c>
      <c r="G73" t="s">
        <v>2474</v>
      </c>
      <c r="H73">
        <v>0</v>
      </c>
      <c r="I73" t="s">
        <v>2475</v>
      </c>
      <c r="J73" s="10" t="s">
        <v>46</v>
      </c>
      <c r="L73" s="10" t="s">
        <v>46</v>
      </c>
      <c r="M73" s="10" t="s">
        <v>46</v>
      </c>
      <c r="N73" t="str">
        <f>IF(DB_PAR[[#This Row],[PAR TYPE]]=$AA$7,DB_PAR[[#This Row],[R_VAL]],IF(DB_PAR[[#This Row],[PAR TYPE]]=$AA$8,DB_PAR[[#This Row],[I_VAL]],DB_PAR[[#This Row],[T_VAL]]))</f>
        <v>0.0</v>
      </c>
      <c r="O73" s="1"/>
      <c r="P73" s="1"/>
      <c r="Q73" s="1"/>
      <c r="BG73">
        <f>QUOTIENT(DB_PAR[[#This Row],[PAR NUM]],32)+1</f>
        <v>3</v>
      </c>
    </row>
    <row r="74" spans="1:59" x14ac:dyDescent="0.25">
      <c r="A74" t="b">
        <v>0</v>
      </c>
      <c r="B74">
        <v>68</v>
      </c>
      <c r="C74" t="str" cm="1">
        <f t="array" ref="C74">INDEX(DB_PAR_SYS_NAMES[],BG74,2)</f>
        <v xml:space="preserve"> DEVICES</v>
      </c>
      <c r="D74" t="s">
        <v>2614</v>
      </c>
      <c r="E74" t="s">
        <v>3549</v>
      </c>
      <c r="G74" t="s">
        <v>2474</v>
      </c>
      <c r="H74">
        <v>0</v>
      </c>
      <c r="I74" t="s">
        <v>2475</v>
      </c>
      <c r="J74" s="10" t="s">
        <v>46</v>
      </c>
      <c r="L74" s="10" t="s">
        <v>46</v>
      </c>
      <c r="M74" s="10" t="s">
        <v>46</v>
      </c>
      <c r="N74" t="str">
        <f>IF(DB_PAR[[#This Row],[PAR TYPE]]=$AA$7,DB_PAR[[#This Row],[R_VAL]],IF(DB_PAR[[#This Row],[PAR TYPE]]=$AA$8,DB_PAR[[#This Row],[I_VAL]],DB_PAR[[#This Row],[T_VAL]]))</f>
        <v>0.0</v>
      </c>
      <c r="O74" s="1"/>
      <c r="P74" s="1"/>
      <c r="Q74" s="1"/>
      <c r="BG74">
        <f>QUOTIENT(DB_PAR[[#This Row],[PAR NUM]],32)+1</f>
        <v>3</v>
      </c>
    </row>
    <row r="75" spans="1:59" x14ac:dyDescent="0.25">
      <c r="A75" t="b">
        <v>1</v>
      </c>
      <c r="B75">
        <v>69</v>
      </c>
      <c r="C75" t="str" cm="1">
        <f t="array" ref="C75">INDEX(DB_PAR_SYS_NAMES[],BG75,2)</f>
        <v xml:space="preserve"> DEVICES</v>
      </c>
      <c r="D75" t="s">
        <v>2615</v>
      </c>
      <c r="E75" t="s">
        <v>3652</v>
      </c>
      <c r="G75" t="s">
        <v>2474</v>
      </c>
      <c r="H75">
        <v>0</v>
      </c>
      <c r="I75" t="s">
        <v>2475</v>
      </c>
      <c r="J75" s="10" t="s">
        <v>45</v>
      </c>
      <c r="K75" t="s">
        <v>815</v>
      </c>
      <c r="L75" s="10" t="s">
        <v>46</v>
      </c>
      <c r="M75" s="10" t="s">
        <v>46</v>
      </c>
      <c r="N75" t="str">
        <f>IF(DB_PAR[[#This Row],[PAR TYPE]]=$AA$7,DB_PAR[[#This Row],[R_VAL]],IF(DB_PAR[[#This Row],[PAR TYPE]]=$AA$8,DB_PAR[[#This Row],[I_VAL]],DB_PAR[[#This Row],[T_VAL]]))</f>
        <v>1.0</v>
      </c>
      <c r="O75" s="1"/>
      <c r="P75" s="1"/>
      <c r="Q75" s="1"/>
      <c r="BG75">
        <f>QUOTIENT(DB_PAR[[#This Row],[PAR NUM]],32)+1</f>
        <v>3</v>
      </c>
    </row>
    <row r="76" spans="1:59" x14ac:dyDescent="0.25">
      <c r="A76" t="b">
        <v>1</v>
      </c>
      <c r="B76">
        <v>70</v>
      </c>
      <c r="C76" t="str" cm="1">
        <f t="array" ref="C76">INDEX(DB_PAR_SYS_NAMES[],BG76,2)</f>
        <v xml:space="preserve"> DEVICES</v>
      </c>
      <c r="D76" t="s">
        <v>2616</v>
      </c>
      <c r="E76" t="s">
        <v>3655</v>
      </c>
      <c r="G76" t="s">
        <v>2474</v>
      </c>
      <c r="H76">
        <v>0</v>
      </c>
      <c r="I76" t="s">
        <v>2475</v>
      </c>
      <c r="J76" s="10" t="s">
        <v>45</v>
      </c>
      <c r="K76" t="s">
        <v>815</v>
      </c>
      <c r="L76" s="10" t="s">
        <v>46</v>
      </c>
      <c r="M76" s="10" t="s">
        <v>46</v>
      </c>
      <c r="N76" t="str">
        <f>IF(DB_PAR[[#This Row],[PAR TYPE]]=$AA$7,DB_PAR[[#This Row],[R_VAL]],IF(DB_PAR[[#This Row],[PAR TYPE]]=$AA$8,DB_PAR[[#This Row],[I_VAL]],DB_PAR[[#This Row],[T_VAL]]))</f>
        <v>1.0</v>
      </c>
      <c r="O76" s="1"/>
      <c r="P76" s="1"/>
      <c r="Q76" s="1"/>
      <c r="BG76">
        <f>QUOTIENT(DB_PAR[[#This Row],[PAR NUM]],32)+1</f>
        <v>3</v>
      </c>
    </row>
    <row r="77" spans="1:59" x14ac:dyDescent="0.25">
      <c r="A77" t="b">
        <v>1</v>
      </c>
      <c r="B77">
        <v>71</v>
      </c>
      <c r="C77" t="str" cm="1">
        <f t="array" ref="C77">INDEX(DB_PAR_SYS_NAMES[],BG77,2)</f>
        <v xml:space="preserve"> DEVICES</v>
      </c>
      <c r="D77" t="s">
        <v>2617</v>
      </c>
      <c r="E77" t="s">
        <v>3658</v>
      </c>
      <c r="G77" t="s">
        <v>2474</v>
      </c>
      <c r="H77">
        <v>0</v>
      </c>
      <c r="I77" t="s">
        <v>2475</v>
      </c>
      <c r="J77" s="10" t="s">
        <v>45</v>
      </c>
      <c r="K77" t="s">
        <v>815</v>
      </c>
      <c r="L77" s="10" t="s">
        <v>46</v>
      </c>
      <c r="M77" s="10" t="s">
        <v>46</v>
      </c>
      <c r="N77" t="str">
        <f>IF(DB_PAR[[#This Row],[PAR TYPE]]=$AA$7,DB_PAR[[#This Row],[R_VAL]],IF(DB_PAR[[#This Row],[PAR TYPE]]=$AA$8,DB_PAR[[#This Row],[I_VAL]],DB_PAR[[#This Row],[T_VAL]]))</f>
        <v>1.0</v>
      </c>
      <c r="O77" s="1"/>
      <c r="P77" s="1"/>
      <c r="Q77" s="1"/>
      <c r="BG77">
        <f>QUOTIENT(DB_PAR[[#This Row],[PAR NUM]],32)+1</f>
        <v>3</v>
      </c>
    </row>
    <row r="78" spans="1:59" x14ac:dyDescent="0.25">
      <c r="A78" t="b">
        <v>1</v>
      </c>
      <c r="B78">
        <v>72</v>
      </c>
      <c r="C78" t="str" cm="1">
        <f t="array" ref="C78">INDEX(DB_PAR_SYS_NAMES[],BG78,2)</f>
        <v xml:space="preserve"> DEVICES</v>
      </c>
      <c r="D78" t="s">
        <v>2618</v>
      </c>
      <c r="E78" t="s">
        <v>3661</v>
      </c>
      <c r="G78" t="s">
        <v>2474</v>
      </c>
      <c r="H78">
        <v>0</v>
      </c>
      <c r="I78" t="s">
        <v>2475</v>
      </c>
      <c r="J78" s="10" t="s">
        <v>45</v>
      </c>
      <c r="K78" t="s">
        <v>815</v>
      </c>
      <c r="L78" s="10" t="s">
        <v>46</v>
      </c>
      <c r="M78" s="10" t="s">
        <v>46</v>
      </c>
      <c r="N78" t="str">
        <f>IF(DB_PAR[[#This Row],[PAR TYPE]]=$AA$7,DB_PAR[[#This Row],[R_VAL]],IF(DB_PAR[[#This Row],[PAR TYPE]]=$AA$8,DB_PAR[[#This Row],[I_VAL]],DB_PAR[[#This Row],[T_VAL]]))</f>
        <v>1.0</v>
      </c>
      <c r="O78" s="1"/>
      <c r="P78" s="1"/>
      <c r="Q78" s="1"/>
      <c r="BG78">
        <f>QUOTIENT(DB_PAR[[#This Row],[PAR NUM]],32)+1</f>
        <v>3</v>
      </c>
    </row>
    <row r="79" spans="1:59" x14ac:dyDescent="0.25">
      <c r="A79" t="b">
        <v>1</v>
      </c>
      <c r="B79">
        <v>73</v>
      </c>
      <c r="C79" t="str" cm="1">
        <f t="array" ref="C79">INDEX(DB_PAR_SYS_NAMES[],BG79,2)</f>
        <v xml:space="preserve"> DEVICES</v>
      </c>
      <c r="D79" t="s">
        <v>2619</v>
      </c>
      <c r="E79" t="s">
        <v>3664</v>
      </c>
      <c r="G79" t="s">
        <v>2474</v>
      </c>
      <c r="H79">
        <v>0</v>
      </c>
      <c r="I79" t="s">
        <v>2475</v>
      </c>
      <c r="J79" s="10" t="s">
        <v>45</v>
      </c>
      <c r="K79" t="s">
        <v>815</v>
      </c>
      <c r="L79" s="10" t="s">
        <v>46</v>
      </c>
      <c r="M79" s="10" t="s">
        <v>46</v>
      </c>
      <c r="N79" t="str">
        <f>IF(DB_PAR[[#This Row],[PAR TYPE]]=$AA$7,DB_PAR[[#This Row],[R_VAL]],IF(DB_PAR[[#This Row],[PAR TYPE]]=$AA$8,DB_PAR[[#This Row],[I_VAL]],DB_PAR[[#This Row],[T_VAL]]))</f>
        <v>1.0</v>
      </c>
      <c r="O79" s="1"/>
      <c r="P79" s="1"/>
      <c r="Q79" s="1"/>
      <c r="BG79">
        <f>QUOTIENT(DB_PAR[[#This Row],[PAR NUM]],32)+1</f>
        <v>3</v>
      </c>
    </row>
    <row r="80" spans="1:59" x14ac:dyDescent="0.25">
      <c r="A80" t="b">
        <v>1</v>
      </c>
      <c r="B80">
        <v>74</v>
      </c>
      <c r="C80" t="str" cm="1">
        <f t="array" ref="C80">INDEX(DB_PAR_SYS_NAMES[],BG80,2)</f>
        <v xml:space="preserve"> DEVICES</v>
      </c>
      <c r="D80" t="s">
        <v>2620</v>
      </c>
      <c r="E80" t="s">
        <v>3667</v>
      </c>
      <c r="G80" t="s">
        <v>2474</v>
      </c>
      <c r="H80">
        <v>0</v>
      </c>
      <c r="I80" t="s">
        <v>2475</v>
      </c>
      <c r="J80" s="10" t="s">
        <v>2549</v>
      </c>
      <c r="K80" t="s">
        <v>815</v>
      </c>
      <c r="L80" s="10" t="s">
        <v>46</v>
      </c>
      <c r="M80" s="10" t="s">
        <v>46</v>
      </c>
      <c r="N80" t="str">
        <f>IF(DB_PAR[[#This Row],[PAR TYPE]]=$AA$7,DB_PAR[[#This Row],[R_VAL]],IF(DB_PAR[[#This Row],[PAR TYPE]]=$AA$8,DB_PAR[[#This Row],[I_VAL]],DB_PAR[[#This Row],[T_VAL]]))</f>
        <v>0.1</v>
      </c>
      <c r="O80" s="1"/>
      <c r="P80" s="1"/>
      <c r="Q80" s="1"/>
      <c r="BG80">
        <f>QUOTIENT(DB_PAR[[#This Row],[PAR NUM]],32)+1</f>
        <v>3</v>
      </c>
    </row>
    <row r="81" spans="1:59" x14ac:dyDescent="0.25">
      <c r="A81" t="b">
        <v>0</v>
      </c>
      <c r="B81">
        <v>75</v>
      </c>
      <c r="C81" t="str" cm="1">
        <f t="array" ref="C81">INDEX(DB_PAR_SYS_NAMES[],BG81,2)</f>
        <v xml:space="preserve"> DEVICES</v>
      </c>
      <c r="D81" t="s">
        <v>2621</v>
      </c>
      <c r="E81" t="s">
        <v>3552</v>
      </c>
      <c r="G81" t="s">
        <v>2474</v>
      </c>
      <c r="H81">
        <v>0</v>
      </c>
      <c r="I81" t="s">
        <v>2475</v>
      </c>
      <c r="J81" s="10" t="s">
        <v>45</v>
      </c>
      <c r="K81" t="s">
        <v>815</v>
      </c>
      <c r="L81" s="10" t="s">
        <v>46</v>
      </c>
      <c r="M81" s="10" t="s">
        <v>46</v>
      </c>
      <c r="N81" t="str">
        <f>IF(DB_PAR[[#This Row],[PAR TYPE]]=$AA$7,DB_PAR[[#This Row],[R_VAL]],IF(DB_PAR[[#This Row],[PAR TYPE]]=$AA$8,DB_PAR[[#This Row],[I_VAL]],DB_PAR[[#This Row],[T_VAL]]))</f>
        <v>1.0</v>
      </c>
      <c r="O81" s="1"/>
      <c r="P81" s="1"/>
      <c r="Q81" s="1"/>
      <c r="BG81">
        <f>QUOTIENT(DB_PAR[[#This Row],[PAR NUM]],32)+1</f>
        <v>3</v>
      </c>
    </row>
    <row r="82" spans="1:59" x14ac:dyDescent="0.25">
      <c r="A82" t="b">
        <v>0</v>
      </c>
      <c r="B82">
        <v>76</v>
      </c>
      <c r="C82" t="str" cm="1">
        <f t="array" ref="C82">INDEX(DB_PAR_SYS_NAMES[],BG82,2)</f>
        <v xml:space="preserve"> DEVICES</v>
      </c>
      <c r="D82" t="s">
        <v>2622</v>
      </c>
      <c r="E82" t="s">
        <v>3555</v>
      </c>
      <c r="G82" t="s">
        <v>2474</v>
      </c>
      <c r="H82">
        <v>0</v>
      </c>
      <c r="I82" t="s">
        <v>2475</v>
      </c>
      <c r="J82" s="10" t="s">
        <v>45</v>
      </c>
      <c r="K82" t="s">
        <v>815</v>
      </c>
      <c r="L82" s="10" t="s">
        <v>46</v>
      </c>
      <c r="M82" s="10" t="s">
        <v>46</v>
      </c>
      <c r="N82" t="str">
        <f>IF(DB_PAR[[#This Row],[PAR TYPE]]=$AA$7,DB_PAR[[#This Row],[R_VAL]],IF(DB_PAR[[#This Row],[PAR TYPE]]=$AA$8,DB_PAR[[#This Row],[I_VAL]],DB_PAR[[#This Row],[T_VAL]]))</f>
        <v>1.0</v>
      </c>
      <c r="O82" s="1"/>
      <c r="P82" s="1"/>
      <c r="Q82" s="1"/>
      <c r="BG82">
        <f>QUOTIENT(DB_PAR[[#This Row],[PAR NUM]],32)+1</f>
        <v>3</v>
      </c>
    </row>
    <row r="83" spans="1:59" x14ac:dyDescent="0.25">
      <c r="A83" t="b">
        <v>0</v>
      </c>
      <c r="B83">
        <v>77</v>
      </c>
      <c r="C83" t="str" cm="1">
        <f t="array" ref="C83">INDEX(DB_PAR_SYS_NAMES[],BG83,2)</f>
        <v xml:space="preserve"> DEVICES</v>
      </c>
      <c r="D83" t="s">
        <v>2623</v>
      </c>
      <c r="E83" t="s">
        <v>3558</v>
      </c>
      <c r="G83" t="s">
        <v>2474</v>
      </c>
      <c r="H83">
        <v>0</v>
      </c>
      <c r="I83" t="s">
        <v>2475</v>
      </c>
      <c r="J83" s="10" t="s">
        <v>45</v>
      </c>
      <c r="K83" t="s">
        <v>815</v>
      </c>
      <c r="L83" s="10" t="s">
        <v>46</v>
      </c>
      <c r="M83" s="10" t="s">
        <v>46</v>
      </c>
      <c r="N83" t="str">
        <f>IF(DB_PAR[[#This Row],[PAR TYPE]]=$AA$7,DB_PAR[[#This Row],[R_VAL]],IF(DB_PAR[[#This Row],[PAR TYPE]]=$AA$8,DB_PAR[[#This Row],[I_VAL]],DB_PAR[[#This Row],[T_VAL]]))</f>
        <v>1.0</v>
      </c>
      <c r="O83" s="1"/>
      <c r="P83" s="1"/>
      <c r="Q83" s="1"/>
      <c r="BG83">
        <f>QUOTIENT(DB_PAR[[#This Row],[PAR NUM]],32)+1</f>
        <v>3</v>
      </c>
    </row>
    <row r="84" spans="1:59" x14ac:dyDescent="0.25">
      <c r="A84" t="b">
        <v>0</v>
      </c>
      <c r="B84">
        <v>78</v>
      </c>
      <c r="C84" t="str" cm="1">
        <f t="array" ref="C84">INDEX(DB_PAR_SYS_NAMES[],BG84,2)</f>
        <v xml:space="preserve"> DEVICES</v>
      </c>
      <c r="D84" t="s">
        <v>2624</v>
      </c>
      <c r="E84" t="s">
        <v>3561</v>
      </c>
      <c r="G84" t="s">
        <v>2474</v>
      </c>
      <c r="H84">
        <v>0</v>
      </c>
      <c r="I84" t="s">
        <v>2475</v>
      </c>
      <c r="J84" s="10" t="s">
        <v>45</v>
      </c>
      <c r="K84" t="s">
        <v>815</v>
      </c>
      <c r="L84" s="10" t="s">
        <v>46</v>
      </c>
      <c r="M84" s="10" t="s">
        <v>46</v>
      </c>
      <c r="N84" t="str">
        <f>IF(DB_PAR[[#This Row],[PAR TYPE]]=$AA$7,DB_PAR[[#This Row],[R_VAL]],IF(DB_PAR[[#This Row],[PAR TYPE]]=$AA$8,DB_PAR[[#This Row],[I_VAL]],DB_PAR[[#This Row],[T_VAL]]))</f>
        <v>1.0</v>
      </c>
      <c r="O84" s="1"/>
      <c r="P84" s="1"/>
      <c r="Q84" s="1"/>
      <c r="BG84">
        <f>QUOTIENT(DB_PAR[[#This Row],[PAR NUM]],32)+1</f>
        <v>3</v>
      </c>
    </row>
    <row r="85" spans="1:59" x14ac:dyDescent="0.25">
      <c r="A85" t="b">
        <v>0</v>
      </c>
      <c r="B85">
        <v>79</v>
      </c>
      <c r="C85" t="str" cm="1">
        <f t="array" ref="C85">INDEX(DB_PAR_SYS_NAMES[],BG85,2)</f>
        <v xml:space="preserve"> DEVICES</v>
      </c>
      <c r="D85" t="s">
        <v>2625</v>
      </c>
      <c r="E85" t="s">
        <v>3564</v>
      </c>
      <c r="G85" t="s">
        <v>2474</v>
      </c>
      <c r="H85">
        <v>0</v>
      </c>
      <c r="I85" t="s">
        <v>2475</v>
      </c>
      <c r="J85" s="10" t="s">
        <v>45</v>
      </c>
      <c r="K85" t="s">
        <v>815</v>
      </c>
      <c r="L85" s="10" t="s">
        <v>46</v>
      </c>
      <c r="M85" s="10" t="s">
        <v>46</v>
      </c>
      <c r="N85" t="str">
        <f>IF(DB_PAR[[#This Row],[PAR TYPE]]=$AA$7,DB_PAR[[#This Row],[R_VAL]],IF(DB_PAR[[#This Row],[PAR TYPE]]=$AA$8,DB_PAR[[#This Row],[I_VAL]],DB_PAR[[#This Row],[T_VAL]]))</f>
        <v>1.0</v>
      </c>
      <c r="O85" s="1"/>
      <c r="P85" s="1"/>
      <c r="Q85" s="1"/>
      <c r="BG85">
        <f>QUOTIENT(DB_PAR[[#This Row],[PAR NUM]],32)+1</f>
        <v>3</v>
      </c>
    </row>
    <row r="86" spans="1:59" x14ac:dyDescent="0.25">
      <c r="A86" t="b">
        <v>0</v>
      </c>
      <c r="B86">
        <v>80</v>
      </c>
      <c r="C86" t="str" cm="1">
        <f t="array" ref="C86">INDEX(DB_PAR_SYS_NAMES[],BG86,2)</f>
        <v xml:space="preserve"> DEVICES</v>
      </c>
      <c r="D86" t="s">
        <v>2626</v>
      </c>
      <c r="E86" t="s">
        <v>3567</v>
      </c>
      <c r="G86" t="s">
        <v>2474</v>
      </c>
      <c r="H86">
        <v>0</v>
      </c>
      <c r="I86" t="s">
        <v>2475</v>
      </c>
      <c r="J86" s="10" t="s">
        <v>45</v>
      </c>
      <c r="K86" t="s">
        <v>815</v>
      </c>
      <c r="L86" s="10" t="s">
        <v>46</v>
      </c>
      <c r="M86" s="10" t="s">
        <v>46</v>
      </c>
      <c r="N86" t="str">
        <f>IF(DB_PAR[[#This Row],[PAR TYPE]]=$AA$7,DB_PAR[[#This Row],[R_VAL]],IF(DB_PAR[[#This Row],[PAR TYPE]]=$AA$8,DB_PAR[[#This Row],[I_VAL]],DB_PAR[[#This Row],[T_VAL]]))</f>
        <v>1.0</v>
      </c>
      <c r="O86" s="1"/>
      <c r="P86" s="1"/>
      <c r="Q86" s="1"/>
      <c r="BG86">
        <f>QUOTIENT(DB_PAR[[#This Row],[PAR NUM]],32)+1</f>
        <v>3</v>
      </c>
    </row>
    <row r="87" spans="1:59" x14ac:dyDescent="0.25">
      <c r="A87" t="b">
        <v>0</v>
      </c>
      <c r="B87">
        <v>81</v>
      </c>
      <c r="C87" t="str" cm="1">
        <f t="array" ref="C87">INDEX(DB_PAR_SYS_NAMES[],BG87,2)</f>
        <v xml:space="preserve"> DEVICES</v>
      </c>
      <c r="D87" t="s">
        <v>2627</v>
      </c>
      <c r="E87" t="s">
        <v>3571</v>
      </c>
      <c r="G87" t="s">
        <v>2474</v>
      </c>
      <c r="H87">
        <v>0</v>
      </c>
      <c r="I87" t="s">
        <v>2475</v>
      </c>
      <c r="J87" s="10" t="s">
        <v>45</v>
      </c>
      <c r="K87" t="s">
        <v>815</v>
      </c>
      <c r="L87" s="10" t="s">
        <v>46</v>
      </c>
      <c r="M87" s="10" t="s">
        <v>46</v>
      </c>
      <c r="N87" t="str">
        <f>IF(DB_PAR[[#This Row],[PAR TYPE]]=$AA$7,DB_PAR[[#This Row],[R_VAL]],IF(DB_PAR[[#This Row],[PAR TYPE]]=$AA$8,DB_PAR[[#This Row],[I_VAL]],DB_PAR[[#This Row],[T_VAL]]))</f>
        <v>1.0</v>
      </c>
      <c r="O87" s="1"/>
      <c r="P87" s="1"/>
      <c r="Q87" s="1"/>
      <c r="BG87">
        <f>QUOTIENT(DB_PAR[[#This Row],[PAR NUM]],32)+1</f>
        <v>3</v>
      </c>
    </row>
    <row r="88" spans="1:59" x14ac:dyDescent="0.25">
      <c r="A88" t="b">
        <v>0</v>
      </c>
      <c r="B88">
        <v>82</v>
      </c>
      <c r="C88" t="str" cm="1">
        <f t="array" ref="C88">INDEX(DB_PAR_SYS_NAMES[],BG88,2)</f>
        <v xml:space="preserve"> DEVICES</v>
      </c>
      <c r="D88" t="s">
        <v>2628</v>
      </c>
      <c r="E88" t="s">
        <v>3575</v>
      </c>
      <c r="G88" t="s">
        <v>2474</v>
      </c>
      <c r="H88">
        <v>0</v>
      </c>
      <c r="I88" t="s">
        <v>2475</v>
      </c>
      <c r="J88" s="10" t="s">
        <v>45</v>
      </c>
      <c r="K88" t="s">
        <v>815</v>
      </c>
      <c r="L88" s="10" t="s">
        <v>46</v>
      </c>
      <c r="M88" s="10" t="s">
        <v>46</v>
      </c>
      <c r="N88" t="str">
        <f>IF(DB_PAR[[#This Row],[PAR TYPE]]=$AA$7,DB_PAR[[#This Row],[R_VAL]],IF(DB_PAR[[#This Row],[PAR TYPE]]=$AA$8,DB_PAR[[#This Row],[I_VAL]],DB_PAR[[#This Row],[T_VAL]]))</f>
        <v>1.0</v>
      </c>
      <c r="O88" s="1"/>
      <c r="P88" s="1"/>
      <c r="Q88" s="1"/>
      <c r="BG88">
        <f>QUOTIENT(DB_PAR[[#This Row],[PAR NUM]],32)+1</f>
        <v>3</v>
      </c>
    </row>
    <row r="89" spans="1:59" x14ac:dyDescent="0.25">
      <c r="A89" t="b">
        <v>0</v>
      </c>
      <c r="B89">
        <v>83</v>
      </c>
      <c r="C89" t="str" cm="1">
        <f t="array" ref="C89">INDEX(DB_PAR_SYS_NAMES[],BG89,2)</f>
        <v xml:space="preserve"> DEVICES</v>
      </c>
      <c r="D89" t="s">
        <v>2629</v>
      </c>
      <c r="E89" t="s">
        <v>3577</v>
      </c>
      <c r="G89" t="s">
        <v>2474</v>
      </c>
      <c r="H89">
        <v>0</v>
      </c>
      <c r="I89" t="s">
        <v>2475</v>
      </c>
      <c r="J89" s="10" t="s">
        <v>45</v>
      </c>
      <c r="K89" t="s">
        <v>815</v>
      </c>
      <c r="L89" s="10" t="s">
        <v>46</v>
      </c>
      <c r="M89" s="10" t="s">
        <v>46</v>
      </c>
      <c r="N89" t="str">
        <f>IF(DB_PAR[[#This Row],[PAR TYPE]]=$AA$7,DB_PAR[[#This Row],[R_VAL]],IF(DB_PAR[[#This Row],[PAR TYPE]]=$AA$8,DB_PAR[[#This Row],[I_VAL]],DB_PAR[[#This Row],[T_VAL]]))</f>
        <v>1.0</v>
      </c>
      <c r="O89" s="1"/>
      <c r="P89" s="1"/>
      <c r="Q89" s="1"/>
      <c r="BG89">
        <f>QUOTIENT(DB_PAR[[#This Row],[PAR NUM]],32)+1</f>
        <v>3</v>
      </c>
    </row>
    <row r="90" spans="1:59" x14ac:dyDescent="0.25">
      <c r="A90" t="b">
        <v>0</v>
      </c>
      <c r="B90">
        <v>84</v>
      </c>
      <c r="C90" t="str" cm="1">
        <f t="array" ref="C90">INDEX(DB_PAR_SYS_NAMES[],BG90,2)</f>
        <v xml:space="preserve"> DEVICES</v>
      </c>
      <c r="D90" t="s">
        <v>2630</v>
      </c>
      <c r="E90" t="s">
        <v>3579</v>
      </c>
      <c r="G90" t="s">
        <v>2474</v>
      </c>
      <c r="H90">
        <v>0</v>
      </c>
      <c r="I90" t="s">
        <v>2475</v>
      </c>
      <c r="J90" s="10" t="s">
        <v>45</v>
      </c>
      <c r="K90" t="s">
        <v>815</v>
      </c>
      <c r="L90" s="10" t="s">
        <v>46</v>
      </c>
      <c r="M90" s="10" t="s">
        <v>46</v>
      </c>
      <c r="N90" t="str">
        <f>IF(DB_PAR[[#This Row],[PAR TYPE]]=$AA$7,DB_PAR[[#This Row],[R_VAL]],IF(DB_PAR[[#This Row],[PAR TYPE]]=$AA$8,DB_PAR[[#This Row],[I_VAL]],DB_PAR[[#This Row],[T_VAL]]))</f>
        <v>1.0</v>
      </c>
      <c r="O90" s="1"/>
      <c r="P90" s="1"/>
      <c r="Q90" s="1"/>
      <c r="BG90">
        <f>QUOTIENT(DB_PAR[[#This Row],[PAR NUM]],32)+1</f>
        <v>3</v>
      </c>
    </row>
    <row r="91" spans="1:59" x14ac:dyDescent="0.25">
      <c r="A91" t="b">
        <v>1</v>
      </c>
      <c r="B91">
        <v>85</v>
      </c>
      <c r="C91" t="str" cm="1">
        <f t="array" ref="C91">INDEX(DB_PAR_SYS_NAMES[],BG91,2)</f>
        <v xml:space="preserve"> DEVICES</v>
      </c>
      <c r="D91" t="s">
        <v>2631</v>
      </c>
      <c r="E91" t="s">
        <v>3584</v>
      </c>
      <c r="G91" t="s">
        <v>2474</v>
      </c>
      <c r="H91">
        <v>0</v>
      </c>
      <c r="I91" t="s">
        <v>2475</v>
      </c>
      <c r="J91" s="10" t="s">
        <v>45</v>
      </c>
      <c r="K91" t="s">
        <v>815</v>
      </c>
      <c r="L91" s="10" t="s">
        <v>46</v>
      </c>
      <c r="M91" s="10" t="s">
        <v>46</v>
      </c>
      <c r="N91" t="str">
        <f>IF(DB_PAR[[#This Row],[PAR TYPE]]=$AA$7,DB_PAR[[#This Row],[R_VAL]],IF(DB_PAR[[#This Row],[PAR TYPE]]=$AA$8,DB_PAR[[#This Row],[I_VAL]],DB_PAR[[#This Row],[T_VAL]]))</f>
        <v>1.0</v>
      </c>
      <c r="O91" s="1"/>
      <c r="P91" s="1"/>
      <c r="Q91" s="1"/>
      <c r="BG91">
        <f>QUOTIENT(DB_PAR[[#This Row],[PAR NUM]],32)+1</f>
        <v>3</v>
      </c>
    </row>
    <row r="92" spans="1:59" x14ac:dyDescent="0.25">
      <c r="A92" t="b">
        <v>0</v>
      </c>
      <c r="B92">
        <v>86</v>
      </c>
      <c r="C92" t="str" cm="1">
        <f t="array" ref="C92">INDEX(DB_PAR_SYS_NAMES[],BG92,2)</f>
        <v xml:space="preserve"> DEVICES</v>
      </c>
      <c r="D92" t="s">
        <v>2632</v>
      </c>
      <c r="E92" t="s">
        <v>3589</v>
      </c>
      <c r="G92" t="s">
        <v>2474</v>
      </c>
      <c r="H92">
        <v>0</v>
      </c>
      <c r="I92" t="s">
        <v>2475</v>
      </c>
      <c r="J92" s="10" t="s">
        <v>46</v>
      </c>
      <c r="L92" s="10" t="s">
        <v>46</v>
      </c>
      <c r="M92" s="10" t="s">
        <v>46</v>
      </c>
      <c r="N92" t="str">
        <f>IF(DB_PAR[[#This Row],[PAR TYPE]]=$AA$7,DB_PAR[[#This Row],[R_VAL]],IF(DB_PAR[[#This Row],[PAR TYPE]]=$AA$8,DB_PAR[[#This Row],[I_VAL]],DB_PAR[[#This Row],[T_VAL]]))</f>
        <v>0.0</v>
      </c>
      <c r="O92" s="1"/>
      <c r="P92" s="1"/>
      <c r="Q92" s="1"/>
      <c r="BG92">
        <f>QUOTIENT(DB_PAR[[#This Row],[PAR NUM]],32)+1</f>
        <v>3</v>
      </c>
    </row>
    <row r="93" spans="1:59" x14ac:dyDescent="0.25">
      <c r="A93" t="b">
        <v>0</v>
      </c>
      <c r="B93">
        <v>87</v>
      </c>
      <c r="C93" t="str" cm="1">
        <f t="array" ref="C93">INDEX(DB_PAR_SYS_NAMES[],BG93,2)</f>
        <v xml:space="preserve"> DEVICES</v>
      </c>
      <c r="D93" t="s">
        <v>2633</v>
      </c>
      <c r="E93" t="s">
        <v>3593</v>
      </c>
      <c r="G93" t="s">
        <v>2474</v>
      </c>
      <c r="H93">
        <v>0</v>
      </c>
      <c r="I93" t="s">
        <v>2475</v>
      </c>
      <c r="J93" s="10" t="s">
        <v>46</v>
      </c>
      <c r="L93" s="10" t="s">
        <v>46</v>
      </c>
      <c r="M93" s="10" t="s">
        <v>46</v>
      </c>
      <c r="N93" t="str">
        <f>IF(DB_PAR[[#This Row],[PAR TYPE]]=$AA$7,DB_PAR[[#This Row],[R_VAL]],IF(DB_PAR[[#This Row],[PAR TYPE]]=$AA$8,DB_PAR[[#This Row],[I_VAL]],DB_PAR[[#This Row],[T_VAL]]))</f>
        <v>0.0</v>
      </c>
      <c r="O93" s="1"/>
      <c r="P93" s="1"/>
      <c r="Q93" s="1"/>
      <c r="BG93">
        <f>QUOTIENT(DB_PAR[[#This Row],[PAR NUM]],32)+1</f>
        <v>3</v>
      </c>
    </row>
    <row r="94" spans="1:59" x14ac:dyDescent="0.25">
      <c r="A94" t="b">
        <v>0</v>
      </c>
      <c r="B94">
        <v>88</v>
      </c>
      <c r="C94" t="str" cm="1">
        <f t="array" ref="C94">INDEX(DB_PAR_SYS_NAMES[],BG94,2)</f>
        <v xml:space="preserve"> DEVICES</v>
      </c>
      <c r="D94" t="s">
        <v>2634</v>
      </c>
      <c r="E94" t="s">
        <v>3596</v>
      </c>
      <c r="G94" t="s">
        <v>2474</v>
      </c>
      <c r="H94">
        <v>0</v>
      </c>
      <c r="I94" t="s">
        <v>2475</v>
      </c>
      <c r="J94" s="10" t="s">
        <v>46</v>
      </c>
      <c r="L94" s="10" t="s">
        <v>46</v>
      </c>
      <c r="M94" s="10" t="s">
        <v>46</v>
      </c>
      <c r="N94" t="str">
        <f>IF(DB_PAR[[#This Row],[PAR TYPE]]=$AA$7,DB_PAR[[#This Row],[R_VAL]],IF(DB_PAR[[#This Row],[PAR TYPE]]=$AA$8,DB_PAR[[#This Row],[I_VAL]],DB_PAR[[#This Row],[T_VAL]]))</f>
        <v>0.0</v>
      </c>
      <c r="O94" s="1"/>
      <c r="P94" s="1"/>
      <c r="Q94" s="1"/>
      <c r="BG94">
        <f>QUOTIENT(DB_PAR[[#This Row],[PAR NUM]],32)+1</f>
        <v>3</v>
      </c>
    </row>
    <row r="95" spans="1:59" x14ac:dyDescent="0.25">
      <c r="A95" t="b">
        <v>0</v>
      </c>
      <c r="B95">
        <v>89</v>
      </c>
      <c r="C95" t="str" cm="1">
        <f t="array" ref="C95">INDEX(DB_PAR_SYS_NAMES[],BG95,2)</f>
        <v xml:space="preserve"> DEVICES</v>
      </c>
      <c r="D95" t="s">
        <v>2635</v>
      </c>
      <c r="E95" t="s">
        <v>3599</v>
      </c>
      <c r="G95" t="s">
        <v>2474</v>
      </c>
      <c r="H95">
        <v>0</v>
      </c>
      <c r="I95" t="s">
        <v>2475</v>
      </c>
      <c r="J95" s="10" t="s">
        <v>46</v>
      </c>
      <c r="L95" s="10" t="s">
        <v>46</v>
      </c>
      <c r="M95" s="10" t="s">
        <v>46</v>
      </c>
      <c r="N95" t="str">
        <f>IF(DB_PAR[[#This Row],[PAR TYPE]]=$AA$7,DB_PAR[[#This Row],[R_VAL]],IF(DB_PAR[[#This Row],[PAR TYPE]]=$AA$8,DB_PAR[[#This Row],[I_VAL]],DB_PAR[[#This Row],[T_VAL]]))</f>
        <v>0.0</v>
      </c>
      <c r="O95" s="1"/>
      <c r="P95" s="1"/>
      <c r="Q95" s="1"/>
      <c r="BG95">
        <f>QUOTIENT(DB_PAR[[#This Row],[PAR NUM]],32)+1</f>
        <v>3</v>
      </c>
    </row>
    <row r="96" spans="1:59" x14ac:dyDescent="0.25">
      <c r="A96" t="b">
        <v>0</v>
      </c>
      <c r="B96">
        <v>90</v>
      </c>
      <c r="C96" t="str" cm="1">
        <f t="array" ref="C96">INDEX(DB_PAR_SYS_NAMES[],BG96,2)</f>
        <v xml:space="preserve"> DEVICES</v>
      </c>
      <c r="D96" t="s">
        <v>2636</v>
      </c>
      <c r="E96" t="s">
        <v>3601</v>
      </c>
      <c r="G96" t="s">
        <v>2474</v>
      </c>
      <c r="H96">
        <v>0</v>
      </c>
      <c r="I96" t="s">
        <v>2475</v>
      </c>
      <c r="J96" s="10" t="s">
        <v>46</v>
      </c>
      <c r="L96" s="10" t="s">
        <v>46</v>
      </c>
      <c r="M96" s="10" t="s">
        <v>46</v>
      </c>
      <c r="N96" t="str">
        <f>IF(DB_PAR[[#This Row],[PAR TYPE]]=$AA$7,DB_PAR[[#This Row],[R_VAL]],IF(DB_PAR[[#This Row],[PAR TYPE]]=$AA$8,DB_PAR[[#This Row],[I_VAL]],DB_PAR[[#This Row],[T_VAL]]))</f>
        <v>0.0</v>
      </c>
      <c r="O96" s="1"/>
      <c r="P96" s="1"/>
      <c r="Q96" s="1"/>
      <c r="BG96">
        <f>QUOTIENT(DB_PAR[[#This Row],[PAR NUM]],32)+1</f>
        <v>3</v>
      </c>
    </row>
    <row r="97" spans="1:59" x14ac:dyDescent="0.25">
      <c r="A97" t="b">
        <v>0</v>
      </c>
      <c r="B97">
        <v>91</v>
      </c>
      <c r="C97" t="str" cm="1">
        <f t="array" ref="C97">INDEX(DB_PAR_SYS_NAMES[],BG97,2)</f>
        <v xml:space="preserve"> DEVICES</v>
      </c>
      <c r="D97" t="s">
        <v>2637</v>
      </c>
      <c r="G97" t="s">
        <v>2474</v>
      </c>
      <c r="H97">
        <v>0</v>
      </c>
      <c r="I97" t="s">
        <v>2475</v>
      </c>
      <c r="J97" s="10" t="s">
        <v>46</v>
      </c>
      <c r="L97" s="10" t="s">
        <v>46</v>
      </c>
      <c r="M97" s="10" t="s">
        <v>46</v>
      </c>
      <c r="N97" t="str">
        <f>IF(DB_PAR[[#This Row],[PAR TYPE]]=$AA$7,DB_PAR[[#This Row],[R_VAL]],IF(DB_PAR[[#This Row],[PAR TYPE]]=$AA$8,DB_PAR[[#This Row],[I_VAL]],DB_PAR[[#This Row],[T_VAL]]))</f>
        <v>0.0</v>
      </c>
      <c r="O97" s="1"/>
      <c r="P97" s="1"/>
      <c r="Q97" s="1"/>
      <c r="BG97">
        <f>QUOTIENT(DB_PAR[[#This Row],[PAR NUM]],32)+1</f>
        <v>3</v>
      </c>
    </row>
    <row r="98" spans="1:59" x14ac:dyDescent="0.25">
      <c r="A98" t="b">
        <v>0</v>
      </c>
      <c r="B98">
        <v>92</v>
      </c>
      <c r="C98" t="str" cm="1">
        <f t="array" ref="C98">INDEX(DB_PAR_SYS_NAMES[],BG98,2)</f>
        <v xml:space="preserve"> DEVICES</v>
      </c>
      <c r="D98" t="s">
        <v>2638</v>
      </c>
      <c r="G98" t="s">
        <v>2474</v>
      </c>
      <c r="H98">
        <v>0</v>
      </c>
      <c r="I98" t="s">
        <v>2475</v>
      </c>
      <c r="J98" s="10" t="s">
        <v>46</v>
      </c>
      <c r="L98" s="10" t="s">
        <v>46</v>
      </c>
      <c r="M98" s="10" t="s">
        <v>46</v>
      </c>
      <c r="N98" t="str">
        <f>IF(DB_PAR[[#This Row],[PAR TYPE]]=$AA$7,DB_PAR[[#This Row],[R_VAL]],IF(DB_PAR[[#This Row],[PAR TYPE]]=$AA$8,DB_PAR[[#This Row],[I_VAL]],DB_PAR[[#This Row],[T_VAL]]))</f>
        <v>0.0</v>
      </c>
      <c r="O98" s="1"/>
      <c r="P98" s="1"/>
      <c r="Q98" s="1"/>
      <c r="BG98">
        <f>QUOTIENT(DB_PAR[[#This Row],[PAR NUM]],32)+1</f>
        <v>3</v>
      </c>
    </row>
    <row r="99" spans="1:59" x14ac:dyDescent="0.25">
      <c r="A99" t="b">
        <v>0</v>
      </c>
      <c r="B99">
        <v>93</v>
      </c>
      <c r="C99" t="str" cm="1">
        <f t="array" ref="C99">INDEX(DB_PAR_SYS_NAMES[],BG99,2)</f>
        <v xml:space="preserve"> DEVICES</v>
      </c>
      <c r="D99" t="s">
        <v>2639</v>
      </c>
      <c r="G99" t="s">
        <v>2474</v>
      </c>
      <c r="H99">
        <v>0</v>
      </c>
      <c r="I99" t="s">
        <v>2475</v>
      </c>
      <c r="J99" s="10" t="s">
        <v>46</v>
      </c>
      <c r="L99" s="10" t="s">
        <v>46</v>
      </c>
      <c r="M99" s="10" t="s">
        <v>46</v>
      </c>
      <c r="N99" t="str">
        <f>IF(DB_PAR[[#This Row],[PAR TYPE]]=$AA$7,DB_PAR[[#This Row],[R_VAL]],IF(DB_PAR[[#This Row],[PAR TYPE]]=$AA$8,DB_PAR[[#This Row],[I_VAL]],DB_PAR[[#This Row],[T_VAL]]))</f>
        <v>0.0</v>
      </c>
      <c r="O99" s="1"/>
      <c r="P99" s="1"/>
      <c r="Q99" s="1"/>
      <c r="BG99">
        <f>QUOTIENT(DB_PAR[[#This Row],[PAR NUM]],32)+1</f>
        <v>3</v>
      </c>
    </row>
    <row r="100" spans="1:59" x14ac:dyDescent="0.25">
      <c r="A100" t="b">
        <v>0</v>
      </c>
      <c r="B100">
        <v>94</v>
      </c>
      <c r="C100" t="str" cm="1">
        <f t="array" ref="C100">INDEX(DB_PAR_SYS_NAMES[],BG100,2)</f>
        <v xml:space="preserve"> DEVICES</v>
      </c>
      <c r="D100" t="s">
        <v>2640</v>
      </c>
      <c r="G100" t="s">
        <v>2474</v>
      </c>
      <c r="H100">
        <v>0</v>
      </c>
      <c r="I100" t="s">
        <v>2475</v>
      </c>
      <c r="J100" s="10" t="s">
        <v>46</v>
      </c>
      <c r="L100" s="10" t="s">
        <v>46</v>
      </c>
      <c r="M100" s="10" t="s">
        <v>46</v>
      </c>
      <c r="N100" t="str">
        <f>IF(DB_PAR[[#This Row],[PAR TYPE]]=$AA$7,DB_PAR[[#This Row],[R_VAL]],IF(DB_PAR[[#This Row],[PAR TYPE]]=$AA$8,DB_PAR[[#This Row],[I_VAL]],DB_PAR[[#This Row],[T_VAL]]))</f>
        <v>0.0</v>
      </c>
      <c r="O100" s="1"/>
      <c r="P100" s="1"/>
      <c r="Q100" s="1"/>
      <c r="BG100">
        <f>QUOTIENT(DB_PAR[[#This Row],[PAR NUM]],32)+1</f>
        <v>3</v>
      </c>
    </row>
    <row r="101" spans="1:59" x14ac:dyDescent="0.25">
      <c r="A101" t="b">
        <v>0</v>
      </c>
      <c r="B101">
        <v>95</v>
      </c>
      <c r="C101" t="str" cm="1">
        <f t="array" ref="C101">INDEX(DB_PAR_SYS_NAMES[],BG101,2)</f>
        <v xml:space="preserve"> DEVICES</v>
      </c>
      <c r="D101" t="s">
        <v>2641</v>
      </c>
      <c r="G101" t="s">
        <v>2474</v>
      </c>
      <c r="H101">
        <v>0</v>
      </c>
      <c r="I101" t="s">
        <v>2475</v>
      </c>
      <c r="J101" s="10" t="s">
        <v>46</v>
      </c>
      <c r="L101" s="10" t="s">
        <v>46</v>
      </c>
      <c r="M101" s="10" t="s">
        <v>46</v>
      </c>
      <c r="N101" t="str">
        <f>IF(DB_PAR[[#This Row],[PAR TYPE]]=$AA$7,DB_PAR[[#This Row],[R_VAL]],IF(DB_PAR[[#This Row],[PAR TYPE]]=$AA$8,DB_PAR[[#This Row],[I_VAL]],DB_PAR[[#This Row],[T_VAL]]))</f>
        <v>0.0</v>
      </c>
      <c r="O101" s="1"/>
      <c r="P101" s="1"/>
      <c r="Q101" s="1"/>
      <c r="BG101">
        <f>QUOTIENT(DB_PAR[[#This Row],[PAR NUM]],32)+1</f>
        <v>3</v>
      </c>
    </row>
    <row r="102" spans="1:59" x14ac:dyDescent="0.25">
      <c r="A102" t="b">
        <v>0</v>
      </c>
      <c r="B102">
        <v>96</v>
      </c>
      <c r="C102" t="str" cm="1">
        <f t="array" ref="C102">INDEX(DB_PAR_SYS_NAMES[],BG102,2)</f>
        <v xml:space="preserve"> SUBSYSTEM_MEAS_1</v>
      </c>
      <c r="D102" t="s">
        <v>2642</v>
      </c>
      <c r="E102" t="s">
        <v>3716</v>
      </c>
      <c r="G102" t="s">
        <v>2474</v>
      </c>
      <c r="H102">
        <v>0</v>
      </c>
      <c r="I102" t="s">
        <v>2475</v>
      </c>
      <c r="J102" s="10" t="s">
        <v>46</v>
      </c>
      <c r="K102" t="s">
        <v>861</v>
      </c>
      <c r="L102" s="10" t="s">
        <v>46</v>
      </c>
      <c r="M102" s="10" t="s">
        <v>46</v>
      </c>
      <c r="N102" t="str">
        <f>IF(DB_PAR[[#This Row],[PAR TYPE]]=$AA$7,DB_PAR[[#This Row],[R_VAL]],IF(DB_PAR[[#This Row],[PAR TYPE]]=$AA$8,DB_PAR[[#This Row],[I_VAL]],DB_PAR[[#This Row],[T_VAL]]))</f>
        <v>0.0</v>
      </c>
      <c r="O102" s="1"/>
      <c r="P102" s="1"/>
      <c r="Q102" s="1"/>
      <c r="BG102">
        <f>QUOTIENT(DB_PAR[[#This Row],[PAR NUM]],32)+1</f>
        <v>4</v>
      </c>
    </row>
    <row r="103" spans="1:59" x14ac:dyDescent="0.25">
      <c r="A103" t="b">
        <v>0</v>
      </c>
      <c r="B103">
        <v>97</v>
      </c>
      <c r="C103" t="str" cm="1">
        <f t="array" ref="C103">INDEX(DB_PAR_SYS_NAMES[],BG103,2)</f>
        <v xml:space="preserve"> SUBSYSTEM_MEAS_1</v>
      </c>
      <c r="D103" t="s">
        <v>2643</v>
      </c>
      <c r="E103" t="s">
        <v>3721</v>
      </c>
      <c r="G103" t="s">
        <v>2474</v>
      </c>
      <c r="H103">
        <v>0</v>
      </c>
      <c r="I103" t="s">
        <v>2475</v>
      </c>
      <c r="J103" s="10" t="s">
        <v>2713</v>
      </c>
      <c r="K103" t="s">
        <v>861</v>
      </c>
      <c r="L103" s="10" t="s">
        <v>46</v>
      </c>
      <c r="M103" s="10" t="s">
        <v>46</v>
      </c>
      <c r="N103" t="str">
        <f>IF(DB_PAR[[#This Row],[PAR TYPE]]=$AA$7,DB_PAR[[#This Row],[R_VAL]],IF(DB_PAR[[#This Row],[PAR TYPE]]=$AA$8,DB_PAR[[#This Row],[I_VAL]],DB_PAR[[#This Row],[T_VAL]]))</f>
        <v>120.0</v>
      </c>
      <c r="O103" s="1"/>
      <c r="P103" s="1"/>
      <c r="Q103" s="1"/>
      <c r="BG103">
        <f>QUOTIENT(DB_PAR[[#This Row],[PAR NUM]],32)+1</f>
        <v>4</v>
      </c>
    </row>
    <row r="104" spans="1:59" x14ac:dyDescent="0.25">
      <c r="A104" t="b">
        <v>0</v>
      </c>
      <c r="B104">
        <v>98</v>
      </c>
      <c r="C104" t="str" cm="1">
        <f t="array" ref="C104">INDEX(DB_PAR_SYS_NAMES[],BG104,2)</f>
        <v xml:space="preserve"> SUBSYSTEM_MEAS_1</v>
      </c>
      <c r="D104" t="s">
        <v>2645</v>
      </c>
      <c r="E104" t="s">
        <v>3726</v>
      </c>
      <c r="G104" t="s">
        <v>2474</v>
      </c>
      <c r="H104">
        <v>0</v>
      </c>
      <c r="I104" t="s">
        <v>2475</v>
      </c>
      <c r="J104" s="10" t="s">
        <v>45</v>
      </c>
      <c r="K104" t="s">
        <v>815</v>
      </c>
      <c r="L104" s="10" t="s">
        <v>46</v>
      </c>
      <c r="M104" s="10" t="s">
        <v>46</v>
      </c>
      <c r="N104" t="str">
        <f>IF(DB_PAR[[#This Row],[PAR TYPE]]=$AA$7,DB_PAR[[#This Row],[R_VAL]],IF(DB_PAR[[#This Row],[PAR TYPE]]=$AA$8,DB_PAR[[#This Row],[I_VAL]],DB_PAR[[#This Row],[T_VAL]]))</f>
        <v>1.0</v>
      </c>
      <c r="O104" s="1"/>
      <c r="P104" s="1"/>
      <c r="Q104" s="1"/>
      <c r="BG104">
        <f>QUOTIENT(DB_PAR[[#This Row],[PAR NUM]],32)+1</f>
        <v>4</v>
      </c>
    </row>
    <row r="105" spans="1:59" x14ac:dyDescent="0.25">
      <c r="A105" t="b">
        <v>0</v>
      </c>
      <c r="B105">
        <v>99</v>
      </c>
      <c r="C105" t="str" cm="1">
        <f t="array" ref="C105">INDEX(DB_PAR_SYS_NAMES[],BG105,2)</f>
        <v xml:space="preserve"> SUBSYSTEM_MEAS_1</v>
      </c>
      <c r="D105" t="s">
        <v>2646</v>
      </c>
      <c r="E105" t="s">
        <v>3731</v>
      </c>
      <c r="G105" t="s">
        <v>2474</v>
      </c>
      <c r="H105">
        <v>0</v>
      </c>
      <c r="I105" t="s">
        <v>2475</v>
      </c>
      <c r="J105" s="10" t="s">
        <v>46</v>
      </c>
      <c r="K105" t="s">
        <v>861</v>
      </c>
      <c r="L105" s="10" t="s">
        <v>46</v>
      </c>
      <c r="M105" s="10" t="s">
        <v>46</v>
      </c>
      <c r="N105" t="str">
        <f>IF(DB_PAR[[#This Row],[PAR TYPE]]=$AA$7,DB_PAR[[#This Row],[R_VAL]],IF(DB_PAR[[#This Row],[PAR TYPE]]=$AA$8,DB_PAR[[#This Row],[I_VAL]],DB_PAR[[#This Row],[T_VAL]]))</f>
        <v>0.0</v>
      </c>
      <c r="O105" s="1"/>
      <c r="P105" s="1"/>
      <c r="Q105" s="1"/>
      <c r="BG105">
        <f>QUOTIENT(DB_PAR[[#This Row],[PAR NUM]],32)+1</f>
        <v>4</v>
      </c>
    </row>
    <row r="106" spans="1:59" x14ac:dyDescent="0.25">
      <c r="A106" t="b">
        <v>0</v>
      </c>
      <c r="B106">
        <v>100</v>
      </c>
      <c r="C106" t="str" cm="1">
        <f t="array" ref="C106">INDEX(DB_PAR_SYS_NAMES[],BG106,2)</f>
        <v xml:space="preserve"> SUBSYSTEM_MEAS_1</v>
      </c>
      <c r="D106" t="s">
        <v>2647</v>
      </c>
      <c r="E106" t="s">
        <v>3736</v>
      </c>
      <c r="G106" t="s">
        <v>2474</v>
      </c>
      <c r="H106">
        <v>0</v>
      </c>
      <c r="I106" t="s">
        <v>2475</v>
      </c>
      <c r="J106" s="10" t="s">
        <v>6088</v>
      </c>
      <c r="K106" t="s">
        <v>861</v>
      </c>
      <c r="L106" s="10" t="s">
        <v>46</v>
      </c>
      <c r="M106" s="10" t="s">
        <v>46</v>
      </c>
      <c r="N106" t="str">
        <f>IF(DB_PAR[[#This Row],[PAR TYPE]]=$AA$7,DB_PAR[[#This Row],[R_VAL]],IF(DB_PAR[[#This Row],[PAR TYPE]]=$AA$8,DB_PAR[[#This Row],[I_VAL]],DB_PAR[[#This Row],[T_VAL]]))</f>
        <v>105.0</v>
      </c>
      <c r="O106" s="1"/>
      <c r="P106" s="1"/>
      <c r="Q106" s="1"/>
      <c r="BG106">
        <f>QUOTIENT(DB_PAR[[#This Row],[PAR NUM]],32)+1</f>
        <v>4</v>
      </c>
    </row>
    <row r="107" spans="1:59" x14ac:dyDescent="0.25">
      <c r="A107" t="b">
        <v>0</v>
      </c>
      <c r="B107">
        <v>101</v>
      </c>
      <c r="C107" t="str" cm="1">
        <f t="array" ref="C107">INDEX(DB_PAR_SYS_NAMES[],BG107,2)</f>
        <v xml:space="preserve"> SUBSYSTEM_MEAS_1</v>
      </c>
      <c r="D107" t="s">
        <v>2648</v>
      </c>
      <c r="E107" t="s">
        <v>3741</v>
      </c>
      <c r="G107" t="s">
        <v>2474</v>
      </c>
      <c r="H107">
        <v>0</v>
      </c>
      <c r="I107" t="s">
        <v>2475</v>
      </c>
      <c r="J107" s="10" t="s">
        <v>6089</v>
      </c>
      <c r="K107" t="s">
        <v>861</v>
      </c>
      <c r="L107" s="10" t="s">
        <v>46</v>
      </c>
      <c r="M107" s="10" t="s">
        <v>46</v>
      </c>
      <c r="N107" t="str">
        <f>IF(DB_PAR[[#This Row],[PAR TYPE]]=$AA$7,DB_PAR[[#This Row],[R_VAL]],IF(DB_PAR[[#This Row],[PAR TYPE]]=$AA$8,DB_PAR[[#This Row],[I_VAL]],DB_PAR[[#This Row],[T_VAL]]))</f>
        <v>107.0</v>
      </c>
      <c r="O107" s="1"/>
      <c r="P107" s="1"/>
      <c r="Q107" s="1"/>
      <c r="BG107">
        <f>QUOTIENT(DB_PAR[[#This Row],[PAR NUM]],32)+1</f>
        <v>4</v>
      </c>
    </row>
    <row r="108" spans="1:59" x14ac:dyDescent="0.25">
      <c r="A108" t="b">
        <v>0</v>
      </c>
      <c r="B108">
        <v>102</v>
      </c>
      <c r="C108" t="str" cm="1">
        <f t="array" ref="C108">INDEX(DB_PAR_SYS_NAMES[],BG108,2)</f>
        <v xml:space="preserve"> SUBSYSTEM_MEAS_1</v>
      </c>
      <c r="D108" t="s">
        <v>2649</v>
      </c>
      <c r="E108" t="s">
        <v>3746</v>
      </c>
      <c r="G108" t="s">
        <v>2474</v>
      </c>
      <c r="H108">
        <v>0</v>
      </c>
      <c r="I108" t="s">
        <v>2475</v>
      </c>
      <c r="J108" s="10" t="s">
        <v>46</v>
      </c>
      <c r="K108" t="s">
        <v>861</v>
      </c>
      <c r="L108" s="10" t="s">
        <v>46</v>
      </c>
      <c r="M108" s="10" t="s">
        <v>46</v>
      </c>
      <c r="N108" t="str">
        <f>IF(DB_PAR[[#This Row],[PAR TYPE]]=$AA$7,DB_PAR[[#This Row],[R_VAL]],IF(DB_PAR[[#This Row],[PAR TYPE]]=$AA$8,DB_PAR[[#This Row],[I_VAL]],DB_PAR[[#This Row],[T_VAL]]))</f>
        <v>0.0</v>
      </c>
      <c r="O108" s="1"/>
      <c r="P108" s="1"/>
      <c r="Q108" s="1"/>
      <c r="BG108">
        <f>QUOTIENT(DB_PAR[[#This Row],[PAR NUM]],32)+1</f>
        <v>4</v>
      </c>
    </row>
    <row r="109" spans="1:59" x14ac:dyDescent="0.25">
      <c r="A109" t="b">
        <v>0</v>
      </c>
      <c r="B109">
        <v>103</v>
      </c>
      <c r="C109" t="str" cm="1">
        <f t="array" ref="C109">INDEX(DB_PAR_SYS_NAMES[],BG109,2)</f>
        <v xml:space="preserve"> SUBSYSTEM_MEAS_1</v>
      </c>
      <c r="D109" t="s">
        <v>2650</v>
      </c>
      <c r="E109" t="s">
        <v>3751</v>
      </c>
      <c r="G109" t="s">
        <v>2474</v>
      </c>
      <c r="H109">
        <v>0</v>
      </c>
      <c r="I109" t="s">
        <v>2475</v>
      </c>
      <c r="J109" s="10" t="s">
        <v>46</v>
      </c>
      <c r="K109" t="s">
        <v>861</v>
      </c>
      <c r="L109" s="10" t="s">
        <v>46</v>
      </c>
      <c r="M109" s="10" t="s">
        <v>46</v>
      </c>
      <c r="N109" t="str">
        <f>IF(DB_PAR[[#This Row],[PAR TYPE]]=$AA$7,DB_PAR[[#This Row],[R_VAL]],IF(DB_PAR[[#This Row],[PAR TYPE]]=$AA$8,DB_PAR[[#This Row],[I_VAL]],DB_PAR[[#This Row],[T_VAL]]))</f>
        <v>0.0</v>
      </c>
      <c r="O109" s="1"/>
      <c r="P109" s="1"/>
      <c r="Q109" s="1"/>
      <c r="BG109">
        <f>QUOTIENT(DB_PAR[[#This Row],[PAR NUM]],32)+1</f>
        <v>4</v>
      </c>
    </row>
    <row r="110" spans="1:59" x14ac:dyDescent="0.25">
      <c r="A110" t="b">
        <v>0</v>
      </c>
      <c r="B110">
        <v>104</v>
      </c>
      <c r="C110" t="str" cm="1">
        <f t="array" ref="C110">INDEX(DB_PAR_SYS_NAMES[],BG110,2)</f>
        <v xml:space="preserve"> SUBSYSTEM_MEAS_1</v>
      </c>
      <c r="D110" t="s">
        <v>2651</v>
      </c>
      <c r="E110" t="s">
        <v>3756</v>
      </c>
      <c r="G110" t="s">
        <v>2474</v>
      </c>
      <c r="H110">
        <v>0</v>
      </c>
      <c r="I110" t="s">
        <v>2475</v>
      </c>
      <c r="J110" s="10" t="s">
        <v>2652</v>
      </c>
      <c r="K110" t="s">
        <v>861</v>
      </c>
      <c r="L110" s="10" t="s">
        <v>46</v>
      </c>
      <c r="M110" s="10" t="s">
        <v>46</v>
      </c>
      <c r="N110" t="str">
        <f>IF(DB_PAR[[#This Row],[PAR TYPE]]=$AA$7,DB_PAR[[#This Row],[R_VAL]],IF(DB_PAR[[#This Row],[PAR TYPE]]=$AA$8,DB_PAR[[#This Row],[I_VAL]],DB_PAR[[#This Row],[T_VAL]]))</f>
        <v>250.0</v>
      </c>
      <c r="O110" s="1"/>
      <c r="P110" s="1"/>
      <c r="Q110" s="1"/>
      <c r="BG110">
        <f>QUOTIENT(DB_PAR[[#This Row],[PAR NUM]],32)+1</f>
        <v>4</v>
      </c>
    </row>
    <row r="111" spans="1:59" x14ac:dyDescent="0.25">
      <c r="A111" t="b">
        <v>0</v>
      </c>
      <c r="B111">
        <v>105</v>
      </c>
      <c r="C111" t="str" cm="1">
        <f t="array" ref="C111">INDEX(DB_PAR_SYS_NAMES[],BG111,2)</f>
        <v xml:space="preserve"> SUBSYSTEM_MEAS_1</v>
      </c>
      <c r="D111" t="s">
        <v>2653</v>
      </c>
      <c r="E111" t="s">
        <v>3761</v>
      </c>
      <c r="G111" t="s">
        <v>2474</v>
      </c>
      <c r="H111">
        <v>0</v>
      </c>
      <c r="I111" t="s">
        <v>2475</v>
      </c>
      <c r="J111" s="10" t="s">
        <v>45</v>
      </c>
      <c r="K111" t="s">
        <v>815</v>
      </c>
      <c r="L111" s="10" t="s">
        <v>46</v>
      </c>
      <c r="M111" s="10" t="s">
        <v>46</v>
      </c>
      <c r="N111" t="str">
        <f>IF(DB_PAR[[#This Row],[PAR TYPE]]=$AA$7,DB_PAR[[#This Row],[R_VAL]],IF(DB_PAR[[#This Row],[PAR TYPE]]=$AA$8,DB_PAR[[#This Row],[I_VAL]],DB_PAR[[#This Row],[T_VAL]]))</f>
        <v>1.0</v>
      </c>
      <c r="O111" s="1"/>
      <c r="P111" s="1"/>
      <c r="Q111" s="1"/>
      <c r="BG111">
        <f>QUOTIENT(DB_PAR[[#This Row],[PAR NUM]],32)+1</f>
        <v>4</v>
      </c>
    </row>
    <row r="112" spans="1:59" x14ac:dyDescent="0.25">
      <c r="A112" t="b">
        <v>0</v>
      </c>
      <c r="B112">
        <v>106</v>
      </c>
      <c r="C112" t="str" cm="1">
        <f t="array" ref="C112">INDEX(DB_PAR_SYS_NAMES[],BG112,2)</f>
        <v xml:space="preserve"> SUBSYSTEM_MEAS_1</v>
      </c>
      <c r="D112" t="s">
        <v>2654</v>
      </c>
      <c r="E112" t="s">
        <v>3766</v>
      </c>
      <c r="G112" t="s">
        <v>2474</v>
      </c>
      <c r="H112">
        <v>0</v>
      </c>
      <c r="I112" t="s">
        <v>2475</v>
      </c>
      <c r="J112" s="10" t="s">
        <v>46</v>
      </c>
      <c r="K112" t="s">
        <v>861</v>
      </c>
      <c r="L112" s="10" t="s">
        <v>46</v>
      </c>
      <c r="M112" s="10" t="s">
        <v>46</v>
      </c>
      <c r="N112" t="str">
        <f>IF(DB_PAR[[#This Row],[PAR TYPE]]=$AA$7,DB_PAR[[#This Row],[R_VAL]],IF(DB_PAR[[#This Row],[PAR TYPE]]=$AA$8,DB_PAR[[#This Row],[I_VAL]],DB_PAR[[#This Row],[T_VAL]]))</f>
        <v>0.0</v>
      </c>
      <c r="O112" s="1"/>
      <c r="P112" s="1"/>
      <c r="Q112" s="1"/>
      <c r="BG112">
        <f>QUOTIENT(DB_PAR[[#This Row],[PAR NUM]],32)+1</f>
        <v>4</v>
      </c>
    </row>
    <row r="113" spans="1:59" x14ac:dyDescent="0.25">
      <c r="A113" t="b">
        <v>0</v>
      </c>
      <c r="B113">
        <v>107</v>
      </c>
      <c r="C113" t="str" cm="1">
        <f t="array" ref="C113">INDEX(DB_PAR_SYS_NAMES[],BG113,2)</f>
        <v xml:space="preserve"> SUBSYSTEM_MEAS_1</v>
      </c>
      <c r="D113" t="s">
        <v>2655</v>
      </c>
      <c r="E113" t="s">
        <v>3769</v>
      </c>
      <c r="G113" t="s">
        <v>2474</v>
      </c>
      <c r="H113">
        <v>0</v>
      </c>
      <c r="I113" t="s">
        <v>2475</v>
      </c>
      <c r="J113" s="10" t="s">
        <v>2656</v>
      </c>
      <c r="K113" t="s">
        <v>861</v>
      </c>
      <c r="L113" s="10" t="s">
        <v>46</v>
      </c>
      <c r="M113" s="10" t="s">
        <v>46</v>
      </c>
      <c r="N113" t="str">
        <f>IF(DB_PAR[[#This Row],[PAR TYPE]]=$AA$7,DB_PAR[[#This Row],[R_VAL]],IF(DB_PAR[[#This Row],[PAR TYPE]]=$AA$8,DB_PAR[[#This Row],[I_VAL]],DB_PAR[[#This Row],[T_VAL]]))</f>
        <v>70.0</v>
      </c>
      <c r="O113" s="1"/>
      <c r="P113" s="1"/>
      <c r="Q113" s="1"/>
      <c r="BG113">
        <f>QUOTIENT(DB_PAR[[#This Row],[PAR NUM]],32)+1</f>
        <v>4</v>
      </c>
    </row>
    <row r="114" spans="1:59" x14ac:dyDescent="0.25">
      <c r="A114" t="b">
        <v>0</v>
      </c>
      <c r="B114">
        <v>108</v>
      </c>
      <c r="C114" t="str" cm="1">
        <f t="array" ref="C114">INDEX(DB_PAR_SYS_NAMES[],BG114,2)</f>
        <v xml:space="preserve"> SUBSYSTEM_MEAS_1</v>
      </c>
      <c r="D114" t="s">
        <v>2657</v>
      </c>
      <c r="E114" t="s">
        <v>3772</v>
      </c>
      <c r="G114" t="s">
        <v>2474</v>
      </c>
      <c r="H114">
        <v>0</v>
      </c>
      <c r="I114" t="s">
        <v>2475</v>
      </c>
      <c r="J114" s="10" t="s">
        <v>2658</v>
      </c>
      <c r="K114" t="s">
        <v>861</v>
      </c>
      <c r="L114" s="10" t="s">
        <v>46</v>
      </c>
      <c r="M114" s="10" t="s">
        <v>46</v>
      </c>
      <c r="N114" t="str">
        <f>IF(DB_PAR[[#This Row],[PAR TYPE]]=$AA$7,DB_PAR[[#This Row],[R_VAL]],IF(DB_PAR[[#This Row],[PAR TYPE]]=$AA$8,DB_PAR[[#This Row],[I_VAL]],DB_PAR[[#This Row],[T_VAL]]))</f>
        <v>72.0</v>
      </c>
      <c r="O114" s="1"/>
      <c r="P114" s="1"/>
      <c r="Q114" s="1"/>
      <c r="BG114">
        <f>QUOTIENT(DB_PAR[[#This Row],[PAR NUM]],32)+1</f>
        <v>4</v>
      </c>
    </row>
    <row r="115" spans="1:59" x14ac:dyDescent="0.25">
      <c r="A115" t="b">
        <v>0</v>
      </c>
      <c r="B115">
        <v>109</v>
      </c>
      <c r="C115" t="str" cm="1">
        <f t="array" ref="C115">INDEX(DB_PAR_SYS_NAMES[],BG115,2)</f>
        <v xml:space="preserve"> SUBSYSTEM_MEAS_1</v>
      </c>
      <c r="D115" t="s">
        <v>2659</v>
      </c>
      <c r="E115" t="s">
        <v>3775</v>
      </c>
      <c r="G115" t="s">
        <v>2474</v>
      </c>
      <c r="H115">
        <v>0</v>
      </c>
      <c r="I115" t="s">
        <v>2475</v>
      </c>
      <c r="J115" s="10" t="s">
        <v>46</v>
      </c>
      <c r="K115" t="s">
        <v>861</v>
      </c>
      <c r="L115" s="10" t="s">
        <v>46</v>
      </c>
      <c r="M115" s="10" t="s">
        <v>46</v>
      </c>
      <c r="N115" t="str">
        <f>IF(DB_PAR[[#This Row],[PAR TYPE]]=$AA$7,DB_PAR[[#This Row],[R_VAL]],IF(DB_PAR[[#This Row],[PAR TYPE]]=$AA$8,DB_PAR[[#This Row],[I_VAL]],DB_PAR[[#This Row],[T_VAL]]))</f>
        <v>0.0</v>
      </c>
      <c r="O115" s="1"/>
      <c r="P115" s="1"/>
      <c r="Q115" s="1"/>
      <c r="BG115">
        <f>QUOTIENT(DB_PAR[[#This Row],[PAR NUM]],32)+1</f>
        <v>4</v>
      </c>
    </row>
    <row r="116" spans="1:59" x14ac:dyDescent="0.25">
      <c r="A116" t="b">
        <v>0</v>
      </c>
      <c r="B116">
        <v>110</v>
      </c>
      <c r="C116" t="str" cm="1">
        <f t="array" ref="C116">INDEX(DB_PAR_SYS_NAMES[],BG116,2)</f>
        <v xml:space="preserve"> SUBSYSTEM_MEAS_1</v>
      </c>
      <c r="D116" t="s">
        <v>2660</v>
      </c>
      <c r="E116" t="s">
        <v>3778</v>
      </c>
      <c r="G116" t="s">
        <v>2474</v>
      </c>
      <c r="H116">
        <v>0</v>
      </c>
      <c r="I116" t="s">
        <v>2475</v>
      </c>
      <c r="J116" s="10" t="s">
        <v>46</v>
      </c>
      <c r="K116" t="s">
        <v>868</v>
      </c>
      <c r="L116" s="10" t="s">
        <v>46</v>
      </c>
      <c r="M116" s="10" t="s">
        <v>46</v>
      </c>
      <c r="N116" t="str">
        <f>IF(DB_PAR[[#This Row],[PAR TYPE]]=$AA$7,DB_PAR[[#This Row],[R_VAL]],IF(DB_PAR[[#This Row],[PAR TYPE]]=$AA$8,DB_PAR[[#This Row],[I_VAL]],DB_PAR[[#This Row],[T_VAL]]))</f>
        <v>0.0</v>
      </c>
      <c r="O116" s="1"/>
      <c r="P116" s="1"/>
      <c r="Q116" s="1"/>
      <c r="BG116">
        <f>QUOTIENT(DB_PAR[[#This Row],[PAR NUM]],32)+1</f>
        <v>4</v>
      </c>
    </row>
    <row r="117" spans="1:59" x14ac:dyDescent="0.25">
      <c r="A117" t="b">
        <v>0</v>
      </c>
      <c r="B117">
        <v>111</v>
      </c>
      <c r="C117" t="str" cm="1">
        <f t="array" ref="C117">INDEX(DB_PAR_SYS_NAMES[],BG117,2)</f>
        <v xml:space="preserve"> SUBSYSTEM_MEAS_1</v>
      </c>
      <c r="D117" t="s">
        <v>2661</v>
      </c>
      <c r="E117" t="s">
        <v>3781</v>
      </c>
      <c r="G117" t="s">
        <v>2474</v>
      </c>
      <c r="H117">
        <v>0</v>
      </c>
      <c r="I117" t="s">
        <v>2475</v>
      </c>
      <c r="J117" s="10" t="s">
        <v>2662</v>
      </c>
      <c r="K117" t="s">
        <v>868</v>
      </c>
      <c r="L117" s="10" t="s">
        <v>46</v>
      </c>
      <c r="M117" s="10" t="s">
        <v>46</v>
      </c>
      <c r="N117" t="str">
        <f>IF(DB_PAR[[#This Row],[PAR TYPE]]=$AA$7,DB_PAR[[#This Row],[R_VAL]],IF(DB_PAR[[#This Row],[PAR TYPE]]=$AA$8,DB_PAR[[#This Row],[I_VAL]],DB_PAR[[#This Row],[T_VAL]]))</f>
        <v>370.0</v>
      </c>
      <c r="O117" s="1"/>
      <c r="P117" s="1"/>
      <c r="Q117" s="1"/>
      <c r="BG117">
        <f>QUOTIENT(DB_PAR[[#This Row],[PAR NUM]],32)+1</f>
        <v>4</v>
      </c>
    </row>
    <row r="118" spans="1:59" x14ac:dyDescent="0.25">
      <c r="A118" t="b">
        <v>0</v>
      </c>
      <c r="B118">
        <v>112</v>
      </c>
      <c r="C118" t="str" cm="1">
        <f t="array" ref="C118">INDEX(DB_PAR_SYS_NAMES[],BG118,2)</f>
        <v xml:space="preserve"> SUBSYSTEM_MEAS_1</v>
      </c>
      <c r="D118" t="s">
        <v>2663</v>
      </c>
      <c r="E118" t="s">
        <v>3784</v>
      </c>
      <c r="G118" t="s">
        <v>2474</v>
      </c>
      <c r="H118">
        <v>0</v>
      </c>
      <c r="I118" t="s">
        <v>2475</v>
      </c>
      <c r="J118" s="10" t="s">
        <v>45</v>
      </c>
      <c r="K118" t="s">
        <v>815</v>
      </c>
      <c r="L118" s="10" t="s">
        <v>46</v>
      </c>
      <c r="M118" s="10" t="s">
        <v>46</v>
      </c>
      <c r="N118" t="str">
        <f>IF(DB_PAR[[#This Row],[PAR TYPE]]=$AA$7,DB_PAR[[#This Row],[R_VAL]],IF(DB_PAR[[#This Row],[PAR TYPE]]=$AA$8,DB_PAR[[#This Row],[I_VAL]],DB_PAR[[#This Row],[T_VAL]]))</f>
        <v>1.0</v>
      </c>
      <c r="O118" s="1"/>
      <c r="P118" s="1"/>
      <c r="Q118" s="1"/>
      <c r="BG118">
        <f>QUOTIENT(DB_PAR[[#This Row],[PAR NUM]],32)+1</f>
        <v>4</v>
      </c>
    </row>
    <row r="119" spans="1:59" x14ac:dyDescent="0.25">
      <c r="A119" t="b">
        <v>0</v>
      </c>
      <c r="B119">
        <v>113</v>
      </c>
      <c r="C119" t="str" cm="1">
        <f t="array" ref="C119">INDEX(DB_PAR_SYS_NAMES[],BG119,2)</f>
        <v xml:space="preserve"> SUBSYSTEM_MEAS_1</v>
      </c>
      <c r="D119" t="s">
        <v>2664</v>
      </c>
      <c r="E119" t="s">
        <v>3787</v>
      </c>
      <c r="G119" t="s">
        <v>2474</v>
      </c>
      <c r="H119">
        <v>0</v>
      </c>
      <c r="I119" t="s">
        <v>2475</v>
      </c>
      <c r="J119" s="10" t="s">
        <v>46</v>
      </c>
      <c r="K119" t="s">
        <v>868</v>
      </c>
      <c r="L119" s="10" t="s">
        <v>46</v>
      </c>
      <c r="M119" s="10" t="s">
        <v>46</v>
      </c>
      <c r="N119" t="str">
        <f>IF(DB_PAR[[#This Row],[PAR TYPE]]=$AA$7,DB_PAR[[#This Row],[R_VAL]],IF(DB_PAR[[#This Row],[PAR TYPE]]=$AA$8,DB_PAR[[#This Row],[I_VAL]],DB_PAR[[#This Row],[T_VAL]]))</f>
        <v>0.0</v>
      </c>
      <c r="O119" s="1"/>
      <c r="P119" s="1"/>
      <c r="Q119" s="1"/>
      <c r="BG119">
        <f>QUOTIENT(DB_PAR[[#This Row],[PAR NUM]],32)+1</f>
        <v>4</v>
      </c>
    </row>
    <row r="120" spans="1:59" x14ac:dyDescent="0.25">
      <c r="A120" t="b">
        <v>0</v>
      </c>
      <c r="B120">
        <v>114</v>
      </c>
      <c r="C120" t="str" cm="1">
        <f t="array" ref="C120">INDEX(DB_PAR_SYS_NAMES[],BG120,2)</f>
        <v xml:space="preserve"> SUBSYSTEM_MEAS_1</v>
      </c>
      <c r="D120" t="s">
        <v>2665</v>
      </c>
      <c r="E120" t="s">
        <v>3790</v>
      </c>
      <c r="G120" t="s">
        <v>2474</v>
      </c>
      <c r="H120">
        <v>0</v>
      </c>
      <c r="I120" t="s">
        <v>2475</v>
      </c>
      <c r="J120" s="10" t="s">
        <v>2666</v>
      </c>
      <c r="K120" t="s">
        <v>868</v>
      </c>
      <c r="L120" s="10" t="s">
        <v>46</v>
      </c>
      <c r="M120" s="10" t="s">
        <v>46</v>
      </c>
      <c r="N120" t="str">
        <f>IF(DB_PAR[[#This Row],[PAR TYPE]]=$AA$7,DB_PAR[[#This Row],[R_VAL]],IF(DB_PAR[[#This Row],[PAR TYPE]]=$AA$8,DB_PAR[[#This Row],[I_VAL]],DB_PAR[[#This Row],[T_VAL]]))</f>
        <v>150.0</v>
      </c>
      <c r="O120" s="1"/>
      <c r="P120" s="1"/>
      <c r="Q120" s="1"/>
      <c r="BG120">
        <f>QUOTIENT(DB_PAR[[#This Row],[PAR NUM]],32)+1</f>
        <v>4</v>
      </c>
    </row>
    <row r="121" spans="1:59" x14ac:dyDescent="0.25">
      <c r="A121" t="b">
        <v>0</v>
      </c>
      <c r="B121">
        <v>115</v>
      </c>
      <c r="C121" t="str" cm="1">
        <f t="array" ref="C121">INDEX(DB_PAR_SYS_NAMES[],BG121,2)</f>
        <v xml:space="preserve"> SUBSYSTEM_MEAS_1</v>
      </c>
      <c r="D121" t="s">
        <v>2667</v>
      </c>
      <c r="E121" t="s">
        <v>3795</v>
      </c>
      <c r="G121" t="s">
        <v>2474</v>
      </c>
      <c r="H121">
        <v>0</v>
      </c>
      <c r="I121" t="s">
        <v>2475</v>
      </c>
      <c r="J121" s="10" t="s">
        <v>2668</v>
      </c>
      <c r="K121" t="s">
        <v>868</v>
      </c>
      <c r="L121" s="10" t="s">
        <v>46</v>
      </c>
      <c r="M121" s="10" t="s">
        <v>46</v>
      </c>
      <c r="N121" t="str">
        <f>IF(DB_PAR[[#This Row],[PAR TYPE]]=$AA$7,DB_PAR[[#This Row],[R_VAL]],IF(DB_PAR[[#This Row],[PAR TYPE]]=$AA$8,DB_PAR[[#This Row],[I_VAL]],DB_PAR[[#This Row],[T_VAL]]))</f>
        <v>170.0</v>
      </c>
      <c r="O121" s="1"/>
      <c r="P121" s="1"/>
      <c r="Q121" s="1"/>
      <c r="BG121">
        <f>QUOTIENT(DB_PAR[[#This Row],[PAR NUM]],32)+1</f>
        <v>4</v>
      </c>
    </row>
    <row r="122" spans="1:59" x14ac:dyDescent="0.25">
      <c r="A122" t="b">
        <v>0</v>
      </c>
      <c r="B122">
        <v>116</v>
      </c>
      <c r="C122" t="str" cm="1">
        <f t="array" ref="C122">INDEX(DB_PAR_SYS_NAMES[],BG122,2)</f>
        <v xml:space="preserve"> SUBSYSTEM_MEAS_1</v>
      </c>
      <c r="D122" t="s">
        <v>2669</v>
      </c>
      <c r="E122" t="s">
        <v>3800</v>
      </c>
      <c r="G122" t="s">
        <v>2474</v>
      </c>
      <c r="H122">
        <v>0</v>
      </c>
      <c r="I122" t="s">
        <v>2475</v>
      </c>
      <c r="J122" s="10" t="s">
        <v>46</v>
      </c>
      <c r="K122" t="s">
        <v>868</v>
      </c>
      <c r="L122" s="10" t="s">
        <v>46</v>
      </c>
      <c r="M122" s="10" t="s">
        <v>46</v>
      </c>
      <c r="N122" t="str">
        <f>IF(DB_PAR[[#This Row],[PAR TYPE]]=$AA$7,DB_PAR[[#This Row],[R_VAL]],IF(DB_PAR[[#This Row],[PAR TYPE]]=$AA$8,DB_PAR[[#This Row],[I_VAL]],DB_PAR[[#This Row],[T_VAL]]))</f>
        <v>0.0</v>
      </c>
      <c r="O122" s="1"/>
      <c r="P122" s="1"/>
      <c r="Q122" s="1"/>
      <c r="BG122">
        <f>QUOTIENT(DB_PAR[[#This Row],[PAR NUM]],32)+1</f>
        <v>4</v>
      </c>
    </row>
    <row r="123" spans="1:59" x14ac:dyDescent="0.25">
      <c r="A123" t="b">
        <v>0</v>
      </c>
      <c r="B123">
        <v>117</v>
      </c>
      <c r="C123" t="str" cm="1">
        <f t="array" ref="C123">INDEX(DB_PAR_SYS_NAMES[],BG123,2)</f>
        <v xml:space="preserve"> SUBSYSTEM_MEAS_1</v>
      </c>
      <c r="D123" t="s">
        <v>2670</v>
      </c>
      <c r="E123" t="s">
        <v>3803</v>
      </c>
      <c r="G123" t="s">
        <v>2474</v>
      </c>
      <c r="H123">
        <v>0</v>
      </c>
      <c r="I123" t="s">
        <v>2475</v>
      </c>
      <c r="J123" s="10" t="s">
        <v>46</v>
      </c>
      <c r="K123" t="s">
        <v>868</v>
      </c>
      <c r="L123" s="10" t="s">
        <v>46</v>
      </c>
      <c r="M123" s="10" t="s">
        <v>46</v>
      </c>
      <c r="N123" t="str">
        <f>IF(DB_PAR[[#This Row],[PAR TYPE]]=$AA$7,DB_PAR[[#This Row],[R_VAL]],IF(DB_PAR[[#This Row],[PAR TYPE]]=$AA$8,DB_PAR[[#This Row],[I_VAL]],DB_PAR[[#This Row],[T_VAL]]))</f>
        <v>0.0</v>
      </c>
      <c r="O123" s="1"/>
      <c r="P123" s="1"/>
      <c r="Q123" s="1"/>
      <c r="BG123">
        <f>QUOTIENT(DB_PAR[[#This Row],[PAR NUM]],32)+1</f>
        <v>4</v>
      </c>
    </row>
    <row r="124" spans="1:59" x14ac:dyDescent="0.25">
      <c r="A124" t="b">
        <v>0</v>
      </c>
      <c r="B124">
        <v>118</v>
      </c>
      <c r="C124" t="str" cm="1">
        <f t="array" ref="C124">INDEX(DB_PAR_SYS_NAMES[],BG124,2)</f>
        <v xml:space="preserve"> SUBSYSTEM_MEAS_1</v>
      </c>
      <c r="D124" t="s">
        <v>2671</v>
      </c>
      <c r="E124" t="s">
        <v>3806</v>
      </c>
      <c r="G124" t="s">
        <v>2474</v>
      </c>
      <c r="H124">
        <v>0</v>
      </c>
      <c r="I124" t="s">
        <v>2475</v>
      </c>
      <c r="J124" s="10" t="s">
        <v>2672</v>
      </c>
      <c r="K124" t="s">
        <v>858</v>
      </c>
      <c r="L124" s="10" t="s">
        <v>46</v>
      </c>
      <c r="M124" s="10" t="s">
        <v>46</v>
      </c>
      <c r="N124" t="str">
        <f>IF(DB_PAR[[#This Row],[PAR TYPE]]=$AA$7,DB_PAR[[#This Row],[R_VAL]],IF(DB_PAR[[#This Row],[PAR TYPE]]=$AA$8,DB_PAR[[#This Row],[I_VAL]],DB_PAR[[#This Row],[T_VAL]]))</f>
        <v>-40.0</v>
      </c>
      <c r="O124" s="1"/>
      <c r="P124" s="1"/>
      <c r="Q124" s="1"/>
      <c r="BG124">
        <f>QUOTIENT(DB_PAR[[#This Row],[PAR NUM]],32)+1</f>
        <v>4</v>
      </c>
    </row>
    <row r="125" spans="1:59" x14ac:dyDescent="0.25">
      <c r="A125" t="b">
        <v>0</v>
      </c>
      <c r="B125">
        <v>119</v>
      </c>
      <c r="C125" t="str" cm="1">
        <f t="array" ref="C125">INDEX(DB_PAR_SYS_NAMES[],BG125,2)</f>
        <v xml:space="preserve"> SUBSYSTEM_MEAS_1</v>
      </c>
      <c r="D125" t="s">
        <v>2673</v>
      </c>
      <c r="E125" t="s">
        <v>3811</v>
      </c>
      <c r="G125" t="s">
        <v>2474</v>
      </c>
      <c r="H125">
        <v>0</v>
      </c>
      <c r="I125" t="s">
        <v>2475</v>
      </c>
      <c r="J125" s="10" t="s">
        <v>2666</v>
      </c>
      <c r="K125" t="s">
        <v>858</v>
      </c>
      <c r="L125" s="10" t="s">
        <v>46</v>
      </c>
      <c r="M125" s="10" t="s">
        <v>46</v>
      </c>
      <c r="N125" t="str">
        <f>IF(DB_PAR[[#This Row],[PAR TYPE]]=$AA$7,DB_PAR[[#This Row],[R_VAL]],IF(DB_PAR[[#This Row],[PAR TYPE]]=$AA$8,DB_PAR[[#This Row],[I_VAL]],DB_PAR[[#This Row],[T_VAL]]))</f>
        <v>150.0</v>
      </c>
      <c r="O125" s="1"/>
      <c r="P125" s="1"/>
      <c r="Q125" s="1"/>
      <c r="BG125">
        <f>QUOTIENT(DB_PAR[[#This Row],[PAR NUM]],32)+1</f>
        <v>4</v>
      </c>
    </row>
    <row r="126" spans="1:59" x14ac:dyDescent="0.25">
      <c r="A126" t="b">
        <v>0</v>
      </c>
      <c r="B126">
        <v>120</v>
      </c>
      <c r="C126" t="str" cm="1">
        <f t="array" ref="C126">INDEX(DB_PAR_SYS_NAMES[],BG126,2)</f>
        <v xml:space="preserve"> SUBSYSTEM_MEAS_1</v>
      </c>
      <c r="D126" t="s">
        <v>2674</v>
      </c>
      <c r="E126" t="s">
        <v>3816</v>
      </c>
      <c r="G126" t="s">
        <v>2474</v>
      </c>
      <c r="H126">
        <v>0</v>
      </c>
      <c r="I126" t="s">
        <v>2475</v>
      </c>
      <c r="J126" s="10" t="s">
        <v>45</v>
      </c>
      <c r="K126" t="s">
        <v>815</v>
      </c>
      <c r="L126" s="10" t="s">
        <v>46</v>
      </c>
      <c r="M126" s="10" t="s">
        <v>46</v>
      </c>
      <c r="N126" t="str">
        <f>IF(DB_PAR[[#This Row],[PAR TYPE]]=$AA$7,DB_PAR[[#This Row],[R_VAL]],IF(DB_PAR[[#This Row],[PAR TYPE]]=$AA$8,DB_PAR[[#This Row],[I_VAL]],DB_PAR[[#This Row],[T_VAL]]))</f>
        <v>1.0</v>
      </c>
      <c r="O126" s="1"/>
      <c r="P126" s="1"/>
      <c r="Q126" s="1"/>
      <c r="BG126">
        <f>QUOTIENT(DB_PAR[[#This Row],[PAR NUM]],32)+1</f>
        <v>4</v>
      </c>
    </row>
    <row r="127" spans="1:59" x14ac:dyDescent="0.25">
      <c r="A127" t="b">
        <v>0</v>
      </c>
      <c r="B127">
        <v>121</v>
      </c>
      <c r="C127" t="str" cm="1">
        <f t="array" ref="C127">INDEX(DB_PAR_SYS_NAMES[],BG127,2)</f>
        <v xml:space="preserve"> SUBSYSTEM_MEAS_1</v>
      </c>
      <c r="D127" t="s">
        <v>2675</v>
      </c>
      <c r="E127" t="s">
        <v>3821</v>
      </c>
      <c r="G127" t="s">
        <v>2474</v>
      </c>
      <c r="H127">
        <v>0</v>
      </c>
      <c r="I127" t="s">
        <v>2475</v>
      </c>
      <c r="J127" s="10" t="s">
        <v>46</v>
      </c>
      <c r="K127" t="s">
        <v>858</v>
      </c>
      <c r="L127" s="10" t="s">
        <v>46</v>
      </c>
      <c r="M127" s="10" t="s">
        <v>46</v>
      </c>
      <c r="N127" t="str">
        <f>IF(DB_PAR[[#This Row],[PAR TYPE]]=$AA$7,DB_PAR[[#This Row],[R_VAL]],IF(DB_PAR[[#This Row],[PAR TYPE]]=$AA$8,DB_PAR[[#This Row],[I_VAL]],DB_PAR[[#This Row],[T_VAL]]))</f>
        <v>0.0</v>
      </c>
      <c r="O127" s="1"/>
      <c r="P127" s="1"/>
      <c r="Q127" s="1"/>
      <c r="BG127">
        <f>QUOTIENT(DB_PAR[[#This Row],[PAR NUM]],32)+1</f>
        <v>4</v>
      </c>
    </row>
    <row r="128" spans="1:59" x14ac:dyDescent="0.25">
      <c r="A128" t="b">
        <v>0</v>
      </c>
      <c r="B128">
        <v>122</v>
      </c>
      <c r="C128" t="str" cm="1">
        <f t="array" ref="C128">INDEX(DB_PAR_SYS_NAMES[],BG128,2)</f>
        <v xml:space="preserve"> SUBSYSTEM_MEAS_1</v>
      </c>
      <c r="D128" t="s">
        <v>2676</v>
      </c>
      <c r="E128" t="s">
        <v>3826</v>
      </c>
      <c r="G128" t="s">
        <v>2474</v>
      </c>
      <c r="H128">
        <v>0</v>
      </c>
      <c r="I128" t="s">
        <v>2475</v>
      </c>
      <c r="J128" s="10" t="s">
        <v>2600</v>
      </c>
      <c r="K128" t="s">
        <v>858</v>
      </c>
      <c r="L128" s="10" t="s">
        <v>46</v>
      </c>
      <c r="M128" s="10" t="s">
        <v>46</v>
      </c>
      <c r="N128" t="str">
        <f>IF(DB_PAR[[#This Row],[PAR TYPE]]=$AA$7,DB_PAR[[#This Row],[R_VAL]],IF(DB_PAR[[#This Row],[PAR TYPE]]=$AA$8,DB_PAR[[#This Row],[I_VAL]],DB_PAR[[#This Row],[T_VAL]]))</f>
        <v>10.0</v>
      </c>
      <c r="O128" s="1"/>
      <c r="P128" s="1"/>
      <c r="Q128" s="1"/>
      <c r="BG128">
        <f>QUOTIENT(DB_PAR[[#This Row],[PAR NUM]],32)+1</f>
        <v>4</v>
      </c>
    </row>
    <row r="129" spans="1:59" x14ac:dyDescent="0.25">
      <c r="A129" t="b">
        <v>0</v>
      </c>
      <c r="B129">
        <v>123</v>
      </c>
      <c r="C129" t="str" cm="1">
        <f t="array" ref="C129">INDEX(DB_PAR_SYS_NAMES[],BG129,2)</f>
        <v xml:space="preserve"> SUBSYSTEM_MEAS_1</v>
      </c>
      <c r="D129" t="s">
        <v>2677</v>
      </c>
      <c r="E129" t="s">
        <v>3831</v>
      </c>
      <c r="G129" t="s">
        <v>2474</v>
      </c>
      <c r="H129">
        <v>0</v>
      </c>
      <c r="I129" t="s">
        <v>2475</v>
      </c>
      <c r="J129" s="10" t="s">
        <v>2678</v>
      </c>
      <c r="K129" t="s">
        <v>858</v>
      </c>
      <c r="L129" s="10" t="s">
        <v>46</v>
      </c>
      <c r="M129" s="10" t="s">
        <v>46</v>
      </c>
      <c r="N129" t="str">
        <f>IF(DB_PAR[[#This Row],[PAR TYPE]]=$AA$7,DB_PAR[[#This Row],[R_VAL]],IF(DB_PAR[[#This Row],[PAR TYPE]]=$AA$8,DB_PAR[[#This Row],[I_VAL]],DB_PAR[[#This Row],[T_VAL]]))</f>
        <v>60.0</v>
      </c>
      <c r="O129" s="1"/>
      <c r="P129" s="1"/>
      <c r="Q129" s="1"/>
      <c r="BG129">
        <f>QUOTIENT(DB_PAR[[#This Row],[PAR NUM]],32)+1</f>
        <v>4</v>
      </c>
    </row>
    <row r="130" spans="1:59" x14ac:dyDescent="0.25">
      <c r="A130" t="b">
        <v>0</v>
      </c>
      <c r="B130">
        <v>124</v>
      </c>
      <c r="C130" t="str" cm="1">
        <f t="array" ref="C130">INDEX(DB_PAR_SYS_NAMES[],BG130,2)</f>
        <v xml:space="preserve"> SUBSYSTEM_MEAS_1</v>
      </c>
      <c r="D130" t="s">
        <v>2679</v>
      </c>
      <c r="E130" t="s">
        <v>3836</v>
      </c>
      <c r="G130" t="s">
        <v>2474</v>
      </c>
      <c r="H130">
        <v>0</v>
      </c>
      <c r="I130" t="s">
        <v>2475</v>
      </c>
      <c r="J130" s="10" t="s">
        <v>2656</v>
      </c>
      <c r="K130" t="s">
        <v>858</v>
      </c>
      <c r="L130" s="10" t="s">
        <v>46</v>
      </c>
      <c r="M130" s="10" t="s">
        <v>46</v>
      </c>
      <c r="N130" t="str">
        <f>IF(DB_PAR[[#This Row],[PAR TYPE]]=$AA$7,DB_PAR[[#This Row],[R_VAL]],IF(DB_PAR[[#This Row],[PAR TYPE]]=$AA$8,DB_PAR[[#This Row],[I_VAL]],DB_PAR[[#This Row],[T_VAL]]))</f>
        <v>70.0</v>
      </c>
      <c r="O130" s="1"/>
      <c r="P130" s="1"/>
      <c r="Q130" s="1"/>
      <c r="BG130">
        <f>QUOTIENT(DB_PAR[[#This Row],[PAR NUM]],32)+1</f>
        <v>4</v>
      </c>
    </row>
    <row r="131" spans="1:59" x14ac:dyDescent="0.25">
      <c r="A131" t="b">
        <v>0</v>
      </c>
      <c r="B131">
        <v>125</v>
      </c>
      <c r="C131" t="str" cm="1">
        <f t="array" ref="C131">INDEX(DB_PAR_SYS_NAMES[],BG131,2)</f>
        <v xml:space="preserve"> SUBSYSTEM_MEAS_1</v>
      </c>
      <c r="D131" t="s">
        <v>2680</v>
      </c>
      <c r="G131" t="s">
        <v>2474</v>
      </c>
      <c r="H131">
        <v>0</v>
      </c>
      <c r="I131" t="s">
        <v>2475</v>
      </c>
      <c r="J131" s="10" t="s">
        <v>45</v>
      </c>
      <c r="L131" s="10" t="s">
        <v>46</v>
      </c>
      <c r="M131" s="10" t="s">
        <v>46</v>
      </c>
      <c r="N131" t="str">
        <f>IF(DB_PAR[[#This Row],[PAR TYPE]]=$AA$7,DB_PAR[[#This Row],[R_VAL]],IF(DB_PAR[[#This Row],[PAR TYPE]]=$AA$8,DB_PAR[[#This Row],[I_VAL]],DB_PAR[[#This Row],[T_VAL]]))</f>
        <v>1.0</v>
      </c>
      <c r="O131" s="1"/>
      <c r="P131" s="1"/>
      <c r="Q131" s="1"/>
      <c r="BG131">
        <f>QUOTIENT(DB_PAR[[#This Row],[PAR NUM]],32)+1</f>
        <v>4</v>
      </c>
    </row>
    <row r="132" spans="1:59" x14ac:dyDescent="0.25">
      <c r="A132" t="b">
        <v>0</v>
      </c>
      <c r="B132">
        <v>126</v>
      </c>
      <c r="C132" t="str" cm="1">
        <f t="array" ref="C132">INDEX(DB_PAR_SYS_NAMES[],BG132,2)</f>
        <v xml:space="preserve"> SUBSYSTEM_MEAS_1</v>
      </c>
      <c r="D132" t="s">
        <v>2681</v>
      </c>
      <c r="G132" t="s">
        <v>2474</v>
      </c>
      <c r="H132">
        <v>0</v>
      </c>
      <c r="I132" t="s">
        <v>2475</v>
      </c>
      <c r="J132" s="10" t="s">
        <v>46</v>
      </c>
      <c r="L132" s="10" t="s">
        <v>46</v>
      </c>
      <c r="M132" s="10" t="s">
        <v>46</v>
      </c>
      <c r="N132" t="str">
        <f>IF(DB_PAR[[#This Row],[PAR TYPE]]=$AA$7,DB_PAR[[#This Row],[R_VAL]],IF(DB_PAR[[#This Row],[PAR TYPE]]=$AA$8,DB_PAR[[#This Row],[I_VAL]],DB_PAR[[#This Row],[T_VAL]]))</f>
        <v>0.0</v>
      </c>
      <c r="O132" s="1"/>
      <c r="P132" s="1"/>
      <c r="Q132" s="1"/>
      <c r="BG132">
        <f>QUOTIENT(DB_PAR[[#This Row],[PAR NUM]],32)+1</f>
        <v>4</v>
      </c>
    </row>
    <row r="133" spans="1:59" x14ac:dyDescent="0.25">
      <c r="A133" t="b">
        <v>0</v>
      </c>
      <c r="B133">
        <v>127</v>
      </c>
      <c r="C133" t="str" cm="1">
        <f t="array" ref="C133">INDEX(DB_PAR_SYS_NAMES[],BG133,2)</f>
        <v xml:space="preserve"> SUBSYSTEM_MEAS_1</v>
      </c>
      <c r="D133" t="s">
        <v>2682</v>
      </c>
      <c r="E133" t="s">
        <v>205</v>
      </c>
      <c r="G133" t="s">
        <v>2474</v>
      </c>
      <c r="H133">
        <v>0</v>
      </c>
      <c r="I133" t="s">
        <v>2475</v>
      </c>
      <c r="J133" s="10" t="s">
        <v>46</v>
      </c>
      <c r="L133" s="10" t="s">
        <v>46</v>
      </c>
      <c r="M133" s="10" t="s">
        <v>46</v>
      </c>
      <c r="N133" t="str">
        <f>IF(DB_PAR[[#This Row],[PAR TYPE]]=$AA$7,DB_PAR[[#This Row],[R_VAL]],IF(DB_PAR[[#This Row],[PAR TYPE]]=$AA$8,DB_PAR[[#This Row],[I_VAL]],DB_PAR[[#This Row],[T_VAL]]))</f>
        <v>0.0</v>
      </c>
      <c r="O133" s="1"/>
      <c r="P133" s="1"/>
      <c r="Q133" s="1"/>
      <c r="BG133">
        <f>QUOTIENT(DB_PAR[[#This Row],[PAR NUM]],32)+1</f>
        <v>4</v>
      </c>
    </row>
    <row r="134" spans="1:59" x14ac:dyDescent="0.25">
      <c r="A134" t="b">
        <v>0</v>
      </c>
      <c r="B134">
        <v>128</v>
      </c>
      <c r="C134" t="str" cm="1">
        <f t="array" ref="C134">INDEX(DB_PAR_SYS_NAMES[],BG134,2)</f>
        <v xml:space="preserve"> SUBSYSTEM_MEAS_2</v>
      </c>
      <c r="D134" t="s">
        <v>2683</v>
      </c>
      <c r="E134" t="s">
        <v>3853</v>
      </c>
      <c r="G134" t="s">
        <v>2474</v>
      </c>
      <c r="H134">
        <v>0</v>
      </c>
      <c r="I134" t="s">
        <v>2475</v>
      </c>
      <c r="J134" s="10" t="s">
        <v>46</v>
      </c>
      <c r="K134" t="s">
        <v>861</v>
      </c>
      <c r="L134" s="10" t="s">
        <v>46</v>
      </c>
      <c r="M134" s="10" t="s">
        <v>46</v>
      </c>
      <c r="N134" t="str">
        <f>IF(DB_PAR[[#This Row],[PAR TYPE]]=$AA$7,DB_PAR[[#This Row],[R_VAL]],IF(DB_PAR[[#This Row],[PAR TYPE]]=$AA$8,DB_PAR[[#This Row],[I_VAL]],DB_PAR[[#This Row],[T_VAL]]))</f>
        <v>0.0</v>
      </c>
      <c r="O134" s="1"/>
      <c r="P134" s="1"/>
      <c r="Q134" s="1"/>
      <c r="BG134">
        <f>QUOTIENT(DB_PAR[[#This Row],[PAR NUM]],32)+1</f>
        <v>5</v>
      </c>
    </row>
    <row r="135" spans="1:59" x14ac:dyDescent="0.25">
      <c r="A135" t="b">
        <v>0</v>
      </c>
      <c r="B135">
        <v>129</v>
      </c>
      <c r="C135" t="str" cm="1">
        <f t="array" ref="C135">INDEX(DB_PAR_SYS_NAMES[],BG135,2)</f>
        <v xml:space="preserve"> SUBSYSTEM_MEAS_2</v>
      </c>
      <c r="D135" t="s">
        <v>2684</v>
      </c>
      <c r="E135" t="s">
        <v>3858</v>
      </c>
      <c r="G135" t="s">
        <v>2474</v>
      </c>
      <c r="H135">
        <v>0</v>
      </c>
      <c r="I135" t="s">
        <v>2475</v>
      </c>
      <c r="J135" s="10" t="s">
        <v>2818</v>
      </c>
      <c r="K135" t="s">
        <v>861</v>
      </c>
      <c r="L135" s="10" t="s">
        <v>46</v>
      </c>
      <c r="M135" s="10" t="s">
        <v>46</v>
      </c>
      <c r="N135" t="str">
        <f>IF(DB_PAR[[#This Row],[PAR TYPE]]=$AA$7,DB_PAR[[#This Row],[R_VAL]],IF(DB_PAR[[#This Row],[PAR TYPE]]=$AA$8,DB_PAR[[#This Row],[I_VAL]],DB_PAR[[#This Row],[T_VAL]]))</f>
        <v>15.0</v>
      </c>
      <c r="O135" s="1"/>
      <c r="P135" s="1"/>
      <c r="Q135" s="1"/>
      <c r="BG135">
        <f>QUOTIENT(DB_PAR[[#This Row],[PAR NUM]],32)+1</f>
        <v>5</v>
      </c>
    </row>
    <row r="136" spans="1:59" x14ac:dyDescent="0.25">
      <c r="A136" t="b">
        <v>0</v>
      </c>
      <c r="B136">
        <v>130</v>
      </c>
      <c r="C136" t="str" cm="1">
        <f t="array" ref="C136">INDEX(DB_PAR_SYS_NAMES[],BG136,2)</f>
        <v xml:space="preserve"> SUBSYSTEM_MEAS_2</v>
      </c>
      <c r="D136" t="s">
        <v>2686</v>
      </c>
      <c r="E136" t="s">
        <v>3863</v>
      </c>
      <c r="G136" t="s">
        <v>2474</v>
      </c>
      <c r="H136">
        <v>0</v>
      </c>
      <c r="I136" t="s">
        <v>2475</v>
      </c>
      <c r="J136" s="10" t="s">
        <v>45</v>
      </c>
      <c r="K136" t="s">
        <v>815</v>
      </c>
      <c r="L136" s="10" t="s">
        <v>46</v>
      </c>
      <c r="M136" s="10" t="s">
        <v>46</v>
      </c>
      <c r="N136" t="str">
        <f>IF(DB_PAR[[#This Row],[PAR TYPE]]=$AA$7,DB_PAR[[#This Row],[R_VAL]],IF(DB_PAR[[#This Row],[PAR TYPE]]=$AA$8,DB_PAR[[#This Row],[I_VAL]],DB_PAR[[#This Row],[T_VAL]]))</f>
        <v>1.0</v>
      </c>
      <c r="O136" s="1"/>
      <c r="P136" s="1"/>
      <c r="Q136" s="1"/>
      <c r="BG136">
        <f>QUOTIENT(DB_PAR[[#This Row],[PAR NUM]],32)+1</f>
        <v>5</v>
      </c>
    </row>
    <row r="137" spans="1:59" x14ac:dyDescent="0.25">
      <c r="A137" t="b">
        <v>0</v>
      </c>
      <c r="B137">
        <v>131</v>
      </c>
      <c r="C137" t="str" cm="1">
        <f t="array" ref="C137">INDEX(DB_PAR_SYS_NAMES[],BG137,2)</f>
        <v xml:space="preserve"> SUBSYSTEM_MEAS_2</v>
      </c>
      <c r="D137" t="s">
        <v>2687</v>
      </c>
      <c r="E137" t="s">
        <v>3868</v>
      </c>
      <c r="G137" t="s">
        <v>2474</v>
      </c>
      <c r="H137">
        <v>0</v>
      </c>
      <c r="I137" t="s">
        <v>2475</v>
      </c>
      <c r="J137" s="10" t="s">
        <v>46</v>
      </c>
      <c r="K137" t="s">
        <v>861</v>
      </c>
      <c r="L137" s="10" t="s">
        <v>46</v>
      </c>
      <c r="M137" s="10" t="s">
        <v>46</v>
      </c>
      <c r="N137" t="str">
        <f>IF(DB_PAR[[#This Row],[PAR TYPE]]=$AA$7,DB_PAR[[#This Row],[R_VAL]],IF(DB_PAR[[#This Row],[PAR TYPE]]=$AA$8,DB_PAR[[#This Row],[I_VAL]],DB_PAR[[#This Row],[T_VAL]]))</f>
        <v>0.0</v>
      </c>
      <c r="O137" s="1"/>
      <c r="P137" s="1"/>
      <c r="Q137" s="1"/>
      <c r="BG137">
        <f>QUOTIENT(DB_PAR[[#This Row],[PAR NUM]],32)+1</f>
        <v>5</v>
      </c>
    </row>
    <row r="138" spans="1:59" x14ac:dyDescent="0.25">
      <c r="A138" t="b">
        <v>0</v>
      </c>
      <c r="B138">
        <v>132</v>
      </c>
      <c r="C138" t="str" cm="1">
        <f t="array" ref="C138">INDEX(DB_PAR_SYS_NAMES[],BG138,2)</f>
        <v xml:space="preserve"> SUBSYSTEM_MEAS_2</v>
      </c>
      <c r="D138" t="s">
        <v>2688</v>
      </c>
      <c r="E138" t="s">
        <v>3509</v>
      </c>
      <c r="G138" t="s">
        <v>2474</v>
      </c>
      <c r="H138">
        <v>0</v>
      </c>
      <c r="I138" t="s">
        <v>2475</v>
      </c>
      <c r="J138" s="10" t="s">
        <v>2599</v>
      </c>
      <c r="K138" t="s">
        <v>861</v>
      </c>
      <c r="L138" s="10" t="s">
        <v>46</v>
      </c>
      <c r="M138" s="10" t="s">
        <v>46</v>
      </c>
      <c r="N138" t="str">
        <f>IF(DB_PAR[[#This Row],[PAR TYPE]]=$AA$7,DB_PAR[[#This Row],[R_VAL]],IF(DB_PAR[[#This Row],[PAR TYPE]]=$AA$8,DB_PAR[[#This Row],[I_VAL]],DB_PAR[[#This Row],[T_VAL]]))</f>
        <v>5.0</v>
      </c>
      <c r="O138" s="1"/>
      <c r="P138" s="1"/>
      <c r="Q138" s="1"/>
      <c r="BG138">
        <f>QUOTIENT(DB_PAR[[#This Row],[PAR NUM]],32)+1</f>
        <v>5</v>
      </c>
    </row>
    <row r="139" spans="1:59" x14ac:dyDescent="0.25">
      <c r="A139" t="b">
        <v>0</v>
      </c>
      <c r="B139">
        <v>133</v>
      </c>
      <c r="C139" t="str" cm="1">
        <f t="array" ref="C139">INDEX(DB_PAR_SYS_NAMES[],BG139,2)</f>
        <v xml:space="preserve"> SUBSYSTEM_MEAS_2</v>
      </c>
      <c r="D139" t="s">
        <v>2689</v>
      </c>
      <c r="E139" t="s">
        <v>3513</v>
      </c>
      <c r="G139" t="s">
        <v>2474</v>
      </c>
      <c r="H139">
        <v>0</v>
      </c>
      <c r="I139" t="s">
        <v>2475</v>
      </c>
      <c r="J139" s="10" t="s">
        <v>2600</v>
      </c>
      <c r="K139" t="s">
        <v>861</v>
      </c>
      <c r="L139" s="10" t="s">
        <v>46</v>
      </c>
      <c r="M139" s="10" t="s">
        <v>46</v>
      </c>
      <c r="N139" t="str">
        <f>IF(DB_PAR[[#This Row],[PAR TYPE]]=$AA$7,DB_PAR[[#This Row],[R_VAL]],IF(DB_PAR[[#This Row],[PAR TYPE]]=$AA$8,DB_PAR[[#This Row],[I_VAL]],DB_PAR[[#This Row],[T_VAL]]))</f>
        <v>10.0</v>
      </c>
      <c r="O139" s="1"/>
      <c r="P139" s="1"/>
      <c r="Q139" s="1"/>
      <c r="BG139">
        <f>QUOTIENT(DB_PAR[[#This Row],[PAR NUM]],32)+1</f>
        <v>5</v>
      </c>
    </row>
    <row r="140" spans="1:59" x14ac:dyDescent="0.25">
      <c r="A140" t="b">
        <v>0</v>
      </c>
      <c r="B140">
        <v>134</v>
      </c>
      <c r="C140" t="str" cm="1">
        <f t="array" ref="C140">INDEX(DB_PAR_SYS_NAMES[],BG140,2)</f>
        <v xml:space="preserve"> SUBSYSTEM_MEAS_2</v>
      </c>
      <c r="D140" t="s">
        <v>2690</v>
      </c>
      <c r="E140" t="s">
        <v>3881</v>
      </c>
      <c r="G140" t="s">
        <v>2474</v>
      </c>
      <c r="H140">
        <v>0</v>
      </c>
      <c r="I140" t="s">
        <v>2475</v>
      </c>
      <c r="J140" s="10" t="s">
        <v>45</v>
      </c>
      <c r="K140" t="s">
        <v>815</v>
      </c>
      <c r="L140" s="10" t="s">
        <v>46</v>
      </c>
      <c r="M140" s="10" t="s">
        <v>46</v>
      </c>
      <c r="N140" t="str">
        <f>IF(DB_PAR[[#This Row],[PAR TYPE]]=$AA$7,DB_PAR[[#This Row],[R_VAL]],IF(DB_PAR[[#This Row],[PAR TYPE]]=$AA$8,DB_PAR[[#This Row],[I_VAL]],DB_PAR[[#This Row],[T_VAL]]))</f>
        <v>1.0</v>
      </c>
      <c r="O140" s="1"/>
      <c r="P140" s="1"/>
      <c r="Q140" s="1"/>
      <c r="BG140">
        <f>QUOTIENT(DB_PAR[[#This Row],[PAR NUM]],32)+1</f>
        <v>5</v>
      </c>
    </row>
    <row r="141" spans="1:59" x14ac:dyDescent="0.25">
      <c r="A141" t="b">
        <v>0</v>
      </c>
      <c r="B141">
        <v>135</v>
      </c>
      <c r="C141" t="str" cm="1">
        <f t="array" ref="C141">INDEX(DB_PAR_SYS_NAMES[],BG141,2)</f>
        <v xml:space="preserve"> SUBSYSTEM_MEAS_2</v>
      </c>
      <c r="D141" t="s">
        <v>2691</v>
      </c>
      <c r="E141" t="s">
        <v>3886</v>
      </c>
      <c r="G141" t="s">
        <v>2474</v>
      </c>
      <c r="H141">
        <v>0</v>
      </c>
      <c r="I141" t="s">
        <v>2475</v>
      </c>
      <c r="J141" s="10" t="s">
        <v>46</v>
      </c>
      <c r="K141" t="s">
        <v>861</v>
      </c>
      <c r="L141" s="10" t="s">
        <v>46</v>
      </c>
      <c r="M141" s="10" t="s">
        <v>46</v>
      </c>
      <c r="N141" t="str">
        <f>IF(DB_PAR[[#This Row],[PAR TYPE]]=$AA$7,DB_PAR[[#This Row],[R_VAL]],IF(DB_PAR[[#This Row],[PAR TYPE]]=$AA$8,DB_PAR[[#This Row],[I_VAL]],DB_PAR[[#This Row],[T_VAL]]))</f>
        <v>0.0</v>
      </c>
      <c r="O141" s="1"/>
      <c r="P141" s="1"/>
      <c r="Q141" s="1"/>
      <c r="BG141">
        <f>QUOTIENT(DB_PAR[[#This Row],[PAR NUM]],32)+1</f>
        <v>5</v>
      </c>
    </row>
    <row r="142" spans="1:59" x14ac:dyDescent="0.25">
      <c r="A142" t="b">
        <v>0</v>
      </c>
      <c r="B142">
        <v>136</v>
      </c>
      <c r="C142" t="str" cm="1">
        <f t="array" ref="C142">INDEX(DB_PAR_SYS_NAMES[],BG142,2)</f>
        <v xml:space="preserve"> SUBSYSTEM_MEAS_2</v>
      </c>
      <c r="D142" t="s">
        <v>2692</v>
      </c>
      <c r="E142" t="s">
        <v>3891</v>
      </c>
      <c r="G142" t="s">
        <v>2474</v>
      </c>
      <c r="H142">
        <v>0</v>
      </c>
      <c r="I142" t="s">
        <v>2475</v>
      </c>
      <c r="J142" s="10" t="s">
        <v>46</v>
      </c>
      <c r="L142" s="10" t="s">
        <v>46</v>
      </c>
      <c r="M142" s="10" t="s">
        <v>46</v>
      </c>
      <c r="N142" t="str">
        <f>IF(DB_PAR[[#This Row],[PAR TYPE]]=$AA$7,DB_PAR[[#This Row],[R_VAL]],IF(DB_PAR[[#This Row],[PAR TYPE]]=$AA$8,DB_PAR[[#This Row],[I_VAL]],DB_PAR[[#This Row],[T_VAL]]))</f>
        <v>0.0</v>
      </c>
      <c r="O142" s="1"/>
      <c r="P142" s="1"/>
      <c r="Q142" s="1"/>
      <c r="BG142">
        <f>QUOTIENT(DB_PAR[[#This Row],[PAR NUM]],32)+1</f>
        <v>5</v>
      </c>
    </row>
    <row r="143" spans="1:59" x14ac:dyDescent="0.25">
      <c r="A143" t="b">
        <v>0</v>
      </c>
      <c r="B143">
        <v>137</v>
      </c>
      <c r="C143" t="str" cm="1">
        <f t="array" ref="C143">INDEX(DB_PAR_SYS_NAMES[],BG143,2)</f>
        <v xml:space="preserve"> SUBSYSTEM_MEAS_2</v>
      </c>
      <c r="D143" t="s">
        <v>2693</v>
      </c>
      <c r="E143" t="s">
        <v>3896</v>
      </c>
      <c r="G143" t="s">
        <v>2474</v>
      </c>
      <c r="H143">
        <v>0</v>
      </c>
      <c r="I143" t="s">
        <v>2475</v>
      </c>
      <c r="J143" s="10" t="s">
        <v>46</v>
      </c>
      <c r="L143" s="10" t="s">
        <v>46</v>
      </c>
      <c r="M143" s="10" t="s">
        <v>46</v>
      </c>
      <c r="N143" t="str">
        <f>IF(DB_PAR[[#This Row],[PAR TYPE]]=$AA$7,DB_PAR[[#This Row],[R_VAL]],IF(DB_PAR[[#This Row],[PAR TYPE]]=$AA$8,DB_PAR[[#This Row],[I_VAL]],DB_PAR[[#This Row],[T_VAL]]))</f>
        <v>0.0</v>
      </c>
      <c r="O143" s="1"/>
      <c r="P143" s="1"/>
      <c r="Q143" s="1"/>
      <c r="BG143">
        <f>QUOTIENT(DB_PAR[[#This Row],[PAR NUM]],32)+1</f>
        <v>5</v>
      </c>
    </row>
    <row r="144" spans="1:59" x14ac:dyDescent="0.25">
      <c r="A144" t="b">
        <v>0</v>
      </c>
      <c r="B144">
        <v>138</v>
      </c>
      <c r="C144" t="str" cm="1">
        <f t="array" ref="C144">INDEX(DB_PAR_SYS_NAMES[],BG144,2)</f>
        <v xml:space="preserve"> SUBSYSTEM_MEAS_2</v>
      </c>
      <c r="D144" t="s">
        <v>2694</v>
      </c>
      <c r="E144" t="s">
        <v>3901</v>
      </c>
      <c r="G144" t="s">
        <v>2474</v>
      </c>
      <c r="H144">
        <v>0</v>
      </c>
      <c r="I144" t="s">
        <v>2475</v>
      </c>
      <c r="J144" s="10" t="s">
        <v>46</v>
      </c>
      <c r="L144" s="10" t="s">
        <v>46</v>
      </c>
      <c r="M144" s="10" t="s">
        <v>46</v>
      </c>
      <c r="N144" t="str">
        <f>IF(DB_PAR[[#This Row],[PAR TYPE]]=$AA$7,DB_PAR[[#This Row],[R_VAL]],IF(DB_PAR[[#This Row],[PAR TYPE]]=$AA$8,DB_PAR[[#This Row],[I_VAL]],DB_PAR[[#This Row],[T_VAL]]))</f>
        <v>0.0</v>
      </c>
      <c r="O144" s="1"/>
      <c r="P144" s="1"/>
      <c r="Q144" s="1"/>
      <c r="BG144">
        <f>QUOTIENT(DB_PAR[[#This Row],[PAR NUM]],32)+1</f>
        <v>5</v>
      </c>
    </row>
    <row r="145" spans="1:59" x14ac:dyDescent="0.25">
      <c r="A145" t="b">
        <v>0</v>
      </c>
      <c r="B145">
        <v>139</v>
      </c>
      <c r="C145" t="str" cm="1">
        <f t="array" ref="C145">INDEX(DB_PAR_SYS_NAMES[],BG145,2)</f>
        <v xml:space="preserve"> SUBSYSTEM_MEAS_2</v>
      </c>
      <c r="D145" t="s">
        <v>2695</v>
      </c>
      <c r="E145" t="s">
        <v>3906</v>
      </c>
      <c r="G145" t="s">
        <v>2474</v>
      </c>
      <c r="H145">
        <v>0</v>
      </c>
      <c r="I145" t="s">
        <v>2475</v>
      </c>
      <c r="J145" s="10" t="s">
        <v>46</v>
      </c>
      <c r="L145" s="10" t="s">
        <v>46</v>
      </c>
      <c r="M145" s="10" t="s">
        <v>46</v>
      </c>
      <c r="N145" t="str">
        <f>IF(DB_PAR[[#This Row],[PAR TYPE]]=$AA$7,DB_PAR[[#This Row],[R_VAL]],IF(DB_PAR[[#This Row],[PAR TYPE]]=$AA$8,DB_PAR[[#This Row],[I_VAL]],DB_PAR[[#This Row],[T_VAL]]))</f>
        <v>0.0</v>
      </c>
      <c r="O145" s="1"/>
      <c r="P145" s="1"/>
      <c r="Q145" s="1"/>
      <c r="BG145">
        <f>QUOTIENT(DB_PAR[[#This Row],[PAR NUM]],32)+1</f>
        <v>5</v>
      </c>
    </row>
    <row r="146" spans="1:59" x14ac:dyDescent="0.25">
      <c r="A146" t="b">
        <v>0</v>
      </c>
      <c r="B146">
        <v>140</v>
      </c>
      <c r="C146" t="str" cm="1">
        <f t="array" ref="C146">INDEX(DB_PAR_SYS_NAMES[],BG146,2)</f>
        <v xml:space="preserve"> SUBSYSTEM_MEAS_2</v>
      </c>
      <c r="D146" t="s">
        <v>2696</v>
      </c>
      <c r="E146" t="s">
        <v>3911</v>
      </c>
      <c r="G146" t="s">
        <v>2474</v>
      </c>
      <c r="H146">
        <v>0</v>
      </c>
      <c r="I146" t="s">
        <v>2475</v>
      </c>
      <c r="J146" s="10" t="s">
        <v>46</v>
      </c>
      <c r="L146" s="10" t="s">
        <v>46</v>
      </c>
      <c r="M146" s="10" t="s">
        <v>46</v>
      </c>
      <c r="N146" t="str">
        <f>IF(DB_PAR[[#This Row],[PAR TYPE]]=$AA$7,DB_PAR[[#This Row],[R_VAL]],IF(DB_PAR[[#This Row],[PAR TYPE]]=$AA$8,DB_PAR[[#This Row],[I_VAL]],DB_PAR[[#This Row],[T_VAL]]))</f>
        <v>0.0</v>
      </c>
      <c r="O146" s="1"/>
      <c r="P146" s="1"/>
      <c r="Q146" s="1"/>
      <c r="BG146">
        <f>QUOTIENT(DB_PAR[[#This Row],[PAR NUM]],32)+1</f>
        <v>5</v>
      </c>
    </row>
    <row r="147" spans="1:59" x14ac:dyDescent="0.25">
      <c r="A147" t="b">
        <v>0</v>
      </c>
      <c r="B147">
        <v>141</v>
      </c>
      <c r="C147" t="str" cm="1">
        <f t="array" ref="C147">INDEX(DB_PAR_SYS_NAMES[],BG147,2)</f>
        <v xml:space="preserve"> SUBSYSTEM_MEAS_2</v>
      </c>
      <c r="D147" t="s">
        <v>2697</v>
      </c>
      <c r="E147" t="s">
        <v>3914</v>
      </c>
      <c r="G147" t="s">
        <v>2474</v>
      </c>
      <c r="H147">
        <v>0</v>
      </c>
      <c r="I147" t="s">
        <v>2475</v>
      </c>
      <c r="J147" s="10" t="s">
        <v>46</v>
      </c>
      <c r="L147" s="10" t="s">
        <v>46</v>
      </c>
      <c r="M147" s="10" t="s">
        <v>46</v>
      </c>
      <c r="N147" t="str">
        <f>IF(DB_PAR[[#This Row],[PAR TYPE]]=$AA$7,DB_PAR[[#This Row],[R_VAL]],IF(DB_PAR[[#This Row],[PAR TYPE]]=$AA$8,DB_PAR[[#This Row],[I_VAL]],DB_PAR[[#This Row],[T_VAL]]))</f>
        <v>0.0</v>
      </c>
      <c r="O147" s="1"/>
      <c r="P147" s="1"/>
      <c r="Q147" s="1"/>
      <c r="BG147">
        <f>QUOTIENT(DB_PAR[[#This Row],[PAR NUM]],32)+1</f>
        <v>5</v>
      </c>
    </row>
    <row r="148" spans="1:59" x14ac:dyDescent="0.25">
      <c r="A148" t="b">
        <v>1</v>
      </c>
      <c r="B148">
        <v>142</v>
      </c>
      <c r="C148" t="str" cm="1">
        <f t="array" ref="C148">INDEX(DB_PAR_SYS_NAMES[],BG148,2)</f>
        <v xml:space="preserve"> SUBSYSTEM_MEAS_2</v>
      </c>
      <c r="D148" t="s">
        <v>2698</v>
      </c>
      <c r="E148" t="s">
        <v>3563</v>
      </c>
      <c r="G148" t="s">
        <v>2474</v>
      </c>
      <c r="H148">
        <v>0</v>
      </c>
      <c r="I148" t="s">
        <v>2475</v>
      </c>
      <c r="J148" s="10" t="s">
        <v>6090</v>
      </c>
      <c r="K148" t="s">
        <v>873</v>
      </c>
      <c r="L148" s="10" t="s">
        <v>46</v>
      </c>
      <c r="M148" s="10" t="s">
        <v>46</v>
      </c>
      <c r="N148" t="str">
        <f>IF(DB_PAR[[#This Row],[PAR TYPE]]=$AA$7,DB_PAR[[#This Row],[R_VAL]],IF(DB_PAR[[#This Row],[PAR TYPE]]=$AA$8,DB_PAR[[#This Row],[I_VAL]],DB_PAR[[#This Row],[T_VAL]]))</f>
        <v>69.69</v>
      </c>
      <c r="O148" s="1"/>
      <c r="P148" s="1"/>
      <c r="Q148" s="1"/>
      <c r="BG148">
        <f>QUOTIENT(DB_PAR[[#This Row],[PAR NUM]],32)+1</f>
        <v>5</v>
      </c>
    </row>
    <row r="149" spans="1:59" x14ac:dyDescent="0.25">
      <c r="A149" t="b">
        <v>1</v>
      </c>
      <c r="B149">
        <v>143</v>
      </c>
      <c r="C149" t="str" cm="1">
        <f t="array" ref="C149">INDEX(DB_PAR_SYS_NAMES[],BG149,2)</f>
        <v xml:space="preserve"> SUBSYSTEM_MEAS_2</v>
      </c>
      <c r="D149" t="s">
        <v>2699</v>
      </c>
      <c r="E149" t="s">
        <v>3566</v>
      </c>
      <c r="G149" t="s">
        <v>2474</v>
      </c>
      <c r="H149">
        <v>0</v>
      </c>
      <c r="I149" t="s">
        <v>2475</v>
      </c>
      <c r="J149" s="10" t="s">
        <v>6091</v>
      </c>
      <c r="K149" t="s">
        <v>873</v>
      </c>
      <c r="L149" s="10" t="s">
        <v>46</v>
      </c>
      <c r="M149" s="10" t="s">
        <v>46</v>
      </c>
      <c r="N149" t="str">
        <f>IF(DB_PAR[[#This Row],[PAR TYPE]]=$AA$7,DB_PAR[[#This Row],[R_VAL]],IF(DB_PAR[[#This Row],[PAR TYPE]]=$AA$8,DB_PAR[[#This Row],[I_VAL]],DB_PAR[[#This Row],[T_VAL]]))</f>
        <v>89.69</v>
      </c>
      <c r="O149" s="1"/>
      <c r="P149" s="1"/>
      <c r="Q149" s="1"/>
      <c r="BG149">
        <f>QUOTIENT(DB_PAR[[#This Row],[PAR NUM]],32)+1</f>
        <v>5</v>
      </c>
    </row>
    <row r="150" spans="1:59" x14ac:dyDescent="0.25">
      <c r="A150" t="b">
        <v>1</v>
      </c>
      <c r="B150">
        <v>144</v>
      </c>
      <c r="C150" t="str" cm="1">
        <f t="array" ref="C150">INDEX(DB_PAR_SYS_NAMES[],BG150,2)</f>
        <v xml:space="preserve"> SUBSYSTEM_MEAS_2</v>
      </c>
      <c r="D150" t="s">
        <v>2700</v>
      </c>
      <c r="E150" t="s">
        <v>5432</v>
      </c>
      <c r="G150" t="s">
        <v>2474</v>
      </c>
      <c r="H150">
        <v>0</v>
      </c>
      <c r="I150" t="s">
        <v>2475</v>
      </c>
      <c r="J150" s="10" t="s">
        <v>45</v>
      </c>
      <c r="K150" t="s">
        <v>815</v>
      </c>
      <c r="L150" s="10" t="s">
        <v>46</v>
      </c>
      <c r="M150" s="10" t="s">
        <v>46</v>
      </c>
      <c r="N150" t="str">
        <f>IF(DB_PAR[[#This Row],[PAR TYPE]]=$AA$7,DB_PAR[[#This Row],[R_VAL]],IF(DB_PAR[[#This Row],[PAR TYPE]]=$AA$8,DB_PAR[[#This Row],[I_VAL]],DB_PAR[[#This Row],[T_VAL]]))</f>
        <v>1.0</v>
      </c>
      <c r="O150" s="1"/>
      <c r="P150" s="1"/>
      <c r="Q150" s="1"/>
      <c r="BG150">
        <f>QUOTIENT(DB_PAR[[#This Row],[PAR NUM]],32)+1</f>
        <v>5</v>
      </c>
    </row>
    <row r="151" spans="1:59" x14ac:dyDescent="0.25">
      <c r="A151" t="b">
        <v>1</v>
      </c>
      <c r="B151">
        <v>145</v>
      </c>
      <c r="C151" t="str" cm="1">
        <f t="array" ref="C151">INDEX(DB_PAR_SYS_NAMES[],BG151,2)</f>
        <v xml:space="preserve"> SUBSYSTEM_MEAS_2</v>
      </c>
      <c r="D151" t="s">
        <v>2701</v>
      </c>
      <c r="E151" t="s">
        <v>5433</v>
      </c>
      <c r="G151" t="s">
        <v>2474</v>
      </c>
      <c r="H151">
        <v>0</v>
      </c>
      <c r="I151" t="s">
        <v>2475</v>
      </c>
      <c r="J151" s="10" t="s">
        <v>46</v>
      </c>
      <c r="K151" t="s">
        <v>873</v>
      </c>
      <c r="L151" s="10" t="s">
        <v>46</v>
      </c>
      <c r="M151" s="10" t="s">
        <v>46</v>
      </c>
      <c r="N151" t="str">
        <f>IF(DB_PAR[[#This Row],[PAR TYPE]]=$AA$7,DB_PAR[[#This Row],[R_VAL]],IF(DB_PAR[[#This Row],[PAR TYPE]]=$AA$8,DB_PAR[[#This Row],[I_VAL]],DB_PAR[[#This Row],[T_VAL]]))</f>
        <v>0.0</v>
      </c>
      <c r="O151" s="1"/>
      <c r="P151" s="1"/>
      <c r="Q151" s="1"/>
      <c r="BG151">
        <f>QUOTIENT(DB_PAR[[#This Row],[PAR NUM]],32)+1</f>
        <v>5</v>
      </c>
    </row>
    <row r="152" spans="1:59" x14ac:dyDescent="0.25">
      <c r="A152" t="b">
        <v>0</v>
      </c>
      <c r="B152">
        <v>146</v>
      </c>
      <c r="C152" t="str" cm="1">
        <f t="array" ref="C152">INDEX(DB_PAR_SYS_NAMES[],BG152,2)</f>
        <v xml:space="preserve"> SUBSYSTEM_MEAS_2</v>
      </c>
      <c r="D152" t="s">
        <v>2702</v>
      </c>
      <c r="E152" t="s">
        <v>5434</v>
      </c>
      <c r="G152" t="s">
        <v>2474</v>
      </c>
      <c r="H152">
        <v>0</v>
      </c>
      <c r="I152" t="s">
        <v>2475</v>
      </c>
      <c r="J152" s="10" t="s">
        <v>46</v>
      </c>
      <c r="K152" t="s">
        <v>873</v>
      </c>
      <c r="L152" s="10" t="s">
        <v>46</v>
      </c>
      <c r="M152" s="10" t="s">
        <v>46</v>
      </c>
      <c r="N152" t="str">
        <f>IF(DB_PAR[[#This Row],[PAR TYPE]]=$AA$7,DB_PAR[[#This Row],[R_VAL]],IF(DB_PAR[[#This Row],[PAR TYPE]]=$AA$8,DB_PAR[[#This Row],[I_VAL]],DB_PAR[[#This Row],[T_VAL]]))</f>
        <v>0.0</v>
      </c>
      <c r="O152" s="1"/>
      <c r="P152" s="1"/>
      <c r="Q152" s="1"/>
      <c r="BG152">
        <f>QUOTIENT(DB_PAR[[#This Row],[PAR NUM]],32)+1</f>
        <v>5</v>
      </c>
    </row>
    <row r="153" spans="1:59" x14ac:dyDescent="0.25">
      <c r="A153" t="b">
        <v>0</v>
      </c>
      <c r="B153">
        <v>147</v>
      </c>
      <c r="C153" t="str" cm="1">
        <f t="array" ref="C153">INDEX(DB_PAR_SYS_NAMES[],BG153,2)</f>
        <v xml:space="preserve"> SUBSYSTEM_MEAS_2</v>
      </c>
      <c r="D153" t="s">
        <v>2703</v>
      </c>
      <c r="E153" t="s">
        <v>5435</v>
      </c>
      <c r="G153" t="s">
        <v>2474</v>
      </c>
      <c r="H153">
        <v>0</v>
      </c>
      <c r="I153" t="s">
        <v>2475</v>
      </c>
      <c r="J153" s="10" t="s">
        <v>2862</v>
      </c>
      <c r="K153" t="s">
        <v>873</v>
      </c>
      <c r="L153" s="10" t="s">
        <v>46</v>
      </c>
      <c r="M153" s="10" t="s">
        <v>46</v>
      </c>
      <c r="N153" t="str">
        <f>IF(DB_PAR[[#This Row],[PAR TYPE]]=$AA$7,DB_PAR[[#This Row],[R_VAL]],IF(DB_PAR[[#This Row],[PAR TYPE]]=$AA$8,DB_PAR[[#This Row],[I_VAL]],DB_PAR[[#This Row],[T_VAL]]))</f>
        <v>4.0</v>
      </c>
      <c r="O153" s="1"/>
      <c r="P153" s="1"/>
      <c r="Q153" s="1"/>
      <c r="BG153">
        <f>QUOTIENT(DB_PAR[[#This Row],[PAR NUM]],32)+1</f>
        <v>5</v>
      </c>
    </row>
    <row r="154" spans="1:59" x14ac:dyDescent="0.25">
      <c r="A154" t="b">
        <v>0</v>
      </c>
      <c r="B154">
        <v>148</v>
      </c>
      <c r="C154" t="str" cm="1">
        <f t="array" ref="C154">INDEX(DB_PAR_SYS_NAMES[],BG154,2)</f>
        <v xml:space="preserve"> SUBSYSTEM_MEAS_2</v>
      </c>
      <c r="D154" t="s">
        <v>2704</v>
      </c>
      <c r="E154" t="s">
        <v>5436</v>
      </c>
      <c r="G154" t="s">
        <v>2474</v>
      </c>
      <c r="H154">
        <v>0</v>
      </c>
      <c r="I154" t="s">
        <v>2475</v>
      </c>
      <c r="J154" s="10" t="s">
        <v>45</v>
      </c>
      <c r="K154" t="s">
        <v>815</v>
      </c>
      <c r="L154" s="10" t="s">
        <v>46</v>
      </c>
      <c r="M154" s="10" t="s">
        <v>46</v>
      </c>
      <c r="N154" t="str">
        <f>IF(DB_PAR[[#This Row],[PAR TYPE]]=$AA$7,DB_PAR[[#This Row],[R_VAL]],IF(DB_PAR[[#This Row],[PAR TYPE]]=$AA$8,DB_PAR[[#This Row],[I_VAL]],DB_PAR[[#This Row],[T_VAL]]))</f>
        <v>1.0</v>
      </c>
      <c r="O154" s="1"/>
      <c r="P154" s="1"/>
      <c r="Q154" s="1"/>
      <c r="BG154">
        <f>QUOTIENT(DB_PAR[[#This Row],[PAR NUM]],32)+1</f>
        <v>5</v>
      </c>
    </row>
    <row r="155" spans="1:59" x14ac:dyDescent="0.25">
      <c r="A155" t="b">
        <v>0</v>
      </c>
      <c r="B155">
        <v>149</v>
      </c>
      <c r="C155" t="str" cm="1">
        <f t="array" ref="C155">INDEX(DB_PAR_SYS_NAMES[],BG155,2)</f>
        <v xml:space="preserve"> SUBSYSTEM_MEAS_2</v>
      </c>
      <c r="D155" t="s">
        <v>2705</v>
      </c>
      <c r="E155" t="s">
        <v>5437</v>
      </c>
      <c r="G155" t="s">
        <v>2474</v>
      </c>
      <c r="H155">
        <v>0</v>
      </c>
      <c r="I155" t="s">
        <v>2475</v>
      </c>
      <c r="J155" s="10" t="s">
        <v>6092</v>
      </c>
      <c r="K155" t="s">
        <v>873</v>
      </c>
      <c r="L155" s="10" t="s">
        <v>46</v>
      </c>
      <c r="M155" s="10" t="s">
        <v>46</v>
      </c>
      <c r="N155" t="str">
        <f>IF(DB_PAR[[#This Row],[PAR TYPE]]=$AA$7,DB_PAR[[#This Row],[R_VAL]],IF(DB_PAR[[#This Row],[PAR TYPE]]=$AA$8,DB_PAR[[#This Row],[I_VAL]],DB_PAR[[#This Row],[T_VAL]]))</f>
        <v>0.43</v>
      </c>
      <c r="O155" s="1"/>
      <c r="P155" s="1"/>
      <c r="Q155" s="1"/>
      <c r="BG155">
        <f>QUOTIENT(DB_PAR[[#This Row],[PAR NUM]],32)+1</f>
        <v>5</v>
      </c>
    </row>
    <row r="156" spans="1:59" x14ac:dyDescent="0.25">
      <c r="A156" t="b">
        <v>0</v>
      </c>
      <c r="B156">
        <v>150</v>
      </c>
      <c r="C156" t="str" cm="1">
        <f t="array" ref="C156">INDEX(DB_PAR_SYS_NAMES[],BG156,2)</f>
        <v xml:space="preserve"> SUBSYSTEM_MEAS_2</v>
      </c>
      <c r="D156" t="s">
        <v>2706</v>
      </c>
      <c r="E156" t="s">
        <v>3957</v>
      </c>
      <c r="G156" t="s">
        <v>2474</v>
      </c>
      <c r="H156">
        <v>0</v>
      </c>
      <c r="I156" t="s">
        <v>2475</v>
      </c>
      <c r="J156" s="10" t="s">
        <v>46</v>
      </c>
      <c r="K156" t="s">
        <v>873</v>
      </c>
      <c r="L156" s="10" t="s">
        <v>46</v>
      </c>
      <c r="M156" s="10" t="s">
        <v>46</v>
      </c>
      <c r="N156" t="str">
        <f>IF(DB_PAR[[#This Row],[PAR TYPE]]=$AA$7,DB_PAR[[#This Row],[R_VAL]],IF(DB_PAR[[#This Row],[PAR TYPE]]=$AA$8,DB_PAR[[#This Row],[I_VAL]],DB_PAR[[#This Row],[T_VAL]]))</f>
        <v>0.0</v>
      </c>
      <c r="O156" s="1"/>
      <c r="P156" s="1"/>
      <c r="Q156" s="1"/>
      <c r="BG156">
        <f>QUOTIENT(DB_PAR[[#This Row],[PAR NUM]],32)+1</f>
        <v>5</v>
      </c>
    </row>
    <row r="157" spans="1:59" x14ac:dyDescent="0.25">
      <c r="A157" t="b">
        <v>0</v>
      </c>
      <c r="B157">
        <v>151</v>
      </c>
      <c r="C157" t="str" cm="1">
        <f t="array" ref="C157">INDEX(DB_PAR_SYS_NAMES[],BG157,2)</f>
        <v xml:space="preserve"> SUBSYSTEM_MEAS_2</v>
      </c>
      <c r="D157" t="s">
        <v>2707</v>
      </c>
      <c r="E157" t="s">
        <v>3962</v>
      </c>
      <c r="G157" t="s">
        <v>2474</v>
      </c>
      <c r="H157">
        <v>0</v>
      </c>
      <c r="I157" t="s">
        <v>2475</v>
      </c>
      <c r="J157" s="10" t="s">
        <v>2862</v>
      </c>
      <c r="K157" t="s">
        <v>873</v>
      </c>
      <c r="L157" s="10" t="s">
        <v>46</v>
      </c>
      <c r="M157" s="10" t="s">
        <v>46</v>
      </c>
      <c r="N157" t="str">
        <f>IF(DB_PAR[[#This Row],[PAR TYPE]]=$AA$7,DB_PAR[[#This Row],[R_VAL]],IF(DB_PAR[[#This Row],[PAR TYPE]]=$AA$8,DB_PAR[[#This Row],[I_VAL]],DB_PAR[[#This Row],[T_VAL]]))</f>
        <v>4.0</v>
      </c>
      <c r="O157" s="1"/>
      <c r="P157" s="1"/>
      <c r="Q157" s="1"/>
      <c r="BG157">
        <f>QUOTIENT(DB_PAR[[#This Row],[PAR NUM]],32)+1</f>
        <v>5</v>
      </c>
    </row>
    <row r="158" spans="1:59" x14ac:dyDescent="0.25">
      <c r="A158" t="b">
        <v>0</v>
      </c>
      <c r="B158">
        <v>152</v>
      </c>
      <c r="C158" t="str" cm="1">
        <f t="array" ref="C158">INDEX(DB_PAR_SYS_NAMES[],BG158,2)</f>
        <v xml:space="preserve"> SUBSYSTEM_MEAS_2</v>
      </c>
      <c r="D158" t="s">
        <v>2708</v>
      </c>
      <c r="E158" t="s">
        <v>3965</v>
      </c>
      <c r="G158" t="s">
        <v>2474</v>
      </c>
      <c r="H158">
        <v>0</v>
      </c>
      <c r="I158" t="s">
        <v>2475</v>
      </c>
      <c r="J158" s="10" t="s">
        <v>45</v>
      </c>
      <c r="K158" t="s">
        <v>815</v>
      </c>
      <c r="L158" s="10" t="s">
        <v>46</v>
      </c>
      <c r="M158" s="10" t="s">
        <v>46</v>
      </c>
      <c r="N158" t="str">
        <f>IF(DB_PAR[[#This Row],[PAR TYPE]]=$AA$7,DB_PAR[[#This Row],[R_VAL]],IF(DB_PAR[[#This Row],[PAR TYPE]]=$AA$8,DB_PAR[[#This Row],[I_VAL]],DB_PAR[[#This Row],[T_VAL]]))</f>
        <v>1.0</v>
      </c>
      <c r="O158" s="1"/>
      <c r="P158" s="1"/>
      <c r="Q158" s="1"/>
      <c r="BG158">
        <f>QUOTIENT(DB_PAR[[#This Row],[PAR NUM]],32)+1</f>
        <v>5</v>
      </c>
    </row>
    <row r="159" spans="1:59" x14ac:dyDescent="0.25">
      <c r="A159" t="b">
        <v>0</v>
      </c>
      <c r="B159">
        <v>153</v>
      </c>
      <c r="C159" t="str" cm="1">
        <f t="array" ref="C159">INDEX(DB_PAR_SYS_NAMES[],BG159,2)</f>
        <v xml:space="preserve"> SUBSYSTEM_MEAS_2</v>
      </c>
      <c r="D159" t="s">
        <v>2709</v>
      </c>
      <c r="E159" t="s">
        <v>3968</v>
      </c>
      <c r="G159" t="s">
        <v>2474</v>
      </c>
      <c r="H159">
        <v>0</v>
      </c>
      <c r="I159" t="s">
        <v>2475</v>
      </c>
      <c r="J159" s="10" t="s">
        <v>6093</v>
      </c>
      <c r="K159" t="s">
        <v>873</v>
      </c>
      <c r="L159" s="10" t="s">
        <v>46</v>
      </c>
      <c r="M159" s="10" t="s">
        <v>46</v>
      </c>
      <c r="N159" t="str">
        <f>IF(DB_PAR[[#This Row],[PAR TYPE]]=$AA$7,DB_PAR[[#This Row],[R_VAL]],IF(DB_PAR[[#This Row],[PAR TYPE]]=$AA$8,DB_PAR[[#This Row],[I_VAL]],DB_PAR[[#This Row],[T_VAL]]))</f>
        <v>48.23</v>
      </c>
      <c r="O159" s="1"/>
      <c r="P159" s="1"/>
      <c r="Q159" s="1"/>
      <c r="BG159">
        <f>QUOTIENT(DB_PAR[[#This Row],[PAR NUM]],32)+1</f>
        <v>5</v>
      </c>
    </row>
    <row r="160" spans="1:59" x14ac:dyDescent="0.25">
      <c r="A160" t="b">
        <v>0</v>
      </c>
      <c r="B160">
        <v>154</v>
      </c>
      <c r="C160" t="str" cm="1">
        <f t="array" ref="C160">INDEX(DB_PAR_SYS_NAMES[],BG160,2)</f>
        <v xml:space="preserve"> SUBSYSTEM_MEAS_2</v>
      </c>
      <c r="D160" t="s">
        <v>2710</v>
      </c>
      <c r="E160" t="s">
        <v>3971</v>
      </c>
      <c r="G160" t="s">
        <v>2474</v>
      </c>
      <c r="H160">
        <v>0</v>
      </c>
      <c r="I160" t="s">
        <v>2475</v>
      </c>
      <c r="J160" s="10" t="s">
        <v>2500</v>
      </c>
      <c r="K160" t="s">
        <v>873</v>
      </c>
      <c r="L160" s="10" t="s">
        <v>46</v>
      </c>
      <c r="M160" s="10" t="s">
        <v>46</v>
      </c>
      <c r="N160" t="str">
        <f>IF(DB_PAR[[#This Row],[PAR TYPE]]=$AA$7,DB_PAR[[#This Row],[R_VAL]],IF(DB_PAR[[#This Row],[PAR TYPE]]=$AA$8,DB_PAR[[#This Row],[I_VAL]],DB_PAR[[#This Row],[T_VAL]]))</f>
        <v>50.0</v>
      </c>
      <c r="O160" s="1"/>
      <c r="P160" s="1"/>
      <c r="Q160" s="1"/>
      <c r="BG160">
        <f>QUOTIENT(DB_PAR[[#This Row],[PAR NUM]],32)+1</f>
        <v>5</v>
      </c>
    </row>
    <row r="161" spans="1:59" x14ac:dyDescent="0.25">
      <c r="A161" t="b">
        <v>0</v>
      </c>
      <c r="B161">
        <v>155</v>
      </c>
      <c r="C161" t="str" cm="1">
        <f t="array" ref="C161">INDEX(DB_PAR_SYS_NAMES[],BG161,2)</f>
        <v xml:space="preserve"> SUBSYSTEM_MEAS_2</v>
      </c>
      <c r="D161" t="s">
        <v>6067</v>
      </c>
      <c r="E161" t="s">
        <v>5438</v>
      </c>
      <c r="G161" t="s">
        <v>2474</v>
      </c>
      <c r="H161">
        <v>0</v>
      </c>
      <c r="I161" t="s">
        <v>2475</v>
      </c>
      <c r="J161" s="10" t="s">
        <v>2678</v>
      </c>
      <c r="K161" t="s">
        <v>873</v>
      </c>
      <c r="L161" s="10" t="s">
        <v>46</v>
      </c>
      <c r="M161" s="10" t="s">
        <v>46</v>
      </c>
      <c r="N161" t="str">
        <f>IF(DB_PAR[[#This Row],[PAR TYPE]]=$AA$7,DB_PAR[[#This Row],[R_VAL]],IF(DB_PAR[[#This Row],[PAR TYPE]]=$AA$8,DB_PAR[[#This Row],[I_VAL]],DB_PAR[[#This Row],[T_VAL]]))</f>
        <v>60.0</v>
      </c>
      <c r="O161" s="1"/>
      <c r="P161" s="1"/>
      <c r="Q161" s="1"/>
      <c r="BG161">
        <f>QUOTIENT(DB_PAR[[#This Row],[PAR NUM]],32)+1</f>
        <v>5</v>
      </c>
    </row>
    <row r="162" spans="1:59" x14ac:dyDescent="0.25">
      <c r="A162" t="b">
        <v>0</v>
      </c>
      <c r="B162">
        <v>156</v>
      </c>
      <c r="C162" t="str" cm="1">
        <f t="array" ref="C162">INDEX(DB_PAR_SYS_NAMES[],BG162,2)</f>
        <v xml:space="preserve"> SUBSYSTEM_MEAS_2</v>
      </c>
      <c r="D162" t="s">
        <v>2680</v>
      </c>
      <c r="G162" t="s">
        <v>2474</v>
      </c>
      <c r="H162">
        <v>0</v>
      </c>
      <c r="I162" t="s">
        <v>2475</v>
      </c>
      <c r="J162" s="10" t="s">
        <v>46</v>
      </c>
      <c r="L162" s="10" t="s">
        <v>46</v>
      </c>
      <c r="M162" s="10" t="s">
        <v>46</v>
      </c>
      <c r="N162" t="str">
        <f>IF(DB_PAR[[#This Row],[PAR TYPE]]=$AA$7,DB_PAR[[#This Row],[R_VAL]],IF(DB_PAR[[#This Row],[PAR TYPE]]=$AA$8,DB_PAR[[#This Row],[I_VAL]],DB_PAR[[#This Row],[T_VAL]]))</f>
        <v>0.0</v>
      </c>
      <c r="O162" s="1"/>
      <c r="P162" s="1"/>
      <c r="Q162" s="1"/>
      <c r="BG162">
        <f>QUOTIENT(DB_PAR[[#This Row],[PAR NUM]],32)+1</f>
        <v>5</v>
      </c>
    </row>
    <row r="163" spans="1:59" x14ac:dyDescent="0.25">
      <c r="A163" t="b">
        <v>0</v>
      </c>
      <c r="B163">
        <v>157</v>
      </c>
      <c r="C163" t="str" cm="1">
        <f t="array" ref="C163">INDEX(DB_PAR_SYS_NAMES[],BG163,2)</f>
        <v xml:space="preserve"> SUBSYSTEM_MEAS_2</v>
      </c>
      <c r="D163" t="s">
        <v>2681</v>
      </c>
      <c r="G163" t="s">
        <v>2474</v>
      </c>
      <c r="H163">
        <v>0</v>
      </c>
      <c r="I163" t="s">
        <v>2475</v>
      </c>
      <c r="J163" s="10" t="s">
        <v>46</v>
      </c>
      <c r="L163" s="10" t="s">
        <v>46</v>
      </c>
      <c r="M163" s="10" t="s">
        <v>46</v>
      </c>
      <c r="N163" t="str">
        <f>IF(DB_PAR[[#This Row],[PAR TYPE]]=$AA$7,DB_PAR[[#This Row],[R_VAL]],IF(DB_PAR[[#This Row],[PAR TYPE]]=$AA$8,DB_PAR[[#This Row],[I_VAL]],DB_PAR[[#This Row],[T_VAL]]))</f>
        <v>0.0</v>
      </c>
      <c r="O163" s="1"/>
      <c r="P163" s="1"/>
      <c r="Q163" s="1"/>
      <c r="BG163">
        <f>QUOTIENT(DB_PAR[[#This Row],[PAR NUM]],32)+1</f>
        <v>5</v>
      </c>
    </row>
    <row r="164" spans="1:59" x14ac:dyDescent="0.25">
      <c r="A164" t="b">
        <v>0</v>
      </c>
      <c r="B164">
        <v>158</v>
      </c>
      <c r="C164" t="str" cm="1">
        <f t="array" ref="C164">INDEX(DB_PAR_SYS_NAMES[],BG164,2)</f>
        <v xml:space="preserve"> SUBSYSTEM_MEAS_2</v>
      </c>
      <c r="D164" t="s">
        <v>2682</v>
      </c>
      <c r="G164" t="s">
        <v>2474</v>
      </c>
      <c r="H164">
        <v>0</v>
      </c>
      <c r="I164" t="s">
        <v>2475</v>
      </c>
      <c r="J164" s="10" t="s">
        <v>46</v>
      </c>
      <c r="L164" s="10" t="s">
        <v>46</v>
      </c>
      <c r="M164" s="10" t="s">
        <v>46</v>
      </c>
      <c r="N164" t="str">
        <f>IF(DB_PAR[[#This Row],[PAR TYPE]]=$AA$7,DB_PAR[[#This Row],[R_VAL]],IF(DB_PAR[[#This Row],[PAR TYPE]]=$AA$8,DB_PAR[[#This Row],[I_VAL]],DB_PAR[[#This Row],[T_VAL]]))</f>
        <v>0.0</v>
      </c>
      <c r="O164" s="1"/>
      <c r="P164" s="1"/>
      <c r="Q164" s="1"/>
      <c r="BG164">
        <f>QUOTIENT(DB_PAR[[#This Row],[PAR NUM]],32)+1</f>
        <v>5</v>
      </c>
    </row>
    <row r="165" spans="1:59" x14ac:dyDescent="0.25">
      <c r="A165" t="b">
        <v>0</v>
      </c>
      <c r="B165">
        <v>159</v>
      </c>
      <c r="C165" t="str" cm="1">
        <f t="array" ref="C165">INDEX(DB_PAR_SYS_NAMES[],BG165,2)</f>
        <v xml:space="preserve"> SUBSYSTEM_MEAS_2</v>
      </c>
      <c r="D165" t="s">
        <v>2712</v>
      </c>
      <c r="G165" t="s">
        <v>2474</v>
      </c>
      <c r="H165">
        <v>0</v>
      </c>
      <c r="I165" t="s">
        <v>2475</v>
      </c>
      <c r="J165" s="10" t="s">
        <v>46</v>
      </c>
      <c r="L165" s="10" t="s">
        <v>46</v>
      </c>
      <c r="M165" s="10" t="s">
        <v>46</v>
      </c>
      <c r="N165" t="str">
        <f>IF(DB_PAR[[#This Row],[PAR TYPE]]=$AA$7,DB_PAR[[#This Row],[R_VAL]],IF(DB_PAR[[#This Row],[PAR TYPE]]=$AA$8,DB_PAR[[#This Row],[I_VAL]],DB_PAR[[#This Row],[T_VAL]]))</f>
        <v>0.0</v>
      </c>
      <c r="O165" s="1"/>
      <c r="P165" s="1"/>
      <c r="Q165" s="1"/>
      <c r="BG165">
        <f>QUOTIENT(DB_PAR[[#This Row],[PAR NUM]],32)+1</f>
        <v>5</v>
      </c>
    </row>
    <row r="166" spans="1:59" x14ac:dyDescent="0.25">
      <c r="A166" t="b">
        <v>0</v>
      </c>
      <c r="B166">
        <v>160</v>
      </c>
      <c r="C166" t="str" cm="1">
        <f t="array" ref="C166">INDEX(DB_PAR_SYS_NAMES[],BG166,2)</f>
        <v xml:space="preserve"> SUBSYSTEM_MEAS_3</v>
      </c>
      <c r="D166" t="s">
        <v>2736</v>
      </c>
      <c r="G166" t="s">
        <v>2474</v>
      </c>
      <c r="H166">
        <v>0</v>
      </c>
      <c r="I166" t="s">
        <v>2475</v>
      </c>
      <c r="J166" s="10" t="s">
        <v>46</v>
      </c>
      <c r="K166" t="s">
        <v>861</v>
      </c>
      <c r="L166" s="10" t="s">
        <v>46</v>
      </c>
      <c r="M166" s="10" t="s">
        <v>46</v>
      </c>
      <c r="N166" t="str">
        <f>IF(DB_PAR[[#This Row],[PAR TYPE]]=$AA$7,DB_PAR[[#This Row],[R_VAL]],IF(DB_PAR[[#This Row],[PAR TYPE]]=$AA$8,DB_PAR[[#This Row],[I_VAL]],DB_PAR[[#This Row],[T_VAL]]))</f>
        <v>0.0</v>
      </c>
      <c r="O166" s="1"/>
      <c r="P166" s="1"/>
      <c r="Q166" s="1"/>
      <c r="BG166">
        <f>QUOTIENT(DB_PAR[[#This Row],[PAR NUM]],32)+1</f>
        <v>6</v>
      </c>
    </row>
    <row r="167" spans="1:59" x14ac:dyDescent="0.25">
      <c r="A167" t="b">
        <v>0</v>
      </c>
      <c r="B167">
        <v>161</v>
      </c>
      <c r="C167" t="str" cm="1">
        <f t="array" ref="C167">INDEX(DB_PAR_SYS_NAMES[],BG167,2)</f>
        <v xml:space="preserve"> SUBSYSTEM_MEAS_3</v>
      </c>
      <c r="D167" t="s">
        <v>2737</v>
      </c>
      <c r="G167" t="s">
        <v>2474</v>
      </c>
      <c r="H167">
        <v>0</v>
      </c>
      <c r="I167" t="s">
        <v>2475</v>
      </c>
      <c r="J167" s="10" t="s">
        <v>2685</v>
      </c>
      <c r="K167" t="s">
        <v>861</v>
      </c>
      <c r="L167" s="10" t="s">
        <v>46</v>
      </c>
      <c r="M167" s="10" t="s">
        <v>46</v>
      </c>
      <c r="N167" t="str">
        <f>IF(DB_PAR[[#This Row],[PAR TYPE]]=$AA$7,DB_PAR[[#This Row],[R_VAL]],IF(DB_PAR[[#This Row],[PAR TYPE]]=$AA$8,DB_PAR[[#This Row],[I_VAL]],DB_PAR[[#This Row],[T_VAL]]))</f>
        <v>25.0</v>
      </c>
      <c r="O167" s="1"/>
      <c r="P167" s="1"/>
      <c r="Q167" s="1"/>
      <c r="BG167">
        <f>QUOTIENT(DB_PAR[[#This Row],[PAR NUM]],32)+1</f>
        <v>6</v>
      </c>
    </row>
    <row r="168" spans="1:59" x14ac:dyDescent="0.25">
      <c r="A168" t="b">
        <v>0</v>
      </c>
      <c r="B168">
        <v>162</v>
      </c>
      <c r="C168" t="str" cm="1">
        <f t="array" ref="C168">INDEX(DB_PAR_SYS_NAMES[],BG168,2)</f>
        <v xml:space="preserve"> SUBSYSTEM_MEAS_3</v>
      </c>
      <c r="D168" t="s">
        <v>2738</v>
      </c>
      <c r="G168" t="s">
        <v>2474</v>
      </c>
      <c r="H168">
        <v>0</v>
      </c>
      <c r="I168" t="s">
        <v>2475</v>
      </c>
      <c r="J168" s="10" t="s">
        <v>45</v>
      </c>
      <c r="K168" t="s">
        <v>815</v>
      </c>
      <c r="L168" s="10" t="s">
        <v>46</v>
      </c>
      <c r="M168" s="10" t="s">
        <v>46</v>
      </c>
      <c r="N168" t="str">
        <f>IF(DB_PAR[[#This Row],[PAR TYPE]]=$AA$7,DB_PAR[[#This Row],[R_VAL]],IF(DB_PAR[[#This Row],[PAR TYPE]]=$AA$8,DB_PAR[[#This Row],[I_VAL]],DB_PAR[[#This Row],[T_VAL]]))</f>
        <v>1.0</v>
      </c>
      <c r="O168" s="1"/>
      <c r="P168" s="1"/>
      <c r="Q168" s="1"/>
      <c r="BG168">
        <f>QUOTIENT(DB_PAR[[#This Row],[PAR NUM]],32)+1</f>
        <v>6</v>
      </c>
    </row>
    <row r="169" spans="1:59" x14ac:dyDescent="0.25">
      <c r="A169" t="b">
        <v>0</v>
      </c>
      <c r="B169">
        <v>163</v>
      </c>
      <c r="C169" t="str" cm="1">
        <f t="array" ref="C169">INDEX(DB_PAR_SYS_NAMES[],BG169,2)</f>
        <v xml:space="preserve"> SUBSYSTEM_MEAS_3</v>
      </c>
      <c r="D169" t="s">
        <v>2739</v>
      </c>
      <c r="G169" t="s">
        <v>2474</v>
      </c>
      <c r="H169">
        <v>0</v>
      </c>
      <c r="I169" t="s">
        <v>2475</v>
      </c>
      <c r="J169" s="10" t="s">
        <v>46</v>
      </c>
      <c r="K169" t="s">
        <v>861</v>
      </c>
      <c r="L169" s="10" t="s">
        <v>46</v>
      </c>
      <c r="M169" s="10" t="s">
        <v>46</v>
      </c>
      <c r="N169" t="str">
        <f>IF(DB_PAR[[#This Row],[PAR TYPE]]=$AA$7,DB_PAR[[#This Row],[R_VAL]],IF(DB_PAR[[#This Row],[PAR TYPE]]=$AA$8,DB_PAR[[#This Row],[I_VAL]],DB_PAR[[#This Row],[T_VAL]]))</f>
        <v>0.0</v>
      </c>
      <c r="O169" s="1"/>
      <c r="P169" s="1"/>
      <c r="Q169" s="1"/>
      <c r="BG169">
        <f>QUOTIENT(DB_PAR[[#This Row],[PAR NUM]],32)+1</f>
        <v>6</v>
      </c>
    </row>
    <row r="170" spans="1:59" x14ac:dyDescent="0.25">
      <c r="A170" t="b">
        <v>0</v>
      </c>
      <c r="B170">
        <v>164</v>
      </c>
      <c r="C170" t="str" cm="1">
        <f t="array" ref="C170">INDEX(DB_PAR_SYS_NAMES[],BG170,2)</f>
        <v xml:space="preserve"> SUBSYSTEM_MEAS_3</v>
      </c>
      <c r="D170" t="s">
        <v>2740</v>
      </c>
      <c r="G170" t="s">
        <v>2474</v>
      </c>
      <c r="H170">
        <v>0</v>
      </c>
      <c r="I170" t="s">
        <v>2475</v>
      </c>
      <c r="J170" s="10" t="s">
        <v>46</v>
      </c>
      <c r="K170" t="s">
        <v>861</v>
      </c>
      <c r="L170" s="10" t="s">
        <v>46</v>
      </c>
      <c r="M170" s="10" t="s">
        <v>46</v>
      </c>
      <c r="N170" t="str">
        <f>IF(DB_PAR[[#This Row],[PAR TYPE]]=$AA$7,DB_PAR[[#This Row],[R_VAL]],IF(DB_PAR[[#This Row],[PAR TYPE]]=$AA$8,DB_PAR[[#This Row],[I_VAL]],DB_PAR[[#This Row],[T_VAL]]))</f>
        <v>0.0</v>
      </c>
      <c r="O170" s="1"/>
      <c r="P170" s="1"/>
      <c r="Q170" s="1"/>
      <c r="BG170">
        <f>QUOTIENT(DB_PAR[[#This Row],[PAR NUM]],32)+1</f>
        <v>6</v>
      </c>
    </row>
    <row r="171" spans="1:59" x14ac:dyDescent="0.25">
      <c r="A171" t="b">
        <v>0</v>
      </c>
      <c r="B171">
        <v>165</v>
      </c>
      <c r="C171" t="str" cm="1">
        <f t="array" ref="C171">INDEX(DB_PAR_SYS_NAMES[],BG171,2)</f>
        <v xml:space="preserve"> SUBSYSTEM_MEAS_3</v>
      </c>
      <c r="D171" t="s">
        <v>2741</v>
      </c>
      <c r="G171" t="s">
        <v>2474</v>
      </c>
      <c r="H171">
        <v>0</v>
      </c>
      <c r="I171" t="s">
        <v>2475</v>
      </c>
      <c r="J171" s="10" t="s">
        <v>2685</v>
      </c>
      <c r="K171" t="s">
        <v>861</v>
      </c>
      <c r="L171" s="10" t="s">
        <v>46</v>
      </c>
      <c r="M171" s="10" t="s">
        <v>46</v>
      </c>
      <c r="N171" t="str">
        <f>IF(DB_PAR[[#This Row],[PAR TYPE]]=$AA$7,DB_PAR[[#This Row],[R_VAL]],IF(DB_PAR[[#This Row],[PAR TYPE]]=$AA$8,DB_PAR[[#This Row],[I_VAL]],DB_PAR[[#This Row],[T_VAL]]))</f>
        <v>25.0</v>
      </c>
      <c r="O171" s="1"/>
      <c r="P171" s="1"/>
      <c r="Q171" s="1"/>
      <c r="BG171">
        <f>QUOTIENT(DB_PAR[[#This Row],[PAR NUM]],32)+1</f>
        <v>6</v>
      </c>
    </row>
    <row r="172" spans="1:59" x14ac:dyDescent="0.25">
      <c r="A172" t="b">
        <v>1</v>
      </c>
      <c r="B172">
        <v>166</v>
      </c>
      <c r="C172" t="str" cm="1">
        <f t="array" ref="C172">INDEX(DB_PAR_SYS_NAMES[],BG172,2)</f>
        <v xml:space="preserve"> SUBSYSTEM_MEAS_3</v>
      </c>
      <c r="D172" t="s">
        <v>2715</v>
      </c>
      <c r="E172" t="s">
        <v>5439</v>
      </c>
      <c r="G172" t="s">
        <v>2474</v>
      </c>
      <c r="H172">
        <v>0</v>
      </c>
      <c r="I172" t="s">
        <v>2475</v>
      </c>
      <c r="J172" s="10" t="s">
        <v>45</v>
      </c>
      <c r="K172" t="s">
        <v>938</v>
      </c>
      <c r="L172" s="10" t="s">
        <v>46</v>
      </c>
      <c r="M172" s="10" t="s">
        <v>46</v>
      </c>
      <c r="N172" t="str">
        <f>IF(DB_PAR[[#This Row],[PAR TYPE]]=$AA$7,DB_PAR[[#This Row],[R_VAL]],IF(DB_PAR[[#This Row],[PAR TYPE]]=$AA$8,DB_PAR[[#This Row],[I_VAL]],DB_PAR[[#This Row],[T_VAL]]))</f>
        <v>1.0</v>
      </c>
      <c r="O172" s="1"/>
      <c r="P172" s="1"/>
      <c r="Q172" s="1"/>
      <c r="BG172">
        <f>QUOTIENT(DB_PAR[[#This Row],[PAR NUM]],32)+1</f>
        <v>6</v>
      </c>
    </row>
    <row r="173" spans="1:59" x14ac:dyDescent="0.25">
      <c r="A173" t="b">
        <v>1</v>
      </c>
      <c r="B173">
        <v>167</v>
      </c>
      <c r="C173" t="str" cm="1">
        <f t="array" ref="C173">INDEX(DB_PAR_SYS_NAMES[],BG173,2)</f>
        <v xml:space="preserve"> SUBSYSTEM_MEAS_3</v>
      </c>
      <c r="D173" t="s">
        <v>2716</v>
      </c>
      <c r="E173" t="s">
        <v>5440</v>
      </c>
      <c r="G173" t="s">
        <v>2474</v>
      </c>
      <c r="H173">
        <v>0</v>
      </c>
      <c r="I173" t="s">
        <v>2475</v>
      </c>
      <c r="J173" s="10" t="s">
        <v>46</v>
      </c>
      <c r="K173" t="s">
        <v>939</v>
      </c>
      <c r="L173" s="10" t="s">
        <v>46</v>
      </c>
      <c r="M173" s="10" t="s">
        <v>46</v>
      </c>
      <c r="N173" t="str">
        <f>IF(DB_PAR[[#This Row],[PAR TYPE]]=$AA$7,DB_PAR[[#This Row],[R_VAL]],IF(DB_PAR[[#This Row],[PAR TYPE]]=$AA$8,DB_PAR[[#This Row],[I_VAL]],DB_PAR[[#This Row],[T_VAL]]))</f>
        <v>0.0</v>
      </c>
      <c r="O173" s="1"/>
      <c r="P173" s="1"/>
      <c r="Q173" s="1"/>
      <c r="BG173">
        <f>QUOTIENT(DB_PAR[[#This Row],[PAR NUM]],32)+1</f>
        <v>6</v>
      </c>
    </row>
    <row r="174" spans="1:59" x14ac:dyDescent="0.25">
      <c r="A174" t="b">
        <v>1</v>
      </c>
      <c r="B174">
        <v>168</v>
      </c>
      <c r="C174" t="str" cm="1">
        <f t="array" ref="C174">INDEX(DB_PAR_SYS_NAMES[],BG174,2)</f>
        <v xml:space="preserve"> SUBSYSTEM_MEAS_3</v>
      </c>
      <c r="D174" t="s">
        <v>2717</v>
      </c>
      <c r="E174" t="s">
        <v>5441</v>
      </c>
      <c r="G174" t="s">
        <v>2474</v>
      </c>
      <c r="H174">
        <v>0</v>
      </c>
      <c r="I174" t="s">
        <v>2475</v>
      </c>
      <c r="J174" s="10" t="s">
        <v>46</v>
      </c>
      <c r="K174" t="s">
        <v>938</v>
      </c>
      <c r="L174" s="10" t="s">
        <v>46</v>
      </c>
      <c r="M174" s="10" t="s">
        <v>46</v>
      </c>
      <c r="N174" t="str">
        <f>IF(DB_PAR[[#This Row],[PAR TYPE]]=$AA$7,DB_PAR[[#This Row],[R_VAL]],IF(DB_PAR[[#This Row],[PAR TYPE]]=$AA$8,DB_PAR[[#This Row],[I_VAL]],DB_PAR[[#This Row],[T_VAL]]))</f>
        <v>0.0</v>
      </c>
      <c r="O174" s="1"/>
      <c r="P174" s="1"/>
      <c r="Q174" s="1"/>
      <c r="BG174">
        <f>QUOTIENT(DB_PAR[[#This Row],[PAR NUM]],32)+1</f>
        <v>6</v>
      </c>
    </row>
    <row r="175" spans="1:59" x14ac:dyDescent="0.25">
      <c r="A175" t="b">
        <v>0</v>
      </c>
      <c r="B175">
        <v>169</v>
      </c>
      <c r="C175" t="str" cm="1">
        <f t="array" ref="C175">INDEX(DB_PAR_SYS_NAMES[],BG175,2)</f>
        <v xml:space="preserve"> SUBSYSTEM_MEAS_3</v>
      </c>
      <c r="D175" t="s">
        <v>2718</v>
      </c>
      <c r="G175" t="s">
        <v>2474</v>
      </c>
      <c r="H175">
        <v>0</v>
      </c>
      <c r="I175" t="s">
        <v>2475</v>
      </c>
      <c r="J175" s="10" t="s">
        <v>46</v>
      </c>
      <c r="K175" t="s">
        <v>862</v>
      </c>
      <c r="L175" s="10" t="s">
        <v>46</v>
      </c>
      <c r="M175" s="10" t="s">
        <v>46</v>
      </c>
      <c r="N175" t="str">
        <f>IF(DB_PAR[[#This Row],[PAR TYPE]]=$AA$7,DB_PAR[[#This Row],[R_VAL]],IF(DB_PAR[[#This Row],[PAR TYPE]]=$AA$8,DB_PAR[[#This Row],[I_VAL]],DB_PAR[[#This Row],[T_VAL]]))</f>
        <v>0.0</v>
      </c>
      <c r="O175" s="1"/>
      <c r="P175" s="1"/>
      <c r="Q175" s="1"/>
      <c r="BG175">
        <f>QUOTIENT(DB_PAR[[#This Row],[PAR NUM]],32)+1</f>
        <v>6</v>
      </c>
    </row>
    <row r="176" spans="1:59" x14ac:dyDescent="0.25">
      <c r="A176" t="b">
        <v>0</v>
      </c>
      <c r="B176">
        <v>170</v>
      </c>
      <c r="C176" t="str" cm="1">
        <f t="array" ref="C176">INDEX(DB_PAR_SYS_NAMES[],BG176,2)</f>
        <v xml:space="preserve"> SUBSYSTEM_MEAS_3</v>
      </c>
      <c r="D176" t="s">
        <v>2719</v>
      </c>
      <c r="G176" t="s">
        <v>2474</v>
      </c>
      <c r="H176">
        <v>0</v>
      </c>
      <c r="I176" t="s">
        <v>2475</v>
      </c>
      <c r="J176" s="10" t="s">
        <v>46</v>
      </c>
      <c r="L176" s="10" t="s">
        <v>46</v>
      </c>
      <c r="M176" s="10" t="s">
        <v>46</v>
      </c>
      <c r="N176" t="str">
        <f>IF(DB_PAR[[#This Row],[PAR TYPE]]=$AA$7,DB_PAR[[#This Row],[R_VAL]],IF(DB_PAR[[#This Row],[PAR TYPE]]=$AA$8,DB_PAR[[#This Row],[I_VAL]],DB_PAR[[#This Row],[T_VAL]]))</f>
        <v>0.0</v>
      </c>
      <c r="O176" s="1"/>
      <c r="P176" s="1"/>
      <c r="Q176" s="1"/>
      <c r="BG176">
        <f>QUOTIENT(DB_PAR[[#This Row],[PAR NUM]],32)+1</f>
        <v>6</v>
      </c>
    </row>
    <row r="177" spans="1:59" x14ac:dyDescent="0.25">
      <c r="A177" t="b">
        <v>0</v>
      </c>
      <c r="B177">
        <v>171</v>
      </c>
      <c r="C177" t="str" cm="1">
        <f t="array" ref="C177">INDEX(DB_PAR_SYS_NAMES[],BG177,2)</f>
        <v xml:space="preserve"> SUBSYSTEM_MEAS_3</v>
      </c>
      <c r="D177" t="s">
        <v>2720</v>
      </c>
      <c r="G177" t="s">
        <v>2474</v>
      </c>
      <c r="H177">
        <v>0</v>
      </c>
      <c r="I177" t="s">
        <v>2475</v>
      </c>
      <c r="J177" s="10" t="s">
        <v>46</v>
      </c>
      <c r="L177" s="10" t="s">
        <v>46</v>
      </c>
      <c r="M177" s="10" t="s">
        <v>46</v>
      </c>
      <c r="N177" t="str">
        <f>IF(DB_PAR[[#This Row],[PAR TYPE]]=$AA$7,DB_PAR[[#This Row],[R_VAL]],IF(DB_PAR[[#This Row],[PAR TYPE]]=$AA$8,DB_PAR[[#This Row],[I_VAL]],DB_PAR[[#This Row],[T_VAL]]))</f>
        <v>0.0</v>
      </c>
      <c r="O177" s="1"/>
      <c r="P177" s="1"/>
      <c r="Q177" s="1"/>
      <c r="BG177">
        <f>QUOTIENT(DB_PAR[[#This Row],[PAR NUM]],32)+1</f>
        <v>6</v>
      </c>
    </row>
    <row r="178" spans="1:59" x14ac:dyDescent="0.25">
      <c r="A178" t="b">
        <v>0</v>
      </c>
      <c r="B178">
        <v>172</v>
      </c>
      <c r="C178" t="str" cm="1">
        <f t="array" ref="C178">INDEX(DB_PAR_SYS_NAMES[],BG178,2)</f>
        <v xml:space="preserve"> SUBSYSTEM_MEAS_3</v>
      </c>
      <c r="D178" t="s">
        <v>2721</v>
      </c>
      <c r="G178" t="s">
        <v>2474</v>
      </c>
      <c r="H178">
        <v>0</v>
      </c>
      <c r="I178" t="s">
        <v>2475</v>
      </c>
      <c r="J178" s="10" t="s">
        <v>46</v>
      </c>
      <c r="L178" s="10" t="s">
        <v>46</v>
      </c>
      <c r="M178" s="10" t="s">
        <v>46</v>
      </c>
      <c r="N178" t="str">
        <f>IF(DB_PAR[[#This Row],[PAR TYPE]]=$AA$7,DB_PAR[[#This Row],[R_VAL]],IF(DB_PAR[[#This Row],[PAR TYPE]]=$AA$8,DB_PAR[[#This Row],[I_VAL]],DB_PAR[[#This Row],[T_VAL]]))</f>
        <v>0.0</v>
      </c>
      <c r="O178" s="1"/>
      <c r="P178" s="1"/>
      <c r="Q178" s="1"/>
      <c r="BG178">
        <f>QUOTIENT(DB_PAR[[#This Row],[PAR NUM]],32)+1</f>
        <v>6</v>
      </c>
    </row>
    <row r="179" spans="1:59" x14ac:dyDescent="0.25">
      <c r="A179" t="b">
        <v>0</v>
      </c>
      <c r="B179">
        <v>173</v>
      </c>
      <c r="C179" t="str" cm="1">
        <f t="array" ref="C179">INDEX(DB_PAR_SYS_NAMES[],BG179,2)</f>
        <v xml:space="preserve"> SUBSYSTEM_MEAS_3</v>
      </c>
      <c r="D179" t="s">
        <v>2722</v>
      </c>
      <c r="G179" t="s">
        <v>2474</v>
      </c>
      <c r="H179">
        <v>0</v>
      </c>
      <c r="I179" t="s">
        <v>2475</v>
      </c>
      <c r="J179" s="10" t="s">
        <v>46</v>
      </c>
      <c r="L179" s="10" t="s">
        <v>46</v>
      </c>
      <c r="M179" s="10" t="s">
        <v>46</v>
      </c>
      <c r="N179" t="str">
        <f>IF(DB_PAR[[#This Row],[PAR TYPE]]=$AA$7,DB_PAR[[#This Row],[R_VAL]],IF(DB_PAR[[#This Row],[PAR TYPE]]=$AA$8,DB_PAR[[#This Row],[I_VAL]],DB_PAR[[#This Row],[T_VAL]]))</f>
        <v>0.0</v>
      </c>
      <c r="O179" s="1"/>
      <c r="P179" s="1"/>
      <c r="Q179" s="1"/>
      <c r="BG179">
        <f>QUOTIENT(DB_PAR[[#This Row],[PAR NUM]],32)+1</f>
        <v>6</v>
      </c>
    </row>
    <row r="180" spans="1:59" x14ac:dyDescent="0.25">
      <c r="A180" t="b">
        <v>0</v>
      </c>
      <c r="B180">
        <v>174</v>
      </c>
      <c r="C180" t="str" cm="1">
        <f t="array" ref="C180">INDEX(DB_PAR_SYS_NAMES[],BG180,2)</f>
        <v xml:space="preserve"> SUBSYSTEM_MEAS_3</v>
      </c>
      <c r="D180" t="s">
        <v>2723</v>
      </c>
      <c r="G180" t="s">
        <v>2474</v>
      </c>
      <c r="H180">
        <v>0</v>
      </c>
      <c r="I180" t="s">
        <v>2475</v>
      </c>
      <c r="J180" s="10" t="s">
        <v>2591</v>
      </c>
      <c r="K180" t="s">
        <v>873</v>
      </c>
      <c r="L180" s="10" t="s">
        <v>46</v>
      </c>
      <c r="M180" s="10" t="s">
        <v>46</v>
      </c>
      <c r="N180" t="str">
        <f>IF(DB_PAR[[#This Row],[PAR TYPE]]=$AA$7,DB_PAR[[#This Row],[R_VAL]],IF(DB_PAR[[#This Row],[PAR TYPE]]=$AA$8,DB_PAR[[#This Row],[I_VAL]],DB_PAR[[#This Row],[T_VAL]]))</f>
        <v>-4.0</v>
      </c>
      <c r="O180" s="1"/>
      <c r="P180" s="1"/>
      <c r="Q180" s="1"/>
      <c r="BG180">
        <f>QUOTIENT(DB_PAR[[#This Row],[PAR NUM]],32)+1</f>
        <v>6</v>
      </c>
    </row>
    <row r="181" spans="1:59" x14ac:dyDescent="0.25">
      <c r="A181" t="b">
        <v>0</v>
      </c>
      <c r="B181">
        <v>175</v>
      </c>
      <c r="C181" t="str" cm="1">
        <f t="array" ref="C181">INDEX(DB_PAR_SYS_NAMES[],BG181,2)</f>
        <v xml:space="preserve"> SUBSYSTEM_MEAS_3</v>
      </c>
      <c r="D181" t="s">
        <v>2724</v>
      </c>
      <c r="G181" t="s">
        <v>2474</v>
      </c>
      <c r="H181">
        <v>0</v>
      </c>
      <c r="I181" t="s">
        <v>2475</v>
      </c>
      <c r="J181" s="10" t="s">
        <v>45</v>
      </c>
      <c r="K181" t="s">
        <v>873</v>
      </c>
      <c r="L181" s="10" t="s">
        <v>46</v>
      </c>
      <c r="M181" s="10" t="s">
        <v>46</v>
      </c>
      <c r="N181" t="str">
        <f>IF(DB_PAR[[#This Row],[PAR TYPE]]=$AA$7,DB_PAR[[#This Row],[R_VAL]],IF(DB_PAR[[#This Row],[PAR TYPE]]=$AA$8,DB_PAR[[#This Row],[I_VAL]],DB_PAR[[#This Row],[T_VAL]]))</f>
        <v>1.0</v>
      </c>
      <c r="O181" s="1"/>
      <c r="P181" s="1"/>
      <c r="Q181" s="1"/>
      <c r="BG181">
        <f>QUOTIENT(DB_PAR[[#This Row],[PAR NUM]],32)+1</f>
        <v>6</v>
      </c>
    </row>
    <row r="182" spans="1:59" x14ac:dyDescent="0.25">
      <c r="A182" t="b">
        <v>0</v>
      </c>
      <c r="B182">
        <v>176</v>
      </c>
      <c r="C182" t="str" cm="1">
        <f t="array" ref="C182">INDEX(DB_PAR_SYS_NAMES[],BG182,2)</f>
        <v xml:space="preserve"> SUBSYSTEM_MEAS_3</v>
      </c>
      <c r="D182" t="s">
        <v>2725</v>
      </c>
      <c r="G182" t="s">
        <v>2474</v>
      </c>
      <c r="H182">
        <v>0</v>
      </c>
      <c r="I182" t="s">
        <v>2475</v>
      </c>
      <c r="J182" s="10" t="s">
        <v>45</v>
      </c>
      <c r="K182" t="s">
        <v>815</v>
      </c>
      <c r="L182" s="10" t="s">
        <v>46</v>
      </c>
      <c r="M182" s="10" t="s">
        <v>46</v>
      </c>
      <c r="N182" t="str">
        <f>IF(DB_PAR[[#This Row],[PAR TYPE]]=$AA$7,DB_PAR[[#This Row],[R_VAL]],IF(DB_PAR[[#This Row],[PAR TYPE]]=$AA$8,DB_PAR[[#This Row],[I_VAL]],DB_PAR[[#This Row],[T_VAL]]))</f>
        <v>1.0</v>
      </c>
      <c r="O182" s="1"/>
      <c r="P182" s="1"/>
      <c r="Q182" s="1"/>
      <c r="BG182">
        <f>QUOTIENT(DB_PAR[[#This Row],[PAR NUM]],32)+1</f>
        <v>6</v>
      </c>
    </row>
    <row r="183" spans="1:59" x14ac:dyDescent="0.25">
      <c r="A183" t="b">
        <v>0</v>
      </c>
      <c r="B183">
        <v>177</v>
      </c>
      <c r="C183" t="str" cm="1">
        <f t="array" ref="C183">INDEX(DB_PAR_SYS_NAMES[],BG183,2)</f>
        <v xml:space="preserve"> SUBSYSTEM_MEAS_3</v>
      </c>
      <c r="D183" t="s">
        <v>2726</v>
      </c>
      <c r="G183" t="s">
        <v>2474</v>
      </c>
      <c r="H183">
        <v>0</v>
      </c>
      <c r="I183" t="s">
        <v>2475</v>
      </c>
      <c r="J183" s="10" t="s">
        <v>46</v>
      </c>
      <c r="K183" t="s">
        <v>873</v>
      </c>
      <c r="L183" s="10" t="s">
        <v>46</v>
      </c>
      <c r="M183" s="10" t="s">
        <v>46</v>
      </c>
      <c r="N183" t="str">
        <f>IF(DB_PAR[[#This Row],[PAR TYPE]]=$AA$7,DB_PAR[[#This Row],[R_VAL]],IF(DB_PAR[[#This Row],[PAR TYPE]]=$AA$8,DB_PAR[[#This Row],[I_VAL]],DB_PAR[[#This Row],[T_VAL]]))</f>
        <v>0.0</v>
      </c>
      <c r="O183" s="1"/>
      <c r="P183" s="1"/>
      <c r="Q183" s="1"/>
      <c r="BG183">
        <f>QUOTIENT(DB_PAR[[#This Row],[PAR NUM]],32)+1</f>
        <v>6</v>
      </c>
    </row>
    <row r="184" spans="1:59" x14ac:dyDescent="0.25">
      <c r="A184" t="b">
        <v>0</v>
      </c>
      <c r="B184">
        <v>178</v>
      </c>
      <c r="C184" t="str" cm="1">
        <f t="array" ref="C184">INDEX(DB_PAR_SYS_NAMES[],BG184,2)</f>
        <v xml:space="preserve"> SUBSYSTEM_MEAS_3</v>
      </c>
      <c r="D184" t="s">
        <v>2727</v>
      </c>
      <c r="G184" t="s">
        <v>2474</v>
      </c>
      <c r="H184">
        <v>0</v>
      </c>
      <c r="I184" t="s">
        <v>2475</v>
      </c>
      <c r="J184" s="10" t="s">
        <v>46</v>
      </c>
      <c r="L184" s="10" t="s">
        <v>46</v>
      </c>
      <c r="M184" s="10" t="s">
        <v>46</v>
      </c>
      <c r="N184" t="str">
        <f>IF(DB_PAR[[#This Row],[PAR TYPE]]=$AA$7,DB_PAR[[#This Row],[R_VAL]],IF(DB_PAR[[#This Row],[PAR TYPE]]=$AA$8,DB_PAR[[#This Row],[I_VAL]],DB_PAR[[#This Row],[T_VAL]]))</f>
        <v>0.0</v>
      </c>
      <c r="O184" s="1"/>
      <c r="P184" s="1"/>
      <c r="Q184" s="1"/>
      <c r="BG184">
        <f>QUOTIENT(DB_PAR[[#This Row],[PAR NUM]],32)+1</f>
        <v>6</v>
      </c>
    </row>
    <row r="185" spans="1:59" x14ac:dyDescent="0.25">
      <c r="A185" t="b">
        <v>0</v>
      </c>
      <c r="B185">
        <v>179</v>
      </c>
      <c r="C185" t="str" cm="1">
        <f t="array" ref="C185">INDEX(DB_PAR_SYS_NAMES[],BG185,2)</f>
        <v xml:space="preserve"> SUBSYSTEM_MEAS_3</v>
      </c>
      <c r="D185" t="s">
        <v>2728</v>
      </c>
      <c r="G185" t="s">
        <v>2474</v>
      </c>
      <c r="H185">
        <v>0</v>
      </c>
      <c r="I185" t="s">
        <v>2475</v>
      </c>
      <c r="J185" s="10" t="s">
        <v>46</v>
      </c>
      <c r="L185" s="10" t="s">
        <v>46</v>
      </c>
      <c r="M185" s="10" t="s">
        <v>46</v>
      </c>
      <c r="N185" t="str">
        <f>IF(DB_PAR[[#This Row],[PAR TYPE]]=$AA$7,DB_PAR[[#This Row],[R_VAL]],IF(DB_PAR[[#This Row],[PAR TYPE]]=$AA$8,DB_PAR[[#This Row],[I_VAL]],DB_PAR[[#This Row],[T_VAL]]))</f>
        <v>0.0</v>
      </c>
      <c r="O185" s="1"/>
      <c r="P185" s="1"/>
      <c r="Q185" s="1"/>
      <c r="BG185">
        <f>QUOTIENT(DB_PAR[[#This Row],[PAR NUM]],32)+1</f>
        <v>6</v>
      </c>
    </row>
    <row r="186" spans="1:59" x14ac:dyDescent="0.25">
      <c r="A186" t="b">
        <v>0</v>
      </c>
      <c r="B186">
        <v>180</v>
      </c>
      <c r="C186" t="str" cm="1">
        <f t="array" ref="C186">INDEX(DB_PAR_SYS_NAMES[],BG186,2)</f>
        <v xml:space="preserve"> SUBSYSTEM_MEAS_3</v>
      </c>
      <c r="D186" t="s">
        <v>2729</v>
      </c>
      <c r="G186" t="s">
        <v>2474</v>
      </c>
      <c r="H186">
        <v>0</v>
      </c>
      <c r="I186" t="s">
        <v>2475</v>
      </c>
      <c r="J186" s="10" t="s">
        <v>46</v>
      </c>
      <c r="L186" s="10" t="s">
        <v>46</v>
      </c>
      <c r="M186" s="10" t="s">
        <v>46</v>
      </c>
      <c r="N186" t="str">
        <f>IF(DB_PAR[[#This Row],[PAR TYPE]]=$AA$7,DB_PAR[[#This Row],[R_VAL]],IF(DB_PAR[[#This Row],[PAR TYPE]]=$AA$8,DB_PAR[[#This Row],[I_VAL]],DB_PAR[[#This Row],[T_VAL]]))</f>
        <v>0.0</v>
      </c>
      <c r="O186" s="1"/>
      <c r="P186" s="1"/>
      <c r="Q186" s="1"/>
      <c r="BG186">
        <f>QUOTIENT(DB_PAR[[#This Row],[PAR NUM]],32)+1</f>
        <v>6</v>
      </c>
    </row>
    <row r="187" spans="1:59" x14ac:dyDescent="0.25">
      <c r="A187" t="b">
        <v>0</v>
      </c>
      <c r="B187">
        <v>181</v>
      </c>
      <c r="C187" t="str" cm="1">
        <f t="array" ref="C187">INDEX(DB_PAR_SYS_NAMES[],BG187,2)</f>
        <v xml:space="preserve"> SUBSYSTEM_MEAS_3</v>
      </c>
      <c r="D187" t="s">
        <v>2730</v>
      </c>
      <c r="G187" t="s">
        <v>2474</v>
      </c>
      <c r="H187">
        <v>0</v>
      </c>
      <c r="I187" t="s">
        <v>2475</v>
      </c>
      <c r="J187" s="10" t="s">
        <v>46</v>
      </c>
      <c r="L187" s="10" t="s">
        <v>46</v>
      </c>
      <c r="M187" s="10" t="s">
        <v>46</v>
      </c>
      <c r="N187" t="str">
        <f>IF(DB_PAR[[#This Row],[PAR TYPE]]=$AA$7,DB_PAR[[#This Row],[R_VAL]],IF(DB_PAR[[#This Row],[PAR TYPE]]=$AA$8,DB_PAR[[#This Row],[I_VAL]],DB_PAR[[#This Row],[T_VAL]]))</f>
        <v>0.0</v>
      </c>
      <c r="O187" s="1"/>
      <c r="P187" s="1"/>
      <c r="Q187" s="1"/>
      <c r="BG187">
        <f>QUOTIENT(DB_PAR[[#This Row],[PAR NUM]],32)+1</f>
        <v>6</v>
      </c>
    </row>
    <row r="188" spans="1:59" x14ac:dyDescent="0.25">
      <c r="A188" t="b">
        <v>0</v>
      </c>
      <c r="B188">
        <v>182</v>
      </c>
      <c r="C188" t="str" cm="1">
        <f t="array" ref="C188">INDEX(DB_PAR_SYS_NAMES[],BG188,2)</f>
        <v xml:space="preserve"> SUBSYSTEM_MEAS_3</v>
      </c>
      <c r="D188" t="s">
        <v>2731</v>
      </c>
      <c r="G188" t="s">
        <v>2474</v>
      </c>
      <c r="H188">
        <v>0</v>
      </c>
      <c r="I188" t="s">
        <v>2475</v>
      </c>
      <c r="J188" s="10" t="s">
        <v>46</v>
      </c>
      <c r="L188" s="10" t="s">
        <v>46</v>
      </c>
      <c r="M188" s="10" t="s">
        <v>46</v>
      </c>
      <c r="N188" t="str">
        <f>IF(DB_PAR[[#This Row],[PAR TYPE]]=$AA$7,DB_PAR[[#This Row],[R_VAL]],IF(DB_PAR[[#This Row],[PAR TYPE]]=$AA$8,DB_PAR[[#This Row],[I_VAL]],DB_PAR[[#This Row],[T_VAL]]))</f>
        <v>0.0</v>
      </c>
      <c r="O188" s="1"/>
      <c r="P188" s="1"/>
      <c r="Q188" s="1"/>
      <c r="BG188">
        <f>QUOTIENT(DB_PAR[[#This Row],[PAR NUM]],32)+1</f>
        <v>6</v>
      </c>
    </row>
    <row r="189" spans="1:59" x14ac:dyDescent="0.25">
      <c r="A189" t="b">
        <v>0</v>
      </c>
      <c r="B189">
        <v>183</v>
      </c>
      <c r="C189" t="str" cm="1">
        <f t="array" ref="C189">INDEX(DB_PAR_SYS_NAMES[],BG189,2)</f>
        <v xml:space="preserve"> SUBSYSTEM_MEAS_3</v>
      </c>
      <c r="D189" t="s">
        <v>2732</v>
      </c>
      <c r="G189" t="s">
        <v>2474</v>
      </c>
      <c r="H189">
        <v>0</v>
      </c>
      <c r="I189" t="s">
        <v>2475</v>
      </c>
      <c r="J189" s="10" t="s">
        <v>46</v>
      </c>
      <c r="L189" s="10" t="s">
        <v>46</v>
      </c>
      <c r="M189" s="10" t="s">
        <v>46</v>
      </c>
      <c r="N189" t="str">
        <f>IF(DB_PAR[[#This Row],[PAR TYPE]]=$AA$7,DB_PAR[[#This Row],[R_VAL]],IF(DB_PAR[[#This Row],[PAR TYPE]]=$AA$8,DB_PAR[[#This Row],[I_VAL]],DB_PAR[[#This Row],[T_VAL]]))</f>
        <v>0.0</v>
      </c>
      <c r="O189" s="1"/>
      <c r="P189" s="1"/>
      <c r="Q189" s="1"/>
      <c r="BG189">
        <f>QUOTIENT(DB_PAR[[#This Row],[PAR NUM]],32)+1</f>
        <v>6</v>
      </c>
    </row>
    <row r="190" spans="1:59" x14ac:dyDescent="0.25">
      <c r="A190" t="b">
        <v>0</v>
      </c>
      <c r="B190">
        <v>184</v>
      </c>
      <c r="C190" t="str" cm="1">
        <f t="array" ref="C190">INDEX(DB_PAR_SYS_NAMES[],BG190,2)</f>
        <v xml:space="preserve"> SUBSYSTEM_MEAS_3</v>
      </c>
      <c r="D190" t="s">
        <v>2733</v>
      </c>
      <c r="G190" t="s">
        <v>2474</v>
      </c>
      <c r="H190">
        <v>0</v>
      </c>
      <c r="I190" t="s">
        <v>2475</v>
      </c>
      <c r="J190" s="10" t="s">
        <v>46</v>
      </c>
      <c r="L190" s="10" t="s">
        <v>46</v>
      </c>
      <c r="M190" s="10" t="s">
        <v>46</v>
      </c>
      <c r="N190" t="str">
        <f>IF(DB_PAR[[#This Row],[PAR TYPE]]=$AA$7,DB_PAR[[#This Row],[R_VAL]],IF(DB_PAR[[#This Row],[PAR TYPE]]=$AA$8,DB_PAR[[#This Row],[I_VAL]],DB_PAR[[#This Row],[T_VAL]]))</f>
        <v>0.0</v>
      </c>
      <c r="O190" s="1"/>
      <c r="P190" s="1"/>
      <c r="Q190" s="1"/>
      <c r="BG190">
        <f>QUOTIENT(DB_PAR[[#This Row],[PAR NUM]],32)+1</f>
        <v>6</v>
      </c>
    </row>
    <row r="191" spans="1:59" x14ac:dyDescent="0.25">
      <c r="A191" t="b">
        <v>0</v>
      </c>
      <c r="B191">
        <v>185</v>
      </c>
      <c r="C191" t="str" cm="1">
        <f t="array" ref="C191">INDEX(DB_PAR_SYS_NAMES[],BG191,2)</f>
        <v xml:space="preserve"> SUBSYSTEM_MEAS_3</v>
      </c>
      <c r="D191" t="s">
        <v>2734</v>
      </c>
      <c r="G191" t="s">
        <v>2474</v>
      </c>
      <c r="H191">
        <v>0</v>
      </c>
      <c r="I191" t="s">
        <v>2475</v>
      </c>
      <c r="J191" s="10" t="s">
        <v>46</v>
      </c>
      <c r="L191" s="10" t="s">
        <v>46</v>
      </c>
      <c r="M191" s="10" t="s">
        <v>46</v>
      </c>
      <c r="N191" t="str">
        <f>IF(DB_PAR[[#This Row],[PAR TYPE]]=$AA$7,DB_PAR[[#This Row],[R_VAL]],IF(DB_PAR[[#This Row],[PAR TYPE]]=$AA$8,DB_PAR[[#This Row],[I_VAL]],DB_PAR[[#This Row],[T_VAL]]))</f>
        <v>0.0</v>
      </c>
      <c r="O191" s="1"/>
      <c r="P191" s="1"/>
      <c r="Q191" s="1"/>
      <c r="BG191">
        <f>QUOTIENT(DB_PAR[[#This Row],[PAR NUM]],32)+1</f>
        <v>6</v>
      </c>
    </row>
    <row r="192" spans="1:59" x14ac:dyDescent="0.25">
      <c r="A192" t="b">
        <v>0</v>
      </c>
      <c r="B192">
        <v>186</v>
      </c>
      <c r="C192" t="str" cm="1">
        <f t="array" ref="C192">INDEX(DB_PAR_SYS_NAMES[],BG192,2)</f>
        <v xml:space="preserve"> SUBSYSTEM_MEAS_3</v>
      </c>
      <c r="D192" t="s">
        <v>2735</v>
      </c>
      <c r="G192" t="s">
        <v>2474</v>
      </c>
      <c r="H192">
        <v>0</v>
      </c>
      <c r="I192" t="s">
        <v>2475</v>
      </c>
      <c r="J192" s="10" t="s">
        <v>46</v>
      </c>
      <c r="L192" s="10" t="s">
        <v>46</v>
      </c>
      <c r="M192" s="10" t="s">
        <v>46</v>
      </c>
      <c r="N192" t="str">
        <f>IF(DB_PAR[[#This Row],[PAR TYPE]]=$AA$7,DB_PAR[[#This Row],[R_VAL]],IF(DB_PAR[[#This Row],[PAR TYPE]]=$AA$8,DB_PAR[[#This Row],[I_VAL]],DB_PAR[[#This Row],[T_VAL]]))</f>
        <v>0.0</v>
      </c>
      <c r="O192" s="1"/>
      <c r="P192" s="1"/>
      <c r="Q192" s="1"/>
      <c r="BG192">
        <f>QUOTIENT(DB_PAR[[#This Row],[PAR NUM]],32)+1</f>
        <v>6</v>
      </c>
    </row>
    <row r="193" spans="1:59" x14ac:dyDescent="0.25">
      <c r="A193" t="b">
        <v>0</v>
      </c>
      <c r="B193">
        <v>187</v>
      </c>
      <c r="C193" t="str" cm="1">
        <f t="array" ref="C193">INDEX(DB_PAR_SYS_NAMES[],BG193,2)</f>
        <v xml:space="preserve"> SUBSYSTEM_MEAS_3</v>
      </c>
      <c r="D193" t="s">
        <v>2711</v>
      </c>
      <c r="G193" t="s">
        <v>2474</v>
      </c>
      <c r="H193">
        <v>0</v>
      </c>
      <c r="I193" t="s">
        <v>2475</v>
      </c>
      <c r="J193" s="10" t="s">
        <v>46</v>
      </c>
      <c r="L193" s="10" t="s">
        <v>46</v>
      </c>
      <c r="M193" s="10" t="s">
        <v>46</v>
      </c>
      <c r="N193" t="str">
        <f>IF(DB_PAR[[#This Row],[PAR TYPE]]=$AA$7,DB_PAR[[#This Row],[R_VAL]],IF(DB_PAR[[#This Row],[PAR TYPE]]=$AA$8,DB_PAR[[#This Row],[I_VAL]],DB_PAR[[#This Row],[T_VAL]]))</f>
        <v>0.0</v>
      </c>
      <c r="O193" s="1"/>
      <c r="P193" s="1"/>
      <c r="Q193" s="1"/>
      <c r="BG193">
        <f>QUOTIENT(DB_PAR[[#This Row],[PAR NUM]],32)+1</f>
        <v>6</v>
      </c>
    </row>
    <row r="194" spans="1:59" x14ac:dyDescent="0.25">
      <c r="A194" t="b">
        <v>0</v>
      </c>
      <c r="B194">
        <v>188</v>
      </c>
      <c r="C194" t="str" cm="1">
        <f t="array" ref="C194">INDEX(DB_PAR_SYS_NAMES[],BG194,2)</f>
        <v xml:space="preserve"> SUBSYSTEM_MEAS_3</v>
      </c>
      <c r="D194" t="s">
        <v>2680</v>
      </c>
      <c r="G194" t="s">
        <v>2474</v>
      </c>
      <c r="H194">
        <v>0</v>
      </c>
      <c r="I194" t="s">
        <v>2475</v>
      </c>
      <c r="J194" s="10" t="s">
        <v>46</v>
      </c>
      <c r="L194" s="10" t="s">
        <v>46</v>
      </c>
      <c r="M194" s="10" t="s">
        <v>46</v>
      </c>
      <c r="N194" t="str">
        <f>IF(DB_PAR[[#This Row],[PAR TYPE]]=$AA$7,DB_PAR[[#This Row],[R_VAL]],IF(DB_PAR[[#This Row],[PAR TYPE]]=$AA$8,DB_PAR[[#This Row],[I_VAL]],DB_PAR[[#This Row],[T_VAL]]))</f>
        <v>0.0</v>
      </c>
      <c r="O194" s="1"/>
      <c r="P194" s="1"/>
      <c r="Q194" s="1"/>
      <c r="BG194">
        <f>QUOTIENT(DB_PAR[[#This Row],[PAR NUM]],32)+1</f>
        <v>6</v>
      </c>
    </row>
    <row r="195" spans="1:59" x14ac:dyDescent="0.25">
      <c r="A195" t="b">
        <v>0</v>
      </c>
      <c r="B195">
        <v>189</v>
      </c>
      <c r="C195" t="str" cm="1">
        <f t="array" ref="C195">INDEX(DB_PAR_SYS_NAMES[],BG195,2)</f>
        <v xml:space="preserve"> SUBSYSTEM_MEAS_3</v>
      </c>
      <c r="D195" t="s">
        <v>2681</v>
      </c>
      <c r="G195" t="s">
        <v>2474</v>
      </c>
      <c r="H195">
        <v>0</v>
      </c>
      <c r="I195" t="s">
        <v>2475</v>
      </c>
      <c r="J195" s="10" t="s">
        <v>46</v>
      </c>
      <c r="L195" s="10" t="s">
        <v>46</v>
      </c>
      <c r="M195" s="10" t="s">
        <v>46</v>
      </c>
      <c r="N195" t="str">
        <f>IF(DB_PAR[[#This Row],[PAR TYPE]]=$AA$7,DB_PAR[[#This Row],[R_VAL]],IF(DB_PAR[[#This Row],[PAR TYPE]]=$AA$8,DB_PAR[[#This Row],[I_VAL]],DB_PAR[[#This Row],[T_VAL]]))</f>
        <v>0.0</v>
      </c>
      <c r="O195" s="1"/>
      <c r="P195" s="1"/>
      <c r="Q195" s="1"/>
      <c r="BG195">
        <f>QUOTIENT(DB_PAR[[#This Row],[PAR NUM]],32)+1</f>
        <v>6</v>
      </c>
    </row>
    <row r="196" spans="1:59" x14ac:dyDescent="0.25">
      <c r="A196" t="b">
        <v>0</v>
      </c>
      <c r="B196">
        <v>190</v>
      </c>
      <c r="C196" t="str" cm="1">
        <f t="array" ref="C196">INDEX(DB_PAR_SYS_NAMES[],BG196,2)</f>
        <v xml:space="preserve"> SUBSYSTEM_MEAS_3</v>
      </c>
      <c r="D196" t="s">
        <v>2682</v>
      </c>
      <c r="G196" t="s">
        <v>2474</v>
      </c>
      <c r="H196">
        <v>0</v>
      </c>
      <c r="I196" t="s">
        <v>2475</v>
      </c>
      <c r="J196" s="10" t="s">
        <v>46</v>
      </c>
      <c r="L196" s="10" t="s">
        <v>46</v>
      </c>
      <c r="M196" s="10" t="s">
        <v>46</v>
      </c>
      <c r="N196" t="str">
        <f>IF(DB_PAR[[#This Row],[PAR TYPE]]=$AA$7,DB_PAR[[#This Row],[R_VAL]],IF(DB_PAR[[#This Row],[PAR TYPE]]=$AA$8,DB_PAR[[#This Row],[I_VAL]],DB_PAR[[#This Row],[T_VAL]]))</f>
        <v>0.0</v>
      </c>
      <c r="O196" s="1"/>
      <c r="P196" s="1"/>
      <c r="Q196" s="1"/>
      <c r="BG196">
        <f>QUOTIENT(DB_PAR[[#This Row],[PAR NUM]],32)+1</f>
        <v>6</v>
      </c>
    </row>
    <row r="197" spans="1:59" x14ac:dyDescent="0.25">
      <c r="A197" t="b">
        <v>0</v>
      </c>
      <c r="B197">
        <v>191</v>
      </c>
      <c r="C197" t="str" cm="1">
        <f t="array" ref="C197">INDEX(DB_PAR_SYS_NAMES[],BG197,2)</f>
        <v xml:space="preserve"> SUBSYSTEM_MEAS_3</v>
      </c>
      <c r="D197" t="s">
        <v>2712</v>
      </c>
      <c r="G197" t="s">
        <v>2474</v>
      </c>
      <c r="H197">
        <v>0</v>
      </c>
      <c r="I197" t="s">
        <v>2475</v>
      </c>
      <c r="J197" s="10" t="s">
        <v>46</v>
      </c>
      <c r="L197" s="10" t="s">
        <v>46</v>
      </c>
      <c r="M197" s="10" t="s">
        <v>46</v>
      </c>
      <c r="N197" t="str">
        <f>IF(DB_PAR[[#This Row],[PAR TYPE]]=$AA$7,DB_PAR[[#This Row],[R_VAL]],IF(DB_PAR[[#This Row],[PAR TYPE]]=$AA$8,DB_PAR[[#This Row],[I_VAL]],DB_PAR[[#This Row],[T_VAL]]))</f>
        <v>0.0</v>
      </c>
      <c r="O197" s="1"/>
      <c r="P197" s="1"/>
      <c r="Q197" s="1"/>
      <c r="BG197">
        <f>QUOTIENT(DB_PAR[[#This Row],[PAR NUM]],32)+1</f>
        <v>6</v>
      </c>
    </row>
    <row r="198" spans="1:59" x14ac:dyDescent="0.25">
      <c r="A198" t="b">
        <v>1</v>
      </c>
      <c r="B198">
        <v>192</v>
      </c>
      <c r="C198" t="str" cm="1">
        <f t="array" ref="C198">INDEX(DB_PAR_SYS_NAMES[],BG198,2)</f>
        <v xml:space="preserve"> COMMON_CONTROL</v>
      </c>
      <c r="D198" t="s">
        <v>6069</v>
      </c>
      <c r="E198" t="s">
        <v>5442</v>
      </c>
      <c r="G198" t="s">
        <v>2485</v>
      </c>
      <c r="H198">
        <v>0</v>
      </c>
      <c r="I198" t="s">
        <v>6070</v>
      </c>
      <c r="J198" s="10" t="s">
        <v>6094</v>
      </c>
      <c r="K198" t="s">
        <v>815</v>
      </c>
      <c r="L198" s="10" t="s">
        <v>46</v>
      </c>
      <c r="M198" s="10" t="s">
        <v>46</v>
      </c>
      <c r="N198">
        <f>IF(DB_PAR[[#This Row],[PAR TYPE]]=$AA$7,DB_PAR[[#This Row],[R_VAL]],IF(DB_PAR[[#This Row],[PAR TYPE]]=$AA$8,DB_PAR[[#This Row],[I_VAL]],DB_PAR[[#This Row],[T_VAL]]))</f>
        <v>0</v>
      </c>
      <c r="O198" s="1"/>
      <c r="P198" s="1"/>
      <c r="Q198" s="1"/>
      <c r="BG198">
        <f>QUOTIENT(DB_PAR[[#This Row],[PAR NUM]],32)+1</f>
        <v>7</v>
      </c>
    </row>
    <row r="199" spans="1:59" x14ac:dyDescent="0.25">
      <c r="A199" t="b">
        <v>0</v>
      </c>
      <c r="B199">
        <v>193</v>
      </c>
      <c r="C199" t="str" cm="1">
        <f t="array" ref="C199">INDEX(DB_PAR_SYS_NAMES[],BG199,2)</f>
        <v xml:space="preserve"> COMMON_CONTROL</v>
      </c>
      <c r="D199" t="s">
        <v>6071</v>
      </c>
      <c r="G199" t="s">
        <v>2485</v>
      </c>
      <c r="H199">
        <v>0</v>
      </c>
      <c r="I199" t="s">
        <v>2475</v>
      </c>
      <c r="J199" s="10" t="s">
        <v>2685</v>
      </c>
      <c r="K199" t="s">
        <v>861</v>
      </c>
      <c r="L199" s="10" t="s">
        <v>46</v>
      </c>
      <c r="M199" s="10" t="s">
        <v>46</v>
      </c>
      <c r="N199">
        <f>IF(DB_PAR[[#This Row],[PAR TYPE]]=$AA$7,DB_PAR[[#This Row],[R_VAL]],IF(DB_PAR[[#This Row],[PAR TYPE]]=$AA$8,DB_PAR[[#This Row],[I_VAL]],DB_PAR[[#This Row],[T_VAL]]))</f>
        <v>0</v>
      </c>
      <c r="O199" s="1"/>
      <c r="P199" s="1"/>
      <c r="Q199" s="1"/>
      <c r="BG199">
        <f>QUOTIENT(DB_PAR[[#This Row],[PAR NUM]],32)+1</f>
        <v>7</v>
      </c>
    </row>
    <row r="200" spans="1:59" x14ac:dyDescent="0.25">
      <c r="A200" t="b">
        <v>1</v>
      </c>
      <c r="B200">
        <v>194</v>
      </c>
      <c r="C200" t="str" cm="1">
        <f t="array" ref="C200">INDEX(DB_PAR_SYS_NAMES[],BG200,2)</f>
        <v xml:space="preserve"> COMMON_CONTROL</v>
      </c>
      <c r="D200" t="s">
        <v>6072</v>
      </c>
      <c r="E200" t="s">
        <v>5443</v>
      </c>
      <c r="G200" t="s">
        <v>2485</v>
      </c>
      <c r="H200">
        <v>0</v>
      </c>
      <c r="I200" t="s">
        <v>2475</v>
      </c>
      <c r="J200" s="10" t="s">
        <v>6095</v>
      </c>
      <c r="K200" t="s">
        <v>815</v>
      </c>
      <c r="L200" s="10" t="s">
        <v>46</v>
      </c>
      <c r="M200" s="10" t="s">
        <v>46</v>
      </c>
      <c r="N200">
        <f>IF(DB_PAR[[#This Row],[PAR TYPE]]=$AA$7,DB_PAR[[#This Row],[R_VAL]],IF(DB_PAR[[#This Row],[PAR TYPE]]=$AA$8,DB_PAR[[#This Row],[I_VAL]],DB_PAR[[#This Row],[T_VAL]]))</f>
        <v>0</v>
      </c>
      <c r="O200" s="1"/>
      <c r="P200" s="1"/>
      <c r="Q200" s="1"/>
      <c r="BG200">
        <f>QUOTIENT(DB_PAR[[#This Row],[PAR NUM]],32)+1</f>
        <v>7</v>
      </c>
    </row>
    <row r="201" spans="1:59" x14ac:dyDescent="0.25">
      <c r="A201" t="b">
        <v>1</v>
      </c>
      <c r="B201">
        <v>195</v>
      </c>
      <c r="C201" t="str" cm="1">
        <f t="array" ref="C201">INDEX(DB_PAR_SYS_NAMES[],BG201,2)</f>
        <v xml:space="preserve"> COMMON_CONTROL</v>
      </c>
      <c r="D201" t="s">
        <v>6073</v>
      </c>
      <c r="E201" t="s">
        <v>5444</v>
      </c>
      <c r="G201" t="s">
        <v>2474</v>
      </c>
      <c r="H201">
        <v>0</v>
      </c>
      <c r="I201" t="s">
        <v>2475</v>
      </c>
      <c r="J201" s="10" t="s">
        <v>2837</v>
      </c>
      <c r="K201" t="s">
        <v>2892</v>
      </c>
      <c r="L201" s="10" t="s">
        <v>46</v>
      </c>
      <c r="M201" s="10" t="s">
        <v>46</v>
      </c>
      <c r="N201" t="str">
        <f>IF(DB_PAR[[#This Row],[PAR TYPE]]=$AA$7,DB_PAR[[#This Row],[R_VAL]],IF(DB_PAR[[#This Row],[PAR TYPE]]=$AA$8,DB_PAR[[#This Row],[I_VAL]],DB_PAR[[#This Row],[T_VAL]]))</f>
        <v>600.0</v>
      </c>
      <c r="O201" s="1"/>
      <c r="P201" s="1"/>
      <c r="Q201" s="1"/>
      <c r="BG201">
        <f>QUOTIENT(DB_PAR[[#This Row],[PAR NUM]],32)+1</f>
        <v>7</v>
      </c>
    </row>
    <row r="202" spans="1:59" x14ac:dyDescent="0.25">
      <c r="A202" t="b">
        <v>1</v>
      </c>
      <c r="B202">
        <v>196</v>
      </c>
      <c r="C202" t="str" cm="1">
        <f t="array" ref="C202">INDEX(DB_PAR_SYS_NAMES[],BG202,2)</f>
        <v xml:space="preserve"> COMMON_CONTROL</v>
      </c>
      <c r="D202" t="s">
        <v>6074</v>
      </c>
      <c r="E202" t="s">
        <v>5445</v>
      </c>
      <c r="G202" t="s">
        <v>2474</v>
      </c>
      <c r="H202">
        <v>0</v>
      </c>
      <c r="I202" t="s">
        <v>2475</v>
      </c>
      <c r="J202" s="10" t="s">
        <v>6096</v>
      </c>
      <c r="K202" t="s">
        <v>2892</v>
      </c>
      <c r="L202" s="10" t="s">
        <v>46</v>
      </c>
      <c r="M202" s="10" t="s">
        <v>46</v>
      </c>
      <c r="N202" t="str">
        <f>IF(DB_PAR[[#This Row],[PAR TYPE]]=$AA$7,DB_PAR[[#This Row],[R_VAL]],IF(DB_PAR[[#This Row],[PAR TYPE]]=$AA$8,DB_PAR[[#This Row],[I_VAL]],DB_PAR[[#This Row],[T_VAL]]))</f>
        <v>3600.0</v>
      </c>
      <c r="O202" s="1"/>
      <c r="P202" s="1"/>
      <c r="Q202" s="1"/>
      <c r="BG202">
        <f>QUOTIENT(DB_PAR[[#This Row],[PAR NUM]],32)+1</f>
        <v>7</v>
      </c>
    </row>
    <row r="203" spans="1:59" x14ac:dyDescent="0.25">
      <c r="A203" t="b">
        <v>1</v>
      </c>
      <c r="B203">
        <v>197</v>
      </c>
      <c r="C203" t="str" cm="1">
        <f t="array" ref="C203">INDEX(DB_PAR_SYS_NAMES[],BG203,2)</f>
        <v xml:space="preserve"> COMMON_CONTROL</v>
      </c>
      <c r="D203" t="s">
        <v>6075</v>
      </c>
      <c r="E203" t="s">
        <v>5446</v>
      </c>
      <c r="G203" t="s">
        <v>2474</v>
      </c>
      <c r="H203">
        <v>400</v>
      </c>
      <c r="I203" t="s">
        <v>3100</v>
      </c>
      <c r="J203" s="10" t="s">
        <v>3038</v>
      </c>
      <c r="K203" t="s">
        <v>807</v>
      </c>
      <c r="L203" s="10" t="s">
        <v>46</v>
      </c>
      <c r="M203" s="10" t="s">
        <v>46</v>
      </c>
      <c r="N203" t="str">
        <f>IF(DB_PAR[[#This Row],[PAR TYPE]]=$AA$7,DB_PAR[[#This Row],[R_VAL]],IF(DB_PAR[[#This Row],[PAR TYPE]]=$AA$8,DB_PAR[[#This Row],[I_VAL]],DB_PAR[[#This Row],[T_VAL]]))</f>
        <v>90.0</v>
      </c>
      <c r="O203" s="1"/>
      <c r="P203" s="1"/>
      <c r="Q203" s="1"/>
      <c r="BG203">
        <f>QUOTIENT(DB_PAR[[#This Row],[PAR NUM]],32)+1</f>
        <v>7</v>
      </c>
    </row>
    <row r="204" spans="1:59" x14ac:dyDescent="0.25">
      <c r="A204" t="b">
        <v>1</v>
      </c>
      <c r="B204">
        <v>198</v>
      </c>
      <c r="C204" t="str" cm="1">
        <f t="array" ref="C204">INDEX(DB_PAR_SYS_NAMES[],BG204,2)</f>
        <v xml:space="preserve"> COMMON_CONTROL</v>
      </c>
      <c r="D204" t="s">
        <v>6076</v>
      </c>
      <c r="E204" t="s">
        <v>5447</v>
      </c>
      <c r="G204" t="s">
        <v>2474</v>
      </c>
      <c r="H204">
        <v>400</v>
      </c>
      <c r="I204" t="s">
        <v>3100</v>
      </c>
      <c r="J204" s="10" t="s">
        <v>3063</v>
      </c>
      <c r="K204" t="s">
        <v>807</v>
      </c>
      <c r="L204" s="10" t="s">
        <v>46</v>
      </c>
      <c r="M204" s="10" t="s">
        <v>46</v>
      </c>
      <c r="N204" t="str">
        <f>IF(DB_PAR[[#This Row],[PAR TYPE]]=$AA$7,DB_PAR[[#This Row],[R_VAL]],IF(DB_PAR[[#This Row],[PAR TYPE]]=$AA$8,DB_PAR[[#This Row],[I_VAL]],DB_PAR[[#This Row],[T_VAL]]))</f>
        <v>40.0</v>
      </c>
      <c r="O204" s="1"/>
      <c r="P204" s="1"/>
      <c r="Q204" s="1"/>
      <c r="BG204">
        <f>QUOTIENT(DB_PAR[[#This Row],[PAR NUM]],32)+1</f>
        <v>7</v>
      </c>
    </row>
    <row r="205" spans="1:59" x14ac:dyDescent="0.25">
      <c r="A205" t="b">
        <v>1</v>
      </c>
      <c r="B205">
        <v>199</v>
      </c>
      <c r="C205" t="str" cm="1">
        <f t="array" ref="C205">INDEX(DB_PAR_SYS_NAMES[],BG205,2)</f>
        <v xml:space="preserve"> COMMON_CONTROL</v>
      </c>
      <c r="D205" t="s">
        <v>6077</v>
      </c>
      <c r="E205" t="s">
        <v>5448</v>
      </c>
      <c r="G205" t="s">
        <v>2489</v>
      </c>
      <c r="H205">
        <v>0</v>
      </c>
      <c r="I205" t="s">
        <v>3065</v>
      </c>
      <c r="J205" s="10" t="s">
        <v>46</v>
      </c>
      <c r="K205" t="s">
        <v>2892</v>
      </c>
      <c r="L205" s="10" t="s">
        <v>46</v>
      </c>
      <c r="M205" s="10" t="s">
        <v>46</v>
      </c>
      <c r="N205" t="str">
        <f>IF(DB_PAR[[#This Row],[PAR TYPE]]=$AA$7,DB_PAR[[#This Row],[R_VAL]],IF(DB_PAR[[#This Row],[PAR TYPE]]=$AA$8,DB_PAR[[#This Row],[I_VAL]],DB_PAR[[#This Row],[T_VAL]]))</f>
        <v>T#10M</v>
      </c>
      <c r="O205" s="1"/>
      <c r="P205" s="1"/>
      <c r="Q205" s="1"/>
      <c r="BG205">
        <f>QUOTIENT(DB_PAR[[#This Row],[PAR NUM]],32)+1</f>
        <v>7</v>
      </c>
    </row>
    <row r="206" spans="1:59" x14ac:dyDescent="0.25">
      <c r="A206" t="b">
        <v>1</v>
      </c>
      <c r="B206">
        <v>200</v>
      </c>
      <c r="C206" t="str" cm="1">
        <f t="array" ref="C206">INDEX(DB_PAR_SYS_NAMES[],BG206,2)</f>
        <v xml:space="preserve"> COMMON_CONTROL</v>
      </c>
      <c r="D206" t="s">
        <v>6078</v>
      </c>
      <c r="E206" t="s">
        <v>5449</v>
      </c>
      <c r="G206" t="s">
        <v>2489</v>
      </c>
      <c r="H206">
        <v>0</v>
      </c>
      <c r="I206" t="s">
        <v>3065</v>
      </c>
      <c r="J206" s="10" t="s">
        <v>46</v>
      </c>
      <c r="K206" t="s">
        <v>2892</v>
      </c>
      <c r="L206" s="10" t="s">
        <v>46</v>
      </c>
      <c r="M206" s="10" t="s">
        <v>46</v>
      </c>
      <c r="N206" t="str">
        <f>IF(DB_PAR[[#This Row],[PAR TYPE]]=$AA$7,DB_PAR[[#This Row],[R_VAL]],IF(DB_PAR[[#This Row],[PAR TYPE]]=$AA$8,DB_PAR[[#This Row],[I_VAL]],DB_PAR[[#This Row],[T_VAL]]))</f>
        <v>T#10M</v>
      </c>
      <c r="O206" s="1"/>
      <c r="P206" s="1"/>
      <c r="Q206" s="1"/>
      <c r="BG206">
        <f>QUOTIENT(DB_PAR[[#This Row],[PAR NUM]],32)+1</f>
        <v>7</v>
      </c>
    </row>
    <row r="207" spans="1:59" x14ac:dyDescent="0.25">
      <c r="A207" t="b">
        <v>0</v>
      </c>
      <c r="B207">
        <v>201</v>
      </c>
      <c r="C207" t="str" cm="1">
        <f t="array" ref="C207">INDEX(DB_PAR_SYS_NAMES[],BG207,2)</f>
        <v xml:space="preserve"> COMMON_CONTROL</v>
      </c>
      <c r="D207" t="s">
        <v>2745</v>
      </c>
      <c r="G207" t="s">
        <v>2474</v>
      </c>
      <c r="H207">
        <v>0</v>
      </c>
      <c r="I207" t="s">
        <v>2475</v>
      </c>
      <c r="J207" s="10" t="s">
        <v>46</v>
      </c>
      <c r="L207" s="10" t="s">
        <v>46</v>
      </c>
      <c r="M207" s="10" t="s">
        <v>46</v>
      </c>
      <c r="N207" t="str">
        <f>IF(DB_PAR[[#This Row],[PAR TYPE]]=$AA$7,DB_PAR[[#This Row],[R_VAL]],IF(DB_PAR[[#This Row],[PAR TYPE]]=$AA$8,DB_PAR[[#This Row],[I_VAL]],DB_PAR[[#This Row],[T_VAL]]))</f>
        <v>0.0</v>
      </c>
      <c r="O207" s="1"/>
      <c r="P207" s="1"/>
      <c r="Q207" s="1"/>
      <c r="BG207">
        <f>QUOTIENT(DB_PAR[[#This Row],[PAR NUM]],32)+1</f>
        <v>7</v>
      </c>
    </row>
    <row r="208" spans="1:59" x14ac:dyDescent="0.25">
      <c r="A208" t="b">
        <v>0</v>
      </c>
      <c r="B208">
        <v>202</v>
      </c>
      <c r="C208" t="str" cm="1">
        <f t="array" ref="C208">INDEX(DB_PAR_SYS_NAMES[],BG208,2)</f>
        <v xml:space="preserve"> COMMON_CONTROL</v>
      </c>
      <c r="D208" t="s">
        <v>2719</v>
      </c>
      <c r="G208" t="s">
        <v>2474</v>
      </c>
      <c r="H208">
        <v>0</v>
      </c>
      <c r="I208" t="s">
        <v>2475</v>
      </c>
      <c r="J208" s="10" t="s">
        <v>46</v>
      </c>
      <c r="L208" s="10" t="s">
        <v>46</v>
      </c>
      <c r="M208" s="10" t="s">
        <v>46</v>
      </c>
      <c r="N208" t="str">
        <f>IF(DB_PAR[[#This Row],[PAR TYPE]]=$AA$7,DB_PAR[[#This Row],[R_VAL]],IF(DB_PAR[[#This Row],[PAR TYPE]]=$AA$8,DB_PAR[[#This Row],[I_VAL]],DB_PAR[[#This Row],[T_VAL]]))</f>
        <v>0.0</v>
      </c>
      <c r="O208" s="1"/>
      <c r="P208" s="1"/>
      <c r="Q208" s="1"/>
      <c r="BG208">
        <f>QUOTIENT(DB_PAR[[#This Row],[PAR NUM]],32)+1</f>
        <v>7</v>
      </c>
    </row>
    <row r="209" spans="1:59" x14ac:dyDescent="0.25">
      <c r="A209" t="b">
        <v>0</v>
      </c>
      <c r="B209">
        <v>203</v>
      </c>
      <c r="C209" t="str" cm="1">
        <f t="array" ref="C209">INDEX(DB_PAR_SYS_NAMES[],BG209,2)</f>
        <v xml:space="preserve"> COMMON_CONTROL</v>
      </c>
      <c r="D209" t="s">
        <v>2720</v>
      </c>
      <c r="G209" t="s">
        <v>2474</v>
      </c>
      <c r="H209">
        <v>0</v>
      </c>
      <c r="I209" t="s">
        <v>2475</v>
      </c>
      <c r="J209" s="10" t="s">
        <v>46</v>
      </c>
      <c r="L209" s="10" t="s">
        <v>46</v>
      </c>
      <c r="M209" s="10" t="s">
        <v>46</v>
      </c>
      <c r="N209" t="str">
        <f>IF(DB_PAR[[#This Row],[PAR TYPE]]=$AA$7,DB_PAR[[#This Row],[R_VAL]],IF(DB_PAR[[#This Row],[PAR TYPE]]=$AA$8,DB_PAR[[#This Row],[I_VAL]],DB_PAR[[#This Row],[T_VAL]]))</f>
        <v>0.0</v>
      </c>
      <c r="O209" s="1"/>
      <c r="P209" s="1"/>
      <c r="Q209" s="1"/>
      <c r="BG209">
        <f>QUOTIENT(DB_PAR[[#This Row],[PAR NUM]],32)+1</f>
        <v>7</v>
      </c>
    </row>
    <row r="210" spans="1:59" x14ac:dyDescent="0.25">
      <c r="A210" t="b">
        <v>0</v>
      </c>
      <c r="B210">
        <v>204</v>
      </c>
      <c r="C210" t="str" cm="1">
        <f t="array" ref="C210">INDEX(DB_PAR_SYS_NAMES[],BG210,2)</f>
        <v xml:space="preserve"> COMMON_CONTROL</v>
      </c>
      <c r="D210" t="s">
        <v>2721</v>
      </c>
      <c r="G210" t="s">
        <v>2474</v>
      </c>
      <c r="H210">
        <v>0</v>
      </c>
      <c r="I210" t="s">
        <v>2475</v>
      </c>
      <c r="J210" s="10" t="s">
        <v>46</v>
      </c>
      <c r="L210" s="10" t="s">
        <v>46</v>
      </c>
      <c r="M210" s="10" t="s">
        <v>46</v>
      </c>
      <c r="N210" t="str">
        <f>IF(DB_PAR[[#This Row],[PAR TYPE]]=$AA$7,DB_PAR[[#This Row],[R_VAL]],IF(DB_PAR[[#This Row],[PAR TYPE]]=$AA$8,DB_PAR[[#This Row],[I_VAL]],DB_PAR[[#This Row],[T_VAL]]))</f>
        <v>0.0</v>
      </c>
      <c r="O210" s="1"/>
      <c r="P210" s="1"/>
      <c r="Q210" s="1"/>
      <c r="BG210">
        <f>QUOTIENT(DB_PAR[[#This Row],[PAR NUM]],32)+1</f>
        <v>7</v>
      </c>
    </row>
    <row r="211" spans="1:59" x14ac:dyDescent="0.25">
      <c r="A211" t="b">
        <v>0</v>
      </c>
      <c r="B211">
        <v>205</v>
      </c>
      <c r="C211" t="str" cm="1">
        <f t="array" ref="C211">INDEX(DB_PAR_SYS_NAMES[],BG211,2)</f>
        <v xml:space="preserve"> COMMON_CONTROL</v>
      </c>
      <c r="D211" t="s">
        <v>2722</v>
      </c>
      <c r="G211" t="s">
        <v>2474</v>
      </c>
      <c r="H211">
        <v>0</v>
      </c>
      <c r="I211" t="s">
        <v>2475</v>
      </c>
      <c r="J211" s="10" t="s">
        <v>46</v>
      </c>
      <c r="L211" s="10" t="s">
        <v>46</v>
      </c>
      <c r="M211" s="10" t="s">
        <v>46</v>
      </c>
      <c r="N211" t="str">
        <f>IF(DB_PAR[[#This Row],[PAR TYPE]]=$AA$7,DB_PAR[[#This Row],[R_VAL]],IF(DB_PAR[[#This Row],[PAR TYPE]]=$AA$8,DB_PAR[[#This Row],[I_VAL]],DB_PAR[[#This Row],[T_VAL]]))</f>
        <v>0.0</v>
      </c>
      <c r="O211" s="1"/>
      <c r="P211" s="1"/>
      <c r="Q211" s="1"/>
      <c r="BG211">
        <f>QUOTIENT(DB_PAR[[#This Row],[PAR NUM]],32)+1</f>
        <v>7</v>
      </c>
    </row>
    <row r="212" spans="1:59" x14ac:dyDescent="0.25">
      <c r="A212" t="b">
        <v>0</v>
      </c>
      <c r="B212">
        <v>206</v>
      </c>
      <c r="C212" t="str" cm="1">
        <f t="array" ref="C212">INDEX(DB_PAR_SYS_NAMES[],BG212,2)</f>
        <v xml:space="preserve"> COMMON_CONTROL</v>
      </c>
      <c r="D212" t="s">
        <v>2723</v>
      </c>
      <c r="G212" t="s">
        <v>2474</v>
      </c>
      <c r="H212">
        <v>0</v>
      </c>
      <c r="I212" t="s">
        <v>2475</v>
      </c>
      <c r="J212" s="10" t="s">
        <v>2591</v>
      </c>
      <c r="K212" t="s">
        <v>873</v>
      </c>
      <c r="L212" s="10" t="s">
        <v>46</v>
      </c>
      <c r="M212" s="10" t="s">
        <v>46</v>
      </c>
      <c r="N212" t="str">
        <f>IF(DB_PAR[[#This Row],[PAR TYPE]]=$AA$7,DB_PAR[[#This Row],[R_VAL]],IF(DB_PAR[[#This Row],[PAR TYPE]]=$AA$8,DB_PAR[[#This Row],[I_VAL]],DB_PAR[[#This Row],[T_VAL]]))</f>
        <v>-4.0</v>
      </c>
      <c r="O212" s="1"/>
      <c r="P212" s="1"/>
      <c r="Q212" s="1"/>
      <c r="BG212">
        <f>QUOTIENT(DB_PAR[[#This Row],[PAR NUM]],32)+1</f>
        <v>7</v>
      </c>
    </row>
    <row r="213" spans="1:59" x14ac:dyDescent="0.25">
      <c r="A213" t="b">
        <v>0</v>
      </c>
      <c r="B213">
        <v>207</v>
      </c>
      <c r="C213" t="str" cm="1">
        <f t="array" ref="C213">INDEX(DB_PAR_SYS_NAMES[],BG213,2)</f>
        <v xml:space="preserve"> COMMON_CONTROL</v>
      </c>
      <c r="D213" t="s">
        <v>2724</v>
      </c>
      <c r="G213" t="s">
        <v>2474</v>
      </c>
      <c r="H213">
        <v>0</v>
      </c>
      <c r="I213" t="s">
        <v>2475</v>
      </c>
      <c r="J213" s="10" t="s">
        <v>45</v>
      </c>
      <c r="K213" t="s">
        <v>873</v>
      </c>
      <c r="L213" s="10" t="s">
        <v>46</v>
      </c>
      <c r="M213" s="10" t="s">
        <v>46</v>
      </c>
      <c r="N213" t="str">
        <f>IF(DB_PAR[[#This Row],[PAR TYPE]]=$AA$7,DB_PAR[[#This Row],[R_VAL]],IF(DB_PAR[[#This Row],[PAR TYPE]]=$AA$8,DB_PAR[[#This Row],[I_VAL]],DB_PAR[[#This Row],[T_VAL]]))</f>
        <v>1.0</v>
      </c>
      <c r="O213" s="1"/>
      <c r="P213" s="1"/>
      <c r="Q213" s="1"/>
      <c r="BG213">
        <f>QUOTIENT(DB_PAR[[#This Row],[PAR NUM]],32)+1</f>
        <v>7</v>
      </c>
    </row>
    <row r="214" spans="1:59" x14ac:dyDescent="0.25">
      <c r="A214" t="b">
        <v>0</v>
      </c>
      <c r="B214">
        <v>208</v>
      </c>
      <c r="C214" t="str" cm="1">
        <f t="array" ref="C214">INDEX(DB_PAR_SYS_NAMES[],BG214,2)</f>
        <v xml:space="preserve"> COMMON_CONTROL</v>
      </c>
      <c r="D214" t="s">
        <v>2725</v>
      </c>
      <c r="G214" t="s">
        <v>2474</v>
      </c>
      <c r="H214">
        <v>0</v>
      </c>
      <c r="I214" t="s">
        <v>2475</v>
      </c>
      <c r="J214" s="10" t="s">
        <v>45</v>
      </c>
      <c r="K214" t="s">
        <v>815</v>
      </c>
      <c r="L214" s="10" t="s">
        <v>46</v>
      </c>
      <c r="M214" s="10" t="s">
        <v>46</v>
      </c>
      <c r="N214" t="str">
        <f>IF(DB_PAR[[#This Row],[PAR TYPE]]=$AA$7,DB_PAR[[#This Row],[R_VAL]],IF(DB_PAR[[#This Row],[PAR TYPE]]=$AA$8,DB_PAR[[#This Row],[I_VAL]],DB_PAR[[#This Row],[T_VAL]]))</f>
        <v>1.0</v>
      </c>
      <c r="O214" s="1"/>
      <c r="P214" s="1"/>
      <c r="Q214" s="1"/>
      <c r="BG214">
        <f>QUOTIENT(DB_PAR[[#This Row],[PAR NUM]],32)+1</f>
        <v>7</v>
      </c>
    </row>
    <row r="215" spans="1:59" x14ac:dyDescent="0.25">
      <c r="A215" t="b">
        <v>0</v>
      </c>
      <c r="B215">
        <v>209</v>
      </c>
      <c r="C215" t="str" cm="1">
        <f t="array" ref="C215">INDEX(DB_PAR_SYS_NAMES[],BG215,2)</f>
        <v xml:space="preserve"> COMMON_CONTROL</v>
      </c>
      <c r="D215" t="s">
        <v>2726</v>
      </c>
      <c r="G215" t="s">
        <v>2474</v>
      </c>
      <c r="H215">
        <v>0</v>
      </c>
      <c r="I215" t="s">
        <v>2475</v>
      </c>
      <c r="J215" s="10" t="s">
        <v>46</v>
      </c>
      <c r="K215" t="s">
        <v>873</v>
      </c>
      <c r="L215" s="10" t="s">
        <v>46</v>
      </c>
      <c r="M215" s="10" t="s">
        <v>46</v>
      </c>
      <c r="N215" t="str">
        <f>IF(DB_PAR[[#This Row],[PAR TYPE]]=$AA$7,DB_PAR[[#This Row],[R_VAL]],IF(DB_PAR[[#This Row],[PAR TYPE]]=$AA$8,DB_PAR[[#This Row],[I_VAL]],DB_PAR[[#This Row],[T_VAL]]))</f>
        <v>0.0</v>
      </c>
      <c r="O215" s="1"/>
      <c r="P215" s="1"/>
      <c r="Q215" s="1"/>
      <c r="BG215">
        <f>QUOTIENT(DB_PAR[[#This Row],[PAR NUM]],32)+1</f>
        <v>7</v>
      </c>
    </row>
    <row r="216" spans="1:59" x14ac:dyDescent="0.25">
      <c r="A216" t="b">
        <v>0</v>
      </c>
      <c r="B216">
        <v>210</v>
      </c>
      <c r="C216" t="str" cm="1">
        <f t="array" ref="C216">INDEX(DB_PAR_SYS_NAMES[],BG216,2)</f>
        <v xml:space="preserve"> COMMON_CONTROL</v>
      </c>
      <c r="D216" t="s">
        <v>2727</v>
      </c>
      <c r="G216" t="s">
        <v>2474</v>
      </c>
      <c r="H216">
        <v>0</v>
      </c>
      <c r="I216" t="s">
        <v>2475</v>
      </c>
      <c r="J216" s="10" t="s">
        <v>46</v>
      </c>
      <c r="L216" s="10" t="s">
        <v>46</v>
      </c>
      <c r="M216" s="10" t="s">
        <v>46</v>
      </c>
      <c r="N216" t="str">
        <f>IF(DB_PAR[[#This Row],[PAR TYPE]]=$AA$7,DB_PAR[[#This Row],[R_VAL]],IF(DB_PAR[[#This Row],[PAR TYPE]]=$AA$8,DB_PAR[[#This Row],[I_VAL]],DB_PAR[[#This Row],[T_VAL]]))</f>
        <v>0.0</v>
      </c>
      <c r="O216" s="1"/>
      <c r="P216" s="1"/>
      <c r="Q216" s="1"/>
      <c r="BG216">
        <f>QUOTIENT(DB_PAR[[#This Row],[PAR NUM]],32)+1</f>
        <v>7</v>
      </c>
    </row>
    <row r="217" spans="1:59" x14ac:dyDescent="0.25">
      <c r="A217" t="b">
        <v>0</v>
      </c>
      <c r="B217">
        <v>211</v>
      </c>
      <c r="C217" t="str" cm="1">
        <f t="array" ref="C217">INDEX(DB_PAR_SYS_NAMES[],BG217,2)</f>
        <v xml:space="preserve"> COMMON_CONTROL</v>
      </c>
      <c r="D217" t="s">
        <v>2728</v>
      </c>
      <c r="G217" t="s">
        <v>2474</v>
      </c>
      <c r="H217">
        <v>0</v>
      </c>
      <c r="I217" t="s">
        <v>2475</v>
      </c>
      <c r="J217" s="10" t="s">
        <v>46</v>
      </c>
      <c r="L217" s="10" t="s">
        <v>46</v>
      </c>
      <c r="M217" s="10" t="s">
        <v>46</v>
      </c>
      <c r="N217" t="str">
        <f>IF(DB_PAR[[#This Row],[PAR TYPE]]=$AA$7,DB_PAR[[#This Row],[R_VAL]],IF(DB_PAR[[#This Row],[PAR TYPE]]=$AA$8,DB_PAR[[#This Row],[I_VAL]],DB_PAR[[#This Row],[T_VAL]]))</f>
        <v>0.0</v>
      </c>
      <c r="O217" s="1"/>
      <c r="P217" s="1"/>
      <c r="Q217" s="1"/>
      <c r="BG217">
        <f>QUOTIENT(DB_PAR[[#This Row],[PAR NUM]],32)+1</f>
        <v>7</v>
      </c>
    </row>
    <row r="218" spans="1:59" x14ac:dyDescent="0.25">
      <c r="A218" t="b">
        <v>0</v>
      </c>
      <c r="B218">
        <v>212</v>
      </c>
      <c r="C218" t="str" cm="1">
        <f t="array" ref="C218">INDEX(DB_PAR_SYS_NAMES[],BG218,2)</f>
        <v xml:space="preserve"> COMMON_CONTROL</v>
      </c>
      <c r="D218" t="s">
        <v>2729</v>
      </c>
      <c r="G218" t="s">
        <v>2474</v>
      </c>
      <c r="H218">
        <v>0</v>
      </c>
      <c r="I218" t="s">
        <v>2475</v>
      </c>
      <c r="J218" s="10" t="s">
        <v>46</v>
      </c>
      <c r="L218" s="10" t="s">
        <v>46</v>
      </c>
      <c r="M218" s="10" t="s">
        <v>46</v>
      </c>
      <c r="N218" t="str">
        <f>IF(DB_PAR[[#This Row],[PAR TYPE]]=$AA$7,DB_PAR[[#This Row],[R_VAL]],IF(DB_PAR[[#This Row],[PAR TYPE]]=$AA$8,DB_PAR[[#This Row],[I_VAL]],DB_PAR[[#This Row],[T_VAL]]))</f>
        <v>0.0</v>
      </c>
      <c r="O218" s="1"/>
      <c r="P218" s="1"/>
      <c r="Q218" s="1"/>
      <c r="BG218">
        <f>QUOTIENT(DB_PAR[[#This Row],[PAR NUM]],32)+1</f>
        <v>7</v>
      </c>
    </row>
    <row r="219" spans="1:59" x14ac:dyDescent="0.25">
      <c r="A219" t="b">
        <v>0</v>
      </c>
      <c r="B219">
        <v>213</v>
      </c>
      <c r="C219" t="str" cm="1">
        <f t="array" ref="C219">INDEX(DB_PAR_SYS_NAMES[],BG219,2)</f>
        <v xml:space="preserve"> COMMON_CONTROL</v>
      </c>
      <c r="D219" t="s">
        <v>2730</v>
      </c>
      <c r="G219" t="s">
        <v>2474</v>
      </c>
      <c r="H219">
        <v>0</v>
      </c>
      <c r="I219" t="s">
        <v>2475</v>
      </c>
      <c r="J219" s="10" t="s">
        <v>46</v>
      </c>
      <c r="L219" s="10" t="s">
        <v>46</v>
      </c>
      <c r="M219" s="10" t="s">
        <v>46</v>
      </c>
      <c r="N219" t="str">
        <f>IF(DB_PAR[[#This Row],[PAR TYPE]]=$AA$7,DB_PAR[[#This Row],[R_VAL]],IF(DB_PAR[[#This Row],[PAR TYPE]]=$AA$8,DB_PAR[[#This Row],[I_VAL]],DB_PAR[[#This Row],[T_VAL]]))</f>
        <v>0.0</v>
      </c>
      <c r="O219" s="1"/>
      <c r="P219" s="1"/>
      <c r="Q219" s="1"/>
      <c r="BG219">
        <f>QUOTIENT(DB_PAR[[#This Row],[PAR NUM]],32)+1</f>
        <v>7</v>
      </c>
    </row>
    <row r="220" spans="1:59" x14ac:dyDescent="0.25">
      <c r="A220" t="b">
        <v>0</v>
      </c>
      <c r="B220">
        <v>214</v>
      </c>
      <c r="C220" t="str" cm="1">
        <f t="array" ref="C220">INDEX(DB_PAR_SYS_NAMES[],BG220,2)</f>
        <v xml:space="preserve"> COMMON_CONTROL</v>
      </c>
      <c r="D220" t="s">
        <v>2731</v>
      </c>
      <c r="G220" t="s">
        <v>2474</v>
      </c>
      <c r="H220">
        <v>0</v>
      </c>
      <c r="I220" t="s">
        <v>2475</v>
      </c>
      <c r="J220" s="10" t="s">
        <v>46</v>
      </c>
      <c r="L220" s="10" t="s">
        <v>46</v>
      </c>
      <c r="M220" s="10" t="s">
        <v>46</v>
      </c>
      <c r="N220" t="str">
        <f>IF(DB_PAR[[#This Row],[PAR TYPE]]=$AA$7,DB_PAR[[#This Row],[R_VAL]],IF(DB_PAR[[#This Row],[PAR TYPE]]=$AA$8,DB_PAR[[#This Row],[I_VAL]],DB_PAR[[#This Row],[T_VAL]]))</f>
        <v>0.0</v>
      </c>
      <c r="O220" s="1"/>
      <c r="P220" s="1"/>
      <c r="Q220" s="1"/>
      <c r="BG220">
        <f>QUOTIENT(DB_PAR[[#This Row],[PAR NUM]],32)+1</f>
        <v>7</v>
      </c>
    </row>
    <row r="221" spans="1:59" x14ac:dyDescent="0.25">
      <c r="A221" t="b">
        <v>0</v>
      </c>
      <c r="B221">
        <v>215</v>
      </c>
      <c r="C221" t="str" cm="1">
        <f t="array" ref="C221">INDEX(DB_PAR_SYS_NAMES[],BG221,2)</f>
        <v xml:space="preserve"> COMMON_CONTROL</v>
      </c>
      <c r="D221" t="s">
        <v>2732</v>
      </c>
      <c r="G221" t="s">
        <v>2474</v>
      </c>
      <c r="H221">
        <v>0</v>
      </c>
      <c r="I221" t="s">
        <v>2475</v>
      </c>
      <c r="J221" s="10" t="s">
        <v>46</v>
      </c>
      <c r="L221" s="10" t="s">
        <v>46</v>
      </c>
      <c r="M221" s="10" t="s">
        <v>46</v>
      </c>
      <c r="N221" t="str">
        <f>IF(DB_PAR[[#This Row],[PAR TYPE]]=$AA$7,DB_PAR[[#This Row],[R_VAL]],IF(DB_PAR[[#This Row],[PAR TYPE]]=$AA$8,DB_PAR[[#This Row],[I_VAL]],DB_PAR[[#This Row],[T_VAL]]))</f>
        <v>0.0</v>
      </c>
      <c r="O221" s="1"/>
      <c r="P221" s="1"/>
      <c r="Q221" s="1"/>
      <c r="BG221">
        <f>QUOTIENT(DB_PAR[[#This Row],[PAR NUM]],32)+1</f>
        <v>7</v>
      </c>
    </row>
    <row r="222" spans="1:59" x14ac:dyDescent="0.25">
      <c r="A222" t="b">
        <v>0</v>
      </c>
      <c r="B222">
        <v>216</v>
      </c>
      <c r="C222" t="str" cm="1">
        <f t="array" ref="C222">INDEX(DB_PAR_SYS_NAMES[],BG222,2)</f>
        <v xml:space="preserve"> COMMON_CONTROL</v>
      </c>
      <c r="D222" t="s">
        <v>2733</v>
      </c>
      <c r="G222" t="s">
        <v>2474</v>
      </c>
      <c r="H222">
        <v>0</v>
      </c>
      <c r="I222" t="s">
        <v>2475</v>
      </c>
      <c r="J222" s="10" t="s">
        <v>46</v>
      </c>
      <c r="L222" s="10" t="s">
        <v>46</v>
      </c>
      <c r="M222" s="10" t="s">
        <v>46</v>
      </c>
      <c r="N222" t="str">
        <f>IF(DB_PAR[[#This Row],[PAR TYPE]]=$AA$7,DB_PAR[[#This Row],[R_VAL]],IF(DB_PAR[[#This Row],[PAR TYPE]]=$AA$8,DB_PAR[[#This Row],[I_VAL]],DB_PAR[[#This Row],[T_VAL]]))</f>
        <v>0.0</v>
      </c>
      <c r="O222" s="1"/>
      <c r="P222" s="1"/>
      <c r="Q222" s="1"/>
      <c r="BG222">
        <f>QUOTIENT(DB_PAR[[#This Row],[PAR NUM]],32)+1</f>
        <v>7</v>
      </c>
    </row>
    <row r="223" spans="1:59" x14ac:dyDescent="0.25">
      <c r="A223" t="b">
        <v>0</v>
      </c>
      <c r="B223">
        <v>217</v>
      </c>
      <c r="C223" t="str" cm="1">
        <f t="array" ref="C223">INDEX(DB_PAR_SYS_NAMES[],BG223,2)</f>
        <v xml:space="preserve"> COMMON_CONTROL</v>
      </c>
      <c r="D223" t="s">
        <v>2734</v>
      </c>
      <c r="G223" t="s">
        <v>2474</v>
      </c>
      <c r="H223">
        <v>0</v>
      </c>
      <c r="I223" t="s">
        <v>2475</v>
      </c>
      <c r="J223" s="10" t="s">
        <v>46</v>
      </c>
      <c r="L223" s="10" t="s">
        <v>46</v>
      </c>
      <c r="M223" s="10" t="s">
        <v>46</v>
      </c>
      <c r="N223" t="str">
        <f>IF(DB_PAR[[#This Row],[PAR TYPE]]=$AA$7,DB_PAR[[#This Row],[R_VAL]],IF(DB_PAR[[#This Row],[PAR TYPE]]=$AA$8,DB_PAR[[#This Row],[I_VAL]],DB_PAR[[#This Row],[T_VAL]]))</f>
        <v>0.0</v>
      </c>
      <c r="O223" s="1"/>
      <c r="P223" s="1"/>
      <c r="Q223" s="1"/>
      <c r="BG223">
        <f>QUOTIENT(DB_PAR[[#This Row],[PAR NUM]],32)+1</f>
        <v>7</v>
      </c>
    </row>
    <row r="224" spans="1:59" x14ac:dyDescent="0.25">
      <c r="A224" t="b">
        <v>0</v>
      </c>
      <c r="B224">
        <v>218</v>
      </c>
      <c r="C224" t="str" cm="1">
        <f t="array" ref="C224">INDEX(DB_PAR_SYS_NAMES[],BG224,2)</f>
        <v xml:space="preserve"> COMMON_CONTROL</v>
      </c>
      <c r="D224" t="s">
        <v>2735</v>
      </c>
      <c r="G224" t="s">
        <v>2474</v>
      </c>
      <c r="H224">
        <v>0</v>
      </c>
      <c r="I224" t="s">
        <v>2475</v>
      </c>
      <c r="J224" s="10" t="s">
        <v>46</v>
      </c>
      <c r="L224" s="10" t="s">
        <v>46</v>
      </c>
      <c r="M224" s="10" t="s">
        <v>46</v>
      </c>
      <c r="N224" t="str">
        <f>IF(DB_PAR[[#This Row],[PAR TYPE]]=$AA$7,DB_PAR[[#This Row],[R_VAL]],IF(DB_PAR[[#This Row],[PAR TYPE]]=$AA$8,DB_PAR[[#This Row],[I_VAL]],DB_PAR[[#This Row],[T_VAL]]))</f>
        <v>0.0</v>
      </c>
      <c r="O224" s="1"/>
      <c r="P224" s="1"/>
      <c r="Q224" s="1"/>
      <c r="BG224">
        <f>QUOTIENT(DB_PAR[[#This Row],[PAR NUM]],32)+1</f>
        <v>7</v>
      </c>
    </row>
    <row r="225" spans="1:59" x14ac:dyDescent="0.25">
      <c r="A225" t="b">
        <v>0</v>
      </c>
      <c r="B225">
        <v>219</v>
      </c>
      <c r="C225" t="str" cm="1">
        <f t="array" ref="C225">INDEX(DB_PAR_SYS_NAMES[],BG225,2)</f>
        <v xml:space="preserve"> COMMON_CONTROL</v>
      </c>
      <c r="D225" t="s">
        <v>2711</v>
      </c>
      <c r="G225" t="s">
        <v>2474</v>
      </c>
      <c r="H225">
        <v>0</v>
      </c>
      <c r="I225" t="s">
        <v>2475</v>
      </c>
      <c r="J225" s="10" t="s">
        <v>46</v>
      </c>
      <c r="L225" s="10" t="s">
        <v>46</v>
      </c>
      <c r="M225" s="10" t="s">
        <v>46</v>
      </c>
      <c r="N225" t="str">
        <f>IF(DB_PAR[[#This Row],[PAR TYPE]]=$AA$7,DB_PAR[[#This Row],[R_VAL]],IF(DB_PAR[[#This Row],[PAR TYPE]]=$AA$8,DB_PAR[[#This Row],[I_VAL]],DB_PAR[[#This Row],[T_VAL]]))</f>
        <v>0.0</v>
      </c>
      <c r="O225" s="1"/>
      <c r="P225" s="1"/>
      <c r="Q225" s="1"/>
      <c r="BG225">
        <f>QUOTIENT(DB_PAR[[#This Row],[PAR NUM]],32)+1</f>
        <v>7</v>
      </c>
    </row>
    <row r="226" spans="1:59" x14ac:dyDescent="0.25">
      <c r="A226" t="b">
        <v>0</v>
      </c>
      <c r="B226">
        <v>220</v>
      </c>
      <c r="C226" t="str" cm="1">
        <f t="array" ref="C226">INDEX(DB_PAR_SYS_NAMES[],BG226,2)</f>
        <v xml:space="preserve"> COMMON_CONTROL</v>
      </c>
      <c r="D226" t="s">
        <v>2680</v>
      </c>
      <c r="G226" t="s">
        <v>2474</v>
      </c>
      <c r="H226">
        <v>0</v>
      </c>
      <c r="I226" t="s">
        <v>2475</v>
      </c>
      <c r="J226" s="10" t="s">
        <v>46</v>
      </c>
      <c r="L226" s="10" t="s">
        <v>46</v>
      </c>
      <c r="M226" s="10" t="s">
        <v>46</v>
      </c>
      <c r="N226" t="str">
        <f>IF(DB_PAR[[#This Row],[PAR TYPE]]=$AA$7,DB_PAR[[#This Row],[R_VAL]],IF(DB_PAR[[#This Row],[PAR TYPE]]=$AA$8,DB_PAR[[#This Row],[I_VAL]],DB_PAR[[#This Row],[T_VAL]]))</f>
        <v>0.0</v>
      </c>
      <c r="O226" s="1"/>
      <c r="P226" s="1"/>
      <c r="Q226" s="1"/>
      <c r="BG226">
        <f>QUOTIENT(DB_PAR[[#This Row],[PAR NUM]],32)+1</f>
        <v>7</v>
      </c>
    </row>
    <row r="227" spans="1:59" x14ac:dyDescent="0.25">
      <c r="A227" t="b">
        <v>0</v>
      </c>
      <c r="B227">
        <v>221</v>
      </c>
      <c r="C227" t="str" cm="1">
        <f t="array" ref="C227">INDEX(DB_PAR_SYS_NAMES[],BG227,2)</f>
        <v xml:space="preserve"> COMMON_CONTROL</v>
      </c>
      <c r="D227" t="s">
        <v>2681</v>
      </c>
      <c r="G227" t="s">
        <v>2474</v>
      </c>
      <c r="H227">
        <v>0</v>
      </c>
      <c r="I227" t="s">
        <v>2475</v>
      </c>
      <c r="J227" s="10" t="s">
        <v>46</v>
      </c>
      <c r="L227" s="10" t="s">
        <v>46</v>
      </c>
      <c r="M227" s="10" t="s">
        <v>46</v>
      </c>
      <c r="N227" t="str">
        <f>IF(DB_PAR[[#This Row],[PAR TYPE]]=$AA$7,DB_PAR[[#This Row],[R_VAL]],IF(DB_PAR[[#This Row],[PAR TYPE]]=$AA$8,DB_PAR[[#This Row],[I_VAL]],DB_PAR[[#This Row],[T_VAL]]))</f>
        <v>0.0</v>
      </c>
      <c r="O227" s="1"/>
      <c r="P227" s="1"/>
      <c r="Q227" s="1"/>
      <c r="BG227">
        <f>QUOTIENT(DB_PAR[[#This Row],[PAR NUM]],32)+1</f>
        <v>7</v>
      </c>
    </row>
    <row r="228" spans="1:59" x14ac:dyDescent="0.25">
      <c r="A228" t="b">
        <v>0</v>
      </c>
      <c r="B228">
        <v>222</v>
      </c>
      <c r="C228" t="str" cm="1">
        <f t="array" ref="C228">INDEX(DB_PAR_SYS_NAMES[],BG228,2)</f>
        <v xml:space="preserve"> COMMON_CONTROL</v>
      </c>
      <c r="D228" t="s">
        <v>2682</v>
      </c>
      <c r="G228" t="s">
        <v>2474</v>
      </c>
      <c r="H228">
        <v>0</v>
      </c>
      <c r="I228" t="s">
        <v>2475</v>
      </c>
      <c r="J228" s="10" t="s">
        <v>46</v>
      </c>
      <c r="L228" s="10" t="s">
        <v>46</v>
      </c>
      <c r="M228" s="10" t="s">
        <v>46</v>
      </c>
      <c r="N228" t="str">
        <f>IF(DB_PAR[[#This Row],[PAR TYPE]]=$AA$7,DB_PAR[[#This Row],[R_VAL]],IF(DB_PAR[[#This Row],[PAR TYPE]]=$AA$8,DB_PAR[[#This Row],[I_VAL]],DB_PAR[[#This Row],[T_VAL]]))</f>
        <v>0.0</v>
      </c>
      <c r="O228" s="1"/>
      <c r="P228" s="1"/>
      <c r="Q228" s="1"/>
      <c r="BG228">
        <f>QUOTIENT(DB_PAR[[#This Row],[PAR NUM]],32)+1</f>
        <v>7</v>
      </c>
    </row>
    <row r="229" spans="1:59" x14ac:dyDescent="0.25">
      <c r="A229" t="b">
        <v>0</v>
      </c>
      <c r="B229">
        <v>223</v>
      </c>
      <c r="C229" t="str" cm="1">
        <f t="array" ref="C229">INDEX(DB_PAR_SYS_NAMES[],BG229,2)</f>
        <v xml:space="preserve"> COMMON_CONTROL</v>
      </c>
      <c r="D229" t="s">
        <v>2712</v>
      </c>
      <c r="G229" t="s">
        <v>2474</v>
      </c>
      <c r="H229">
        <v>0</v>
      </c>
      <c r="I229" t="s">
        <v>2475</v>
      </c>
      <c r="J229" s="10" t="s">
        <v>46</v>
      </c>
      <c r="L229" s="10" t="s">
        <v>46</v>
      </c>
      <c r="M229" s="10" t="s">
        <v>46</v>
      </c>
      <c r="N229" t="str">
        <f>IF(DB_PAR[[#This Row],[PAR TYPE]]=$AA$7,DB_PAR[[#This Row],[R_VAL]],IF(DB_PAR[[#This Row],[PAR TYPE]]=$AA$8,DB_PAR[[#This Row],[I_VAL]],DB_PAR[[#This Row],[T_VAL]]))</f>
        <v>0.0</v>
      </c>
      <c r="O229" s="1"/>
      <c r="P229" s="1"/>
      <c r="Q229" s="1"/>
      <c r="BG229">
        <f>QUOTIENT(DB_PAR[[#This Row],[PAR NUM]],32)+1</f>
        <v>7</v>
      </c>
    </row>
    <row r="230" spans="1:59" x14ac:dyDescent="0.25">
      <c r="A230" t="b">
        <v>1</v>
      </c>
      <c r="B230">
        <v>224</v>
      </c>
      <c r="C230" t="str" cm="1">
        <f t="array" ref="C230">INDEX(DB_PAR_SYS_NAMES[],BG230,2)</f>
        <v xml:space="preserve"> SUB_SYSTEM_CTRL</v>
      </c>
      <c r="D230" t="s">
        <v>2746</v>
      </c>
      <c r="E230" t="s">
        <v>4065</v>
      </c>
      <c r="G230" t="s">
        <v>2474</v>
      </c>
      <c r="H230">
        <v>0</v>
      </c>
      <c r="I230" t="s">
        <v>2475</v>
      </c>
      <c r="J230" s="10" t="s">
        <v>2500</v>
      </c>
      <c r="K230" t="s">
        <v>861</v>
      </c>
      <c r="L230" s="10" t="s">
        <v>46</v>
      </c>
      <c r="M230" s="10" t="s">
        <v>2747</v>
      </c>
      <c r="N230" t="str">
        <f>IF(DB_PAR[[#This Row],[PAR TYPE]]=$AA$7,DB_PAR[[#This Row],[R_VAL]],IF(DB_PAR[[#This Row],[PAR TYPE]]=$AA$8,DB_PAR[[#This Row],[I_VAL]],DB_PAR[[#This Row],[T_VAL]]))</f>
        <v>50.0</v>
      </c>
      <c r="O230" s="1"/>
      <c r="P230" s="1"/>
      <c r="Q230" s="1"/>
      <c r="BG230">
        <f>QUOTIENT(DB_PAR[[#This Row],[PAR NUM]],32)+1</f>
        <v>8</v>
      </c>
    </row>
    <row r="231" spans="1:59" x14ac:dyDescent="0.25">
      <c r="A231" t="b">
        <v>1</v>
      </c>
      <c r="B231">
        <v>225</v>
      </c>
      <c r="C231" t="str" cm="1">
        <f t="array" ref="C231">INDEX(DB_PAR_SYS_NAMES[],BG231,2)</f>
        <v xml:space="preserve"> SUB_SYSTEM_CTRL</v>
      </c>
      <c r="D231" t="s">
        <v>2748</v>
      </c>
      <c r="E231" t="s">
        <v>4067</v>
      </c>
      <c r="G231" t="s">
        <v>2474</v>
      </c>
      <c r="H231">
        <v>0</v>
      </c>
      <c r="I231" t="s">
        <v>2475</v>
      </c>
      <c r="J231" s="10" t="s">
        <v>2600</v>
      </c>
      <c r="K231" t="s">
        <v>861</v>
      </c>
      <c r="L231" s="10" t="s">
        <v>46</v>
      </c>
      <c r="M231" s="10" t="s">
        <v>46</v>
      </c>
      <c r="N231" t="str">
        <f>IF(DB_PAR[[#This Row],[PAR TYPE]]=$AA$7,DB_PAR[[#This Row],[R_VAL]],IF(DB_PAR[[#This Row],[PAR TYPE]]=$AA$8,DB_PAR[[#This Row],[I_VAL]],DB_PAR[[#This Row],[T_VAL]]))</f>
        <v>10.0</v>
      </c>
      <c r="O231" s="1"/>
      <c r="P231" s="1"/>
      <c r="Q231" s="1"/>
      <c r="BG231">
        <f>QUOTIENT(DB_PAR[[#This Row],[PAR NUM]],32)+1</f>
        <v>8</v>
      </c>
    </row>
    <row r="232" spans="1:59" x14ac:dyDescent="0.25">
      <c r="A232" t="b">
        <v>0</v>
      </c>
      <c r="B232">
        <v>226</v>
      </c>
      <c r="C232" t="str" cm="1">
        <f t="array" ref="C232">INDEX(DB_PAR_SYS_NAMES[],BG232,2)</f>
        <v xml:space="preserve"> SUB_SYSTEM_CTRL</v>
      </c>
      <c r="D232" t="s">
        <v>2750</v>
      </c>
      <c r="E232" t="s">
        <v>4069</v>
      </c>
      <c r="G232" t="s">
        <v>2474</v>
      </c>
      <c r="H232">
        <v>0</v>
      </c>
      <c r="I232" t="s">
        <v>2475</v>
      </c>
      <c r="J232" s="10" t="s">
        <v>46</v>
      </c>
      <c r="L232" s="10" t="s">
        <v>46</v>
      </c>
      <c r="M232" s="10" t="s">
        <v>46</v>
      </c>
      <c r="N232" t="str">
        <f>IF(DB_PAR[[#This Row],[PAR TYPE]]=$AA$7,DB_PAR[[#This Row],[R_VAL]],IF(DB_PAR[[#This Row],[PAR TYPE]]=$AA$8,DB_PAR[[#This Row],[I_VAL]],DB_PAR[[#This Row],[T_VAL]]))</f>
        <v>0.0</v>
      </c>
      <c r="O232" s="1"/>
      <c r="P232" s="1"/>
      <c r="Q232" s="1"/>
      <c r="BG232">
        <f>QUOTIENT(DB_PAR[[#This Row],[PAR NUM]],32)+1</f>
        <v>8</v>
      </c>
    </row>
    <row r="233" spans="1:59" x14ac:dyDescent="0.25">
      <c r="A233" t="b">
        <v>0</v>
      </c>
      <c r="B233">
        <v>227</v>
      </c>
      <c r="C233" t="str" cm="1">
        <f t="array" ref="C233">INDEX(DB_PAR_SYS_NAMES[],BG233,2)</f>
        <v xml:space="preserve"> SUB_SYSTEM_CTRL</v>
      </c>
      <c r="D233" t="s">
        <v>2751</v>
      </c>
      <c r="E233" t="s">
        <v>4070</v>
      </c>
      <c r="G233" t="s">
        <v>2474</v>
      </c>
      <c r="H233">
        <v>0</v>
      </c>
      <c r="I233" t="s">
        <v>2475</v>
      </c>
      <c r="J233" s="10" t="s">
        <v>46</v>
      </c>
      <c r="L233" s="10" t="s">
        <v>46</v>
      </c>
      <c r="M233" s="10" t="s">
        <v>46</v>
      </c>
      <c r="N233" t="str">
        <f>IF(DB_PAR[[#This Row],[PAR TYPE]]=$AA$7,DB_PAR[[#This Row],[R_VAL]],IF(DB_PAR[[#This Row],[PAR TYPE]]=$AA$8,DB_PAR[[#This Row],[I_VAL]],DB_PAR[[#This Row],[T_VAL]]))</f>
        <v>0.0</v>
      </c>
      <c r="O233" s="1"/>
      <c r="P233" s="1"/>
      <c r="Q233" s="1"/>
      <c r="BG233">
        <f>QUOTIENT(DB_PAR[[#This Row],[PAR NUM]],32)+1</f>
        <v>8</v>
      </c>
    </row>
    <row r="234" spans="1:59" x14ac:dyDescent="0.25">
      <c r="A234" t="b">
        <v>0</v>
      </c>
      <c r="B234">
        <v>228</v>
      </c>
      <c r="C234" t="str" cm="1">
        <f t="array" ref="C234">INDEX(DB_PAR_SYS_NAMES[],BG234,2)</f>
        <v xml:space="preserve"> SUB_SYSTEM_CTRL</v>
      </c>
      <c r="D234" t="s">
        <v>2752</v>
      </c>
      <c r="E234" t="s">
        <v>3632</v>
      </c>
      <c r="G234" t="s">
        <v>2474</v>
      </c>
      <c r="H234">
        <v>0</v>
      </c>
      <c r="I234" t="s">
        <v>2475</v>
      </c>
      <c r="J234" s="10" t="s">
        <v>2599</v>
      </c>
      <c r="K234" t="s">
        <v>861</v>
      </c>
      <c r="L234" s="10" t="s">
        <v>46</v>
      </c>
      <c r="M234" s="10" t="s">
        <v>46</v>
      </c>
      <c r="N234" t="str">
        <f>IF(DB_PAR[[#This Row],[PAR TYPE]]=$AA$7,DB_PAR[[#This Row],[R_VAL]],IF(DB_PAR[[#This Row],[PAR TYPE]]=$AA$8,DB_PAR[[#This Row],[I_VAL]],DB_PAR[[#This Row],[T_VAL]]))</f>
        <v>5.0</v>
      </c>
      <c r="O234" s="1"/>
      <c r="P234" s="1"/>
      <c r="Q234" s="1"/>
      <c r="BG234">
        <f>QUOTIENT(DB_PAR[[#This Row],[PAR NUM]],32)+1</f>
        <v>8</v>
      </c>
    </row>
    <row r="235" spans="1:59" x14ac:dyDescent="0.25">
      <c r="A235" t="b">
        <v>0</v>
      </c>
      <c r="B235">
        <v>229</v>
      </c>
      <c r="C235" t="str" cm="1">
        <f t="array" ref="C235">INDEX(DB_PAR_SYS_NAMES[],BG235,2)</f>
        <v xml:space="preserve"> SUB_SYSTEM_CTRL</v>
      </c>
      <c r="D235" t="s">
        <v>2753</v>
      </c>
      <c r="E235" t="s">
        <v>3636</v>
      </c>
      <c r="G235" t="s">
        <v>2474</v>
      </c>
      <c r="H235">
        <v>0</v>
      </c>
      <c r="I235" t="s">
        <v>2475</v>
      </c>
      <c r="J235" s="10" t="s">
        <v>2553</v>
      </c>
      <c r="K235" t="s">
        <v>861</v>
      </c>
      <c r="L235" s="10" t="s">
        <v>46</v>
      </c>
      <c r="M235" s="10" t="s">
        <v>46</v>
      </c>
      <c r="N235" t="str">
        <f>IF(DB_PAR[[#This Row],[PAR TYPE]]=$AA$7,DB_PAR[[#This Row],[R_VAL]],IF(DB_PAR[[#This Row],[PAR TYPE]]=$AA$8,DB_PAR[[#This Row],[I_VAL]],DB_PAR[[#This Row],[T_VAL]]))</f>
        <v>0.5</v>
      </c>
      <c r="O235" s="1"/>
      <c r="P235" s="1"/>
      <c r="Q235" s="1"/>
      <c r="BG235">
        <f>QUOTIENT(DB_PAR[[#This Row],[PAR NUM]],32)+1</f>
        <v>8</v>
      </c>
    </row>
    <row r="236" spans="1:59" x14ac:dyDescent="0.25">
      <c r="A236" t="b">
        <v>0</v>
      </c>
      <c r="B236">
        <v>230</v>
      </c>
      <c r="C236" t="str" cm="1">
        <f t="array" ref="C236">INDEX(DB_PAR_SYS_NAMES[],BG236,2)</f>
        <v xml:space="preserve"> SUB_SYSTEM_CTRL</v>
      </c>
      <c r="D236" t="s">
        <v>2754</v>
      </c>
      <c r="E236" t="s">
        <v>4071</v>
      </c>
      <c r="G236" t="s">
        <v>2474</v>
      </c>
      <c r="H236">
        <v>0</v>
      </c>
      <c r="I236" t="s">
        <v>2475</v>
      </c>
      <c r="J236" s="10" t="s">
        <v>46</v>
      </c>
      <c r="L236" s="10" t="s">
        <v>46</v>
      </c>
      <c r="M236" s="10" t="s">
        <v>46</v>
      </c>
      <c r="N236" t="str">
        <f>IF(DB_PAR[[#This Row],[PAR TYPE]]=$AA$7,DB_PAR[[#This Row],[R_VAL]],IF(DB_PAR[[#This Row],[PAR TYPE]]=$AA$8,DB_PAR[[#This Row],[I_VAL]],DB_PAR[[#This Row],[T_VAL]]))</f>
        <v>0.0</v>
      </c>
      <c r="O236" s="1"/>
      <c r="P236" s="1"/>
      <c r="Q236" s="1"/>
      <c r="BG236">
        <f>QUOTIENT(DB_PAR[[#This Row],[PAR NUM]],32)+1</f>
        <v>8</v>
      </c>
    </row>
    <row r="237" spans="1:59" x14ac:dyDescent="0.25">
      <c r="A237" t="b">
        <v>0</v>
      </c>
      <c r="B237">
        <v>231</v>
      </c>
      <c r="C237" t="str" cm="1">
        <f t="array" ref="C237">INDEX(DB_PAR_SYS_NAMES[],BG237,2)</f>
        <v xml:space="preserve"> SUB_SYSTEM_CTRL</v>
      </c>
      <c r="D237" t="s">
        <v>2755</v>
      </c>
      <c r="G237" t="s">
        <v>2474</v>
      </c>
      <c r="H237">
        <v>0</v>
      </c>
      <c r="I237" t="s">
        <v>2475</v>
      </c>
      <c r="J237" s="10" t="s">
        <v>46</v>
      </c>
      <c r="L237" s="10" t="s">
        <v>46</v>
      </c>
      <c r="M237" s="10" t="s">
        <v>46</v>
      </c>
      <c r="N237" t="str">
        <f>IF(DB_PAR[[#This Row],[PAR TYPE]]=$AA$7,DB_PAR[[#This Row],[R_VAL]],IF(DB_PAR[[#This Row],[PAR TYPE]]=$AA$8,DB_PAR[[#This Row],[I_VAL]],DB_PAR[[#This Row],[T_VAL]]))</f>
        <v>0.0</v>
      </c>
      <c r="O237" s="1"/>
      <c r="P237" s="1"/>
      <c r="Q237" s="1"/>
      <c r="BG237">
        <f>QUOTIENT(DB_PAR[[#This Row],[PAR NUM]],32)+1</f>
        <v>8</v>
      </c>
    </row>
    <row r="238" spans="1:59" x14ac:dyDescent="0.25">
      <c r="A238" t="b">
        <v>0</v>
      </c>
      <c r="B238">
        <v>232</v>
      </c>
      <c r="C238" t="str" cm="1">
        <f t="array" ref="C238">INDEX(DB_PAR_SYS_NAMES[],BG238,2)</f>
        <v xml:space="preserve"> SUB_SYSTEM_CTRL</v>
      </c>
      <c r="D238" t="s">
        <v>2756</v>
      </c>
      <c r="G238" t="s">
        <v>2474</v>
      </c>
      <c r="H238">
        <v>0</v>
      </c>
      <c r="I238" t="s">
        <v>2475</v>
      </c>
      <c r="J238" s="10" t="s">
        <v>46</v>
      </c>
      <c r="L238" s="10" t="s">
        <v>46</v>
      </c>
      <c r="M238" s="10" t="s">
        <v>46</v>
      </c>
      <c r="N238" t="str">
        <f>IF(DB_PAR[[#This Row],[PAR TYPE]]=$AA$7,DB_PAR[[#This Row],[R_VAL]],IF(DB_PAR[[#This Row],[PAR TYPE]]=$AA$8,DB_PAR[[#This Row],[I_VAL]],DB_PAR[[#This Row],[T_VAL]]))</f>
        <v>0.0</v>
      </c>
      <c r="O238" s="1"/>
      <c r="P238" s="1"/>
      <c r="Q238" s="1"/>
      <c r="BG238">
        <f>QUOTIENT(DB_PAR[[#This Row],[PAR NUM]],32)+1</f>
        <v>8</v>
      </c>
    </row>
    <row r="239" spans="1:59" x14ac:dyDescent="0.25">
      <c r="A239" t="b">
        <v>0</v>
      </c>
      <c r="B239">
        <v>233</v>
      </c>
      <c r="C239" t="str" cm="1">
        <f t="array" ref="C239">INDEX(DB_PAR_SYS_NAMES[],BG239,2)</f>
        <v xml:space="preserve"> SUB_SYSTEM_CTRL</v>
      </c>
      <c r="D239" t="s">
        <v>2757</v>
      </c>
      <c r="G239" t="s">
        <v>2474</v>
      </c>
      <c r="H239">
        <v>0</v>
      </c>
      <c r="I239" t="s">
        <v>2475</v>
      </c>
      <c r="J239" s="10" t="s">
        <v>46</v>
      </c>
      <c r="L239" s="10" t="s">
        <v>46</v>
      </c>
      <c r="M239" s="10" t="s">
        <v>46</v>
      </c>
      <c r="N239" t="str">
        <f>IF(DB_PAR[[#This Row],[PAR TYPE]]=$AA$7,DB_PAR[[#This Row],[R_VAL]],IF(DB_PAR[[#This Row],[PAR TYPE]]=$AA$8,DB_PAR[[#This Row],[I_VAL]],DB_PAR[[#This Row],[T_VAL]]))</f>
        <v>0.0</v>
      </c>
      <c r="O239" s="1"/>
      <c r="P239" s="1"/>
      <c r="Q239" s="1"/>
      <c r="BG239">
        <f>QUOTIENT(DB_PAR[[#This Row],[PAR NUM]],32)+1</f>
        <v>8</v>
      </c>
    </row>
    <row r="240" spans="1:59" x14ac:dyDescent="0.25">
      <c r="A240" t="b">
        <v>0</v>
      </c>
      <c r="B240">
        <v>234</v>
      </c>
      <c r="C240" t="str" cm="1">
        <f t="array" ref="C240">INDEX(DB_PAR_SYS_NAMES[],BG240,2)</f>
        <v xml:space="preserve"> SUB_SYSTEM_CTRL</v>
      </c>
      <c r="D240" t="s">
        <v>2758</v>
      </c>
      <c r="G240" t="s">
        <v>2474</v>
      </c>
      <c r="H240">
        <v>0</v>
      </c>
      <c r="I240" t="s">
        <v>2475</v>
      </c>
      <c r="J240" s="10" t="s">
        <v>46</v>
      </c>
      <c r="L240" s="10" t="s">
        <v>46</v>
      </c>
      <c r="M240" s="10" t="s">
        <v>46</v>
      </c>
      <c r="N240" t="str">
        <f>IF(DB_PAR[[#This Row],[PAR TYPE]]=$AA$7,DB_PAR[[#This Row],[R_VAL]],IF(DB_PAR[[#This Row],[PAR TYPE]]=$AA$8,DB_PAR[[#This Row],[I_VAL]],DB_PAR[[#This Row],[T_VAL]]))</f>
        <v>0.0</v>
      </c>
      <c r="O240" s="1"/>
      <c r="P240" s="1"/>
      <c r="Q240" s="1"/>
      <c r="BG240">
        <f>QUOTIENT(DB_PAR[[#This Row],[PAR NUM]],32)+1</f>
        <v>8</v>
      </c>
    </row>
    <row r="241" spans="1:59" x14ac:dyDescent="0.25">
      <c r="A241" t="b">
        <v>0</v>
      </c>
      <c r="B241">
        <v>235</v>
      </c>
      <c r="C241" t="str" cm="1">
        <f t="array" ref="C241">INDEX(DB_PAR_SYS_NAMES[],BG241,2)</f>
        <v xml:space="preserve"> SUB_SYSTEM_CTRL</v>
      </c>
      <c r="D241" t="s">
        <v>2759</v>
      </c>
      <c r="G241" t="s">
        <v>2474</v>
      </c>
      <c r="H241">
        <v>0</v>
      </c>
      <c r="I241" t="s">
        <v>2475</v>
      </c>
      <c r="J241" s="10" t="s">
        <v>46</v>
      </c>
      <c r="L241" s="10" t="s">
        <v>46</v>
      </c>
      <c r="M241" s="10" t="s">
        <v>46</v>
      </c>
      <c r="N241" t="str">
        <f>IF(DB_PAR[[#This Row],[PAR TYPE]]=$AA$7,DB_PAR[[#This Row],[R_VAL]],IF(DB_PAR[[#This Row],[PAR TYPE]]=$AA$8,DB_PAR[[#This Row],[I_VAL]],DB_PAR[[#This Row],[T_VAL]]))</f>
        <v>0.0</v>
      </c>
      <c r="O241" s="1"/>
      <c r="P241" s="1"/>
      <c r="Q241" s="1"/>
      <c r="BG241">
        <f>QUOTIENT(DB_PAR[[#This Row],[PAR NUM]],32)+1</f>
        <v>8</v>
      </c>
    </row>
    <row r="242" spans="1:59" x14ac:dyDescent="0.25">
      <c r="A242" t="b">
        <v>0</v>
      </c>
      <c r="B242">
        <v>236</v>
      </c>
      <c r="C242" t="str" cm="1">
        <f t="array" ref="C242">INDEX(DB_PAR_SYS_NAMES[],BG242,2)</f>
        <v xml:space="preserve"> SUB_SYSTEM_CTRL</v>
      </c>
      <c r="D242" t="s">
        <v>2760</v>
      </c>
      <c r="G242" t="s">
        <v>2474</v>
      </c>
      <c r="H242">
        <v>0</v>
      </c>
      <c r="I242" t="s">
        <v>2475</v>
      </c>
      <c r="J242" s="10" t="s">
        <v>46</v>
      </c>
      <c r="L242" s="10" t="s">
        <v>46</v>
      </c>
      <c r="M242" s="10" t="s">
        <v>46</v>
      </c>
      <c r="N242" t="str">
        <f>IF(DB_PAR[[#This Row],[PAR TYPE]]=$AA$7,DB_PAR[[#This Row],[R_VAL]],IF(DB_PAR[[#This Row],[PAR TYPE]]=$AA$8,DB_PAR[[#This Row],[I_VAL]],DB_PAR[[#This Row],[T_VAL]]))</f>
        <v>0.0</v>
      </c>
      <c r="O242" s="1"/>
      <c r="P242" s="1"/>
      <c r="Q242" s="1"/>
      <c r="BG242">
        <f>QUOTIENT(DB_PAR[[#This Row],[PAR NUM]],32)+1</f>
        <v>8</v>
      </c>
    </row>
    <row r="243" spans="1:59" x14ac:dyDescent="0.25">
      <c r="A243" t="b">
        <v>0</v>
      </c>
      <c r="B243">
        <v>237</v>
      </c>
      <c r="C243" t="str" cm="1">
        <f t="array" ref="C243">INDEX(DB_PAR_SYS_NAMES[],BG243,2)</f>
        <v xml:space="preserve"> SUB_SYSTEM_CTRL</v>
      </c>
      <c r="D243" t="s">
        <v>2761</v>
      </c>
      <c r="G243" t="s">
        <v>2474</v>
      </c>
      <c r="H243">
        <v>0</v>
      </c>
      <c r="I243" t="s">
        <v>2475</v>
      </c>
      <c r="J243" s="10" t="s">
        <v>46</v>
      </c>
      <c r="L243" s="10" t="s">
        <v>46</v>
      </c>
      <c r="M243" s="10" t="s">
        <v>46</v>
      </c>
      <c r="N243" t="str">
        <f>IF(DB_PAR[[#This Row],[PAR TYPE]]=$AA$7,DB_PAR[[#This Row],[R_VAL]],IF(DB_PAR[[#This Row],[PAR TYPE]]=$AA$8,DB_PAR[[#This Row],[I_VAL]],DB_PAR[[#This Row],[T_VAL]]))</f>
        <v>0.0</v>
      </c>
      <c r="O243" s="1"/>
      <c r="P243" s="1"/>
      <c r="Q243" s="1"/>
      <c r="BG243">
        <f>QUOTIENT(DB_PAR[[#This Row],[PAR NUM]],32)+1</f>
        <v>8</v>
      </c>
    </row>
    <row r="244" spans="1:59" x14ac:dyDescent="0.25">
      <c r="A244" t="b">
        <v>0</v>
      </c>
      <c r="B244">
        <v>238</v>
      </c>
      <c r="C244" t="str" cm="1">
        <f t="array" ref="C244">INDEX(DB_PAR_SYS_NAMES[],BG244,2)</f>
        <v xml:space="preserve"> SUB_SYSTEM_CTRL</v>
      </c>
      <c r="D244" t="s">
        <v>2762</v>
      </c>
      <c r="G244" t="s">
        <v>2474</v>
      </c>
      <c r="H244">
        <v>0</v>
      </c>
      <c r="I244" t="s">
        <v>2475</v>
      </c>
      <c r="J244" s="10" t="s">
        <v>46</v>
      </c>
      <c r="L244" s="10" t="s">
        <v>46</v>
      </c>
      <c r="M244" s="10" t="s">
        <v>46</v>
      </c>
      <c r="N244" t="str">
        <f>IF(DB_PAR[[#This Row],[PAR TYPE]]=$AA$7,DB_PAR[[#This Row],[R_VAL]],IF(DB_PAR[[#This Row],[PAR TYPE]]=$AA$8,DB_PAR[[#This Row],[I_VAL]],DB_PAR[[#This Row],[T_VAL]]))</f>
        <v>0.0</v>
      </c>
      <c r="O244" s="1"/>
      <c r="P244" s="1"/>
      <c r="Q244" s="1"/>
      <c r="BG244">
        <f>QUOTIENT(DB_PAR[[#This Row],[PAR NUM]],32)+1</f>
        <v>8</v>
      </c>
    </row>
    <row r="245" spans="1:59" x14ac:dyDescent="0.25">
      <c r="A245" t="b">
        <v>0</v>
      </c>
      <c r="B245">
        <v>239</v>
      </c>
      <c r="C245" t="str" cm="1">
        <f t="array" ref="C245">INDEX(DB_PAR_SYS_NAMES[],BG245,2)</f>
        <v xml:space="preserve"> SUB_SYSTEM_CTRL</v>
      </c>
      <c r="D245" t="s">
        <v>2763</v>
      </c>
      <c r="G245" t="s">
        <v>2474</v>
      </c>
      <c r="H245">
        <v>0</v>
      </c>
      <c r="I245" t="s">
        <v>2475</v>
      </c>
      <c r="J245" s="10" t="s">
        <v>46</v>
      </c>
      <c r="L245" s="10" t="s">
        <v>46</v>
      </c>
      <c r="M245" s="10" t="s">
        <v>46</v>
      </c>
      <c r="N245" t="str">
        <f>IF(DB_PAR[[#This Row],[PAR TYPE]]=$AA$7,DB_PAR[[#This Row],[R_VAL]],IF(DB_PAR[[#This Row],[PAR TYPE]]=$AA$8,DB_PAR[[#This Row],[I_VAL]],DB_PAR[[#This Row],[T_VAL]]))</f>
        <v>0.0</v>
      </c>
      <c r="O245" s="1"/>
      <c r="P245" s="1"/>
      <c r="Q245" s="1"/>
      <c r="BG245">
        <f>QUOTIENT(DB_PAR[[#This Row],[PAR NUM]],32)+1</f>
        <v>8</v>
      </c>
    </row>
    <row r="246" spans="1:59" x14ac:dyDescent="0.25">
      <c r="A246" t="b">
        <v>0</v>
      </c>
      <c r="B246">
        <v>240</v>
      </c>
      <c r="C246" t="str" cm="1">
        <f t="array" ref="C246">INDEX(DB_PAR_SYS_NAMES[],BG246,2)</f>
        <v xml:space="preserve"> SUB_SYSTEM_CTRL</v>
      </c>
      <c r="D246" t="s">
        <v>2764</v>
      </c>
      <c r="G246" t="s">
        <v>2474</v>
      </c>
      <c r="H246">
        <v>0</v>
      </c>
      <c r="I246" t="s">
        <v>2475</v>
      </c>
      <c r="J246" s="10" t="s">
        <v>46</v>
      </c>
      <c r="L246" s="10" t="s">
        <v>46</v>
      </c>
      <c r="M246" s="10" t="s">
        <v>46</v>
      </c>
      <c r="N246" t="str">
        <f>IF(DB_PAR[[#This Row],[PAR TYPE]]=$AA$7,DB_PAR[[#This Row],[R_VAL]],IF(DB_PAR[[#This Row],[PAR TYPE]]=$AA$8,DB_PAR[[#This Row],[I_VAL]],DB_PAR[[#This Row],[T_VAL]]))</f>
        <v>0.0</v>
      </c>
      <c r="O246" s="1"/>
      <c r="P246" s="1"/>
      <c r="Q246" s="1"/>
      <c r="BG246">
        <f>QUOTIENT(DB_PAR[[#This Row],[PAR NUM]],32)+1</f>
        <v>8</v>
      </c>
    </row>
    <row r="247" spans="1:59" x14ac:dyDescent="0.25">
      <c r="A247" t="b">
        <v>0</v>
      </c>
      <c r="B247">
        <v>241</v>
      </c>
      <c r="C247" t="str" cm="1">
        <f t="array" ref="C247">INDEX(DB_PAR_SYS_NAMES[],BG247,2)</f>
        <v xml:space="preserve"> SUB_SYSTEM_CTRL</v>
      </c>
      <c r="D247" t="s">
        <v>2765</v>
      </c>
      <c r="G247" t="s">
        <v>2474</v>
      </c>
      <c r="H247">
        <v>0</v>
      </c>
      <c r="I247" t="s">
        <v>2475</v>
      </c>
      <c r="J247" s="10" t="s">
        <v>46</v>
      </c>
      <c r="L247" s="10" t="s">
        <v>46</v>
      </c>
      <c r="M247" s="10" t="s">
        <v>46</v>
      </c>
      <c r="N247" t="str">
        <f>IF(DB_PAR[[#This Row],[PAR TYPE]]=$AA$7,DB_PAR[[#This Row],[R_VAL]],IF(DB_PAR[[#This Row],[PAR TYPE]]=$AA$8,DB_PAR[[#This Row],[I_VAL]],DB_PAR[[#This Row],[T_VAL]]))</f>
        <v>0.0</v>
      </c>
      <c r="O247" s="1"/>
      <c r="P247" s="1"/>
      <c r="Q247" s="1"/>
      <c r="BG247">
        <f>QUOTIENT(DB_PAR[[#This Row],[PAR NUM]],32)+1</f>
        <v>8</v>
      </c>
    </row>
    <row r="248" spans="1:59" x14ac:dyDescent="0.25">
      <c r="A248" t="b">
        <v>0</v>
      </c>
      <c r="B248">
        <v>242</v>
      </c>
      <c r="C248" t="str" cm="1">
        <f t="array" ref="C248">INDEX(DB_PAR_SYS_NAMES[],BG248,2)</f>
        <v xml:space="preserve"> SUB_SYSTEM_CTRL</v>
      </c>
      <c r="D248" t="s">
        <v>2766</v>
      </c>
      <c r="G248" t="s">
        <v>2474</v>
      </c>
      <c r="H248">
        <v>0</v>
      </c>
      <c r="I248" t="s">
        <v>2475</v>
      </c>
      <c r="J248" s="10" t="s">
        <v>46</v>
      </c>
      <c r="L248" s="10" t="s">
        <v>46</v>
      </c>
      <c r="M248" s="10" t="s">
        <v>46</v>
      </c>
      <c r="N248" t="str">
        <f>IF(DB_PAR[[#This Row],[PAR TYPE]]=$AA$7,DB_PAR[[#This Row],[R_VAL]],IF(DB_PAR[[#This Row],[PAR TYPE]]=$AA$8,DB_PAR[[#This Row],[I_VAL]],DB_PAR[[#This Row],[T_VAL]]))</f>
        <v>0.0</v>
      </c>
      <c r="O248" s="1"/>
      <c r="P248" s="1"/>
      <c r="Q248" s="1"/>
      <c r="BG248">
        <f>QUOTIENT(DB_PAR[[#This Row],[PAR NUM]],32)+1</f>
        <v>8</v>
      </c>
    </row>
    <row r="249" spans="1:59" x14ac:dyDescent="0.25">
      <c r="A249" t="b">
        <v>0</v>
      </c>
      <c r="B249">
        <v>243</v>
      </c>
      <c r="C249" t="str" cm="1">
        <f t="array" ref="C249">INDEX(DB_PAR_SYS_NAMES[],BG249,2)</f>
        <v xml:space="preserve"> SUB_SYSTEM_CTRL</v>
      </c>
      <c r="D249" t="s">
        <v>2767</v>
      </c>
      <c r="G249" t="s">
        <v>2474</v>
      </c>
      <c r="H249">
        <v>0</v>
      </c>
      <c r="I249" t="s">
        <v>2475</v>
      </c>
      <c r="J249" s="10" t="s">
        <v>46</v>
      </c>
      <c r="L249" s="10" t="s">
        <v>46</v>
      </c>
      <c r="M249" s="10" t="s">
        <v>46</v>
      </c>
      <c r="N249" t="str">
        <f>IF(DB_PAR[[#This Row],[PAR TYPE]]=$AA$7,DB_PAR[[#This Row],[R_VAL]],IF(DB_PAR[[#This Row],[PAR TYPE]]=$AA$8,DB_PAR[[#This Row],[I_VAL]],DB_PAR[[#This Row],[T_VAL]]))</f>
        <v>0.0</v>
      </c>
      <c r="O249" s="1"/>
      <c r="P249" s="1"/>
      <c r="Q249" s="1"/>
      <c r="BG249">
        <f>QUOTIENT(DB_PAR[[#This Row],[PAR NUM]],32)+1</f>
        <v>8</v>
      </c>
    </row>
    <row r="250" spans="1:59" x14ac:dyDescent="0.25">
      <c r="A250" t="b">
        <v>0</v>
      </c>
      <c r="B250">
        <v>244</v>
      </c>
      <c r="C250" t="str" cm="1">
        <f t="array" ref="C250">INDEX(DB_PAR_SYS_NAMES[],BG250,2)</f>
        <v xml:space="preserve"> SUB_SYSTEM_CTRL</v>
      </c>
      <c r="D250" t="s">
        <v>2768</v>
      </c>
      <c r="G250" t="s">
        <v>2474</v>
      </c>
      <c r="H250">
        <v>0</v>
      </c>
      <c r="I250" t="s">
        <v>2475</v>
      </c>
      <c r="J250" s="10" t="s">
        <v>46</v>
      </c>
      <c r="L250" s="10" t="s">
        <v>46</v>
      </c>
      <c r="M250" s="10" t="s">
        <v>46</v>
      </c>
      <c r="N250" t="str">
        <f>IF(DB_PAR[[#This Row],[PAR TYPE]]=$AA$7,DB_PAR[[#This Row],[R_VAL]],IF(DB_PAR[[#This Row],[PAR TYPE]]=$AA$8,DB_PAR[[#This Row],[I_VAL]],DB_PAR[[#This Row],[T_VAL]]))</f>
        <v>0.0</v>
      </c>
      <c r="O250" s="1"/>
      <c r="P250" s="1"/>
      <c r="Q250" s="1"/>
      <c r="BG250">
        <f>QUOTIENT(DB_PAR[[#This Row],[PAR NUM]],32)+1</f>
        <v>8</v>
      </c>
    </row>
    <row r="251" spans="1:59" x14ac:dyDescent="0.25">
      <c r="A251" t="b">
        <v>0</v>
      </c>
      <c r="B251">
        <v>245</v>
      </c>
      <c r="C251" t="str" cm="1">
        <f t="array" ref="C251">INDEX(DB_PAR_SYS_NAMES[],BG251,2)</f>
        <v xml:space="preserve"> SUB_SYSTEM_CTRL</v>
      </c>
      <c r="D251" t="s">
        <v>2769</v>
      </c>
      <c r="G251" t="s">
        <v>2474</v>
      </c>
      <c r="H251">
        <v>0</v>
      </c>
      <c r="I251" t="s">
        <v>2475</v>
      </c>
      <c r="J251" s="10" t="s">
        <v>46</v>
      </c>
      <c r="L251" s="10" t="s">
        <v>46</v>
      </c>
      <c r="M251" s="10" t="s">
        <v>46</v>
      </c>
      <c r="N251" t="str">
        <f>IF(DB_PAR[[#This Row],[PAR TYPE]]=$AA$7,DB_PAR[[#This Row],[R_VAL]],IF(DB_PAR[[#This Row],[PAR TYPE]]=$AA$8,DB_PAR[[#This Row],[I_VAL]],DB_PAR[[#This Row],[T_VAL]]))</f>
        <v>0.0</v>
      </c>
      <c r="O251" s="1"/>
      <c r="P251" s="1"/>
      <c r="Q251" s="1"/>
      <c r="BG251">
        <f>QUOTIENT(DB_PAR[[#This Row],[PAR NUM]],32)+1</f>
        <v>8</v>
      </c>
    </row>
    <row r="252" spans="1:59" x14ac:dyDescent="0.25">
      <c r="A252" t="b">
        <v>0</v>
      </c>
      <c r="B252">
        <v>246</v>
      </c>
      <c r="C252" t="str" cm="1">
        <f t="array" ref="C252">INDEX(DB_PAR_SYS_NAMES[],BG252,2)</f>
        <v xml:space="preserve"> SUB_SYSTEM_CTRL</v>
      </c>
      <c r="D252" t="s">
        <v>2770</v>
      </c>
      <c r="G252" t="s">
        <v>2474</v>
      </c>
      <c r="H252">
        <v>0</v>
      </c>
      <c r="I252" t="s">
        <v>2475</v>
      </c>
      <c r="J252" s="10" t="s">
        <v>46</v>
      </c>
      <c r="L252" s="10" t="s">
        <v>46</v>
      </c>
      <c r="M252" s="10" t="s">
        <v>46</v>
      </c>
      <c r="N252" t="str">
        <f>IF(DB_PAR[[#This Row],[PAR TYPE]]=$AA$7,DB_PAR[[#This Row],[R_VAL]],IF(DB_PAR[[#This Row],[PAR TYPE]]=$AA$8,DB_PAR[[#This Row],[I_VAL]],DB_PAR[[#This Row],[T_VAL]]))</f>
        <v>0.0</v>
      </c>
      <c r="O252" s="1"/>
      <c r="P252" s="1"/>
      <c r="Q252" s="1"/>
      <c r="BG252">
        <f>QUOTIENT(DB_PAR[[#This Row],[PAR NUM]],32)+1</f>
        <v>8</v>
      </c>
    </row>
    <row r="253" spans="1:59" x14ac:dyDescent="0.25">
      <c r="A253" t="b">
        <v>0</v>
      </c>
      <c r="B253">
        <v>247</v>
      </c>
      <c r="C253" t="str" cm="1">
        <f t="array" ref="C253">INDEX(DB_PAR_SYS_NAMES[],BG253,2)</f>
        <v xml:space="preserve"> SUB_SYSTEM_CTRL</v>
      </c>
      <c r="D253" t="s">
        <v>2771</v>
      </c>
      <c r="G253" t="s">
        <v>2474</v>
      </c>
      <c r="H253">
        <v>0</v>
      </c>
      <c r="I253" t="s">
        <v>2475</v>
      </c>
      <c r="J253" s="10" t="s">
        <v>46</v>
      </c>
      <c r="L253" s="10" t="s">
        <v>46</v>
      </c>
      <c r="M253" s="10" t="s">
        <v>46</v>
      </c>
      <c r="N253" t="str">
        <f>IF(DB_PAR[[#This Row],[PAR TYPE]]=$AA$7,DB_PAR[[#This Row],[R_VAL]],IF(DB_PAR[[#This Row],[PAR TYPE]]=$AA$8,DB_PAR[[#This Row],[I_VAL]],DB_PAR[[#This Row],[T_VAL]]))</f>
        <v>0.0</v>
      </c>
      <c r="O253" s="1"/>
      <c r="P253" s="1"/>
      <c r="Q253" s="1"/>
      <c r="BG253">
        <f>QUOTIENT(DB_PAR[[#This Row],[PAR NUM]],32)+1</f>
        <v>8</v>
      </c>
    </row>
    <row r="254" spans="1:59" x14ac:dyDescent="0.25">
      <c r="A254" t="b">
        <v>0</v>
      </c>
      <c r="B254">
        <v>248</v>
      </c>
      <c r="C254" t="str" cm="1">
        <f t="array" ref="C254">INDEX(DB_PAR_SYS_NAMES[],BG254,2)</f>
        <v xml:space="preserve"> SUB_SYSTEM_CTRL</v>
      </c>
      <c r="D254" t="s">
        <v>2772</v>
      </c>
      <c r="G254" t="s">
        <v>2474</v>
      </c>
      <c r="H254">
        <v>0</v>
      </c>
      <c r="I254" t="s">
        <v>2475</v>
      </c>
      <c r="J254" s="10" t="s">
        <v>46</v>
      </c>
      <c r="L254" s="10" t="s">
        <v>46</v>
      </c>
      <c r="M254" s="10" t="s">
        <v>46</v>
      </c>
      <c r="N254" t="str">
        <f>IF(DB_PAR[[#This Row],[PAR TYPE]]=$AA$7,DB_PAR[[#This Row],[R_VAL]],IF(DB_PAR[[#This Row],[PAR TYPE]]=$AA$8,DB_PAR[[#This Row],[I_VAL]],DB_PAR[[#This Row],[T_VAL]]))</f>
        <v>0.0</v>
      </c>
      <c r="O254" s="1"/>
      <c r="P254" s="1"/>
      <c r="Q254" s="1"/>
      <c r="BG254">
        <f>QUOTIENT(DB_PAR[[#This Row],[PAR NUM]],32)+1</f>
        <v>8</v>
      </c>
    </row>
    <row r="255" spans="1:59" x14ac:dyDescent="0.25">
      <c r="A255" t="b">
        <v>0</v>
      </c>
      <c r="B255">
        <v>249</v>
      </c>
      <c r="C255" t="str" cm="1">
        <f t="array" ref="C255">INDEX(DB_PAR_SYS_NAMES[],BG255,2)</f>
        <v xml:space="preserve"> SUB_SYSTEM_CTRL</v>
      </c>
      <c r="D255" t="s">
        <v>2773</v>
      </c>
      <c r="G255" t="s">
        <v>2474</v>
      </c>
      <c r="H255">
        <v>0</v>
      </c>
      <c r="I255" t="s">
        <v>2475</v>
      </c>
      <c r="J255" s="10" t="s">
        <v>46</v>
      </c>
      <c r="L255" s="10" t="s">
        <v>46</v>
      </c>
      <c r="M255" s="10" t="s">
        <v>46</v>
      </c>
      <c r="N255" t="str">
        <f>IF(DB_PAR[[#This Row],[PAR TYPE]]=$AA$7,DB_PAR[[#This Row],[R_VAL]],IF(DB_PAR[[#This Row],[PAR TYPE]]=$AA$8,DB_PAR[[#This Row],[I_VAL]],DB_PAR[[#This Row],[T_VAL]]))</f>
        <v>0.0</v>
      </c>
      <c r="O255" s="1"/>
      <c r="P255" s="1"/>
      <c r="Q255" s="1"/>
      <c r="BG255">
        <f>QUOTIENT(DB_PAR[[#This Row],[PAR NUM]],32)+1</f>
        <v>8</v>
      </c>
    </row>
    <row r="256" spans="1:59" x14ac:dyDescent="0.25">
      <c r="A256" t="b">
        <v>0</v>
      </c>
      <c r="B256">
        <v>250</v>
      </c>
      <c r="C256" t="str" cm="1">
        <f t="array" ref="C256">INDEX(DB_PAR_SYS_NAMES[],BG256,2)</f>
        <v xml:space="preserve"> SUB_SYSTEM_CTRL</v>
      </c>
      <c r="D256" t="s">
        <v>2774</v>
      </c>
      <c r="G256" t="s">
        <v>2474</v>
      </c>
      <c r="H256">
        <v>0</v>
      </c>
      <c r="I256" t="s">
        <v>2475</v>
      </c>
      <c r="J256" s="10" t="s">
        <v>46</v>
      </c>
      <c r="L256" s="10" t="s">
        <v>46</v>
      </c>
      <c r="M256" s="10" t="s">
        <v>46</v>
      </c>
      <c r="N256" t="str">
        <f>IF(DB_PAR[[#This Row],[PAR TYPE]]=$AA$7,DB_PAR[[#This Row],[R_VAL]],IF(DB_PAR[[#This Row],[PAR TYPE]]=$AA$8,DB_PAR[[#This Row],[I_VAL]],DB_PAR[[#This Row],[T_VAL]]))</f>
        <v>0.0</v>
      </c>
      <c r="O256" s="1"/>
      <c r="P256" s="1"/>
      <c r="Q256" s="1"/>
      <c r="BG256">
        <f>QUOTIENT(DB_PAR[[#This Row],[PAR NUM]],32)+1</f>
        <v>8</v>
      </c>
    </row>
    <row r="257" spans="1:59" x14ac:dyDescent="0.25">
      <c r="A257" t="b">
        <v>0</v>
      </c>
      <c r="B257">
        <v>251</v>
      </c>
      <c r="C257" t="str" cm="1">
        <f t="array" ref="C257">INDEX(DB_PAR_SYS_NAMES[],BG257,2)</f>
        <v xml:space="preserve"> SUB_SYSTEM_CTRL</v>
      </c>
      <c r="D257" t="s">
        <v>2775</v>
      </c>
      <c r="G257" t="s">
        <v>2474</v>
      </c>
      <c r="H257">
        <v>0</v>
      </c>
      <c r="I257" t="s">
        <v>2475</v>
      </c>
      <c r="J257" s="10" t="s">
        <v>46</v>
      </c>
      <c r="L257" s="10" t="s">
        <v>46</v>
      </c>
      <c r="M257" s="10" t="s">
        <v>46</v>
      </c>
      <c r="N257" t="str">
        <f>IF(DB_PAR[[#This Row],[PAR TYPE]]=$AA$7,DB_PAR[[#This Row],[R_VAL]],IF(DB_PAR[[#This Row],[PAR TYPE]]=$AA$8,DB_PAR[[#This Row],[I_VAL]],DB_PAR[[#This Row],[T_VAL]]))</f>
        <v>0.0</v>
      </c>
      <c r="O257" s="1"/>
      <c r="P257" s="1"/>
      <c r="Q257" s="1"/>
      <c r="BG257">
        <f>QUOTIENT(DB_PAR[[#This Row],[PAR NUM]],32)+1</f>
        <v>8</v>
      </c>
    </row>
    <row r="258" spans="1:59" x14ac:dyDescent="0.25">
      <c r="A258" t="b">
        <v>0</v>
      </c>
      <c r="B258">
        <v>252</v>
      </c>
      <c r="C258" t="str" cm="1">
        <f t="array" ref="C258">INDEX(DB_PAR_SYS_NAMES[],BG258,2)</f>
        <v xml:space="preserve"> SUB_SYSTEM_CTRL</v>
      </c>
      <c r="D258" t="s">
        <v>2776</v>
      </c>
      <c r="G258" t="s">
        <v>2474</v>
      </c>
      <c r="H258">
        <v>0</v>
      </c>
      <c r="I258" t="s">
        <v>2475</v>
      </c>
      <c r="J258" s="10" t="s">
        <v>46</v>
      </c>
      <c r="L258" s="10" t="s">
        <v>46</v>
      </c>
      <c r="M258" s="10" t="s">
        <v>46</v>
      </c>
      <c r="N258" t="str">
        <f>IF(DB_PAR[[#This Row],[PAR TYPE]]=$AA$7,DB_PAR[[#This Row],[R_VAL]],IF(DB_PAR[[#This Row],[PAR TYPE]]=$AA$8,DB_PAR[[#This Row],[I_VAL]],DB_PAR[[#This Row],[T_VAL]]))</f>
        <v>0.0</v>
      </c>
      <c r="O258" s="1"/>
      <c r="P258" s="1"/>
      <c r="Q258" s="1"/>
      <c r="BG258">
        <f>QUOTIENT(DB_PAR[[#This Row],[PAR NUM]],32)+1</f>
        <v>8</v>
      </c>
    </row>
    <row r="259" spans="1:59" x14ac:dyDescent="0.25">
      <c r="A259" t="b">
        <v>0</v>
      </c>
      <c r="B259">
        <v>253</v>
      </c>
      <c r="C259" t="str" cm="1">
        <f t="array" ref="C259">INDEX(DB_PAR_SYS_NAMES[],BG259,2)</f>
        <v xml:space="preserve"> SUB_SYSTEM_CTRL</v>
      </c>
      <c r="D259" t="s">
        <v>2777</v>
      </c>
      <c r="G259" t="s">
        <v>2474</v>
      </c>
      <c r="H259">
        <v>0</v>
      </c>
      <c r="I259" t="s">
        <v>2475</v>
      </c>
      <c r="J259" s="10" t="s">
        <v>46</v>
      </c>
      <c r="L259" s="10" t="s">
        <v>46</v>
      </c>
      <c r="M259" s="10" t="s">
        <v>46</v>
      </c>
      <c r="N259" t="str">
        <f>IF(DB_PAR[[#This Row],[PAR TYPE]]=$AA$7,DB_PAR[[#This Row],[R_VAL]],IF(DB_PAR[[#This Row],[PAR TYPE]]=$AA$8,DB_PAR[[#This Row],[I_VAL]],DB_PAR[[#This Row],[T_VAL]]))</f>
        <v>0.0</v>
      </c>
      <c r="O259" s="1"/>
      <c r="P259" s="1"/>
      <c r="Q259" s="1"/>
      <c r="BG259">
        <f>QUOTIENT(DB_PAR[[#This Row],[PAR NUM]],32)+1</f>
        <v>8</v>
      </c>
    </row>
    <row r="260" spans="1:59" x14ac:dyDescent="0.25">
      <c r="A260" t="b">
        <v>0</v>
      </c>
      <c r="B260">
        <v>254</v>
      </c>
      <c r="C260" t="str" cm="1">
        <f t="array" ref="C260">INDEX(DB_PAR_SYS_NAMES[],BG260,2)</f>
        <v xml:space="preserve"> SUB_SYSTEM_CTRL</v>
      </c>
      <c r="D260" t="s">
        <v>2778</v>
      </c>
      <c r="G260" t="s">
        <v>2474</v>
      </c>
      <c r="H260">
        <v>0</v>
      </c>
      <c r="I260" t="s">
        <v>2475</v>
      </c>
      <c r="J260" s="10" t="s">
        <v>46</v>
      </c>
      <c r="L260" s="10" t="s">
        <v>46</v>
      </c>
      <c r="M260" s="10" t="s">
        <v>46</v>
      </c>
      <c r="N260" t="str">
        <f>IF(DB_PAR[[#This Row],[PAR TYPE]]=$AA$7,DB_PAR[[#This Row],[R_VAL]],IF(DB_PAR[[#This Row],[PAR TYPE]]=$AA$8,DB_PAR[[#This Row],[I_VAL]],DB_PAR[[#This Row],[T_VAL]]))</f>
        <v>0.0</v>
      </c>
      <c r="O260" s="1"/>
      <c r="P260" s="1"/>
      <c r="Q260" s="1"/>
      <c r="BG260">
        <f>QUOTIENT(DB_PAR[[#This Row],[PAR NUM]],32)+1</f>
        <v>8</v>
      </c>
    </row>
    <row r="261" spans="1:59" x14ac:dyDescent="0.25">
      <c r="A261" t="b">
        <v>0</v>
      </c>
      <c r="B261">
        <v>255</v>
      </c>
      <c r="C261" t="str" cm="1">
        <f t="array" ref="C261">INDEX(DB_PAR_SYS_NAMES[],BG261,2)</f>
        <v xml:space="preserve"> SUB_SYSTEM_CTRL</v>
      </c>
      <c r="D261" t="s">
        <v>2779</v>
      </c>
      <c r="G261" t="s">
        <v>2474</v>
      </c>
      <c r="H261">
        <v>0</v>
      </c>
      <c r="I261" t="s">
        <v>2475</v>
      </c>
      <c r="J261" s="10" t="s">
        <v>46</v>
      </c>
      <c r="L261" s="10" t="s">
        <v>46</v>
      </c>
      <c r="M261" s="10" t="s">
        <v>46</v>
      </c>
      <c r="N261" t="str">
        <f>IF(DB_PAR[[#This Row],[PAR TYPE]]=$AA$7,DB_PAR[[#This Row],[R_VAL]],IF(DB_PAR[[#This Row],[PAR TYPE]]=$AA$8,DB_PAR[[#This Row],[I_VAL]],DB_PAR[[#This Row],[T_VAL]]))</f>
        <v>0.0</v>
      </c>
      <c r="O261" s="1"/>
      <c r="P261" s="1"/>
      <c r="Q261" s="1"/>
      <c r="BG261">
        <f>QUOTIENT(DB_PAR[[#This Row],[PAR NUM]],32)+1</f>
        <v>8</v>
      </c>
    </row>
    <row r="262" spans="1:59" x14ac:dyDescent="0.25">
      <c r="A262" t="b">
        <v>0</v>
      </c>
      <c r="B262">
        <v>256</v>
      </c>
      <c r="C262" t="str" cm="1">
        <f t="array" ref="C262">INDEX(DB_PAR_SYS_NAMES[],BG262,2)</f>
        <v xml:space="preserve"> SUB_SYSTEM_CTRL_2</v>
      </c>
      <c r="D262" t="s">
        <v>2780</v>
      </c>
      <c r="G262" t="s">
        <v>2474</v>
      </c>
      <c r="H262">
        <v>0</v>
      </c>
      <c r="I262" t="s">
        <v>2475</v>
      </c>
      <c r="J262" s="10" t="s">
        <v>2668</v>
      </c>
      <c r="L262" s="10" t="s">
        <v>46</v>
      </c>
      <c r="M262" s="10" t="s">
        <v>2747</v>
      </c>
      <c r="N262" t="str">
        <f>IF(DB_PAR[[#This Row],[PAR TYPE]]=$AA$7,DB_PAR[[#This Row],[R_VAL]],IF(DB_PAR[[#This Row],[PAR TYPE]]=$AA$8,DB_PAR[[#This Row],[I_VAL]],DB_PAR[[#This Row],[T_VAL]]))</f>
        <v>170.0</v>
      </c>
      <c r="O262" s="1"/>
      <c r="P262" s="1"/>
      <c r="Q262" s="1"/>
      <c r="BG262">
        <f>QUOTIENT(DB_PAR[[#This Row],[PAR NUM]],32)+1</f>
        <v>9</v>
      </c>
    </row>
    <row r="263" spans="1:59" x14ac:dyDescent="0.25">
      <c r="A263" t="b">
        <v>0</v>
      </c>
      <c r="B263">
        <v>257</v>
      </c>
      <c r="C263" t="str" cm="1">
        <f t="array" ref="C263">INDEX(DB_PAR_SYS_NAMES[],BG263,2)</f>
        <v xml:space="preserve"> SUB_SYSTEM_CTRL_2</v>
      </c>
      <c r="D263" t="s">
        <v>2736</v>
      </c>
      <c r="G263" t="s">
        <v>2474</v>
      </c>
      <c r="H263">
        <v>0</v>
      </c>
      <c r="I263" t="s">
        <v>2475</v>
      </c>
      <c r="J263" s="10" t="s">
        <v>2678</v>
      </c>
      <c r="L263" s="10" t="s">
        <v>46</v>
      </c>
      <c r="M263" s="10" t="s">
        <v>46</v>
      </c>
      <c r="N263" t="str">
        <f>IF(DB_PAR[[#This Row],[PAR TYPE]]=$AA$7,DB_PAR[[#This Row],[R_VAL]],IF(DB_PAR[[#This Row],[PAR TYPE]]=$AA$8,DB_PAR[[#This Row],[I_VAL]],DB_PAR[[#This Row],[T_VAL]]))</f>
        <v>60.0</v>
      </c>
      <c r="O263" s="1"/>
      <c r="P263" s="1"/>
      <c r="Q263" s="1"/>
      <c r="BG263">
        <f>QUOTIENT(DB_PAR[[#This Row],[PAR NUM]],32)+1</f>
        <v>9</v>
      </c>
    </row>
    <row r="264" spans="1:59" x14ac:dyDescent="0.25">
      <c r="A264" t="b">
        <v>0</v>
      </c>
      <c r="B264">
        <v>258</v>
      </c>
      <c r="C264" t="str" cm="1">
        <f t="array" ref="C264">INDEX(DB_PAR_SYS_NAMES[],BG264,2)</f>
        <v xml:space="preserve"> SUB_SYSTEM_CTRL_2</v>
      </c>
      <c r="D264" t="s">
        <v>2737</v>
      </c>
      <c r="G264" t="s">
        <v>2474</v>
      </c>
      <c r="H264">
        <v>0</v>
      </c>
      <c r="I264" t="s">
        <v>2475</v>
      </c>
      <c r="J264" s="10" t="s">
        <v>46</v>
      </c>
      <c r="L264" s="10" t="s">
        <v>46</v>
      </c>
      <c r="M264" s="10" t="s">
        <v>46</v>
      </c>
      <c r="N264" t="str">
        <f>IF(DB_PAR[[#This Row],[PAR TYPE]]=$AA$7,DB_PAR[[#This Row],[R_VAL]],IF(DB_PAR[[#This Row],[PAR TYPE]]=$AA$8,DB_PAR[[#This Row],[I_VAL]],DB_PAR[[#This Row],[T_VAL]]))</f>
        <v>0.0</v>
      </c>
      <c r="O264" s="1"/>
      <c r="P264" s="1"/>
      <c r="Q264" s="1"/>
      <c r="BG264">
        <f>QUOTIENT(DB_PAR[[#This Row],[PAR NUM]],32)+1</f>
        <v>9</v>
      </c>
    </row>
    <row r="265" spans="1:59" x14ac:dyDescent="0.25">
      <c r="A265" t="b">
        <v>0</v>
      </c>
      <c r="B265">
        <v>259</v>
      </c>
      <c r="C265" t="str" cm="1">
        <f t="array" ref="C265">INDEX(DB_PAR_SYS_NAMES[],BG265,2)</f>
        <v xml:space="preserve"> SUB_SYSTEM_CTRL_2</v>
      </c>
      <c r="D265" t="s">
        <v>2738</v>
      </c>
      <c r="G265" t="s">
        <v>2474</v>
      </c>
      <c r="H265">
        <v>0</v>
      </c>
      <c r="I265" t="s">
        <v>2475</v>
      </c>
      <c r="J265" s="10" t="s">
        <v>46</v>
      </c>
      <c r="L265" s="10" t="s">
        <v>46</v>
      </c>
      <c r="M265" s="10" t="s">
        <v>46</v>
      </c>
      <c r="N265" t="str">
        <f>IF(DB_PAR[[#This Row],[PAR TYPE]]=$AA$7,DB_PAR[[#This Row],[R_VAL]],IF(DB_PAR[[#This Row],[PAR TYPE]]=$AA$8,DB_PAR[[#This Row],[I_VAL]],DB_PAR[[#This Row],[T_VAL]]))</f>
        <v>0.0</v>
      </c>
      <c r="O265" s="1"/>
      <c r="P265" s="1"/>
      <c r="Q265" s="1"/>
      <c r="BG265">
        <f>QUOTIENT(DB_PAR[[#This Row],[PAR NUM]],32)+1</f>
        <v>9</v>
      </c>
    </row>
    <row r="266" spans="1:59" x14ac:dyDescent="0.25">
      <c r="A266" t="b">
        <v>0</v>
      </c>
      <c r="B266">
        <v>260</v>
      </c>
      <c r="C266" t="str" cm="1">
        <f t="array" ref="C266">INDEX(DB_PAR_SYS_NAMES[],BG266,2)</f>
        <v xml:space="preserve"> SUB_SYSTEM_CTRL_2</v>
      </c>
      <c r="D266" t="s">
        <v>2739</v>
      </c>
      <c r="G266" t="s">
        <v>2474</v>
      </c>
      <c r="H266">
        <v>0</v>
      </c>
      <c r="I266" t="s">
        <v>2475</v>
      </c>
      <c r="J266" s="10" t="s">
        <v>2600</v>
      </c>
      <c r="L266" s="10" t="s">
        <v>46</v>
      </c>
      <c r="M266" s="10" t="s">
        <v>46</v>
      </c>
      <c r="N266" t="str">
        <f>IF(DB_PAR[[#This Row],[PAR TYPE]]=$AA$7,DB_PAR[[#This Row],[R_VAL]],IF(DB_PAR[[#This Row],[PAR TYPE]]=$AA$8,DB_PAR[[#This Row],[I_VAL]],DB_PAR[[#This Row],[T_VAL]]))</f>
        <v>10.0</v>
      </c>
      <c r="O266" s="1"/>
      <c r="P266" s="1"/>
      <c r="Q266" s="1"/>
      <c r="BG266">
        <f>QUOTIENT(DB_PAR[[#This Row],[PAR NUM]],32)+1</f>
        <v>9</v>
      </c>
    </row>
    <row r="267" spans="1:59" x14ac:dyDescent="0.25">
      <c r="A267" t="b">
        <v>0</v>
      </c>
      <c r="B267">
        <v>261</v>
      </c>
      <c r="C267" t="str" cm="1">
        <f t="array" ref="C267">INDEX(DB_PAR_SYS_NAMES[],BG267,2)</f>
        <v xml:space="preserve"> SUB_SYSTEM_CTRL_2</v>
      </c>
      <c r="D267" t="s">
        <v>2740</v>
      </c>
      <c r="G267" t="s">
        <v>2474</v>
      </c>
      <c r="H267">
        <v>0</v>
      </c>
      <c r="I267" t="s">
        <v>2475</v>
      </c>
      <c r="J267" s="10" t="s">
        <v>45</v>
      </c>
      <c r="L267" s="10" t="s">
        <v>46</v>
      </c>
      <c r="M267" s="10" t="s">
        <v>46</v>
      </c>
      <c r="N267" t="str">
        <f>IF(DB_PAR[[#This Row],[PAR TYPE]]=$AA$7,DB_PAR[[#This Row],[R_VAL]],IF(DB_PAR[[#This Row],[PAR TYPE]]=$AA$8,DB_PAR[[#This Row],[I_VAL]],DB_PAR[[#This Row],[T_VAL]]))</f>
        <v>1.0</v>
      </c>
      <c r="O267" s="1"/>
      <c r="P267" s="1"/>
      <c r="Q267" s="1"/>
      <c r="BG267">
        <f>QUOTIENT(DB_PAR[[#This Row],[PAR NUM]],32)+1</f>
        <v>9</v>
      </c>
    </row>
    <row r="268" spans="1:59" x14ac:dyDescent="0.25">
      <c r="A268" t="b">
        <v>0</v>
      </c>
      <c r="B268">
        <v>262</v>
      </c>
      <c r="C268" t="str" cm="1">
        <f t="array" ref="C268">INDEX(DB_PAR_SYS_NAMES[],BG268,2)</f>
        <v xml:space="preserve"> SUB_SYSTEM_CTRL_2</v>
      </c>
      <c r="D268" t="s">
        <v>2741</v>
      </c>
      <c r="G268" t="s">
        <v>2474</v>
      </c>
      <c r="H268">
        <v>0</v>
      </c>
      <c r="I268" t="s">
        <v>2475</v>
      </c>
      <c r="J268" s="10" t="s">
        <v>46</v>
      </c>
      <c r="L268" s="10" t="s">
        <v>46</v>
      </c>
      <c r="M268" s="10" t="s">
        <v>46</v>
      </c>
      <c r="N268" t="str">
        <f>IF(DB_PAR[[#This Row],[PAR TYPE]]=$AA$7,DB_PAR[[#This Row],[R_VAL]],IF(DB_PAR[[#This Row],[PAR TYPE]]=$AA$8,DB_PAR[[#This Row],[I_VAL]],DB_PAR[[#This Row],[T_VAL]]))</f>
        <v>0.0</v>
      </c>
      <c r="O268" s="1"/>
      <c r="P268" s="1"/>
      <c r="Q268" s="1"/>
      <c r="BG268">
        <f>QUOTIENT(DB_PAR[[#This Row],[PAR NUM]],32)+1</f>
        <v>9</v>
      </c>
    </row>
    <row r="269" spans="1:59" x14ac:dyDescent="0.25">
      <c r="A269" t="b">
        <v>0</v>
      </c>
      <c r="B269">
        <v>263</v>
      </c>
      <c r="C269" t="str" cm="1">
        <f t="array" ref="C269">INDEX(DB_PAR_SYS_NAMES[],BG269,2)</f>
        <v xml:space="preserve"> SUB_SYSTEM_CTRL_2</v>
      </c>
      <c r="D269" t="s">
        <v>2742</v>
      </c>
      <c r="G269" t="s">
        <v>2474</v>
      </c>
      <c r="H269">
        <v>0</v>
      </c>
      <c r="I269" t="s">
        <v>2475</v>
      </c>
      <c r="J269" s="10" t="s">
        <v>46</v>
      </c>
      <c r="L269" s="10" t="s">
        <v>46</v>
      </c>
      <c r="M269" s="10" t="s">
        <v>46</v>
      </c>
      <c r="N269" t="str">
        <f>IF(DB_PAR[[#This Row],[PAR TYPE]]=$AA$7,DB_PAR[[#This Row],[R_VAL]],IF(DB_PAR[[#This Row],[PAR TYPE]]=$AA$8,DB_PAR[[#This Row],[I_VAL]],DB_PAR[[#This Row],[T_VAL]]))</f>
        <v>0.0</v>
      </c>
      <c r="O269" s="1"/>
      <c r="P269" s="1"/>
      <c r="Q269" s="1"/>
      <c r="BG269">
        <f>QUOTIENT(DB_PAR[[#This Row],[PAR NUM]],32)+1</f>
        <v>9</v>
      </c>
    </row>
    <row r="270" spans="1:59" x14ac:dyDescent="0.25">
      <c r="A270" t="b">
        <v>0</v>
      </c>
      <c r="B270">
        <v>264</v>
      </c>
      <c r="C270" t="str" cm="1">
        <f t="array" ref="C270">INDEX(DB_PAR_SYS_NAMES[],BG270,2)</f>
        <v xml:space="preserve"> SUB_SYSTEM_CTRL_2</v>
      </c>
      <c r="D270" t="s">
        <v>2743</v>
      </c>
      <c r="G270" t="s">
        <v>2474</v>
      </c>
      <c r="H270">
        <v>0</v>
      </c>
      <c r="I270" t="s">
        <v>2475</v>
      </c>
      <c r="J270" s="10" t="s">
        <v>46</v>
      </c>
      <c r="L270" s="10" t="s">
        <v>46</v>
      </c>
      <c r="M270" s="10" t="s">
        <v>46</v>
      </c>
      <c r="N270" t="str">
        <f>IF(DB_PAR[[#This Row],[PAR TYPE]]=$AA$7,DB_PAR[[#This Row],[R_VAL]],IF(DB_PAR[[#This Row],[PAR TYPE]]=$AA$8,DB_PAR[[#This Row],[I_VAL]],DB_PAR[[#This Row],[T_VAL]]))</f>
        <v>0.0</v>
      </c>
      <c r="O270" s="1"/>
      <c r="P270" s="1"/>
      <c r="Q270" s="1"/>
      <c r="BG270">
        <f>QUOTIENT(DB_PAR[[#This Row],[PAR NUM]],32)+1</f>
        <v>9</v>
      </c>
    </row>
    <row r="271" spans="1:59" x14ac:dyDescent="0.25">
      <c r="A271" t="b">
        <v>0</v>
      </c>
      <c r="B271">
        <v>265</v>
      </c>
      <c r="C271" t="str" cm="1">
        <f t="array" ref="C271">INDEX(DB_PAR_SYS_NAMES[],BG271,2)</f>
        <v xml:space="preserve"> SUB_SYSTEM_CTRL_2</v>
      </c>
      <c r="D271" t="s">
        <v>2744</v>
      </c>
      <c r="G271" t="s">
        <v>2474</v>
      </c>
      <c r="H271">
        <v>0</v>
      </c>
      <c r="I271" t="s">
        <v>2475</v>
      </c>
      <c r="J271" s="10" t="s">
        <v>46</v>
      </c>
      <c r="L271" s="10" t="s">
        <v>46</v>
      </c>
      <c r="M271" s="10" t="s">
        <v>46</v>
      </c>
      <c r="N271" t="str">
        <f>IF(DB_PAR[[#This Row],[PAR TYPE]]=$AA$7,DB_PAR[[#This Row],[R_VAL]],IF(DB_PAR[[#This Row],[PAR TYPE]]=$AA$8,DB_PAR[[#This Row],[I_VAL]],DB_PAR[[#This Row],[T_VAL]]))</f>
        <v>0.0</v>
      </c>
      <c r="O271" s="1"/>
      <c r="P271" s="1"/>
      <c r="Q271" s="1"/>
      <c r="BG271">
        <f>QUOTIENT(DB_PAR[[#This Row],[PAR NUM]],32)+1</f>
        <v>9</v>
      </c>
    </row>
    <row r="272" spans="1:59" x14ac:dyDescent="0.25">
      <c r="A272" t="b">
        <v>0</v>
      </c>
      <c r="B272">
        <v>266</v>
      </c>
      <c r="C272" t="str" cm="1">
        <f t="array" ref="C272">INDEX(DB_PAR_SYS_NAMES[],BG272,2)</f>
        <v xml:space="preserve"> SUB_SYSTEM_CTRL_2</v>
      </c>
      <c r="D272" t="s">
        <v>2745</v>
      </c>
      <c r="G272" t="s">
        <v>2474</v>
      </c>
      <c r="H272">
        <v>0</v>
      </c>
      <c r="I272" t="s">
        <v>2475</v>
      </c>
      <c r="J272" s="10" t="s">
        <v>46</v>
      </c>
      <c r="L272" s="10" t="s">
        <v>46</v>
      </c>
      <c r="M272" s="10" t="s">
        <v>46</v>
      </c>
      <c r="N272" t="str">
        <f>IF(DB_PAR[[#This Row],[PAR TYPE]]=$AA$7,DB_PAR[[#This Row],[R_VAL]],IF(DB_PAR[[#This Row],[PAR TYPE]]=$AA$8,DB_PAR[[#This Row],[I_VAL]],DB_PAR[[#This Row],[T_VAL]]))</f>
        <v>0.0</v>
      </c>
      <c r="O272" s="1"/>
      <c r="P272" s="1"/>
      <c r="Q272" s="1"/>
      <c r="BG272">
        <f>QUOTIENT(DB_PAR[[#This Row],[PAR NUM]],32)+1</f>
        <v>9</v>
      </c>
    </row>
    <row r="273" spans="1:59" x14ac:dyDescent="0.25">
      <c r="A273" t="b">
        <v>0</v>
      </c>
      <c r="B273">
        <v>267</v>
      </c>
      <c r="C273" t="str" cm="1">
        <f t="array" ref="C273">INDEX(DB_PAR_SYS_NAMES[],BG273,2)</f>
        <v xml:space="preserve"> SUB_SYSTEM_CTRL_2</v>
      </c>
      <c r="D273" t="s">
        <v>2719</v>
      </c>
      <c r="G273" t="s">
        <v>2474</v>
      </c>
      <c r="H273">
        <v>0</v>
      </c>
      <c r="I273" t="s">
        <v>2475</v>
      </c>
      <c r="J273" s="10" t="s">
        <v>46</v>
      </c>
      <c r="L273" s="10" t="s">
        <v>46</v>
      </c>
      <c r="M273" s="10" t="s">
        <v>46</v>
      </c>
      <c r="N273" t="str">
        <f>IF(DB_PAR[[#This Row],[PAR TYPE]]=$AA$7,DB_PAR[[#This Row],[R_VAL]],IF(DB_PAR[[#This Row],[PAR TYPE]]=$AA$8,DB_PAR[[#This Row],[I_VAL]],DB_PAR[[#This Row],[T_VAL]]))</f>
        <v>0.0</v>
      </c>
      <c r="O273" s="1"/>
      <c r="P273" s="1"/>
      <c r="Q273" s="1"/>
      <c r="BG273">
        <f>QUOTIENT(DB_PAR[[#This Row],[PAR NUM]],32)+1</f>
        <v>9</v>
      </c>
    </row>
    <row r="274" spans="1:59" x14ac:dyDescent="0.25">
      <c r="A274" t="b">
        <v>0</v>
      </c>
      <c r="B274">
        <v>268</v>
      </c>
      <c r="C274" t="str" cm="1">
        <f t="array" ref="C274">INDEX(DB_PAR_SYS_NAMES[],BG274,2)</f>
        <v xml:space="preserve"> SUB_SYSTEM_CTRL_2</v>
      </c>
      <c r="D274" t="s">
        <v>2720</v>
      </c>
      <c r="G274" t="s">
        <v>2474</v>
      </c>
      <c r="H274">
        <v>0</v>
      </c>
      <c r="I274" t="s">
        <v>2475</v>
      </c>
      <c r="J274" s="10" t="s">
        <v>46</v>
      </c>
      <c r="L274" s="10" t="s">
        <v>46</v>
      </c>
      <c r="M274" s="10" t="s">
        <v>46</v>
      </c>
      <c r="N274" t="str">
        <f>IF(DB_PAR[[#This Row],[PAR TYPE]]=$AA$7,DB_PAR[[#This Row],[R_VAL]],IF(DB_PAR[[#This Row],[PAR TYPE]]=$AA$8,DB_PAR[[#This Row],[I_VAL]],DB_PAR[[#This Row],[T_VAL]]))</f>
        <v>0.0</v>
      </c>
      <c r="O274" s="1"/>
      <c r="P274" s="1"/>
      <c r="Q274" s="1"/>
      <c r="BG274">
        <f>QUOTIENT(DB_PAR[[#This Row],[PAR NUM]],32)+1</f>
        <v>9</v>
      </c>
    </row>
    <row r="275" spans="1:59" x14ac:dyDescent="0.25">
      <c r="A275" t="b">
        <v>0</v>
      </c>
      <c r="B275">
        <v>269</v>
      </c>
      <c r="C275" t="str" cm="1">
        <f t="array" ref="C275">INDEX(DB_PAR_SYS_NAMES[],BG275,2)</f>
        <v xml:space="preserve"> SUB_SYSTEM_CTRL_2</v>
      </c>
      <c r="D275" t="s">
        <v>2721</v>
      </c>
      <c r="G275" t="s">
        <v>2474</v>
      </c>
      <c r="H275">
        <v>0</v>
      </c>
      <c r="I275" t="s">
        <v>2475</v>
      </c>
      <c r="J275" s="10" t="s">
        <v>46</v>
      </c>
      <c r="L275" s="10" t="s">
        <v>46</v>
      </c>
      <c r="M275" s="10" t="s">
        <v>46</v>
      </c>
      <c r="N275" t="str">
        <f>IF(DB_PAR[[#This Row],[PAR TYPE]]=$AA$7,DB_PAR[[#This Row],[R_VAL]],IF(DB_PAR[[#This Row],[PAR TYPE]]=$AA$8,DB_PAR[[#This Row],[I_VAL]],DB_PAR[[#This Row],[T_VAL]]))</f>
        <v>0.0</v>
      </c>
      <c r="O275" s="1"/>
      <c r="P275" s="1"/>
      <c r="Q275" s="1"/>
      <c r="BG275">
        <f>QUOTIENT(DB_PAR[[#This Row],[PAR NUM]],32)+1</f>
        <v>9</v>
      </c>
    </row>
    <row r="276" spans="1:59" x14ac:dyDescent="0.25">
      <c r="A276" t="b">
        <v>0</v>
      </c>
      <c r="B276">
        <v>270</v>
      </c>
      <c r="C276" t="str" cm="1">
        <f t="array" ref="C276">INDEX(DB_PAR_SYS_NAMES[],BG276,2)</f>
        <v xml:space="preserve"> SUB_SYSTEM_CTRL_2</v>
      </c>
      <c r="D276" t="s">
        <v>2722</v>
      </c>
      <c r="G276" t="s">
        <v>2474</v>
      </c>
      <c r="H276">
        <v>0</v>
      </c>
      <c r="I276" t="s">
        <v>2475</v>
      </c>
      <c r="J276" s="10" t="s">
        <v>46</v>
      </c>
      <c r="L276" s="10" t="s">
        <v>46</v>
      </c>
      <c r="M276" s="10" t="s">
        <v>46</v>
      </c>
      <c r="N276" t="str">
        <f>IF(DB_PAR[[#This Row],[PAR TYPE]]=$AA$7,DB_PAR[[#This Row],[R_VAL]],IF(DB_PAR[[#This Row],[PAR TYPE]]=$AA$8,DB_PAR[[#This Row],[I_VAL]],DB_PAR[[#This Row],[T_VAL]]))</f>
        <v>0.0</v>
      </c>
      <c r="O276" s="1"/>
      <c r="P276" s="1"/>
      <c r="Q276" s="1"/>
      <c r="BG276">
        <f>QUOTIENT(DB_PAR[[#This Row],[PAR NUM]],32)+1</f>
        <v>9</v>
      </c>
    </row>
    <row r="277" spans="1:59" x14ac:dyDescent="0.25">
      <c r="A277" t="b">
        <v>0</v>
      </c>
      <c r="B277">
        <v>271</v>
      </c>
      <c r="C277" t="str" cm="1">
        <f t="array" ref="C277">INDEX(DB_PAR_SYS_NAMES[],BG277,2)</f>
        <v xml:space="preserve"> SUB_SYSTEM_CTRL_2</v>
      </c>
      <c r="D277" t="s">
        <v>2723</v>
      </c>
      <c r="G277" t="s">
        <v>2474</v>
      </c>
      <c r="H277">
        <v>0</v>
      </c>
      <c r="I277" t="s">
        <v>2475</v>
      </c>
      <c r="J277" s="10" t="s">
        <v>46</v>
      </c>
      <c r="L277" s="10" t="s">
        <v>46</v>
      </c>
      <c r="M277" s="10" t="s">
        <v>46</v>
      </c>
      <c r="N277" t="str">
        <f>IF(DB_PAR[[#This Row],[PAR TYPE]]=$AA$7,DB_PAR[[#This Row],[R_VAL]],IF(DB_PAR[[#This Row],[PAR TYPE]]=$AA$8,DB_PAR[[#This Row],[I_VAL]],DB_PAR[[#This Row],[T_VAL]]))</f>
        <v>0.0</v>
      </c>
      <c r="O277" s="1"/>
      <c r="P277" s="1"/>
      <c r="Q277" s="1"/>
      <c r="BG277">
        <f>QUOTIENT(DB_PAR[[#This Row],[PAR NUM]],32)+1</f>
        <v>9</v>
      </c>
    </row>
    <row r="278" spans="1:59" x14ac:dyDescent="0.25">
      <c r="A278" t="b">
        <v>0</v>
      </c>
      <c r="B278">
        <v>272</v>
      </c>
      <c r="C278" t="str" cm="1">
        <f t="array" ref="C278">INDEX(DB_PAR_SYS_NAMES[],BG278,2)</f>
        <v xml:space="preserve"> SUB_SYSTEM_CTRL_2</v>
      </c>
      <c r="D278" t="s">
        <v>2724</v>
      </c>
      <c r="G278" t="s">
        <v>2474</v>
      </c>
      <c r="H278">
        <v>0</v>
      </c>
      <c r="I278" t="s">
        <v>2475</v>
      </c>
      <c r="J278" s="10" t="s">
        <v>46</v>
      </c>
      <c r="L278" s="10" t="s">
        <v>46</v>
      </c>
      <c r="M278" s="10" t="s">
        <v>46</v>
      </c>
      <c r="N278" t="str">
        <f>IF(DB_PAR[[#This Row],[PAR TYPE]]=$AA$7,DB_PAR[[#This Row],[R_VAL]],IF(DB_PAR[[#This Row],[PAR TYPE]]=$AA$8,DB_PAR[[#This Row],[I_VAL]],DB_PAR[[#This Row],[T_VAL]]))</f>
        <v>0.0</v>
      </c>
      <c r="O278" s="1"/>
      <c r="P278" s="1"/>
      <c r="Q278" s="1"/>
      <c r="BG278">
        <f>QUOTIENT(DB_PAR[[#This Row],[PAR NUM]],32)+1</f>
        <v>9</v>
      </c>
    </row>
    <row r="279" spans="1:59" x14ac:dyDescent="0.25">
      <c r="A279" t="b">
        <v>0</v>
      </c>
      <c r="B279">
        <v>273</v>
      </c>
      <c r="C279" t="str" cm="1">
        <f t="array" ref="C279">INDEX(DB_PAR_SYS_NAMES[],BG279,2)</f>
        <v xml:space="preserve"> SUB_SYSTEM_CTRL_2</v>
      </c>
      <c r="D279" t="s">
        <v>2725</v>
      </c>
      <c r="G279" t="s">
        <v>2474</v>
      </c>
      <c r="H279">
        <v>0</v>
      </c>
      <c r="I279" t="s">
        <v>2475</v>
      </c>
      <c r="J279" s="10" t="s">
        <v>46</v>
      </c>
      <c r="L279" s="10" t="s">
        <v>46</v>
      </c>
      <c r="M279" s="10" t="s">
        <v>46</v>
      </c>
      <c r="N279" t="str">
        <f>IF(DB_PAR[[#This Row],[PAR TYPE]]=$AA$7,DB_PAR[[#This Row],[R_VAL]],IF(DB_PAR[[#This Row],[PAR TYPE]]=$AA$8,DB_PAR[[#This Row],[I_VAL]],DB_PAR[[#This Row],[T_VAL]]))</f>
        <v>0.0</v>
      </c>
      <c r="O279" s="1"/>
      <c r="P279" s="1"/>
      <c r="Q279" s="1"/>
      <c r="BG279">
        <f>QUOTIENT(DB_PAR[[#This Row],[PAR NUM]],32)+1</f>
        <v>9</v>
      </c>
    </row>
    <row r="280" spans="1:59" x14ac:dyDescent="0.25">
      <c r="A280" t="b">
        <v>0</v>
      </c>
      <c r="B280">
        <v>274</v>
      </c>
      <c r="C280" t="str" cm="1">
        <f t="array" ref="C280">INDEX(DB_PAR_SYS_NAMES[],BG280,2)</f>
        <v xml:space="preserve"> SUB_SYSTEM_CTRL_2</v>
      </c>
      <c r="D280" t="s">
        <v>2726</v>
      </c>
      <c r="G280" t="s">
        <v>2474</v>
      </c>
      <c r="H280">
        <v>0</v>
      </c>
      <c r="I280" t="s">
        <v>2475</v>
      </c>
      <c r="J280" s="10" t="s">
        <v>46</v>
      </c>
      <c r="L280" s="10" t="s">
        <v>46</v>
      </c>
      <c r="M280" s="10" t="s">
        <v>46</v>
      </c>
      <c r="N280" t="str">
        <f>IF(DB_PAR[[#This Row],[PAR TYPE]]=$AA$7,DB_PAR[[#This Row],[R_VAL]],IF(DB_PAR[[#This Row],[PAR TYPE]]=$AA$8,DB_PAR[[#This Row],[I_VAL]],DB_PAR[[#This Row],[T_VAL]]))</f>
        <v>0.0</v>
      </c>
      <c r="O280" s="1"/>
      <c r="P280" s="1"/>
      <c r="Q280" s="1"/>
      <c r="BG280">
        <f>QUOTIENT(DB_PAR[[#This Row],[PAR NUM]],32)+1</f>
        <v>9</v>
      </c>
    </row>
    <row r="281" spans="1:59" x14ac:dyDescent="0.25">
      <c r="A281" t="b">
        <v>0</v>
      </c>
      <c r="B281">
        <v>275</v>
      </c>
      <c r="C281" t="str" cm="1">
        <f t="array" ref="C281">INDEX(DB_PAR_SYS_NAMES[],BG281,2)</f>
        <v xml:space="preserve"> SUB_SYSTEM_CTRL_2</v>
      </c>
      <c r="D281" t="s">
        <v>2727</v>
      </c>
      <c r="G281" t="s">
        <v>2474</v>
      </c>
      <c r="H281">
        <v>0</v>
      </c>
      <c r="I281" t="s">
        <v>2475</v>
      </c>
      <c r="J281" s="10" t="s">
        <v>46</v>
      </c>
      <c r="L281" s="10" t="s">
        <v>46</v>
      </c>
      <c r="M281" s="10" t="s">
        <v>46</v>
      </c>
      <c r="N281" t="str">
        <f>IF(DB_PAR[[#This Row],[PAR TYPE]]=$AA$7,DB_PAR[[#This Row],[R_VAL]],IF(DB_PAR[[#This Row],[PAR TYPE]]=$AA$8,DB_PAR[[#This Row],[I_VAL]],DB_PAR[[#This Row],[T_VAL]]))</f>
        <v>0.0</v>
      </c>
      <c r="O281" s="1"/>
      <c r="P281" s="1"/>
      <c r="Q281" s="1"/>
      <c r="BG281">
        <f>QUOTIENT(DB_PAR[[#This Row],[PAR NUM]],32)+1</f>
        <v>9</v>
      </c>
    </row>
    <row r="282" spans="1:59" x14ac:dyDescent="0.25">
      <c r="A282" t="b">
        <v>0</v>
      </c>
      <c r="B282">
        <v>276</v>
      </c>
      <c r="C282" t="str" cm="1">
        <f t="array" ref="C282">INDEX(DB_PAR_SYS_NAMES[],BG282,2)</f>
        <v xml:space="preserve"> SUB_SYSTEM_CTRL_2</v>
      </c>
      <c r="D282" t="s">
        <v>2728</v>
      </c>
      <c r="G282" t="s">
        <v>2474</v>
      </c>
      <c r="H282">
        <v>0</v>
      </c>
      <c r="I282" t="s">
        <v>2475</v>
      </c>
      <c r="J282" s="10" t="s">
        <v>46</v>
      </c>
      <c r="L282" s="10" t="s">
        <v>46</v>
      </c>
      <c r="M282" s="10" t="s">
        <v>46</v>
      </c>
      <c r="N282" t="str">
        <f>IF(DB_PAR[[#This Row],[PAR TYPE]]=$AA$7,DB_PAR[[#This Row],[R_VAL]],IF(DB_PAR[[#This Row],[PAR TYPE]]=$AA$8,DB_PAR[[#This Row],[I_VAL]],DB_PAR[[#This Row],[T_VAL]]))</f>
        <v>0.0</v>
      </c>
      <c r="O282" s="1"/>
      <c r="P282" s="1"/>
      <c r="Q282" s="1"/>
      <c r="BG282">
        <f>QUOTIENT(DB_PAR[[#This Row],[PAR NUM]],32)+1</f>
        <v>9</v>
      </c>
    </row>
    <row r="283" spans="1:59" x14ac:dyDescent="0.25">
      <c r="A283" t="b">
        <v>0</v>
      </c>
      <c r="B283">
        <v>277</v>
      </c>
      <c r="C283" t="str" cm="1">
        <f t="array" ref="C283">INDEX(DB_PAR_SYS_NAMES[],BG283,2)</f>
        <v xml:space="preserve"> SUB_SYSTEM_CTRL_2</v>
      </c>
      <c r="D283" t="s">
        <v>2729</v>
      </c>
      <c r="G283" t="s">
        <v>2474</v>
      </c>
      <c r="H283">
        <v>0</v>
      </c>
      <c r="I283" t="s">
        <v>2475</v>
      </c>
      <c r="J283" s="10" t="s">
        <v>46</v>
      </c>
      <c r="L283" s="10" t="s">
        <v>46</v>
      </c>
      <c r="M283" s="10" t="s">
        <v>46</v>
      </c>
      <c r="N283" t="str">
        <f>IF(DB_PAR[[#This Row],[PAR TYPE]]=$AA$7,DB_PAR[[#This Row],[R_VAL]],IF(DB_PAR[[#This Row],[PAR TYPE]]=$AA$8,DB_PAR[[#This Row],[I_VAL]],DB_PAR[[#This Row],[T_VAL]]))</f>
        <v>0.0</v>
      </c>
      <c r="O283" s="1"/>
      <c r="P283" s="1"/>
      <c r="Q283" s="1"/>
      <c r="BG283">
        <f>QUOTIENT(DB_PAR[[#This Row],[PAR NUM]],32)+1</f>
        <v>9</v>
      </c>
    </row>
    <row r="284" spans="1:59" x14ac:dyDescent="0.25">
      <c r="A284" t="b">
        <v>0</v>
      </c>
      <c r="B284">
        <v>278</v>
      </c>
      <c r="C284" t="str" cm="1">
        <f t="array" ref="C284">INDEX(DB_PAR_SYS_NAMES[],BG284,2)</f>
        <v xml:space="preserve"> SUB_SYSTEM_CTRL_2</v>
      </c>
      <c r="D284" t="s">
        <v>2730</v>
      </c>
      <c r="G284" t="s">
        <v>2474</v>
      </c>
      <c r="H284">
        <v>0</v>
      </c>
      <c r="I284" t="s">
        <v>2475</v>
      </c>
      <c r="J284" s="10" t="s">
        <v>46</v>
      </c>
      <c r="L284" s="10" t="s">
        <v>46</v>
      </c>
      <c r="M284" s="10" t="s">
        <v>46</v>
      </c>
      <c r="N284" t="str">
        <f>IF(DB_PAR[[#This Row],[PAR TYPE]]=$AA$7,DB_PAR[[#This Row],[R_VAL]],IF(DB_PAR[[#This Row],[PAR TYPE]]=$AA$8,DB_PAR[[#This Row],[I_VAL]],DB_PAR[[#This Row],[T_VAL]]))</f>
        <v>0.0</v>
      </c>
      <c r="O284" s="1"/>
      <c r="P284" s="1"/>
      <c r="Q284" s="1"/>
      <c r="BG284">
        <f>QUOTIENT(DB_PAR[[#This Row],[PAR NUM]],32)+1</f>
        <v>9</v>
      </c>
    </row>
    <row r="285" spans="1:59" x14ac:dyDescent="0.25">
      <c r="A285" t="b">
        <v>0</v>
      </c>
      <c r="B285">
        <v>279</v>
      </c>
      <c r="C285" t="str" cm="1">
        <f t="array" ref="C285">INDEX(DB_PAR_SYS_NAMES[],BG285,2)</f>
        <v xml:space="preserve"> SUB_SYSTEM_CTRL_2</v>
      </c>
      <c r="D285" t="s">
        <v>2731</v>
      </c>
      <c r="G285" t="s">
        <v>2474</v>
      </c>
      <c r="H285">
        <v>0</v>
      </c>
      <c r="I285" t="s">
        <v>2475</v>
      </c>
      <c r="J285" s="10" t="s">
        <v>46</v>
      </c>
      <c r="L285" s="10" t="s">
        <v>46</v>
      </c>
      <c r="M285" s="10" t="s">
        <v>46</v>
      </c>
      <c r="N285" t="str">
        <f>IF(DB_PAR[[#This Row],[PAR TYPE]]=$AA$7,DB_PAR[[#This Row],[R_VAL]],IF(DB_PAR[[#This Row],[PAR TYPE]]=$AA$8,DB_PAR[[#This Row],[I_VAL]],DB_PAR[[#This Row],[T_VAL]]))</f>
        <v>0.0</v>
      </c>
      <c r="O285" s="1"/>
      <c r="P285" s="1"/>
      <c r="Q285" s="1"/>
      <c r="BG285">
        <f>QUOTIENT(DB_PAR[[#This Row],[PAR NUM]],32)+1</f>
        <v>9</v>
      </c>
    </row>
    <row r="286" spans="1:59" x14ac:dyDescent="0.25">
      <c r="A286" t="b">
        <v>0</v>
      </c>
      <c r="B286">
        <v>280</v>
      </c>
      <c r="C286" t="str" cm="1">
        <f t="array" ref="C286">INDEX(DB_PAR_SYS_NAMES[],BG286,2)</f>
        <v xml:space="preserve"> SUB_SYSTEM_CTRL_2</v>
      </c>
      <c r="D286" t="s">
        <v>2732</v>
      </c>
      <c r="G286" t="s">
        <v>2474</v>
      </c>
      <c r="H286">
        <v>0</v>
      </c>
      <c r="I286" t="s">
        <v>2475</v>
      </c>
      <c r="J286" s="10" t="s">
        <v>46</v>
      </c>
      <c r="L286" s="10" t="s">
        <v>46</v>
      </c>
      <c r="M286" s="10" t="s">
        <v>46</v>
      </c>
      <c r="N286" t="str">
        <f>IF(DB_PAR[[#This Row],[PAR TYPE]]=$AA$7,DB_PAR[[#This Row],[R_VAL]],IF(DB_PAR[[#This Row],[PAR TYPE]]=$AA$8,DB_PAR[[#This Row],[I_VAL]],DB_PAR[[#This Row],[T_VAL]]))</f>
        <v>0.0</v>
      </c>
      <c r="O286" s="1"/>
      <c r="P286" s="1"/>
      <c r="Q286" s="1"/>
      <c r="BG286">
        <f>QUOTIENT(DB_PAR[[#This Row],[PAR NUM]],32)+1</f>
        <v>9</v>
      </c>
    </row>
    <row r="287" spans="1:59" x14ac:dyDescent="0.25">
      <c r="A287" t="b">
        <v>0</v>
      </c>
      <c r="B287">
        <v>281</v>
      </c>
      <c r="C287" t="str" cm="1">
        <f t="array" ref="C287">INDEX(DB_PAR_SYS_NAMES[],BG287,2)</f>
        <v xml:space="preserve"> SUB_SYSTEM_CTRL_2</v>
      </c>
      <c r="D287" t="s">
        <v>2733</v>
      </c>
      <c r="G287" t="s">
        <v>2474</v>
      </c>
      <c r="H287">
        <v>0</v>
      </c>
      <c r="I287" t="s">
        <v>2475</v>
      </c>
      <c r="J287" s="10" t="s">
        <v>46</v>
      </c>
      <c r="L287" s="10" t="s">
        <v>46</v>
      </c>
      <c r="M287" s="10" t="s">
        <v>46</v>
      </c>
      <c r="N287" t="str">
        <f>IF(DB_PAR[[#This Row],[PAR TYPE]]=$AA$7,DB_PAR[[#This Row],[R_VAL]],IF(DB_PAR[[#This Row],[PAR TYPE]]=$AA$8,DB_PAR[[#This Row],[I_VAL]],DB_PAR[[#This Row],[T_VAL]]))</f>
        <v>0.0</v>
      </c>
      <c r="O287" s="1"/>
      <c r="P287" s="1"/>
      <c r="Q287" s="1"/>
      <c r="BG287">
        <f>QUOTIENT(DB_PAR[[#This Row],[PAR NUM]],32)+1</f>
        <v>9</v>
      </c>
    </row>
    <row r="288" spans="1:59" x14ac:dyDescent="0.25">
      <c r="A288" t="b">
        <v>0</v>
      </c>
      <c r="B288">
        <v>282</v>
      </c>
      <c r="C288" t="str" cm="1">
        <f t="array" ref="C288">INDEX(DB_PAR_SYS_NAMES[],BG288,2)</f>
        <v xml:space="preserve"> SUB_SYSTEM_CTRL_2</v>
      </c>
      <c r="D288" t="s">
        <v>2734</v>
      </c>
      <c r="G288" t="s">
        <v>2474</v>
      </c>
      <c r="H288">
        <v>0</v>
      </c>
      <c r="I288" t="s">
        <v>2475</v>
      </c>
      <c r="J288" s="10" t="s">
        <v>46</v>
      </c>
      <c r="L288" s="10" t="s">
        <v>46</v>
      </c>
      <c r="M288" s="10" t="s">
        <v>46</v>
      </c>
      <c r="N288" t="str">
        <f>IF(DB_PAR[[#This Row],[PAR TYPE]]=$AA$7,DB_PAR[[#This Row],[R_VAL]],IF(DB_PAR[[#This Row],[PAR TYPE]]=$AA$8,DB_PAR[[#This Row],[I_VAL]],DB_PAR[[#This Row],[T_VAL]]))</f>
        <v>0.0</v>
      </c>
      <c r="O288" s="1"/>
      <c r="P288" s="1"/>
      <c r="Q288" s="1"/>
      <c r="BG288">
        <f>QUOTIENT(DB_PAR[[#This Row],[PAR NUM]],32)+1</f>
        <v>9</v>
      </c>
    </row>
    <row r="289" spans="1:59" x14ac:dyDescent="0.25">
      <c r="A289" t="b">
        <v>0</v>
      </c>
      <c r="B289">
        <v>283</v>
      </c>
      <c r="C289" t="str" cm="1">
        <f t="array" ref="C289">INDEX(DB_PAR_SYS_NAMES[],BG289,2)</f>
        <v xml:space="preserve"> SUB_SYSTEM_CTRL_2</v>
      </c>
      <c r="D289" t="s">
        <v>2735</v>
      </c>
      <c r="G289" t="s">
        <v>2474</v>
      </c>
      <c r="H289">
        <v>0</v>
      </c>
      <c r="I289" t="s">
        <v>2475</v>
      </c>
      <c r="J289" s="10" t="s">
        <v>46</v>
      </c>
      <c r="L289" s="10" t="s">
        <v>46</v>
      </c>
      <c r="M289" s="10" t="s">
        <v>46</v>
      </c>
      <c r="N289" t="str">
        <f>IF(DB_PAR[[#This Row],[PAR TYPE]]=$AA$7,DB_PAR[[#This Row],[R_VAL]],IF(DB_PAR[[#This Row],[PAR TYPE]]=$AA$8,DB_PAR[[#This Row],[I_VAL]],DB_PAR[[#This Row],[T_VAL]]))</f>
        <v>0.0</v>
      </c>
      <c r="O289" s="1"/>
      <c r="P289" s="1"/>
      <c r="Q289" s="1"/>
      <c r="BG289">
        <f>QUOTIENT(DB_PAR[[#This Row],[PAR NUM]],32)+1</f>
        <v>9</v>
      </c>
    </row>
    <row r="290" spans="1:59" x14ac:dyDescent="0.25">
      <c r="A290" t="b">
        <v>0</v>
      </c>
      <c r="B290">
        <v>284</v>
      </c>
      <c r="C290" t="str" cm="1">
        <f t="array" ref="C290">INDEX(DB_PAR_SYS_NAMES[],BG290,2)</f>
        <v xml:space="preserve"> SUB_SYSTEM_CTRL_2</v>
      </c>
      <c r="D290" t="s">
        <v>2711</v>
      </c>
      <c r="G290" t="s">
        <v>2474</v>
      </c>
      <c r="H290">
        <v>0</v>
      </c>
      <c r="I290" t="s">
        <v>2475</v>
      </c>
      <c r="J290" s="10" t="s">
        <v>46</v>
      </c>
      <c r="L290" s="10" t="s">
        <v>46</v>
      </c>
      <c r="M290" s="10" t="s">
        <v>46</v>
      </c>
      <c r="N290" t="str">
        <f>IF(DB_PAR[[#This Row],[PAR TYPE]]=$AA$7,DB_PAR[[#This Row],[R_VAL]],IF(DB_PAR[[#This Row],[PAR TYPE]]=$AA$8,DB_PAR[[#This Row],[I_VAL]],DB_PAR[[#This Row],[T_VAL]]))</f>
        <v>0.0</v>
      </c>
      <c r="O290" s="1"/>
      <c r="P290" s="1"/>
      <c r="Q290" s="1"/>
      <c r="BG290">
        <f>QUOTIENT(DB_PAR[[#This Row],[PAR NUM]],32)+1</f>
        <v>9</v>
      </c>
    </row>
    <row r="291" spans="1:59" x14ac:dyDescent="0.25">
      <c r="A291" t="b">
        <v>0</v>
      </c>
      <c r="B291">
        <v>285</v>
      </c>
      <c r="C291" t="str" cm="1">
        <f t="array" ref="C291">INDEX(DB_PAR_SYS_NAMES[],BG291,2)</f>
        <v xml:space="preserve"> SUB_SYSTEM_CTRL_2</v>
      </c>
      <c r="D291" t="s">
        <v>2680</v>
      </c>
      <c r="G291" t="s">
        <v>2474</v>
      </c>
      <c r="H291">
        <v>0</v>
      </c>
      <c r="I291" t="s">
        <v>2475</v>
      </c>
      <c r="J291" s="10" t="s">
        <v>46</v>
      </c>
      <c r="L291" s="10" t="s">
        <v>46</v>
      </c>
      <c r="M291" s="10" t="s">
        <v>46</v>
      </c>
      <c r="N291" t="str">
        <f>IF(DB_PAR[[#This Row],[PAR TYPE]]=$AA$7,DB_PAR[[#This Row],[R_VAL]],IF(DB_PAR[[#This Row],[PAR TYPE]]=$AA$8,DB_PAR[[#This Row],[I_VAL]],DB_PAR[[#This Row],[T_VAL]]))</f>
        <v>0.0</v>
      </c>
      <c r="O291" s="1"/>
      <c r="P291" s="1"/>
      <c r="Q291" s="1"/>
      <c r="BG291">
        <f>QUOTIENT(DB_PAR[[#This Row],[PAR NUM]],32)+1</f>
        <v>9</v>
      </c>
    </row>
    <row r="292" spans="1:59" x14ac:dyDescent="0.25">
      <c r="A292" t="b">
        <v>0</v>
      </c>
      <c r="B292">
        <v>286</v>
      </c>
      <c r="C292" t="str" cm="1">
        <f t="array" ref="C292">INDEX(DB_PAR_SYS_NAMES[],BG292,2)</f>
        <v xml:space="preserve"> SUB_SYSTEM_CTRL_2</v>
      </c>
      <c r="D292" t="s">
        <v>2681</v>
      </c>
      <c r="G292" t="s">
        <v>2474</v>
      </c>
      <c r="H292">
        <v>0</v>
      </c>
      <c r="I292" t="s">
        <v>2475</v>
      </c>
      <c r="J292" s="10" t="s">
        <v>46</v>
      </c>
      <c r="L292" s="10" t="s">
        <v>46</v>
      </c>
      <c r="M292" s="10" t="s">
        <v>46</v>
      </c>
      <c r="N292" t="str">
        <f>IF(DB_PAR[[#This Row],[PAR TYPE]]=$AA$7,DB_PAR[[#This Row],[R_VAL]],IF(DB_PAR[[#This Row],[PAR TYPE]]=$AA$8,DB_PAR[[#This Row],[I_VAL]],DB_PAR[[#This Row],[T_VAL]]))</f>
        <v>0.0</v>
      </c>
      <c r="O292" s="1"/>
      <c r="P292" s="1"/>
      <c r="Q292" s="1"/>
      <c r="BG292">
        <f>QUOTIENT(DB_PAR[[#This Row],[PAR NUM]],32)+1</f>
        <v>9</v>
      </c>
    </row>
    <row r="293" spans="1:59" x14ac:dyDescent="0.25">
      <c r="A293" t="b">
        <v>0</v>
      </c>
      <c r="B293">
        <v>287</v>
      </c>
      <c r="C293" t="str" cm="1">
        <f t="array" ref="C293">INDEX(DB_PAR_SYS_NAMES[],BG293,2)</f>
        <v xml:space="preserve"> SUB_SYSTEM_CTRL_2</v>
      </c>
      <c r="D293" t="s">
        <v>2682</v>
      </c>
      <c r="G293" t="s">
        <v>2474</v>
      </c>
      <c r="H293">
        <v>0</v>
      </c>
      <c r="I293" t="s">
        <v>2475</v>
      </c>
      <c r="J293" s="10" t="s">
        <v>46</v>
      </c>
      <c r="L293" s="10" t="s">
        <v>46</v>
      </c>
      <c r="M293" s="10" t="s">
        <v>46</v>
      </c>
      <c r="N293" t="str">
        <f>IF(DB_PAR[[#This Row],[PAR TYPE]]=$AA$7,DB_PAR[[#This Row],[R_VAL]],IF(DB_PAR[[#This Row],[PAR TYPE]]=$AA$8,DB_PAR[[#This Row],[I_VAL]],DB_PAR[[#This Row],[T_VAL]]))</f>
        <v>0.0</v>
      </c>
      <c r="BG293">
        <f>QUOTIENT(DB_PAR[[#This Row],[PAR NUM]],32)+1</f>
        <v>9</v>
      </c>
    </row>
    <row r="294" spans="1:59" x14ac:dyDescent="0.25">
      <c r="A294" t="b">
        <v>0</v>
      </c>
      <c r="B294">
        <v>288</v>
      </c>
      <c r="C294" t="str" cm="1">
        <f t="array" ref="C294">INDEX(DB_PAR_SYS_NAMES[],BG294,2)</f>
        <v xml:space="preserve"> GEN_MEAS</v>
      </c>
      <c r="D294" t="s">
        <v>2781</v>
      </c>
      <c r="E294" t="s">
        <v>3638</v>
      </c>
      <c r="G294" t="s">
        <v>2474</v>
      </c>
      <c r="H294">
        <v>0</v>
      </c>
      <c r="I294" t="s">
        <v>2475</v>
      </c>
      <c r="J294" s="10" t="s">
        <v>46</v>
      </c>
      <c r="K294" t="s">
        <v>858</v>
      </c>
      <c r="L294" s="10" t="s">
        <v>46</v>
      </c>
      <c r="M294" s="10" t="s">
        <v>46</v>
      </c>
      <c r="N294" t="str">
        <f>IF(DB_PAR[[#This Row],[PAR TYPE]]=$AA$7,DB_PAR[[#This Row],[R_VAL]],IF(DB_PAR[[#This Row],[PAR TYPE]]=$AA$8,DB_PAR[[#This Row],[I_VAL]],DB_PAR[[#This Row],[T_VAL]]))</f>
        <v>0.0</v>
      </c>
      <c r="BG294">
        <f>QUOTIENT(DB_PAR[[#This Row],[PAR NUM]],32)+1</f>
        <v>10</v>
      </c>
    </row>
    <row r="295" spans="1:59" x14ac:dyDescent="0.25">
      <c r="A295" t="b">
        <v>0</v>
      </c>
      <c r="B295">
        <v>289</v>
      </c>
      <c r="C295" t="str" cm="1">
        <f t="array" ref="C295">INDEX(DB_PAR_SYS_NAMES[],BG295,2)</f>
        <v xml:space="preserve"> GEN_MEAS</v>
      </c>
      <c r="D295" t="s">
        <v>2782</v>
      </c>
      <c r="E295" t="s">
        <v>3640</v>
      </c>
      <c r="G295" t="s">
        <v>2474</v>
      </c>
      <c r="H295">
        <v>0</v>
      </c>
      <c r="I295" t="s">
        <v>2475</v>
      </c>
      <c r="J295" s="10" t="s">
        <v>2666</v>
      </c>
      <c r="K295" t="s">
        <v>858</v>
      </c>
      <c r="L295" s="10" t="s">
        <v>46</v>
      </c>
      <c r="M295" s="10" t="s">
        <v>46</v>
      </c>
      <c r="N295" t="str">
        <f>IF(DB_PAR[[#This Row],[PAR TYPE]]=$AA$7,DB_PAR[[#This Row],[R_VAL]],IF(DB_PAR[[#This Row],[PAR TYPE]]=$AA$8,DB_PAR[[#This Row],[I_VAL]],DB_PAR[[#This Row],[T_VAL]]))</f>
        <v>150.0</v>
      </c>
      <c r="BG295">
        <f>QUOTIENT(DB_PAR[[#This Row],[PAR NUM]],32)+1</f>
        <v>10</v>
      </c>
    </row>
    <row r="296" spans="1:59" x14ac:dyDescent="0.25">
      <c r="A296" t="b">
        <v>0</v>
      </c>
      <c r="B296">
        <v>290</v>
      </c>
      <c r="C296" t="str" cm="1">
        <f t="array" ref="C296">INDEX(DB_PAR_SYS_NAMES[],BG296,2)</f>
        <v xml:space="preserve"> GEN_MEAS</v>
      </c>
      <c r="D296" t="s">
        <v>2783</v>
      </c>
      <c r="E296" t="s">
        <v>3642</v>
      </c>
      <c r="G296" t="s">
        <v>2474</v>
      </c>
      <c r="H296">
        <v>0</v>
      </c>
      <c r="I296" t="s">
        <v>2475</v>
      </c>
      <c r="J296" s="10" t="s">
        <v>45</v>
      </c>
      <c r="K296" t="s">
        <v>815</v>
      </c>
      <c r="L296" s="10" t="s">
        <v>46</v>
      </c>
      <c r="M296" s="10" t="s">
        <v>46</v>
      </c>
      <c r="N296" t="str">
        <f>IF(DB_PAR[[#This Row],[PAR TYPE]]=$AA$7,DB_PAR[[#This Row],[R_VAL]],IF(DB_PAR[[#This Row],[PAR TYPE]]=$AA$8,DB_PAR[[#This Row],[I_VAL]],DB_PAR[[#This Row],[T_VAL]]))</f>
        <v>1.0</v>
      </c>
      <c r="BG296">
        <f>QUOTIENT(DB_PAR[[#This Row],[PAR NUM]],32)+1</f>
        <v>10</v>
      </c>
    </row>
    <row r="297" spans="1:59" x14ac:dyDescent="0.25">
      <c r="A297" t="b">
        <v>0</v>
      </c>
      <c r="B297">
        <v>291</v>
      </c>
      <c r="C297" t="str" cm="1">
        <f t="array" ref="C297">INDEX(DB_PAR_SYS_NAMES[],BG297,2)</f>
        <v xml:space="preserve"> GEN_MEAS</v>
      </c>
      <c r="D297" t="s">
        <v>2784</v>
      </c>
      <c r="E297" t="s">
        <v>3644</v>
      </c>
      <c r="G297" t="s">
        <v>2474</v>
      </c>
      <c r="H297">
        <v>0</v>
      </c>
      <c r="I297" t="s">
        <v>2475</v>
      </c>
      <c r="J297" s="10" t="s">
        <v>46</v>
      </c>
      <c r="K297" t="s">
        <v>858</v>
      </c>
      <c r="L297" s="10" t="s">
        <v>46</v>
      </c>
      <c r="M297" s="10" t="s">
        <v>46</v>
      </c>
      <c r="N297" t="str">
        <f>IF(DB_PAR[[#This Row],[PAR TYPE]]=$AA$7,DB_PAR[[#This Row],[R_VAL]],IF(DB_PAR[[#This Row],[PAR TYPE]]=$AA$8,DB_PAR[[#This Row],[I_VAL]],DB_PAR[[#This Row],[T_VAL]]))</f>
        <v>0.0</v>
      </c>
      <c r="BG297">
        <f>QUOTIENT(DB_PAR[[#This Row],[PAR NUM]],32)+1</f>
        <v>10</v>
      </c>
    </row>
    <row r="298" spans="1:59" x14ac:dyDescent="0.25">
      <c r="A298" t="b">
        <v>0</v>
      </c>
      <c r="B298">
        <v>292</v>
      </c>
      <c r="C298" t="str" cm="1">
        <f t="array" ref="C298">INDEX(DB_PAR_SYS_NAMES[],BG298,2)</f>
        <v xml:space="preserve"> GEN_MEAS</v>
      </c>
      <c r="D298" t="s">
        <v>2785</v>
      </c>
      <c r="E298" t="s">
        <v>3646</v>
      </c>
      <c r="G298" t="s">
        <v>2474</v>
      </c>
      <c r="H298">
        <v>0</v>
      </c>
      <c r="I298" t="s">
        <v>2475</v>
      </c>
      <c r="J298" s="10" t="s">
        <v>2713</v>
      </c>
      <c r="K298" t="s">
        <v>858</v>
      </c>
      <c r="L298" s="10" t="s">
        <v>46</v>
      </c>
      <c r="M298" s="10" t="s">
        <v>46</v>
      </c>
      <c r="N298" t="str">
        <f>IF(DB_PAR[[#This Row],[PAR TYPE]]=$AA$7,DB_PAR[[#This Row],[R_VAL]],IF(DB_PAR[[#This Row],[PAR TYPE]]=$AA$8,DB_PAR[[#This Row],[I_VAL]],DB_PAR[[#This Row],[T_VAL]]))</f>
        <v>120.0</v>
      </c>
      <c r="BG298">
        <f>QUOTIENT(DB_PAR[[#This Row],[PAR NUM]],32)+1</f>
        <v>10</v>
      </c>
    </row>
    <row r="299" spans="1:59" x14ac:dyDescent="0.25">
      <c r="A299" t="b">
        <v>0</v>
      </c>
      <c r="B299">
        <v>293</v>
      </c>
      <c r="C299" t="str" cm="1">
        <f t="array" ref="C299">INDEX(DB_PAR_SYS_NAMES[],BG299,2)</f>
        <v xml:space="preserve"> GEN_MEAS</v>
      </c>
      <c r="D299" t="s">
        <v>2786</v>
      </c>
      <c r="E299" t="s">
        <v>3648</v>
      </c>
      <c r="G299" t="s">
        <v>2474</v>
      </c>
      <c r="H299">
        <v>0</v>
      </c>
      <c r="I299" t="s">
        <v>2475</v>
      </c>
      <c r="J299" s="10" t="s">
        <v>6097</v>
      </c>
      <c r="K299" t="s">
        <v>858</v>
      </c>
      <c r="L299" s="10" t="s">
        <v>46</v>
      </c>
      <c r="M299" s="10" t="s">
        <v>46</v>
      </c>
      <c r="N299" t="str">
        <f>IF(DB_PAR[[#This Row],[PAR TYPE]]=$AA$7,DB_PAR[[#This Row],[R_VAL]],IF(DB_PAR[[#This Row],[PAR TYPE]]=$AA$8,DB_PAR[[#This Row],[I_VAL]],DB_PAR[[#This Row],[T_VAL]]))</f>
        <v>130.0</v>
      </c>
      <c r="BG299">
        <f>QUOTIENT(DB_PAR[[#This Row],[PAR NUM]],32)+1</f>
        <v>10</v>
      </c>
    </row>
    <row r="300" spans="1:59" x14ac:dyDescent="0.25">
      <c r="A300" t="b">
        <v>0</v>
      </c>
      <c r="B300">
        <v>294</v>
      </c>
      <c r="C300" t="str" cm="1">
        <f t="array" ref="C300">INDEX(DB_PAR_SYS_NAMES[],BG300,2)</f>
        <v xml:space="preserve"> GEN_MEAS</v>
      </c>
      <c r="D300" t="s">
        <v>2788</v>
      </c>
      <c r="E300" t="s">
        <v>3650</v>
      </c>
      <c r="G300" t="s">
        <v>2474</v>
      </c>
      <c r="H300">
        <v>0</v>
      </c>
      <c r="I300" t="s">
        <v>2475</v>
      </c>
      <c r="J300" s="10" t="s">
        <v>45</v>
      </c>
      <c r="K300" t="s">
        <v>858</v>
      </c>
      <c r="L300" s="10" t="s">
        <v>46</v>
      </c>
      <c r="M300" s="10" t="s">
        <v>46</v>
      </c>
      <c r="N300" t="str">
        <f>IF(DB_PAR[[#This Row],[PAR TYPE]]=$AA$7,DB_PAR[[#This Row],[R_VAL]],IF(DB_PAR[[#This Row],[PAR TYPE]]=$AA$8,DB_PAR[[#This Row],[I_VAL]],DB_PAR[[#This Row],[T_VAL]]))</f>
        <v>1.0</v>
      </c>
      <c r="BG300">
        <f>QUOTIENT(DB_PAR[[#This Row],[PAR NUM]],32)+1</f>
        <v>10</v>
      </c>
    </row>
    <row r="301" spans="1:59" x14ac:dyDescent="0.25">
      <c r="A301" t="b">
        <v>0</v>
      </c>
      <c r="B301">
        <v>295</v>
      </c>
      <c r="C301" t="str" cm="1">
        <f t="array" ref="C301">INDEX(DB_PAR_SYS_NAMES[],BG301,2)</f>
        <v xml:space="preserve"> GEN_MEAS</v>
      </c>
      <c r="D301" t="s">
        <v>2789</v>
      </c>
      <c r="E301" t="s">
        <v>3653</v>
      </c>
      <c r="G301" t="s">
        <v>2474</v>
      </c>
      <c r="H301">
        <v>0</v>
      </c>
      <c r="I301" t="s">
        <v>2475</v>
      </c>
      <c r="J301" s="10" t="s">
        <v>46</v>
      </c>
      <c r="K301" t="s">
        <v>858</v>
      </c>
      <c r="L301" s="10" t="s">
        <v>46</v>
      </c>
      <c r="M301" s="10" t="s">
        <v>46</v>
      </c>
      <c r="N301" t="str">
        <f>IF(DB_PAR[[#This Row],[PAR TYPE]]=$AA$7,DB_PAR[[#This Row],[R_VAL]],IF(DB_PAR[[#This Row],[PAR TYPE]]=$AA$8,DB_PAR[[#This Row],[I_VAL]],DB_PAR[[#This Row],[T_VAL]]))</f>
        <v>0.0</v>
      </c>
      <c r="BG301">
        <f>QUOTIENT(DB_PAR[[#This Row],[PAR NUM]],32)+1</f>
        <v>10</v>
      </c>
    </row>
    <row r="302" spans="1:59" x14ac:dyDescent="0.25">
      <c r="A302" t="b">
        <v>0</v>
      </c>
      <c r="B302">
        <v>296</v>
      </c>
      <c r="C302" t="str" cm="1">
        <f t="array" ref="C302">INDEX(DB_PAR_SYS_NAMES[],BG302,2)</f>
        <v xml:space="preserve"> GEN_MEAS</v>
      </c>
      <c r="D302" t="s">
        <v>2790</v>
      </c>
      <c r="E302" t="s">
        <v>3656</v>
      </c>
      <c r="G302" t="s">
        <v>2474</v>
      </c>
      <c r="H302">
        <v>0</v>
      </c>
      <c r="I302" t="s">
        <v>2475</v>
      </c>
      <c r="J302" s="10" t="s">
        <v>45</v>
      </c>
      <c r="K302" t="s">
        <v>815</v>
      </c>
      <c r="L302" s="10" t="s">
        <v>46</v>
      </c>
      <c r="M302" s="10" t="s">
        <v>46</v>
      </c>
      <c r="N302" t="str">
        <f>IF(DB_PAR[[#This Row],[PAR TYPE]]=$AA$7,DB_PAR[[#This Row],[R_VAL]],IF(DB_PAR[[#This Row],[PAR TYPE]]=$AA$8,DB_PAR[[#This Row],[I_VAL]],DB_PAR[[#This Row],[T_VAL]]))</f>
        <v>1.0</v>
      </c>
      <c r="BG302">
        <f>QUOTIENT(DB_PAR[[#This Row],[PAR NUM]],32)+1</f>
        <v>10</v>
      </c>
    </row>
    <row r="303" spans="1:59" x14ac:dyDescent="0.25">
      <c r="A303" t="b">
        <v>0</v>
      </c>
      <c r="B303">
        <v>297</v>
      </c>
      <c r="C303" t="str" cm="1">
        <f t="array" ref="C303">INDEX(DB_PAR_SYS_NAMES[],BG303,2)</f>
        <v xml:space="preserve"> GEN_MEAS</v>
      </c>
      <c r="D303" t="s">
        <v>2791</v>
      </c>
      <c r="E303" t="s">
        <v>3659</v>
      </c>
      <c r="G303" t="s">
        <v>2474</v>
      </c>
      <c r="H303">
        <v>0</v>
      </c>
      <c r="I303" t="s">
        <v>2475</v>
      </c>
      <c r="J303" s="10" t="s">
        <v>46</v>
      </c>
      <c r="K303" t="s">
        <v>858</v>
      </c>
      <c r="L303" s="10" t="s">
        <v>46</v>
      </c>
      <c r="M303" s="10" t="s">
        <v>46</v>
      </c>
      <c r="N303" t="str">
        <f>IF(DB_PAR[[#This Row],[PAR TYPE]]=$AA$7,DB_PAR[[#This Row],[R_VAL]],IF(DB_PAR[[#This Row],[PAR TYPE]]=$AA$8,DB_PAR[[#This Row],[I_VAL]],DB_PAR[[#This Row],[T_VAL]]))</f>
        <v>0.0</v>
      </c>
      <c r="BG303">
        <f>QUOTIENT(DB_PAR[[#This Row],[PAR NUM]],32)+1</f>
        <v>10</v>
      </c>
    </row>
    <row r="304" spans="1:59" x14ac:dyDescent="0.25">
      <c r="A304" t="b">
        <v>0</v>
      </c>
      <c r="B304">
        <v>298</v>
      </c>
      <c r="C304" t="str" cm="1">
        <f t="array" ref="C304">INDEX(DB_PAR_SYS_NAMES[],BG304,2)</f>
        <v xml:space="preserve"> GEN_MEAS</v>
      </c>
      <c r="D304" t="s">
        <v>2792</v>
      </c>
      <c r="E304" t="s">
        <v>3662</v>
      </c>
      <c r="G304" t="s">
        <v>2474</v>
      </c>
      <c r="H304">
        <v>0</v>
      </c>
      <c r="I304" t="s">
        <v>2475</v>
      </c>
      <c r="J304" s="10" t="s">
        <v>2656</v>
      </c>
      <c r="K304" t="s">
        <v>858</v>
      </c>
      <c r="L304" s="10" t="s">
        <v>46</v>
      </c>
      <c r="M304" s="10" t="s">
        <v>46</v>
      </c>
      <c r="N304" t="str">
        <f>IF(DB_PAR[[#This Row],[PAR TYPE]]=$AA$7,DB_PAR[[#This Row],[R_VAL]],IF(DB_PAR[[#This Row],[PAR TYPE]]=$AA$8,DB_PAR[[#This Row],[I_VAL]],DB_PAR[[#This Row],[T_VAL]]))</f>
        <v>70.0</v>
      </c>
      <c r="BG304">
        <f>QUOTIENT(DB_PAR[[#This Row],[PAR NUM]],32)+1</f>
        <v>10</v>
      </c>
    </row>
    <row r="305" spans="1:59" x14ac:dyDescent="0.25">
      <c r="A305" t="b">
        <v>0</v>
      </c>
      <c r="B305">
        <v>299</v>
      </c>
      <c r="C305" t="str" cm="1">
        <f t="array" ref="C305">INDEX(DB_PAR_SYS_NAMES[],BG305,2)</f>
        <v xml:space="preserve"> GEN_MEAS</v>
      </c>
      <c r="D305" t="s">
        <v>2793</v>
      </c>
      <c r="E305" t="s">
        <v>3665</v>
      </c>
      <c r="G305" t="s">
        <v>2474</v>
      </c>
      <c r="H305">
        <v>0</v>
      </c>
      <c r="I305" t="s">
        <v>2475</v>
      </c>
      <c r="J305" s="10" t="s">
        <v>2794</v>
      </c>
      <c r="K305" t="s">
        <v>858</v>
      </c>
      <c r="L305" s="10" t="s">
        <v>46</v>
      </c>
      <c r="M305" s="10" t="s">
        <v>46</v>
      </c>
      <c r="N305" t="str">
        <f>IF(DB_PAR[[#This Row],[PAR TYPE]]=$AA$7,DB_PAR[[#This Row],[R_VAL]],IF(DB_PAR[[#This Row],[PAR TYPE]]=$AA$8,DB_PAR[[#This Row],[I_VAL]],DB_PAR[[#This Row],[T_VAL]]))</f>
        <v>80.0</v>
      </c>
      <c r="BG305">
        <f>QUOTIENT(DB_PAR[[#This Row],[PAR NUM]],32)+1</f>
        <v>10</v>
      </c>
    </row>
    <row r="306" spans="1:59" x14ac:dyDescent="0.25">
      <c r="A306" t="b">
        <v>0</v>
      </c>
      <c r="B306">
        <v>300</v>
      </c>
      <c r="C306" t="str" cm="1">
        <f t="array" ref="C306">INDEX(DB_PAR_SYS_NAMES[],BG306,2)</f>
        <v xml:space="preserve"> GEN_MEAS</v>
      </c>
      <c r="D306" t="s">
        <v>2795</v>
      </c>
      <c r="E306" t="s">
        <v>3668</v>
      </c>
      <c r="G306" t="s">
        <v>2474</v>
      </c>
      <c r="H306">
        <v>0</v>
      </c>
      <c r="I306" t="s">
        <v>2475</v>
      </c>
      <c r="J306" s="10" t="s">
        <v>46</v>
      </c>
      <c r="K306" t="s">
        <v>858</v>
      </c>
      <c r="L306" s="10" t="s">
        <v>46</v>
      </c>
      <c r="M306" s="10" t="s">
        <v>46</v>
      </c>
      <c r="N306" t="str">
        <f>IF(DB_PAR[[#This Row],[PAR TYPE]]=$AA$7,DB_PAR[[#This Row],[R_VAL]],IF(DB_PAR[[#This Row],[PAR TYPE]]=$AA$8,DB_PAR[[#This Row],[I_VAL]],DB_PAR[[#This Row],[T_VAL]]))</f>
        <v>0.0</v>
      </c>
      <c r="BG306">
        <f>QUOTIENT(DB_PAR[[#This Row],[PAR NUM]],32)+1</f>
        <v>10</v>
      </c>
    </row>
    <row r="307" spans="1:59" x14ac:dyDescent="0.25">
      <c r="A307" t="b">
        <v>0</v>
      </c>
      <c r="B307">
        <v>301</v>
      </c>
      <c r="C307" t="str" cm="1">
        <f t="array" ref="C307">INDEX(DB_PAR_SYS_NAMES[],BG307,2)</f>
        <v xml:space="preserve"> GEN_MEAS</v>
      </c>
      <c r="D307" t="s">
        <v>2796</v>
      </c>
      <c r="E307" t="s">
        <v>3670</v>
      </c>
      <c r="G307" t="s">
        <v>2474</v>
      </c>
      <c r="H307">
        <v>0</v>
      </c>
      <c r="I307" t="s">
        <v>2475</v>
      </c>
      <c r="J307" s="10" t="s">
        <v>2713</v>
      </c>
      <c r="K307" t="s">
        <v>858</v>
      </c>
      <c r="L307" s="10" t="s">
        <v>46</v>
      </c>
      <c r="M307" s="10" t="s">
        <v>46</v>
      </c>
      <c r="N307" t="str">
        <f>IF(DB_PAR[[#This Row],[PAR TYPE]]=$AA$7,DB_PAR[[#This Row],[R_VAL]],IF(DB_PAR[[#This Row],[PAR TYPE]]=$AA$8,DB_PAR[[#This Row],[I_VAL]],DB_PAR[[#This Row],[T_VAL]]))</f>
        <v>120.0</v>
      </c>
      <c r="BG307">
        <f>QUOTIENT(DB_PAR[[#This Row],[PAR NUM]],32)+1</f>
        <v>10</v>
      </c>
    </row>
    <row r="308" spans="1:59" x14ac:dyDescent="0.25">
      <c r="A308" t="b">
        <v>0</v>
      </c>
      <c r="B308">
        <v>302</v>
      </c>
      <c r="C308" t="str" cm="1">
        <f t="array" ref="C308">INDEX(DB_PAR_SYS_NAMES[],BG308,2)</f>
        <v xml:space="preserve"> GEN_MEAS</v>
      </c>
      <c r="D308" t="s">
        <v>2797</v>
      </c>
      <c r="E308" t="s">
        <v>3672</v>
      </c>
      <c r="G308" t="s">
        <v>2474</v>
      </c>
      <c r="H308">
        <v>0</v>
      </c>
      <c r="I308" t="s">
        <v>2475</v>
      </c>
      <c r="J308" s="10" t="s">
        <v>45</v>
      </c>
      <c r="K308" t="s">
        <v>815</v>
      </c>
      <c r="L308" s="10" t="s">
        <v>46</v>
      </c>
      <c r="M308" s="10" t="s">
        <v>46</v>
      </c>
      <c r="N308" t="str">
        <f>IF(DB_PAR[[#This Row],[PAR TYPE]]=$AA$7,DB_PAR[[#This Row],[R_VAL]],IF(DB_PAR[[#This Row],[PAR TYPE]]=$AA$8,DB_PAR[[#This Row],[I_VAL]],DB_PAR[[#This Row],[T_VAL]]))</f>
        <v>1.0</v>
      </c>
      <c r="BG308">
        <f>QUOTIENT(DB_PAR[[#This Row],[PAR NUM]],32)+1</f>
        <v>10</v>
      </c>
    </row>
    <row r="309" spans="1:59" x14ac:dyDescent="0.25">
      <c r="A309" t="b">
        <v>0</v>
      </c>
      <c r="B309">
        <v>303</v>
      </c>
      <c r="C309" t="str" cm="1">
        <f t="array" ref="C309">INDEX(DB_PAR_SYS_NAMES[],BG309,2)</f>
        <v xml:space="preserve"> GEN_MEAS</v>
      </c>
      <c r="D309" t="s">
        <v>2798</v>
      </c>
      <c r="E309" t="s">
        <v>3674</v>
      </c>
      <c r="G309" t="s">
        <v>2474</v>
      </c>
      <c r="H309">
        <v>0</v>
      </c>
      <c r="I309" t="s">
        <v>2475</v>
      </c>
      <c r="J309" s="10" t="s">
        <v>46</v>
      </c>
      <c r="K309" t="s">
        <v>858</v>
      </c>
      <c r="L309" s="10" t="s">
        <v>46</v>
      </c>
      <c r="M309" s="10" t="s">
        <v>46</v>
      </c>
      <c r="N309" t="str">
        <f>IF(DB_PAR[[#This Row],[PAR TYPE]]=$AA$7,DB_PAR[[#This Row],[R_VAL]],IF(DB_PAR[[#This Row],[PAR TYPE]]=$AA$8,DB_PAR[[#This Row],[I_VAL]],DB_PAR[[#This Row],[T_VAL]]))</f>
        <v>0.0</v>
      </c>
      <c r="BG309">
        <f>QUOTIENT(DB_PAR[[#This Row],[PAR NUM]],32)+1</f>
        <v>10</v>
      </c>
    </row>
    <row r="310" spans="1:59" x14ac:dyDescent="0.25">
      <c r="A310" t="b">
        <v>0</v>
      </c>
      <c r="B310">
        <v>304</v>
      </c>
      <c r="C310" t="str" cm="1">
        <f t="array" ref="C310">INDEX(DB_PAR_SYS_NAMES[],BG310,2)</f>
        <v xml:space="preserve"> GEN_MEAS</v>
      </c>
      <c r="D310" t="s">
        <v>2799</v>
      </c>
      <c r="E310" t="s">
        <v>3676</v>
      </c>
      <c r="G310" t="s">
        <v>2474</v>
      </c>
      <c r="H310">
        <v>0</v>
      </c>
      <c r="I310" t="s">
        <v>2475</v>
      </c>
      <c r="J310" s="10" t="s">
        <v>2656</v>
      </c>
      <c r="K310" t="s">
        <v>858</v>
      </c>
      <c r="L310" s="10" t="s">
        <v>46</v>
      </c>
      <c r="M310" s="10" t="s">
        <v>46</v>
      </c>
      <c r="N310" t="str">
        <f>IF(DB_PAR[[#This Row],[PAR TYPE]]=$AA$7,DB_PAR[[#This Row],[R_VAL]],IF(DB_PAR[[#This Row],[PAR TYPE]]=$AA$8,DB_PAR[[#This Row],[I_VAL]],DB_PAR[[#This Row],[T_VAL]]))</f>
        <v>70.0</v>
      </c>
      <c r="BG310">
        <f>QUOTIENT(DB_PAR[[#This Row],[PAR NUM]],32)+1</f>
        <v>10</v>
      </c>
    </row>
    <row r="311" spans="1:59" x14ac:dyDescent="0.25">
      <c r="A311" t="b">
        <v>0</v>
      </c>
      <c r="B311">
        <v>305</v>
      </c>
      <c r="C311" t="str" cm="1">
        <f t="array" ref="C311">INDEX(DB_PAR_SYS_NAMES[],BG311,2)</f>
        <v xml:space="preserve"> GEN_MEAS</v>
      </c>
      <c r="D311" t="s">
        <v>2800</v>
      </c>
      <c r="E311" t="s">
        <v>3678</v>
      </c>
      <c r="G311" t="s">
        <v>2474</v>
      </c>
      <c r="H311">
        <v>0</v>
      </c>
      <c r="I311" t="s">
        <v>2475</v>
      </c>
      <c r="J311" s="10" t="s">
        <v>2794</v>
      </c>
      <c r="K311" t="s">
        <v>858</v>
      </c>
      <c r="L311" s="10" t="s">
        <v>46</v>
      </c>
      <c r="M311" s="10" t="s">
        <v>46</v>
      </c>
      <c r="N311" t="str">
        <f>IF(DB_PAR[[#This Row],[PAR TYPE]]=$AA$7,DB_PAR[[#This Row],[R_VAL]],IF(DB_PAR[[#This Row],[PAR TYPE]]=$AA$8,DB_PAR[[#This Row],[I_VAL]],DB_PAR[[#This Row],[T_VAL]]))</f>
        <v>80.0</v>
      </c>
      <c r="BG311">
        <f>QUOTIENT(DB_PAR[[#This Row],[PAR NUM]],32)+1</f>
        <v>10</v>
      </c>
    </row>
    <row r="312" spans="1:59" x14ac:dyDescent="0.25">
      <c r="A312" t="b">
        <v>0</v>
      </c>
      <c r="B312">
        <v>306</v>
      </c>
      <c r="C312" t="str" cm="1">
        <f t="array" ref="C312">INDEX(DB_PAR_SYS_NAMES[],BG312,2)</f>
        <v xml:space="preserve"> GEN_MEAS</v>
      </c>
      <c r="D312" t="s">
        <v>2801</v>
      </c>
      <c r="E312" t="s">
        <v>4073</v>
      </c>
      <c r="G312" t="s">
        <v>2474</v>
      </c>
      <c r="H312">
        <v>0</v>
      </c>
      <c r="I312" t="s">
        <v>2475</v>
      </c>
      <c r="J312" s="10" t="s">
        <v>46</v>
      </c>
      <c r="L312" s="10" t="s">
        <v>46</v>
      </c>
      <c r="M312" s="10" t="s">
        <v>46</v>
      </c>
      <c r="N312" t="str">
        <f>IF(DB_PAR[[#This Row],[PAR TYPE]]=$AA$7,DB_PAR[[#This Row],[R_VAL]],IF(DB_PAR[[#This Row],[PAR TYPE]]=$AA$8,DB_PAR[[#This Row],[I_VAL]],DB_PAR[[#This Row],[T_VAL]]))</f>
        <v>0.0</v>
      </c>
      <c r="BG312">
        <f>QUOTIENT(DB_PAR[[#This Row],[PAR NUM]],32)+1</f>
        <v>10</v>
      </c>
    </row>
    <row r="313" spans="1:59" x14ac:dyDescent="0.25">
      <c r="A313" t="b">
        <v>0</v>
      </c>
      <c r="B313">
        <v>307</v>
      </c>
      <c r="C313" t="str" cm="1">
        <f t="array" ref="C313">INDEX(DB_PAR_SYS_NAMES[],BG313,2)</f>
        <v xml:space="preserve"> GEN_MEAS</v>
      </c>
      <c r="D313" t="s">
        <v>2802</v>
      </c>
      <c r="E313" t="s">
        <v>4074</v>
      </c>
      <c r="G313" t="s">
        <v>2474</v>
      </c>
      <c r="H313">
        <v>0</v>
      </c>
      <c r="I313" t="s">
        <v>2475</v>
      </c>
      <c r="J313" s="10" t="s">
        <v>46</v>
      </c>
      <c r="L313" s="10" t="s">
        <v>46</v>
      </c>
      <c r="M313" s="10" t="s">
        <v>46</v>
      </c>
      <c r="N313" t="str">
        <f>IF(DB_PAR[[#This Row],[PAR TYPE]]=$AA$7,DB_PAR[[#This Row],[R_VAL]],IF(DB_PAR[[#This Row],[PAR TYPE]]=$AA$8,DB_PAR[[#This Row],[I_VAL]],DB_PAR[[#This Row],[T_VAL]]))</f>
        <v>0.0</v>
      </c>
      <c r="BG313">
        <f>QUOTIENT(DB_PAR[[#This Row],[PAR NUM]],32)+1</f>
        <v>10</v>
      </c>
    </row>
    <row r="314" spans="1:59" x14ac:dyDescent="0.25">
      <c r="A314" t="b">
        <v>0</v>
      </c>
      <c r="B314">
        <v>308</v>
      </c>
      <c r="C314" t="str" cm="1">
        <f t="array" ref="C314">INDEX(DB_PAR_SYS_NAMES[],BG314,2)</f>
        <v xml:space="preserve"> GEN_MEAS</v>
      </c>
      <c r="D314" t="s">
        <v>2803</v>
      </c>
      <c r="E314" t="s">
        <v>4075</v>
      </c>
      <c r="G314" t="s">
        <v>2474</v>
      </c>
      <c r="H314">
        <v>0</v>
      </c>
      <c r="I314" t="s">
        <v>2475</v>
      </c>
      <c r="J314" s="10" t="s">
        <v>46</v>
      </c>
      <c r="L314" s="10" t="s">
        <v>46</v>
      </c>
      <c r="M314" s="10" t="s">
        <v>46</v>
      </c>
      <c r="N314" t="str">
        <f>IF(DB_PAR[[#This Row],[PAR TYPE]]=$AA$7,DB_PAR[[#This Row],[R_VAL]],IF(DB_PAR[[#This Row],[PAR TYPE]]=$AA$8,DB_PAR[[#This Row],[I_VAL]],DB_PAR[[#This Row],[T_VAL]]))</f>
        <v>0.0</v>
      </c>
      <c r="BG314">
        <f>QUOTIENT(DB_PAR[[#This Row],[PAR NUM]],32)+1</f>
        <v>10</v>
      </c>
    </row>
    <row r="315" spans="1:59" x14ac:dyDescent="0.25">
      <c r="A315" t="b">
        <v>0</v>
      </c>
      <c r="B315">
        <v>309</v>
      </c>
      <c r="C315" t="str" cm="1">
        <f t="array" ref="C315">INDEX(DB_PAR_SYS_NAMES[],BG315,2)</f>
        <v xml:space="preserve"> GEN_MEAS</v>
      </c>
      <c r="D315" t="s">
        <v>2804</v>
      </c>
      <c r="E315" t="s">
        <v>4076</v>
      </c>
      <c r="G315" t="s">
        <v>2474</v>
      </c>
      <c r="H315">
        <v>0</v>
      </c>
      <c r="I315" t="s">
        <v>2475</v>
      </c>
      <c r="J315" s="10" t="s">
        <v>46</v>
      </c>
      <c r="L315" s="10" t="s">
        <v>46</v>
      </c>
      <c r="M315" s="10" t="s">
        <v>46</v>
      </c>
      <c r="N315" t="str">
        <f>IF(DB_PAR[[#This Row],[PAR TYPE]]=$AA$7,DB_PAR[[#This Row],[R_VAL]],IF(DB_PAR[[#This Row],[PAR TYPE]]=$AA$8,DB_PAR[[#This Row],[I_VAL]],DB_PAR[[#This Row],[T_VAL]]))</f>
        <v>0.0</v>
      </c>
      <c r="BG315">
        <f>QUOTIENT(DB_PAR[[#This Row],[PAR NUM]],32)+1</f>
        <v>10</v>
      </c>
    </row>
    <row r="316" spans="1:59" x14ac:dyDescent="0.25">
      <c r="A316" t="b">
        <v>0</v>
      </c>
      <c r="B316">
        <v>310</v>
      </c>
      <c r="C316" t="str" cm="1">
        <f t="array" ref="C316">INDEX(DB_PAR_SYS_NAMES[],BG316,2)</f>
        <v xml:space="preserve"> GEN_MEAS</v>
      </c>
      <c r="D316" t="s">
        <v>2805</v>
      </c>
      <c r="E316" t="s">
        <v>4077</v>
      </c>
      <c r="G316" t="s">
        <v>2474</v>
      </c>
      <c r="H316">
        <v>0</v>
      </c>
      <c r="I316" t="s">
        <v>2475</v>
      </c>
      <c r="J316" s="10" t="s">
        <v>2678</v>
      </c>
      <c r="L316" s="10" t="s">
        <v>46</v>
      </c>
      <c r="M316" s="10" t="s">
        <v>46</v>
      </c>
      <c r="N316" t="str">
        <f>IF(DB_PAR[[#This Row],[PAR TYPE]]=$AA$7,DB_PAR[[#This Row],[R_VAL]],IF(DB_PAR[[#This Row],[PAR TYPE]]=$AA$8,DB_PAR[[#This Row],[I_VAL]],DB_PAR[[#This Row],[T_VAL]]))</f>
        <v>60.0</v>
      </c>
      <c r="BG316">
        <f>QUOTIENT(DB_PAR[[#This Row],[PAR NUM]],32)+1</f>
        <v>10</v>
      </c>
    </row>
    <row r="317" spans="1:59" x14ac:dyDescent="0.25">
      <c r="A317" t="b">
        <v>0</v>
      </c>
      <c r="B317">
        <v>311</v>
      </c>
      <c r="C317" t="str" cm="1">
        <f t="array" ref="C317">INDEX(DB_PAR_SYS_NAMES[],BG317,2)</f>
        <v xml:space="preserve"> GEN_MEAS</v>
      </c>
      <c r="D317" t="s">
        <v>2806</v>
      </c>
      <c r="E317" t="s">
        <v>4078</v>
      </c>
      <c r="G317" t="s">
        <v>2474</v>
      </c>
      <c r="H317">
        <v>0</v>
      </c>
      <c r="I317" t="s">
        <v>2475</v>
      </c>
      <c r="J317" s="10" t="s">
        <v>46</v>
      </c>
      <c r="L317" s="10" t="s">
        <v>46</v>
      </c>
      <c r="M317" s="10" t="s">
        <v>46</v>
      </c>
      <c r="N317" t="str">
        <f>IF(DB_PAR[[#This Row],[PAR TYPE]]=$AA$7,DB_PAR[[#This Row],[R_VAL]],IF(DB_PAR[[#This Row],[PAR TYPE]]=$AA$8,DB_PAR[[#This Row],[I_VAL]],DB_PAR[[#This Row],[T_VAL]]))</f>
        <v>0.0</v>
      </c>
      <c r="BG317">
        <f>QUOTIENT(DB_PAR[[#This Row],[PAR NUM]],32)+1</f>
        <v>10</v>
      </c>
    </row>
    <row r="318" spans="1:59" x14ac:dyDescent="0.25">
      <c r="A318" t="b">
        <v>0</v>
      </c>
      <c r="B318">
        <v>312</v>
      </c>
      <c r="C318" t="str" cm="1">
        <f t="array" ref="C318">INDEX(DB_PAR_SYS_NAMES[],BG318,2)</f>
        <v xml:space="preserve"> GEN_MEAS</v>
      </c>
      <c r="D318" t="s">
        <v>2807</v>
      </c>
      <c r="E318" t="s">
        <v>3680</v>
      </c>
      <c r="G318" t="s">
        <v>2474</v>
      </c>
      <c r="H318">
        <v>0</v>
      </c>
      <c r="I318" t="s">
        <v>2475</v>
      </c>
      <c r="J318" s="10" t="s">
        <v>46</v>
      </c>
      <c r="L318" s="10" t="s">
        <v>46</v>
      </c>
      <c r="M318" s="10" t="s">
        <v>46</v>
      </c>
      <c r="N318" t="str">
        <f>IF(DB_PAR[[#This Row],[PAR TYPE]]=$AA$7,DB_PAR[[#This Row],[R_VAL]],IF(DB_PAR[[#This Row],[PAR TYPE]]=$AA$8,DB_PAR[[#This Row],[I_VAL]],DB_PAR[[#This Row],[T_VAL]]))</f>
        <v>0.0</v>
      </c>
      <c r="BG318">
        <f>QUOTIENT(DB_PAR[[#This Row],[PAR NUM]],32)+1</f>
        <v>10</v>
      </c>
    </row>
    <row r="319" spans="1:59" x14ac:dyDescent="0.25">
      <c r="A319" t="b">
        <v>0</v>
      </c>
      <c r="B319">
        <v>313</v>
      </c>
      <c r="C319" t="str" cm="1">
        <f t="array" ref="C319">INDEX(DB_PAR_SYS_NAMES[],BG319,2)</f>
        <v xml:space="preserve"> GEN_MEAS</v>
      </c>
      <c r="D319" t="s">
        <v>2808</v>
      </c>
      <c r="E319" t="s">
        <v>3682</v>
      </c>
      <c r="G319" t="s">
        <v>2474</v>
      </c>
      <c r="H319">
        <v>0</v>
      </c>
      <c r="I319" t="s">
        <v>2475</v>
      </c>
      <c r="J319" s="10" t="s">
        <v>46</v>
      </c>
      <c r="L319" s="10" t="s">
        <v>46</v>
      </c>
      <c r="M319" s="10" t="s">
        <v>46</v>
      </c>
      <c r="N319" t="str">
        <f>IF(DB_PAR[[#This Row],[PAR TYPE]]=$AA$7,DB_PAR[[#This Row],[R_VAL]],IF(DB_PAR[[#This Row],[PAR TYPE]]=$AA$8,DB_PAR[[#This Row],[I_VAL]],DB_PAR[[#This Row],[T_VAL]]))</f>
        <v>0.0</v>
      </c>
      <c r="BG319">
        <f>QUOTIENT(DB_PAR[[#This Row],[PAR NUM]],32)+1</f>
        <v>10</v>
      </c>
    </row>
    <row r="320" spans="1:59" x14ac:dyDescent="0.25">
      <c r="A320" t="b">
        <v>0</v>
      </c>
      <c r="B320">
        <v>314</v>
      </c>
      <c r="C320" t="str" cm="1">
        <f t="array" ref="C320">INDEX(DB_PAR_SYS_NAMES[],BG320,2)</f>
        <v xml:space="preserve"> GEN_MEAS</v>
      </c>
      <c r="D320" t="s">
        <v>2809</v>
      </c>
      <c r="E320" t="s">
        <v>3684</v>
      </c>
      <c r="G320" t="s">
        <v>2474</v>
      </c>
      <c r="H320">
        <v>0</v>
      </c>
      <c r="I320" t="s">
        <v>2475</v>
      </c>
      <c r="J320" s="10" t="s">
        <v>46</v>
      </c>
      <c r="L320" s="10" t="s">
        <v>46</v>
      </c>
      <c r="M320" s="10" t="s">
        <v>46</v>
      </c>
      <c r="N320" t="str">
        <f>IF(DB_PAR[[#This Row],[PAR TYPE]]=$AA$7,DB_PAR[[#This Row],[R_VAL]],IF(DB_PAR[[#This Row],[PAR TYPE]]=$AA$8,DB_PAR[[#This Row],[I_VAL]],DB_PAR[[#This Row],[T_VAL]]))</f>
        <v>0.0</v>
      </c>
      <c r="BG320">
        <f>QUOTIENT(DB_PAR[[#This Row],[PAR NUM]],32)+1</f>
        <v>10</v>
      </c>
    </row>
    <row r="321" spans="1:59" x14ac:dyDescent="0.25">
      <c r="A321" t="b">
        <v>0</v>
      </c>
      <c r="B321">
        <v>315</v>
      </c>
      <c r="C321" t="str" cm="1">
        <f t="array" ref="C321">INDEX(DB_PAR_SYS_NAMES[],BG321,2)</f>
        <v xml:space="preserve"> GEN_MEAS</v>
      </c>
      <c r="D321" t="s">
        <v>2810</v>
      </c>
      <c r="E321" t="s">
        <v>3686</v>
      </c>
      <c r="G321" t="s">
        <v>2474</v>
      </c>
      <c r="H321">
        <v>0</v>
      </c>
      <c r="I321" t="s">
        <v>2475</v>
      </c>
      <c r="J321" s="10" t="s">
        <v>46</v>
      </c>
      <c r="L321" s="10" t="s">
        <v>46</v>
      </c>
      <c r="M321" s="10" t="s">
        <v>46</v>
      </c>
      <c r="N321" t="str">
        <f>IF(DB_PAR[[#This Row],[PAR TYPE]]=$AA$7,DB_PAR[[#This Row],[R_VAL]],IF(DB_PAR[[#This Row],[PAR TYPE]]=$AA$8,DB_PAR[[#This Row],[I_VAL]],DB_PAR[[#This Row],[T_VAL]]))</f>
        <v>0.0</v>
      </c>
      <c r="BG321">
        <f>QUOTIENT(DB_PAR[[#This Row],[PAR NUM]],32)+1</f>
        <v>10</v>
      </c>
    </row>
    <row r="322" spans="1:59" x14ac:dyDescent="0.25">
      <c r="A322" t="b">
        <v>0</v>
      </c>
      <c r="B322">
        <v>316</v>
      </c>
      <c r="C322" t="str" cm="1">
        <f t="array" ref="C322">INDEX(DB_PAR_SYS_NAMES[],BG322,2)</f>
        <v xml:space="preserve"> GEN_MEAS</v>
      </c>
      <c r="D322" t="s">
        <v>2811</v>
      </c>
      <c r="E322" t="s">
        <v>3688</v>
      </c>
      <c r="G322" t="s">
        <v>2474</v>
      </c>
      <c r="H322">
        <v>0</v>
      </c>
      <c r="I322" t="s">
        <v>2475</v>
      </c>
      <c r="J322" s="10" t="s">
        <v>2678</v>
      </c>
      <c r="L322" s="10" t="s">
        <v>46</v>
      </c>
      <c r="M322" s="10" t="s">
        <v>46</v>
      </c>
      <c r="N322" t="str">
        <f>IF(DB_PAR[[#This Row],[PAR TYPE]]=$AA$7,DB_PAR[[#This Row],[R_VAL]],IF(DB_PAR[[#This Row],[PAR TYPE]]=$AA$8,DB_PAR[[#This Row],[I_VAL]],DB_PAR[[#This Row],[T_VAL]]))</f>
        <v>60.0</v>
      </c>
      <c r="BG322">
        <f>QUOTIENT(DB_PAR[[#This Row],[PAR NUM]],32)+1</f>
        <v>10</v>
      </c>
    </row>
    <row r="323" spans="1:59" x14ac:dyDescent="0.25">
      <c r="A323" t="b">
        <v>0</v>
      </c>
      <c r="B323">
        <v>317</v>
      </c>
      <c r="C323" t="str" cm="1">
        <f t="array" ref="C323">INDEX(DB_PAR_SYS_NAMES[],BG323,2)</f>
        <v xml:space="preserve"> GEN_MEAS</v>
      </c>
      <c r="D323" t="s">
        <v>2812</v>
      </c>
      <c r="E323" t="s">
        <v>3690</v>
      </c>
      <c r="G323" t="s">
        <v>2474</v>
      </c>
      <c r="H323">
        <v>0</v>
      </c>
      <c r="I323" t="s">
        <v>2475</v>
      </c>
      <c r="J323" s="10" t="s">
        <v>2656</v>
      </c>
      <c r="L323" s="10" t="s">
        <v>46</v>
      </c>
      <c r="M323" s="10" t="s">
        <v>46</v>
      </c>
      <c r="N323" t="str">
        <f>IF(DB_PAR[[#This Row],[PAR TYPE]]=$AA$7,DB_PAR[[#This Row],[R_VAL]],IF(DB_PAR[[#This Row],[PAR TYPE]]=$AA$8,DB_PAR[[#This Row],[I_VAL]],DB_PAR[[#This Row],[T_VAL]]))</f>
        <v>70.0</v>
      </c>
      <c r="BG323">
        <f>QUOTIENT(DB_PAR[[#This Row],[PAR NUM]],32)+1</f>
        <v>10</v>
      </c>
    </row>
    <row r="324" spans="1:59" x14ac:dyDescent="0.25">
      <c r="A324" t="b">
        <v>0</v>
      </c>
      <c r="B324">
        <v>318</v>
      </c>
      <c r="C324" t="str" cm="1">
        <f t="array" ref="C324">INDEX(DB_PAR_SYS_NAMES[],BG324,2)</f>
        <v xml:space="preserve"> GEN_MEAS</v>
      </c>
      <c r="D324" t="s">
        <v>2813</v>
      </c>
      <c r="G324" t="s">
        <v>2474</v>
      </c>
      <c r="H324">
        <v>0</v>
      </c>
      <c r="I324" t="s">
        <v>2475</v>
      </c>
      <c r="J324" s="10" t="s">
        <v>46</v>
      </c>
      <c r="L324" s="10" t="s">
        <v>46</v>
      </c>
      <c r="M324" s="10" t="s">
        <v>46</v>
      </c>
      <c r="N324" t="str">
        <f>IF(DB_PAR[[#This Row],[PAR TYPE]]=$AA$7,DB_PAR[[#This Row],[R_VAL]],IF(DB_PAR[[#This Row],[PAR TYPE]]=$AA$8,DB_PAR[[#This Row],[I_VAL]],DB_PAR[[#This Row],[T_VAL]]))</f>
        <v>0.0</v>
      </c>
      <c r="BG324">
        <f>QUOTIENT(DB_PAR[[#This Row],[PAR NUM]],32)+1</f>
        <v>10</v>
      </c>
    </row>
    <row r="325" spans="1:59" x14ac:dyDescent="0.25">
      <c r="A325" t="b">
        <v>0</v>
      </c>
      <c r="B325">
        <v>319</v>
      </c>
      <c r="C325" t="str" cm="1">
        <f t="array" ref="C325">INDEX(DB_PAR_SYS_NAMES[],BG325,2)</f>
        <v xml:space="preserve"> GEN_MEAS</v>
      </c>
      <c r="D325" t="s">
        <v>2814</v>
      </c>
      <c r="G325" t="s">
        <v>2474</v>
      </c>
      <c r="H325">
        <v>0</v>
      </c>
      <c r="I325" t="s">
        <v>2475</v>
      </c>
      <c r="J325" s="10" t="s">
        <v>46</v>
      </c>
      <c r="L325" s="10" t="s">
        <v>46</v>
      </c>
      <c r="M325" s="10" t="s">
        <v>46</v>
      </c>
      <c r="N325" t="str">
        <f>IF(DB_PAR[[#This Row],[PAR TYPE]]=$AA$7,DB_PAR[[#This Row],[R_VAL]],IF(DB_PAR[[#This Row],[PAR TYPE]]=$AA$8,DB_PAR[[#This Row],[I_VAL]],DB_PAR[[#This Row],[T_VAL]]))</f>
        <v>0.0</v>
      </c>
      <c r="BG325">
        <f>QUOTIENT(DB_PAR[[#This Row],[PAR NUM]],32)+1</f>
        <v>10</v>
      </c>
    </row>
    <row r="326" spans="1:59" x14ac:dyDescent="0.25">
      <c r="A326" t="b">
        <v>0</v>
      </c>
      <c r="B326">
        <v>320</v>
      </c>
      <c r="C326" t="str" cm="1">
        <f t="array" ref="C326">INDEX(DB_PAR_SYS_NAMES[],BG326,2)</f>
        <v xml:space="preserve"> GEN_MEAS_2</v>
      </c>
      <c r="D326" t="s">
        <v>2780</v>
      </c>
      <c r="G326" t="s">
        <v>2474</v>
      </c>
      <c r="H326">
        <v>0</v>
      </c>
      <c r="I326" t="s">
        <v>2475</v>
      </c>
      <c r="J326" s="10" t="s">
        <v>46</v>
      </c>
      <c r="L326" s="10" t="s">
        <v>46</v>
      </c>
      <c r="M326" s="10" t="s">
        <v>46</v>
      </c>
      <c r="N326" t="str">
        <f>IF(DB_PAR[[#This Row],[PAR TYPE]]=$AA$7,DB_PAR[[#This Row],[R_VAL]],IF(DB_PAR[[#This Row],[PAR TYPE]]=$AA$8,DB_PAR[[#This Row],[I_VAL]],DB_PAR[[#This Row],[T_VAL]]))</f>
        <v>0.0</v>
      </c>
      <c r="BG326">
        <f>QUOTIENT(DB_PAR[[#This Row],[PAR NUM]],32)+1</f>
        <v>11</v>
      </c>
    </row>
    <row r="327" spans="1:59" x14ac:dyDescent="0.25">
      <c r="A327" t="b">
        <v>0</v>
      </c>
      <c r="B327">
        <v>321</v>
      </c>
      <c r="C327" t="str" cm="1">
        <f t="array" ref="C327">INDEX(DB_PAR_SYS_NAMES[],BG327,2)</f>
        <v xml:space="preserve"> GEN_MEAS_2</v>
      </c>
      <c r="D327" t="s">
        <v>2736</v>
      </c>
      <c r="G327" t="s">
        <v>2474</v>
      </c>
      <c r="H327">
        <v>0</v>
      </c>
      <c r="I327" t="s">
        <v>2475</v>
      </c>
      <c r="J327" s="10" t="s">
        <v>2666</v>
      </c>
      <c r="L327" s="10" t="s">
        <v>46</v>
      </c>
      <c r="M327" s="10" t="s">
        <v>46</v>
      </c>
      <c r="N327" t="str">
        <f>IF(DB_PAR[[#This Row],[PAR TYPE]]=$AA$7,DB_PAR[[#This Row],[R_VAL]],IF(DB_PAR[[#This Row],[PAR TYPE]]=$AA$8,DB_PAR[[#This Row],[I_VAL]],DB_PAR[[#This Row],[T_VAL]]))</f>
        <v>150.0</v>
      </c>
      <c r="BG327">
        <f>QUOTIENT(DB_PAR[[#This Row],[PAR NUM]],32)+1</f>
        <v>11</v>
      </c>
    </row>
    <row r="328" spans="1:59" x14ac:dyDescent="0.25">
      <c r="A328" t="b">
        <v>0</v>
      </c>
      <c r="B328">
        <v>322</v>
      </c>
      <c r="C328" t="str" cm="1">
        <f t="array" ref="C328">INDEX(DB_PAR_SYS_NAMES[],BG328,2)</f>
        <v xml:space="preserve"> GEN_MEAS_2</v>
      </c>
      <c r="D328" t="s">
        <v>2737</v>
      </c>
      <c r="G328" t="s">
        <v>2474</v>
      </c>
      <c r="H328">
        <v>0</v>
      </c>
      <c r="I328" t="s">
        <v>2475</v>
      </c>
      <c r="J328" s="10" t="s">
        <v>45</v>
      </c>
      <c r="L328" s="10" t="s">
        <v>46</v>
      </c>
      <c r="M328" s="10" t="s">
        <v>46</v>
      </c>
      <c r="N328" t="str">
        <f>IF(DB_PAR[[#This Row],[PAR TYPE]]=$AA$7,DB_PAR[[#This Row],[R_VAL]],IF(DB_PAR[[#This Row],[PAR TYPE]]=$AA$8,DB_PAR[[#This Row],[I_VAL]],DB_PAR[[#This Row],[T_VAL]]))</f>
        <v>1.0</v>
      </c>
      <c r="BG328">
        <f>QUOTIENT(DB_PAR[[#This Row],[PAR NUM]],32)+1</f>
        <v>11</v>
      </c>
    </row>
    <row r="329" spans="1:59" x14ac:dyDescent="0.25">
      <c r="A329" t="b">
        <v>0</v>
      </c>
      <c r="B329">
        <v>323</v>
      </c>
      <c r="C329" t="str" cm="1">
        <f t="array" ref="C329">INDEX(DB_PAR_SYS_NAMES[],BG329,2)</f>
        <v xml:space="preserve"> GEN_MEAS_2</v>
      </c>
      <c r="D329" t="s">
        <v>2738</v>
      </c>
      <c r="G329" t="s">
        <v>2474</v>
      </c>
      <c r="H329">
        <v>0</v>
      </c>
      <c r="I329" t="s">
        <v>2475</v>
      </c>
      <c r="J329" s="10" t="s">
        <v>46</v>
      </c>
      <c r="L329" s="10" t="s">
        <v>46</v>
      </c>
      <c r="M329" s="10" t="s">
        <v>46</v>
      </c>
      <c r="N329" t="str">
        <f>IF(DB_PAR[[#This Row],[PAR TYPE]]=$AA$7,DB_PAR[[#This Row],[R_VAL]],IF(DB_PAR[[#This Row],[PAR TYPE]]=$AA$8,DB_PAR[[#This Row],[I_VAL]],DB_PAR[[#This Row],[T_VAL]]))</f>
        <v>0.0</v>
      </c>
      <c r="BG329">
        <f>QUOTIENT(DB_PAR[[#This Row],[PAR NUM]],32)+1</f>
        <v>11</v>
      </c>
    </row>
    <row r="330" spans="1:59" x14ac:dyDescent="0.25">
      <c r="A330" t="b">
        <v>0</v>
      </c>
      <c r="B330">
        <v>324</v>
      </c>
      <c r="C330" t="str" cm="1">
        <f t="array" ref="C330">INDEX(DB_PAR_SYS_NAMES[],BG330,2)</f>
        <v xml:space="preserve"> GEN_MEAS_2</v>
      </c>
      <c r="D330" t="s">
        <v>2739</v>
      </c>
      <c r="G330" t="s">
        <v>2474</v>
      </c>
      <c r="H330">
        <v>0</v>
      </c>
      <c r="I330" t="s">
        <v>2475</v>
      </c>
      <c r="J330" s="10" t="s">
        <v>2713</v>
      </c>
      <c r="L330" s="10" t="s">
        <v>46</v>
      </c>
      <c r="M330" s="10" t="s">
        <v>46</v>
      </c>
      <c r="N330" t="str">
        <f>IF(DB_PAR[[#This Row],[PAR TYPE]]=$AA$7,DB_PAR[[#This Row],[R_VAL]],IF(DB_PAR[[#This Row],[PAR TYPE]]=$AA$8,DB_PAR[[#This Row],[I_VAL]],DB_PAR[[#This Row],[T_VAL]]))</f>
        <v>120.0</v>
      </c>
      <c r="BG330">
        <f>QUOTIENT(DB_PAR[[#This Row],[PAR NUM]],32)+1</f>
        <v>11</v>
      </c>
    </row>
    <row r="331" spans="1:59" x14ac:dyDescent="0.25">
      <c r="A331" t="b">
        <v>0</v>
      </c>
      <c r="B331">
        <v>325</v>
      </c>
      <c r="C331" t="str" cm="1">
        <f t="array" ref="C331">INDEX(DB_PAR_SYS_NAMES[],BG331,2)</f>
        <v xml:space="preserve"> GEN_MEAS_2</v>
      </c>
      <c r="D331" t="s">
        <v>2740</v>
      </c>
      <c r="G331" t="s">
        <v>2474</v>
      </c>
      <c r="H331">
        <v>0</v>
      </c>
      <c r="I331" t="s">
        <v>2475</v>
      </c>
      <c r="J331" s="10" t="s">
        <v>6097</v>
      </c>
      <c r="L331" s="10" t="s">
        <v>46</v>
      </c>
      <c r="M331" s="10" t="s">
        <v>46</v>
      </c>
      <c r="N331" t="str">
        <f>IF(DB_PAR[[#This Row],[PAR TYPE]]=$AA$7,DB_PAR[[#This Row],[R_VAL]],IF(DB_PAR[[#This Row],[PAR TYPE]]=$AA$8,DB_PAR[[#This Row],[I_VAL]],DB_PAR[[#This Row],[T_VAL]]))</f>
        <v>130.0</v>
      </c>
      <c r="BG331">
        <f>QUOTIENT(DB_PAR[[#This Row],[PAR NUM]],32)+1</f>
        <v>11</v>
      </c>
    </row>
    <row r="332" spans="1:59" x14ac:dyDescent="0.25">
      <c r="A332" t="b">
        <v>0</v>
      </c>
      <c r="B332">
        <v>326</v>
      </c>
      <c r="C332" t="str" cm="1">
        <f t="array" ref="C332">INDEX(DB_PAR_SYS_NAMES[],BG332,2)</f>
        <v xml:space="preserve"> GEN_MEAS_2</v>
      </c>
      <c r="D332" t="s">
        <v>2741</v>
      </c>
      <c r="G332" t="s">
        <v>2474</v>
      </c>
      <c r="H332">
        <v>0</v>
      </c>
      <c r="I332" t="s">
        <v>2475</v>
      </c>
      <c r="J332" s="10" t="s">
        <v>45</v>
      </c>
      <c r="L332" s="10" t="s">
        <v>46</v>
      </c>
      <c r="M332" s="10" t="s">
        <v>46</v>
      </c>
      <c r="N332" t="str">
        <f>IF(DB_PAR[[#This Row],[PAR TYPE]]=$AA$7,DB_PAR[[#This Row],[R_VAL]],IF(DB_PAR[[#This Row],[PAR TYPE]]=$AA$8,DB_PAR[[#This Row],[I_VAL]],DB_PAR[[#This Row],[T_VAL]]))</f>
        <v>1.0</v>
      </c>
      <c r="BG332">
        <f>QUOTIENT(DB_PAR[[#This Row],[PAR NUM]],32)+1</f>
        <v>11</v>
      </c>
    </row>
    <row r="333" spans="1:59" x14ac:dyDescent="0.25">
      <c r="A333" t="b">
        <v>0</v>
      </c>
      <c r="B333">
        <v>327</v>
      </c>
      <c r="C333" t="str" cm="1">
        <f t="array" ref="C333">INDEX(DB_PAR_SYS_NAMES[],BG333,2)</f>
        <v xml:space="preserve"> GEN_MEAS_2</v>
      </c>
      <c r="D333" t="s">
        <v>2742</v>
      </c>
      <c r="G333" t="s">
        <v>2474</v>
      </c>
      <c r="H333">
        <v>0</v>
      </c>
      <c r="I333" t="s">
        <v>2475</v>
      </c>
      <c r="J333" s="10" t="s">
        <v>46</v>
      </c>
      <c r="L333" s="10" t="s">
        <v>46</v>
      </c>
      <c r="M333" s="10" t="s">
        <v>46</v>
      </c>
      <c r="N333" t="str">
        <f>IF(DB_PAR[[#This Row],[PAR TYPE]]=$AA$7,DB_PAR[[#This Row],[R_VAL]],IF(DB_PAR[[#This Row],[PAR TYPE]]=$AA$8,DB_PAR[[#This Row],[I_VAL]],DB_PAR[[#This Row],[T_VAL]]))</f>
        <v>0.0</v>
      </c>
      <c r="BG333">
        <f>QUOTIENT(DB_PAR[[#This Row],[PAR NUM]],32)+1</f>
        <v>11</v>
      </c>
    </row>
    <row r="334" spans="1:59" x14ac:dyDescent="0.25">
      <c r="A334" t="b">
        <v>0</v>
      </c>
      <c r="B334">
        <v>328</v>
      </c>
      <c r="C334" t="str" cm="1">
        <f t="array" ref="C334">INDEX(DB_PAR_SYS_NAMES[],BG334,2)</f>
        <v xml:space="preserve"> GEN_MEAS_2</v>
      </c>
      <c r="D334" t="s">
        <v>2743</v>
      </c>
      <c r="G334" t="s">
        <v>2474</v>
      </c>
      <c r="H334">
        <v>0</v>
      </c>
      <c r="I334" t="s">
        <v>2475</v>
      </c>
      <c r="J334" s="10" t="s">
        <v>45</v>
      </c>
      <c r="L334" s="10" t="s">
        <v>46</v>
      </c>
      <c r="M334" s="10" t="s">
        <v>46</v>
      </c>
      <c r="N334" t="str">
        <f>IF(DB_PAR[[#This Row],[PAR TYPE]]=$AA$7,DB_PAR[[#This Row],[R_VAL]],IF(DB_PAR[[#This Row],[PAR TYPE]]=$AA$8,DB_PAR[[#This Row],[I_VAL]],DB_PAR[[#This Row],[T_VAL]]))</f>
        <v>1.0</v>
      </c>
      <c r="BG334">
        <f>QUOTIENT(DB_PAR[[#This Row],[PAR NUM]],32)+1</f>
        <v>11</v>
      </c>
    </row>
    <row r="335" spans="1:59" x14ac:dyDescent="0.25">
      <c r="A335" t="b">
        <v>0</v>
      </c>
      <c r="B335">
        <v>329</v>
      </c>
      <c r="C335" t="str" cm="1">
        <f t="array" ref="C335">INDEX(DB_PAR_SYS_NAMES[],BG335,2)</f>
        <v xml:space="preserve"> GEN_MEAS_2</v>
      </c>
      <c r="D335" t="s">
        <v>2744</v>
      </c>
      <c r="G335" t="s">
        <v>2474</v>
      </c>
      <c r="H335">
        <v>0</v>
      </c>
      <c r="I335" t="s">
        <v>2475</v>
      </c>
      <c r="J335" s="10" t="s">
        <v>46</v>
      </c>
      <c r="L335" s="10" t="s">
        <v>46</v>
      </c>
      <c r="M335" s="10" t="s">
        <v>46</v>
      </c>
      <c r="N335" t="str">
        <f>IF(DB_PAR[[#This Row],[PAR TYPE]]=$AA$7,DB_PAR[[#This Row],[R_VAL]],IF(DB_PAR[[#This Row],[PAR TYPE]]=$AA$8,DB_PAR[[#This Row],[I_VAL]],DB_PAR[[#This Row],[T_VAL]]))</f>
        <v>0.0</v>
      </c>
      <c r="BG335">
        <f>QUOTIENT(DB_PAR[[#This Row],[PAR NUM]],32)+1</f>
        <v>11</v>
      </c>
    </row>
    <row r="336" spans="1:59" x14ac:dyDescent="0.25">
      <c r="A336" t="b">
        <v>0</v>
      </c>
      <c r="B336">
        <v>330</v>
      </c>
      <c r="C336" t="str" cm="1">
        <f t="array" ref="C336">INDEX(DB_PAR_SYS_NAMES[],BG336,2)</f>
        <v xml:space="preserve"> GEN_MEAS_2</v>
      </c>
      <c r="D336" t="s">
        <v>2745</v>
      </c>
      <c r="G336" t="s">
        <v>2474</v>
      </c>
      <c r="H336">
        <v>0</v>
      </c>
      <c r="I336" t="s">
        <v>2475</v>
      </c>
      <c r="J336" s="10" t="s">
        <v>2656</v>
      </c>
      <c r="L336" s="10" t="s">
        <v>46</v>
      </c>
      <c r="M336" s="10" t="s">
        <v>46</v>
      </c>
      <c r="N336" t="str">
        <f>IF(DB_PAR[[#This Row],[PAR TYPE]]=$AA$7,DB_PAR[[#This Row],[R_VAL]],IF(DB_PAR[[#This Row],[PAR TYPE]]=$AA$8,DB_PAR[[#This Row],[I_VAL]],DB_PAR[[#This Row],[T_VAL]]))</f>
        <v>70.0</v>
      </c>
      <c r="BG336">
        <f>QUOTIENT(DB_PAR[[#This Row],[PAR NUM]],32)+1</f>
        <v>11</v>
      </c>
    </row>
    <row r="337" spans="1:59" x14ac:dyDescent="0.25">
      <c r="A337" t="b">
        <v>0</v>
      </c>
      <c r="B337">
        <v>331</v>
      </c>
      <c r="C337" t="str" cm="1">
        <f t="array" ref="C337">INDEX(DB_PAR_SYS_NAMES[],BG337,2)</f>
        <v xml:space="preserve"> GEN_MEAS_2</v>
      </c>
      <c r="D337" t="s">
        <v>2719</v>
      </c>
      <c r="G337" t="s">
        <v>2474</v>
      </c>
      <c r="H337">
        <v>0</v>
      </c>
      <c r="I337" t="s">
        <v>2475</v>
      </c>
      <c r="J337" s="10" t="s">
        <v>2794</v>
      </c>
      <c r="L337" s="10" t="s">
        <v>46</v>
      </c>
      <c r="M337" s="10" t="s">
        <v>46</v>
      </c>
      <c r="N337" t="str">
        <f>IF(DB_PAR[[#This Row],[PAR TYPE]]=$AA$7,DB_PAR[[#This Row],[R_VAL]],IF(DB_PAR[[#This Row],[PAR TYPE]]=$AA$8,DB_PAR[[#This Row],[I_VAL]],DB_PAR[[#This Row],[T_VAL]]))</f>
        <v>80.0</v>
      </c>
      <c r="BG337">
        <f>QUOTIENT(DB_PAR[[#This Row],[PAR NUM]],32)+1</f>
        <v>11</v>
      </c>
    </row>
    <row r="338" spans="1:59" x14ac:dyDescent="0.25">
      <c r="A338" t="b">
        <v>0</v>
      </c>
      <c r="B338">
        <v>332</v>
      </c>
      <c r="C338" t="str" cm="1">
        <f t="array" ref="C338">INDEX(DB_PAR_SYS_NAMES[],BG338,2)</f>
        <v xml:space="preserve"> GEN_MEAS_2</v>
      </c>
      <c r="D338" t="s">
        <v>2720</v>
      </c>
      <c r="G338" t="s">
        <v>2474</v>
      </c>
      <c r="H338">
        <v>0</v>
      </c>
      <c r="I338" t="s">
        <v>2475</v>
      </c>
      <c r="J338" s="10" t="s">
        <v>46</v>
      </c>
      <c r="L338" s="10" t="s">
        <v>46</v>
      </c>
      <c r="M338" s="10" t="s">
        <v>46</v>
      </c>
      <c r="N338" t="str">
        <f>IF(DB_PAR[[#This Row],[PAR TYPE]]=$AA$7,DB_PAR[[#This Row],[R_VAL]],IF(DB_PAR[[#This Row],[PAR TYPE]]=$AA$8,DB_PAR[[#This Row],[I_VAL]],DB_PAR[[#This Row],[T_VAL]]))</f>
        <v>0.0</v>
      </c>
      <c r="BG338">
        <f>QUOTIENT(DB_PAR[[#This Row],[PAR NUM]],32)+1</f>
        <v>11</v>
      </c>
    </row>
    <row r="339" spans="1:59" x14ac:dyDescent="0.25">
      <c r="A339" t="b">
        <v>0</v>
      </c>
      <c r="B339">
        <v>333</v>
      </c>
      <c r="C339" t="str" cm="1">
        <f t="array" ref="C339">INDEX(DB_PAR_SYS_NAMES[],BG339,2)</f>
        <v xml:space="preserve"> GEN_MEAS_2</v>
      </c>
      <c r="D339" t="s">
        <v>2721</v>
      </c>
      <c r="G339" t="s">
        <v>2474</v>
      </c>
      <c r="H339">
        <v>0</v>
      </c>
      <c r="I339" t="s">
        <v>2475</v>
      </c>
      <c r="J339" s="10" t="s">
        <v>2713</v>
      </c>
      <c r="L339" s="10" t="s">
        <v>46</v>
      </c>
      <c r="M339" s="10" t="s">
        <v>46</v>
      </c>
      <c r="N339" t="str">
        <f>IF(DB_PAR[[#This Row],[PAR TYPE]]=$AA$7,DB_PAR[[#This Row],[R_VAL]],IF(DB_PAR[[#This Row],[PAR TYPE]]=$AA$8,DB_PAR[[#This Row],[I_VAL]],DB_PAR[[#This Row],[T_VAL]]))</f>
        <v>120.0</v>
      </c>
      <c r="BG339">
        <f>QUOTIENT(DB_PAR[[#This Row],[PAR NUM]],32)+1</f>
        <v>11</v>
      </c>
    </row>
    <row r="340" spans="1:59" x14ac:dyDescent="0.25">
      <c r="A340" t="b">
        <v>0</v>
      </c>
      <c r="B340">
        <v>334</v>
      </c>
      <c r="C340" t="str" cm="1">
        <f t="array" ref="C340">INDEX(DB_PAR_SYS_NAMES[],BG340,2)</f>
        <v xml:space="preserve"> GEN_MEAS_2</v>
      </c>
      <c r="D340" t="s">
        <v>2722</v>
      </c>
      <c r="G340" t="s">
        <v>2474</v>
      </c>
      <c r="H340">
        <v>0</v>
      </c>
      <c r="I340" t="s">
        <v>2475</v>
      </c>
      <c r="J340" s="10" t="s">
        <v>45</v>
      </c>
      <c r="L340" s="10" t="s">
        <v>46</v>
      </c>
      <c r="M340" s="10" t="s">
        <v>46</v>
      </c>
      <c r="N340" t="str">
        <f>IF(DB_PAR[[#This Row],[PAR TYPE]]=$AA$7,DB_PAR[[#This Row],[R_VAL]],IF(DB_PAR[[#This Row],[PAR TYPE]]=$AA$8,DB_PAR[[#This Row],[I_VAL]],DB_PAR[[#This Row],[T_VAL]]))</f>
        <v>1.0</v>
      </c>
      <c r="BG340">
        <f>QUOTIENT(DB_PAR[[#This Row],[PAR NUM]],32)+1</f>
        <v>11</v>
      </c>
    </row>
    <row r="341" spans="1:59" x14ac:dyDescent="0.25">
      <c r="A341" t="b">
        <v>0</v>
      </c>
      <c r="B341">
        <v>335</v>
      </c>
      <c r="C341" t="str" cm="1">
        <f t="array" ref="C341">INDEX(DB_PAR_SYS_NAMES[],BG341,2)</f>
        <v xml:space="preserve"> GEN_MEAS_2</v>
      </c>
      <c r="D341" t="s">
        <v>2723</v>
      </c>
      <c r="G341" t="s">
        <v>2474</v>
      </c>
      <c r="H341">
        <v>0</v>
      </c>
      <c r="I341" t="s">
        <v>2475</v>
      </c>
      <c r="J341" s="10" t="s">
        <v>46</v>
      </c>
      <c r="L341" s="10" t="s">
        <v>46</v>
      </c>
      <c r="M341" s="10" t="s">
        <v>46</v>
      </c>
      <c r="N341" t="str">
        <f>IF(DB_PAR[[#This Row],[PAR TYPE]]=$AA$7,DB_PAR[[#This Row],[R_VAL]],IF(DB_PAR[[#This Row],[PAR TYPE]]=$AA$8,DB_PAR[[#This Row],[I_VAL]],DB_PAR[[#This Row],[T_VAL]]))</f>
        <v>0.0</v>
      </c>
      <c r="BG341">
        <f>QUOTIENT(DB_PAR[[#This Row],[PAR NUM]],32)+1</f>
        <v>11</v>
      </c>
    </row>
    <row r="342" spans="1:59" x14ac:dyDescent="0.25">
      <c r="A342" t="b">
        <v>0</v>
      </c>
      <c r="B342">
        <v>336</v>
      </c>
      <c r="C342" t="str" cm="1">
        <f t="array" ref="C342">INDEX(DB_PAR_SYS_NAMES[],BG342,2)</f>
        <v xml:space="preserve"> GEN_MEAS_2</v>
      </c>
      <c r="D342" t="s">
        <v>2724</v>
      </c>
      <c r="G342" t="s">
        <v>2474</v>
      </c>
      <c r="H342">
        <v>0</v>
      </c>
      <c r="I342" t="s">
        <v>2475</v>
      </c>
      <c r="J342" s="10" t="s">
        <v>2656</v>
      </c>
      <c r="L342" s="10" t="s">
        <v>46</v>
      </c>
      <c r="M342" s="10" t="s">
        <v>46</v>
      </c>
      <c r="N342" t="str">
        <f>IF(DB_PAR[[#This Row],[PAR TYPE]]=$AA$7,DB_PAR[[#This Row],[R_VAL]],IF(DB_PAR[[#This Row],[PAR TYPE]]=$AA$8,DB_PAR[[#This Row],[I_VAL]],DB_PAR[[#This Row],[T_VAL]]))</f>
        <v>70.0</v>
      </c>
      <c r="BG342">
        <f>QUOTIENT(DB_PAR[[#This Row],[PAR NUM]],32)+1</f>
        <v>11</v>
      </c>
    </row>
    <row r="343" spans="1:59" x14ac:dyDescent="0.25">
      <c r="A343" t="b">
        <v>0</v>
      </c>
      <c r="B343">
        <v>337</v>
      </c>
      <c r="C343" t="str" cm="1">
        <f t="array" ref="C343">INDEX(DB_PAR_SYS_NAMES[],BG343,2)</f>
        <v xml:space="preserve"> GEN_MEAS_2</v>
      </c>
      <c r="D343" t="s">
        <v>2725</v>
      </c>
      <c r="G343" t="s">
        <v>2474</v>
      </c>
      <c r="H343">
        <v>0</v>
      </c>
      <c r="I343" t="s">
        <v>2475</v>
      </c>
      <c r="J343" s="10" t="s">
        <v>2794</v>
      </c>
      <c r="L343" s="10" t="s">
        <v>46</v>
      </c>
      <c r="M343" s="10" t="s">
        <v>46</v>
      </c>
      <c r="N343" t="str">
        <f>IF(DB_PAR[[#This Row],[PAR TYPE]]=$AA$7,DB_PAR[[#This Row],[R_VAL]],IF(DB_PAR[[#This Row],[PAR TYPE]]=$AA$8,DB_PAR[[#This Row],[I_VAL]],DB_PAR[[#This Row],[T_VAL]]))</f>
        <v>80.0</v>
      </c>
      <c r="BG343">
        <f>QUOTIENT(DB_PAR[[#This Row],[PAR NUM]],32)+1</f>
        <v>11</v>
      </c>
    </row>
    <row r="344" spans="1:59" x14ac:dyDescent="0.25">
      <c r="A344" t="b">
        <v>0</v>
      </c>
      <c r="B344">
        <v>338</v>
      </c>
      <c r="C344" t="str" cm="1">
        <f t="array" ref="C344">INDEX(DB_PAR_SYS_NAMES[],BG344,2)</f>
        <v xml:space="preserve"> GEN_MEAS_2</v>
      </c>
      <c r="D344" t="s">
        <v>2726</v>
      </c>
      <c r="G344" t="s">
        <v>2474</v>
      </c>
      <c r="H344">
        <v>0</v>
      </c>
      <c r="I344" t="s">
        <v>2475</v>
      </c>
      <c r="J344" s="10" t="s">
        <v>46</v>
      </c>
      <c r="L344" s="10" t="s">
        <v>46</v>
      </c>
      <c r="M344" s="10" t="s">
        <v>46</v>
      </c>
      <c r="N344" t="str">
        <f>IF(DB_PAR[[#This Row],[PAR TYPE]]=$AA$7,DB_PAR[[#This Row],[R_VAL]],IF(DB_PAR[[#This Row],[PAR TYPE]]=$AA$8,DB_PAR[[#This Row],[I_VAL]],DB_PAR[[#This Row],[T_VAL]]))</f>
        <v>0.0</v>
      </c>
      <c r="BG344">
        <f>QUOTIENT(DB_PAR[[#This Row],[PAR NUM]],32)+1</f>
        <v>11</v>
      </c>
    </row>
    <row r="345" spans="1:59" x14ac:dyDescent="0.25">
      <c r="A345" t="b">
        <v>0</v>
      </c>
      <c r="B345">
        <v>339</v>
      </c>
      <c r="C345" t="str" cm="1">
        <f t="array" ref="C345">INDEX(DB_PAR_SYS_NAMES[],BG345,2)</f>
        <v xml:space="preserve"> GEN_MEAS_2</v>
      </c>
      <c r="D345" t="s">
        <v>2727</v>
      </c>
      <c r="G345" t="s">
        <v>2474</v>
      </c>
      <c r="H345">
        <v>0</v>
      </c>
      <c r="I345" t="s">
        <v>2475</v>
      </c>
      <c r="J345" s="10" t="s">
        <v>46</v>
      </c>
      <c r="L345" s="10" t="s">
        <v>46</v>
      </c>
      <c r="M345" s="10" t="s">
        <v>46</v>
      </c>
      <c r="N345" t="str">
        <f>IF(DB_PAR[[#This Row],[PAR TYPE]]=$AA$7,DB_PAR[[#This Row],[R_VAL]],IF(DB_PAR[[#This Row],[PAR TYPE]]=$AA$8,DB_PAR[[#This Row],[I_VAL]],DB_PAR[[#This Row],[T_VAL]]))</f>
        <v>0.0</v>
      </c>
      <c r="BG345">
        <f>QUOTIENT(DB_PAR[[#This Row],[PAR NUM]],32)+1</f>
        <v>11</v>
      </c>
    </row>
    <row r="346" spans="1:59" x14ac:dyDescent="0.25">
      <c r="A346" t="b">
        <v>0</v>
      </c>
      <c r="B346">
        <v>340</v>
      </c>
      <c r="C346" t="str" cm="1">
        <f t="array" ref="C346">INDEX(DB_PAR_SYS_NAMES[],BG346,2)</f>
        <v xml:space="preserve"> GEN_MEAS_2</v>
      </c>
      <c r="D346" t="s">
        <v>2728</v>
      </c>
      <c r="G346" t="s">
        <v>2474</v>
      </c>
      <c r="H346">
        <v>0</v>
      </c>
      <c r="I346" t="s">
        <v>2475</v>
      </c>
      <c r="J346" s="10" t="s">
        <v>46</v>
      </c>
      <c r="L346" s="10" t="s">
        <v>46</v>
      </c>
      <c r="M346" s="10" t="s">
        <v>46</v>
      </c>
      <c r="N346" t="str">
        <f>IF(DB_PAR[[#This Row],[PAR TYPE]]=$AA$7,DB_PAR[[#This Row],[R_VAL]],IF(DB_PAR[[#This Row],[PAR TYPE]]=$AA$8,DB_PAR[[#This Row],[I_VAL]],DB_PAR[[#This Row],[T_VAL]]))</f>
        <v>0.0</v>
      </c>
      <c r="BG346">
        <f>QUOTIENT(DB_PAR[[#This Row],[PAR NUM]],32)+1</f>
        <v>11</v>
      </c>
    </row>
    <row r="347" spans="1:59" x14ac:dyDescent="0.25">
      <c r="A347" t="b">
        <v>0</v>
      </c>
      <c r="B347">
        <v>341</v>
      </c>
      <c r="C347" t="str" cm="1">
        <f t="array" ref="C347">INDEX(DB_PAR_SYS_NAMES[],BG347,2)</f>
        <v xml:space="preserve"> GEN_MEAS_2</v>
      </c>
      <c r="D347" t="s">
        <v>2729</v>
      </c>
      <c r="G347" t="s">
        <v>2474</v>
      </c>
      <c r="H347">
        <v>0</v>
      </c>
      <c r="I347" t="s">
        <v>2475</v>
      </c>
      <c r="J347" s="10" t="s">
        <v>46</v>
      </c>
      <c r="L347" s="10" t="s">
        <v>46</v>
      </c>
      <c r="M347" s="10" t="s">
        <v>46</v>
      </c>
      <c r="N347" t="str">
        <f>IF(DB_PAR[[#This Row],[PAR TYPE]]=$AA$7,DB_PAR[[#This Row],[R_VAL]],IF(DB_PAR[[#This Row],[PAR TYPE]]=$AA$8,DB_PAR[[#This Row],[I_VAL]],DB_PAR[[#This Row],[T_VAL]]))</f>
        <v>0.0</v>
      </c>
      <c r="BG347">
        <f>QUOTIENT(DB_PAR[[#This Row],[PAR NUM]],32)+1</f>
        <v>11</v>
      </c>
    </row>
    <row r="348" spans="1:59" x14ac:dyDescent="0.25">
      <c r="A348" t="b">
        <v>0</v>
      </c>
      <c r="B348">
        <v>342</v>
      </c>
      <c r="C348" t="str" cm="1">
        <f t="array" ref="C348">INDEX(DB_PAR_SYS_NAMES[],BG348,2)</f>
        <v xml:space="preserve"> GEN_MEAS_2</v>
      </c>
      <c r="D348" t="s">
        <v>2730</v>
      </c>
      <c r="G348" t="s">
        <v>2474</v>
      </c>
      <c r="H348">
        <v>0</v>
      </c>
      <c r="I348" t="s">
        <v>2475</v>
      </c>
      <c r="J348" s="10" t="s">
        <v>46</v>
      </c>
      <c r="L348" s="10" t="s">
        <v>46</v>
      </c>
      <c r="M348" s="10" t="s">
        <v>46</v>
      </c>
      <c r="N348" t="str">
        <f>IF(DB_PAR[[#This Row],[PAR TYPE]]=$AA$7,DB_PAR[[#This Row],[R_VAL]],IF(DB_PAR[[#This Row],[PAR TYPE]]=$AA$8,DB_PAR[[#This Row],[I_VAL]],DB_PAR[[#This Row],[T_VAL]]))</f>
        <v>0.0</v>
      </c>
      <c r="BG348">
        <f>QUOTIENT(DB_PAR[[#This Row],[PAR NUM]],32)+1</f>
        <v>11</v>
      </c>
    </row>
    <row r="349" spans="1:59" x14ac:dyDescent="0.25">
      <c r="A349" t="b">
        <v>0</v>
      </c>
      <c r="B349">
        <v>343</v>
      </c>
      <c r="C349" t="str" cm="1">
        <f t="array" ref="C349">INDEX(DB_PAR_SYS_NAMES[],BG349,2)</f>
        <v xml:space="preserve"> GEN_MEAS_2</v>
      </c>
      <c r="D349" t="s">
        <v>2731</v>
      </c>
      <c r="G349" t="s">
        <v>2474</v>
      </c>
      <c r="H349">
        <v>0</v>
      </c>
      <c r="I349" t="s">
        <v>2475</v>
      </c>
      <c r="J349" s="10" t="s">
        <v>46</v>
      </c>
      <c r="L349" s="10" t="s">
        <v>46</v>
      </c>
      <c r="M349" s="10" t="s">
        <v>46</v>
      </c>
      <c r="N349" t="str">
        <f>IF(DB_PAR[[#This Row],[PAR TYPE]]=$AA$7,DB_PAR[[#This Row],[R_VAL]],IF(DB_PAR[[#This Row],[PAR TYPE]]=$AA$8,DB_PAR[[#This Row],[I_VAL]],DB_PAR[[#This Row],[T_VAL]]))</f>
        <v>0.0</v>
      </c>
      <c r="BG349">
        <f>QUOTIENT(DB_PAR[[#This Row],[PAR NUM]],32)+1</f>
        <v>11</v>
      </c>
    </row>
    <row r="350" spans="1:59" x14ac:dyDescent="0.25">
      <c r="A350" t="b">
        <v>0</v>
      </c>
      <c r="B350">
        <v>344</v>
      </c>
      <c r="C350" t="str" cm="1">
        <f t="array" ref="C350">INDEX(DB_PAR_SYS_NAMES[],BG350,2)</f>
        <v xml:space="preserve"> GEN_MEAS_2</v>
      </c>
      <c r="D350" t="s">
        <v>2732</v>
      </c>
      <c r="G350" t="s">
        <v>2474</v>
      </c>
      <c r="H350">
        <v>0</v>
      </c>
      <c r="I350" t="s">
        <v>2475</v>
      </c>
      <c r="J350" s="10" t="s">
        <v>46</v>
      </c>
      <c r="L350" s="10" t="s">
        <v>46</v>
      </c>
      <c r="M350" s="10" t="s">
        <v>46</v>
      </c>
      <c r="N350" t="str">
        <f>IF(DB_PAR[[#This Row],[PAR TYPE]]=$AA$7,DB_PAR[[#This Row],[R_VAL]],IF(DB_PAR[[#This Row],[PAR TYPE]]=$AA$8,DB_PAR[[#This Row],[I_VAL]],DB_PAR[[#This Row],[T_VAL]]))</f>
        <v>0.0</v>
      </c>
      <c r="BG350">
        <f>QUOTIENT(DB_PAR[[#This Row],[PAR NUM]],32)+1</f>
        <v>11</v>
      </c>
    </row>
    <row r="351" spans="1:59" x14ac:dyDescent="0.25">
      <c r="A351" t="b">
        <v>0</v>
      </c>
      <c r="B351">
        <v>345</v>
      </c>
      <c r="C351" t="str" cm="1">
        <f t="array" ref="C351">INDEX(DB_PAR_SYS_NAMES[],BG351,2)</f>
        <v xml:space="preserve"> GEN_MEAS_2</v>
      </c>
      <c r="D351" t="s">
        <v>2733</v>
      </c>
      <c r="G351" t="s">
        <v>2474</v>
      </c>
      <c r="H351">
        <v>0</v>
      </c>
      <c r="I351" t="s">
        <v>2475</v>
      </c>
      <c r="J351" s="10" t="s">
        <v>46</v>
      </c>
      <c r="L351" s="10" t="s">
        <v>46</v>
      </c>
      <c r="M351" s="10" t="s">
        <v>46</v>
      </c>
      <c r="N351" t="str">
        <f>IF(DB_PAR[[#This Row],[PAR TYPE]]=$AA$7,DB_PAR[[#This Row],[R_VAL]],IF(DB_PAR[[#This Row],[PAR TYPE]]=$AA$8,DB_PAR[[#This Row],[I_VAL]],DB_PAR[[#This Row],[T_VAL]]))</f>
        <v>0.0</v>
      </c>
      <c r="BG351">
        <f>QUOTIENT(DB_PAR[[#This Row],[PAR NUM]],32)+1</f>
        <v>11</v>
      </c>
    </row>
    <row r="352" spans="1:59" x14ac:dyDescent="0.25">
      <c r="A352" t="b">
        <v>0</v>
      </c>
      <c r="B352">
        <v>346</v>
      </c>
      <c r="C352" t="str" cm="1">
        <f t="array" ref="C352">INDEX(DB_PAR_SYS_NAMES[],BG352,2)</f>
        <v xml:space="preserve"> GEN_MEAS_2</v>
      </c>
      <c r="D352" t="s">
        <v>2734</v>
      </c>
      <c r="G352" t="s">
        <v>2474</v>
      </c>
      <c r="H352">
        <v>0</v>
      </c>
      <c r="I352" t="s">
        <v>2475</v>
      </c>
      <c r="J352" s="10" t="s">
        <v>46</v>
      </c>
      <c r="L352" s="10" t="s">
        <v>46</v>
      </c>
      <c r="M352" s="10" t="s">
        <v>46</v>
      </c>
      <c r="N352" t="str">
        <f>IF(DB_PAR[[#This Row],[PAR TYPE]]=$AA$7,DB_PAR[[#This Row],[R_VAL]],IF(DB_PAR[[#This Row],[PAR TYPE]]=$AA$8,DB_PAR[[#This Row],[I_VAL]],DB_PAR[[#This Row],[T_VAL]]))</f>
        <v>0.0</v>
      </c>
      <c r="BG352">
        <f>QUOTIENT(DB_PAR[[#This Row],[PAR NUM]],32)+1</f>
        <v>11</v>
      </c>
    </row>
    <row r="353" spans="1:59" x14ac:dyDescent="0.25">
      <c r="A353" t="b">
        <v>0</v>
      </c>
      <c r="B353">
        <v>347</v>
      </c>
      <c r="C353" t="str" cm="1">
        <f t="array" ref="C353">INDEX(DB_PAR_SYS_NAMES[],BG353,2)</f>
        <v xml:space="preserve"> GEN_MEAS_2</v>
      </c>
      <c r="D353" t="s">
        <v>2735</v>
      </c>
      <c r="G353" t="s">
        <v>2474</v>
      </c>
      <c r="H353">
        <v>0</v>
      </c>
      <c r="I353" t="s">
        <v>2475</v>
      </c>
      <c r="J353" s="10" t="s">
        <v>46</v>
      </c>
      <c r="L353" s="10" t="s">
        <v>46</v>
      </c>
      <c r="M353" s="10" t="s">
        <v>46</v>
      </c>
      <c r="N353" t="str">
        <f>IF(DB_PAR[[#This Row],[PAR TYPE]]=$AA$7,DB_PAR[[#This Row],[R_VAL]],IF(DB_PAR[[#This Row],[PAR TYPE]]=$AA$8,DB_PAR[[#This Row],[I_VAL]],DB_PAR[[#This Row],[T_VAL]]))</f>
        <v>0.0</v>
      </c>
      <c r="BG353">
        <f>QUOTIENT(DB_PAR[[#This Row],[PAR NUM]],32)+1</f>
        <v>11</v>
      </c>
    </row>
    <row r="354" spans="1:59" x14ac:dyDescent="0.25">
      <c r="A354" t="b">
        <v>0</v>
      </c>
      <c r="B354">
        <v>348</v>
      </c>
      <c r="C354" t="str" cm="1">
        <f t="array" ref="C354">INDEX(DB_PAR_SYS_NAMES[],BG354,2)</f>
        <v xml:space="preserve"> GEN_MEAS_2</v>
      </c>
      <c r="D354" t="s">
        <v>2711</v>
      </c>
      <c r="G354" t="s">
        <v>2474</v>
      </c>
      <c r="H354">
        <v>0</v>
      </c>
      <c r="I354" t="s">
        <v>2475</v>
      </c>
      <c r="J354" s="10" t="s">
        <v>46</v>
      </c>
      <c r="L354" s="10" t="s">
        <v>46</v>
      </c>
      <c r="M354" s="10" t="s">
        <v>46</v>
      </c>
      <c r="N354" t="str">
        <f>IF(DB_PAR[[#This Row],[PAR TYPE]]=$AA$7,DB_PAR[[#This Row],[R_VAL]],IF(DB_PAR[[#This Row],[PAR TYPE]]=$AA$8,DB_PAR[[#This Row],[I_VAL]],DB_PAR[[#This Row],[T_VAL]]))</f>
        <v>0.0</v>
      </c>
      <c r="BG354">
        <f>QUOTIENT(DB_PAR[[#This Row],[PAR NUM]],32)+1</f>
        <v>11</v>
      </c>
    </row>
    <row r="355" spans="1:59" x14ac:dyDescent="0.25">
      <c r="A355" t="b">
        <v>0</v>
      </c>
      <c r="B355">
        <v>349</v>
      </c>
      <c r="C355" t="str" cm="1">
        <f t="array" ref="C355">INDEX(DB_PAR_SYS_NAMES[],BG355,2)</f>
        <v xml:space="preserve"> GEN_MEAS_2</v>
      </c>
      <c r="D355" t="s">
        <v>2680</v>
      </c>
      <c r="G355" t="s">
        <v>2474</v>
      </c>
      <c r="H355">
        <v>0</v>
      </c>
      <c r="I355" t="s">
        <v>2475</v>
      </c>
      <c r="J355" s="10" t="s">
        <v>46</v>
      </c>
      <c r="L355" s="10" t="s">
        <v>46</v>
      </c>
      <c r="M355" s="10" t="s">
        <v>46</v>
      </c>
      <c r="N355" t="str">
        <f>IF(DB_PAR[[#This Row],[PAR TYPE]]=$AA$7,DB_PAR[[#This Row],[R_VAL]],IF(DB_PAR[[#This Row],[PAR TYPE]]=$AA$8,DB_PAR[[#This Row],[I_VAL]],DB_PAR[[#This Row],[T_VAL]]))</f>
        <v>0.0</v>
      </c>
      <c r="BG355">
        <f>QUOTIENT(DB_PAR[[#This Row],[PAR NUM]],32)+1</f>
        <v>11</v>
      </c>
    </row>
    <row r="356" spans="1:59" x14ac:dyDescent="0.25">
      <c r="A356" t="b">
        <v>0</v>
      </c>
      <c r="B356">
        <v>350</v>
      </c>
      <c r="C356" t="str" cm="1">
        <f t="array" ref="C356">INDEX(DB_PAR_SYS_NAMES[],BG356,2)</f>
        <v xml:space="preserve"> GEN_MEAS_2</v>
      </c>
      <c r="D356" t="s">
        <v>2681</v>
      </c>
      <c r="G356" t="s">
        <v>2474</v>
      </c>
      <c r="H356">
        <v>0</v>
      </c>
      <c r="I356" t="s">
        <v>2475</v>
      </c>
      <c r="J356" s="10" t="s">
        <v>46</v>
      </c>
      <c r="L356" s="10" t="s">
        <v>46</v>
      </c>
      <c r="M356" s="10" t="s">
        <v>46</v>
      </c>
      <c r="N356" t="str">
        <f>IF(DB_PAR[[#This Row],[PAR TYPE]]=$AA$7,DB_PAR[[#This Row],[R_VAL]],IF(DB_PAR[[#This Row],[PAR TYPE]]=$AA$8,DB_PAR[[#This Row],[I_VAL]],DB_PAR[[#This Row],[T_VAL]]))</f>
        <v>0.0</v>
      </c>
      <c r="BG356">
        <f>QUOTIENT(DB_PAR[[#This Row],[PAR NUM]],32)+1</f>
        <v>11</v>
      </c>
    </row>
    <row r="357" spans="1:59" x14ac:dyDescent="0.25">
      <c r="A357" t="b">
        <v>0</v>
      </c>
      <c r="B357">
        <v>351</v>
      </c>
      <c r="C357" t="str" cm="1">
        <f t="array" ref="C357">INDEX(DB_PAR_SYS_NAMES[],BG357,2)</f>
        <v xml:space="preserve"> GEN_MEAS_2</v>
      </c>
      <c r="D357" t="s">
        <v>2682</v>
      </c>
      <c r="G357" t="s">
        <v>2474</v>
      </c>
      <c r="H357">
        <v>0</v>
      </c>
      <c r="I357" t="s">
        <v>2475</v>
      </c>
      <c r="J357" s="10" t="s">
        <v>46</v>
      </c>
      <c r="L357" s="10" t="s">
        <v>46</v>
      </c>
      <c r="M357" s="10" t="s">
        <v>46</v>
      </c>
      <c r="N357" t="str">
        <f>IF(DB_PAR[[#This Row],[PAR TYPE]]=$AA$7,DB_PAR[[#This Row],[R_VAL]],IF(DB_PAR[[#This Row],[PAR TYPE]]=$AA$8,DB_PAR[[#This Row],[I_VAL]],DB_PAR[[#This Row],[T_VAL]]))</f>
        <v>0.0</v>
      </c>
      <c r="BG357">
        <f>QUOTIENT(DB_PAR[[#This Row],[PAR NUM]],32)+1</f>
        <v>11</v>
      </c>
    </row>
    <row r="358" spans="1:59" x14ac:dyDescent="0.25">
      <c r="A358" t="b">
        <v>0</v>
      </c>
      <c r="B358">
        <v>352</v>
      </c>
      <c r="C358" t="str" cm="1">
        <f t="array" ref="C358">INDEX(DB_PAR_SYS_NAMES[],BG358,2)</f>
        <v xml:space="preserve"> GEN_SPEED</v>
      </c>
      <c r="D358" t="s">
        <v>2815</v>
      </c>
      <c r="E358" t="s">
        <v>3710</v>
      </c>
      <c r="G358" t="s">
        <v>2474</v>
      </c>
      <c r="H358">
        <v>0</v>
      </c>
      <c r="I358" t="s">
        <v>2475</v>
      </c>
      <c r="J358" s="10" t="s">
        <v>2600</v>
      </c>
      <c r="K358" t="s">
        <v>807</v>
      </c>
      <c r="L358" s="10" t="s">
        <v>46</v>
      </c>
      <c r="M358" s="10" t="s">
        <v>46</v>
      </c>
      <c r="N358" t="str">
        <f>IF(DB_PAR[[#This Row],[PAR TYPE]]=$AA$7,DB_PAR[[#This Row],[R_VAL]],IF(DB_PAR[[#This Row],[PAR TYPE]]=$AA$8,DB_PAR[[#This Row],[I_VAL]],DB_PAR[[#This Row],[T_VAL]]))</f>
        <v>10.0</v>
      </c>
      <c r="BG358">
        <f>QUOTIENT(DB_PAR[[#This Row],[PAR NUM]],32)+1</f>
        <v>12</v>
      </c>
    </row>
    <row r="359" spans="1:59" x14ac:dyDescent="0.25">
      <c r="A359" t="b">
        <v>0</v>
      </c>
      <c r="B359">
        <v>353</v>
      </c>
      <c r="C359" t="str" cm="1">
        <f t="array" ref="C359">INDEX(DB_PAR_SYS_NAMES[],BG359,2)</f>
        <v xml:space="preserve"> GEN_SPEED</v>
      </c>
      <c r="D359" t="s">
        <v>2816</v>
      </c>
      <c r="E359" t="s">
        <v>3714</v>
      </c>
      <c r="G359" t="s">
        <v>2474</v>
      </c>
      <c r="H359">
        <v>0</v>
      </c>
      <c r="I359" t="s">
        <v>2475</v>
      </c>
      <c r="J359" s="10" t="s">
        <v>2818</v>
      </c>
      <c r="K359" t="s">
        <v>807</v>
      </c>
      <c r="L359" s="10" t="s">
        <v>46</v>
      </c>
      <c r="M359" s="10" t="s">
        <v>46</v>
      </c>
      <c r="N359" t="str">
        <f>IF(DB_PAR[[#This Row],[PAR TYPE]]=$AA$7,DB_PAR[[#This Row],[R_VAL]],IF(DB_PAR[[#This Row],[PAR TYPE]]=$AA$8,DB_PAR[[#This Row],[I_VAL]],DB_PAR[[#This Row],[T_VAL]]))</f>
        <v>15.0</v>
      </c>
      <c r="BG359">
        <f>QUOTIENT(DB_PAR[[#This Row],[PAR NUM]],32)+1</f>
        <v>12</v>
      </c>
    </row>
    <row r="360" spans="1:59" x14ac:dyDescent="0.25">
      <c r="A360" t="b">
        <v>0</v>
      </c>
      <c r="B360">
        <v>354</v>
      </c>
      <c r="C360" t="str" cm="1">
        <f t="array" ref="C360">INDEX(DB_PAR_SYS_NAMES[],BG360,2)</f>
        <v xml:space="preserve"> GEN_SPEED</v>
      </c>
      <c r="D360" t="s">
        <v>2819</v>
      </c>
      <c r="E360" t="s">
        <v>3719</v>
      </c>
      <c r="G360" t="s">
        <v>2474</v>
      </c>
      <c r="H360">
        <v>0</v>
      </c>
      <c r="I360" t="s">
        <v>2475</v>
      </c>
      <c r="J360" s="10" t="s">
        <v>2714</v>
      </c>
      <c r="K360" t="s">
        <v>807</v>
      </c>
      <c r="L360" s="10" t="s">
        <v>46</v>
      </c>
      <c r="M360" s="10" t="s">
        <v>46</v>
      </c>
      <c r="N360" t="str">
        <f>IF(DB_PAR[[#This Row],[PAR TYPE]]=$AA$7,DB_PAR[[#This Row],[R_VAL]],IF(DB_PAR[[#This Row],[PAR TYPE]]=$AA$8,DB_PAR[[#This Row],[I_VAL]],DB_PAR[[#This Row],[T_VAL]]))</f>
        <v>95.0</v>
      </c>
      <c r="BG360">
        <f>QUOTIENT(DB_PAR[[#This Row],[PAR NUM]],32)+1</f>
        <v>12</v>
      </c>
    </row>
    <row r="361" spans="1:59" x14ac:dyDescent="0.25">
      <c r="A361" t="b">
        <v>0</v>
      </c>
      <c r="B361">
        <v>355</v>
      </c>
      <c r="C361" t="str" cm="1">
        <f t="array" ref="C361">INDEX(DB_PAR_SYS_NAMES[],BG361,2)</f>
        <v xml:space="preserve"> GEN_SPEED</v>
      </c>
      <c r="D361" t="s">
        <v>2820</v>
      </c>
      <c r="E361" t="s">
        <v>3724</v>
      </c>
      <c r="G361" t="s">
        <v>2474</v>
      </c>
      <c r="H361">
        <v>0</v>
      </c>
      <c r="I361" t="s">
        <v>2475</v>
      </c>
      <c r="J361" s="10" t="s">
        <v>2821</v>
      </c>
      <c r="K361" t="s">
        <v>807</v>
      </c>
      <c r="L361" s="10" t="s">
        <v>46</v>
      </c>
      <c r="M361" s="10" t="s">
        <v>46</v>
      </c>
      <c r="N361" t="str">
        <f>IF(DB_PAR[[#This Row],[PAR TYPE]]=$AA$7,DB_PAR[[#This Row],[R_VAL]],IF(DB_PAR[[#This Row],[PAR TYPE]]=$AA$8,DB_PAR[[#This Row],[I_VAL]],DB_PAR[[#This Row],[T_VAL]]))</f>
        <v>98.0</v>
      </c>
      <c r="BG361">
        <f>QUOTIENT(DB_PAR[[#This Row],[PAR NUM]],32)+1</f>
        <v>12</v>
      </c>
    </row>
    <row r="362" spans="1:59" x14ac:dyDescent="0.25">
      <c r="A362" t="b">
        <v>0</v>
      </c>
      <c r="B362">
        <v>356</v>
      </c>
      <c r="C362" t="str" cm="1">
        <f t="array" ref="C362">INDEX(DB_PAR_SYS_NAMES[],BG362,2)</f>
        <v xml:space="preserve"> GEN_SPEED</v>
      </c>
      <c r="D362" t="s">
        <v>2822</v>
      </c>
      <c r="E362" t="s">
        <v>3729</v>
      </c>
      <c r="G362" t="s">
        <v>2474</v>
      </c>
      <c r="H362">
        <v>0</v>
      </c>
      <c r="I362" t="s">
        <v>2475</v>
      </c>
      <c r="J362" s="10" t="s">
        <v>2787</v>
      </c>
      <c r="K362" t="s">
        <v>807</v>
      </c>
      <c r="L362" s="10" t="s">
        <v>46</v>
      </c>
      <c r="M362" s="10" t="s">
        <v>46</v>
      </c>
      <c r="N362" t="str">
        <f>IF(DB_PAR[[#This Row],[PAR TYPE]]=$AA$7,DB_PAR[[#This Row],[R_VAL]],IF(DB_PAR[[#This Row],[PAR TYPE]]=$AA$8,DB_PAR[[#This Row],[I_VAL]],DB_PAR[[#This Row],[T_VAL]]))</f>
        <v>110.0</v>
      </c>
      <c r="BG362">
        <f>QUOTIENT(DB_PAR[[#This Row],[PAR NUM]],32)+1</f>
        <v>12</v>
      </c>
    </row>
    <row r="363" spans="1:59" x14ac:dyDescent="0.25">
      <c r="A363" t="b">
        <v>0</v>
      </c>
      <c r="B363">
        <v>357</v>
      </c>
      <c r="C363" t="str" cm="1">
        <f t="array" ref="C363">INDEX(DB_PAR_SYS_NAMES[],BG363,2)</f>
        <v xml:space="preserve"> GEN_SPEED</v>
      </c>
      <c r="D363" t="s">
        <v>2823</v>
      </c>
      <c r="E363" t="s">
        <v>3734</v>
      </c>
      <c r="G363" t="s">
        <v>2474</v>
      </c>
      <c r="H363">
        <v>0</v>
      </c>
      <c r="I363" t="s">
        <v>2475</v>
      </c>
      <c r="J363" s="10" t="s">
        <v>2713</v>
      </c>
      <c r="K363" t="s">
        <v>807</v>
      </c>
      <c r="L363" s="10" t="s">
        <v>46</v>
      </c>
      <c r="M363" s="10" t="s">
        <v>46</v>
      </c>
      <c r="N363" t="str">
        <f>IF(DB_PAR[[#This Row],[PAR TYPE]]=$AA$7,DB_PAR[[#This Row],[R_VAL]],IF(DB_PAR[[#This Row],[PAR TYPE]]=$AA$8,DB_PAR[[#This Row],[I_VAL]],DB_PAR[[#This Row],[T_VAL]]))</f>
        <v>120.0</v>
      </c>
      <c r="BG363">
        <f>QUOTIENT(DB_PAR[[#This Row],[PAR NUM]],32)+1</f>
        <v>12</v>
      </c>
    </row>
    <row r="364" spans="1:59" x14ac:dyDescent="0.25">
      <c r="A364" t="b">
        <v>0</v>
      </c>
      <c r="B364">
        <v>358</v>
      </c>
      <c r="C364" t="str" cm="1">
        <f t="array" ref="C364">INDEX(DB_PAR_SYS_NAMES[],BG364,2)</f>
        <v xml:space="preserve"> GEN_SPEED</v>
      </c>
      <c r="D364" t="s">
        <v>2824</v>
      </c>
      <c r="E364" t="s">
        <v>3739</v>
      </c>
      <c r="G364" t="s">
        <v>2474</v>
      </c>
      <c r="H364">
        <v>0</v>
      </c>
      <c r="I364" t="s">
        <v>2475</v>
      </c>
      <c r="J364" s="10" t="s">
        <v>2825</v>
      </c>
      <c r="K364" t="s">
        <v>807</v>
      </c>
      <c r="L364" s="10" t="s">
        <v>46</v>
      </c>
      <c r="M364" s="10" t="s">
        <v>46</v>
      </c>
      <c r="N364" t="str">
        <f>IF(DB_PAR[[#This Row],[PAR TYPE]]=$AA$7,DB_PAR[[#This Row],[R_VAL]],IF(DB_PAR[[#This Row],[PAR TYPE]]=$AA$8,DB_PAR[[#This Row],[I_VAL]],DB_PAR[[#This Row],[T_VAL]]))</f>
        <v>2.0</v>
      </c>
      <c r="BG364">
        <f>QUOTIENT(DB_PAR[[#This Row],[PAR NUM]],32)+1</f>
        <v>12</v>
      </c>
    </row>
    <row r="365" spans="1:59" x14ac:dyDescent="0.25">
      <c r="A365" t="b">
        <v>0</v>
      </c>
      <c r="B365">
        <v>359</v>
      </c>
      <c r="C365" t="str" cm="1">
        <f t="array" ref="C365">INDEX(DB_PAR_SYS_NAMES[],BG365,2)</f>
        <v xml:space="preserve"> GEN_SPEED</v>
      </c>
      <c r="D365" t="s">
        <v>2826</v>
      </c>
      <c r="E365" t="s">
        <v>3744</v>
      </c>
      <c r="G365" t="s">
        <v>2474</v>
      </c>
      <c r="H365">
        <v>0</v>
      </c>
      <c r="I365" t="s">
        <v>2475</v>
      </c>
      <c r="J365" s="10" t="s">
        <v>2825</v>
      </c>
      <c r="K365" t="s">
        <v>807</v>
      </c>
      <c r="L365" s="10" t="s">
        <v>46</v>
      </c>
      <c r="M365" s="10" t="s">
        <v>46</v>
      </c>
      <c r="N365" t="str">
        <f>IF(DB_PAR[[#This Row],[PAR TYPE]]=$AA$7,DB_PAR[[#This Row],[R_VAL]],IF(DB_PAR[[#This Row],[PAR TYPE]]=$AA$8,DB_PAR[[#This Row],[I_VAL]],DB_PAR[[#This Row],[T_VAL]]))</f>
        <v>2.0</v>
      </c>
      <c r="BG365">
        <f>QUOTIENT(DB_PAR[[#This Row],[PAR NUM]],32)+1</f>
        <v>12</v>
      </c>
    </row>
    <row r="366" spans="1:59" x14ac:dyDescent="0.25">
      <c r="A366" t="b">
        <v>0</v>
      </c>
      <c r="B366">
        <v>360</v>
      </c>
      <c r="C366" t="str" cm="1">
        <f t="array" ref="C366">INDEX(DB_PAR_SYS_NAMES[],BG366,2)</f>
        <v xml:space="preserve"> GEN_SPEED</v>
      </c>
      <c r="D366" t="s">
        <v>2827</v>
      </c>
      <c r="E366" t="s">
        <v>3749</v>
      </c>
      <c r="G366" t="s">
        <v>2474</v>
      </c>
      <c r="H366">
        <v>0</v>
      </c>
      <c r="I366" t="s">
        <v>2475</v>
      </c>
      <c r="J366" s="10" t="s">
        <v>2599</v>
      </c>
      <c r="K366" t="s">
        <v>807</v>
      </c>
      <c r="L366" s="10" t="s">
        <v>46</v>
      </c>
      <c r="M366" s="10" t="s">
        <v>46</v>
      </c>
      <c r="N366" t="str">
        <f>IF(DB_PAR[[#This Row],[PAR TYPE]]=$AA$7,DB_PAR[[#This Row],[R_VAL]],IF(DB_PAR[[#This Row],[PAR TYPE]]=$AA$8,DB_PAR[[#This Row],[I_VAL]],DB_PAR[[#This Row],[T_VAL]]))</f>
        <v>5.0</v>
      </c>
      <c r="BG366">
        <f>QUOTIENT(DB_PAR[[#This Row],[PAR NUM]],32)+1</f>
        <v>12</v>
      </c>
    </row>
    <row r="367" spans="1:59" x14ac:dyDescent="0.25">
      <c r="A367" t="b">
        <v>0</v>
      </c>
      <c r="B367">
        <v>361</v>
      </c>
      <c r="C367" t="str" cm="1">
        <f t="array" ref="C367">INDEX(DB_PAR_SYS_NAMES[],BG367,2)</f>
        <v xml:space="preserve"> GEN_SPEED</v>
      </c>
      <c r="D367" t="s">
        <v>2828</v>
      </c>
      <c r="E367" t="s">
        <v>3754</v>
      </c>
      <c r="G367" t="s">
        <v>2474</v>
      </c>
      <c r="H367">
        <v>0</v>
      </c>
      <c r="I367" t="s">
        <v>2475</v>
      </c>
      <c r="J367" s="10" t="s">
        <v>2599</v>
      </c>
      <c r="K367" t="s">
        <v>807</v>
      </c>
      <c r="L367" s="10" t="s">
        <v>46</v>
      </c>
      <c r="M367" s="10" t="s">
        <v>46</v>
      </c>
      <c r="N367" t="str">
        <f>IF(DB_PAR[[#This Row],[PAR TYPE]]=$AA$7,DB_PAR[[#This Row],[R_VAL]],IF(DB_PAR[[#This Row],[PAR TYPE]]=$AA$8,DB_PAR[[#This Row],[I_VAL]],DB_PAR[[#This Row],[T_VAL]]))</f>
        <v>5.0</v>
      </c>
      <c r="BG367">
        <f>QUOTIENT(DB_PAR[[#This Row],[PAR NUM]],32)+1</f>
        <v>12</v>
      </c>
    </row>
    <row r="368" spans="1:59" x14ac:dyDescent="0.25">
      <c r="A368" t="b">
        <v>0</v>
      </c>
      <c r="B368">
        <v>362</v>
      </c>
      <c r="C368" t="str" cm="1">
        <f t="array" ref="C368">INDEX(DB_PAR_SYS_NAMES[],BG368,2)</f>
        <v xml:space="preserve"> GEN_SPEED</v>
      </c>
      <c r="D368" t="s">
        <v>2829</v>
      </c>
      <c r="E368" t="s">
        <v>3759</v>
      </c>
      <c r="G368" t="s">
        <v>2474</v>
      </c>
      <c r="H368">
        <v>0</v>
      </c>
      <c r="I368" t="s">
        <v>2475</v>
      </c>
      <c r="J368" s="10" t="s">
        <v>2599</v>
      </c>
      <c r="K368" t="s">
        <v>807</v>
      </c>
      <c r="L368" s="10" t="s">
        <v>46</v>
      </c>
      <c r="M368" s="10" t="s">
        <v>46</v>
      </c>
      <c r="N368" t="str">
        <f>IF(DB_PAR[[#This Row],[PAR TYPE]]=$AA$7,DB_PAR[[#This Row],[R_VAL]],IF(DB_PAR[[#This Row],[PAR TYPE]]=$AA$8,DB_PAR[[#This Row],[I_VAL]],DB_PAR[[#This Row],[T_VAL]]))</f>
        <v>5.0</v>
      </c>
      <c r="BG368">
        <f>QUOTIENT(DB_PAR[[#This Row],[PAR NUM]],32)+1</f>
        <v>12</v>
      </c>
    </row>
    <row r="369" spans="1:59" x14ac:dyDescent="0.25">
      <c r="A369" t="b">
        <v>0</v>
      </c>
      <c r="B369">
        <v>363</v>
      </c>
      <c r="C369" t="str" cm="1">
        <f t="array" ref="C369">INDEX(DB_PAR_SYS_NAMES[],BG369,2)</f>
        <v xml:space="preserve"> GEN_SPEED</v>
      </c>
      <c r="D369" t="s">
        <v>2830</v>
      </c>
      <c r="E369" t="s">
        <v>3764</v>
      </c>
      <c r="G369" t="s">
        <v>2474</v>
      </c>
      <c r="H369">
        <v>0</v>
      </c>
      <c r="I369" t="s">
        <v>2475</v>
      </c>
      <c r="J369" s="10" t="s">
        <v>2599</v>
      </c>
      <c r="K369" t="s">
        <v>807</v>
      </c>
      <c r="L369" s="10" t="s">
        <v>46</v>
      </c>
      <c r="M369" s="10" t="s">
        <v>46</v>
      </c>
      <c r="N369" t="str">
        <f>IF(DB_PAR[[#This Row],[PAR TYPE]]=$AA$7,DB_PAR[[#This Row],[R_VAL]],IF(DB_PAR[[#This Row],[PAR TYPE]]=$AA$8,DB_PAR[[#This Row],[I_VAL]],DB_PAR[[#This Row],[T_VAL]]))</f>
        <v>5.0</v>
      </c>
      <c r="BG369">
        <f>QUOTIENT(DB_PAR[[#This Row],[PAR NUM]],32)+1</f>
        <v>12</v>
      </c>
    </row>
    <row r="370" spans="1:59" x14ac:dyDescent="0.25">
      <c r="A370" t="b">
        <v>0</v>
      </c>
      <c r="B370">
        <v>364</v>
      </c>
      <c r="C370" t="str" cm="1">
        <f t="array" ref="C370">INDEX(DB_PAR_SYS_NAMES[],BG370,2)</f>
        <v xml:space="preserve"> GEN_SPEED</v>
      </c>
      <c r="D370" t="s">
        <v>2831</v>
      </c>
      <c r="G370" t="s">
        <v>2474</v>
      </c>
      <c r="H370">
        <v>0</v>
      </c>
      <c r="I370" t="s">
        <v>2475</v>
      </c>
      <c r="J370" s="10" t="s">
        <v>46</v>
      </c>
      <c r="L370" s="10" t="s">
        <v>46</v>
      </c>
      <c r="M370" s="10" t="s">
        <v>46</v>
      </c>
      <c r="N370" t="str">
        <f>IF(DB_PAR[[#This Row],[PAR TYPE]]=$AA$7,DB_PAR[[#This Row],[R_VAL]],IF(DB_PAR[[#This Row],[PAR TYPE]]=$AA$8,DB_PAR[[#This Row],[I_VAL]],DB_PAR[[#This Row],[T_VAL]]))</f>
        <v>0.0</v>
      </c>
      <c r="BG370">
        <f>QUOTIENT(DB_PAR[[#This Row],[PAR NUM]],32)+1</f>
        <v>12</v>
      </c>
    </row>
    <row r="371" spans="1:59" x14ac:dyDescent="0.25">
      <c r="A371" t="b">
        <v>0</v>
      </c>
      <c r="B371">
        <v>365</v>
      </c>
      <c r="C371" t="str" cm="1">
        <f t="array" ref="C371">INDEX(DB_PAR_SYS_NAMES[],BG371,2)</f>
        <v xml:space="preserve"> GEN_SPEED</v>
      </c>
      <c r="D371" t="s">
        <v>2832</v>
      </c>
      <c r="G371" t="s">
        <v>2474</v>
      </c>
      <c r="H371">
        <v>0</v>
      </c>
      <c r="I371" t="s">
        <v>2475</v>
      </c>
      <c r="J371" s="10" t="s">
        <v>46</v>
      </c>
      <c r="L371" s="10" t="s">
        <v>46</v>
      </c>
      <c r="M371" s="10" t="s">
        <v>46</v>
      </c>
      <c r="N371" t="str">
        <f>IF(DB_PAR[[#This Row],[PAR TYPE]]=$AA$7,DB_PAR[[#This Row],[R_VAL]],IF(DB_PAR[[#This Row],[PAR TYPE]]=$AA$8,DB_PAR[[#This Row],[I_VAL]],DB_PAR[[#This Row],[T_VAL]]))</f>
        <v>0.0</v>
      </c>
      <c r="BG371">
        <f>QUOTIENT(DB_PAR[[#This Row],[PAR NUM]],32)+1</f>
        <v>12</v>
      </c>
    </row>
    <row r="372" spans="1:59" x14ac:dyDescent="0.25">
      <c r="A372" t="b">
        <v>0</v>
      </c>
      <c r="B372">
        <v>366</v>
      </c>
      <c r="C372" t="str" cm="1">
        <f t="array" ref="C372">INDEX(DB_PAR_SYS_NAMES[],BG372,2)</f>
        <v xml:space="preserve"> GEN_SPEED</v>
      </c>
      <c r="D372" t="s">
        <v>2833</v>
      </c>
      <c r="G372" t="s">
        <v>2474</v>
      </c>
      <c r="H372">
        <v>0</v>
      </c>
      <c r="I372" t="s">
        <v>2475</v>
      </c>
      <c r="J372" s="10" t="s">
        <v>46</v>
      </c>
      <c r="L372" s="10" t="s">
        <v>46</v>
      </c>
      <c r="M372" s="10" t="s">
        <v>46</v>
      </c>
      <c r="N372" t="str">
        <f>IF(DB_PAR[[#This Row],[PAR TYPE]]=$AA$7,DB_PAR[[#This Row],[R_VAL]],IF(DB_PAR[[#This Row],[PAR TYPE]]=$AA$8,DB_PAR[[#This Row],[I_VAL]],DB_PAR[[#This Row],[T_VAL]]))</f>
        <v>0.0</v>
      </c>
      <c r="BG372">
        <f>QUOTIENT(DB_PAR[[#This Row],[PAR NUM]],32)+1</f>
        <v>12</v>
      </c>
    </row>
    <row r="373" spans="1:59" x14ac:dyDescent="0.25">
      <c r="A373" t="b">
        <v>0</v>
      </c>
      <c r="B373">
        <v>367</v>
      </c>
      <c r="C373" t="str" cm="1">
        <f t="array" ref="C373">INDEX(DB_PAR_SYS_NAMES[],BG373,2)</f>
        <v xml:space="preserve"> GEN_SPEED</v>
      </c>
      <c r="D373" t="s">
        <v>2834</v>
      </c>
      <c r="G373" t="s">
        <v>2474</v>
      </c>
      <c r="H373">
        <v>0</v>
      </c>
      <c r="I373" t="s">
        <v>2475</v>
      </c>
      <c r="J373" s="10" t="s">
        <v>46</v>
      </c>
      <c r="L373" s="10" t="s">
        <v>46</v>
      </c>
      <c r="M373" s="10" t="s">
        <v>46</v>
      </c>
      <c r="N373" t="str">
        <f>IF(DB_PAR[[#This Row],[PAR TYPE]]=$AA$7,DB_PAR[[#This Row],[R_VAL]],IF(DB_PAR[[#This Row],[PAR TYPE]]=$AA$8,DB_PAR[[#This Row],[I_VAL]],DB_PAR[[#This Row],[T_VAL]]))</f>
        <v>0.0</v>
      </c>
      <c r="BG373">
        <f>QUOTIENT(DB_PAR[[#This Row],[PAR NUM]],32)+1</f>
        <v>12</v>
      </c>
    </row>
    <row r="374" spans="1:59" x14ac:dyDescent="0.25">
      <c r="A374" t="b">
        <v>0</v>
      </c>
      <c r="B374">
        <v>368</v>
      </c>
      <c r="C374" t="str" cm="1">
        <f t="array" ref="C374">INDEX(DB_PAR_SYS_NAMES[],BG374,2)</f>
        <v xml:space="preserve"> GEN_SPEED</v>
      </c>
      <c r="D374" t="s">
        <v>2835</v>
      </c>
      <c r="E374" t="s">
        <v>3767</v>
      </c>
      <c r="G374" t="s">
        <v>2474</v>
      </c>
      <c r="H374">
        <v>0</v>
      </c>
      <c r="I374" t="s">
        <v>2475</v>
      </c>
      <c r="J374" s="10" t="s">
        <v>46</v>
      </c>
      <c r="K374" t="s">
        <v>874</v>
      </c>
      <c r="L374" s="10" t="s">
        <v>46</v>
      </c>
      <c r="M374" s="10" t="s">
        <v>46</v>
      </c>
      <c r="N374" t="str">
        <f>IF(DB_PAR[[#This Row],[PAR TYPE]]=$AA$7,DB_PAR[[#This Row],[R_VAL]],IF(DB_PAR[[#This Row],[PAR TYPE]]=$AA$8,DB_PAR[[#This Row],[I_VAL]],DB_PAR[[#This Row],[T_VAL]]))</f>
        <v>0.0</v>
      </c>
      <c r="BG374">
        <f>QUOTIENT(DB_PAR[[#This Row],[PAR NUM]],32)+1</f>
        <v>12</v>
      </c>
    </row>
    <row r="375" spans="1:59" x14ac:dyDescent="0.25">
      <c r="A375" t="b">
        <v>0</v>
      </c>
      <c r="B375">
        <v>369</v>
      </c>
      <c r="C375" t="str" cm="1">
        <f t="array" ref="C375">INDEX(DB_PAR_SYS_NAMES[],BG375,2)</f>
        <v xml:space="preserve"> GEN_SPEED</v>
      </c>
      <c r="D375" t="s">
        <v>2836</v>
      </c>
      <c r="E375" t="s">
        <v>3770</v>
      </c>
      <c r="G375" t="s">
        <v>2474</v>
      </c>
      <c r="H375">
        <v>0</v>
      </c>
      <c r="I375" t="s">
        <v>2475</v>
      </c>
      <c r="J375" s="10" t="s">
        <v>2604</v>
      </c>
      <c r="K375" t="s">
        <v>874</v>
      </c>
      <c r="L375" s="10" t="s">
        <v>46</v>
      </c>
      <c r="M375" s="10" t="s">
        <v>46</v>
      </c>
      <c r="N375" t="str">
        <f>IF(DB_PAR[[#This Row],[PAR TYPE]]=$AA$7,DB_PAR[[#This Row],[R_VAL]],IF(DB_PAR[[#This Row],[PAR TYPE]]=$AA$8,DB_PAR[[#This Row],[I_VAL]],DB_PAR[[#This Row],[T_VAL]]))</f>
        <v>1500.0</v>
      </c>
      <c r="BG375">
        <f>QUOTIENT(DB_PAR[[#This Row],[PAR NUM]],32)+1</f>
        <v>12</v>
      </c>
    </row>
    <row r="376" spans="1:59" x14ac:dyDescent="0.25">
      <c r="A376" t="b">
        <v>0</v>
      </c>
      <c r="B376">
        <v>370</v>
      </c>
      <c r="C376" t="str" cm="1">
        <f t="array" ref="C376">INDEX(DB_PAR_SYS_NAMES[],BG376,2)</f>
        <v xml:space="preserve"> GEN_SPEED</v>
      </c>
      <c r="D376" t="s">
        <v>2838</v>
      </c>
      <c r="E376" t="s">
        <v>3773</v>
      </c>
      <c r="G376" t="s">
        <v>2474</v>
      </c>
      <c r="H376">
        <v>0</v>
      </c>
      <c r="I376" t="s">
        <v>2475</v>
      </c>
      <c r="J376" s="10" t="s">
        <v>45</v>
      </c>
      <c r="K376" t="s">
        <v>815</v>
      </c>
      <c r="L376" s="10" t="s">
        <v>46</v>
      </c>
      <c r="M376" s="10" t="s">
        <v>46</v>
      </c>
      <c r="N376" t="str">
        <f>IF(DB_PAR[[#This Row],[PAR TYPE]]=$AA$7,DB_PAR[[#This Row],[R_VAL]],IF(DB_PAR[[#This Row],[PAR TYPE]]=$AA$8,DB_PAR[[#This Row],[I_VAL]],DB_PAR[[#This Row],[T_VAL]]))</f>
        <v>1.0</v>
      </c>
      <c r="BG376">
        <f>QUOTIENT(DB_PAR[[#This Row],[PAR NUM]],32)+1</f>
        <v>12</v>
      </c>
    </row>
    <row r="377" spans="1:59" x14ac:dyDescent="0.25">
      <c r="A377" t="b">
        <v>0</v>
      </c>
      <c r="B377">
        <v>371</v>
      </c>
      <c r="C377" t="str" cm="1">
        <f t="array" ref="C377">INDEX(DB_PAR_SYS_NAMES[],BG377,2)</f>
        <v xml:space="preserve"> GEN_SPEED</v>
      </c>
      <c r="D377" t="s">
        <v>2839</v>
      </c>
      <c r="E377" t="s">
        <v>3776</v>
      </c>
      <c r="G377" t="s">
        <v>2474</v>
      </c>
      <c r="H377">
        <v>0</v>
      </c>
      <c r="I377" t="s">
        <v>2475</v>
      </c>
      <c r="J377" s="10" t="s">
        <v>46</v>
      </c>
      <c r="K377" t="s">
        <v>874</v>
      </c>
      <c r="L377" s="10" t="s">
        <v>46</v>
      </c>
      <c r="M377" s="10" t="s">
        <v>46</v>
      </c>
      <c r="N377" t="str">
        <f>IF(DB_PAR[[#This Row],[PAR TYPE]]=$AA$7,DB_PAR[[#This Row],[R_VAL]],IF(DB_PAR[[#This Row],[PAR TYPE]]=$AA$8,DB_PAR[[#This Row],[I_VAL]],DB_PAR[[#This Row],[T_VAL]]))</f>
        <v>0.0</v>
      </c>
      <c r="BG377">
        <f>QUOTIENT(DB_PAR[[#This Row],[PAR NUM]],32)+1</f>
        <v>12</v>
      </c>
    </row>
    <row r="378" spans="1:59" x14ac:dyDescent="0.25">
      <c r="A378" t="b">
        <v>0</v>
      </c>
      <c r="B378">
        <v>372</v>
      </c>
      <c r="C378" t="str" cm="1">
        <f t="array" ref="C378">INDEX(DB_PAR_SYS_NAMES[],BG378,2)</f>
        <v xml:space="preserve"> GEN_SPEED</v>
      </c>
      <c r="D378" t="s">
        <v>2840</v>
      </c>
      <c r="E378" t="s">
        <v>3779</v>
      </c>
      <c r="G378" t="s">
        <v>2474</v>
      </c>
      <c r="H378">
        <v>0</v>
      </c>
      <c r="I378" t="s">
        <v>2475</v>
      </c>
      <c r="J378" s="10" t="s">
        <v>46</v>
      </c>
      <c r="K378" t="s">
        <v>874</v>
      </c>
      <c r="L378" s="10" t="s">
        <v>46</v>
      </c>
      <c r="M378" s="10" t="s">
        <v>46</v>
      </c>
      <c r="N378" t="str">
        <f>IF(DB_PAR[[#This Row],[PAR TYPE]]=$AA$7,DB_PAR[[#This Row],[R_VAL]],IF(DB_PAR[[#This Row],[PAR TYPE]]=$AA$8,DB_PAR[[#This Row],[I_VAL]],DB_PAR[[#This Row],[T_VAL]]))</f>
        <v>0.0</v>
      </c>
      <c r="BG378">
        <f>QUOTIENT(DB_PAR[[#This Row],[PAR NUM]],32)+1</f>
        <v>12</v>
      </c>
    </row>
    <row r="379" spans="1:59" x14ac:dyDescent="0.25">
      <c r="A379" t="b">
        <v>0</v>
      </c>
      <c r="B379">
        <v>373</v>
      </c>
      <c r="C379" t="str" cm="1">
        <f t="array" ref="C379">INDEX(DB_PAR_SYS_NAMES[],BG379,2)</f>
        <v xml:space="preserve"> GEN_SPEED</v>
      </c>
      <c r="D379" t="s">
        <v>2841</v>
      </c>
      <c r="E379" t="s">
        <v>3782</v>
      </c>
      <c r="G379" t="s">
        <v>2474</v>
      </c>
      <c r="H379">
        <v>0</v>
      </c>
      <c r="I379" t="s">
        <v>2475</v>
      </c>
      <c r="J379" s="10" t="s">
        <v>2604</v>
      </c>
      <c r="K379" t="s">
        <v>874</v>
      </c>
      <c r="L379" s="10" t="s">
        <v>46</v>
      </c>
      <c r="M379" s="10" t="s">
        <v>46</v>
      </c>
      <c r="N379" t="str">
        <f>IF(DB_PAR[[#This Row],[PAR TYPE]]=$AA$7,DB_PAR[[#This Row],[R_VAL]],IF(DB_PAR[[#This Row],[PAR TYPE]]=$AA$8,DB_PAR[[#This Row],[I_VAL]],DB_PAR[[#This Row],[T_VAL]]))</f>
        <v>1500.0</v>
      </c>
      <c r="BG379">
        <f>QUOTIENT(DB_PAR[[#This Row],[PAR NUM]],32)+1</f>
        <v>12</v>
      </c>
    </row>
    <row r="380" spans="1:59" x14ac:dyDescent="0.25">
      <c r="A380" t="b">
        <v>0</v>
      </c>
      <c r="B380">
        <v>374</v>
      </c>
      <c r="C380" t="str" cm="1">
        <f t="array" ref="C380">INDEX(DB_PAR_SYS_NAMES[],BG380,2)</f>
        <v xml:space="preserve"> GEN_SPEED</v>
      </c>
      <c r="D380" t="s">
        <v>2842</v>
      </c>
      <c r="E380" t="s">
        <v>3785</v>
      </c>
      <c r="G380" t="s">
        <v>2474</v>
      </c>
      <c r="H380">
        <v>0</v>
      </c>
      <c r="I380" t="s">
        <v>2475</v>
      </c>
      <c r="J380" s="10" t="s">
        <v>45</v>
      </c>
      <c r="K380" t="s">
        <v>815</v>
      </c>
      <c r="L380" s="10" t="s">
        <v>46</v>
      </c>
      <c r="M380" s="10" t="s">
        <v>46</v>
      </c>
      <c r="N380" t="str">
        <f>IF(DB_PAR[[#This Row],[PAR TYPE]]=$AA$7,DB_PAR[[#This Row],[R_VAL]],IF(DB_PAR[[#This Row],[PAR TYPE]]=$AA$8,DB_PAR[[#This Row],[I_VAL]],DB_PAR[[#This Row],[T_VAL]]))</f>
        <v>1.0</v>
      </c>
      <c r="BG380">
        <f>QUOTIENT(DB_PAR[[#This Row],[PAR NUM]],32)+1</f>
        <v>12</v>
      </c>
    </row>
    <row r="381" spans="1:59" x14ac:dyDescent="0.25">
      <c r="A381" t="b">
        <v>0</v>
      </c>
      <c r="B381">
        <v>375</v>
      </c>
      <c r="C381" t="str" cm="1">
        <f t="array" ref="C381">INDEX(DB_PAR_SYS_NAMES[],BG381,2)</f>
        <v xml:space="preserve"> GEN_SPEED</v>
      </c>
      <c r="D381" t="s">
        <v>2843</v>
      </c>
      <c r="E381" t="s">
        <v>3788</v>
      </c>
      <c r="G381" t="s">
        <v>2474</v>
      </c>
      <c r="H381">
        <v>0</v>
      </c>
      <c r="I381" t="s">
        <v>2475</v>
      </c>
      <c r="J381" s="10" t="s">
        <v>46</v>
      </c>
      <c r="K381" t="s">
        <v>874</v>
      </c>
      <c r="L381" s="10" t="s">
        <v>46</v>
      </c>
      <c r="M381" s="10" t="s">
        <v>46</v>
      </c>
      <c r="N381" t="str">
        <f>IF(DB_PAR[[#This Row],[PAR TYPE]]=$AA$7,DB_PAR[[#This Row],[R_VAL]],IF(DB_PAR[[#This Row],[PAR TYPE]]=$AA$8,DB_PAR[[#This Row],[I_VAL]],DB_PAR[[#This Row],[T_VAL]]))</f>
        <v>0.0</v>
      </c>
      <c r="BG381">
        <f>QUOTIENT(DB_PAR[[#This Row],[PAR NUM]],32)+1</f>
        <v>12</v>
      </c>
    </row>
    <row r="382" spans="1:59" x14ac:dyDescent="0.25">
      <c r="A382" t="b">
        <v>0</v>
      </c>
      <c r="B382">
        <v>376</v>
      </c>
      <c r="C382" t="str" cm="1">
        <f t="array" ref="C382">INDEX(DB_PAR_SYS_NAMES[],BG382,2)</f>
        <v xml:space="preserve"> GEN_SPEED</v>
      </c>
      <c r="D382" t="s">
        <v>2844</v>
      </c>
      <c r="G382" t="s">
        <v>2474</v>
      </c>
      <c r="H382">
        <v>0</v>
      </c>
      <c r="I382" t="s">
        <v>2475</v>
      </c>
      <c r="J382" s="10" t="s">
        <v>46</v>
      </c>
      <c r="L382" s="10" t="s">
        <v>46</v>
      </c>
      <c r="M382" s="10" t="s">
        <v>46</v>
      </c>
      <c r="N382" t="str">
        <f>IF(DB_PAR[[#This Row],[PAR TYPE]]=$AA$7,DB_PAR[[#This Row],[R_VAL]],IF(DB_PAR[[#This Row],[PAR TYPE]]=$AA$8,DB_PAR[[#This Row],[I_VAL]],DB_PAR[[#This Row],[T_VAL]]))</f>
        <v>0.0</v>
      </c>
      <c r="BG382">
        <f>QUOTIENT(DB_PAR[[#This Row],[PAR NUM]],32)+1</f>
        <v>12</v>
      </c>
    </row>
    <row r="383" spans="1:59" x14ac:dyDescent="0.25">
      <c r="A383" t="b">
        <v>0</v>
      </c>
      <c r="B383">
        <v>377</v>
      </c>
      <c r="C383" t="str" cm="1">
        <f t="array" ref="C383">INDEX(DB_PAR_SYS_NAMES[],BG383,2)</f>
        <v xml:space="preserve"> GEN_SPEED</v>
      </c>
      <c r="D383" t="s">
        <v>2845</v>
      </c>
      <c r="G383" t="s">
        <v>2474</v>
      </c>
      <c r="H383">
        <v>0</v>
      </c>
      <c r="I383" t="s">
        <v>2475</v>
      </c>
      <c r="J383" s="10" t="s">
        <v>46</v>
      </c>
      <c r="L383" s="10" t="s">
        <v>46</v>
      </c>
      <c r="M383" s="10" t="s">
        <v>46</v>
      </c>
      <c r="N383" t="str">
        <f>IF(DB_PAR[[#This Row],[PAR TYPE]]=$AA$7,DB_PAR[[#This Row],[R_VAL]],IF(DB_PAR[[#This Row],[PAR TYPE]]=$AA$8,DB_PAR[[#This Row],[I_VAL]],DB_PAR[[#This Row],[T_VAL]]))</f>
        <v>0.0</v>
      </c>
      <c r="BG383">
        <f>QUOTIENT(DB_PAR[[#This Row],[PAR NUM]],32)+1</f>
        <v>12</v>
      </c>
    </row>
    <row r="384" spans="1:59" x14ac:dyDescent="0.25">
      <c r="A384" t="b">
        <v>0</v>
      </c>
      <c r="B384">
        <v>378</v>
      </c>
      <c r="C384" t="str" cm="1">
        <f t="array" ref="C384">INDEX(DB_PAR_SYS_NAMES[],BG384,2)</f>
        <v xml:space="preserve"> GEN_SPEED</v>
      </c>
      <c r="D384" t="s">
        <v>2846</v>
      </c>
      <c r="G384" t="s">
        <v>2474</v>
      </c>
      <c r="H384">
        <v>0</v>
      </c>
      <c r="I384" t="s">
        <v>2475</v>
      </c>
      <c r="J384" s="10" t="s">
        <v>46</v>
      </c>
      <c r="L384" s="10" t="s">
        <v>46</v>
      </c>
      <c r="M384" s="10" t="s">
        <v>46</v>
      </c>
      <c r="N384" t="str">
        <f>IF(DB_PAR[[#This Row],[PAR TYPE]]=$AA$7,DB_PAR[[#This Row],[R_VAL]],IF(DB_PAR[[#This Row],[PAR TYPE]]=$AA$8,DB_PAR[[#This Row],[I_VAL]],DB_PAR[[#This Row],[T_VAL]]))</f>
        <v>0.0</v>
      </c>
      <c r="BG384">
        <f>QUOTIENT(DB_PAR[[#This Row],[PAR NUM]],32)+1</f>
        <v>12</v>
      </c>
    </row>
    <row r="385" spans="1:59" x14ac:dyDescent="0.25">
      <c r="A385" t="b">
        <v>0</v>
      </c>
      <c r="B385">
        <v>379</v>
      </c>
      <c r="C385" t="str" cm="1">
        <f t="array" ref="C385">INDEX(DB_PAR_SYS_NAMES[],BG385,2)</f>
        <v xml:space="preserve"> GEN_SPEED</v>
      </c>
      <c r="D385" t="s">
        <v>2847</v>
      </c>
      <c r="G385" t="s">
        <v>2474</v>
      </c>
      <c r="H385">
        <v>0</v>
      </c>
      <c r="I385" t="s">
        <v>2475</v>
      </c>
      <c r="J385" s="10" t="s">
        <v>46</v>
      </c>
      <c r="L385" s="10" t="s">
        <v>46</v>
      </c>
      <c r="M385" s="10" t="s">
        <v>46</v>
      </c>
      <c r="N385" t="str">
        <f>IF(DB_PAR[[#This Row],[PAR TYPE]]=$AA$7,DB_PAR[[#This Row],[R_VAL]],IF(DB_PAR[[#This Row],[PAR TYPE]]=$AA$8,DB_PAR[[#This Row],[I_VAL]],DB_PAR[[#This Row],[T_VAL]]))</f>
        <v>0.0</v>
      </c>
      <c r="BG385">
        <f>QUOTIENT(DB_PAR[[#This Row],[PAR NUM]],32)+1</f>
        <v>12</v>
      </c>
    </row>
    <row r="386" spans="1:59" x14ac:dyDescent="0.25">
      <c r="A386" t="b">
        <v>0</v>
      </c>
      <c r="B386">
        <v>380</v>
      </c>
      <c r="C386" t="str" cm="1">
        <f t="array" ref="C386">INDEX(DB_PAR_SYS_NAMES[],BG386,2)</f>
        <v xml:space="preserve"> GEN_SPEED</v>
      </c>
      <c r="D386" t="s">
        <v>2848</v>
      </c>
      <c r="G386" t="s">
        <v>2474</v>
      </c>
      <c r="H386">
        <v>0</v>
      </c>
      <c r="I386" t="s">
        <v>2475</v>
      </c>
      <c r="J386" s="10" t="s">
        <v>46</v>
      </c>
      <c r="L386" s="10" t="s">
        <v>46</v>
      </c>
      <c r="M386" s="10" t="s">
        <v>46</v>
      </c>
      <c r="N386" t="str">
        <f>IF(DB_PAR[[#This Row],[PAR TYPE]]=$AA$7,DB_PAR[[#This Row],[R_VAL]],IF(DB_PAR[[#This Row],[PAR TYPE]]=$AA$8,DB_PAR[[#This Row],[I_VAL]],DB_PAR[[#This Row],[T_VAL]]))</f>
        <v>0.0</v>
      </c>
      <c r="BG386">
        <f>QUOTIENT(DB_PAR[[#This Row],[PAR NUM]],32)+1</f>
        <v>12</v>
      </c>
    </row>
    <row r="387" spans="1:59" x14ac:dyDescent="0.25">
      <c r="A387" t="b">
        <v>0</v>
      </c>
      <c r="B387">
        <v>381</v>
      </c>
      <c r="C387" t="str" cm="1">
        <f t="array" ref="C387">INDEX(DB_PAR_SYS_NAMES[],BG387,2)</f>
        <v xml:space="preserve"> GEN_SPEED</v>
      </c>
      <c r="D387" t="s">
        <v>2849</v>
      </c>
      <c r="G387" t="s">
        <v>2474</v>
      </c>
      <c r="H387">
        <v>0</v>
      </c>
      <c r="I387" t="s">
        <v>2475</v>
      </c>
      <c r="J387" s="10" t="s">
        <v>46</v>
      </c>
      <c r="L387" s="10" t="s">
        <v>46</v>
      </c>
      <c r="M387" s="10" t="s">
        <v>46</v>
      </c>
      <c r="N387" t="str">
        <f>IF(DB_PAR[[#This Row],[PAR TYPE]]=$AA$7,DB_PAR[[#This Row],[R_VAL]],IF(DB_PAR[[#This Row],[PAR TYPE]]=$AA$8,DB_PAR[[#This Row],[I_VAL]],DB_PAR[[#This Row],[T_VAL]]))</f>
        <v>0.0</v>
      </c>
      <c r="BG387">
        <f>QUOTIENT(DB_PAR[[#This Row],[PAR NUM]],32)+1</f>
        <v>12</v>
      </c>
    </row>
    <row r="388" spans="1:59" x14ac:dyDescent="0.25">
      <c r="A388" t="b">
        <v>0</v>
      </c>
      <c r="B388">
        <v>382</v>
      </c>
      <c r="C388" t="str" cm="1">
        <f t="array" ref="C388">INDEX(DB_PAR_SYS_NAMES[],BG388,2)</f>
        <v xml:space="preserve"> GEN_SPEED</v>
      </c>
      <c r="D388" t="s">
        <v>2850</v>
      </c>
      <c r="G388" t="s">
        <v>2474</v>
      </c>
      <c r="H388">
        <v>0</v>
      </c>
      <c r="I388" t="s">
        <v>2475</v>
      </c>
      <c r="J388" s="10" t="s">
        <v>46</v>
      </c>
      <c r="L388" s="10" t="s">
        <v>46</v>
      </c>
      <c r="M388" s="10" t="s">
        <v>46</v>
      </c>
      <c r="N388" t="str">
        <f>IF(DB_PAR[[#This Row],[PAR TYPE]]=$AA$7,DB_PAR[[#This Row],[R_VAL]],IF(DB_PAR[[#This Row],[PAR TYPE]]=$AA$8,DB_PAR[[#This Row],[I_VAL]],DB_PAR[[#This Row],[T_VAL]]))</f>
        <v>0.0</v>
      </c>
      <c r="BG388">
        <f>QUOTIENT(DB_PAR[[#This Row],[PAR NUM]],32)+1</f>
        <v>12</v>
      </c>
    </row>
    <row r="389" spans="1:59" x14ac:dyDescent="0.25">
      <c r="A389" t="b">
        <v>0</v>
      </c>
      <c r="B389">
        <v>383</v>
      </c>
      <c r="C389" t="str" cm="1">
        <f t="array" ref="C389">INDEX(DB_PAR_SYS_NAMES[],BG389,2)</f>
        <v xml:space="preserve"> GEN_SPEED</v>
      </c>
      <c r="D389" t="s">
        <v>2851</v>
      </c>
      <c r="G389" t="s">
        <v>2474</v>
      </c>
      <c r="H389">
        <v>0</v>
      </c>
      <c r="I389" t="s">
        <v>2475</v>
      </c>
      <c r="J389" s="10" t="s">
        <v>46</v>
      </c>
      <c r="L389" s="10" t="s">
        <v>46</v>
      </c>
      <c r="M389" s="10" t="s">
        <v>46</v>
      </c>
      <c r="N389" t="str">
        <f>IF(DB_PAR[[#This Row],[PAR TYPE]]=$AA$7,DB_PAR[[#This Row],[R_VAL]],IF(DB_PAR[[#This Row],[PAR TYPE]]=$AA$8,DB_PAR[[#This Row],[I_VAL]],DB_PAR[[#This Row],[T_VAL]]))</f>
        <v>0.0</v>
      </c>
      <c r="BG389">
        <f>QUOTIENT(DB_PAR[[#This Row],[PAR NUM]],32)+1</f>
        <v>12</v>
      </c>
    </row>
    <row r="390" spans="1:59" x14ac:dyDescent="0.25">
      <c r="A390" t="b">
        <v>0</v>
      </c>
      <c r="B390">
        <v>384</v>
      </c>
      <c r="C390" t="str" cm="1">
        <f t="array" ref="C390">INDEX(DB_PAR_SYS_NAMES[],BG390,2)</f>
        <v xml:space="preserve"> GEN_WH_VIB</v>
      </c>
      <c r="D390" t="s">
        <v>2852</v>
      </c>
      <c r="E390" t="s">
        <v>3793</v>
      </c>
      <c r="G390" t="s">
        <v>2474</v>
      </c>
      <c r="H390">
        <v>0</v>
      </c>
      <c r="I390" t="s">
        <v>2475</v>
      </c>
      <c r="J390" s="10" t="s">
        <v>6098</v>
      </c>
      <c r="K390" t="s">
        <v>940</v>
      </c>
      <c r="L390" s="10" t="s">
        <v>46</v>
      </c>
      <c r="M390" s="10" t="s">
        <v>46</v>
      </c>
      <c r="N390" t="str">
        <f>IF(DB_PAR[[#This Row],[PAR TYPE]]=$AA$7,DB_PAR[[#This Row],[R_VAL]],IF(DB_PAR[[#This Row],[PAR TYPE]]=$AA$8,DB_PAR[[#This Row],[I_VAL]],DB_PAR[[#This Row],[T_VAL]]))</f>
        <v>7800.0</v>
      </c>
      <c r="BG390">
        <f>QUOTIENT(DB_PAR[[#This Row],[PAR NUM]],32)+1</f>
        <v>13</v>
      </c>
    </row>
    <row r="391" spans="1:59" x14ac:dyDescent="0.25">
      <c r="A391" t="b">
        <v>0</v>
      </c>
      <c r="B391">
        <v>385</v>
      </c>
      <c r="C391" t="str" cm="1">
        <f t="array" ref="C391">INDEX(DB_PAR_SYS_NAMES[],BG391,2)</f>
        <v xml:space="preserve"> GEN_WH_VIB</v>
      </c>
      <c r="D391" t="s">
        <v>2853</v>
      </c>
      <c r="E391" t="s">
        <v>3798</v>
      </c>
      <c r="G391" t="s">
        <v>2474</v>
      </c>
      <c r="H391">
        <v>0</v>
      </c>
      <c r="I391" t="s">
        <v>2475</v>
      </c>
      <c r="J391" s="10" t="s">
        <v>6099</v>
      </c>
      <c r="K391" t="s">
        <v>940</v>
      </c>
      <c r="L391" s="10" t="s">
        <v>46</v>
      </c>
      <c r="M391" s="10" t="s">
        <v>46</v>
      </c>
      <c r="N391" t="str">
        <f>IF(DB_PAR[[#This Row],[PAR TYPE]]=$AA$7,DB_PAR[[#This Row],[R_VAL]],IF(DB_PAR[[#This Row],[PAR TYPE]]=$AA$8,DB_PAR[[#This Row],[I_VAL]],DB_PAR[[#This Row],[T_VAL]]))</f>
        <v>8000.0</v>
      </c>
      <c r="BG391">
        <f>QUOTIENT(DB_PAR[[#This Row],[PAR NUM]],32)+1</f>
        <v>13</v>
      </c>
    </row>
    <row r="392" spans="1:59" x14ac:dyDescent="0.25">
      <c r="A392" t="b">
        <v>0</v>
      </c>
      <c r="B392">
        <v>386</v>
      </c>
      <c r="C392" t="str" cm="1">
        <f t="array" ref="C392">INDEX(DB_PAR_SYS_NAMES[],BG392,2)</f>
        <v xml:space="preserve"> GEN_WH_VIB</v>
      </c>
      <c r="D392" t="s">
        <v>2854</v>
      </c>
      <c r="E392" t="s">
        <v>3801</v>
      </c>
      <c r="G392" t="s">
        <v>2474</v>
      </c>
      <c r="H392">
        <v>0</v>
      </c>
      <c r="I392" t="s">
        <v>2475</v>
      </c>
      <c r="J392" s="10" t="s">
        <v>6098</v>
      </c>
      <c r="K392" t="s">
        <v>940</v>
      </c>
      <c r="L392" s="10" t="s">
        <v>46</v>
      </c>
      <c r="M392" s="10" t="s">
        <v>46</v>
      </c>
      <c r="N392" t="str">
        <f>IF(DB_PAR[[#This Row],[PAR TYPE]]=$AA$7,DB_PAR[[#This Row],[R_VAL]],IF(DB_PAR[[#This Row],[PAR TYPE]]=$AA$8,DB_PAR[[#This Row],[I_VAL]],DB_PAR[[#This Row],[T_VAL]]))</f>
        <v>7800.0</v>
      </c>
      <c r="BG392">
        <f>QUOTIENT(DB_PAR[[#This Row],[PAR NUM]],32)+1</f>
        <v>13</v>
      </c>
    </row>
    <row r="393" spans="1:59" x14ac:dyDescent="0.25">
      <c r="A393" t="b">
        <v>0</v>
      </c>
      <c r="B393">
        <v>387</v>
      </c>
      <c r="C393" t="str" cm="1">
        <f t="array" ref="C393">INDEX(DB_PAR_SYS_NAMES[],BG393,2)</f>
        <v xml:space="preserve"> GEN_WH_VIB</v>
      </c>
      <c r="D393" t="s">
        <v>2855</v>
      </c>
      <c r="E393" t="s">
        <v>3804</v>
      </c>
      <c r="G393" t="s">
        <v>2474</v>
      </c>
      <c r="H393">
        <v>0</v>
      </c>
      <c r="I393" t="s">
        <v>2475</v>
      </c>
      <c r="J393" s="10" t="s">
        <v>6099</v>
      </c>
      <c r="K393" t="s">
        <v>940</v>
      </c>
      <c r="L393" s="10" t="s">
        <v>46</v>
      </c>
      <c r="M393" s="10" t="s">
        <v>46</v>
      </c>
      <c r="N393" t="str">
        <f>IF(DB_PAR[[#This Row],[PAR TYPE]]=$AA$7,DB_PAR[[#This Row],[R_VAL]],IF(DB_PAR[[#This Row],[PAR TYPE]]=$AA$8,DB_PAR[[#This Row],[I_VAL]],DB_PAR[[#This Row],[T_VAL]]))</f>
        <v>8000.0</v>
      </c>
      <c r="BG393">
        <f>QUOTIENT(DB_PAR[[#This Row],[PAR NUM]],32)+1</f>
        <v>13</v>
      </c>
    </row>
    <row r="394" spans="1:59" x14ac:dyDescent="0.25">
      <c r="A394" t="b">
        <v>0</v>
      </c>
      <c r="B394">
        <v>388</v>
      </c>
      <c r="C394" t="str" cm="1">
        <f t="array" ref="C394">INDEX(DB_PAR_SYS_NAMES[],BG394,2)</f>
        <v xml:space="preserve"> GEN_WH_VIB</v>
      </c>
      <c r="D394" t="s">
        <v>2856</v>
      </c>
      <c r="E394" t="s">
        <v>4079</v>
      </c>
      <c r="G394" t="s">
        <v>2474</v>
      </c>
      <c r="H394">
        <v>0</v>
      </c>
      <c r="I394" t="s">
        <v>2475</v>
      </c>
      <c r="J394" s="10" t="s">
        <v>46</v>
      </c>
      <c r="K394" t="s">
        <v>871</v>
      </c>
      <c r="L394" s="10" t="s">
        <v>46</v>
      </c>
      <c r="M394" s="10" t="s">
        <v>46</v>
      </c>
      <c r="N394" t="str">
        <f>IF(DB_PAR[[#This Row],[PAR TYPE]]=$AA$7,DB_PAR[[#This Row],[R_VAL]],IF(DB_PAR[[#This Row],[PAR TYPE]]=$AA$8,DB_PAR[[#This Row],[I_VAL]],DB_PAR[[#This Row],[T_VAL]]))</f>
        <v>0.0</v>
      </c>
      <c r="BG394">
        <f>QUOTIENT(DB_PAR[[#This Row],[PAR NUM]],32)+1</f>
        <v>13</v>
      </c>
    </row>
    <row r="395" spans="1:59" x14ac:dyDescent="0.25">
      <c r="A395" t="b">
        <v>0</v>
      </c>
      <c r="B395">
        <v>389</v>
      </c>
      <c r="C395" t="str" cm="1">
        <f t="array" ref="C395">INDEX(DB_PAR_SYS_NAMES[],BG395,2)</f>
        <v xml:space="preserve"> GEN_WH_VIB</v>
      </c>
      <c r="D395" t="s">
        <v>2857</v>
      </c>
      <c r="E395" t="s">
        <v>4080</v>
      </c>
      <c r="G395" t="s">
        <v>2474</v>
      </c>
      <c r="H395">
        <v>0</v>
      </c>
      <c r="I395" t="s">
        <v>2475</v>
      </c>
      <c r="J395" s="10" t="s">
        <v>2685</v>
      </c>
      <c r="K395" t="s">
        <v>871</v>
      </c>
      <c r="L395" s="10" t="s">
        <v>46</v>
      </c>
      <c r="M395" s="10" t="s">
        <v>46</v>
      </c>
      <c r="N395" t="str">
        <f>IF(DB_PAR[[#This Row],[PAR TYPE]]=$AA$7,DB_PAR[[#This Row],[R_VAL]],IF(DB_PAR[[#This Row],[PAR TYPE]]=$AA$8,DB_PAR[[#This Row],[I_VAL]],DB_PAR[[#This Row],[T_VAL]]))</f>
        <v>25.0</v>
      </c>
      <c r="BG395">
        <f>QUOTIENT(DB_PAR[[#This Row],[PAR NUM]],32)+1</f>
        <v>13</v>
      </c>
    </row>
    <row r="396" spans="1:59" x14ac:dyDescent="0.25">
      <c r="A396" t="b">
        <v>0</v>
      </c>
      <c r="B396">
        <v>390</v>
      </c>
      <c r="C396" t="str" cm="1">
        <f t="array" ref="C396">INDEX(DB_PAR_SYS_NAMES[],BG396,2)</f>
        <v xml:space="preserve"> GEN_WH_VIB</v>
      </c>
      <c r="D396" t="s">
        <v>2858</v>
      </c>
      <c r="E396" t="s">
        <v>4081</v>
      </c>
      <c r="G396" t="s">
        <v>2474</v>
      </c>
      <c r="H396">
        <v>0</v>
      </c>
      <c r="I396" t="s">
        <v>2475</v>
      </c>
      <c r="J396" s="10" t="s">
        <v>45</v>
      </c>
      <c r="K396" t="s">
        <v>871</v>
      </c>
      <c r="L396" s="10" t="s">
        <v>46</v>
      </c>
      <c r="M396" s="10" t="s">
        <v>46</v>
      </c>
      <c r="N396" t="str">
        <f>IF(DB_PAR[[#This Row],[PAR TYPE]]=$AA$7,DB_PAR[[#This Row],[R_VAL]],IF(DB_PAR[[#This Row],[PAR TYPE]]=$AA$8,DB_PAR[[#This Row],[I_VAL]],DB_PAR[[#This Row],[T_VAL]]))</f>
        <v>1.0</v>
      </c>
      <c r="BG396">
        <f>QUOTIENT(DB_PAR[[#This Row],[PAR NUM]],32)+1</f>
        <v>13</v>
      </c>
    </row>
    <row r="397" spans="1:59" x14ac:dyDescent="0.25">
      <c r="A397" t="b">
        <v>0</v>
      </c>
      <c r="B397">
        <v>391</v>
      </c>
      <c r="C397" t="str" cm="1">
        <f t="array" ref="C397">INDEX(DB_PAR_SYS_NAMES[],BG397,2)</f>
        <v xml:space="preserve"> GEN_WH_VIB</v>
      </c>
      <c r="D397" t="s">
        <v>2859</v>
      </c>
      <c r="E397" t="s">
        <v>4082</v>
      </c>
      <c r="G397" t="s">
        <v>2474</v>
      </c>
      <c r="H397">
        <v>0</v>
      </c>
      <c r="I397" t="s">
        <v>2475</v>
      </c>
      <c r="J397" s="10" t="s">
        <v>46</v>
      </c>
      <c r="K397" t="s">
        <v>871</v>
      </c>
      <c r="L397" s="10" t="s">
        <v>46</v>
      </c>
      <c r="M397" s="10" t="s">
        <v>46</v>
      </c>
      <c r="N397" t="str">
        <f>IF(DB_PAR[[#This Row],[PAR TYPE]]=$AA$7,DB_PAR[[#This Row],[R_VAL]],IF(DB_PAR[[#This Row],[PAR TYPE]]=$AA$8,DB_PAR[[#This Row],[I_VAL]],DB_PAR[[#This Row],[T_VAL]]))</f>
        <v>0.0</v>
      </c>
      <c r="BG397">
        <f>QUOTIENT(DB_PAR[[#This Row],[PAR NUM]],32)+1</f>
        <v>13</v>
      </c>
    </row>
    <row r="398" spans="1:59" x14ac:dyDescent="0.25">
      <c r="A398" t="b">
        <v>0</v>
      </c>
      <c r="B398">
        <v>392</v>
      </c>
      <c r="C398" t="str" cm="1">
        <f t="array" ref="C398">INDEX(DB_PAR_SYS_NAMES[],BG398,2)</f>
        <v xml:space="preserve"> GEN_WH_VIB</v>
      </c>
      <c r="D398" t="s">
        <v>2860</v>
      </c>
      <c r="E398" t="s">
        <v>4083</v>
      </c>
      <c r="G398" t="s">
        <v>2474</v>
      </c>
      <c r="H398">
        <v>0</v>
      </c>
      <c r="I398" t="s">
        <v>2475</v>
      </c>
      <c r="J398" s="10" t="s">
        <v>2825</v>
      </c>
      <c r="K398" t="s">
        <v>871</v>
      </c>
      <c r="L398" s="10" t="s">
        <v>46</v>
      </c>
      <c r="M398" s="10" t="s">
        <v>46</v>
      </c>
      <c r="N398" t="str">
        <f>IF(DB_PAR[[#This Row],[PAR TYPE]]=$AA$7,DB_PAR[[#This Row],[R_VAL]],IF(DB_PAR[[#This Row],[PAR TYPE]]=$AA$8,DB_PAR[[#This Row],[I_VAL]],DB_PAR[[#This Row],[T_VAL]]))</f>
        <v>2.0</v>
      </c>
      <c r="BG398">
        <f>QUOTIENT(DB_PAR[[#This Row],[PAR NUM]],32)+1</f>
        <v>13</v>
      </c>
    </row>
    <row r="399" spans="1:59" x14ac:dyDescent="0.25">
      <c r="A399" t="b">
        <v>0</v>
      </c>
      <c r="B399">
        <v>393</v>
      </c>
      <c r="C399" t="str" cm="1">
        <f t="array" ref="C399">INDEX(DB_PAR_SYS_NAMES[],BG399,2)</f>
        <v xml:space="preserve"> GEN_WH_VIB</v>
      </c>
      <c r="D399" t="s">
        <v>2861</v>
      </c>
      <c r="E399" t="s">
        <v>4084</v>
      </c>
      <c r="G399" t="s">
        <v>2474</v>
      </c>
      <c r="H399">
        <v>0</v>
      </c>
      <c r="I399" t="s">
        <v>2475</v>
      </c>
      <c r="J399" s="10" t="s">
        <v>2862</v>
      </c>
      <c r="K399" t="s">
        <v>871</v>
      </c>
      <c r="L399" s="10" t="s">
        <v>46</v>
      </c>
      <c r="M399" s="10" t="s">
        <v>46</v>
      </c>
      <c r="N399" t="str">
        <f>IF(DB_PAR[[#This Row],[PAR TYPE]]=$AA$7,DB_PAR[[#This Row],[R_VAL]],IF(DB_PAR[[#This Row],[PAR TYPE]]=$AA$8,DB_PAR[[#This Row],[I_VAL]],DB_PAR[[#This Row],[T_VAL]]))</f>
        <v>4.0</v>
      </c>
      <c r="BG399">
        <f>QUOTIENT(DB_PAR[[#This Row],[PAR NUM]],32)+1</f>
        <v>13</v>
      </c>
    </row>
    <row r="400" spans="1:59" x14ac:dyDescent="0.25">
      <c r="A400" t="b">
        <v>0</v>
      </c>
      <c r="B400">
        <v>394</v>
      </c>
      <c r="C400" t="str" cm="1">
        <f t="array" ref="C400">INDEX(DB_PAR_SYS_NAMES[],BG400,2)</f>
        <v xml:space="preserve"> GEN_WH_VIB</v>
      </c>
      <c r="D400" t="s">
        <v>2863</v>
      </c>
      <c r="G400" t="s">
        <v>2474</v>
      </c>
      <c r="H400">
        <v>0</v>
      </c>
      <c r="I400" t="s">
        <v>2475</v>
      </c>
      <c r="J400" s="10" t="s">
        <v>46</v>
      </c>
      <c r="L400" s="10" t="s">
        <v>46</v>
      </c>
      <c r="M400" s="10" t="s">
        <v>46</v>
      </c>
      <c r="N400" t="str">
        <f>IF(DB_PAR[[#This Row],[PAR TYPE]]=$AA$7,DB_PAR[[#This Row],[R_VAL]],IF(DB_PAR[[#This Row],[PAR TYPE]]=$AA$8,DB_PAR[[#This Row],[I_VAL]],DB_PAR[[#This Row],[T_VAL]]))</f>
        <v>0.0</v>
      </c>
      <c r="BG400">
        <f>QUOTIENT(DB_PAR[[#This Row],[PAR NUM]],32)+1</f>
        <v>13</v>
      </c>
    </row>
    <row r="401" spans="1:59" x14ac:dyDescent="0.25">
      <c r="A401" t="b">
        <v>0</v>
      </c>
      <c r="B401">
        <v>395</v>
      </c>
      <c r="C401" t="str" cm="1">
        <f t="array" ref="C401">INDEX(DB_PAR_SYS_NAMES[],BG401,2)</f>
        <v xml:space="preserve"> GEN_WH_VIB</v>
      </c>
      <c r="D401" t="s">
        <v>2864</v>
      </c>
      <c r="G401" t="s">
        <v>2474</v>
      </c>
      <c r="H401">
        <v>0</v>
      </c>
      <c r="I401" t="s">
        <v>2475</v>
      </c>
      <c r="J401" s="10" t="s">
        <v>46</v>
      </c>
      <c r="L401" s="10" t="s">
        <v>46</v>
      </c>
      <c r="M401" s="10" t="s">
        <v>46</v>
      </c>
      <c r="N401" t="str">
        <f>IF(DB_PAR[[#This Row],[PAR TYPE]]=$AA$7,DB_PAR[[#This Row],[R_VAL]],IF(DB_PAR[[#This Row],[PAR TYPE]]=$AA$8,DB_PAR[[#This Row],[I_VAL]],DB_PAR[[#This Row],[T_VAL]]))</f>
        <v>0.0</v>
      </c>
      <c r="BG401">
        <f>QUOTIENT(DB_PAR[[#This Row],[PAR NUM]],32)+1</f>
        <v>13</v>
      </c>
    </row>
    <row r="402" spans="1:59" x14ac:dyDescent="0.25">
      <c r="A402" t="b">
        <v>0</v>
      </c>
      <c r="B402">
        <v>396</v>
      </c>
      <c r="C402" t="str" cm="1">
        <f t="array" ref="C402">INDEX(DB_PAR_SYS_NAMES[],BG402,2)</f>
        <v xml:space="preserve"> GEN_WH_VIB</v>
      </c>
      <c r="D402" t="s">
        <v>2865</v>
      </c>
      <c r="G402" t="s">
        <v>2474</v>
      </c>
      <c r="H402">
        <v>0</v>
      </c>
      <c r="I402" t="s">
        <v>2475</v>
      </c>
      <c r="J402" s="10" t="s">
        <v>46</v>
      </c>
      <c r="L402" s="10" t="s">
        <v>46</v>
      </c>
      <c r="M402" s="10" t="s">
        <v>46</v>
      </c>
      <c r="N402" t="str">
        <f>IF(DB_PAR[[#This Row],[PAR TYPE]]=$AA$7,DB_PAR[[#This Row],[R_VAL]],IF(DB_PAR[[#This Row],[PAR TYPE]]=$AA$8,DB_PAR[[#This Row],[I_VAL]],DB_PAR[[#This Row],[T_VAL]]))</f>
        <v>0.0</v>
      </c>
      <c r="BG402">
        <f>QUOTIENT(DB_PAR[[#This Row],[PAR NUM]],32)+1</f>
        <v>13</v>
      </c>
    </row>
    <row r="403" spans="1:59" x14ac:dyDescent="0.25">
      <c r="A403" t="b">
        <v>0</v>
      </c>
      <c r="B403">
        <v>397</v>
      </c>
      <c r="C403" t="str" cm="1">
        <f t="array" ref="C403">INDEX(DB_PAR_SYS_NAMES[],BG403,2)</f>
        <v xml:space="preserve"> GEN_WH_VIB</v>
      </c>
      <c r="D403" t="s">
        <v>2866</v>
      </c>
      <c r="G403" t="s">
        <v>2474</v>
      </c>
      <c r="H403">
        <v>0</v>
      </c>
      <c r="I403" t="s">
        <v>2475</v>
      </c>
      <c r="J403" s="10" t="s">
        <v>46</v>
      </c>
      <c r="L403" s="10" t="s">
        <v>46</v>
      </c>
      <c r="M403" s="10" t="s">
        <v>46</v>
      </c>
      <c r="N403" t="str">
        <f>IF(DB_PAR[[#This Row],[PAR TYPE]]=$AA$7,DB_PAR[[#This Row],[R_VAL]],IF(DB_PAR[[#This Row],[PAR TYPE]]=$AA$8,DB_PAR[[#This Row],[I_VAL]],DB_PAR[[#This Row],[T_VAL]]))</f>
        <v>0.0</v>
      </c>
      <c r="BG403">
        <f>QUOTIENT(DB_PAR[[#This Row],[PAR NUM]],32)+1</f>
        <v>13</v>
      </c>
    </row>
    <row r="404" spans="1:59" x14ac:dyDescent="0.25">
      <c r="A404" t="b">
        <v>0</v>
      </c>
      <c r="B404">
        <v>398</v>
      </c>
      <c r="C404" t="str" cm="1">
        <f t="array" ref="C404">INDEX(DB_PAR_SYS_NAMES[],BG404,2)</f>
        <v xml:space="preserve"> GEN_WH_VIB</v>
      </c>
      <c r="D404" t="s">
        <v>2867</v>
      </c>
      <c r="G404" t="s">
        <v>2474</v>
      </c>
      <c r="H404">
        <v>0</v>
      </c>
      <c r="I404" t="s">
        <v>2475</v>
      </c>
      <c r="J404" s="10" t="s">
        <v>46</v>
      </c>
      <c r="L404" s="10" t="s">
        <v>46</v>
      </c>
      <c r="M404" s="10" t="s">
        <v>46</v>
      </c>
      <c r="N404" t="str">
        <f>IF(DB_PAR[[#This Row],[PAR TYPE]]=$AA$7,DB_PAR[[#This Row],[R_VAL]],IF(DB_PAR[[#This Row],[PAR TYPE]]=$AA$8,DB_PAR[[#This Row],[I_VAL]],DB_PAR[[#This Row],[T_VAL]]))</f>
        <v>0.0</v>
      </c>
      <c r="BG404">
        <f>QUOTIENT(DB_PAR[[#This Row],[PAR NUM]],32)+1</f>
        <v>13</v>
      </c>
    </row>
    <row r="405" spans="1:59" x14ac:dyDescent="0.25">
      <c r="A405" t="b">
        <v>0</v>
      </c>
      <c r="B405">
        <v>399</v>
      </c>
      <c r="C405" t="str" cm="1">
        <f t="array" ref="C405">INDEX(DB_PAR_SYS_NAMES[],BG405,2)</f>
        <v xml:space="preserve"> GEN_WH_VIB</v>
      </c>
      <c r="D405" t="s">
        <v>2868</v>
      </c>
      <c r="G405" t="s">
        <v>2474</v>
      </c>
      <c r="H405">
        <v>0</v>
      </c>
      <c r="I405" t="s">
        <v>2475</v>
      </c>
      <c r="J405" s="10" t="s">
        <v>46</v>
      </c>
      <c r="L405" s="10" t="s">
        <v>46</v>
      </c>
      <c r="M405" s="10" t="s">
        <v>46</v>
      </c>
      <c r="N405" t="str">
        <f>IF(DB_PAR[[#This Row],[PAR TYPE]]=$AA$7,DB_PAR[[#This Row],[R_VAL]],IF(DB_PAR[[#This Row],[PAR TYPE]]=$AA$8,DB_PAR[[#This Row],[I_VAL]],DB_PAR[[#This Row],[T_VAL]]))</f>
        <v>0.0</v>
      </c>
      <c r="BG405">
        <f>QUOTIENT(DB_PAR[[#This Row],[PAR NUM]],32)+1</f>
        <v>13</v>
      </c>
    </row>
    <row r="406" spans="1:59" x14ac:dyDescent="0.25">
      <c r="A406" t="b">
        <v>0</v>
      </c>
      <c r="B406">
        <v>400</v>
      </c>
      <c r="C406" t="str" cm="1">
        <f t="array" ref="C406">INDEX(DB_PAR_SYS_NAMES[],BG406,2)</f>
        <v xml:space="preserve"> GEN_WH_VIB</v>
      </c>
      <c r="D406" t="s">
        <v>2869</v>
      </c>
      <c r="G406" t="s">
        <v>2474</v>
      </c>
      <c r="H406">
        <v>0</v>
      </c>
      <c r="I406" t="s">
        <v>2475</v>
      </c>
      <c r="J406" s="10" t="s">
        <v>46</v>
      </c>
      <c r="L406" s="10" t="s">
        <v>46</v>
      </c>
      <c r="M406" s="10" t="s">
        <v>46</v>
      </c>
      <c r="N406" t="str">
        <f>IF(DB_PAR[[#This Row],[PAR TYPE]]=$AA$7,DB_PAR[[#This Row],[R_VAL]],IF(DB_PAR[[#This Row],[PAR TYPE]]=$AA$8,DB_PAR[[#This Row],[I_VAL]],DB_PAR[[#This Row],[T_VAL]]))</f>
        <v>0.0</v>
      </c>
      <c r="BG406">
        <f>QUOTIENT(DB_PAR[[#This Row],[PAR NUM]],32)+1</f>
        <v>13</v>
      </c>
    </row>
    <row r="407" spans="1:59" x14ac:dyDescent="0.25">
      <c r="A407" t="b">
        <v>0</v>
      </c>
      <c r="B407">
        <v>401</v>
      </c>
      <c r="C407" t="str" cm="1">
        <f t="array" ref="C407">INDEX(DB_PAR_SYS_NAMES[],BG407,2)</f>
        <v xml:space="preserve"> GEN_WH_VIB</v>
      </c>
      <c r="D407" t="s">
        <v>2870</v>
      </c>
      <c r="G407" t="s">
        <v>2474</v>
      </c>
      <c r="H407">
        <v>0</v>
      </c>
      <c r="I407" t="s">
        <v>2475</v>
      </c>
      <c r="J407" s="10" t="s">
        <v>46</v>
      </c>
      <c r="L407" s="10" t="s">
        <v>46</v>
      </c>
      <c r="M407" s="10" t="s">
        <v>46</v>
      </c>
      <c r="N407" t="str">
        <f>IF(DB_PAR[[#This Row],[PAR TYPE]]=$AA$7,DB_PAR[[#This Row],[R_VAL]],IF(DB_PAR[[#This Row],[PAR TYPE]]=$AA$8,DB_PAR[[#This Row],[I_VAL]],DB_PAR[[#This Row],[T_VAL]]))</f>
        <v>0.0</v>
      </c>
      <c r="BG407">
        <f>QUOTIENT(DB_PAR[[#This Row],[PAR NUM]],32)+1</f>
        <v>13</v>
      </c>
    </row>
    <row r="408" spans="1:59" x14ac:dyDescent="0.25">
      <c r="A408" t="b">
        <v>0</v>
      </c>
      <c r="B408">
        <v>402</v>
      </c>
      <c r="C408" t="str" cm="1">
        <f t="array" ref="C408">INDEX(DB_PAR_SYS_NAMES[],BG408,2)</f>
        <v xml:space="preserve"> GEN_WH_VIB</v>
      </c>
      <c r="D408" t="s">
        <v>2871</v>
      </c>
      <c r="G408" t="s">
        <v>2474</v>
      </c>
      <c r="H408">
        <v>0</v>
      </c>
      <c r="I408" t="s">
        <v>2475</v>
      </c>
      <c r="J408" s="10" t="s">
        <v>46</v>
      </c>
      <c r="L408" s="10" t="s">
        <v>46</v>
      </c>
      <c r="M408" s="10" t="s">
        <v>46</v>
      </c>
      <c r="N408" t="str">
        <f>IF(DB_PAR[[#This Row],[PAR TYPE]]=$AA$7,DB_PAR[[#This Row],[R_VAL]],IF(DB_PAR[[#This Row],[PAR TYPE]]=$AA$8,DB_PAR[[#This Row],[I_VAL]],DB_PAR[[#This Row],[T_VAL]]))</f>
        <v>0.0</v>
      </c>
      <c r="BG408">
        <f>QUOTIENT(DB_PAR[[#This Row],[PAR NUM]],32)+1</f>
        <v>13</v>
      </c>
    </row>
    <row r="409" spans="1:59" x14ac:dyDescent="0.25">
      <c r="A409" t="b">
        <v>0</v>
      </c>
      <c r="B409">
        <v>403</v>
      </c>
      <c r="C409" t="str" cm="1">
        <f t="array" ref="C409">INDEX(DB_PAR_SYS_NAMES[],BG409,2)</f>
        <v xml:space="preserve"> GEN_WH_VIB</v>
      </c>
      <c r="D409" t="s">
        <v>2872</v>
      </c>
      <c r="G409" t="s">
        <v>2474</v>
      </c>
      <c r="H409">
        <v>0</v>
      </c>
      <c r="I409" t="s">
        <v>2475</v>
      </c>
      <c r="J409" s="10" t="s">
        <v>46</v>
      </c>
      <c r="L409" s="10" t="s">
        <v>46</v>
      </c>
      <c r="M409" s="10" t="s">
        <v>46</v>
      </c>
      <c r="N409" t="str">
        <f>IF(DB_PAR[[#This Row],[PAR TYPE]]=$AA$7,DB_PAR[[#This Row],[R_VAL]],IF(DB_PAR[[#This Row],[PAR TYPE]]=$AA$8,DB_PAR[[#This Row],[I_VAL]],DB_PAR[[#This Row],[T_VAL]]))</f>
        <v>0.0</v>
      </c>
      <c r="BG409">
        <f>QUOTIENT(DB_PAR[[#This Row],[PAR NUM]],32)+1</f>
        <v>13</v>
      </c>
    </row>
    <row r="410" spans="1:59" x14ac:dyDescent="0.25">
      <c r="A410" t="b">
        <v>0</v>
      </c>
      <c r="B410">
        <v>404</v>
      </c>
      <c r="C410" t="str" cm="1">
        <f t="array" ref="C410">INDEX(DB_PAR_SYS_NAMES[],BG410,2)</f>
        <v xml:space="preserve"> GEN_WH_VIB</v>
      </c>
      <c r="D410" t="s">
        <v>2873</v>
      </c>
      <c r="G410" t="s">
        <v>2474</v>
      </c>
      <c r="H410">
        <v>0</v>
      </c>
      <c r="I410" t="s">
        <v>2475</v>
      </c>
      <c r="J410" s="10" t="s">
        <v>46</v>
      </c>
      <c r="L410" s="10" t="s">
        <v>46</v>
      </c>
      <c r="M410" s="10" t="s">
        <v>46</v>
      </c>
      <c r="N410" t="str">
        <f>IF(DB_PAR[[#This Row],[PAR TYPE]]=$AA$7,DB_PAR[[#This Row],[R_VAL]],IF(DB_PAR[[#This Row],[PAR TYPE]]=$AA$8,DB_PAR[[#This Row],[I_VAL]],DB_PAR[[#This Row],[T_VAL]]))</f>
        <v>0.0</v>
      </c>
      <c r="BG410">
        <f>QUOTIENT(DB_PAR[[#This Row],[PAR NUM]],32)+1</f>
        <v>13</v>
      </c>
    </row>
    <row r="411" spans="1:59" x14ac:dyDescent="0.25">
      <c r="A411" t="b">
        <v>0</v>
      </c>
      <c r="B411">
        <v>405</v>
      </c>
      <c r="C411" t="str" cm="1">
        <f t="array" ref="C411">INDEX(DB_PAR_SYS_NAMES[],BG411,2)</f>
        <v xml:space="preserve"> GEN_WH_VIB</v>
      </c>
      <c r="D411" t="s">
        <v>2874</v>
      </c>
      <c r="G411" t="s">
        <v>2474</v>
      </c>
      <c r="H411">
        <v>0</v>
      </c>
      <c r="I411" t="s">
        <v>2475</v>
      </c>
      <c r="J411" s="10" t="s">
        <v>46</v>
      </c>
      <c r="L411" s="10" t="s">
        <v>46</v>
      </c>
      <c r="M411" s="10" t="s">
        <v>46</v>
      </c>
      <c r="N411" t="str">
        <f>IF(DB_PAR[[#This Row],[PAR TYPE]]=$AA$7,DB_PAR[[#This Row],[R_VAL]],IF(DB_PAR[[#This Row],[PAR TYPE]]=$AA$8,DB_PAR[[#This Row],[I_VAL]],DB_PAR[[#This Row],[T_VAL]]))</f>
        <v>0.0</v>
      </c>
      <c r="BG411">
        <f>QUOTIENT(DB_PAR[[#This Row],[PAR NUM]],32)+1</f>
        <v>13</v>
      </c>
    </row>
    <row r="412" spans="1:59" x14ac:dyDescent="0.25">
      <c r="A412" t="b">
        <v>0</v>
      </c>
      <c r="B412">
        <v>406</v>
      </c>
      <c r="C412" t="str" cm="1">
        <f t="array" ref="C412">INDEX(DB_PAR_SYS_NAMES[],BG412,2)</f>
        <v xml:space="preserve"> GEN_WH_VIB</v>
      </c>
      <c r="D412" t="s">
        <v>2875</v>
      </c>
      <c r="G412" t="s">
        <v>2474</v>
      </c>
      <c r="H412">
        <v>0</v>
      </c>
      <c r="I412" t="s">
        <v>2475</v>
      </c>
      <c r="J412" s="10" t="s">
        <v>46</v>
      </c>
      <c r="L412" s="10" t="s">
        <v>46</v>
      </c>
      <c r="M412" s="10" t="s">
        <v>46</v>
      </c>
      <c r="N412" t="str">
        <f>IF(DB_PAR[[#This Row],[PAR TYPE]]=$AA$7,DB_PAR[[#This Row],[R_VAL]],IF(DB_PAR[[#This Row],[PAR TYPE]]=$AA$8,DB_PAR[[#This Row],[I_VAL]],DB_PAR[[#This Row],[T_VAL]]))</f>
        <v>0.0</v>
      </c>
      <c r="BG412">
        <f>QUOTIENT(DB_PAR[[#This Row],[PAR NUM]],32)+1</f>
        <v>13</v>
      </c>
    </row>
    <row r="413" spans="1:59" x14ac:dyDescent="0.25">
      <c r="A413" t="b">
        <v>0</v>
      </c>
      <c r="B413">
        <v>407</v>
      </c>
      <c r="C413" t="str" cm="1">
        <f t="array" ref="C413">INDEX(DB_PAR_SYS_NAMES[],BG413,2)</f>
        <v xml:space="preserve"> GEN_WH_VIB</v>
      </c>
      <c r="D413" t="s">
        <v>2876</v>
      </c>
      <c r="G413" t="s">
        <v>2474</v>
      </c>
      <c r="H413">
        <v>0</v>
      </c>
      <c r="I413" t="s">
        <v>2475</v>
      </c>
      <c r="J413" s="10" t="s">
        <v>46</v>
      </c>
      <c r="L413" s="10" t="s">
        <v>46</v>
      </c>
      <c r="M413" s="10" t="s">
        <v>46</v>
      </c>
      <c r="N413" t="str">
        <f>IF(DB_PAR[[#This Row],[PAR TYPE]]=$AA$7,DB_PAR[[#This Row],[R_VAL]],IF(DB_PAR[[#This Row],[PAR TYPE]]=$AA$8,DB_PAR[[#This Row],[I_VAL]],DB_PAR[[#This Row],[T_VAL]]))</f>
        <v>0.0</v>
      </c>
      <c r="BG413">
        <f>QUOTIENT(DB_PAR[[#This Row],[PAR NUM]],32)+1</f>
        <v>13</v>
      </c>
    </row>
    <row r="414" spans="1:59" x14ac:dyDescent="0.25">
      <c r="A414" t="b">
        <v>0</v>
      </c>
      <c r="B414">
        <v>408</v>
      </c>
      <c r="C414" t="str" cm="1">
        <f t="array" ref="C414">INDEX(DB_PAR_SYS_NAMES[],BG414,2)</f>
        <v xml:space="preserve"> GEN_WH_VIB</v>
      </c>
      <c r="D414" t="s">
        <v>2877</v>
      </c>
      <c r="G414" t="s">
        <v>2474</v>
      </c>
      <c r="H414">
        <v>0</v>
      </c>
      <c r="I414" t="s">
        <v>2475</v>
      </c>
      <c r="J414" s="10" t="s">
        <v>46</v>
      </c>
      <c r="L414" s="10" t="s">
        <v>46</v>
      </c>
      <c r="M414" s="10" t="s">
        <v>46</v>
      </c>
      <c r="N414" t="str">
        <f>IF(DB_PAR[[#This Row],[PAR TYPE]]=$AA$7,DB_PAR[[#This Row],[R_VAL]],IF(DB_PAR[[#This Row],[PAR TYPE]]=$AA$8,DB_PAR[[#This Row],[I_VAL]],DB_PAR[[#This Row],[T_VAL]]))</f>
        <v>0.0</v>
      </c>
      <c r="BG414">
        <f>QUOTIENT(DB_PAR[[#This Row],[PAR NUM]],32)+1</f>
        <v>13</v>
      </c>
    </row>
    <row r="415" spans="1:59" x14ac:dyDescent="0.25">
      <c r="A415" t="b">
        <v>0</v>
      </c>
      <c r="B415">
        <v>409</v>
      </c>
      <c r="C415" t="str" cm="1">
        <f t="array" ref="C415">INDEX(DB_PAR_SYS_NAMES[],BG415,2)</f>
        <v xml:space="preserve"> GEN_WH_VIB</v>
      </c>
      <c r="D415" t="s">
        <v>2878</v>
      </c>
      <c r="G415" t="s">
        <v>2474</v>
      </c>
      <c r="H415">
        <v>0</v>
      </c>
      <c r="I415" t="s">
        <v>2475</v>
      </c>
      <c r="J415" s="10" t="s">
        <v>46</v>
      </c>
      <c r="L415" s="10" t="s">
        <v>46</v>
      </c>
      <c r="M415" s="10" t="s">
        <v>46</v>
      </c>
      <c r="N415" t="str">
        <f>IF(DB_PAR[[#This Row],[PAR TYPE]]=$AA$7,DB_PAR[[#This Row],[R_VAL]],IF(DB_PAR[[#This Row],[PAR TYPE]]=$AA$8,DB_PAR[[#This Row],[I_VAL]],DB_PAR[[#This Row],[T_VAL]]))</f>
        <v>0.0</v>
      </c>
      <c r="BG415">
        <f>QUOTIENT(DB_PAR[[#This Row],[PAR NUM]],32)+1</f>
        <v>13</v>
      </c>
    </row>
    <row r="416" spans="1:59" x14ac:dyDescent="0.25">
      <c r="A416" t="b">
        <v>0</v>
      </c>
      <c r="B416">
        <v>410</v>
      </c>
      <c r="C416" t="str" cm="1">
        <f t="array" ref="C416">INDEX(DB_PAR_SYS_NAMES[],BG416,2)</f>
        <v xml:space="preserve"> GEN_WH_VIB</v>
      </c>
      <c r="D416" t="s">
        <v>2879</v>
      </c>
      <c r="G416" t="s">
        <v>2474</v>
      </c>
      <c r="H416">
        <v>0</v>
      </c>
      <c r="I416" t="s">
        <v>2475</v>
      </c>
      <c r="J416" s="10" t="s">
        <v>46</v>
      </c>
      <c r="L416" s="10" t="s">
        <v>46</v>
      </c>
      <c r="M416" s="10" t="s">
        <v>46</v>
      </c>
      <c r="N416" t="str">
        <f>IF(DB_PAR[[#This Row],[PAR TYPE]]=$AA$7,DB_PAR[[#This Row],[R_VAL]],IF(DB_PAR[[#This Row],[PAR TYPE]]=$AA$8,DB_PAR[[#This Row],[I_VAL]],DB_PAR[[#This Row],[T_VAL]]))</f>
        <v>0.0</v>
      </c>
      <c r="BG416">
        <f>QUOTIENT(DB_PAR[[#This Row],[PAR NUM]],32)+1</f>
        <v>13</v>
      </c>
    </row>
    <row r="417" spans="1:59" x14ac:dyDescent="0.25">
      <c r="A417" t="b">
        <v>0</v>
      </c>
      <c r="B417">
        <v>411</v>
      </c>
      <c r="C417" t="str" cm="1">
        <f t="array" ref="C417">INDEX(DB_PAR_SYS_NAMES[],BG417,2)</f>
        <v xml:space="preserve"> GEN_WH_VIB</v>
      </c>
      <c r="D417" t="s">
        <v>2880</v>
      </c>
      <c r="G417" t="s">
        <v>2474</v>
      </c>
      <c r="H417">
        <v>0</v>
      </c>
      <c r="I417" t="s">
        <v>2475</v>
      </c>
      <c r="J417" s="10" t="s">
        <v>46</v>
      </c>
      <c r="L417" s="10" t="s">
        <v>46</v>
      </c>
      <c r="M417" s="10" t="s">
        <v>46</v>
      </c>
      <c r="N417" t="str">
        <f>IF(DB_PAR[[#This Row],[PAR TYPE]]=$AA$7,DB_PAR[[#This Row],[R_VAL]],IF(DB_PAR[[#This Row],[PAR TYPE]]=$AA$8,DB_PAR[[#This Row],[I_VAL]],DB_PAR[[#This Row],[T_VAL]]))</f>
        <v>0.0</v>
      </c>
      <c r="BG417">
        <f>QUOTIENT(DB_PAR[[#This Row],[PAR NUM]],32)+1</f>
        <v>13</v>
      </c>
    </row>
    <row r="418" spans="1:59" x14ac:dyDescent="0.25">
      <c r="A418" t="b">
        <v>0</v>
      </c>
      <c r="B418">
        <v>412</v>
      </c>
      <c r="C418" t="str" cm="1">
        <f t="array" ref="C418">INDEX(DB_PAR_SYS_NAMES[],BG418,2)</f>
        <v xml:space="preserve"> GEN_WH_VIB</v>
      </c>
      <c r="D418" t="s">
        <v>2881</v>
      </c>
      <c r="G418" t="s">
        <v>2474</v>
      </c>
      <c r="H418">
        <v>0</v>
      </c>
      <c r="I418" t="s">
        <v>2475</v>
      </c>
      <c r="J418" s="10" t="s">
        <v>46</v>
      </c>
      <c r="L418" s="10" t="s">
        <v>46</v>
      </c>
      <c r="M418" s="10" t="s">
        <v>46</v>
      </c>
      <c r="N418" t="str">
        <f>IF(DB_PAR[[#This Row],[PAR TYPE]]=$AA$7,DB_PAR[[#This Row],[R_VAL]],IF(DB_PAR[[#This Row],[PAR TYPE]]=$AA$8,DB_PAR[[#This Row],[I_VAL]],DB_PAR[[#This Row],[T_VAL]]))</f>
        <v>0.0</v>
      </c>
      <c r="BG418">
        <f>QUOTIENT(DB_PAR[[#This Row],[PAR NUM]],32)+1</f>
        <v>13</v>
      </c>
    </row>
    <row r="419" spans="1:59" x14ac:dyDescent="0.25">
      <c r="A419" t="b">
        <v>0</v>
      </c>
      <c r="B419">
        <v>413</v>
      </c>
      <c r="C419" t="str" cm="1">
        <f t="array" ref="C419">INDEX(DB_PAR_SYS_NAMES[],BG419,2)</f>
        <v xml:space="preserve"> GEN_WH_VIB</v>
      </c>
      <c r="D419" t="s">
        <v>2882</v>
      </c>
      <c r="G419" t="s">
        <v>2474</v>
      </c>
      <c r="H419">
        <v>0</v>
      </c>
      <c r="I419" t="s">
        <v>2475</v>
      </c>
      <c r="J419" s="10" t="s">
        <v>46</v>
      </c>
      <c r="L419" s="10" t="s">
        <v>46</v>
      </c>
      <c r="M419" s="10" t="s">
        <v>46</v>
      </c>
      <c r="N419" t="str">
        <f>IF(DB_PAR[[#This Row],[PAR TYPE]]=$AA$7,DB_PAR[[#This Row],[R_VAL]],IF(DB_PAR[[#This Row],[PAR TYPE]]=$AA$8,DB_PAR[[#This Row],[I_VAL]],DB_PAR[[#This Row],[T_VAL]]))</f>
        <v>0.0</v>
      </c>
      <c r="BG419">
        <f>QUOTIENT(DB_PAR[[#This Row],[PAR NUM]],32)+1</f>
        <v>13</v>
      </c>
    </row>
    <row r="420" spans="1:59" x14ac:dyDescent="0.25">
      <c r="A420" t="b">
        <v>0</v>
      </c>
      <c r="B420">
        <v>414</v>
      </c>
      <c r="C420" t="str" cm="1">
        <f t="array" ref="C420">INDEX(DB_PAR_SYS_NAMES[],BG420,2)</f>
        <v xml:space="preserve"> GEN_WH_VIB</v>
      </c>
      <c r="D420" t="s">
        <v>2883</v>
      </c>
      <c r="G420" t="s">
        <v>2474</v>
      </c>
      <c r="H420">
        <v>0</v>
      </c>
      <c r="I420" t="s">
        <v>2475</v>
      </c>
      <c r="J420" s="10" t="s">
        <v>46</v>
      </c>
      <c r="L420" s="10" t="s">
        <v>46</v>
      </c>
      <c r="M420" s="10" t="s">
        <v>46</v>
      </c>
      <c r="N420" t="str">
        <f>IF(DB_PAR[[#This Row],[PAR TYPE]]=$AA$7,DB_PAR[[#This Row],[R_VAL]],IF(DB_PAR[[#This Row],[PAR TYPE]]=$AA$8,DB_PAR[[#This Row],[I_VAL]],DB_PAR[[#This Row],[T_VAL]]))</f>
        <v>0.0</v>
      </c>
      <c r="BG420">
        <f>QUOTIENT(DB_PAR[[#This Row],[PAR NUM]],32)+1</f>
        <v>13</v>
      </c>
    </row>
    <row r="421" spans="1:59" x14ac:dyDescent="0.25">
      <c r="A421" t="b">
        <v>0</v>
      </c>
      <c r="B421">
        <v>415</v>
      </c>
      <c r="C421" t="str" cm="1">
        <f t="array" ref="C421">INDEX(DB_PAR_SYS_NAMES[],BG421,2)</f>
        <v xml:space="preserve"> GEN_WH_VIB</v>
      </c>
      <c r="D421" t="s">
        <v>2884</v>
      </c>
      <c r="G421" t="s">
        <v>2474</v>
      </c>
      <c r="H421">
        <v>0</v>
      </c>
      <c r="I421" t="s">
        <v>2475</v>
      </c>
      <c r="J421" s="10" t="s">
        <v>46</v>
      </c>
      <c r="L421" s="10" t="s">
        <v>46</v>
      </c>
      <c r="M421" s="10" t="s">
        <v>46</v>
      </c>
      <c r="N421" t="str">
        <f>IF(DB_PAR[[#This Row],[PAR TYPE]]=$AA$7,DB_PAR[[#This Row],[R_VAL]],IF(DB_PAR[[#This Row],[PAR TYPE]]=$AA$8,DB_PAR[[#This Row],[I_VAL]],DB_PAR[[#This Row],[T_VAL]]))</f>
        <v>0.0</v>
      </c>
      <c r="BG421">
        <f>QUOTIENT(DB_PAR[[#This Row],[PAR NUM]],32)+1</f>
        <v>13</v>
      </c>
    </row>
    <row r="422" spans="1:59" x14ac:dyDescent="0.25">
      <c r="A422" t="b">
        <v>0</v>
      </c>
      <c r="B422">
        <v>416</v>
      </c>
      <c r="C422" t="str" cm="1">
        <f t="array" ref="C422">INDEX(DB_PAR_SYS_NAMES[],BG422,2)</f>
        <v xml:space="preserve"> GEN_EXC</v>
      </c>
      <c r="D422" t="s">
        <v>2885</v>
      </c>
      <c r="E422" t="s">
        <v>3809</v>
      </c>
      <c r="G422" t="s">
        <v>2485</v>
      </c>
      <c r="H422">
        <v>2</v>
      </c>
      <c r="I422" t="s">
        <v>2475</v>
      </c>
      <c r="J422" s="10" t="s">
        <v>46</v>
      </c>
      <c r="K422" t="s">
        <v>815</v>
      </c>
      <c r="L422" s="10" t="s">
        <v>46</v>
      </c>
      <c r="M422" s="10" t="s">
        <v>46</v>
      </c>
      <c r="N422">
        <f>IF(DB_PAR[[#This Row],[PAR TYPE]]=$AA$7,DB_PAR[[#This Row],[R_VAL]],IF(DB_PAR[[#This Row],[PAR TYPE]]=$AA$8,DB_PAR[[#This Row],[I_VAL]],DB_PAR[[#This Row],[T_VAL]]))</f>
        <v>2</v>
      </c>
      <c r="BG422">
        <f>QUOTIENT(DB_PAR[[#This Row],[PAR NUM]],32)+1</f>
        <v>14</v>
      </c>
    </row>
    <row r="423" spans="1:59" x14ac:dyDescent="0.25">
      <c r="A423" t="b">
        <v>0</v>
      </c>
      <c r="B423">
        <v>417</v>
      </c>
      <c r="C423" t="str" cm="1">
        <f t="array" ref="C423">INDEX(DB_PAR_SYS_NAMES[],BG423,2)</f>
        <v xml:space="preserve"> GEN_EXC</v>
      </c>
      <c r="D423" t="s">
        <v>2886</v>
      </c>
      <c r="E423" t="s">
        <v>3814</v>
      </c>
      <c r="G423" t="s">
        <v>2485</v>
      </c>
      <c r="H423">
        <v>0</v>
      </c>
      <c r="I423" t="s">
        <v>2475</v>
      </c>
      <c r="J423" s="10" t="s">
        <v>46</v>
      </c>
      <c r="K423" t="s">
        <v>815</v>
      </c>
      <c r="L423" s="10" t="s">
        <v>46</v>
      </c>
      <c r="M423" s="10" t="s">
        <v>46</v>
      </c>
      <c r="N423">
        <f>IF(DB_PAR[[#This Row],[PAR TYPE]]=$AA$7,DB_PAR[[#This Row],[R_VAL]],IF(DB_PAR[[#This Row],[PAR TYPE]]=$AA$8,DB_PAR[[#This Row],[I_VAL]],DB_PAR[[#This Row],[T_VAL]]))</f>
        <v>0</v>
      </c>
      <c r="BG423">
        <f>QUOTIENT(DB_PAR[[#This Row],[PAR NUM]],32)+1</f>
        <v>14</v>
      </c>
    </row>
    <row r="424" spans="1:59" x14ac:dyDescent="0.25">
      <c r="A424" t="b">
        <v>0</v>
      </c>
      <c r="B424">
        <v>418</v>
      </c>
      <c r="C424" t="str" cm="1">
        <f t="array" ref="C424">INDEX(DB_PAR_SYS_NAMES[],BG424,2)</f>
        <v xml:space="preserve"> GEN_EXC</v>
      </c>
      <c r="D424" t="s">
        <v>2887</v>
      </c>
      <c r="E424" t="s">
        <v>3819</v>
      </c>
      <c r="G424" t="s">
        <v>2485</v>
      </c>
      <c r="H424">
        <v>2</v>
      </c>
      <c r="I424" t="s">
        <v>2475</v>
      </c>
      <c r="J424" s="10" t="s">
        <v>46</v>
      </c>
      <c r="K424" t="s">
        <v>815</v>
      </c>
      <c r="L424" s="10" t="s">
        <v>46</v>
      </c>
      <c r="M424" s="10" t="s">
        <v>46</v>
      </c>
      <c r="N424">
        <f>IF(DB_PAR[[#This Row],[PAR TYPE]]=$AA$7,DB_PAR[[#This Row],[R_VAL]],IF(DB_PAR[[#This Row],[PAR TYPE]]=$AA$8,DB_PAR[[#This Row],[I_VAL]],DB_PAR[[#This Row],[T_VAL]]))</f>
        <v>2</v>
      </c>
      <c r="BG424">
        <f>QUOTIENT(DB_PAR[[#This Row],[PAR NUM]],32)+1</f>
        <v>14</v>
      </c>
    </row>
    <row r="425" spans="1:59" x14ac:dyDescent="0.25">
      <c r="A425" t="b">
        <v>0</v>
      </c>
      <c r="B425">
        <v>419</v>
      </c>
      <c r="C425" t="str" cm="1">
        <f t="array" ref="C425">INDEX(DB_PAR_SYS_NAMES[],BG425,2)</f>
        <v xml:space="preserve"> GEN_EXC</v>
      </c>
      <c r="D425" t="s">
        <v>2888</v>
      </c>
      <c r="E425" t="s">
        <v>3824</v>
      </c>
      <c r="G425" t="s">
        <v>2485</v>
      </c>
      <c r="H425">
        <v>1</v>
      </c>
      <c r="I425" t="s">
        <v>2475</v>
      </c>
      <c r="J425" s="10" t="s">
        <v>46</v>
      </c>
      <c r="K425" t="s">
        <v>815</v>
      </c>
      <c r="L425" s="10" t="s">
        <v>46</v>
      </c>
      <c r="M425" s="10" t="s">
        <v>46</v>
      </c>
      <c r="N425">
        <f>IF(DB_PAR[[#This Row],[PAR TYPE]]=$AA$7,DB_PAR[[#This Row],[R_VAL]],IF(DB_PAR[[#This Row],[PAR TYPE]]=$AA$8,DB_PAR[[#This Row],[I_VAL]],DB_PAR[[#This Row],[T_VAL]]))</f>
        <v>1</v>
      </c>
      <c r="BG425">
        <f>QUOTIENT(DB_PAR[[#This Row],[PAR NUM]],32)+1</f>
        <v>14</v>
      </c>
    </row>
    <row r="426" spans="1:59" x14ac:dyDescent="0.25">
      <c r="A426" t="b">
        <v>0</v>
      </c>
      <c r="B426">
        <v>420</v>
      </c>
      <c r="C426" t="str" cm="1">
        <f t="array" ref="C426">INDEX(DB_PAR_SYS_NAMES[],BG426,2)</f>
        <v xml:space="preserve"> GEN_EXC</v>
      </c>
      <c r="D426" t="s">
        <v>2889</v>
      </c>
      <c r="E426" t="s">
        <v>3829</v>
      </c>
      <c r="G426" t="s">
        <v>2474</v>
      </c>
      <c r="H426">
        <v>0</v>
      </c>
      <c r="I426" t="s">
        <v>2475</v>
      </c>
      <c r="J426" s="10" t="s">
        <v>2890</v>
      </c>
      <c r="K426" t="s">
        <v>807</v>
      </c>
      <c r="L426" s="10" t="s">
        <v>46</v>
      </c>
      <c r="M426" s="10" t="s">
        <v>46</v>
      </c>
      <c r="N426" t="str">
        <f>IF(DB_PAR[[#This Row],[PAR TYPE]]=$AA$7,DB_PAR[[#This Row],[R_VAL]],IF(DB_PAR[[#This Row],[PAR TYPE]]=$AA$8,DB_PAR[[#This Row],[I_VAL]],DB_PAR[[#This Row],[T_VAL]]))</f>
        <v>0.8</v>
      </c>
      <c r="BG426">
        <f>QUOTIENT(DB_PAR[[#This Row],[PAR NUM]],32)+1</f>
        <v>14</v>
      </c>
    </row>
    <row r="427" spans="1:59" x14ac:dyDescent="0.25">
      <c r="A427" t="b">
        <v>0</v>
      </c>
      <c r="B427">
        <v>421</v>
      </c>
      <c r="C427" t="str" cm="1">
        <f t="array" ref="C427">INDEX(DB_PAR_SYS_NAMES[],BG427,2)</f>
        <v xml:space="preserve"> GEN_EXC</v>
      </c>
      <c r="D427" t="s">
        <v>2891</v>
      </c>
      <c r="E427" t="s">
        <v>3834</v>
      </c>
      <c r="G427" t="s">
        <v>2474</v>
      </c>
      <c r="H427">
        <v>0</v>
      </c>
      <c r="I427" t="s">
        <v>2475</v>
      </c>
      <c r="J427" s="10" t="s">
        <v>2678</v>
      </c>
      <c r="K427" t="s">
        <v>2892</v>
      </c>
      <c r="L427" s="10" t="s">
        <v>46</v>
      </c>
      <c r="M427" s="10" t="s">
        <v>46</v>
      </c>
      <c r="N427" t="str">
        <f>IF(DB_PAR[[#This Row],[PAR TYPE]]=$AA$7,DB_PAR[[#This Row],[R_VAL]],IF(DB_PAR[[#This Row],[PAR TYPE]]=$AA$8,DB_PAR[[#This Row],[I_VAL]],DB_PAR[[#This Row],[T_VAL]]))</f>
        <v>60.0</v>
      </c>
      <c r="BG427">
        <f>QUOTIENT(DB_PAR[[#This Row],[PAR NUM]],32)+1</f>
        <v>14</v>
      </c>
    </row>
    <row r="428" spans="1:59" x14ac:dyDescent="0.25">
      <c r="A428" t="b">
        <v>0</v>
      </c>
      <c r="B428">
        <v>422</v>
      </c>
      <c r="C428" t="str" cm="1">
        <f t="array" ref="C428">INDEX(DB_PAR_SYS_NAMES[],BG428,2)</f>
        <v xml:space="preserve"> GEN_EXC</v>
      </c>
      <c r="D428" t="s">
        <v>2740</v>
      </c>
      <c r="G428" t="s">
        <v>2474</v>
      </c>
      <c r="H428">
        <v>0</v>
      </c>
      <c r="I428" t="s">
        <v>2475</v>
      </c>
      <c r="J428" s="10" t="s">
        <v>2685</v>
      </c>
      <c r="L428" s="10" t="s">
        <v>46</v>
      </c>
      <c r="M428" s="10" t="s">
        <v>46</v>
      </c>
      <c r="N428" t="str">
        <f>IF(DB_PAR[[#This Row],[PAR TYPE]]=$AA$7,DB_PAR[[#This Row],[R_VAL]],IF(DB_PAR[[#This Row],[PAR TYPE]]=$AA$8,DB_PAR[[#This Row],[I_VAL]],DB_PAR[[#This Row],[T_VAL]]))</f>
        <v>25.0</v>
      </c>
      <c r="BG428">
        <f>QUOTIENT(DB_PAR[[#This Row],[PAR NUM]],32)+1</f>
        <v>14</v>
      </c>
    </row>
    <row r="429" spans="1:59" x14ac:dyDescent="0.25">
      <c r="A429" t="b">
        <v>0</v>
      </c>
      <c r="B429">
        <v>423</v>
      </c>
      <c r="C429" t="str" cm="1">
        <f t="array" ref="C429">INDEX(DB_PAR_SYS_NAMES[],BG429,2)</f>
        <v xml:space="preserve"> GEN_EXC</v>
      </c>
      <c r="D429" t="s">
        <v>2741</v>
      </c>
      <c r="G429" t="s">
        <v>2474</v>
      </c>
      <c r="H429">
        <v>0</v>
      </c>
      <c r="I429" t="s">
        <v>2475</v>
      </c>
      <c r="J429" s="10" t="s">
        <v>45</v>
      </c>
      <c r="L429" s="10" t="s">
        <v>46</v>
      </c>
      <c r="M429" s="10" t="s">
        <v>46</v>
      </c>
      <c r="N429" t="str">
        <f>IF(DB_PAR[[#This Row],[PAR TYPE]]=$AA$7,DB_PAR[[#This Row],[R_VAL]],IF(DB_PAR[[#This Row],[PAR TYPE]]=$AA$8,DB_PAR[[#This Row],[I_VAL]],DB_PAR[[#This Row],[T_VAL]]))</f>
        <v>1.0</v>
      </c>
      <c r="BG429">
        <f>QUOTIENT(DB_PAR[[#This Row],[PAR NUM]],32)+1</f>
        <v>14</v>
      </c>
    </row>
    <row r="430" spans="1:59" x14ac:dyDescent="0.25">
      <c r="A430" t="b">
        <v>0</v>
      </c>
      <c r="B430">
        <v>424</v>
      </c>
      <c r="C430" t="str" cm="1">
        <f t="array" ref="C430">INDEX(DB_PAR_SYS_NAMES[],BG430,2)</f>
        <v xml:space="preserve"> GEN_EXC</v>
      </c>
      <c r="D430" t="s">
        <v>2742</v>
      </c>
      <c r="G430" t="s">
        <v>2474</v>
      </c>
      <c r="H430">
        <v>0</v>
      </c>
      <c r="I430" t="s">
        <v>2475</v>
      </c>
      <c r="J430" s="10" t="s">
        <v>46</v>
      </c>
      <c r="L430" s="10" t="s">
        <v>46</v>
      </c>
      <c r="M430" s="10" t="s">
        <v>46</v>
      </c>
      <c r="N430" t="str">
        <f>IF(DB_PAR[[#This Row],[PAR TYPE]]=$AA$7,DB_PAR[[#This Row],[R_VAL]],IF(DB_PAR[[#This Row],[PAR TYPE]]=$AA$8,DB_PAR[[#This Row],[I_VAL]],DB_PAR[[#This Row],[T_VAL]]))</f>
        <v>0.0</v>
      </c>
      <c r="BG430">
        <f>QUOTIENT(DB_PAR[[#This Row],[PAR NUM]],32)+1</f>
        <v>14</v>
      </c>
    </row>
    <row r="431" spans="1:59" x14ac:dyDescent="0.25">
      <c r="A431" t="b">
        <v>0</v>
      </c>
      <c r="B431">
        <v>425</v>
      </c>
      <c r="C431" t="str" cm="1">
        <f t="array" ref="C431">INDEX(DB_PAR_SYS_NAMES[],BG431,2)</f>
        <v xml:space="preserve"> GEN_EXC</v>
      </c>
      <c r="D431" t="s">
        <v>2743</v>
      </c>
      <c r="G431" t="s">
        <v>2474</v>
      </c>
      <c r="H431">
        <v>0</v>
      </c>
      <c r="I431" t="s">
        <v>2475</v>
      </c>
      <c r="J431" s="10" t="s">
        <v>2825</v>
      </c>
      <c r="L431" s="10" t="s">
        <v>46</v>
      </c>
      <c r="M431" s="10" t="s">
        <v>46</v>
      </c>
      <c r="N431" t="str">
        <f>IF(DB_PAR[[#This Row],[PAR TYPE]]=$AA$7,DB_PAR[[#This Row],[R_VAL]],IF(DB_PAR[[#This Row],[PAR TYPE]]=$AA$8,DB_PAR[[#This Row],[I_VAL]],DB_PAR[[#This Row],[T_VAL]]))</f>
        <v>2.0</v>
      </c>
      <c r="BG431">
        <f>QUOTIENT(DB_PAR[[#This Row],[PAR NUM]],32)+1</f>
        <v>14</v>
      </c>
    </row>
    <row r="432" spans="1:59" x14ac:dyDescent="0.25">
      <c r="A432" t="b">
        <v>0</v>
      </c>
      <c r="B432">
        <v>426</v>
      </c>
      <c r="C432" t="str" cm="1">
        <f t="array" ref="C432">INDEX(DB_PAR_SYS_NAMES[],BG432,2)</f>
        <v xml:space="preserve"> GEN_EXC</v>
      </c>
      <c r="D432" t="s">
        <v>2893</v>
      </c>
      <c r="E432" t="s">
        <v>3839</v>
      </c>
      <c r="G432" t="s">
        <v>2474</v>
      </c>
      <c r="H432">
        <v>0</v>
      </c>
      <c r="I432" t="s">
        <v>2475</v>
      </c>
      <c r="J432" s="10" t="s">
        <v>2600</v>
      </c>
      <c r="K432" t="s">
        <v>2894</v>
      </c>
      <c r="L432" s="10" t="s">
        <v>46</v>
      </c>
      <c r="M432" s="10" t="s">
        <v>46</v>
      </c>
      <c r="N432" t="str">
        <f>IF(DB_PAR[[#This Row],[PAR TYPE]]=$AA$7,DB_PAR[[#This Row],[R_VAL]],IF(DB_PAR[[#This Row],[PAR TYPE]]=$AA$8,DB_PAR[[#This Row],[I_VAL]],DB_PAR[[#This Row],[T_VAL]]))</f>
        <v>10.0</v>
      </c>
      <c r="BG432">
        <f>QUOTIENT(DB_PAR[[#This Row],[PAR NUM]],32)+1</f>
        <v>14</v>
      </c>
    </row>
    <row r="433" spans="1:59" x14ac:dyDescent="0.25">
      <c r="A433" t="b">
        <v>0</v>
      </c>
      <c r="B433">
        <v>427</v>
      </c>
      <c r="C433" t="str" cm="1">
        <f t="array" ref="C433">INDEX(DB_PAR_SYS_NAMES[],BG433,2)</f>
        <v xml:space="preserve"> GEN_EXC</v>
      </c>
      <c r="D433" t="s">
        <v>2895</v>
      </c>
      <c r="E433" t="s">
        <v>3843</v>
      </c>
      <c r="G433" t="s">
        <v>2474</v>
      </c>
      <c r="H433">
        <v>4</v>
      </c>
      <c r="I433" t="s">
        <v>2475</v>
      </c>
      <c r="J433" s="10" t="s">
        <v>6100</v>
      </c>
      <c r="K433" t="s">
        <v>815</v>
      </c>
      <c r="L433" s="10" t="s">
        <v>46</v>
      </c>
      <c r="M433" s="10" t="s">
        <v>46</v>
      </c>
      <c r="N433" t="str">
        <f>IF(DB_PAR[[#This Row],[PAR TYPE]]=$AA$7,DB_PAR[[#This Row],[R_VAL]],IF(DB_PAR[[#This Row],[PAR TYPE]]=$AA$8,DB_PAR[[#This Row],[I_VAL]],DB_PAR[[#This Row],[T_VAL]]))</f>
        <v>0.95</v>
      </c>
      <c r="BG433">
        <f>QUOTIENT(DB_PAR[[#This Row],[PAR NUM]],32)+1</f>
        <v>14</v>
      </c>
    </row>
    <row r="434" spans="1:59" x14ac:dyDescent="0.25">
      <c r="A434" t="b">
        <v>0</v>
      </c>
      <c r="B434">
        <v>428</v>
      </c>
      <c r="C434" t="str" cm="1">
        <f t="array" ref="C434">INDEX(DB_PAR_SYS_NAMES[],BG434,2)</f>
        <v xml:space="preserve"> GEN_EXC</v>
      </c>
      <c r="D434" t="s">
        <v>2896</v>
      </c>
      <c r="E434" t="s">
        <v>3847</v>
      </c>
      <c r="G434" t="s">
        <v>2474</v>
      </c>
      <c r="H434">
        <v>0</v>
      </c>
      <c r="I434" t="s">
        <v>2475</v>
      </c>
      <c r="J434" s="10" t="s">
        <v>2644</v>
      </c>
      <c r="K434" t="s">
        <v>820</v>
      </c>
      <c r="L434" s="10" t="s">
        <v>46</v>
      </c>
      <c r="M434" s="10" t="s">
        <v>46</v>
      </c>
      <c r="N434" t="str">
        <f>IF(DB_PAR[[#This Row],[PAR TYPE]]=$AA$7,DB_PAR[[#This Row],[R_VAL]],IF(DB_PAR[[#This Row],[PAR TYPE]]=$AA$8,DB_PAR[[#This Row],[I_VAL]],DB_PAR[[#This Row],[T_VAL]]))</f>
        <v>400.0</v>
      </c>
      <c r="BG434">
        <f>QUOTIENT(DB_PAR[[#This Row],[PAR NUM]],32)+1</f>
        <v>14</v>
      </c>
    </row>
    <row r="435" spans="1:59" x14ac:dyDescent="0.25">
      <c r="A435" t="b">
        <v>0</v>
      </c>
      <c r="B435">
        <v>429</v>
      </c>
      <c r="C435" t="str" cm="1">
        <f t="array" ref="C435">INDEX(DB_PAR_SYS_NAMES[],BG435,2)</f>
        <v xml:space="preserve"> GEN_EXC</v>
      </c>
      <c r="D435" t="s">
        <v>2897</v>
      </c>
      <c r="E435" t="s">
        <v>3851</v>
      </c>
      <c r="G435" t="s">
        <v>2474</v>
      </c>
      <c r="H435">
        <v>0</v>
      </c>
      <c r="I435" t="s">
        <v>2475</v>
      </c>
      <c r="J435" s="10" t="s">
        <v>6101</v>
      </c>
      <c r="K435" t="s">
        <v>2894</v>
      </c>
      <c r="L435" s="10" t="s">
        <v>46</v>
      </c>
      <c r="M435" s="10" t="s">
        <v>46</v>
      </c>
      <c r="N435" t="str">
        <f>IF(DB_PAR[[#This Row],[PAR TYPE]]=$AA$7,DB_PAR[[#This Row],[R_VAL]],IF(DB_PAR[[#This Row],[PAR TYPE]]=$AA$8,DB_PAR[[#This Row],[I_VAL]],DB_PAR[[#This Row],[T_VAL]]))</f>
        <v>-20.0</v>
      </c>
      <c r="BG435">
        <f>QUOTIENT(DB_PAR[[#This Row],[PAR NUM]],32)+1</f>
        <v>14</v>
      </c>
    </row>
    <row r="436" spans="1:59" x14ac:dyDescent="0.25">
      <c r="A436" t="b">
        <v>0</v>
      </c>
      <c r="B436">
        <v>430</v>
      </c>
      <c r="C436" t="str" cm="1">
        <f t="array" ref="C436">INDEX(DB_PAR_SYS_NAMES[],BG436,2)</f>
        <v xml:space="preserve"> GEN_EXC</v>
      </c>
      <c r="D436" t="s">
        <v>2898</v>
      </c>
      <c r="E436" t="s">
        <v>3856</v>
      </c>
      <c r="G436" t="s">
        <v>2474</v>
      </c>
      <c r="H436">
        <v>4</v>
      </c>
      <c r="I436" t="s">
        <v>2475</v>
      </c>
      <c r="J436" s="10" t="s">
        <v>6102</v>
      </c>
      <c r="K436" t="s">
        <v>815</v>
      </c>
      <c r="L436" s="10" t="s">
        <v>46</v>
      </c>
      <c r="M436" s="10" t="s">
        <v>46</v>
      </c>
      <c r="N436" t="str">
        <f>IF(DB_PAR[[#This Row],[PAR TYPE]]=$AA$7,DB_PAR[[#This Row],[R_VAL]],IF(DB_PAR[[#This Row],[PAR TYPE]]=$AA$8,DB_PAR[[#This Row],[I_VAL]],DB_PAR[[#This Row],[T_VAL]]))</f>
        <v>0.9</v>
      </c>
      <c r="BG436">
        <f>QUOTIENT(DB_PAR[[#This Row],[PAR NUM]],32)+1</f>
        <v>14</v>
      </c>
    </row>
    <row r="437" spans="1:59" x14ac:dyDescent="0.25">
      <c r="A437" t="b">
        <v>0</v>
      </c>
      <c r="B437">
        <v>431</v>
      </c>
      <c r="C437" t="str" cm="1">
        <f t="array" ref="C437">INDEX(DB_PAR_SYS_NAMES[],BG437,2)</f>
        <v xml:space="preserve"> GEN_EXC</v>
      </c>
      <c r="D437" t="s">
        <v>2899</v>
      </c>
      <c r="E437" t="s">
        <v>3861</v>
      </c>
      <c r="G437" t="s">
        <v>2474</v>
      </c>
      <c r="H437">
        <v>0</v>
      </c>
      <c r="I437" t="s">
        <v>2475</v>
      </c>
      <c r="J437" s="10" t="s">
        <v>6103</v>
      </c>
      <c r="K437" t="s">
        <v>820</v>
      </c>
      <c r="L437" s="10" t="s">
        <v>46</v>
      </c>
      <c r="M437" s="10" t="s">
        <v>46</v>
      </c>
      <c r="N437" t="str">
        <f>IF(DB_PAR[[#This Row],[PAR TYPE]]=$AA$7,DB_PAR[[#This Row],[R_VAL]],IF(DB_PAR[[#This Row],[PAR TYPE]]=$AA$8,DB_PAR[[#This Row],[I_VAL]],DB_PAR[[#This Row],[T_VAL]]))</f>
        <v>380.0</v>
      </c>
      <c r="BG437">
        <f>QUOTIENT(DB_PAR[[#This Row],[PAR NUM]],32)+1</f>
        <v>14</v>
      </c>
    </row>
    <row r="438" spans="1:59" x14ac:dyDescent="0.25">
      <c r="A438" t="b">
        <v>0</v>
      </c>
      <c r="B438">
        <v>432</v>
      </c>
      <c r="C438" t="str" cm="1">
        <f t="array" ref="C438">INDEX(DB_PAR_SYS_NAMES[],BG438,2)</f>
        <v xml:space="preserve"> GEN_EXC</v>
      </c>
      <c r="D438" t="s">
        <v>2900</v>
      </c>
      <c r="E438" t="s">
        <v>3866</v>
      </c>
      <c r="G438" t="s">
        <v>2474</v>
      </c>
      <c r="H438">
        <v>0</v>
      </c>
      <c r="I438" t="s">
        <v>2475</v>
      </c>
      <c r="J438" s="10" t="s">
        <v>3063</v>
      </c>
      <c r="K438" t="s">
        <v>2894</v>
      </c>
      <c r="L438" s="10" t="s">
        <v>46</v>
      </c>
      <c r="M438" s="10" t="s">
        <v>46</v>
      </c>
      <c r="N438" t="str">
        <f>IF(DB_PAR[[#This Row],[PAR TYPE]]=$AA$7,DB_PAR[[#This Row],[R_VAL]],IF(DB_PAR[[#This Row],[PAR TYPE]]=$AA$8,DB_PAR[[#This Row],[I_VAL]],DB_PAR[[#This Row],[T_VAL]]))</f>
        <v>40.0</v>
      </c>
      <c r="BG438">
        <f>QUOTIENT(DB_PAR[[#This Row],[PAR NUM]],32)+1</f>
        <v>14</v>
      </c>
    </row>
    <row r="439" spans="1:59" x14ac:dyDescent="0.25">
      <c r="A439" t="b">
        <v>0</v>
      </c>
      <c r="B439">
        <v>433</v>
      </c>
      <c r="C439" t="str" cm="1">
        <f t="array" ref="C439">INDEX(DB_PAR_SYS_NAMES[],BG439,2)</f>
        <v xml:space="preserve"> GEN_EXC</v>
      </c>
      <c r="D439" t="s">
        <v>2901</v>
      </c>
      <c r="E439" t="s">
        <v>3871</v>
      </c>
      <c r="G439" t="s">
        <v>2474</v>
      </c>
      <c r="H439">
        <v>0</v>
      </c>
      <c r="I439" t="s">
        <v>2475</v>
      </c>
      <c r="J439" s="10" t="s">
        <v>6104</v>
      </c>
      <c r="K439" t="s">
        <v>815</v>
      </c>
      <c r="L439" s="10" t="s">
        <v>46</v>
      </c>
      <c r="M439" s="10" t="s">
        <v>46</v>
      </c>
      <c r="N439" t="str">
        <f>IF(DB_PAR[[#This Row],[PAR TYPE]]=$AA$7,DB_PAR[[#This Row],[R_VAL]],IF(DB_PAR[[#This Row],[PAR TYPE]]=$AA$8,DB_PAR[[#This Row],[I_VAL]],DB_PAR[[#This Row],[T_VAL]]))</f>
        <v>0.98</v>
      </c>
      <c r="BG439">
        <f>QUOTIENT(DB_PAR[[#This Row],[PAR NUM]],32)+1</f>
        <v>14</v>
      </c>
    </row>
    <row r="440" spans="1:59" x14ac:dyDescent="0.25">
      <c r="A440" t="b">
        <v>0</v>
      </c>
      <c r="B440">
        <v>434</v>
      </c>
      <c r="C440" t="str" cm="1">
        <f t="array" ref="C440">INDEX(DB_PAR_SYS_NAMES[],BG440,2)</f>
        <v xml:space="preserve"> GEN_EXC</v>
      </c>
      <c r="D440" t="s">
        <v>2902</v>
      </c>
      <c r="E440" t="s">
        <v>3875</v>
      </c>
      <c r="G440" t="s">
        <v>2474</v>
      </c>
      <c r="H440">
        <v>0</v>
      </c>
      <c r="I440" t="s">
        <v>2475</v>
      </c>
      <c r="J440" s="10" t="s">
        <v>3102</v>
      </c>
      <c r="K440" t="s">
        <v>820</v>
      </c>
      <c r="L440" s="10" t="s">
        <v>46</v>
      </c>
      <c r="M440" s="10" t="s">
        <v>46</v>
      </c>
      <c r="N440" t="str">
        <f>IF(DB_PAR[[#This Row],[PAR TYPE]]=$AA$7,DB_PAR[[#This Row],[R_VAL]],IF(DB_PAR[[#This Row],[PAR TYPE]]=$AA$8,DB_PAR[[#This Row],[I_VAL]],DB_PAR[[#This Row],[T_VAL]]))</f>
        <v>450.0</v>
      </c>
      <c r="BG440">
        <f>QUOTIENT(DB_PAR[[#This Row],[PAR NUM]],32)+1</f>
        <v>14</v>
      </c>
    </row>
    <row r="441" spans="1:59" x14ac:dyDescent="0.25">
      <c r="A441" t="b">
        <v>0</v>
      </c>
      <c r="B441">
        <v>435</v>
      </c>
      <c r="C441" t="str" cm="1">
        <f t="array" ref="C441">INDEX(DB_PAR_SYS_NAMES[],BG441,2)</f>
        <v xml:space="preserve"> GEN_EXC</v>
      </c>
      <c r="D441" t="s">
        <v>2726</v>
      </c>
      <c r="G441" t="s">
        <v>2474</v>
      </c>
      <c r="H441">
        <v>0</v>
      </c>
      <c r="I441" t="s">
        <v>2475</v>
      </c>
      <c r="J441" s="10" t="s">
        <v>2903</v>
      </c>
      <c r="L441" s="10" t="s">
        <v>46</v>
      </c>
      <c r="M441" s="10" t="s">
        <v>46</v>
      </c>
      <c r="N441" t="str">
        <f>IF(DB_PAR[[#This Row],[PAR TYPE]]=$AA$7,DB_PAR[[#This Row],[R_VAL]],IF(DB_PAR[[#This Row],[PAR TYPE]]=$AA$8,DB_PAR[[#This Row],[I_VAL]],DB_PAR[[#This Row],[T_VAL]]))</f>
        <v>730.0</v>
      </c>
      <c r="BG441">
        <f>QUOTIENT(DB_PAR[[#This Row],[PAR NUM]],32)+1</f>
        <v>14</v>
      </c>
    </row>
    <row r="442" spans="1:59" x14ac:dyDescent="0.25">
      <c r="A442" t="b">
        <v>0</v>
      </c>
      <c r="B442">
        <v>436</v>
      </c>
      <c r="C442" t="str" cm="1">
        <f t="array" ref="C442">INDEX(DB_PAR_SYS_NAMES[],BG442,2)</f>
        <v xml:space="preserve"> GEN_EXC</v>
      </c>
      <c r="D442" t="s">
        <v>2727</v>
      </c>
      <c r="G442" t="s">
        <v>2474</v>
      </c>
      <c r="H442">
        <v>0</v>
      </c>
      <c r="I442" t="s">
        <v>2475</v>
      </c>
      <c r="J442" s="10" t="s">
        <v>46</v>
      </c>
      <c r="L442" s="10" t="s">
        <v>46</v>
      </c>
      <c r="M442" s="10" t="s">
        <v>46</v>
      </c>
      <c r="N442" t="str">
        <f>IF(DB_PAR[[#This Row],[PAR TYPE]]=$AA$7,DB_PAR[[#This Row],[R_VAL]],IF(DB_PAR[[#This Row],[PAR TYPE]]=$AA$8,DB_PAR[[#This Row],[I_VAL]],DB_PAR[[#This Row],[T_VAL]]))</f>
        <v>0.0</v>
      </c>
      <c r="BG442">
        <f>QUOTIENT(DB_PAR[[#This Row],[PAR NUM]],32)+1</f>
        <v>14</v>
      </c>
    </row>
    <row r="443" spans="1:59" x14ac:dyDescent="0.25">
      <c r="A443" t="b">
        <v>0</v>
      </c>
      <c r="B443">
        <v>437</v>
      </c>
      <c r="C443" t="str" cm="1">
        <f t="array" ref="C443">INDEX(DB_PAR_SYS_NAMES[],BG443,2)</f>
        <v xml:space="preserve"> GEN_EXC</v>
      </c>
      <c r="D443" t="s">
        <v>2728</v>
      </c>
      <c r="G443" t="s">
        <v>2474</v>
      </c>
      <c r="H443">
        <v>0</v>
      </c>
      <c r="I443" t="s">
        <v>2475</v>
      </c>
      <c r="J443" s="10" t="s">
        <v>46</v>
      </c>
      <c r="L443" s="10" t="s">
        <v>46</v>
      </c>
      <c r="M443" s="10" t="s">
        <v>46</v>
      </c>
      <c r="N443" t="str">
        <f>IF(DB_PAR[[#This Row],[PAR TYPE]]=$AA$7,DB_PAR[[#This Row],[R_VAL]],IF(DB_PAR[[#This Row],[PAR TYPE]]=$AA$8,DB_PAR[[#This Row],[I_VAL]],DB_PAR[[#This Row],[T_VAL]]))</f>
        <v>0.0</v>
      </c>
      <c r="BG443">
        <f>QUOTIENT(DB_PAR[[#This Row],[PAR NUM]],32)+1</f>
        <v>14</v>
      </c>
    </row>
    <row r="444" spans="1:59" x14ac:dyDescent="0.25">
      <c r="A444" t="b">
        <v>0</v>
      </c>
      <c r="B444">
        <v>438</v>
      </c>
      <c r="C444" t="str" cm="1">
        <f t="array" ref="C444">INDEX(DB_PAR_SYS_NAMES[],BG444,2)</f>
        <v xml:space="preserve"> GEN_EXC</v>
      </c>
      <c r="D444" t="s">
        <v>2729</v>
      </c>
      <c r="G444" t="s">
        <v>2474</v>
      </c>
      <c r="H444">
        <v>0</v>
      </c>
      <c r="I444" t="s">
        <v>2475</v>
      </c>
      <c r="J444" s="10" t="s">
        <v>46</v>
      </c>
      <c r="L444" s="10" t="s">
        <v>46</v>
      </c>
      <c r="M444" s="10" t="s">
        <v>46</v>
      </c>
      <c r="N444" t="str">
        <f>IF(DB_PAR[[#This Row],[PAR TYPE]]=$AA$7,DB_PAR[[#This Row],[R_VAL]],IF(DB_PAR[[#This Row],[PAR TYPE]]=$AA$8,DB_PAR[[#This Row],[I_VAL]],DB_PAR[[#This Row],[T_VAL]]))</f>
        <v>0.0</v>
      </c>
      <c r="BG444">
        <f>QUOTIENT(DB_PAR[[#This Row],[PAR NUM]],32)+1</f>
        <v>14</v>
      </c>
    </row>
    <row r="445" spans="1:59" x14ac:dyDescent="0.25">
      <c r="A445" t="b">
        <v>0</v>
      </c>
      <c r="B445">
        <v>439</v>
      </c>
      <c r="C445" t="str" cm="1">
        <f t="array" ref="C445">INDEX(DB_PAR_SYS_NAMES[],BG445,2)</f>
        <v xml:space="preserve"> GEN_EXC</v>
      </c>
      <c r="D445" t="s">
        <v>2730</v>
      </c>
      <c r="G445" t="s">
        <v>2474</v>
      </c>
      <c r="H445">
        <v>0</v>
      </c>
      <c r="I445" t="s">
        <v>2475</v>
      </c>
      <c r="J445" s="10" t="s">
        <v>46</v>
      </c>
      <c r="L445" s="10" t="s">
        <v>46</v>
      </c>
      <c r="M445" s="10" t="s">
        <v>46</v>
      </c>
      <c r="N445" t="str">
        <f>IF(DB_PAR[[#This Row],[PAR TYPE]]=$AA$7,DB_PAR[[#This Row],[R_VAL]],IF(DB_PAR[[#This Row],[PAR TYPE]]=$AA$8,DB_PAR[[#This Row],[I_VAL]],DB_PAR[[#This Row],[T_VAL]]))</f>
        <v>0.0</v>
      </c>
      <c r="BG445">
        <f>QUOTIENT(DB_PAR[[#This Row],[PAR NUM]],32)+1</f>
        <v>14</v>
      </c>
    </row>
    <row r="446" spans="1:59" x14ac:dyDescent="0.25">
      <c r="A446" t="b">
        <v>0</v>
      </c>
      <c r="B446">
        <v>440</v>
      </c>
      <c r="C446" t="str" cm="1">
        <f t="array" ref="C446">INDEX(DB_PAR_SYS_NAMES[],BG446,2)</f>
        <v xml:space="preserve"> GEN_EXC</v>
      </c>
      <c r="D446" t="s">
        <v>2731</v>
      </c>
      <c r="G446" t="s">
        <v>2474</v>
      </c>
      <c r="H446">
        <v>0</v>
      </c>
      <c r="I446" t="s">
        <v>2475</v>
      </c>
      <c r="J446" s="10" t="s">
        <v>46</v>
      </c>
      <c r="L446" s="10" t="s">
        <v>46</v>
      </c>
      <c r="M446" s="10" t="s">
        <v>46</v>
      </c>
      <c r="N446" t="str">
        <f>IF(DB_PAR[[#This Row],[PAR TYPE]]=$AA$7,DB_PAR[[#This Row],[R_VAL]],IF(DB_PAR[[#This Row],[PAR TYPE]]=$AA$8,DB_PAR[[#This Row],[I_VAL]],DB_PAR[[#This Row],[T_VAL]]))</f>
        <v>0.0</v>
      </c>
      <c r="BG446">
        <f>QUOTIENT(DB_PAR[[#This Row],[PAR NUM]],32)+1</f>
        <v>14</v>
      </c>
    </row>
    <row r="447" spans="1:59" x14ac:dyDescent="0.25">
      <c r="A447" t="b">
        <v>0</v>
      </c>
      <c r="B447">
        <v>441</v>
      </c>
      <c r="C447" t="str" cm="1">
        <f t="array" ref="C447">INDEX(DB_PAR_SYS_NAMES[],BG447,2)</f>
        <v xml:space="preserve"> GEN_EXC</v>
      </c>
      <c r="D447" t="s">
        <v>2732</v>
      </c>
      <c r="G447" t="s">
        <v>2474</v>
      </c>
      <c r="H447">
        <v>0</v>
      </c>
      <c r="I447" t="s">
        <v>2475</v>
      </c>
      <c r="J447" s="10" t="s">
        <v>46</v>
      </c>
      <c r="L447" s="10" t="s">
        <v>46</v>
      </c>
      <c r="M447" s="10" t="s">
        <v>46</v>
      </c>
      <c r="N447" t="str">
        <f>IF(DB_PAR[[#This Row],[PAR TYPE]]=$AA$7,DB_PAR[[#This Row],[R_VAL]],IF(DB_PAR[[#This Row],[PAR TYPE]]=$AA$8,DB_PAR[[#This Row],[I_VAL]],DB_PAR[[#This Row],[T_VAL]]))</f>
        <v>0.0</v>
      </c>
      <c r="BG447">
        <f>QUOTIENT(DB_PAR[[#This Row],[PAR NUM]],32)+1</f>
        <v>14</v>
      </c>
    </row>
    <row r="448" spans="1:59" x14ac:dyDescent="0.25">
      <c r="A448" t="b">
        <v>0</v>
      </c>
      <c r="B448">
        <v>442</v>
      </c>
      <c r="C448" t="str" cm="1">
        <f t="array" ref="C448">INDEX(DB_PAR_SYS_NAMES[],BG448,2)</f>
        <v xml:space="preserve"> GEN_EXC</v>
      </c>
      <c r="D448" t="s">
        <v>2733</v>
      </c>
      <c r="G448" t="s">
        <v>2474</v>
      </c>
      <c r="H448">
        <v>0</v>
      </c>
      <c r="I448" t="s">
        <v>2475</v>
      </c>
      <c r="J448" s="10" t="s">
        <v>46</v>
      </c>
      <c r="L448" s="10" t="s">
        <v>46</v>
      </c>
      <c r="M448" s="10" t="s">
        <v>46</v>
      </c>
      <c r="N448" t="str">
        <f>IF(DB_PAR[[#This Row],[PAR TYPE]]=$AA$7,DB_PAR[[#This Row],[R_VAL]],IF(DB_PAR[[#This Row],[PAR TYPE]]=$AA$8,DB_PAR[[#This Row],[I_VAL]],DB_PAR[[#This Row],[T_VAL]]))</f>
        <v>0.0</v>
      </c>
      <c r="BG448">
        <f>QUOTIENT(DB_PAR[[#This Row],[PAR NUM]],32)+1</f>
        <v>14</v>
      </c>
    </row>
    <row r="449" spans="1:59" x14ac:dyDescent="0.25">
      <c r="A449" t="b">
        <v>0</v>
      </c>
      <c r="B449">
        <v>443</v>
      </c>
      <c r="C449" t="str" cm="1">
        <f t="array" ref="C449">INDEX(DB_PAR_SYS_NAMES[],BG449,2)</f>
        <v xml:space="preserve"> GEN_EXC</v>
      </c>
      <c r="D449" t="s">
        <v>2734</v>
      </c>
      <c r="G449" t="s">
        <v>2474</v>
      </c>
      <c r="H449">
        <v>0</v>
      </c>
      <c r="I449" t="s">
        <v>2475</v>
      </c>
      <c r="J449" s="10" t="s">
        <v>46</v>
      </c>
      <c r="L449" s="10" t="s">
        <v>46</v>
      </c>
      <c r="M449" s="10" t="s">
        <v>46</v>
      </c>
      <c r="N449" t="str">
        <f>IF(DB_PAR[[#This Row],[PAR TYPE]]=$AA$7,DB_PAR[[#This Row],[R_VAL]],IF(DB_PAR[[#This Row],[PAR TYPE]]=$AA$8,DB_PAR[[#This Row],[I_VAL]],DB_PAR[[#This Row],[T_VAL]]))</f>
        <v>0.0</v>
      </c>
      <c r="BG449">
        <f>QUOTIENT(DB_PAR[[#This Row],[PAR NUM]],32)+1</f>
        <v>14</v>
      </c>
    </row>
    <row r="450" spans="1:59" x14ac:dyDescent="0.25">
      <c r="A450" t="b">
        <v>0</v>
      </c>
      <c r="B450">
        <v>444</v>
      </c>
      <c r="C450" t="str" cm="1">
        <f t="array" ref="C450">INDEX(DB_PAR_SYS_NAMES[],BG450,2)</f>
        <v xml:space="preserve"> GEN_EXC</v>
      </c>
      <c r="D450" t="s">
        <v>2904</v>
      </c>
      <c r="E450" t="s">
        <v>3879</v>
      </c>
      <c r="G450" t="s">
        <v>2474</v>
      </c>
      <c r="H450">
        <v>0</v>
      </c>
      <c r="I450" t="s">
        <v>2475</v>
      </c>
      <c r="J450" s="10" t="s">
        <v>46</v>
      </c>
      <c r="K450" t="s">
        <v>815</v>
      </c>
      <c r="L450" s="10" t="s">
        <v>46</v>
      </c>
      <c r="M450" s="10" t="s">
        <v>46</v>
      </c>
      <c r="N450" t="str">
        <f>IF(DB_PAR[[#This Row],[PAR TYPE]]=$AA$7,DB_PAR[[#This Row],[R_VAL]],IF(DB_PAR[[#This Row],[PAR TYPE]]=$AA$8,DB_PAR[[#This Row],[I_VAL]],DB_PAR[[#This Row],[T_VAL]]))</f>
        <v>0.0</v>
      </c>
      <c r="BG450">
        <f>QUOTIENT(DB_PAR[[#This Row],[PAR NUM]],32)+1</f>
        <v>14</v>
      </c>
    </row>
    <row r="451" spans="1:59" x14ac:dyDescent="0.25">
      <c r="A451" t="b">
        <v>0</v>
      </c>
      <c r="B451">
        <v>445</v>
      </c>
      <c r="C451" t="str" cm="1">
        <f t="array" ref="C451">INDEX(DB_PAR_SYS_NAMES[],BG451,2)</f>
        <v xml:space="preserve"> GEN_EXC</v>
      </c>
      <c r="D451" t="s">
        <v>2905</v>
      </c>
      <c r="E451" t="s">
        <v>3884</v>
      </c>
      <c r="G451" t="s">
        <v>2474</v>
      </c>
      <c r="H451">
        <v>0</v>
      </c>
      <c r="I451" t="s">
        <v>2475</v>
      </c>
      <c r="J451" s="10" t="s">
        <v>2906</v>
      </c>
      <c r="K451" t="s">
        <v>815</v>
      </c>
      <c r="L451" s="10" t="s">
        <v>46</v>
      </c>
      <c r="M451" s="10" t="s">
        <v>46</v>
      </c>
      <c r="N451" t="str">
        <f>IF(DB_PAR[[#This Row],[PAR TYPE]]=$AA$7,DB_PAR[[#This Row],[R_VAL]],IF(DB_PAR[[#This Row],[PAR TYPE]]=$AA$8,DB_PAR[[#This Row],[I_VAL]],DB_PAR[[#This Row],[T_VAL]]))</f>
        <v>27648.0</v>
      </c>
      <c r="BG451">
        <f>QUOTIENT(DB_PAR[[#This Row],[PAR NUM]],32)+1</f>
        <v>14</v>
      </c>
    </row>
    <row r="452" spans="1:59" x14ac:dyDescent="0.25">
      <c r="A452" t="b">
        <v>0</v>
      </c>
      <c r="B452">
        <v>446</v>
      </c>
      <c r="C452" t="str" cm="1">
        <f t="array" ref="C452">INDEX(DB_PAR_SYS_NAMES[],BG452,2)</f>
        <v xml:space="preserve"> GEN_EXC</v>
      </c>
      <c r="D452" t="s">
        <v>2907</v>
      </c>
      <c r="E452" t="s">
        <v>3889</v>
      </c>
      <c r="G452" t="s">
        <v>2474</v>
      </c>
      <c r="H452">
        <v>0</v>
      </c>
      <c r="I452" t="s">
        <v>2475</v>
      </c>
      <c r="J452" s="10" t="s">
        <v>45</v>
      </c>
      <c r="K452" t="s">
        <v>815</v>
      </c>
      <c r="L452" s="10" t="s">
        <v>46</v>
      </c>
      <c r="M452" s="10" t="s">
        <v>46</v>
      </c>
      <c r="N452" t="str">
        <f>IF(DB_PAR[[#This Row],[PAR TYPE]]=$AA$7,DB_PAR[[#This Row],[R_VAL]],IF(DB_PAR[[#This Row],[PAR TYPE]]=$AA$8,DB_PAR[[#This Row],[I_VAL]],DB_PAR[[#This Row],[T_VAL]]))</f>
        <v>1.0</v>
      </c>
      <c r="BG452">
        <f>QUOTIENT(DB_PAR[[#This Row],[PAR NUM]],32)+1</f>
        <v>14</v>
      </c>
    </row>
    <row r="453" spans="1:59" x14ac:dyDescent="0.25">
      <c r="A453" t="b">
        <v>0</v>
      </c>
      <c r="B453">
        <v>447</v>
      </c>
      <c r="C453" t="str" cm="1">
        <f t="array" ref="C453">INDEX(DB_PAR_SYS_NAMES[],BG453,2)</f>
        <v xml:space="preserve"> GEN_EXC</v>
      </c>
      <c r="D453" t="s">
        <v>2908</v>
      </c>
      <c r="E453" t="s">
        <v>3894</v>
      </c>
      <c r="G453" t="s">
        <v>2474</v>
      </c>
      <c r="H453">
        <v>0</v>
      </c>
      <c r="I453" t="s">
        <v>2475</v>
      </c>
      <c r="J453" s="10" t="s">
        <v>46</v>
      </c>
      <c r="K453" t="s">
        <v>815</v>
      </c>
      <c r="L453" s="10" t="s">
        <v>46</v>
      </c>
      <c r="M453" s="10" t="s">
        <v>46</v>
      </c>
      <c r="N453" t="str">
        <f>IF(DB_PAR[[#This Row],[PAR TYPE]]=$AA$7,DB_PAR[[#This Row],[R_VAL]],IF(DB_PAR[[#This Row],[PAR TYPE]]=$AA$8,DB_PAR[[#This Row],[I_VAL]],DB_PAR[[#This Row],[T_VAL]]))</f>
        <v>0.0</v>
      </c>
      <c r="BG453">
        <f>QUOTIENT(DB_PAR[[#This Row],[PAR NUM]],32)+1</f>
        <v>14</v>
      </c>
    </row>
    <row r="454" spans="1:59" x14ac:dyDescent="0.25">
      <c r="A454" t="b">
        <v>0</v>
      </c>
      <c r="B454">
        <v>448</v>
      </c>
      <c r="C454" t="str" cm="1">
        <f t="array" ref="C454">INDEX(DB_PAR_SYS_NAMES[],BG454,2)</f>
        <v xml:space="preserve"> TUR_POS_MEAS_1</v>
      </c>
      <c r="D454" t="s">
        <v>2909</v>
      </c>
      <c r="E454" t="s">
        <v>4085</v>
      </c>
      <c r="G454" t="s">
        <v>2474</v>
      </c>
      <c r="H454">
        <v>0</v>
      </c>
      <c r="I454" t="s">
        <v>2475</v>
      </c>
      <c r="J454" s="10" t="s">
        <v>46</v>
      </c>
      <c r="K454" t="s">
        <v>807</v>
      </c>
      <c r="L454" s="10" t="s">
        <v>46</v>
      </c>
      <c r="M454" s="10" t="s">
        <v>46</v>
      </c>
      <c r="N454" t="str">
        <f>IF(DB_PAR[[#This Row],[PAR TYPE]]=$AA$7,DB_PAR[[#This Row],[R_VAL]],IF(DB_PAR[[#This Row],[PAR TYPE]]=$AA$8,DB_PAR[[#This Row],[I_VAL]],DB_PAR[[#This Row],[T_VAL]]))</f>
        <v>0.0</v>
      </c>
      <c r="BG454">
        <f>QUOTIENT(DB_PAR[[#This Row],[PAR NUM]],32)+1</f>
        <v>15</v>
      </c>
    </row>
    <row r="455" spans="1:59" x14ac:dyDescent="0.25">
      <c r="A455" t="b">
        <v>0</v>
      </c>
      <c r="B455">
        <v>449</v>
      </c>
      <c r="C455" t="str" cm="1">
        <f t="array" ref="C455">INDEX(DB_PAR_SYS_NAMES[],BG455,2)</f>
        <v xml:space="preserve"> TUR_POS_MEAS_1</v>
      </c>
      <c r="D455" t="s">
        <v>2910</v>
      </c>
      <c r="E455" t="s">
        <v>4087</v>
      </c>
      <c r="G455" t="s">
        <v>2474</v>
      </c>
      <c r="H455">
        <v>0</v>
      </c>
      <c r="I455" t="s">
        <v>2475</v>
      </c>
      <c r="J455" s="10" t="s">
        <v>2540</v>
      </c>
      <c r="K455" t="s">
        <v>807</v>
      </c>
      <c r="L455" s="10" t="s">
        <v>46</v>
      </c>
      <c r="M455" s="10" t="s">
        <v>46</v>
      </c>
      <c r="N455" t="str">
        <f>IF(DB_PAR[[#This Row],[PAR TYPE]]=$AA$7,DB_PAR[[#This Row],[R_VAL]],IF(DB_PAR[[#This Row],[PAR TYPE]]=$AA$8,DB_PAR[[#This Row],[I_VAL]],DB_PAR[[#This Row],[T_VAL]]))</f>
        <v>100.0</v>
      </c>
      <c r="BG455">
        <f>QUOTIENT(DB_PAR[[#This Row],[PAR NUM]],32)+1</f>
        <v>15</v>
      </c>
    </row>
    <row r="456" spans="1:59" x14ac:dyDescent="0.25">
      <c r="A456" t="b">
        <v>0</v>
      </c>
      <c r="B456">
        <v>450</v>
      </c>
      <c r="C456" t="str" cm="1">
        <f t="array" ref="C456">INDEX(DB_PAR_SYS_NAMES[],BG456,2)</f>
        <v xml:space="preserve"> TUR_POS_MEAS_1</v>
      </c>
      <c r="D456" t="s">
        <v>2911</v>
      </c>
      <c r="E456" t="s">
        <v>4089</v>
      </c>
      <c r="G456" t="s">
        <v>2474</v>
      </c>
      <c r="H456">
        <v>0</v>
      </c>
      <c r="I456" t="s">
        <v>2475</v>
      </c>
      <c r="J456" s="10" t="s">
        <v>46</v>
      </c>
      <c r="K456" t="s">
        <v>807</v>
      </c>
      <c r="L456" s="10" t="s">
        <v>46</v>
      </c>
      <c r="M456" s="10" t="s">
        <v>46</v>
      </c>
      <c r="N456" t="str">
        <f>IF(DB_PAR[[#This Row],[PAR TYPE]]=$AA$7,DB_PAR[[#This Row],[R_VAL]],IF(DB_PAR[[#This Row],[PAR TYPE]]=$AA$8,DB_PAR[[#This Row],[I_VAL]],DB_PAR[[#This Row],[T_VAL]]))</f>
        <v>0.0</v>
      </c>
      <c r="BG456">
        <f>QUOTIENT(DB_PAR[[#This Row],[PAR NUM]],32)+1</f>
        <v>15</v>
      </c>
    </row>
    <row r="457" spans="1:59" x14ac:dyDescent="0.25">
      <c r="A457" t="b">
        <v>0</v>
      </c>
      <c r="B457">
        <v>451</v>
      </c>
      <c r="C457" t="str" cm="1">
        <f t="array" ref="C457">INDEX(DB_PAR_SYS_NAMES[],BG457,2)</f>
        <v xml:space="preserve"> TUR_POS_MEAS_1</v>
      </c>
      <c r="D457" t="s">
        <v>2912</v>
      </c>
      <c r="E457" t="s">
        <v>4091</v>
      </c>
      <c r="G457" t="s">
        <v>2474</v>
      </c>
      <c r="H457">
        <v>0</v>
      </c>
      <c r="I457" t="s">
        <v>2475</v>
      </c>
      <c r="J457" s="10" t="s">
        <v>45</v>
      </c>
      <c r="K457" t="s">
        <v>815</v>
      </c>
      <c r="L457" s="10" t="s">
        <v>46</v>
      </c>
      <c r="M457" s="10" t="s">
        <v>46</v>
      </c>
      <c r="N457" t="str">
        <f>IF(DB_PAR[[#This Row],[PAR TYPE]]=$AA$7,DB_PAR[[#This Row],[R_VAL]],IF(DB_PAR[[#This Row],[PAR TYPE]]=$AA$8,DB_PAR[[#This Row],[I_VAL]],DB_PAR[[#This Row],[T_VAL]]))</f>
        <v>1.0</v>
      </c>
      <c r="BG457">
        <f>QUOTIENT(DB_PAR[[#This Row],[PAR NUM]],32)+1</f>
        <v>15</v>
      </c>
    </row>
    <row r="458" spans="1:59" x14ac:dyDescent="0.25">
      <c r="A458" t="b">
        <v>0</v>
      </c>
      <c r="B458">
        <v>452</v>
      </c>
      <c r="C458" t="str" cm="1">
        <f t="array" ref="C458">INDEX(DB_PAR_SYS_NAMES[],BG458,2)</f>
        <v xml:space="preserve"> TUR_POS_MEAS_1</v>
      </c>
      <c r="D458" t="s">
        <v>2913</v>
      </c>
      <c r="E458" t="s">
        <v>3899</v>
      </c>
      <c r="G458" t="s">
        <v>2474</v>
      </c>
      <c r="H458">
        <v>0</v>
      </c>
      <c r="I458" t="s">
        <v>2475</v>
      </c>
      <c r="J458" s="10" t="s">
        <v>46</v>
      </c>
      <c r="K458" t="s">
        <v>807</v>
      </c>
      <c r="L458" s="10" t="s">
        <v>46</v>
      </c>
      <c r="M458" s="10" t="s">
        <v>46</v>
      </c>
      <c r="N458" t="str">
        <f>IF(DB_PAR[[#This Row],[PAR TYPE]]=$AA$7,DB_PAR[[#This Row],[R_VAL]],IF(DB_PAR[[#This Row],[PAR TYPE]]=$AA$8,DB_PAR[[#This Row],[I_VAL]],DB_PAR[[#This Row],[T_VAL]]))</f>
        <v>0.0</v>
      </c>
      <c r="BG458">
        <f>QUOTIENT(DB_PAR[[#This Row],[PAR NUM]],32)+1</f>
        <v>15</v>
      </c>
    </row>
    <row r="459" spans="1:59" x14ac:dyDescent="0.25">
      <c r="A459" t="b">
        <v>0</v>
      </c>
      <c r="B459">
        <v>453</v>
      </c>
      <c r="C459" t="str" cm="1">
        <f t="array" ref="C459">INDEX(DB_PAR_SYS_NAMES[],BG459,2)</f>
        <v xml:space="preserve"> TUR_POS_MEAS_1</v>
      </c>
      <c r="D459" t="s">
        <v>2914</v>
      </c>
      <c r="E459" t="s">
        <v>3904</v>
      </c>
      <c r="G459" t="s">
        <v>2474</v>
      </c>
      <c r="H459">
        <v>0</v>
      </c>
      <c r="I459" t="s">
        <v>2475</v>
      </c>
      <c r="J459" s="10" t="s">
        <v>2540</v>
      </c>
      <c r="K459" t="s">
        <v>807</v>
      </c>
      <c r="L459" s="10" t="s">
        <v>46</v>
      </c>
      <c r="M459" s="10" t="s">
        <v>46</v>
      </c>
      <c r="N459" t="str">
        <f>IF(DB_PAR[[#This Row],[PAR TYPE]]=$AA$7,DB_PAR[[#This Row],[R_VAL]],IF(DB_PAR[[#This Row],[PAR TYPE]]=$AA$8,DB_PAR[[#This Row],[I_VAL]],DB_PAR[[#This Row],[T_VAL]]))</f>
        <v>100.0</v>
      </c>
      <c r="BG459">
        <f>QUOTIENT(DB_PAR[[#This Row],[PAR NUM]],32)+1</f>
        <v>15</v>
      </c>
    </row>
    <row r="460" spans="1:59" x14ac:dyDescent="0.25">
      <c r="A460" t="b">
        <v>0</v>
      </c>
      <c r="B460">
        <v>454</v>
      </c>
      <c r="C460" t="str" cm="1">
        <f t="array" ref="C460">INDEX(DB_PAR_SYS_NAMES[],BG460,2)</f>
        <v xml:space="preserve"> TUR_POS_MEAS_1</v>
      </c>
      <c r="D460" t="s">
        <v>2915</v>
      </c>
      <c r="E460" t="s">
        <v>3909</v>
      </c>
      <c r="G460" t="s">
        <v>2474</v>
      </c>
      <c r="H460">
        <v>0</v>
      </c>
      <c r="I460" t="s">
        <v>2475</v>
      </c>
      <c r="J460" s="10" t="s">
        <v>46</v>
      </c>
      <c r="K460" t="s">
        <v>807</v>
      </c>
      <c r="L460" s="10" t="s">
        <v>46</v>
      </c>
      <c r="M460" s="10" t="s">
        <v>46</v>
      </c>
      <c r="N460" t="str">
        <f>IF(DB_PAR[[#This Row],[PAR TYPE]]=$AA$7,DB_PAR[[#This Row],[R_VAL]],IF(DB_PAR[[#This Row],[PAR TYPE]]=$AA$8,DB_PAR[[#This Row],[I_VAL]],DB_PAR[[#This Row],[T_VAL]]))</f>
        <v>0.0</v>
      </c>
      <c r="BG460">
        <f>QUOTIENT(DB_PAR[[#This Row],[PAR NUM]],32)+1</f>
        <v>15</v>
      </c>
    </row>
    <row r="461" spans="1:59" x14ac:dyDescent="0.25">
      <c r="A461" t="b">
        <v>0</v>
      </c>
      <c r="B461">
        <v>455</v>
      </c>
      <c r="C461" t="str" cm="1">
        <f t="array" ref="C461">INDEX(DB_PAR_SYS_NAMES[],BG461,2)</f>
        <v xml:space="preserve"> TUR_POS_MEAS_1</v>
      </c>
      <c r="D461" t="s">
        <v>2916</v>
      </c>
      <c r="E461" t="s">
        <v>3912</v>
      </c>
      <c r="G461" t="s">
        <v>2474</v>
      </c>
      <c r="H461">
        <v>0</v>
      </c>
      <c r="I461" t="s">
        <v>2475</v>
      </c>
      <c r="J461" s="10" t="s">
        <v>45</v>
      </c>
      <c r="K461" t="s">
        <v>815</v>
      </c>
      <c r="L461" s="10" t="s">
        <v>46</v>
      </c>
      <c r="M461" s="10" t="s">
        <v>46</v>
      </c>
      <c r="N461" t="str">
        <f>IF(DB_PAR[[#This Row],[PAR TYPE]]=$AA$7,DB_PAR[[#This Row],[R_VAL]],IF(DB_PAR[[#This Row],[PAR TYPE]]=$AA$8,DB_PAR[[#This Row],[I_VAL]],DB_PAR[[#This Row],[T_VAL]]))</f>
        <v>1.0</v>
      </c>
      <c r="BG461">
        <f>QUOTIENT(DB_PAR[[#This Row],[PAR NUM]],32)+1</f>
        <v>15</v>
      </c>
    </row>
    <row r="462" spans="1:59" x14ac:dyDescent="0.25">
      <c r="A462" t="b">
        <v>0</v>
      </c>
      <c r="B462">
        <v>456</v>
      </c>
      <c r="C462" t="str" cm="1">
        <f t="array" ref="C462">INDEX(DB_PAR_SYS_NAMES[],BG462,2)</f>
        <v xml:space="preserve"> TUR_POS_MEAS_1</v>
      </c>
      <c r="D462" t="s">
        <v>2917</v>
      </c>
      <c r="E462" t="s">
        <v>3917</v>
      </c>
      <c r="G462" t="s">
        <v>2474</v>
      </c>
      <c r="H462">
        <v>0</v>
      </c>
      <c r="I462" t="s">
        <v>2475</v>
      </c>
      <c r="J462" s="10" t="s">
        <v>2540</v>
      </c>
      <c r="K462" t="s">
        <v>807</v>
      </c>
      <c r="L462" s="10" t="s">
        <v>46</v>
      </c>
      <c r="M462" s="10" t="s">
        <v>46</v>
      </c>
      <c r="N462" t="str">
        <f>IF(DB_PAR[[#This Row],[PAR TYPE]]=$AA$7,DB_PAR[[#This Row],[R_VAL]],IF(DB_PAR[[#This Row],[PAR TYPE]]=$AA$8,DB_PAR[[#This Row],[I_VAL]],DB_PAR[[#This Row],[T_VAL]]))</f>
        <v>100.0</v>
      </c>
      <c r="BG462">
        <f>QUOTIENT(DB_PAR[[#This Row],[PAR NUM]],32)+1</f>
        <v>15</v>
      </c>
    </row>
    <row r="463" spans="1:59" x14ac:dyDescent="0.25">
      <c r="A463" t="b">
        <v>0</v>
      </c>
      <c r="B463">
        <v>457</v>
      </c>
      <c r="C463" t="str" cm="1">
        <f t="array" ref="C463">INDEX(DB_PAR_SYS_NAMES[],BG463,2)</f>
        <v xml:space="preserve"> TUR_POS_MEAS_1</v>
      </c>
      <c r="D463" t="s">
        <v>2918</v>
      </c>
      <c r="E463" t="s">
        <v>3922</v>
      </c>
      <c r="G463" t="s">
        <v>2474</v>
      </c>
      <c r="H463">
        <v>0</v>
      </c>
      <c r="I463" t="s">
        <v>2475</v>
      </c>
      <c r="J463" s="10" t="s">
        <v>46</v>
      </c>
      <c r="K463" t="s">
        <v>807</v>
      </c>
      <c r="L463" s="10" t="s">
        <v>46</v>
      </c>
      <c r="M463" s="10" t="s">
        <v>46</v>
      </c>
      <c r="N463" t="str">
        <f>IF(DB_PAR[[#This Row],[PAR TYPE]]=$AA$7,DB_PAR[[#This Row],[R_VAL]],IF(DB_PAR[[#This Row],[PAR TYPE]]=$AA$8,DB_PAR[[#This Row],[I_VAL]],DB_PAR[[#This Row],[T_VAL]]))</f>
        <v>0.0</v>
      </c>
      <c r="BG463">
        <f>QUOTIENT(DB_PAR[[#This Row],[PAR NUM]],32)+1</f>
        <v>15</v>
      </c>
    </row>
    <row r="464" spans="1:59" x14ac:dyDescent="0.25">
      <c r="A464" t="b">
        <v>0</v>
      </c>
      <c r="B464">
        <v>458</v>
      </c>
      <c r="C464" t="str" cm="1">
        <f t="array" ref="C464">INDEX(DB_PAR_SYS_NAMES[],BG464,2)</f>
        <v xml:space="preserve"> TUR_POS_MEAS_1</v>
      </c>
      <c r="D464" t="s">
        <v>2919</v>
      </c>
      <c r="E464" t="s">
        <v>3927</v>
      </c>
      <c r="G464" t="s">
        <v>2474</v>
      </c>
      <c r="H464">
        <v>0</v>
      </c>
      <c r="I464" t="s">
        <v>2475</v>
      </c>
      <c r="J464" s="10" t="s">
        <v>46</v>
      </c>
      <c r="K464" t="s">
        <v>807</v>
      </c>
      <c r="L464" s="10" t="s">
        <v>46</v>
      </c>
      <c r="M464" s="10" t="s">
        <v>46</v>
      </c>
      <c r="N464" t="str">
        <f>IF(DB_PAR[[#This Row],[PAR TYPE]]=$AA$7,DB_PAR[[#This Row],[R_VAL]],IF(DB_PAR[[#This Row],[PAR TYPE]]=$AA$8,DB_PAR[[#This Row],[I_VAL]],DB_PAR[[#This Row],[T_VAL]]))</f>
        <v>0.0</v>
      </c>
      <c r="BG464">
        <f>QUOTIENT(DB_PAR[[#This Row],[PAR NUM]],32)+1</f>
        <v>15</v>
      </c>
    </row>
    <row r="465" spans="1:59" x14ac:dyDescent="0.25">
      <c r="A465" t="b">
        <v>0</v>
      </c>
      <c r="B465">
        <v>459</v>
      </c>
      <c r="C465" t="str" cm="1">
        <f t="array" ref="C465">INDEX(DB_PAR_SYS_NAMES[],BG465,2)</f>
        <v xml:space="preserve"> TUR_POS_MEAS_1</v>
      </c>
      <c r="D465" t="s">
        <v>2920</v>
      </c>
      <c r="E465" t="s">
        <v>3930</v>
      </c>
      <c r="G465" t="s">
        <v>2474</v>
      </c>
      <c r="H465">
        <v>0</v>
      </c>
      <c r="I465" t="s">
        <v>2475</v>
      </c>
      <c r="J465" s="10" t="s">
        <v>45</v>
      </c>
      <c r="K465" t="s">
        <v>815</v>
      </c>
      <c r="L465" s="10" t="s">
        <v>46</v>
      </c>
      <c r="M465" s="10" t="s">
        <v>46</v>
      </c>
      <c r="N465" t="str">
        <f>IF(DB_PAR[[#This Row],[PAR TYPE]]=$AA$7,DB_PAR[[#This Row],[R_VAL]],IF(DB_PAR[[#This Row],[PAR TYPE]]=$AA$8,DB_PAR[[#This Row],[I_VAL]],DB_PAR[[#This Row],[T_VAL]]))</f>
        <v>1.0</v>
      </c>
      <c r="BG465">
        <f>QUOTIENT(DB_PAR[[#This Row],[PAR NUM]],32)+1</f>
        <v>15</v>
      </c>
    </row>
    <row r="466" spans="1:59" x14ac:dyDescent="0.25">
      <c r="A466" t="b">
        <v>0</v>
      </c>
      <c r="B466">
        <v>460</v>
      </c>
      <c r="C466" t="str" cm="1">
        <f t="array" ref="C466">INDEX(DB_PAR_SYS_NAMES[],BG466,2)</f>
        <v xml:space="preserve"> TUR_POS_MEAS_1</v>
      </c>
      <c r="D466" t="s">
        <v>2921</v>
      </c>
      <c r="E466" t="s">
        <v>4092</v>
      </c>
      <c r="G466" t="s">
        <v>2474</v>
      </c>
      <c r="H466">
        <v>0</v>
      </c>
      <c r="I466" t="s">
        <v>2475</v>
      </c>
      <c r="J466" s="10" t="s">
        <v>46</v>
      </c>
      <c r="K466" t="s">
        <v>807</v>
      </c>
      <c r="L466" s="10" t="s">
        <v>46</v>
      </c>
      <c r="M466" s="10" t="s">
        <v>46</v>
      </c>
      <c r="N466" t="str">
        <f>IF(DB_PAR[[#This Row],[PAR TYPE]]=$AA$7,DB_PAR[[#This Row],[R_VAL]],IF(DB_PAR[[#This Row],[PAR TYPE]]=$AA$8,DB_PAR[[#This Row],[I_VAL]],DB_PAR[[#This Row],[T_VAL]]))</f>
        <v>0.0</v>
      </c>
      <c r="BG466">
        <f>QUOTIENT(DB_PAR[[#This Row],[PAR NUM]],32)+1</f>
        <v>15</v>
      </c>
    </row>
    <row r="467" spans="1:59" x14ac:dyDescent="0.25">
      <c r="A467" t="b">
        <v>0</v>
      </c>
      <c r="B467">
        <v>461</v>
      </c>
      <c r="C467" t="str" cm="1">
        <f t="array" ref="C467">INDEX(DB_PAR_SYS_NAMES[],BG467,2)</f>
        <v xml:space="preserve"> TUR_POS_MEAS_1</v>
      </c>
      <c r="D467" t="s">
        <v>2922</v>
      </c>
      <c r="E467" t="s">
        <v>4094</v>
      </c>
      <c r="G467" t="s">
        <v>2474</v>
      </c>
      <c r="H467">
        <v>0</v>
      </c>
      <c r="I467" t="s">
        <v>2475</v>
      </c>
      <c r="J467" s="10" t="s">
        <v>2540</v>
      </c>
      <c r="K467" t="s">
        <v>807</v>
      </c>
      <c r="L467" s="10" t="s">
        <v>46</v>
      </c>
      <c r="M467" s="10" t="s">
        <v>46</v>
      </c>
      <c r="N467" t="str">
        <f>IF(DB_PAR[[#This Row],[PAR TYPE]]=$AA$7,DB_PAR[[#This Row],[R_VAL]],IF(DB_PAR[[#This Row],[PAR TYPE]]=$AA$8,DB_PAR[[#This Row],[I_VAL]],DB_PAR[[#This Row],[T_VAL]]))</f>
        <v>100.0</v>
      </c>
      <c r="BG467">
        <f>QUOTIENT(DB_PAR[[#This Row],[PAR NUM]],32)+1</f>
        <v>15</v>
      </c>
    </row>
    <row r="468" spans="1:59" x14ac:dyDescent="0.25">
      <c r="A468" t="b">
        <v>0</v>
      </c>
      <c r="B468">
        <v>462</v>
      </c>
      <c r="C468" t="str" cm="1">
        <f t="array" ref="C468">INDEX(DB_PAR_SYS_NAMES[],BG468,2)</f>
        <v xml:space="preserve"> TUR_POS_MEAS_1</v>
      </c>
      <c r="D468" t="s">
        <v>2923</v>
      </c>
      <c r="E468" t="s">
        <v>4096</v>
      </c>
      <c r="G468" t="s">
        <v>2474</v>
      </c>
      <c r="H468">
        <v>0</v>
      </c>
      <c r="I468" t="s">
        <v>2475</v>
      </c>
      <c r="J468" s="10" t="s">
        <v>46</v>
      </c>
      <c r="K468" t="s">
        <v>807</v>
      </c>
      <c r="L468" s="10" t="s">
        <v>46</v>
      </c>
      <c r="M468" s="10" t="s">
        <v>46</v>
      </c>
      <c r="N468" t="str">
        <f>IF(DB_PAR[[#This Row],[PAR TYPE]]=$AA$7,DB_PAR[[#This Row],[R_VAL]],IF(DB_PAR[[#This Row],[PAR TYPE]]=$AA$8,DB_PAR[[#This Row],[I_VAL]],DB_PAR[[#This Row],[T_VAL]]))</f>
        <v>0.0</v>
      </c>
      <c r="BG468">
        <f>QUOTIENT(DB_PAR[[#This Row],[PAR NUM]],32)+1</f>
        <v>15</v>
      </c>
    </row>
    <row r="469" spans="1:59" x14ac:dyDescent="0.25">
      <c r="A469" t="b">
        <v>0</v>
      </c>
      <c r="B469">
        <v>463</v>
      </c>
      <c r="C469" t="str" cm="1">
        <f t="array" ref="C469">INDEX(DB_PAR_SYS_NAMES[],BG469,2)</f>
        <v xml:space="preserve"> TUR_POS_MEAS_1</v>
      </c>
      <c r="D469" t="s">
        <v>2924</v>
      </c>
      <c r="E469" t="s">
        <v>4098</v>
      </c>
      <c r="G469" t="s">
        <v>2474</v>
      </c>
      <c r="H469">
        <v>0</v>
      </c>
      <c r="I469" t="s">
        <v>2475</v>
      </c>
      <c r="J469" s="10" t="s">
        <v>45</v>
      </c>
      <c r="K469" t="s">
        <v>815</v>
      </c>
      <c r="L469" s="10" t="s">
        <v>46</v>
      </c>
      <c r="M469" s="10" t="s">
        <v>46</v>
      </c>
      <c r="N469" t="str">
        <f>IF(DB_PAR[[#This Row],[PAR TYPE]]=$AA$7,DB_PAR[[#This Row],[R_VAL]],IF(DB_PAR[[#This Row],[PAR TYPE]]=$AA$8,DB_PAR[[#This Row],[I_VAL]],DB_PAR[[#This Row],[T_VAL]]))</f>
        <v>1.0</v>
      </c>
      <c r="BG469">
        <f>QUOTIENT(DB_PAR[[#This Row],[PAR NUM]],32)+1</f>
        <v>15</v>
      </c>
    </row>
    <row r="470" spans="1:59" x14ac:dyDescent="0.25">
      <c r="A470" t="b">
        <v>0</v>
      </c>
      <c r="B470">
        <v>464</v>
      </c>
      <c r="C470" t="str" cm="1">
        <f t="array" ref="C470">INDEX(DB_PAR_SYS_NAMES[],BG470,2)</f>
        <v xml:space="preserve"> TUR_POS_MEAS_1</v>
      </c>
      <c r="D470" t="s">
        <v>2925</v>
      </c>
      <c r="E470" t="s">
        <v>4099</v>
      </c>
      <c r="G470" t="s">
        <v>2474</v>
      </c>
      <c r="H470">
        <v>0</v>
      </c>
      <c r="I470" t="s">
        <v>2475</v>
      </c>
      <c r="J470" s="10" t="s">
        <v>46</v>
      </c>
      <c r="K470" t="s">
        <v>807</v>
      </c>
      <c r="L470" s="10" t="s">
        <v>46</v>
      </c>
      <c r="M470" s="10" t="s">
        <v>46</v>
      </c>
      <c r="N470" t="str">
        <f>IF(DB_PAR[[#This Row],[PAR TYPE]]=$AA$7,DB_PAR[[#This Row],[R_VAL]],IF(DB_PAR[[#This Row],[PAR TYPE]]=$AA$8,DB_PAR[[#This Row],[I_VAL]],DB_PAR[[#This Row],[T_VAL]]))</f>
        <v>0.0</v>
      </c>
      <c r="BG470">
        <f>QUOTIENT(DB_PAR[[#This Row],[PAR NUM]],32)+1</f>
        <v>15</v>
      </c>
    </row>
    <row r="471" spans="1:59" x14ac:dyDescent="0.25">
      <c r="A471" t="b">
        <v>0</v>
      </c>
      <c r="B471">
        <v>465</v>
      </c>
      <c r="C471" t="str" cm="1">
        <f t="array" ref="C471">INDEX(DB_PAR_SYS_NAMES[],BG471,2)</f>
        <v xml:space="preserve"> TUR_POS_MEAS_1</v>
      </c>
      <c r="D471" t="s">
        <v>2926</v>
      </c>
      <c r="E471" t="s">
        <v>4101</v>
      </c>
      <c r="G471" t="s">
        <v>2474</v>
      </c>
      <c r="H471">
        <v>0</v>
      </c>
      <c r="I471" t="s">
        <v>2475</v>
      </c>
      <c r="J471" s="10" t="s">
        <v>2540</v>
      </c>
      <c r="K471" t="s">
        <v>807</v>
      </c>
      <c r="L471" s="10" t="s">
        <v>46</v>
      </c>
      <c r="M471" s="10" t="s">
        <v>46</v>
      </c>
      <c r="N471" t="str">
        <f>IF(DB_PAR[[#This Row],[PAR TYPE]]=$AA$7,DB_PAR[[#This Row],[R_VAL]],IF(DB_PAR[[#This Row],[PAR TYPE]]=$AA$8,DB_PAR[[#This Row],[I_VAL]],DB_PAR[[#This Row],[T_VAL]]))</f>
        <v>100.0</v>
      </c>
      <c r="BG471">
        <f>QUOTIENT(DB_PAR[[#This Row],[PAR NUM]],32)+1</f>
        <v>15</v>
      </c>
    </row>
    <row r="472" spans="1:59" x14ac:dyDescent="0.25">
      <c r="A472" t="b">
        <v>0</v>
      </c>
      <c r="B472">
        <v>466</v>
      </c>
      <c r="C472" t="str" cm="1">
        <f t="array" ref="C472">INDEX(DB_PAR_SYS_NAMES[],BG472,2)</f>
        <v xml:space="preserve"> TUR_POS_MEAS_1</v>
      </c>
      <c r="D472" t="s">
        <v>2927</v>
      </c>
      <c r="E472" t="s">
        <v>4103</v>
      </c>
      <c r="G472" t="s">
        <v>2474</v>
      </c>
      <c r="H472">
        <v>0</v>
      </c>
      <c r="I472" t="s">
        <v>2475</v>
      </c>
      <c r="J472" s="10" t="s">
        <v>46</v>
      </c>
      <c r="K472" t="s">
        <v>807</v>
      </c>
      <c r="L472" s="10" t="s">
        <v>46</v>
      </c>
      <c r="M472" s="10" t="s">
        <v>46</v>
      </c>
      <c r="N472" t="str">
        <f>IF(DB_PAR[[#This Row],[PAR TYPE]]=$AA$7,DB_PAR[[#This Row],[R_VAL]],IF(DB_PAR[[#This Row],[PAR TYPE]]=$AA$8,DB_PAR[[#This Row],[I_VAL]],DB_PAR[[#This Row],[T_VAL]]))</f>
        <v>0.0</v>
      </c>
      <c r="BG472">
        <f>QUOTIENT(DB_PAR[[#This Row],[PAR NUM]],32)+1</f>
        <v>15</v>
      </c>
    </row>
    <row r="473" spans="1:59" x14ac:dyDescent="0.25">
      <c r="A473" t="b">
        <v>0</v>
      </c>
      <c r="B473">
        <v>467</v>
      </c>
      <c r="C473" t="str" cm="1">
        <f t="array" ref="C473">INDEX(DB_PAR_SYS_NAMES[],BG473,2)</f>
        <v xml:space="preserve"> TUR_POS_MEAS_1</v>
      </c>
      <c r="D473" t="s">
        <v>2928</v>
      </c>
      <c r="E473" t="s">
        <v>4105</v>
      </c>
      <c r="G473" t="s">
        <v>2474</v>
      </c>
      <c r="H473">
        <v>0</v>
      </c>
      <c r="I473" t="s">
        <v>2475</v>
      </c>
      <c r="J473" s="10" t="s">
        <v>45</v>
      </c>
      <c r="K473" t="s">
        <v>815</v>
      </c>
      <c r="L473" s="10" t="s">
        <v>46</v>
      </c>
      <c r="M473" s="10" t="s">
        <v>46</v>
      </c>
      <c r="N473" t="str">
        <f>IF(DB_PAR[[#This Row],[PAR TYPE]]=$AA$7,DB_PAR[[#This Row],[R_VAL]],IF(DB_PAR[[#This Row],[PAR TYPE]]=$AA$8,DB_PAR[[#This Row],[I_VAL]],DB_PAR[[#This Row],[T_VAL]]))</f>
        <v>1.0</v>
      </c>
      <c r="BG473">
        <f>QUOTIENT(DB_PAR[[#This Row],[PAR NUM]],32)+1</f>
        <v>15</v>
      </c>
    </row>
    <row r="474" spans="1:59" x14ac:dyDescent="0.25">
      <c r="A474" t="b">
        <v>0</v>
      </c>
      <c r="B474">
        <v>468</v>
      </c>
      <c r="C474" t="str" cm="1">
        <f t="array" ref="C474">INDEX(DB_PAR_SYS_NAMES[],BG474,2)</f>
        <v xml:space="preserve"> TUR_POS_MEAS_1</v>
      </c>
      <c r="D474" t="s">
        <v>2929</v>
      </c>
      <c r="E474" t="s">
        <v>4106</v>
      </c>
      <c r="G474" t="s">
        <v>2474</v>
      </c>
      <c r="H474">
        <v>0</v>
      </c>
      <c r="I474" t="s">
        <v>2475</v>
      </c>
      <c r="J474" s="10" t="s">
        <v>46</v>
      </c>
      <c r="K474" t="s">
        <v>807</v>
      </c>
      <c r="L474" s="10" t="s">
        <v>46</v>
      </c>
      <c r="M474" s="10" t="s">
        <v>46</v>
      </c>
      <c r="N474" t="str">
        <f>IF(DB_PAR[[#This Row],[PAR TYPE]]=$AA$7,DB_PAR[[#This Row],[R_VAL]],IF(DB_PAR[[#This Row],[PAR TYPE]]=$AA$8,DB_PAR[[#This Row],[I_VAL]],DB_PAR[[#This Row],[T_VAL]]))</f>
        <v>0.0</v>
      </c>
      <c r="BG474">
        <f>QUOTIENT(DB_PAR[[#This Row],[PAR NUM]],32)+1</f>
        <v>15</v>
      </c>
    </row>
    <row r="475" spans="1:59" x14ac:dyDescent="0.25">
      <c r="A475" t="b">
        <v>0</v>
      </c>
      <c r="B475">
        <v>469</v>
      </c>
      <c r="C475" t="str" cm="1">
        <f t="array" ref="C475">INDEX(DB_PAR_SYS_NAMES[],BG475,2)</f>
        <v xml:space="preserve"> TUR_POS_MEAS_1</v>
      </c>
      <c r="D475" t="s">
        <v>2930</v>
      </c>
      <c r="E475" t="s">
        <v>4108</v>
      </c>
      <c r="G475" t="s">
        <v>2474</v>
      </c>
      <c r="H475">
        <v>0</v>
      </c>
      <c r="I475" t="s">
        <v>2475</v>
      </c>
      <c r="J475" s="10" t="s">
        <v>2931</v>
      </c>
      <c r="K475" t="s">
        <v>807</v>
      </c>
      <c r="L475" s="10" t="s">
        <v>46</v>
      </c>
      <c r="M475" s="10" t="s">
        <v>46</v>
      </c>
      <c r="N475" t="str">
        <f>IF(DB_PAR[[#This Row],[PAR TYPE]]=$AA$7,DB_PAR[[#This Row],[R_VAL]],IF(DB_PAR[[#This Row],[PAR TYPE]]=$AA$8,DB_PAR[[#This Row],[I_VAL]],DB_PAR[[#This Row],[T_VAL]]))</f>
        <v>106.1129</v>
      </c>
      <c r="BG475">
        <f>QUOTIENT(DB_PAR[[#This Row],[PAR NUM]],32)+1</f>
        <v>15</v>
      </c>
    </row>
    <row r="476" spans="1:59" x14ac:dyDescent="0.25">
      <c r="A476" t="b">
        <v>0</v>
      </c>
      <c r="B476">
        <v>470</v>
      </c>
      <c r="C476" t="str" cm="1">
        <f t="array" ref="C476">INDEX(DB_PAR_SYS_NAMES[],BG476,2)</f>
        <v xml:space="preserve"> TUR_POS_MEAS_1</v>
      </c>
      <c r="D476" t="s">
        <v>2932</v>
      </c>
      <c r="E476" t="s">
        <v>4110</v>
      </c>
      <c r="G476" t="s">
        <v>2474</v>
      </c>
      <c r="H476">
        <v>0</v>
      </c>
      <c r="I476" t="s">
        <v>2475</v>
      </c>
      <c r="J476" s="10" t="s">
        <v>46</v>
      </c>
      <c r="K476" t="s">
        <v>807</v>
      </c>
      <c r="L476" s="10" t="s">
        <v>46</v>
      </c>
      <c r="M476" s="10" t="s">
        <v>46</v>
      </c>
      <c r="N476" t="str">
        <f>IF(DB_PAR[[#This Row],[PAR TYPE]]=$AA$7,DB_PAR[[#This Row],[R_VAL]],IF(DB_PAR[[#This Row],[PAR TYPE]]=$AA$8,DB_PAR[[#This Row],[I_VAL]],DB_PAR[[#This Row],[T_VAL]]))</f>
        <v>0.0</v>
      </c>
      <c r="BG476">
        <f>QUOTIENT(DB_PAR[[#This Row],[PAR NUM]],32)+1</f>
        <v>15</v>
      </c>
    </row>
    <row r="477" spans="1:59" x14ac:dyDescent="0.25">
      <c r="A477" t="b">
        <v>0</v>
      </c>
      <c r="B477">
        <v>471</v>
      </c>
      <c r="C477" t="str" cm="1">
        <f t="array" ref="C477">INDEX(DB_PAR_SYS_NAMES[],BG477,2)</f>
        <v xml:space="preserve"> TUR_POS_MEAS_1</v>
      </c>
      <c r="D477" t="s">
        <v>2933</v>
      </c>
      <c r="E477" t="s">
        <v>4112</v>
      </c>
      <c r="G477" t="s">
        <v>2474</v>
      </c>
      <c r="H477">
        <v>0</v>
      </c>
      <c r="I477" t="s">
        <v>2475</v>
      </c>
      <c r="J477" s="10" t="s">
        <v>45</v>
      </c>
      <c r="K477" t="s">
        <v>815</v>
      </c>
      <c r="L477" s="10" t="s">
        <v>46</v>
      </c>
      <c r="M477" s="10" t="s">
        <v>46</v>
      </c>
      <c r="N477" t="str">
        <f>IF(DB_PAR[[#This Row],[PAR TYPE]]=$AA$7,DB_PAR[[#This Row],[R_VAL]],IF(DB_PAR[[#This Row],[PAR TYPE]]=$AA$8,DB_PAR[[#This Row],[I_VAL]],DB_PAR[[#This Row],[T_VAL]]))</f>
        <v>1.0</v>
      </c>
      <c r="BG477">
        <f>QUOTIENT(DB_PAR[[#This Row],[PAR NUM]],32)+1</f>
        <v>15</v>
      </c>
    </row>
    <row r="478" spans="1:59" x14ac:dyDescent="0.25">
      <c r="A478" t="b">
        <v>0</v>
      </c>
      <c r="B478">
        <v>472</v>
      </c>
      <c r="C478" t="str" cm="1">
        <f t="array" ref="C478">INDEX(DB_PAR_SYS_NAMES[],BG478,2)</f>
        <v xml:space="preserve"> TUR_POS_MEAS_1</v>
      </c>
      <c r="D478" t="s">
        <v>2934</v>
      </c>
      <c r="E478" t="s">
        <v>4113</v>
      </c>
      <c r="G478" t="s">
        <v>2474</v>
      </c>
      <c r="H478">
        <v>0</v>
      </c>
      <c r="I478" t="s">
        <v>2475</v>
      </c>
      <c r="J478" s="10" t="s">
        <v>46</v>
      </c>
      <c r="K478" t="s">
        <v>807</v>
      </c>
      <c r="L478" s="10" t="s">
        <v>46</v>
      </c>
      <c r="M478" s="10" t="s">
        <v>46</v>
      </c>
      <c r="N478" t="str">
        <f>IF(DB_PAR[[#This Row],[PAR TYPE]]=$AA$7,DB_PAR[[#This Row],[R_VAL]],IF(DB_PAR[[#This Row],[PAR TYPE]]=$AA$8,DB_PAR[[#This Row],[I_VAL]],DB_PAR[[#This Row],[T_VAL]]))</f>
        <v>0.0</v>
      </c>
      <c r="BG478">
        <f>QUOTIENT(DB_PAR[[#This Row],[PAR NUM]],32)+1</f>
        <v>15</v>
      </c>
    </row>
    <row r="479" spans="1:59" x14ac:dyDescent="0.25">
      <c r="A479" t="b">
        <v>0</v>
      </c>
      <c r="B479">
        <v>473</v>
      </c>
      <c r="C479" t="str" cm="1">
        <f t="array" ref="C479">INDEX(DB_PAR_SYS_NAMES[],BG479,2)</f>
        <v xml:space="preserve"> TUR_POS_MEAS_1</v>
      </c>
      <c r="D479" t="s">
        <v>2935</v>
      </c>
      <c r="E479" t="s">
        <v>4115</v>
      </c>
      <c r="G479" t="s">
        <v>2474</v>
      </c>
      <c r="H479">
        <v>0</v>
      </c>
      <c r="I479" t="s">
        <v>2475</v>
      </c>
      <c r="J479" s="10" t="s">
        <v>2936</v>
      </c>
      <c r="K479" t="s">
        <v>807</v>
      </c>
      <c r="L479" s="10" t="s">
        <v>46</v>
      </c>
      <c r="M479" s="10" t="s">
        <v>46</v>
      </c>
      <c r="N479" t="str">
        <f>IF(DB_PAR[[#This Row],[PAR TYPE]]=$AA$7,DB_PAR[[#This Row],[R_VAL]],IF(DB_PAR[[#This Row],[PAR TYPE]]=$AA$8,DB_PAR[[#This Row],[I_VAL]],DB_PAR[[#This Row],[T_VAL]]))</f>
        <v>107.533</v>
      </c>
      <c r="BG479">
        <f>QUOTIENT(DB_PAR[[#This Row],[PAR NUM]],32)+1</f>
        <v>15</v>
      </c>
    </row>
    <row r="480" spans="1:59" x14ac:dyDescent="0.25">
      <c r="A480" t="b">
        <v>0</v>
      </c>
      <c r="B480">
        <v>474</v>
      </c>
      <c r="C480" t="str" cm="1">
        <f t="array" ref="C480">INDEX(DB_PAR_SYS_NAMES[],BG480,2)</f>
        <v xml:space="preserve"> TUR_POS_MEAS_1</v>
      </c>
      <c r="D480" t="s">
        <v>2937</v>
      </c>
      <c r="E480" t="s">
        <v>4117</v>
      </c>
      <c r="G480" t="s">
        <v>2474</v>
      </c>
      <c r="H480">
        <v>0</v>
      </c>
      <c r="I480" t="s">
        <v>2475</v>
      </c>
      <c r="J480" s="10" t="s">
        <v>46</v>
      </c>
      <c r="K480" t="s">
        <v>807</v>
      </c>
      <c r="L480" s="10" t="s">
        <v>46</v>
      </c>
      <c r="M480" s="10" t="s">
        <v>46</v>
      </c>
      <c r="N480" t="str">
        <f>IF(DB_PAR[[#This Row],[PAR TYPE]]=$AA$7,DB_PAR[[#This Row],[R_VAL]],IF(DB_PAR[[#This Row],[PAR TYPE]]=$AA$8,DB_PAR[[#This Row],[I_VAL]],DB_PAR[[#This Row],[T_VAL]]))</f>
        <v>0.0</v>
      </c>
      <c r="BG480">
        <f>QUOTIENT(DB_PAR[[#This Row],[PAR NUM]],32)+1</f>
        <v>15</v>
      </c>
    </row>
    <row r="481" spans="1:59" x14ac:dyDescent="0.25">
      <c r="A481" t="b">
        <v>0</v>
      </c>
      <c r="B481">
        <v>475</v>
      </c>
      <c r="C481" t="str" cm="1">
        <f t="array" ref="C481">INDEX(DB_PAR_SYS_NAMES[],BG481,2)</f>
        <v xml:space="preserve"> TUR_POS_MEAS_1</v>
      </c>
      <c r="D481" t="s">
        <v>2938</v>
      </c>
      <c r="E481" t="s">
        <v>4119</v>
      </c>
      <c r="G481" t="s">
        <v>2474</v>
      </c>
      <c r="H481">
        <v>0</v>
      </c>
      <c r="I481" t="s">
        <v>2475</v>
      </c>
      <c r="J481" s="10" t="s">
        <v>45</v>
      </c>
      <c r="K481" t="s">
        <v>815</v>
      </c>
      <c r="L481" s="10" t="s">
        <v>46</v>
      </c>
      <c r="M481" s="10" t="s">
        <v>46</v>
      </c>
      <c r="N481" t="str">
        <f>IF(DB_PAR[[#This Row],[PAR TYPE]]=$AA$7,DB_PAR[[#This Row],[R_VAL]],IF(DB_PAR[[#This Row],[PAR TYPE]]=$AA$8,DB_PAR[[#This Row],[I_VAL]],DB_PAR[[#This Row],[T_VAL]]))</f>
        <v>1.0</v>
      </c>
      <c r="BG481">
        <f>QUOTIENT(DB_PAR[[#This Row],[PAR NUM]],32)+1</f>
        <v>15</v>
      </c>
    </row>
    <row r="482" spans="1:59" x14ac:dyDescent="0.25">
      <c r="A482" t="b">
        <v>0</v>
      </c>
      <c r="B482">
        <v>476</v>
      </c>
      <c r="C482" t="str" cm="1">
        <f t="array" ref="C482">INDEX(DB_PAR_SYS_NAMES[],BG482,2)</f>
        <v xml:space="preserve"> TUR_POS_MEAS_1</v>
      </c>
      <c r="D482" t="s">
        <v>2939</v>
      </c>
      <c r="E482" t="s">
        <v>4120</v>
      </c>
      <c r="G482" t="s">
        <v>2474</v>
      </c>
      <c r="H482">
        <v>0</v>
      </c>
      <c r="I482" t="s">
        <v>2475</v>
      </c>
      <c r="J482" s="10" t="s">
        <v>46</v>
      </c>
      <c r="K482" t="s">
        <v>807</v>
      </c>
      <c r="L482" s="10" t="s">
        <v>46</v>
      </c>
      <c r="M482" s="10" t="s">
        <v>46</v>
      </c>
      <c r="N482" t="str">
        <f>IF(DB_PAR[[#This Row],[PAR TYPE]]=$AA$7,DB_PAR[[#This Row],[R_VAL]],IF(DB_PAR[[#This Row],[PAR TYPE]]=$AA$8,DB_PAR[[#This Row],[I_VAL]],DB_PAR[[#This Row],[T_VAL]]))</f>
        <v>0.0</v>
      </c>
      <c r="BG482">
        <f>QUOTIENT(DB_PAR[[#This Row],[PAR NUM]],32)+1</f>
        <v>15</v>
      </c>
    </row>
    <row r="483" spans="1:59" x14ac:dyDescent="0.25">
      <c r="A483" t="b">
        <v>0</v>
      </c>
      <c r="B483">
        <v>477</v>
      </c>
      <c r="C483" t="str" cm="1">
        <f t="array" ref="C483">INDEX(DB_PAR_SYS_NAMES[],BG483,2)</f>
        <v xml:space="preserve"> TUR_POS_MEAS_1</v>
      </c>
      <c r="D483" t="s">
        <v>2940</v>
      </c>
      <c r="E483" t="s">
        <v>4122</v>
      </c>
      <c r="G483" t="s">
        <v>2474</v>
      </c>
      <c r="H483">
        <v>0</v>
      </c>
      <c r="I483" t="s">
        <v>2475</v>
      </c>
      <c r="J483" s="10" t="s">
        <v>2941</v>
      </c>
      <c r="K483" t="s">
        <v>807</v>
      </c>
      <c r="L483" s="10" t="s">
        <v>46</v>
      </c>
      <c r="M483" s="10" t="s">
        <v>46</v>
      </c>
      <c r="N483" t="str">
        <f>IF(DB_PAR[[#This Row],[PAR TYPE]]=$AA$7,DB_PAR[[#This Row],[R_VAL]],IF(DB_PAR[[#This Row],[PAR TYPE]]=$AA$8,DB_PAR[[#This Row],[I_VAL]],DB_PAR[[#This Row],[T_VAL]]))</f>
        <v>105.4859</v>
      </c>
      <c r="BG483">
        <f>QUOTIENT(DB_PAR[[#This Row],[PAR NUM]],32)+1</f>
        <v>15</v>
      </c>
    </row>
    <row r="484" spans="1:59" x14ac:dyDescent="0.25">
      <c r="A484" t="b">
        <v>0</v>
      </c>
      <c r="B484">
        <v>478</v>
      </c>
      <c r="C484" t="str" cm="1">
        <f t="array" ref="C484">INDEX(DB_PAR_SYS_NAMES[],BG484,2)</f>
        <v xml:space="preserve"> TUR_POS_MEAS_1</v>
      </c>
      <c r="D484" t="s">
        <v>2942</v>
      </c>
      <c r="E484" t="s">
        <v>4124</v>
      </c>
      <c r="G484" t="s">
        <v>2474</v>
      </c>
      <c r="H484">
        <v>0</v>
      </c>
      <c r="I484" t="s">
        <v>2475</v>
      </c>
      <c r="J484" s="10" t="s">
        <v>46</v>
      </c>
      <c r="K484" t="s">
        <v>807</v>
      </c>
      <c r="L484" s="10" t="s">
        <v>46</v>
      </c>
      <c r="M484" s="10" t="s">
        <v>46</v>
      </c>
      <c r="N484" t="str">
        <f>IF(DB_PAR[[#This Row],[PAR TYPE]]=$AA$7,DB_PAR[[#This Row],[R_VAL]],IF(DB_PAR[[#This Row],[PAR TYPE]]=$AA$8,DB_PAR[[#This Row],[I_VAL]],DB_PAR[[#This Row],[T_VAL]]))</f>
        <v>0.0</v>
      </c>
      <c r="BG484">
        <f>QUOTIENT(DB_PAR[[#This Row],[PAR NUM]],32)+1</f>
        <v>15</v>
      </c>
    </row>
    <row r="485" spans="1:59" x14ac:dyDescent="0.25">
      <c r="A485" t="b">
        <v>0</v>
      </c>
      <c r="B485">
        <v>479</v>
      </c>
      <c r="C485" t="str" cm="1">
        <f t="array" ref="C485">INDEX(DB_PAR_SYS_NAMES[],BG485,2)</f>
        <v xml:space="preserve"> TUR_POS_MEAS_1</v>
      </c>
      <c r="D485" t="s">
        <v>2943</v>
      </c>
      <c r="E485" t="s">
        <v>4126</v>
      </c>
      <c r="G485" t="s">
        <v>2474</v>
      </c>
      <c r="H485">
        <v>0</v>
      </c>
      <c r="I485" t="s">
        <v>2475</v>
      </c>
      <c r="J485" s="10" t="s">
        <v>45</v>
      </c>
      <c r="K485" t="s">
        <v>815</v>
      </c>
      <c r="L485" s="10" t="s">
        <v>46</v>
      </c>
      <c r="M485" s="10" t="s">
        <v>46</v>
      </c>
      <c r="N485" t="str">
        <f>IF(DB_PAR[[#This Row],[PAR TYPE]]=$AA$7,DB_PAR[[#This Row],[R_VAL]],IF(DB_PAR[[#This Row],[PAR TYPE]]=$AA$8,DB_PAR[[#This Row],[I_VAL]],DB_PAR[[#This Row],[T_VAL]]))</f>
        <v>1.0</v>
      </c>
      <c r="BG485">
        <f>QUOTIENT(DB_PAR[[#This Row],[PAR NUM]],32)+1</f>
        <v>15</v>
      </c>
    </row>
    <row r="486" spans="1:59" x14ac:dyDescent="0.25">
      <c r="A486" t="b">
        <v>0</v>
      </c>
      <c r="B486">
        <v>480</v>
      </c>
      <c r="C486" t="str" cm="1">
        <f t="array" ref="C486">INDEX(DB_PAR_SYS_NAMES[],BG486,2)</f>
        <v xml:space="preserve"> TUR_POS_MEAS_2</v>
      </c>
      <c r="D486" t="s">
        <v>2944</v>
      </c>
      <c r="E486" t="s">
        <v>4127</v>
      </c>
      <c r="G486" t="s">
        <v>2474</v>
      </c>
      <c r="H486">
        <v>0</v>
      </c>
      <c r="I486" t="s">
        <v>2475</v>
      </c>
      <c r="J486" s="10" t="s">
        <v>46</v>
      </c>
      <c r="K486" t="s">
        <v>807</v>
      </c>
      <c r="L486" s="10" t="s">
        <v>46</v>
      </c>
      <c r="M486" s="10" t="s">
        <v>46</v>
      </c>
      <c r="N486" t="str">
        <f>IF(DB_PAR[[#This Row],[PAR TYPE]]=$AA$7,DB_PAR[[#This Row],[R_VAL]],IF(DB_PAR[[#This Row],[PAR TYPE]]=$AA$8,DB_PAR[[#This Row],[I_VAL]],DB_PAR[[#This Row],[T_VAL]]))</f>
        <v>0.0</v>
      </c>
      <c r="BG486">
        <f>QUOTIENT(DB_PAR[[#This Row],[PAR NUM]],32)+1</f>
        <v>16</v>
      </c>
    </row>
    <row r="487" spans="1:59" x14ac:dyDescent="0.25">
      <c r="A487" t="b">
        <v>0</v>
      </c>
      <c r="B487">
        <v>481</v>
      </c>
      <c r="C487" t="str" cm="1">
        <f t="array" ref="C487">INDEX(DB_PAR_SYS_NAMES[],BG487,2)</f>
        <v xml:space="preserve"> TUR_POS_MEAS_2</v>
      </c>
      <c r="D487" t="s">
        <v>2945</v>
      </c>
      <c r="E487" t="s">
        <v>4129</v>
      </c>
      <c r="G487" t="s">
        <v>2474</v>
      </c>
      <c r="H487">
        <v>0</v>
      </c>
      <c r="I487" t="s">
        <v>2475</v>
      </c>
      <c r="J487" s="10" t="s">
        <v>2946</v>
      </c>
      <c r="K487" t="s">
        <v>807</v>
      </c>
      <c r="L487" s="10" t="s">
        <v>46</v>
      </c>
      <c r="M487" s="10" t="s">
        <v>46</v>
      </c>
      <c r="N487" t="str">
        <f>IF(DB_PAR[[#This Row],[PAR TYPE]]=$AA$7,DB_PAR[[#This Row],[R_VAL]],IF(DB_PAR[[#This Row],[PAR TYPE]]=$AA$8,DB_PAR[[#This Row],[I_VAL]],DB_PAR[[#This Row],[T_VAL]]))</f>
        <v>107.3668</v>
      </c>
      <c r="BG487">
        <f>QUOTIENT(DB_PAR[[#This Row],[PAR NUM]],32)+1</f>
        <v>16</v>
      </c>
    </row>
    <row r="488" spans="1:59" x14ac:dyDescent="0.25">
      <c r="A488" t="b">
        <v>0</v>
      </c>
      <c r="B488">
        <v>482</v>
      </c>
      <c r="C488" t="str" cm="1">
        <f t="array" ref="C488">INDEX(DB_PAR_SYS_NAMES[],BG488,2)</f>
        <v xml:space="preserve"> TUR_POS_MEAS_2</v>
      </c>
      <c r="D488" t="s">
        <v>2947</v>
      </c>
      <c r="E488" t="s">
        <v>4131</v>
      </c>
      <c r="G488" t="s">
        <v>2474</v>
      </c>
      <c r="H488">
        <v>0</v>
      </c>
      <c r="I488" t="s">
        <v>2475</v>
      </c>
      <c r="J488" s="10" t="s">
        <v>46</v>
      </c>
      <c r="K488" t="s">
        <v>807</v>
      </c>
      <c r="L488" s="10" t="s">
        <v>46</v>
      </c>
      <c r="M488" s="10" t="s">
        <v>46</v>
      </c>
      <c r="N488" t="str">
        <f>IF(DB_PAR[[#This Row],[PAR TYPE]]=$AA$7,DB_PAR[[#This Row],[R_VAL]],IF(DB_PAR[[#This Row],[PAR TYPE]]=$AA$8,DB_PAR[[#This Row],[I_VAL]],DB_PAR[[#This Row],[T_VAL]]))</f>
        <v>0.0</v>
      </c>
      <c r="BG488">
        <f>QUOTIENT(DB_PAR[[#This Row],[PAR NUM]],32)+1</f>
        <v>16</v>
      </c>
    </row>
    <row r="489" spans="1:59" x14ac:dyDescent="0.25">
      <c r="A489" t="b">
        <v>0</v>
      </c>
      <c r="B489">
        <v>483</v>
      </c>
      <c r="C489" t="str" cm="1">
        <f t="array" ref="C489">INDEX(DB_PAR_SYS_NAMES[],BG489,2)</f>
        <v xml:space="preserve"> TUR_POS_MEAS_2</v>
      </c>
      <c r="D489" t="s">
        <v>2948</v>
      </c>
      <c r="E489" t="s">
        <v>4133</v>
      </c>
      <c r="G489" t="s">
        <v>2474</v>
      </c>
      <c r="H489">
        <v>0</v>
      </c>
      <c r="I489" t="s">
        <v>2475</v>
      </c>
      <c r="J489" s="10" t="s">
        <v>45</v>
      </c>
      <c r="K489" t="s">
        <v>815</v>
      </c>
      <c r="L489" s="10" t="s">
        <v>46</v>
      </c>
      <c r="M489" s="10" t="s">
        <v>46</v>
      </c>
      <c r="N489" t="str">
        <f>IF(DB_PAR[[#This Row],[PAR TYPE]]=$AA$7,DB_PAR[[#This Row],[R_VAL]],IF(DB_PAR[[#This Row],[PAR TYPE]]=$AA$8,DB_PAR[[#This Row],[I_VAL]],DB_PAR[[#This Row],[T_VAL]]))</f>
        <v>1.0</v>
      </c>
      <c r="BG489">
        <f>QUOTIENT(DB_PAR[[#This Row],[PAR NUM]],32)+1</f>
        <v>16</v>
      </c>
    </row>
    <row r="490" spans="1:59" x14ac:dyDescent="0.25">
      <c r="A490" t="b">
        <v>0</v>
      </c>
      <c r="B490">
        <v>484</v>
      </c>
      <c r="C490" t="str" cm="1">
        <f t="array" ref="C490">INDEX(DB_PAR_SYS_NAMES[],BG490,2)</f>
        <v xml:space="preserve"> TUR_POS_MEAS_2</v>
      </c>
      <c r="D490" t="s">
        <v>2949</v>
      </c>
      <c r="E490" t="s">
        <v>4134</v>
      </c>
      <c r="G490" t="s">
        <v>2474</v>
      </c>
      <c r="H490">
        <v>0</v>
      </c>
      <c r="I490" t="s">
        <v>2475</v>
      </c>
      <c r="J490" s="10" t="s">
        <v>46</v>
      </c>
      <c r="K490" t="s">
        <v>807</v>
      </c>
      <c r="L490" s="10" t="s">
        <v>46</v>
      </c>
      <c r="M490" s="10" t="s">
        <v>46</v>
      </c>
      <c r="N490" t="str">
        <f>IF(DB_PAR[[#This Row],[PAR TYPE]]=$AA$7,DB_PAR[[#This Row],[R_VAL]],IF(DB_PAR[[#This Row],[PAR TYPE]]=$AA$8,DB_PAR[[#This Row],[I_VAL]],DB_PAR[[#This Row],[T_VAL]]))</f>
        <v>0.0</v>
      </c>
      <c r="BG490">
        <f>QUOTIENT(DB_PAR[[#This Row],[PAR NUM]],32)+1</f>
        <v>16</v>
      </c>
    </row>
    <row r="491" spans="1:59" x14ac:dyDescent="0.25">
      <c r="A491" t="b">
        <v>0</v>
      </c>
      <c r="B491">
        <v>485</v>
      </c>
      <c r="C491" t="str" cm="1">
        <f t="array" ref="C491">INDEX(DB_PAR_SYS_NAMES[],BG491,2)</f>
        <v xml:space="preserve"> TUR_POS_MEAS_2</v>
      </c>
      <c r="D491" t="s">
        <v>2950</v>
      </c>
      <c r="E491" t="s">
        <v>4136</v>
      </c>
      <c r="G491" t="s">
        <v>2474</v>
      </c>
      <c r="H491">
        <v>0</v>
      </c>
      <c r="I491" t="s">
        <v>2475</v>
      </c>
      <c r="J491" s="10" t="s">
        <v>2951</v>
      </c>
      <c r="K491" t="s">
        <v>807</v>
      </c>
      <c r="L491" s="10" t="s">
        <v>46</v>
      </c>
      <c r="M491" s="10" t="s">
        <v>46</v>
      </c>
      <c r="N491" t="str">
        <f>IF(DB_PAR[[#This Row],[PAR TYPE]]=$AA$7,DB_PAR[[#This Row],[R_VAL]],IF(DB_PAR[[#This Row],[PAR TYPE]]=$AA$8,DB_PAR[[#This Row],[I_VAL]],DB_PAR[[#This Row],[T_VAL]]))</f>
        <v>106.583</v>
      </c>
      <c r="BG491">
        <f>QUOTIENT(DB_PAR[[#This Row],[PAR NUM]],32)+1</f>
        <v>16</v>
      </c>
    </row>
    <row r="492" spans="1:59" x14ac:dyDescent="0.25">
      <c r="A492" t="b">
        <v>0</v>
      </c>
      <c r="B492">
        <v>486</v>
      </c>
      <c r="C492" t="str" cm="1">
        <f t="array" ref="C492">INDEX(DB_PAR_SYS_NAMES[],BG492,2)</f>
        <v xml:space="preserve"> TUR_POS_MEAS_2</v>
      </c>
      <c r="D492" t="s">
        <v>2952</v>
      </c>
      <c r="E492" t="s">
        <v>4138</v>
      </c>
      <c r="G492" t="s">
        <v>2474</v>
      </c>
      <c r="H492">
        <v>0</v>
      </c>
      <c r="I492" t="s">
        <v>2475</v>
      </c>
      <c r="J492" s="10" t="s">
        <v>46</v>
      </c>
      <c r="K492" t="s">
        <v>807</v>
      </c>
      <c r="L492" s="10" t="s">
        <v>46</v>
      </c>
      <c r="M492" s="10" t="s">
        <v>46</v>
      </c>
      <c r="N492" t="str">
        <f>IF(DB_PAR[[#This Row],[PAR TYPE]]=$AA$7,DB_PAR[[#This Row],[R_VAL]],IF(DB_PAR[[#This Row],[PAR TYPE]]=$AA$8,DB_PAR[[#This Row],[I_VAL]],DB_PAR[[#This Row],[T_VAL]]))</f>
        <v>0.0</v>
      </c>
      <c r="BG492">
        <f>QUOTIENT(DB_PAR[[#This Row],[PAR NUM]],32)+1</f>
        <v>16</v>
      </c>
    </row>
    <row r="493" spans="1:59" x14ac:dyDescent="0.25">
      <c r="A493" t="b">
        <v>0</v>
      </c>
      <c r="B493">
        <v>487</v>
      </c>
      <c r="C493" t="str" cm="1">
        <f t="array" ref="C493">INDEX(DB_PAR_SYS_NAMES[],BG493,2)</f>
        <v xml:space="preserve"> TUR_POS_MEAS_2</v>
      </c>
      <c r="D493" t="s">
        <v>2953</v>
      </c>
      <c r="E493" t="s">
        <v>4140</v>
      </c>
      <c r="G493" t="s">
        <v>2474</v>
      </c>
      <c r="H493">
        <v>0</v>
      </c>
      <c r="I493" t="s">
        <v>2475</v>
      </c>
      <c r="J493" s="10" t="s">
        <v>45</v>
      </c>
      <c r="K493" t="s">
        <v>815</v>
      </c>
      <c r="L493" s="10" t="s">
        <v>46</v>
      </c>
      <c r="M493" s="10" t="s">
        <v>46</v>
      </c>
      <c r="N493" t="str">
        <f>IF(DB_PAR[[#This Row],[PAR TYPE]]=$AA$7,DB_PAR[[#This Row],[R_VAL]],IF(DB_PAR[[#This Row],[PAR TYPE]]=$AA$8,DB_PAR[[#This Row],[I_VAL]],DB_PAR[[#This Row],[T_VAL]]))</f>
        <v>1.0</v>
      </c>
      <c r="BG493">
        <f>QUOTIENT(DB_PAR[[#This Row],[PAR NUM]],32)+1</f>
        <v>16</v>
      </c>
    </row>
    <row r="494" spans="1:59" x14ac:dyDescent="0.25">
      <c r="A494" t="b">
        <v>0</v>
      </c>
      <c r="B494">
        <v>488</v>
      </c>
      <c r="C494" t="str" cm="1">
        <f t="array" ref="C494">INDEX(DB_PAR_SYS_NAMES[],BG494,2)</f>
        <v xml:space="preserve"> TUR_POS_MEAS_2</v>
      </c>
      <c r="D494" t="s">
        <v>2954</v>
      </c>
      <c r="E494" t="s">
        <v>4141</v>
      </c>
      <c r="G494" t="s">
        <v>2474</v>
      </c>
      <c r="H494">
        <v>0</v>
      </c>
      <c r="I494" t="s">
        <v>2475</v>
      </c>
      <c r="J494" s="10" t="s">
        <v>46</v>
      </c>
      <c r="K494" t="s">
        <v>807</v>
      </c>
      <c r="L494" s="10" t="s">
        <v>46</v>
      </c>
      <c r="M494" s="10" t="s">
        <v>46</v>
      </c>
      <c r="N494" t="str">
        <f>IF(DB_PAR[[#This Row],[PAR TYPE]]=$AA$7,DB_PAR[[#This Row],[R_VAL]],IF(DB_PAR[[#This Row],[PAR TYPE]]=$AA$8,DB_PAR[[#This Row],[I_VAL]],DB_PAR[[#This Row],[T_VAL]]))</f>
        <v>0.0</v>
      </c>
      <c r="BG494">
        <f>QUOTIENT(DB_PAR[[#This Row],[PAR NUM]],32)+1</f>
        <v>16</v>
      </c>
    </row>
    <row r="495" spans="1:59" x14ac:dyDescent="0.25">
      <c r="A495" t="b">
        <v>0</v>
      </c>
      <c r="B495">
        <v>489</v>
      </c>
      <c r="C495" t="str" cm="1">
        <f t="array" ref="C495">INDEX(DB_PAR_SYS_NAMES[],BG495,2)</f>
        <v xml:space="preserve"> TUR_POS_MEAS_2</v>
      </c>
      <c r="D495" t="s">
        <v>2955</v>
      </c>
      <c r="E495" t="s">
        <v>4143</v>
      </c>
      <c r="G495" t="s">
        <v>2474</v>
      </c>
      <c r="H495">
        <v>0</v>
      </c>
      <c r="I495" t="s">
        <v>2475</v>
      </c>
      <c r="J495" s="10" t="s">
        <v>2956</v>
      </c>
      <c r="K495" t="s">
        <v>807</v>
      </c>
      <c r="L495" s="10" t="s">
        <v>46</v>
      </c>
      <c r="M495" s="10" t="s">
        <v>46</v>
      </c>
      <c r="N495" t="str">
        <f>IF(DB_PAR[[#This Row],[PAR TYPE]]=$AA$7,DB_PAR[[#This Row],[R_VAL]],IF(DB_PAR[[#This Row],[PAR TYPE]]=$AA$8,DB_PAR[[#This Row],[I_VAL]],DB_PAR[[#This Row],[T_VAL]]))</f>
        <v>107.3667</v>
      </c>
      <c r="BG495">
        <f>QUOTIENT(DB_PAR[[#This Row],[PAR NUM]],32)+1</f>
        <v>16</v>
      </c>
    </row>
    <row r="496" spans="1:59" x14ac:dyDescent="0.25">
      <c r="A496" t="b">
        <v>0</v>
      </c>
      <c r="B496">
        <v>490</v>
      </c>
      <c r="C496" t="str" cm="1">
        <f t="array" ref="C496">INDEX(DB_PAR_SYS_NAMES[],BG496,2)</f>
        <v xml:space="preserve"> TUR_POS_MEAS_2</v>
      </c>
      <c r="D496" t="s">
        <v>2957</v>
      </c>
      <c r="E496" t="s">
        <v>4145</v>
      </c>
      <c r="G496" t="s">
        <v>2474</v>
      </c>
      <c r="H496">
        <v>0</v>
      </c>
      <c r="I496" t="s">
        <v>2475</v>
      </c>
      <c r="J496" s="10" t="s">
        <v>46</v>
      </c>
      <c r="K496" t="s">
        <v>807</v>
      </c>
      <c r="L496" s="10" t="s">
        <v>46</v>
      </c>
      <c r="M496" s="10" t="s">
        <v>46</v>
      </c>
      <c r="N496" t="str">
        <f>IF(DB_PAR[[#This Row],[PAR TYPE]]=$AA$7,DB_PAR[[#This Row],[R_VAL]],IF(DB_PAR[[#This Row],[PAR TYPE]]=$AA$8,DB_PAR[[#This Row],[I_VAL]],DB_PAR[[#This Row],[T_VAL]]))</f>
        <v>0.0</v>
      </c>
      <c r="BG496">
        <f>QUOTIENT(DB_PAR[[#This Row],[PAR NUM]],32)+1</f>
        <v>16</v>
      </c>
    </row>
    <row r="497" spans="1:59" x14ac:dyDescent="0.25">
      <c r="A497" t="b">
        <v>0</v>
      </c>
      <c r="B497">
        <v>491</v>
      </c>
      <c r="C497" t="str" cm="1">
        <f t="array" ref="C497">INDEX(DB_PAR_SYS_NAMES[],BG497,2)</f>
        <v xml:space="preserve"> TUR_POS_MEAS_2</v>
      </c>
      <c r="D497" t="s">
        <v>2958</v>
      </c>
      <c r="E497" t="s">
        <v>4147</v>
      </c>
      <c r="G497" t="s">
        <v>2474</v>
      </c>
      <c r="H497">
        <v>0</v>
      </c>
      <c r="I497" t="s">
        <v>2475</v>
      </c>
      <c r="J497" s="10" t="s">
        <v>45</v>
      </c>
      <c r="K497" t="s">
        <v>815</v>
      </c>
      <c r="L497" s="10" t="s">
        <v>46</v>
      </c>
      <c r="M497" s="10" t="s">
        <v>46</v>
      </c>
      <c r="N497" t="str">
        <f>IF(DB_PAR[[#This Row],[PAR TYPE]]=$AA$7,DB_PAR[[#This Row],[R_VAL]],IF(DB_PAR[[#This Row],[PAR TYPE]]=$AA$8,DB_PAR[[#This Row],[I_VAL]],DB_PAR[[#This Row],[T_VAL]]))</f>
        <v>1.0</v>
      </c>
      <c r="BG497">
        <f>QUOTIENT(DB_PAR[[#This Row],[PAR NUM]],32)+1</f>
        <v>16</v>
      </c>
    </row>
    <row r="498" spans="1:59" x14ac:dyDescent="0.25">
      <c r="A498" t="b">
        <v>0</v>
      </c>
      <c r="B498">
        <v>492</v>
      </c>
      <c r="C498" t="str" cm="1">
        <f t="array" ref="C498">INDEX(DB_PAR_SYS_NAMES[],BG498,2)</f>
        <v xml:space="preserve"> TUR_POS_MEAS_2</v>
      </c>
      <c r="D498" t="s">
        <v>2959</v>
      </c>
      <c r="E498" t="s">
        <v>4148</v>
      </c>
      <c r="G498" t="s">
        <v>2474</v>
      </c>
      <c r="H498">
        <v>0</v>
      </c>
      <c r="I498" t="s">
        <v>2475</v>
      </c>
      <c r="J498" s="10" t="s">
        <v>46</v>
      </c>
      <c r="K498" t="s">
        <v>807</v>
      </c>
      <c r="L498" s="10" t="s">
        <v>46</v>
      </c>
      <c r="M498" s="10" t="s">
        <v>46</v>
      </c>
      <c r="N498" t="str">
        <f>IF(DB_PAR[[#This Row],[PAR TYPE]]=$AA$7,DB_PAR[[#This Row],[R_VAL]],IF(DB_PAR[[#This Row],[PAR TYPE]]=$AA$8,DB_PAR[[#This Row],[I_VAL]],DB_PAR[[#This Row],[T_VAL]]))</f>
        <v>0.0</v>
      </c>
      <c r="BG498">
        <f>QUOTIENT(DB_PAR[[#This Row],[PAR NUM]],32)+1</f>
        <v>16</v>
      </c>
    </row>
    <row r="499" spans="1:59" x14ac:dyDescent="0.25">
      <c r="A499" t="b">
        <v>0</v>
      </c>
      <c r="B499">
        <v>493</v>
      </c>
      <c r="C499" t="str" cm="1">
        <f t="array" ref="C499">INDEX(DB_PAR_SYS_NAMES[],BG499,2)</f>
        <v xml:space="preserve"> TUR_POS_MEAS_2</v>
      </c>
      <c r="D499" t="s">
        <v>2960</v>
      </c>
      <c r="E499" t="s">
        <v>4150</v>
      </c>
      <c r="G499" t="s">
        <v>2474</v>
      </c>
      <c r="H499">
        <v>0</v>
      </c>
      <c r="I499" t="s">
        <v>2475</v>
      </c>
      <c r="J499" s="10" t="s">
        <v>2540</v>
      </c>
      <c r="K499" t="s">
        <v>807</v>
      </c>
      <c r="L499" s="10" t="s">
        <v>46</v>
      </c>
      <c r="M499" s="10" t="s">
        <v>46</v>
      </c>
      <c r="N499" t="str">
        <f>IF(DB_PAR[[#This Row],[PAR TYPE]]=$AA$7,DB_PAR[[#This Row],[R_VAL]],IF(DB_PAR[[#This Row],[PAR TYPE]]=$AA$8,DB_PAR[[#This Row],[I_VAL]],DB_PAR[[#This Row],[T_VAL]]))</f>
        <v>100.0</v>
      </c>
      <c r="BG499">
        <f>QUOTIENT(DB_PAR[[#This Row],[PAR NUM]],32)+1</f>
        <v>16</v>
      </c>
    </row>
    <row r="500" spans="1:59" x14ac:dyDescent="0.25">
      <c r="A500" t="b">
        <v>0</v>
      </c>
      <c r="B500">
        <v>494</v>
      </c>
      <c r="C500" t="str" cm="1">
        <f t="array" ref="C500">INDEX(DB_PAR_SYS_NAMES[],BG500,2)</f>
        <v xml:space="preserve"> TUR_POS_MEAS_2</v>
      </c>
      <c r="D500" t="s">
        <v>2961</v>
      </c>
      <c r="E500" t="s">
        <v>4152</v>
      </c>
      <c r="G500" t="s">
        <v>2474</v>
      </c>
      <c r="H500">
        <v>0</v>
      </c>
      <c r="I500" t="s">
        <v>2475</v>
      </c>
      <c r="J500" s="10" t="s">
        <v>46</v>
      </c>
      <c r="K500" t="s">
        <v>807</v>
      </c>
      <c r="L500" s="10" t="s">
        <v>46</v>
      </c>
      <c r="M500" s="10" t="s">
        <v>46</v>
      </c>
      <c r="N500" t="str">
        <f>IF(DB_PAR[[#This Row],[PAR TYPE]]=$AA$7,DB_PAR[[#This Row],[R_VAL]],IF(DB_PAR[[#This Row],[PAR TYPE]]=$AA$8,DB_PAR[[#This Row],[I_VAL]],DB_PAR[[#This Row],[T_VAL]]))</f>
        <v>0.0</v>
      </c>
      <c r="BG500">
        <f>QUOTIENT(DB_PAR[[#This Row],[PAR NUM]],32)+1</f>
        <v>16</v>
      </c>
    </row>
    <row r="501" spans="1:59" x14ac:dyDescent="0.25">
      <c r="A501" t="b">
        <v>0</v>
      </c>
      <c r="B501">
        <v>495</v>
      </c>
      <c r="C501" t="str" cm="1">
        <f t="array" ref="C501">INDEX(DB_PAR_SYS_NAMES[],BG501,2)</f>
        <v xml:space="preserve"> TUR_POS_MEAS_2</v>
      </c>
      <c r="D501" t="s">
        <v>2962</v>
      </c>
      <c r="E501" t="s">
        <v>4154</v>
      </c>
      <c r="G501" t="s">
        <v>2474</v>
      </c>
      <c r="H501">
        <v>0</v>
      </c>
      <c r="I501" t="s">
        <v>2475</v>
      </c>
      <c r="J501" s="10" t="s">
        <v>45</v>
      </c>
      <c r="K501" t="s">
        <v>815</v>
      </c>
      <c r="L501" s="10" t="s">
        <v>46</v>
      </c>
      <c r="M501" s="10" t="s">
        <v>46</v>
      </c>
      <c r="N501" t="str">
        <f>IF(DB_PAR[[#This Row],[PAR TYPE]]=$AA$7,DB_PAR[[#This Row],[R_VAL]],IF(DB_PAR[[#This Row],[PAR TYPE]]=$AA$8,DB_PAR[[#This Row],[I_VAL]],DB_PAR[[#This Row],[T_VAL]]))</f>
        <v>1.0</v>
      </c>
      <c r="BG501">
        <f>QUOTIENT(DB_PAR[[#This Row],[PAR NUM]],32)+1</f>
        <v>16</v>
      </c>
    </row>
    <row r="502" spans="1:59" x14ac:dyDescent="0.25">
      <c r="A502" t="b">
        <v>0</v>
      </c>
      <c r="B502">
        <v>496</v>
      </c>
      <c r="C502" t="str" cm="1">
        <f t="array" ref="C502">INDEX(DB_PAR_SYS_NAMES[],BG502,2)</f>
        <v xml:space="preserve"> TUR_POS_MEAS_2</v>
      </c>
      <c r="D502" t="s">
        <v>2963</v>
      </c>
      <c r="E502" t="s">
        <v>4155</v>
      </c>
      <c r="G502" t="s">
        <v>2474</v>
      </c>
      <c r="H502">
        <v>0</v>
      </c>
      <c r="I502" t="s">
        <v>2475</v>
      </c>
      <c r="J502" s="10" t="s">
        <v>46</v>
      </c>
      <c r="K502" t="s">
        <v>807</v>
      </c>
      <c r="L502" s="10" t="s">
        <v>46</v>
      </c>
      <c r="M502" s="10" t="s">
        <v>46</v>
      </c>
      <c r="N502" t="str">
        <f>IF(DB_PAR[[#This Row],[PAR TYPE]]=$AA$7,DB_PAR[[#This Row],[R_VAL]],IF(DB_PAR[[#This Row],[PAR TYPE]]=$AA$8,DB_PAR[[#This Row],[I_VAL]],DB_PAR[[#This Row],[T_VAL]]))</f>
        <v>0.0</v>
      </c>
      <c r="BG502">
        <f>QUOTIENT(DB_PAR[[#This Row],[PAR NUM]],32)+1</f>
        <v>16</v>
      </c>
    </row>
    <row r="503" spans="1:59" x14ac:dyDescent="0.25">
      <c r="A503" t="b">
        <v>0</v>
      </c>
      <c r="B503">
        <v>497</v>
      </c>
      <c r="C503" t="str" cm="1">
        <f t="array" ref="C503">INDEX(DB_PAR_SYS_NAMES[],BG503,2)</f>
        <v xml:space="preserve"> TUR_POS_MEAS_2</v>
      </c>
      <c r="D503" t="s">
        <v>2964</v>
      </c>
      <c r="E503" t="s">
        <v>4157</v>
      </c>
      <c r="G503" t="s">
        <v>2474</v>
      </c>
      <c r="H503">
        <v>0</v>
      </c>
      <c r="I503" t="s">
        <v>2475</v>
      </c>
      <c r="J503" s="10" t="s">
        <v>46</v>
      </c>
      <c r="K503" t="s">
        <v>807</v>
      </c>
      <c r="L503" s="10" t="s">
        <v>46</v>
      </c>
      <c r="M503" s="10" t="s">
        <v>46</v>
      </c>
      <c r="N503" t="str">
        <f>IF(DB_PAR[[#This Row],[PAR TYPE]]=$AA$7,DB_PAR[[#This Row],[R_VAL]],IF(DB_PAR[[#This Row],[PAR TYPE]]=$AA$8,DB_PAR[[#This Row],[I_VAL]],DB_PAR[[#This Row],[T_VAL]]))</f>
        <v>0.0</v>
      </c>
      <c r="BG503">
        <f>QUOTIENT(DB_PAR[[#This Row],[PAR NUM]],32)+1</f>
        <v>16</v>
      </c>
    </row>
    <row r="504" spans="1:59" x14ac:dyDescent="0.25">
      <c r="A504" t="b">
        <v>0</v>
      </c>
      <c r="B504">
        <v>498</v>
      </c>
      <c r="C504" t="str" cm="1">
        <f t="array" ref="C504">INDEX(DB_PAR_SYS_NAMES[],BG504,2)</f>
        <v xml:space="preserve"> TUR_POS_MEAS_2</v>
      </c>
      <c r="D504" t="s">
        <v>2965</v>
      </c>
      <c r="E504" t="s">
        <v>4159</v>
      </c>
      <c r="G504" t="s">
        <v>2474</v>
      </c>
      <c r="H504">
        <v>0</v>
      </c>
      <c r="I504" t="s">
        <v>2475</v>
      </c>
      <c r="J504" s="10" t="s">
        <v>46</v>
      </c>
      <c r="K504" t="s">
        <v>807</v>
      </c>
      <c r="L504" s="10" t="s">
        <v>46</v>
      </c>
      <c r="M504" s="10" t="s">
        <v>46</v>
      </c>
      <c r="N504" t="str">
        <f>IF(DB_PAR[[#This Row],[PAR TYPE]]=$AA$7,DB_PAR[[#This Row],[R_VAL]],IF(DB_PAR[[#This Row],[PAR TYPE]]=$AA$8,DB_PAR[[#This Row],[I_VAL]],DB_PAR[[#This Row],[T_VAL]]))</f>
        <v>0.0</v>
      </c>
      <c r="BG504">
        <f>QUOTIENT(DB_PAR[[#This Row],[PAR NUM]],32)+1</f>
        <v>16</v>
      </c>
    </row>
    <row r="505" spans="1:59" x14ac:dyDescent="0.25">
      <c r="A505" t="b">
        <v>0</v>
      </c>
      <c r="B505">
        <v>499</v>
      </c>
      <c r="C505" t="str" cm="1">
        <f t="array" ref="C505">INDEX(DB_PAR_SYS_NAMES[],BG505,2)</f>
        <v xml:space="preserve"> TUR_POS_MEAS_2</v>
      </c>
      <c r="D505" t="s">
        <v>2966</v>
      </c>
      <c r="E505" t="s">
        <v>4161</v>
      </c>
      <c r="G505" t="s">
        <v>2474</v>
      </c>
      <c r="H505">
        <v>0</v>
      </c>
      <c r="I505" t="s">
        <v>2475</v>
      </c>
      <c r="J505" s="10" t="s">
        <v>46</v>
      </c>
      <c r="K505" t="s">
        <v>815</v>
      </c>
      <c r="L505" s="10" t="s">
        <v>46</v>
      </c>
      <c r="M505" s="10" t="s">
        <v>46</v>
      </c>
      <c r="N505" t="str">
        <f>IF(DB_PAR[[#This Row],[PAR TYPE]]=$AA$7,DB_PAR[[#This Row],[R_VAL]],IF(DB_PAR[[#This Row],[PAR TYPE]]=$AA$8,DB_PAR[[#This Row],[I_VAL]],DB_PAR[[#This Row],[T_VAL]]))</f>
        <v>0.0</v>
      </c>
      <c r="BG505">
        <f>QUOTIENT(DB_PAR[[#This Row],[PAR NUM]],32)+1</f>
        <v>16</v>
      </c>
    </row>
    <row r="506" spans="1:59" x14ac:dyDescent="0.25">
      <c r="A506" t="b">
        <v>0</v>
      </c>
      <c r="B506">
        <v>500</v>
      </c>
      <c r="C506" t="str" cm="1">
        <f t="array" ref="C506">INDEX(DB_PAR_SYS_NAMES[],BG506,2)</f>
        <v xml:space="preserve"> TUR_POS_MEAS_2</v>
      </c>
      <c r="D506" t="s">
        <v>2967</v>
      </c>
      <c r="E506" t="s">
        <v>4162</v>
      </c>
      <c r="G506" t="s">
        <v>2474</v>
      </c>
      <c r="H506">
        <v>0</v>
      </c>
      <c r="I506" t="s">
        <v>2475</v>
      </c>
      <c r="J506" s="10" t="s">
        <v>46</v>
      </c>
      <c r="K506" t="s">
        <v>807</v>
      </c>
      <c r="L506" s="10" t="s">
        <v>46</v>
      </c>
      <c r="M506" s="10" t="s">
        <v>46</v>
      </c>
      <c r="N506" t="str">
        <f>IF(DB_PAR[[#This Row],[PAR TYPE]]=$AA$7,DB_PAR[[#This Row],[R_VAL]],IF(DB_PAR[[#This Row],[PAR TYPE]]=$AA$8,DB_PAR[[#This Row],[I_VAL]],DB_PAR[[#This Row],[T_VAL]]))</f>
        <v>0.0</v>
      </c>
      <c r="BG506">
        <f>QUOTIENT(DB_PAR[[#This Row],[PAR NUM]],32)+1</f>
        <v>16</v>
      </c>
    </row>
    <row r="507" spans="1:59" x14ac:dyDescent="0.25">
      <c r="A507" t="b">
        <v>0</v>
      </c>
      <c r="B507">
        <v>501</v>
      </c>
      <c r="C507" t="str" cm="1">
        <f t="array" ref="C507">INDEX(DB_PAR_SYS_NAMES[],BG507,2)</f>
        <v xml:space="preserve"> TUR_POS_MEAS_2</v>
      </c>
      <c r="D507" t="s">
        <v>2968</v>
      </c>
      <c r="E507" t="s">
        <v>4164</v>
      </c>
      <c r="G507" t="s">
        <v>2474</v>
      </c>
      <c r="H507">
        <v>0</v>
      </c>
      <c r="I507" t="s">
        <v>2475</v>
      </c>
      <c r="J507" s="10" t="s">
        <v>46</v>
      </c>
      <c r="K507" t="s">
        <v>807</v>
      </c>
      <c r="L507" s="10" t="s">
        <v>46</v>
      </c>
      <c r="M507" s="10" t="s">
        <v>46</v>
      </c>
      <c r="N507" t="str">
        <f>IF(DB_PAR[[#This Row],[PAR TYPE]]=$AA$7,DB_PAR[[#This Row],[R_VAL]],IF(DB_PAR[[#This Row],[PAR TYPE]]=$AA$8,DB_PAR[[#This Row],[I_VAL]],DB_PAR[[#This Row],[T_VAL]]))</f>
        <v>0.0</v>
      </c>
      <c r="BG507">
        <f>QUOTIENT(DB_PAR[[#This Row],[PAR NUM]],32)+1</f>
        <v>16</v>
      </c>
    </row>
    <row r="508" spans="1:59" x14ac:dyDescent="0.25">
      <c r="A508" t="b">
        <v>0</v>
      </c>
      <c r="B508">
        <v>502</v>
      </c>
      <c r="C508" t="str" cm="1">
        <f t="array" ref="C508">INDEX(DB_PAR_SYS_NAMES[],BG508,2)</f>
        <v xml:space="preserve"> TUR_POS_MEAS_2</v>
      </c>
      <c r="D508" t="s">
        <v>2969</v>
      </c>
      <c r="E508" t="s">
        <v>4166</v>
      </c>
      <c r="G508" t="s">
        <v>2474</v>
      </c>
      <c r="H508">
        <v>0</v>
      </c>
      <c r="I508" t="s">
        <v>2475</v>
      </c>
      <c r="J508" s="10" t="s">
        <v>46</v>
      </c>
      <c r="K508" t="s">
        <v>807</v>
      </c>
      <c r="L508" s="10" t="s">
        <v>46</v>
      </c>
      <c r="M508" s="10" t="s">
        <v>46</v>
      </c>
      <c r="N508" t="str">
        <f>IF(DB_PAR[[#This Row],[PAR TYPE]]=$AA$7,DB_PAR[[#This Row],[R_VAL]],IF(DB_PAR[[#This Row],[PAR TYPE]]=$AA$8,DB_PAR[[#This Row],[I_VAL]],DB_PAR[[#This Row],[T_VAL]]))</f>
        <v>0.0</v>
      </c>
      <c r="BG508">
        <f>QUOTIENT(DB_PAR[[#This Row],[PAR NUM]],32)+1</f>
        <v>16</v>
      </c>
    </row>
    <row r="509" spans="1:59" x14ac:dyDescent="0.25">
      <c r="A509" t="b">
        <v>0</v>
      </c>
      <c r="B509">
        <v>503</v>
      </c>
      <c r="C509" t="str" cm="1">
        <f t="array" ref="C509">INDEX(DB_PAR_SYS_NAMES[],BG509,2)</f>
        <v xml:space="preserve"> TUR_POS_MEAS_2</v>
      </c>
      <c r="D509" t="s">
        <v>2970</v>
      </c>
      <c r="E509" t="s">
        <v>4168</v>
      </c>
      <c r="G509" t="s">
        <v>2474</v>
      </c>
      <c r="H509">
        <v>0</v>
      </c>
      <c r="I509" t="s">
        <v>2475</v>
      </c>
      <c r="J509" s="10" t="s">
        <v>46</v>
      </c>
      <c r="K509" t="s">
        <v>815</v>
      </c>
      <c r="L509" s="10" t="s">
        <v>46</v>
      </c>
      <c r="M509" s="10" t="s">
        <v>46</v>
      </c>
      <c r="N509" t="str">
        <f>IF(DB_PAR[[#This Row],[PAR TYPE]]=$AA$7,DB_PAR[[#This Row],[R_VAL]],IF(DB_PAR[[#This Row],[PAR TYPE]]=$AA$8,DB_PAR[[#This Row],[I_VAL]],DB_PAR[[#This Row],[T_VAL]]))</f>
        <v>0.0</v>
      </c>
      <c r="BG509">
        <f>QUOTIENT(DB_PAR[[#This Row],[PAR NUM]],32)+1</f>
        <v>16</v>
      </c>
    </row>
    <row r="510" spans="1:59" x14ac:dyDescent="0.25">
      <c r="A510" t="b">
        <v>0</v>
      </c>
      <c r="B510">
        <v>504</v>
      </c>
      <c r="C510" t="str" cm="1">
        <f t="array" ref="C510">INDEX(DB_PAR_SYS_NAMES[],BG510,2)</f>
        <v xml:space="preserve"> TUR_POS_MEAS_2</v>
      </c>
      <c r="D510" t="s">
        <v>2971</v>
      </c>
      <c r="G510" t="s">
        <v>2474</v>
      </c>
      <c r="H510">
        <v>0</v>
      </c>
      <c r="I510" t="s">
        <v>2475</v>
      </c>
      <c r="J510" s="10" t="s">
        <v>46</v>
      </c>
      <c r="L510" s="10" t="s">
        <v>46</v>
      </c>
      <c r="M510" s="10" t="s">
        <v>46</v>
      </c>
      <c r="N510" t="str">
        <f>IF(DB_PAR[[#This Row],[PAR TYPE]]=$AA$7,DB_PAR[[#This Row],[R_VAL]],IF(DB_PAR[[#This Row],[PAR TYPE]]=$AA$8,DB_PAR[[#This Row],[I_VAL]],DB_PAR[[#This Row],[T_VAL]]))</f>
        <v>0.0</v>
      </c>
      <c r="BG510">
        <f>QUOTIENT(DB_PAR[[#This Row],[PAR NUM]],32)+1</f>
        <v>16</v>
      </c>
    </row>
    <row r="511" spans="1:59" x14ac:dyDescent="0.25">
      <c r="A511" t="b">
        <v>0</v>
      </c>
      <c r="B511">
        <v>505</v>
      </c>
      <c r="C511" t="str" cm="1">
        <f t="array" ref="C511">INDEX(DB_PAR_SYS_NAMES[],BG511,2)</f>
        <v xml:space="preserve"> TUR_POS_MEAS_2</v>
      </c>
      <c r="D511" t="s">
        <v>2972</v>
      </c>
      <c r="G511" t="s">
        <v>2474</v>
      </c>
      <c r="H511">
        <v>0</v>
      </c>
      <c r="I511" t="s">
        <v>2475</v>
      </c>
      <c r="J511" s="10" t="s">
        <v>46</v>
      </c>
      <c r="L511" s="10" t="s">
        <v>46</v>
      </c>
      <c r="M511" s="10" t="s">
        <v>46</v>
      </c>
      <c r="N511" t="str">
        <f>IF(DB_PAR[[#This Row],[PAR TYPE]]=$AA$7,DB_PAR[[#This Row],[R_VAL]],IF(DB_PAR[[#This Row],[PAR TYPE]]=$AA$8,DB_PAR[[#This Row],[I_VAL]],DB_PAR[[#This Row],[T_VAL]]))</f>
        <v>0.0</v>
      </c>
      <c r="BG511">
        <f>QUOTIENT(DB_PAR[[#This Row],[PAR NUM]],32)+1</f>
        <v>16</v>
      </c>
    </row>
    <row r="512" spans="1:59" x14ac:dyDescent="0.25">
      <c r="A512" t="b">
        <v>0</v>
      </c>
      <c r="B512">
        <v>506</v>
      </c>
      <c r="C512" t="str" cm="1">
        <f t="array" ref="C512">INDEX(DB_PAR_SYS_NAMES[],BG512,2)</f>
        <v xml:space="preserve"> TUR_POS_MEAS_2</v>
      </c>
      <c r="D512" t="s">
        <v>2973</v>
      </c>
      <c r="G512" t="s">
        <v>2474</v>
      </c>
      <c r="H512">
        <v>0</v>
      </c>
      <c r="I512" t="s">
        <v>2475</v>
      </c>
      <c r="J512" s="10" t="s">
        <v>46</v>
      </c>
      <c r="L512" s="10" t="s">
        <v>46</v>
      </c>
      <c r="M512" s="10" t="s">
        <v>46</v>
      </c>
      <c r="N512" t="str">
        <f>IF(DB_PAR[[#This Row],[PAR TYPE]]=$AA$7,DB_PAR[[#This Row],[R_VAL]],IF(DB_PAR[[#This Row],[PAR TYPE]]=$AA$8,DB_PAR[[#This Row],[I_VAL]],DB_PAR[[#This Row],[T_VAL]]))</f>
        <v>0.0</v>
      </c>
      <c r="BG512">
        <f>QUOTIENT(DB_PAR[[#This Row],[PAR NUM]],32)+1</f>
        <v>16</v>
      </c>
    </row>
    <row r="513" spans="1:59" x14ac:dyDescent="0.25">
      <c r="A513" t="b">
        <v>0</v>
      </c>
      <c r="B513">
        <v>507</v>
      </c>
      <c r="C513" t="str" cm="1">
        <f t="array" ref="C513">INDEX(DB_PAR_SYS_NAMES[],BG513,2)</f>
        <v xml:space="preserve"> TUR_POS_MEAS_2</v>
      </c>
      <c r="D513" t="s">
        <v>2974</v>
      </c>
      <c r="G513" t="s">
        <v>2474</v>
      </c>
      <c r="H513">
        <v>0</v>
      </c>
      <c r="I513" t="s">
        <v>2475</v>
      </c>
      <c r="J513" s="10" t="s">
        <v>46</v>
      </c>
      <c r="L513" s="10" t="s">
        <v>46</v>
      </c>
      <c r="M513" s="10" t="s">
        <v>46</v>
      </c>
      <c r="N513" t="str">
        <f>IF(DB_PAR[[#This Row],[PAR TYPE]]=$AA$7,DB_PAR[[#This Row],[R_VAL]],IF(DB_PAR[[#This Row],[PAR TYPE]]=$AA$8,DB_PAR[[#This Row],[I_VAL]],DB_PAR[[#This Row],[T_VAL]]))</f>
        <v>0.0</v>
      </c>
      <c r="BG513">
        <f>QUOTIENT(DB_PAR[[#This Row],[PAR NUM]],32)+1</f>
        <v>16</v>
      </c>
    </row>
    <row r="514" spans="1:59" x14ac:dyDescent="0.25">
      <c r="A514" t="b">
        <v>0</v>
      </c>
      <c r="B514">
        <v>508</v>
      </c>
      <c r="C514" t="str" cm="1">
        <f t="array" ref="C514">INDEX(DB_PAR_SYS_NAMES[],BG514,2)</f>
        <v xml:space="preserve"> TUR_POS_MEAS_2</v>
      </c>
      <c r="D514" t="s">
        <v>2975</v>
      </c>
      <c r="G514" t="s">
        <v>2474</v>
      </c>
      <c r="H514">
        <v>0</v>
      </c>
      <c r="I514" t="s">
        <v>2475</v>
      </c>
      <c r="J514" s="10" t="s">
        <v>46</v>
      </c>
      <c r="L514" s="10" t="s">
        <v>46</v>
      </c>
      <c r="M514" s="10" t="s">
        <v>46</v>
      </c>
      <c r="N514" t="str">
        <f>IF(DB_PAR[[#This Row],[PAR TYPE]]=$AA$7,DB_PAR[[#This Row],[R_VAL]],IF(DB_PAR[[#This Row],[PAR TYPE]]=$AA$8,DB_PAR[[#This Row],[I_VAL]],DB_PAR[[#This Row],[T_VAL]]))</f>
        <v>0.0</v>
      </c>
      <c r="BG514">
        <f>QUOTIENT(DB_PAR[[#This Row],[PAR NUM]],32)+1</f>
        <v>16</v>
      </c>
    </row>
    <row r="515" spans="1:59" x14ac:dyDescent="0.25">
      <c r="A515" t="b">
        <v>0</v>
      </c>
      <c r="B515">
        <v>509</v>
      </c>
      <c r="C515" t="str" cm="1">
        <f t="array" ref="C515">INDEX(DB_PAR_SYS_NAMES[],BG515,2)</f>
        <v xml:space="preserve"> TUR_POS_MEAS_2</v>
      </c>
      <c r="D515" t="s">
        <v>2976</v>
      </c>
      <c r="G515" t="s">
        <v>2474</v>
      </c>
      <c r="H515">
        <v>0</v>
      </c>
      <c r="I515" t="s">
        <v>2475</v>
      </c>
      <c r="J515" s="10" t="s">
        <v>46</v>
      </c>
      <c r="L515" s="10" t="s">
        <v>46</v>
      </c>
      <c r="M515" s="10" t="s">
        <v>46</v>
      </c>
      <c r="N515" t="str">
        <f>IF(DB_PAR[[#This Row],[PAR TYPE]]=$AA$7,DB_PAR[[#This Row],[R_VAL]],IF(DB_PAR[[#This Row],[PAR TYPE]]=$AA$8,DB_PAR[[#This Row],[I_VAL]],DB_PAR[[#This Row],[T_VAL]]))</f>
        <v>0.0</v>
      </c>
      <c r="BG515">
        <f>QUOTIENT(DB_PAR[[#This Row],[PAR NUM]],32)+1</f>
        <v>16</v>
      </c>
    </row>
    <row r="516" spans="1:59" x14ac:dyDescent="0.25">
      <c r="A516" t="b">
        <v>0</v>
      </c>
      <c r="B516">
        <v>510</v>
      </c>
      <c r="C516" t="str" cm="1">
        <f t="array" ref="C516">INDEX(DB_PAR_SYS_NAMES[],BG516,2)</f>
        <v xml:space="preserve"> TUR_POS_MEAS_2</v>
      </c>
      <c r="D516" t="s">
        <v>2977</v>
      </c>
      <c r="G516" t="s">
        <v>2474</v>
      </c>
      <c r="H516">
        <v>0</v>
      </c>
      <c r="I516" t="s">
        <v>2475</v>
      </c>
      <c r="J516" s="10" t="s">
        <v>46</v>
      </c>
      <c r="L516" s="10" t="s">
        <v>46</v>
      </c>
      <c r="M516" s="10" t="s">
        <v>46</v>
      </c>
      <c r="N516" t="str">
        <f>IF(DB_PAR[[#This Row],[PAR TYPE]]=$AA$7,DB_PAR[[#This Row],[R_VAL]],IF(DB_PAR[[#This Row],[PAR TYPE]]=$AA$8,DB_PAR[[#This Row],[I_VAL]],DB_PAR[[#This Row],[T_VAL]]))</f>
        <v>0.0</v>
      </c>
      <c r="BG516">
        <f>QUOTIENT(DB_PAR[[#This Row],[PAR NUM]],32)+1</f>
        <v>16</v>
      </c>
    </row>
    <row r="517" spans="1:59" x14ac:dyDescent="0.25">
      <c r="A517" t="b">
        <v>0</v>
      </c>
      <c r="B517">
        <v>511</v>
      </c>
      <c r="C517" t="str" cm="1">
        <f t="array" ref="C517">INDEX(DB_PAR_SYS_NAMES[],BG517,2)</f>
        <v xml:space="preserve"> TUR_POS_MEAS_2</v>
      </c>
      <c r="D517" t="s">
        <v>2978</v>
      </c>
      <c r="G517" t="s">
        <v>2474</v>
      </c>
      <c r="H517">
        <v>0</v>
      </c>
      <c r="I517" t="s">
        <v>2475</v>
      </c>
      <c r="J517" s="10" t="s">
        <v>46</v>
      </c>
      <c r="L517" s="10" t="s">
        <v>46</v>
      </c>
      <c r="M517" s="10" t="s">
        <v>46</v>
      </c>
      <c r="N517" t="str">
        <f>IF(DB_PAR[[#This Row],[PAR TYPE]]=$AA$7,DB_PAR[[#This Row],[R_VAL]],IF(DB_PAR[[#This Row],[PAR TYPE]]=$AA$8,DB_PAR[[#This Row],[I_VAL]],DB_PAR[[#This Row],[T_VAL]]))</f>
        <v>0.0</v>
      </c>
      <c r="BG517">
        <f>QUOTIENT(DB_PAR[[#This Row],[PAR NUM]],32)+1</f>
        <v>16</v>
      </c>
    </row>
    <row r="518" spans="1:59" x14ac:dyDescent="0.25">
      <c r="A518" t="b">
        <v>0</v>
      </c>
      <c r="B518">
        <v>512</v>
      </c>
      <c r="C518" t="str" cm="1">
        <f t="array" ref="C518">INDEX(DB_PAR_SYS_NAMES[],BG518,2)</f>
        <v xml:space="preserve"> TURBINE_1</v>
      </c>
      <c r="D518" t="s">
        <v>2979</v>
      </c>
      <c r="E518" t="s">
        <v>3935</v>
      </c>
      <c r="G518" t="s">
        <v>2485</v>
      </c>
      <c r="H518">
        <v>6</v>
      </c>
      <c r="I518" t="s">
        <v>2475</v>
      </c>
      <c r="J518" s="10" t="s">
        <v>46</v>
      </c>
      <c r="K518" t="s">
        <v>815</v>
      </c>
      <c r="L518" s="10" t="s">
        <v>46</v>
      </c>
      <c r="M518" s="10" t="s">
        <v>46</v>
      </c>
      <c r="N518">
        <f>IF(DB_PAR[[#This Row],[PAR TYPE]]=$AA$7,DB_PAR[[#This Row],[R_VAL]],IF(DB_PAR[[#This Row],[PAR TYPE]]=$AA$8,DB_PAR[[#This Row],[I_VAL]],DB_PAR[[#This Row],[T_VAL]]))</f>
        <v>6</v>
      </c>
      <c r="BG518">
        <f>QUOTIENT(DB_PAR[[#This Row],[PAR NUM]],32)+1</f>
        <v>17</v>
      </c>
    </row>
    <row r="519" spans="1:59" x14ac:dyDescent="0.25">
      <c r="A519" t="b">
        <v>0</v>
      </c>
      <c r="B519">
        <v>513</v>
      </c>
      <c r="C519" t="str" cm="1">
        <f t="array" ref="C519">INDEX(DB_PAR_SYS_NAMES[],BG519,2)</f>
        <v xml:space="preserve"> TURBINE_1</v>
      </c>
      <c r="D519" t="s">
        <v>2980</v>
      </c>
      <c r="E519" t="s">
        <v>4169</v>
      </c>
      <c r="G519" t="s">
        <v>2485</v>
      </c>
      <c r="H519">
        <v>1</v>
      </c>
      <c r="I519" t="s">
        <v>2475</v>
      </c>
      <c r="J519" s="10" t="s">
        <v>46</v>
      </c>
      <c r="K519" t="s">
        <v>815</v>
      </c>
      <c r="L519" s="10" t="s">
        <v>46</v>
      </c>
      <c r="M519" s="10" t="s">
        <v>46</v>
      </c>
      <c r="N519">
        <f>IF(DB_PAR[[#This Row],[PAR TYPE]]=$AA$7,DB_PAR[[#This Row],[R_VAL]],IF(DB_PAR[[#This Row],[PAR TYPE]]=$AA$8,DB_PAR[[#This Row],[I_VAL]],DB_PAR[[#This Row],[T_VAL]]))</f>
        <v>1</v>
      </c>
      <c r="BG519">
        <f>QUOTIENT(DB_PAR[[#This Row],[PAR NUM]],32)+1</f>
        <v>17</v>
      </c>
    </row>
    <row r="520" spans="1:59" x14ac:dyDescent="0.25">
      <c r="A520" t="b">
        <v>0</v>
      </c>
      <c r="B520">
        <v>514</v>
      </c>
      <c r="C520" t="str" cm="1">
        <f t="array" ref="C520">INDEX(DB_PAR_SYS_NAMES[],BG520,2)</f>
        <v xml:space="preserve"> TURBINE_1</v>
      </c>
      <c r="D520" t="s">
        <v>2981</v>
      </c>
      <c r="E520" t="s">
        <v>4171</v>
      </c>
      <c r="G520" t="s">
        <v>2485</v>
      </c>
      <c r="H520">
        <v>1</v>
      </c>
      <c r="I520" t="s">
        <v>2475</v>
      </c>
      <c r="J520" s="10" t="s">
        <v>2549</v>
      </c>
      <c r="K520" t="s">
        <v>815</v>
      </c>
      <c r="L520" s="10" t="s">
        <v>46</v>
      </c>
      <c r="M520" s="10" t="s">
        <v>46</v>
      </c>
      <c r="N520">
        <f>IF(DB_PAR[[#This Row],[PAR TYPE]]=$AA$7,DB_PAR[[#This Row],[R_VAL]],IF(DB_PAR[[#This Row],[PAR TYPE]]=$AA$8,DB_PAR[[#This Row],[I_VAL]],DB_PAR[[#This Row],[T_VAL]]))</f>
        <v>1</v>
      </c>
      <c r="BG520">
        <f>QUOTIENT(DB_PAR[[#This Row],[PAR NUM]],32)+1</f>
        <v>17</v>
      </c>
    </row>
    <row r="521" spans="1:59" x14ac:dyDescent="0.25">
      <c r="A521" t="b">
        <v>0</v>
      </c>
      <c r="B521">
        <v>515</v>
      </c>
      <c r="C521" t="str" cm="1">
        <f t="array" ref="C521">INDEX(DB_PAR_SYS_NAMES[],BG521,2)</f>
        <v xml:space="preserve"> TURBINE_1</v>
      </c>
      <c r="D521" t="s">
        <v>2982</v>
      </c>
      <c r="E521" t="s">
        <v>3940</v>
      </c>
      <c r="G521" t="s">
        <v>2474</v>
      </c>
      <c r="H521">
        <v>0</v>
      </c>
      <c r="I521" t="s">
        <v>2475</v>
      </c>
      <c r="J521" s="10" t="s">
        <v>2553</v>
      </c>
      <c r="K521" t="s">
        <v>807</v>
      </c>
      <c r="L521" s="10" t="s">
        <v>46</v>
      </c>
      <c r="M521" s="10" t="s">
        <v>46</v>
      </c>
      <c r="N521" t="str">
        <f>IF(DB_PAR[[#This Row],[PAR TYPE]]=$AA$7,DB_PAR[[#This Row],[R_VAL]],IF(DB_PAR[[#This Row],[PAR TYPE]]=$AA$8,DB_PAR[[#This Row],[I_VAL]],DB_PAR[[#This Row],[T_VAL]]))</f>
        <v>0.5</v>
      </c>
      <c r="BG521">
        <f>QUOTIENT(DB_PAR[[#This Row],[PAR NUM]],32)+1</f>
        <v>17</v>
      </c>
    </row>
    <row r="522" spans="1:59" x14ac:dyDescent="0.25">
      <c r="A522" t="b">
        <v>0</v>
      </c>
      <c r="B522">
        <v>516</v>
      </c>
      <c r="C522" t="str" cm="1">
        <f t="array" ref="C522">INDEX(DB_PAR_SYS_NAMES[],BG522,2)</f>
        <v xml:space="preserve"> TURBINE_1</v>
      </c>
      <c r="D522" t="s">
        <v>2984</v>
      </c>
      <c r="E522" t="s">
        <v>3945</v>
      </c>
      <c r="G522" t="s">
        <v>2474</v>
      </c>
      <c r="H522">
        <v>0</v>
      </c>
      <c r="I522" t="s">
        <v>2475</v>
      </c>
      <c r="J522" s="10" t="s">
        <v>2985</v>
      </c>
      <c r="K522" t="s">
        <v>807</v>
      </c>
      <c r="L522" s="10" t="s">
        <v>46</v>
      </c>
      <c r="M522" s="10" t="s">
        <v>46</v>
      </c>
      <c r="N522" t="str">
        <f>IF(DB_PAR[[#This Row],[PAR TYPE]]=$AA$7,DB_PAR[[#This Row],[R_VAL]],IF(DB_PAR[[#This Row],[PAR TYPE]]=$AA$8,DB_PAR[[#This Row],[I_VAL]],DB_PAR[[#This Row],[T_VAL]]))</f>
        <v>99.5</v>
      </c>
      <c r="BG522">
        <f>QUOTIENT(DB_PAR[[#This Row],[PAR NUM]],32)+1</f>
        <v>17</v>
      </c>
    </row>
    <row r="523" spans="1:59" x14ac:dyDescent="0.25">
      <c r="A523" t="b">
        <v>0</v>
      </c>
      <c r="B523">
        <v>517</v>
      </c>
      <c r="C523" t="str" cm="1">
        <f t="array" ref="C523">INDEX(DB_PAR_SYS_NAMES[],BG523,2)</f>
        <v xml:space="preserve"> TURBINE_1</v>
      </c>
      <c r="D523" t="s">
        <v>2986</v>
      </c>
      <c r="G523" t="s">
        <v>2474</v>
      </c>
      <c r="H523">
        <v>0</v>
      </c>
      <c r="I523" t="s">
        <v>2475</v>
      </c>
      <c r="J523" s="10" t="s">
        <v>46</v>
      </c>
      <c r="L523" s="10" t="s">
        <v>46</v>
      </c>
      <c r="M523" s="10" t="s">
        <v>46</v>
      </c>
      <c r="N523" t="str">
        <f>IF(DB_PAR[[#This Row],[PAR TYPE]]=$AA$7,DB_PAR[[#This Row],[R_VAL]],IF(DB_PAR[[#This Row],[PAR TYPE]]=$AA$8,DB_PAR[[#This Row],[I_VAL]],DB_PAR[[#This Row],[T_VAL]]))</f>
        <v>0.0</v>
      </c>
      <c r="BG523">
        <f>QUOTIENT(DB_PAR[[#This Row],[PAR NUM]],32)+1</f>
        <v>17</v>
      </c>
    </row>
    <row r="524" spans="1:59" x14ac:dyDescent="0.25">
      <c r="A524" t="b">
        <v>0</v>
      </c>
      <c r="B524">
        <v>518</v>
      </c>
      <c r="C524" t="str" cm="1">
        <f t="array" ref="C524">INDEX(DB_PAR_SYS_NAMES[],BG524,2)</f>
        <v xml:space="preserve"> TURBINE_1</v>
      </c>
      <c r="D524" t="s">
        <v>2987</v>
      </c>
      <c r="G524" t="s">
        <v>2474</v>
      </c>
      <c r="H524">
        <v>0</v>
      </c>
      <c r="I524" t="s">
        <v>2475</v>
      </c>
      <c r="J524" s="10" t="s">
        <v>46</v>
      </c>
      <c r="L524" s="10" t="s">
        <v>46</v>
      </c>
      <c r="M524" s="10" t="s">
        <v>46</v>
      </c>
      <c r="N524" t="str">
        <f>IF(DB_PAR[[#This Row],[PAR TYPE]]=$AA$7,DB_PAR[[#This Row],[R_VAL]],IF(DB_PAR[[#This Row],[PAR TYPE]]=$AA$8,DB_PAR[[#This Row],[I_VAL]],DB_PAR[[#This Row],[T_VAL]]))</f>
        <v>0.0</v>
      </c>
      <c r="BG524">
        <f>QUOTIENT(DB_PAR[[#This Row],[PAR NUM]],32)+1</f>
        <v>17</v>
      </c>
    </row>
    <row r="525" spans="1:59" x14ac:dyDescent="0.25">
      <c r="A525" t="b">
        <v>0</v>
      </c>
      <c r="B525">
        <v>519</v>
      </c>
      <c r="C525" t="str" cm="1">
        <f t="array" ref="C525">INDEX(DB_PAR_SYS_NAMES[],BG525,2)</f>
        <v xml:space="preserve"> TURBINE_1</v>
      </c>
      <c r="D525" t="s">
        <v>2988</v>
      </c>
      <c r="E525" t="s">
        <v>3950</v>
      </c>
      <c r="G525" t="s">
        <v>2474</v>
      </c>
      <c r="H525">
        <v>0</v>
      </c>
      <c r="I525" t="s">
        <v>2475</v>
      </c>
      <c r="J525" s="10" t="s">
        <v>2600</v>
      </c>
      <c r="K525" t="s">
        <v>807</v>
      </c>
      <c r="L525" s="10" t="s">
        <v>46</v>
      </c>
      <c r="M525" s="10" t="s">
        <v>46</v>
      </c>
      <c r="N525" t="str">
        <f>IF(DB_PAR[[#This Row],[PAR TYPE]]=$AA$7,DB_PAR[[#This Row],[R_VAL]],IF(DB_PAR[[#This Row],[PAR TYPE]]=$AA$8,DB_PAR[[#This Row],[I_VAL]],DB_PAR[[#This Row],[T_VAL]]))</f>
        <v>10.0</v>
      </c>
      <c r="BG525">
        <f>QUOTIENT(DB_PAR[[#This Row],[PAR NUM]],32)+1</f>
        <v>17</v>
      </c>
    </row>
    <row r="526" spans="1:59" x14ac:dyDescent="0.25">
      <c r="A526" t="b">
        <v>0</v>
      </c>
      <c r="B526">
        <v>520</v>
      </c>
      <c r="C526" t="str" cm="1">
        <f t="array" ref="C526">INDEX(DB_PAR_SYS_NAMES[],BG526,2)</f>
        <v xml:space="preserve"> TURBINE_1</v>
      </c>
      <c r="D526" t="s">
        <v>2990</v>
      </c>
      <c r="E526" t="s">
        <v>3955</v>
      </c>
      <c r="G526" t="s">
        <v>2474</v>
      </c>
      <c r="H526">
        <v>0</v>
      </c>
      <c r="I526" t="s">
        <v>2475</v>
      </c>
      <c r="J526" s="10" t="s">
        <v>46</v>
      </c>
      <c r="K526" t="s">
        <v>807</v>
      </c>
      <c r="L526" s="10" t="s">
        <v>46</v>
      </c>
      <c r="M526" s="10" t="s">
        <v>46</v>
      </c>
      <c r="N526" t="str">
        <f>IF(DB_PAR[[#This Row],[PAR TYPE]]=$AA$7,DB_PAR[[#This Row],[R_VAL]],IF(DB_PAR[[#This Row],[PAR TYPE]]=$AA$8,DB_PAR[[#This Row],[I_VAL]],DB_PAR[[#This Row],[T_VAL]]))</f>
        <v>0.0</v>
      </c>
      <c r="BG526">
        <f>QUOTIENT(DB_PAR[[#This Row],[PAR NUM]],32)+1</f>
        <v>17</v>
      </c>
    </row>
    <row r="527" spans="1:59" x14ac:dyDescent="0.25">
      <c r="A527" t="b">
        <v>0</v>
      </c>
      <c r="B527">
        <v>521</v>
      </c>
      <c r="C527" t="str" cm="1">
        <f t="array" ref="C527">INDEX(DB_PAR_SYS_NAMES[],BG527,2)</f>
        <v xml:space="preserve"> TURBINE_1</v>
      </c>
      <c r="D527" t="s">
        <v>2991</v>
      </c>
      <c r="E527" t="s">
        <v>3960</v>
      </c>
      <c r="G527" t="s">
        <v>2474</v>
      </c>
      <c r="H527">
        <v>0</v>
      </c>
      <c r="I527" t="s">
        <v>2475</v>
      </c>
      <c r="J527" s="10" t="s">
        <v>2600</v>
      </c>
      <c r="K527" t="s">
        <v>807</v>
      </c>
      <c r="L527" s="10" t="s">
        <v>46</v>
      </c>
      <c r="M527" s="10" t="s">
        <v>46</v>
      </c>
      <c r="N527" t="str">
        <f>IF(DB_PAR[[#This Row],[PAR TYPE]]=$AA$7,DB_PAR[[#This Row],[R_VAL]],IF(DB_PAR[[#This Row],[PAR TYPE]]=$AA$8,DB_PAR[[#This Row],[I_VAL]],DB_PAR[[#This Row],[T_VAL]]))</f>
        <v>10.0</v>
      </c>
      <c r="BG527">
        <f>QUOTIENT(DB_PAR[[#This Row],[PAR NUM]],32)+1</f>
        <v>17</v>
      </c>
    </row>
    <row r="528" spans="1:59" x14ac:dyDescent="0.25">
      <c r="A528" t="b">
        <v>0</v>
      </c>
      <c r="B528">
        <v>522</v>
      </c>
      <c r="C528" t="str" cm="1">
        <f t="array" ref="C528">INDEX(DB_PAR_SYS_NAMES[],BG528,2)</f>
        <v xml:space="preserve"> TURBINE_1</v>
      </c>
      <c r="D528" t="s">
        <v>2992</v>
      </c>
      <c r="E528" t="s">
        <v>3963</v>
      </c>
      <c r="G528" t="s">
        <v>2474</v>
      </c>
      <c r="H528">
        <v>0</v>
      </c>
      <c r="I528" t="s">
        <v>2475</v>
      </c>
      <c r="J528" s="10" t="s">
        <v>2818</v>
      </c>
      <c r="K528" t="s">
        <v>807</v>
      </c>
      <c r="L528" s="10" t="s">
        <v>46</v>
      </c>
      <c r="M528" s="10" t="s">
        <v>46</v>
      </c>
      <c r="N528" t="str">
        <f>IF(DB_PAR[[#This Row],[PAR TYPE]]=$AA$7,DB_PAR[[#This Row],[R_VAL]],IF(DB_PAR[[#This Row],[PAR TYPE]]=$AA$8,DB_PAR[[#This Row],[I_VAL]],DB_PAR[[#This Row],[T_VAL]]))</f>
        <v>15.0</v>
      </c>
      <c r="BG528">
        <f>QUOTIENT(DB_PAR[[#This Row],[PAR NUM]],32)+1</f>
        <v>17</v>
      </c>
    </row>
    <row r="529" spans="1:59" x14ac:dyDescent="0.25">
      <c r="A529" t="b">
        <v>0</v>
      </c>
      <c r="B529">
        <v>523</v>
      </c>
      <c r="C529" t="str" cm="1">
        <f t="array" ref="C529">INDEX(DB_PAR_SYS_NAMES[],BG529,2)</f>
        <v xml:space="preserve"> TURBINE_1</v>
      </c>
      <c r="D529" t="s">
        <v>2993</v>
      </c>
      <c r="E529" t="s">
        <v>3966</v>
      </c>
      <c r="G529" t="s">
        <v>2474</v>
      </c>
      <c r="H529">
        <v>0</v>
      </c>
      <c r="I529" t="s">
        <v>2475</v>
      </c>
      <c r="J529" s="10" t="s">
        <v>46</v>
      </c>
      <c r="K529" t="s">
        <v>807</v>
      </c>
      <c r="L529" s="10" t="s">
        <v>46</v>
      </c>
      <c r="M529" s="10" t="s">
        <v>46</v>
      </c>
      <c r="N529" t="str">
        <f>IF(DB_PAR[[#This Row],[PAR TYPE]]=$AA$7,DB_PAR[[#This Row],[R_VAL]],IF(DB_PAR[[#This Row],[PAR TYPE]]=$AA$8,DB_PAR[[#This Row],[I_VAL]],DB_PAR[[#This Row],[T_VAL]]))</f>
        <v>0.0</v>
      </c>
      <c r="BG529">
        <f>QUOTIENT(DB_PAR[[#This Row],[PAR NUM]],32)+1</f>
        <v>17</v>
      </c>
    </row>
    <row r="530" spans="1:59" x14ac:dyDescent="0.25">
      <c r="A530" t="b">
        <v>0</v>
      </c>
      <c r="B530">
        <v>524</v>
      </c>
      <c r="C530" t="str" cm="1">
        <f t="array" ref="C530">INDEX(DB_PAR_SYS_NAMES[],BG530,2)</f>
        <v xml:space="preserve"> TURBINE_1</v>
      </c>
      <c r="D530" t="s">
        <v>2994</v>
      </c>
      <c r="E530" t="s">
        <v>3969</v>
      </c>
      <c r="G530" t="s">
        <v>2474</v>
      </c>
      <c r="H530">
        <v>0</v>
      </c>
      <c r="I530" t="s">
        <v>2475</v>
      </c>
      <c r="J530" s="10" t="s">
        <v>2749</v>
      </c>
      <c r="K530" t="s">
        <v>807</v>
      </c>
      <c r="L530" s="10" t="s">
        <v>46</v>
      </c>
      <c r="M530" s="10" t="s">
        <v>46</v>
      </c>
      <c r="N530" t="str">
        <f>IF(DB_PAR[[#This Row],[PAR TYPE]]=$AA$7,DB_PAR[[#This Row],[R_VAL]],IF(DB_PAR[[#This Row],[PAR TYPE]]=$AA$8,DB_PAR[[#This Row],[I_VAL]],DB_PAR[[#This Row],[T_VAL]]))</f>
        <v>20.0</v>
      </c>
      <c r="BG530">
        <f>QUOTIENT(DB_PAR[[#This Row],[PAR NUM]],32)+1</f>
        <v>17</v>
      </c>
    </row>
    <row r="531" spans="1:59" x14ac:dyDescent="0.25">
      <c r="A531" t="b">
        <v>0</v>
      </c>
      <c r="B531">
        <v>525</v>
      </c>
      <c r="C531" t="str" cm="1">
        <f t="array" ref="C531">INDEX(DB_PAR_SYS_NAMES[],BG531,2)</f>
        <v xml:space="preserve"> TURBINE_1</v>
      </c>
      <c r="D531" t="s">
        <v>2995</v>
      </c>
      <c r="E531" t="s">
        <v>3972</v>
      </c>
      <c r="G531" t="s">
        <v>2474</v>
      </c>
      <c r="H531">
        <v>0</v>
      </c>
      <c r="I531" t="s">
        <v>2475</v>
      </c>
      <c r="J531" s="10" t="s">
        <v>2749</v>
      </c>
      <c r="K531" t="s">
        <v>807</v>
      </c>
      <c r="L531" s="10" t="s">
        <v>46</v>
      </c>
      <c r="M531" s="10" t="s">
        <v>46</v>
      </c>
      <c r="N531" t="str">
        <f>IF(DB_PAR[[#This Row],[PAR TYPE]]=$AA$7,DB_PAR[[#This Row],[R_VAL]],IF(DB_PAR[[#This Row],[PAR TYPE]]=$AA$8,DB_PAR[[#This Row],[I_VAL]],DB_PAR[[#This Row],[T_VAL]]))</f>
        <v>20.0</v>
      </c>
      <c r="BG531">
        <f>QUOTIENT(DB_PAR[[#This Row],[PAR NUM]],32)+1</f>
        <v>17</v>
      </c>
    </row>
    <row r="532" spans="1:59" x14ac:dyDescent="0.25">
      <c r="A532" t="b">
        <v>0</v>
      </c>
      <c r="B532">
        <v>526</v>
      </c>
      <c r="C532" t="str" cm="1">
        <f t="array" ref="C532">INDEX(DB_PAR_SYS_NAMES[],BG532,2)</f>
        <v xml:space="preserve"> TURBINE_1</v>
      </c>
      <c r="D532" t="s">
        <v>2996</v>
      </c>
      <c r="E532" t="s">
        <v>3974</v>
      </c>
      <c r="G532" t="s">
        <v>2474</v>
      </c>
      <c r="H532">
        <v>0</v>
      </c>
      <c r="I532" t="s">
        <v>2475</v>
      </c>
      <c r="J532" s="10" t="s">
        <v>46</v>
      </c>
      <c r="K532" t="s">
        <v>807</v>
      </c>
      <c r="L532" s="10" t="s">
        <v>46</v>
      </c>
      <c r="M532" s="10" t="s">
        <v>46</v>
      </c>
      <c r="N532" t="str">
        <f>IF(DB_PAR[[#This Row],[PAR TYPE]]=$AA$7,DB_PAR[[#This Row],[R_VAL]],IF(DB_PAR[[#This Row],[PAR TYPE]]=$AA$8,DB_PAR[[#This Row],[I_VAL]],DB_PAR[[#This Row],[T_VAL]]))</f>
        <v>0.0</v>
      </c>
      <c r="BG532">
        <f>QUOTIENT(DB_PAR[[#This Row],[PAR NUM]],32)+1</f>
        <v>17</v>
      </c>
    </row>
    <row r="533" spans="1:59" x14ac:dyDescent="0.25">
      <c r="A533" t="b">
        <v>0</v>
      </c>
      <c r="B533">
        <v>527</v>
      </c>
      <c r="C533" t="str" cm="1">
        <f t="array" ref="C533">INDEX(DB_PAR_SYS_NAMES[],BG533,2)</f>
        <v xml:space="preserve"> TURBINE_1</v>
      </c>
      <c r="D533" t="s">
        <v>2998</v>
      </c>
      <c r="E533" t="s">
        <v>3976</v>
      </c>
      <c r="G533" t="s">
        <v>2474</v>
      </c>
      <c r="H533">
        <v>0</v>
      </c>
      <c r="I533" t="s">
        <v>2475</v>
      </c>
      <c r="J533" s="10" t="s">
        <v>3066</v>
      </c>
      <c r="K533" t="s">
        <v>807</v>
      </c>
      <c r="L533" s="10" t="s">
        <v>46</v>
      </c>
      <c r="M533" s="10" t="s">
        <v>46</v>
      </c>
      <c r="N533" t="str">
        <f>IF(DB_PAR[[#This Row],[PAR TYPE]]=$AA$7,DB_PAR[[#This Row],[R_VAL]],IF(DB_PAR[[#This Row],[PAR TYPE]]=$AA$8,DB_PAR[[#This Row],[I_VAL]],DB_PAR[[#This Row],[T_VAL]]))</f>
        <v>30.0</v>
      </c>
      <c r="BG533">
        <f>QUOTIENT(DB_PAR[[#This Row],[PAR NUM]],32)+1</f>
        <v>17</v>
      </c>
    </row>
    <row r="534" spans="1:59" x14ac:dyDescent="0.25">
      <c r="A534" t="b">
        <v>0</v>
      </c>
      <c r="B534">
        <v>528</v>
      </c>
      <c r="C534" t="str" cm="1">
        <f t="array" ref="C534">INDEX(DB_PAR_SYS_NAMES[],BG534,2)</f>
        <v xml:space="preserve"> TURBINE_1</v>
      </c>
      <c r="D534" t="s">
        <v>2999</v>
      </c>
      <c r="E534" t="s">
        <v>5450</v>
      </c>
      <c r="G534" t="s">
        <v>2485</v>
      </c>
      <c r="H534">
        <v>1</v>
      </c>
      <c r="I534" t="s">
        <v>2475</v>
      </c>
      <c r="J534" s="10" t="s">
        <v>2553</v>
      </c>
      <c r="K534" t="s">
        <v>815</v>
      </c>
      <c r="L534" s="10" t="s">
        <v>46</v>
      </c>
      <c r="M534" s="10" t="s">
        <v>46</v>
      </c>
      <c r="N534">
        <f>IF(DB_PAR[[#This Row],[PAR TYPE]]=$AA$7,DB_PAR[[#This Row],[R_VAL]],IF(DB_PAR[[#This Row],[PAR TYPE]]=$AA$8,DB_PAR[[#This Row],[I_VAL]],DB_PAR[[#This Row],[T_VAL]]))</f>
        <v>1</v>
      </c>
      <c r="BG534">
        <f>QUOTIENT(DB_PAR[[#This Row],[PAR NUM]],32)+1</f>
        <v>17</v>
      </c>
    </row>
    <row r="535" spans="1:59" x14ac:dyDescent="0.25">
      <c r="A535" t="b">
        <v>0</v>
      </c>
      <c r="B535">
        <v>529</v>
      </c>
      <c r="C535" t="str" cm="1">
        <f t="array" ref="C535">INDEX(DB_PAR_SYS_NAMES[],BG535,2)</f>
        <v xml:space="preserve"> TURBINE_1</v>
      </c>
      <c r="D535" t="s">
        <v>3000</v>
      </c>
      <c r="E535" t="s">
        <v>5450</v>
      </c>
      <c r="G535" t="s">
        <v>2474</v>
      </c>
      <c r="H535">
        <v>0</v>
      </c>
      <c r="I535" t="s">
        <v>2475</v>
      </c>
      <c r="J535" s="10" t="s">
        <v>2549</v>
      </c>
      <c r="K535" t="s">
        <v>874</v>
      </c>
      <c r="L535" s="10" t="s">
        <v>46</v>
      </c>
      <c r="M535" s="10" t="s">
        <v>46</v>
      </c>
      <c r="N535" t="str">
        <f>IF(DB_PAR[[#This Row],[PAR TYPE]]=$AA$7,DB_PAR[[#This Row],[R_VAL]],IF(DB_PAR[[#This Row],[PAR TYPE]]=$AA$8,DB_PAR[[#This Row],[I_VAL]],DB_PAR[[#This Row],[T_VAL]]))</f>
        <v>0.1</v>
      </c>
      <c r="BG535">
        <f>QUOTIENT(DB_PAR[[#This Row],[PAR NUM]],32)+1</f>
        <v>17</v>
      </c>
    </row>
    <row r="536" spans="1:59" x14ac:dyDescent="0.25">
      <c r="A536" t="b">
        <v>0</v>
      </c>
      <c r="B536">
        <v>530</v>
      </c>
      <c r="C536" t="str" cm="1">
        <f t="array" ref="C536">INDEX(DB_PAR_SYS_NAMES[],BG536,2)</f>
        <v xml:space="preserve"> TURBINE_1</v>
      </c>
      <c r="D536" t="s">
        <v>3001</v>
      </c>
      <c r="E536" t="s">
        <v>3988</v>
      </c>
      <c r="G536" t="s">
        <v>2474</v>
      </c>
      <c r="H536">
        <v>0</v>
      </c>
      <c r="I536" t="s">
        <v>2475</v>
      </c>
      <c r="J536" s="10" t="s">
        <v>2540</v>
      </c>
      <c r="K536" t="s">
        <v>807</v>
      </c>
      <c r="L536" s="10" t="s">
        <v>46</v>
      </c>
      <c r="M536" s="10" t="s">
        <v>46</v>
      </c>
      <c r="N536" t="str">
        <f>IF(DB_PAR[[#This Row],[PAR TYPE]]=$AA$7,DB_PAR[[#This Row],[R_VAL]],IF(DB_PAR[[#This Row],[PAR TYPE]]=$AA$8,DB_PAR[[#This Row],[I_VAL]],DB_PAR[[#This Row],[T_VAL]]))</f>
        <v>100.0</v>
      </c>
      <c r="BG536">
        <f>QUOTIENT(DB_PAR[[#This Row],[PAR NUM]],32)+1</f>
        <v>17</v>
      </c>
    </row>
    <row r="537" spans="1:59" x14ac:dyDescent="0.25">
      <c r="A537" t="b">
        <v>0</v>
      </c>
      <c r="B537">
        <v>531</v>
      </c>
      <c r="C537" t="str" cm="1">
        <f t="array" ref="C537">INDEX(DB_PAR_SYS_NAMES[],BG537,2)</f>
        <v xml:space="preserve"> TURBINE_1</v>
      </c>
      <c r="D537" t="s">
        <v>3002</v>
      </c>
      <c r="E537" t="s">
        <v>3992</v>
      </c>
      <c r="G537" t="s">
        <v>2474</v>
      </c>
      <c r="H537">
        <v>0</v>
      </c>
      <c r="I537" t="s">
        <v>2475</v>
      </c>
      <c r="J537" s="10" t="s">
        <v>2749</v>
      </c>
      <c r="K537" t="s">
        <v>807</v>
      </c>
      <c r="L537" s="10" t="s">
        <v>46</v>
      </c>
      <c r="M537" s="10" t="s">
        <v>46</v>
      </c>
      <c r="N537" t="str">
        <f>IF(DB_PAR[[#This Row],[PAR TYPE]]=$AA$7,DB_PAR[[#This Row],[R_VAL]],IF(DB_PAR[[#This Row],[PAR TYPE]]=$AA$8,DB_PAR[[#This Row],[I_VAL]],DB_PAR[[#This Row],[T_VAL]]))</f>
        <v>20.0</v>
      </c>
      <c r="BG537">
        <f>QUOTIENT(DB_PAR[[#This Row],[PAR NUM]],32)+1</f>
        <v>17</v>
      </c>
    </row>
    <row r="538" spans="1:59" x14ac:dyDescent="0.25">
      <c r="A538" t="b">
        <v>0</v>
      </c>
      <c r="B538">
        <v>532</v>
      </c>
      <c r="C538" t="str" cm="1">
        <f t="array" ref="C538">INDEX(DB_PAR_SYS_NAMES[],BG538,2)</f>
        <v xml:space="preserve"> TURBINE_1</v>
      </c>
      <c r="D538" t="s">
        <v>3003</v>
      </c>
      <c r="E538" t="s">
        <v>3996</v>
      </c>
      <c r="G538" t="s">
        <v>2485</v>
      </c>
      <c r="H538">
        <v>1</v>
      </c>
      <c r="I538" t="s">
        <v>2475</v>
      </c>
      <c r="J538" s="10" t="s">
        <v>46</v>
      </c>
      <c r="K538" t="s">
        <v>2892</v>
      </c>
      <c r="L538" s="10" t="s">
        <v>46</v>
      </c>
      <c r="M538" s="10" t="s">
        <v>46</v>
      </c>
      <c r="N538">
        <f>IF(DB_PAR[[#This Row],[PAR TYPE]]=$AA$7,DB_PAR[[#This Row],[R_VAL]],IF(DB_PAR[[#This Row],[PAR TYPE]]=$AA$8,DB_PAR[[#This Row],[I_VAL]],DB_PAR[[#This Row],[T_VAL]]))</f>
        <v>1</v>
      </c>
      <c r="BG538">
        <f>QUOTIENT(DB_PAR[[#This Row],[PAR NUM]],32)+1</f>
        <v>17</v>
      </c>
    </row>
    <row r="539" spans="1:59" x14ac:dyDescent="0.25">
      <c r="A539" t="b">
        <v>0</v>
      </c>
      <c r="B539">
        <v>533</v>
      </c>
      <c r="C539" t="str" cm="1">
        <f t="array" ref="C539">INDEX(DB_PAR_SYS_NAMES[],BG539,2)</f>
        <v xml:space="preserve"> TURBINE_1</v>
      </c>
      <c r="D539" t="s">
        <v>3004</v>
      </c>
      <c r="E539" t="s">
        <v>4000</v>
      </c>
      <c r="G539" t="s">
        <v>2474</v>
      </c>
      <c r="H539">
        <v>0</v>
      </c>
      <c r="I539" t="s">
        <v>2475</v>
      </c>
      <c r="J539" s="10" t="s">
        <v>6105</v>
      </c>
      <c r="K539" t="s">
        <v>2892</v>
      </c>
      <c r="L539" s="10" t="s">
        <v>46</v>
      </c>
      <c r="M539" s="10" t="s">
        <v>46</v>
      </c>
      <c r="N539" t="str">
        <f>IF(DB_PAR[[#This Row],[PAR TYPE]]=$AA$7,DB_PAR[[#This Row],[R_VAL]],IF(DB_PAR[[#This Row],[PAR TYPE]]=$AA$8,DB_PAR[[#This Row],[I_VAL]],DB_PAR[[#This Row],[T_VAL]]))</f>
        <v>180.0</v>
      </c>
      <c r="BG539">
        <f>QUOTIENT(DB_PAR[[#This Row],[PAR NUM]],32)+1</f>
        <v>17</v>
      </c>
    </row>
    <row r="540" spans="1:59" x14ac:dyDescent="0.25">
      <c r="A540" t="b">
        <v>0</v>
      </c>
      <c r="B540">
        <v>534</v>
      </c>
      <c r="C540" t="str" cm="1">
        <f t="array" ref="C540">INDEX(DB_PAR_SYS_NAMES[],BG540,2)</f>
        <v xml:space="preserve"> TURBINE_1</v>
      </c>
      <c r="D540" t="s">
        <v>3005</v>
      </c>
      <c r="E540" t="s">
        <v>4004</v>
      </c>
      <c r="G540" t="s">
        <v>2474</v>
      </c>
      <c r="H540">
        <v>0</v>
      </c>
      <c r="I540" t="s">
        <v>2475</v>
      </c>
      <c r="J540" s="10" t="s">
        <v>2678</v>
      </c>
      <c r="L540" s="10" t="s">
        <v>46</v>
      </c>
      <c r="M540" s="10" t="s">
        <v>46</v>
      </c>
      <c r="N540" t="str">
        <f>IF(DB_PAR[[#This Row],[PAR TYPE]]=$AA$7,DB_PAR[[#This Row],[R_VAL]],IF(DB_PAR[[#This Row],[PAR TYPE]]=$AA$8,DB_PAR[[#This Row],[I_VAL]],DB_PAR[[#This Row],[T_VAL]]))</f>
        <v>60.0</v>
      </c>
      <c r="BG540">
        <f>QUOTIENT(DB_PAR[[#This Row],[PAR NUM]],32)+1</f>
        <v>17</v>
      </c>
    </row>
    <row r="541" spans="1:59" x14ac:dyDescent="0.25">
      <c r="A541" t="b">
        <v>0</v>
      </c>
      <c r="B541">
        <v>535</v>
      </c>
      <c r="C541" t="str" cm="1">
        <f t="array" ref="C541">INDEX(DB_PAR_SYS_NAMES[],BG541,2)</f>
        <v xml:space="preserve"> TURBINE_1</v>
      </c>
      <c r="D541" t="s">
        <v>3006</v>
      </c>
      <c r="E541" t="s">
        <v>4008</v>
      </c>
      <c r="G541" t="s">
        <v>2474</v>
      </c>
      <c r="H541">
        <v>0</v>
      </c>
      <c r="I541" t="s">
        <v>2475</v>
      </c>
      <c r="J541" s="10" t="s">
        <v>46</v>
      </c>
      <c r="K541" t="s">
        <v>2892</v>
      </c>
      <c r="L541" s="10" t="s">
        <v>46</v>
      </c>
      <c r="M541" s="10" t="s">
        <v>46</v>
      </c>
      <c r="N541" t="str">
        <f>IF(DB_PAR[[#This Row],[PAR TYPE]]=$AA$7,DB_PAR[[#This Row],[R_VAL]],IF(DB_PAR[[#This Row],[PAR TYPE]]=$AA$8,DB_PAR[[#This Row],[I_VAL]],DB_PAR[[#This Row],[T_VAL]]))</f>
        <v>0.0</v>
      </c>
      <c r="BG541">
        <f>QUOTIENT(DB_PAR[[#This Row],[PAR NUM]],32)+1</f>
        <v>17</v>
      </c>
    </row>
    <row r="542" spans="1:59" x14ac:dyDescent="0.25">
      <c r="A542" t="b">
        <v>0</v>
      </c>
      <c r="B542">
        <v>536</v>
      </c>
      <c r="C542" t="str" cm="1">
        <f t="array" ref="C542">INDEX(DB_PAR_SYS_NAMES[],BG542,2)</f>
        <v xml:space="preserve"> TURBINE_1</v>
      </c>
      <c r="D542" t="s">
        <v>3007</v>
      </c>
      <c r="E542" t="s">
        <v>4012</v>
      </c>
      <c r="G542" t="s">
        <v>2474</v>
      </c>
      <c r="H542">
        <v>0</v>
      </c>
      <c r="I542" t="s">
        <v>2475</v>
      </c>
      <c r="J542" s="10" t="s">
        <v>6105</v>
      </c>
      <c r="K542" t="s">
        <v>2892</v>
      </c>
      <c r="L542" s="10" t="s">
        <v>46</v>
      </c>
      <c r="M542" s="10" t="s">
        <v>46</v>
      </c>
      <c r="N542" t="str">
        <f>IF(DB_PAR[[#This Row],[PAR TYPE]]=$AA$7,DB_PAR[[#This Row],[R_VAL]],IF(DB_PAR[[#This Row],[PAR TYPE]]=$AA$8,DB_PAR[[#This Row],[I_VAL]],DB_PAR[[#This Row],[T_VAL]]))</f>
        <v>180.0</v>
      </c>
      <c r="BG542">
        <f>QUOTIENT(DB_PAR[[#This Row],[PAR NUM]],32)+1</f>
        <v>17</v>
      </c>
    </row>
    <row r="543" spans="1:59" x14ac:dyDescent="0.25">
      <c r="A543" t="b">
        <v>0</v>
      </c>
      <c r="B543">
        <v>537</v>
      </c>
      <c r="C543" t="str" cm="1">
        <f t="array" ref="C543">INDEX(DB_PAR_SYS_NAMES[],BG543,2)</f>
        <v xml:space="preserve"> TURBINE_1</v>
      </c>
      <c r="D543" t="s">
        <v>3008</v>
      </c>
      <c r="E543" t="s">
        <v>4017</v>
      </c>
      <c r="G543" t="s">
        <v>2474</v>
      </c>
      <c r="H543">
        <v>0</v>
      </c>
      <c r="I543" t="s">
        <v>2475</v>
      </c>
      <c r="J543" s="10" t="s">
        <v>2678</v>
      </c>
      <c r="K543" t="s">
        <v>2892</v>
      </c>
      <c r="L543" s="10" t="s">
        <v>46</v>
      </c>
      <c r="M543" s="10" t="s">
        <v>46</v>
      </c>
      <c r="N543" t="str">
        <f>IF(DB_PAR[[#This Row],[PAR TYPE]]=$AA$7,DB_PAR[[#This Row],[R_VAL]],IF(DB_PAR[[#This Row],[PAR TYPE]]=$AA$8,DB_PAR[[#This Row],[I_VAL]],DB_PAR[[#This Row],[T_VAL]]))</f>
        <v>60.0</v>
      </c>
      <c r="BG543">
        <f>QUOTIENT(DB_PAR[[#This Row],[PAR NUM]],32)+1</f>
        <v>17</v>
      </c>
    </row>
    <row r="544" spans="1:59" x14ac:dyDescent="0.25">
      <c r="A544" t="b">
        <v>0</v>
      </c>
      <c r="B544">
        <v>538</v>
      </c>
      <c r="C544" t="str" cm="1">
        <f t="array" ref="C544">INDEX(DB_PAR_SYS_NAMES[],BG544,2)</f>
        <v xml:space="preserve"> TURBINE_1</v>
      </c>
      <c r="D544" t="s">
        <v>3009</v>
      </c>
      <c r="E544" t="s">
        <v>4022</v>
      </c>
      <c r="G544" t="s">
        <v>2474</v>
      </c>
      <c r="H544">
        <v>0</v>
      </c>
      <c r="I544" t="s">
        <v>2475</v>
      </c>
      <c r="J544" s="10" t="s">
        <v>46</v>
      </c>
      <c r="L544" s="10" t="s">
        <v>46</v>
      </c>
      <c r="M544" s="10" t="s">
        <v>46</v>
      </c>
      <c r="N544" t="str">
        <f>IF(DB_PAR[[#This Row],[PAR TYPE]]=$AA$7,DB_PAR[[#This Row],[R_VAL]],IF(DB_PAR[[#This Row],[PAR TYPE]]=$AA$8,DB_PAR[[#This Row],[I_VAL]],DB_PAR[[#This Row],[T_VAL]]))</f>
        <v>0.0</v>
      </c>
      <c r="BG544">
        <f>QUOTIENT(DB_PAR[[#This Row],[PAR NUM]],32)+1</f>
        <v>17</v>
      </c>
    </row>
    <row r="545" spans="1:59" x14ac:dyDescent="0.25">
      <c r="A545" t="b">
        <v>0</v>
      </c>
      <c r="B545">
        <v>539</v>
      </c>
      <c r="C545" t="str" cm="1">
        <f t="array" ref="C545">INDEX(DB_PAR_SYS_NAMES[],BG545,2)</f>
        <v xml:space="preserve"> TURBINE_1</v>
      </c>
      <c r="D545" t="s">
        <v>3010</v>
      </c>
      <c r="G545" t="s">
        <v>2474</v>
      </c>
      <c r="H545">
        <v>0</v>
      </c>
      <c r="I545" t="s">
        <v>2475</v>
      </c>
      <c r="J545" s="10" t="s">
        <v>46</v>
      </c>
      <c r="L545" s="10" t="s">
        <v>46</v>
      </c>
      <c r="M545" s="10" t="s">
        <v>46</v>
      </c>
      <c r="N545" t="str">
        <f>IF(DB_PAR[[#This Row],[PAR TYPE]]=$AA$7,DB_PAR[[#This Row],[R_VAL]],IF(DB_PAR[[#This Row],[PAR TYPE]]=$AA$8,DB_PAR[[#This Row],[I_VAL]],DB_PAR[[#This Row],[T_VAL]]))</f>
        <v>0.0</v>
      </c>
      <c r="BG545">
        <f>QUOTIENT(DB_PAR[[#This Row],[PAR NUM]],32)+1</f>
        <v>17</v>
      </c>
    </row>
    <row r="546" spans="1:59" x14ac:dyDescent="0.25">
      <c r="A546" t="b">
        <v>0</v>
      </c>
      <c r="B546">
        <v>540</v>
      </c>
      <c r="C546" t="str" cm="1">
        <f t="array" ref="C546">INDEX(DB_PAR_SYS_NAMES[],BG546,2)</f>
        <v xml:space="preserve"> TURBINE_1</v>
      </c>
      <c r="D546" t="s">
        <v>3011</v>
      </c>
      <c r="G546" t="s">
        <v>2474</v>
      </c>
      <c r="H546">
        <v>0</v>
      </c>
      <c r="I546" t="s">
        <v>2475</v>
      </c>
      <c r="J546" s="10" t="s">
        <v>46</v>
      </c>
      <c r="L546" s="10" t="s">
        <v>46</v>
      </c>
      <c r="M546" s="10" t="s">
        <v>46</v>
      </c>
      <c r="N546" t="str">
        <f>IF(DB_PAR[[#This Row],[PAR TYPE]]=$AA$7,DB_PAR[[#This Row],[R_VAL]],IF(DB_PAR[[#This Row],[PAR TYPE]]=$AA$8,DB_PAR[[#This Row],[I_VAL]],DB_PAR[[#This Row],[T_VAL]]))</f>
        <v>0.0</v>
      </c>
      <c r="BG546">
        <f>QUOTIENT(DB_PAR[[#This Row],[PAR NUM]],32)+1</f>
        <v>17</v>
      </c>
    </row>
    <row r="547" spans="1:59" x14ac:dyDescent="0.25">
      <c r="A547" t="b">
        <v>0</v>
      </c>
      <c r="B547">
        <v>541</v>
      </c>
      <c r="C547" t="str" cm="1">
        <f t="array" ref="C547">INDEX(DB_PAR_SYS_NAMES[],BG547,2)</f>
        <v xml:space="preserve"> TURBINE_1</v>
      </c>
      <c r="D547" t="s">
        <v>3012</v>
      </c>
      <c r="E547" t="s">
        <v>4027</v>
      </c>
      <c r="G547" t="s">
        <v>2474</v>
      </c>
      <c r="H547">
        <v>0</v>
      </c>
      <c r="I547" t="s">
        <v>2475</v>
      </c>
      <c r="J547" s="10" t="s">
        <v>2599</v>
      </c>
      <c r="K547" t="s">
        <v>807</v>
      </c>
      <c r="L547" s="10" t="s">
        <v>46</v>
      </c>
      <c r="M547" s="10" t="s">
        <v>46</v>
      </c>
      <c r="N547" t="str">
        <f>IF(DB_PAR[[#This Row],[PAR TYPE]]=$AA$7,DB_PAR[[#This Row],[R_VAL]],IF(DB_PAR[[#This Row],[PAR TYPE]]=$AA$8,DB_PAR[[#This Row],[I_VAL]],DB_PAR[[#This Row],[T_VAL]]))</f>
        <v>5.0</v>
      </c>
      <c r="BG547">
        <f>QUOTIENT(DB_PAR[[#This Row],[PAR NUM]],32)+1</f>
        <v>17</v>
      </c>
    </row>
    <row r="548" spans="1:59" x14ac:dyDescent="0.25">
      <c r="A548" t="b">
        <v>0</v>
      </c>
      <c r="B548">
        <v>542</v>
      </c>
      <c r="C548" t="str" cm="1">
        <f t="array" ref="C548">INDEX(DB_PAR_SYS_NAMES[],BG548,2)</f>
        <v xml:space="preserve"> TURBINE_1</v>
      </c>
      <c r="D548" t="s">
        <v>3013</v>
      </c>
      <c r="E548" t="s">
        <v>4031</v>
      </c>
      <c r="G548" t="s">
        <v>2474</v>
      </c>
      <c r="H548">
        <v>0</v>
      </c>
      <c r="I548" t="s">
        <v>2475</v>
      </c>
      <c r="J548" s="10" t="s">
        <v>46</v>
      </c>
      <c r="K548" t="s">
        <v>807</v>
      </c>
      <c r="L548" s="10" t="s">
        <v>46</v>
      </c>
      <c r="M548" s="10" t="s">
        <v>46</v>
      </c>
      <c r="N548" t="str">
        <f>IF(DB_PAR[[#This Row],[PAR TYPE]]=$AA$7,DB_PAR[[#This Row],[R_VAL]],IF(DB_PAR[[#This Row],[PAR TYPE]]=$AA$8,DB_PAR[[#This Row],[I_VAL]],DB_PAR[[#This Row],[T_VAL]]))</f>
        <v>0.0</v>
      </c>
      <c r="BG548">
        <f>QUOTIENT(DB_PAR[[#This Row],[PAR NUM]],32)+1</f>
        <v>17</v>
      </c>
    </row>
    <row r="549" spans="1:59" x14ac:dyDescent="0.25">
      <c r="A549" t="b">
        <v>0</v>
      </c>
      <c r="B549">
        <v>543</v>
      </c>
      <c r="C549" t="str" cm="1">
        <f t="array" ref="C549">INDEX(DB_PAR_SYS_NAMES[],BG549,2)</f>
        <v xml:space="preserve"> TURBINE_1</v>
      </c>
      <c r="D549" t="s">
        <v>3014</v>
      </c>
      <c r="E549" t="s">
        <v>4035</v>
      </c>
      <c r="G549" t="s">
        <v>2474</v>
      </c>
      <c r="H549">
        <v>0</v>
      </c>
      <c r="I549" t="s">
        <v>2475</v>
      </c>
      <c r="J549" s="10" t="s">
        <v>3015</v>
      </c>
      <c r="K549" t="s">
        <v>873</v>
      </c>
      <c r="L549" s="10" t="s">
        <v>46</v>
      </c>
      <c r="M549" s="10" t="s">
        <v>46</v>
      </c>
      <c r="N549" t="str">
        <f>IF(DB_PAR[[#This Row],[PAR TYPE]]=$AA$7,DB_PAR[[#This Row],[R_VAL]],IF(DB_PAR[[#This Row],[PAR TYPE]]=$AA$8,DB_PAR[[#This Row],[I_VAL]],DB_PAR[[#This Row],[T_VAL]]))</f>
        <v>-2.0</v>
      </c>
      <c r="BG549">
        <f>QUOTIENT(DB_PAR[[#This Row],[PAR NUM]],32)+1</f>
        <v>17</v>
      </c>
    </row>
    <row r="550" spans="1:59" x14ac:dyDescent="0.25">
      <c r="A550" t="b">
        <v>0</v>
      </c>
      <c r="B550">
        <v>544</v>
      </c>
      <c r="C550" t="str" cm="1">
        <f t="array" ref="C550">INDEX(DB_PAR_SYS_NAMES[],BG550,2)</f>
        <v xml:space="preserve"> TURBINE_2</v>
      </c>
      <c r="D550" t="s">
        <v>3016</v>
      </c>
      <c r="E550" t="s">
        <v>4039</v>
      </c>
      <c r="G550" t="s">
        <v>2474</v>
      </c>
      <c r="H550">
        <v>0</v>
      </c>
      <c r="I550" t="s">
        <v>2475</v>
      </c>
      <c r="J550" s="10" t="s">
        <v>46</v>
      </c>
      <c r="K550" t="s">
        <v>873</v>
      </c>
      <c r="L550" s="10" t="s">
        <v>46</v>
      </c>
      <c r="M550" s="10" t="s">
        <v>46</v>
      </c>
      <c r="N550" t="str">
        <f>IF(DB_PAR[[#This Row],[PAR TYPE]]=$AA$7,DB_PAR[[#This Row],[R_VAL]],IF(DB_PAR[[#This Row],[PAR TYPE]]=$AA$8,DB_PAR[[#This Row],[I_VAL]],DB_PAR[[#This Row],[T_VAL]]))</f>
        <v>0.0</v>
      </c>
      <c r="BG550">
        <f>QUOTIENT(DB_PAR[[#This Row],[PAR NUM]],32)+1</f>
        <v>18</v>
      </c>
    </row>
    <row r="551" spans="1:59" x14ac:dyDescent="0.25">
      <c r="A551" t="b">
        <v>0</v>
      </c>
      <c r="B551">
        <v>545</v>
      </c>
      <c r="C551" t="str" cm="1">
        <f t="array" ref="C551">INDEX(DB_PAR_SYS_NAMES[],BG551,2)</f>
        <v xml:space="preserve"> TURBINE_2</v>
      </c>
      <c r="D551" t="s">
        <v>3017</v>
      </c>
      <c r="E551" t="s">
        <v>4173</v>
      </c>
      <c r="G551" t="s">
        <v>2474</v>
      </c>
      <c r="H551">
        <v>0</v>
      </c>
      <c r="I551" t="s">
        <v>2475</v>
      </c>
      <c r="J551" s="10" t="s">
        <v>3018</v>
      </c>
      <c r="K551" t="s">
        <v>95</v>
      </c>
      <c r="L551" s="10" t="s">
        <v>46</v>
      </c>
      <c r="M551" s="10" t="s">
        <v>46</v>
      </c>
      <c r="N551" t="str">
        <f>IF(DB_PAR[[#This Row],[PAR TYPE]]=$AA$7,DB_PAR[[#This Row],[R_VAL]],IF(DB_PAR[[#This Row],[PAR TYPE]]=$AA$8,DB_PAR[[#This Row],[I_VAL]],DB_PAR[[#This Row],[T_VAL]]))</f>
        <v>-100.0</v>
      </c>
      <c r="BG551">
        <f>QUOTIENT(DB_PAR[[#This Row],[PAR NUM]],32)+1</f>
        <v>18</v>
      </c>
    </row>
    <row r="552" spans="1:59" x14ac:dyDescent="0.25">
      <c r="A552" t="b">
        <v>0</v>
      </c>
      <c r="B552">
        <v>546</v>
      </c>
      <c r="C552" t="str" cm="1">
        <f t="array" ref="C552">INDEX(DB_PAR_SYS_NAMES[],BG552,2)</f>
        <v xml:space="preserve"> TURBINE_2</v>
      </c>
      <c r="D552" t="s">
        <v>3019</v>
      </c>
      <c r="E552" t="s">
        <v>4177</v>
      </c>
      <c r="G552" t="s">
        <v>2474</v>
      </c>
      <c r="H552">
        <v>0</v>
      </c>
      <c r="I552" t="s">
        <v>2475</v>
      </c>
      <c r="J552" s="10" t="s">
        <v>2540</v>
      </c>
      <c r="L552" s="10" t="s">
        <v>46</v>
      </c>
      <c r="M552" s="10" t="s">
        <v>46</v>
      </c>
      <c r="N552" t="str">
        <f>IF(DB_PAR[[#This Row],[PAR TYPE]]=$AA$7,DB_PAR[[#This Row],[R_VAL]],IF(DB_PAR[[#This Row],[PAR TYPE]]=$AA$8,DB_PAR[[#This Row],[I_VAL]],DB_PAR[[#This Row],[T_VAL]]))</f>
        <v>100.0</v>
      </c>
      <c r="BG552">
        <f>QUOTIENT(DB_PAR[[#This Row],[PAR NUM]],32)+1</f>
        <v>18</v>
      </c>
    </row>
    <row r="553" spans="1:59" x14ac:dyDescent="0.25">
      <c r="A553" t="b">
        <v>0</v>
      </c>
      <c r="B553">
        <v>547</v>
      </c>
      <c r="C553" t="str" cm="1">
        <f t="array" ref="C553">INDEX(DB_PAR_SYS_NAMES[],BG553,2)</f>
        <v xml:space="preserve"> TURBINE_2</v>
      </c>
      <c r="D553" t="s">
        <v>3020</v>
      </c>
      <c r="G553" t="s">
        <v>2474</v>
      </c>
      <c r="H553">
        <v>0</v>
      </c>
      <c r="I553" t="s">
        <v>2475</v>
      </c>
      <c r="J553" s="10" t="s">
        <v>46</v>
      </c>
      <c r="L553" s="10" t="s">
        <v>46</v>
      </c>
      <c r="M553" s="10" t="s">
        <v>46</v>
      </c>
      <c r="N553" t="str">
        <f>IF(DB_PAR[[#This Row],[PAR TYPE]]=$AA$7,DB_PAR[[#This Row],[R_VAL]],IF(DB_PAR[[#This Row],[PAR TYPE]]=$AA$8,DB_PAR[[#This Row],[I_VAL]],DB_PAR[[#This Row],[T_VAL]]))</f>
        <v>0.0</v>
      </c>
      <c r="BG553">
        <f>QUOTIENT(DB_PAR[[#This Row],[PAR NUM]],32)+1</f>
        <v>18</v>
      </c>
    </row>
    <row r="554" spans="1:59" x14ac:dyDescent="0.25">
      <c r="A554" t="b">
        <v>0</v>
      </c>
      <c r="B554">
        <v>548</v>
      </c>
      <c r="C554" t="str" cm="1">
        <f t="array" ref="C554">INDEX(DB_PAR_SYS_NAMES[],BG554,2)</f>
        <v xml:space="preserve"> TURBINE_2</v>
      </c>
      <c r="D554" t="s">
        <v>3021</v>
      </c>
      <c r="E554" t="s">
        <v>4185</v>
      </c>
      <c r="G554" t="s">
        <v>2474</v>
      </c>
      <c r="H554">
        <v>0</v>
      </c>
      <c r="I554" t="s">
        <v>2475</v>
      </c>
      <c r="J554" s="10" t="s">
        <v>45</v>
      </c>
      <c r="L554" s="10" t="s">
        <v>46</v>
      </c>
      <c r="M554" s="10" t="s">
        <v>46</v>
      </c>
      <c r="N554" t="str">
        <f>IF(DB_PAR[[#This Row],[PAR TYPE]]=$AA$7,DB_PAR[[#This Row],[R_VAL]],IF(DB_PAR[[#This Row],[PAR TYPE]]=$AA$8,DB_PAR[[#This Row],[I_VAL]],DB_PAR[[#This Row],[T_VAL]]))</f>
        <v>1.0</v>
      </c>
      <c r="BG554">
        <f>QUOTIENT(DB_PAR[[#This Row],[PAR NUM]],32)+1</f>
        <v>18</v>
      </c>
    </row>
    <row r="555" spans="1:59" x14ac:dyDescent="0.25">
      <c r="A555" t="b">
        <v>0</v>
      </c>
      <c r="B555">
        <v>549</v>
      </c>
      <c r="C555" t="str" cm="1">
        <f t="array" ref="C555">INDEX(DB_PAR_SYS_NAMES[],BG555,2)</f>
        <v xml:space="preserve"> TURBINE_2</v>
      </c>
      <c r="D555" t="s">
        <v>3022</v>
      </c>
      <c r="E555" t="s">
        <v>4189</v>
      </c>
      <c r="G555" t="s">
        <v>2474</v>
      </c>
      <c r="H555">
        <v>0</v>
      </c>
      <c r="I555" t="s">
        <v>2475</v>
      </c>
      <c r="J555" s="10" t="s">
        <v>3018</v>
      </c>
      <c r="K555" t="s">
        <v>815</v>
      </c>
      <c r="L555" s="10" t="s">
        <v>3018</v>
      </c>
      <c r="M555" s="10" t="s">
        <v>46</v>
      </c>
      <c r="N555" t="str">
        <f>IF(DB_PAR[[#This Row],[PAR TYPE]]=$AA$7,DB_PAR[[#This Row],[R_VAL]],IF(DB_PAR[[#This Row],[PAR TYPE]]=$AA$8,DB_PAR[[#This Row],[I_VAL]],DB_PAR[[#This Row],[T_VAL]]))</f>
        <v>-100.0</v>
      </c>
      <c r="BG555">
        <f>QUOTIENT(DB_PAR[[#This Row],[PAR NUM]],32)+1</f>
        <v>18</v>
      </c>
    </row>
    <row r="556" spans="1:59" x14ac:dyDescent="0.25">
      <c r="A556" t="b">
        <v>0</v>
      </c>
      <c r="B556">
        <v>550</v>
      </c>
      <c r="C556" t="str" cm="1">
        <f t="array" ref="C556">INDEX(DB_PAR_SYS_NAMES[],BG556,2)</f>
        <v xml:space="preserve"> TURBINE_2</v>
      </c>
      <c r="D556" t="s">
        <v>3023</v>
      </c>
      <c r="E556" t="s">
        <v>4191</v>
      </c>
      <c r="G556" t="s">
        <v>2474</v>
      </c>
      <c r="H556">
        <v>0</v>
      </c>
      <c r="I556" t="s">
        <v>2475</v>
      </c>
      <c r="J556" s="10" t="s">
        <v>2540</v>
      </c>
      <c r="K556" t="s">
        <v>815</v>
      </c>
      <c r="L556" s="10" t="s">
        <v>46</v>
      </c>
      <c r="M556" s="10" t="s">
        <v>46</v>
      </c>
      <c r="N556" t="str">
        <f>IF(DB_PAR[[#This Row],[PAR TYPE]]=$AA$7,DB_PAR[[#This Row],[R_VAL]],IF(DB_PAR[[#This Row],[PAR TYPE]]=$AA$8,DB_PAR[[#This Row],[I_VAL]],DB_PAR[[#This Row],[T_VAL]]))</f>
        <v>100.0</v>
      </c>
      <c r="BG556">
        <f>QUOTIENT(DB_PAR[[#This Row],[PAR NUM]],32)+1</f>
        <v>18</v>
      </c>
    </row>
    <row r="557" spans="1:59" x14ac:dyDescent="0.25">
      <c r="A557" t="b">
        <v>0</v>
      </c>
      <c r="B557">
        <v>551</v>
      </c>
      <c r="C557" t="str" cm="1">
        <f t="array" ref="C557">INDEX(DB_PAR_SYS_NAMES[],BG557,2)</f>
        <v xml:space="preserve"> TURBINE_2</v>
      </c>
      <c r="D557" t="s">
        <v>3024</v>
      </c>
      <c r="E557" t="s">
        <v>4193</v>
      </c>
      <c r="G557" t="s">
        <v>2474</v>
      </c>
      <c r="H557">
        <v>0</v>
      </c>
      <c r="I557" t="s">
        <v>2475</v>
      </c>
      <c r="J557" s="10" t="s">
        <v>46</v>
      </c>
      <c r="K557" t="s">
        <v>815</v>
      </c>
      <c r="L557" s="10" t="s">
        <v>46</v>
      </c>
      <c r="M557" s="10" t="s">
        <v>46</v>
      </c>
      <c r="N557" t="str">
        <f>IF(DB_PAR[[#This Row],[PAR TYPE]]=$AA$7,DB_PAR[[#This Row],[R_VAL]],IF(DB_PAR[[#This Row],[PAR TYPE]]=$AA$8,DB_PAR[[#This Row],[I_VAL]],DB_PAR[[#This Row],[T_VAL]]))</f>
        <v>0.0</v>
      </c>
      <c r="BG557">
        <f>QUOTIENT(DB_PAR[[#This Row],[PAR NUM]],32)+1</f>
        <v>18</v>
      </c>
    </row>
    <row r="558" spans="1:59" x14ac:dyDescent="0.25">
      <c r="A558" t="b">
        <v>0</v>
      </c>
      <c r="B558">
        <v>552</v>
      </c>
      <c r="C558" t="str" cm="1">
        <f t="array" ref="C558">INDEX(DB_PAR_SYS_NAMES[],BG558,2)</f>
        <v xml:space="preserve"> TURBINE_2</v>
      </c>
      <c r="D558" t="s">
        <v>3025</v>
      </c>
      <c r="E558" t="s">
        <v>4195</v>
      </c>
      <c r="G558" t="s">
        <v>2474</v>
      </c>
      <c r="H558">
        <v>0</v>
      </c>
      <c r="I558" t="s">
        <v>2475</v>
      </c>
      <c r="J558" s="10" t="s">
        <v>45</v>
      </c>
      <c r="K558" t="s">
        <v>815</v>
      </c>
      <c r="L558" s="10" t="s">
        <v>46</v>
      </c>
      <c r="M558" s="10" t="s">
        <v>46</v>
      </c>
      <c r="N558" t="str">
        <f>IF(DB_PAR[[#This Row],[PAR TYPE]]=$AA$7,DB_PAR[[#This Row],[R_VAL]],IF(DB_PAR[[#This Row],[PAR TYPE]]=$AA$8,DB_PAR[[#This Row],[I_VAL]],DB_PAR[[#This Row],[T_VAL]]))</f>
        <v>1.0</v>
      </c>
      <c r="BG558">
        <f>QUOTIENT(DB_PAR[[#This Row],[PAR NUM]],32)+1</f>
        <v>18</v>
      </c>
    </row>
    <row r="559" spans="1:59" x14ac:dyDescent="0.25">
      <c r="A559" t="b">
        <v>0</v>
      </c>
      <c r="B559">
        <v>553</v>
      </c>
      <c r="C559" t="str" cm="1">
        <f t="array" ref="C559">INDEX(DB_PAR_SYS_NAMES[],BG559,2)</f>
        <v xml:space="preserve"> TURBINE_2</v>
      </c>
      <c r="D559" t="s">
        <v>3026</v>
      </c>
      <c r="G559" t="s">
        <v>2474</v>
      </c>
      <c r="H559">
        <v>0</v>
      </c>
      <c r="I559" t="s">
        <v>2475</v>
      </c>
      <c r="J559" s="10" t="s">
        <v>46</v>
      </c>
      <c r="L559" s="10" t="s">
        <v>46</v>
      </c>
      <c r="M559" s="10" t="s">
        <v>46</v>
      </c>
      <c r="N559" t="str">
        <f>IF(DB_PAR[[#This Row],[PAR TYPE]]=$AA$7,DB_PAR[[#This Row],[R_VAL]],IF(DB_PAR[[#This Row],[PAR TYPE]]=$AA$8,DB_PAR[[#This Row],[I_VAL]],DB_PAR[[#This Row],[T_VAL]]))</f>
        <v>0.0</v>
      </c>
      <c r="BG559">
        <f>QUOTIENT(DB_PAR[[#This Row],[PAR NUM]],32)+1</f>
        <v>18</v>
      </c>
    </row>
    <row r="560" spans="1:59" x14ac:dyDescent="0.25">
      <c r="A560" t="b">
        <v>0</v>
      </c>
      <c r="B560">
        <v>554</v>
      </c>
      <c r="C560" t="str" cm="1">
        <f t="array" ref="C560">INDEX(DB_PAR_SYS_NAMES[],BG560,2)</f>
        <v xml:space="preserve"> TURBINE_2</v>
      </c>
      <c r="D560" t="s">
        <v>3027</v>
      </c>
      <c r="G560" t="s">
        <v>2474</v>
      </c>
      <c r="H560">
        <v>0</v>
      </c>
      <c r="I560" t="s">
        <v>2475</v>
      </c>
      <c r="J560" s="10" t="s">
        <v>46</v>
      </c>
      <c r="L560" s="10" t="s">
        <v>46</v>
      </c>
      <c r="M560" s="10" t="s">
        <v>46</v>
      </c>
      <c r="N560" t="str">
        <f>IF(DB_PAR[[#This Row],[PAR TYPE]]=$AA$7,DB_PAR[[#This Row],[R_VAL]],IF(DB_PAR[[#This Row],[PAR TYPE]]=$AA$8,DB_PAR[[#This Row],[I_VAL]],DB_PAR[[#This Row],[T_VAL]]))</f>
        <v>0.0</v>
      </c>
      <c r="BG560">
        <f>QUOTIENT(DB_PAR[[#This Row],[PAR NUM]],32)+1</f>
        <v>18</v>
      </c>
    </row>
    <row r="561" spans="1:59" x14ac:dyDescent="0.25">
      <c r="A561" t="b">
        <v>0</v>
      </c>
      <c r="B561">
        <v>555</v>
      </c>
      <c r="C561" t="str" cm="1">
        <f t="array" ref="C561">INDEX(DB_PAR_SYS_NAMES[],BG561,2)</f>
        <v xml:space="preserve"> TURBINE_2</v>
      </c>
      <c r="D561" t="s">
        <v>3028</v>
      </c>
      <c r="E561" t="s">
        <v>4205</v>
      </c>
      <c r="G561" t="s">
        <v>2474</v>
      </c>
      <c r="H561">
        <v>0</v>
      </c>
      <c r="I561" t="s">
        <v>2475</v>
      </c>
      <c r="J561" s="10" t="s">
        <v>46</v>
      </c>
      <c r="L561" s="10" t="s">
        <v>46</v>
      </c>
      <c r="M561" s="10" t="s">
        <v>46</v>
      </c>
      <c r="N561" t="str">
        <f>IF(DB_PAR[[#This Row],[PAR TYPE]]=$AA$7,DB_PAR[[#This Row],[R_VAL]],IF(DB_PAR[[#This Row],[PAR TYPE]]=$AA$8,DB_PAR[[#This Row],[I_VAL]],DB_PAR[[#This Row],[T_VAL]]))</f>
        <v>0.0</v>
      </c>
      <c r="BG561">
        <f>QUOTIENT(DB_PAR[[#This Row],[PAR NUM]],32)+1</f>
        <v>18</v>
      </c>
    </row>
    <row r="562" spans="1:59" x14ac:dyDescent="0.25">
      <c r="A562" t="b">
        <v>0</v>
      </c>
      <c r="B562">
        <v>556</v>
      </c>
      <c r="C562" t="str" cm="1">
        <f t="array" ref="C562">INDEX(DB_PAR_SYS_NAMES[],BG562,2)</f>
        <v xml:space="preserve"> TURBINE_2</v>
      </c>
      <c r="D562" t="s">
        <v>3029</v>
      </c>
      <c r="G562" t="s">
        <v>2474</v>
      </c>
      <c r="H562">
        <v>0</v>
      </c>
      <c r="I562" t="s">
        <v>2475</v>
      </c>
      <c r="J562" s="10" t="s">
        <v>46</v>
      </c>
      <c r="L562" s="10" t="s">
        <v>46</v>
      </c>
      <c r="M562" s="10" t="s">
        <v>46</v>
      </c>
      <c r="N562" t="str">
        <f>IF(DB_PAR[[#This Row],[PAR TYPE]]=$AA$7,DB_PAR[[#This Row],[R_VAL]],IF(DB_PAR[[#This Row],[PAR TYPE]]=$AA$8,DB_PAR[[#This Row],[I_VAL]],DB_PAR[[#This Row],[T_VAL]]))</f>
        <v>0.0</v>
      </c>
      <c r="BG562">
        <f>QUOTIENT(DB_PAR[[#This Row],[PAR NUM]],32)+1</f>
        <v>18</v>
      </c>
    </row>
    <row r="563" spans="1:59" x14ac:dyDescent="0.25">
      <c r="A563" t="b">
        <v>0</v>
      </c>
      <c r="B563">
        <v>557</v>
      </c>
      <c r="C563" t="str" cm="1">
        <f t="array" ref="C563">INDEX(DB_PAR_SYS_NAMES[],BG563,2)</f>
        <v xml:space="preserve"> TURBINE_2</v>
      </c>
      <c r="D563" t="s">
        <v>291</v>
      </c>
      <c r="G563" t="s">
        <v>2474</v>
      </c>
      <c r="H563">
        <v>0</v>
      </c>
      <c r="I563" t="s">
        <v>2475</v>
      </c>
      <c r="J563" s="10" t="s">
        <v>46</v>
      </c>
      <c r="L563" s="10" t="s">
        <v>46</v>
      </c>
      <c r="M563" s="10" t="s">
        <v>46</v>
      </c>
      <c r="N563" t="str">
        <f>IF(DB_PAR[[#This Row],[PAR TYPE]]=$AA$7,DB_PAR[[#This Row],[R_VAL]],IF(DB_PAR[[#This Row],[PAR TYPE]]=$AA$8,DB_PAR[[#This Row],[I_VAL]],DB_PAR[[#This Row],[T_VAL]]))</f>
        <v>0.0</v>
      </c>
      <c r="BG563">
        <f>QUOTIENT(DB_PAR[[#This Row],[PAR NUM]],32)+1</f>
        <v>18</v>
      </c>
    </row>
    <row r="564" spans="1:59" x14ac:dyDescent="0.25">
      <c r="A564" t="b">
        <v>0</v>
      </c>
      <c r="B564">
        <v>558</v>
      </c>
      <c r="C564" t="str" cm="1">
        <f t="array" ref="C564">INDEX(DB_PAR_SYS_NAMES[],BG564,2)</f>
        <v xml:space="preserve"> TURBINE_2</v>
      </c>
      <c r="D564" t="s">
        <v>3030</v>
      </c>
      <c r="E564" t="s">
        <v>4210</v>
      </c>
      <c r="G564" t="s">
        <v>2474</v>
      </c>
      <c r="H564">
        <v>0</v>
      </c>
      <c r="I564" t="s">
        <v>2475</v>
      </c>
      <c r="J564" s="10" t="s">
        <v>2678</v>
      </c>
      <c r="K564" t="s">
        <v>2892</v>
      </c>
      <c r="L564" s="10" t="s">
        <v>46</v>
      </c>
      <c r="M564" s="10" t="s">
        <v>46</v>
      </c>
      <c r="N564" t="str">
        <f>IF(DB_PAR[[#This Row],[PAR TYPE]]=$AA$7,DB_PAR[[#This Row],[R_VAL]],IF(DB_PAR[[#This Row],[PAR TYPE]]=$AA$8,DB_PAR[[#This Row],[I_VAL]],DB_PAR[[#This Row],[T_VAL]]))</f>
        <v>60.0</v>
      </c>
      <c r="BG564">
        <f>QUOTIENT(DB_PAR[[#This Row],[PAR NUM]],32)+1</f>
        <v>18</v>
      </c>
    </row>
    <row r="565" spans="1:59" x14ac:dyDescent="0.25">
      <c r="A565" t="b">
        <v>0</v>
      </c>
      <c r="B565">
        <v>559</v>
      </c>
      <c r="C565" t="str" cm="1">
        <f t="array" ref="C565">INDEX(DB_PAR_SYS_NAMES[],BG565,2)</f>
        <v xml:space="preserve"> TURBINE_2</v>
      </c>
      <c r="D565" t="s">
        <v>3031</v>
      </c>
      <c r="E565" t="s">
        <v>4211</v>
      </c>
      <c r="G565" t="s">
        <v>2474</v>
      </c>
      <c r="H565">
        <v>0</v>
      </c>
      <c r="I565" t="s">
        <v>2475</v>
      </c>
      <c r="J565" s="10" t="s">
        <v>2553</v>
      </c>
      <c r="K565" t="s">
        <v>3032</v>
      </c>
      <c r="L565" s="10" t="s">
        <v>46</v>
      </c>
      <c r="M565" s="10" t="s">
        <v>46</v>
      </c>
      <c r="N565" t="str">
        <f>IF(DB_PAR[[#This Row],[PAR TYPE]]=$AA$7,DB_PAR[[#This Row],[R_VAL]],IF(DB_PAR[[#This Row],[PAR TYPE]]=$AA$8,DB_PAR[[#This Row],[I_VAL]],DB_PAR[[#This Row],[T_VAL]]))</f>
        <v>0.5</v>
      </c>
      <c r="BG565">
        <f>QUOTIENT(DB_PAR[[#This Row],[PAR NUM]],32)+1</f>
        <v>18</v>
      </c>
    </row>
    <row r="566" spans="1:59" x14ac:dyDescent="0.25">
      <c r="A566" t="b">
        <v>0</v>
      </c>
      <c r="B566">
        <v>560</v>
      </c>
      <c r="C566" t="str" cm="1">
        <f t="array" ref="C566">INDEX(DB_PAR_SYS_NAMES[],BG566,2)</f>
        <v xml:space="preserve"> TURBINE_2</v>
      </c>
      <c r="D566" t="s">
        <v>3033</v>
      </c>
      <c r="E566" t="s">
        <v>4212</v>
      </c>
      <c r="G566" t="s">
        <v>2474</v>
      </c>
      <c r="H566">
        <v>0</v>
      </c>
      <c r="I566" t="s">
        <v>2475</v>
      </c>
      <c r="J566" s="10" t="s">
        <v>3034</v>
      </c>
      <c r="K566" t="s">
        <v>3032</v>
      </c>
      <c r="L566" s="10" t="s">
        <v>46</v>
      </c>
      <c r="M566" s="10" t="s">
        <v>46</v>
      </c>
      <c r="N566" t="str">
        <f>IF(DB_PAR[[#This Row],[PAR TYPE]]=$AA$7,DB_PAR[[#This Row],[R_VAL]],IF(DB_PAR[[#This Row],[PAR TYPE]]=$AA$8,DB_PAR[[#This Row],[I_VAL]],DB_PAR[[#This Row],[T_VAL]]))</f>
        <v>0.75</v>
      </c>
      <c r="BG566">
        <f>QUOTIENT(DB_PAR[[#This Row],[PAR NUM]],32)+1</f>
        <v>18</v>
      </c>
    </row>
    <row r="567" spans="1:59" x14ac:dyDescent="0.25">
      <c r="A567" t="b">
        <v>0</v>
      </c>
      <c r="B567">
        <v>561</v>
      </c>
      <c r="C567" t="str" cm="1">
        <f t="array" ref="C567">INDEX(DB_PAR_SYS_NAMES[],BG567,2)</f>
        <v xml:space="preserve"> TURBINE_2</v>
      </c>
      <c r="D567" t="s">
        <v>3035</v>
      </c>
      <c r="E567" t="s">
        <v>4213</v>
      </c>
      <c r="G567" t="s">
        <v>2474</v>
      </c>
      <c r="H567">
        <v>0</v>
      </c>
      <c r="I567" t="s">
        <v>2528</v>
      </c>
      <c r="J567" s="10" t="s">
        <v>3036</v>
      </c>
      <c r="K567" t="s">
        <v>807</v>
      </c>
      <c r="L567" s="10" t="s">
        <v>46</v>
      </c>
      <c r="M567" s="10" t="s">
        <v>46</v>
      </c>
      <c r="N567" t="str">
        <f>IF(DB_PAR[[#This Row],[PAR TYPE]]=$AA$7,DB_PAR[[#This Row],[R_VAL]],IF(DB_PAR[[#This Row],[PAR TYPE]]=$AA$8,DB_PAR[[#This Row],[I_VAL]],DB_PAR[[#This Row],[T_VAL]]))</f>
        <v>32.0</v>
      </c>
      <c r="BG567">
        <f>QUOTIENT(DB_PAR[[#This Row],[PAR NUM]],32)+1</f>
        <v>18</v>
      </c>
    </row>
    <row r="568" spans="1:59" x14ac:dyDescent="0.25">
      <c r="A568" t="b">
        <v>0</v>
      </c>
      <c r="B568">
        <v>562</v>
      </c>
      <c r="C568" t="str" cm="1">
        <f t="array" ref="C568">INDEX(DB_PAR_SYS_NAMES[],BG568,2)</f>
        <v xml:space="preserve"> TURBINE_2</v>
      </c>
      <c r="D568" t="s">
        <v>3037</v>
      </c>
      <c r="E568" t="s">
        <v>4215</v>
      </c>
      <c r="G568" t="s">
        <v>2474</v>
      </c>
      <c r="H568">
        <v>0</v>
      </c>
      <c r="I568" t="s">
        <v>2528</v>
      </c>
      <c r="J568" s="10" t="s">
        <v>3038</v>
      </c>
      <c r="K568" t="s">
        <v>807</v>
      </c>
      <c r="L568" s="10" t="s">
        <v>46</v>
      </c>
      <c r="M568" s="10" t="s">
        <v>46</v>
      </c>
      <c r="N568" t="str">
        <f>IF(DB_PAR[[#This Row],[PAR TYPE]]=$AA$7,DB_PAR[[#This Row],[R_VAL]],IF(DB_PAR[[#This Row],[PAR TYPE]]=$AA$8,DB_PAR[[#This Row],[I_VAL]],DB_PAR[[#This Row],[T_VAL]]))</f>
        <v>90.0</v>
      </c>
      <c r="BG568">
        <f>QUOTIENT(DB_PAR[[#This Row],[PAR NUM]],32)+1</f>
        <v>18</v>
      </c>
    </row>
    <row r="569" spans="1:59" x14ac:dyDescent="0.25">
      <c r="A569" t="b">
        <v>0</v>
      </c>
      <c r="B569">
        <v>563</v>
      </c>
      <c r="C569" t="str" cm="1">
        <f t="array" ref="C569">INDEX(DB_PAR_SYS_NAMES[],BG569,2)</f>
        <v xml:space="preserve"> TURBINE_2</v>
      </c>
      <c r="D569" t="s">
        <v>3039</v>
      </c>
      <c r="E569" t="s">
        <v>4217</v>
      </c>
      <c r="G569" t="s">
        <v>2474</v>
      </c>
      <c r="H569">
        <v>0</v>
      </c>
      <c r="I569" t="s">
        <v>2475</v>
      </c>
      <c r="J569" s="10" t="s">
        <v>2599</v>
      </c>
      <c r="K569" t="s">
        <v>807</v>
      </c>
      <c r="L569" s="10" t="s">
        <v>46</v>
      </c>
      <c r="M569" s="10" t="s">
        <v>46</v>
      </c>
      <c r="N569" t="str">
        <f>IF(DB_PAR[[#This Row],[PAR TYPE]]=$AA$7,DB_PAR[[#This Row],[R_VAL]],IF(DB_PAR[[#This Row],[PAR TYPE]]=$AA$8,DB_PAR[[#This Row],[I_VAL]],DB_PAR[[#This Row],[T_VAL]]))</f>
        <v>5.0</v>
      </c>
      <c r="BG569">
        <f>QUOTIENT(DB_PAR[[#This Row],[PAR NUM]],32)+1</f>
        <v>18</v>
      </c>
    </row>
    <row r="570" spans="1:59" x14ac:dyDescent="0.25">
      <c r="A570" t="b">
        <v>0</v>
      </c>
      <c r="B570">
        <v>564</v>
      </c>
      <c r="C570" t="str" cm="1">
        <f t="array" ref="C570">INDEX(DB_PAR_SYS_NAMES[],BG570,2)</f>
        <v xml:space="preserve"> TURBINE_2</v>
      </c>
      <c r="D570" t="s">
        <v>3040</v>
      </c>
      <c r="E570" t="s">
        <v>4219</v>
      </c>
      <c r="G570" t="s">
        <v>2474</v>
      </c>
      <c r="H570">
        <v>0</v>
      </c>
      <c r="I570" t="s">
        <v>2528</v>
      </c>
      <c r="J570" s="10" t="s">
        <v>3041</v>
      </c>
      <c r="K570" t="s">
        <v>807</v>
      </c>
      <c r="L570" s="10" t="s">
        <v>46</v>
      </c>
      <c r="M570" s="10" t="s">
        <v>46</v>
      </c>
      <c r="N570" t="str">
        <f>IF(DB_PAR[[#This Row],[PAR TYPE]]=$AA$7,DB_PAR[[#This Row],[R_VAL]],IF(DB_PAR[[#This Row],[PAR TYPE]]=$AA$8,DB_PAR[[#This Row],[I_VAL]],DB_PAR[[#This Row],[T_VAL]]))</f>
        <v>39.0</v>
      </c>
      <c r="BG570">
        <f>QUOTIENT(DB_PAR[[#This Row],[PAR NUM]],32)+1</f>
        <v>18</v>
      </c>
    </row>
    <row r="571" spans="1:59" x14ac:dyDescent="0.25">
      <c r="A571" t="b">
        <v>0</v>
      </c>
      <c r="B571">
        <v>565</v>
      </c>
      <c r="C571" t="str" cm="1">
        <f t="array" ref="C571">INDEX(DB_PAR_SYS_NAMES[],BG571,2)</f>
        <v xml:space="preserve"> TURBINE_2</v>
      </c>
      <c r="D571" t="s">
        <v>3042</v>
      </c>
      <c r="E571" t="s">
        <v>4221</v>
      </c>
      <c r="G571" t="s">
        <v>2474</v>
      </c>
      <c r="H571">
        <v>0</v>
      </c>
      <c r="I571" t="s">
        <v>2528</v>
      </c>
      <c r="J571" s="10" t="s">
        <v>3043</v>
      </c>
      <c r="K571" t="s">
        <v>807</v>
      </c>
      <c r="L571" s="10" t="s">
        <v>46</v>
      </c>
      <c r="M571" s="10" t="s">
        <v>46</v>
      </c>
      <c r="N571" t="str">
        <f>IF(DB_PAR[[#This Row],[PAR TYPE]]=$AA$7,DB_PAR[[#This Row],[R_VAL]],IF(DB_PAR[[#This Row],[PAR TYPE]]=$AA$8,DB_PAR[[#This Row],[I_VAL]],DB_PAR[[#This Row],[T_VAL]]))</f>
        <v>68.0</v>
      </c>
      <c r="BG571">
        <f>QUOTIENT(DB_PAR[[#This Row],[PAR NUM]],32)+1</f>
        <v>18</v>
      </c>
    </row>
    <row r="572" spans="1:59" x14ac:dyDescent="0.25">
      <c r="A572" t="b">
        <v>0</v>
      </c>
      <c r="B572">
        <v>566</v>
      </c>
      <c r="C572" t="str" cm="1">
        <f t="array" ref="C572">INDEX(DB_PAR_SYS_NAMES[],BG572,2)</f>
        <v xml:space="preserve"> TURBINE_2</v>
      </c>
      <c r="D572" t="s">
        <v>3044</v>
      </c>
      <c r="E572" t="s">
        <v>4223</v>
      </c>
      <c r="G572" t="s">
        <v>2474</v>
      </c>
      <c r="H572">
        <v>0</v>
      </c>
      <c r="I572" t="s">
        <v>2475</v>
      </c>
      <c r="J572" s="10" t="s">
        <v>2599</v>
      </c>
      <c r="K572" t="s">
        <v>807</v>
      </c>
      <c r="L572" s="10" t="s">
        <v>46</v>
      </c>
      <c r="M572" s="10" t="s">
        <v>46</v>
      </c>
      <c r="N572" t="str">
        <f>IF(DB_PAR[[#This Row],[PAR TYPE]]=$AA$7,DB_PAR[[#This Row],[R_VAL]],IF(DB_PAR[[#This Row],[PAR TYPE]]=$AA$8,DB_PAR[[#This Row],[I_VAL]],DB_PAR[[#This Row],[T_VAL]]))</f>
        <v>5.0</v>
      </c>
      <c r="BG572">
        <f>QUOTIENT(DB_PAR[[#This Row],[PAR NUM]],32)+1</f>
        <v>18</v>
      </c>
    </row>
    <row r="573" spans="1:59" x14ac:dyDescent="0.25">
      <c r="A573" t="b">
        <v>0</v>
      </c>
      <c r="B573">
        <v>567</v>
      </c>
      <c r="C573" t="str" cm="1">
        <f t="array" ref="C573">INDEX(DB_PAR_SYS_NAMES[],BG573,2)</f>
        <v xml:space="preserve"> TURBINE_2</v>
      </c>
      <c r="D573" t="s">
        <v>3045</v>
      </c>
      <c r="E573" t="s">
        <v>4225</v>
      </c>
      <c r="G573" t="s">
        <v>2474</v>
      </c>
      <c r="H573">
        <v>0</v>
      </c>
      <c r="I573" t="s">
        <v>2528</v>
      </c>
      <c r="J573" s="10" t="s">
        <v>3046</v>
      </c>
      <c r="K573" t="s">
        <v>807</v>
      </c>
      <c r="L573" s="10" t="s">
        <v>46</v>
      </c>
      <c r="M573" s="10" t="s">
        <v>46</v>
      </c>
      <c r="N573" t="str">
        <f>IF(DB_PAR[[#This Row],[PAR TYPE]]=$AA$7,DB_PAR[[#This Row],[R_VAL]],IF(DB_PAR[[#This Row],[PAR TYPE]]=$AA$8,DB_PAR[[#This Row],[I_VAL]],DB_PAR[[#This Row],[T_VAL]]))</f>
        <v>41.0</v>
      </c>
      <c r="BG573">
        <f>QUOTIENT(DB_PAR[[#This Row],[PAR NUM]],32)+1</f>
        <v>18</v>
      </c>
    </row>
    <row r="574" spans="1:59" x14ac:dyDescent="0.25">
      <c r="A574" t="b">
        <v>0</v>
      </c>
      <c r="B574">
        <v>568</v>
      </c>
      <c r="C574" t="str" cm="1">
        <f t="array" ref="C574">INDEX(DB_PAR_SYS_NAMES[],BG574,2)</f>
        <v xml:space="preserve"> TURBINE_2</v>
      </c>
      <c r="D574" t="s">
        <v>3047</v>
      </c>
      <c r="E574" t="s">
        <v>4227</v>
      </c>
      <c r="G574" t="s">
        <v>2474</v>
      </c>
      <c r="H574">
        <v>0</v>
      </c>
      <c r="I574" t="s">
        <v>2528</v>
      </c>
      <c r="J574" s="10" t="s">
        <v>2678</v>
      </c>
      <c r="K574" t="s">
        <v>807</v>
      </c>
      <c r="L574" s="10" t="s">
        <v>46</v>
      </c>
      <c r="M574" s="10" t="s">
        <v>46</v>
      </c>
      <c r="N574" t="str">
        <f>IF(DB_PAR[[#This Row],[PAR TYPE]]=$AA$7,DB_PAR[[#This Row],[R_VAL]],IF(DB_PAR[[#This Row],[PAR TYPE]]=$AA$8,DB_PAR[[#This Row],[I_VAL]],DB_PAR[[#This Row],[T_VAL]]))</f>
        <v>60.0</v>
      </c>
      <c r="BG574">
        <f>QUOTIENT(DB_PAR[[#This Row],[PAR NUM]],32)+1</f>
        <v>18</v>
      </c>
    </row>
    <row r="575" spans="1:59" x14ac:dyDescent="0.25">
      <c r="A575" t="b">
        <v>0</v>
      </c>
      <c r="B575">
        <v>569</v>
      </c>
      <c r="C575" t="str" cm="1">
        <f t="array" ref="C575">INDEX(DB_PAR_SYS_NAMES[],BG575,2)</f>
        <v xml:space="preserve"> TURBINE_2</v>
      </c>
      <c r="D575" t="s">
        <v>3048</v>
      </c>
      <c r="E575" t="s">
        <v>4229</v>
      </c>
      <c r="G575" t="s">
        <v>2474</v>
      </c>
      <c r="H575">
        <v>0</v>
      </c>
      <c r="I575" t="s">
        <v>2475</v>
      </c>
      <c r="J575" s="10" t="s">
        <v>2599</v>
      </c>
      <c r="K575" t="s">
        <v>807</v>
      </c>
      <c r="L575" s="10" t="s">
        <v>46</v>
      </c>
      <c r="M575" s="10" t="s">
        <v>46</v>
      </c>
      <c r="N575" t="str">
        <f>IF(DB_PAR[[#This Row],[PAR TYPE]]=$AA$7,DB_PAR[[#This Row],[R_VAL]],IF(DB_PAR[[#This Row],[PAR TYPE]]=$AA$8,DB_PAR[[#This Row],[I_VAL]],DB_PAR[[#This Row],[T_VAL]]))</f>
        <v>5.0</v>
      </c>
      <c r="BG575">
        <f>QUOTIENT(DB_PAR[[#This Row],[PAR NUM]],32)+1</f>
        <v>18</v>
      </c>
    </row>
    <row r="576" spans="1:59" x14ac:dyDescent="0.25">
      <c r="A576" t="b">
        <v>0</v>
      </c>
      <c r="B576">
        <v>570</v>
      </c>
      <c r="C576" t="str" cm="1">
        <f t="array" ref="C576">INDEX(DB_PAR_SYS_NAMES[],BG576,2)</f>
        <v xml:space="preserve"> TURBINE_2</v>
      </c>
      <c r="D576" t="s">
        <v>3049</v>
      </c>
      <c r="E576" t="s">
        <v>4231</v>
      </c>
      <c r="G576" t="s">
        <v>2474</v>
      </c>
      <c r="H576">
        <v>0</v>
      </c>
      <c r="I576" t="s">
        <v>2528</v>
      </c>
      <c r="J576" s="10" t="s">
        <v>3050</v>
      </c>
      <c r="K576" t="s">
        <v>807</v>
      </c>
      <c r="L576" s="10" t="s">
        <v>46</v>
      </c>
      <c r="M576" s="10" t="s">
        <v>46</v>
      </c>
      <c r="N576" t="str">
        <f>IF(DB_PAR[[#This Row],[PAR TYPE]]=$AA$7,DB_PAR[[#This Row],[R_VAL]],IF(DB_PAR[[#This Row],[PAR TYPE]]=$AA$8,DB_PAR[[#This Row],[I_VAL]],DB_PAR[[#This Row],[T_VAL]]))</f>
        <v>42.0</v>
      </c>
      <c r="BG576">
        <f>QUOTIENT(DB_PAR[[#This Row],[PAR NUM]],32)+1</f>
        <v>18</v>
      </c>
    </row>
    <row r="577" spans="1:59" x14ac:dyDescent="0.25">
      <c r="A577" t="b">
        <v>0</v>
      </c>
      <c r="B577">
        <v>571</v>
      </c>
      <c r="C577" t="str" cm="1">
        <f t="array" ref="C577">INDEX(DB_PAR_SYS_NAMES[],BG577,2)</f>
        <v xml:space="preserve"> TURBINE_2</v>
      </c>
      <c r="D577" t="s">
        <v>3051</v>
      </c>
      <c r="E577" t="s">
        <v>4233</v>
      </c>
      <c r="G577" t="s">
        <v>2474</v>
      </c>
      <c r="H577">
        <v>0</v>
      </c>
      <c r="I577" t="s">
        <v>2528</v>
      </c>
      <c r="J577" s="10" t="s">
        <v>3052</v>
      </c>
      <c r="K577" t="s">
        <v>807</v>
      </c>
      <c r="L577" s="10" t="s">
        <v>46</v>
      </c>
      <c r="M577" s="10" t="s">
        <v>46</v>
      </c>
      <c r="N577" t="str">
        <f>IF(DB_PAR[[#This Row],[PAR TYPE]]=$AA$7,DB_PAR[[#This Row],[R_VAL]],IF(DB_PAR[[#This Row],[PAR TYPE]]=$AA$8,DB_PAR[[#This Row],[I_VAL]],DB_PAR[[#This Row],[T_VAL]]))</f>
        <v>57.0</v>
      </c>
      <c r="BG577">
        <f>QUOTIENT(DB_PAR[[#This Row],[PAR NUM]],32)+1</f>
        <v>18</v>
      </c>
    </row>
    <row r="578" spans="1:59" x14ac:dyDescent="0.25">
      <c r="A578" t="b">
        <v>0</v>
      </c>
      <c r="B578">
        <v>572</v>
      </c>
      <c r="C578" t="str" cm="1">
        <f t="array" ref="C578">INDEX(DB_PAR_SYS_NAMES[],BG578,2)</f>
        <v xml:space="preserve"> TURBINE_2</v>
      </c>
      <c r="D578" t="s">
        <v>3053</v>
      </c>
      <c r="E578" t="s">
        <v>4235</v>
      </c>
      <c r="G578" t="s">
        <v>2474</v>
      </c>
      <c r="H578">
        <v>0</v>
      </c>
      <c r="I578" t="s">
        <v>2475</v>
      </c>
      <c r="J578" s="10" t="s">
        <v>2599</v>
      </c>
      <c r="K578" t="s">
        <v>807</v>
      </c>
      <c r="L578" s="10" t="s">
        <v>46</v>
      </c>
      <c r="M578" s="10" t="s">
        <v>46</v>
      </c>
      <c r="N578" t="str">
        <f>IF(DB_PAR[[#This Row],[PAR TYPE]]=$AA$7,DB_PAR[[#This Row],[R_VAL]],IF(DB_PAR[[#This Row],[PAR TYPE]]=$AA$8,DB_PAR[[#This Row],[I_VAL]],DB_PAR[[#This Row],[T_VAL]]))</f>
        <v>5.0</v>
      </c>
      <c r="BG578">
        <f>QUOTIENT(DB_PAR[[#This Row],[PAR NUM]],32)+1</f>
        <v>18</v>
      </c>
    </row>
    <row r="579" spans="1:59" x14ac:dyDescent="0.25">
      <c r="A579" t="b">
        <v>0</v>
      </c>
      <c r="B579">
        <v>573</v>
      </c>
      <c r="C579" t="str" cm="1">
        <f t="array" ref="C579">INDEX(DB_PAR_SYS_NAMES[],BG579,2)</f>
        <v xml:space="preserve"> TURBINE_2</v>
      </c>
      <c r="D579" t="s">
        <v>3054</v>
      </c>
      <c r="E579" t="s">
        <v>4237</v>
      </c>
      <c r="G579" t="s">
        <v>2474</v>
      </c>
      <c r="H579">
        <v>0</v>
      </c>
      <c r="I579" t="s">
        <v>2528</v>
      </c>
      <c r="J579" s="10" t="s">
        <v>3050</v>
      </c>
      <c r="K579" t="s">
        <v>807</v>
      </c>
      <c r="L579" s="10" t="s">
        <v>46</v>
      </c>
      <c r="M579" s="10" t="s">
        <v>46</v>
      </c>
      <c r="N579" t="str">
        <f>IF(DB_PAR[[#This Row],[PAR TYPE]]=$AA$7,DB_PAR[[#This Row],[R_VAL]],IF(DB_PAR[[#This Row],[PAR TYPE]]=$AA$8,DB_PAR[[#This Row],[I_VAL]],DB_PAR[[#This Row],[T_VAL]]))</f>
        <v>42.0</v>
      </c>
      <c r="BG579">
        <f>QUOTIENT(DB_PAR[[#This Row],[PAR NUM]],32)+1</f>
        <v>18</v>
      </c>
    </row>
    <row r="580" spans="1:59" x14ac:dyDescent="0.25">
      <c r="A580" t="b">
        <v>0</v>
      </c>
      <c r="B580">
        <v>574</v>
      </c>
      <c r="C580" t="str" cm="1">
        <f t="array" ref="C580">INDEX(DB_PAR_SYS_NAMES[],BG580,2)</f>
        <v xml:space="preserve"> TURBINE_2</v>
      </c>
      <c r="D580" t="s">
        <v>3055</v>
      </c>
      <c r="E580" t="s">
        <v>4239</v>
      </c>
      <c r="G580" t="s">
        <v>2474</v>
      </c>
      <c r="H580">
        <v>0</v>
      </c>
      <c r="I580" t="s">
        <v>2528</v>
      </c>
      <c r="J580" s="10" t="s">
        <v>3056</v>
      </c>
      <c r="K580" t="s">
        <v>807</v>
      </c>
      <c r="L580" s="10" t="s">
        <v>46</v>
      </c>
      <c r="M580" s="10" t="s">
        <v>46</v>
      </c>
      <c r="N580" t="str">
        <f>IF(DB_PAR[[#This Row],[PAR TYPE]]=$AA$7,DB_PAR[[#This Row],[R_VAL]],IF(DB_PAR[[#This Row],[PAR TYPE]]=$AA$8,DB_PAR[[#This Row],[I_VAL]],DB_PAR[[#This Row],[T_VAL]]))</f>
        <v>54.0</v>
      </c>
      <c r="BG580">
        <f>QUOTIENT(DB_PAR[[#This Row],[PAR NUM]],32)+1</f>
        <v>18</v>
      </c>
    </row>
    <row r="581" spans="1:59" x14ac:dyDescent="0.25">
      <c r="A581" t="b">
        <v>0</v>
      </c>
      <c r="B581">
        <v>575</v>
      </c>
      <c r="C581" t="str" cm="1">
        <f t="array" ref="C581">INDEX(DB_PAR_SYS_NAMES[],BG581,2)</f>
        <v xml:space="preserve"> TURBINE_2</v>
      </c>
      <c r="D581" t="s">
        <v>3057</v>
      </c>
      <c r="E581" t="s">
        <v>4241</v>
      </c>
      <c r="G581" t="s">
        <v>2474</v>
      </c>
      <c r="H581">
        <v>0</v>
      </c>
      <c r="I581" t="s">
        <v>2475</v>
      </c>
      <c r="J581" s="10" t="s">
        <v>2599</v>
      </c>
      <c r="K581" t="s">
        <v>807</v>
      </c>
      <c r="L581" s="10" t="s">
        <v>46</v>
      </c>
      <c r="M581" s="10" t="s">
        <v>46</v>
      </c>
      <c r="N581" t="str">
        <f>IF(DB_PAR[[#This Row],[PAR TYPE]]=$AA$7,DB_PAR[[#This Row],[R_VAL]],IF(DB_PAR[[#This Row],[PAR TYPE]]=$AA$8,DB_PAR[[#This Row],[I_VAL]],DB_PAR[[#This Row],[T_VAL]]))</f>
        <v>5.0</v>
      </c>
      <c r="BG581">
        <f>QUOTIENT(DB_PAR[[#This Row],[PAR NUM]],32)+1</f>
        <v>18</v>
      </c>
    </row>
    <row r="582" spans="1:59" x14ac:dyDescent="0.25">
      <c r="A582" t="b">
        <v>0</v>
      </c>
      <c r="B582">
        <v>576</v>
      </c>
      <c r="C582" t="str" cm="1">
        <f t="array" ref="C582">INDEX(DB_PAR_SYS_NAMES[],BG582,2)</f>
        <v xml:space="preserve"> TURBINE_3</v>
      </c>
      <c r="D582" t="s">
        <v>3058</v>
      </c>
      <c r="G582" t="s">
        <v>2474</v>
      </c>
      <c r="H582">
        <v>0</v>
      </c>
      <c r="I582" t="s">
        <v>2475</v>
      </c>
      <c r="J582" s="10" t="s">
        <v>46</v>
      </c>
      <c r="L582" s="10" t="s">
        <v>46</v>
      </c>
      <c r="M582" s="10" t="s">
        <v>46</v>
      </c>
      <c r="N582" t="str">
        <f>IF(DB_PAR[[#This Row],[PAR TYPE]]=$AA$7,DB_PAR[[#This Row],[R_VAL]],IF(DB_PAR[[#This Row],[PAR TYPE]]=$AA$8,DB_PAR[[#This Row],[I_VAL]],DB_PAR[[#This Row],[T_VAL]]))</f>
        <v>0.0</v>
      </c>
      <c r="BG582">
        <f>QUOTIENT(DB_PAR[[#This Row],[PAR NUM]],32)+1</f>
        <v>19</v>
      </c>
    </row>
    <row r="583" spans="1:59" x14ac:dyDescent="0.25">
      <c r="A583" t="b">
        <v>0</v>
      </c>
      <c r="B583">
        <v>577</v>
      </c>
      <c r="C583" t="str" cm="1">
        <f t="array" ref="C583">INDEX(DB_PAR_SYS_NAMES[],BG583,2)</f>
        <v xml:space="preserve"> TURBINE_3</v>
      </c>
      <c r="D583" t="s">
        <v>3059</v>
      </c>
      <c r="G583" t="s">
        <v>2474</v>
      </c>
      <c r="H583">
        <v>0</v>
      </c>
      <c r="I583" t="s">
        <v>2475</v>
      </c>
      <c r="J583" s="10" t="s">
        <v>3018</v>
      </c>
      <c r="L583" s="10" t="s">
        <v>46</v>
      </c>
      <c r="M583" s="10" t="s">
        <v>46</v>
      </c>
      <c r="N583" t="str">
        <f>IF(DB_PAR[[#This Row],[PAR TYPE]]=$AA$7,DB_PAR[[#This Row],[R_VAL]],IF(DB_PAR[[#This Row],[PAR TYPE]]=$AA$8,DB_PAR[[#This Row],[I_VAL]],DB_PAR[[#This Row],[T_VAL]]))</f>
        <v>-100.0</v>
      </c>
      <c r="BG583">
        <f>QUOTIENT(DB_PAR[[#This Row],[PAR NUM]],32)+1</f>
        <v>19</v>
      </c>
    </row>
    <row r="584" spans="1:59" x14ac:dyDescent="0.25">
      <c r="A584" t="b">
        <v>0</v>
      </c>
      <c r="B584">
        <v>578</v>
      </c>
      <c r="C584" t="str" cm="1">
        <f t="array" ref="C584">INDEX(DB_PAR_SYS_NAMES[],BG584,2)</f>
        <v xml:space="preserve"> TURBINE_3</v>
      </c>
      <c r="D584" t="s">
        <v>3060</v>
      </c>
      <c r="G584" t="s">
        <v>2474</v>
      </c>
      <c r="H584">
        <v>0</v>
      </c>
      <c r="I584" t="s">
        <v>2475</v>
      </c>
      <c r="J584" s="10" t="s">
        <v>2540</v>
      </c>
      <c r="L584" s="10" t="s">
        <v>46</v>
      </c>
      <c r="M584" s="10" t="s">
        <v>46</v>
      </c>
      <c r="N584" t="str">
        <f>IF(DB_PAR[[#This Row],[PAR TYPE]]=$AA$7,DB_PAR[[#This Row],[R_VAL]],IF(DB_PAR[[#This Row],[PAR TYPE]]=$AA$8,DB_PAR[[#This Row],[I_VAL]],DB_PAR[[#This Row],[T_VAL]]))</f>
        <v>100.0</v>
      </c>
      <c r="BG584">
        <f>QUOTIENT(DB_PAR[[#This Row],[PAR NUM]],32)+1</f>
        <v>19</v>
      </c>
    </row>
    <row r="585" spans="1:59" x14ac:dyDescent="0.25">
      <c r="A585" t="b">
        <v>0</v>
      </c>
      <c r="B585">
        <v>579</v>
      </c>
      <c r="C585" t="str" cm="1">
        <f t="array" ref="C585">INDEX(DB_PAR_SYS_NAMES[],BG585,2)</f>
        <v xml:space="preserve"> TURBINE_3</v>
      </c>
      <c r="D585" t="s">
        <v>3061</v>
      </c>
      <c r="G585" t="s">
        <v>2474</v>
      </c>
      <c r="H585">
        <v>0</v>
      </c>
      <c r="I585" t="s">
        <v>2475</v>
      </c>
      <c r="J585" s="10" t="s">
        <v>46</v>
      </c>
      <c r="L585" s="10" t="s">
        <v>46</v>
      </c>
      <c r="M585" s="10" t="s">
        <v>46</v>
      </c>
      <c r="N585" t="str">
        <f>IF(DB_PAR[[#This Row],[PAR TYPE]]=$AA$7,DB_PAR[[#This Row],[R_VAL]],IF(DB_PAR[[#This Row],[PAR TYPE]]=$AA$8,DB_PAR[[#This Row],[I_VAL]],DB_PAR[[#This Row],[T_VAL]]))</f>
        <v>0.0</v>
      </c>
      <c r="BG585">
        <f>QUOTIENT(DB_PAR[[#This Row],[PAR NUM]],32)+1</f>
        <v>19</v>
      </c>
    </row>
    <row r="586" spans="1:59" x14ac:dyDescent="0.25">
      <c r="A586" t="b">
        <v>0</v>
      </c>
      <c r="B586">
        <v>580</v>
      </c>
      <c r="C586" t="str" cm="1">
        <f t="array" ref="C586">INDEX(DB_PAR_SYS_NAMES[],BG586,2)</f>
        <v xml:space="preserve"> TURBINE_3</v>
      </c>
      <c r="D586" t="s">
        <v>3062</v>
      </c>
      <c r="G586" t="s">
        <v>2474</v>
      </c>
      <c r="H586">
        <v>0</v>
      </c>
      <c r="I586" t="s">
        <v>2475</v>
      </c>
      <c r="J586" s="10" t="s">
        <v>45</v>
      </c>
      <c r="L586" s="10" t="s">
        <v>46</v>
      </c>
      <c r="M586" s="10" t="s">
        <v>46</v>
      </c>
      <c r="N586" t="str">
        <f>IF(DB_PAR[[#This Row],[PAR TYPE]]=$AA$7,DB_PAR[[#This Row],[R_VAL]],IF(DB_PAR[[#This Row],[PAR TYPE]]=$AA$8,DB_PAR[[#This Row],[I_VAL]],DB_PAR[[#This Row],[T_VAL]]))</f>
        <v>1.0</v>
      </c>
      <c r="BG586">
        <f>QUOTIENT(DB_PAR[[#This Row],[PAR NUM]],32)+1</f>
        <v>19</v>
      </c>
    </row>
    <row r="587" spans="1:59" x14ac:dyDescent="0.25">
      <c r="A587" t="b">
        <v>0</v>
      </c>
      <c r="B587">
        <v>581</v>
      </c>
      <c r="C587" t="str" cm="1">
        <f t="array" ref="C587">INDEX(DB_PAR_SYS_NAMES[],BG587,2)</f>
        <v xml:space="preserve"> TURBINE_3</v>
      </c>
      <c r="D587" t="s">
        <v>3064</v>
      </c>
      <c r="G587" t="s">
        <v>2474</v>
      </c>
      <c r="H587">
        <v>0</v>
      </c>
      <c r="I587" t="s">
        <v>2475</v>
      </c>
      <c r="J587" s="10" t="s">
        <v>3018</v>
      </c>
      <c r="L587" s="10" t="s">
        <v>3018</v>
      </c>
      <c r="M587" s="10" t="s">
        <v>46</v>
      </c>
      <c r="N587" t="str">
        <f>IF(DB_PAR[[#This Row],[PAR TYPE]]=$AA$7,DB_PAR[[#This Row],[R_VAL]],IF(DB_PAR[[#This Row],[PAR TYPE]]=$AA$8,DB_PAR[[#This Row],[I_VAL]],DB_PAR[[#This Row],[T_VAL]]))</f>
        <v>-100.0</v>
      </c>
      <c r="BG587">
        <f>QUOTIENT(DB_PAR[[#This Row],[PAR NUM]],32)+1</f>
        <v>19</v>
      </c>
    </row>
    <row r="588" spans="1:59" x14ac:dyDescent="0.25">
      <c r="A588" t="b">
        <v>0</v>
      </c>
      <c r="B588">
        <v>582</v>
      </c>
      <c r="C588" t="str" cm="1">
        <f t="array" ref="C588">INDEX(DB_PAR_SYS_NAMES[],BG588,2)</f>
        <v xml:space="preserve"> TURBINE_3</v>
      </c>
      <c r="D588" t="s">
        <v>284</v>
      </c>
      <c r="G588" t="s">
        <v>2474</v>
      </c>
      <c r="H588">
        <v>0</v>
      </c>
      <c r="I588" t="s">
        <v>2475</v>
      </c>
      <c r="J588" s="10" t="s">
        <v>2540</v>
      </c>
      <c r="L588" s="10" t="s">
        <v>46</v>
      </c>
      <c r="M588" s="10" t="s">
        <v>46</v>
      </c>
      <c r="N588" t="str">
        <f>IF(DB_PAR[[#This Row],[PAR TYPE]]=$AA$7,DB_PAR[[#This Row],[R_VAL]],IF(DB_PAR[[#This Row],[PAR TYPE]]=$AA$8,DB_PAR[[#This Row],[I_VAL]],DB_PAR[[#This Row],[T_VAL]]))</f>
        <v>100.0</v>
      </c>
      <c r="BG588">
        <f>QUOTIENT(DB_PAR[[#This Row],[PAR NUM]],32)+1</f>
        <v>19</v>
      </c>
    </row>
    <row r="589" spans="1:59" x14ac:dyDescent="0.25">
      <c r="A589" t="b">
        <v>0</v>
      </c>
      <c r="B589">
        <v>583</v>
      </c>
      <c r="C589" t="str" cm="1">
        <f t="array" ref="C589">INDEX(DB_PAR_SYS_NAMES[],BG589,2)</f>
        <v xml:space="preserve"> TURBINE_3</v>
      </c>
      <c r="D589" t="s">
        <v>285</v>
      </c>
      <c r="G589" t="s">
        <v>2474</v>
      </c>
      <c r="H589">
        <v>0</v>
      </c>
      <c r="I589" t="s">
        <v>2475</v>
      </c>
      <c r="J589" s="10" t="s">
        <v>46</v>
      </c>
      <c r="L589" s="10" t="s">
        <v>46</v>
      </c>
      <c r="M589" s="10" t="s">
        <v>46</v>
      </c>
      <c r="N589" t="str">
        <f>IF(DB_PAR[[#This Row],[PAR TYPE]]=$AA$7,DB_PAR[[#This Row],[R_VAL]],IF(DB_PAR[[#This Row],[PAR TYPE]]=$AA$8,DB_PAR[[#This Row],[I_VAL]],DB_PAR[[#This Row],[T_VAL]]))</f>
        <v>0.0</v>
      </c>
      <c r="BG589">
        <f>QUOTIENT(DB_PAR[[#This Row],[PAR NUM]],32)+1</f>
        <v>19</v>
      </c>
    </row>
    <row r="590" spans="1:59" x14ac:dyDescent="0.25">
      <c r="A590" t="b">
        <v>0</v>
      </c>
      <c r="B590">
        <v>584</v>
      </c>
      <c r="C590" t="str" cm="1">
        <f t="array" ref="C590">INDEX(DB_PAR_SYS_NAMES[],BG590,2)</f>
        <v xml:space="preserve"> TURBINE_3</v>
      </c>
      <c r="D590" t="s">
        <v>286</v>
      </c>
      <c r="G590" t="s">
        <v>2474</v>
      </c>
      <c r="H590">
        <v>0</v>
      </c>
      <c r="I590" t="s">
        <v>2475</v>
      </c>
      <c r="J590" s="10" t="s">
        <v>45</v>
      </c>
      <c r="L590" s="10" t="s">
        <v>46</v>
      </c>
      <c r="M590" s="10" t="s">
        <v>46</v>
      </c>
      <c r="N590" t="str">
        <f>IF(DB_PAR[[#This Row],[PAR TYPE]]=$AA$7,DB_PAR[[#This Row],[R_VAL]],IF(DB_PAR[[#This Row],[PAR TYPE]]=$AA$8,DB_PAR[[#This Row],[I_VAL]],DB_PAR[[#This Row],[T_VAL]]))</f>
        <v>1.0</v>
      </c>
      <c r="BG590">
        <f>QUOTIENT(DB_PAR[[#This Row],[PAR NUM]],32)+1</f>
        <v>19</v>
      </c>
    </row>
    <row r="591" spans="1:59" x14ac:dyDescent="0.25">
      <c r="A591" t="b">
        <v>0</v>
      </c>
      <c r="B591">
        <v>585</v>
      </c>
      <c r="C591" t="str" cm="1">
        <f t="array" ref="C591">INDEX(DB_PAR_SYS_NAMES[],BG591,2)</f>
        <v xml:space="preserve"> TURBINE_3</v>
      </c>
      <c r="D591" t="s">
        <v>287</v>
      </c>
      <c r="G591" t="s">
        <v>2474</v>
      </c>
      <c r="H591">
        <v>0</v>
      </c>
      <c r="I591" t="s">
        <v>2475</v>
      </c>
      <c r="J591" s="10" t="s">
        <v>46</v>
      </c>
      <c r="L591" s="10" t="s">
        <v>46</v>
      </c>
      <c r="M591" s="10" t="s">
        <v>46</v>
      </c>
      <c r="N591" t="str">
        <f>IF(DB_PAR[[#This Row],[PAR TYPE]]=$AA$7,DB_PAR[[#This Row],[R_VAL]],IF(DB_PAR[[#This Row],[PAR TYPE]]=$AA$8,DB_PAR[[#This Row],[I_VAL]],DB_PAR[[#This Row],[T_VAL]]))</f>
        <v>0.0</v>
      </c>
      <c r="BG591">
        <f>QUOTIENT(DB_PAR[[#This Row],[PAR NUM]],32)+1</f>
        <v>19</v>
      </c>
    </row>
    <row r="592" spans="1:59" x14ac:dyDescent="0.25">
      <c r="A592" t="b">
        <v>0</v>
      </c>
      <c r="B592">
        <v>586</v>
      </c>
      <c r="C592" t="str" cm="1">
        <f t="array" ref="C592">INDEX(DB_PAR_SYS_NAMES[],BG592,2)</f>
        <v xml:space="preserve"> TURBINE_3</v>
      </c>
      <c r="D592" t="s">
        <v>288</v>
      </c>
      <c r="G592" t="s">
        <v>2474</v>
      </c>
      <c r="H592">
        <v>0</v>
      </c>
      <c r="I592" t="s">
        <v>2475</v>
      </c>
      <c r="J592" s="10" t="s">
        <v>46</v>
      </c>
      <c r="L592" s="10" t="s">
        <v>46</v>
      </c>
      <c r="M592" s="10" t="s">
        <v>46</v>
      </c>
      <c r="N592" t="str">
        <f>IF(DB_PAR[[#This Row],[PAR TYPE]]=$AA$7,DB_PAR[[#This Row],[R_VAL]],IF(DB_PAR[[#This Row],[PAR TYPE]]=$AA$8,DB_PAR[[#This Row],[I_VAL]],DB_PAR[[#This Row],[T_VAL]]))</f>
        <v>0.0</v>
      </c>
      <c r="BG592">
        <f>QUOTIENT(DB_PAR[[#This Row],[PAR NUM]],32)+1</f>
        <v>19</v>
      </c>
    </row>
    <row r="593" spans="1:59" x14ac:dyDescent="0.25">
      <c r="A593" t="b">
        <v>0</v>
      </c>
      <c r="B593">
        <v>587</v>
      </c>
      <c r="C593" t="str" cm="1">
        <f t="array" ref="C593">INDEX(DB_PAR_SYS_NAMES[],BG593,2)</f>
        <v xml:space="preserve"> TURBINE_3</v>
      </c>
      <c r="D593" t="s">
        <v>289</v>
      </c>
      <c r="G593" t="s">
        <v>2474</v>
      </c>
      <c r="H593">
        <v>0</v>
      </c>
      <c r="I593" t="s">
        <v>2475</v>
      </c>
      <c r="J593" s="10" t="s">
        <v>46</v>
      </c>
      <c r="L593" s="10" t="s">
        <v>46</v>
      </c>
      <c r="M593" s="10" t="s">
        <v>46</v>
      </c>
      <c r="N593" t="str">
        <f>IF(DB_PAR[[#This Row],[PAR TYPE]]=$AA$7,DB_PAR[[#This Row],[R_VAL]],IF(DB_PAR[[#This Row],[PAR TYPE]]=$AA$8,DB_PAR[[#This Row],[I_VAL]],DB_PAR[[#This Row],[T_VAL]]))</f>
        <v>0.0</v>
      </c>
      <c r="BG593">
        <f>QUOTIENT(DB_PAR[[#This Row],[PAR NUM]],32)+1</f>
        <v>19</v>
      </c>
    </row>
    <row r="594" spans="1:59" x14ac:dyDescent="0.25">
      <c r="A594" t="b">
        <v>0</v>
      </c>
      <c r="B594">
        <v>588</v>
      </c>
      <c r="C594" t="str" cm="1">
        <f t="array" ref="C594">INDEX(DB_PAR_SYS_NAMES[],BG594,2)</f>
        <v xml:space="preserve"> TURBINE_3</v>
      </c>
      <c r="D594" t="s">
        <v>290</v>
      </c>
      <c r="G594" t="s">
        <v>2474</v>
      </c>
      <c r="H594">
        <v>0</v>
      </c>
      <c r="I594" t="s">
        <v>2475</v>
      </c>
      <c r="J594" s="10" t="s">
        <v>46</v>
      </c>
      <c r="L594" s="10" t="s">
        <v>46</v>
      </c>
      <c r="M594" s="10" t="s">
        <v>46</v>
      </c>
      <c r="N594" t="str">
        <f>IF(DB_PAR[[#This Row],[PAR TYPE]]=$AA$7,DB_PAR[[#This Row],[R_VAL]],IF(DB_PAR[[#This Row],[PAR TYPE]]=$AA$8,DB_PAR[[#This Row],[I_VAL]],DB_PAR[[#This Row],[T_VAL]]))</f>
        <v>0.0</v>
      </c>
      <c r="BG594">
        <f>QUOTIENT(DB_PAR[[#This Row],[PAR NUM]],32)+1</f>
        <v>19</v>
      </c>
    </row>
    <row r="595" spans="1:59" x14ac:dyDescent="0.25">
      <c r="A595" t="b">
        <v>0</v>
      </c>
      <c r="B595">
        <v>589</v>
      </c>
      <c r="C595" t="str" cm="1">
        <f t="array" ref="C595">INDEX(DB_PAR_SYS_NAMES[],BG595,2)</f>
        <v xml:space="preserve"> TURBINE_3</v>
      </c>
      <c r="D595" t="s">
        <v>291</v>
      </c>
      <c r="G595" t="s">
        <v>2474</v>
      </c>
      <c r="H595">
        <v>0</v>
      </c>
      <c r="I595" t="s">
        <v>2475</v>
      </c>
      <c r="J595" s="10" t="s">
        <v>46</v>
      </c>
      <c r="L595" s="10" t="s">
        <v>46</v>
      </c>
      <c r="M595" s="10" t="s">
        <v>46</v>
      </c>
      <c r="N595" t="str">
        <f>IF(DB_PAR[[#This Row],[PAR TYPE]]=$AA$7,DB_PAR[[#This Row],[R_VAL]],IF(DB_PAR[[#This Row],[PAR TYPE]]=$AA$8,DB_PAR[[#This Row],[I_VAL]],DB_PAR[[#This Row],[T_VAL]]))</f>
        <v>0.0</v>
      </c>
      <c r="BG595">
        <f>QUOTIENT(DB_PAR[[#This Row],[PAR NUM]],32)+1</f>
        <v>19</v>
      </c>
    </row>
    <row r="596" spans="1:59" x14ac:dyDescent="0.25">
      <c r="A596" t="b">
        <v>0</v>
      </c>
      <c r="B596">
        <v>590</v>
      </c>
      <c r="C596" t="str" cm="1">
        <f t="array" ref="C596">INDEX(DB_PAR_SYS_NAMES[],BG596,2)</f>
        <v xml:space="preserve"> TURBINE_3</v>
      </c>
      <c r="D596" t="s">
        <v>292</v>
      </c>
      <c r="G596" t="s">
        <v>2474</v>
      </c>
      <c r="H596">
        <v>0</v>
      </c>
      <c r="I596" t="s">
        <v>2475</v>
      </c>
      <c r="J596" s="10" t="s">
        <v>2516</v>
      </c>
      <c r="L596" s="10" t="s">
        <v>46</v>
      </c>
      <c r="M596" s="10" t="s">
        <v>46</v>
      </c>
      <c r="N596" t="str">
        <f>IF(DB_PAR[[#This Row],[PAR TYPE]]=$AA$7,DB_PAR[[#This Row],[R_VAL]],IF(DB_PAR[[#This Row],[PAR TYPE]]=$AA$8,DB_PAR[[#This Row],[I_VAL]],DB_PAR[[#This Row],[T_VAL]]))</f>
        <v>300.0</v>
      </c>
      <c r="BG596">
        <f>QUOTIENT(DB_PAR[[#This Row],[PAR NUM]],32)+1</f>
        <v>19</v>
      </c>
    </row>
    <row r="597" spans="1:59" x14ac:dyDescent="0.25">
      <c r="A597" t="b">
        <v>0</v>
      </c>
      <c r="B597">
        <v>591</v>
      </c>
      <c r="C597" t="str" cm="1">
        <f t="array" ref="C597">INDEX(DB_PAR_SYS_NAMES[],BG597,2)</f>
        <v xml:space="preserve"> TURBINE_3</v>
      </c>
      <c r="D597" t="s">
        <v>293</v>
      </c>
      <c r="G597" t="s">
        <v>2474</v>
      </c>
      <c r="H597">
        <v>0</v>
      </c>
      <c r="I597" t="s">
        <v>2475</v>
      </c>
      <c r="J597" s="10" t="s">
        <v>46</v>
      </c>
      <c r="L597" s="10" t="s">
        <v>46</v>
      </c>
      <c r="M597" s="10" t="s">
        <v>46</v>
      </c>
      <c r="N597" t="str">
        <f>IF(DB_PAR[[#This Row],[PAR TYPE]]=$AA$7,DB_PAR[[#This Row],[R_VAL]],IF(DB_PAR[[#This Row],[PAR TYPE]]=$AA$8,DB_PAR[[#This Row],[I_VAL]],DB_PAR[[#This Row],[T_VAL]]))</f>
        <v>0.0</v>
      </c>
      <c r="BG597">
        <f>QUOTIENT(DB_PAR[[#This Row],[PAR NUM]],32)+1</f>
        <v>19</v>
      </c>
    </row>
    <row r="598" spans="1:59" x14ac:dyDescent="0.25">
      <c r="A598" t="b">
        <v>0</v>
      </c>
      <c r="B598">
        <v>592</v>
      </c>
      <c r="C598" t="str" cm="1">
        <f t="array" ref="C598">INDEX(DB_PAR_SYS_NAMES[],BG598,2)</f>
        <v xml:space="preserve"> TURBINE_3</v>
      </c>
      <c r="D598" t="s">
        <v>294</v>
      </c>
      <c r="G598" t="s">
        <v>2474</v>
      </c>
      <c r="H598">
        <v>0</v>
      </c>
      <c r="I598" t="s">
        <v>2475</v>
      </c>
      <c r="J598" s="10" t="s">
        <v>46</v>
      </c>
      <c r="L598" s="10" t="s">
        <v>46</v>
      </c>
      <c r="M598" s="10" t="s">
        <v>46</v>
      </c>
      <c r="N598" t="str">
        <f>IF(DB_PAR[[#This Row],[PAR TYPE]]=$AA$7,DB_PAR[[#This Row],[R_VAL]],IF(DB_PAR[[#This Row],[PAR TYPE]]=$AA$8,DB_PAR[[#This Row],[I_VAL]],DB_PAR[[#This Row],[T_VAL]]))</f>
        <v>0.0</v>
      </c>
      <c r="BG598">
        <f>QUOTIENT(DB_PAR[[#This Row],[PAR NUM]],32)+1</f>
        <v>19</v>
      </c>
    </row>
    <row r="599" spans="1:59" x14ac:dyDescent="0.25">
      <c r="A599" t="b">
        <v>0</v>
      </c>
      <c r="B599">
        <v>593</v>
      </c>
      <c r="C599" t="str" cm="1">
        <f t="array" ref="C599">INDEX(DB_PAR_SYS_NAMES[],BG599,2)</f>
        <v xml:space="preserve"> TURBINE_3</v>
      </c>
      <c r="D599" t="s">
        <v>295</v>
      </c>
      <c r="G599" t="s">
        <v>2474</v>
      </c>
      <c r="H599">
        <v>0</v>
      </c>
      <c r="I599" t="s">
        <v>2475</v>
      </c>
      <c r="J599" s="10" t="s">
        <v>46</v>
      </c>
      <c r="L599" s="10" t="s">
        <v>46</v>
      </c>
      <c r="M599" s="10" t="s">
        <v>46</v>
      </c>
      <c r="N599" t="str">
        <f>IF(DB_PAR[[#This Row],[PAR TYPE]]=$AA$7,DB_PAR[[#This Row],[R_VAL]],IF(DB_PAR[[#This Row],[PAR TYPE]]=$AA$8,DB_PAR[[#This Row],[I_VAL]],DB_PAR[[#This Row],[T_VAL]]))</f>
        <v>0.0</v>
      </c>
      <c r="BG599">
        <f>QUOTIENT(DB_PAR[[#This Row],[PAR NUM]],32)+1</f>
        <v>19</v>
      </c>
    </row>
    <row r="600" spans="1:59" x14ac:dyDescent="0.25">
      <c r="A600" t="b">
        <v>0</v>
      </c>
      <c r="B600">
        <v>594</v>
      </c>
      <c r="C600" t="str" cm="1">
        <f t="array" ref="C600">INDEX(DB_PAR_SYS_NAMES[],BG600,2)</f>
        <v xml:space="preserve"> TURBINE_3</v>
      </c>
      <c r="D600" t="s">
        <v>296</v>
      </c>
      <c r="G600" t="s">
        <v>2474</v>
      </c>
      <c r="H600">
        <v>0</v>
      </c>
      <c r="I600" t="s">
        <v>2475</v>
      </c>
      <c r="J600" s="10" t="s">
        <v>46</v>
      </c>
      <c r="L600" s="10" t="s">
        <v>46</v>
      </c>
      <c r="M600" s="10" t="s">
        <v>46</v>
      </c>
      <c r="N600" t="str">
        <f>IF(DB_PAR[[#This Row],[PAR TYPE]]=$AA$7,DB_PAR[[#This Row],[R_VAL]],IF(DB_PAR[[#This Row],[PAR TYPE]]=$AA$8,DB_PAR[[#This Row],[I_VAL]],DB_PAR[[#This Row],[T_VAL]]))</f>
        <v>0.0</v>
      </c>
      <c r="BG600">
        <f>QUOTIENT(DB_PAR[[#This Row],[PAR NUM]],32)+1</f>
        <v>19</v>
      </c>
    </row>
    <row r="601" spans="1:59" x14ac:dyDescent="0.25">
      <c r="A601" t="b">
        <v>0</v>
      </c>
      <c r="B601">
        <v>595</v>
      </c>
      <c r="C601" t="str" cm="1">
        <f t="array" ref="C601">INDEX(DB_PAR_SYS_NAMES[],BG601,2)</f>
        <v xml:space="preserve"> TURBINE_3</v>
      </c>
      <c r="D601" t="s">
        <v>2056</v>
      </c>
      <c r="G601" t="s">
        <v>2474</v>
      </c>
      <c r="H601">
        <v>0</v>
      </c>
      <c r="I601" t="s">
        <v>2475</v>
      </c>
      <c r="J601" s="10" t="s">
        <v>46</v>
      </c>
      <c r="L601" s="10" t="s">
        <v>46</v>
      </c>
      <c r="M601" s="10" t="s">
        <v>46</v>
      </c>
      <c r="N601" t="str">
        <f>IF(DB_PAR[[#This Row],[PAR TYPE]]=$AA$7,DB_PAR[[#This Row],[R_VAL]],IF(DB_PAR[[#This Row],[PAR TYPE]]=$AA$8,DB_PAR[[#This Row],[I_VAL]],DB_PAR[[#This Row],[T_VAL]]))</f>
        <v>0.0</v>
      </c>
      <c r="BG601">
        <f>QUOTIENT(DB_PAR[[#This Row],[PAR NUM]],32)+1</f>
        <v>19</v>
      </c>
    </row>
    <row r="602" spans="1:59" x14ac:dyDescent="0.25">
      <c r="A602" t="b">
        <v>0</v>
      </c>
      <c r="B602">
        <v>596</v>
      </c>
      <c r="C602" t="str" cm="1">
        <f t="array" ref="C602">INDEX(DB_PAR_SYS_NAMES[],BG602,2)</f>
        <v xml:space="preserve"> TURBINE_3</v>
      </c>
      <c r="D602" t="s">
        <v>297</v>
      </c>
      <c r="G602" t="s">
        <v>2474</v>
      </c>
      <c r="H602">
        <v>0</v>
      </c>
      <c r="I602" t="s">
        <v>2475</v>
      </c>
      <c r="J602" s="10" t="s">
        <v>46</v>
      </c>
      <c r="L602" s="10" t="s">
        <v>46</v>
      </c>
      <c r="M602" s="10" t="s">
        <v>46</v>
      </c>
      <c r="N602" t="str">
        <f>IF(DB_PAR[[#This Row],[PAR TYPE]]=$AA$7,DB_PAR[[#This Row],[R_VAL]],IF(DB_PAR[[#This Row],[PAR TYPE]]=$AA$8,DB_PAR[[#This Row],[I_VAL]],DB_PAR[[#This Row],[T_VAL]]))</f>
        <v>0.0</v>
      </c>
      <c r="BG602">
        <f>QUOTIENT(DB_PAR[[#This Row],[PAR NUM]],32)+1</f>
        <v>19</v>
      </c>
    </row>
    <row r="603" spans="1:59" x14ac:dyDescent="0.25">
      <c r="A603" t="b">
        <v>0</v>
      </c>
      <c r="B603">
        <v>597</v>
      </c>
      <c r="C603" t="str" cm="1">
        <f t="array" ref="C603">INDEX(DB_PAR_SYS_NAMES[],BG603,2)</f>
        <v xml:space="preserve"> TURBINE_3</v>
      </c>
      <c r="D603" t="s">
        <v>298</v>
      </c>
      <c r="G603" t="s">
        <v>2474</v>
      </c>
      <c r="H603">
        <v>0</v>
      </c>
      <c r="I603" t="s">
        <v>2475</v>
      </c>
      <c r="J603" s="10" t="s">
        <v>46</v>
      </c>
      <c r="L603" s="10" t="s">
        <v>46</v>
      </c>
      <c r="M603" s="10" t="s">
        <v>46</v>
      </c>
      <c r="N603" t="str">
        <f>IF(DB_PAR[[#This Row],[PAR TYPE]]=$AA$7,DB_PAR[[#This Row],[R_VAL]],IF(DB_PAR[[#This Row],[PAR TYPE]]=$AA$8,DB_PAR[[#This Row],[I_VAL]],DB_PAR[[#This Row],[T_VAL]]))</f>
        <v>0.0</v>
      </c>
      <c r="BG603">
        <f>QUOTIENT(DB_PAR[[#This Row],[PAR NUM]],32)+1</f>
        <v>19</v>
      </c>
    </row>
    <row r="604" spans="1:59" x14ac:dyDescent="0.25">
      <c r="A604" t="b">
        <v>0</v>
      </c>
      <c r="B604">
        <v>598</v>
      </c>
      <c r="C604" t="str" cm="1">
        <f t="array" ref="C604">INDEX(DB_PAR_SYS_NAMES[],BG604,2)</f>
        <v xml:space="preserve"> TURBINE_3</v>
      </c>
      <c r="D604" t="s">
        <v>299</v>
      </c>
      <c r="G604" t="s">
        <v>2474</v>
      </c>
      <c r="H604">
        <v>0</v>
      </c>
      <c r="I604" t="s">
        <v>2475</v>
      </c>
      <c r="J604" s="10" t="s">
        <v>46</v>
      </c>
      <c r="L604" s="10" t="s">
        <v>46</v>
      </c>
      <c r="M604" s="10" t="s">
        <v>46</v>
      </c>
      <c r="N604" t="str">
        <f>IF(DB_PAR[[#This Row],[PAR TYPE]]=$AA$7,DB_PAR[[#This Row],[R_VAL]],IF(DB_PAR[[#This Row],[PAR TYPE]]=$AA$8,DB_PAR[[#This Row],[I_VAL]],DB_PAR[[#This Row],[T_VAL]]))</f>
        <v>0.0</v>
      </c>
      <c r="BG604">
        <f>QUOTIENT(DB_PAR[[#This Row],[PAR NUM]],32)+1</f>
        <v>19</v>
      </c>
    </row>
    <row r="605" spans="1:59" x14ac:dyDescent="0.25">
      <c r="A605" t="b">
        <v>0</v>
      </c>
      <c r="B605">
        <v>599</v>
      </c>
      <c r="C605" t="str" cm="1">
        <f t="array" ref="C605">INDEX(DB_PAR_SYS_NAMES[],BG605,2)</f>
        <v xml:space="preserve"> TURBINE_3</v>
      </c>
      <c r="D605" t="s">
        <v>300</v>
      </c>
      <c r="G605" t="s">
        <v>2474</v>
      </c>
      <c r="H605">
        <v>0</v>
      </c>
      <c r="I605" t="s">
        <v>2475</v>
      </c>
      <c r="J605" s="10" t="s">
        <v>46</v>
      </c>
      <c r="L605" s="10" t="s">
        <v>46</v>
      </c>
      <c r="M605" s="10" t="s">
        <v>46</v>
      </c>
      <c r="N605" t="str">
        <f>IF(DB_PAR[[#This Row],[PAR TYPE]]=$AA$7,DB_PAR[[#This Row],[R_VAL]],IF(DB_PAR[[#This Row],[PAR TYPE]]=$AA$8,DB_PAR[[#This Row],[I_VAL]],DB_PAR[[#This Row],[T_VAL]]))</f>
        <v>0.0</v>
      </c>
      <c r="BG605">
        <f>QUOTIENT(DB_PAR[[#This Row],[PAR NUM]],32)+1</f>
        <v>19</v>
      </c>
    </row>
    <row r="606" spans="1:59" x14ac:dyDescent="0.25">
      <c r="A606" t="b">
        <v>0</v>
      </c>
      <c r="B606">
        <v>600</v>
      </c>
      <c r="C606" t="str" cm="1">
        <f t="array" ref="C606">INDEX(DB_PAR_SYS_NAMES[],BG606,2)</f>
        <v xml:space="preserve"> TURBINE_3</v>
      </c>
      <c r="D606" t="s">
        <v>301</v>
      </c>
      <c r="G606" t="s">
        <v>2474</v>
      </c>
      <c r="H606">
        <v>0</v>
      </c>
      <c r="I606" t="s">
        <v>2475</v>
      </c>
      <c r="J606" s="10" t="s">
        <v>2516</v>
      </c>
      <c r="L606" s="10" t="s">
        <v>46</v>
      </c>
      <c r="M606" s="10" t="s">
        <v>46</v>
      </c>
      <c r="N606" t="str">
        <f>IF(DB_PAR[[#This Row],[PAR TYPE]]=$AA$7,DB_PAR[[#This Row],[R_VAL]],IF(DB_PAR[[#This Row],[PAR TYPE]]=$AA$8,DB_PAR[[#This Row],[I_VAL]],DB_PAR[[#This Row],[T_VAL]]))</f>
        <v>300.0</v>
      </c>
      <c r="BG606">
        <f>QUOTIENT(DB_PAR[[#This Row],[PAR NUM]],32)+1</f>
        <v>19</v>
      </c>
    </row>
    <row r="607" spans="1:59" x14ac:dyDescent="0.25">
      <c r="A607" t="b">
        <v>0</v>
      </c>
      <c r="B607">
        <v>601</v>
      </c>
      <c r="C607" t="str" cm="1">
        <f t="array" ref="C607">INDEX(DB_PAR_SYS_NAMES[],BG607,2)</f>
        <v xml:space="preserve"> TURBINE_3</v>
      </c>
      <c r="D607" t="s">
        <v>563</v>
      </c>
      <c r="G607" t="s">
        <v>2474</v>
      </c>
      <c r="H607">
        <v>0</v>
      </c>
      <c r="I607" t="s">
        <v>2475</v>
      </c>
      <c r="J607" s="10" t="s">
        <v>2540</v>
      </c>
      <c r="L607" s="10" t="s">
        <v>46</v>
      </c>
      <c r="M607" s="10" t="s">
        <v>46</v>
      </c>
      <c r="N607" t="str">
        <f>IF(DB_PAR[[#This Row],[PAR TYPE]]=$AA$7,DB_PAR[[#This Row],[R_VAL]],IF(DB_PAR[[#This Row],[PAR TYPE]]=$AA$8,DB_PAR[[#This Row],[I_VAL]],DB_PAR[[#This Row],[T_VAL]]))</f>
        <v>100.0</v>
      </c>
      <c r="BG607">
        <f>QUOTIENT(DB_PAR[[#This Row],[PAR NUM]],32)+1</f>
        <v>19</v>
      </c>
    </row>
    <row r="608" spans="1:59" x14ac:dyDescent="0.25">
      <c r="A608" t="b">
        <v>0</v>
      </c>
      <c r="B608">
        <v>602</v>
      </c>
      <c r="C608" t="str" cm="1">
        <f t="array" ref="C608">INDEX(DB_PAR_SYS_NAMES[],BG608,2)</f>
        <v xml:space="preserve"> TURBINE_3</v>
      </c>
      <c r="D608" t="s">
        <v>564</v>
      </c>
      <c r="G608" t="s">
        <v>2474</v>
      </c>
      <c r="H608">
        <v>0</v>
      </c>
      <c r="I608" t="s">
        <v>2475</v>
      </c>
      <c r="J608" s="10" t="s">
        <v>3066</v>
      </c>
      <c r="L608" s="10" t="s">
        <v>46</v>
      </c>
      <c r="M608" s="10" t="s">
        <v>46</v>
      </c>
      <c r="N608" t="str">
        <f>IF(DB_PAR[[#This Row],[PAR TYPE]]=$AA$7,DB_PAR[[#This Row],[R_VAL]],IF(DB_PAR[[#This Row],[PAR TYPE]]=$AA$8,DB_PAR[[#This Row],[I_VAL]],DB_PAR[[#This Row],[T_VAL]]))</f>
        <v>30.0</v>
      </c>
      <c r="BG608">
        <f>QUOTIENT(DB_PAR[[#This Row],[PAR NUM]],32)+1</f>
        <v>19</v>
      </c>
    </row>
    <row r="609" spans="1:59" x14ac:dyDescent="0.25">
      <c r="A609" t="b">
        <v>0</v>
      </c>
      <c r="B609">
        <v>603</v>
      </c>
      <c r="C609" t="str" cm="1">
        <f t="array" ref="C609">INDEX(DB_PAR_SYS_NAMES[],BG609,2)</f>
        <v xml:space="preserve"> TURBINE_3</v>
      </c>
      <c r="D609" t="s">
        <v>302</v>
      </c>
      <c r="G609" t="s">
        <v>2474</v>
      </c>
      <c r="H609">
        <v>0</v>
      </c>
      <c r="I609" t="s">
        <v>2475</v>
      </c>
      <c r="J609" s="10" t="s">
        <v>2516</v>
      </c>
      <c r="L609" s="10" t="s">
        <v>46</v>
      </c>
      <c r="M609" s="10" t="s">
        <v>46</v>
      </c>
      <c r="N609" t="str">
        <f>IF(DB_PAR[[#This Row],[PAR TYPE]]=$AA$7,DB_PAR[[#This Row],[R_VAL]],IF(DB_PAR[[#This Row],[PAR TYPE]]=$AA$8,DB_PAR[[#This Row],[I_VAL]],DB_PAR[[#This Row],[T_VAL]]))</f>
        <v>300.0</v>
      </c>
      <c r="BG609">
        <f>QUOTIENT(DB_PAR[[#This Row],[PAR NUM]],32)+1</f>
        <v>19</v>
      </c>
    </row>
    <row r="610" spans="1:59" x14ac:dyDescent="0.25">
      <c r="A610" t="b">
        <v>0</v>
      </c>
      <c r="B610">
        <v>604</v>
      </c>
      <c r="C610" t="str" cm="1">
        <f t="array" ref="C610">INDEX(DB_PAR_SYS_NAMES[],BG610,2)</f>
        <v xml:space="preserve"> TURBINE_3</v>
      </c>
      <c r="D610" t="s">
        <v>303</v>
      </c>
      <c r="G610" t="s">
        <v>2474</v>
      </c>
      <c r="H610">
        <v>0</v>
      </c>
      <c r="I610" t="s">
        <v>2475</v>
      </c>
      <c r="J610" s="10" t="s">
        <v>2540</v>
      </c>
      <c r="L610" s="10" t="s">
        <v>46</v>
      </c>
      <c r="M610" s="10" t="s">
        <v>46</v>
      </c>
      <c r="N610" t="str">
        <f>IF(DB_PAR[[#This Row],[PAR TYPE]]=$AA$7,DB_PAR[[#This Row],[R_VAL]],IF(DB_PAR[[#This Row],[PAR TYPE]]=$AA$8,DB_PAR[[#This Row],[I_VAL]],DB_PAR[[#This Row],[T_VAL]]))</f>
        <v>100.0</v>
      </c>
      <c r="BG610">
        <f>QUOTIENT(DB_PAR[[#This Row],[PAR NUM]],32)+1</f>
        <v>19</v>
      </c>
    </row>
    <row r="611" spans="1:59" x14ac:dyDescent="0.25">
      <c r="A611" t="b">
        <v>0</v>
      </c>
      <c r="B611">
        <v>605</v>
      </c>
      <c r="C611" t="str" cm="1">
        <f t="array" ref="C611">INDEX(DB_PAR_SYS_NAMES[],BG611,2)</f>
        <v xml:space="preserve"> TURBINE_3</v>
      </c>
      <c r="D611" t="s">
        <v>304</v>
      </c>
      <c r="G611" t="s">
        <v>2474</v>
      </c>
      <c r="H611">
        <v>0</v>
      </c>
      <c r="I611" t="s">
        <v>2475</v>
      </c>
      <c r="J611" s="10" t="s">
        <v>3066</v>
      </c>
      <c r="L611" s="10" t="s">
        <v>46</v>
      </c>
      <c r="M611" s="10" t="s">
        <v>46</v>
      </c>
      <c r="N611" t="str">
        <f>IF(DB_PAR[[#This Row],[PAR TYPE]]=$AA$7,DB_PAR[[#This Row],[R_VAL]],IF(DB_PAR[[#This Row],[PAR TYPE]]=$AA$8,DB_PAR[[#This Row],[I_VAL]],DB_PAR[[#This Row],[T_VAL]]))</f>
        <v>30.0</v>
      </c>
      <c r="BG611">
        <f>QUOTIENT(DB_PAR[[#This Row],[PAR NUM]],32)+1</f>
        <v>19</v>
      </c>
    </row>
    <row r="612" spans="1:59" x14ac:dyDescent="0.25">
      <c r="A612" t="b">
        <v>0</v>
      </c>
      <c r="B612">
        <v>606</v>
      </c>
      <c r="C612" t="str" cm="1">
        <f t="array" ref="C612">INDEX(DB_PAR_SYS_NAMES[],BG612,2)</f>
        <v xml:space="preserve"> TURBINE_3</v>
      </c>
      <c r="D612" t="s">
        <v>305</v>
      </c>
      <c r="G612" t="s">
        <v>2474</v>
      </c>
      <c r="H612">
        <v>0</v>
      </c>
      <c r="I612" t="s">
        <v>2475</v>
      </c>
      <c r="J612" s="10" t="s">
        <v>46</v>
      </c>
      <c r="L612" s="10" t="s">
        <v>46</v>
      </c>
      <c r="M612" s="10" t="s">
        <v>46</v>
      </c>
      <c r="N612" t="str">
        <f>IF(DB_PAR[[#This Row],[PAR TYPE]]=$AA$7,DB_PAR[[#This Row],[R_VAL]],IF(DB_PAR[[#This Row],[PAR TYPE]]=$AA$8,DB_PAR[[#This Row],[I_VAL]],DB_PAR[[#This Row],[T_VAL]]))</f>
        <v>0.0</v>
      </c>
      <c r="BG612">
        <f>QUOTIENT(DB_PAR[[#This Row],[PAR NUM]],32)+1</f>
        <v>19</v>
      </c>
    </row>
    <row r="613" spans="1:59" x14ac:dyDescent="0.25">
      <c r="A613" t="b">
        <v>0</v>
      </c>
      <c r="B613">
        <v>607</v>
      </c>
      <c r="C613" t="str" cm="1">
        <f t="array" ref="C613">INDEX(DB_PAR_SYS_NAMES[],BG613,2)</f>
        <v xml:space="preserve"> TURBINE_3</v>
      </c>
      <c r="D613" t="s">
        <v>306</v>
      </c>
      <c r="G613" t="s">
        <v>2474</v>
      </c>
      <c r="H613">
        <v>0</v>
      </c>
      <c r="I613" t="s">
        <v>2475</v>
      </c>
      <c r="J613" s="10" t="s">
        <v>46</v>
      </c>
      <c r="L613" s="10" t="s">
        <v>46</v>
      </c>
      <c r="M613" s="10" t="s">
        <v>46</v>
      </c>
      <c r="N613" t="str">
        <f>IF(DB_PAR[[#This Row],[PAR TYPE]]=$AA$7,DB_PAR[[#This Row],[R_VAL]],IF(DB_PAR[[#This Row],[PAR TYPE]]=$AA$8,DB_PAR[[#This Row],[I_VAL]],DB_PAR[[#This Row],[T_VAL]]))</f>
        <v>0.0</v>
      </c>
      <c r="BG613">
        <f>QUOTIENT(DB_PAR[[#This Row],[PAR NUM]],32)+1</f>
        <v>19</v>
      </c>
    </row>
    <row r="614" spans="1:59" x14ac:dyDescent="0.25">
      <c r="A614" t="b">
        <v>1</v>
      </c>
      <c r="B614">
        <v>608</v>
      </c>
      <c r="C614" t="str" cm="1">
        <f t="array" ref="C614">INDEX(DB_PAR_SYS_NAMES[],BG614,2)</f>
        <v xml:space="preserve"> PID_WATER_LEVEL</v>
      </c>
      <c r="D614" t="s">
        <v>3067</v>
      </c>
      <c r="E614" t="s">
        <v>4243</v>
      </c>
      <c r="G614" t="s">
        <v>2474</v>
      </c>
      <c r="H614">
        <v>0</v>
      </c>
      <c r="I614" t="s">
        <v>2475</v>
      </c>
      <c r="J614" s="10" t="s">
        <v>2656</v>
      </c>
      <c r="K614" t="s">
        <v>873</v>
      </c>
      <c r="L614" s="10" t="s">
        <v>46</v>
      </c>
      <c r="M614" s="10" t="s">
        <v>46</v>
      </c>
      <c r="N614" t="str">
        <f>IF(DB_PAR[[#This Row],[PAR TYPE]]=$AA$7,DB_PAR[[#This Row],[R_VAL]],IF(DB_PAR[[#This Row],[PAR TYPE]]=$AA$8,DB_PAR[[#This Row],[I_VAL]],DB_PAR[[#This Row],[T_VAL]]))</f>
        <v>70.0</v>
      </c>
      <c r="BG614">
        <f>QUOTIENT(DB_PAR[[#This Row],[PAR NUM]],32)+1</f>
        <v>20</v>
      </c>
    </row>
    <row r="615" spans="1:59" x14ac:dyDescent="0.25">
      <c r="A615" t="b">
        <v>1</v>
      </c>
      <c r="B615">
        <v>609</v>
      </c>
      <c r="C615" t="str" cm="1">
        <f t="array" ref="C615">INDEX(DB_PAR_SYS_NAMES[],BG615,2)</f>
        <v xml:space="preserve"> PID_WATER_LEVEL</v>
      </c>
      <c r="D615" t="s">
        <v>3068</v>
      </c>
      <c r="E615" t="s">
        <v>4246</v>
      </c>
      <c r="G615" t="s">
        <v>2474</v>
      </c>
      <c r="H615">
        <v>0</v>
      </c>
      <c r="I615" t="s">
        <v>2475</v>
      </c>
      <c r="J615" s="10" t="s">
        <v>6106</v>
      </c>
      <c r="K615" t="s">
        <v>873</v>
      </c>
      <c r="L615" s="10" t="s">
        <v>46</v>
      </c>
      <c r="M615" s="10" t="s">
        <v>46</v>
      </c>
      <c r="N615" t="str">
        <f>IF(DB_PAR[[#This Row],[PAR TYPE]]=$AA$7,DB_PAR[[#This Row],[R_VAL]],IF(DB_PAR[[#This Row],[PAR TYPE]]=$AA$8,DB_PAR[[#This Row],[I_VAL]],DB_PAR[[#This Row],[T_VAL]]))</f>
        <v>71.0</v>
      </c>
      <c r="BG615">
        <f>QUOTIENT(DB_PAR[[#This Row],[PAR NUM]],32)+1</f>
        <v>20</v>
      </c>
    </row>
    <row r="616" spans="1:59" x14ac:dyDescent="0.25">
      <c r="A616" t="b">
        <v>1</v>
      </c>
      <c r="B616">
        <v>610</v>
      </c>
      <c r="C616" t="str" cm="1">
        <f t="array" ref="C616">INDEX(DB_PAR_SYS_NAMES[],BG616,2)</f>
        <v xml:space="preserve"> PID_WATER_LEVEL</v>
      </c>
      <c r="D616" t="s">
        <v>3069</v>
      </c>
      <c r="E616" t="s">
        <v>4249</v>
      </c>
      <c r="G616" t="s">
        <v>2474</v>
      </c>
      <c r="H616">
        <v>40</v>
      </c>
      <c r="I616" t="s">
        <v>3100</v>
      </c>
      <c r="J616" s="10" t="s">
        <v>46</v>
      </c>
      <c r="K616" t="s">
        <v>2892</v>
      </c>
      <c r="L616" s="10" t="s">
        <v>46</v>
      </c>
      <c r="M616" s="10" t="s">
        <v>46</v>
      </c>
      <c r="N616" t="str">
        <f>IF(DB_PAR[[#This Row],[PAR TYPE]]=$AA$7,DB_PAR[[#This Row],[R_VAL]],IF(DB_PAR[[#This Row],[PAR TYPE]]=$AA$8,DB_PAR[[#This Row],[I_VAL]],DB_PAR[[#This Row],[T_VAL]]))</f>
        <v>0.0</v>
      </c>
      <c r="BG616">
        <f>QUOTIENT(DB_PAR[[#This Row],[PAR NUM]],32)+1</f>
        <v>20</v>
      </c>
    </row>
    <row r="617" spans="1:59" x14ac:dyDescent="0.25">
      <c r="A617" t="b">
        <v>1</v>
      </c>
      <c r="B617">
        <v>611</v>
      </c>
      <c r="C617" t="str" cm="1">
        <f t="array" ref="C617">INDEX(DB_PAR_SYS_NAMES[],BG617,2)</f>
        <v xml:space="preserve"> PID_WATER_LEVEL</v>
      </c>
      <c r="D617" t="s">
        <v>3070</v>
      </c>
      <c r="E617" t="s">
        <v>4252</v>
      </c>
      <c r="G617" t="s">
        <v>2474</v>
      </c>
      <c r="H617">
        <v>40</v>
      </c>
      <c r="I617" t="s">
        <v>3100</v>
      </c>
      <c r="J617" s="10" t="s">
        <v>46</v>
      </c>
      <c r="K617" t="s">
        <v>2892</v>
      </c>
      <c r="L617" s="10" t="s">
        <v>46</v>
      </c>
      <c r="M617" s="10" t="s">
        <v>46</v>
      </c>
      <c r="N617" t="str">
        <f>IF(DB_PAR[[#This Row],[PAR TYPE]]=$AA$7,DB_PAR[[#This Row],[R_VAL]],IF(DB_PAR[[#This Row],[PAR TYPE]]=$AA$8,DB_PAR[[#This Row],[I_VAL]],DB_PAR[[#This Row],[T_VAL]]))</f>
        <v>0.0</v>
      </c>
      <c r="BG617">
        <f>QUOTIENT(DB_PAR[[#This Row],[PAR NUM]],32)+1</f>
        <v>20</v>
      </c>
    </row>
    <row r="618" spans="1:59" x14ac:dyDescent="0.25">
      <c r="A618" t="b">
        <v>1</v>
      </c>
      <c r="B618">
        <v>612</v>
      </c>
      <c r="C618" t="str" cm="1">
        <f t="array" ref="C618">INDEX(DB_PAR_SYS_NAMES[],BG618,2)</f>
        <v xml:space="preserve"> PID_WATER_LEVEL</v>
      </c>
      <c r="D618" t="s">
        <v>3071</v>
      </c>
      <c r="E618" t="s">
        <v>4255</v>
      </c>
      <c r="G618" t="s">
        <v>2474</v>
      </c>
      <c r="H618">
        <v>1</v>
      </c>
      <c r="I618" t="s">
        <v>2475</v>
      </c>
      <c r="J618" s="10" t="s">
        <v>46</v>
      </c>
      <c r="K618" t="s">
        <v>2892</v>
      </c>
      <c r="L618" s="10" t="s">
        <v>46</v>
      </c>
      <c r="M618" s="10" t="s">
        <v>46</v>
      </c>
      <c r="N618" t="str">
        <f>IF(DB_PAR[[#This Row],[PAR TYPE]]=$AA$7,DB_PAR[[#This Row],[R_VAL]],IF(DB_PAR[[#This Row],[PAR TYPE]]=$AA$8,DB_PAR[[#This Row],[I_VAL]],DB_PAR[[#This Row],[T_VAL]]))</f>
        <v>0.0</v>
      </c>
      <c r="BG618">
        <f>QUOTIENT(DB_PAR[[#This Row],[PAR NUM]],32)+1</f>
        <v>20</v>
      </c>
    </row>
    <row r="619" spans="1:59" x14ac:dyDescent="0.25">
      <c r="A619" t="b">
        <v>1</v>
      </c>
      <c r="B619">
        <v>613</v>
      </c>
      <c r="C619" t="str" cm="1">
        <f t="array" ref="C619">INDEX(DB_PAR_SYS_NAMES[],BG619,2)</f>
        <v xml:space="preserve"> PID_WATER_LEVEL</v>
      </c>
      <c r="D619" t="s">
        <v>3072</v>
      </c>
      <c r="E619" t="s">
        <v>4256</v>
      </c>
      <c r="G619" t="s">
        <v>2474</v>
      </c>
      <c r="H619">
        <v>1</v>
      </c>
      <c r="I619" t="s">
        <v>2475</v>
      </c>
      <c r="J619" s="10" t="s">
        <v>46</v>
      </c>
      <c r="K619" t="s">
        <v>2892</v>
      </c>
      <c r="L619" s="10" t="s">
        <v>46</v>
      </c>
      <c r="M619" s="10" t="s">
        <v>46</v>
      </c>
      <c r="N619" t="str">
        <f>IF(DB_PAR[[#This Row],[PAR TYPE]]=$AA$7,DB_PAR[[#This Row],[R_VAL]],IF(DB_PAR[[#This Row],[PAR TYPE]]=$AA$8,DB_PAR[[#This Row],[I_VAL]],DB_PAR[[#This Row],[T_VAL]]))</f>
        <v>0.0</v>
      </c>
      <c r="BG619">
        <f>QUOTIENT(DB_PAR[[#This Row],[PAR NUM]],32)+1</f>
        <v>20</v>
      </c>
    </row>
    <row r="620" spans="1:59" x14ac:dyDescent="0.25">
      <c r="A620" t="b">
        <v>1</v>
      </c>
      <c r="B620">
        <v>614</v>
      </c>
      <c r="C620" t="str" cm="1">
        <f t="array" ref="C620">INDEX(DB_PAR_SYS_NAMES[],BG620,2)</f>
        <v xml:space="preserve"> PID_WATER_LEVEL</v>
      </c>
      <c r="D620" t="s">
        <v>3073</v>
      </c>
      <c r="E620" t="s">
        <v>4257</v>
      </c>
      <c r="G620" t="s">
        <v>2485</v>
      </c>
      <c r="H620">
        <v>0</v>
      </c>
      <c r="I620" t="s">
        <v>2475</v>
      </c>
      <c r="J620" s="10" t="s">
        <v>46</v>
      </c>
      <c r="K620" t="s">
        <v>815</v>
      </c>
      <c r="L620" s="10" t="s">
        <v>46</v>
      </c>
      <c r="M620" s="10" t="s">
        <v>46</v>
      </c>
      <c r="N620">
        <f>IF(DB_PAR[[#This Row],[PAR TYPE]]=$AA$7,DB_PAR[[#This Row],[R_VAL]],IF(DB_PAR[[#This Row],[PAR TYPE]]=$AA$8,DB_PAR[[#This Row],[I_VAL]],DB_PAR[[#This Row],[T_VAL]]))</f>
        <v>0</v>
      </c>
      <c r="BG620">
        <f>QUOTIENT(DB_PAR[[#This Row],[PAR NUM]],32)+1</f>
        <v>20</v>
      </c>
    </row>
    <row r="621" spans="1:59" x14ac:dyDescent="0.25">
      <c r="A621" t="b">
        <v>1</v>
      </c>
      <c r="B621">
        <v>615</v>
      </c>
      <c r="C621" t="str" cm="1">
        <f t="array" ref="C621">INDEX(DB_PAR_SYS_NAMES[],BG621,2)</f>
        <v xml:space="preserve"> PID_WATER_LEVEL</v>
      </c>
      <c r="D621" t="s">
        <v>3074</v>
      </c>
      <c r="E621" t="s">
        <v>4260</v>
      </c>
      <c r="G621" t="s">
        <v>2485</v>
      </c>
      <c r="H621">
        <v>1</v>
      </c>
      <c r="I621" t="s">
        <v>2475</v>
      </c>
      <c r="J621" s="10" t="s">
        <v>2749</v>
      </c>
      <c r="K621" t="s">
        <v>815</v>
      </c>
      <c r="L621" s="10" t="s">
        <v>46</v>
      </c>
      <c r="M621" s="10" t="s">
        <v>46</v>
      </c>
      <c r="N621">
        <f>IF(DB_PAR[[#This Row],[PAR TYPE]]=$AA$7,DB_PAR[[#This Row],[R_VAL]],IF(DB_PAR[[#This Row],[PAR TYPE]]=$AA$8,DB_PAR[[#This Row],[I_VAL]],DB_PAR[[#This Row],[T_VAL]]))</f>
        <v>1</v>
      </c>
      <c r="BG621">
        <f>QUOTIENT(DB_PAR[[#This Row],[PAR NUM]],32)+1</f>
        <v>20</v>
      </c>
    </row>
    <row r="622" spans="1:59" x14ac:dyDescent="0.25">
      <c r="A622" t="b">
        <v>1</v>
      </c>
      <c r="B622">
        <v>616</v>
      </c>
      <c r="C622" t="str" cm="1">
        <f t="array" ref="C622">INDEX(DB_PAR_SYS_NAMES[],BG622,2)</f>
        <v xml:space="preserve"> PID_WATER_LEVEL</v>
      </c>
      <c r="D622" t="s">
        <v>3075</v>
      </c>
      <c r="E622" t="s">
        <v>4263</v>
      </c>
      <c r="G622" t="s">
        <v>2485</v>
      </c>
      <c r="H622">
        <v>1</v>
      </c>
      <c r="I622" t="s">
        <v>2475</v>
      </c>
      <c r="J622" s="10" t="s">
        <v>46</v>
      </c>
      <c r="K622" t="s">
        <v>815</v>
      </c>
      <c r="L622" s="10" t="s">
        <v>46</v>
      </c>
      <c r="M622" s="10" t="s">
        <v>46</v>
      </c>
      <c r="N622">
        <f>IF(DB_PAR[[#This Row],[PAR TYPE]]=$AA$7,DB_PAR[[#This Row],[R_VAL]],IF(DB_PAR[[#This Row],[PAR TYPE]]=$AA$8,DB_PAR[[#This Row],[I_VAL]],DB_PAR[[#This Row],[T_VAL]]))</f>
        <v>1</v>
      </c>
      <c r="BG622">
        <f>QUOTIENT(DB_PAR[[#This Row],[PAR NUM]],32)+1</f>
        <v>20</v>
      </c>
    </row>
    <row r="623" spans="1:59" x14ac:dyDescent="0.25">
      <c r="A623" t="b">
        <v>1</v>
      </c>
      <c r="B623">
        <v>617</v>
      </c>
      <c r="C623" t="str" cm="1">
        <f t="array" ref="C623">INDEX(DB_PAR_SYS_NAMES[],BG623,2)</f>
        <v xml:space="preserve"> PID_WATER_LEVEL</v>
      </c>
      <c r="D623" t="s">
        <v>3076</v>
      </c>
      <c r="E623" t="s">
        <v>4266</v>
      </c>
      <c r="G623" t="s">
        <v>2485</v>
      </c>
      <c r="H623">
        <v>0</v>
      </c>
      <c r="I623" t="s">
        <v>2475</v>
      </c>
      <c r="J623" s="10" t="s">
        <v>46</v>
      </c>
      <c r="K623" t="s">
        <v>815</v>
      </c>
      <c r="L623" s="10" t="s">
        <v>46</v>
      </c>
      <c r="M623" s="10" t="s">
        <v>46</v>
      </c>
      <c r="N623">
        <f>IF(DB_PAR[[#This Row],[PAR TYPE]]=$AA$7,DB_PAR[[#This Row],[R_VAL]],IF(DB_PAR[[#This Row],[PAR TYPE]]=$AA$8,DB_PAR[[#This Row],[I_VAL]],DB_PAR[[#This Row],[T_VAL]]))</f>
        <v>0</v>
      </c>
      <c r="BG623">
        <f>QUOTIENT(DB_PAR[[#This Row],[PAR NUM]],32)+1</f>
        <v>20</v>
      </c>
    </row>
    <row r="624" spans="1:59" x14ac:dyDescent="0.25">
      <c r="A624" t="b">
        <v>1</v>
      </c>
      <c r="B624">
        <v>618</v>
      </c>
      <c r="C624" t="str" cm="1">
        <f t="array" ref="C624">INDEX(DB_PAR_SYS_NAMES[],BG624,2)</f>
        <v xml:space="preserve"> PID_WATER_LEVEL</v>
      </c>
      <c r="D624" t="s">
        <v>3077</v>
      </c>
      <c r="E624" t="s">
        <v>4269</v>
      </c>
      <c r="G624" t="s">
        <v>2485</v>
      </c>
      <c r="H624">
        <v>0</v>
      </c>
      <c r="I624" t="s">
        <v>2475</v>
      </c>
      <c r="J624" s="10" t="s">
        <v>2749</v>
      </c>
      <c r="K624" t="s">
        <v>815</v>
      </c>
      <c r="L624" s="10" t="s">
        <v>46</v>
      </c>
      <c r="M624" s="10" t="s">
        <v>46</v>
      </c>
      <c r="N624">
        <f>IF(DB_PAR[[#This Row],[PAR TYPE]]=$AA$7,DB_PAR[[#This Row],[R_VAL]],IF(DB_PAR[[#This Row],[PAR TYPE]]=$AA$8,DB_PAR[[#This Row],[I_VAL]],DB_PAR[[#This Row],[T_VAL]]))</f>
        <v>0</v>
      </c>
      <c r="BG624">
        <f>QUOTIENT(DB_PAR[[#This Row],[PAR NUM]],32)+1</f>
        <v>20</v>
      </c>
    </row>
    <row r="625" spans="1:59" x14ac:dyDescent="0.25">
      <c r="A625" t="b">
        <v>1</v>
      </c>
      <c r="B625">
        <v>619</v>
      </c>
      <c r="C625" t="str" cm="1">
        <f t="array" ref="C625">INDEX(DB_PAR_SYS_NAMES[],BG625,2)</f>
        <v xml:space="preserve"> PID_WATER_LEVEL</v>
      </c>
      <c r="D625" t="s">
        <v>3078</v>
      </c>
      <c r="E625" t="s">
        <v>4272</v>
      </c>
      <c r="G625" t="s">
        <v>2485</v>
      </c>
      <c r="H625">
        <v>600</v>
      </c>
      <c r="I625" t="s">
        <v>2475</v>
      </c>
      <c r="J625" s="10" t="s">
        <v>46</v>
      </c>
      <c r="K625" t="s">
        <v>815</v>
      </c>
      <c r="L625" s="10" t="s">
        <v>46</v>
      </c>
      <c r="M625" s="10" t="s">
        <v>46</v>
      </c>
      <c r="N625">
        <f>IF(DB_PAR[[#This Row],[PAR TYPE]]=$AA$7,DB_PAR[[#This Row],[R_VAL]],IF(DB_PAR[[#This Row],[PAR TYPE]]=$AA$8,DB_PAR[[#This Row],[I_VAL]],DB_PAR[[#This Row],[T_VAL]]))</f>
        <v>600</v>
      </c>
      <c r="BG625">
        <f>QUOTIENT(DB_PAR[[#This Row],[PAR NUM]],32)+1</f>
        <v>20</v>
      </c>
    </row>
    <row r="626" spans="1:59" x14ac:dyDescent="0.25">
      <c r="A626" t="b">
        <v>1</v>
      </c>
      <c r="B626">
        <v>620</v>
      </c>
      <c r="C626" t="str" cm="1">
        <f t="array" ref="C626">INDEX(DB_PAR_SYS_NAMES[],BG626,2)</f>
        <v xml:space="preserve"> PID_WATER_LEVEL</v>
      </c>
      <c r="D626" t="s">
        <v>3079</v>
      </c>
      <c r="E626" t="s">
        <v>4275</v>
      </c>
      <c r="G626" t="s">
        <v>2474</v>
      </c>
      <c r="H626">
        <v>400</v>
      </c>
      <c r="I626" t="s">
        <v>3100</v>
      </c>
      <c r="J626" s="10" t="s">
        <v>6107</v>
      </c>
      <c r="L626" s="10" t="s">
        <v>46</v>
      </c>
      <c r="M626" s="10" t="s">
        <v>46</v>
      </c>
      <c r="N626" t="str">
        <f>IF(DB_PAR[[#This Row],[PAR TYPE]]=$AA$7,DB_PAR[[#This Row],[R_VAL]],IF(DB_PAR[[#This Row],[PAR TYPE]]=$AA$8,DB_PAR[[#This Row],[I_VAL]],DB_PAR[[#This Row],[T_VAL]]))</f>
        <v>0.12</v>
      </c>
      <c r="BG626">
        <f>QUOTIENT(DB_PAR[[#This Row],[PAR NUM]],32)+1</f>
        <v>20</v>
      </c>
    </row>
    <row r="627" spans="1:59" x14ac:dyDescent="0.25">
      <c r="A627" t="b">
        <v>1</v>
      </c>
      <c r="B627">
        <v>621</v>
      </c>
      <c r="C627" t="str" cm="1">
        <f t="array" ref="C627">INDEX(DB_PAR_SYS_NAMES[],BG627,2)</f>
        <v xml:space="preserve"> PID_WATER_LEVEL</v>
      </c>
      <c r="D627" t="s">
        <v>3080</v>
      </c>
      <c r="E627" t="s">
        <v>4278</v>
      </c>
      <c r="G627" t="s">
        <v>2489</v>
      </c>
      <c r="H627">
        <v>0</v>
      </c>
      <c r="I627" t="s">
        <v>3100</v>
      </c>
      <c r="J627" s="10" t="s">
        <v>46</v>
      </c>
      <c r="K627" t="s">
        <v>815</v>
      </c>
      <c r="L627" s="10" t="s">
        <v>46</v>
      </c>
      <c r="M627" s="10" t="s">
        <v>46</v>
      </c>
      <c r="N627" t="str">
        <f>IF(DB_PAR[[#This Row],[PAR TYPE]]=$AA$7,DB_PAR[[#This Row],[R_VAL]],IF(DB_PAR[[#This Row],[PAR TYPE]]=$AA$8,DB_PAR[[#This Row],[I_VAL]],DB_PAR[[#This Row],[T_VAL]]))</f>
        <v>T#1M</v>
      </c>
      <c r="BG627">
        <f>QUOTIENT(DB_PAR[[#This Row],[PAR NUM]],32)+1</f>
        <v>20</v>
      </c>
    </row>
    <row r="628" spans="1:59" x14ac:dyDescent="0.25">
      <c r="A628" t="b">
        <v>1</v>
      </c>
      <c r="B628">
        <v>622</v>
      </c>
      <c r="C628" t="str" cm="1">
        <f t="array" ref="C628">INDEX(DB_PAR_SYS_NAMES[],BG628,2)</f>
        <v xml:space="preserve"> PID_WATER_LEVEL</v>
      </c>
      <c r="D628" t="s">
        <v>3081</v>
      </c>
      <c r="E628" t="s">
        <v>4281</v>
      </c>
      <c r="G628" t="s">
        <v>2489</v>
      </c>
      <c r="H628">
        <v>0</v>
      </c>
      <c r="I628" t="s">
        <v>3082</v>
      </c>
      <c r="J628" s="10" t="s">
        <v>46</v>
      </c>
      <c r="K628" t="s">
        <v>815</v>
      </c>
      <c r="L628" s="10" t="s">
        <v>46</v>
      </c>
      <c r="M628" s="10" t="s">
        <v>46</v>
      </c>
      <c r="N628" t="str">
        <f>IF(DB_PAR[[#This Row],[PAR TYPE]]=$AA$7,DB_PAR[[#This Row],[R_VAL]],IF(DB_PAR[[#This Row],[PAR TYPE]]=$AA$8,DB_PAR[[#This Row],[I_VAL]],DB_PAR[[#This Row],[T_VAL]]))</f>
        <v>T#4S</v>
      </c>
      <c r="BG628">
        <f>QUOTIENT(DB_PAR[[#This Row],[PAR NUM]],32)+1</f>
        <v>20</v>
      </c>
    </row>
    <row r="629" spans="1:59" x14ac:dyDescent="0.25">
      <c r="A629" t="b">
        <v>1</v>
      </c>
      <c r="B629">
        <v>623</v>
      </c>
      <c r="C629" t="str" cm="1">
        <f t="array" ref="C629">INDEX(DB_PAR_SYS_NAMES[],BG629,2)</f>
        <v xml:space="preserve"> PID_WATER_LEVEL</v>
      </c>
      <c r="D629" t="s">
        <v>3083</v>
      </c>
      <c r="E629" t="s">
        <v>4284</v>
      </c>
      <c r="G629" t="s">
        <v>2489</v>
      </c>
      <c r="H629">
        <v>0</v>
      </c>
      <c r="I629" t="s">
        <v>3084</v>
      </c>
      <c r="J629" s="10" t="s">
        <v>46</v>
      </c>
      <c r="K629" t="s">
        <v>815</v>
      </c>
      <c r="L629" s="10" t="s">
        <v>46</v>
      </c>
      <c r="M629" s="10" t="s">
        <v>46</v>
      </c>
      <c r="N629" t="str">
        <f>IF(DB_PAR[[#This Row],[PAR TYPE]]=$AA$7,DB_PAR[[#This Row],[R_VAL]],IF(DB_PAR[[#This Row],[PAR TYPE]]=$AA$8,DB_PAR[[#This Row],[I_VAL]],DB_PAR[[#This Row],[T_VAL]]))</f>
        <v>T#2S</v>
      </c>
      <c r="BG629">
        <f>QUOTIENT(DB_PAR[[#This Row],[PAR NUM]],32)+1</f>
        <v>20</v>
      </c>
    </row>
    <row r="630" spans="1:59" x14ac:dyDescent="0.25">
      <c r="A630" t="b">
        <v>1</v>
      </c>
      <c r="B630">
        <v>624</v>
      </c>
      <c r="C630" t="str" cm="1">
        <f t="array" ref="C630">INDEX(DB_PAR_SYS_NAMES[],BG630,2)</f>
        <v xml:space="preserve"> PID_WATER_LEVEL</v>
      </c>
      <c r="D630" t="s">
        <v>3085</v>
      </c>
      <c r="E630" t="s">
        <v>4287</v>
      </c>
      <c r="G630" t="s">
        <v>2474</v>
      </c>
      <c r="H630">
        <v>600</v>
      </c>
      <c r="I630" t="s">
        <v>3100</v>
      </c>
      <c r="J630" s="10" t="s">
        <v>3097</v>
      </c>
      <c r="K630" t="s">
        <v>873</v>
      </c>
      <c r="L630" s="10" t="s">
        <v>46</v>
      </c>
      <c r="M630" s="10" t="s">
        <v>46</v>
      </c>
      <c r="N630" t="str">
        <f>IF(DB_PAR[[#This Row],[PAR TYPE]]=$AA$7,DB_PAR[[#This Row],[R_VAL]],IF(DB_PAR[[#This Row],[PAR TYPE]]=$AA$8,DB_PAR[[#This Row],[I_VAL]],DB_PAR[[#This Row],[T_VAL]]))</f>
        <v>0.25</v>
      </c>
      <c r="BG630">
        <f>QUOTIENT(DB_PAR[[#This Row],[PAR NUM]],32)+1</f>
        <v>20</v>
      </c>
    </row>
    <row r="631" spans="1:59" x14ac:dyDescent="0.25">
      <c r="A631" t="b">
        <v>1</v>
      </c>
      <c r="B631">
        <v>625</v>
      </c>
      <c r="C631" t="str" cm="1">
        <f t="array" ref="C631">INDEX(DB_PAR_SYS_NAMES[],BG631,2)</f>
        <v xml:space="preserve"> PID_WATER_LEVEL</v>
      </c>
      <c r="D631" t="s">
        <v>3086</v>
      </c>
      <c r="E631" t="s">
        <v>4290</v>
      </c>
      <c r="G631" t="s">
        <v>2474</v>
      </c>
      <c r="H631">
        <v>120</v>
      </c>
      <c r="I631" t="s">
        <v>2997</v>
      </c>
      <c r="J631" s="10" t="s">
        <v>46</v>
      </c>
      <c r="K631" t="s">
        <v>807</v>
      </c>
      <c r="L631" s="10" t="s">
        <v>46</v>
      </c>
      <c r="M631" s="10" t="s">
        <v>46</v>
      </c>
      <c r="N631" t="str">
        <f>IF(DB_PAR[[#This Row],[PAR TYPE]]=$AA$7,DB_PAR[[#This Row],[R_VAL]],IF(DB_PAR[[#This Row],[PAR TYPE]]=$AA$8,DB_PAR[[#This Row],[I_VAL]],DB_PAR[[#This Row],[T_VAL]]))</f>
        <v>0.0</v>
      </c>
      <c r="BG631">
        <f>QUOTIENT(DB_PAR[[#This Row],[PAR NUM]],32)+1</f>
        <v>20</v>
      </c>
    </row>
    <row r="632" spans="1:59" x14ac:dyDescent="0.25">
      <c r="A632" t="b">
        <v>1</v>
      </c>
      <c r="B632">
        <v>626</v>
      </c>
      <c r="C632" t="str" cm="1">
        <f t="array" ref="C632">INDEX(DB_PAR_SYS_NAMES[],BG632,2)</f>
        <v xml:space="preserve"> PID_WATER_LEVEL</v>
      </c>
      <c r="D632" t="s">
        <v>3087</v>
      </c>
      <c r="E632" t="s">
        <v>4293</v>
      </c>
      <c r="G632" t="s">
        <v>2474</v>
      </c>
      <c r="H632">
        <v>40</v>
      </c>
      <c r="I632" t="s">
        <v>2997</v>
      </c>
      <c r="J632" s="10" t="s">
        <v>2989</v>
      </c>
      <c r="K632" t="s">
        <v>807</v>
      </c>
      <c r="L632" s="10" t="s">
        <v>46</v>
      </c>
      <c r="M632" s="10" t="s">
        <v>46</v>
      </c>
      <c r="N632" t="str">
        <f>IF(DB_PAR[[#This Row],[PAR TYPE]]=$AA$7,DB_PAR[[#This Row],[R_VAL]],IF(DB_PAR[[#This Row],[PAR TYPE]]=$AA$8,DB_PAR[[#This Row],[I_VAL]],DB_PAR[[#This Row],[T_VAL]]))</f>
        <v>7.0</v>
      </c>
      <c r="BG632">
        <f>QUOTIENT(DB_PAR[[#This Row],[PAR NUM]],32)+1</f>
        <v>20</v>
      </c>
    </row>
    <row r="633" spans="1:59" x14ac:dyDescent="0.25">
      <c r="A633" t="b">
        <v>1</v>
      </c>
      <c r="B633">
        <v>627</v>
      </c>
      <c r="C633" t="str" cm="1">
        <f t="array" ref="C633">INDEX(DB_PAR_SYS_NAMES[],BG633,2)</f>
        <v xml:space="preserve"> PID_WATER_LEVEL</v>
      </c>
      <c r="D633" t="s">
        <v>3088</v>
      </c>
      <c r="E633" t="s">
        <v>4296</v>
      </c>
      <c r="G633" t="s">
        <v>2474</v>
      </c>
      <c r="H633">
        <v>0</v>
      </c>
      <c r="I633" t="s">
        <v>2475</v>
      </c>
      <c r="J633" s="10" t="s">
        <v>46</v>
      </c>
      <c r="K633" t="s">
        <v>873</v>
      </c>
      <c r="L633" s="10" t="s">
        <v>46</v>
      </c>
      <c r="M633" s="10" t="s">
        <v>46</v>
      </c>
      <c r="N633" t="str">
        <f>IF(DB_PAR[[#This Row],[PAR TYPE]]=$AA$7,DB_PAR[[#This Row],[R_VAL]],IF(DB_PAR[[#This Row],[PAR TYPE]]=$AA$8,DB_PAR[[#This Row],[I_VAL]],DB_PAR[[#This Row],[T_VAL]]))</f>
        <v>0.0</v>
      </c>
      <c r="BG633">
        <f>QUOTIENT(DB_PAR[[#This Row],[PAR NUM]],32)+1</f>
        <v>20</v>
      </c>
    </row>
    <row r="634" spans="1:59" x14ac:dyDescent="0.25">
      <c r="A634" t="b">
        <v>1</v>
      </c>
      <c r="B634">
        <v>628</v>
      </c>
      <c r="C634" t="str" cm="1">
        <f t="array" ref="C634">INDEX(DB_PAR_SYS_NAMES[],BG634,2)</f>
        <v xml:space="preserve"> PID_WATER_LEVEL</v>
      </c>
      <c r="D634" t="s">
        <v>3089</v>
      </c>
      <c r="E634" t="s">
        <v>4299</v>
      </c>
      <c r="G634" t="s">
        <v>2474</v>
      </c>
      <c r="H634">
        <v>0</v>
      </c>
      <c r="I634" t="s">
        <v>2475</v>
      </c>
      <c r="J634" s="10" t="s">
        <v>2540</v>
      </c>
      <c r="K634" t="s">
        <v>873</v>
      </c>
      <c r="L634" s="10" t="s">
        <v>46</v>
      </c>
      <c r="M634" s="10" t="s">
        <v>46</v>
      </c>
      <c r="N634" t="str">
        <f>IF(DB_PAR[[#This Row],[PAR TYPE]]=$AA$7,DB_PAR[[#This Row],[R_VAL]],IF(DB_PAR[[#This Row],[PAR TYPE]]=$AA$8,DB_PAR[[#This Row],[I_VAL]],DB_PAR[[#This Row],[T_VAL]]))</f>
        <v>100.0</v>
      </c>
      <c r="BG634">
        <f>QUOTIENT(DB_PAR[[#This Row],[PAR NUM]],32)+1</f>
        <v>20</v>
      </c>
    </row>
    <row r="635" spans="1:59" x14ac:dyDescent="0.25">
      <c r="A635" t="b">
        <v>1</v>
      </c>
      <c r="B635">
        <v>629</v>
      </c>
      <c r="C635" t="str" cm="1">
        <f t="array" ref="C635">INDEX(DB_PAR_SYS_NAMES[],BG635,2)</f>
        <v xml:space="preserve"> PID_WATER_LEVEL</v>
      </c>
      <c r="D635" t="s">
        <v>3090</v>
      </c>
      <c r="E635" t="s">
        <v>4302</v>
      </c>
      <c r="G635" t="s">
        <v>2474</v>
      </c>
      <c r="H635">
        <v>0</v>
      </c>
      <c r="I635" t="s">
        <v>2475</v>
      </c>
      <c r="J635" s="10" t="s">
        <v>45</v>
      </c>
      <c r="K635" t="s">
        <v>815</v>
      </c>
      <c r="L635" s="10" t="s">
        <v>46</v>
      </c>
      <c r="M635" s="10" t="s">
        <v>46</v>
      </c>
      <c r="N635" t="str">
        <f>IF(DB_PAR[[#This Row],[PAR TYPE]]=$AA$7,DB_PAR[[#This Row],[R_VAL]],IF(DB_PAR[[#This Row],[PAR TYPE]]=$AA$8,DB_PAR[[#This Row],[I_VAL]],DB_PAR[[#This Row],[T_VAL]]))</f>
        <v>1.0</v>
      </c>
      <c r="BG635">
        <f>QUOTIENT(DB_PAR[[#This Row],[PAR NUM]],32)+1</f>
        <v>20</v>
      </c>
    </row>
    <row r="636" spans="1:59" x14ac:dyDescent="0.25">
      <c r="A636" t="b">
        <v>1</v>
      </c>
      <c r="B636">
        <v>630</v>
      </c>
      <c r="C636" t="str" cm="1">
        <f t="array" ref="C636">INDEX(DB_PAR_SYS_NAMES[],BG636,2)</f>
        <v xml:space="preserve"> PID_WATER_LEVEL</v>
      </c>
      <c r="D636" t="s">
        <v>3091</v>
      </c>
      <c r="E636" t="s">
        <v>4305</v>
      </c>
      <c r="G636" t="s">
        <v>2474</v>
      </c>
      <c r="H636">
        <v>0</v>
      </c>
      <c r="I636" t="s">
        <v>2475</v>
      </c>
      <c r="J636" s="10" t="s">
        <v>46</v>
      </c>
      <c r="K636" t="s">
        <v>807</v>
      </c>
      <c r="L636" s="10" t="s">
        <v>46</v>
      </c>
      <c r="M636" s="10" t="s">
        <v>46</v>
      </c>
      <c r="N636" t="str">
        <f>IF(DB_PAR[[#This Row],[PAR TYPE]]=$AA$7,DB_PAR[[#This Row],[R_VAL]],IF(DB_PAR[[#This Row],[PAR TYPE]]=$AA$8,DB_PAR[[#This Row],[I_VAL]],DB_PAR[[#This Row],[T_VAL]]))</f>
        <v>0.0</v>
      </c>
      <c r="BG636">
        <f>QUOTIENT(DB_PAR[[#This Row],[PAR NUM]],32)+1</f>
        <v>20</v>
      </c>
    </row>
    <row r="637" spans="1:59" x14ac:dyDescent="0.25">
      <c r="A637" t="b">
        <v>1</v>
      </c>
      <c r="B637">
        <v>631</v>
      </c>
      <c r="C637" t="str" cm="1">
        <f t="array" ref="C637">INDEX(DB_PAR_SYS_NAMES[],BG637,2)</f>
        <v xml:space="preserve"> PID_WATER_LEVEL</v>
      </c>
      <c r="D637" t="s">
        <v>3092</v>
      </c>
      <c r="E637" t="s">
        <v>4308</v>
      </c>
      <c r="G637" t="s">
        <v>2474</v>
      </c>
      <c r="H637">
        <v>0</v>
      </c>
      <c r="I637" t="s">
        <v>2475</v>
      </c>
      <c r="J637" s="10" t="s">
        <v>46</v>
      </c>
      <c r="K637" t="s">
        <v>815</v>
      </c>
      <c r="L637" s="10" t="s">
        <v>46</v>
      </c>
      <c r="M637" s="10" t="s">
        <v>46</v>
      </c>
      <c r="N637" t="str">
        <f>IF(DB_PAR[[#This Row],[PAR TYPE]]=$AA$7,DB_PAR[[#This Row],[R_VAL]],IF(DB_PAR[[#This Row],[PAR TYPE]]=$AA$8,DB_PAR[[#This Row],[I_VAL]],DB_PAR[[#This Row],[T_VAL]]))</f>
        <v>0.0</v>
      </c>
      <c r="BG637">
        <f>QUOTIENT(DB_PAR[[#This Row],[PAR NUM]],32)+1</f>
        <v>20</v>
      </c>
    </row>
    <row r="638" spans="1:59" x14ac:dyDescent="0.25">
      <c r="A638" t="b">
        <v>1</v>
      </c>
      <c r="B638">
        <v>632</v>
      </c>
      <c r="C638" t="str" cm="1">
        <f t="array" ref="C638">INDEX(DB_PAR_SYS_NAMES[],BG638,2)</f>
        <v xml:space="preserve"> PID_WATER_LEVEL</v>
      </c>
      <c r="D638" t="s">
        <v>3093</v>
      </c>
      <c r="E638" t="s">
        <v>4311</v>
      </c>
      <c r="G638" t="s">
        <v>2474</v>
      </c>
      <c r="H638">
        <v>0</v>
      </c>
      <c r="I638" t="s">
        <v>2475</v>
      </c>
      <c r="J638" s="10" t="s">
        <v>2685</v>
      </c>
      <c r="K638" t="s">
        <v>807</v>
      </c>
      <c r="L638" s="10" t="s">
        <v>46</v>
      </c>
      <c r="M638" s="10" t="s">
        <v>46</v>
      </c>
      <c r="N638" t="str">
        <f>IF(DB_PAR[[#This Row],[PAR TYPE]]=$AA$7,DB_PAR[[#This Row],[R_VAL]],IF(DB_PAR[[#This Row],[PAR TYPE]]=$AA$8,DB_PAR[[#This Row],[I_VAL]],DB_PAR[[#This Row],[T_VAL]]))</f>
        <v>25.0</v>
      </c>
      <c r="BG638">
        <f>QUOTIENT(DB_PAR[[#This Row],[PAR NUM]],32)+1</f>
        <v>20</v>
      </c>
    </row>
    <row r="639" spans="1:59" x14ac:dyDescent="0.25">
      <c r="A639" t="b">
        <v>1</v>
      </c>
      <c r="B639">
        <v>633</v>
      </c>
      <c r="C639" t="str" cm="1">
        <f t="array" ref="C639">INDEX(DB_PAR_SYS_NAMES[],BG639,2)</f>
        <v xml:space="preserve"> PID_WATER_LEVEL</v>
      </c>
      <c r="D639" t="s">
        <v>3094</v>
      </c>
      <c r="E639" t="s">
        <v>4314</v>
      </c>
      <c r="G639" t="s">
        <v>2474</v>
      </c>
      <c r="H639">
        <v>0</v>
      </c>
      <c r="I639" t="s">
        <v>2475</v>
      </c>
      <c r="J639" s="10" t="s">
        <v>46</v>
      </c>
      <c r="K639" t="s">
        <v>815</v>
      </c>
      <c r="L639" s="10" t="s">
        <v>46</v>
      </c>
      <c r="M639" s="10" t="s">
        <v>46</v>
      </c>
      <c r="N639" t="str">
        <f>IF(DB_PAR[[#This Row],[PAR TYPE]]=$AA$7,DB_PAR[[#This Row],[R_VAL]],IF(DB_PAR[[#This Row],[PAR TYPE]]=$AA$8,DB_PAR[[#This Row],[I_VAL]],DB_PAR[[#This Row],[T_VAL]]))</f>
        <v>0.0</v>
      </c>
      <c r="BG639">
        <f>QUOTIENT(DB_PAR[[#This Row],[PAR NUM]],32)+1</f>
        <v>20</v>
      </c>
    </row>
    <row r="640" spans="1:59" x14ac:dyDescent="0.25">
      <c r="A640" t="b">
        <v>1</v>
      </c>
      <c r="B640">
        <v>634</v>
      </c>
      <c r="C640" t="str" cm="1">
        <f t="array" ref="C640">INDEX(DB_PAR_SYS_NAMES[],BG640,2)</f>
        <v xml:space="preserve"> PID_WATER_LEVEL</v>
      </c>
      <c r="D640" t="s">
        <v>3095</v>
      </c>
      <c r="E640" t="s">
        <v>4317</v>
      </c>
      <c r="G640" t="s">
        <v>2485</v>
      </c>
      <c r="H640">
        <v>0</v>
      </c>
      <c r="I640" t="s">
        <v>2475</v>
      </c>
      <c r="J640" s="10" t="s">
        <v>46</v>
      </c>
      <c r="K640" t="s">
        <v>815</v>
      </c>
      <c r="L640" s="10" t="s">
        <v>46</v>
      </c>
      <c r="M640" s="10" t="s">
        <v>46</v>
      </c>
      <c r="N640">
        <f>IF(DB_PAR[[#This Row],[PAR TYPE]]=$AA$7,DB_PAR[[#This Row],[R_VAL]],IF(DB_PAR[[#This Row],[PAR TYPE]]=$AA$8,DB_PAR[[#This Row],[I_VAL]],DB_PAR[[#This Row],[T_VAL]]))</f>
        <v>0</v>
      </c>
      <c r="BG640">
        <f>QUOTIENT(DB_PAR[[#This Row],[PAR NUM]],32)+1</f>
        <v>20</v>
      </c>
    </row>
    <row r="641" spans="1:59" x14ac:dyDescent="0.25">
      <c r="A641" t="b">
        <v>0</v>
      </c>
      <c r="B641">
        <v>635</v>
      </c>
      <c r="C641" t="str" cm="1">
        <f t="array" ref="C641">INDEX(DB_PAR_SYS_NAMES[],BG641,2)</f>
        <v xml:space="preserve"> PID_WATER_LEVEL</v>
      </c>
      <c r="D641" t="s">
        <v>282</v>
      </c>
      <c r="G641" t="s">
        <v>2474</v>
      </c>
      <c r="H641">
        <v>0</v>
      </c>
      <c r="I641" t="s">
        <v>2475</v>
      </c>
      <c r="J641" s="10" t="s">
        <v>46</v>
      </c>
      <c r="L641" s="10" t="s">
        <v>46</v>
      </c>
      <c r="M641" s="10" t="s">
        <v>46</v>
      </c>
      <c r="N641" t="str">
        <f>IF(DB_PAR[[#This Row],[PAR TYPE]]=$AA$7,DB_PAR[[#This Row],[R_VAL]],IF(DB_PAR[[#This Row],[PAR TYPE]]=$AA$8,DB_PAR[[#This Row],[I_VAL]],DB_PAR[[#This Row],[T_VAL]]))</f>
        <v>0.0</v>
      </c>
      <c r="BG641">
        <f>QUOTIENT(DB_PAR[[#This Row],[PAR NUM]],32)+1</f>
        <v>20</v>
      </c>
    </row>
    <row r="642" spans="1:59" x14ac:dyDescent="0.25">
      <c r="A642" t="b">
        <v>0</v>
      </c>
      <c r="B642">
        <v>636</v>
      </c>
      <c r="C642" t="str" cm="1">
        <f t="array" ref="C642">INDEX(DB_PAR_SYS_NAMES[],BG642,2)</f>
        <v xml:space="preserve"> PID_WATER_LEVEL</v>
      </c>
      <c r="D642" t="s">
        <v>283</v>
      </c>
      <c r="G642" t="s">
        <v>2474</v>
      </c>
      <c r="H642">
        <v>0</v>
      </c>
      <c r="I642" t="s">
        <v>2475</v>
      </c>
      <c r="J642" s="10" t="s">
        <v>46</v>
      </c>
      <c r="L642" s="10" t="s">
        <v>46</v>
      </c>
      <c r="M642" s="10" t="s">
        <v>46</v>
      </c>
      <c r="N642" t="str">
        <f>IF(DB_PAR[[#This Row],[PAR TYPE]]=$AA$7,DB_PAR[[#This Row],[R_VAL]],IF(DB_PAR[[#This Row],[PAR TYPE]]=$AA$8,DB_PAR[[#This Row],[I_VAL]],DB_PAR[[#This Row],[T_VAL]]))</f>
        <v>0.0</v>
      </c>
      <c r="BG642">
        <f>QUOTIENT(DB_PAR[[#This Row],[PAR NUM]],32)+1</f>
        <v>20</v>
      </c>
    </row>
    <row r="643" spans="1:59" x14ac:dyDescent="0.25">
      <c r="A643" t="b">
        <v>0</v>
      </c>
      <c r="B643">
        <v>637</v>
      </c>
      <c r="C643" t="str" cm="1">
        <f t="array" ref="C643">INDEX(DB_PAR_SYS_NAMES[],BG643,2)</f>
        <v xml:space="preserve"> PID_WATER_LEVEL</v>
      </c>
      <c r="D643" t="s">
        <v>314</v>
      </c>
      <c r="G643" t="s">
        <v>2474</v>
      </c>
      <c r="H643">
        <v>0</v>
      </c>
      <c r="I643" t="s">
        <v>2475</v>
      </c>
      <c r="J643" s="10" t="s">
        <v>46</v>
      </c>
      <c r="L643" s="10" t="s">
        <v>46</v>
      </c>
      <c r="M643" s="10" t="s">
        <v>46</v>
      </c>
      <c r="N643" t="str">
        <f>IF(DB_PAR[[#This Row],[PAR TYPE]]=$AA$7,DB_PAR[[#This Row],[R_VAL]],IF(DB_PAR[[#This Row],[PAR TYPE]]=$AA$8,DB_PAR[[#This Row],[I_VAL]],DB_PAR[[#This Row],[T_VAL]]))</f>
        <v>0.0</v>
      </c>
      <c r="BG643">
        <f>QUOTIENT(DB_PAR[[#This Row],[PAR NUM]],32)+1</f>
        <v>20</v>
      </c>
    </row>
    <row r="644" spans="1:59" x14ac:dyDescent="0.25">
      <c r="A644" t="b">
        <v>0</v>
      </c>
      <c r="B644">
        <v>638</v>
      </c>
      <c r="C644" t="str" cm="1">
        <f t="array" ref="C644">INDEX(DB_PAR_SYS_NAMES[],BG644,2)</f>
        <v xml:space="preserve"> PID_WATER_LEVEL</v>
      </c>
      <c r="D644" t="s">
        <v>284</v>
      </c>
      <c r="G644" t="s">
        <v>2474</v>
      </c>
      <c r="H644">
        <v>1</v>
      </c>
      <c r="I644" t="s">
        <v>2475</v>
      </c>
      <c r="J644" s="10" t="s">
        <v>46</v>
      </c>
      <c r="L644" s="10" t="s">
        <v>46</v>
      </c>
      <c r="M644" s="10" t="s">
        <v>46</v>
      </c>
      <c r="N644" t="str">
        <f>IF(DB_PAR[[#This Row],[PAR TYPE]]=$AA$7,DB_PAR[[#This Row],[R_VAL]],IF(DB_PAR[[#This Row],[PAR TYPE]]=$AA$8,DB_PAR[[#This Row],[I_VAL]],DB_PAR[[#This Row],[T_VAL]]))</f>
        <v>0.0</v>
      </c>
      <c r="BG644">
        <f>QUOTIENT(DB_PAR[[#This Row],[PAR NUM]],32)+1</f>
        <v>20</v>
      </c>
    </row>
    <row r="645" spans="1:59" x14ac:dyDescent="0.25">
      <c r="A645" t="b">
        <v>0</v>
      </c>
      <c r="B645">
        <v>639</v>
      </c>
      <c r="C645" t="str" cm="1">
        <f t="array" ref="C645">INDEX(DB_PAR_SYS_NAMES[],BG645,2)</f>
        <v xml:space="preserve"> PID_WATER_LEVEL</v>
      </c>
      <c r="D645" t="s">
        <v>285</v>
      </c>
      <c r="G645" t="s">
        <v>2474</v>
      </c>
      <c r="H645">
        <v>0</v>
      </c>
      <c r="I645" t="s">
        <v>2475</v>
      </c>
      <c r="J645" s="10" t="s">
        <v>46</v>
      </c>
      <c r="L645" s="10" t="s">
        <v>46</v>
      </c>
      <c r="M645" s="10" t="s">
        <v>46</v>
      </c>
      <c r="N645" t="str">
        <f>IF(DB_PAR[[#This Row],[PAR TYPE]]=$AA$7,DB_PAR[[#This Row],[R_VAL]],IF(DB_PAR[[#This Row],[PAR TYPE]]=$AA$8,DB_PAR[[#This Row],[I_VAL]],DB_PAR[[#This Row],[T_VAL]]))</f>
        <v>0.0</v>
      </c>
      <c r="BG645">
        <f>QUOTIENT(DB_PAR[[#This Row],[PAR NUM]],32)+1</f>
        <v>20</v>
      </c>
    </row>
    <row r="646" spans="1:59" x14ac:dyDescent="0.25">
      <c r="A646" t="b">
        <v>0</v>
      </c>
      <c r="B646">
        <v>640</v>
      </c>
      <c r="C646" t="str" cm="1">
        <f t="array" ref="C646">INDEX(DB_PAR_SYS_NAMES[],BG646,2)</f>
        <v xml:space="preserve"> PID_WATER_PRESSURE</v>
      </c>
      <c r="D646" t="s">
        <v>3067</v>
      </c>
      <c r="E646" t="s">
        <v>4320</v>
      </c>
      <c r="G646" t="s">
        <v>2474</v>
      </c>
      <c r="H646">
        <v>0</v>
      </c>
      <c r="I646" t="s">
        <v>2475</v>
      </c>
      <c r="J646" s="10" t="s">
        <v>46</v>
      </c>
      <c r="K646" t="s">
        <v>861</v>
      </c>
      <c r="L646" s="10" t="s">
        <v>46</v>
      </c>
      <c r="M646" s="10" t="s">
        <v>46</v>
      </c>
      <c r="N646" t="str">
        <f>IF(DB_PAR[[#This Row],[PAR TYPE]]=$AA$7,DB_PAR[[#This Row],[R_VAL]],IF(DB_PAR[[#This Row],[PAR TYPE]]=$AA$8,DB_PAR[[#This Row],[I_VAL]],DB_PAR[[#This Row],[T_VAL]]))</f>
        <v>0.0</v>
      </c>
      <c r="BG646">
        <f>QUOTIENT(DB_PAR[[#This Row],[PAR NUM]],32)+1</f>
        <v>21</v>
      </c>
    </row>
    <row r="647" spans="1:59" x14ac:dyDescent="0.25">
      <c r="A647" t="b">
        <v>0</v>
      </c>
      <c r="B647">
        <v>641</v>
      </c>
      <c r="C647" t="str" cm="1">
        <f t="array" ref="C647">INDEX(DB_PAR_SYS_NAMES[],BG647,2)</f>
        <v xml:space="preserve"> PID_WATER_PRESSURE</v>
      </c>
      <c r="D647" t="s">
        <v>3068</v>
      </c>
      <c r="E647" t="s">
        <v>4321</v>
      </c>
      <c r="G647" t="s">
        <v>2474</v>
      </c>
      <c r="H647">
        <v>0</v>
      </c>
      <c r="I647" t="s">
        <v>2475</v>
      </c>
      <c r="J647" s="10" t="s">
        <v>46</v>
      </c>
      <c r="K647" t="s">
        <v>861</v>
      </c>
      <c r="L647" s="10" t="s">
        <v>46</v>
      </c>
      <c r="M647" s="10" t="s">
        <v>46</v>
      </c>
      <c r="N647" t="str">
        <f>IF(DB_PAR[[#This Row],[PAR TYPE]]=$AA$7,DB_PAR[[#This Row],[R_VAL]],IF(DB_PAR[[#This Row],[PAR TYPE]]=$AA$8,DB_PAR[[#This Row],[I_VAL]],DB_PAR[[#This Row],[T_VAL]]))</f>
        <v>0.0</v>
      </c>
      <c r="BG647">
        <f>QUOTIENT(DB_PAR[[#This Row],[PAR NUM]],32)+1</f>
        <v>21</v>
      </c>
    </row>
    <row r="648" spans="1:59" x14ac:dyDescent="0.25">
      <c r="A648" t="b">
        <v>0</v>
      </c>
      <c r="B648">
        <v>642</v>
      </c>
      <c r="C648" t="str" cm="1">
        <f t="array" ref="C648">INDEX(DB_PAR_SYS_NAMES[],BG648,2)</f>
        <v xml:space="preserve"> PID_WATER_PRESSURE</v>
      </c>
      <c r="D648" t="s">
        <v>3069</v>
      </c>
      <c r="E648" t="s">
        <v>4322</v>
      </c>
      <c r="G648" t="s">
        <v>2474</v>
      </c>
      <c r="H648">
        <v>0</v>
      </c>
      <c r="I648" t="s">
        <v>2475</v>
      </c>
      <c r="J648" s="10" t="s">
        <v>46</v>
      </c>
      <c r="K648" t="s">
        <v>2892</v>
      </c>
      <c r="L648" s="10" t="s">
        <v>46</v>
      </c>
      <c r="M648" s="10" t="s">
        <v>46</v>
      </c>
      <c r="N648" t="str">
        <f>IF(DB_PAR[[#This Row],[PAR TYPE]]=$AA$7,DB_PAR[[#This Row],[R_VAL]],IF(DB_PAR[[#This Row],[PAR TYPE]]=$AA$8,DB_PAR[[#This Row],[I_VAL]],DB_PAR[[#This Row],[T_VAL]]))</f>
        <v>0.0</v>
      </c>
      <c r="BG648">
        <f>QUOTIENT(DB_PAR[[#This Row],[PAR NUM]],32)+1</f>
        <v>21</v>
      </c>
    </row>
    <row r="649" spans="1:59" x14ac:dyDescent="0.25">
      <c r="A649" t="b">
        <v>0</v>
      </c>
      <c r="B649">
        <v>643</v>
      </c>
      <c r="C649" t="str" cm="1">
        <f t="array" ref="C649">INDEX(DB_PAR_SYS_NAMES[],BG649,2)</f>
        <v xml:space="preserve"> PID_WATER_PRESSURE</v>
      </c>
      <c r="D649" t="s">
        <v>3070</v>
      </c>
      <c r="E649" t="s">
        <v>4323</v>
      </c>
      <c r="G649" t="s">
        <v>2474</v>
      </c>
      <c r="H649">
        <v>0</v>
      </c>
      <c r="I649" t="s">
        <v>2475</v>
      </c>
      <c r="J649" s="10" t="s">
        <v>46</v>
      </c>
      <c r="K649" t="s">
        <v>2892</v>
      </c>
      <c r="L649" s="10" t="s">
        <v>46</v>
      </c>
      <c r="M649" s="10" t="s">
        <v>46</v>
      </c>
      <c r="N649" t="str">
        <f>IF(DB_PAR[[#This Row],[PAR TYPE]]=$AA$7,DB_PAR[[#This Row],[R_VAL]],IF(DB_PAR[[#This Row],[PAR TYPE]]=$AA$8,DB_PAR[[#This Row],[I_VAL]],DB_PAR[[#This Row],[T_VAL]]))</f>
        <v>0.0</v>
      </c>
      <c r="BG649">
        <f>QUOTIENT(DB_PAR[[#This Row],[PAR NUM]],32)+1</f>
        <v>21</v>
      </c>
    </row>
    <row r="650" spans="1:59" x14ac:dyDescent="0.25">
      <c r="A650" t="b">
        <v>0</v>
      </c>
      <c r="B650">
        <v>644</v>
      </c>
      <c r="C650" t="str" cm="1">
        <f t="array" ref="C650">INDEX(DB_PAR_SYS_NAMES[],BG650,2)</f>
        <v xml:space="preserve"> PID_WATER_PRESSURE</v>
      </c>
      <c r="D650" t="s">
        <v>3071</v>
      </c>
      <c r="E650" t="s">
        <v>4324</v>
      </c>
      <c r="G650" t="s">
        <v>2474</v>
      </c>
      <c r="H650">
        <v>0</v>
      </c>
      <c r="I650" t="s">
        <v>2475</v>
      </c>
      <c r="J650" s="10" t="s">
        <v>46</v>
      </c>
      <c r="K650" t="s">
        <v>2892</v>
      </c>
      <c r="L650" s="10" t="s">
        <v>46</v>
      </c>
      <c r="M650" s="10" t="s">
        <v>46</v>
      </c>
      <c r="N650" t="str">
        <f>IF(DB_PAR[[#This Row],[PAR TYPE]]=$AA$7,DB_PAR[[#This Row],[R_VAL]],IF(DB_PAR[[#This Row],[PAR TYPE]]=$AA$8,DB_PAR[[#This Row],[I_VAL]],DB_PAR[[#This Row],[T_VAL]]))</f>
        <v>0.0</v>
      </c>
      <c r="BG650">
        <f>QUOTIENT(DB_PAR[[#This Row],[PAR NUM]],32)+1</f>
        <v>21</v>
      </c>
    </row>
    <row r="651" spans="1:59" x14ac:dyDescent="0.25">
      <c r="A651" t="b">
        <v>0</v>
      </c>
      <c r="B651">
        <v>645</v>
      </c>
      <c r="C651" t="str" cm="1">
        <f t="array" ref="C651">INDEX(DB_PAR_SYS_NAMES[],BG651,2)</f>
        <v xml:space="preserve"> PID_WATER_PRESSURE</v>
      </c>
      <c r="D651" t="s">
        <v>3072</v>
      </c>
      <c r="E651" t="s">
        <v>4325</v>
      </c>
      <c r="G651" t="s">
        <v>2474</v>
      </c>
      <c r="H651">
        <v>0</v>
      </c>
      <c r="I651" t="s">
        <v>2475</v>
      </c>
      <c r="J651" s="10" t="s">
        <v>46</v>
      </c>
      <c r="K651" t="s">
        <v>2892</v>
      </c>
      <c r="L651" s="10" t="s">
        <v>46</v>
      </c>
      <c r="M651" s="10" t="s">
        <v>46</v>
      </c>
      <c r="N651" t="str">
        <f>IF(DB_PAR[[#This Row],[PAR TYPE]]=$AA$7,DB_PAR[[#This Row],[R_VAL]],IF(DB_PAR[[#This Row],[PAR TYPE]]=$AA$8,DB_PAR[[#This Row],[I_VAL]],DB_PAR[[#This Row],[T_VAL]]))</f>
        <v>0.0</v>
      </c>
      <c r="BG651">
        <f>QUOTIENT(DB_PAR[[#This Row],[PAR NUM]],32)+1</f>
        <v>21</v>
      </c>
    </row>
    <row r="652" spans="1:59" x14ac:dyDescent="0.25">
      <c r="A652" t="b">
        <v>0</v>
      </c>
      <c r="B652">
        <v>646</v>
      </c>
      <c r="C652" t="str" cm="1">
        <f t="array" ref="C652">INDEX(DB_PAR_SYS_NAMES[],BG652,2)</f>
        <v xml:space="preserve"> PID_WATER_PRESSURE</v>
      </c>
      <c r="D652" t="s">
        <v>3073</v>
      </c>
      <c r="E652" t="s">
        <v>4326</v>
      </c>
      <c r="G652" t="s">
        <v>2485</v>
      </c>
      <c r="H652">
        <v>0</v>
      </c>
      <c r="I652" t="s">
        <v>2475</v>
      </c>
      <c r="J652" s="10" t="s">
        <v>46</v>
      </c>
      <c r="K652" t="s">
        <v>815</v>
      </c>
      <c r="L652" s="10" t="s">
        <v>46</v>
      </c>
      <c r="M652" s="10" t="s">
        <v>46</v>
      </c>
      <c r="N652">
        <f>IF(DB_PAR[[#This Row],[PAR TYPE]]=$AA$7,DB_PAR[[#This Row],[R_VAL]],IF(DB_PAR[[#This Row],[PAR TYPE]]=$AA$8,DB_PAR[[#This Row],[I_VAL]],DB_PAR[[#This Row],[T_VAL]]))</f>
        <v>0</v>
      </c>
      <c r="BG652">
        <f>QUOTIENT(DB_PAR[[#This Row],[PAR NUM]],32)+1</f>
        <v>21</v>
      </c>
    </row>
    <row r="653" spans="1:59" x14ac:dyDescent="0.25">
      <c r="A653" t="b">
        <v>0</v>
      </c>
      <c r="B653">
        <v>647</v>
      </c>
      <c r="C653" t="str" cm="1">
        <f t="array" ref="C653">INDEX(DB_PAR_SYS_NAMES[],BG653,2)</f>
        <v xml:space="preserve"> PID_WATER_PRESSURE</v>
      </c>
      <c r="D653" t="s">
        <v>3074</v>
      </c>
      <c r="E653" t="s">
        <v>4260</v>
      </c>
      <c r="G653" t="s">
        <v>2485</v>
      </c>
      <c r="H653">
        <v>0</v>
      </c>
      <c r="I653" t="s">
        <v>2475</v>
      </c>
      <c r="J653" s="10" t="s">
        <v>46</v>
      </c>
      <c r="K653" t="s">
        <v>815</v>
      </c>
      <c r="L653" s="10" t="s">
        <v>46</v>
      </c>
      <c r="M653" s="10" t="s">
        <v>46</v>
      </c>
      <c r="N653">
        <f>IF(DB_PAR[[#This Row],[PAR TYPE]]=$AA$7,DB_PAR[[#This Row],[R_VAL]],IF(DB_PAR[[#This Row],[PAR TYPE]]=$AA$8,DB_PAR[[#This Row],[I_VAL]],DB_PAR[[#This Row],[T_VAL]]))</f>
        <v>0</v>
      </c>
      <c r="BG653">
        <f>QUOTIENT(DB_PAR[[#This Row],[PAR NUM]],32)+1</f>
        <v>21</v>
      </c>
    </row>
    <row r="654" spans="1:59" x14ac:dyDescent="0.25">
      <c r="A654" t="b">
        <v>0</v>
      </c>
      <c r="B654">
        <v>648</v>
      </c>
      <c r="C654" t="str" cm="1">
        <f t="array" ref="C654">INDEX(DB_PAR_SYS_NAMES[],BG654,2)</f>
        <v xml:space="preserve"> PID_WATER_PRESSURE</v>
      </c>
      <c r="D654" t="s">
        <v>3075</v>
      </c>
      <c r="E654" t="s">
        <v>4263</v>
      </c>
      <c r="G654" t="s">
        <v>2485</v>
      </c>
      <c r="H654">
        <v>0</v>
      </c>
      <c r="I654" t="s">
        <v>2475</v>
      </c>
      <c r="J654" s="10" t="s">
        <v>46</v>
      </c>
      <c r="K654" t="s">
        <v>815</v>
      </c>
      <c r="L654" s="10" t="s">
        <v>46</v>
      </c>
      <c r="M654" s="10" t="s">
        <v>46</v>
      </c>
      <c r="N654">
        <f>IF(DB_PAR[[#This Row],[PAR TYPE]]=$AA$7,DB_PAR[[#This Row],[R_VAL]],IF(DB_PAR[[#This Row],[PAR TYPE]]=$AA$8,DB_PAR[[#This Row],[I_VAL]],DB_PAR[[#This Row],[T_VAL]]))</f>
        <v>0</v>
      </c>
      <c r="BG654">
        <f>QUOTIENT(DB_PAR[[#This Row],[PAR NUM]],32)+1</f>
        <v>21</v>
      </c>
    </row>
    <row r="655" spans="1:59" x14ac:dyDescent="0.25">
      <c r="A655" t="b">
        <v>0</v>
      </c>
      <c r="B655">
        <v>649</v>
      </c>
      <c r="C655" t="str" cm="1">
        <f t="array" ref="C655">INDEX(DB_PAR_SYS_NAMES[],BG655,2)</f>
        <v xml:space="preserve"> PID_WATER_PRESSURE</v>
      </c>
      <c r="D655" t="s">
        <v>3076</v>
      </c>
      <c r="E655" t="s">
        <v>4266</v>
      </c>
      <c r="G655" t="s">
        <v>2485</v>
      </c>
      <c r="H655">
        <v>0</v>
      </c>
      <c r="I655" t="s">
        <v>2475</v>
      </c>
      <c r="J655" s="10" t="s">
        <v>46</v>
      </c>
      <c r="K655" t="s">
        <v>815</v>
      </c>
      <c r="L655" s="10" t="s">
        <v>46</v>
      </c>
      <c r="M655" s="10" t="s">
        <v>46</v>
      </c>
      <c r="N655">
        <f>IF(DB_PAR[[#This Row],[PAR TYPE]]=$AA$7,DB_PAR[[#This Row],[R_VAL]],IF(DB_PAR[[#This Row],[PAR TYPE]]=$AA$8,DB_PAR[[#This Row],[I_VAL]],DB_PAR[[#This Row],[T_VAL]]))</f>
        <v>0</v>
      </c>
      <c r="BG655">
        <f>QUOTIENT(DB_PAR[[#This Row],[PAR NUM]],32)+1</f>
        <v>21</v>
      </c>
    </row>
    <row r="656" spans="1:59" x14ac:dyDescent="0.25">
      <c r="A656" t="b">
        <v>0</v>
      </c>
      <c r="B656">
        <v>650</v>
      </c>
      <c r="C656" t="str" cm="1">
        <f t="array" ref="C656">INDEX(DB_PAR_SYS_NAMES[],BG656,2)</f>
        <v xml:space="preserve"> PID_WATER_PRESSURE</v>
      </c>
      <c r="D656" t="s">
        <v>3077</v>
      </c>
      <c r="E656" t="s">
        <v>4269</v>
      </c>
      <c r="G656" t="s">
        <v>2485</v>
      </c>
      <c r="H656">
        <v>0</v>
      </c>
      <c r="I656" t="s">
        <v>2475</v>
      </c>
      <c r="J656" s="10" t="s">
        <v>46</v>
      </c>
      <c r="K656" t="s">
        <v>815</v>
      </c>
      <c r="L656" s="10" t="s">
        <v>46</v>
      </c>
      <c r="M656" s="10" t="s">
        <v>46</v>
      </c>
      <c r="N656">
        <f>IF(DB_PAR[[#This Row],[PAR TYPE]]=$AA$7,DB_PAR[[#This Row],[R_VAL]],IF(DB_PAR[[#This Row],[PAR TYPE]]=$AA$8,DB_PAR[[#This Row],[I_VAL]],DB_PAR[[#This Row],[T_VAL]]))</f>
        <v>0</v>
      </c>
      <c r="BG656">
        <f>QUOTIENT(DB_PAR[[#This Row],[PAR NUM]],32)+1</f>
        <v>21</v>
      </c>
    </row>
    <row r="657" spans="1:59" x14ac:dyDescent="0.25">
      <c r="A657" t="b">
        <v>0</v>
      </c>
      <c r="B657">
        <v>651</v>
      </c>
      <c r="C657" t="str" cm="1">
        <f t="array" ref="C657">INDEX(DB_PAR_SYS_NAMES[],BG657,2)</f>
        <v xml:space="preserve"> PID_WATER_PRESSURE</v>
      </c>
      <c r="D657" t="s">
        <v>3078</v>
      </c>
      <c r="E657" t="s">
        <v>4272</v>
      </c>
      <c r="G657" t="s">
        <v>2485</v>
      </c>
      <c r="H657">
        <v>0</v>
      </c>
      <c r="I657" t="s">
        <v>2475</v>
      </c>
      <c r="J657" s="10" t="s">
        <v>46</v>
      </c>
      <c r="K657" t="s">
        <v>815</v>
      </c>
      <c r="L657" s="10" t="s">
        <v>46</v>
      </c>
      <c r="M657" s="10" t="s">
        <v>46</v>
      </c>
      <c r="N657">
        <f>IF(DB_PAR[[#This Row],[PAR TYPE]]=$AA$7,DB_PAR[[#This Row],[R_VAL]],IF(DB_PAR[[#This Row],[PAR TYPE]]=$AA$8,DB_PAR[[#This Row],[I_VAL]],DB_PAR[[#This Row],[T_VAL]]))</f>
        <v>0</v>
      </c>
      <c r="BG657">
        <f>QUOTIENT(DB_PAR[[#This Row],[PAR NUM]],32)+1</f>
        <v>21</v>
      </c>
    </row>
    <row r="658" spans="1:59" x14ac:dyDescent="0.25">
      <c r="A658" t="b">
        <v>0</v>
      </c>
      <c r="B658">
        <v>652</v>
      </c>
      <c r="C658" t="str" cm="1">
        <f t="array" ref="C658">INDEX(DB_PAR_SYS_NAMES[],BG658,2)</f>
        <v xml:space="preserve"> PID_WATER_PRESSURE</v>
      </c>
      <c r="D658" t="s">
        <v>3079</v>
      </c>
      <c r="E658" t="s">
        <v>4275</v>
      </c>
      <c r="G658" t="s">
        <v>2474</v>
      </c>
      <c r="H658">
        <v>0</v>
      </c>
      <c r="I658" t="s">
        <v>2475</v>
      </c>
      <c r="J658" s="10" t="s">
        <v>46</v>
      </c>
      <c r="L658" s="10" t="s">
        <v>46</v>
      </c>
      <c r="M658" s="10" t="s">
        <v>46</v>
      </c>
      <c r="N658" t="str">
        <f>IF(DB_PAR[[#This Row],[PAR TYPE]]=$AA$7,DB_PAR[[#This Row],[R_VAL]],IF(DB_PAR[[#This Row],[PAR TYPE]]=$AA$8,DB_PAR[[#This Row],[I_VAL]],DB_PAR[[#This Row],[T_VAL]]))</f>
        <v>0.0</v>
      </c>
      <c r="BG658">
        <f>QUOTIENT(DB_PAR[[#This Row],[PAR NUM]],32)+1</f>
        <v>21</v>
      </c>
    </row>
    <row r="659" spans="1:59" x14ac:dyDescent="0.25">
      <c r="A659" t="b">
        <v>0</v>
      </c>
      <c r="B659">
        <v>653</v>
      </c>
      <c r="C659" t="str" cm="1">
        <f t="array" ref="C659">INDEX(DB_PAR_SYS_NAMES[],BG659,2)</f>
        <v xml:space="preserve"> PID_WATER_PRESSURE</v>
      </c>
      <c r="D659" t="s">
        <v>3080</v>
      </c>
      <c r="E659" t="s">
        <v>4278</v>
      </c>
      <c r="G659" t="s">
        <v>2489</v>
      </c>
      <c r="H659">
        <v>0</v>
      </c>
      <c r="I659" t="s">
        <v>2475</v>
      </c>
      <c r="J659" s="10" t="s">
        <v>46</v>
      </c>
      <c r="K659" t="s">
        <v>815</v>
      </c>
      <c r="L659" s="10" t="s">
        <v>46</v>
      </c>
      <c r="M659" s="10" t="s">
        <v>46</v>
      </c>
      <c r="N659" t="str">
        <f>IF(DB_PAR[[#This Row],[PAR TYPE]]=$AA$7,DB_PAR[[#This Row],[R_VAL]],IF(DB_PAR[[#This Row],[PAR TYPE]]=$AA$8,DB_PAR[[#This Row],[I_VAL]],DB_PAR[[#This Row],[T_VAL]]))</f>
        <v>T#0MS</v>
      </c>
      <c r="BG659">
        <f>QUOTIENT(DB_PAR[[#This Row],[PAR NUM]],32)+1</f>
        <v>21</v>
      </c>
    </row>
    <row r="660" spans="1:59" x14ac:dyDescent="0.25">
      <c r="A660" t="b">
        <v>0</v>
      </c>
      <c r="B660">
        <v>654</v>
      </c>
      <c r="C660" t="str" cm="1">
        <f t="array" ref="C660">INDEX(DB_PAR_SYS_NAMES[],BG660,2)</f>
        <v xml:space="preserve"> PID_WATER_PRESSURE</v>
      </c>
      <c r="D660" t="s">
        <v>3081</v>
      </c>
      <c r="E660" t="s">
        <v>4281</v>
      </c>
      <c r="G660" t="s">
        <v>2489</v>
      </c>
      <c r="H660">
        <v>0</v>
      </c>
      <c r="I660" t="s">
        <v>2475</v>
      </c>
      <c r="J660" s="10" t="s">
        <v>46</v>
      </c>
      <c r="K660" t="s">
        <v>815</v>
      </c>
      <c r="L660" s="10" t="s">
        <v>46</v>
      </c>
      <c r="M660" s="10" t="s">
        <v>46</v>
      </c>
      <c r="N660" t="str">
        <f>IF(DB_PAR[[#This Row],[PAR TYPE]]=$AA$7,DB_PAR[[#This Row],[R_VAL]],IF(DB_PAR[[#This Row],[PAR TYPE]]=$AA$8,DB_PAR[[#This Row],[I_VAL]],DB_PAR[[#This Row],[T_VAL]]))</f>
        <v>T#0MS</v>
      </c>
      <c r="BG660">
        <f>QUOTIENT(DB_PAR[[#This Row],[PAR NUM]],32)+1</f>
        <v>21</v>
      </c>
    </row>
    <row r="661" spans="1:59" x14ac:dyDescent="0.25">
      <c r="A661" t="b">
        <v>0</v>
      </c>
      <c r="B661">
        <v>655</v>
      </c>
      <c r="C661" t="str" cm="1">
        <f t="array" ref="C661">INDEX(DB_PAR_SYS_NAMES[],BG661,2)</f>
        <v xml:space="preserve"> PID_WATER_PRESSURE</v>
      </c>
      <c r="D661" t="s">
        <v>3083</v>
      </c>
      <c r="E661" t="s">
        <v>4284</v>
      </c>
      <c r="G661" t="s">
        <v>2489</v>
      </c>
      <c r="H661">
        <v>0</v>
      </c>
      <c r="I661" t="s">
        <v>2475</v>
      </c>
      <c r="J661" s="10" t="s">
        <v>2516</v>
      </c>
      <c r="K661" t="s">
        <v>815</v>
      </c>
      <c r="L661" s="10" t="s">
        <v>46</v>
      </c>
      <c r="M661" s="10" t="s">
        <v>46</v>
      </c>
      <c r="N661" t="str">
        <f>IF(DB_PAR[[#This Row],[PAR TYPE]]=$AA$7,DB_PAR[[#This Row],[R_VAL]],IF(DB_PAR[[#This Row],[PAR TYPE]]=$AA$8,DB_PAR[[#This Row],[I_VAL]],DB_PAR[[#This Row],[T_VAL]]))</f>
        <v>T#0MS</v>
      </c>
      <c r="BG661">
        <f>QUOTIENT(DB_PAR[[#This Row],[PAR NUM]],32)+1</f>
        <v>21</v>
      </c>
    </row>
    <row r="662" spans="1:59" x14ac:dyDescent="0.25">
      <c r="A662" t="b">
        <v>0</v>
      </c>
      <c r="B662">
        <v>656</v>
      </c>
      <c r="C662" t="str" cm="1">
        <f t="array" ref="C662">INDEX(DB_PAR_SYS_NAMES[],BG662,2)</f>
        <v xml:space="preserve"> PID_WATER_PRESSURE</v>
      </c>
      <c r="D662" t="s">
        <v>3085</v>
      </c>
      <c r="E662" t="s">
        <v>4327</v>
      </c>
      <c r="G662" t="s">
        <v>2474</v>
      </c>
      <c r="H662">
        <v>0</v>
      </c>
      <c r="I662" t="s">
        <v>2475</v>
      </c>
      <c r="J662" s="10" t="s">
        <v>2540</v>
      </c>
      <c r="K662" t="s">
        <v>861</v>
      </c>
      <c r="L662" s="10" t="s">
        <v>46</v>
      </c>
      <c r="M662" s="10" t="s">
        <v>46</v>
      </c>
      <c r="N662" t="str">
        <f>IF(DB_PAR[[#This Row],[PAR TYPE]]=$AA$7,DB_PAR[[#This Row],[R_VAL]],IF(DB_PAR[[#This Row],[PAR TYPE]]=$AA$8,DB_PAR[[#This Row],[I_VAL]],DB_PAR[[#This Row],[T_VAL]]))</f>
        <v>100.0</v>
      </c>
      <c r="BG662">
        <f>QUOTIENT(DB_PAR[[#This Row],[PAR NUM]],32)+1</f>
        <v>21</v>
      </c>
    </row>
    <row r="663" spans="1:59" x14ac:dyDescent="0.25">
      <c r="A663" t="b">
        <v>0</v>
      </c>
      <c r="B663">
        <v>657</v>
      </c>
      <c r="C663" t="str" cm="1">
        <f t="array" ref="C663">INDEX(DB_PAR_SYS_NAMES[],BG663,2)</f>
        <v xml:space="preserve"> PID_WATER_PRESSURE</v>
      </c>
      <c r="D663" t="s">
        <v>3086</v>
      </c>
      <c r="E663" t="s">
        <v>4328</v>
      </c>
      <c r="G663" t="s">
        <v>2474</v>
      </c>
      <c r="H663">
        <v>0</v>
      </c>
      <c r="I663" t="s">
        <v>2475</v>
      </c>
      <c r="J663" s="10" t="s">
        <v>3066</v>
      </c>
      <c r="K663" t="s">
        <v>807</v>
      </c>
      <c r="L663" s="10" t="s">
        <v>46</v>
      </c>
      <c r="M663" s="10" t="s">
        <v>46</v>
      </c>
      <c r="N663" t="str">
        <f>IF(DB_PAR[[#This Row],[PAR TYPE]]=$AA$7,DB_PAR[[#This Row],[R_VAL]],IF(DB_PAR[[#This Row],[PAR TYPE]]=$AA$8,DB_PAR[[#This Row],[I_VAL]],DB_PAR[[#This Row],[T_VAL]]))</f>
        <v>30.0</v>
      </c>
      <c r="BG663">
        <f>QUOTIENT(DB_PAR[[#This Row],[PAR NUM]],32)+1</f>
        <v>21</v>
      </c>
    </row>
    <row r="664" spans="1:59" x14ac:dyDescent="0.25">
      <c r="A664" t="b">
        <v>0</v>
      </c>
      <c r="B664">
        <v>658</v>
      </c>
      <c r="C664" t="str" cm="1">
        <f t="array" ref="C664">INDEX(DB_PAR_SYS_NAMES[],BG664,2)</f>
        <v xml:space="preserve"> PID_WATER_PRESSURE</v>
      </c>
      <c r="D664" t="s">
        <v>3087</v>
      </c>
      <c r="E664" t="s">
        <v>4329</v>
      </c>
      <c r="G664" t="s">
        <v>2474</v>
      </c>
      <c r="H664">
        <v>0</v>
      </c>
      <c r="I664" t="s">
        <v>2475</v>
      </c>
      <c r="J664" s="10" t="s">
        <v>2516</v>
      </c>
      <c r="K664" t="s">
        <v>807</v>
      </c>
      <c r="L664" s="10" t="s">
        <v>46</v>
      </c>
      <c r="M664" s="10" t="s">
        <v>46</v>
      </c>
      <c r="N664" t="str">
        <f>IF(DB_PAR[[#This Row],[PAR TYPE]]=$AA$7,DB_PAR[[#This Row],[R_VAL]],IF(DB_PAR[[#This Row],[PAR TYPE]]=$AA$8,DB_PAR[[#This Row],[I_VAL]],DB_PAR[[#This Row],[T_VAL]]))</f>
        <v>300.0</v>
      </c>
      <c r="BG664">
        <f>QUOTIENT(DB_PAR[[#This Row],[PAR NUM]],32)+1</f>
        <v>21</v>
      </c>
    </row>
    <row r="665" spans="1:59" x14ac:dyDescent="0.25">
      <c r="A665" t="b">
        <v>0</v>
      </c>
      <c r="B665">
        <v>659</v>
      </c>
      <c r="C665" t="str" cm="1">
        <f t="array" ref="C665">INDEX(DB_PAR_SYS_NAMES[],BG665,2)</f>
        <v xml:space="preserve"> PID_WATER_PRESSURE</v>
      </c>
      <c r="D665" t="s">
        <v>3088</v>
      </c>
      <c r="E665" t="s">
        <v>4330</v>
      </c>
      <c r="G665" t="s">
        <v>2474</v>
      </c>
      <c r="H665">
        <v>0</v>
      </c>
      <c r="I665" t="s">
        <v>2475</v>
      </c>
      <c r="J665" s="10" t="s">
        <v>46</v>
      </c>
      <c r="K665" t="s">
        <v>861</v>
      </c>
      <c r="L665" s="10" t="s">
        <v>46</v>
      </c>
      <c r="M665" s="10" t="s">
        <v>46</v>
      </c>
      <c r="N665" t="str">
        <f>IF(DB_PAR[[#This Row],[PAR TYPE]]=$AA$7,DB_PAR[[#This Row],[R_VAL]],IF(DB_PAR[[#This Row],[PAR TYPE]]=$AA$8,DB_PAR[[#This Row],[I_VAL]],DB_PAR[[#This Row],[T_VAL]]))</f>
        <v>0.0</v>
      </c>
      <c r="BG665">
        <f>QUOTIENT(DB_PAR[[#This Row],[PAR NUM]],32)+1</f>
        <v>21</v>
      </c>
    </row>
    <row r="666" spans="1:59" x14ac:dyDescent="0.25">
      <c r="A666" t="b">
        <v>0</v>
      </c>
      <c r="B666">
        <v>660</v>
      </c>
      <c r="C666" t="str" cm="1">
        <f t="array" ref="C666">INDEX(DB_PAR_SYS_NAMES[],BG666,2)</f>
        <v xml:space="preserve"> PID_WATER_PRESSURE</v>
      </c>
      <c r="D666" t="s">
        <v>3089</v>
      </c>
      <c r="E666" t="s">
        <v>4331</v>
      </c>
      <c r="G666" t="s">
        <v>2474</v>
      </c>
      <c r="H666">
        <v>0</v>
      </c>
      <c r="I666" t="s">
        <v>2475</v>
      </c>
      <c r="J666" s="10" t="s">
        <v>46</v>
      </c>
      <c r="K666" t="s">
        <v>861</v>
      </c>
      <c r="L666" s="10" t="s">
        <v>46</v>
      </c>
      <c r="M666" s="10" t="s">
        <v>46</v>
      </c>
      <c r="N666" t="str">
        <f>IF(DB_PAR[[#This Row],[PAR TYPE]]=$AA$7,DB_PAR[[#This Row],[R_VAL]],IF(DB_PAR[[#This Row],[PAR TYPE]]=$AA$8,DB_PAR[[#This Row],[I_VAL]],DB_PAR[[#This Row],[T_VAL]]))</f>
        <v>0.0</v>
      </c>
      <c r="BG666">
        <f>QUOTIENT(DB_PAR[[#This Row],[PAR NUM]],32)+1</f>
        <v>21</v>
      </c>
    </row>
    <row r="667" spans="1:59" x14ac:dyDescent="0.25">
      <c r="A667" t="b">
        <v>0</v>
      </c>
      <c r="B667">
        <v>661</v>
      </c>
      <c r="C667" t="str" cm="1">
        <f t="array" ref="C667">INDEX(DB_PAR_SYS_NAMES[],BG667,2)</f>
        <v xml:space="preserve"> PID_WATER_PRESSURE</v>
      </c>
      <c r="D667" t="s">
        <v>3090</v>
      </c>
      <c r="E667" t="s">
        <v>4332</v>
      </c>
      <c r="G667" t="s">
        <v>2474</v>
      </c>
      <c r="H667">
        <v>0</v>
      </c>
      <c r="I667" t="s">
        <v>2475</v>
      </c>
      <c r="J667" s="10" t="s">
        <v>46</v>
      </c>
      <c r="K667" t="s">
        <v>815</v>
      </c>
      <c r="L667" s="10" t="s">
        <v>46</v>
      </c>
      <c r="M667" s="10" t="s">
        <v>46</v>
      </c>
      <c r="N667" t="str">
        <f>IF(DB_PAR[[#This Row],[PAR TYPE]]=$AA$7,DB_PAR[[#This Row],[R_VAL]],IF(DB_PAR[[#This Row],[PAR TYPE]]=$AA$8,DB_PAR[[#This Row],[I_VAL]],DB_PAR[[#This Row],[T_VAL]]))</f>
        <v>0.0</v>
      </c>
      <c r="BG667">
        <f>QUOTIENT(DB_PAR[[#This Row],[PAR NUM]],32)+1</f>
        <v>21</v>
      </c>
    </row>
    <row r="668" spans="1:59" x14ac:dyDescent="0.25">
      <c r="A668" t="b">
        <v>0</v>
      </c>
      <c r="B668">
        <v>662</v>
      </c>
      <c r="C668" t="str" cm="1">
        <f t="array" ref="C668">INDEX(DB_PAR_SYS_NAMES[],BG668,2)</f>
        <v xml:space="preserve"> PID_WATER_PRESSURE</v>
      </c>
      <c r="D668" t="s">
        <v>3091</v>
      </c>
      <c r="E668" t="s">
        <v>4333</v>
      </c>
      <c r="G668" t="s">
        <v>2474</v>
      </c>
      <c r="H668">
        <v>0</v>
      </c>
      <c r="I668" t="s">
        <v>2475</v>
      </c>
      <c r="J668" s="10" t="s">
        <v>46</v>
      </c>
      <c r="K668" t="s">
        <v>807</v>
      </c>
      <c r="L668" s="10" t="s">
        <v>46</v>
      </c>
      <c r="M668" s="10" t="s">
        <v>46</v>
      </c>
      <c r="N668" t="str">
        <f>IF(DB_PAR[[#This Row],[PAR TYPE]]=$AA$7,DB_PAR[[#This Row],[R_VAL]],IF(DB_PAR[[#This Row],[PAR TYPE]]=$AA$8,DB_PAR[[#This Row],[I_VAL]],DB_PAR[[#This Row],[T_VAL]]))</f>
        <v>0.0</v>
      </c>
      <c r="BG668">
        <f>QUOTIENT(DB_PAR[[#This Row],[PAR NUM]],32)+1</f>
        <v>21</v>
      </c>
    </row>
    <row r="669" spans="1:59" x14ac:dyDescent="0.25">
      <c r="A669" t="b">
        <v>0</v>
      </c>
      <c r="B669">
        <v>663</v>
      </c>
      <c r="C669" t="str" cm="1">
        <f t="array" ref="C669">INDEX(DB_PAR_SYS_NAMES[],BG669,2)</f>
        <v xml:space="preserve"> PID_WATER_PRESSURE</v>
      </c>
      <c r="D669" t="s">
        <v>3092</v>
      </c>
      <c r="E669" t="s">
        <v>4334</v>
      </c>
      <c r="G669" t="s">
        <v>2474</v>
      </c>
      <c r="H669">
        <v>0</v>
      </c>
      <c r="I669" t="s">
        <v>2475</v>
      </c>
      <c r="J669" s="10" t="s">
        <v>46</v>
      </c>
      <c r="K669" t="s">
        <v>815</v>
      </c>
      <c r="L669" s="10" t="s">
        <v>46</v>
      </c>
      <c r="M669" s="10" t="s">
        <v>46</v>
      </c>
      <c r="N669" t="str">
        <f>IF(DB_PAR[[#This Row],[PAR TYPE]]=$AA$7,DB_PAR[[#This Row],[R_VAL]],IF(DB_PAR[[#This Row],[PAR TYPE]]=$AA$8,DB_PAR[[#This Row],[I_VAL]],DB_PAR[[#This Row],[T_VAL]]))</f>
        <v>0.0</v>
      </c>
      <c r="BG669">
        <f>QUOTIENT(DB_PAR[[#This Row],[PAR NUM]],32)+1</f>
        <v>21</v>
      </c>
    </row>
    <row r="670" spans="1:59" x14ac:dyDescent="0.25">
      <c r="A670" t="b">
        <v>0</v>
      </c>
      <c r="B670">
        <v>664</v>
      </c>
      <c r="C670" t="str" cm="1">
        <f t="array" ref="C670">INDEX(DB_PAR_SYS_NAMES[],BG670,2)</f>
        <v xml:space="preserve"> PID_WATER_PRESSURE</v>
      </c>
      <c r="D670" t="s">
        <v>3093</v>
      </c>
      <c r="E670" t="s">
        <v>4335</v>
      </c>
      <c r="G670" t="s">
        <v>2474</v>
      </c>
      <c r="H670">
        <v>0</v>
      </c>
      <c r="I670" t="s">
        <v>2475</v>
      </c>
      <c r="J670" s="10" t="s">
        <v>46</v>
      </c>
      <c r="K670" t="s">
        <v>807</v>
      </c>
      <c r="L670" s="10" t="s">
        <v>46</v>
      </c>
      <c r="M670" s="10" t="s">
        <v>46</v>
      </c>
      <c r="N670" t="str">
        <f>IF(DB_PAR[[#This Row],[PAR TYPE]]=$AA$7,DB_PAR[[#This Row],[R_VAL]],IF(DB_PAR[[#This Row],[PAR TYPE]]=$AA$8,DB_PAR[[#This Row],[I_VAL]],DB_PAR[[#This Row],[T_VAL]]))</f>
        <v>0.0</v>
      </c>
      <c r="BG670">
        <f>QUOTIENT(DB_PAR[[#This Row],[PAR NUM]],32)+1</f>
        <v>21</v>
      </c>
    </row>
    <row r="671" spans="1:59" x14ac:dyDescent="0.25">
      <c r="A671" t="b">
        <v>0</v>
      </c>
      <c r="B671">
        <v>665</v>
      </c>
      <c r="C671" t="str" cm="1">
        <f t="array" ref="C671">INDEX(DB_PAR_SYS_NAMES[],BG671,2)</f>
        <v xml:space="preserve"> PID_WATER_PRESSURE</v>
      </c>
      <c r="D671" t="s">
        <v>3094</v>
      </c>
      <c r="E671" t="s">
        <v>4336</v>
      </c>
      <c r="G671" t="s">
        <v>2474</v>
      </c>
      <c r="H671">
        <v>0</v>
      </c>
      <c r="I671" t="s">
        <v>2475</v>
      </c>
      <c r="J671" s="10" t="s">
        <v>46</v>
      </c>
      <c r="K671" t="s">
        <v>815</v>
      </c>
      <c r="L671" s="10" t="s">
        <v>46</v>
      </c>
      <c r="M671" s="10" t="s">
        <v>46</v>
      </c>
      <c r="N671" t="str">
        <f>IF(DB_PAR[[#This Row],[PAR TYPE]]=$AA$7,DB_PAR[[#This Row],[R_VAL]],IF(DB_PAR[[#This Row],[PAR TYPE]]=$AA$8,DB_PAR[[#This Row],[I_VAL]],DB_PAR[[#This Row],[T_VAL]]))</f>
        <v>0.0</v>
      </c>
      <c r="BG671">
        <f>QUOTIENT(DB_PAR[[#This Row],[PAR NUM]],32)+1</f>
        <v>21</v>
      </c>
    </row>
    <row r="672" spans="1:59" x14ac:dyDescent="0.25">
      <c r="A672" t="b">
        <v>0</v>
      </c>
      <c r="B672">
        <v>666</v>
      </c>
      <c r="C672" t="str" cm="1">
        <f t="array" ref="C672">INDEX(DB_PAR_SYS_NAMES[],BG672,2)</f>
        <v xml:space="preserve"> PID_WATER_PRESSURE</v>
      </c>
      <c r="D672" t="s">
        <v>3095</v>
      </c>
      <c r="E672" t="s">
        <v>4317</v>
      </c>
      <c r="G672" t="s">
        <v>2485</v>
      </c>
      <c r="H672">
        <v>0</v>
      </c>
      <c r="I672" t="s">
        <v>2475</v>
      </c>
      <c r="J672" s="10" t="s">
        <v>46</v>
      </c>
      <c r="K672" t="s">
        <v>815</v>
      </c>
      <c r="L672" s="10" t="s">
        <v>46</v>
      </c>
      <c r="M672" s="10" t="s">
        <v>46</v>
      </c>
      <c r="N672">
        <f>IF(DB_PAR[[#This Row],[PAR TYPE]]=$AA$7,DB_PAR[[#This Row],[R_VAL]],IF(DB_PAR[[#This Row],[PAR TYPE]]=$AA$8,DB_PAR[[#This Row],[I_VAL]],DB_PAR[[#This Row],[T_VAL]]))</f>
        <v>0</v>
      </c>
      <c r="BG672">
        <f>QUOTIENT(DB_PAR[[#This Row],[PAR NUM]],32)+1</f>
        <v>21</v>
      </c>
    </row>
    <row r="673" spans="1:59" x14ac:dyDescent="0.25">
      <c r="A673" t="b">
        <v>0</v>
      </c>
      <c r="B673">
        <v>667</v>
      </c>
      <c r="C673" t="str" cm="1">
        <f t="array" ref="C673">INDEX(DB_PAR_SYS_NAMES[],BG673,2)</f>
        <v xml:space="preserve"> PID_WATER_PRESSURE</v>
      </c>
      <c r="D673" t="s">
        <v>282</v>
      </c>
      <c r="G673" t="s">
        <v>2474</v>
      </c>
      <c r="H673">
        <v>0</v>
      </c>
      <c r="I673" t="s">
        <v>2475</v>
      </c>
      <c r="J673" s="10" t="s">
        <v>46</v>
      </c>
      <c r="L673" s="10" t="s">
        <v>46</v>
      </c>
      <c r="M673" s="10" t="s">
        <v>46</v>
      </c>
      <c r="N673" t="str">
        <f>IF(DB_PAR[[#This Row],[PAR TYPE]]=$AA$7,DB_PAR[[#This Row],[R_VAL]],IF(DB_PAR[[#This Row],[PAR TYPE]]=$AA$8,DB_PAR[[#This Row],[I_VAL]],DB_PAR[[#This Row],[T_VAL]]))</f>
        <v>0.0</v>
      </c>
      <c r="BG673">
        <f>QUOTIENT(DB_PAR[[#This Row],[PAR NUM]],32)+1</f>
        <v>21</v>
      </c>
    </row>
    <row r="674" spans="1:59" x14ac:dyDescent="0.25">
      <c r="A674" t="b">
        <v>0</v>
      </c>
      <c r="B674">
        <v>668</v>
      </c>
      <c r="C674" t="str" cm="1">
        <f t="array" ref="C674">INDEX(DB_PAR_SYS_NAMES[],BG674,2)</f>
        <v xml:space="preserve"> PID_WATER_PRESSURE</v>
      </c>
      <c r="D674" t="s">
        <v>283</v>
      </c>
      <c r="G674" t="s">
        <v>2474</v>
      </c>
      <c r="H674">
        <v>0</v>
      </c>
      <c r="I674" t="s">
        <v>2475</v>
      </c>
      <c r="J674" s="10" t="s">
        <v>46</v>
      </c>
      <c r="L674" s="10" t="s">
        <v>46</v>
      </c>
      <c r="M674" s="10" t="s">
        <v>46</v>
      </c>
      <c r="N674" t="str">
        <f>IF(DB_PAR[[#This Row],[PAR TYPE]]=$AA$7,DB_PAR[[#This Row],[R_VAL]],IF(DB_PAR[[#This Row],[PAR TYPE]]=$AA$8,DB_PAR[[#This Row],[I_VAL]],DB_PAR[[#This Row],[T_VAL]]))</f>
        <v>0.0</v>
      </c>
      <c r="BG674">
        <f>QUOTIENT(DB_PAR[[#This Row],[PAR NUM]],32)+1</f>
        <v>21</v>
      </c>
    </row>
    <row r="675" spans="1:59" x14ac:dyDescent="0.25">
      <c r="A675" t="b">
        <v>0</v>
      </c>
      <c r="B675">
        <v>669</v>
      </c>
      <c r="C675" t="str" cm="1">
        <f t="array" ref="C675">INDEX(DB_PAR_SYS_NAMES[],BG675,2)</f>
        <v xml:space="preserve"> PID_WATER_PRESSURE</v>
      </c>
      <c r="D675" t="s">
        <v>314</v>
      </c>
      <c r="G675" t="s">
        <v>2474</v>
      </c>
      <c r="H675">
        <v>0</v>
      </c>
      <c r="I675" t="s">
        <v>2475</v>
      </c>
      <c r="J675" s="10" t="s">
        <v>46</v>
      </c>
      <c r="L675" s="10" t="s">
        <v>46</v>
      </c>
      <c r="M675" s="10" t="s">
        <v>46</v>
      </c>
      <c r="N675" t="str">
        <f>IF(DB_PAR[[#This Row],[PAR TYPE]]=$AA$7,DB_PAR[[#This Row],[R_VAL]],IF(DB_PAR[[#This Row],[PAR TYPE]]=$AA$8,DB_PAR[[#This Row],[I_VAL]],DB_PAR[[#This Row],[T_VAL]]))</f>
        <v>0.0</v>
      </c>
      <c r="BG675">
        <f>QUOTIENT(DB_PAR[[#This Row],[PAR NUM]],32)+1</f>
        <v>21</v>
      </c>
    </row>
    <row r="676" spans="1:59" x14ac:dyDescent="0.25">
      <c r="A676" t="b">
        <v>0</v>
      </c>
      <c r="B676">
        <v>670</v>
      </c>
      <c r="C676" t="str" cm="1">
        <f t="array" ref="C676">INDEX(DB_PAR_SYS_NAMES[],BG676,2)</f>
        <v xml:space="preserve"> PID_WATER_PRESSURE</v>
      </c>
      <c r="D676" t="s">
        <v>284</v>
      </c>
      <c r="G676" t="s">
        <v>2474</v>
      </c>
      <c r="H676">
        <v>0</v>
      </c>
      <c r="I676" t="s">
        <v>2475</v>
      </c>
      <c r="J676" s="10" t="s">
        <v>46</v>
      </c>
      <c r="L676" s="10" t="s">
        <v>46</v>
      </c>
      <c r="M676" s="10" t="s">
        <v>46</v>
      </c>
      <c r="N676" t="str">
        <f>IF(DB_PAR[[#This Row],[PAR TYPE]]=$AA$7,DB_PAR[[#This Row],[R_VAL]],IF(DB_PAR[[#This Row],[PAR TYPE]]=$AA$8,DB_PAR[[#This Row],[I_VAL]],DB_PAR[[#This Row],[T_VAL]]))</f>
        <v>0.0</v>
      </c>
      <c r="BG676">
        <f>QUOTIENT(DB_PAR[[#This Row],[PAR NUM]],32)+1</f>
        <v>21</v>
      </c>
    </row>
    <row r="677" spans="1:59" x14ac:dyDescent="0.25">
      <c r="A677" t="b">
        <v>0</v>
      </c>
      <c r="B677">
        <v>671</v>
      </c>
      <c r="C677" t="str" cm="1">
        <f t="array" ref="C677">INDEX(DB_PAR_SYS_NAMES[],BG677,2)</f>
        <v xml:space="preserve"> PID_WATER_PRESSURE</v>
      </c>
      <c r="D677" t="s">
        <v>285</v>
      </c>
      <c r="G677" t="s">
        <v>2474</v>
      </c>
      <c r="H677">
        <v>0</v>
      </c>
      <c r="I677" t="s">
        <v>2475</v>
      </c>
      <c r="J677" s="10" t="s">
        <v>46</v>
      </c>
      <c r="L677" s="10" t="s">
        <v>46</v>
      </c>
      <c r="M677" s="10" t="s">
        <v>46</v>
      </c>
      <c r="N677" t="str">
        <f>IF(DB_PAR[[#This Row],[PAR TYPE]]=$AA$7,DB_PAR[[#This Row],[R_VAL]],IF(DB_PAR[[#This Row],[PAR TYPE]]=$AA$8,DB_PAR[[#This Row],[I_VAL]],DB_PAR[[#This Row],[T_VAL]]))</f>
        <v>0.0</v>
      </c>
      <c r="BG677">
        <f>QUOTIENT(DB_PAR[[#This Row],[PAR NUM]],32)+1</f>
        <v>21</v>
      </c>
    </row>
    <row r="678" spans="1:59" x14ac:dyDescent="0.25">
      <c r="A678" t="b">
        <v>1</v>
      </c>
      <c r="B678">
        <v>672</v>
      </c>
      <c r="C678" t="str" cm="1">
        <f t="array" ref="C678">INDEX(DB_PAR_SYS_NAMES[],BG678,2)</f>
        <v xml:space="preserve"> PID_ACTIVE_POWER</v>
      </c>
      <c r="D678" t="s">
        <v>3067</v>
      </c>
      <c r="E678" t="s">
        <v>4337</v>
      </c>
      <c r="G678" t="s">
        <v>2474</v>
      </c>
      <c r="H678">
        <v>0</v>
      </c>
      <c r="I678" t="s">
        <v>2475</v>
      </c>
      <c r="J678" s="10" t="s">
        <v>46</v>
      </c>
      <c r="K678" t="s">
        <v>850</v>
      </c>
      <c r="L678" s="10" t="s">
        <v>46</v>
      </c>
      <c r="M678" s="10" t="s">
        <v>46</v>
      </c>
      <c r="N678" t="str">
        <f>IF(DB_PAR[[#This Row],[PAR TYPE]]=$AA$7,DB_PAR[[#This Row],[R_VAL]],IF(DB_PAR[[#This Row],[PAR TYPE]]=$AA$8,DB_PAR[[#This Row],[I_VAL]],DB_PAR[[#This Row],[T_VAL]]))</f>
        <v>0.0</v>
      </c>
      <c r="BG678">
        <f>QUOTIENT(DB_PAR[[#This Row],[PAR NUM]],32)+1</f>
        <v>22</v>
      </c>
    </row>
    <row r="679" spans="1:59" x14ac:dyDescent="0.25">
      <c r="A679" t="b">
        <v>1</v>
      </c>
      <c r="B679">
        <v>673</v>
      </c>
      <c r="C679" t="str" cm="1">
        <f t="array" ref="C679">INDEX(DB_PAR_SYS_NAMES[],BG679,2)</f>
        <v xml:space="preserve"> PID_ACTIVE_POWER</v>
      </c>
      <c r="D679" t="s">
        <v>3068</v>
      </c>
      <c r="E679" t="s">
        <v>4338</v>
      </c>
      <c r="G679" t="s">
        <v>2474</v>
      </c>
      <c r="H679">
        <v>0</v>
      </c>
      <c r="I679" t="s">
        <v>2475</v>
      </c>
      <c r="J679" s="10" t="s">
        <v>6079</v>
      </c>
      <c r="K679" t="s">
        <v>850</v>
      </c>
      <c r="L679" s="10" t="s">
        <v>46</v>
      </c>
      <c r="M679" s="10" t="s">
        <v>46</v>
      </c>
      <c r="N679" t="str">
        <f>IF(DB_PAR[[#This Row],[PAR TYPE]]=$AA$7,DB_PAR[[#This Row],[R_VAL]],IF(DB_PAR[[#This Row],[PAR TYPE]]=$AA$8,DB_PAR[[#This Row],[I_VAL]],DB_PAR[[#This Row],[T_VAL]]))</f>
        <v>6200.0</v>
      </c>
      <c r="BG679">
        <f>QUOTIENT(DB_PAR[[#This Row],[PAR NUM]],32)+1</f>
        <v>22</v>
      </c>
    </row>
    <row r="680" spans="1:59" x14ac:dyDescent="0.25">
      <c r="A680" t="b">
        <v>1</v>
      </c>
      <c r="B680">
        <v>674</v>
      </c>
      <c r="C680" t="str" cm="1">
        <f t="array" ref="C680">INDEX(DB_PAR_SYS_NAMES[],BG680,2)</f>
        <v xml:space="preserve"> PID_ACTIVE_POWER</v>
      </c>
      <c r="D680" t="s">
        <v>3069</v>
      </c>
      <c r="E680" t="s">
        <v>4339</v>
      </c>
      <c r="G680" t="s">
        <v>2474</v>
      </c>
      <c r="H680">
        <v>0</v>
      </c>
      <c r="I680" t="s">
        <v>2475</v>
      </c>
      <c r="J680" s="10" t="s">
        <v>2644</v>
      </c>
      <c r="K680" t="s">
        <v>2892</v>
      </c>
      <c r="L680" s="10" t="s">
        <v>46</v>
      </c>
      <c r="M680" s="10" t="s">
        <v>46</v>
      </c>
      <c r="N680" t="str">
        <f>IF(DB_PAR[[#This Row],[PAR TYPE]]=$AA$7,DB_PAR[[#This Row],[R_VAL]],IF(DB_PAR[[#This Row],[PAR TYPE]]=$AA$8,DB_PAR[[#This Row],[I_VAL]],DB_PAR[[#This Row],[T_VAL]]))</f>
        <v>400.0</v>
      </c>
      <c r="BG680">
        <f>QUOTIENT(DB_PAR[[#This Row],[PAR NUM]],32)+1</f>
        <v>22</v>
      </c>
    </row>
    <row r="681" spans="1:59" x14ac:dyDescent="0.25">
      <c r="A681" t="b">
        <v>1</v>
      </c>
      <c r="B681">
        <v>675</v>
      </c>
      <c r="C681" t="str" cm="1">
        <f t="array" ref="C681">INDEX(DB_PAR_SYS_NAMES[],BG681,2)</f>
        <v xml:space="preserve"> PID_ACTIVE_POWER</v>
      </c>
      <c r="D681" t="s">
        <v>3070</v>
      </c>
      <c r="E681" t="s">
        <v>4340</v>
      </c>
      <c r="G681" t="s">
        <v>2474</v>
      </c>
      <c r="H681">
        <v>0</v>
      </c>
      <c r="I681" t="s">
        <v>2475</v>
      </c>
      <c r="J681" s="10" t="s">
        <v>2644</v>
      </c>
      <c r="K681" t="s">
        <v>2892</v>
      </c>
      <c r="L681" s="10" t="s">
        <v>46</v>
      </c>
      <c r="M681" s="10" t="s">
        <v>46</v>
      </c>
      <c r="N681" t="str">
        <f>IF(DB_PAR[[#This Row],[PAR TYPE]]=$AA$7,DB_PAR[[#This Row],[R_VAL]],IF(DB_PAR[[#This Row],[PAR TYPE]]=$AA$8,DB_PAR[[#This Row],[I_VAL]],DB_PAR[[#This Row],[T_VAL]]))</f>
        <v>400.0</v>
      </c>
      <c r="BG681">
        <f>QUOTIENT(DB_PAR[[#This Row],[PAR NUM]],32)+1</f>
        <v>22</v>
      </c>
    </row>
    <row r="682" spans="1:59" x14ac:dyDescent="0.25">
      <c r="A682" t="b">
        <v>1</v>
      </c>
      <c r="B682">
        <v>676</v>
      </c>
      <c r="C682" t="str" cm="1">
        <f t="array" ref="C682">INDEX(DB_PAR_SYS_NAMES[],BG682,2)</f>
        <v xml:space="preserve"> PID_ACTIVE_POWER</v>
      </c>
      <c r="D682" t="s">
        <v>3071</v>
      </c>
      <c r="E682" t="s">
        <v>4341</v>
      </c>
      <c r="G682" t="s">
        <v>2474</v>
      </c>
      <c r="H682">
        <v>0</v>
      </c>
      <c r="I682" t="s">
        <v>2475</v>
      </c>
      <c r="J682" s="10" t="s">
        <v>46</v>
      </c>
      <c r="K682" t="s">
        <v>2892</v>
      </c>
      <c r="L682" s="10" t="s">
        <v>46</v>
      </c>
      <c r="M682" s="10" t="s">
        <v>46</v>
      </c>
      <c r="N682" t="str">
        <f>IF(DB_PAR[[#This Row],[PAR TYPE]]=$AA$7,DB_PAR[[#This Row],[R_VAL]],IF(DB_PAR[[#This Row],[PAR TYPE]]=$AA$8,DB_PAR[[#This Row],[I_VAL]],DB_PAR[[#This Row],[T_VAL]]))</f>
        <v>0.0</v>
      </c>
      <c r="BG682">
        <f>QUOTIENT(DB_PAR[[#This Row],[PAR NUM]],32)+1</f>
        <v>22</v>
      </c>
    </row>
    <row r="683" spans="1:59" x14ac:dyDescent="0.25">
      <c r="A683" t="b">
        <v>1</v>
      </c>
      <c r="B683">
        <v>677</v>
      </c>
      <c r="C683" t="str" cm="1">
        <f t="array" ref="C683">INDEX(DB_PAR_SYS_NAMES[],BG683,2)</f>
        <v xml:space="preserve"> PID_ACTIVE_POWER</v>
      </c>
      <c r="D683" t="s">
        <v>3072</v>
      </c>
      <c r="E683" t="s">
        <v>4342</v>
      </c>
      <c r="G683" t="s">
        <v>2474</v>
      </c>
      <c r="H683">
        <v>0</v>
      </c>
      <c r="I683" t="s">
        <v>2475</v>
      </c>
      <c r="J683" s="10" t="s">
        <v>46</v>
      </c>
      <c r="K683" t="s">
        <v>2892</v>
      </c>
      <c r="L683" s="10" t="s">
        <v>46</v>
      </c>
      <c r="M683" s="10" t="s">
        <v>46</v>
      </c>
      <c r="N683" t="str">
        <f>IF(DB_PAR[[#This Row],[PAR TYPE]]=$AA$7,DB_PAR[[#This Row],[R_VAL]],IF(DB_PAR[[#This Row],[PAR TYPE]]=$AA$8,DB_PAR[[#This Row],[I_VAL]],DB_PAR[[#This Row],[T_VAL]]))</f>
        <v>0.0</v>
      </c>
      <c r="BG683">
        <f>QUOTIENT(DB_PAR[[#This Row],[PAR NUM]],32)+1</f>
        <v>22</v>
      </c>
    </row>
    <row r="684" spans="1:59" x14ac:dyDescent="0.25">
      <c r="A684" t="b">
        <v>1</v>
      </c>
      <c r="B684">
        <v>678</v>
      </c>
      <c r="C684" t="str" cm="1">
        <f t="array" ref="C684">INDEX(DB_PAR_SYS_NAMES[],BG684,2)</f>
        <v xml:space="preserve"> PID_ACTIVE_POWER</v>
      </c>
      <c r="D684" t="s">
        <v>3073</v>
      </c>
      <c r="E684" t="s">
        <v>4343</v>
      </c>
      <c r="G684" t="s">
        <v>2485</v>
      </c>
      <c r="H684">
        <v>0</v>
      </c>
      <c r="I684" t="s">
        <v>2475</v>
      </c>
      <c r="J684" s="10" t="s">
        <v>46</v>
      </c>
      <c r="K684" t="s">
        <v>815</v>
      </c>
      <c r="L684" s="10" t="s">
        <v>46</v>
      </c>
      <c r="M684" s="10" t="s">
        <v>46</v>
      </c>
      <c r="N684">
        <f>IF(DB_PAR[[#This Row],[PAR TYPE]]=$AA$7,DB_PAR[[#This Row],[R_VAL]],IF(DB_PAR[[#This Row],[PAR TYPE]]=$AA$8,DB_PAR[[#This Row],[I_VAL]],DB_PAR[[#This Row],[T_VAL]]))</f>
        <v>0</v>
      </c>
      <c r="BG684">
        <f>QUOTIENT(DB_PAR[[#This Row],[PAR NUM]],32)+1</f>
        <v>22</v>
      </c>
    </row>
    <row r="685" spans="1:59" x14ac:dyDescent="0.25">
      <c r="A685" t="b">
        <v>1</v>
      </c>
      <c r="B685">
        <v>679</v>
      </c>
      <c r="C685" t="str" cm="1">
        <f t="array" ref="C685">INDEX(DB_PAR_SYS_NAMES[],BG685,2)</f>
        <v xml:space="preserve"> PID_ACTIVE_POWER</v>
      </c>
      <c r="D685" t="s">
        <v>3074</v>
      </c>
      <c r="E685" t="s">
        <v>4344</v>
      </c>
      <c r="G685" t="s">
        <v>2485</v>
      </c>
      <c r="H685">
        <v>1</v>
      </c>
      <c r="I685" t="s">
        <v>2475</v>
      </c>
      <c r="J685" s="10" t="s">
        <v>46</v>
      </c>
      <c r="K685" t="s">
        <v>815</v>
      </c>
      <c r="L685" s="10" t="s">
        <v>46</v>
      </c>
      <c r="M685" s="10" t="s">
        <v>46</v>
      </c>
      <c r="N685">
        <f>IF(DB_PAR[[#This Row],[PAR TYPE]]=$AA$7,DB_PAR[[#This Row],[R_VAL]],IF(DB_PAR[[#This Row],[PAR TYPE]]=$AA$8,DB_PAR[[#This Row],[I_VAL]],DB_PAR[[#This Row],[T_VAL]]))</f>
        <v>1</v>
      </c>
      <c r="BG685">
        <f>QUOTIENT(DB_PAR[[#This Row],[PAR NUM]],32)+1</f>
        <v>22</v>
      </c>
    </row>
    <row r="686" spans="1:59" x14ac:dyDescent="0.25">
      <c r="A686" t="b">
        <v>1</v>
      </c>
      <c r="B686">
        <v>680</v>
      </c>
      <c r="C686" t="str" cm="1">
        <f t="array" ref="C686">INDEX(DB_PAR_SYS_NAMES[],BG686,2)</f>
        <v xml:space="preserve"> PID_ACTIVE_POWER</v>
      </c>
      <c r="D686" t="s">
        <v>3075</v>
      </c>
      <c r="E686" t="s">
        <v>4345</v>
      </c>
      <c r="G686" t="s">
        <v>2485</v>
      </c>
      <c r="H686">
        <v>1</v>
      </c>
      <c r="I686" t="s">
        <v>2475</v>
      </c>
      <c r="J686" s="10" t="s">
        <v>46</v>
      </c>
      <c r="K686" t="s">
        <v>815</v>
      </c>
      <c r="L686" s="10" t="s">
        <v>46</v>
      </c>
      <c r="M686" s="10" t="s">
        <v>46</v>
      </c>
      <c r="N686">
        <f>IF(DB_PAR[[#This Row],[PAR TYPE]]=$AA$7,DB_PAR[[#This Row],[R_VAL]],IF(DB_PAR[[#This Row],[PAR TYPE]]=$AA$8,DB_PAR[[#This Row],[I_VAL]],DB_PAR[[#This Row],[T_VAL]]))</f>
        <v>1</v>
      </c>
      <c r="BG686">
        <f>QUOTIENT(DB_PAR[[#This Row],[PAR NUM]],32)+1</f>
        <v>22</v>
      </c>
    </row>
    <row r="687" spans="1:59" x14ac:dyDescent="0.25">
      <c r="A687" t="b">
        <v>1</v>
      </c>
      <c r="B687">
        <v>681</v>
      </c>
      <c r="C687" t="str" cm="1">
        <f t="array" ref="C687">INDEX(DB_PAR_SYS_NAMES[],BG687,2)</f>
        <v xml:space="preserve"> PID_ACTIVE_POWER</v>
      </c>
      <c r="D687" t="s">
        <v>3076</v>
      </c>
      <c r="E687" t="s">
        <v>4346</v>
      </c>
      <c r="G687" t="s">
        <v>2485</v>
      </c>
      <c r="H687">
        <v>0</v>
      </c>
      <c r="I687" t="s">
        <v>2475</v>
      </c>
      <c r="J687" s="10" t="s">
        <v>46</v>
      </c>
      <c r="K687" t="s">
        <v>815</v>
      </c>
      <c r="L687" s="10" t="s">
        <v>46</v>
      </c>
      <c r="M687" s="10" t="s">
        <v>46</v>
      </c>
      <c r="N687">
        <f>IF(DB_PAR[[#This Row],[PAR TYPE]]=$AA$7,DB_PAR[[#This Row],[R_VAL]],IF(DB_PAR[[#This Row],[PAR TYPE]]=$AA$8,DB_PAR[[#This Row],[I_VAL]],DB_PAR[[#This Row],[T_VAL]]))</f>
        <v>0</v>
      </c>
      <c r="BG687">
        <f>QUOTIENT(DB_PAR[[#This Row],[PAR NUM]],32)+1</f>
        <v>22</v>
      </c>
    </row>
    <row r="688" spans="1:59" x14ac:dyDescent="0.25">
      <c r="A688" t="b">
        <v>1</v>
      </c>
      <c r="B688">
        <v>682</v>
      </c>
      <c r="C688" t="str" cm="1">
        <f t="array" ref="C688">INDEX(DB_PAR_SYS_NAMES[],BG688,2)</f>
        <v xml:space="preserve"> PID_ACTIVE_POWER</v>
      </c>
      <c r="D688" t="s">
        <v>3077</v>
      </c>
      <c r="E688" t="s">
        <v>4347</v>
      </c>
      <c r="G688" t="s">
        <v>2485</v>
      </c>
      <c r="H688">
        <v>0</v>
      </c>
      <c r="I688" t="s">
        <v>2475</v>
      </c>
      <c r="J688" s="10" t="s">
        <v>46</v>
      </c>
      <c r="K688" t="s">
        <v>815</v>
      </c>
      <c r="L688" s="10" t="s">
        <v>46</v>
      </c>
      <c r="M688" s="10" t="s">
        <v>46</v>
      </c>
      <c r="N688">
        <f>IF(DB_PAR[[#This Row],[PAR TYPE]]=$AA$7,DB_PAR[[#This Row],[R_VAL]],IF(DB_PAR[[#This Row],[PAR TYPE]]=$AA$8,DB_PAR[[#This Row],[I_VAL]],DB_PAR[[#This Row],[T_VAL]]))</f>
        <v>0</v>
      </c>
      <c r="BG688">
        <f>QUOTIENT(DB_PAR[[#This Row],[PAR NUM]],32)+1</f>
        <v>22</v>
      </c>
    </row>
    <row r="689" spans="1:59" x14ac:dyDescent="0.25">
      <c r="A689" t="b">
        <v>1</v>
      </c>
      <c r="B689">
        <v>683</v>
      </c>
      <c r="C689" t="str" cm="1">
        <f t="array" ref="C689">INDEX(DB_PAR_SYS_NAMES[],BG689,2)</f>
        <v xml:space="preserve"> PID_ACTIVE_POWER</v>
      </c>
      <c r="D689" t="s">
        <v>3078</v>
      </c>
      <c r="E689" t="s">
        <v>4349</v>
      </c>
      <c r="G689" t="s">
        <v>2485</v>
      </c>
      <c r="H689">
        <v>400</v>
      </c>
      <c r="I689" t="s">
        <v>2475</v>
      </c>
      <c r="J689" s="10" t="s">
        <v>46</v>
      </c>
      <c r="K689" t="s">
        <v>815</v>
      </c>
      <c r="L689" s="10" t="s">
        <v>46</v>
      </c>
      <c r="M689" s="10" t="s">
        <v>46</v>
      </c>
      <c r="N689">
        <f>IF(DB_PAR[[#This Row],[PAR TYPE]]=$AA$7,DB_PAR[[#This Row],[R_VAL]],IF(DB_PAR[[#This Row],[PAR TYPE]]=$AA$8,DB_PAR[[#This Row],[I_VAL]],DB_PAR[[#This Row],[T_VAL]]))</f>
        <v>400</v>
      </c>
      <c r="BG689">
        <f>QUOTIENT(DB_PAR[[#This Row],[PAR NUM]],32)+1</f>
        <v>22</v>
      </c>
    </row>
    <row r="690" spans="1:59" x14ac:dyDescent="0.25">
      <c r="A690" t="b">
        <v>1</v>
      </c>
      <c r="B690">
        <v>684</v>
      </c>
      <c r="C690" t="str" cm="1">
        <f t="array" ref="C690">INDEX(DB_PAR_SYS_NAMES[],BG690,2)</f>
        <v xml:space="preserve"> PID_ACTIVE_POWER</v>
      </c>
      <c r="D690" t="s">
        <v>3079</v>
      </c>
      <c r="E690" t="s">
        <v>4350</v>
      </c>
      <c r="G690" t="s">
        <v>2474</v>
      </c>
      <c r="H690">
        <v>600</v>
      </c>
      <c r="I690" t="s">
        <v>3100</v>
      </c>
      <c r="J690" s="10" t="s">
        <v>3097</v>
      </c>
      <c r="L690" s="10" t="s">
        <v>46</v>
      </c>
      <c r="M690" s="10" t="s">
        <v>46</v>
      </c>
      <c r="N690" t="str">
        <f>IF(DB_PAR[[#This Row],[PAR TYPE]]=$AA$7,DB_PAR[[#This Row],[R_VAL]],IF(DB_PAR[[#This Row],[PAR TYPE]]=$AA$8,DB_PAR[[#This Row],[I_VAL]],DB_PAR[[#This Row],[T_VAL]]))</f>
        <v>0.25</v>
      </c>
      <c r="BG690">
        <f>QUOTIENT(DB_PAR[[#This Row],[PAR NUM]],32)+1</f>
        <v>22</v>
      </c>
    </row>
    <row r="691" spans="1:59" x14ac:dyDescent="0.25">
      <c r="A691" t="b">
        <v>1</v>
      </c>
      <c r="B691">
        <v>685</v>
      </c>
      <c r="C691" t="str" cm="1">
        <f t="array" ref="C691">INDEX(DB_PAR_SYS_NAMES[],BG691,2)</f>
        <v xml:space="preserve"> PID_ACTIVE_POWER</v>
      </c>
      <c r="D691" t="s">
        <v>3080</v>
      </c>
      <c r="E691" t="s">
        <v>4351</v>
      </c>
      <c r="G691" t="s">
        <v>2489</v>
      </c>
      <c r="H691">
        <v>0</v>
      </c>
      <c r="I691" t="s">
        <v>2817</v>
      </c>
      <c r="J691" s="10" t="s">
        <v>46</v>
      </c>
      <c r="K691" t="s">
        <v>815</v>
      </c>
      <c r="L691" s="10" t="s">
        <v>46</v>
      </c>
      <c r="M691" s="10" t="s">
        <v>46</v>
      </c>
      <c r="N691" t="str">
        <f>IF(DB_PAR[[#This Row],[PAR TYPE]]=$AA$7,DB_PAR[[#This Row],[R_VAL]],IF(DB_PAR[[#This Row],[PAR TYPE]]=$AA$8,DB_PAR[[#This Row],[I_VAL]],DB_PAR[[#This Row],[T_VAL]]))</f>
        <v>T#40S</v>
      </c>
      <c r="BG691">
        <f>QUOTIENT(DB_PAR[[#This Row],[PAR NUM]],32)+1</f>
        <v>22</v>
      </c>
    </row>
    <row r="692" spans="1:59" x14ac:dyDescent="0.25">
      <c r="A692" t="b">
        <v>1</v>
      </c>
      <c r="B692">
        <v>686</v>
      </c>
      <c r="C692" t="str" cm="1">
        <f t="array" ref="C692">INDEX(DB_PAR_SYS_NAMES[],BG692,2)</f>
        <v xml:space="preserve"> PID_ACTIVE_POWER</v>
      </c>
      <c r="D692" t="s">
        <v>3081</v>
      </c>
      <c r="E692" t="s">
        <v>4352</v>
      </c>
      <c r="G692" t="s">
        <v>2489</v>
      </c>
      <c r="H692">
        <v>0</v>
      </c>
      <c r="I692" t="s">
        <v>2475</v>
      </c>
      <c r="J692" s="10" t="s">
        <v>46</v>
      </c>
      <c r="K692" t="s">
        <v>815</v>
      </c>
      <c r="L692" s="10" t="s">
        <v>46</v>
      </c>
      <c r="M692" s="10" t="s">
        <v>46</v>
      </c>
      <c r="N692" t="str">
        <f>IF(DB_PAR[[#This Row],[PAR TYPE]]=$AA$7,DB_PAR[[#This Row],[R_VAL]],IF(DB_PAR[[#This Row],[PAR TYPE]]=$AA$8,DB_PAR[[#This Row],[I_VAL]],DB_PAR[[#This Row],[T_VAL]]))</f>
        <v>T#0MS</v>
      </c>
      <c r="BG692">
        <f>QUOTIENT(DB_PAR[[#This Row],[PAR NUM]],32)+1</f>
        <v>22</v>
      </c>
    </row>
    <row r="693" spans="1:59" x14ac:dyDescent="0.25">
      <c r="A693" t="b">
        <v>1</v>
      </c>
      <c r="B693">
        <v>687</v>
      </c>
      <c r="C693" t="str" cm="1">
        <f t="array" ref="C693">INDEX(DB_PAR_SYS_NAMES[],BG693,2)</f>
        <v xml:space="preserve"> PID_ACTIVE_POWER</v>
      </c>
      <c r="D693" t="s">
        <v>3083</v>
      </c>
      <c r="E693" t="s">
        <v>4353</v>
      </c>
      <c r="G693" t="s">
        <v>2489</v>
      </c>
      <c r="H693">
        <v>0</v>
      </c>
      <c r="I693" t="s">
        <v>2475</v>
      </c>
      <c r="J693" s="10" t="s">
        <v>2516</v>
      </c>
      <c r="K693" t="s">
        <v>815</v>
      </c>
      <c r="L693" s="10" t="s">
        <v>46</v>
      </c>
      <c r="M693" s="10" t="s">
        <v>46</v>
      </c>
      <c r="N693" t="str">
        <f>IF(DB_PAR[[#This Row],[PAR TYPE]]=$AA$7,DB_PAR[[#This Row],[R_VAL]],IF(DB_PAR[[#This Row],[PAR TYPE]]=$AA$8,DB_PAR[[#This Row],[I_VAL]],DB_PAR[[#This Row],[T_VAL]]))</f>
        <v>T#0MS</v>
      </c>
      <c r="BG693">
        <f>QUOTIENT(DB_PAR[[#This Row],[PAR NUM]],32)+1</f>
        <v>22</v>
      </c>
    </row>
    <row r="694" spans="1:59" x14ac:dyDescent="0.25">
      <c r="A694" t="b">
        <v>1</v>
      </c>
      <c r="B694">
        <v>688</v>
      </c>
      <c r="C694" t="str" cm="1">
        <f t="array" ref="C694">INDEX(DB_PAR_SYS_NAMES[],BG694,2)</f>
        <v xml:space="preserve"> PID_ACTIVE_POWER</v>
      </c>
      <c r="D694" t="s">
        <v>3085</v>
      </c>
      <c r="E694" t="s">
        <v>4354</v>
      </c>
      <c r="G694" t="s">
        <v>2474</v>
      </c>
      <c r="H694">
        <v>600</v>
      </c>
      <c r="I694" t="s">
        <v>3100</v>
      </c>
      <c r="J694" s="10" t="s">
        <v>2553</v>
      </c>
      <c r="K694" t="s">
        <v>850</v>
      </c>
      <c r="L694" s="10" t="s">
        <v>46</v>
      </c>
      <c r="M694" s="10" t="s">
        <v>46</v>
      </c>
      <c r="N694" t="str">
        <f>IF(DB_PAR[[#This Row],[PAR TYPE]]=$AA$7,DB_PAR[[#This Row],[R_VAL]],IF(DB_PAR[[#This Row],[PAR TYPE]]=$AA$8,DB_PAR[[#This Row],[I_VAL]],DB_PAR[[#This Row],[T_VAL]]))</f>
        <v>0.5</v>
      </c>
      <c r="BG694">
        <f>QUOTIENT(DB_PAR[[#This Row],[PAR NUM]],32)+1</f>
        <v>22</v>
      </c>
    </row>
    <row r="695" spans="1:59" x14ac:dyDescent="0.25">
      <c r="A695" t="b">
        <v>1</v>
      </c>
      <c r="B695">
        <v>689</v>
      </c>
      <c r="C695" t="str" cm="1">
        <f t="array" ref="C695">INDEX(DB_PAR_SYS_NAMES[],BG695,2)</f>
        <v xml:space="preserve"> PID_ACTIVE_POWER</v>
      </c>
      <c r="D695" t="s">
        <v>3086</v>
      </c>
      <c r="E695" t="s">
        <v>4355</v>
      </c>
      <c r="G695" t="s">
        <v>2474</v>
      </c>
      <c r="H695">
        <v>40</v>
      </c>
      <c r="I695" t="s">
        <v>3100</v>
      </c>
      <c r="J695" s="10" t="s">
        <v>2540</v>
      </c>
      <c r="K695" t="s">
        <v>807</v>
      </c>
      <c r="L695" s="10" t="s">
        <v>46</v>
      </c>
      <c r="M695" s="10" t="s">
        <v>46</v>
      </c>
      <c r="N695" t="str">
        <f>IF(DB_PAR[[#This Row],[PAR TYPE]]=$AA$7,DB_PAR[[#This Row],[R_VAL]],IF(DB_PAR[[#This Row],[PAR TYPE]]=$AA$8,DB_PAR[[#This Row],[I_VAL]],DB_PAR[[#This Row],[T_VAL]]))</f>
        <v>100.0</v>
      </c>
      <c r="BG695">
        <f>QUOTIENT(DB_PAR[[#This Row],[PAR NUM]],32)+1</f>
        <v>22</v>
      </c>
    </row>
    <row r="696" spans="1:59" x14ac:dyDescent="0.25">
      <c r="A696" t="b">
        <v>1</v>
      </c>
      <c r="B696">
        <v>690</v>
      </c>
      <c r="C696" t="str" cm="1">
        <f t="array" ref="C696">INDEX(DB_PAR_SYS_NAMES[],BG696,2)</f>
        <v xml:space="preserve"> PID_ACTIVE_POWER</v>
      </c>
      <c r="D696" t="s">
        <v>3087</v>
      </c>
      <c r="E696" t="s">
        <v>4356</v>
      </c>
      <c r="G696" t="s">
        <v>2474</v>
      </c>
      <c r="H696">
        <v>0</v>
      </c>
      <c r="I696" t="s">
        <v>2475</v>
      </c>
      <c r="J696" s="10" t="s">
        <v>2749</v>
      </c>
      <c r="K696" t="s">
        <v>807</v>
      </c>
      <c r="L696" s="10" t="s">
        <v>46</v>
      </c>
      <c r="M696" s="10" t="s">
        <v>46</v>
      </c>
      <c r="N696" t="str">
        <f>IF(DB_PAR[[#This Row],[PAR TYPE]]=$AA$7,DB_PAR[[#This Row],[R_VAL]],IF(DB_PAR[[#This Row],[PAR TYPE]]=$AA$8,DB_PAR[[#This Row],[I_VAL]],DB_PAR[[#This Row],[T_VAL]]))</f>
        <v>20.0</v>
      </c>
      <c r="BG696">
        <f>QUOTIENT(DB_PAR[[#This Row],[PAR NUM]],32)+1</f>
        <v>22</v>
      </c>
    </row>
    <row r="697" spans="1:59" x14ac:dyDescent="0.25">
      <c r="A697" t="b">
        <v>1</v>
      </c>
      <c r="B697">
        <v>691</v>
      </c>
      <c r="C697" t="str" cm="1">
        <f t="array" ref="C697">INDEX(DB_PAR_SYS_NAMES[],BG697,2)</f>
        <v xml:space="preserve"> PID_ACTIVE_POWER</v>
      </c>
      <c r="D697" t="s">
        <v>3088</v>
      </c>
      <c r="E697" t="s">
        <v>4357</v>
      </c>
      <c r="G697" t="s">
        <v>2474</v>
      </c>
      <c r="H697">
        <v>0</v>
      </c>
      <c r="I697" t="s">
        <v>2475</v>
      </c>
      <c r="J697" s="10" t="s">
        <v>46</v>
      </c>
      <c r="K697" t="s">
        <v>850</v>
      </c>
      <c r="L697" s="10" t="s">
        <v>46</v>
      </c>
      <c r="M697" s="10" t="s">
        <v>46</v>
      </c>
      <c r="N697" t="str">
        <f>IF(DB_PAR[[#This Row],[PAR TYPE]]=$AA$7,DB_PAR[[#This Row],[R_VAL]],IF(DB_PAR[[#This Row],[PAR TYPE]]=$AA$8,DB_PAR[[#This Row],[I_VAL]],DB_PAR[[#This Row],[T_VAL]]))</f>
        <v>0.0</v>
      </c>
      <c r="BG697">
        <f>QUOTIENT(DB_PAR[[#This Row],[PAR NUM]],32)+1</f>
        <v>22</v>
      </c>
    </row>
    <row r="698" spans="1:59" x14ac:dyDescent="0.25">
      <c r="A698" t="b">
        <v>1</v>
      </c>
      <c r="B698">
        <v>692</v>
      </c>
      <c r="C698" t="str" cm="1">
        <f t="array" ref="C698">INDEX(DB_PAR_SYS_NAMES[],BG698,2)</f>
        <v xml:space="preserve"> PID_ACTIVE_POWER</v>
      </c>
      <c r="D698" t="s">
        <v>3089</v>
      </c>
      <c r="E698" t="s">
        <v>4358</v>
      </c>
      <c r="G698" t="s">
        <v>2474</v>
      </c>
      <c r="H698">
        <v>0</v>
      </c>
      <c r="I698" t="s">
        <v>2475</v>
      </c>
      <c r="J698" s="10" t="s">
        <v>2540</v>
      </c>
      <c r="K698" t="s">
        <v>850</v>
      </c>
      <c r="L698" s="10" t="s">
        <v>46</v>
      </c>
      <c r="M698" s="10" t="s">
        <v>46</v>
      </c>
      <c r="N698" t="str">
        <f>IF(DB_PAR[[#This Row],[PAR TYPE]]=$AA$7,DB_PAR[[#This Row],[R_VAL]],IF(DB_PAR[[#This Row],[PAR TYPE]]=$AA$8,DB_PAR[[#This Row],[I_VAL]],DB_PAR[[#This Row],[T_VAL]]))</f>
        <v>100.0</v>
      </c>
      <c r="BG698">
        <f>QUOTIENT(DB_PAR[[#This Row],[PAR NUM]],32)+1</f>
        <v>22</v>
      </c>
    </row>
    <row r="699" spans="1:59" x14ac:dyDescent="0.25">
      <c r="A699" t="b">
        <v>1</v>
      </c>
      <c r="B699">
        <v>693</v>
      </c>
      <c r="C699" t="str" cm="1">
        <f t="array" ref="C699">INDEX(DB_PAR_SYS_NAMES[],BG699,2)</f>
        <v xml:space="preserve"> PID_ACTIVE_POWER</v>
      </c>
      <c r="D699" t="s">
        <v>3090</v>
      </c>
      <c r="E699" t="s">
        <v>4359</v>
      </c>
      <c r="G699" t="s">
        <v>2474</v>
      </c>
      <c r="H699">
        <v>0</v>
      </c>
      <c r="I699" t="s">
        <v>2475</v>
      </c>
      <c r="J699" s="10" t="s">
        <v>45</v>
      </c>
      <c r="K699" t="s">
        <v>815</v>
      </c>
      <c r="L699" s="10" t="s">
        <v>46</v>
      </c>
      <c r="M699" s="10" t="s">
        <v>46</v>
      </c>
      <c r="N699" t="str">
        <f>IF(DB_PAR[[#This Row],[PAR TYPE]]=$AA$7,DB_PAR[[#This Row],[R_VAL]],IF(DB_PAR[[#This Row],[PAR TYPE]]=$AA$8,DB_PAR[[#This Row],[I_VAL]],DB_PAR[[#This Row],[T_VAL]]))</f>
        <v>1.0</v>
      </c>
      <c r="BG699">
        <f>QUOTIENT(DB_PAR[[#This Row],[PAR NUM]],32)+1</f>
        <v>22</v>
      </c>
    </row>
    <row r="700" spans="1:59" x14ac:dyDescent="0.25">
      <c r="A700" t="b">
        <v>1</v>
      </c>
      <c r="B700">
        <v>694</v>
      </c>
      <c r="C700" t="str" cm="1">
        <f t="array" ref="C700">INDEX(DB_PAR_SYS_NAMES[],BG700,2)</f>
        <v xml:space="preserve"> PID_ACTIVE_POWER</v>
      </c>
      <c r="D700" t="s">
        <v>3091</v>
      </c>
      <c r="E700" t="s">
        <v>4360</v>
      </c>
      <c r="G700" t="s">
        <v>2474</v>
      </c>
      <c r="H700">
        <v>0</v>
      </c>
      <c r="I700" t="s">
        <v>2475</v>
      </c>
      <c r="J700" s="10" t="s">
        <v>46</v>
      </c>
      <c r="K700" t="s">
        <v>807</v>
      </c>
      <c r="L700" s="10" t="s">
        <v>46</v>
      </c>
      <c r="M700" s="10" t="s">
        <v>46</v>
      </c>
      <c r="N700" t="str">
        <f>IF(DB_PAR[[#This Row],[PAR TYPE]]=$AA$7,DB_PAR[[#This Row],[R_VAL]],IF(DB_PAR[[#This Row],[PAR TYPE]]=$AA$8,DB_PAR[[#This Row],[I_VAL]],DB_PAR[[#This Row],[T_VAL]]))</f>
        <v>0.0</v>
      </c>
      <c r="BG700">
        <f>QUOTIENT(DB_PAR[[#This Row],[PAR NUM]],32)+1</f>
        <v>22</v>
      </c>
    </row>
    <row r="701" spans="1:59" x14ac:dyDescent="0.25">
      <c r="A701" t="b">
        <v>1</v>
      </c>
      <c r="B701">
        <v>695</v>
      </c>
      <c r="C701" t="str" cm="1">
        <f t="array" ref="C701">INDEX(DB_PAR_SYS_NAMES[],BG701,2)</f>
        <v xml:space="preserve"> PID_ACTIVE_POWER</v>
      </c>
      <c r="D701" t="s">
        <v>3092</v>
      </c>
      <c r="E701" t="s">
        <v>4361</v>
      </c>
      <c r="G701" t="s">
        <v>2474</v>
      </c>
      <c r="H701">
        <v>0</v>
      </c>
      <c r="I701" t="s">
        <v>2475</v>
      </c>
      <c r="J701" s="10" t="s">
        <v>46</v>
      </c>
      <c r="K701" t="s">
        <v>815</v>
      </c>
      <c r="L701" s="10" t="s">
        <v>46</v>
      </c>
      <c r="M701" s="10" t="s">
        <v>46</v>
      </c>
      <c r="N701" t="str">
        <f>IF(DB_PAR[[#This Row],[PAR TYPE]]=$AA$7,DB_PAR[[#This Row],[R_VAL]],IF(DB_PAR[[#This Row],[PAR TYPE]]=$AA$8,DB_PAR[[#This Row],[I_VAL]],DB_PAR[[#This Row],[T_VAL]]))</f>
        <v>0.0</v>
      </c>
      <c r="BG701">
        <f>QUOTIENT(DB_PAR[[#This Row],[PAR NUM]],32)+1</f>
        <v>22</v>
      </c>
    </row>
    <row r="702" spans="1:59" x14ac:dyDescent="0.25">
      <c r="A702" t="b">
        <v>1</v>
      </c>
      <c r="B702">
        <v>696</v>
      </c>
      <c r="C702" t="str" cm="1">
        <f t="array" ref="C702">INDEX(DB_PAR_SYS_NAMES[],BG702,2)</f>
        <v xml:space="preserve"> PID_ACTIVE_POWER</v>
      </c>
      <c r="D702" t="s">
        <v>3093</v>
      </c>
      <c r="E702" t="s">
        <v>4362</v>
      </c>
      <c r="G702" t="s">
        <v>2474</v>
      </c>
      <c r="H702">
        <v>0</v>
      </c>
      <c r="I702" t="s">
        <v>2475</v>
      </c>
      <c r="J702" s="10" t="s">
        <v>46</v>
      </c>
      <c r="K702" t="s">
        <v>807</v>
      </c>
      <c r="L702" s="10" t="s">
        <v>46</v>
      </c>
      <c r="M702" s="10" t="s">
        <v>46</v>
      </c>
      <c r="N702" t="str">
        <f>IF(DB_PAR[[#This Row],[PAR TYPE]]=$AA$7,DB_PAR[[#This Row],[R_VAL]],IF(DB_PAR[[#This Row],[PAR TYPE]]=$AA$8,DB_PAR[[#This Row],[I_VAL]],DB_PAR[[#This Row],[T_VAL]]))</f>
        <v>0.0</v>
      </c>
      <c r="BG702">
        <f>QUOTIENT(DB_PAR[[#This Row],[PAR NUM]],32)+1</f>
        <v>22</v>
      </c>
    </row>
    <row r="703" spans="1:59" x14ac:dyDescent="0.25">
      <c r="A703" t="b">
        <v>1</v>
      </c>
      <c r="B703">
        <v>697</v>
      </c>
      <c r="C703" t="str" cm="1">
        <f t="array" ref="C703">INDEX(DB_PAR_SYS_NAMES[],BG703,2)</f>
        <v xml:space="preserve"> PID_ACTIVE_POWER</v>
      </c>
      <c r="D703" t="s">
        <v>3094</v>
      </c>
      <c r="E703" t="s">
        <v>4364</v>
      </c>
      <c r="G703" t="s">
        <v>2474</v>
      </c>
      <c r="H703">
        <v>0</v>
      </c>
      <c r="I703" t="s">
        <v>2475</v>
      </c>
      <c r="J703" s="10" t="s">
        <v>46</v>
      </c>
      <c r="K703" t="s">
        <v>815</v>
      </c>
      <c r="L703" s="10" t="s">
        <v>46</v>
      </c>
      <c r="M703" s="10" t="s">
        <v>46</v>
      </c>
      <c r="N703" t="str">
        <f>IF(DB_PAR[[#This Row],[PAR TYPE]]=$AA$7,DB_PAR[[#This Row],[R_VAL]],IF(DB_PAR[[#This Row],[PAR TYPE]]=$AA$8,DB_PAR[[#This Row],[I_VAL]],DB_PAR[[#This Row],[T_VAL]]))</f>
        <v>0.0</v>
      </c>
      <c r="BG703">
        <f>QUOTIENT(DB_PAR[[#This Row],[PAR NUM]],32)+1</f>
        <v>22</v>
      </c>
    </row>
    <row r="704" spans="1:59" x14ac:dyDescent="0.25">
      <c r="A704" t="b">
        <v>1</v>
      </c>
      <c r="B704">
        <v>698</v>
      </c>
      <c r="C704" t="str" cm="1">
        <f t="array" ref="C704">INDEX(DB_PAR_SYS_NAMES[],BG704,2)</f>
        <v xml:space="preserve"> PID_ACTIVE_POWER</v>
      </c>
      <c r="D704" t="s">
        <v>3095</v>
      </c>
      <c r="E704" t="s">
        <v>4317</v>
      </c>
      <c r="G704" t="s">
        <v>2485</v>
      </c>
      <c r="H704">
        <v>0</v>
      </c>
      <c r="I704" t="s">
        <v>2475</v>
      </c>
      <c r="J704" s="10" t="s">
        <v>46</v>
      </c>
      <c r="K704" t="s">
        <v>815</v>
      </c>
      <c r="L704" s="10" t="s">
        <v>46</v>
      </c>
      <c r="M704" s="10" t="s">
        <v>46</v>
      </c>
      <c r="N704">
        <f>IF(DB_PAR[[#This Row],[PAR TYPE]]=$AA$7,DB_PAR[[#This Row],[R_VAL]],IF(DB_PAR[[#This Row],[PAR TYPE]]=$AA$8,DB_PAR[[#This Row],[I_VAL]],DB_PAR[[#This Row],[T_VAL]]))</f>
        <v>0</v>
      </c>
      <c r="BG704">
        <f>QUOTIENT(DB_PAR[[#This Row],[PAR NUM]],32)+1</f>
        <v>22</v>
      </c>
    </row>
    <row r="705" spans="1:59" x14ac:dyDescent="0.25">
      <c r="A705" t="b">
        <v>0</v>
      </c>
      <c r="B705">
        <v>699</v>
      </c>
      <c r="C705" t="str" cm="1">
        <f t="array" ref="C705">INDEX(DB_PAR_SYS_NAMES[],BG705,2)</f>
        <v xml:space="preserve"> PID_ACTIVE_POWER</v>
      </c>
      <c r="D705" t="s">
        <v>282</v>
      </c>
      <c r="G705" t="s">
        <v>2474</v>
      </c>
      <c r="H705">
        <v>0</v>
      </c>
      <c r="I705" t="s">
        <v>2475</v>
      </c>
      <c r="J705" s="10" t="s">
        <v>46</v>
      </c>
      <c r="L705" s="10" t="s">
        <v>46</v>
      </c>
      <c r="M705" s="10" t="s">
        <v>46</v>
      </c>
      <c r="N705" t="str">
        <f>IF(DB_PAR[[#This Row],[PAR TYPE]]=$AA$7,DB_PAR[[#This Row],[R_VAL]],IF(DB_PAR[[#This Row],[PAR TYPE]]=$AA$8,DB_PAR[[#This Row],[I_VAL]],DB_PAR[[#This Row],[T_VAL]]))</f>
        <v>0.0</v>
      </c>
      <c r="BG705">
        <f>QUOTIENT(DB_PAR[[#This Row],[PAR NUM]],32)+1</f>
        <v>22</v>
      </c>
    </row>
    <row r="706" spans="1:59" x14ac:dyDescent="0.25">
      <c r="A706" t="b">
        <v>0</v>
      </c>
      <c r="B706">
        <v>700</v>
      </c>
      <c r="C706" t="str" cm="1">
        <f t="array" ref="C706">INDEX(DB_PAR_SYS_NAMES[],BG706,2)</f>
        <v xml:space="preserve"> PID_ACTIVE_POWER</v>
      </c>
      <c r="D706" t="s">
        <v>283</v>
      </c>
      <c r="G706" t="s">
        <v>2474</v>
      </c>
      <c r="H706">
        <v>0</v>
      </c>
      <c r="I706" t="s">
        <v>2475</v>
      </c>
      <c r="J706" s="10" t="s">
        <v>46</v>
      </c>
      <c r="L706" s="10" t="s">
        <v>46</v>
      </c>
      <c r="M706" s="10" t="s">
        <v>46</v>
      </c>
      <c r="N706" t="str">
        <f>IF(DB_PAR[[#This Row],[PAR TYPE]]=$AA$7,DB_PAR[[#This Row],[R_VAL]],IF(DB_PAR[[#This Row],[PAR TYPE]]=$AA$8,DB_PAR[[#This Row],[I_VAL]],DB_PAR[[#This Row],[T_VAL]]))</f>
        <v>0.0</v>
      </c>
      <c r="BG706">
        <f>QUOTIENT(DB_PAR[[#This Row],[PAR NUM]],32)+1</f>
        <v>22</v>
      </c>
    </row>
    <row r="707" spans="1:59" x14ac:dyDescent="0.25">
      <c r="A707" t="b">
        <v>0</v>
      </c>
      <c r="B707">
        <v>701</v>
      </c>
      <c r="C707" t="str" cm="1">
        <f t="array" ref="C707">INDEX(DB_PAR_SYS_NAMES[],BG707,2)</f>
        <v xml:space="preserve"> PID_ACTIVE_POWER</v>
      </c>
      <c r="D707" t="s">
        <v>314</v>
      </c>
      <c r="G707" t="s">
        <v>2474</v>
      </c>
      <c r="H707">
        <v>0</v>
      </c>
      <c r="I707" t="s">
        <v>2475</v>
      </c>
      <c r="J707" s="10" t="s">
        <v>46</v>
      </c>
      <c r="L707" s="10" t="s">
        <v>46</v>
      </c>
      <c r="M707" s="10" t="s">
        <v>46</v>
      </c>
      <c r="N707" t="str">
        <f>IF(DB_PAR[[#This Row],[PAR TYPE]]=$AA$7,DB_PAR[[#This Row],[R_VAL]],IF(DB_PAR[[#This Row],[PAR TYPE]]=$AA$8,DB_PAR[[#This Row],[I_VAL]],DB_PAR[[#This Row],[T_VAL]]))</f>
        <v>0.0</v>
      </c>
      <c r="BG707">
        <f>QUOTIENT(DB_PAR[[#This Row],[PAR NUM]],32)+1</f>
        <v>22</v>
      </c>
    </row>
    <row r="708" spans="1:59" x14ac:dyDescent="0.25">
      <c r="A708" t="b">
        <v>0</v>
      </c>
      <c r="B708">
        <v>702</v>
      </c>
      <c r="C708" t="str" cm="1">
        <f t="array" ref="C708">INDEX(DB_PAR_SYS_NAMES[],BG708,2)</f>
        <v xml:space="preserve"> PID_ACTIVE_POWER</v>
      </c>
      <c r="D708" t="s">
        <v>284</v>
      </c>
      <c r="G708" t="s">
        <v>2474</v>
      </c>
      <c r="H708">
        <v>0</v>
      </c>
      <c r="I708" t="s">
        <v>2475</v>
      </c>
      <c r="J708" s="10" t="s">
        <v>46</v>
      </c>
      <c r="L708" s="10" t="s">
        <v>46</v>
      </c>
      <c r="M708" s="10" t="s">
        <v>46</v>
      </c>
      <c r="N708" t="str">
        <f>IF(DB_PAR[[#This Row],[PAR TYPE]]=$AA$7,DB_PAR[[#This Row],[R_VAL]],IF(DB_PAR[[#This Row],[PAR TYPE]]=$AA$8,DB_PAR[[#This Row],[I_VAL]],DB_PAR[[#This Row],[T_VAL]]))</f>
        <v>0.0</v>
      </c>
      <c r="BG708">
        <f>QUOTIENT(DB_PAR[[#This Row],[PAR NUM]],32)+1</f>
        <v>22</v>
      </c>
    </row>
    <row r="709" spans="1:59" x14ac:dyDescent="0.25">
      <c r="A709" t="b">
        <v>0</v>
      </c>
      <c r="B709">
        <v>703</v>
      </c>
      <c r="C709" t="str" cm="1">
        <f t="array" ref="C709">INDEX(DB_PAR_SYS_NAMES[],BG709,2)</f>
        <v xml:space="preserve"> PID_ACTIVE_POWER</v>
      </c>
      <c r="D709" t="s">
        <v>285</v>
      </c>
      <c r="G709" t="s">
        <v>2474</v>
      </c>
      <c r="H709">
        <v>0</v>
      </c>
      <c r="I709" t="s">
        <v>2475</v>
      </c>
      <c r="J709" s="10" t="s">
        <v>46</v>
      </c>
      <c r="L709" s="10" t="s">
        <v>46</v>
      </c>
      <c r="M709" s="10" t="s">
        <v>46</v>
      </c>
      <c r="N709" t="str">
        <f>IF(DB_PAR[[#This Row],[PAR TYPE]]=$AA$7,DB_PAR[[#This Row],[R_VAL]],IF(DB_PAR[[#This Row],[PAR TYPE]]=$AA$8,DB_PAR[[#This Row],[I_VAL]],DB_PAR[[#This Row],[T_VAL]]))</f>
        <v>0.0</v>
      </c>
      <c r="BG709">
        <f>QUOTIENT(DB_PAR[[#This Row],[PAR NUM]],32)+1</f>
        <v>22</v>
      </c>
    </row>
    <row r="710" spans="1:59" x14ac:dyDescent="0.25">
      <c r="A710" t="b">
        <v>0</v>
      </c>
      <c r="B710">
        <v>704</v>
      </c>
      <c r="C710" t="str" cm="1">
        <f t="array" ref="C710">INDEX(DB_PAR_SYS_NAMES[],BG710,2)</f>
        <v xml:space="preserve"> PID_SPEED</v>
      </c>
      <c r="D710" t="s">
        <v>3067</v>
      </c>
      <c r="E710" t="s">
        <v>4365</v>
      </c>
      <c r="G710" t="s">
        <v>2474</v>
      </c>
      <c r="H710">
        <v>0</v>
      </c>
      <c r="I710" t="s">
        <v>2475</v>
      </c>
      <c r="J710" s="10" t="s">
        <v>46</v>
      </c>
      <c r="K710" t="s">
        <v>874</v>
      </c>
      <c r="L710" s="10" t="s">
        <v>46</v>
      </c>
      <c r="M710" s="10" t="s">
        <v>46</v>
      </c>
      <c r="N710" t="str">
        <f>IF(DB_PAR[[#This Row],[PAR TYPE]]=$AA$7,DB_PAR[[#This Row],[R_VAL]],IF(DB_PAR[[#This Row],[PAR TYPE]]=$AA$8,DB_PAR[[#This Row],[I_VAL]],DB_PAR[[#This Row],[T_VAL]]))</f>
        <v>0.0</v>
      </c>
      <c r="BG710">
        <f>QUOTIENT(DB_PAR[[#This Row],[PAR NUM]],32)+1</f>
        <v>23</v>
      </c>
    </row>
    <row r="711" spans="1:59" x14ac:dyDescent="0.25">
      <c r="A711" t="b">
        <v>0</v>
      </c>
      <c r="B711">
        <v>705</v>
      </c>
      <c r="C711" t="str" cm="1">
        <f t="array" ref="C711">INDEX(DB_PAR_SYS_NAMES[],BG711,2)</f>
        <v xml:space="preserve"> PID_SPEED</v>
      </c>
      <c r="D711" t="s">
        <v>3068</v>
      </c>
      <c r="E711" t="s">
        <v>4366</v>
      </c>
      <c r="G711" t="s">
        <v>2474</v>
      </c>
      <c r="H711">
        <v>0</v>
      </c>
      <c r="I711" t="s">
        <v>2475</v>
      </c>
      <c r="J711" s="10" t="s">
        <v>6085</v>
      </c>
      <c r="K711" t="s">
        <v>874</v>
      </c>
      <c r="L711" s="10" t="s">
        <v>46</v>
      </c>
      <c r="M711" s="10" t="s">
        <v>46</v>
      </c>
      <c r="N711" t="str">
        <f>IF(DB_PAR[[#This Row],[PAR TYPE]]=$AA$7,DB_PAR[[#This Row],[R_VAL]],IF(DB_PAR[[#This Row],[PAR TYPE]]=$AA$8,DB_PAR[[#This Row],[I_VAL]],DB_PAR[[#This Row],[T_VAL]]))</f>
        <v>750.0</v>
      </c>
      <c r="BG711">
        <f>QUOTIENT(DB_PAR[[#This Row],[PAR NUM]],32)+1</f>
        <v>23</v>
      </c>
    </row>
    <row r="712" spans="1:59" x14ac:dyDescent="0.25">
      <c r="A712" t="b">
        <v>0</v>
      </c>
      <c r="B712">
        <v>706</v>
      </c>
      <c r="C712" t="str" cm="1">
        <f t="array" ref="C712">INDEX(DB_PAR_SYS_NAMES[],BG712,2)</f>
        <v xml:space="preserve"> PID_SPEED</v>
      </c>
      <c r="D712" t="s">
        <v>3069</v>
      </c>
      <c r="E712" t="s">
        <v>4367</v>
      </c>
      <c r="G712" t="s">
        <v>2474</v>
      </c>
      <c r="H712">
        <v>0</v>
      </c>
      <c r="I712" t="s">
        <v>2475</v>
      </c>
      <c r="J712" s="10" t="s">
        <v>2516</v>
      </c>
      <c r="K712" t="s">
        <v>2892</v>
      </c>
      <c r="L712" s="10" t="s">
        <v>46</v>
      </c>
      <c r="M712" s="10" t="s">
        <v>46</v>
      </c>
      <c r="N712" t="str">
        <f>IF(DB_PAR[[#This Row],[PAR TYPE]]=$AA$7,DB_PAR[[#This Row],[R_VAL]],IF(DB_PAR[[#This Row],[PAR TYPE]]=$AA$8,DB_PAR[[#This Row],[I_VAL]],DB_PAR[[#This Row],[T_VAL]]))</f>
        <v>300.0</v>
      </c>
      <c r="BG712">
        <f>QUOTIENT(DB_PAR[[#This Row],[PAR NUM]],32)+1</f>
        <v>23</v>
      </c>
    </row>
    <row r="713" spans="1:59" x14ac:dyDescent="0.25">
      <c r="A713" t="b">
        <v>0</v>
      </c>
      <c r="B713">
        <v>707</v>
      </c>
      <c r="C713" t="str" cm="1">
        <f t="array" ref="C713">INDEX(DB_PAR_SYS_NAMES[],BG713,2)</f>
        <v xml:space="preserve"> PID_SPEED</v>
      </c>
      <c r="D713" t="s">
        <v>3070</v>
      </c>
      <c r="E713" t="s">
        <v>4368</v>
      </c>
      <c r="G713" t="s">
        <v>2474</v>
      </c>
      <c r="H713">
        <v>0</v>
      </c>
      <c r="I713" t="s">
        <v>2475</v>
      </c>
      <c r="J713" s="10" t="s">
        <v>2516</v>
      </c>
      <c r="K713" t="s">
        <v>2892</v>
      </c>
      <c r="L713" s="10" t="s">
        <v>46</v>
      </c>
      <c r="M713" s="10" t="s">
        <v>46</v>
      </c>
      <c r="N713" t="str">
        <f>IF(DB_PAR[[#This Row],[PAR TYPE]]=$AA$7,DB_PAR[[#This Row],[R_VAL]],IF(DB_PAR[[#This Row],[PAR TYPE]]=$AA$8,DB_PAR[[#This Row],[I_VAL]],DB_PAR[[#This Row],[T_VAL]]))</f>
        <v>300.0</v>
      </c>
      <c r="BG713">
        <f>QUOTIENT(DB_PAR[[#This Row],[PAR NUM]],32)+1</f>
        <v>23</v>
      </c>
    </row>
    <row r="714" spans="1:59" x14ac:dyDescent="0.25">
      <c r="A714" t="b">
        <v>0</v>
      </c>
      <c r="B714">
        <v>708</v>
      </c>
      <c r="C714" t="str" cm="1">
        <f t="array" ref="C714">INDEX(DB_PAR_SYS_NAMES[],BG714,2)</f>
        <v xml:space="preserve"> PID_SPEED</v>
      </c>
      <c r="D714" t="s">
        <v>3071</v>
      </c>
      <c r="E714" t="s">
        <v>4369</v>
      </c>
      <c r="G714" t="s">
        <v>2474</v>
      </c>
      <c r="H714">
        <v>0</v>
      </c>
      <c r="I714" t="s">
        <v>2475</v>
      </c>
      <c r="J714" s="10" t="s">
        <v>46</v>
      </c>
      <c r="K714" t="s">
        <v>2892</v>
      </c>
      <c r="L714" s="10" t="s">
        <v>46</v>
      </c>
      <c r="M714" s="10" t="s">
        <v>46</v>
      </c>
      <c r="N714" t="str">
        <f>IF(DB_PAR[[#This Row],[PAR TYPE]]=$AA$7,DB_PAR[[#This Row],[R_VAL]],IF(DB_PAR[[#This Row],[PAR TYPE]]=$AA$8,DB_PAR[[#This Row],[I_VAL]],DB_PAR[[#This Row],[T_VAL]]))</f>
        <v>0.0</v>
      </c>
      <c r="BG714">
        <f>QUOTIENT(DB_PAR[[#This Row],[PAR NUM]],32)+1</f>
        <v>23</v>
      </c>
    </row>
    <row r="715" spans="1:59" x14ac:dyDescent="0.25">
      <c r="A715" t="b">
        <v>0</v>
      </c>
      <c r="B715">
        <v>709</v>
      </c>
      <c r="C715" t="str" cm="1">
        <f t="array" ref="C715">INDEX(DB_PAR_SYS_NAMES[],BG715,2)</f>
        <v xml:space="preserve"> PID_SPEED</v>
      </c>
      <c r="D715" t="s">
        <v>3072</v>
      </c>
      <c r="E715" t="s">
        <v>4370</v>
      </c>
      <c r="G715" t="s">
        <v>2474</v>
      </c>
      <c r="H715">
        <v>0</v>
      </c>
      <c r="I715" t="s">
        <v>2475</v>
      </c>
      <c r="J715" s="10" t="s">
        <v>46</v>
      </c>
      <c r="K715" t="s">
        <v>2892</v>
      </c>
      <c r="L715" s="10" t="s">
        <v>46</v>
      </c>
      <c r="M715" s="10" t="s">
        <v>46</v>
      </c>
      <c r="N715" t="str">
        <f>IF(DB_PAR[[#This Row],[PAR TYPE]]=$AA$7,DB_PAR[[#This Row],[R_VAL]],IF(DB_PAR[[#This Row],[PAR TYPE]]=$AA$8,DB_PAR[[#This Row],[I_VAL]],DB_PAR[[#This Row],[T_VAL]]))</f>
        <v>0.0</v>
      </c>
      <c r="BG715">
        <f>QUOTIENT(DB_PAR[[#This Row],[PAR NUM]],32)+1</f>
        <v>23</v>
      </c>
    </row>
    <row r="716" spans="1:59" x14ac:dyDescent="0.25">
      <c r="A716" t="b">
        <v>0</v>
      </c>
      <c r="B716">
        <v>710</v>
      </c>
      <c r="C716" t="str" cm="1">
        <f t="array" ref="C716">INDEX(DB_PAR_SYS_NAMES[],BG716,2)</f>
        <v xml:space="preserve"> PID_SPEED</v>
      </c>
      <c r="D716" t="s">
        <v>3073</v>
      </c>
      <c r="E716" t="s">
        <v>4371</v>
      </c>
      <c r="G716" t="s">
        <v>2485</v>
      </c>
      <c r="H716">
        <v>0</v>
      </c>
      <c r="I716" t="s">
        <v>2475</v>
      </c>
      <c r="J716" s="10" t="s">
        <v>46</v>
      </c>
      <c r="K716" t="s">
        <v>815</v>
      </c>
      <c r="L716" s="10" t="s">
        <v>46</v>
      </c>
      <c r="M716" s="10" t="s">
        <v>46</v>
      </c>
      <c r="N716">
        <f>IF(DB_PAR[[#This Row],[PAR TYPE]]=$AA$7,DB_PAR[[#This Row],[R_VAL]],IF(DB_PAR[[#This Row],[PAR TYPE]]=$AA$8,DB_PAR[[#This Row],[I_VAL]],DB_PAR[[#This Row],[T_VAL]]))</f>
        <v>0</v>
      </c>
      <c r="BG716">
        <f>QUOTIENT(DB_PAR[[#This Row],[PAR NUM]],32)+1</f>
        <v>23</v>
      </c>
    </row>
    <row r="717" spans="1:59" x14ac:dyDescent="0.25">
      <c r="A717" t="b">
        <v>0</v>
      </c>
      <c r="B717">
        <v>711</v>
      </c>
      <c r="C717" t="str" cm="1">
        <f t="array" ref="C717">INDEX(DB_PAR_SYS_NAMES[],BG717,2)</f>
        <v xml:space="preserve"> PID_SPEED</v>
      </c>
      <c r="D717" t="s">
        <v>3074</v>
      </c>
      <c r="E717" t="s">
        <v>4372</v>
      </c>
      <c r="G717" t="s">
        <v>2485</v>
      </c>
      <c r="H717">
        <v>1</v>
      </c>
      <c r="I717" t="s">
        <v>2475</v>
      </c>
      <c r="J717" s="10" t="s">
        <v>46</v>
      </c>
      <c r="K717" t="s">
        <v>815</v>
      </c>
      <c r="L717" s="10" t="s">
        <v>46</v>
      </c>
      <c r="M717" s="10" t="s">
        <v>46</v>
      </c>
      <c r="N717">
        <f>IF(DB_PAR[[#This Row],[PAR TYPE]]=$AA$7,DB_PAR[[#This Row],[R_VAL]],IF(DB_PAR[[#This Row],[PAR TYPE]]=$AA$8,DB_PAR[[#This Row],[I_VAL]],DB_PAR[[#This Row],[T_VAL]]))</f>
        <v>1</v>
      </c>
      <c r="BG717">
        <f>QUOTIENT(DB_PAR[[#This Row],[PAR NUM]],32)+1</f>
        <v>23</v>
      </c>
    </row>
    <row r="718" spans="1:59" x14ac:dyDescent="0.25">
      <c r="A718" t="b">
        <v>0</v>
      </c>
      <c r="B718">
        <v>712</v>
      </c>
      <c r="C718" t="str" cm="1">
        <f t="array" ref="C718">INDEX(DB_PAR_SYS_NAMES[],BG718,2)</f>
        <v xml:space="preserve"> PID_SPEED</v>
      </c>
      <c r="D718" t="s">
        <v>3075</v>
      </c>
      <c r="E718" t="s">
        <v>4373</v>
      </c>
      <c r="G718" t="s">
        <v>2485</v>
      </c>
      <c r="H718">
        <v>1</v>
      </c>
      <c r="I718" t="s">
        <v>2475</v>
      </c>
      <c r="J718" s="10" t="s">
        <v>46</v>
      </c>
      <c r="K718" t="s">
        <v>815</v>
      </c>
      <c r="L718" s="10" t="s">
        <v>46</v>
      </c>
      <c r="M718" s="10" t="s">
        <v>46</v>
      </c>
      <c r="N718">
        <f>IF(DB_PAR[[#This Row],[PAR TYPE]]=$AA$7,DB_PAR[[#This Row],[R_VAL]],IF(DB_PAR[[#This Row],[PAR TYPE]]=$AA$8,DB_PAR[[#This Row],[I_VAL]],DB_PAR[[#This Row],[T_VAL]]))</f>
        <v>1</v>
      </c>
      <c r="BG718">
        <f>QUOTIENT(DB_PAR[[#This Row],[PAR NUM]],32)+1</f>
        <v>23</v>
      </c>
    </row>
    <row r="719" spans="1:59" x14ac:dyDescent="0.25">
      <c r="A719" t="b">
        <v>0</v>
      </c>
      <c r="B719">
        <v>713</v>
      </c>
      <c r="C719" t="str" cm="1">
        <f t="array" ref="C719">INDEX(DB_PAR_SYS_NAMES[],BG719,2)</f>
        <v xml:space="preserve"> PID_SPEED</v>
      </c>
      <c r="D719" t="s">
        <v>3076</v>
      </c>
      <c r="E719" t="s">
        <v>4374</v>
      </c>
      <c r="G719" t="s">
        <v>2485</v>
      </c>
      <c r="H719">
        <v>0</v>
      </c>
      <c r="I719" t="s">
        <v>2475</v>
      </c>
      <c r="J719" s="10" t="s">
        <v>46</v>
      </c>
      <c r="K719" t="s">
        <v>815</v>
      </c>
      <c r="L719" s="10" t="s">
        <v>46</v>
      </c>
      <c r="M719" s="10" t="s">
        <v>46</v>
      </c>
      <c r="N719">
        <f>IF(DB_PAR[[#This Row],[PAR TYPE]]=$AA$7,DB_PAR[[#This Row],[R_VAL]],IF(DB_PAR[[#This Row],[PAR TYPE]]=$AA$8,DB_PAR[[#This Row],[I_VAL]],DB_PAR[[#This Row],[T_VAL]]))</f>
        <v>0</v>
      </c>
      <c r="BG719">
        <f>QUOTIENT(DB_PAR[[#This Row],[PAR NUM]],32)+1</f>
        <v>23</v>
      </c>
    </row>
    <row r="720" spans="1:59" x14ac:dyDescent="0.25">
      <c r="A720" t="b">
        <v>0</v>
      </c>
      <c r="B720">
        <v>714</v>
      </c>
      <c r="C720" t="str" cm="1">
        <f t="array" ref="C720">INDEX(DB_PAR_SYS_NAMES[],BG720,2)</f>
        <v xml:space="preserve"> PID_SPEED</v>
      </c>
      <c r="D720" t="s">
        <v>3077</v>
      </c>
      <c r="E720" t="s">
        <v>4375</v>
      </c>
      <c r="G720" t="s">
        <v>2485</v>
      </c>
      <c r="H720">
        <v>0</v>
      </c>
      <c r="I720" t="s">
        <v>2475</v>
      </c>
      <c r="J720" s="10" t="s">
        <v>46</v>
      </c>
      <c r="K720" t="s">
        <v>815</v>
      </c>
      <c r="L720" s="10" t="s">
        <v>46</v>
      </c>
      <c r="M720" s="10" t="s">
        <v>46</v>
      </c>
      <c r="N720">
        <f>IF(DB_PAR[[#This Row],[PAR TYPE]]=$AA$7,DB_PAR[[#This Row],[R_VAL]],IF(DB_PAR[[#This Row],[PAR TYPE]]=$AA$8,DB_PAR[[#This Row],[I_VAL]],DB_PAR[[#This Row],[T_VAL]]))</f>
        <v>0</v>
      </c>
      <c r="BG720">
        <f>QUOTIENT(DB_PAR[[#This Row],[PAR NUM]],32)+1</f>
        <v>23</v>
      </c>
    </row>
    <row r="721" spans="1:59" x14ac:dyDescent="0.25">
      <c r="A721" t="b">
        <v>0</v>
      </c>
      <c r="B721">
        <v>715</v>
      </c>
      <c r="C721" t="str" cm="1">
        <f t="array" ref="C721">INDEX(DB_PAR_SYS_NAMES[],BG721,2)</f>
        <v xml:space="preserve"> PID_SPEED</v>
      </c>
      <c r="D721" t="s">
        <v>3078</v>
      </c>
      <c r="E721" t="s">
        <v>4376</v>
      </c>
      <c r="G721" t="s">
        <v>2485</v>
      </c>
      <c r="H721">
        <v>20</v>
      </c>
      <c r="I721" t="s">
        <v>2475</v>
      </c>
      <c r="J721" s="10" t="s">
        <v>46</v>
      </c>
      <c r="K721" t="s">
        <v>815</v>
      </c>
      <c r="L721" s="10" t="s">
        <v>46</v>
      </c>
      <c r="M721" s="10" t="s">
        <v>46</v>
      </c>
      <c r="N721">
        <f>IF(DB_PAR[[#This Row],[PAR TYPE]]=$AA$7,DB_PAR[[#This Row],[R_VAL]],IF(DB_PAR[[#This Row],[PAR TYPE]]=$AA$8,DB_PAR[[#This Row],[I_VAL]],DB_PAR[[#This Row],[T_VAL]]))</f>
        <v>20</v>
      </c>
      <c r="BG721">
        <f>QUOTIENT(DB_PAR[[#This Row],[PAR NUM]],32)+1</f>
        <v>23</v>
      </c>
    </row>
    <row r="722" spans="1:59" x14ac:dyDescent="0.25">
      <c r="A722" t="b">
        <v>0</v>
      </c>
      <c r="B722">
        <v>716</v>
      </c>
      <c r="C722" t="str" cm="1">
        <f t="array" ref="C722">INDEX(DB_PAR_SYS_NAMES[],BG722,2)</f>
        <v xml:space="preserve"> PID_SPEED</v>
      </c>
      <c r="D722" t="s">
        <v>3079</v>
      </c>
      <c r="E722" t="s">
        <v>4377</v>
      </c>
      <c r="G722" t="s">
        <v>2474</v>
      </c>
      <c r="H722">
        <v>0</v>
      </c>
      <c r="I722" t="s">
        <v>2475</v>
      </c>
      <c r="J722" s="10" t="s">
        <v>2553</v>
      </c>
      <c r="L722" s="10" t="s">
        <v>46</v>
      </c>
      <c r="M722" s="10" t="s">
        <v>46</v>
      </c>
      <c r="N722" t="str">
        <f>IF(DB_PAR[[#This Row],[PAR TYPE]]=$AA$7,DB_PAR[[#This Row],[R_VAL]],IF(DB_PAR[[#This Row],[PAR TYPE]]=$AA$8,DB_PAR[[#This Row],[I_VAL]],DB_PAR[[#This Row],[T_VAL]]))</f>
        <v>0.5</v>
      </c>
      <c r="BG722">
        <f>QUOTIENT(DB_PAR[[#This Row],[PAR NUM]],32)+1</f>
        <v>23</v>
      </c>
    </row>
    <row r="723" spans="1:59" x14ac:dyDescent="0.25">
      <c r="A723" t="b">
        <v>0</v>
      </c>
      <c r="B723">
        <v>717</v>
      </c>
      <c r="C723" t="str" cm="1">
        <f t="array" ref="C723">INDEX(DB_PAR_SYS_NAMES[],BG723,2)</f>
        <v xml:space="preserve"> PID_SPEED</v>
      </c>
      <c r="D723" t="s">
        <v>3080</v>
      </c>
      <c r="E723" t="s">
        <v>4378</v>
      </c>
      <c r="G723" t="s">
        <v>2489</v>
      </c>
      <c r="H723">
        <v>0</v>
      </c>
      <c r="I723" t="s">
        <v>3096</v>
      </c>
      <c r="J723" s="10" t="s">
        <v>46</v>
      </c>
      <c r="K723" t="s">
        <v>815</v>
      </c>
      <c r="L723" s="10" t="s">
        <v>46</v>
      </c>
      <c r="M723" s="10" t="s">
        <v>46</v>
      </c>
      <c r="N723" t="str">
        <f>IF(DB_PAR[[#This Row],[PAR TYPE]]=$AA$7,DB_PAR[[#This Row],[R_VAL]],IF(DB_PAR[[#This Row],[PAR TYPE]]=$AA$8,DB_PAR[[#This Row],[I_VAL]],DB_PAR[[#This Row],[T_VAL]]))</f>
        <v>T#10S</v>
      </c>
      <c r="BG723">
        <f>QUOTIENT(DB_PAR[[#This Row],[PAR NUM]],32)+1</f>
        <v>23</v>
      </c>
    </row>
    <row r="724" spans="1:59" x14ac:dyDescent="0.25">
      <c r="A724" t="b">
        <v>0</v>
      </c>
      <c r="B724">
        <v>718</v>
      </c>
      <c r="C724" t="str" cm="1">
        <f t="array" ref="C724">INDEX(DB_PAR_SYS_NAMES[],BG724,2)</f>
        <v xml:space="preserve"> PID_SPEED</v>
      </c>
      <c r="D724" t="s">
        <v>3081</v>
      </c>
      <c r="E724" t="s">
        <v>4379</v>
      </c>
      <c r="G724" t="s">
        <v>2489</v>
      </c>
      <c r="H724">
        <v>0</v>
      </c>
      <c r="I724" t="s">
        <v>2475</v>
      </c>
      <c r="J724" s="10" t="s">
        <v>46</v>
      </c>
      <c r="K724" t="s">
        <v>815</v>
      </c>
      <c r="L724" s="10" t="s">
        <v>46</v>
      </c>
      <c r="M724" s="10" t="s">
        <v>46</v>
      </c>
      <c r="N724" t="str">
        <f>IF(DB_PAR[[#This Row],[PAR TYPE]]=$AA$7,DB_PAR[[#This Row],[R_VAL]],IF(DB_PAR[[#This Row],[PAR TYPE]]=$AA$8,DB_PAR[[#This Row],[I_VAL]],DB_PAR[[#This Row],[T_VAL]]))</f>
        <v>T#0MS</v>
      </c>
      <c r="BG724">
        <f>QUOTIENT(DB_PAR[[#This Row],[PAR NUM]],32)+1</f>
        <v>23</v>
      </c>
    </row>
    <row r="725" spans="1:59" x14ac:dyDescent="0.25">
      <c r="A725" t="b">
        <v>0</v>
      </c>
      <c r="B725">
        <v>719</v>
      </c>
      <c r="C725" t="str" cm="1">
        <f t="array" ref="C725">INDEX(DB_PAR_SYS_NAMES[],BG725,2)</f>
        <v xml:space="preserve"> PID_SPEED</v>
      </c>
      <c r="D725" t="s">
        <v>3083</v>
      </c>
      <c r="E725" t="s">
        <v>4380</v>
      </c>
      <c r="G725" t="s">
        <v>2489</v>
      </c>
      <c r="H725">
        <v>0</v>
      </c>
      <c r="I725" t="s">
        <v>2475</v>
      </c>
      <c r="J725" s="10" t="s">
        <v>2516</v>
      </c>
      <c r="K725" t="s">
        <v>815</v>
      </c>
      <c r="L725" s="10" t="s">
        <v>46</v>
      </c>
      <c r="M725" s="10" t="s">
        <v>46</v>
      </c>
      <c r="N725" t="str">
        <f>IF(DB_PAR[[#This Row],[PAR TYPE]]=$AA$7,DB_PAR[[#This Row],[R_VAL]],IF(DB_PAR[[#This Row],[PAR TYPE]]=$AA$8,DB_PAR[[#This Row],[I_VAL]],DB_PAR[[#This Row],[T_VAL]]))</f>
        <v>T#0MS</v>
      </c>
      <c r="BG725">
        <f>QUOTIENT(DB_PAR[[#This Row],[PAR NUM]],32)+1</f>
        <v>23</v>
      </c>
    </row>
    <row r="726" spans="1:59" x14ac:dyDescent="0.25">
      <c r="A726" t="b">
        <v>0</v>
      </c>
      <c r="B726">
        <v>720</v>
      </c>
      <c r="C726" t="str" cm="1">
        <f t="array" ref="C726">INDEX(DB_PAR_SYS_NAMES[],BG726,2)</f>
        <v xml:space="preserve"> PID_SPEED</v>
      </c>
      <c r="D726" t="s">
        <v>3085</v>
      </c>
      <c r="E726" t="s">
        <v>4381</v>
      </c>
      <c r="G726" t="s">
        <v>2474</v>
      </c>
      <c r="H726">
        <v>0</v>
      </c>
      <c r="I726" t="s">
        <v>2475</v>
      </c>
      <c r="J726" s="10" t="s">
        <v>46</v>
      </c>
      <c r="K726" t="s">
        <v>874</v>
      </c>
      <c r="L726" s="10" t="s">
        <v>46</v>
      </c>
      <c r="M726" s="10" t="s">
        <v>46</v>
      </c>
      <c r="N726" t="str">
        <f>IF(DB_PAR[[#This Row],[PAR TYPE]]=$AA$7,DB_PAR[[#This Row],[R_VAL]],IF(DB_PAR[[#This Row],[PAR TYPE]]=$AA$8,DB_PAR[[#This Row],[I_VAL]],DB_PAR[[#This Row],[T_VAL]]))</f>
        <v>0.0</v>
      </c>
      <c r="BG726">
        <f>QUOTIENT(DB_PAR[[#This Row],[PAR NUM]],32)+1</f>
        <v>23</v>
      </c>
    </row>
    <row r="727" spans="1:59" x14ac:dyDescent="0.25">
      <c r="A727" t="b">
        <v>0</v>
      </c>
      <c r="B727">
        <v>721</v>
      </c>
      <c r="C727" t="str" cm="1">
        <f t="array" ref="C727">INDEX(DB_PAR_SYS_NAMES[],BG727,2)</f>
        <v xml:space="preserve"> PID_SPEED</v>
      </c>
      <c r="D727" t="s">
        <v>3086</v>
      </c>
      <c r="E727" t="s">
        <v>4382</v>
      </c>
      <c r="G727" t="s">
        <v>2474</v>
      </c>
      <c r="H727">
        <v>0</v>
      </c>
      <c r="I727" t="s">
        <v>2475</v>
      </c>
      <c r="J727" s="10" t="s">
        <v>2540</v>
      </c>
      <c r="K727" t="s">
        <v>807</v>
      </c>
      <c r="L727" s="10" t="s">
        <v>46</v>
      </c>
      <c r="M727" s="10" t="s">
        <v>46</v>
      </c>
      <c r="N727" t="str">
        <f>IF(DB_PAR[[#This Row],[PAR TYPE]]=$AA$7,DB_PAR[[#This Row],[R_VAL]],IF(DB_PAR[[#This Row],[PAR TYPE]]=$AA$8,DB_PAR[[#This Row],[I_VAL]],DB_PAR[[#This Row],[T_VAL]]))</f>
        <v>100.0</v>
      </c>
      <c r="BG727">
        <f>QUOTIENT(DB_PAR[[#This Row],[PAR NUM]],32)+1</f>
        <v>23</v>
      </c>
    </row>
    <row r="728" spans="1:59" x14ac:dyDescent="0.25">
      <c r="A728" t="b">
        <v>0</v>
      </c>
      <c r="B728">
        <v>722</v>
      </c>
      <c r="C728" t="str" cm="1">
        <f t="array" ref="C728">INDEX(DB_PAR_SYS_NAMES[],BG728,2)</f>
        <v xml:space="preserve"> PID_SPEED</v>
      </c>
      <c r="D728" t="s">
        <v>3087</v>
      </c>
      <c r="E728" t="s">
        <v>4383</v>
      </c>
      <c r="G728" t="s">
        <v>2474</v>
      </c>
      <c r="H728">
        <v>0</v>
      </c>
      <c r="I728" t="s">
        <v>2475</v>
      </c>
      <c r="J728" s="10" t="s">
        <v>46</v>
      </c>
      <c r="K728" t="s">
        <v>807</v>
      </c>
      <c r="L728" s="10" t="s">
        <v>46</v>
      </c>
      <c r="M728" s="10" t="s">
        <v>46</v>
      </c>
      <c r="N728" t="str">
        <f>IF(DB_PAR[[#This Row],[PAR TYPE]]=$AA$7,DB_PAR[[#This Row],[R_VAL]],IF(DB_PAR[[#This Row],[PAR TYPE]]=$AA$8,DB_PAR[[#This Row],[I_VAL]],DB_PAR[[#This Row],[T_VAL]]))</f>
        <v>0.0</v>
      </c>
      <c r="BG728">
        <f>QUOTIENT(DB_PAR[[#This Row],[PAR NUM]],32)+1</f>
        <v>23</v>
      </c>
    </row>
    <row r="729" spans="1:59" x14ac:dyDescent="0.25">
      <c r="A729" t="b">
        <v>0</v>
      </c>
      <c r="B729">
        <v>723</v>
      </c>
      <c r="C729" t="str" cm="1">
        <f t="array" ref="C729">INDEX(DB_PAR_SYS_NAMES[],BG729,2)</f>
        <v xml:space="preserve"> PID_SPEED</v>
      </c>
      <c r="D729" t="s">
        <v>3088</v>
      </c>
      <c r="E729" t="s">
        <v>4384</v>
      </c>
      <c r="G729" t="s">
        <v>2474</v>
      </c>
      <c r="H729">
        <v>0</v>
      </c>
      <c r="I729" t="s">
        <v>2475</v>
      </c>
      <c r="J729" s="10" t="s">
        <v>46</v>
      </c>
      <c r="K729" t="s">
        <v>874</v>
      </c>
      <c r="L729" s="10" t="s">
        <v>46</v>
      </c>
      <c r="M729" s="10" t="s">
        <v>46</v>
      </c>
      <c r="N729" t="str">
        <f>IF(DB_PAR[[#This Row],[PAR TYPE]]=$AA$7,DB_PAR[[#This Row],[R_VAL]],IF(DB_PAR[[#This Row],[PAR TYPE]]=$AA$8,DB_PAR[[#This Row],[I_VAL]],DB_PAR[[#This Row],[T_VAL]]))</f>
        <v>0.0</v>
      </c>
      <c r="BG729">
        <f>QUOTIENT(DB_PAR[[#This Row],[PAR NUM]],32)+1</f>
        <v>23</v>
      </c>
    </row>
    <row r="730" spans="1:59" x14ac:dyDescent="0.25">
      <c r="A730" t="b">
        <v>0</v>
      </c>
      <c r="B730">
        <v>724</v>
      </c>
      <c r="C730" t="str" cm="1">
        <f t="array" ref="C730">INDEX(DB_PAR_SYS_NAMES[],BG730,2)</f>
        <v xml:space="preserve"> PID_SPEED</v>
      </c>
      <c r="D730" t="s">
        <v>3089</v>
      </c>
      <c r="E730" t="s">
        <v>4385</v>
      </c>
      <c r="G730" t="s">
        <v>2474</v>
      </c>
      <c r="H730">
        <v>0</v>
      </c>
      <c r="I730" t="s">
        <v>2475</v>
      </c>
      <c r="J730" s="10" t="s">
        <v>2540</v>
      </c>
      <c r="K730" t="s">
        <v>874</v>
      </c>
      <c r="L730" s="10" t="s">
        <v>46</v>
      </c>
      <c r="M730" s="10" t="s">
        <v>46</v>
      </c>
      <c r="N730" t="str">
        <f>IF(DB_PAR[[#This Row],[PAR TYPE]]=$AA$7,DB_PAR[[#This Row],[R_VAL]],IF(DB_PAR[[#This Row],[PAR TYPE]]=$AA$8,DB_PAR[[#This Row],[I_VAL]],DB_PAR[[#This Row],[T_VAL]]))</f>
        <v>100.0</v>
      </c>
      <c r="BG730">
        <f>QUOTIENT(DB_PAR[[#This Row],[PAR NUM]],32)+1</f>
        <v>23</v>
      </c>
    </row>
    <row r="731" spans="1:59" x14ac:dyDescent="0.25">
      <c r="A731" t="b">
        <v>0</v>
      </c>
      <c r="B731">
        <v>725</v>
      </c>
      <c r="C731" t="str" cm="1">
        <f t="array" ref="C731">INDEX(DB_PAR_SYS_NAMES[],BG731,2)</f>
        <v xml:space="preserve"> PID_SPEED</v>
      </c>
      <c r="D731" t="s">
        <v>3090</v>
      </c>
      <c r="E731" t="s">
        <v>4386</v>
      </c>
      <c r="G731" t="s">
        <v>2474</v>
      </c>
      <c r="H731">
        <v>0</v>
      </c>
      <c r="I731" t="s">
        <v>2475</v>
      </c>
      <c r="J731" s="10" t="s">
        <v>45</v>
      </c>
      <c r="K731" t="s">
        <v>815</v>
      </c>
      <c r="L731" s="10" t="s">
        <v>46</v>
      </c>
      <c r="M731" s="10" t="s">
        <v>46</v>
      </c>
      <c r="N731" t="str">
        <f>IF(DB_PAR[[#This Row],[PAR TYPE]]=$AA$7,DB_PAR[[#This Row],[R_VAL]],IF(DB_PAR[[#This Row],[PAR TYPE]]=$AA$8,DB_PAR[[#This Row],[I_VAL]],DB_PAR[[#This Row],[T_VAL]]))</f>
        <v>1.0</v>
      </c>
      <c r="BG731">
        <f>QUOTIENT(DB_PAR[[#This Row],[PAR NUM]],32)+1</f>
        <v>23</v>
      </c>
    </row>
    <row r="732" spans="1:59" x14ac:dyDescent="0.25">
      <c r="A732" t="b">
        <v>0</v>
      </c>
      <c r="B732">
        <v>726</v>
      </c>
      <c r="C732" t="str" cm="1">
        <f t="array" ref="C732">INDEX(DB_PAR_SYS_NAMES[],BG732,2)</f>
        <v xml:space="preserve"> PID_SPEED</v>
      </c>
      <c r="D732" t="s">
        <v>3091</v>
      </c>
      <c r="E732" t="s">
        <v>4387</v>
      </c>
      <c r="G732" t="s">
        <v>2474</v>
      </c>
      <c r="H732">
        <v>0</v>
      </c>
      <c r="I732" t="s">
        <v>2475</v>
      </c>
      <c r="J732" s="10" t="s">
        <v>46</v>
      </c>
      <c r="K732" t="s">
        <v>807</v>
      </c>
      <c r="L732" s="10" t="s">
        <v>46</v>
      </c>
      <c r="M732" s="10" t="s">
        <v>46</v>
      </c>
      <c r="N732" t="str">
        <f>IF(DB_PAR[[#This Row],[PAR TYPE]]=$AA$7,DB_PAR[[#This Row],[R_VAL]],IF(DB_PAR[[#This Row],[PAR TYPE]]=$AA$8,DB_PAR[[#This Row],[I_VAL]],DB_PAR[[#This Row],[T_VAL]]))</f>
        <v>0.0</v>
      </c>
      <c r="BG732">
        <f>QUOTIENT(DB_PAR[[#This Row],[PAR NUM]],32)+1</f>
        <v>23</v>
      </c>
    </row>
    <row r="733" spans="1:59" x14ac:dyDescent="0.25">
      <c r="A733" t="b">
        <v>0</v>
      </c>
      <c r="B733">
        <v>727</v>
      </c>
      <c r="C733" t="str" cm="1">
        <f t="array" ref="C733">INDEX(DB_PAR_SYS_NAMES[],BG733,2)</f>
        <v xml:space="preserve"> PID_SPEED</v>
      </c>
      <c r="D733" t="s">
        <v>3092</v>
      </c>
      <c r="E733" t="s">
        <v>4388</v>
      </c>
      <c r="G733" t="s">
        <v>2474</v>
      </c>
      <c r="H733">
        <v>0</v>
      </c>
      <c r="I733" t="s">
        <v>2475</v>
      </c>
      <c r="J733" s="10" t="s">
        <v>46</v>
      </c>
      <c r="K733" t="s">
        <v>815</v>
      </c>
      <c r="L733" s="10" t="s">
        <v>46</v>
      </c>
      <c r="M733" s="10" t="s">
        <v>46</v>
      </c>
      <c r="N733" t="str">
        <f>IF(DB_PAR[[#This Row],[PAR TYPE]]=$AA$7,DB_PAR[[#This Row],[R_VAL]],IF(DB_PAR[[#This Row],[PAR TYPE]]=$AA$8,DB_PAR[[#This Row],[I_VAL]],DB_PAR[[#This Row],[T_VAL]]))</f>
        <v>0.0</v>
      </c>
      <c r="BG733">
        <f>QUOTIENT(DB_PAR[[#This Row],[PAR NUM]],32)+1</f>
        <v>23</v>
      </c>
    </row>
    <row r="734" spans="1:59" x14ac:dyDescent="0.25">
      <c r="A734" t="b">
        <v>0</v>
      </c>
      <c r="B734">
        <v>728</v>
      </c>
      <c r="C734" t="str" cm="1">
        <f t="array" ref="C734">INDEX(DB_PAR_SYS_NAMES[],BG734,2)</f>
        <v xml:space="preserve"> PID_SPEED</v>
      </c>
      <c r="D734" t="s">
        <v>3093</v>
      </c>
      <c r="E734" t="s">
        <v>4389</v>
      </c>
      <c r="G734" t="s">
        <v>2474</v>
      </c>
      <c r="H734">
        <v>0</v>
      </c>
      <c r="I734" t="s">
        <v>2475</v>
      </c>
      <c r="J734" s="10" t="s">
        <v>46</v>
      </c>
      <c r="K734" t="s">
        <v>807</v>
      </c>
      <c r="L734" s="10" t="s">
        <v>46</v>
      </c>
      <c r="M734" s="10" t="s">
        <v>46</v>
      </c>
      <c r="N734" t="str">
        <f>IF(DB_PAR[[#This Row],[PAR TYPE]]=$AA$7,DB_PAR[[#This Row],[R_VAL]],IF(DB_PAR[[#This Row],[PAR TYPE]]=$AA$8,DB_PAR[[#This Row],[I_VAL]],DB_PAR[[#This Row],[T_VAL]]))</f>
        <v>0.0</v>
      </c>
      <c r="BG734">
        <f>QUOTIENT(DB_PAR[[#This Row],[PAR NUM]],32)+1</f>
        <v>23</v>
      </c>
    </row>
    <row r="735" spans="1:59" x14ac:dyDescent="0.25">
      <c r="A735" t="b">
        <v>0</v>
      </c>
      <c r="B735">
        <v>729</v>
      </c>
      <c r="C735" t="str" cm="1">
        <f t="array" ref="C735">INDEX(DB_PAR_SYS_NAMES[],BG735,2)</f>
        <v xml:space="preserve"> PID_SPEED</v>
      </c>
      <c r="D735" t="s">
        <v>3094</v>
      </c>
      <c r="E735" t="s">
        <v>4390</v>
      </c>
      <c r="G735" t="s">
        <v>2474</v>
      </c>
      <c r="H735">
        <v>0</v>
      </c>
      <c r="I735" t="s">
        <v>2475</v>
      </c>
      <c r="J735" s="10" t="s">
        <v>46</v>
      </c>
      <c r="K735" t="s">
        <v>815</v>
      </c>
      <c r="L735" s="10" t="s">
        <v>46</v>
      </c>
      <c r="M735" s="10" t="s">
        <v>46</v>
      </c>
      <c r="N735" t="str">
        <f>IF(DB_PAR[[#This Row],[PAR TYPE]]=$AA$7,DB_PAR[[#This Row],[R_VAL]],IF(DB_PAR[[#This Row],[PAR TYPE]]=$AA$8,DB_PAR[[#This Row],[I_VAL]],DB_PAR[[#This Row],[T_VAL]]))</f>
        <v>0.0</v>
      </c>
      <c r="BG735">
        <f>QUOTIENT(DB_PAR[[#This Row],[PAR NUM]],32)+1</f>
        <v>23</v>
      </c>
    </row>
    <row r="736" spans="1:59" x14ac:dyDescent="0.25">
      <c r="A736" t="b">
        <v>0</v>
      </c>
      <c r="B736">
        <v>730</v>
      </c>
      <c r="C736" t="str" cm="1">
        <f t="array" ref="C736">INDEX(DB_PAR_SYS_NAMES[],BG736,2)</f>
        <v xml:space="preserve"> PID_SPEED</v>
      </c>
      <c r="D736" t="s">
        <v>3095</v>
      </c>
      <c r="E736" t="s">
        <v>4317</v>
      </c>
      <c r="G736" t="s">
        <v>2485</v>
      </c>
      <c r="H736">
        <v>0</v>
      </c>
      <c r="I736" t="s">
        <v>2475</v>
      </c>
      <c r="J736" s="10" t="s">
        <v>46</v>
      </c>
      <c r="K736" t="s">
        <v>815</v>
      </c>
      <c r="L736" s="10" t="s">
        <v>46</v>
      </c>
      <c r="M736" s="10" t="s">
        <v>46</v>
      </c>
      <c r="N736">
        <f>IF(DB_PAR[[#This Row],[PAR TYPE]]=$AA$7,DB_PAR[[#This Row],[R_VAL]],IF(DB_PAR[[#This Row],[PAR TYPE]]=$AA$8,DB_PAR[[#This Row],[I_VAL]],DB_PAR[[#This Row],[T_VAL]]))</f>
        <v>0</v>
      </c>
      <c r="BG736">
        <f>QUOTIENT(DB_PAR[[#This Row],[PAR NUM]],32)+1</f>
        <v>23</v>
      </c>
    </row>
    <row r="737" spans="1:59" x14ac:dyDescent="0.25">
      <c r="A737" t="b">
        <v>0</v>
      </c>
      <c r="B737">
        <v>731</v>
      </c>
      <c r="C737" t="str" cm="1">
        <f t="array" ref="C737">INDEX(DB_PAR_SYS_NAMES[],BG737,2)</f>
        <v xml:space="preserve"> PID_SPEED</v>
      </c>
      <c r="D737" t="s">
        <v>282</v>
      </c>
      <c r="G737" t="s">
        <v>2474</v>
      </c>
      <c r="H737">
        <v>0</v>
      </c>
      <c r="I737" t="s">
        <v>2475</v>
      </c>
      <c r="J737" s="10" t="s">
        <v>46</v>
      </c>
      <c r="L737" s="10" t="s">
        <v>46</v>
      </c>
      <c r="M737" s="10" t="s">
        <v>46</v>
      </c>
      <c r="N737" t="str">
        <f>IF(DB_PAR[[#This Row],[PAR TYPE]]=$AA$7,DB_PAR[[#This Row],[R_VAL]],IF(DB_PAR[[#This Row],[PAR TYPE]]=$AA$8,DB_PAR[[#This Row],[I_VAL]],DB_PAR[[#This Row],[T_VAL]]))</f>
        <v>0.0</v>
      </c>
      <c r="BG737">
        <f>QUOTIENT(DB_PAR[[#This Row],[PAR NUM]],32)+1</f>
        <v>23</v>
      </c>
    </row>
    <row r="738" spans="1:59" x14ac:dyDescent="0.25">
      <c r="A738" t="b">
        <v>0</v>
      </c>
      <c r="B738">
        <v>732</v>
      </c>
      <c r="C738" t="str" cm="1">
        <f t="array" ref="C738">INDEX(DB_PAR_SYS_NAMES[],BG738,2)</f>
        <v xml:space="preserve"> PID_SPEED</v>
      </c>
      <c r="D738" t="s">
        <v>283</v>
      </c>
      <c r="G738" t="s">
        <v>2474</v>
      </c>
      <c r="H738">
        <v>0</v>
      </c>
      <c r="I738" t="s">
        <v>2475</v>
      </c>
      <c r="J738" s="10" t="s">
        <v>46</v>
      </c>
      <c r="L738" s="10" t="s">
        <v>46</v>
      </c>
      <c r="M738" s="10" t="s">
        <v>46</v>
      </c>
      <c r="N738" t="str">
        <f>IF(DB_PAR[[#This Row],[PAR TYPE]]=$AA$7,DB_PAR[[#This Row],[R_VAL]],IF(DB_PAR[[#This Row],[PAR TYPE]]=$AA$8,DB_PAR[[#This Row],[I_VAL]],DB_PAR[[#This Row],[T_VAL]]))</f>
        <v>0.0</v>
      </c>
      <c r="BG738">
        <f>QUOTIENT(DB_PAR[[#This Row],[PAR NUM]],32)+1</f>
        <v>23</v>
      </c>
    </row>
    <row r="739" spans="1:59" x14ac:dyDescent="0.25">
      <c r="A739" t="b">
        <v>0</v>
      </c>
      <c r="B739">
        <v>733</v>
      </c>
      <c r="C739" t="str" cm="1">
        <f t="array" ref="C739">INDEX(DB_PAR_SYS_NAMES[],BG739,2)</f>
        <v xml:space="preserve"> PID_SPEED</v>
      </c>
      <c r="D739" t="s">
        <v>314</v>
      </c>
      <c r="G739" t="s">
        <v>2474</v>
      </c>
      <c r="H739">
        <v>0</v>
      </c>
      <c r="I739" t="s">
        <v>2475</v>
      </c>
      <c r="J739" s="10" t="s">
        <v>46</v>
      </c>
      <c r="L739" s="10" t="s">
        <v>46</v>
      </c>
      <c r="M739" s="10" t="s">
        <v>46</v>
      </c>
      <c r="N739" t="str">
        <f>IF(DB_PAR[[#This Row],[PAR TYPE]]=$AA$7,DB_PAR[[#This Row],[R_VAL]],IF(DB_PAR[[#This Row],[PAR TYPE]]=$AA$8,DB_PAR[[#This Row],[I_VAL]],DB_PAR[[#This Row],[T_VAL]]))</f>
        <v>0.0</v>
      </c>
      <c r="BG739">
        <f>QUOTIENT(DB_PAR[[#This Row],[PAR NUM]],32)+1</f>
        <v>23</v>
      </c>
    </row>
    <row r="740" spans="1:59" x14ac:dyDescent="0.25">
      <c r="A740" t="b">
        <v>0</v>
      </c>
      <c r="B740">
        <v>734</v>
      </c>
      <c r="C740" t="str" cm="1">
        <f t="array" ref="C740">INDEX(DB_PAR_SYS_NAMES[],BG740,2)</f>
        <v xml:space="preserve"> PID_SPEED</v>
      </c>
      <c r="D740" t="s">
        <v>284</v>
      </c>
      <c r="G740" t="s">
        <v>2474</v>
      </c>
      <c r="H740">
        <v>0</v>
      </c>
      <c r="I740" t="s">
        <v>2475</v>
      </c>
      <c r="J740" s="10" t="s">
        <v>46</v>
      </c>
      <c r="L740" s="10" t="s">
        <v>46</v>
      </c>
      <c r="M740" s="10" t="s">
        <v>46</v>
      </c>
      <c r="N740" t="str">
        <f>IF(DB_PAR[[#This Row],[PAR TYPE]]=$AA$7,DB_PAR[[#This Row],[R_VAL]],IF(DB_PAR[[#This Row],[PAR TYPE]]=$AA$8,DB_PAR[[#This Row],[I_VAL]],DB_PAR[[#This Row],[T_VAL]]))</f>
        <v>0.0</v>
      </c>
      <c r="BG740">
        <f>QUOTIENT(DB_PAR[[#This Row],[PAR NUM]],32)+1</f>
        <v>23</v>
      </c>
    </row>
    <row r="741" spans="1:59" x14ac:dyDescent="0.25">
      <c r="A741" t="b">
        <v>0</v>
      </c>
      <c r="B741">
        <v>735</v>
      </c>
      <c r="C741" t="str" cm="1">
        <f t="array" ref="C741">INDEX(DB_PAR_SYS_NAMES[],BG741,2)</f>
        <v xml:space="preserve"> PID_SPEED</v>
      </c>
      <c r="D741" t="s">
        <v>285</v>
      </c>
      <c r="G741" t="s">
        <v>2474</v>
      </c>
      <c r="H741">
        <v>0</v>
      </c>
      <c r="I741" t="s">
        <v>2475</v>
      </c>
      <c r="J741" s="10" t="s">
        <v>46</v>
      </c>
      <c r="L741" s="10" t="s">
        <v>46</v>
      </c>
      <c r="M741" s="10" t="s">
        <v>46</v>
      </c>
      <c r="N741" t="str">
        <f>IF(DB_PAR[[#This Row],[PAR TYPE]]=$AA$7,DB_PAR[[#This Row],[R_VAL]],IF(DB_PAR[[#This Row],[PAR TYPE]]=$AA$8,DB_PAR[[#This Row],[I_VAL]],DB_PAR[[#This Row],[T_VAL]]))</f>
        <v>0.0</v>
      </c>
      <c r="BG741">
        <f>QUOTIENT(DB_PAR[[#This Row],[PAR NUM]],32)+1</f>
        <v>23</v>
      </c>
    </row>
    <row r="742" spans="1:59" x14ac:dyDescent="0.25">
      <c r="A742" t="b">
        <v>0</v>
      </c>
      <c r="B742">
        <v>736</v>
      </c>
      <c r="C742" t="str" cm="1">
        <f t="array" ref="C742">INDEX(DB_PAR_SYS_NAMES[],BG742,2)</f>
        <v xml:space="preserve"> PID_FRANCIS_DISTRIBUTOR</v>
      </c>
      <c r="D742" t="s">
        <v>3067</v>
      </c>
      <c r="E742" t="s">
        <v>4391</v>
      </c>
      <c r="G742" t="s">
        <v>2474</v>
      </c>
      <c r="H742">
        <v>0</v>
      </c>
      <c r="I742" t="s">
        <v>2475</v>
      </c>
      <c r="J742" s="10" t="s">
        <v>46</v>
      </c>
      <c r="K742" t="s">
        <v>807</v>
      </c>
      <c r="L742" s="10" t="s">
        <v>46</v>
      </c>
      <c r="M742" s="10" t="s">
        <v>46</v>
      </c>
      <c r="N742" t="str">
        <f>IF(DB_PAR[[#This Row],[PAR TYPE]]=$AA$7,DB_PAR[[#This Row],[R_VAL]],IF(DB_PAR[[#This Row],[PAR TYPE]]=$AA$8,DB_PAR[[#This Row],[I_VAL]],DB_PAR[[#This Row],[T_VAL]]))</f>
        <v>0.0</v>
      </c>
      <c r="BG742">
        <f>QUOTIENT(DB_PAR[[#This Row],[PAR NUM]],32)+1</f>
        <v>24</v>
      </c>
    </row>
    <row r="743" spans="1:59" x14ac:dyDescent="0.25">
      <c r="A743" t="b">
        <v>0</v>
      </c>
      <c r="B743">
        <v>737</v>
      </c>
      <c r="C743" t="str" cm="1">
        <f t="array" ref="C743">INDEX(DB_PAR_SYS_NAMES[],BG743,2)</f>
        <v xml:space="preserve"> PID_FRANCIS_DISTRIBUTOR</v>
      </c>
      <c r="D743" t="s">
        <v>3068</v>
      </c>
      <c r="E743" t="s">
        <v>4392</v>
      </c>
      <c r="G743" t="s">
        <v>2474</v>
      </c>
      <c r="H743">
        <v>0</v>
      </c>
      <c r="I743" t="s">
        <v>2475</v>
      </c>
      <c r="J743" s="10" t="s">
        <v>46</v>
      </c>
      <c r="K743" t="s">
        <v>807</v>
      </c>
      <c r="L743" s="10" t="s">
        <v>46</v>
      </c>
      <c r="M743" s="10" t="s">
        <v>46</v>
      </c>
      <c r="N743" t="str">
        <f>IF(DB_PAR[[#This Row],[PAR TYPE]]=$AA$7,DB_PAR[[#This Row],[R_VAL]],IF(DB_PAR[[#This Row],[PAR TYPE]]=$AA$8,DB_PAR[[#This Row],[I_VAL]],DB_PAR[[#This Row],[T_VAL]]))</f>
        <v>0.0</v>
      </c>
      <c r="BG743">
        <f>QUOTIENT(DB_PAR[[#This Row],[PAR NUM]],32)+1</f>
        <v>24</v>
      </c>
    </row>
    <row r="744" spans="1:59" x14ac:dyDescent="0.25">
      <c r="A744" t="b">
        <v>0</v>
      </c>
      <c r="B744">
        <v>738</v>
      </c>
      <c r="C744" t="str" cm="1">
        <f t="array" ref="C744">INDEX(DB_PAR_SYS_NAMES[],BG744,2)</f>
        <v xml:space="preserve"> PID_FRANCIS_DISTRIBUTOR</v>
      </c>
      <c r="D744" t="s">
        <v>3069</v>
      </c>
      <c r="E744" t="s">
        <v>4393</v>
      </c>
      <c r="G744" t="s">
        <v>2474</v>
      </c>
      <c r="H744">
        <v>0</v>
      </c>
      <c r="I744" t="s">
        <v>2475</v>
      </c>
      <c r="J744" s="10" t="s">
        <v>46</v>
      </c>
      <c r="K744" t="s">
        <v>2892</v>
      </c>
      <c r="L744" s="10" t="s">
        <v>46</v>
      </c>
      <c r="M744" s="10" t="s">
        <v>46</v>
      </c>
      <c r="N744" t="str">
        <f>IF(DB_PAR[[#This Row],[PAR TYPE]]=$AA$7,DB_PAR[[#This Row],[R_VAL]],IF(DB_PAR[[#This Row],[PAR TYPE]]=$AA$8,DB_PAR[[#This Row],[I_VAL]],DB_PAR[[#This Row],[T_VAL]]))</f>
        <v>0.0</v>
      </c>
      <c r="BG744">
        <f>QUOTIENT(DB_PAR[[#This Row],[PAR NUM]],32)+1</f>
        <v>24</v>
      </c>
    </row>
    <row r="745" spans="1:59" x14ac:dyDescent="0.25">
      <c r="A745" t="b">
        <v>0</v>
      </c>
      <c r="B745">
        <v>739</v>
      </c>
      <c r="C745" t="str" cm="1">
        <f t="array" ref="C745">INDEX(DB_PAR_SYS_NAMES[],BG745,2)</f>
        <v xml:space="preserve"> PID_FRANCIS_DISTRIBUTOR</v>
      </c>
      <c r="D745" t="s">
        <v>3070</v>
      </c>
      <c r="E745" t="s">
        <v>4394</v>
      </c>
      <c r="G745" t="s">
        <v>2474</v>
      </c>
      <c r="H745">
        <v>0</v>
      </c>
      <c r="I745" t="s">
        <v>2475</v>
      </c>
      <c r="J745" s="10" t="s">
        <v>46</v>
      </c>
      <c r="K745" t="s">
        <v>2892</v>
      </c>
      <c r="L745" s="10" t="s">
        <v>46</v>
      </c>
      <c r="M745" s="10" t="s">
        <v>46</v>
      </c>
      <c r="N745" t="str">
        <f>IF(DB_PAR[[#This Row],[PAR TYPE]]=$AA$7,DB_PAR[[#This Row],[R_VAL]],IF(DB_PAR[[#This Row],[PAR TYPE]]=$AA$8,DB_PAR[[#This Row],[I_VAL]],DB_PAR[[#This Row],[T_VAL]]))</f>
        <v>0.0</v>
      </c>
      <c r="BG745">
        <f>QUOTIENT(DB_PAR[[#This Row],[PAR NUM]],32)+1</f>
        <v>24</v>
      </c>
    </row>
    <row r="746" spans="1:59" x14ac:dyDescent="0.25">
      <c r="A746" t="b">
        <v>0</v>
      </c>
      <c r="B746">
        <v>740</v>
      </c>
      <c r="C746" t="str" cm="1">
        <f t="array" ref="C746">INDEX(DB_PAR_SYS_NAMES[],BG746,2)</f>
        <v xml:space="preserve"> PID_FRANCIS_DISTRIBUTOR</v>
      </c>
      <c r="D746" t="s">
        <v>3071</v>
      </c>
      <c r="E746" t="s">
        <v>4395</v>
      </c>
      <c r="G746" t="s">
        <v>2474</v>
      </c>
      <c r="H746">
        <v>0</v>
      </c>
      <c r="I746" t="s">
        <v>2475</v>
      </c>
      <c r="J746" s="10" t="s">
        <v>46</v>
      </c>
      <c r="K746" t="s">
        <v>2892</v>
      </c>
      <c r="L746" s="10" t="s">
        <v>46</v>
      </c>
      <c r="M746" s="10" t="s">
        <v>46</v>
      </c>
      <c r="N746" t="str">
        <f>IF(DB_PAR[[#This Row],[PAR TYPE]]=$AA$7,DB_PAR[[#This Row],[R_VAL]],IF(DB_PAR[[#This Row],[PAR TYPE]]=$AA$8,DB_PAR[[#This Row],[I_VAL]],DB_PAR[[#This Row],[T_VAL]]))</f>
        <v>0.0</v>
      </c>
      <c r="BG746">
        <f>QUOTIENT(DB_PAR[[#This Row],[PAR NUM]],32)+1</f>
        <v>24</v>
      </c>
    </row>
    <row r="747" spans="1:59" x14ac:dyDescent="0.25">
      <c r="A747" t="b">
        <v>0</v>
      </c>
      <c r="B747">
        <v>741</v>
      </c>
      <c r="C747" t="str" cm="1">
        <f t="array" ref="C747">INDEX(DB_PAR_SYS_NAMES[],BG747,2)</f>
        <v xml:space="preserve"> PID_FRANCIS_DISTRIBUTOR</v>
      </c>
      <c r="D747" t="s">
        <v>3072</v>
      </c>
      <c r="E747" t="s">
        <v>4396</v>
      </c>
      <c r="G747" t="s">
        <v>2474</v>
      </c>
      <c r="H747">
        <v>0</v>
      </c>
      <c r="I747" t="s">
        <v>2475</v>
      </c>
      <c r="J747" s="10" t="s">
        <v>46</v>
      </c>
      <c r="K747" t="s">
        <v>2892</v>
      </c>
      <c r="L747" s="10" t="s">
        <v>46</v>
      </c>
      <c r="M747" s="10" t="s">
        <v>46</v>
      </c>
      <c r="N747" t="str">
        <f>IF(DB_PAR[[#This Row],[PAR TYPE]]=$AA$7,DB_PAR[[#This Row],[R_VAL]],IF(DB_PAR[[#This Row],[PAR TYPE]]=$AA$8,DB_PAR[[#This Row],[I_VAL]],DB_PAR[[#This Row],[T_VAL]]))</f>
        <v>0.0</v>
      </c>
      <c r="BG747">
        <f>QUOTIENT(DB_PAR[[#This Row],[PAR NUM]],32)+1</f>
        <v>24</v>
      </c>
    </row>
    <row r="748" spans="1:59" x14ac:dyDescent="0.25">
      <c r="A748" t="b">
        <v>0</v>
      </c>
      <c r="B748">
        <v>742</v>
      </c>
      <c r="C748" t="str" cm="1">
        <f t="array" ref="C748">INDEX(DB_PAR_SYS_NAMES[],BG748,2)</f>
        <v xml:space="preserve"> PID_FRANCIS_DISTRIBUTOR</v>
      </c>
      <c r="D748" t="s">
        <v>3073</v>
      </c>
      <c r="E748" t="s">
        <v>4397</v>
      </c>
      <c r="G748" t="s">
        <v>2485</v>
      </c>
      <c r="H748">
        <v>0</v>
      </c>
      <c r="I748" t="s">
        <v>2475</v>
      </c>
      <c r="J748" s="10" t="s">
        <v>46</v>
      </c>
      <c r="K748" t="s">
        <v>815</v>
      </c>
      <c r="L748" s="10" t="s">
        <v>46</v>
      </c>
      <c r="M748" s="10" t="s">
        <v>46</v>
      </c>
      <c r="N748">
        <f>IF(DB_PAR[[#This Row],[PAR TYPE]]=$AA$7,DB_PAR[[#This Row],[R_VAL]],IF(DB_PAR[[#This Row],[PAR TYPE]]=$AA$8,DB_PAR[[#This Row],[I_VAL]],DB_PAR[[#This Row],[T_VAL]]))</f>
        <v>0</v>
      </c>
      <c r="BG748">
        <f>QUOTIENT(DB_PAR[[#This Row],[PAR NUM]],32)+1</f>
        <v>24</v>
      </c>
    </row>
    <row r="749" spans="1:59" x14ac:dyDescent="0.25">
      <c r="A749" t="b">
        <v>0</v>
      </c>
      <c r="B749">
        <v>743</v>
      </c>
      <c r="C749" t="str" cm="1">
        <f t="array" ref="C749">INDEX(DB_PAR_SYS_NAMES[],BG749,2)</f>
        <v xml:space="preserve"> PID_FRANCIS_DISTRIBUTOR</v>
      </c>
      <c r="D749" t="s">
        <v>3074</v>
      </c>
      <c r="E749" t="s">
        <v>4398</v>
      </c>
      <c r="G749" t="s">
        <v>2485</v>
      </c>
      <c r="H749">
        <v>0</v>
      </c>
      <c r="I749" t="s">
        <v>2475</v>
      </c>
      <c r="J749" s="10" t="s">
        <v>46</v>
      </c>
      <c r="K749" t="s">
        <v>815</v>
      </c>
      <c r="L749" s="10" t="s">
        <v>46</v>
      </c>
      <c r="M749" s="10" t="s">
        <v>46</v>
      </c>
      <c r="N749">
        <f>IF(DB_PAR[[#This Row],[PAR TYPE]]=$AA$7,DB_PAR[[#This Row],[R_VAL]],IF(DB_PAR[[#This Row],[PAR TYPE]]=$AA$8,DB_PAR[[#This Row],[I_VAL]],DB_PAR[[#This Row],[T_VAL]]))</f>
        <v>0</v>
      </c>
      <c r="BG749">
        <f>QUOTIENT(DB_PAR[[#This Row],[PAR NUM]],32)+1</f>
        <v>24</v>
      </c>
    </row>
    <row r="750" spans="1:59" x14ac:dyDescent="0.25">
      <c r="A750" t="b">
        <v>0</v>
      </c>
      <c r="B750">
        <v>744</v>
      </c>
      <c r="C750" t="str" cm="1">
        <f t="array" ref="C750">INDEX(DB_PAR_SYS_NAMES[],BG750,2)</f>
        <v xml:space="preserve"> PID_FRANCIS_DISTRIBUTOR</v>
      </c>
      <c r="D750" t="s">
        <v>3075</v>
      </c>
      <c r="E750" t="s">
        <v>4399</v>
      </c>
      <c r="G750" t="s">
        <v>2485</v>
      </c>
      <c r="H750">
        <v>0</v>
      </c>
      <c r="I750" t="s">
        <v>2475</v>
      </c>
      <c r="J750" s="10" t="s">
        <v>46</v>
      </c>
      <c r="K750" t="s">
        <v>815</v>
      </c>
      <c r="L750" s="10" t="s">
        <v>46</v>
      </c>
      <c r="M750" s="10" t="s">
        <v>46</v>
      </c>
      <c r="N750">
        <f>IF(DB_PAR[[#This Row],[PAR TYPE]]=$AA$7,DB_PAR[[#This Row],[R_VAL]],IF(DB_PAR[[#This Row],[PAR TYPE]]=$AA$8,DB_PAR[[#This Row],[I_VAL]],DB_PAR[[#This Row],[T_VAL]]))</f>
        <v>0</v>
      </c>
      <c r="BG750">
        <f>QUOTIENT(DB_PAR[[#This Row],[PAR NUM]],32)+1</f>
        <v>24</v>
      </c>
    </row>
    <row r="751" spans="1:59" x14ac:dyDescent="0.25">
      <c r="A751" t="b">
        <v>0</v>
      </c>
      <c r="B751">
        <v>745</v>
      </c>
      <c r="C751" t="str" cm="1">
        <f t="array" ref="C751">INDEX(DB_PAR_SYS_NAMES[],BG751,2)</f>
        <v xml:space="preserve"> PID_FRANCIS_DISTRIBUTOR</v>
      </c>
      <c r="D751" t="s">
        <v>3076</v>
      </c>
      <c r="E751" t="s">
        <v>4400</v>
      </c>
      <c r="G751" t="s">
        <v>2485</v>
      </c>
      <c r="H751">
        <v>0</v>
      </c>
      <c r="I751" t="s">
        <v>2475</v>
      </c>
      <c r="J751" s="10" t="s">
        <v>46</v>
      </c>
      <c r="K751" t="s">
        <v>815</v>
      </c>
      <c r="L751" s="10" t="s">
        <v>46</v>
      </c>
      <c r="M751" s="10" t="s">
        <v>46</v>
      </c>
      <c r="N751">
        <f>IF(DB_PAR[[#This Row],[PAR TYPE]]=$AA$7,DB_PAR[[#This Row],[R_VAL]],IF(DB_PAR[[#This Row],[PAR TYPE]]=$AA$8,DB_PAR[[#This Row],[I_VAL]],DB_PAR[[#This Row],[T_VAL]]))</f>
        <v>0</v>
      </c>
      <c r="BG751">
        <f>QUOTIENT(DB_PAR[[#This Row],[PAR NUM]],32)+1</f>
        <v>24</v>
      </c>
    </row>
    <row r="752" spans="1:59" x14ac:dyDescent="0.25">
      <c r="A752" t="b">
        <v>0</v>
      </c>
      <c r="B752">
        <v>746</v>
      </c>
      <c r="C752" t="str" cm="1">
        <f t="array" ref="C752">INDEX(DB_PAR_SYS_NAMES[],BG752,2)</f>
        <v xml:space="preserve"> PID_FRANCIS_DISTRIBUTOR</v>
      </c>
      <c r="D752" t="s">
        <v>3077</v>
      </c>
      <c r="E752" t="s">
        <v>4401</v>
      </c>
      <c r="G752" t="s">
        <v>2485</v>
      </c>
      <c r="H752">
        <v>0</v>
      </c>
      <c r="I752" t="s">
        <v>2475</v>
      </c>
      <c r="J752" s="10" t="s">
        <v>46</v>
      </c>
      <c r="K752" t="s">
        <v>815</v>
      </c>
      <c r="L752" s="10" t="s">
        <v>46</v>
      </c>
      <c r="M752" s="10" t="s">
        <v>46</v>
      </c>
      <c r="N752">
        <f>IF(DB_PAR[[#This Row],[PAR TYPE]]=$AA$7,DB_PAR[[#This Row],[R_VAL]],IF(DB_PAR[[#This Row],[PAR TYPE]]=$AA$8,DB_PAR[[#This Row],[I_VAL]],DB_PAR[[#This Row],[T_VAL]]))</f>
        <v>0</v>
      </c>
      <c r="BG752">
        <f>QUOTIENT(DB_PAR[[#This Row],[PAR NUM]],32)+1</f>
        <v>24</v>
      </c>
    </row>
    <row r="753" spans="1:59" x14ac:dyDescent="0.25">
      <c r="A753" t="b">
        <v>0</v>
      </c>
      <c r="B753">
        <v>747</v>
      </c>
      <c r="C753" t="str" cm="1">
        <f t="array" ref="C753">INDEX(DB_PAR_SYS_NAMES[],BG753,2)</f>
        <v xml:space="preserve"> PID_FRANCIS_DISTRIBUTOR</v>
      </c>
      <c r="D753" t="s">
        <v>3078</v>
      </c>
      <c r="E753" t="s">
        <v>4402</v>
      </c>
      <c r="G753" t="s">
        <v>2485</v>
      </c>
      <c r="H753">
        <v>0</v>
      </c>
      <c r="I753" t="s">
        <v>2475</v>
      </c>
      <c r="J753" s="10" t="s">
        <v>46</v>
      </c>
      <c r="K753" t="s">
        <v>815</v>
      </c>
      <c r="L753" s="10" t="s">
        <v>46</v>
      </c>
      <c r="M753" s="10" t="s">
        <v>46</v>
      </c>
      <c r="N753">
        <f>IF(DB_PAR[[#This Row],[PAR TYPE]]=$AA$7,DB_PAR[[#This Row],[R_VAL]],IF(DB_PAR[[#This Row],[PAR TYPE]]=$AA$8,DB_PAR[[#This Row],[I_VAL]],DB_PAR[[#This Row],[T_VAL]]))</f>
        <v>0</v>
      </c>
      <c r="BG753">
        <f>QUOTIENT(DB_PAR[[#This Row],[PAR NUM]],32)+1</f>
        <v>24</v>
      </c>
    </row>
    <row r="754" spans="1:59" x14ac:dyDescent="0.25">
      <c r="A754" t="b">
        <v>0</v>
      </c>
      <c r="B754">
        <v>748</v>
      </c>
      <c r="C754" t="str" cm="1">
        <f t="array" ref="C754">INDEX(DB_PAR_SYS_NAMES[],BG754,2)</f>
        <v xml:space="preserve"> PID_FRANCIS_DISTRIBUTOR</v>
      </c>
      <c r="D754" t="s">
        <v>3079</v>
      </c>
      <c r="E754" t="s">
        <v>4403</v>
      </c>
      <c r="G754" t="s">
        <v>2474</v>
      </c>
      <c r="H754">
        <v>0</v>
      </c>
      <c r="I754" t="s">
        <v>2475</v>
      </c>
      <c r="J754" s="10" t="s">
        <v>46</v>
      </c>
      <c r="L754" s="10" t="s">
        <v>46</v>
      </c>
      <c r="M754" s="10" t="s">
        <v>46</v>
      </c>
      <c r="N754" t="str">
        <f>IF(DB_PAR[[#This Row],[PAR TYPE]]=$AA$7,DB_PAR[[#This Row],[R_VAL]],IF(DB_PAR[[#This Row],[PAR TYPE]]=$AA$8,DB_PAR[[#This Row],[I_VAL]],DB_PAR[[#This Row],[T_VAL]]))</f>
        <v>0.0</v>
      </c>
      <c r="BG754">
        <f>QUOTIENT(DB_PAR[[#This Row],[PAR NUM]],32)+1</f>
        <v>24</v>
      </c>
    </row>
    <row r="755" spans="1:59" x14ac:dyDescent="0.25">
      <c r="A755" t="b">
        <v>0</v>
      </c>
      <c r="B755">
        <v>749</v>
      </c>
      <c r="C755" t="str" cm="1">
        <f t="array" ref="C755">INDEX(DB_PAR_SYS_NAMES[],BG755,2)</f>
        <v xml:space="preserve"> PID_FRANCIS_DISTRIBUTOR</v>
      </c>
      <c r="D755" t="s">
        <v>3080</v>
      </c>
      <c r="E755" t="s">
        <v>4404</v>
      </c>
      <c r="G755" t="s">
        <v>2485</v>
      </c>
      <c r="H755">
        <v>0</v>
      </c>
      <c r="I755" t="s">
        <v>2475</v>
      </c>
      <c r="J755" s="10" t="s">
        <v>46</v>
      </c>
      <c r="K755" t="s">
        <v>815</v>
      </c>
      <c r="L755" s="10" t="s">
        <v>46</v>
      </c>
      <c r="M755" s="10" t="s">
        <v>46</v>
      </c>
      <c r="N755">
        <f>IF(DB_PAR[[#This Row],[PAR TYPE]]=$AA$7,DB_PAR[[#This Row],[R_VAL]],IF(DB_PAR[[#This Row],[PAR TYPE]]=$AA$8,DB_PAR[[#This Row],[I_VAL]],DB_PAR[[#This Row],[T_VAL]]))</f>
        <v>0</v>
      </c>
      <c r="BG755">
        <f>QUOTIENT(DB_PAR[[#This Row],[PAR NUM]],32)+1</f>
        <v>24</v>
      </c>
    </row>
    <row r="756" spans="1:59" x14ac:dyDescent="0.25">
      <c r="A756" t="b">
        <v>0</v>
      </c>
      <c r="B756">
        <v>750</v>
      </c>
      <c r="C756" t="str" cm="1">
        <f t="array" ref="C756">INDEX(DB_PAR_SYS_NAMES[],BG756,2)</f>
        <v xml:space="preserve"> PID_FRANCIS_DISTRIBUTOR</v>
      </c>
      <c r="D756" t="s">
        <v>3081</v>
      </c>
      <c r="E756" t="s">
        <v>4405</v>
      </c>
      <c r="G756" t="s">
        <v>2485</v>
      </c>
      <c r="H756">
        <v>0</v>
      </c>
      <c r="I756" t="s">
        <v>2475</v>
      </c>
      <c r="J756" s="10" t="s">
        <v>46</v>
      </c>
      <c r="K756" t="s">
        <v>815</v>
      </c>
      <c r="L756" s="10" t="s">
        <v>46</v>
      </c>
      <c r="M756" s="10" t="s">
        <v>46</v>
      </c>
      <c r="N756">
        <f>IF(DB_PAR[[#This Row],[PAR TYPE]]=$AA$7,DB_PAR[[#This Row],[R_VAL]],IF(DB_PAR[[#This Row],[PAR TYPE]]=$AA$8,DB_PAR[[#This Row],[I_VAL]],DB_PAR[[#This Row],[T_VAL]]))</f>
        <v>0</v>
      </c>
      <c r="BG756">
        <f>QUOTIENT(DB_PAR[[#This Row],[PAR NUM]],32)+1</f>
        <v>24</v>
      </c>
    </row>
    <row r="757" spans="1:59" x14ac:dyDescent="0.25">
      <c r="A757" t="b">
        <v>0</v>
      </c>
      <c r="B757">
        <v>751</v>
      </c>
      <c r="C757" t="str" cm="1">
        <f t="array" ref="C757">INDEX(DB_PAR_SYS_NAMES[],BG757,2)</f>
        <v xml:space="preserve"> PID_FRANCIS_DISTRIBUTOR</v>
      </c>
      <c r="D757" t="s">
        <v>3083</v>
      </c>
      <c r="E757" t="s">
        <v>4406</v>
      </c>
      <c r="G757" t="s">
        <v>2485</v>
      </c>
      <c r="H757">
        <v>0</v>
      </c>
      <c r="I757" t="s">
        <v>2475</v>
      </c>
      <c r="J757" s="10" t="s">
        <v>2516</v>
      </c>
      <c r="K757" t="s">
        <v>815</v>
      </c>
      <c r="L757" s="10" t="s">
        <v>46</v>
      </c>
      <c r="M757" s="10" t="s">
        <v>46</v>
      </c>
      <c r="N757">
        <f>IF(DB_PAR[[#This Row],[PAR TYPE]]=$AA$7,DB_PAR[[#This Row],[R_VAL]],IF(DB_PAR[[#This Row],[PAR TYPE]]=$AA$8,DB_PAR[[#This Row],[I_VAL]],DB_PAR[[#This Row],[T_VAL]]))</f>
        <v>0</v>
      </c>
      <c r="BG757">
        <f>QUOTIENT(DB_PAR[[#This Row],[PAR NUM]],32)+1</f>
        <v>24</v>
      </c>
    </row>
    <row r="758" spans="1:59" x14ac:dyDescent="0.25">
      <c r="A758" t="b">
        <v>0</v>
      </c>
      <c r="B758">
        <v>752</v>
      </c>
      <c r="C758" t="str" cm="1">
        <f t="array" ref="C758">INDEX(DB_PAR_SYS_NAMES[],BG758,2)</f>
        <v xml:space="preserve"> PID_FRANCIS_DISTRIBUTOR</v>
      </c>
      <c r="D758" t="s">
        <v>3085</v>
      </c>
      <c r="E758" t="s">
        <v>4407</v>
      </c>
      <c r="G758" t="s">
        <v>2474</v>
      </c>
      <c r="H758">
        <v>0</v>
      </c>
      <c r="I758" t="s">
        <v>2475</v>
      </c>
      <c r="J758" s="10" t="s">
        <v>2540</v>
      </c>
      <c r="K758" t="s">
        <v>807</v>
      </c>
      <c r="L758" s="10" t="s">
        <v>46</v>
      </c>
      <c r="M758" s="10" t="s">
        <v>46</v>
      </c>
      <c r="N758" t="str">
        <f>IF(DB_PAR[[#This Row],[PAR TYPE]]=$AA$7,DB_PAR[[#This Row],[R_VAL]],IF(DB_PAR[[#This Row],[PAR TYPE]]=$AA$8,DB_PAR[[#This Row],[I_VAL]],DB_PAR[[#This Row],[T_VAL]]))</f>
        <v>100.0</v>
      </c>
      <c r="BG758">
        <f>QUOTIENT(DB_PAR[[#This Row],[PAR NUM]],32)+1</f>
        <v>24</v>
      </c>
    </row>
    <row r="759" spans="1:59" x14ac:dyDescent="0.25">
      <c r="A759" t="b">
        <v>0</v>
      </c>
      <c r="B759">
        <v>753</v>
      </c>
      <c r="C759" t="str" cm="1">
        <f t="array" ref="C759">INDEX(DB_PAR_SYS_NAMES[],BG759,2)</f>
        <v xml:space="preserve"> PID_FRANCIS_DISTRIBUTOR</v>
      </c>
      <c r="D759" t="s">
        <v>3086</v>
      </c>
      <c r="E759" t="s">
        <v>4408</v>
      </c>
      <c r="G759" t="s">
        <v>2474</v>
      </c>
      <c r="H759">
        <v>0</v>
      </c>
      <c r="I759" t="s">
        <v>2475</v>
      </c>
      <c r="J759" s="10" t="s">
        <v>3066</v>
      </c>
      <c r="K759" t="s">
        <v>807</v>
      </c>
      <c r="L759" s="10" t="s">
        <v>46</v>
      </c>
      <c r="M759" s="10" t="s">
        <v>46</v>
      </c>
      <c r="N759" t="str">
        <f>IF(DB_PAR[[#This Row],[PAR TYPE]]=$AA$7,DB_PAR[[#This Row],[R_VAL]],IF(DB_PAR[[#This Row],[PAR TYPE]]=$AA$8,DB_PAR[[#This Row],[I_VAL]],DB_PAR[[#This Row],[T_VAL]]))</f>
        <v>30.0</v>
      </c>
      <c r="BG759">
        <f>QUOTIENT(DB_PAR[[#This Row],[PAR NUM]],32)+1</f>
        <v>24</v>
      </c>
    </row>
    <row r="760" spans="1:59" x14ac:dyDescent="0.25">
      <c r="A760" t="b">
        <v>0</v>
      </c>
      <c r="B760">
        <v>754</v>
      </c>
      <c r="C760" t="str" cm="1">
        <f t="array" ref="C760">INDEX(DB_PAR_SYS_NAMES[],BG760,2)</f>
        <v xml:space="preserve"> PID_FRANCIS_DISTRIBUTOR</v>
      </c>
      <c r="D760" t="s">
        <v>3087</v>
      </c>
      <c r="E760" t="s">
        <v>4409</v>
      </c>
      <c r="G760" t="s">
        <v>2474</v>
      </c>
      <c r="H760">
        <v>0</v>
      </c>
      <c r="I760" t="s">
        <v>2475</v>
      </c>
      <c r="J760" s="10" t="s">
        <v>2516</v>
      </c>
      <c r="K760" t="s">
        <v>807</v>
      </c>
      <c r="L760" s="10" t="s">
        <v>46</v>
      </c>
      <c r="M760" s="10" t="s">
        <v>46</v>
      </c>
      <c r="N760" t="str">
        <f>IF(DB_PAR[[#This Row],[PAR TYPE]]=$AA$7,DB_PAR[[#This Row],[R_VAL]],IF(DB_PAR[[#This Row],[PAR TYPE]]=$AA$8,DB_PAR[[#This Row],[I_VAL]],DB_PAR[[#This Row],[T_VAL]]))</f>
        <v>300.0</v>
      </c>
      <c r="BG760">
        <f>QUOTIENT(DB_PAR[[#This Row],[PAR NUM]],32)+1</f>
        <v>24</v>
      </c>
    </row>
    <row r="761" spans="1:59" x14ac:dyDescent="0.25">
      <c r="A761" t="b">
        <v>0</v>
      </c>
      <c r="B761">
        <v>755</v>
      </c>
      <c r="C761" t="str" cm="1">
        <f t="array" ref="C761">INDEX(DB_PAR_SYS_NAMES[],BG761,2)</f>
        <v xml:space="preserve"> PID_FRANCIS_DISTRIBUTOR</v>
      </c>
      <c r="D761" t="s">
        <v>3088</v>
      </c>
      <c r="E761" t="s">
        <v>4410</v>
      </c>
      <c r="G761" t="s">
        <v>2474</v>
      </c>
      <c r="H761">
        <v>0</v>
      </c>
      <c r="I761" t="s">
        <v>2475</v>
      </c>
      <c r="J761" s="10" t="s">
        <v>46</v>
      </c>
      <c r="K761" t="s">
        <v>807</v>
      </c>
      <c r="L761" s="10" t="s">
        <v>46</v>
      </c>
      <c r="M761" s="10" t="s">
        <v>46</v>
      </c>
      <c r="N761" t="str">
        <f>IF(DB_PAR[[#This Row],[PAR TYPE]]=$AA$7,DB_PAR[[#This Row],[R_VAL]],IF(DB_PAR[[#This Row],[PAR TYPE]]=$AA$8,DB_PAR[[#This Row],[I_VAL]],DB_PAR[[#This Row],[T_VAL]]))</f>
        <v>0.0</v>
      </c>
      <c r="BG761">
        <f>QUOTIENT(DB_PAR[[#This Row],[PAR NUM]],32)+1</f>
        <v>24</v>
      </c>
    </row>
    <row r="762" spans="1:59" x14ac:dyDescent="0.25">
      <c r="A762" t="b">
        <v>0</v>
      </c>
      <c r="B762">
        <v>756</v>
      </c>
      <c r="C762" t="str" cm="1">
        <f t="array" ref="C762">INDEX(DB_PAR_SYS_NAMES[],BG762,2)</f>
        <v xml:space="preserve"> PID_FRANCIS_DISTRIBUTOR</v>
      </c>
      <c r="D762" t="s">
        <v>3089</v>
      </c>
      <c r="E762" t="s">
        <v>4411</v>
      </c>
      <c r="G762" t="s">
        <v>2474</v>
      </c>
      <c r="H762">
        <v>0</v>
      </c>
      <c r="I762" t="s">
        <v>2475</v>
      </c>
      <c r="J762" s="10" t="s">
        <v>46</v>
      </c>
      <c r="K762" t="s">
        <v>807</v>
      </c>
      <c r="L762" s="10" t="s">
        <v>46</v>
      </c>
      <c r="M762" s="10" t="s">
        <v>46</v>
      </c>
      <c r="N762" t="str">
        <f>IF(DB_PAR[[#This Row],[PAR TYPE]]=$AA$7,DB_PAR[[#This Row],[R_VAL]],IF(DB_PAR[[#This Row],[PAR TYPE]]=$AA$8,DB_PAR[[#This Row],[I_VAL]],DB_PAR[[#This Row],[T_VAL]]))</f>
        <v>0.0</v>
      </c>
      <c r="BG762">
        <f>QUOTIENT(DB_PAR[[#This Row],[PAR NUM]],32)+1</f>
        <v>24</v>
      </c>
    </row>
    <row r="763" spans="1:59" x14ac:dyDescent="0.25">
      <c r="A763" t="b">
        <v>0</v>
      </c>
      <c r="B763">
        <v>757</v>
      </c>
      <c r="C763" t="str" cm="1">
        <f t="array" ref="C763">INDEX(DB_PAR_SYS_NAMES[],BG763,2)</f>
        <v xml:space="preserve"> PID_FRANCIS_DISTRIBUTOR</v>
      </c>
      <c r="D763" t="s">
        <v>3090</v>
      </c>
      <c r="E763" t="s">
        <v>4412</v>
      </c>
      <c r="G763" t="s">
        <v>2474</v>
      </c>
      <c r="H763">
        <v>0</v>
      </c>
      <c r="I763" t="s">
        <v>2475</v>
      </c>
      <c r="J763" s="10" t="s">
        <v>46</v>
      </c>
      <c r="K763" t="s">
        <v>815</v>
      </c>
      <c r="L763" s="10" t="s">
        <v>46</v>
      </c>
      <c r="M763" s="10" t="s">
        <v>46</v>
      </c>
      <c r="N763" t="str">
        <f>IF(DB_PAR[[#This Row],[PAR TYPE]]=$AA$7,DB_PAR[[#This Row],[R_VAL]],IF(DB_PAR[[#This Row],[PAR TYPE]]=$AA$8,DB_PAR[[#This Row],[I_VAL]],DB_PAR[[#This Row],[T_VAL]]))</f>
        <v>0.0</v>
      </c>
      <c r="BG763">
        <f>QUOTIENT(DB_PAR[[#This Row],[PAR NUM]],32)+1</f>
        <v>24</v>
      </c>
    </row>
    <row r="764" spans="1:59" x14ac:dyDescent="0.25">
      <c r="A764" t="b">
        <v>0</v>
      </c>
      <c r="B764">
        <v>758</v>
      </c>
      <c r="C764" t="str" cm="1">
        <f t="array" ref="C764">INDEX(DB_PAR_SYS_NAMES[],BG764,2)</f>
        <v xml:space="preserve"> PID_FRANCIS_DISTRIBUTOR</v>
      </c>
      <c r="D764" t="s">
        <v>3091</v>
      </c>
      <c r="E764" t="s">
        <v>4413</v>
      </c>
      <c r="G764" t="s">
        <v>2474</v>
      </c>
      <c r="H764">
        <v>0</v>
      </c>
      <c r="I764" t="s">
        <v>2475</v>
      </c>
      <c r="J764" s="10" t="s">
        <v>46</v>
      </c>
      <c r="K764" t="s">
        <v>807</v>
      </c>
      <c r="L764" s="10" t="s">
        <v>46</v>
      </c>
      <c r="M764" s="10" t="s">
        <v>46</v>
      </c>
      <c r="N764" t="str">
        <f>IF(DB_PAR[[#This Row],[PAR TYPE]]=$AA$7,DB_PAR[[#This Row],[R_VAL]],IF(DB_PAR[[#This Row],[PAR TYPE]]=$AA$8,DB_PAR[[#This Row],[I_VAL]],DB_PAR[[#This Row],[T_VAL]]))</f>
        <v>0.0</v>
      </c>
      <c r="BG764">
        <f>QUOTIENT(DB_PAR[[#This Row],[PAR NUM]],32)+1</f>
        <v>24</v>
      </c>
    </row>
    <row r="765" spans="1:59" x14ac:dyDescent="0.25">
      <c r="A765" t="b">
        <v>0</v>
      </c>
      <c r="B765">
        <v>759</v>
      </c>
      <c r="C765" t="str" cm="1">
        <f t="array" ref="C765">INDEX(DB_PAR_SYS_NAMES[],BG765,2)</f>
        <v xml:space="preserve"> PID_FRANCIS_DISTRIBUTOR</v>
      </c>
      <c r="D765" t="s">
        <v>3092</v>
      </c>
      <c r="E765" t="s">
        <v>4414</v>
      </c>
      <c r="G765" t="s">
        <v>2474</v>
      </c>
      <c r="H765">
        <v>0</v>
      </c>
      <c r="I765" t="s">
        <v>2475</v>
      </c>
      <c r="J765" s="10" t="s">
        <v>46</v>
      </c>
      <c r="K765" t="s">
        <v>815</v>
      </c>
      <c r="L765" s="10" t="s">
        <v>46</v>
      </c>
      <c r="M765" s="10" t="s">
        <v>46</v>
      </c>
      <c r="N765" t="str">
        <f>IF(DB_PAR[[#This Row],[PAR TYPE]]=$AA$7,DB_PAR[[#This Row],[R_VAL]],IF(DB_PAR[[#This Row],[PAR TYPE]]=$AA$8,DB_PAR[[#This Row],[I_VAL]],DB_PAR[[#This Row],[T_VAL]]))</f>
        <v>0.0</v>
      </c>
      <c r="BG765">
        <f>QUOTIENT(DB_PAR[[#This Row],[PAR NUM]],32)+1</f>
        <v>24</v>
      </c>
    </row>
    <row r="766" spans="1:59" x14ac:dyDescent="0.25">
      <c r="A766" t="b">
        <v>0</v>
      </c>
      <c r="B766">
        <v>760</v>
      </c>
      <c r="C766" t="str" cm="1">
        <f t="array" ref="C766">INDEX(DB_PAR_SYS_NAMES[],BG766,2)</f>
        <v xml:space="preserve"> PID_FRANCIS_DISTRIBUTOR</v>
      </c>
      <c r="D766" t="s">
        <v>3093</v>
      </c>
      <c r="E766" t="s">
        <v>4415</v>
      </c>
      <c r="G766" t="s">
        <v>2474</v>
      </c>
      <c r="H766">
        <v>0</v>
      </c>
      <c r="I766" t="s">
        <v>2475</v>
      </c>
      <c r="J766" s="10" t="s">
        <v>46</v>
      </c>
      <c r="K766" t="s">
        <v>807</v>
      </c>
      <c r="L766" s="10" t="s">
        <v>46</v>
      </c>
      <c r="M766" s="10" t="s">
        <v>46</v>
      </c>
      <c r="N766" t="str">
        <f>IF(DB_PAR[[#This Row],[PAR TYPE]]=$AA$7,DB_PAR[[#This Row],[R_VAL]],IF(DB_PAR[[#This Row],[PAR TYPE]]=$AA$8,DB_PAR[[#This Row],[I_VAL]],DB_PAR[[#This Row],[T_VAL]]))</f>
        <v>0.0</v>
      </c>
      <c r="BG766">
        <f>QUOTIENT(DB_PAR[[#This Row],[PAR NUM]],32)+1</f>
        <v>24</v>
      </c>
    </row>
    <row r="767" spans="1:59" x14ac:dyDescent="0.25">
      <c r="A767" t="b">
        <v>0</v>
      </c>
      <c r="B767">
        <v>761</v>
      </c>
      <c r="C767" t="str" cm="1">
        <f t="array" ref="C767">INDEX(DB_PAR_SYS_NAMES[],BG767,2)</f>
        <v xml:space="preserve"> PID_FRANCIS_DISTRIBUTOR</v>
      </c>
      <c r="D767" t="s">
        <v>3094</v>
      </c>
      <c r="E767" t="s">
        <v>4416</v>
      </c>
      <c r="G767" t="s">
        <v>2474</v>
      </c>
      <c r="H767">
        <v>0</v>
      </c>
      <c r="I767" t="s">
        <v>2475</v>
      </c>
      <c r="J767" s="10" t="s">
        <v>46</v>
      </c>
      <c r="K767" t="s">
        <v>815</v>
      </c>
      <c r="L767" s="10" t="s">
        <v>46</v>
      </c>
      <c r="M767" s="10" t="s">
        <v>46</v>
      </c>
      <c r="N767" t="str">
        <f>IF(DB_PAR[[#This Row],[PAR TYPE]]=$AA$7,DB_PAR[[#This Row],[R_VAL]],IF(DB_PAR[[#This Row],[PAR TYPE]]=$AA$8,DB_PAR[[#This Row],[I_VAL]],DB_PAR[[#This Row],[T_VAL]]))</f>
        <v>0.0</v>
      </c>
      <c r="BG767">
        <f>QUOTIENT(DB_PAR[[#This Row],[PAR NUM]],32)+1</f>
        <v>24</v>
      </c>
    </row>
    <row r="768" spans="1:59" x14ac:dyDescent="0.25">
      <c r="A768" t="b">
        <v>0</v>
      </c>
      <c r="B768">
        <v>762</v>
      </c>
      <c r="C768" t="str" cm="1">
        <f t="array" ref="C768">INDEX(DB_PAR_SYS_NAMES[],BG768,2)</f>
        <v xml:space="preserve"> PID_FRANCIS_DISTRIBUTOR</v>
      </c>
      <c r="D768" t="s">
        <v>3095</v>
      </c>
      <c r="E768" t="s">
        <v>4317</v>
      </c>
      <c r="G768" t="s">
        <v>2485</v>
      </c>
      <c r="H768">
        <v>0</v>
      </c>
      <c r="I768" t="s">
        <v>2475</v>
      </c>
      <c r="J768" s="10" t="s">
        <v>46</v>
      </c>
      <c r="K768" t="s">
        <v>815</v>
      </c>
      <c r="L768" s="10" t="s">
        <v>46</v>
      </c>
      <c r="M768" s="10" t="s">
        <v>46</v>
      </c>
      <c r="N768">
        <f>IF(DB_PAR[[#This Row],[PAR TYPE]]=$AA$7,DB_PAR[[#This Row],[R_VAL]],IF(DB_PAR[[#This Row],[PAR TYPE]]=$AA$8,DB_PAR[[#This Row],[I_VAL]],DB_PAR[[#This Row],[T_VAL]]))</f>
        <v>0</v>
      </c>
      <c r="BG768">
        <f>QUOTIENT(DB_PAR[[#This Row],[PAR NUM]],32)+1</f>
        <v>24</v>
      </c>
    </row>
    <row r="769" spans="1:59" x14ac:dyDescent="0.25">
      <c r="A769" t="b">
        <v>0</v>
      </c>
      <c r="B769">
        <v>763</v>
      </c>
      <c r="C769" t="str" cm="1">
        <f t="array" ref="C769">INDEX(DB_PAR_SYS_NAMES[],BG769,2)</f>
        <v xml:space="preserve"> PID_FRANCIS_DISTRIBUTOR</v>
      </c>
      <c r="D769" t="s">
        <v>282</v>
      </c>
      <c r="G769" t="s">
        <v>2474</v>
      </c>
      <c r="H769">
        <v>0</v>
      </c>
      <c r="I769" t="s">
        <v>2475</v>
      </c>
      <c r="J769" s="10" t="s">
        <v>46</v>
      </c>
      <c r="L769" s="10" t="s">
        <v>46</v>
      </c>
      <c r="M769" s="10" t="s">
        <v>46</v>
      </c>
      <c r="N769" t="str">
        <f>IF(DB_PAR[[#This Row],[PAR TYPE]]=$AA$7,DB_PAR[[#This Row],[R_VAL]],IF(DB_PAR[[#This Row],[PAR TYPE]]=$AA$8,DB_PAR[[#This Row],[I_VAL]],DB_PAR[[#This Row],[T_VAL]]))</f>
        <v>0.0</v>
      </c>
      <c r="BG769">
        <f>QUOTIENT(DB_PAR[[#This Row],[PAR NUM]],32)+1</f>
        <v>24</v>
      </c>
    </row>
    <row r="770" spans="1:59" x14ac:dyDescent="0.25">
      <c r="A770" t="b">
        <v>0</v>
      </c>
      <c r="B770">
        <v>764</v>
      </c>
      <c r="C770" t="str" cm="1">
        <f t="array" ref="C770">INDEX(DB_PAR_SYS_NAMES[],BG770,2)</f>
        <v xml:space="preserve"> PID_FRANCIS_DISTRIBUTOR</v>
      </c>
      <c r="D770" t="s">
        <v>283</v>
      </c>
      <c r="G770" t="s">
        <v>2474</v>
      </c>
      <c r="H770">
        <v>0</v>
      </c>
      <c r="I770" t="s">
        <v>2475</v>
      </c>
      <c r="J770" s="10" t="s">
        <v>46</v>
      </c>
      <c r="L770" s="10" t="s">
        <v>46</v>
      </c>
      <c r="M770" s="10" t="s">
        <v>46</v>
      </c>
      <c r="N770" t="str">
        <f>IF(DB_PAR[[#This Row],[PAR TYPE]]=$AA$7,DB_PAR[[#This Row],[R_VAL]],IF(DB_PAR[[#This Row],[PAR TYPE]]=$AA$8,DB_PAR[[#This Row],[I_VAL]],DB_PAR[[#This Row],[T_VAL]]))</f>
        <v>0.0</v>
      </c>
      <c r="BG770">
        <f>QUOTIENT(DB_PAR[[#This Row],[PAR NUM]],32)+1</f>
        <v>24</v>
      </c>
    </row>
    <row r="771" spans="1:59" x14ac:dyDescent="0.25">
      <c r="A771" t="b">
        <v>0</v>
      </c>
      <c r="B771">
        <v>765</v>
      </c>
      <c r="C771" t="str" cm="1">
        <f t="array" ref="C771">INDEX(DB_PAR_SYS_NAMES[],BG771,2)</f>
        <v xml:space="preserve"> PID_FRANCIS_DISTRIBUTOR</v>
      </c>
      <c r="D771" t="s">
        <v>314</v>
      </c>
      <c r="G771" t="s">
        <v>2474</v>
      </c>
      <c r="H771">
        <v>0</v>
      </c>
      <c r="I771" t="s">
        <v>2475</v>
      </c>
      <c r="J771" s="10" t="s">
        <v>46</v>
      </c>
      <c r="L771" s="10" t="s">
        <v>46</v>
      </c>
      <c r="M771" s="10" t="s">
        <v>46</v>
      </c>
      <c r="N771" t="str">
        <f>IF(DB_PAR[[#This Row],[PAR TYPE]]=$AA$7,DB_PAR[[#This Row],[R_VAL]],IF(DB_PAR[[#This Row],[PAR TYPE]]=$AA$8,DB_PAR[[#This Row],[I_VAL]],DB_PAR[[#This Row],[T_VAL]]))</f>
        <v>0.0</v>
      </c>
      <c r="BG771">
        <f>QUOTIENT(DB_PAR[[#This Row],[PAR NUM]],32)+1</f>
        <v>24</v>
      </c>
    </row>
    <row r="772" spans="1:59" x14ac:dyDescent="0.25">
      <c r="A772" t="b">
        <v>0</v>
      </c>
      <c r="B772">
        <v>766</v>
      </c>
      <c r="C772" t="str" cm="1">
        <f t="array" ref="C772">INDEX(DB_PAR_SYS_NAMES[],BG772,2)</f>
        <v xml:space="preserve"> PID_FRANCIS_DISTRIBUTOR</v>
      </c>
      <c r="D772" t="s">
        <v>284</v>
      </c>
      <c r="G772" t="s">
        <v>2474</v>
      </c>
      <c r="H772">
        <v>0</v>
      </c>
      <c r="I772" t="s">
        <v>2475</v>
      </c>
      <c r="J772" s="10" t="s">
        <v>46</v>
      </c>
      <c r="L772" s="10" t="s">
        <v>46</v>
      </c>
      <c r="M772" s="10" t="s">
        <v>46</v>
      </c>
      <c r="N772" t="str">
        <f>IF(DB_PAR[[#This Row],[PAR TYPE]]=$AA$7,DB_PAR[[#This Row],[R_VAL]],IF(DB_PAR[[#This Row],[PAR TYPE]]=$AA$8,DB_PAR[[#This Row],[I_VAL]],DB_PAR[[#This Row],[T_VAL]]))</f>
        <v>0.0</v>
      </c>
      <c r="BG772">
        <f>QUOTIENT(DB_PAR[[#This Row],[PAR NUM]],32)+1</f>
        <v>24</v>
      </c>
    </row>
    <row r="773" spans="1:59" x14ac:dyDescent="0.25">
      <c r="A773" t="b">
        <v>0</v>
      </c>
      <c r="B773">
        <v>767</v>
      </c>
      <c r="C773" t="str" cm="1">
        <f t="array" ref="C773">INDEX(DB_PAR_SYS_NAMES[],BG773,2)</f>
        <v xml:space="preserve"> PID_FRANCIS_DISTRIBUTOR</v>
      </c>
      <c r="D773" t="s">
        <v>285</v>
      </c>
      <c r="G773" t="s">
        <v>2474</v>
      </c>
      <c r="H773">
        <v>0</v>
      </c>
      <c r="I773" t="s">
        <v>2475</v>
      </c>
      <c r="J773" s="10" t="s">
        <v>46</v>
      </c>
      <c r="L773" s="10" t="s">
        <v>46</v>
      </c>
      <c r="M773" s="10" t="s">
        <v>46</v>
      </c>
      <c r="N773" t="str">
        <f>IF(DB_PAR[[#This Row],[PAR TYPE]]=$AA$7,DB_PAR[[#This Row],[R_VAL]],IF(DB_PAR[[#This Row],[PAR TYPE]]=$AA$8,DB_PAR[[#This Row],[I_VAL]],DB_PAR[[#This Row],[T_VAL]]))</f>
        <v>0.0</v>
      </c>
      <c r="BG773">
        <f>QUOTIENT(DB_PAR[[#This Row],[PAR NUM]],32)+1</f>
        <v>24</v>
      </c>
    </row>
    <row r="774" spans="1:59" x14ac:dyDescent="0.25">
      <c r="A774" t="b">
        <v>0</v>
      </c>
      <c r="B774">
        <v>768</v>
      </c>
      <c r="C774" t="str" cm="1">
        <f t="array" ref="C774">INDEX(DB_PAR_SYS_NAMES[],BG774,2)</f>
        <v xml:space="preserve"> PID_KAPLAN_DISTRIBUTOR</v>
      </c>
      <c r="D774" t="s">
        <v>3067</v>
      </c>
      <c r="E774" t="s">
        <v>4417</v>
      </c>
      <c r="G774" t="s">
        <v>2474</v>
      </c>
      <c r="H774">
        <v>0</v>
      </c>
      <c r="I774" t="s">
        <v>2475</v>
      </c>
      <c r="J774" s="10" t="s">
        <v>46</v>
      </c>
      <c r="K774" t="s">
        <v>807</v>
      </c>
      <c r="L774" s="10" t="s">
        <v>46</v>
      </c>
      <c r="M774" s="10" t="s">
        <v>46</v>
      </c>
      <c r="N774" t="str">
        <f>IF(DB_PAR[[#This Row],[PAR TYPE]]=$AA$7,DB_PAR[[#This Row],[R_VAL]],IF(DB_PAR[[#This Row],[PAR TYPE]]=$AA$8,DB_PAR[[#This Row],[I_VAL]],DB_PAR[[#This Row],[T_VAL]]))</f>
        <v>0.0</v>
      </c>
      <c r="BG774">
        <f>QUOTIENT(DB_PAR[[#This Row],[PAR NUM]],32)+1</f>
        <v>25</v>
      </c>
    </row>
    <row r="775" spans="1:59" x14ac:dyDescent="0.25">
      <c r="A775" t="b">
        <v>0</v>
      </c>
      <c r="B775">
        <v>769</v>
      </c>
      <c r="C775" t="str" cm="1">
        <f t="array" ref="C775">INDEX(DB_PAR_SYS_NAMES[],BG775,2)</f>
        <v xml:space="preserve"> PID_KAPLAN_DISTRIBUTOR</v>
      </c>
      <c r="D775" t="s">
        <v>3068</v>
      </c>
      <c r="E775" t="s">
        <v>4418</v>
      </c>
      <c r="G775" t="s">
        <v>2474</v>
      </c>
      <c r="H775">
        <v>0</v>
      </c>
      <c r="I775" t="s">
        <v>2475</v>
      </c>
      <c r="J775" s="10" t="s">
        <v>46</v>
      </c>
      <c r="K775" t="s">
        <v>807</v>
      </c>
      <c r="L775" s="10" t="s">
        <v>46</v>
      </c>
      <c r="M775" s="10" t="s">
        <v>46</v>
      </c>
      <c r="N775" t="str">
        <f>IF(DB_PAR[[#This Row],[PAR TYPE]]=$AA$7,DB_PAR[[#This Row],[R_VAL]],IF(DB_PAR[[#This Row],[PAR TYPE]]=$AA$8,DB_PAR[[#This Row],[I_VAL]],DB_PAR[[#This Row],[T_VAL]]))</f>
        <v>0.0</v>
      </c>
      <c r="BG775">
        <f>QUOTIENT(DB_PAR[[#This Row],[PAR NUM]],32)+1</f>
        <v>25</v>
      </c>
    </row>
    <row r="776" spans="1:59" x14ac:dyDescent="0.25">
      <c r="A776" t="b">
        <v>0</v>
      </c>
      <c r="B776">
        <v>770</v>
      </c>
      <c r="C776" t="str" cm="1">
        <f t="array" ref="C776">INDEX(DB_PAR_SYS_NAMES[],BG776,2)</f>
        <v xml:space="preserve"> PID_KAPLAN_DISTRIBUTOR</v>
      </c>
      <c r="D776" t="s">
        <v>3069</v>
      </c>
      <c r="E776" t="s">
        <v>4419</v>
      </c>
      <c r="G776" t="s">
        <v>2474</v>
      </c>
      <c r="H776">
        <v>0</v>
      </c>
      <c r="I776" t="s">
        <v>2475</v>
      </c>
      <c r="J776" s="10" t="s">
        <v>46</v>
      </c>
      <c r="K776" t="s">
        <v>2892</v>
      </c>
      <c r="L776" s="10" t="s">
        <v>46</v>
      </c>
      <c r="M776" s="10" t="s">
        <v>46</v>
      </c>
      <c r="N776" t="str">
        <f>IF(DB_PAR[[#This Row],[PAR TYPE]]=$AA$7,DB_PAR[[#This Row],[R_VAL]],IF(DB_PAR[[#This Row],[PAR TYPE]]=$AA$8,DB_PAR[[#This Row],[I_VAL]],DB_PAR[[#This Row],[T_VAL]]))</f>
        <v>0.0</v>
      </c>
      <c r="BG776">
        <f>QUOTIENT(DB_PAR[[#This Row],[PAR NUM]],32)+1</f>
        <v>25</v>
      </c>
    </row>
    <row r="777" spans="1:59" x14ac:dyDescent="0.25">
      <c r="A777" t="b">
        <v>0</v>
      </c>
      <c r="B777">
        <v>771</v>
      </c>
      <c r="C777" t="str" cm="1">
        <f t="array" ref="C777">INDEX(DB_PAR_SYS_NAMES[],BG777,2)</f>
        <v xml:space="preserve"> PID_KAPLAN_DISTRIBUTOR</v>
      </c>
      <c r="D777" t="s">
        <v>3070</v>
      </c>
      <c r="E777" t="s">
        <v>4420</v>
      </c>
      <c r="G777" t="s">
        <v>2474</v>
      </c>
      <c r="H777">
        <v>0</v>
      </c>
      <c r="I777" t="s">
        <v>2475</v>
      </c>
      <c r="J777" s="10" t="s">
        <v>46</v>
      </c>
      <c r="K777" t="s">
        <v>2892</v>
      </c>
      <c r="L777" s="10" t="s">
        <v>46</v>
      </c>
      <c r="M777" s="10" t="s">
        <v>46</v>
      </c>
      <c r="N777" t="str">
        <f>IF(DB_PAR[[#This Row],[PAR TYPE]]=$AA$7,DB_PAR[[#This Row],[R_VAL]],IF(DB_PAR[[#This Row],[PAR TYPE]]=$AA$8,DB_PAR[[#This Row],[I_VAL]],DB_PAR[[#This Row],[T_VAL]]))</f>
        <v>0.0</v>
      </c>
      <c r="BG777">
        <f>QUOTIENT(DB_PAR[[#This Row],[PAR NUM]],32)+1</f>
        <v>25</v>
      </c>
    </row>
    <row r="778" spans="1:59" x14ac:dyDescent="0.25">
      <c r="A778" t="b">
        <v>0</v>
      </c>
      <c r="B778">
        <v>772</v>
      </c>
      <c r="C778" t="str" cm="1">
        <f t="array" ref="C778">INDEX(DB_PAR_SYS_NAMES[],BG778,2)</f>
        <v xml:space="preserve"> PID_KAPLAN_DISTRIBUTOR</v>
      </c>
      <c r="D778" t="s">
        <v>3071</v>
      </c>
      <c r="E778" t="s">
        <v>4421</v>
      </c>
      <c r="G778" t="s">
        <v>2474</v>
      </c>
      <c r="H778">
        <v>0</v>
      </c>
      <c r="I778" t="s">
        <v>2475</v>
      </c>
      <c r="J778" s="10" t="s">
        <v>46</v>
      </c>
      <c r="K778" t="s">
        <v>2892</v>
      </c>
      <c r="L778" s="10" t="s">
        <v>46</v>
      </c>
      <c r="M778" s="10" t="s">
        <v>46</v>
      </c>
      <c r="N778" t="str">
        <f>IF(DB_PAR[[#This Row],[PAR TYPE]]=$AA$7,DB_PAR[[#This Row],[R_VAL]],IF(DB_PAR[[#This Row],[PAR TYPE]]=$AA$8,DB_PAR[[#This Row],[I_VAL]],DB_PAR[[#This Row],[T_VAL]]))</f>
        <v>0.0</v>
      </c>
      <c r="BG778">
        <f>QUOTIENT(DB_PAR[[#This Row],[PAR NUM]],32)+1</f>
        <v>25</v>
      </c>
    </row>
    <row r="779" spans="1:59" x14ac:dyDescent="0.25">
      <c r="A779" t="b">
        <v>0</v>
      </c>
      <c r="B779">
        <v>773</v>
      </c>
      <c r="C779" t="str" cm="1">
        <f t="array" ref="C779">INDEX(DB_PAR_SYS_NAMES[],BG779,2)</f>
        <v xml:space="preserve"> PID_KAPLAN_DISTRIBUTOR</v>
      </c>
      <c r="D779" t="s">
        <v>3072</v>
      </c>
      <c r="E779" t="s">
        <v>4422</v>
      </c>
      <c r="G779" t="s">
        <v>2474</v>
      </c>
      <c r="H779">
        <v>0</v>
      </c>
      <c r="I779" t="s">
        <v>2475</v>
      </c>
      <c r="J779" s="10" t="s">
        <v>46</v>
      </c>
      <c r="K779" t="s">
        <v>2892</v>
      </c>
      <c r="L779" s="10" t="s">
        <v>46</v>
      </c>
      <c r="M779" s="10" t="s">
        <v>46</v>
      </c>
      <c r="N779" t="str">
        <f>IF(DB_PAR[[#This Row],[PAR TYPE]]=$AA$7,DB_PAR[[#This Row],[R_VAL]],IF(DB_PAR[[#This Row],[PAR TYPE]]=$AA$8,DB_PAR[[#This Row],[I_VAL]],DB_PAR[[#This Row],[T_VAL]]))</f>
        <v>0.0</v>
      </c>
      <c r="BG779">
        <f>QUOTIENT(DB_PAR[[#This Row],[PAR NUM]],32)+1</f>
        <v>25</v>
      </c>
    </row>
    <row r="780" spans="1:59" x14ac:dyDescent="0.25">
      <c r="A780" t="b">
        <v>0</v>
      </c>
      <c r="B780">
        <v>774</v>
      </c>
      <c r="C780" t="str" cm="1">
        <f t="array" ref="C780">INDEX(DB_PAR_SYS_NAMES[],BG780,2)</f>
        <v xml:space="preserve"> PID_KAPLAN_DISTRIBUTOR</v>
      </c>
      <c r="D780" t="s">
        <v>3073</v>
      </c>
      <c r="E780" t="s">
        <v>4423</v>
      </c>
      <c r="G780" t="s">
        <v>2485</v>
      </c>
      <c r="H780">
        <v>0</v>
      </c>
      <c r="I780" t="s">
        <v>2475</v>
      </c>
      <c r="J780" s="10" t="s">
        <v>46</v>
      </c>
      <c r="K780" t="s">
        <v>815</v>
      </c>
      <c r="L780" s="10" t="s">
        <v>46</v>
      </c>
      <c r="M780" s="10" t="s">
        <v>46</v>
      </c>
      <c r="N780">
        <f>IF(DB_PAR[[#This Row],[PAR TYPE]]=$AA$7,DB_PAR[[#This Row],[R_VAL]],IF(DB_PAR[[#This Row],[PAR TYPE]]=$AA$8,DB_PAR[[#This Row],[I_VAL]],DB_PAR[[#This Row],[T_VAL]]))</f>
        <v>0</v>
      </c>
      <c r="BG780">
        <f>QUOTIENT(DB_PAR[[#This Row],[PAR NUM]],32)+1</f>
        <v>25</v>
      </c>
    </row>
    <row r="781" spans="1:59" x14ac:dyDescent="0.25">
      <c r="A781" t="b">
        <v>0</v>
      </c>
      <c r="B781">
        <v>775</v>
      </c>
      <c r="C781" t="str" cm="1">
        <f t="array" ref="C781">INDEX(DB_PAR_SYS_NAMES[],BG781,2)</f>
        <v xml:space="preserve"> PID_KAPLAN_DISTRIBUTOR</v>
      </c>
      <c r="D781" t="s">
        <v>3074</v>
      </c>
      <c r="E781" t="s">
        <v>4424</v>
      </c>
      <c r="G781" t="s">
        <v>2485</v>
      </c>
      <c r="H781">
        <v>0</v>
      </c>
      <c r="I781" t="s">
        <v>2475</v>
      </c>
      <c r="J781" s="10" t="s">
        <v>46</v>
      </c>
      <c r="K781" t="s">
        <v>815</v>
      </c>
      <c r="L781" s="10" t="s">
        <v>46</v>
      </c>
      <c r="M781" s="10" t="s">
        <v>46</v>
      </c>
      <c r="N781">
        <f>IF(DB_PAR[[#This Row],[PAR TYPE]]=$AA$7,DB_PAR[[#This Row],[R_VAL]],IF(DB_PAR[[#This Row],[PAR TYPE]]=$AA$8,DB_PAR[[#This Row],[I_VAL]],DB_PAR[[#This Row],[T_VAL]]))</f>
        <v>0</v>
      </c>
      <c r="BG781">
        <f>QUOTIENT(DB_PAR[[#This Row],[PAR NUM]],32)+1</f>
        <v>25</v>
      </c>
    </row>
    <row r="782" spans="1:59" x14ac:dyDescent="0.25">
      <c r="A782" t="b">
        <v>0</v>
      </c>
      <c r="B782">
        <v>776</v>
      </c>
      <c r="C782" t="str" cm="1">
        <f t="array" ref="C782">INDEX(DB_PAR_SYS_NAMES[],BG782,2)</f>
        <v xml:space="preserve"> PID_KAPLAN_DISTRIBUTOR</v>
      </c>
      <c r="D782" t="s">
        <v>3075</v>
      </c>
      <c r="E782" t="s">
        <v>4425</v>
      </c>
      <c r="G782" t="s">
        <v>2485</v>
      </c>
      <c r="H782">
        <v>0</v>
      </c>
      <c r="I782" t="s">
        <v>2475</v>
      </c>
      <c r="J782" s="10" t="s">
        <v>46</v>
      </c>
      <c r="K782" t="s">
        <v>815</v>
      </c>
      <c r="L782" s="10" t="s">
        <v>46</v>
      </c>
      <c r="M782" s="10" t="s">
        <v>46</v>
      </c>
      <c r="N782">
        <f>IF(DB_PAR[[#This Row],[PAR TYPE]]=$AA$7,DB_PAR[[#This Row],[R_VAL]],IF(DB_PAR[[#This Row],[PAR TYPE]]=$AA$8,DB_PAR[[#This Row],[I_VAL]],DB_PAR[[#This Row],[T_VAL]]))</f>
        <v>0</v>
      </c>
      <c r="BG782">
        <f>QUOTIENT(DB_PAR[[#This Row],[PAR NUM]],32)+1</f>
        <v>25</v>
      </c>
    </row>
    <row r="783" spans="1:59" x14ac:dyDescent="0.25">
      <c r="A783" t="b">
        <v>0</v>
      </c>
      <c r="B783">
        <v>777</v>
      </c>
      <c r="C783" t="str" cm="1">
        <f t="array" ref="C783">INDEX(DB_PAR_SYS_NAMES[],BG783,2)</f>
        <v xml:space="preserve"> PID_KAPLAN_DISTRIBUTOR</v>
      </c>
      <c r="D783" t="s">
        <v>3076</v>
      </c>
      <c r="E783" t="s">
        <v>4426</v>
      </c>
      <c r="G783" t="s">
        <v>2485</v>
      </c>
      <c r="H783">
        <v>0</v>
      </c>
      <c r="I783" t="s">
        <v>2475</v>
      </c>
      <c r="J783" s="10" t="s">
        <v>46</v>
      </c>
      <c r="K783" t="s">
        <v>815</v>
      </c>
      <c r="L783" s="10" t="s">
        <v>46</v>
      </c>
      <c r="M783" s="10" t="s">
        <v>46</v>
      </c>
      <c r="N783">
        <f>IF(DB_PAR[[#This Row],[PAR TYPE]]=$AA$7,DB_PAR[[#This Row],[R_VAL]],IF(DB_PAR[[#This Row],[PAR TYPE]]=$AA$8,DB_PAR[[#This Row],[I_VAL]],DB_PAR[[#This Row],[T_VAL]]))</f>
        <v>0</v>
      </c>
      <c r="BG783">
        <f>QUOTIENT(DB_PAR[[#This Row],[PAR NUM]],32)+1</f>
        <v>25</v>
      </c>
    </row>
    <row r="784" spans="1:59" x14ac:dyDescent="0.25">
      <c r="A784" t="b">
        <v>0</v>
      </c>
      <c r="B784">
        <v>778</v>
      </c>
      <c r="C784" t="str" cm="1">
        <f t="array" ref="C784">INDEX(DB_PAR_SYS_NAMES[],BG784,2)</f>
        <v xml:space="preserve"> PID_KAPLAN_DISTRIBUTOR</v>
      </c>
      <c r="D784" t="s">
        <v>3077</v>
      </c>
      <c r="E784" t="s">
        <v>4427</v>
      </c>
      <c r="G784" t="s">
        <v>2485</v>
      </c>
      <c r="H784">
        <v>0</v>
      </c>
      <c r="I784" t="s">
        <v>2475</v>
      </c>
      <c r="J784" s="10" t="s">
        <v>46</v>
      </c>
      <c r="K784" t="s">
        <v>815</v>
      </c>
      <c r="L784" s="10" t="s">
        <v>46</v>
      </c>
      <c r="M784" s="10" t="s">
        <v>46</v>
      </c>
      <c r="N784">
        <f>IF(DB_PAR[[#This Row],[PAR TYPE]]=$AA$7,DB_PAR[[#This Row],[R_VAL]],IF(DB_PAR[[#This Row],[PAR TYPE]]=$AA$8,DB_PAR[[#This Row],[I_VAL]],DB_PAR[[#This Row],[T_VAL]]))</f>
        <v>0</v>
      </c>
      <c r="BG784">
        <f>QUOTIENT(DB_PAR[[#This Row],[PAR NUM]],32)+1</f>
        <v>25</v>
      </c>
    </row>
    <row r="785" spans="1:59" x14ac:dyDescent="0.25">
      <c r="A785" t="b">
        <v>0</v>
      </c>
      <c r="B785">
        <v>779</v>
      </c>
      <c r="C785" t="str" cm="1">
        <f t="array" ref="C785">INDEX(DB_PAR_SYS_NAMES[],BG785,2)</f>
        <v xml:space="preserve"> PID_KAPLAN_DISTRIBUTOR</v>
      </c>
      <c r="D785" t="s">
        <v>3078</v>
      </c>
      <c r="E785" t="s">
        <v>4428</v>
      </c>
      <c r="G785" t="s">
        <v>2485</v>
      </c>
      <c r="H785">
        <v>0</v>
      </c>
      <c r="I785" t="s">
        <v>2475</v>
      </c>
      <c r="J785" s="10" t="s">
        <v>46</v>
      </c>
      <c r="K785" t="s">
        <v>815</v>
      </c>
      <c r="L785" s="10" t="s">
        <v>46</v>
      </c>
      <c r="M785" s="10" t="s">
        <v>46</v>
      </c>
      <c r="N785">
        <f>IF(DB_PAR[[#This Row],[PAR TYPE]]=$AA$7,DB_PAR[[#This Row],[R_VAL]],IF(DB_PAR[[#This Row],[PAR TYPE]]=$AA$8,DB_PAR[[#This Row],[I_VAL]],DB_PAR[[#This Row],[T_VAL]]))</f>
        <v>0</v>
      </c>
      <c r="BG785">
        <f>QUOTIENT(DB_PAR[[#This Row],[PAR NUM]],32)+1</f>
        <v>25</v>
      </c>
    </row>
    <row r="786" spans="1:59" x14ac:dyDescent="0.25">
      <c r="A786" t="b">
        <v>0</v>
      </c>
      <c r="B786">
        <v>780</v>
      </c>
      <c r="C786" t="str" cm="1">
        <f t="array" ref="C786">INDEX(DB_PAR_SYS_NAMES[],BG786,2)</f>
        <v xml:space="preserve"> PID_KAPLAN_DISTRIBUTOR</v>
      </c>
      <c r="D786" t="s">
        <v>3079</v>
      </c>
      <c r="E786" t="s">
        <v>4429</v>
      </c>
      <c r="G786" t="s">
        <v>2474</v>
      </c>
      <c r="H786">
        <v>0</v>
      </c>
      <c r="I786" t="s">
        <v>2475</v>
      </c>
      <c r="J786" s="10" t="s">
        <v>46</v>
      </c>
      <c r="L786" s="10" t="s">
        <v>46</v>
      </c>
      <c r="M786" s="10" t="s">
        <v>46</v>
      </c>
      <c r="N786" t="str">
        <f>IF(DB_PAR[[#This Row],[PAR TYPE]]=$AA$7,DB_PAR[[#This Row],[R_VAL]],IF(DB_PAR[[#This Row],[PAR TYPE]]=$AA$8,DB_PAR[[#This Row],[I_VAL]],DB_PAR[[#This Row],[T_VAL]]))</f>
        <v>0.0</v>
      </c>
      <c r="BG786">
        <f>QUOTIENT(DB_PAR[[#This Row],[PAR NUM]],32)+1</f>
        <v>25</v>
      </c>
    </row>
    <row r="787" spans="1:59" x14ac:dyDescent="0.25">
      <c r="A787" t="b">
        <v>0</v>
      </c>
      <c r="B787">
        <v>781</v>
      </c>
      <c r="C787" t="str" cm="1">
        <f t="array" ref="C787">INDEX(DB_PAR_SYS_NAMES[],BG787,2)</f>
        <v xml:space="preserve"> PID_KAPLAN_DISTRIBUTOR</v>
      </c>
      <c r="D787" t="s">
        <v>3080</v>
      </c>
      <c r="E787" t="s">
        <v>4430</v>
      </c>
      <c r="G787" t="s">
        <v>2485</v>
      </c>
      <c r="H787">
        <v>0</v>
      </c>
      <c r="I787" t="s">
        <v>2475</v>
      </c>
      <c r="J787" s="10" t="s">
        <v>46</v>
      </c>
      <c r="K787" t="s">
        <v>815</v>
      </c>
      <c r="L787" s="10" t="s">
        <v>46</v>
      </c>
      <c r="M787" s="10" t="s">
        <v>46</v>
      </c>
      <c r="N787">
        <f>IF(DB_PAR[[#This Row],[PAR TYPE]]=$AA$7,DB_PAR[[#This Row],[R_VAL]],IF(DB_PAR[[#This Row],[PAR TYPE]]=$AA$8,DB_PAR[[#This Row],[I_VAL]],DB_PAR[[#This Row],[T_VAL]]))</f>
        <v>0</v>
      </c>
      <c r="BG787">
        <f>QUOTIENT(DB_PAR[[#This Row],[PAR NUM]],32)+1</f>
        <v>25</v>
      </c>
    </row>
    <row r="788" spans="1:59" x14ac:dyDescent="0.25">
      <c r="A788" t="b">
        <v>0</v>
      </c>
      <c r="B788">
        <v>782</v>
      </c>
      <c r="C788" t="str" cm="1">
        <f t="array" ref="C788">INDEX(DB_PAR_SYS_NAMES[],BG788,2)</f>
        <v xml:space="preserve"> PID_KAPLAN_DISTRIBUTOR</v>
      </c>
      <c r="D788" t="s">
        <v>3081</v>
      </c>
      <c r="E788" t="s">
        <v>4431</v>
      </c>
      <c r="G788" t="s">
        <v>2485</v>
      </c>
      <c r="H788">
        <v>0</v>
      </c>
      <c r="I788" t="s">
        <v>2475</v>
      </c>
      <c r="J788" s="10" t="s">
        <v>46</v>
      </c>
      <c r="K788" t="s">
        <v>815</v>
      </c>
      <c r="L788" s="10" t="s">
        <v>46</v>
      </c>
      <c r="M788" s="10" t="s">
        <v>46</v>
      </c>
      <c r="N788">
        <f>IF(DB_PAR[[#This Row],[PAR TYPE]]=$AA$7,DB_PAR[[#This Row],[R_VAL]],IF(DB_PAR[[#This Row],[PAR TYPE]]=$AA$8,DB_PAR[[#This Row],[I_VAL]],DB_PAR[[#This Row],[T_VAL]]))</f>
        <v>0</v>
      </c>
      <c r="BG788">
        <f>QUOTIENT(DB_PAR[[#This Row],[PAR NUM]],32)+1</f>
        <v>25</v>
      </c>
    </row>
    <row r="789" spans="1:59" x14ac:dyDescent="0.25">
      <c r="A789" t="b">
        <v>0</v>
      </c>
      <c r="B789">
        <v>783</v>
      </c>
      <c r="C789" t="str" cm="1">
        <f t="array" ref="C789">INDEX(DB_PAR_SYS_NAMES[],BG789,2)</f>
        <v xml:space="preserve"> PID_KAPLAN_DISTRIBUTOR</v>
      </c>
      <c r="D789" t="s">
        <v>3083</v>
      </c>
      <c r="E789" t="s">
        <v>4432</v>
      </c>
      <c r="G789" t="s">
        <v>2485</v>
      </c>
      <c r="H789">
        <v>0</v>
      </c>
      <c r="I789" t="s">
        <v>2475</v>
      </c>
      <c r="J789" s="10" t="s">
        <v>2516</v>
      </c>
      <c r="K789" t="s">
        <v>815</v>
      </c>
      <c r="L789" s="10" t="s">
        <v>46</v>
      </c>
      <c r="M789" s="10" t="s">
        <v>46</v>
      </c>
      <c r="N789">
        <f>IF(DB_PAR[[#This Row],[PAR TYPE]]=$AA$7,DB_PAR[[#This Row],[R_VAL]],IF(DB_PAR[[#This Row],[PAR TYPE]]=$AA$8,DB_PAR[[#This Row],[I_VAL]],DB_PAR[[#This Row],[T_VAL]]))</f>
        <v>0</v>
      </c>
      <c r="BG789">
        <f>QUOTIENT(DB_PAR[[#This Row],[PAR NUM]],32)+1</f>
        <v>25</v>
      </c>
    </row>
    <row r="790" spans="1:59" x14ac:dyDescent="0.25">
      <c r="A790" t="b">
        <v>0</v>
      </c>
      <c r="B790">
        <v>784</v>
      </c>
      <c r="C790" t="str" cm="1">
        <f t="array" ref="C790">INDEX(DB_PAR_SYS_NAMES[],BG790,2)</f>
        <v xml:space="preserve"> PID_KAPLAN_DISTRIBUTOR</v>
      </c>
      <c r="D790" t="s">
        <v>3085</v>
      </c>
      <c r="E790" t="s">
        <v>4433</v>
      </c>
      <c r="G790" t="s">
        <v>2474</v>
      </c>
      <c r="H790">
        <v>0</v>
      </c>
      <c r="I790" t="s">
        <v>2475</v>
      </c>
      <c r="J790" s="10" t="s">
        <v>2540</v>
      </c>
      <c r="K790" t="s">
        <v>807</v>
      </c>
      <c r="L790" s="10" t="s">
        <v>46</v>
      </c>
      <c r="M790" s="10" t="s">
        <v>46</v>
      </c>
      <c r="N790" t="str">
        <f>IF(DB_PAR[[#This Row],[PAR TYPE]]=$AA$7,DB_PAR[[#This Row],[R_VAL]],IF(DB_PAR[[#This Row],[PAR TYPE]]=$AA$8,DB_PAR[[#This Row],[I_VAL]],DB_PAR[[#This Row],[T_VAL]]))</f>
        <v>100.0</v>
      </c>
      <c r="BG790">
        <f>QUOTIENT(DB_PAR[[#This Row],[PAR NUM]],32)+1</f>
        <v>25</v>
      </c>
    </row>
    <row r="791" spans="1:59" x14ac:dyDescent="0.25">
      <c r="A791" t="b">
        <v>0</v>
      </c>
      <c r="B791">
        <v>785</v>
      </c>
      <c r="C791" t="str" cm="1">
        <f t="array" ref="C791">INDEX(DB_PAR_SYS_NAMES[],BG791,2)</f>
        <v xml:space="preserve"> PID_KAPLAN_DISTRIBUTOR</v>
      </c>
      <c r="D791" t="s">
        <v>3086</v>
      </c>
      <c r="E791" t="s">
        <v>4434</v>
      </c>
      <c r="G791" t="s">
        <v>2474</v>
      </c>
      <c r="H791">
        <v>0</v>
      </c>
      <c r="I791" t="s">
        <v>2475</v>
      </c>
      <c r="J791" s="10" t="s">
        <v>3066</v>
      </c>
      <c r="K791" t="s">
        <v>807</v>
      </c>
      <c r="L791" s="10" t="s">
        <v>46</v>
      </c>
      <c r="M791" s="10" t="s">
        <v>46</v>
      </c>
      <c r="N791" t="str">
        <f>IF(DB_PAR[[#This Row],[PAR TYPE]]=$AA$7,DB_PAR[[#This Row],[R_VAL]],IF(DB_PAR[[#This Row],[PAR TYPE]]=$AA$8,DB_PAR[[#This Row],[I_VAL]],DB_PAR[[#This Row],[T_VAL]]))</f>
        <v>30.0</v>
      </c>
      <c r="BG791">
        <f>QUOTIENT(DB_PAR[[#This Row],[PAR NUM]],32)+1</f>
        <v>25</v>
      </c>
    </row>
    <row r="792" spans="1:59" x14ac:dyDescent="0.25">
      <c r="A792" t="b">
        <v>0</v>
      </c>
      <c r="B792">
        <v>786</v>
      </c>
      <c r="C792" t="str" cm="1">
        <f t="array" ref="C792">INDEX(DB_PAR_SYS_NAMES[],BG792,2)</f>
        <v xml:space="preserve"> PID_KAPLAN_DISTRIBUTOR</v>
      </c>
      <c r="D792" t="s">
        <v>3087</v>
      </c>
      <c r="E792" t="s">
        <v>4435</v>
      </c>
      <c r="G792" t="s">
        <v>2474</v>
      </c>
      <c r="H792">
        <v>0</v>
      </c>
      <c r="I792" t="s">
        <v>2475</v>
      </c>
      <c r="J792" s="10" t="s">
        <v>2516</v>
      </c>
      <c r="K792" t="s">
        <v>807</v>
      </c>
      <c r="L792" s="10" t="s">
        <v>46</v>
      </c>
      <c r="M792" s="10" t="s">
        <v>46</v>
      </c>
      <c r="N792" t="str">
        <f>IF(DB_PAR[[#This Row],[PAR TYPE]]=$AA$7,DB_PAR[[#This Row],[R_VAL]],IF(DB_PAR[[#This Row],[PAR TYPE]]=$AA$8,DB_PAR[[#This Row],[I_VAL]],DB_PAR[[#This Row],[T_VAL]]))</f>
        <v>300.0</v>
      </c>
      <c r="BG792">
        <f>QUOTIENT(DB_PAR[[#This Row],[PAR NUM]],32)+1</f>
        <v>25</v>
      </c>
    </row>
    <row r="793" spans="1:59" x14ac:dyDescent="0.25">
      <c r="A793" t="b">
        <v>0</v>
      </c>
      <c r="B793">
        <v>787</v>
      </c>
      <c r="C793" t="str" cm="1">
        <f t="array" ref="C793">INDEX(DB_PAR_SYS_NAMES[],BG793,2)</f>
        <v xml:space="preserve"> PID_KAPLAN_DISTRIBUTOR</v>
      </c>
      <c r="D793" t="s">
        <v>3088</v>
      </c>
      <c r="E793" t="s">
        <v>4436</v>
      </c>
      <c r="G793" t="s">
        <v>2474</v>
      </c>
      <c r="H793">
        <v>0</v>
      </c>
      <c r="I793" t="s">
        <v>2475</v>
      </c>
      <c r="J793" s="10" t="s">
        <v>46</v>
      </c>
      <c r="K793" t="s">
        <v>807</v>
      </c>
      <c r="L793" s="10" t="s">
        <v>46</v>
      </c>
      <c r="M793" s="10" t="s">
        <v>46</v>
      </c>
      <c r="N793" t="str">
        <f>IF(DB_PAR[[#This Row],[PAR TYPE]]=$AA$7,DB_PAR[[#This Row],[R_VAL]],IF(DB_PAR[[#This Row],[PAR TYPE]]=$AA$8,DB_PAR[[#This Row],[I_VAL]],DB_PAR[[#This Row],[T_VAL]]))</f>
        <v>0.0</v>
      </c>
      <c r="BG793">
        <f>QUOTIENT(DB_PAR[[#This Row],[PAR NUM]],32)+1</f>
        <v>25</v>
      </c>
    </row>
    <row r="794" spans="1:59" x14ac:dyDescent="0.25">
      <c r="A794" t="b">
        <v>0</v>
      </c>
      <c r="B794">
        <v>788</v>
      </c>
      <c r="C794" t="str" cm="1">
        <f t="array" ref="C794">INDEX(DB_PAR_SYS_NAMES[],BG794,2)</f>
        <v xml:space="preserve"> PID_KAPLAN_DISTRIBUTOR</v>
      </c>
      <c r="D794" t="s">
        <v>3089</v>
      </c>
      <c r="E794" t="s">
        <v>4437</v>
      </c>
      <c r="G794" t="s">
        <v>2474</v>
      </c>
      <c r="H794">
        <v>0</v>
      </c>
      <c r="I794" t="s">
        <v>2475</v>
      </c>
      <c r="J794" s="10" t="s">
        <v>46</v>
      </c>
      <c r="K794" t="s">
        <v>807</v>
      </c>
      <c r="L794" s="10" t="s">
        <v>46</v>
      </c>
      <c r="M794" s="10" t="s">
        <v>46</v>
      </c>
      <c r="N794" t="str">
        <f>IF(DB_PAR[[#This Row],[PAR TYPE]]=$AA$7,DB_PAR[[#This Row],[R_VAL]],IF(DB_PAR[[#This Row],[PAR TYPE]]=$AA$8,DB_PAR[[#This Row],[I_VAL]],DB_PAR[[#This Row],[T_VAL]]))</f>
        <v>0.0</v>
      </c>
      <c r="BG794">
        <f>QUOTIENT(DB_PAR[[#This Row],[PAR NUM]],32)+1</f>
        <v>25</v>
      </c>
    </row>
    <row r="795" spans="1:59" x14ac:dyDescent="0.25">
      <c r="A795" t="b">
        <v>0</v>
      </c>
      <c r="B795">
        <v>789</v>
      </c>
      <c r="C795" t="str" cm="1">
        <f t="array" ref="C795">INDEX(DB_PAR_SYS_NAMES[],BG795,2)</f>
        <v xml:space="preserve"> PID_KAPLAN_DISTRIBUTOR</v>
      </c>
      <c r="D795" t="s">
        <v>3090</v>
      </c>
      <c r="E795" t="s">
        <v>4438</v>
      </c>
      <c r="G795" t="s">
        <v>2474</v>
      </c>
      <c r="H795">
        <v>0</v>
      </c>
      <c r="I795" t="s">
        <v>2475</v>
      </c>
      <c r="J795" s="10" t="s">
        <v>46</v>
      </c>
      <c r="K795" t="s">
        <v>815</v>
      </c>
      <c r="L795" s="10" t="s">
        <v>46</v>
      </c>
      <c r="M795" s="10" t="s">
        <v>46</v>
      </c>
      <c r="N795" t="str">
        <f>IF(DB_PAR[[#This Row],[PAR TYPE]]=$AA$7,DB_PAR[[#This Row],[R_VAL]],IF(DB_PAR[[#This Row],[PAR TYPE]]=$AA$8,DB_PAR[[#This Row],[I_VAL]],DB_PAR[[#This Row],[T_VAL]]))</f>
        <v>0.0</v>
      </c>
      <c r="BG795">
        <f>QUOTIENT(DB_PAR[[#This Row],[PAR NUM]],32)+1</f>
        <v>25</v>
      </c>
    </row>
    <row r="796" spans="1:59" x14ac:dyDescent="0.25">
      <c r="A796" t="b">
        <v>0</v>
      </c>
      <c r="B796">
        <v>790</v>
      </c>
      <c r="C796" t="str" cm="1">
        <f t="array" ref="C796">INDEX(DB_PAR_SYS_NAMES[],BG796,2)</f>
        <v xml:space="preserve"> PID_KAPLAN_DISTRIBUTOR</v>
      </c>
      <c r="D796" t="s">
        <v>3091</v>
      </c>
      <c r="E796" t="s">
        <v>4439</v>
      </c>
      <c r="G796" t="s">
        <v>2474</v>
      </c>
      <c r="H796">
        <v>0</v>
      </c>
      <c r="I796" t="s">
        <v>2475</v>
      </c>
      <c r="J796" s="10" t="s">
        <v>46</v>
      </c>
      <c r="K796" t="s">
        <v>807</v>
      </c>
      <c r="L796" s="10" t="s">
        <v>46</v>
      </c>
      <c r="M796" s="10" t="s">
        <v>46</v>
      </c>
      <c r="N796" t="str">
        <f>IF(DB_PAR[[#This Row],[PAR TYPE]]=$AA$7,DB_PAR[[#This Row],[R_VAL]],IF(DB_PAR[[#This Row],[PAR TYPE]]=$AA$8,DB_PAR[[#This Row],[I_VAL]],DB_PAR[[#This Row],[T_VAL]]))</f>
        <v>0.0</v>
      </c>
      <c r="BG796">
        <f>QUOTIENT(DB_PAR[[#This Row],[PAR NUM]],32)+1</f>
        <v>25</v>
      </c>
    </row>
    <row r="797" spans="1:59" x14ac:dyDescent="0.25">
      <c r="A797" t="b">
        <v>0</v>
      </c>
      <c r="B797">
        <v>791</v>
      </c>
      <c r="C797" t="str" cm="1">
        <f t="array" ref="C797">INDEX(DB_PAR_SYS_NAMES[],BG797,2)</f>
        <v xml:space="preserve"> PID_KAPLAN_DISTRIBUTOR</v>
      </c>
      <c r="D797" t="s">
        <v>3092</v>
      </c>
      <c r="E797" t="s">
        <v>4440</v>
      </c>
      <c r="G797" t="s">
        <v>2474</v>
      </c>
      <c r="H797">
        <v>0</v>
      </c>
      <c r="I797" t="s">
        <v>2475</v>
      </c>
      <c r="J797" s="10" t="s">
        <v>46</v>
      </c>
      <c r="K797" t="s">
        <v>815</v>
      </c>
      <c r="L797" s="10" t="s">
        <v>46</v>
      </c>
      <c r="M797" s="10" t="s">
        <v>46</v>
      </c>
      <c r="N797" t="str">
        <f>IF(DB_PAR[[#This Row],[PAR TYPE]]=$AA$7,DB_PAR[[#This Row],[R_VAL]],IF(DB_PAR[[#This Row],[PAR TYPE]]=$AA$8,DB_PAR[[#This Row],[I_VAL]],DB_PAR[[#This Row],[T_VAL]]))</f>
        <v>0.0</v>
      </c>
      <c r="BG797">
        <f>QUOTIENT(DB_PAR[[#This Row],[PAR NUM]],32)+1</f>
        <v>25</v>
      </c>
    </row>
    <row r="798" spans="1:59" x14ac:dyDescent="0.25">
      <c r="A798" t="b">
        <v>0</v>
      </c>
      <c r="B798">
        <v>792</v>
      </c>
      <c r="C798" t="str" cm="1">
        <f t="array" ref="C798">INDEX(DB_PAR_SYS_NAMES[],BG798,2)</f>
        <v xml:space="preserve"> PID_KAPLAN_DISTRIBUTOR</v>
      </c>
      <c r="D798" t="s">
        <v>3093</v>
      </c>
      <c r="E798" t="s">
        <v>4441</v>
      </c>
      <c r="G798" t="s">
        <v>2474</v>
      </c>
      <c r="H798">
        <v>0</v>
      </c>
      <c r="I798" t="s">
        <v>2475</v>
      </c>
      <c r="J798" s="10" t="s">
        <v>46</v>
      </c>
      <c r="K798" t="s">
        <v>807</v>
      </c>
      <c r="L798" s="10" t="s">
        <v>46</v>
      </c>
      <c r="M798" s="10" t="s">
        <v>46</v>
      </c>
      <c r="N798" t="str">
        <f>IF(DB_PAR[[#This Row],[PAR TYPE]]=$AA$7,DB_PAR[[#This Row],[R_VAL]],IF(DB_PAR[[#This Row],[PAR TYPE]]=$AA$8,DB_PAR[[#This Row],[I_VAL]],DB_PAR[[#This Row],[T_VAL]]))</f>
        <v>0.0</v>
      </c>
      <c r="BG798">
        <f>QUOTIENT(DB_PAR[[#This Row],[PAR NUM]],32)+1</f>
        <v>25</v>
      </c>
    </row>
    <row r="799" spans="1:59" x14ac:dyDescent="0.25">
      <c r="A799" t="b">
        <v>0</v>
      </c>
      <c r="B799">
        <v>793</v>
      </c>
      <c r="C799" t="str" cm="1">
        <f t="array" ref="C799">INDEX(DB_PAR_SYS_NAMES[],BG799,2)</f>
        <v xml:space="preserve"> PID_KAPLAN_DISTRIBUTOR</v>
      </c>
      <c r="D799" t="s">
        <v>3094</v>
      </c>
      <c r="E799" t="s">
        <v>4442</v>
      </c>
      <c r="G799" t="s">
        <v>2474</v>
      </c>
      <c r="H799">
        <v>0</v>
      </c>
      <c r="I799" t="s">
        <v>2475</v>
      </c>
      <c r="J799" s="10" t="s">
        <v>46</v>
      </c>
      <c r="K799" t="s">
        <v>815</v>
      </c>
      <c r="L799" s="10" t="s">
        <v>46</v>
      </c>
      <c r="M799" s="10" t="s">
        <v>46</v>
      </c>
      <c r="N799" t="str">
        <f>IF(DB_PAR[[#This Row],[PAR TYPE]]=$AA$7,DB_PAR[[#This Row],[R_VAL]],IF(DB_PAR[[#This Row],[PAR TYPE]]=$AA$8,DB_PAR[[#This Row],[I_VAL]],DB_PAR[[#This Row],[T_VAL]]))</f>
        <v>0.0</v>
      </c>
      <c r="BG799">
        <f>QUOTIENT(DB_PAR[[#This Row],[PAR NUM]],32)+1</f>
        <v>25</v>
      </c>
    </row>
    <row r="800" spans="1:59" x14ac:dyDescent="0.25">
      <c r="A800" t="b">
        <v>0</v>
      </c>
      <c r="B800">
        <v>794</v>
      </c>
      <c r="C800" t="str" cm="1">
        <f t="array" ref="C800">INDEX(DB_PAR_SYS_NAMES[],BG800,2)</f>
        <v xml:space="preserve"> PID_KAPLAN_DISTRIBUTOR</v>
      </c>
      <c r="D800" t="s">
        <v>3095</v>
      </c>
      <c r="E800" t="s">
        <v>4317</v>
      </c>
      <c r="G800" t="s">
        <v>2485</v>
      </c>
      <c r="H800">
        <v>0</v>
      </c>
      <c r="I800" t="s">
        <v>2475</v>
      </c>
      <c r="J800" s="10" t="s">
        <v>46</v>
      </c>
      <c r="K800" t="s">
        <v>815</v>
      </c>
      <c r="L800" s="10" t="s">
        <v>46</v>
      </c>
      <c r="M800" s="10" t="s">
        <v>46</v>
      </c>
      <c r="N800">
        <f>IF(DB_PAR[[#This Row],[PAR TYPE]]=$AA$7,DB_PAR[[#This Row],[R_VAL]],IF(DB_PAR[[#This Row],[PAR TYPE]]=$AA$8,DB_PAR[[#This Row],[I_VAL]],DB_PAR[[#This Row],[T_VAL]]))</f>
        <v>0</v>
      </c>
      <c r="BG800">
        <f>QUOTIENT(DB_PAR[[#This Row],[PAR NUM]],32)+1</f>
        <v>25</v>
      </c>
    </row>
    <row r="801" spans="1:59" x14ac:dyDescent="0.25">
      <c r="A801" t="b">
        <v>0</v>
      </c>
      <c r="B801">
        <v>795</v>
      </c>
      <c r="C801" t="str" cm="1">
        <f t="array" ref="C801">INDEX(DB_PAR_SYS_NAMES[],BG801,2)</f>
        <v xml:space="preserve"> PID_KAPLAN_DISTRIBUTOR</v>
      </c>
      <c r="D801" t="s">
        <v>282</v>
      </c>
      <c r="G801" t="s">
        <v>2474</v>
      </c>
      <c r="H801">
        <v>0</v>
      </c>
      <c r="I801" t="s">
        <v>2475</v>
      </c>
      <c r="J801" s="10" t="s">
        <v>46</v>
      </c>
      <c r="L801" s="10" t="s">
        <v>46</v>
      </c>
      <c r="M801" s="10" t="s">
        <v>46</v>
      </c>
      <c r="N801" t="str">
        <f>IF(DB_PAR[[#This Row],[PAR TYPE]]=$AA$7,DB_PAR[[#This Row],[R_VAL]],IF(DB_PAR[[#This Row],[PAR TYPE]]=$AA$8,DB_PAR[[#This Row],[I_VAL]],DB_PAR[[#This Row],[T_VAL]]))</f>
        <v>0.0</v>
      </c>
      <c r="BG801">
        <f>QUOTIENT(DB_PAR[[#This Row],[PAR NUM]],32)+1</f>
        <v>25</v>
      </c>
    </row>
    <row r="802" spans="1:59" x14ac:dyDescent="0.25">
      <c r="A802" t="b">
        <v>0</v>
      </c>
      <c r="B802">
        <v>796</v>
      </c>
      <c r="C802" t="str" cm="1">
        <f t="array" ref="C802">INDEX(DB_PAR_SYS_NAMES[],BG802,2)</f>
        <v xml:space="preserve"> PID_KAPLAN_DISTRIBUTOR</v>
      </c>
      <c r="D802" t="s">
        <v>283</v>
      </c>
      <c r="G802" t="s">
        <v>2474</v>
      </c>
      <c r="H802">
        <v>0</v>
      </c>
      <c r="I802" t="s">
        <v>2475</v>
      </c>
      <c r="J802" s="10" t="s">
        <v>46</v>
      </c>
      <c r="L802" s="10" t="s">
        <v>46</v>
      </c>
      <c r="M802" s="10" t="s">
        <v>46</v>
      </c>
      <c r="N802" t="str">
        <f>IF(DB_PAR[[#This Row],[PAR TYPE]]=$AA$7,DB_PAR[[#This Row],[R_VAL]],IF(DB_PAR[[#This Row],[PAR TYPE]]=$AA$8,DB_PAR[[#This Row],[I_VAL]],DB_PAR[[#This Row],[T_VAL]]))</f>
        <v>0.0</v>
      </c>
      <c r="BG802">
        <f>QUOTIENT(DB_PAR[[#This Row],[PAR NUM]],32)+1</f>
        <v>25</v>
      </c>
    </row>
    <row r="803" spans="1:59" x14ac:dyDescent="0.25">
      <c r="A803" t="b">
        <v>0</v>
      </c>
      <c r="B803">
        <v>797</v>
      </c>
      <c r="C803" t="str" cm="1">
        <f t="array" ref="C803">INDEX(DB_PAR_SYS_NAMES[],BG803,2)</f>
        <v xml:space="preserve"> PID_KAPLAN_DISTRIBUTOR</v>
      </c>
      <c r="D803" t="s">
        <v>314</v>
      </c>
      <c r="G803" t="s">
        <v>2474</v>
      </c>
      <c r="H803">
        <v>0</v>
      </c>
      <c r="I803" t="s">
        <v>2475</v>
      </c>
      <c r="J803" s="10" t="s">
        <v>46</v>
      </c>
      <c r="L803" s="10" t="s">
        <v>46</v>
      </c>
      <c r="M803" s="10" t="s">
        <v>46</v>
      </c>
      <c r="N803" t="str">
        <f>IF(DB_PAR[[#This Row],[PAR TYPE]]=$AA$7,DB_PAR[[#This Row],[R_VAL]],IF(DB_PAR[[#This Row],[PAR TYPE]]=$AA$8,DB_PAR[[#This Row],[I_VAL]],DB_PAR[[#This Row],[T_VAL]]))</f>
        <v>0.0</v>
      </c>
      <c r="BG803">
        <f>QUOTIENT(DB_PAR[[#This Row],[PAR NUM]],32)+1</f>
        <v>25</v>
      </c>
    </row>
    <row r="804" spans="1:59" x14ac:dyDescent="0.25">
      <c r="A804" t="b">
        <v>0</v>
      </c>
      <c r="B804">
        <v>798</v>
      </c>
      <c r="C804" t="str" cm="1">
        <f t="array" ref="C804">INDEX(DB_PAR_SYS_NAMES[],BG804,2)</f>
        <v xml:space="preserve"> PID_KAPLAN_DISTRIBUTOR</v>
      </c>
      <c r="D804" t="s">
        <v>284</v>
      </c>
      <c r="G804" t="s">
        <v>2474</v>
      </c>
      <c r="H804">
        <v>0</v>
      </c>
      <c r="I804" t="s">
        <v>2475</v>
      </c>
      <c r="J804" s="10" t="s">
        <v>46</v>
      </c>
      <c r="L804" s="10" t="s">
        <v>46</v>
      </c>
      <c r="M804" s="10" t="s">
        <v>46</v>
      </c>
      <c r="N804" t="str">
        <f>IF(DB_PAR[[#This Row],[PAR TYPE]]=$AA$7,DB_PAR[[#This Row],[R_VAL]],IF(DB_PAR[[#This Row],[PAR TYPE]]=$AA$8,DB_PAR[[#This Row],[I_VAL]],DB_PAR[[#This Row],[T_VAL]]))</f>
        <v>0.0</v>
      </c>
      <c r="BG804">
        <f>QUOTIENT(DB_PAR[[#This Row],[PAR NUM]],32)+1</f>
        <v>25</v>
      </c>
    </row>
    <row r="805" spans="1:59" x14ac:dyDescent="0.25">
      <c r="A805" t="b">
        <v>0</v>
      </c>
      <c r="B805">
        <v>799</v>
      </c>
      <c r="C805" t="str" cm="1">
        <f t="array" ref="C805">INDEX(DB_PAR_SYS_NAMES[],BG805,2)</f>
        <v xml:space="preserve"> PID_KAPLAN_DISTRIBUTOR</v>
      </c>
      <c r="D805" t="s">
        <v>285</v>
      </c>
      <c r="G805" t="s">
        <v>2474</v>
      </c>
      <c r="H805">
        <v>0</v>
      </c>
      <c r="I805" t="s">
        <v>2475</v>
      </c>
      <c r="J805" s="10" t="s">
        <v>46</v>
      </c>
      <c r="L805" s="10" t="s">
        <v>46</v>
      </c>
      <c r="M805" s="10" t="s">
        <v>46</v>
      </c>
      <c r="N805" t="str">
        <f>IF(DB_PAR[[#This Row],[PAR TYPE]]=$AA$7,DB_PAR[[#This Row],[R_VAL]],IF(DB_PAR[[#This Row],[PAR TYPE]]=$AA$8,DB_PAR[[#This Row],[I_VAL]],DB_PAR[[#This Row],[T_VAL]]))</f>
        <v>0.0</v>
      </c>
      <c r="BG805">
        <f>QUOTIENT(DB_PAR[[#This Row],[PAR NUM]],32)+1</f>
        <v>25</v>
      </c>
    </row>
    <row r="806" spans="1:59" x14ac:dyDescent="0.25">
      <c r="A806" t="b">
        <v>0</v>
      </c>
      <c r="B806">
        <v>800</v>
      </c>
      <c r="C806" t="str" cm="1">
        <f t="array" ref="C806">INDEX(DB_PAR_SYS_NAMES[],BG806,2)</f>
        <v xml:space="preserve"> PID_KAPLAN_RUNNER</v>
      </c>
      <c r="D806" t="s">
        <v>3067</v>
      </c>
      <c r="E806" t="s">
        <v>4443</v>
      </c>
      <c r="G806" t="s">
        <v>2474</v>
      </c>
      <c r="H806">
        <v>0</v>
      </c>
      <c r="I806" t="s">
        <v>2475</v>
      </c>
      <c r="J806" s="10" t="s">
        <v>46</v>
      </c>
      <c r="K806" t="s">
        <v>807</v>
      </c>
      <c r="L806" s="10" t="s">
        <v>46</v>
      </c>
      <c r="M806" s="10" t="s">
        <v>46</v>
      </c>
      <c r="N806" t="str">
        <f>IF(DB_PAR[[#This Row],[PAR TYPE]]=$AA$7,DB_PAR[[#This Row],[R_VAL]],IF(DB_PAR[[#This Row],[PAR TYPE]]=$AA$8,DB_PAR[[#This Row],[I_VAL]],DB_PAR[[#This Row],[T_VAL]]))</f>
        <v>0.0</v>
      </c>
      <c r="BG806">
        <f>QUOTIENT(DB_PAR[[#This Row],[PAR NUM]],32)+1</f>
        <v>26</v>
      </c>
    </row>
    <row r="807" spans="1:59" x14ac:dyDescent="0.25">
      <c r="A807" t="b">
        <v>0</v>
      </c>
      <c r="B807">
        <v>801</v>
      </c>
      <c r="C807" t="str" cm="1">
        <f t="array" ref="C807">INDEX(DB_PAR_SYS_NAMES[],BG807,2)</f>
        <v xml:space="preserve"> PID_KAPLAN_RUNNER</v>
      </c>
      <c r="D807" t="s">
        <v>3068</v>
      </c>
      <c r="E807" t="s">
        <v>4444</v>
      </c>
      <c r="G807" t="s">
        <v>2474</v>
      </c>
      <c r="H807">
        <v>0</v>
      </c>
      <c r="I807" t="s">
        <v>2475</v>
      </c>
      <c r="J807" s="10" t="s">
        <v>46</v>
      </c>
      <c r="K807" t="s">
        <v>807</v>
      </c>
      <c r="L807" s="10" t="s">
        <v>46</v>
      </c>
      <c r="M807" s="10" t="s">
        <v>46</v>
      </c>
      <c r="N807" t="str">
        <f>IF(DB_PAR[[#This Row],[PAR TYPE]]=$AA$7,DB_PAR[[#This Row],[R_VAL]],IF(DB_PAR[[#This Row],[PAR TYPE]]=$AA$8,DB_PAR[[#This Row],[I_VAL]],DB_PAR[[#This Row],[T_VAL]]))</f>
        <v>0.0</v>
      </c>
      <c r="BG807">
        <f>QUOTIENT(DB_PAR[[#This Row],[PAR NUM]],32)+1</f>
        <v>26</v>
      </c>
    </row>
    <row r="808" spans="1:59" x14ac:dyDescent="0.25">
      <c r="A808" t="b">
        <v>0</v>
      </c>
      <c r="B808">
        <v>802</v>
      </c>
      <c r="C808" t="str" cm="1">
        <f t="array" ref="C808">INDEX(DB_PAR_SYS_NAMES[],BG808,2)</f>
        <v xml:space="preserve"> PID_KAPLAN_RUNNER</v>
      </c>
      <c r="D808" t="s">
        <v>3069</v>
      </c>
      <c r="E808" t="s">
        <v>4445</v>
      </c>
      <c r="G808" t="s">
        <v>2474</v>
      </c>
      <c r="H808">
        <v>0</v>
      </c>
      <c r="I808" t="s">
        <v>2475</v>
      </c>
      <c r="J808" s="10" t="s">
        <v>46</v>
      </c>
      <c r="K808" t="s">
        <v>2892</v>
      </c>
      <c r="L808" s="10" t="s">
        <v>46</v>
      </c>
      <c r="M808" s="10" t="s">
        <v>46</v>
      </c>
      <c r="N808" t="str">
        <f>IF(DB_PAR[[#This Row],[PAR TYPE]]=$AA$7,DB_PAR[[#This Row],[R_VAL]],IF(DB_PAR[[#This Row],[PAR TYPE]]=$AA$8,DB_PAR[[#This Row],[I_VAL]],DB_PAR[[#This Row],[T_VAL]]))</f>
        <v>0.0</v>
      </c>
      <c r="BG808">
        <f>QUOTIENT(DB_PAR[[#This Row],[PAR NUM]],32)+1</f>
        <v>26</v>
      </c>
    </row>
    <row r="809" spans="1:59" x14ac:dyDescent="0.25">
      <c r="A809" t="b">
        <v>0</v>
      </c>
      <c r="B809">
        <v>803</v>
      </c>
      <c r="C809" t="str" cm="1">
        <f t="array" ref="C809">INDEX(DB_PAR_SYS_NAMES[],BG809,2)</f>
        <v xml:space="preserve"> PID_KAPLAN_RUNNER</v>
      </c>
      <c r="D809" t="s">
        <v>3070</v>
      </c>
      <c r="E809" t="s">
        <v>4446</v>
      </c>
      <c r="G809" t="s">
        <v>2474</v>
      </c>
      <c r="H809">
        <v>0</v>
      </c>
      <c r="I809" t="s">
        <v>2475</v>
      </c>
      <c r="J809" s="10" t="s">
        <v>46</v>
      </c>
      <c r="K809" t="s">
        <v>2892</v>
      </c>
      <c r="L809" s="10" t="s">
        <v>46</v>
      </c>
      <c r="M809" s="10" t="s">
        <v>46</v>
      </c>
      <c r="N809" t="str">
        <f>IF(DB_PAR[[#This Row],[PAR TYPE]]=$AA$7,DB_PAR[[#This Row],[R_VAL]],IF(DB_PAR[[#This Row],[PAR TYPE]]=$AA$8,DB_PAR[[#This Row],[I_VAL]],DB_PAR[[#This Row],[T_VAL]]))</f>
        <v>0.0</v>
      </c>
      <c r="BG809">
        <f>QUOTIENT(DB_PAR[[#This Row],[PAR NUM]],32)+1</f>
        <v>26</v>
      </c>
    </row>
    <row r="810" spans="1:59" x14ac:dyDescent="0.25">
      <c r="A810" t="b">
        <v>0</v>
      </c>
      <c r="B810">
        <v>804</v>
      </c>
      <c r="C810" t="str" cm="1">
        <f t="array" ref="C810">INDEX(DB_PAR_SYS_NAMES[],BG810,2)</f>
        <v xml:space="preserve"> PID_KAPLAN_RUNNER</v>
      </c>
      <c r="D810" t="s">
        <v>3071</v>
      </c>
      <c r="E810" t="s">
        <v>4447</v>
      </c>
      <c r="G810" t="s">
        <v>2474</v>
      </c>
      <c r="H810">
        <v>0</v>
      </c>
      <c r="I810" t="s">
        <v>2475</v>
      </c>
      <c r="J810" s="10" t="s">
        <v>46</v>
      </c>
      <c r="K810" t="s">
        <v>2892</v>
      </c>
      <c r="L810" s="10" t="s">
        <v>46</v>
      </c>
      <c r="M810" s="10" t="s">
        <v>46</v>
      </c>
      <c r="N810" t="str">
        <f>IF(DB_PAR[[#This Row],[PAR TYPE]]=$AA$7,DB_PAR[[#This Row],[R_VAL]],IF(DB_PAR[[#This Row],[PAR TYPE]]=$AA$8,DB_PAR[[#This Row],[I_VAL]],DB_PAR[[#This Row],[T_VAL]]))</f>
        <v>0.0</v>
      </c>
      <c r="BG810">
        <f>QUOTIENT(DB_PAR[[#This Row],[PAR NUM]],32)+1</f>
        <v>26</v>
      </c>
    </row>
    <row r="811" spans="1:59" x14ac:dyDescent="0.25">
      <c r="A811" t="b">
        <v>0</v>
      </c>
      <c r="B811">
        <v>805</v>
      </c>
      <c r="C811" t="str" cm="1">
        <f t="array" ref="C811">INDEX(DB_PAR_SYS_NAMES[],BG811,2)</f>
        <v xml:space="preserve"> PID_KAPLAN_RUNNER</v>
      </c>
      <c r="D811" t="s">
        <v>3072</v>
      </c>
      <c r="E811" t="s">
        <v>4448</v>
      </c>
      <c r="G811" t="s">
        <v>2474</v>
      </c>
      <c r="H811">
        <v>0</v>
      </c>
      <c r="I811" t="s">
        <v>2475</v>
      </c>
      <c r="J811" s="10" t="s">
        <v>46</v>
      </c>
      <c r="K811" t="s">
        <v>2892</v>
      </c>
      <c r="L811" s="10" t="s">
        <v>46</v>
      </c>
      <c r="M811" s="10" t="s">
        <v>46</v>
      </c>
      <c r="N811" t="str">
        <f>IF(DB_PAR[[#This Row],[PAR TYPE]]=$AA$7,DB_PAR[[#This Row],[R_VAL]],IF(DB_PAR[[#This Row],[PAR TYPE]]=$AA$8,DB_PAR[[#This Row],[I_VAL]],DB_PAR[[#This Row],[T_VAL]]))</f>
        <v>0.0</v>
      </c>
      <c r="BG811">
        <f>QUOTIENT(DB_PAR[[#This Row],[PAR NUM]],32)+1</f>
        <v>26</v>
      </c>
    </row>
    <row r="812" spans="1:59" x14ac:dyDescent="0.25">
      <c r="A812" t="b">
        <v>0</v>
      </c>
      <c r="B812">
        <v>806</v>
      </c>
      <c r="C812" t="str" cm="1">
        <f t="array" ref="C812">INDEX(DB_PAR_SYS_NAMES[],BG812,2)</f>
        <v xml:space="preserve"> PID_KAPLAN_RUNNER</v>
      </c>
      <c r="D812" t="s">
        <v>3073</v>
      </c>
      <c r="E812" t="s">
        <v>4449</v>
      </c>
      <c r="G812" t="s">
        <v>2485</v>
      </c>
      <c r="H812">
        <v>0</v>
      </c>
      <c r="I812" t="s">
        <v>2475</v>
      </c>
      <c r="J812" s="10" t="s">
        <v>46</v>
      </c>
      <c r="K812" t="s">
        <v>815</v>
      </c>
      <c r="L812" s="10" t="s">
        <v>46</v>
      </c>
      <c r="M812" s="10" t="s">
        <v>46</v>
      </c>
      <c r="N812">
        <f>IF(DB_PAR[[#This Row],[PAR TYPE]]=$AA$7,DB_PAR[[#This Row],[R_VAL]],IF(DB_PAR[[#This Row],[PAR TYPE]]=$AA$8,DB_PAR[[#This Row],[I_VAL]],DB_PAR[[#This Row],[T_VAL]]))</f>
        <v>0</v>
      </c>
      <c r="BG812">
        <f>QUOTIENT(DB_PAR[[#This Row],[PAR NUM]],32)+1</f>
        <v>26</v>
      </c>
    </row>
    <row r="813" spans="1:59" x14ac:dyDescent="0.25">
      <c r="A813" t="b">
        <v>0</v>
      </c>
      <c r="B813">
        <v>807</v>
      </c>
      <c r="C813" t="str" cm="1">
        <f t="array" ref="C813">INDEX(DB_PAR_SYS_NAMES[],BG813,2)</f>
        <v xml:space="preserve"> PID_KAPLAN_RUNNER</v>
      </c>
      <c r="D813" t="s">
        <v>3074</v>
      </c>
      <c r="E813" t="s">
        <v>4450</v>
      </c>
      <c r="G813" t="s">
        <v>2485</v>
      </c>
      <c r="H813">
        <v>0</v>
      </c>
      <c r="I813" t="s">
        <v>2475</v>
      </c>
      <c r="J813" s="10" t="s">
        <v>46</v>
      </c>
      <c r="K813" t="s">
        <v>815</v>
      </c>
      <c r="L813" s="10" t="s">
        <v>46</v>
      </c>
      <c r="M813" s="10" t="s">
        <v>46</v>
      </c>
      <c r="N813">
        <f>IF(DB_PAR[[#This Row],[PAR TYPE]]=$AA$7,DB_PAR[[#This Row],[R_VAL]],IF(DB_PAR[[#This Row],[PAR TYPE]]=$AA$8,DB_PAR[[#This Row],[I_VAL]],DB_PAR[[#This Row],[T_VAL]]))</f>
        <v>0</v>
      </c>
      <c r="BG813">
        <f>QUOTIENT(DB_PAR[[#This Row],[PAR NUM]],32)+1</f>
        <v>26</v>
      </c>
    </row>
    <row r="814" spans="1:59" x14ac:dyDescent="0.25">
      <c r="A814" t="b">
        <v>0</v>
      </c>
      <c r="B814">
        <v>808</v>
      </c>
      <c r="C814" t="str" cm="1">
        <f t="array" ref="C814">INDEX(DB_PAR_SYS_NAMES[],BG814,2)</f>
        <v xml:space="preserve"> PID_KAPLAN_RUNNER</v>
      </c>
      <c r="D814" t="s">
        <v>3075</v>
      </c>
      <c r="E814" t="s">
        <v>4451</v>
      </c>
      <c r="G814" t="s">
        <v>2485</v>
      </c>
      <c r="H814">
        <v>0</v>
      </c>
      <c r="I814" t="s">
        <v>2475</v>
      </c>
      <c r="J814" s="10" t="s">
        <v>46</v>
      </c>
      <c r="K814" t="s">
        <v>815</v>
      </c>
      <c r="L814" s="10" t="s">
        <v>46</v>
      </c>
      <c r="M814" s="10" t="s">
        <v>46</v>
      </c>
      <c r="N814">
        <f>IF(DB_PAR[[#This Row],[PAR TYPE]]=$AA$7,DB_PAR[[#This Row],[R_VAL]],IF(DB_PAR[[#This Row],[PAR TYPE]]=$AA$8,DB_PAR[[#This Row],[I_VAL]],DB_PAR[[#This Row],[T_VAL]]))</f>
        <v>0</v>
      </c>
      <c r="BG814">
        <f>QUOTIENT(DB_PAR[[#This Row],[PAR NUM]],32)+1</f>
        <v>26</v>
      </c>
    </row>
    <row r="815" spans="1:59" x14ac:dyDescent="0.25">
      <c r="A815" t="b">
        <v>0</v>
      </c>
      <c r="B815">
        <v>809</v>
      </c>
      <c r="C815" t="str" cm="1">
        <f t="array" ref="C815">INDEX(DB_PAR_SYS_NAMES[],BG815,2)</f>
        <v xml:space="preserve"> PID_KAPLAN_RUNNER</v>
      </c>
      <c r="D815" t="s">
        <v>3076</v>
      </c>
      <c r="E815" t="s">
        <v>4452</v>
      </c>
      <c r="G815" t="s">
        <v>2485</v>
      </c>
      <c r="H815">
        <v>0</v>
      </c>
      <c r="I815" t="s">
        <v>2475</v>
      </c>
      <c r="J815" s="10" t="s">
        <v>46</v>
      </c>
      <c r="K815" t="s">
        <v>815</v>
      </c>
      <c r="L815" s="10" t="s">
        <v>46</v>
      </c>
      <c r="M815" s="10" t="s">
        <v>46</v>
      </c>
      <c r="N815">
        <f>IF(DB_PAR[[#This Row],[PAR TYPE]]=$AA$7,DB_PAR[[#This Row],[R_VAL]],IF(DB_PAR[[#This Row],[PAR TYPE]]=$AA$8,DB_PAR[[#This Row],[I_VAL]],DB_PAR[[#This Row],[T_VAL]]))</f>
        <v>0</v>
      </c>
      <c r="BG815">
        <f>QUOTIENT(DB_PAR[[#This Row],[PAR NUM]],32)+1</f>
        <v>26</v>
      </c>
    </row>
    <row r="816" spans="1:59" x14ac:dyDescent="0.25">
      <c r="A816" t="b">
        <v>0</v>
      </c>
      <c r="B816">
        <v>810</v>
      </c>
      <c r="C816" t="str" cm="1">
        <f t="array" ref="C816">INDEX(DB_PAR_SYS_NAMES[],BG816,2)</f>
        <v xml:space="preserve"> PID_KAPLAN_RUNNER</v>
      </c>
      <c r="D816" t="s">
        <v>3077</v>
      </c>
      <c r="E816" t="s">
        <v>4453</v>
      </c>
      <c r="G816" t="s">
        <v>2485</v>
      </c>
      <c r="H816">
        <v>0</v>
      </c>
      <c r="I816" t="s">
        <v>2475</v>
      </c>
      <c r="J816" s="10" t="s">
        <v>46</v>
      </c>
      <c r="K816" t="s">
        <v>815</v>
      </c>
      <c r="L816" s="10" t="s">
        <v>46</v>
      </c>
      <c r="M816" s="10" t="s">
        <v>46</v>
      </c>
      <c r="N816">
        <f>IF(DB_PAR[[#This Row],[PAR TYPE]]=$AA$7,DB_PAR[[#This Row],[R_VAL]],IF(DB_PAR[[#This Row],[PAR TYPE]]=$AA$8,DB_PAR[[#This Row],[I_VAL]],DB_PAR[[#This Row],[T_VAL]]))</f>
        <v>0</v>
      </c>
      <c r="BG816">
        <f>QUOTIENT(DB_PAR[[#This Row],[PAR NUM]],32)+1</f>
        <v>26</v>
      </c>
    </row>
    <row r="817" spans="1:59" x14ac:dyDescent="0.25">
      <c r="A817" t="b">
        <v>0</v>
      </c>
      <c r="B817">
        <v>811</v>
      </c>
      <c r="C817" t="str" cm="1">
        <f t="array" ref="C817">INDEX(DB_PAR_SYS_NAMES[],BG817,2)</f>
        <v xml:space="preserve"> PID_KAPLAN_RUNNER</v>
      </c>
      <c r="D817" t="s">
        <v>3078</v>
      </c>
      <c r="E817" t="s">
        <v>4454</v>
      </c>
      <c r="G817" t="s">
        <v>2485</v>
      </c>
      <c r="H817">
        <v>0</v>
      </c>
      <c r="I817" t="s">
        <v>2475</v>
      </c>
      <c r="J817" s="10" t="s">
        <v>46</v>
      </c>
      <c r="K817" t="s">
        <v>815</v>
      </c>
      <c r="L817" s="10" t="s">
        <v>46</v>
      </c>
      <c r="M817" s="10" t="s">
        <v>46</v>
      </c>
      <c r="N817">
        <f>IF(DB_PAR[[#This Row],[PAR TYPE]]=$AA$7,DB_PAR[[#This Row],[R_VAL]],IF(DB_PAR[[#This Row],[PAR TYPE]]=$AA$8,DB_PAR[[#This Row],[I_VAL]],DB_PAR[[#This Row],[T_VAL]]))</f>
        <v>0</v>
      </c>
      <c r="BG817">
        <f>QUOTIENT(DB_PAR[[#This Row],[PAR NUM]],32)+1</f>
        <v>26</v>
      </c>
    </row>
    <row r="818" spans="1:59" x14ac:dyDescent="0.25">
      <c r="A818" t="b">
        <v>0</v>
      </c>
      <c r="B818">
        <v>812</v>
      </c>
      <c r="C818" t="str" cm="1">
        <f t="array" ref="C818">INDEX(DB_PAR_SYS_NAMES[],BG818,2)</f>
        <v xml:space="preserve"> PID_KAPLAN_RUNNER</v>
      </c>
      <c r="D818" t="s">
        <v>3079</v>
      </c>
      <c r="E818" t="s">
        <v>4455</v>
      </c>
      <c r="G818" t="s">
        <v>2474</v>
      </c>
      <c r="H818">
        <v>0</v>
      </c>
      <c r="I818" t="s">
        <v>2475</v>
      </c>
      <c r="J818" s="10" t="s">
        <v>46</v>
      </c>
      <c r="L818" s="10" t="s">
        <v>46</v>
      </c>
      <c r="M818" s="10" t="s">
        <v>46</v>
      </c>
      <c r="N818" t="str">
        <f>IF(DB_PAR[[#This Row],[PAR TYPE]]=$AA$7,DB_PAR[[#This Row],[R_VAL]],IF(DB_PAR[[#This Row],[PAR TYPE]]=$AA$8,DB_PAR[[#This Row],[I_VAL]],DB_PAR[[#This Row],[T_VAL]]))</f>
        <v>0.0</v>
      </c>
      <c r="BG818">
        <f>QUOTIENT(DB_PAR[[#This Row],[PAR NUM]],32)+1</f>
        <v>26</v>
      </c>
    </row>
    <row r="819" spans="1:59" x14ac:dyDescent="0.25">
      <c r="A819" t="b">
        <v>0</v>
      </c>
      <c r="B819">
        <v>813</v>
      </c>
      <c r="C819" t="str" cm="1">
        <f t="array" ref="C819">INDEX(DB_PAR_SYS_NAMES[],BG819,2)</f>
        <v xml:space="preserve"> PID_KAPLAN_RUNNER</v>
      </c>
      <c r="D819" t="s">
        <v>3080</v>
      </c>
      <c r="E819" t="s">
        <v>4456</v>
      </c>
      <c r="G819" t="s">
        <v>2485</v>
      </c>
      <c r="H819">
        <v>0</v>
      </c>
      <c r="I819" t="s">
        <v>2475</v>
      </c>
      <c r="J819" s="10" t="s">
        <v>46</v>
      </c>
      <c r="K819" t="s">
        <v>815</v>
      </c>
      <c r="L819" s="10" t="s">
        <v>46</v>
      </c>
      <c r="M819" s="10" t="s">
        <v>46</v>
      </c>
      <c r="N819">
        <f>IF(DB_PAR[[#This Row],[PAR TYPE]]=$AA$7,DB_PAR[[#This Row],[R_VAL]],IF(DB_PAR[[#This Row],[PAR TYPE]]=$AA$8,DB_PAR[[#This Row],[I_VAL]],DB_PAR[[#This Row],[T_VAL]]))</f>
        <v>0</v>
      </c>
      <c r="BG819">
        <f>QUOTIENT(DB_PAR[[#This Row],[PAR NUM]],32)+1</f>
        <v>26</v>
      </c>
    </row>
    <row r="820" spans="1:59" x14ac:dyDescent="0.25">
      <c r="A820" t="b">
        <v>0</v>
      </c>
      <c r="B820">
        <v>814</v>
      </c>
      <c r="C820" t="str" cm="1">
        <f t="array" ref="C820">INDEX(DB_PAR_SYS_NAMES[],BG820,2)</f>
        <v xml:space="preserve"> PID_KAPLAN_RUNNER</v>
      </c>
      <c r="D820" t="s">
        <v>3081</v>
      </c>
      <c r="E820" t="s">
        <v>4457</v>
      </c>
      <c r="G820" t="s">
        <v>2485</v>
      </c>
      <c r="H820">
        <v>0</v>
      </c>
      <c r="I820" t="s">
        <v>2475</v>
      </c>
      <c r="J820" s="10" t="s">
        <v>46</v>
      </c>
      <c r="K820" t="s">
        <v>815</v>
      </c>
      <c r="L820" s="10" t="s">
        <v>46</v>
      </c>
      <c r="M820" s="10" t="s">
        <v>46</v>
      </c>
      <c r="N820">
        <f>IF(DB_PAR[[#This Row],[PAR TYPE]]=$AA$7,DB_PAR[[#This Row],[R_VAL]],IF(DB_PAR[[#This Row],[PAR TYPE]]=$AA$8,DB_PAR[[#This Row],[I_VAL]],DB_PAR[[#This Row],[T_VAL]]))</f>
        <v>0</v>
      </c>
      <c r="BG820">
        <f>QUOTIENT(DB_PAR[[#This Row],[PAR NUM]],32)+1</f>
        <v>26</v>
      </c>
    </row>
    <row r="821" spans="1:59" x14ac:dyDescent="0.25">
      <c r="A821" t="b">
        <v>0</v>
      </c>
      <c r="B821">
        <v>815</v>
      </c>
      <c r="C821" t="str" cm="1">
        <f t="array" ref="C821">INDEX(DB_PAR_SYS_NAMES[],BG821,2)</f>
        <v xml:space="preserve"> PID_KAPLAN_RUNNER</v>
      </c>
      <c r="D821" t="s">
        <v>3083</v>
      </c>
      <c r="E821" t="s">
        <v>4458</v>
      </c>
      <c r="G821" t="s">
        <v>2485</v>
      </c>
      <c r="H821">
        <v>0</v>
      </c>
      <c r="I821" t="s">
        <v>2475</v>
      </c>
      <c r="J821" s="10" t="s">
        <v>2516</v>
      </c>
      <c r="K821" t="s">
        <v>815</v>
      </c>
      <c r="L821" s="10" t="s">
        <v>46</v>
      </c>
      <c r="M821" s="10" t="s">
        <v>46</v>
      </c>
      <c r="N821">
        <f>IF(DB_PAR[[#This Row],[PAR TYPE]]=$AA$7,DB_PAR[[#This Row],[R_VAL]],IF(DB_PAR[[#This Row],[PAR TYPE]]=$AA$8,DB_PAR[[#This Row],[I_VAL]],DB_PAR[[#This Row],[T_VAL]]))</f>
        <v>0</v>
      </c>
      <c r="BG821">
        <f>QUOTIENT(DB_PAR[[#This Row],[PAR NUM]],32)+1</f>
        <v>26</v>
      </c>
    </row>
    <row r="822" spans="1:59" x14ac:dyDescent="0.25">
      <c r="A822" t="b">
        <v>0</v>
      </c>
      <c r="B822">
        <v>816</v>
      </c>
      <c r="C822" t="str" cm="1">
        <f t="array" ref="C822">INDEX(DB_PAR_SYS_NAMES[],BG822,2)</f>
        <v xml:space="preserve"> PID_KAPLAN_RUNNER</v>
      </c>
      <c r="D822" t="s">
        <v>3085</v>
      </c>
      <c r="E822" t="s">
        <v>4459</v>
      </c>
      <c r="G822" t="s">
        <v>2474</v>
      </c>
      <c r="H822">
        <v>0</v>
      </c>
      <c r="I822" t="s">
        <v>2475</v>
      </c>
      <c r="J822" s="10" t="s">
        <v>2540</v>
      </c>
      <c r="K822" t="s">
        <v>807</v>
      </c>
      <c r="L822" s="10" t="s">
        <v>46</v>
      </c>
      <c r="M822" s="10" t="s">
        <v>46</v>
      </c>
      <c r="N822" t="str">
        <f>IF(DB_PAR[[#This Row],[PAR TYPE]]=$AA$7,DB_PAR[[#This Row],[R_VAL]],IF(DB_PAR[[#This Row],[PAR TYPE]]=$AA$8,DB_PAR[[#This Row],[I_VAL]],DB_PAR[[#This Row],[T_VAL]]))</f>
        <v>100.0</v>
      </c>
      <c r="BG822">
        <f>QUOTIENT(DB_PAR[[#This Row],[PAR NUM]],32)+1</f>
        <v>26</v>
      </c>
    </row>
    <row r="823" spans="1:59" x14ac:dyDescent="0.25">
      <c r="A823" t="b">
        <v>0</v>
      </c>
      <c r="B823">
        <v>817</v>
      </c>
      <c r="C823" t="str" cm="1">
        <f t="array" ref="C823">INDEX(DB_PAR_SYS_NAMES[],BG823,2)</f>
        <v xml:space="preserve"> PID_KAPLAN_RUNNER</v>
      </c>
      <c r="D823" t="s">
        <v>3086</v>
      </c>
      <c r="E823" t="s">
        <v>4460</v>
      </c>
      <c r="G823" t="s">
        <v>2474</v>
      </c>
      <c r="H823">
        <v>0</v>
      </c>
      <c r="I823" t="s">
        <v>2475</v>
      </c>
      <c r="J823" s="10" t="s">
        <v>3066</v>
      </c>
      <c r="K823" t="s">
        <v>807</v>
      </c>
      <c r="L823" s="10" t="s">
        <v>46</v>
      </c>
      <c r="M823" s="10" t="s">
        <v>46</v>
      </c>
      <c r="N823" t="str">
        <f>IF(DB_PAR[[#This Row],[PAR TYPE]]=$AA$7,DB_PAR[[#This Row],[R_VAL]],IF(DB_PAR[[#This Row],[PAR TYPE]]=$AA$8,DB_PAR[[#This Row],[I_VAL]],DB_PAR[[#This Row],[T_VAL]]))</f>
        <v>30.0</v>
      </c>
      <c r="BG823">
        <f>QUOTIENT(DB_PAR[[#This Row],[PAR NUM]],32)+1</f>
        <v>26</v>
      </c>
    </row>
    <row r="824" spans="1:59" x14ac:dyDescent="0.25">
      <c r="A824" t="b">
        <v>0</v>
      </c>
      <c r="B824">
        <v>818</v>
      </c>
      <c r="C824" t="str" cm="1">
        <f t="array" ref="C824">INDEX(DB_PAR_SYS_NAMES[],BG824,2)</f>
        <v xml:space="preserve"> PID_KAPLAN_RUNNER</v>
      </c>
      <c r="D824" t="s">
        <v>3087</v>
      </c>
      <c r="E824" t="s">
        <v>4461</v>
      </c>
      <c r="G824" t="s">
        <v>2474</v>
      </c>
      <c r="H824">
        <v>0</v>
      </c>
      <c r="I824" t="s">
        <v>2475</v>
      </c>
      <c r="J824" s="10" t="s">
        <v>2516</v>
      </c>
      <c r="K824" t="s">
        <v>807</v>
      </c>
      <c r="L824" s="10" t="s">
        <v>46</v>
      </c>
      <c r="M824" s="10" t="s">
        <v>46</v>
      </c>
      <c r="N824" t="str">
        <f>IF(DB_PAR[[#This Row],[PAR TYPE]]=$AA$7,DB_PAR[[#This Row],[R_VAL]],IF(DB_PAR[[#This Row],[PAR TYPE]]=$AA$8,DB_PAR[[#This Row],[I_VAL]],DB_PAR[[#This Row],[T_VAL]]))</f>
        <v>300.0</v>
      </c>
      <c r="BG824">
        <f>QUOTIENT(DB_PAR[[#This Row],[PAR NUM]],32)+1</f>
        <v>26</v>
      </c>
    </row>
    <row r="825" spans="1:59" x14ac:dyDescent="0.25">
      <c r="A825" t="b">
        <v>0</v>
      </c>
      <c r="B825">
        <v>819</v>
      </c>
      <c r="C825" t="str" cm="1">
        <f t="array" ref="C825">INDEX(DB_PAR_SYS_NAMES[],BG825,2)</f>
        <v xml:space="preserve"> PID_KAPLAN_RUNNER</v>
      </c>
      <c r="D825" t="s">
        <v>3088</v>
      </c>
      <c r="E825" t="s">
        <v>4462</v>
      </c>
      <c r="G825" t="s">
        <v>2474</v>
      </c>
      <c r="H825">
        <v>0</v>
      </c>
      <c r="I825" t="s">
        <v>2475</v>
      </c>
      <c r="J825" s="10" t="s">
        <v>46</v>
      </c>
      <c r="K825" t="s">
        <v>807</v>
      </c>
      <c r="L825" s="10" t="s">
        <v>46</v>
      </c>
      <c r="M825" s="10" t="s">
        <v>46</v>
      </c>
      <c r="N825" t="str">
        <f>IF(DB_PAR[[#This Row],[PAR TYPE]]=$AA$7,DB_PAR[[#This Row],[R_VAL]],IF(DB_PAR[[#This Row],[PAR TYPE]]=$AA$8,DB_PAR[[#This Row],[I_VAL]],DB_PAR[[#This Row],[T_VAL]]))</f>
        <v>0.0</v>
      </c>
      <c r="BG825">
        <f>QUOTIENT(DB_PAR[[#This Row],[PAR NUM]],32)+1</f>
        <v>26</v>
      </c>
    </row>
    <row r="826" spans="1:59" x14ac:dyDescent="0.25">
      <c r="A826" t="b">
        <v>0</v>
      </c>
      <c r="B826">
        <v>820</v>
      </c>
      <c r="C826" t="str" cm="1">
        <f t="array" ref="C826">INDEX(DB_PAR_SYS_NAMES[],BG826,2)</f>
        <v xml:space="preserve"> PID_KAPLAN_RUNNER</v>
      </c>
      <c r="D826" t="s">
        <v>3089</v>
      </c>
      <c r="E826" t="s">
        <v>4463</v>
      </c>
      <c r="G826" t="s">
        <v>2474</v>
      </c>
      <c r="H826">
        <v>0</v>
      </c>
      <c r="I826" t="s">
        <v>2475</v>
      </c>
      <c r="J826" s="10" t="s">
        <v>46</v>
      </c>
      <c r="K826" t="s">
        <v>807</v>
      </c>
      <c r="L826" s="10" t="s">
        <v>46</v>
      </c>
      <c r="M826" s="10" t="s">
        <v>46</v>
      </c>
      <c r="N826" t="str">
        <f>IF(DB_PAR[[#This Row],[PAR TYPE]]=$AA$7,DB_PAR[[#This Row],[R_VAL]],IF(DB_PAR[[#This Row],[PAR TYPE]]=$AA$8,DB_PAR[[#This Row],[I_VAL]],DB_PAR[[#This Row],[T_VAL]]))</f>
        <v>0.0</v>
      </c>
      <c r="BG826">
        <f>QUOTIENT(DB_PAR[[#This Row],[PAR NUM]],32)+1</f>
        <v>26</v>
      </c>
    </row>
    <row r="827" spans="1:59" x14ac:dyDescent="0.25">
      <c r="A827" t="b">
        <v>0</v>
      </c>
      <c r="B827">
        <v>821</v>
      </c>
      <c r="C827" t="str" cm="1">
        <f t="array" ref="C827">INDEX(DB_PAR_SYS_NAMES[],BG827,2)</f>
        <v xml:space="preserve"> PID_KAPLAN_RUNNER</v>
      </c>
      <c r="D827" t="s">
        <v>3090</v>
      </c>
      <c r="E827" t="s">
        <v>4464</v>
      </c>
      <c r="G827" t="s">
        <v>2474</v>
      </c>
      <c r="H827">
        <v>0</v>
      </c>
      <c r="I827" t="s">
        <v>2475</v>
      </c>
      <c r="J827" s="10" t="s">
        <v>46</v>
      </c>
      <c r="K827" t="s">
        <v>815</v>
      </c>
      <c r="L827" s="10" t="s">
        <v>46</v>
      </c>
      <c r="M827" s="10" t="s">
        <v>46</v>
      </c>
      <c r="N827" t="str">
        <f>IF(DB_PAR[[#This Row],[PAR TYPE]]=$AA$7,DB_PAR[[#This Row],[R_VAL]],IF(DB_PAR[[#This Row],[PAR TYPE]]=$AA$8,DB_PAR[[#This Row],[I_VAL]],DB_PAR[[#This Row],[T_VAL]]))</f>
        <v>0.0</v>
      </c>
      <c r="BG827">
        <f>QUOTIENT(DB_PAR[[#This Row],[PAR NUM]],32)+1</f>
        <v>26</v>
      </c>
    </row>
    <row r="828" spans="1:59" x14ac:dyDescent="0.25">
      <c r="A828" t="b">
        <v>0</v>
      </c>
      <c r="B828">
        <v>822</v>
      </c>
      <c r="C828" t="str" cm="1">
        <f t="array" ref="C828">INDEX(DB_PAR_SYS_NAMES[],BG828,2)</f>
        <v xml:space="preserve"> PID_KAPLAN_RUNNER</v>
      </c>
      <c r="D828" t="s">
        <v>3091</v>
      </c>
      <c r="E828" t="s">
        <v>4465</v>
      </c>
      <c r="G828" t="s">
        <v>2474</v>
      </c>
      <c r="H828">
        <v>0</v>
      </c>
      <c r="I828" t="s">
        <v>2475</v>
      </c>
      <c r="J828" s="10" t="s">
        <v>46</v>
      </c>
      <c r="K828" t="s">
        <v>807</v>
      </c>
      <c r="L828" s="10" t="s">
        <v>46</v>
      </c>
      <c r="M828" s="10" t="s">
        <v>46</v>
      </c>
      <c r="N828" t="str">
        <f>IF(DB_PAR[[#This Row],[PAR TYPE]]=$AA$7,DB_PAR[[#This Row],[R_VAL]],IF(DB_PAR[[#This Row],[PAR TYPE]]=$AA$8,DB_PAR[[#This Row],[I_VAL]],DB_PAR[[#This Row],[T_VAL]]))</f>
        <v>0.0</v>
      </c>
      <c r="BG828">
        <f>QUOTIENT(DB_PAR[[#This Row],[PAR NUM]],32)+1</f>
        <v>26</v>
      </c>
    </row>
    <row r="829" spans="1:59" x14ac:dyDescent="0.25">
      <c r="A829" t="b">
        <v>0</v>
      </c>
      <c r="B829">
        <v>823</v>
      </c>
      <c r="C829" t="str" cm="1">
        <f t="array" ref="C829">INDEX(DB_PAR_SYS_NAMES[],BG829,2)</f>
        <v xml:space="preserve"> PID_KAPLAN_RUNNER</v>
      </c>
      <c r="D829" t="s">
        <v>3092</v>
      </c>
      <c r="E829" t="s">
        <v>4466</v>
      </c>
      <c r="G829" t="s">
        <v>2474</v>
      </c>
      <c r="H829">
        <v>0</v>
      </c>
      <c r="I829" t="s">
        <v>2475</v>
      </c>
      <c r="J829" s="10" t="s">
        <v>46</v>
      </c>
      <c r="K829" t="s">
        <v>815</v>
      </c>
      <c r="L829" s="10" t="s">
        <v>46</v>
      </c>
      <c r="M829" s="10" t="s">
        <v>46</v>
      </c>
      <c r="N829" t="str">
        <f>IF(DB_PAR[[#This Row],[PAR TYPE]]=$AA$7,DB_PAR[[#This Row],[R_VAL]],IF(DB_PAR[[#This Row],[PAR TYPE]]=$AA$8,DB_PAR[[#This Row],[I_VAL]],DB_PAR[[#This Row],[T_VAL]]))</f>
        <v>0.0</v>
      </c>
      <c r="BG829">
        <f>QUOTIENT(DB_PAR[[#This Row],[PAR NUM]],32)+1</f>
        <v>26</v>
      </c>
    </row>
    <row r="830" spans="1:59" x14ac:dyDescent="0.25">
      <c r="A830" t="b">
        <v>0</v>
      </c>
      <c r="B830">
        <v>824</v>
      </c>
      <c r="C830" t="str" cm="1">
        <f t="array" ref="C830">INDEX(DB_PAR_SYS_NAMES[],BG830,2)</f>
        <v xml:space="preserve"> PID_KAPLAN_RUNNER</v>
      </c>
      <c r="D830" t="s">
        <v>3093</v>
      </c>
      <c r="E830" t="s">
        <v>4467</v>
      </c>
      <c r="G830" t="s">
        <v>2474</v>
      </c>
      <c r="H830">
        <v>0</v>
      </c>
      <c r="I830" t="s">
        <v>2475</v>
      </c>
      <c r="J830" s="10" t="s">
        <v>46</v>
      </c>
      <c r="K830" t="s">
        <v>807</v>
      </c>
      <c r="L830" s="10" t="s">
        <v>46</v>
      </c>
      <c r="M830" s="10" t="s">
        <v>46</v>
      </c>
      <c r="N830" t="str">
        <f>IF(DB_PAR[[#This Row],[PAR TYPE]]=$AA$7,DB_PAR[[#This Row],[R_VAL]],IF(DB_PAR[[#This Row],[PAR TYPE]]=$AA$8,DB_PAR[[#This Row],[I_VAL]],DB_PAR[[#This Row],[T_VAL]]))</f>
        <v>0.0</v>
      </c>
      <c r="BG830">
        <f>QUOTIENT(DB_PAR[[#This Row],[PAR NUM]],32)+1</f>
        <v>26</v>
      </c>
    </row>
    <row r="831" spans="1:59" x14ac:dyDescent="0.25">
      <c r="A831" t="b">
        <v>0</v>
      </c>
      <c r="B831">
        <v>825</v>
      </c>
      <c r="C831" t="str" cm="1">
        <f t="array" ref="C831">INDEX(DB_PAR_SYS_NAMES[],BG831,2)</f>
        <v xml:space="preserve"> PID_KAPLAN_RUNNER</v>
      </c>
      <c r="D831" t="s">
        <v>3094</v>
      </c>
      <c r="E831" t="s">
        <v>4468</v>
      </c>
      <c r="G831" t="s">
        <v>2474</v>
      </c>
      <c r="H831">
        <v>0</v>
      </c>
      <c r="I831" t="s">
        <v>2475</v>
      </c>
      <c r="J831" s="10" t="s">
        <v>46</v>
      </c>
      <c r="K831" t="s">
        <v>815</v>
      </c>
      <c r="L831" s="10" t="s">
        <v>46</v>
      </c>
      <c r="M831" s="10" t="s">
        <v>46</v>
      </c>
      <c r="N831" t="str">
        <f>IF(DB_PAR[[#This Row],[PAR TYPE]]=$AA$7,DB_PAR[[#This Row],[R_VAL]],IF(DB_PAR[[#This Row],[PAR TYPE]]=$AA$8,DB_PAR[[#This Row],[I_VAL]],DB_PAR[[#This Row],[T_VAL]]))</f>
        <v>0.0</v>
      </c>
      <c r="BG831">
        <f>QUOTIENT(DB_PAR[[#This Row],[PAR NUM]],32)+1</f>
        <v>26</v>
      </c>
    </row>
    <row r="832" spans="1:59" x14ac:dyDescent="0.25">
      <c r="A832" t="b">
        <v>0</v>
      </c>
      <c r="B832">
        <v>826</v>
      </c>
      <c r="C832" t="str" cm="1">
        <f t="array" ref="C832">INDEX(DB_PAR_SYS_NAMES[],BG832,2)</f>
        <v xml:space="preserve"> PID_KAPLAN_RUNNER</v>
      </c>
      <c r="D832" t="s">
        <v>3095</v>
      </c>
      <c r="E832" t="s">
        <v>4317</v>
      </c>
      <c r="G832" t="s">
        <v>2485</v>
      </c>
      <c r="H832">
        <v>0</v>
      </c>
      <c r="I832" t="s">
        <v>2475</v>
      </c>
      <c r="J832" s="10" t="s">
        <v>46</v>
      </c>
      <c r="K832" t="s">
        <v>815</v>
      </c>
      <c r="L832" s="10" t="s">
        <v>46</v>
      </c>
      <c r="M832" s="10" t="s">
        <v>46</v>
      </c>
      <c r="N832">
        <f>IF(DB_PAR[[#This Row],[PAR TYPE]]=$AA$7,DB_PAR[[#This Row],[R_VAL]],IF(DB_PAR[[#This Row],[PAR TYPE]]=$AA$8,DB_PAR[[#This Row],[I_VAL]],DB_PAR[[#This Row],[T_VAL]]))</f>
        <v>0</v>
      </c>
      <c r="BG832">
        <f>QUOTIENT(DB_PAR[[#This Row],[PAR NUM]],32)+1</f>
        <v>26</v>
      </c>
    </row>
    <row r="833" spans="1:59" x14ac:dyDescent="0.25">
      <c r="A833" t="b">
        <v>0</v>
      </c>
      <c r="B833">
        <v>827</v>
      </c>
      <c r="C833" t="str" cm="1">
        <f t="array" ref="C833">INDEX(DB_PAR_SYS_NAMES[],BG833,2)</f>
        <v xml:space="preserve"> PID_KAPLAN_RUNNER</v>
      </c>
      <c r="D833" t="s">
        <v>282</v>
      </c>
      <c r="G833" t="s">
        <v>2474</v>
      </c>
      <c r="H833">
        <v>0</v>
      </c>
      <c r="I833" t="s">
        <v>2475</v>
      </c>
      <c r="J833" s="10" t="s">
        <v>46</v>
      </c>
      <c r="L833" s="10" t="s">
        <v>46</v>
      </c>
      <c r="M833" s="10" t="s">
        <v>46</v>
      </c>
      <c r="N833" t="str">
        <f>IF(DB_PAR[[#This Row],[PAR TYPE]]=$AA$7,DB_PAR[[#This Row],[R_VAL]],IF(DB_PAR[[#This Row],[PAR TYPE]]=$AA$8,DB_PAR[[#This Row],[I_VAL]],DB_PAR[[#This Row],[T_VAL]]))</f>
        <v>0.0</v>
      </c>
      <c r="BG833">
        <f>QUOTIENT(DB_PAR[[#This Row],[PAR NUM]],32)+1</f>
        <v>26</v>
      </c>
    </row>
    <row r="834" spans="1:59" x14ac:dyDescent="0.25">
      <c r="A834" t="b">
        <v>0</v>
      </c>
      <c r="B834">
        <v>828</v>
      </c>
      <c r="C834" t="str" cm="1">
        <f t="array" ref="C834">INDEX(DB_PAR_SYS_NAMES[],BG834,2)</f>
        <v xml:space="preserve"> PID_KAPLAN_RUNNER</v>
      </c>
      <c r="D834" t="s">
        <v>283</v>
      </c>
      <c r="G834" t="s">
        <v>2474</v>
      </c>
      <c r="H834">
        <v>0</v>
      </c>
      <c r="I834" t="s">
        <v>2475</v>
      </c>
      <c r="J834" s="10" t="s">
        <v>46</v>
      </c>
      <c r="L834" s="10" t="s">
        <v>46</v>
      </c>
      <c r="M834" s="10" t="s">
        <v>46</v>
      </c>
      <c r="N834" t="str">
        <f>IF(DB_PAR[[#This Row],[PAR TYPE]]=$AA$7,DB_PAR[[#This Row],[R_VAL]],IF(DB_PAR[[#This Row],[PAR TYPE]]=$AA$8,DB_PAR[[#This Row],[I_VAL]],DB_PAR[[#This Row],[T_VAL]]))</f>
        <v>0.0</v>
      </c>
      <c r="BG834">
        <f>QUOTIENT(DB_PAR[[#This Row],[PAR NUM]],32)+1</f>
        <v>26</v>
      </c>
    </row>
    <row r="835" spans="1:59" x14ac:dyDescent="0.25">
      <c r="A835" t="b">
        <v>0</v>
      </c>
      <c r="B835">
        <v>829</v>
      </c>
      <c r="C835" t="str" cm="1">
        <f t="array" ref="C835">INDEX(DB_PAR_SYS_NAMES[],BG835,2)</f>
        <v xml:space="preserve"> PID_KAPLAN_RUNNER</v>
      </c>
      <c r="D835" t="s">
        <v>314</v>
      </c>
      <c r="G835" t="s">
        <v>2474</v>
      </c>
      <c r="H835">
        <v>0</v>
      </c>
      <c r="I835" t="s">
        <v>2475</v>
      </c>
      <c r="J835" s="10" t="s">
        <v>46</v>
      </c>
      <c r="L835" s="10" t="s">
        <v>46</v>
      </c>
      <c r="M835" s="10" t="s">
        <v>46</v>
      </c>
      <c r="N835" t="str">
        <f>IF(DB_PAR[[#This Row],[PAR TYPE]]=$AA$7,DB_PAR[[#This Row],[R_VAL]],IF(DB_PAR[[#This Row],[PAR TYPE]]=$AA$8,DB_PAR[[#This Row],[I_VAL]],DB_PAR[[#This Row],[T_VAL]]))</f>
        <v>0.0</v>
      </c>
      <c r="BG835">
        <f>QUOTIENT(DB_PAR[[#This Row],[PAR NUM]],32)+1</f>
        <v>26</v>
      </c>
    </row>
    <row r="836" spans="1:59" x14ac:dyDescent="0.25">
      <c r="A836" t="b">
        <v>0</v>
      </c>
      <c r="B836">
        <v>830</v>
      </c>
      <c r="C836" t="str" cm="1">
        <f t="array" ref="C836">INDEX(DB_PAR_SYS_NAMES[],BG836,2)</f>
        <v xml:space="preserve"> PID_KAPLAN_RUNNER</v>
      </c>
      <c r="D836" t="s">
        <v>284</v>
      </c>
      <c r="G836" t="s">
        <v>2474</v>
      </c>
      <c r="H836">
        <v>0</v>
      </c>
      <c r="I836" t="s">
        <v>2475</v>
      </c>
      <c r="J836" s="10" t="s">
        <v>46</v>
      </c>
      <c r="L836" s="10" t="s">
        <v>46</v>
      </c>
      <c r="M836" s="10" t="s">
        <v>46</v>
      </c>
      <c r="N836" t="str">
        <f>IF(DB_PAR[[#This Row],[PAR TYPE]]=$AA$7,DB_PAR[[#This Row],[R_VAL]],IF(DB_PAR[[#This Row],[PAR TYPE]]=$AA$8,DB_PAR[[#This Row],[I_VAL]],DB_PAR[[#This Row],[T_VAL]]))</f>
        <v>0.0</v>
      </c>
      <c r="BG836">
        <f>QUOTIENT(DB_PAR[[#This Row],[PAR NUM]],32)+1</f>
        <v>26</v>
      </c>
    </row>
    <row r="837" spans="1:59" x14ac:dyDescent="0.25">
      <c r="A837" t="b">
        <v>0</v>
      </c>
      <c r="B837">
        <v>831</v>
      </c>
      <c r="C837" t="str" cm="1">
        <f t="array" ref="C837">INDEX(DB_PAR_SYS_NAMES[],BG837,2)</f>
        <v xml:space="preserve"> PID_KAPLAN_RUNNER</v>
      </c>
      <c r="D837" t="s">
        <v>285</v>
      </c>
      <c r="G837" t="s">
        <v>2474</v>
      </c>
      <c r="H837">
        <v>0</v>
      </c>
      <c r="I837" t="s">
        <v>2475</v>
      </c>
      <c r="J837" s="10" t="s">
        <v>46</v>
      </c>
      <c r="L837" s="10" t="s">
        <v>46</v>
      </c>
      <c r="M837" s="10" t="s">
        <v>46</v>
      </c>
      <c r="N837" t="str">
        <f>IF(DB_PAR[[#This Row],[PAR TYPE]]=$AA$7,DB_PAR[[#This Row],[R_VAL]],IF(DB_PAR[[#This Row],[PAR TYPE]]=$AA$8,DB_PAR[[#This Row],[I_VAL]],DB_PAR[[#This Row],[T_VAL]]))</f>
        <v>0.0</v>
      </c>
      <c r="BG837">
        <f>QUOTIENT(DB_PAR[[#This Row],[PAR NUM]],32)+1</f>
        <v>26</v>
      </c>
    </row>
    <row r="838" spans="1:59" x14ac:dyDescent="0.25">
      <c r="A838" t="b">
        <v>0</v>
      </c>
      <c r="B838">
        <v>832</v>
      </c>
      <c r="C838" t="str" cm="1">
        <f t="array" ref="C838">INDEX(DB_PAR_SYS_NAMES[],BG838,2)</f>
        <v xml:space="preserve"> PID_CROSS_FLOW_VALVE_1</v>
      </c>
      <c r="D838" t="s">
        <v>3067</v>
      </c>
      <c r="E838" t="s">
        <v>4469</v>
      </c>
      <c r="G838" t="s">
        <v>2474</v>
      </c>
      <c r="H838">
        <v>0</v>
      </c>
      <c r="I838" t="s">
        <v>2475</v>
      </c>
      <c r="J838" s="10" t="s">
        <v>46</v>
      </c>
      <c r="K838" t="s">
        <v>807</v>
      </c>
      <c r="L838" s="10" t="s">
        <v>46</v>
      </c>
      <c r="M838" s="10" t="s">
        <v>46</v>
      </c>
      <c r="N838" t="str">
        <f>IF(DB_PAR[[#This Row],[PAR TYPE]]=$AA$7,DB_PAR[[#This Row],[R_VAL]],IF(DB_PAR[[#This Row],[PAR TYPE]]=$AA$8,DB_PAR[[#This Row],[I_VAL]],DB_PAR[[#This Row],[T_VAL]]))</f>
        <v>0.0</v>
      </c>
      <c r="BG838">
        <f>QUOTIENT(DB_PAR[[#This Row],[PAR NUM]],32)+1</f>
        <v>27</v>
      </c>
    </row>
    <row r="839" spans="1:59" x14ac:dyDescent="0.25">
      <c r="A839" t="b">
        <v>0</v>
      </c>
      <c r="B839">
        <v>833</v>
      </c>
      <c r="C839" t="str" cm="1">
        <f t="array" ref="C839">INDEX(DB_PAR_SYS_NAMES[],BG839,2)</f>
        <v xml:space="preserve"> PID_CROSS_FLOW_VALVE_1</v>
      </c>
      <c r="D839" t="s">
        <v>3068</v>
      </c>
      <c r="E839" t="s">
        <v>4470</v>
      </c>
      <c r="G839" t="s">
        <v>2474</v>
      </c>
      <c r="H839">
        <v>0</v>
      </c>
      <c r="I839" t="s">
        <v>2475</v>
      </c>
      <c r="J839" s="10" t="s">
        <v>46</v>
      </c>
      <c r="K839" t="s">
        <v>807</v>
      </c>
      <c r="L839" s="10" t="s">
        <v>46</v>
      </c>
      <c r="M839" s="10" t="s">
        <v>46</v>
      </c>
      <c r="N839" t="str">
        <f>IF(DB_PAR[[#This Row],[PAR TYPE]]=$AA$7,DB_PAR[[#This Row],[R_VAL]],IF(DB_PAR[[#This Row],[PAR TYPE]]=$AA$8,DB_PAR[[#This Row],[I_VAL]],DB_PAR[[#This Row],[T_VAL]]))</f>
        <v>0.0</v>
      </c>
      <c r="BG839">
        <f>QUOTIENT(DB_PAR[[#This Row],[PAR NUM]],32)+1</f>
        <v>27</v>
      </c>
    </row>
    <row r="840" spans="1:59" x14ac:dyDescent="0.25">
      <c r="A840" t="b">
        <v>0</v>
      </c>
      <c r="B840">
        <v>834</v>
      </c>
      <c r="C840" t="str" cm="1">
        <f t="array" ref="C840">INDEX(DB_PAR_SYS_NAMES[],BG840,2)</f>
        <v xml:space="preserve"> PID_CROSS_FLOW_VALVE_1</v>
      </c>
      <c r="D840" t="s">
        <v>3069</v>
      </c>
      <c r="E840" t="s">
        <v>4471</v>
      </c>
      <c r="G840" t="s">
        <v>2474</v>
      </c>
      <c r="H840">
        <v>0</v>
      </c>
      <c r="I840" t="s">
        <v>2475</v>
      </c>
      <c r="J840" s="10" t="s">
        <v>46</v>
      </c>
      <c r="K840" t="s">
        <v>2892</v>
      </c>
      <c r="L840" s="10" t="s">
        <v>46</v>
      </c>
      <c r="M840" s="10" t="s">
        <v>46</v>
      </c>
      <c r="N840" t="str">
        <f>IF(DB_PAR[[#This Row],[PAR TYPE]]=$AA$7,DB_PAR[[#This Row],[R_VAL]],IF(DB_PAR[[#This Row],[PAR TYPE]]=$AA$8,DB_PAR[[#This Row],[I_VAL]],DB_PAR[[#This Row],[T_VAL]]))</f>
        <v>0.0</v>
      </c>
      <c r="BG840">
        <f>QUOTIENT(DB_PAR[[#This Row],[PAR NUM]],32)+1</f>
        <v>27</v>
      </c>
    </row>
    <row r="841" spans="1:59" x14ac:dyDescent="0.25">
      <c r="A841" t="b">
        <v>0</v>
      </c>
      <c r="B841">
        <v>835</v>
      </c>
      <c r="C841" t="str" cm="1">
        <f t="array" ref="C841">INDEX(DB_PAR_SYS_NAMES[],BG841,2)</f>
        <v xml:space="preserve"> PID_CROSS_FLOW_VALVE_1</v>
      </c>
      <c r="D841" t="s">
        <v>3070</v>
      </c>
      <c r="E841" t="s">
        <v>4472</v>
      </c>
      <c r="G841" t="s">
        <v>2474</v>
      </c>
      <c r="H841">
        <v>0</v>
      </c>
      <c r="I841" t="s">
        <v>2475</v>
      </c>
      <c r="J841" s="10" t="s">
        <v>46</v>
      </c>
      <c r="K841" t="s">
        <v>2892</v>
      </c>
      <c r="L841" s="10" t="s">
        <v>46</v>
      </c>
      <c r="M841" s="10" t="s">
        <v>46</v>
      </c>
      <c r="N841" t="str">
        <f>IF(DB_PAR[[#This Row],[PAR TYPE]]=$AA$7,DB_PAR[[#This Row],[R_VAL]],IF(DB_PAR[[#This Row],[PAR TYPE]]=$AA$8,DB_PAR[[#This Row],[I_VAL]],DB_PAR[[#This Row],[T_VAL]]))</f>
        <v>0.0</v>
      </c>
      <c r="BG841">
        <f>QUOTIENT(DB_PAR[[#This Row],[PAR NUM]],32)+1</f>
        <v>27</v>
      </c>
    </row>
    <row r="842" spans="1:59" x14ac:dyDescent="0.25">
      <c r="A842" t="b">
        <v>0</v>
      </c>
      <c r="B842">
        <v>836</v>
      </c>
      <c r="C842" t="str" cm="1">
        <f t="array" ref="C842">INDEX(DB_PAR_SYS_NAMES[],BG842,2)</f>
        <v xml:space="preserve"> PID_CROSS_FLOW_VALVE_1</v>
      </c>
      <c r="D842" t="s">
        <v>3071</v>
      </c>
      <c r="E842" t="s">
        <v>4473</v>
      </c>
      <c r="G842" t="s">
        <v>2474</v>
      </c>
      <c r="H842">
        <v>0</v>
      </c>
      <c r="I842" t="s">
        <v>2475</v>
      </c>
      <c r="J842" s="10" t="s">
        <v>46</v>
      </c>
      <c r="K842" t="s">
        <v>2892</v>
      </c>
      <c r="L842" s="10" t="s">
        <v>46</v>
      </c>
      <c r="M842" s="10" t="s">
        <v>46</v>
      </c>
      <c r="N842" t="str">
        <f>IF(DB_PAR[[#This Row],[PAR TYPE]]=$AA$7,DB_PAR[[#This Row],[R_VAL]],IF(DB_PAR[[#This Row],[PAR TYPE]]=$AA$8,DB_PAR[[#This Row],[I_VAL]],DB_PAR[[#This Row],[T_VAL]]))</f>
        <v>0.0</v>
      </c>
      <c r="BG842">
        <f>QUOTIENT(DB_PAR[[#This Row],[PAR NUM]],32)+1</f>
        <v>27</v>
      </c>
    </row>
    <row r="843" spans="1:59" x14ac:dyDescent="0.25">
      <c r="A843" t="b">
        <v>0</v>
      </c>
      <c r="B843">
        <v>837</v>
      </c>
      <c r="C843" t="str" cm="1">
        <f t="array" ref="C843">INDEX(DB_PAR_SYS_NAMES[],BG843,2)</f>
        <v xml:space="preserve"> PID_CROSS_FLOW_VALVE_1</v>
      </c>
      <c r="D843" t="s">
        <v>3072</v>
      </c>
      <c r="E843" t="s">
        <v>4474</v>
      </c>
      <c r="G843" t="s">
        <v>2474</v>
      </c>
      <c r="H843">
        <v>0</v>
      </c>
      <c r="I843" t="s">
        <v>2475</v>
      </c>
      <c r="J843" s="10" t="s">
        <v>46</v>
      </c>
      <c r="K843" t="s">
        <v>2892</v>
      </c>
      <c r="L843" s="10" t="s">
        <v>46</v>
      </c>
      <c r="M843" s="10" t="s">
        <v>46</v>
      </c>
      <c r="N843" t="str">
        <f>IF(DB_PAR[[#This Row],[PAR TYPE]]=$AA$7,DB_PAR[[#This Row],[R_VAL]],IF(DB_PAR[[#This Row],[PAR TYPE]]=$AA$8,DB_PAR[[#This Row],[I_VAL]],DB_PAR[[#This Row],[T_VAL]]))</f>
        <v>0.0</v>
      </c>
      <c r="BG843">
        <f>QUOTIENT(DB_PAR[[#This Row],[PAR NUM]],32)+1</f>
        <v>27</v>
      </c>
    </row>
    <row r="844" spans="1:59" x14ac:dyDescent="0.25">
      <c r="A844" t="b">
        <v>0</v>
      </c>
      <c r="B844">
        <v>838</v>
      </c>
      <c r="C844" t="str" cm="1">
        <f t="array" ref="C844">INDEX(DB_PAR_SYS_NAMES[],BG844,2)</f>
        <v xml:space="preserve"> PID_CROSS_FLOW_VALVE_1</v>
      </c>
      <c r="D844" t="s">
        <v>3073</v>
      </c>
      <c r="E844" t="s">
        <v>4475</v>
      </c>
      <c r="G844" t="s">
        <v>2485</v>
      </c>
      <c r="H844">
        <v>0</v>
      </c>
      <c r="I844" t="s">
        <v>2475</v>
      </c>
      <c r="J844" s="10" t="s">
        <v>46</v>
      </c>
      <c r="K844" t="s">
        <v>815</v>
      </c>
      <c r="L844" s="10" t="s">
        <v>46</v>
      </c>
      <c r="M844" s="10" t="s">
        <v>46</v>
      </c>
      <c r="N844">
        <f>IF(DB_PAR[[#This Row],[PAR TYPE]]=$AA$7,DB_PAR[[#This Row],[R_VAL]],IF(DB_PAR[[#This Row],[PAR TYPE]]=$AA$8,DB_PAR[[#This Row],[I_VAL]],DB_PAR[[#This Row],[T_VAL]]))</f>
        <v>0</v>
      </c>
      <c r="BG844">
        <f>QUOTIENT(DB_PAR[[#This Row],[PAR NUM]],32)+1</f>
        <v>27</v>
      </c>
    </row>
    <row r="845" spans="1:59" x14ac:dyDescent="0.25">
      <c r="A845" t="b">
        <v>0</v>
      </c>
      <c r="B845">
        <v>839</v>
      </c>
      <c r="C845" t="str" cm="1">
        <f t="array" ref="C845">INDEX(DB_PAR_SYS_NAMES[],BG845,2)</f>
        <v xml:space="preserve"> PID_CROSS_FLOW_VALVE_1</v>
      </c>
      <c r="D845" t="s">
        <v>3074</v>
      </c>
      <c r="E845" t="s">
        <v>4476</v>
      </c>
      <c r="G845" t="s">
        <v>2485</v>
      </c>
      <c r="H845">
        <v>0</v>
      </c>
      <c r="I845" t="s">
        <v>2475</v>
      </c>
      <c r="J845" s="10" t="s">
        <v>46</v>
      </c>
      <c r="K845" t="s">
        <v>815</v>
      </c>
      <c r="L845" s="10" t="s">
        <v>46</v>
      </c>
      <c r="M845" s="10" t="s">
        <v>46</v>
      </c>
      <c r="N845">
        <f>IF(DB_PAR[[#This Row],[PAR TYPE]]=$AA$7,DB_PAR[[#This Row],[R_VAL]],IF(DB_PAR[[#This Row],[PAR TYPE]]=$AA$8,DB_PAR[[#This Row],[I_VAL]],DB_PAR[[#This Row],[T_VAL]]))</f>
        <v>0</v>
      </c>
      <c r="BG845">
        <f>QUOTIENT(DB_PAR[[#This Row],[PAR NUM]],32)+1</f>
        <v>27</v>
      </c>
    </row>
    <row r="846" spans="1:59" x14ac:dyDescent="0.25">
      <c r="A846" t="b">
        <v>0</v>
      </c>
      <c r="B846">
        <v>840</v>
      </c>
      <c r="C846" t="str" cm="1">
        <f t="array" ref="C846">INDEX(DB_PAR_SYS_NAMES[],BG846,2)</f>
        <v xml:space="preserve"> PID_CROSS_FLOW_VALVE_1</v>
      </c>
      <c r="D846" t="s">
        <v>3075</v>
      </c>
      <c r="E846" t="s">
        <v>4477</v>
      </c>
      <c r="G846" t="s">
        <v>2485</v>
      </c>
      <c r="H846">
        <v>0</v>
      </c>
      <c r="I846" t="s">
        <v>2475</v>
      </c>
      <c r="J846" s="10" t="s">
        <v>46</v>
      </c>
      <c r="K846" t="s">
        <v>815</v>
      </c>
      <c r="L846" s="10" t="s">
        <v>46</v>
      </c>
      <c r="M846" s="10" t="s">
        <v>46</v>
      </c>
      <c r="N846">
        <f>IF(DB_PAR[[#This Row],[PAR TYPE]]=$AA$7,DB_PAR[[#This Row],[R_VAL]],IF(DB_PAR[[#This Row],[PAR TYPE]]=$AA$8,DB_PAR[[#This Row],[I_VAL]],DB_PAR[[#This Row],[T_VAL]]))</f>
        <v>0</v>
      </c>
      <c r="BG846">
        <f>QUOTIENT(DB_PAR[[#This Row],[PAR NUM]],32)+1</f>
        <v>27</v>
      </c>
    </row>
    <row r="847" spans="1:59" x14ac:dyDescent="0.25">
      <c r="A847" t="b">
        <v>0</v>
      </c>
      <c r="B847">
        <v>841</v>
      </c>
      <c r="C847" t="str" cm="1">
        <f t="array" ref="C847">INDEX(DB_PAR_SYS_NAMES[],BG847,2)</f>
        <v xml:space="preserve"> PID_CROSS_FLOW_VALVE_1</v>
      </c>
      <c r="D847" t="s">
        <v>3076</v>
      </c>
      <c r="E847" t="s">
        <v>4478</v>
      </c>
      <c r="G847" t="s">
        <v>2485</v>
      </c>
      <c r="H847">
        <v>0</v>
      </c>
      <c r="I847" t="s">
        <v>2475</v>
      </c>
      <c r="J847" s="10" t="s">
        <v>46</v>
      </c>
      <c r="K847" t="s">
        <v>815</v>
      </c>
      <c r="L847" s="10" t="s">
        <v>46</v>
      </c>
      <c r="M847" s="10" t="s">
        <v>46</v>
      </c>
      <c r="N847">
        <f>IF(DB_PAR[[#This Row],[PAR TYPE]]=$AA$7,DB_PAR[[#This Row],[R_VAL]],IF(DB_PAR[[#This Row],[PAR TYPE]]=$AA$8,DB_PAR[[#This Row],[I_VAL]],DB_PAR[[#This Row],[T_VAL]]))</f>
        <v>0</v>
      </c>
      <c r="BG847">
        <f>QUOTIENT(DB_PAR[[#This Row],[PAR NUM]],32)+1</f>
        <v>27</v>
      </c>
    </row>
    <row r="848" spans="1:59" x14ac:dyDescent="0.25">
      <c r="A848" t="b">
        <v>0</v>
      </c>
      <c r="B848">
        <v>842</v>
      </c>
      <c r="C848" t="str" cm="1">
        <f t="array" ref="C848">INDEX(DB_PAR_SYS_NAMES[],BG848,2)</f>
        <v xml:space="preserve"> PID_CROSS_FLOW_VALVE_1</v>
      </c>
      <c r="D848" t="s">
        <v>3077</v>
      </c>
      <c r="E848" t="s">
        <v>4479</v>
      </c>
      <c r="G848" t="s">
        <v>2485</v>
      </c>
      <c r="H848">
        <v>0</v>
      </c>
      <c r="I848" t="s">
        <v>2475</v>
      </c>
      <c r="J848" s="10" t="s">
        <v>46</v>
      </c>
      <c r="K848" t="s">
        <v>815</v>
      </c>
      <c r="L848" s="10" t="s">
        <v>46</v>
      </c>
      <c r="M848" s="10" t="s">
        <v>46</v>
      </c>
      <c r="N848">
        <f>IF(DB_PAR[[#This Row],[PAR TYPE]]=$AA$7,DB_PAR[[#This Row],[R_VAL]],IF(DB_PAR[[#This Row],[PAR TYPE]]=$AA$8,DB_PAR[[#This Row],[I_VAL]],DB_PAR[[#This Row],[T_VAL]]))</f>
        <v>0</v>
      </c>
      <c r="BG848">
        <f>QUOTIENT(DB_PAR[[#This Row],[PAR NUM]],32)+1</f>
        <v>27</v>
      </c>
    </row>
    <row r="849" spans="1:59" x14ac:dyDescent="0.25">
      <c r="A849" t="b">
        <v>0</v>
      </c>
      <c r="B849">
        <v>843</v>
      </c>
      <c r="C849" t="str" cm="1">
        <f t="array" ref="C849">INDEX(DB_PAR_SYS_NAMES[],BG849,2)</f>
        <v xml:space="preserve"> PID_CROSS_FLOW_VALVE_1</v>
      </c>
      <c r="D849" t="s">
        <v>3078</v>
      </c>
      <c r="E849" t="s">
        <v>4480</v>
      </c>
      <c r="G849" t="s">
        <v>2485</v>
      </c>
      <c r="H849">
        <v>0</v>
      </c>
      <c r="I849" t="s">
        <v>2475</v>
      </c>
      <c r="J849" s="10" t="s">
        <v>46</v>
      </c>
      <c r="K849" t="s">
        <v>815</v>
      </c>
      <c r="L849" s="10" t="s">
        <v>46</v>
      </c>
      <c r="M849" s="10" t="s">
        <v>46</v>
      </c>
      <c r="N849">
        <f>IF(DB_PAR[[#This Row],[PAR TYPE]]=$AA$7,DB_PAR[[#This Row],[R_VAL]],IF(DB_PAR[[#This Row],[PAR TYPE]]=$AA$8,DB_PAR[[#This Row],[I_VAL]],DB_PAR[[#This Row],[T_VAL]]))</f>
        <v>0</v>
      </c>
      <c r="BG849">
        <f>QUOTIENT(DB_PAR[[#This Row],[PAR NUM]],32)+1</f>
        <v>27</v>
      </c>
    </row>
    <row r="850" spans="1:59" x14ac:dyDescent="0.25">
      <c r="A850" t="b">
        <v>0</v>
      </c>
      <c r="B850">
        <v>844</v>
      </c>
      <c r="C850" t="str" cm="1">
        <f t="array" ref="C850">INDEX(DB_PAR_SYS_NAMES[],BG850,2)</f>
        <v xml:space="preserve"> PID_CROSS_FLOW_VALVE_1</v>
      </c>
      <c r="D850" t="s">
        <v>3079</v>
      </c>
      <c r="E850" t="s">
        <v>4481</v>
      </c>
      <c r="G850" t="s">
        <v>2474</v>
      </c>
      <c r="H850">
        <v>0</v>
      </c>
      <c r="I850" t="s">
        <v>2475</v>
      </c>
      <c r="J850" s="10" t="s">
        <v>46</v>
      </c>
      <c r="L850" s="10" t="s">
        <v>46</v>
      </c>
      <c r="M850" s="10" t="s">
        <v>46</v>
      </c>
      <c r="N850" t="str">
        <f>IF(DB_PAR[[#This Row],[PAR TYPE]]=$AA$7,DB_PAR[[#This Row],[R_VAL]],IF(DB_PAR[[#This Row],[PAR TYPE]]=$AA$8,DB_PAR[[#This Row],[I_VAL]],DB_PAR[[#This Row],[T_VAL]]))</f>
        <v>0.0</v>
      </c>
      <c r="BG850">
        <f>QUOTIENT(DB_PAR[[#This Row],[PAR NUM]],32)+1</f>
        <v>27</v>
      </c>
    </row>
    <row r="851" spans="1:59" x14ac:dyDescent="0.25">
      <c r="A851" t="b">
        <v>0</v>
      </c>
      <c r="B851">
        <v>845</v>
      </c>
      <c r="C851" t="str" cm="1">
        <f t="array" ref="C851">INDEX(DB_PAR_SYS_NAMES[],BG851,2)</f>
        <v xml:space="preserve"> PID_CROSS_FLOW_VALVE_1</v>
      </c>
      <c r="D851" t="s">
        <v>3080</v>
      </c>
      <c r="E851" t="s">
        <v>4482</v>
      </c>
      <c r="G851" t="s">
        <v>2485</v>
      </c>
      <c r="H851">
        <v>0</v>
      </c>
      <c r="I851" t="s">
        <v>2475</v>
      </c>
      <c r="J851" s="10" t="s">
        <v>46</v>
      </c>
      <c r="K851" t="s">
        <v>815</v>
      </c>
      <c r="L851" s="10" t="s">
        <v>46</v>
      </c>
      <c r="M851" s="10" t="s">
        <v>46</v>
      </c>
      <c r="N851">
        <f>IF(DB_PAR[[#This Row],[PAR TYPE]]=$AA$7,DB_PAR[[#This Row],[R_VAL]],IF(DB_PAR[[#This Row],[PAR TYPE]]=$AA$8,DB_PAR[[#This Row],[I_VAL]],DB_PAR[[#This Row],[T_VAL]]))</f>
        <v>0</v>
      </c>
      <c r="BG851">
        <f>QUOTIENT(DB_PAR[[#This Row],[PAR NUM]],32)+1</f>
        <v>27</v>
      </c>
    </row>
    <row r="852" spans="1:59" x14ac:dyDescent="0.25">
      <c r="A852" t="b">
        <v>0</v>
      </c>
      <c r="B852">
        <v>846</v>
      </c>
      <c r="C852" t="str" cm="1">
        <f t="array" ref="C852">INDEX(DB_PAR_SYS_NAMES[],BG852,2)</f>
        <v xml:space="preserve"> PID_CROSS_FLOW_VALVE_1</v>
      </c>
      <c r="D852" t="s">
        <v>3081</v>
      </c>
      <c r="E852" t="s">
        <v>4483</v>
      </c>
      <c r="G852" t="s">
        <v>2485</v>
      </c>
      <c r="H852">
        <v>0</v>
      </c>
      <c r="I852" t="s">
        <v>2475</v>
      </c>
      <c r="J852" s="10" t="s">
        <v>46</v>
      </c>
      <c r="K852" t="s">
        <v>815</v>
      </c>
      <c r="L852" s="10" t="s">
        <v>46</v>
      </c>
      <c r="M852" s="10" t="s">
        <v>46</v>
      </c>
      <c r="N852">
        <f>IF(DB_PAR[[#This Row],[PAR TYPE]]=$AA$7,DB_PAR[[#This Row],[R_VAL]],IF(DB_PAR[[#This Row],[PAR TYPE]]=$AA$8,DB_PAR[[#This Row],[I_VAL]],DB_PAR[[#This Row],[T_VAL]]))</f>
        <v>0</v>
      </c>
      <c r="BG852">
        <f>QUOTIENT(DB_PAR[[#This Row],[PAR NUM]],32)+1</f>
        <v>27</v>
      </c>
    </row>
    <row r="853" spans="1:59" x14ac:dyDescent="0.25">
      <c r="A853" t="b">
        <v>0</v>
      </c>
      <c r="B853">
        <v>847</v>
      </c>
      <c r="C853" t="str" cm="1">
        <f t="array" ref="C853">INDEX(DB_PAR_SYS_NAMES[],BG853,2)</f>
        <v xml:space="preserve"> PID_CROSS_FLOW_VALVE_1</v>
      </c>
      <c r="D853" t="s">
        <v>3083</v>
      </c>
      <c r="E853" t="s">
        <v>4484</v>
      </c>
      <c r="G853" t="s">
        <v>2485</v>
      </c>
      <c r="H853">
        <v>0</v>
      </c>
      <c r="I853" t="s">
        <v>2475</v>
      </c>
      <c r="J853" s="10" t="s">
        <v>2516</v>
      </c>
      <c r="K853" t="s">
        <v>815</v>
      </c>
      <c r="L853" s="10" t="s">
        <v>46</v>
      </c>
      <c r="M853" s="10" t="s">
        <v>46</v>
      </c>
      <c r="N853">
        <f>IF(DB_PAR[[#This Row],[PAR TYPE]]=$AA$7,DB_PAR[[#This Row],[R_VAL]],IF(DB_PAR[[#This Row],[PAR TYPE]]=$AA$8,DB_PAR[[#This Row],[I_VAL]],DB_PAR[[#This Row],[T_VAL]]))</f>
        <v>0</v>
      </c>
      <c r="BG853">
        <f>QUOTIENT(DB_PAR[[#This Row],[PAR NUM]],32)+1</f>
        <v>27</v>
      </c>
    </row>
    <row r="854" spans="1:59" x14ac:dyDescent="0.25">
      <c r="A854" t="b">
        <v>0</v>
      </c>
      <c r="B854">
        <v>848</v>
      </c>
      <c r="C854" t="str" cm="1">
        <f t="array" ref="C854">INDEX(DB_PAR_SYS_NAMES[],BG854,2)</f>
        <v xml:space="preserve"> PID_CROSS_FLOW_VALVE_1</v>
      </c>
      <c r="D854" t="s">
        <v>3085</v>
      </c>
      <c r="E854" t="s">
        <v>4485</v>
      </c>
      <c r="G854" t="s">
        <v>2474</v>
      </c>
      <c r="H854">
        <v>0</v>
      </c>
      <c r="I854" t="s">
        <v>2475</v>
      </c>
      <c r="J854" s="10" t="s">
        <v>2540</v>
      </c>
      <c r="K854" t="s">
        <v>807</v>
      </c>
      <c r="L854" s="10" t="s">
        <v>46</v>
      </c>
      <c r="M854" s="10" t="s">
        <v>46</v>
      </c>
      <c r="N854" t="str">
        <f>IF(DB_PAR[[#This Row],[PAR TYPE]]=$AA$7,DB_PAR[[#This Row],[R_VAL]],IF(DB_PAR[[#This Row],[PAR TYPE]]=$AA$8,DB_PAR[[#This Row],[I_VAL]],DB_PAR[[#This Row],[T_VAL]]))</f>
        <v>100.0</v>
      </c>
      <c r="BG854">
        <f>QUOTIENT(DB_PAR[[#This Row],[PAR NUM]],32)+1</f>
        <v>27</v>
      </c>
    </row>
    <row r="855" spans="1:59" x14ac:dyDescent="0.25">
      <c r="A855" t="b">
        <v>0</v>
      </c>
      <c r="B855">
        <v>849</v>
      </c>
      <c r="C855" t="str" cm="1">
        <f t="array" ref="C855">INDEX(DB_PAR_SYS_NAMES[],BG855,2)</f>
        <v xml:space="preserve"> PID_CROSS_FLOW_VALVE_1</v>
      </c>
      <c r="D855" t="s">
        <v>3086</v>
      </c>
      <c r="E855" t="s">
        <v>4486</v>
      </c>
      <c r="G855" t="s">
        <v>2474</v>
      </c>
      <c r="H855">
        <v>0</v>
      </c>
      <c r="I855" t="s">
        <v>2475</v>
      </c>
      <c r="J855" s="10" t="s">
        <v>3066</v>
      </c>
      <c r="K855" t="s">
        <v>807</v>
      </c>
      <c r="L855" s="10" t="s">
        <v>46</v>
      </c>
      <c r="M855" s="10" t="s">
        <v>46</v>
      </c>
      <c r="N855" t="str">
        <f>IF(DB_PAR[[#This Row],[PAR TYPE]]=$AA$7,DB_PAR[[#This Row],[R_VAL]],IF(DB_PAR[[#This Row],[PAR TYPE]]=$AA$8,DB_PAR[[#This Row],[I_VAL]],DB_PAR[[#This Row],[T_VAL]]))</f>
        <v>30.0</v>
      </c>
      <c r="BG855">
        <f>QUOTIENT(DB_PAR[[#This Row],[PAR NUM]],32)+1</f>
        <v>27</v>
      </c>
    </row>
    <row r="856" spans="1:59" x14ac:dyDescent="0.25">
      <c r="A856" t="b">
        <v>0</v>
      </c>
      <c r="B856">
        <v>850</v>
      </c>
      <c r="C856" t="str" cm="1">
        <f t="array" ref="C856">INDEX(DB_PAR_SYS_NAMES[],BG856,2)</f>
        <v xml:space="preserve"> PID_CROSS_FLOW_VALVE_1</v>
      </c>
      <c r="D856" t="s">
        <v>3087</v>
      </c>
      <c r="E856" t="s">
        <v>4487</v>
      </c>
      <c r="G856" t="s">
        <v>2474</v>
      </c>
      <c r="H856">
        <v>0</v>
      </c>
      <c r="I856" t="s">
        <v>2475</v>
      </c>
      <c r="J856" s="10" t="s">
        <v>2516</v>
      </c>
      <c r="K856" t="s">
        <v>807</v>
      </c>
      <c r="L856" s="10" t="s">
        <v>46</v>
      </c>
      <c r="M856" s="10" t="s">
        <v>46</v>
      </c>
      <c r="N856" t="str">
        <f>IF(DB_PAR[[#This Row],[PAR TYPE]]=$AA$7,DB_PAR[[#This Row],[R_VAL]],IF(DB_PAR[[#This Row],[PAR TYPE]]=$AA$8,DB_PAR[[#This Row],[I_VAL]],DB_PAR[[#This Row],[T_VAL]]))</f>
        <v>300.0</v>
      </c>
      <c r="BG856">
        <f>QUOTIENT(DB_PAR[[#This Row],[PAR NUM]],32)+1</f>
        <v>27</v>
      </c>
    </row>
    <row r="857" spans="1:59" x14ac:dyDescent="0.25">
      <c r="A857" t="b">
        <v>0</v>
      </c>
      <c r="B857">
        <v>851</v>
      </c>
      <c r="C857" t="str" cm="1">
        <f t="array" ref="C857">INDEX(DB_PAR_SYS_NAMES[],BG857,2)</f>
        <v xml:space="preserve"> PID_CROSS_FLOW_VALVE_1</v>
      </c>
      <c r="D857" t="s">
        <v>3088</v>
      </c>
      <c r="E857" t="s">
        <v>4488</v>
      </c>
      <c r="G857" t="s">
        <v>2474</v>
      </c>
      <c r="H857">
        <v>0</v>
      </c>
      <c r="I857" t="s">
        <v>2475</v>
      </c>
      <c r="J857" s="10" t="s">
        <v>46</v>
      </c>
      <c r="K857" t="s">
        <v>807</v>
      </c>
      <c r="L857" s="10" t="s">
        <v>46</v>
      </c>
      <c r="M857" s="10" t="s">
        <v>46</v>
      </c>
      <c r="N857" t="str">
        <f>IF(DB_PAR[[#This Row],[PAR TYPE]]=$AA$7,DB_PAR[[#This Row],[R_VAL]],IF(DB_PAR[[#This Row],[PAR TYPE]]=$AA$8,DB_PAR[[#This Row],[I_VAL]],DB_PAR[[#This Row],[T_VAL]]))</f>
        <v>0.0</v>
      </c>
      <c r="BG857">
        <f>QUOTIENT(DB_PAR[[#This Row],[PAR NUM]],32)+1</f>
        <v>27</v>
      </c>
    </row>
    <row r="858" spans="1:59" x14ac:dyDescent="0.25">
      <c r="A858" t="b">
        <v>0</v>
      </c>
      <c r="B858">
        <v>852</v>
      </c>
      <c r="C858" t="str" cm="1">
        <f t="array" ref="C858">INDEX(DB_PAR_SYS_NAMES[],BG858,2)</f>
        <v xml:space="preserve"> PID_CROSS_FLOW_VALVE_1</v>
      </c>
      <c r="D858" t="s">
        <v>3089</v>
      </c>
      <c r="E858" t="s">
        <v>4489</v>
      </c>
      <c r="G858" t="s">
        <v>2474</v>
      </c>
      <c r="H858">
        <v>0</v>
      </c>
      <c r="I858" t="s">
        <v>2475</v>
      </c>
      <c r="J858" s="10" t="s">
        <v>46</v>
      </c>
      <c r="K858" t="s">
        <v>807</v>
      </c>
      <c r="L858" s="10" t="s">
        <v>46</v>
      </c>
      <c r="M858" s="10" t="s">
        <v>46</v>
      </c>
      <c r="N858" t="str">
        <f>IF(DB_PAR[[#This Row],[PAR TYPE]]=$AA$7,DB_PAR[[#This Row],[R_VAL]],IF(DB_PAR[[#This Row],[PAR TYPE]]=$AA$8,DB_PAR[[#This Row],[I_VAL]],DB_PAR[[#This Row],[T_VAL]]))</f>
        <v>0.0</v>
      </c>
      <c r="BG858">
        <f>QUOTIENT(DB_PAR[[#This Row],[PAR NUM]],32)+1</f>
        <v>27</v>
      </c>
    </row>
    <row r="859" spans="1:59" x14ac:dyDescent="0.25">
      <c r="A859" t="b">
        <v>0</v>
      </c>
      <c r="B859">
        <v>853</v>
      </c>
      <c r="C859" t="str" cm="1">
        <f t="array" ref="C859">INDEX(DB_PAR_SYS_NAMES[],BG859,2)</f>
        <v xml:space="preserve"> PID_CROSS_FLOW_VALVE_1</v>
      </c>
      <c r="D859" t="s">
        <v>3090</v>
      </c>
      <c r="E859" t="s">
        <v>4490</v>
      </c>
      <c r="G859" t="s">
        <v>2474</v>
      </c>
      <c r="H859">
        <v>0</v>
      </c>
      <c r="I859" t="s">
        <v>2475</v>
      </c>
      <c r="J859" s="10" t="s">
        <v>46</v>
      </c>
      <c r="K859" t="s">
        <v>815</v>
      </c>
      <c r="L859" s="10" t="s">
        <v>46</v>
      </c>
      <c r="M859" s="10" t="s">
        <v>46</v>
      </c>
      <c r="N859" t="str">
        <f>IF(DB_PAR[[#This Row],[PAR TYPE]]=$AA$7,DB_PAR[[#This Row],[R_VAL]],IF(DB_PAR[[#This Row],[PAR TYPE]]=$AA$8,DB_PAR[[#This Row],[I_VAL]],DB_PAR[[#This Row],[T_VAL]]))</f>
        <v>0.0</v>
      </c>
      <c r="BG859">
        <f>QUOTIENT(DB_PAR[[#This Row],[PAR NUM]],32)+1</f>
        <v>27</v>
      </c>
    </row>
    <row r="860" spans="1:59" x14ac:dyDescent="0.25">
      <c r="A860" t="b">
        <v>0</v>
      </c>
      <c r="B860">
        <v>854</v>
      </c>
      <c r="C860" t="str" cm="1">
        <f t="array" ref="C860">INDEX(DB_PAR_SYS_NAMES[],BG860,2)</f>
        <v xml:space="preserve"> PID_CROSS_FLOW_VALVE_1</v>
      </c>
      <c r="D860" t="s">
        <v>3091</v>
      </c>
      <c r="E860" t="s">
        <v>4491</v>
      </c>
      <c r="G860" t="s">
        <v>2474</v>
      </c>
      <c r="H860">
        <v>0</v>
      </c>
      <c r="I860" t="s">
        <v>2475</v>
      </c>
      <c r="J860" s="10" t="s">
        <v>46</v>
      </c>
      <c r="K860" t="s">
        <v>807</v>
      </c>
      <c r="L860" s="10" t="s">
        <v>46</v>
      </c>
      <c r="M860" s="10" t="s">
        <v>46</v>
      </c>
      <c r="N860" t="str">
        <f>IF(DB_PAR[[#This Row],[PAR TYPE]]=$AA$7,DB_PAR[[#This Row],[R_VAL]],IF(DB_PAR[[#This Row],[PAR TYPE]]=$AA$8,DB_PAR[[#This Row],[I_VAL]],DB_PAR[[#This Row],[T_VAL]]))</f>
        <v>0.0</v>
      </c>
      <c r="BG860">
        <f>QUOTIENT(DB_PAR[[#This Row],[PAR NUM]],32)+1</f>
        <v>27</v>
      </c>
    </row>
    <row r="861" spans="1:59" x14ac:dyDescent="0.25">
      <c r="A861" t="b">
        <v>0</v>
      </c>
      <c r="B861">
        <v>855</v>
      </c>
      <c r="C861" t="str" cm="1">
        <f t="array" ref="C861">INDEX(DB_PAR_SYS_NAMES[],BG861,2)</f>
        <v xml:space="preserve"> PID_CROSS_FLOW_VALVE_1</v>
      </c>
      <c r="D861" t="s">
        <v>3092</v>
      </c>
      <c r="E861" t="s">
        <v>4492</v>
      </c>
      <c r="G861" t="s">
        <v>2474</v>
      </c>
      <c r="H861">
        <v>0</v>
      </c>
      <c r="I861" t="s">
        <v>2475</v>
      </c>
      <c r="J861" s="10" t="s">
        <v>46</v>
      </c>
      <c r="K861" t="s">
        <v>815</v>
      </c>
      <c r="L861" s="10" t="s">
        <v>46</v>
      </c>
      <c r="M861" s="10" t="s">
        <v>46</v>
      </c>
      <c r="N861" t="str">
        <f>IF(DB_PAR[[#This Row],[PAR TYPE]]=$AA$7,DB_PAR[[#This Row],[R_VAL]],IF(DB_PAR[[#This Row],[PAR TYPE]]=$AA$8,DB_PAR[[#This Row],[I_VAL]],DB_PAR[[#This Row],[T_VAL]]))</f>
        <v>0.0</v>
      </c>
      <c r="BG861">
        <f>QUOTIENT(DB_PAR[[#This Row],[PAR NUM]],32)+1</f>
        <v>27</v>
      </c>
    </row>
    <row r="862" spans="1:59" x14ac:dyDescent="0.25">
      <c r="A862" t="b">
        <v>0</v>
      </c>
      <c r="B862">
        <v>856</v>
      </c>
      <c r="C862" t="str" cm="1">
        <f t="array" ref="C862">INDEX(DB_PAR_SYS_NAMES[],BG862,2)</f>
        <v xml:space="preserve"> PID_CROSS_FLOW_VALVE_1</v>
      </c>
      <c r="D862" t="s">
        <v>3093</v>
      </c>
      <c r="E862" t="s">
        <v>4493</v>
      </c>
      <c r="G862" t="s">
        <v>2474</v>
      </c>
      <c r="H862">
        <v>0</v>
      </c>
      <c r="I862" t="s">
        <v>2475</v>
      </c>
      <c r="J862" s="10" t="s">
        <v>46</v>
      </c>
      <c r="K862" t="s">
        <v>807</v>
      </c>
      <c r="L862" s="10" t="s">
        <v>46</v>
      </c>
      <c r="M862" s="10" t="s">
        <v>46</v>
      </c>
      <c r="N862" t="str">
        <f>IF(DB_PAR[[#This Row],[PAR TYPE]]=$AA$7,DB_PAR[[#This Row],[R_VAL]],IF(DB_PAR[[#This Row],[PAR TYPE]]=$AA$8,DB_PAR[[#This Row],[I_VAL]],DB_PAR[[#This Row],[T_VAL]]))</f>
        <v>0.0</v>
      </c>
      <c r="BG862">
        <f>QUOTIENT(DB_PAR[[#This Row],[PAR NUM]],32)+1</f>
        <v>27</v>
      </c>
    </row>
    <row r="863" spans="1:59" x14ac:dyDescent="0.25">
      <c r="A863" t="b">
        <v>0</v>
      </c>
      <c r="B863">
        <v>857</v>
      </c>
      <c r="C863" t="str" cm="1">
        <f t="array" ref="C863">INDEX(DB_PAR_SYS_NAMES[],BG863,2)</f>
        <v xml:space="preserve"> PID_CROSS_FLOW_VALVE_1</v>
      </c>
      <c r="D863" t="s">
        <v>3094</v>
      </c>
      <c r="E863" t="s">
        <v>4494</v>
      </c>
      <c r="G863" t="s">
        <v>2474</v>
      </c>
      <c r="H863">
        <v>0</v>
      </c>
      <c r="I863" t="s">
        <v>2475</v>
      </c>
      <c r="J863" s="10" t="s">
        <v>46</v>
      </c>
      <c r="K863" t="s">
        <v>815</v>
      </c>
      <c r="L863" s="10" t="s">
        <v>46</v>
      </c>
      <c r="M863" s="10" t="s">
        <v>46</v>
      </c>
      <c r="N863" t="str">
        <f>IF(DB_PAR[[#This Row],[PAR TYPE]]=$AA$7,DB_PAR[[#This Row],[R_VAL]],IF(DB_PAR[[#This Row],[PAR TYPE]]=$AA$8,DB_PAR[[#This Row],[I_VAL]],DB_PAR[[#This Row],[T_VAL]]))</f>
        <v>0.0</v>
      </c>
      <c r="BG863">
        <f>QUOTIENT(DB_PAR[[#This Row],[PAR NUM]],32)+1</f>
        <v>27</v>
      </c>
    </row>
    <row r="864" spans="1:59" x14ac:dyDescent="0.25">
      <c r="A864" t="b">
        <v>0</v>
      </c>
      <c r="B864">
        <v>858</v>
      </c>
      <c r="C864" t="str" cm="1">
        <f t="array" ref="C864">INDEX(DB_PAR_SYS_NAMES[],BG864,2)</f>
        <v xml:space="preserve"> PID_CROSS_FLOW_VALVE_1</v>
      </c>
      <c r="D864" t="s">
        <v>3095</v>
      </c>
      <c r="E864" t="s">
        <v>4317</v>
      </c>
      <c r="G864" t="s">
        <v>2485</v>
      </c>
      <c r="H864">
        <v>0</v>
      </c>
      <c r="I864" t="s">
        <v>2475</v>
      </c>
      <c r="J864" s="10" t="s">
        <v>46</v>
      </c>
      <c r="K864" t="s">
        <v>815</v>
      </c>
      <c r="L864" s="10" t="s">
        <v>46</v>
      </c>
      <c r="M864" s="10" t="s">
        <v>46</v>
      </c>
      <c r="N864">
        <f>IF(DB_PAR[[#This Row],[PAR TYPE]]=$AA$7,DB_PAR[[#This Row],[R_VAL]],IF(DB_PAR[[#This Row],[PAR TYPE]]=$AA$8,DB_PAR[[#This Row],[I_VAL]],DB_PAR[[#This Row],[T_VAL]]))</f>
        <v>0</v>
      </c>
      <c r="BG864">
        <f>QUOTIENT(DB_PAR[[#This Row],[PAR NUM]],32)+1</f>
        <v>27</v>
      </c>
    </row>
    <row r="865" spans="1:59" x14ac:dyDescent="0.25">
      <c r="A865" t="b">
        <v>0</v>
      </c>
      <c r="B865">
        <v>859</v>
      </c>
      <c r="C865" t="str" cm="1">
        <f t="array" ref="C865">INDEX(DB_PAR_SYS_NAMES[],BG865,2)</f>
        <v xml:space="preserve"> PID_CROSS_FLOW_VALVE_1</v>
      </c>
      <c r="D865" t="s">
        <v>282</v>
      </c>
      <c r="G865" t="s">
        <v>2474</v>
      </c>
      <c r="H865">
        <v>0</v>
      </c>
      <c r="I865" t="s">
        <v>2475</v>
      </c>
      <c r="J865" s="10" t="s">
        <v>46</v>
      </c>
      <c r="L865" s="10" t="s">
        <v>46</v>
      </c>
      <c r="M865" s="10" t="s">
        <v>46</v>
      </c>
      <c r="N865" t="str">
        <f>IF(DB_PAR[[#This Row],[PAR TYPE]]=$AA$7,DB_PAR[[#This Row],[R_VAL]],IF(DB_PAR[[#This Row],[PAR TYPE]]=$AA$8,DB_PAR[[#This Row],[I_VAL]],DB_PAR[[#This Row],[T_VAL]]))</f>
        <v>0.0</v>
      </c>
      <c r="BG865">
        <f>QUOTIENT(DB_PAR[[#This Row],[PAR NUM]],32)+1</f>
        <v>27</v>
      </c>
    </row>
    <row r="866" spans="1:59" x14ac:dyDescent="0.25">
      <c r="A866" t="b">
        <v>0</v>
      </c>
      <c r="B866">
        <v>860</v>
      </c>
      <c r="C866" t="str" cm="1">
        <f t="array" ref="C866">INDEX(DB_PAR_SYS_NAMES[],BG866,2)</f>
        <v xml:space="preserve"> PID_CROSS_FLOW_VALVE_1</v>
      </c>
      <c r="D866" t="s">
        <v>283</v>
      </c>
      <c r="G866" t="s">
        <v>2474</v>
      </c>
      <c r="H866">
        <v>0</v>
      </c>
      <c r="I866" t="s">
        <v>2475</v>
      </c>
      <c r="J866" s="10" t="s">
        <v>46</v>
      </c>
      <c r="L866" s="10" t="s">
        <v>46</v>
      </c>
      <c r="M866" s="10" t="s">
        <v>46</v>
      </c>
      <c r="N866" t="str">
        <f>IF(DB_PAR[[#This Row],[PAR TYPE]]=$AA$7,DB_PAR[[#This Row],[R_VAL]],IF(DB_PAR[[#This Row],[PAR TYPE]]=$AA$8,DB_PAR[[#This Row],[I_VAL]],DB_PAR[[#This Row],[T_VAL]]))</f>
        <v>0.0</v>
      </c>
      <c r="BG866">
        <f>QUOTIENT(DB_PAR[[#This Row],[PAR NUM]],32)+1</f>
        <v>27</v>
      </c>
    </row>
    <row r="867" spans="1:59" x14ac:dyDescent="0.25">
      <c r="A867" t="b">
        <v>0</v>
      </c>
      <c r="B867">
        <v>861</v>
      </c>
      <c r="C867" t="str" cm="1">
        <f t="array" ref="C867">INDEX(DB_PAR_SYS_NAMES[],BG867,2)</f>
        <v xml:space="preserve"> PID_CROSS_FLOW_VALVE_1</v>
      </c>
      <c r="D867" t="s">
        <v>314</v>
      </c>
      <c r="G867" t="s">
        <v>2474</v>
      </c>
      <c r="H867">
        <v>0</v>
      </c>
      <c r="I867" t="s">
        <v>2475</v>
      </c>
      <c r="J867" s="10" t="s">
        <v>46</v>
      </c>
      <c r="L867" s="10" t="s">
        <v>46</v>
      </c>
      <c r="M867" s="10" t="s">
        <v>46</v>
      </c>
      <c r="N867" t="str">
        <f>IF(DB_PAR[[#This Row],[PAR TYPE]]=$AA$7,DB_PAR[[#This Row],[R_VAL]],IF(DB_PAR[[#This Row],[PAR TYPE]]=$AA$8,DB_PAR[[#This Row],[I_VAL]],DB_PAR[[#This Row],[T_VAL]]))</f>
        <v>0.0</v>
      </c>
      <c r="BG867">
        <f>QUOTIENT(DB_PAR[[#This Row],[PAR NUM]],32)+1</f>
        <v>27</v>
      </c>
    </row>
    <row r="868" spans="1:59" x14ac:dyDescent="0.25">
      <c r="A868" t="b">
        <v>0</v>
      </c>
      <c r="B868">
        <v>862</v>
      </c>
      <c r="C868" t="str" cm="1">
        <f t="array" ref="C868">INDEX(DB_PAR_SYS_NAMES[],BG868,2)</f>
        <v xml:space="preserve"> PID_CROSS_FLOW_VALVE_1</v>
      </c>
      <c r="D868" t="s">
        <v>284</v>
      </c>
      <c r="G868" t="s">
        <v>2474</v>
      </c>
      <c r="H868">
        <v>0</v>
      </c>
      <c r="I868" t="s">
        <v>2475</v>
      </c>
      <c r="J868" s="10" t="s">
        <v>46</v>
      </c>
      <c r="L868" s="10" t="s">
        <v>46</v>
      </c>
      <c r="M868" s="10" t="s">
        <v>46</v>
      </c>
      <c r="N868" t="str">
        <f>IF(DB_PAR[[#This Row],[PAR TYPE]]=$AA$7,DB_PAR[[#This Row],[R_VAL]],IF(DB_PAR[[#This Row],[PAR TYPE]]=$AA$8,DB_PAR[[#This Row],[I_VAL]],DB_PAR[[#This Row],[T_VAL]]))</f>
        <v>0.0</v>
      </c>
      <c r="BG868">
        <f>QUOTIENT(DB_PAR[[#This Row],[PAR NUM]],32)+1</f>
        <v>27</v>
      </c>
    </row>
    <row r="869" spans="1:59" x14ac:dyDescent="0.25">
      <c r="A869" t="b">
        <v>0</v>
      </c>
      <c r="B869">
        <v>863</v>
      </c>
      <c r="C869" t="str" cm="1">
        <f t="array" ref="C869">INDEX(DB_PAR_SYS_NAMES[],BG869,2)</f>
        <v xml:space="preserve"> PID_CROSS_FLOW_VALVE_1</v>
      </c>
      <c r="D869" t="s">
        <v>285</v>
      </c>
      <c r="G869" t="s">
        <v>2474</v>
      </c>
      <c r="H869">
        <v>0</v>
      </c>
      <c r="I869" t="s">
        <v>2475</v>
      </c>
      <c r="J869" s="10" t="s">
        <v>46</v>
      </c>
      <c r="L869" s="10" t="s">
        <v>46</v>
      </c>
      <c r="M869" s="10" t="s">
        <v>46</v>
      </c>
      <c r="N869" t="str">
        <f>IF(DB_PAR[[#This Row],[PAR TYPE]]=$AA$7,DB_PAR[[#This Row],[R_VAL]],IF(DB_PAR[[#This Row],[PAR TYPE]]=$AA$8,DB_PAR[[#This Row],[I_VAL]],DB_PAR[[#This Row],[T_VAL]]))</f>
        <v>0.0</v>
      </c>
      <c r="BG869">
        <f>QUOTIENT(DB_PAR[[#This Row],[PAR NUM]],32)+1</f>
        <v>27</v>
      </c>
    </row>
    <row r="870" spans="1:59" x14ac:dyDescent="0.25">
      <c r="A870" t="b">
        <v>0</v>
      </c>
      <c r="B870">
        <v>864</v>
      </c>
      <c r="C870" t="str" cm="1">
        <f t="array" ref="C870">INDEX(DB_PAR_SYS_NAMES[],BG870,2)</f>
        <v xml:space="preserve"> PID_CROSS_FLOW_VALVE_2</v>
      </c>
      <c r="D870" t="s">
        <v>3067</v>
      </c>
      <c r="E870" t="s">
        <v>4495</v>
      </c>
      <c r="G870" t="s">
        <v>2474</v>
      </c>
      <c r="H870">
        <v>0</v>
      </c>
      <c r="I870" t="s">
        <v>2475</v>
      </c>
      <c r="J870" s="10" t="s">
        <v>46</v>
      </c>
      <c r="K870" t="s">
        <v>807</v>
      </c>
      <c r="L870" s="10" t="s">
        <v>46</v>
      </c>
      <c r="M870" s="10" t="s">
        <v>46</v>
      </c>
      <c r="N870" t="str">
        <f>IF(DB_PAR[[#This Row],[PAR TYPE]]=$AA$7,DB_PAR[[#This Row],[R_VAL]],IF(DB_PAR[[#This Row],[PAR TYPE]]=$AA$8,DB_PAR[[#This Row],[I_VAL]],DB_PAR[[#This Row],[T_VAL]]))</f>
        <v>0.0</v>
      </c>
      <c r="BG870">
        <f>QUOTIENT(DB_PAR[[#This Row],[PAR NUM]],32)+1</f>
        <v>28</v>
      </c>
    </row>
    <row r="871" spans="1:59" x14ac:dyDescent="0.25">
      <c r="A871" t="b">
        <v>0</v>
      </c>
      <c r="B871">
        <v>865</v>
      </c>
      <c r="C871" t="str" cm="1">
        <f t="array" ref="C871">INDEX(DB_PAR_SYS_NAMES[],BG871,2)</f>
        <v xml:space="preserve"> PID_CROSS_FLOW_VALVE_2</v>
      </c>
      <c r="D871" t="s">
        <v>3068</v>
      </c>
      <c r="E871" t="s">
        <v>4496</v>
      </c>
      <c r="G871" t="s">
        <v>2474</v>
      </c>
      <c r="H871">
        <v>0</v>
      </c>
      <c r="I871" t="s">
        <v>2475</v>
      </c>
      <c r="J871" s="10" t="s">
        <v>46</v>
      </c>
      <c r="K871" t="s">
        <v>807</v>
      </c>
      <c r="L871" s="10" t="s">
        <v>46</v>
      </c>
      <c r="M871" s="10" t="s">
        <v>46</v>
      </c>
      <c r="N871" t="str">
        <f>IF(DB_PAR[[#This Row],[PAR TYPE]]=$AA$7,DB_PAR[[#This Row],[R_VAL]],IF(DB_PAR[[#This Row],[PAR TYPE]]=$AA$8,DB_PAR[[#This Row],[I_VAL]],DB_PAR[[#This Row],[T_VAL]]))</f>
        <v>0.0</v>
      </c>
      <c r="BG871">
        <f>QUOTIENT(DB_PAR[[#This Row],[PAR NUM]],32)+1</f>
        <v>28</v>
      </c>
    </row>
    <row r="872" spans="1:59" x14ac:dyDescent="0.25">
      <c r="A872" t="b">
        <v>0</v>
      </c>
      <c r="B872">
        <v>866</v>
      </c>
      <c r="C872" t="str" cm="1">
        <f t="array" ref="C872">INDEX(DB_PAR_SYS_NAMES[],BG872,2)</f>
        <v xml:space="preserve"> PID_CROSS_FLOW_VALVE_2</v>
      </c>
      <c r="D872" t="s">
        <v>3069</v>
      </c>
      <c r="E872" t="s">
        <v>4497</v>
      </c>
      <c r="G872" t="s">
        <v>2474</v>
      </c>
      <c r="H872">
        <v>0</v>
      </c>
      <c r="I872" t="s">
        <v>2475</v>
      </c>
      <c r="J872" s="10" t="s">
        <v>46</v>
      </c>
      <c r="K872" t="s">
        <v>2892</v>
      </c>
      <c r="L872" s="10" t="s">
        <v>46</v>
      </c>
      <c r="M872" s="10" t="s">
        <v>46</v>
      </c>
      <c r="N872" t="str">
        <f>IF(DB_PAR[[#This Row],[PAR TYPE]]=$AA$7,DB_PAR[[#This Row],[R_VAL]],IF(DB_PAR[[#This Row],[PAR TYPE]]=$AA$8,DB_PAR[[#This Row],[I_VAL]],DB_PAR[[#This Row],[T_VAL]]))</f>
        <v>0.0</v>
      </c>
      <c r="BG872">
        <f>QUOTIENT(DB_PAR[[#This Row],[PAR NUM]],32)+1</f>
        <v>28</v>
      </c>
    </row>
    <row r="873" spans="1:59" x14ac:dyDescent="0.25">
      <c r="A873" t="b">
        <v>0</v>
      </c>
      <c r="B873">
        <v>867</v>
      </c>
      <c r="C873" t="str" cm="1">
        <f t="array" ref="C873">INDEX(DB_PAR_SYS_NAMES[],BG873,2)</f>
        <v xml:space="preserve"> PID_CROSS_FLOW_VALVE_2</v>
      </c>
      <c r="D873" t="s">
        <v>3070</v>
      </c>
      <c r="E873" t="s">
        <v>4498</v>
      </c>
      <c r="G873" t="s">
        <v>2474</v>
      </c>
      <c r="H873">
        <v>0</v>
      </c>
      <c r="I873" t="s">
        <v>2475</v>
      </c>
      <c r="J873" s="10" t="s">
        <v>46</v>
      </c>
      <c r="K873" t="s">
        <v>2892</v>
      </c>
      <c r="L873" s="10" t="s">
        <v>46</v>
      </c>
      <c r="M873" s="10" t="s">
        <v>46</v>
      </c>
      <c r="N873" t="str">
        <f>IF(DB_PAR[[#This Row],[PAR TYPE]]=$AA$7,DB_PAR[[#This Row],[R_VAL]],IF(DB_PAR[[#This Row],[PAR TYPE]]=$AA$8,DB_PAR[[#This Row],[I_VAL]],DB_PAR[[#This Row],[T_VAL]]))</f>
        <v>0.0</v>
      </c>
      <c r="BG873">
        <f>QUOTIENT(DB_PAR[[#This Row],[PAR NUM]],32)+1</f>
        <v>28</v>
      </c>
    </row>
    <row r="874" spans="1:59" x14ac:dyDescent="0.25">
      <c r="A874" t="b">
        <v>0</v>
      </c>
      <c r="B874">
        <v>868</v>
      </c>
      <c r="C874" t="str" cm="1">
        <f t="array" ref="C874">INDEX(DB_PAR_SYS_NAMES[],BG874,2)</f>
        <v xml:space="preserve"> PID_CROSS_FLOW_VALVE_2</v>
      </c>
      <c r="D874" t="s">
        <v>3071</v>
      </c>
      <c r="E874" t="s">
        <v>4499</v>
      </c>
      <c r="G874" t="s">
        <v>2474</v>
      </c>
      <c r="H874">
        <v>0</v>
      </c>
      <c r="I874" t="s">
        <v>2475</v>
      </c>
      <c r="J874" s="10" t="s">
        <v>46</v>
      </c>
      <c r="K874" t="s">
        <v>2892</v>
      </c>
      <c r="L874" s="10" t="s">
        <v>46</v>
      </c>
      <c r="M874" s="10" t="s">
        <v>46</v>
      </c>
      <c r="N874" t="str">
        <f>IF(DB_PAR[[#This Row],[PAR TYPE]]=$AA$7,DB_PAR[[#This Row],[R_VAL]],IF(DB_PAR[[#This Row],[PAR TYPE]]=$AA$8,DB_PAR[[#This Row],[I_VAL]],DB_PAR[[#This Row],[T_VAL]]))</f>
        <v>0.0</v>
      </c>
      <c r="BG874">
        <f>QUOTIENT(DB_PAR[[#This Row],[PAR NUM]],32)+1</f>
        <v>28</v>
      </c>
    </row>
    <row r="875" spans="1:59" x14ac:dyDescent="0.25">
      <c r="A875" t="b">
        <v>0</v>
      </c>
      <c r="B875">
        <v>869</v>
      </c>
      <c r="C875" t="str" cm="1">
        <f t="array" ref="C875">INDEX(DB_PAR_SYS_NAMES[],BG875,2)</f>
        <v xml:space="preserve"> PID_CROSS_FLOW_VALVE_2</v>
      </c>
      <c r="D875" t="s">
        <v>3072</v>
      </c>
      <c r="E875" t="s">
        <v>4500</v>
      </c>
      <c r="G875" t="s">
        <v>2474</v>
      </c>
      <c r="H875">
        <v>0</v>
      </c>
      <c r="I875" t="s">
        <v>2475</v>
      </c>
      <c r="J875" s="10" t="s">
        <v>46</v>
      </c>
      <c r="K875" t="s">
        <v>2892</v>
      </c>
      <c r="L875" s="10" t="s">
        <v>46</v>
      </c>
      <c r="M875" s="10" t="s">
        <v>46</v>
      </c>
      <c r="N875" t="str">
        <f>IF(DB_PAR[[#This Row],[PAR TYPE]]=$AA$7,DB_PAR[[#This Row],[R_VAL]],IF(DB_PAR[[#This Row],[PAR TYPE]]=$AA$8,DB_PAR[[#This Row],[I_VAL]],DB_PAR[[#This Row],[T_VAL]]))</f>
        <v>0.0</v>
      </c>
      <c r="BG875">
        <f>QUOTIENT(DB_PAR[[#This Row],[PAR NUM]],32)+1</f>
        <v>28</v>
      </c>
    </row>
    <row r="876" spans="1:59" x14ac:dyDescent="0.25">
      <c r="A876" t="b">
        <v>0</v>
      </c>
      <c r="B876">
        <v>870</v>
      </c>
      <c r="C876" t="str" cm="1">
        <f t="array" ref="C876">INDEX(DB_PAR_SYS_NAMES[],BG876,2)</f>
        <v xml:space="preserve"> PID_CROSS_FLOW_VALVE_2</v>
      </c>
      <c r="D876" t="s">
        <v>3073</v>
      </c>
      <c r="E876" t="s">
        <v>4501</v>
      </c>
      <c r="G876" t="s">
        <v>2485</v>
      </c>
      <c r="H876">
        <v>0</v>
      </c>
      <c r="I876" t="s">
        <v>2475</v>
      </c>
      <c r="J876" s="10" t="s">
        <v>46</v>
      </c>
      <c r="K876" t="s">
        <v>815</v>
      </c>
      <c r="L876" s="10" t="s">
        <v>46</v>
      </c>
      <c r="M876" s="10" t="s">
        <v>46</v>
      </c>
      <c r="N876">
        <f>IF(DB_PAR[[#This Row],[PAR TYPE]]=$AA$7,DB_PAR[[#This Row],[R_VAL]],IF(DB_PAR[[#This Row],[PAR TYPE]]=$AA$8,DB_PAR[[#This Row],[I_VAL]],DB_PAR[[#This Row],[T_VAL]]))</f>
        <v>0</v>
      </c>
      <c r="BG876">
        <f>QUOTIENT(DB_PAR[[#This Row],[PAR NUM]],32)+1</f>
        <v>28</v>
      </c>
    </row>
    <row r="877" spans="1:59" x14ac:dyDescent="0.25">
      <c r="A877" t="b">
        <v>0</v>
      </c>
      <c r="B877">
        <v>871</v>
      </c>
      <c r="C877" t="str" cm="1">
        <f t="array" ref="C877">INDEX(DB_PAR_SYS_NAMES[],BG877,2)</f>
        <v xml:space="preserve"> PID_CROSS_FLOW_VALVE_2</v>
      </c>
      <c r="D877" t="s">
        <v>3074</v>
      </c>
      <c r="E877" t="s">
        <v>4502</v>
      </c>
      <c r="G877" t="s">
        <v>2485</v>
      </c>
      <c r="H877">
        <v>0</v>
      </c>
      <c r="I877" t="s">
        <v>2475</v>
      </c>
      <c r="J877" s="10" t="s">
        <v>46</v>
      </c>
      <c r="K877" t="s">
        <v>815</v>
      </c>
      <c r="L877" s="10" t="s">
        <v>46</v>
      </c>
      <c r="M877" s="10" t="s">
        <v>46</v>
      </c>
      <c r="N877">
        <f>IF(DB_PAR[[#This Row],[PAR TYPE]]=$AA$7,DB_PAR[[#This Row],[R_VAL]],IF(DB_PAR[[#This Row],[PAR TYPE]]=$AA$8,DB_PAR[[#This Row],[I_VAL]],DB_PAR[[#This Row],[T_VAL]]))</f>
        <v>0</v>
      </c>
      <c r="BG877">
        <f>QUOTIENT(DB_PAR[[#This Row],[PAR NUM]],32)+1</f>
        <v>28</v>
      </c>
    </row>
    <row r="878" spans="1:59" x14ac:dyDescent="0.25">
      <c r="A878" t="b">
        <v>0</v>
      </c>
      <c r="B878">
        <v>872</v>
      </c>
      <c r="C878" t="str" cm="1">
        <f t="array" ref="C878">INDEX(DB_PAR_SYS_NAMES[],BG878,2)</f>
        <v xml:space="preserve"> PID_CROSS_FLOW_VALVE_2</v>
      </c>
      <c r="D878" t="s">
        <v>3075</v>
      </c>
      <c r="E878" t="s">
        <v>4503</v>
      </c>
      <c r="G878" t="s">
        <v>2485</v>
      </c>
      <c r="H878">
        <v>0</v>
      </c>
      <c r="I878" t="s">
        <v>2475</v>
      </c>
      <c r="J878" s="10" t="s">
        <v>46</v>
      </c>
      <c r="K878" t="s">
        <v>815</v>
      </c>
      <c r="L878" s="10" t="s">
        <v>46</v>
      </c>
      <c r="M878" s="10" t="s">
        <v>46</v>
      </c>
      <c r="N878">
        <f>IF(DB_PAR[[#This Row],[PAR TYPE]]=$AA$7,DB_PAR[[#This Row],[R_VAL]],IF(DB_PAR[[#This Row],[PAR TYPE]]=$AA$8,DB_PAR[[#This Row],[I_VAL]],DB_PAR[[#This Row],[T_VAL]]))</f>
        <v>0</v>
      </c>
      <c r="BG878">
        <f>QUOTIENT(DB_PAR[[#This Row],[PAR NUM]],32)+1</f>
        <v>28</v>
      </c>
    </row>
    <row r="879" spans="1:59" x14ac:dyDescent="0.25">
      <c r="A879" t="b">
        <v>0</v>
      </c>
      <c r="B879">
        <v>873</v>
      </c>
      <c r="C879" t="str" cm="1">
        <f t="array" ref="C879">INDEX(DB_PAR_SYS_NAMES[],BG879,2)</f>
        <v xml:space="preserve"> PID_CROSS_FLOW_VALVE_2</v>
      </c>
      <c r="D879" t="s">
        <v>3076</v>
      </c>
      <c r="E879" t="s">
        <v>4504</v>
      </c>
      <c r="G879" t="s">
        <v>2485</v>
      </c>
      <c r="H879">
        <v>0</v>
      </c>
      <c r="I879" t="s">
        <v>2475</v>
      </c>
      <c r="J879" s="10" t="s">
        <v>46</v>
      </c>
      <c r="K879" t="s">
        <v>815</v>
      </c>
      <c r="L879" s="10" t="s">
        <v>46</v>
      </c>
      <c r="M879" s="10" t="s">
        <v>46</v>
      </c>
      <c r="N879">
        <f>IF(DB_PAR[[#This Row],[PAR TYPE]]=$AA$7,DB_PAR[[#This Row],[R_VAL]],IF(DB_PAR[[#This Row],[PAR TYPE]]=$AA$8,DB_PAR[[#This Row],[I_VAL]],DB_PAR[[#This Row],[T_VAL]]))</f>
        <v>0</v>
      </c>
      <c r="BG879">
        <f>QUOTIENT(DB_PAR[[#This Row],[PAR NUM]],32)+1</f>
        <v>28</v>
      </c>
    </row>
    <row r="880" spans="1:59" x14ac:dyDescent="0.25">
      <c r="A880" t="b">
        <v>0</v>
      </c>
      <c r="B880">
        <v>874</v>
      </c>
      <c r="C880" t="str" cm="1">
        <f t="array" ref="C880">INDEX(DB_PAR_SYS_NAMES[],BG880,2)</f>
        <v xml:space="preserve"> PID_CROSS_FLOW_VALVE_2</v>
      </c>
      <c r="D880" t="s">
        <v>3077</v>
      </c>
      <c r="E880" t="s">
        <v>4505</v>
      </c>
      <c r="G880" t="s">
        <v>2485</v>
      </c>
      <c r="H880">
        <v>0</v>
      </c>
      <c r="I880" t="s">
        <v>2475</v>
      </c>
      <c r="J880" s="10" t="s">
        <v>46</v>
      </c>
      <c r="K880" t="s">
        <v>815</v>
      </c>
      <c r="L880" s="10" t="s">
        <v>46</v>
      </c>
      <c r="M880" s="10" t="s">
        <v>46</v>
      </c>
      <c r="N880">
        <f>IF(DB_PAR[[#This Row],[PAR TYPE]]=$AA$7,DB_PAR[[#This Row],[R_VAL]],IF(DB_PAR[[#This Row],[PAR TYPE]]=$AA$8,DB_PAR[[#This Row],[I_VAL]],DB_PAR[[#This Row],[T_VAL]]))</f>
        <v>0</v>
      </c>
      <c r="BG880">
        <f>QUOTIENT(DB_PAR[[#This Row],[PAR NUM]],32)+1</f>
        <v>28</v>
      </c>
    </row>
    <row r="881" spans="1:59" x14ac:dyDescent="0.25">
      <c r="A881" t="b">
        <v>0</v>
      </c>
      <c r="B881">
        <v>875</v>
      </c>
      <c r="C881" t="str" cm="1">
        <f t="array" ref="C881">INDEX(DB_PAR_SYS_NAMES[],BG881,2)</f>
        <v xml:space="preserve"> PID_CROSS_FLOW_VALVE_2</v>
      </c>
      <c r="D881" t="s">
        <v>3078</v>
      </c>
      <c r="E881" t="s">
        <v>4506</v>
      </c>
      <c r="G881" t="s">
        <v>2485</v>
      </c>
      <c r="H881">
        <v>0</v>
      </c>
      <c r="I881" t="s">
        <v>2475</v>
      </c>
      <c r="J881" s="10" t="s">
        <v>46</v>
      </c>
      <c r="K881" t="s">
        <v>815</v>
      </c>
      <c r="L881" s="10" t="s">
        <v>46</v>
      </c>
      <c r="M881" s="10" t="s">
        <v>46</v>
      </c>
      <c r="N881">
        <f>IF(DB_PAR[[#This Row],[PAR TYPE]]=$AA$7,DB_PAR[[#This Row],[R_VAL]],IF(DB_PAR[[#This Row],[PAR TYPE]]=$AA$8,DB_PAR[[#This Row],[I_VAL]],DB_PAR[[#This Row],[T_VAL]]))</f>
        <v>0</v>
      </c>
      <c r="BG881">
        <f>QUOTIENT(DB_PAR[[#This Row],[PAR NUM]],32)+1</f>
        <v>28</v>
      </c>
    </row>
    <row r="882" spans="1:59" x14ac:dyDescent="0.25">
      <c r="A882" t="b">
        <v>0</v>
      </c>
      <c r="B882">
        <v>876</v>
      </c>
      <c r="C882" t="str" cm="1">
        <f t="array" ref="C882">INDEX(DB_PAR_SYS_NAMES[],BG882,2)</f>
        <v xml:space="preserve"> PID_CROSS_FLOW_VALVE_2</v>
      </c>
      <c r="D882" t="s">
        <v>3079</v>
      </c>
      <c r="E882" t="s">
        <v>4507</v>
      </c>
      <c r="G882" t="s">
        <v>2474</v>
      </c>
      <c r="H882">
        <v>0</v>
      </c>
      <c r="I882" t="s">
        <v>2475</v>
      </c>
      <c r="J882" s="10" t="s">
        <v>46</v>
      </c>
      <c r="L882" s="10" t="s">
        <v>46</v>
      </c>
      <c r="M882" s="10" t="s">
        <v>46</v>
      </c>
      <c r="N882" t="str">
        <f>IF(DB_PAR[[#This Row],[PAR TYPE]]=$AA$7,DB_PAR[[#This Row],[R_VAL]],IF(DB_PAR[[#This Row],[PAR TYPE]]=$AA$8,DB_PAR[[#This Row],[I_VAL]],DB_PAR[[#This Row],[T_VAL]]))</f>
        <v>0.0</v>
      </c>
      <c r="BG882">
        <f>QUOTIENT(DB_PAR[[#This Row],[PAR NUM]],32)+1</f>
        <v>28</v>
      </c>
    </row>
    <row r="883" spans="1:59" x14ac:dyDescent="0.25">
      <c r="A883" t="b">
        <v>0</v>
      </c>
      <c r="B883">
        <v>877</v>
      </c>
      <c r="C883" t="str" cm="1">
        <f t="array" ref="C883">INDEX(DB_PAR_SYS_NAMES[],BG883,2)</f>
        <v xml:space="preserve"> PID_CROSS_FLOW_VALVE_2</v>
      </c>
      <c r="D883" t="s">
        <v>3080</v>
      </c>
      <c r="E883" t="s">
        <v>4508</v>
      </c>
      <c r="G883" t="s">
        <v>2485</v>
      </c>
      <c r="H883">
        <v>0</v>
      </c>
      <c r="I883" t="s">
        <v>2475</v>
      </c>
      <c r="J883" s="10" t="s">
        <v>46</v>
      </c>
      <c r="K883" t="s">
        <v>815</v>
      </c>
      <c r="L883" s="10" t="s">
        <v>46</v>
      </c>
      <c r="M883" s="10" t="s">
        <v>46</v>
      </c>
      <c r="N883">
        <f>IF(DB_PAR[[#This Row],[PAR TYPE]]=$AA$7,DB_PAR[[#This Row],[R_VAL]],IF(DB_PAR[[#This Row],[PAR TYPE]]=$AA$8,DB_PAR[[#This Row],[I_VAL]],DB_PAR[[#This Row],[T_VAL]]))</f>
        <v>0</v>
      </c>
      <c r="BG883">
        <f>QUOTIENT(DB_PAR[[#This Row],[PAR NUM]],32)+1</f>
        <v>28</v>
      </c>
    </row>
    <row r="884" spans="1:59" x14ac:dyDescent="0.25">
      <c r="A884" t="b">
        <v>0</v>
      </c>
      <c r="B884">
        <v>878</v>
      </c>
      <c r="C884" t="str" cm="1">
        <f t="array" ref="C884">INDEX(DB_PAR_SYS_NAMES[],BG884,2)</f>
        <v xml:space="preserve"> PID_CROSS_FLOW_VALVE_2</v>
      </c>
      <c r="D884" t="s">
        <v>3081</v>
      </c>
      <c r="E884" t="s">
        <v>4509</v>
      </c>
      <c r="G884" t="s">
        <v>2485</v>
      </c>
      <c r="H884">
        <v>0</v>
      </c>
      <c r="I884" t="s">
        <v>2475</v>
      </c>
      <c r="J884" s="10" t="s">
        <v>46</v>
      </c>
      <c r="K884" t="s">
        <v>815</v>
      </c>
      <c r="L884" s="10" t="s">
        <v>46</v>
      </c>
      <c r="M884" s="10" t="s">
        <v>46</v>
      </c>
      <c r="N884">
        <f>IF(DB_PAR[[#This Row],[PAR TYPE]]=$AA$7,DB_PAR[[#This Row],[R_VAL]],IF(DB_PAR[[#This Row],[PAR TYPE]]=$AA$8,DB_PAR[[#This Row],[I_VAL]],DB_PAR[[#This Row],[T_VAL]]))</f>
        <v>0</v>
      </c>
      <c r="BG884">
        <f>QUOTIENT(DB_PAR[[#This Row],[PAR NUM]],32)+1</f>
        <v>28</v>
      </c>
    </row>
    <row r="885" spans="1:59" x14ac:dyDescent="0.25">
      <c r="A885" t="b">
        <v>0</v>
      </c>
      <c r="B885">
        <v>879</v>
      </c>
      <c r="C885" t="str" cm="1">
        <f t="array" ref="C885">INDEX(DB_PAR_SYS_NAMES[],BG885,2)</f>
        <v xml:space="preserve"> PID_CROSS_FLOW_VALVE_2</v>
      </c>
      <c r="D885" t="s">
        <v>3083</v>
      </c>
      <c r="E885" t="s">
        <v>4510</v>
      </c>
      <c r="G885" t="s">
        <v>2485</v>
      </c>
      <c r="H885">
        <v>0</v>
      </c>
      <c r="I885" t="s">
        <v>2475</v>
      </c>
      <c r="J885" s="10" t="s">
        <v>2516</v>
      </c>
      <c r="K885" t="s">
        <v>815</v>
      </c>
      <c r="L885" s="10" t="s">
        <v>46</v>
      </c>
      <c r="M885" s="10" t="s">
        <v>46</v>
      </c>
      <c r="N885">
        <f>IF(DB_PAR[[#This Row],[PAR TYPE]]=$AA$7,DB_PAR[[#This Row],[R_VAL]],IF(DB_PAR[[#This Row],[PAR TYPE]]=$AA$8,DB_PAR[[#This Row],[I_VAL]],DB_PAR[[#This Row],[T_VAL]]))</f>
        <v>0</v>
      </c>
      <c r="BG885">
        <f>QUOTIENT(DB_PAR[[#This Row],[PAR NUM]],32)+1</f>
        <v>28</v>
      </c>
    </row>
    <row r="886" spans="1:59" x14ac:dyDescent="0.25">
      <c r="A886" t="b">
        <v>0</v>
      </c>
      <c r="B886">
        <v>880</v>
      </c>
      <c r="C886" t="str" cm="1">
        <f t="array" ref="C886">INDEX(DB_PAR_SYS_NAMES[],BG886,2)</f>
        <v xml:space="preserve"> PID_CROSS_FLOW_VALVE_2</v>
      </c>
      <c r="D886" t="s">
        <v>3085</v>
      </c>
      <c r="E886" t="s">
        <v>4511</v>
      </c>
      <c r="G886" t="s">
        <v>2474</v>
      </c>
      <c r="H886">
        <v>0</v>
      </c>
      <c r="I886" t="s">
        <v>2475</v>
      </c>
      <c r="J886" s="10" t="s">
        <v>2540</v>
      </c>
      <c r="K886" t="s">
        <v>807</v>
      </c>
      <c r="L886" s="10" t="s">
        <v>46</v>
      </c>
      <c r="M886" s="10" t="s">
        <v>46</v>
      </c>
      <c r="N886" t="str">
        <f>IF(DB_PAR[[#This Row],[PAR TYPE]]=$AA$7,DB_PAR[[#This Row],[R_VAL]],IF(DB_PAR[[#This Row],[PAR TYPE]]=$AA$8,DB_PAR[[#This Row],[I_VAL]],DB_PAR[[#This Row],[T_VAL]]))</f>
        <v>100.0</v>
      </c>
      <c r="BG886">
        <f>QUOTIENT(DB_PAR[[#This Row],[PAR NUM]],32)+1</f>
        <v>28</v>
      </c>
    </row>
    <row r="887" spans="1:59" x14ac:dyDescent="0.25">
      <c r="A887" t="b">
        <v>0</v>
      </c>
      <c r="B887">
        <v>881</v>
      </c>
      <c r="C887" t="str" cm="1">
        <f t="array" ref="C887">INDEX(DB_PAR_SYS_NAMES[],BG887,2)</f>
        <v xml:space="preserve"> PID_CROSS_FLOW_VALVE_2</v>
      </c>
      <c r="D887" t="s">
        <v>3086</v>
      </c>
      <c r="E887" t="s">
        <v>4512</v>
      </c>
      <c r="G887" t="s">
        <v>2474</v>
      </c>
      <c r="H887">
        <v>0</v>
      </c>
      <c r="I887" t="s">
        <v>2475</v>
      </c>
      <c r="J887" s="10" t="s">
        <v>3066</v>
      </c>
      <c r="K887" t="s">
        <v>807</v>
      </c>
      <c r="L887" s="10" t="s">
        <v>46</v>
      </c>
      <c r="M887" s="10" t="s">
        <v>46</v>
      </c>
      <c r="N887" t="str">
        <f>IF(DB_PAR[[#This Row],[PAR TYPE]]=$AA$7,DB_PAR[[#This Row],[R_VAL]],IF(DB_PAR[[#This Row],[PAR TYPE]]=$AA$8,DB_PAR[[#This Row],[I_VAL]],DB_PAR[[#This Row],[T_VAL]]))</f>
        <v>30.0</v>
      </c>
      <c r="BG887">
        <f>QUOTIENT(DB_PAR[[#This Row],[PAR NUM]],32)+1</f>
        <v>28</v>
      </c>
    </row>
    <row r="888" spans="1:59" x14ac:dyDescent="0.25">
      <c r="A888" t="b">
        <v>0</v>
      </c>
      <c r="B888">
        <v>882</v>
      </c>
      <c r="C888" t="str" cm="1">
        <f t="array" ref="C888">INDEX(DB_PAR_SYS_NAMES[],BG888,2)</f>
        <v xml:space="preserve"> PID_CROSS_FLOW_VALVE_2</v>
      </c>
      <c r="D888" t="s">
        <v>3087</v>
      </c>
      <c r="E888" t="s">
        <v>4513</v>
      </c>
      <c r="G888" t="s">
        <v>2474</v>
      </c>
      <c r="H888">
        <v>0</v>
      </c>
      <c r="I888" t="s">
        <v>2475</v>
      </c>
      <c r="J888" s="10" t="s">
        <v>2516</v>
      </c>
      <c r="K888" t="s">
        <v>807</v>
      </c>
      <c r="L888" s="10" t="s">
        <v>46</v>
      </c>
      <c r="M888" s="10" t="s">
        <v>46</v>
      </c>
      <c r="N888" t="str">
        <f>IF(DB_PAR[[#This Row],[PAR TYPE]]=$AA$7,DB_PAR[[#This Row],[R_VAL]],IF(DB_PAR[[#This Row],[PAR TYPE]]=$AA$8,DB_PAR[[#This Row],[I_VAL]],DB_PAR[[#This Row],[T_VAL]]))</f>
        <v>300.0</v>
      </c>
      <c r="BG888">
        <f>QUOTIENT(DB_PAR[[#This Row],[PAR NUM]],32)+1</f>
        <v>28</v>
      </c>
    </row>
    <row r="889" spans="1:59" x14ac:dyDescent="0.25">
      <c r="A889" t="b">
        <v>0</v>
      </c>
      <c r="B889">
        <v>883</v>
      </c>
      <c r="C889" t="str" cm="1">
        <f t="array" ref="C889">INDEX(DB_PAR_SYS_NAMES[],BG889,2)</f>
        <v xml:space="preserve"> PID_CROSS_FLOW_VALVE_2</v>
      </c>
      <c r="D889" t="s">
        <v>3088</v>
      </c>
      <c r="E889" t="s">
        <v>4514</v>
      </c>
      <c r="G889" t="s">
        <v>2474</v>
      </c>
      <c r="H889">
        <v>0</v>
      </c>
      <c r="I889" t="s">
        <v>2475</v>
      </c>
      <c r="J889" s="10" t="s">
        <v>46</v>
      </c>
      <c r="K889" t="s">
        <v>807</v>
      </c>
      <c r="L889" s="10" t="s">
        <v>46</v>
      </c>
      <c r="M889" s="10" t="s">
        <v>46</v>
      </c>
      <c r="N889" t="str">
        <f>IF(DB_PAR[[#This Row],[PAR TYPE]]=$AA$7,DB_PAR[[#This Row],[R_VAL]],IF(DB_PAR[[#This Row],[PAR TYPE]]=$AA$8,DB_PAR[[#This Row],[I_VAL]],DB_PAR[[#This Row],[T_VAL]]))</f>
        <v>0.0</v>
      </c>
      <c r="BG889">
        <f>QUOTIENT(DB_PAR[[#This Row],[PAR NUM]],32)+1</f>
        <v>28</v>
      </c>
    </row>
    <row r="890" spans="1:59" x14ac:dyDescent="0.25">
      <c r="A890" t="b">
        <v>0</v>
      </c>
      <c r="B890">
        <v>884</v>
      </c>
      <c r="C890" t="str" cm="1">
        <f t="array" ref="C890">INDEX(DB_PAR_SYS_NAMES[],BG890,2)</f>
        <v xml:space="preserve"> PID_CROSS_FLOW_VALVE_2</v>
      </c>
      <c r="D890" t="s">
        <v>3089</v>
      </c>
      <c r="E890" t="s">
        <v>4515</v>
      </c>
      <c r="G890" t="s">
        <v>2474</v>
      </c>
      <c r="H890">
        <v>0</v>
      </c>
      <c r="I890" t="s">
        <v>2475</v>
      </c>
      <c r="J890" s="10" t="s">
        <v>46</v>
      </c>
      <c r="K890" t="s">
        <v>807</v>
      </c>
      <c r="L890" s="10" t="s">
        <v>46</v>
      </c>
      <c r="M890" s="10" t="s">
        <v>46</v>
      </c>
      <c r="N890" t="str">
        <f>IF(DB_PAR[[#This Row],[PAR TYPE]]=$AA$7,DB_PAR[[#This Row],[R_VAL]],IF(DB_PAR[[#This Row],[PAR TYPE]]=$AA$8,DB_PAR[[#This Row],[I_VAL]],DB_PAR[[#This Row],[T_VAL]]))</f>
        <v>0.0</v>
      </c>
      <c r="BG890">
        <f>QUOTIENT(DB_PAR[[#This Row],[PAR NUM]],32)+1</f>
        <v>28</v>
      </c>
    </row>
    <row r="891" spans="1:59" x14ac:dyDescent="0.25">
      <c r="A891" t="b">
        <v>0</v>
      </c>
      <c r="B891">
        <v>885</v>
      </c>
      <c r="C891" t="str" cm="1">
        <f t="array" ref="C891">INDEX(DB_PAR_SYS_NAMES[],BG891,2)</f>
        <v xml:space="preserve"> PID_CROSS_FLOW_VALVE_2</v>
      </c>
      <c r="D891" t="s">
        <v>3090</v>
      </c>
      <c r="E891" t="s">
        <v>4516</v>
      </c>
      <c r="G891" t="s">
        <v>2474</v>
      </c>
      <c r="H891">
        <v>0</v>
      </c>
      <c r="I891" t="s">
        <v>2475</v>
      </c>
      <c r="J891" s="10" t="s">
        <v>46</v>
      </c>
      <c r="K891" t="s">
        <v>815</v>
      </c>
      <c r="L891" s="10" t="s">
        <v>46</v>
      </c>
      <c r="M891" s="10" t="s">
        <v>46</v>
      </c>
      <c r="N891" t="str">
        <f>IF(DB_PAR[[#This Row],[PAR TYPE]]=$AA$7,DB_PAR[[#This Row],[R_VAL]],IF(DB_PAR[[#This Row],[PAR TYPE]]=$AA$8,DB_PAR[[#This Row],[I_VAL]],DB_PAR[[#This Row],[T_VAL]]))</f>
        <v>0.0</v>
      </c>
      <c r="BG891">
        <f>QUOTIENT(DB_PAR[[#This Row],[PAR NUM]],32)+1</f>
        <v>28</v>
      </c>
    </row>
    <row r="892" spans="1:59" x14ac:dyDescent="0.25">
      <c r="A892" t="b">
        <v>0</v>
      </c>
      <c r="B892">
        <v>886</v>
      </c>
      <c r="C892" t="str" cm="1">
        <f t="array" ref="C892">INDEX(DB_PAR_SYS_NAMES[],BG892,2)</f>
        <v xml:space="preserve"> PID_CROSS_FLOW_VALVE_2</v>
      </c>
      <c r="D892" t="s">
        <v>3091</v>
      </c>
      <c r="E892" t="s">
        <v>4517</v>
      </c>
      <c r="G892" t="s">
        <v>2474</v>
      </c>
      <c r="H892">
        <v>0</v>
      </c>
      <c r="I892" t="s">
        <v>2475</v>
      </c>
      <c r="J892" s="10" t="s">
        <v>46</v>
      </c>
      <c r="K892" t="s">
        <v>807</v>
      </c>
      <c r="L892" s="10" t="s">
        <v>46</v>
      </c>
      <c r="M892" s="10" t="s">
        <v>46</v>
      </c>
      <c r="N892" t="str">
        <f>IF(DB_PAR[[#This Row],[PAR TYPE]]=$AA$7,DB_PAR[[#This Row],[R_VAL]],IF(DB_PAR[[#This Row],[PAR TYPE]]=$AA$8,DB_PAR[[#This Row],[I_VAL]],DB_PAR[[#This Row],[T_VAL]]))</f>
        <v>0.0</v>
      </c>
      <c r="BG892">
        <f>QUOTIENT(DB_PAR[[#This Row],[PAR NUM]],32)+1</f>
        <v>28</v>
      </c>
    </row>
    <row r="893" spans="1:59" x14ac:dyDescent="0.25">
      <c r="A893" t="b">
        <v>0</v>
      </c>
      <c r="B893">
        <v>887</v>
      </c>
      <c r="C893" t="str" cm="1">
        <f t="array" ref="C893">INDEX(DB_PAR_SYS_NAMES[],BG893,2)</f>
        <v xml:space="preserve"> PID_CROSS_FLOW_VALVE_2</v>
      </c>
      <c r="D893" t="s">
        <v>3092</v>
      </c>
      <c r="E893" t="s">
        <v>4518</v>
      </c>
      <c r="G893" t="s">
        <v>2474</v>
      </c>
      <c r="H893">
        <v>0</v>
      </c>
      <c r="I893" t="s">
        <v>2475</v>
      </c>
      <c r="J893" s="10" t="s">
        <v>46</v>
      </c>
      <c r="K893" t="s">
        <v>815</v>
      </c>
      <c r="L893" s="10" t="s">
        <v>46</v>
      </c>
      <c r="M893" s="10" t="s">
        <v>46</v>
      </c>
      <c r="N893" t="str">
        <f>IF(DB_PAR[[#This Row],[PAR TYPE]]=$AA$7,DB_PAR[[#This Row],[R_VAL]],IF(DB_PAR[[#This Row],[PAR TYPE]]=$AA$8,DB_PAR[[#This Row],[I_VAL]],DB_PAR[[#This Row],[T_VAL]]))</f>
        <v>0.0</v>
      </c>
      <c r="BG893">
        <f>QUOTIENT(DB_PAR[[#This Row],[PAR NUM]],32)+1</f>
        <v>28</v>
      </c>
    </row>
    <row r="894" spans="1:59" x14ac:dyDescent="0.25">
      <c r="A894" t="b">
        <v>0</v>
      </c>
      <c r="B894">
        <v>888</v>
      </c>
      <c r="C894" t="str" cm="1">
        <f t="array" ref="C894">INDEX(DB_PAR_SYS_NAMES[],BG894,2)</f>
        <v xml:space="preserve"> PID_CROSS_FLOW_VALVE_2</v>
      </c>
      <c r="D894" t="s">
        <v>3093</v>
      </c>
      <c r="E894" t="s">
        <v>4519</v>
      </c>
      <c r="G894" t="s">
        <v>2474</v>
      </c>
      <c r="H894">
        <v>0</v>
      </c>
      <c r="I894" t="s">
        <v>2475</v>
      </c>
      <c r="J894" s="10" t="s">
        <v>46</v>
      </c>
      <c r="K894" t="s">
        <v>807</v>
      </c>
      <c r="L894" s="10" t="s">
        <v>46</v>
      </c>
      <c r="M894" s="10" t="s">
        <v>46</v>
      </c>
      <c r="N894" t="str">
        <f>IF(DB_PAR[[#This Row],[PAR TYPE]]=$AA$7,DB_PAR[[#This Row],[R_VAL]],IF(DB_PAR[[#This Row],[PAR TYPE]]=$AA$8,DB_PAR[[#This Row],[I_VAL]],DB_PAR[[#This Row],[T_VAL]]))</f>
        <v>0.0</v>
      </c>
      <c r="BG894">
        <f>QUOTIENT(DB_PAR[[#This Row],[PAR NUM]],32)+1</f>
        <v>28</v>
      </c>
    </row>
    <row r="895" spans="1:59" x14ac:dyDescent="0.25">
      <c r="A895" t="b">
        <v>0</v>
      </c>
      <c r="B895">
        <v>889</v>
      </c>
      <c r="C895" t="str" cm="1">
        <f t="array" ref="C895">INDEX(DB_PAR_SYS_NAMES[],BG895,2)</f>
        <v xml:space="preserve"> PID_CROSS_FLOW_VALVE_2</v>
      </c>
      <c r="D895" t="s">
        <v>3094</v>
      </c>
      <c r="E895" t="s">
        <v>4520</v>
      </c>
      <c r="G895" t="s">
        <v>2474</v>
      </c>
      <c r="H895">
        <v>0</v>
      </c>
      <c r="I895" t="s">
        <v>2475</v>
      </c>
      <c r="J895" s="10" t="s">
        <v>46</v>
      </c>
      <c r="K895" t="s">
        <v>815</v>
      </c>
      <c r="L895" s="10" t="s">
        <v>46</v>
      </c>
      <c r="M895" s="10" t="s">
        <v>46</v>
      </c>
      <c r="N895" t="str">
        <f>IF(DB_PAR[[#This Row],[PAR TYPE]]=$AA$7,DB_PAR[[#This Row],[R_VAL]],IF(DB_PAR[[#This Row],[PAR TYPE]]=$AA$8,DB_PAR[[#This Row],[I_VAL]],DB_PAR[[#This Row],[T_VAL]]))</f>
        <v>0.0</v>
      </c>
      <c r="BG895">
        <f>QUOTIENT(DB_PAR[[#This Row],[PAR NUM]],32)+1</f>
        <v>28</v>
      </c>
    </row>
    <row r="896" spans="1:59" x14ac:dyDescent="0.25">
      <c r="A896" t="b">
        <v>0</v>
      </c>
      <c r="B896">
        <v>890</v>
      </c>
      <c r="C896" t="str" cm="1">
        <f t="array" ref="C896">INDEX(DB_PAR_SYS_NAMES[],BG896,2)</f>
        <v xml:space="preserve"> PID_CROSS_FLOW_VALVE_2</v>
      </c>
      <c r="D896" t="s">
        <v>3095</v>
      </c>
      <c r="E896" t="s">
        <v>4317</v>
      </c>
      <c r="G896" t="s">
        <v>2485</v>
      </c>
      <c r="H896">
        <v>0</v>
      </c>
      <c r="I896" t="s">
        <v>2475</v>
      </c>
      <c r="J896" s="10" t="s">
        <v>46</v>
      </c>
      <c r="K896" t="s">
        <v>815</v>
      </c>
      <c r="L896" s="10" t="s">
        <v>46</v>
      </c>
      <c r="M896" s="10" t="s">
        <v>46</v>
      </c>
      <c r="N896">
        <f>IF(DB_PAR[[#This Row],[PAR TYPE]]=$AA$7,DB_PAR[[#This Row],[R_VAL]],IF(DB_PAR[[#This Row],[PAR TYPE]]=$AA$8,DB_PAR[[#This Row],[I_VAL]],DB_PAR[[#This Row],[T_VAL]]))</f>
        <v>0</v>
      </c>
      <c r="BG896">
        <f>QUOTIENT(DB_PAR[[#This Row],[PAR NUM]],32)+1</f>
        <v>28</v>
      </c>
    </row>
    <row r="897" spans="1:59" x14ac:dyDescent="0.25">
      <c r="A897" t="b">
        <v>0</v>
      </c>
      <c r="B897">
        <v>891</v>
      </c>
      <c r="C897" t="str" cm="1">
        <f t="array" ref="C897">INDEX(DB_PAR_SYS_NAMES[],BG897,2)</f>
        <v xml:space="preserve"> PID_CROSS_FLOW_VALVE_2</v>
      </c>
      <c r="D897" t="s">
        <v>282</v>
      </c>
      <c r="G897" t="s">
        <v>2474</v>
      </c>
      <c r="H897">
        <v>0</v>
      </c>
      <c r="I897" t="s">
        <v>2475</v>
      </c>
      <c r="J897" s="10" t="s">
        <v>46</v>
      </c>
      <c r="L897" s="10" t="s">
        <v>46</v>
      </c>
      <c r="M897" s="10" t="s">
        <v>46</v>
      </c>
      <c r="N897" t="str">
        <f>IF(DB_PAR[[#This Row],[PAR TYPE]]=$AA$7,DB_PAR[[#This Row],[R_VAL]],IF(DB_PAR[[#This Row],[PAR TYPE]]=$AA$8,DB_PAR[[#This Row],[I_VAL]],DB_PAR[[#This Row],[T_VAL]]))</f>
        <v>0.0</v>
      </c>
      <c r="BG897">
        <f>QUOTIENT(DB_PAR[[#This Row],[PAR NUM]],32)+1</f>
        <v>28</v>
      </c>
    </row>
    <row r="898" spans="1:59" x14ac:dyDescent="0.25">
      <c r="A898" t="b">
        <v>0</v>
      </c>
      <c r="B898">
        <v>892</v>
      </c>
      <c r="C898" t="str" cm="1">
        <f t="array" ref="C898">INDEX(DB_PAR_SYS_NAMES[],BG898,2)</f>
        <v xml:space="preserve"> PID_CROSS_FLOW_VALVE_2</v>
      </c>
      <c r="D898" t="s">
        <v>283</v>
      </c>
      <c r="G898" t="s">
        <v>2474</v>
      </c>
      <c r="H898">
        <v>0</v>
      </c>
      <c r="I898" t="s">
        <v>2475</v>
      </c>
      <c r="J898" s="10" t="s">
        <v>46</v>
      </c>
      <c r="L898" s="10" t="s">
        <v>46</v>
      </c>
      <c r="M898" s="10" t="s">
        <v>46</v>
      </c>
      <c r="N898" t="str">
        <f>IF(DB_PAR[[#This Row],[PAR TYPE]]=$AA$7,DB_PAR[[#This Row],[R_VAL]],IF(DB_PAR[[#This Row],[PAR TYPE]]=$AA$8,DB_PAR[[#This Row],[I_VAL]],DB_PAR[[#This Row],[T_VAL]]))</f>
        <v>0.0</v>
      </c>
      <c r="BG898">
        <f>QUOTIENT(DB_PAR[[#This Row],[PAR NUM]],32)+1</f>
        <v>28</v>
      </c>
    </row>
    <row r="899" spans="1:59" x14ac:dyDescent="0.25">
      <c r="A899" t="b">
        <v>0</v>
      </c>
      <c r="B899">
        <v>893</v>
      </c>
      <c r="C899" t="str" cm="1">
        <f t="array" ref="C899">INDEX(DB_PAR_SYS_NAMES[],BG899,2)</f>
        <v xml:space="preserve"> PID_CROSS_FLOW_VALVE_2</v>
      </c>
      <c r="D899" t="s">
        <v>314</v>
      </c>
      <c r="G899" t="s">
        <v>2474</v>
      </c>
      <c r="H899">
        <v>0</v>
      </c>
      <c r="I899" t="s">
        <v>2475</v>
      </c>
      <c r="J899" s="10" t="s">
        <v>46</v>
      </c>
      <c r="L899" s="10" t="s">
        <v>46</v>
      </c>
      <c r="M899" s="10" t="s">
        <v>46</v>
      </c>
      <c r="N899" t="str">
        <f>IF(DB_PAR[[#This Row],[PAR TYPE]]=$AA$7,DB_PAR[[#This Row],[R_VAL]],IF(DB_PAR[[#This Row],[PAR TYPE]]=$AA$8,DB_PAR[[#This Row],[I_VAL]],DB_PAR[[#This Row],[T_VAL]]))</f>
        <v>0.0</v>
      </c>
      <c r="BG899">
        <f>QUOTIENT(DB_PAR[[#This Row],[PAR NUM]],32)+1</f>
        <v>28</v>
      </c>
    </row>
    <row r="900" spans="1:59" x14ac:dyDescent="0.25">
      <c r="A900" t="b">
        <v>0</v>
      </c>
      <c r="B900">
        <v>894</v>
      </c>
      <c r="C900" t="str" cm="1">
        <f t="array" ref="C900">INDEX(DB_PAR_SYS_NAMES[],BG900,2)</f>
        <v xml:space="preserve"> PID_CROSS_FLOW_VALVE_2</v>
      </c>
      <c r="D900" t="s">
        <v>284</v>
      </c>
      <c r="G900" t="s">
        <v>2474</v>
      </c>
      <c r="H900">
        <v>0</v>
      </c>
      <c r="I900" t="s">
        <v>2475</v>
      </c>
      <c r="J900" s="10" t="s">
        <v>46</v>
      </c>
      <c r="L900" s="10" t="s">
        <v>46</v>
      </c>
      <c r="M900" s="10" t="s">
        <v>46</v>
      </c>
      <c r="N900" t="str">
        <f>IF(DB_PAR[[#This Row],[PAR TYPE]]=$AA$7,DB_PAR[[#This Row],[R_VAL]],IF(DB_PAR[[#This Row],[PAR TYPE]]=$AA$8,DB_PAR[[#This Row],[I_VAL]],DB_PAR[[#This Row],[T_VAL]]))</f>
        <v>0.0</v>
      </c>
      <c r="BG900">
        <f>QUOTIENT(DB_PAR[[#This Row],[PAR NUM]],32)+1</f>
        <v>28</v>
      </c>
    </row>
    <row r="901" spans="1:59" x14ac:dyDescent="0.25">
      <c r="A901" t="b">
        <v>0</v>
      </c>
      <c r="B901">
        <v>895</v>
      </c>
      <c r="C901" t="str" cm="1">
        <f t="array" ref="C901">INDEX(DB_PAR_SYS_NAMES[],BG901,2)</f>
        <v xml:space="preserve"> PID_CROSS_FLOW_VALVE_2</v>
      </c>
      <c r="D901" t="s">
        <v>285</v>
      </c>
      <c r="G901" t="s">
        <v>2474</v>
      </c>
      <c r="H901">
        <v>0</v>
      </c>
      <c r="I901" t="s">
        <v>2475</v>
      </c>
      <c r="J901" s="10" t="s">
        <v>46</v>
      </c>
      <c r="L901" s="10" t="s">
        <v>46</v>
      </c>
      <c r="M901" s="10" t="s">
        <v>46</v>
      </c>
      <c r="N901" t="str">
        <f>IF(DB_PAR[[#This Row],[PAR TYPE]]=$AA$7,DB_PAR[[#This Row],[R_VAL]],IF(DB_PAR[[#This Row],[PAR TYPE]]=$AA$8,DB_PAR[[#This Row],[I_VAL]],DB_PAR[[#This Row],[T_VAL]]))</f>
        <v>0.0</v>
      </c>
      <c r="BG901">
        <f>QUOTIENT(DB_PAR[[#This Row],[PAR NUM]],32)+1</f>
        <v>28</v>
      </c>
    </row>
    <row r="902" spans="1:59" x14ac:dyDescent="0.25">
      <c r="A902" t="b">
        <v>0</v>
      </c>
      <c r="B902">
        <v>896</v>
      </c>
      <c r="C902" t="str" cm="1">
        <f t="array" ref="C902">INDEX(DB_PAR_SYS_NAMES[],BG902,2)</f>
        <v xml:space="preserve"> PID_PELTON_NOZZLE_1</v>
      </c>
      <c r="D902" t="s">
        <v>3067</v>
      </c>
      <c r="E902" t="s">
        <v>4521</v>
      </c>
      <c r="G902" t="s">
        <v>2474</v>
      </c>
      <c r="H902">
        <v>0</v>
      </c>
      <c r="I902" t="s">
        <v>2475</v>
      </c>
      <c r="J902" s="10" t="s">
        <v>46</v>
      </c>
      <c r="K902" t="s">
        <v>807</v>
      </c>
      <c r="L902" s="10" t="s">
        <v>46</v>
      </c>
      <c r="M902" s="10" t="s">
        <v>46</v>
      </c>
      <c r="N902" t="str">
        <f>IF(DB_PAR[[#This Row],[PAR TYPE]]=$AA$7,DB_PAR[[#This Row],[R_VAL]],IF(DB_PAR[[#This Row],[PAR TYPE]]=$AA$8,DB_PAR[[#This Row],[I_VAL]],DB_PAR[[#This Row],[T_VAL]]))</f>
        <v>0.0</v>
      </c>
      <c r="BG902">
        <f>QUOTIENT(DB_PAR[[#This Row],[PAR NUM]],32)+1</f>
        <v>29</v>
      </c>
    </row>
    <row r="903" spans="1:59" x14ac:dyDescent="0.25">
      <c r="A903" t="b">
        <v>0</v>
      </c>
      <c r="B903">
        <v>897</v>
      </c>
      <c r="C903" t="str" cm="1">
        <f t="array" ref="C903">INDEX(DB_PAR_SYS_NAMES[],BG903,2)</f>
        <v xml:space="preserve"> PID_PELTON_NOZZLE_1</v>
      </c>
      <c r="D903" t="s">
        <v>3068</v>
      </c>
      <c r="E903" t="s">
        <v>4522</v>
      </c>
      <c r="G903" t="s">
        <v>2474</v>
      </c>
      <c r="H903">
        <v>0</v>
      </c>
      <c r="I903" t="s">
        <v>2475</v>
      </c>
      <c r="J903" s="10" t="s">
        <v>2540</v>
      </c>
      <c r="K903" t="s">
        <v>807</v>
      </c>
      <c r="L903" s="10" t="s">
        <v>46</v>
      </c>
      <c r="M903" s="10" t="s">
        <v>46</v>
      </c>
      <c r="N903" t="str">
        <f>IF(DB_PAR[[#This Row],[PAR TYPE]]=$AA$7,DB_PAR[[#This Row],[R_VAL]],IF(DB_PAR[[#This Row],[PAR TYPE]]=$AA$8,DB_PAR[[#This Row],[I_VAL]],DB_PAR[[#This Row],[T_VAL]]))</f>
        <v>100.0</v>
      </c>
      <c r="BG903">
        <f>QUOTIENT(DB_PAR[[#This Row],[PAR NUM]],32)+1</f>
        <v>29</v>
      </c>
    </row>
    <row r="904" spans="1:59" x14ac:dyDescent="0.25">
      <c r="A904" t="b">
        <v>0</v>
      </c>
      <c r="B904">
        <v>898</v>
      </c>
      <c r="C904" t="str" cm="1">
        <f t="array" ref="C904">INDEX(DB_PAR_SYS_NAMES[],BG904,2)</f>
        <v xml:space="preserve"> PID_PELTON_NOZZLE_1</v>
      </c>
      <c r="D904" t="s">
        <v>3069</v>
      </c>
      <c r="E904" t="s">
        <v>4523</v>
      </c>
      <c r="G904" t="s">
        <v>2474</v>
      </c>
      <c r="H904">
        <v>0</v>
      </c>
      <c r="I904" t="s">
        <v>3101</v>
      </c>
      <c r="J904" s="10" t="s">
        <v>46</v>
      </c>
      <c r="K904" t="s">
        <v>2892</v>
      </c>
      <c r="L904" s="10" t="s">
        <v>46</v>
      </c>
      <c r="M904" s="10" t="s">
        <v>46</v>
      </c>
      <c r="N904" t="str">
        <f>IF(DB_PAR[[#This Row],[PAR TYPE]]=$AA$7,DB_PAR[[#This Row],[R_VAL]],IF(DB_PAR[[#This Row],[PAR TYPE]]=$AA$8,DB_PAR[[#This Row],[I_VAL]],DB_PAR[[#This Row],[T_VAL]]))</f>
        <v>0.0</v>
      </c>
      <c r="BG904">
        <f>QUOTIENT(DB_PAR[[#This Row],[PAR NUM]],32)+1</f>
        <v>29</v>
      </c>
    </row>
    <row r="905" spans="1:59" x14ac:dyDescent="0.25">
      <c r="A905" t="b">
        <v>0</v>
      </c>
      <c r="B905">
        <v>899</v>
      </c>
      <c r="C905" t="str" cm="1">
        <f t="array" ref="C905">INDEX(DB_PAR_SYS_NAMES[],BG905,2)</f>
        <v xml:space="preserve"> PID_PELTON_NOZZLE_1</v>
      </c>
      <c r="D905" t="s">
        <v>3070</v>
      </c>
      <c r="E905" t="s">
        <v>4524</v>
      </c>
      <c r="G905" t="s">
        <v>2474</v>
      </c>
      <c r="H905">
        <v>0</v>
      </c>
      <c r="I905" t="s">
        <v>3101</v>
      </c>
      <c r="J905" s="10" t="s">
        <v>46</v>
      </c>
      <c r="K905" t="s">
        <v>2892</v>
      </c>
      <c r="L905" s="10" t="s">
        <v>46</v>
      </c>
      <c r="M905" s="10" t="s">
        <v>46</v>
      </c>
      <c r="N905" t="str">
        <f>IF(DB_PAR[[#This Row],[PAR TYPE]]=$AA$7,DB_PAR[[#This Row],[R_VAL]],IF(DB_PAR[[#This Row],[PAR TYPE]]=$AA$8,DB_PAR[[#This Row],[I_VAL]],DB_PAR[[#This Row],[T_VAL]]))</f>
        <v>0.0</v>
      </c>
      <c r="BG905">
        <f>QUOTIENT(DB_PAR[[#This Row],[PAR NUM]],32)+1</f>
        <v>29</v>
      </c>
    </row>
    <row r="906" spans="1:59" x14ac:dyDescent="0.25">
      <c r="A906" t="b">
        <v>0</v>
      </c>
      <c r="B906">
        <v>900</v>
      </c>
      <c r="C906" t="str" cm="1">
        <f t="array" ref="C906">INDEX(DB_PAR_SYS_NAMES[],BG906,2)</f>
        <v xml:space="preserve"> PID_PELTON_NOZZLE_1</v>
      </c>
      <c r="D906" t="s">
        <v>3071</v>
      </c>
      <c r="E906" t="s">
        <v>4525</v>
      </c>
      <c r="G906" t="s">
        <v>2474</v>
      </c>
      <c r="H906">
        <v>0</v>
      </c>
      <c r="I906" t="s">
        <v>2475</v>
      </c>
      <c r="J906" s="10" t="s">
        <v>46</v>
      </c>
      <c r="K906" t="s">
        <v>2892</v>
      </c>
      <c r="L906" s="10" t="s">
        <v>46</v>
      </c>
      <c r="M906" s="10" t="s">
        <v>46</v>
      </c>
      <c r="N906" t="str">
        <f>IF(DB_PAR[[#This Row],[PAR TYPE]]=$AA$7,DB_PAR[[#This Row],[R_VAL]],IF(DB_PAR[[#This Row],[PAR TYPE]]=$AA$8,DB_PAR[[#This Row],[I_VAL]],DB_PAR[[#This Row],[T_VAL]]))</f>
        <v>0.0</v>
      </c>
      <c r="BG906">
        <f>QUOTIENT(DB_PAR[[#This Row],[PAR NUM]],32)+1</f>
        <v>29</v>
      </c>
    </row>
    <row r="907" spans="1:59" x14ac:dyDescent="0.25">
      <c r="A907" t="b">
        <v>0</v>
      </c>
      <c r="B907">
        <v>901</v>
      </c>
      <c r="C907" t="str" cm="1">
        <f t="array" ref="C907">INDEX(DB_PAR_SYS_NAMES[],BG907,2)</f>
        <v xml:space="preserve"> PID_PELTON_NOZZLE_1</v>
      </c>
      <c r="D907" t="s">
        <v>3072</v>
      </c>
      <c r="E907" t="s">
        <v>4526</v>
      </c>
      <c r="G907" t="s">
        <v>2474</v>
      </c>
      <c r="H907">
        <v>0</v>
      </c>
      <c r="I907" t="s">
        <v>2475</v>
      </c>
      <c r="J907" s="10" t="s">
        <v>46</v>
      </c>
      <c r="K907" t="s">
        <v>2892</v>
      </c>
      <c r="L907" s="10" t="s">
        <v>46</v>
      </c>
      <c r="M907" s="10" t="s">
        <v>46</v>
      </c>
      <c r="N907" t="str">
        <f>IF(DB_PAR[[#This Row],[PAR TYPE]]=$AA$7,DB_PAR[[#This Row],[R_VAL]],IF(DB_PAR[[#This Row],[PAR TYPE]]=$AA$8,DB_PAR[[#This Row],[I_VAL]],DB_PAR[[#This Row],[T_VAL]]))</f>
        <v>0.0</v>
      </c>
      <c r="BG907">
        <f>QUOTIENT(DB_PAR[[#This Row],[PAR NUM]],32)+1</f>
        <v>29</v>
      </c>
    </row>
    <row r="908" spans="1:59" x14ac:dyDescent="0.25">
      <c r="A908" t="b">
        <v>0</v>
      </c>
      <c r="B908">
        <v>902</v>
      </c>
      <c r="C908" t="str" cm="1">
        <f t="array" ref="C908">INDEX(DB_PAR_SYS_NAMES[],BG908,2)</f>
        <v xml:space="preserve"> PID_PELTON_NOZZLE_1</v>
      </c>
      <c r="D908" t="s">
        <v>3073</v>
      </c>
      <c r="E908" t="s">
        <v>4527</v>
      </c>
      <c r="G908" t="s">
        <v>2485</v>
      </c>
      <c r="H908">
        <v>0</v>
      </c>
      <c r="I908" t="s">
        <v>2475</v>
      </c>
      <c r="J908" s="10" t="s">
        <v>46</v>
      </c>
      <c r="K908" t="s">
        <v>815</v>
      </c>
      <c r="L908" s="10" t="s">
        <v>46</v>
      </c>
      <c r="M908" s="10" t="s">
        <v>46</v>
      </c>
      <c r="N908">
        <f>IF(DB_PAR[[#This Row],[PAR TYPE]]=$AA$7,DB_PAR[[#This Row],[R_VAL]],IF(DB_PAR[[#This Row],[PAR TYPE]]=$AA$8,DB_PAR[[#This Row],[I_VAL]],DB_PAR[[#This Row],[T_VAL]]))</f>
        <v>0</v>
      </c>
      <c r="BG908">
        <f>QUOTIENT(DB_PAR[[#This Row],[PAR NUM]],32)+1</f>
        <v>29</v>
      </c>
    </row>
    <row r="909" spans="1:59" x14ac:dyDescent="0.25">
      <c r="A909" t="b">
        <v>0</v>
      </c>
      <c r="B909">
        <v>903</v>
      </c>
      <c r="C909" t="str" cm="1">
        <f t="array" ref="C909">INDEX(DB_PAR_SYS_NAMES[],BG909,2)</f>
        <v xml:space="preserve"> PID_PELTON_NOZZLE_1</v>
      </c>
      <c r="D909" t="s">
        <v>3074</v>
      </c>
      <c r="E909" t="s">
        <v>4528</v>
      </c>
      <c r="G909" t="s">
        <v>2485</v>
      </c>
      <c r="H909">
        <v>1</v>
      </c>
      <c r="I909" t="s">
        <v>2475</v>
      </c>
      <c r="J909" s="10" t="s">
        <v>46</v>
      </c>
      <c r="K909" t="s">
        <v>815</v>
      </c>
      <c r="L909" s="10" t="s">
        <v>46</v>
      </c>
      <c r="M909" s="10" t="s">
        <v>46</v>
      </c>
      <c r="N909">
        <f>IF(DB_PAR[[#This Row],[PAR TYPE]]=$AA$7,DB_PAR[[#This Row],[R_VAL]],IF(DB_PAR[[#This Row],[PAR TYPE]]=$AA$8,DB_PAR[[#This Row],[I_VAL]],DB_PAR[[#This Row],[T_VAL]]))</f>
        <v>1</v>
      </c>
      <c r="BG909">
        <f>QUOTIENT(DB_PAR[[#This Row],[PAR NUM]],32)+1</f>
        <v>29</v>
      </c>
    </row>
    <row r="910" spans="1:59" x14ac:dyDescent="0.25">
      <c r="A910" t="b">
        <v>0</v>
      </c>
      <c r="B910">
        <v>904</v>
      </c>
      <c r="C910" t="str" cm="1">
        <f t="array" ref="C910">INDEX(DB_PAR_SYS_NAMES[],BG910,2)</f>
        <v xml:space="preserve"> PID_PELTON_NOZZLE_1</v>
      </c>
      <c r="D910" t="s">
        <v>3075</v>
      </c>
      <c r="E910" t="s">
        <v>4529</v>
      </c>
      <c r="G910" t="s">
        <v>2485</v>
      </c>
      <c r="H910">
        <v>1</v>
      </c>
      <c r="I910" t="s">
        <v>2475</v>
      </c>
      <c r="J910" s="10" t="s">
        <v>46</v>
      </c>
      <c r="K910" t="s">
        <v>815</v>
      </c>
      <c r="L910" s="10" t="s">
        <v>46</v>
      </c>
      <c r="M910" s="10" t="s">
        <v>46</v>
      </c>
      <c r="N910">
        <f>IF(DB_PAR[[#This Row],[PAR TYPE]]=$AA$7,DB_PAR[[#This Row],[R_VAL]],IF(DB_PAR[[#This Row],[PAR TYPE]]=$AA$8,DB_PAR[[#This Row],[I_VAL]],DB_PAR[[#This Row],[T_VAL]]))</f>
        <v>1</v>
      </c>
      <c r="BG910">
        <f>QUOTIENT(DB_PAR[[#This Row],[PAR NUM]],32)+1</f>
        <v>29</v>
      </c>
    </row>
    <row r="911" spans="1:59" x14ac:dyDescent="0.25">
      <c r="A911" t="b">
        <v>0</v>
      </c>
      <c r="B911">
        <v>905</v>
      </c>
      <c r="C911" t="str" cm="1">
        <f t="array" ref="C911">INDEX(DB_PAR_SYS_NAMES[],BG911,2)</f>
        <v xml:space="preserve"> PID_PELTON_NOZZLE_1</v>
      </c>
      <c r="D911" t="s">
        <v>3076</v>
      </c>
      <c r="E911" t="s">
        <v>4530</v>
      </c>
      <c r="G911" t="s">
        <v>2485</v>
      </c>
      <c r="H911">
        <v>0</v>
      </c>
      <c r="I911" t="s">
        <v>2475</v>
      </c>
      <c r="J911" s="10" t="s">
        <v>46</v>
      </c>
      <c r="K911" t="s">
        <v>815</v>
      </c>
      <c r="L911" s="10" t="s">
        <v>46</v>
      </c>
      <c r="M911" s="10" t="s">
        <v>46</v>
      </c>
      <c r="N911">
        <f>IF(DB_PAR[[#This Row],[PAR TYPE]]=$AA$7,DB_PAR[[#This Row],[R_VAL]],IF(DB_PAR[[#This Row],[PAR TYPE]]=$AA$8,DB_PAR[[#This Row],[I_VAL]],DB_PAR[[#This Row],[T_VAL]]))</f>
        <v>0</v>
      </c>
      <c r="BG911">
        <f>QUOTIENT(DB_PAR[[#This Row],[PAR NUM]],32)+1</f>
        <v>29</v>
      </c>
    </row>
    <row r="912" spans="1:59" x14ac:dyDescent="0.25">
      <c r="A912" t="b">
        <v>0</v>
      </c>
      <c r="B912">
        <v>906</v>
      </c>
      <c r="C912" t="str" cm="1">
        <f t="array" ref="C912">INDEX(DB_PAR_SYS_NAMES[],BG912,2)</f>
        <v xml:space="preserve"> PID_PELTON_NOZZLE_1</v>
      </c>
      <c r="D912" t="s">
        <v>3077</v>
      </c>
      <c r="E912" t="s">
        <v>4531</v>
      </c>
      <c r="G912" t="s">
        <v>2485</v>
      </c>
      <c r="H912">
        <v>0</v>
      </c>
      <c r="I912" t="s">
        <v>2475</v>
      </c>
      <c r="J912" s="10" t="s">
        <v>46</v>
      </c>
      <c r="K912" t="s">
        <v>815</v>
      </c>
      <c r="L912" s="10" t="s">
        <v>46</v>
      </c>
      <c r="M912" s="10" t="s">
        <v>46</v>
      </c>
      <c r="N912">
        <f>IF(DB_PAR[[#This Row],[PAR TYPE]]=$AA$7,DB_PAR[[#This Row],[R_VAL]],IF(DB_PAR[[#This Row],[PAR TYPE]]=$AA$8,DB_PAR[[#This Row],[I_VAL]],DB_PAR[[#This Row],[T_VAL]]))</f>
        <v>0</v>
      </c>
      <c r="BG912">
        <f>QUOTIENT(DB_PAR[[#This Row],[PAR NUM]],32)+1</f>
        <v>29</v>
      </c>
    </row>
    <row r="913" spans="1:59" x14ac:dyDescent="0.25">
      <c r="A913" t="b">
        <v>0</v>
      </c>
      <c r="B913">
        <v>907</v>
      </c>
      <c r="C913" t="str" cm="1">
        <f t="array" ref="C913">INDEX(DB_PAR_SYS_NAMES[],BG913,2)</f>
        <v xml:space="preserve"> PID_PELTON_NOZZLE_1</v>
      </c>
      <c r="D913" t="s">
        <v>3078</v>
      </c>
      <c r="E913" t="s">
        <v>4532</v>
      </c>
      <c r="G913" t="s">
        <v>2485</v>
      </c>
      <c r="H913">
        <v>40</v>
      </c>
      <c r="I913" t="s">
        <v>2475</v>
      </c>
      <c r="J913" s="10" t="s">
        <v>46</v>
      </c>
      <c r="K913" t="s">
        <v>815</v>
      </c>
      <c r="L913" s="10" t="s">
        <v>46</v>
      </c>
      <c r="M913" s="10" t="s">
        <v>46</v>
      </c>
      <c r="N913">
        <f>IF(DB_PAR[[#This Row],[PAR TYPE]]=$AA$7,DB_PAR[[#This Row],[R_VAL]],IF(DB_PAR[[#This Row],[PAR TYPE]]=$AA$8,DB_PAR[[#This Row],[I_VAL]],DB_PAR[[#This Row],[T_VAL]]))</f>
        <v>40</v>
      </c>
      <c r="BG913">
        <f>QUOTIENT(DB_PAR[[#This Row],[PAR NUM]],32)+1</f>
        <v>29</v>
      </c>
    </row>
    <row r="914" spans="1:59" x14ac:dyDescent="0.25">
      <c r="A914" t="b">
        <v>0</v>
      </c>
      <c r="B914">
        <v>908</v>
      </c>
      <c r="C914" t="str" cm="1">
        <f t="array" ref="C914">INDEX(DB_PAR_SYS_NAMES[],BG914,2)</f>
        <v xml:space="preserve"> PID_PELTON_NOZZLE_1</v>
      </c>
      <c r="D914" t="s">
        <v>3079</v>
      </c>
      <c r="E914" t="s">
        <v>4533</v>
      </c>
      <c r="G914" t="s">
        <v>2474</v>
      </c>
      <c r="H914">
        <v>0</v>
      </c>
      <c r="I914" t="s">
        <v>3101</v>
      </c>
      <c r="J914" s="10" t="s">
        <v>2818</v>
      </c>
      <c r="L914" s="10" t="s">
        <v>46</v>
      </c>
      <c r="M914" s="10" t="s">
        <v>46</v>
      </c>
      <c r="N914" t="str">
        <f>IF(DB_PAR[[#This Row],[PAR TYPE]]=$AA$7,DB_PAR[[#This Row],[R_VAL]],IF(DB_PAR[[#This Row],[PAR TYPE]]=$AA$8,DB_PAR[[#This Row],[I_VAL]],DB_PAR[[#This Row],[T_VAL]]))</f>
        <v>15.0</v>
      </c>
      <c r="BG914">
        <f>QUOTIENT(DB_PAR[[#This Row],[PAR NUM]],32)+1</f>
        <v>29</v>
      </c>
    </row>
    <row r="915" spans="1:59" x14ac:dyDescent="0.25">
      <c r="A915" t="b">
        <v>0</v>
      </c>
      <c r="B915">
        <v>909</v>
      </c>
      <c r="C915" t="str" cm="1">
        <f t="array" ref="C915">INDEX(DB_PAR_SYS_NAMES[],BG915,2)</f>
        <v xml:space="preserve"> PID_PELTON_NOZZLE_1</v>
      </c>
      <c r="D915" t="s">
        <v>3080</v>
      </c>
      <c r="E915" t="s">
        <v>4534</v>
      </c>
      <c r="G915" t="s">
        <v>2489</v>
      </c>
      <c r="H915">
        <v>0</v>
      </c>
      <c r="I915" t="s">
        <v>3101</v>
      </c>
      <c r="J915" s="10" t="s">
        <v>46</v>
      </c>
      <c r="K915" t="s">
        <v>815</v>
      </c>
      <c r="L915" s="10" t="s">
        <v>46</v>
      </c>
      <c r="M915" s="10" t="s">
        <v>46</v>
      </c>
      <c r="N915" t="str">
        <f>IF(DB_PAR[[#This Row],[PAR TYPE]]=$AA$7,DB_PAR[[#This Row],[R_VAL]],IF(DB_PAR[[#This Row],[PAR TYPE]]=$AA$8,DB_PAR[[#This Row],[I_VAL]],DB_PAR[[#This Row],[T_VAL]]))</f>
        <v>T#2M</v>
      </c>
      <c r="BG915">
        <f>QUOTIENT(DB_PAR[[#This Row],[PAR NUM]],32)+1</f>
        <v>29</v>
      </c>
    </row>
    <row r="916" spans="1:59" x14ac:dyDescent="0.25">
      <c r="A916" t="b">
        <v>0</v>
      </c>
      <c r="B916">
        <v>910</v>
      </c>
      <c r="C916" t="str" cm="1">
        <f t="array" ref="C916">INDEX(DB_PAR_SYS_NAMES[],BG916,2)</f>
        <v xml:space="preserve"> PID_PELTON_NOZZLE_1</v>
      </c>
      <c r="D916" t="s">
        <v>3081</v>
      </c>
      <c r="E916" t="s">
        <v>4535</v>
      </c>
      <c r="G916" t="s">
        <v>2489</v>
      </c>
      <c r="H916">
        <v>0</v>
      </c>
      <c r="I916" t="s">
        <v>2475</v>
      </c>
      <c r="J916" s="10" t="s">
        <v>46</v>
      </c>
      <c r="K916" t="s">
        <v>815</v>
      </c>
      <c r="L916" s="10" t="s">
        <v>46</v>
      </c>
      <c r="M916" s="10" t="s">
        <v>46</v>
      </c>
      <c r="N916" t="str">
        <f>IF(DB_PAR[[#This Row],[PAR TYPE]]=$AA$7,DB_PAR[[#This Row],[R_VAL]],IF(DB_PAR[[#This Row],[PAR TYPE]]=$AA$8,DB_PAR[[#This Row],[I_VAL]],DB_PAR[[#This Row],[T_VAL]]))</f>
        <v>T#0MS</v>
      </c>
      <c r="BG916">
        <f>QUOTIENT(DB_PAR[[#This Row],[PAR NUM]],32)+1</f>
        <v>29</v>
      </c>
    </row>
    <row r="917" spans="1:59" x14ac:dyDescent="0.25">
      <c r="A917" t="b">
        <v>0</v>
      </c>
      <c r="B917">
        <v>911</v>
      </c>
      <c r="C917" t="str" cm="1">
        <f t="array" ref="C917">INDEX(DB_PAR_SYS_NAMES[],BG917,2)</f>
        <v xml:space="preserve"> PID_PELTON_NOZZLE_1</v>
      </c>
      <c r="D917" t="s">
        <v>3083</v>
      </c>
      <c r="E917" t="s">
        <v>4536</v>
      </c>
      <c r="G917" t="s">
        <v>2489</v>
      </c>
      <c r="H917">
        <v>0</v>
      </c>
      <c r="I917" t="s">
        <v>2475</v>
      </c>
      <c r="J917" s="10" t="s">
        <v>2516</v>
      </c>
      <c r="K917" t="s">
        <v>815</v>
      </c>
      <c r="L917" s="10" t="s">
        <v>46</v>
      </c>
      <c r="M917" s="10" t="s">
        <v>46</v>
      </c>
      <c r="N917" t="str">
        <f>IF(DB_PAR[[#This Row],[PAR TYPE]]=$AA$7,DB_PAR[[#This Row],[R_VAL]],IF(DB_PAR[[#This Row],[PAR TYPE]]=$AA$8,DB_PAR[[#This Row],[I_VAL]],DB_PAR[[#This Row],[T_VAL]]))</f>
        <v>T#0MS</v>
      </c>
      <c r="BG917">
        <f>QUOTIENT(DB_PAR[[#This Row],[PAR NUM]],32)+1</f>
        <v>29</v>
      </c>
    </row>
    <row r="918" spans="1:59" x14ac:dyDescent="0.25">
      <c r="A918" t="b">
        <v>0</v>
      </c>
      <c r="B918">
        <v>912</v>
      </c>
      <c r="C918" t="str" cm="1">
        <f t="array" ref="C918">INDEX(DB_PAR_SYS_NAMES[],BG918,2)</f>
        <v xml:space="preserve"> PID_PELTON_NOZZLE_1</v>
      </c>
      <c r="D918" t="s">
        <v>3085</v>
      </c>
      <c r="E918" t="s">
        <v>4537</v>
      </c>
      <c r="G918" t="s">
        <v>2474</v>
      </c>
      <c r="H918">
        <v>1</v>
      </c>
      <c r="I918" t="s">
        <v>3100</v>
      </c>
      <c r="J918" s="10" t="s">
        <v>3098</v>
      </c>
      <c r="K918" t="s">
        <v>807</v>
      </c>
      <c r="L918" s="10" t="s">
        <v>46</v>
      </c>
      <c r="M918" s="10" t="s">
        <v>46</v>
      </c>
      <c r="N918" t="str">
        <f>IF(DB_PAR[[#This Row],[PAR TYPE]]=$AA$7,DB_PAR[[#This Row],[R_VAL]],IF(DB_PAR[[#This Row],[PAR TYPE]]=$AA$8,DB_PAR[[#This Row],[I_VAL]],DB_PAR[[#This Row],[T_VAL]]))</f>
        <v>0.3</v>
      </c>
      <c r="BG918">
        <f>QUOTIENT(DB_PAR[[#This Row],[PAR NUM]],32)+1</f>
        <v>29</v>
      </c>
    </row>
    <row r="919" spans="1:59" x14ac:dyDescent="0.25">
      <c r="A919" t="b">
        <v>0</v>
      </c>
      <c r="B919">
        <v>913</v>
      </c>
      <c r="C919" t="str" cm="1">
        <f t="array" ref="C919">INDEX(DB_PAR_SYS_NAMES[],BG919,2)</f>
        <v xml:space="preserve"> PID_PELTON_NOZZLE_1</v>
      </c>
      <c r="D919" t="s">
        <v>3086</v>
      </c>
      <c r="E919" t="s">
        <v>4538</v>
      </c>
      <c r="G919" t="s">
        <v>2474</v>
      </c>
      <c r="H919">
        <v>0</v>
      </c>
      <c r="I919" t="s">
        <v>2475</v>
      </c>
      <c r="J919" s="10" t="s">
        <v>2540</v>
      </c>
      <c r="K919" t="s">
        <v>807</v>
      </c>
      <c r="L919" s="10" t="s">
        <v>46</v>
      </c>
      <c r="M919" s="10" t="s">
        <v>46</v>
      </c>
      <c r="N919" t="str">
        <f>IF(DB_PAR[[#This Row],[PAR TYPE]]=$AA$7,DB_PAR[[#This Row],[R_VAL]],IF(DB_PAR[[#This Row],[PAR TYPE]]=$AA$8,DB_PAR[[#This Row],[I_VAL]],DB_PAR[[#This Row],[T_VAL]]))</f>
        <v>100.0</v>
      </c>
      <c r="BG919">
        <f>QUOTIENT(DB_PAR[[#This Row],[PAR NUM]],32)+1</f>
        <v>29</v>
      </c>
    </row>
    <row r="920" spans="1:59" x14ac:dyDescent="0.25">
      <c r="A920" t="b">
        <v>0</v>
      </c>
      <c r="B920">
        <v>914</v>
      </c>
      <c r="C920" t="str" cm="1">
        <f t="array" ref="C920">INDEX(DB_PAR_SYS_NAMES[],BG920,2)</f>
        <v xml:space="preserve"> PID_PELTON_NOZZLE_1</v>
      </c>
      <c r="D920" t="s">
        <v>3087</v>
      </c>
      <c r="E920" t="s">
        <v>4539</v>
      </c>
      <c r="G920" t="s">
        <v>2474</v>
      </c>
      <c r="H920">
        <v>0</v>
      </c>
      <c r="I920" t="s">
        <v>2475</v>
      </c>
      <c r="J920" s="10" t="s">
        <v>3018</v>
      </c>
      <c r="K920" t="s">
        <v>807</v>
      </c>
      <c r="L920" s="10" t="s">
        <v>46</v>
      </c>
      <c r="M920" s="10" t="s">
        <v>46</v>
      </c>
      <c r="N920" t="str">
        <f>IF(DB_PAR[[#This Row],[PAR TYPE]]=$AA$7,DB_PAR[[#This Row],[R_VAL]],IF(DB_PAR[[#This Row],[PAR TYPE]]=$AA$8,DB_PAR[[#This Row],[I_VAL]],DB_PAR[[#This Row],[T_VAL]]))</f>
        <v>-100.0</v>
      </c>
      <c r="BG920">
        <f>QUOTIENT(DB_PAR[[#This Row],[PAR NUM]],32)+1</f>
        <v>29</v>
      </c>
    </row>
    <row r="921" spans="1:59" x14ac:dyDescent="0.25">
      <c r="A921" t="b">
        <v>0</v>
      </c>
      <c r="B921">
        <v>915</v>
      </c>
      <c r="C921" t="str" cm="1">
        <f t="array" ref="C921">INDEX(DB_PAR_SYS_NAMES[],BG921,2)</f>
        <v xml:space="preserve"> PID_PELTON_NOZZLE_1</v>
      </c>
      <c r="D921" t="s">
        <v>3088</v>
      </c>
      <c r="E921" t="s">
        <v>4540</v>
      </c>
      <c r="G921" t="s">
        <v>2474</v>
      </c>
      <c r="H921">
        <v>0</v>
      </c>
      <c r="I921" t="s">
        <v>2475</v>
      </c>
      <c r="J921" s="10" t="s">
        <v>46</v>
      </c>
      <c r="K921" t="s">
        <v>807</v>
      </c>
      <c r="L921" s="10" t="s">
        <v>46</v>
      </c>
      <c r="M921" s="10" t="s">
        <v>46</v>
      </c>
      <c r="N921" t="str">
        <f>IF(DB_PAR[[#This Row],[PAR TYPE]]=$AA$7,DB_PAR[[#This Row],[R_VAL]],IF(DB_PAR[[#This Row],[PAR TYPE]]=$AA$8,DB_PAR[[#This Row],[I_VAL]],DB_PAR[[#This Row],[T_VAL]]))</f>
        <v>0.0</v>
      </c>
      <c r="BG921">
        <f>QUOTIENT(DB_PAR[[#This Row],[PAR NUM]],32)+1</f>
        <v>29</v>
      </c>
    </row>
    <row r="922" spans="1:59" x14ac:dyDescent="0.25">
      <c r="A922" t="b">
        <v>0</v>
      </c>
      <c r="B922">
        <v>916</v>
      </c>
      <c r="C922" t="str" cm="1">
        <f t="array" ref="C922">INDEX(DB_PAR_SYS_NAMES[],BG922,2)</f>
        <v xml:space="preserve"> PID_PELTON_NOZZLE_1</v>
      </c>
      <c r="D922" t="s">
        <v>3089</v>
      </c>
      <c r="E922" t="s">
        <v>4541</v>
      </c>
      <c r="G922" t="s">
        <v>2474</v>
      </c>
      <c r="H922">
        <v>0</v>
      </c>
      <c r="I922" t="s">
        <v>2475</v>
      </c>
      <c r="J922" s="10" t="s">
        <v>2540</v>
      </c>
      <c r="K922" t="s">
        <v>807</v>
      </c>
      <c r="L922" s="10" t="s">
        <v>46</v>
      </c>
      <c r="M922" s="10" t="s">
        <v>46</v>
      </c>
      <c r="N922" t="str">
        <f>IF(DB_PAR[[#This Row],[PAR TYPE]]=$AA$7,DB_PAR[[#This Row],[R_VAL]],IF(DB_PAR[[#This Row],[PAR TYPE]]=$AA$8,DB_PAR[[#This Row],[I_VAL]],DB_PAR[[#This Row],[T_VAL]]))</f>
        <v>100.0</v>
      </c>
      <c r="BG922">
        <f>QUOTIENT(DB_PAR[[#This Row],[PAR NUM]],32)+1</f>
        <v>29</v>
      </c>
    </row>
    <row r="923" spans="1:59" x14ac:dyDescent="0.25">
      <c r="A923" t="b">
        <v>0</v>
      </c>
      <c r="B923">
        <v>917</v>
      </c>
      <c r="C923" t="str" cm="1">
        <f t="array" ref="C923">INDEX(DB_PAR_SYS_NAMES[],BG923,2)</f>
        <v xml:space="preserve"> PID_PELTON_NOZZLE_1</v>
      </c>
      <c r="D923" t="s">
        <v>3090</v>
      </c>
      <c r="E923" t="s">
        <v>4542</v>
      </c>
      <c r="G923" t="s">
        <v>2474</v>
      </c>
      <c r="H923">
        <v>0</v>
      </c>
      <c r="I923" t="s">
        <v>2475</v>
      </c>
      <c r="J923" s="10" t="s">
        <v>45</v>
      </c>
      <c r="K923" t="s">
        <v>815</v>
      </c>
      <c r="L923" s="10" t="s">
        <v>46</v>
      </c>
      <c r="M923" s="10" t="s">
        <v>46</v>
      </c>
      <c r="N923" t="str">
        <f>IF(DB_PAR[[#This Row],[PAR TYPE]]=$AA$7,DB_PAR[[#This Row],[R_VAL]],IF(DB_PAR[[#This Row],[PAR TYPE]]=$AA$8,DB_PAR[[#This Row],[I_VAL]],DB_PAR[[#This Row],[T_VAL]]))</f>
        <v>1.0</v>
      </c>
      <c r="BG923">
        <f>QUOTIENT(DB_PAR[[#This Row],[PAR NUM]],32)+1</f>
        <v>29</v>
      </c>
    </row>
    <row r="924" spans="1:59" x14ac:dyDescent="0.25">
      <c r="A924" t="b">
        <v>0</v>
      </c>
      <c r="B924">
        <v>918</v>
      </c>
      <c r="C924" t="str" cm="1">
        <f t="array" ref="C924">INDEX(DB_PAR_SYS_NAMES[],BG924,2)</f>
        <v xml:space="preserve"> PID_PELTON_NOZZLE_1</v>
      </c>
      <c r="D924" t="s">
        <v>3091</v>
      </c>
      <c r="E924" t="s">
        <v>4543</v>
      </c>
      <c r="G924" t="s">
        <v>2474</v>
      </c>
      <c r="H924">
        <v>0</v>
      </c>
      <c r="I924" t="s">
        <v>2475</v>
      </c>
      <c r="J924" s="10" t="s">
        <v>46</v>
      </c>
      <c r="K924" t="s">
        <v>807</v>
      </c>
      <c r="L924" s="10" t="s">
        <v>46</v>
      </c>
      <c r="M924" s="10" t="s">
        <v>46</v>
      </c>
      <c r="N924" t="str">
        <f>IF(DB_PAR[[#This Row],[PAR TYPE]]=$AA$7,DB_PAR[[#This Row],[R_VAL]],IF(DB_PAR[[#This Row],[PAR TYPE]]=$AA$8,DB_PAR[[#This Row],[I_VAL]],DB_PAR[[#This Row],[T_VAL]]))</f>
        <v>0.0</v>
      </c>
      <c r="BG924">
        <f>QUOTIENT(DB_PAR[[#This Row],[PAR NUM]],32)+1</f>
        <v>29</v>
      </c>
    </row>
    <row r="925" spans="1:59" x14ac:dyDescent="0.25">
      <c r="A925" t="b">
        <v>0</v>
      </c>
      <c r="B925">
        <v>919</v>
      </c>
      <c r="C925" t="str" cm="1">
        <f t="array" ref="C925">INDEX(DB_PAR_SYS_NAMES[],BG925,2)</f>
        <v xml:space="preserve"> PID_PELTON_NOZZLE_1</v>
      </c>
      <c r="D925" t="s">
        <v>3092</v>
      </c>
      <c r="E925" t="s">
        <v>4544</v>
      </c>
      <c r="G925" t="s">
        <v>2474</v>
      </c>
      <c r="H925">
        <v>0</v>
      </c>
      <c r="I925" t="s">
        <v>2475</v>
      </c>
      <c r="J925" s="10" t="s">
        <v>46</v>
      </c>
      <c r="K925" t="s">
        <v>815</v>
      </c>
      <c r="L925" s="10" t="s">
        <v>46</v>
      </c>
      <c r="M925" s="10" t="s">
        <v>46</v>
      </c>
      <c r="N925" t="str">
        <f>IF(DB_PAR[[#This Row],[PAR TYPE]]=$AA$7,DB_PAR[[#This Row],[R_VAL]],IF(DB_PAR[[#This Row],[PAR TYPE]]=$AA$8,DB_PAR[[#This Row],[I_VAL]],DB_PAR[[#This Row],[T_VAL]]))</f>
        <v>0.0</v>
      </c>
      <c r="BG925">
        <f>QUOTIENT(DB_PAR[[#This Row],[PAR NUM]],32)+1</f>
        <v>29</v>
      </c>
    </row>
    <row r="926" spans="1:59" x14ac:dyDescent="0.25">
      <c r="A926" t="b">
        <v>0</v>
      </c>
      <c r="B926">
        <v>920</v>
      </c>
      <c r="C926" t="str" cm="1">
        <f t="array" ref="C926">INDEX(DB_PAR_SYS_NAMES[],BG926,2)</f>
        <v xml:space="preserve"> PID_PELTON_NOZZLE_1</v>
      </c>
      <c r="D926" t="s">
        <v>3093</v>
      </c>
      <c r="E926" t="s">
        <v>4545</v>
      </c>
      <c r="G926" t="s">
        <v>2474</v>
      </c>
      <c r="H926">
        <v>1</v>
      </c>
      <c r="I926" t="s">
        <v>2475</v>
      </c>
      <c r="J926" s="10" t="s">
        <v>46</v>
      </c>
      <c r="K926" t="s">
        <v>807</v>
      </c>
      <c r="L926" s="10" t="s">
        <v>46</v>
      </c>
      <c r="M926" s="10" t="s">
        <v>46</v>
      </c>
      <c r="N926" t="str">
        <f>IF(DB_PAR[[#This Row],[PAR TYPE]]=$AA$7,DB_PAR[[#This Row],[R_VAL]],IF(DB_PAR[[#This Row],[PAR TYPE]]=$AA$8,DB_PAR[[#This Row],[I_VAL]],DB_PAR[[#This Row],[T_VAL]]))</f>
        <v>0.0</v>
      </c>
      <c r="BG926">
        <f>QUOTIENT(DB_PAR[[#This Row],[PAR NUM]],32)+1</f>
        <v>29</v>
      </c>
    </row>
    <row r="927" spans="1:59" x14ac:dyDescent="0.25">
      <c r="A927" t="b">
        <v>0</v>
      </c>
      <c r="B927">
        <v>921</v>
      </c>
      <c r="C927" t="str" cm="1">
        <f t="array" ref="C927">INDEX(DB_PAR_SYS_NAMES[],BG927,2)</f>
        <v xml:space="preserve"> PID_PELTON_NOZZLE_1</v>
      </c>
      <c r="D927" t="s">
        <v>3094</v>
      </c>
      <c r="E927" t="s">
        <v>4546</v>
      </c>
      <c r="G927" t="s">
        <v>2474</v>
      </c>
      <c r="H927">
        <v>0</v>
      </c>
      <c r="I927" t="s">
        <v>2475</v>
      </c>
      <c r="J927" s="10" t="s">
        <v>46</v>
      </c>
      <c r="K927" t="s">
        <v>815</v>
      </c>
      <c r="L927" s="10" t="s">
        <v>46</v>
      </c>
      <c r="M927" s="10" t="s">
        <v>46</v>
      </c>
      <c r="N927" t="str">
        <f>IF(DB_PAR[[#This Row],[PAR TYPE]]=$AA$7,DB_PAR[[#This Row],[R_VAL]],IF(DB_PAR[[#This Row],[PAR TYPE]]=$AA$8,DB_PAR[[#This Row],[I_VAL]],DB_PAR[[#This Row],[T_VAL]]))</f>
        <v>0.0</v>
      </c>
      <c r="BG927">
        <f>QUOTIENT(DB_PAR[[#This Row],[PAR NUM]],32)+1</f>
        <v>29</v>
      </c>
    </row>
    <row r="928" spans="1:59" x14ac:dyDescent="0.25">
      <c r="A928" t="b">
        <v>0</v>
      </c>
      <c r="B928">
        <v>922</v>
      </c>
      <c r="C928" t="str" cm="1">
        <f t="array" ref="C928">INDEX(DB_PAR_SYS_NAMES[],BG928,2)</f>
        <v xml:space="preserve"> PID_PELTON_NOZZLE_1</v>
      </c>
      <c r="D928" t="s">
        <v>3095</v>
      </c>
      <c r="E928" t="s">
        <v>4317</v>
      </c>
      <c r="G928" t="s">
        <v>2485</v>
      </c>
      <c r="H928">
        <v>0</v>
      </c>
      <c r="I928" t="s">
        <v>2475</v>
      </c>
      <c r="J928" s="10" t="s">
        <v>46</v>
      </c>
      <c r="K928" t="s">
        <v>815</v>
      </c>
      <c r="L928" s="10" t="s">
        <v>46</v>
      </c>
      <c r="M928" s="10" t="s">
        <v>46</v>
      </c>
      <c r="N928">
        <f>IF(DB_PAR[[#This Row],[PAR TYPE]]=$AA$7,DB_PAR[[#This Row],[R_VAL]],IF(DB_PAR[[#This Row],[PAR TYPE]]=$AA$8,DB_PAR[[#This Row],[I_VAL]],DB_PAR[[#This Row],[T_VAL]]))</f>
        <v>0</v>
      </c>
      <c r="BG928">
        <f>QUOTIENT(DB_PAR[[#This Row],[PAR NUM]],32)+1</f>
        <v>29</v>
      </c>
    </row>
    <row r="929" spans="1:59" x14ac:dyDescent="0.25">
      <c r="A929" t="b">
        <v>0</v>
      </c>
      <c r="B929">
        <v>923</v>
      </c>
      <c r="C929" t="str" cm="1">
        <f t="array" ref="C929">INDEX(DB_PAR_SYS_NAMES[],BG929,2)</f>
        <v xml:space="preserve"> PID_PELTON_NOZZLE_1</v>
      </c>
      <c r="D929" t="s">
        <v>282</v>
      </c>
      <c r="G929" t="s">
        <v>2474</v>
      </c>
      <c r="H929">
        <v>0</v>
      </c>
      <c r="I929" t="s">
        <v>2475</v>
      </c>
      <c r="J929" s="10" t="s">
        <v>46</v>
      </c>
      <c r="L929" s="10" t="s">
        <v>46</v>
      </c>
      <c r="M929" s="10" t="s">
        <v>46</v>
      </c>
      <c r="N929" t="str">
        <f>IF(DB_PAR[[#This Row],[PAR TYPE]]=$AA$7,DB_PAR[[#This Row],[R_VAL]],IF(DB_PAR[[#This Row],[PAR TYPE]]=$AA$8,DB_PAR[[#This Row],[I_VAL]],DB_PAR[[#This Row],[T_VAL]]))</f>
        <v>0.0</v>
      </c>
      <c r="BG929">
        <f>QUOTIENT(DB_PAR[[#This Row],[PAR NUM]],32)+1</f>
        <v>29</v>
      </c>
    </row>
    <row r="930" spans="1:59" x14ac:dyDescent="0.25">
      <c r="A930" t="b">
        <v>0</v>
      </c>
      <c r="B930">
        <v>924</v>
      </c>
      <c r="C930" t="str" cm="1">
        <f t="array" ref="C930">INDEX(DB_PAR_SYS_NAMES[],BG930,2)</f>
        <v xml:space="preserve"> PID_PELTON_NOZZLE_1</v>
      </c>
      <c r="D930" t="s">
        <v>283</v>
      </c>
      <c r="G930" t="s">
        <v>2474</v>
      </c>
      <c r="H930">
        <v>0</v>
      </c>
      <c r="I930" t="s">
        <v>2475</v>
      </c>
      <c r="J930" s="10" t="s">
        <v>46</v>
      </c>
      <c r="L930" s="10" t="s">
        <v>46</v>
      </c>
      <c r="M930" s="10" t="s">
        <v>46</v>
      </c>
      <c r="N930" t="str">
        <f>IF(DB_PAR[[#This Row],[PAR TYPE]]=$AA$7,DB_PAR[[#This Row],[R_VAL]],IF(DB_PAR[[#This Row],[PAR TYPE]]=$AA$8,DB_PAR[[#This Row],[I_VAL]],DB_PAR[[#This Row],[T_VAL]]))</f>
        <v>0.0</v>
      </c>
      <c r="BG930">
        <f>QUOTIENT(DB_PAR[[#This Row],[PAR NUM]],32)+1</f>
        <v>29</v>
      </c>
    </row>
    <row r="931" spans="1:59" x14ac:dyDescent="0.25">
      <c r="A931" t="b">
        <v>0</v>
      </c>
      <c r="B931">
        <v>925</v>
      </c>
      <c r="C931" t="str" cm="1">
        <f t="array" ref="C931">INDEX(DB_PAR_SYS_NAMES[],BG931,2)</f>
        <v xml:space="preserve"> PID_PELTON_NOZZLE_1</v>
      </c>
      <c r="D931" t="s">
        <v>314</v>
      </c>
      <c r="G931" t="s">
        <v>2474</v>
      </c>
      <c r="H931">
        <v>0</v>
      </c>
      <c r="I931" t="s">
        <v>2475</v>
      </c>
      <c r="J931" s="10" t="s">
        <v>46</v>
      </c>
      <c r="L931" s="10" t="s">
        <v>46</v>
      </c>
      <c r="M931" s="10" t="s">
        <v>46</v>
      </c>
      <c r="N931" t="str">
        <f>IF(DB_PAR[[#This Row],[PAR TYPE]]=$AA$7,DB_PAR[[#This Row],[R_VAL]],IF(DB_PAR[[#This Row],[PAR TYPE]]=$AA$8,DB_PAR[[#This Row],[I_VAL]],DB_PAR[[#This Row],[T_VAL]]))</f>
        <v>0.0</v>
      </c>
      <c r="BG931">
        <f>QUOTIENT(DB_PAR[[#This Row],[PAR NUM]],32)+1</f>
        <v>29</v>
      </c>
    </row>
    <row r="932" spans="1:59" x14ac:dyDescent="0.25">
      <c r="A932" t="b">
        <v>0</v>
      </c>
      <c r="B932">
        <v>926</v>
      </c>
      <c r="C932" t="str" cm="1">
        <f t="array" ref="C932">INDEX(DB_PAR_SYS_NAMES[],BG932,2)</f>
        <v xml:space="preserve"> PID_PELTON_NOZZLE_1</v>
      </c>
      <c r="D932" t="s">
        <v>284</v>
      </c>
      <c r="G932" t="s">
        <v>2474</v>
      </c>
      <c r="H932">
        <v>0</v>
      </c>
      <c r="I932" t="s">
        <v>2475</v>
      </c>
      <c r="J932" s="10" t="s">
        <v>46</v>
      </c>
      <c r="L932" s="10" t="s">
        <v>46</v>
      </c>
      <c r="M932" s="10" t="s">
        <v>46</v>
      </c>
      <c r="N932" t="str">
        <f>IF(DB_PAR[[#This Row],[PAR TYPE]]=$AA$7,DB_PAR[[#This Row],[R_VAL]],IF(DB_PAR[[#This Row],[PAR TYPE]]=$AA$8,DB_PAR[[#This Row],[I_VAL]],DB_PAR[[#This Row],[T_VAL]]))</f>
        <v>0.0</v>
      </c>
      <c r="BG932">
        <f>QUOTIENT(DB_PAR[[#This Row],[PAR NUM]],32)+1</f>
        <v>29</v>
      </c>
    </row>
    <row r="933" spans="1:59" x14ac:dyDescent="0.25">
      <c r="A933" t="b">
        <v>0</v>
      </c>
      <c r="B933">
        <v>927</v>
      </c>
      <c r="C933" t="str" cm="1">
        <f t="array" ref="C933">INDEX(DB_PAR_SYS_NAMES[],BG933,2)</f>
        <v xml:space="preserve"> PID_PELTON_NOZZLE_1</v>
      </c>
      <c r="D933" t="s">
        <v>285</v>
      </c>
      <c r="G933" t="s">
        <v>2474</v>
      </c>
      <c r="H933">
        <v>0</v>
      </c>
      <c r="I933" t="s">
        <v>2475</v>
      </c>
      <c r="J933" s="10" t="s">
        <v>46</v>
      </c>
      <c r="L933" s="10" t="s">
        <v>46</v>
      </c>
      <c r="M933" s="10" t="s">
        <v>46</v>
      </c>
      <c r="N933" t="str">
        <f>IF(DB_PAR[[#This Row],[PAR TYPE]]=$AA$7,DB_PAR[[#This Row],[R_VAL]],IF(DB_PAR[[#This Row],[PAR TYPE]]=$AA$8,DB_PAR[[#This Row],[I_VAL]],DB_PAR[[#This Row],[T_VAL]]))</f>
        <v>0.0</v>
      </c>
      <c r="BG933">
        <f>QUOTIENT(DB_PAR[[#This Row],[PAR NUM]],32)+1</f>
        <v>29</v>
      </c>
    </row>
    <row r="934" spans="1:59" x14ac:dyDescent="0.25">
      <c r="A934" t="b">
        <v>0</v>
      </c>
      <c r="B934">
        <v>928</v>
      </c>
      <c r="C934" t="str" cm="1">
        <f t="array" ref="C934">INDEX(DB_PAR_SYS_NAMES[],BG934,2)</f>
        <v xml:space="preserve"> PID_PELTON_NOZZLE_2</v>
      </c>
      <c r="D934" t="s">
        <v>3067</v>
      </c>
      <c r="E934" t="s">
        <v>4547</v>
      </c>
      <c r="G934" t="s">
        <v>2474</v>
      </c>
      <c r="H934">
        <v>0</v>
      </c>
      <c r="I934" t="s">
        <v>2475</v>
      </c>
      <c r="J934" s="10" t="s">
        <v>46</v>
      </c>
      <c r="K934" t="s">
        <v>807</v>
      </c>
      <c r="L934" t="s">
        <v>46</v>
      </c>
      <c r="M934" t="s">
        <v>46</v>
      </c>
      <c r="N934" t="str">
        <f>IF(DB_PAR[[#This Row],[PAR TYPE]]=$AA$7,DB_PAR[[#This Row],[R_VAL]],IF(DB_PAR[[#This Row],[PAR TYPE]]=$AA$8,DB_PAR[[#This Row],[I_VAL]],DB_PAR[[#This Row],[T_VAL]]))</f>
        <v>0.0</v>
      </c>
      <c r="BG934">
        <f>QUOTIENT(DB_PAR[[#This Row],[PAR NUM]],32)+1</f>
        <v>30</v>
      </c>
    </row>
    <row r="935" spans="1:59" x14ac:dyDescent="0.25">
      <c r="A935" t="b">
        <v>0</v>
      </c>
      <c r="B935">
        <v>929</v>
      </c>
      <c r="C935" t="str" cm="1">
        <f t="array" ref="C935">INDEX(DB_PAR_SYS_NAMES[],BG935,2)</f>
        <v xml:space="preserve"> PID_PELTON_NOZZLE_2</v>
      </c>
      <c r="D935" t="s">
        <v>3068</v>
      </c>
      <c r="E935" t="s">
        <v>4548</v>
      </c>
      <c r="G935" t="s">
        <v>2474</v>
      </c>
      <c r="H935">
        <v>0</v>
      </c>
      <c r="I935" t="s">
        <v>2475</v>
      </c>
      <c r="J935" s="10" t="s">
        <v>2540</v>
      </c>
      <c r="K935" t="s">
        <v>807</v>
      </c>
      <c r="L935" t="s">
        <v>46</v>
      </c>
      <c r="M935" t="s">
        <v>46</v>
      </c>
      <c r="N935" t="str">
        <f>IF(DB_PAR[[#This Row],[PAR TYPE]]=$AA$7,DB_PAR[[#This Row],[R_VAL]],IF(DB_PAR[[#This Row],[PAR TYPE]]=$AA$8,DB_PAR[[#This Row],[I_VAL]],DB_PAR[[#This Row],[T_VAL]]))</f>
        <v>100.0</v>
      </c>
      <c r="BG935">
        <f>QUOTIENT(DB_PAR[[#This Row],[PAR NUM]],32)+1</f>
        <v>30</v>
      </c>
    </row>
    <row r="936" spans="1:59" x14ac:dyDescent="0.25">
      <c r="A936" t="b">
        <v>0</v>
      </c>
      <c r="B936">
        <v>930</v>
      </c>
      <c r="C936" t="str" cm="1">
        <f t="array" ref="C936">INDEX(DB_PAR_SYS_NAMES[],BG936,2)</f>
        <v xml:space="preserve"> PID_PELTON_NOZZLE_2</v>
      </c>
      <c r="D936" t="s">
        <v>3069</v>
      </c>
      <c r="E936" t="s">
        <v>4549</v>
      </c>
      <c r="G936" t="s">
        <v>2474</v>
      </c>
      <c r="H936">
        <v>0</v>
      </c>
      <c r="I936" t="s">
        <v>3101</v>
      </c>
      <c r="J936" s="10" t="s">
        <v>46</v>
      </c>
      <c r="K936" t="s">
        <v>2892</v>
      </c>
      <c r="L936" t="s">
        <v>46</v>
      </c>
      <c r="M936" t="s">
        <v>46</v>
      </c>
      <c r="N936" t="str">
        <f>IF(DB_PAR[[#This Row],[PAR TYPE]]=$AA$7,DB_PAR[[#This Row],[R_VAL]],IF(DB_PAR[[#This Row],[PAR TYPE]]=$AA$8,DB_PAR[[#This Row],[I_VAL]],DB_PAR[[#This Row],[T_VAL]]))</f>
        <v>0.0</v>
      </c>
      <c r="BG936">
        <f>QUOTIENT(DB_PAR[[#This Row],[PAR NUM]],32)+1</f>
        <v>30</v>
      </c>
    </row>
    <row r="937" spans="1:59" x14ac:dyDescent="0.25">
      <c r="A937" t="b">
        <v>0</v>
      </c>
      <c r="B937">
        <v>931</v>
      </c>
      <c r="C937" t="str" cm="1">
        <f t="array" ref="C937">INDEX(DB_PAR_SYS_NAMES[],BG937,2)</f>
        <v xml:space="preserve"> PID_PELTON_NOZZLE_2</v>
      </c>
      <c r="D937" t="s">
        <v>3070</v>
      </c>
      <c r="E937" t="s">
        <v>4550</v>
      </c>
      <c r="G937" t="s">
        <v>2474</v>
      </c>
      <c r="H937">
        <v>0</v>
      </c>
      <c r="I937" t="s">
        <v>3101</v>
      </c>
      <c r="J937" s="10" t="s">
        <v>46</v>
      </c>
      <c r="K937" t="s">
        <v>2892</v>
      </c>
      <c r="L937" t="s">
        <v>46</v>
      </c>
      <c r="M937" t="s">
        <v>46</v>
      </c>
      <c r="N937" t="str">
        <f>IF(DB_PAR[[#This Row],[PAR TYPE]]=$AA$7,DB_PAR[[#This Row],[R_VAL]],IF(DB_PAR[[#This Row],[PAR TYPE]]=$AA$8,DB_PAR[[#This Row],[I_VAL]],DB_PAR[[#This Row],[T_VAL]]))</f>
        <v>0.0</v>
      </c>
      <c r="BG937">
        <f>QUOTIENT(DB_PAR[[#This Row],[PAR NUM]],32)+1</f>
        <v>30</v>
      </c>
    </row>
    <row r="938" spans="1:59" x14ac:dyDescent="0.25">
      <c r="A938" t="b">
        <v>0</v>
      </c>
      <c r="B938">
        <v>932</v>
      </c>
      <c r="C938" t="str" cm="1">
        <f t="array" ref="C938">INDEX(DB_PAR_SYS_NAMES[],BG938,2)</f>
        <v xml:space="preserve"> PID_PELTON_NOZZLE_2</v>
      </c>
      <c r="D938" t="s">
        <v>3071</v>
      </c>
      <c r="E938" t="s">
        <v>4551</v>
      </c>
      <c r="G938" t="s">
        <v>2474</v>
      </c>
      <c r="H938">
        <v>0</v>
      </c>
      <c r="I938" t="s">
        <v>2475</v>
      </c>
      <c r="J938" s="10" t="s">
        <v>46</v>
      </c>
      <c r="K938" t="s">
        <v>2892</v>
      </c>
      <c r="L938" t="s">
        <v>46</v>
      </c>
      <c r="M938" t="s">
        <v>46</v>
      </c>
      <c r="N938" t="str">
        <f>IF(DB_PAR[[#This Row],[PAR TYPE]]=$AA$7,DB_PAR[[#This Row],[R_VAL]],IF(DB_PAR[[#This Row],[PAR TYPE]]=$AA$8,DB_PAR[[#This Row],[I_VAL]],DB_PAR[[#This Row],[T_VAL]]))</f>
        <v>0.0</v>
      </c>
      <c r="BG938">
        <f>QUOTIENT(DB_PAR[[#This Row],[PAR NUM]],32)+1</f>
        <v>30</v>
      </c>
    </row>
    <row r="939" spans="1:59" x14ac:dyDescent="0.25">
      <c r="A939" t="b">
        <v>0</v>
      </c>
      <c r="B939">
        <v>933</v>
      </c>
      <c r="C939" t="str" cm="1">
        <f t="array" ref="C939">INDEX(DB_PAR_SYS_NAMES[],BG939,2)</f>
        <v xml:space="preserve"> PID_PELTON_NOZZLE_2</v>
      </c>
      <c r="D939" t="s">
        <v>3072</v>
      </c>
      <c r="E939" t="s">
        <v>4552</v>
      </c>
      <c r="G939" t="s">
        <v>2474</v>
      </c>
      <c r="H939">
        <v>0</v>
      </c>
      <c r="I939" t="s">
        <v>2475</v>
      </c>
      <c r="J939" s="10" t="s">
        <v>46</v>
      </c>
      <c r="K939" t="s">
        <v>2892</v>
      </c>
      <c r="L939" t="s">
        <v>46</v>
      </c>
      <c r="M939" t="s">
        <v>46</v>
      </c>
      <c r="N939" t="str">
        <f>IF(DB_PAR[[#This Row],[PAR TYPE]]=$AA$7,DB_PAR[[#This Row],[R_VAL]],IF(DB_PAR[[#This Row],[PAR TYPE]]=$AA$8,DB_PAR[[#This Row],[I_VAL]],DB_PAR[[#This Row],[T_VAL]]))</f>
        <v>0.0</v>
      </c>
      <c r="BG939">
        <f>QUOTIENT(DB_PAR[[#This Row],[PAR NUM]],32)+1</f>
        <v>30</v>
      </c>
    </row>
    <row r="940" spans="1:59" x14ac:dyDescent="0.25">
      <c r="A940" t="b">
        <v>0</v>
      </c>
      <c r="B940">
        <v>934</v>
      </c>
      <c r="C940" t="str" cm="1">
        <f t="array" ref="C940">INDEX(DB_PAR_SYS_NAMES[],BG940,2)</f>
        <v xml:space="preserve"> PID_PELTON_NOZZLE_2</v>
      </c>
      <c r="D940" t="s">
        <v>3073</v>
      </c>
      <c r="E940" t="s">
        <v>4553</v>
      </c>
      <c r="G940" t="s">
        <v>2485</v>
      </c>
      <c r="H940">
        <v>0</v>
      </c>
      <c r="I940" t="s">
        <v>2475</v>
      </c>
      <c r="J940" s="10" t="s">
        <v>46</v>
      </c>
      <c r="K940" t="s">
        <v>815</v>
      </c>
      <c r="L940" t="s">
        <v>46</v>
      </c>
      <c r="M940" t="s">
        <v>46</v>
      </c>
      <c r="N940">
        <f>IF(DB_PAR[[#This Row],[PAR TYPE]]=$AA$7,DB_PAR[[#This Row],[R_VAL]],IF(DB_PAR[[#This Row],[PAR TYPE]]=$AA$8,DB_PAR[[#This Row],[I_VAL]],DB_PAR[[#This Row],[T_VAL]]))</f>
        <v>0</v>
      </c>
      <c r="BG940">
        <f>QUOTIENT(DB_PAR[[#This Row],[PAR NUM]],32)+1</f>
        <v>30</v>
      </c>
    </row>
    <row r="941" spans="1:59" x14ac:dyDescent="0.25">
      <c r="A941" t="b">
        <v>0</v>
      </c>
      <c r="B941">
        <v>935</v>
      </c>
      <c r="C941" t="str" cm="1">
        <f t="array" ref="C941">INDEX(DB_PAR_SYS_NAMES[],BG941,2)</f>
        <v xml:space="preserve"> PID_PELTON_NOZZLE_2</v>
      </c>
      <c r="D941" t="s">
        <v>3074</v>
      </c>
      <c r="E941" t="s">
        <v>4554</v>
      </c>
      <c r="G941" t="s">
        <v>2485</v>
      </c>
      <c r="H941">
        <v>1</v>
      </c>
      <c r="I941" t="s">
        <v>2475</v>
      </c>
      <c r="J941" s="10" t="s">
        <v>46</v>
      </c>
      <c r="K941" t="s">
        <v>815</v>
      </c>
      <c r="L941" t="s">
        <v>46</v>
      </c>
      <c r="M941" t="s">
        <v>46</v>
      </c>
      <c r="N941">
        <f>IF(DB_PAR[[#This Row],[PAR TYPE]]=$AA$7,DB_PAR[[#This Row],[R_VAL]],IF(DB_PAR[[#This Row],[PAR TYPE]]=$AA$8,DB_PAR[[#This Row],[I_VAL]],DB_PAR[[#This Row],[T_VAL]]))</f>
        <v>1</v>
      </c>
      <c r="BG941">
        <f>QUOTIENT(DB_PAR[[#This Row],[PAR NUM]],32)+1</f>
        <v>30</v>
      </c>
    </row>
    <row r="942" spans="1:59" x14ac:dyDescent="0.25">
      <c r="A942" t="b">
        <v>0</v>
      </c>
      <c r="B942">
        <v>936</v>
      </c>
      <c r="C942" t="str" cm="1">
        <f t="array" ref="C942">INDEX(DB_PAR_SYS_NAMES[],BG942,2)</f>
        <v xml:space="preserve"> PID_PELTON_NOZZLE_2</v>
      </c>
      <c r="D942" t="s">
        <v>3075</v>
      </c>
      <c r="E942" t="s">
        <v>4555</v>
      </c>
      <c r="G942" t="s">
        <v>2485</v>
      </c>
      <c r="H942">
        <v>1</v>
      </c>
      <c r="I942" t="s">
        <v>2475</v>
      </c>
      <c r="J942" s="10" t="s">
        <v>46</v>
      </c>
      <c r="K942" t="s">
        <v>815</v>
      </c>
      <c r="L942" t="s">
        <v>46</v>
      </c>
      <c r="M942" t="s">
        <v>46</v>
      </c>
      <c r="N942">
        <f>IF(DB_PAR[[#This Row],[PAR TYPE]]=$AA$7,DB_PAR[[#This Row],[R_VAL]],IF(DB_PAR[[#This Row],[PAR TYPE]]=$AA$8,DB_PAR[[#This Row],[I_VAL]],DB_PAR[[#This Row],[T_VAL]]))</f>
        <v>1</v>
      </c>
      <c r="BG942">
        <f>QUOTIENT(DB_PAR[[#This Row],[PAR NUM]],32)+1</f>
        <v>30</v>
      </c>
    </row>
    <row r="943" spans="1:59" x14ac:dyDescent="0.25">
      <c r="A943" t="b">
        <v>0</v>
      </c>
      <c r="B943">
        <v>937</v>
      </c>
      <c r="C943" t="str" cm="1">
        <f t="array" ref="C943">INDEX(DB_PAR_SYS_NAMES[],BG943,2)</f>
        <v xml:space="preserve"> PID_PELTON_NOZZLE_2</v>
      </c>
      <c r="D943" t="s">
        <v>3076</v>
      </c>
      <c r="E943" t="s">
        <v>4556</v>
      </c>
      <c r="G943" t="s">
        <v>2485</v>
      </c>
      <c r="H943">
        <v>0</v>
      </c>
      <c r="I943" t="s">
        <v>2475</v>
      </c>
      <c r="J943" s="10" t="s">
        <v>46</v>
      </c>
      <c r="K943" t="s">
        <v>815</v>
      </c>
      <c r="L943" t="s">
        <v>46</v>
      </c>
      <c r="M943" t="s">
        <v>46</v>
      </c>
      <c r="N943">
        <f>IF(DB_PAR[[#This Row],[PAR TYPE]]=$AA$7,DB_PAR[[#This Row],[R_VAL]],IF(DB_PAR[[#This Row],[PAR TYPE]]=$AA$8,DB_PAR[[#This Row],[I_VAL]],DB_PAR[[#This Row],[T_VAL]]))</f>
        <v>0</v>
      </c>
      <c r="BG943">
        <f>QUOTIENT(DB_PAR[[#This Row],[PAR NUM]],32)+1</f>
        <v>30</v>
      </c>
    </row>
    <row r="944" spans="1:59" x14ac:dyDescent="0.25">
      <c r="A944" t="b">
        <v>0</v>
      </c>
      <c r="B944">
        <v>938</v>
      </c>
      <c r="C944" t="str" cm="1">
        <f t="array" ref="C944">INDEX(DB_PAR_SYS_NAMES[],BG944,2)</f>
        <v xml:space="preserve"> PID_PELTON_NOZZLE_2</v>
      </c>
      <c r="D944" t="s">
        <v>3077</v>
      </c>
      <c r="E944" t="s">
        <v>4557</v>
      </c>
      <c r="G944" t="s">
        <v>2485</v>
      </c>
      <c r="H944">
        <v>0</v>
      </c>
      <c r="I944" t="s">
        <v>2475</v>
      </c>
      <c r="J944" s="10" t="s">
        <v>46</v>
      </c>
      <c r="K944" t="s">
        <v>815</v>
      </c>
      <c r="L944" t="s">
        <v>46</v>
      </c>
      <c r="M944" t="s">
        <v>46</v>
      </c>
      <c r="N944">
        <f>IF(DB_PAR[[#This Row],[PAR TYPE]]=$AA$7,DB_PAR[[#This Row],[R_VAL]],IF(DB_PAR[[#This Row],[PAR TYPE]]=$AA$8,DB_PAR[[#This Row],[I_VAL]],DB_PAR[[#This Row],[T_VAL]]))</f>
        <v>0</v>
      </c>
      <c r="BG944">
        <f>QUOTIENT(DB_PAR[[#This Row],[PAR NUM]],32)+1</f>
        <v>30</v>
      </c>
    </row>
    <row r="945" spans="1:59" x14ac:dyDescent="0.25">
      <c r="A945" t="b">
        <v>0</v>
      </c>
      <c r="B945">
        <v>939</v>
      </c>
      <c r="C945" t="str" cm="1">
        <f t="array" ref="C945">INDEX(DB_PAR_SYS_NAMES[],BG945,2)</f>
        <v xml:space="preserve"> PID_PELTON_NOZZLE_2</v>
      </c>
      <c r="D945" t="s">
        <v>3078</v>
      </c>
      <c r="E945" t="s">
        <v>4558</v>
      </c>
      <c r="G945" t="s">
        <v>2485</v>
      </c>
      <c r="H945">
        <v>40</v>
      </c>
      <c r="I945" t="s">
        <v>2475</v>
      </c>
      <c r="J945" s="10" t="s">
        <v>46</v>
      </c>
      <c r="K945" t="s">
        <v>815</v>
      </c>
      <c r="L945" t="s">
        <v>46</v>
      </c>
      <c r="M945" t="s">
        <v>46</v>
      </c>
      <c r="N945">
        <f>IF(DB_PAR[[#This Row],[PAR TYPE]]=$AA$7,DB_PAR[[#This Row],[R_VAL]],IF(DB_PAR[[#This Row],[PAR TYPE]]=$AA$8,DB_PAR[[#This Row],[I_VAL]],DB_PAR[[#This Row],[T_VAL]]))</f>
        <v>40</v>
      </c>
      <c r="BG945">
        <f>QUOTIENT(DB_PAR[[#This Row],[PAR NUM]],32)+1</f>
        <v>30</v>
      </c>
    </row>
    <row r="946" spans="1:59" x14ac:dyDescent="0.25">
      <c r="A946" t="b">
        <v>0</v>
      </c>
      <c r="B946">
        <v>940</v>
      </c>
      <c r="C946" t="str" cm="1">
        <f t="array" ref="C946">INDEX(DB_PAR_SYS_NAMES[],BG946,2)</f>
        <v xml:space="preserve"> PID_PELTON_NOZZLE_2</v>
      </c>
      <c r="D946" t="s">
        <v>3079</v>
      </c>
      <c r="E946" t="s">
        <v>4559</v>
      </c>
      <c r="G946" t="s">
        <v>2474</v>
      </c>
      <c r="H946">
        <v>0</v>
      </c>
      <c r="I946" t="s">
        <v>3101</v>
      </c>
      <c r="J946" s="10" t="s">
        <v>3103</v>
      </c>
      <c r="L946" t="s">
        <v>46</v>
      </c>
      <c r="M946" t="s">
        <v>46</v>
      </c>
      <c r="N946" t="str">
        <f>IF(DB_PAR[[#This Row],[PAR TYPE]]=$AA$7,DB_PAR[[#This Row],[R_VAL]],IF(DB_PAR[[#This Row],[PAR TYPE]]=$AA$8,DB_PAR[[#This Row],[I_VAL]],DB_PAR[[#This Row],[T_VAL]]))</f>
        <v>14.0</v>
      </c>
      <c r="BG946">
        <f>QUOTIENT(DB_PAR[[#This Row],[PAR NUM]],32)+1</f>
        <v>30</v>
      </c>
    </row>
    <row r="947" spans="1:59" x14ac:dyDescent="0.25">
      <c r="A947" t="b">
        <v>0</v>
      </c>
      <c r="B947">
        <v>941</v>
      </c>
      <c r="C947" t="str" cm="1">
        <f t="array" ref="C947">INDEX(DB_PAR_SYS_NAMES[],BG947,2)</f>
        <v xml:space="preserve"> PID_PELTON_NOZZLE_2</v>
      </c>
      <c r="D947" t="s">
        <v>3080</v>
      </c>
      <c r="E947" t="s">
        <v>4560</v>
      </c>
      <c r="G947" t="s">
        <v>2489</v>
      </c>
      <c r="H947">
        <v>0</v>
      </c>
      <c r="I947" t="s">
        <v>3101</v>
      </c>
      <c r="J947" s="10" t="s">
        <v>46</v>
      </c>
      <c r="K947" t="s">
        <v>815</v>
      </c>
      <c r="L947" t="s">
        <v>46</v>
      </c>
      <c r="M947" t="s">
        <v>46</v>
      </c>
      <c r="N947" t="str">
        <f>IF(DB_PAR[[#This Row],[PAR TYPE]]=$AA$7,DB_PAR[[#This Row],[R_VAL]],IF(DB_PAR[[#This Row],[PAR TYPE]]=$AA$8,DB_PAR[[#This Row],[I_VAL]],DB_PAR[[#This Row],[T_VAL]]))</f>
        <v>T#2M</v>
      </c>
      <c r="BG947">
        <f>QUOTIENT(DB_PAR[[#This Row],[PAR NUM]],32)+1</f>
        <v>30</v>
      </c>
    </row>
    <row r="948" spans="1:59" x14ac:dyDescent="0.25">
      <c r="A948" t="b">
        <v>0</v>
      </c>
      <c r="B948">
        <v>942</v>
      </c>
      <c r="C948" t="str" cm="1">
        <f t="array" ref="C948">INDEX(DB_PAR_SYS_NAMES[],BG948,2)</f>
        <v xml:space="preserve"> PID_PELTON_NOZZLE_2</v>
      </c>
      <c r="D948" t="s">
        <v>3081</v>
      </c>
      <c r="E948" t="s">
        <v>4561</v>
      </c>
      <c r="G948" t="s">
        <v>2489</v>
      </c>
      <c r="H948">
        <v>0</v>
      </c>
      <c r="I948" t="s">
        <v>2475</v>
      </c>
      <c r="J948" s="10" t="s">
        <v>46</v>
      </c>
      <c r="K948" t="s">
        <v>815</v>
      </c>
      <c r="L948" t="s">
        <v>46</v>
      </c>
      <c r="M948" t="s">
        <v>46</v>
      </c>
      <c r="N948" t="str">
        <f>IF(DB_PAR[[#This Row],[PAR TYPE]]=$AA$7,DB_PAR[[#This Row],[R_VAL]],IF(DB_PAR[[#This Row],[PAR TYPE]]=$AA$8,DB_PAR[[#This Row],[I_VAL]],DB_PAR[[#This Row],[T_VAL]]))</f>
        <v>T#0MS</v>
      </c>
      <c r="BG948">
        <f>QUOTIENT(DB_PAR[[#This Row],[PAR NUM]],32)+1</f>
        <v>30</v>
      </c>
    </row>
    <row r="949" spans="1:59" x14ac:dyDescent="0.25">
      <c r="A949" t="b">
        <v>0</v>
      </c>
      <c r="B949">
        <v>943</v>
      </c>
      <c r="C949" t="str" cm="1">
        <f t="array" ref="C949">INDEX(DB_PAR_SYS_NAMES[],BG949,2)</f>
        <v xml:space="preserve"> PID_PELTON_NOZZLE_2</v>
      </c>
      <c r="D949" t="s">
        <v>3083</v>
      </c>
      <c r="E949" t="s">
        <v>4562</v>
      </c>
      <c r="G949" t="s">
        <v>2489</v>
      </c>
      <c r="H949">
        <v>0</v>
      </c>
      <c r="I949" t="s">
        <v>2475</v>
      </c>
      <c r="J949" s="10" t="s">
        <v>2516</v>
      </c>
      <c r="K949" t="s">
        <v>815</v>
      </c>
      <c r="L949" t="s">
        <v>46</v>
      </c>
      <c r="M949" t="s">
        <v>46</v>
      </c>
      <c r="N949" t="str">
        <f>IF(DB_PAR[[#This Row],[PAR TYPE]]=$AA$7,DB_PAR[[#This Row],[R_VAL]],IF(DB_PAR[[#This Row],[PAR TYPE]]=$AA$8,DB_PAR[[#This Row],[I_VAL]],DB_PAR[[#This Row],[T_VAL]]))</f>
        <v>T#0MS</v>
      </c>
      <c r="BG949">
        <f>QUOTIENT(DB_PAR[[#This Row],[PAR NUM]],32)+1</f>
        <v>30</v>
      </c>
    </row>
    <row r="950" spans="1:59" x14ac:dyDescent="0.25">
      <c r="A950" t="b">
        <v>0</v>
      </c>
      <c r="B950">
        <v>944</v>
      </c>
      <c r="C950" t="str" cm="1">
        <f t="array" ref="C950">INDEX(DB_PAR_SYS_NAMES[],BG950,2)</f>
        <v xml:space="preserve"> PID_PELTON_NOZZLE_2</v>
      </c>
      <c r="D950" t="s">
        <v>3085</v>
      </c>
      <c r="E950" t="s">
        <v>4563</v>
      </c>
      <c r="G950" t="s">
        <v>2474</v>
      </c>
      <c r="H950">
        <v>0</v>
      </c>
      <c r="I950" t="s">
        <v>2475</v>
      </c>
      <c r="J950" s="10" t="s">
        <v>2549</v>
      </c>
      <c r="K950" t="s">
        <v>807</v>
      </c>
      <c r="L950" t="s">
        <v>46</v>
      </c>
      <c r="M950" t="s">
        <v>46</v>
      </c>
      <c r="N950" t="str">
        <f>IF(DB_PAR[[#This Row],[PAR TYPE]]=$AA$7,DB_PAR[[#This Row],[R_VAL]],IF(DB_PAR[[#This Row],[PAR TYPE]]=$AA$8,DB_PAR[[#This Row],[I_VAL]],DB_PAR[[#This Row],[T_VAL]]))</f>
        <v>0.1</v>
      </c>
      <c r="BG950">
        <f>QUOTIENT(DB_PAR[[#This Row],[PAR NUM]],32)+1</f>
        <v>30</v>
      </c>
    </row>
    <row r="951" spans="1:59" x14ac:dyDescent="0.25">
      <c r="A951" t="b">
        <v>0</v>
      </c>
      <c r="B951">
        <v>945</v>
      </c>
      <c r="C951" t="str" cm="1">
        <f t="array" ref="C951">INDEX(DB_PAR_SYS_NAMES[],BG951,2)</f>
        <v xml:space="preserve"> PID_PELTON_NOZZLE_2</v>
      </c>
      <c r="D951" t="s">
        <v>3086</v>
      </c>
      <c r="E951" t="s">
        <v>4564</v>
      </c>
      <c r="G951" t="s">
        <v>2474</v>
      </c>
      <c r="H951">
        <v>0</v>
      </c>
      <c r="I951" t="s">
        <v>2475</v>
      </c>
      <c r="J951" s="10" t="s">
        <v>2540</v>
      </c>
      <c r="K951" t="s">
        <v>807</v>
      </c>
      <c r="L951" t="s">
        <v>46</v>
      </c>
      <c r="M951" t="s">
        <v>46</v>
      </c>
      <c r="N951" t="str">
        <f>IF(DB_PAR[[#This Row],[PAR TYPE]]=$AA$7,DB_PAR[[#This Row],[R_VAL]],IF(DB_PAR[[#This Row],[PAR TYPE]]=$AA$8,DB_PAR[[#This Row],[I_VAL]],DB_PAR[[#This Row],[T_VAL]]))</f>
        <v>100.0</v>
      </c>
      <c r="BG951">
        <f>QUOTIENT(DB_PAR[[#This Row],[PAR NUM]],32)+1</f>
        <v>30</v>
      </c>
    </row>
    <row r="952" spans="1:59" x14ac:dyDescent="0.25">
      <c r="A952" t="b">
        <v>0</v>
      </c>
      <c r="B952">
        <v>946</v>
      </c>
      <c r="C952" t="str" cm="1">
        <f t="array" ref="C952">INDEX(DB_PAR_SYS_NAMES[],BG952,2)</f>
        <v xml:space="preserve"> PID_PELTON_NOZZLE_2</v>
      </c>
      <c r="D952" t="s">
        <v>3087</v>
      </c>
      <c r="E952" t="s">
        <v>4565</v>
      </c>
      <c r="G952" t="s">
        <v>2474</v>
      </c>
      <c r="H952">
        <v>0</v>
      </c>
      <c r="I952" t="s">
        <v>2475</v>
      </c>
      <c r="J952" s="10" t="s">
        <v>3018</v>
      </c>
      <c r="K952" t="s">
        <v>807</v>
      </c>
      <c r="L952" t="s">
        <v>46</v>
      </c>
      <c r="M952" t="s">
        <v>46</v>
      </c>
      <c r="N952" t="str">
        <f>IF(DB_PAR[[#This Row],[PAR TYPE]]=$AA$7,DB_PAR[[#This Row],[R_VAL]],IF(DB_PAR[[#This Row],[PAR TYPE]]=$AA$8,DB_PAR[[#This Row],[I_VAL]],DB_PAR[[#This Row],[T_VAL]]))</f>
        <v>-100.0</v>
      </c>
      <c r="BG952">
        <f>QUOTIENT(DB_PAR[[#This Row],[PAR NUM]],32)+1</f>
        <v>30</v>
      </c>
    </row>
    <row r="953" spans="1:59" x14ac:dyDescent="0.25">
      <c r="A953" t="b">
        <v>0</v>
      </c>
      <c r="B953">
        <v>947</v>
      </c>
      <c r="C953" t="str" cm="1">
        <f t="array" ref="C953">INDEX(DB_PAR_SYS_NAMES[],BG953,2)</f>
        <v xml:space="preserve"> PID_PELTON_NOZZLE_2</v>
      </c>
      <c r="D953" t="s">
        <v>3088</v>
      </c>
      <c r="E953" t="s">
        <v>4566</v>
      </c>
      <c r="G953" t="s">
        <v>2474</v>
      </c>
      <c r="H953">
        <v>0</v>
      </c>
      <c r="I953" t="s">
        <v>2475</v>
      </c>
      <c r="J953" s="10" t="s">
        <v>46</v>
      </c>
      <c r="K953" t="s">
        <v>807</v>
      </c>
      <c r="L953" t="s">
        <v>46</v>
      </c>
      <c r="M953" t="s">
        <v>46</v>
      </c>
      <c r="N953" t="str">
        <f>IF(DB_PAR[[#This Row],[PAR TYPE]]=$AA$7,DB_PAR[[#This Row],[R_VAL]],IF(DB_PAR[[#This Row],[PAR TYPE]]=$AA$8,DB_PAR[[#This Row],[I_VAL]],DB_PAR[[#This Row],[T_VAL]]))</f>
        <v>0.0</v>
      </c>
      <c r="BG953">
        <f>QUOTIENT(DB_PAR[[#This Row],[PAR NUM]],32)+1</f>
        <v>30</v>
      </c>
    </row>
    <row r="954" spans="1:59" x14ac:dyDescent="0.25">
      <c r="A954" t="b">
        <v>0</v>
      </c>
      <c r="B954">
        <v>948</v>
      </c>
      <c r="C954" t="str" cm="1">
        <f t="array" ref="C954">INDEX(DB_PAR_SYS_NAMES[],BG954,2)</f>
        <v xml:space="preserve"> PID_PELTON_NOZZLE_2</v>
      </c>
      <c r="D954" t="s">
        <v>3089</v>
      </c>
      <c r="E954" t="s">
        <v>4567</v>
      </c>
      <c r="G954" t="s">
        <v>2474</v>
      </c>
      <c r="H954">
        <v>0</v>
      </c>
      <c r="I954" t="s">
        <v>2475</v>
      </c>
      <c r="J954" s="10" t="s">
        <v>2540</v>
      </c>
      <c r="K954" t="s">
        <v>807</v>
      </c>
      <c r="L954" t="s">
        <v>46</v>
      </c>
      <c r="M954" t="s">
        <v>46</v>
      </c>
      <c r="N954" t="str">
        <f>IF(DB_PAR[[#This Row],[PAR TYPE]]=$AA$7,DB_PAR[[#This Row],[R_VAL]],IF(DB_PAR[[#This Row],[PAR TYPE]]=$AA$8,DB_PAR[[#This Row],[I_VAL]],DB_PAR[[#This Row],[T_VAL]]))</f>
        <v>100.0</v>
      </c>
      <c r="BG954">
        <f>QUOTIENT(DB_PAR[[#This Row],[PAR NUM]],32)+1</f>
        <v>30</v>
      </c>
    </row>
    <row r="955" spans="1:59" x14ac:dyDescent="0.25">
      <c r="A955" t="b">
        <v>0</v>
      </c>
      <c r="B955">
        <v>949</v>
      </c>
      <c r="C955" t="str" cm="1">
        <f t="array" ref="C955">INDEX(DB_PAR_SYS_NAMES[],BG955,2)</f>
        <v xml:space="preserve"> PID_PELTON_NOZZLE_2</v>
      </c>
      <c r="D955" t="s">
        <v>3090</v>
      </c>
      <c r="E955" t="s">
        <v>4568</v>
      </c>
      <c r="G955" t="s">
        <v>2474</v>
      </c>
      <c r="H955">
        <v>0</v>
      </c>
      <c r="I955" t="s">
        <v>2475</v>
      </c>
      <c r="J955" s="10" t="s">
        <v>45</v>
      </c>
      <c r="K955" t="s">
        <v>815</v>
      </c>
      <c r="L955" t="s">
        <v>46</v>
      </c>
      <c r="M955" t="s">
        <v>46</v>
      </c>
      <c r="N955" t="str">
        <f>IF(DB_PAR[[#This Row],[PAR TYPE]]=$AA$7,DB_PAR[[#This Row],[R_VAL]],IF(DB_PAR[[#This Row],[PAR TYPE]]=$AA$8,DB_PAR[[#This Row],[I_VAL]],DB_PAR[[#This Row],[T_VAL]]))</f>
        <v>1.0</v>
      </c>
      <c r="BG955">
        <f>QUOTIENT(DB_PAR[[#This Row],[PAR NUM]],32)+1</f>
        <v>30</v>
      </c>
    </row>
    <row r="956" spans="1:59" x14ac:dyDescent="0.25">
      <c r="A956" t="b">
        <v>0</v>
      </c>
      <c r="B956">
        <v>950</v>
      </c>
      <c r="C956" t="str" cm="1">
        <f t="array" ref="C956">INDEX(DB_PAR_SYS_NAMES[],BG956,2)</f>
        <v xml:space="preserve"> PID_PELTON_NOZZLE_2</v>
      </c>
      <c r="D956" t="s">
        <v>3091</v>
      </c>
      <c r="E956" t="s">
        <v>4569</v>
      </c>
      <c r="G956" t="s">
        <v>2474</v>
      </c>
      <c r="H956">
        <v>0</v>
      </c>
      <c r="I956" t="s">
        <v>2475</v>
      </c>
      <c r="J956" s="10" t="s">
        <v>46</v>
      </c>
      <c r="K956" t="s">
        <v>807</v>
      </c>
      <c r="L956" t="s">
        <v>46</v>
      </c>
      <c r="M956" t="s">
        <v>46</v>
      </c>
      <c r="N956" t="str">
        <f>IF(DB_PAR[[#This Row],[PAR TYPE]]=$AA$7,DB_PAR[[#This Row],[R_VAL]],IF(DB_PAR[[#This Row],[PAR TYPE]]=$AA$8,DB_PAR[[#This Row],[I_VAL]],DB_PAR[[#This Row],[T_VAL]]))</f>
        <v>0.0</v>
      </c>
      <c r="BG956">
        <f>QUOTIENT(DB_PAR[[#This Row],[PAR NUM]],32)+1</f>
        <v>30</v>
      </c>
    </row>
    <row r="957" spans="1:59" x14ac:dyDescent="0.25">
      <c r="A957" t="b">
        <v>0</v>
      </c>
      <c r="B957">
        <v>951</v>
      </c>
      <c r="C957" t="str" cm="1">
        <f t="array" ref="C957">INDEX(DB_PAR_SYS_NAMES[],BG957,2)</f>
        <v xml:space="preserve"> PID_PELTON_NOZZLE_2</v>
      </c>
      <c r="D957" t="s">
        <v>3092</v>
      </c>
      <c r="E957" t="s">
        <v>4570</v>
      </c>
      <c r="G957" t="s">
        <v>2474</v>
      </c>
      <c r="H957">
        <v>0</v>
      </c>
      <c r="I957" t="s">
        <v>2475</v>
      </c>
      <c r="J957" s="10" t="s">
        <v>46</v>
      </c>
      <c r="K957" t="s">
        <v>815</v>
      </c>
      <c r="L957" t="s">
        <v>46</v>
      </c>
      <c r="M957" t="s">
        <v>46</v>
      </c>
      <c r="N957" t="str">
        <f>IF(DB_PAR[[#This Row],[PAR TYPE]]=$AA$7,DB_PAR[[#This Row],[R_VAL]],IF(DB_PAR[[#This Row],[PAR TYPE]]=$AA$8,DB_PAR[[#This Row],[I_VAL]],DB_PAR[[#This Row],[T_VAL]]))</f>
        <v>0.0</v>
      </c>
      <c r="BG957">
        <f>QUOTIENT(DB_PAR[[#This Row],[PAR NUM]],32)+1</f>
        <v>30</v>
      </c>
    </row>
    <row r="958" spans="1:59" x14ac:dyDescent="0.25">
      <c r="A958" t="b">
        <v>0</v>
      </c>
      <c r="B958">
        <v>952</v>
      </c>
      <c r="C958" t="str" cm="1">
        <f t="array" ref="C958">INDEX(DB_PAR_SYS_NAMES[],BG958,2)</f>
        <v xml:space="preserve"> PID_PELTON_NOZZLE_2</v>
      </c>
      <c r="D958" t="s">
        <v>3093</v>
      </c>
      <c r="E958" t="s">
        <v>4571</v>
      </c>
      <c r="G958" t="s">
        <v>2474</v>
      </c>
      <c r="H958">
        <v>1</v>
      </c>
      <c r="I958" t="s">
        <v>3104</v>
      </c>
      <c r="J958" s="10" t="s">
        <v>46</v>
      </c>
      <c r="K958" t="s">
        <v>807</v>
      </c>
      <c r="L958" t="s">
        <v>46</v>
      </c>
      <c r="M958" t="s">
        <v>46</v>
      </c>
      <c r="N958" t="str">
        <f>IF(DB_PAR[[#This Row],[PAR TYPE]]=$AA$7,DB_PAR[[#This Row],[R_VAL]],IF(DB_PAR[[#This Row],[PAR TYPE]]=$AA$8,DB_PAR[[#This Row],[I_VAL]],DB_PAR[[#This Row],[T_VAL]]))</f>
        <v>0.0</v>
      </c>
      <c r="BG958">
        <f>QUOTIENT(DB_PAR[[#This Row],[PAR NUM]],32)+1</f>
        <v>30</v>
      </c>
    </row>
    <row r="959" spans="1:59" x14ac:dyDescent="0.25">
      <c r="A959" t="b">
        <v>0</v>
      </c>
      <c r="B959">
        <v>953</v>
      </c>
      <c r="C959" t="str" cm="1">
        <f t="array" ref="C959">INDEX(DB_PAR_SYS_NAMES[],BG959,2)</f>
        <v xml:space="preserve"> PID_PELTON_NOZZLE_2</v>
      </c>
      <c r="D959" t="s">
        <v>3094</v>
      </c>
      <c r="E959" t="s">
        <v>4572</v>
      </c>
      <c r="G959" t="s">
        <v>2474</v>
      </c>
      <c r="H959">
        <v>0</v>
      </c>
      <c r="I959" t="s">
        <v>2475</v>
      </c>
      <c r="J959" s="10" t="s">
        <v>46</v>
      </c>
      <c r="K959" t="s">
        <v>815</v>
      </c>
      <c r="L959" t="s">
        <v>46</v>
      </c>
      <c r="M959" t="s">
        <v>46</v>
      </c>
      <c r="N959" t="str">
        <f>IF(DB_PAR[[#This Row],[PAR TYPE]]=$AA$7,DB_PAR[[#This Row],[R_VAL]],IF(DB_PAR[[#This Row],[PAR TYPE]]=$AA$8,DB_PAR[[#This Row],[I_VAL]],DB_PAR[[#This Row],[T_VAL]]))</f>
        <v>0.0</v>
      </c>
      <c r="BG959">
        <f>QUOTIENT(DB_PAR[[#This Row],[PAR NUM]],32)+1</f>
        <v>30</v>
      </c>
    </row>
    <row r="960" spans="1:59" x14ac:dyDescent="0.25">
      <c r="A960" t="b">
        <v>0</v>
      </c>
      <c r="B960">
        <v>954</v>
      </c>
      <c r="C960" t="str" cm="1">
        <f t="array" ref="C960">INDEX(DB_PAR_SYS_NAMES[],BG960,2)</f>
        <v xml:space="preserve"> PID_PELTON_NOZZLE_2</v>
      </c>
      <c r="D960" t="s">
        <v>3095</v>
      </c>
      <c r="E960" t="s">
        <v>4317</v>
      </c>
      <c r="G960" t="s">
        <v>2485</v>
      </c>
      <c r="H960">
        <v>0</v>
      </c>
      <c r="I960" t="s">
        <v>2475</v>
      </c>
      <c r="J960" s="10" t="s">
        <v>46</v>
      </c>
      <c r="K960" t="s">
        <v>815</v>
      </c>
      <c r="L960" t="s">
        <v>46</v>
      </c>
      <c r="M960" t="s">
        <v>46</v>
      </c>
      <c r="N960">
        <f>IF(DB_PAR[[#This Row],[PAR TYPE]]=$AA$7,DB_PAR[[#This Row],[R_VAL]],IF(DB_PAR[[#This Row],[PAR TYPE]]=$AA$8,DB_PAR[[#This Row],[I_VAL]],DB_PAR[[#This Row],[T_VAL]]))</f>
        <v>0</v>
      </c>
      <c r="BG960">
        <f>QUOTIENT(DB_PAR[[#This Row],[PAR NUM]],32)+1</f>
        <v>30</v>
      </c>
    </row>
    <row r="961" spans="1:59" x14ac:dyDescent="0.25">
      <c r="A961" t="b">
        <v>0</v>
      </c>
      <c r="B961">
        <v>955</v>
      </c>
      <c r="C961" t="str" cm="1">
        <f t="array" ref="C961">INDEX(DB_PAR_SYS_NAMES[],BG961,2)</f>
        <v xml:space="preserve"> PID_PELTON_NOZZLE_2</v>
      </c>
      <c r="D961" t="s">
        <v>282</v>
      </c>
      <c r="G961" t="s">
        <v>2474</v>
      </c>
      <c r="H961">
        <v>0</v>
      </c>
      <c r="I961" t="s">
        <v>2475</v>
      </c>
      <c r="J961" s="10" t="s">
        <v>46</v>
      </c>
      <c r="L961" t="s">
        <v>46</v>
      </c>
      <c r="M961" t="s">
        <v>46</v>
      </c>
      <c r="N961" t="str">
        <f>IF(DB_PAR[[#This Row],[PAR TYPE]]=$AA$7,DB_PAR[[#This Row],[R_VAL]],IF(DB_PAR[[#This Row],[PAR TYPE]]=$AA$8,DB_PAR[[#This Row],[I_VAL]],DB_PAR[[#This Row],[T_VAL]]))</f>
        <v>0.0</v>
      </c>
      <c r="BG961">
        <f>QUOTIENT(DB_PAR[[#This Row],[PAR NUM]],32)+1</f>
        <v>30</v>
      </c>
    </row>
    <row r="962" spans="1:59" x14ac:dyDescent="0.25">
      <c r="A962" t="b">
        <v>0</v>
      </c>
      <c r="B962">
        <v>956</v>
      </c>
      <c r="C962" t="str" cm="1">
        <f t="array" ref="C962">INDEX(DB_PAR_SYS_NAMES[],BG962,2)</f>
        <v xml:space="preserve"> PID_PELTON_NOZZLE_2</v>
      </c>
      <c r="D962" t="s">
        <v>283</v>
      </c>
      <c r="G962" t="s">
        <v>2474</v>
      </c>
      <c r="H962">
        <v>0</v>
      </c>
      <c r="I962" t="s">
        <v>2475</v>
      </c>
      <c r="J962" s="10" t="s">
        <v>46</v>
      </c>
      <c r="L962" t="s">
        <v>46</v>
      </c>
      <c r="M962" t="s">
        <v>46</v>
      </c>
      <c r="N962" t="str">
        <f>IF(DB_PAR[[#This Row],[PAR TYPE]]=$AA$7,DB_PAR[[#This Row],[R_VAL]],IF(DB_PAR[[#This Row],[PAR TYPE]]=$AA$8,DB_PAR[[#This Row],[I_VAL]],DB_PAR[[#This Row],[T_VAL]]))</f>
        <v>0.0</v>
      </c>
      <c r="BG962">
        <f>QUOTIENT(DB_PAR[[#This Row],[PAR NUM]],32)+1</f>
        <v>30</v>
      </c>
    </row>
    <row r="963" spans="1:59" x14ac:dyDescent="0.25">
      <c r="A963" t="b">
        <v>0</v>
      </c>
      <c r="B963">
        <v>957</v>
      </c>
      <c r="C963" t="str" cm="1">
        <f t="array" ref="C963">INDEX(DB_PAR_SYS_NAMES[],BG963,2)</f>
        <v xml:space="preserve"> PID_PELTON_NOZZLE_2</v>
      </c>
      <c r="D963" t="s">
        <v>314</v>
      </c>
      <c r="G963" t="s">
        <v>2474</v>
      </c>
      <c r="H963">
        <v>0</v>
      </c>
      <c r="I963" t="s">
        <v>2475</v>
      </c>
      <c r="J963" s="10" t="s">
        <v>46</v>
      </c>
      <c r="L963" t="s">
        <v>46</v>
      </c>
      <c r="M963" t="s">
        <v>46</v>
      </c>
      <c r="N963" t="str">
        <f>IF(DB_PAR[[#This Row],[PAR TYPE]]=$AA$7,DB_PAR[[#This Row],[R_VAL]],IF(DB_PAR[[#This Row],[PAR TYPE]]=$AA$8,DB_PAR[[#This Row],[I_VAL]],DB_PAR[[#This Row],[T_VAL]]))</f>
        <v>0.0</v>
      </c>
      <c r="BG963">
        <f>QUOTIENT(DB_PAR[[#This Row],[PAR NUM]],32)+1</f>
        <v>30</v>
      </c>
    </row>
    <row r="964" spans="1:59" x14ac:dyDescent="0.25">
      <c r="A964" t="b">
        <v>0</v>
      </c>
      <c r="B964">
        <v>958</v>
      </c>
      <c r="C964" t="str" cm="1">
        <f t="array" ref="C964">INDEX(DB_PAR_SYS_NAMES[],BG964,2)</f>
        <v xml:space="preserve"> PID_PELTON_NOZZLE_2</v>
      </c>
      <c r="D964" t="s">
        <v>284</v>
      </c>
      <c r="G964" t="s">
        <v>2474</v>
      </c>
      <c r="H964">
        <v>0</v>
      </c>
      <c r="I964" t="s">
        <v>2475</v>
      </c>
      <c r="J964" s="10" t="s">
        <v>46</v>
      </c>
      <c r="L964" t="s">
        <v>46</v>
      </c>
      <c r="M964" t="s">
        <v>46</v>
      </c>
      <c r="N964" t="str">
        <f>IF(DB_PAR[[#This Row],[PAR TYPE]]=$AA$7,DB_PAR[[#This Row],[R_VAL]],IF(DB_PAR[[#This Row],[PAR TYPE]]=$AA$8,DB_PAR[[#This Row],[I_VAL]],DB_PAR[[#This Row],[T_VAL]]))</f>
        <v>0.0</v>
      </c>
      <c r="BG964">
        <f>QUOTIENT(DB_PAR[[#This Row],[PAR NUM]],32)+1</f>
        <v>30</v>
      </c>
    </row>
    <row r="965" spans="1:59" x14ac:dyDescent="0.25">
      <c r="A965" t="b">
        <v>0</v>
      </c>
      <c r="B965">
        <v>959</v>
      </c>
      <c r="C965" t="str" cm="1">
        <f t="array" ref="C965">INDEX(DB_PAR_SYS_NAMES[],BG965,2)</f>
        <v xml:space="preserve"> PID_PELTON_NOZZLE_2</v>
      </c>
      <c r="D965" t="s">
        <v>285</v>
      </c>
      <c r="G965" t="s">
        <v>2474</v>
      </c>
      <c r="H965">
        <v>0</v>
      </c>
      <c r="I965" t="s">
        <v>2475</v>
      </c>
      <c r="J965" s="10" t="s">
        <v>46</v>
      </c>
      <c r="L965" t="s">
        <v>46</v>
      </c>
      <c r="M965" t="s">
        <v>46</v>
      </c>
      <c r="N965" t="str">
        <f>IF(DB_PAR[[#This Row],[PAR TYPE]]=$AA$7,DB_PAR[[#This Row],[R_VAL]],IF(DB_PAR[[#This Row],[PAR TYPE]]=$AA$8,DB_PAR[[#This Row],[I_VAL]],DB_PAR[[#This Row],[T_VAL]]))</f>
        <v>0.0</v>
      </c>
      <c r="BG965">
        <f>QUOTIENT(DB_PAR[[#This Row],[PAR NUM]],32)+1</f>
        <v>30</v>
      </c>
    </row>
    <row r="966" spans="1:59" x14ac:dyDescent="0.25">
      <c r="A966" t="b">
        <v>0</v>
      </c>
      <c r="B966">
        <v>960</v>
      </c>
      <c r="C966" t="str" cm="1">
        <f t="array" ref="C966">INDEX(DB_PAR_SYS_NAMES[],BG966,2)</f>
        <v xml:space="preserve"> PID_PELTON_NOZZLE_3</v>
      </c>
      <c r="D966" t="s">
        <v>3067</v>
      </c>
      <c r="E966" t="s">
        <v>4573</v>
      </c>
      <c r="G966" t="s">
        <v>2474</v>
      </c>
      <c r="H966">
        <v>0</v>
      </c>
      <c r="I966" t="s">
        <v>2475</v>
      </c>
      <c r="J966" s="10" t="s">
        <v>46</v>
      </c>
      <c r="K966" t="s">
        <v>807</v>
      </c>
      <c r="L966" t="s">
        <v>46</v>
      </c>
      <c r="M966" t="s">
        <v>46</v>
      </c>
      <c r="N966" t="str">
        <f>IF(DB_PAR[[#This Row],[PAR TYPE]]=$AA$7,DB_PAR[[#This Row],[R_VAL]],IF(DB_PAR[[#This Row],[PAR TYPE]]=$AA$8,DB_PAR[[#This Row],[I_VAL]],DB_PAR[[#This Row],[T_VAL]]))</f>
        <v>0.0</v>
      </c>
      <c r="BG966">
        <f>QUOTIENT(DB_PAR[[#This Row],[PAR NUM]],32)+1</f>
        <v>31</v>
      </c>
    </row>
    <row r="967" spans="1:59" x14ac:dyDescent="0.25">
      <c r="A967" t="b">
        <v>0</v>
      </c>
      <c r="B967">
        <v>961</v>
      </c>
      <c r="C967" t="str" cm="1">
        <f t="array" ref="C967">INDEX(DB_PAR_SYS_NAMES[],BG967,2)</f>
        <v xml:space="preserve"> PID_PELTON_NOZZLE_3</v>
      </c>
      <c r="D967" t="s">
        <v>3068</v>
      </c>
      <c r="E967" t="s">
        <v>4574</v>
      </c>
      <c r="G967" t="s">
        <v>2474</v>
      </c>
      <c r="H967">
        <v>0</v>
      </c>
      <c r="I967" t="s">
        <v>2475</v>
      </c>
      <c r="J967" s="10" t="s">
        <v>2540</v>
      </c>
      <c r="K967" t="s">
        <v>807</v>
      </c>
      <c r="L967" t="s">
        <v>46</v>
      </c>
      <c r="M967" t="s">
        <v>46</v>
      </c>
      <c r="N967" t="str">
        <f>IF(DB_PAR[[#This Row],[PAR TYPE]]=$AA$7,DB_PAR[[#This Row],[R_VAL]],IF(DB_PAR[[#This Row],[PAR TYPE]]=$AA$8,DB_PAR[[#This Row],[I_VAL]],DB_PAR[[#This Row],[T_VAL]]))</f>
        <v>100.0</v>
      </c>
      <c r="BG967">
        <f>QUOTIENT(DB_PAR[[#This Row],[PAR NUM]],32)+1</f>
        <v>31</v>
      </c>
    </row>
    <row r="968" spans="1:59" x14ac:dyDescent="0.25">
      <c r="A968" t="b">
        <v>0</v>
      </c>
      <c r="B968">
        <v>962</v>
      </c>
      <c r="C968" t="str" cm="1">
        <f t="array" ref="C968">INDEX(DB_PAR_SYS_NAMES[],BG968,2)</f>
        <v xml:space="preserve"> PID_PELTON_NOZZLE_3</v>
      </c>
      <c r="D968" t="s">
        <v>3069</v>
      </c>
      <c r="E968" t="s">
        <v>4575</v>
      </c>
      <c r="G968" t="s">
        <v>2474</v>
      </c>
      <c r="H968">
        <v>0</v>
      </c>
      <c r="I968" t="s">
        <v>3101</v>
      </c>
      <c r="J968" s="10" t="s">
        <v>46</v>
      </c>
      <c r="K968" t="s">
        <v>2892</v>
      </c>
      <c r="L968" t="s">
        <v>46</v>
      </c>
      <c r="M968" t="s">
        <v>46</v>
      </c>
      <c r="N968" t="str">
        <f>IF(DB_PAR[[#This Row],[PAR TYPE]]=$AA$7,DB_PAR[[#This Row],[R_VAL]],IF(DB_PAR[[#This Row],[PAR TYPE]]=$AA$8,DB_PAR[[#This Row],[I_VAL]],DB_PAR[[#This Row],[T_VAL]]))</f>
        <v>0.0</v>
      </c>
      <c r="BG968">
        <f>QUOTIENT(DB_PAR[[#This Row],[PAR NUM]],32)+1</f>
        <v>31</v>
      </c>
    </row>
    <row r="969" spans="1:59" x14ac:dyDescent="0.25">
      <c r="A969" t="b">
        <v>0</v>
      </c>
      <c r="B969">
        <v>963</v>
      </c>
      <c r="C969" t="str" cm="1">
        <f t="array" ref="C969">INDEX(DB_PAR_SYS_NAMES[],BG969,2)</f>
        <v xml:space="preserve"> PID_PELTON_NOZZLE_3</v>
      </c>
      <c r="D969" t="s">
        <v>3070</v>
      </c>
      <c r="E969" t="s">
        <v>4576</v>
      </c>
      <c r="G969" t="s">
        <v>2474</v>
      </c>
      <c r="H969">
        <v>0</v>
      </c>
      <c r="I969" t="s">
        <v>3101</v>
      </c>
      <c r="J969" s="10" t="s">
        <v>46</v>
      </c>
      <c r="K969" t="s">
        <v>2892</v>
      </c>
      <c r="L969" t="s">
        <v>46</v>
      </c>
      <c r="M969" t="s">
        <v>46</v>
      </c>
      <c r="N969" t="str">
        <f>IF(DB_PAR[[#This Row],[PAR TYPE]]=$AA$7,DB_PAR[[#This Row],[R_VAL]],IF(DB_PAR[[#This Row],[PAR TYPE]]=$AA$8,DB_PAR[[#This Row],[I_VAL]],DB_PAR[[#This Row],[T_VAL]]))</f>
        <v>0.0</v>
      </c>
      <c r="BG969">
        <f>QUOTIENT(DB_PAR[[#This Row],[PAR NUM]],32)+1</f>
        <v>31</v>
      </c>
    </row>
    <row r="970" spans="1:59" x14ac:dyDescent="0.25">
      <c r="A970" t="b">
        <v>0</v>
      </c>
      <c r="B970">
        <v>964</v>
      </c>
      <c r="C970" t="str" cm="1">
        <f t="array" ref="C970">INDEX(DB_PAR_SYS_NAMES[],BG970,2)</f>
        <v xml:space="preserve"> PID_PELTON_NOZZLE_3</v>
      </c>
      <c r="D970" t="s">
        <v>3071</v>
      </c>
      <c r="E970" t="s">
        <v>4577</v>
      </c>
      <c r="G970" t="s">
        <v>2474</v>
      </c>
      <c r="H970">
        <v>0</v>
      </c>
      <c r="I970" t="s">
        <v>2475</v>
      </c>
      <c r="J970" s="10" t="s">
        <v>46</v>
      </c>
      <c r="K970" t="s">
        <v>2892</v>
      </c>
      <c r="L970" t="s">
        <v>46</v>
      </c>
      <c r="M970" t="s">
        <v>46</v>
      </c>
      <c r="N970" t="str">
        <f>IF(DB_PAR[[#This Row],[PAR TYPE]]=$AA$7,DB_PAR[[#This Row],[R_VAL]],IF(DB_PAR[[#This Row],[PAR TYPE]]=$AA$8,DB_PAR[[#This Row],[I_VAL]],DB_PAR[[#This Row],[T_VAL]]))</f>
        <v>0.0</v>
      </c>
      <c r="BG970">
        <f>QUOTIENT(DB_PAR[[#This Row],[PAR NUM]],32)+1</f>
        <v>31</v>
      </c>
    </row>
    <row r="971" spans="1:59" x14ac:dyDescent="0.25">
      <c r="A971" t="b">
        <v>0</v>
      </c>
      <c r="B971">
        <v>965</v>
      </c>
      <c r="C971" t="str" cm="1">
        <f t="array" ref="C971">INDEX(DB_PAR_SYS_NAMES[],BG971,2)</f>
        <v xml:space="preserve"> PID_PELTON_NOZZLE_3</v>
      </c>
      <c r="D971" t="s">
        <v>3072</v>
      </c>
      <c r="E971" t="s">
        <v>4578</v>
      </c>
      <c r="G971" t="s">
        <v>2474</v>
      </c>
      <c r="H971">
        <v>0</v>
      </c>
      <c r="I971" t="s">
        <v>2475</v>
      </c>
      <c r="J971" s="10" t="s">
        <v>46</v>
      </c>
      <c r="K971" t="s">
        <v>2892</v>
      </c>
      <c r="L971" t="s">
        <v>46</v>
      </c>
      <c r="M971" t="s">
        <v>46</v>
      </c>
      <c r="N971" t="str">
        <f>IF(DB_PAR[[#This Row],[PAR TYPE]]=$AA$7,DB_PAR[[#This Row],[R_VAL]],IF(DB_PAR[[#This Row],[PAR TYPE]]=$AA$8,DB_PAR[[#This Row],[I_VAL]],DB_PAR[[#This Row],[T_VAL]]))</f>
        <v>0.0</v>
      </c>
      <c r="BG971">
        <f>QUOTIENT(DB_PAR[[#This Row],[PAR NUM]],32)+1</f>
        <v>31</v>
      </c>
    </row>
    <row r="972" spans="1:59" x14ac:dyDescent="0.25">
      <c r="A972" t="b">
        <v>0</v>
      </c>
      <c r="B972">
        <v>966</v>
      </c>
      <c r="C972" t="str" cm="1">
        <f t="array" ref="C972">INDEX(DB_PAR_SYS_NAMES[],BG972,2)</f>
        <v xml:space="preserve"> PID_PELTON_NOZZLE_3</v>
      </c>
      <c r="D972" t="s">
        <v>3073</v>
      </c>
      <c r="E972" t="s">
        <v>4579</v>
      </c>
      <c r="G972" t="s">
        <v>2485</v>
      </c>
      <c r="H972">
        <v>0</v>
      </c>
      <c r="I972" t="s">
        <v>2475</v>
      </c>
      <c r="J972" s="10" t="s">
        <v>46</v>
      </c>
      <c r="K972" t="s">
        <v>815</v>
      </c>
      <c r="L972" t="s">
        <v>46</v>
      </c>
      <c r="M972" t="s">
        <v>46</v>
      </c>
      <c r="N972">
        <f>IF(DB_PAR[[#This Row],[PAR TYPE]]=$AA$7,DB_PAR[[#This Row],[R_VAL]],IF(DB_PAR[[#This Row],[PAR TYPE]]=$AA$8,DB_PAR[[#This Row],[I_VAL]],DB_PAR[[#This Row],[T_VAL]]))</f>
        <v>0</v>
      </c>
      <c r="BG972">
        <f>QUOTIENT(DB_PAR[[#This Row],[PAR NUM]],32)+1</f>
        <v>31</v>
      </c>
    </row>
    <row r="973" spans="1:59" x14ac:dyDescent="0.25">
      <c r="A973" t="b">
        <v>0</v>
      </c>
      <c r="B973">
        <v>967</v>
      </c>
      <c r="C973" t="str" cm="1">
        <f t="array" ref="C973">INDEX(DB_PAR_SYS_NAMES[],BG973,2)</f>
        <v xml:space="preserve"> PID_PELTON_NOZZLE_3</v>
      </c>
      <c r="D973" t="s">
        <v>3074</v>
      </c>
      <c r="E973" t="s">
        <v>4580</v>
      </c>
      <c r="G973" t="s">
        <v>2485</v>
      </c>
      <c r="H973">
        <v>1</v>
      </c>
      <c r="I973" t="s">
        <v>2475</v>
      </c>
      <c r="J973" s="10" t="s">
        <v>46</v>
      </c>
      <c r="K973" t="s">
        <v>815</v>
      </c>
      <c r="L973" t="s">
        <v>46</v>
      </c>
      <c r="M973" t="s">
        <v>46</v>
      </c>
      <c r="N973">
        <f>IF(DB_PAR[[#This Row],[PAR TYPE]]=$AA$7,DB_PAR[[#This Row],[R_VAL]],IF(DB_PAR[[#This Row],[PAR TYPE]]=$AA$8,DB_PAR[[#This Row],[I_VAL]],DB_PAR[[#This Row],[T_VAL]]))</f>
        <v>1</v>
      </c>
      <c r="BG973">
        <f>QUOTIENT(DB_PAR[[#This Row],[PAR NUM]],32)+1</f>
        <v>31</v>
      </c>
    </row>
    <row r="974" spans="1:59" x14ac:dyDescent="0.25">
      <c r="A974" t="b">
        <v>0</v>
      </c>
      <c r="B974">
        <v>968</v>
      </c>
      <c r="C974" t="str" cm="1">
        <f t="array" ref="C974">INDEX(DB_PAR_SYS_NAMES[],BG974,2)</f>
        <v xml:space="preserve"> PID_PELTON_NOZZLE_3</v>
      </c>
      <c r="D974" t="s">
        <v>3075</v>
      </c>
      <c r="E974" t="s">
        <v>4581</v>
      </c>
      <c r="G974" t="s">
        <v>2485</v>
      </c>
      <c r="H974">
        <v>1</v>
      </c>
      <c r="I974" t="s">
        <v>2475</v>
      </c>
      <c r="J974" s="10" t="s">
        <v>46</v>
      </c>
      <c r="K974" t="s">
        <v>815</v>
      </c>
      <c r="L974" t="s">
        <v>46</v>
      </c>
      <c r="M974" t="s">
        <v>46</v>
      </c>
      <c r="N974">
        <f>IF(DB_PAR[[#This Row],[PAR TYPE]]=$AA$7,DB_PAR[[#This Row],[R_VAL]],IF(DB_PAR[[#This Row],[PAR TYPE]]=$AA$8,DB_PAR[[#This Row],[I_VAL]],DB_PAR[[#This Row],[T_VAL]]))</f>
        <v>1</v>
      </c>
      <c r="BG974">
        <f>QUOTIENT(DB_PAR[[#This Row],[PAR NUM]],32)+1</f>
        <v>31</v>
      </c>
    </row>
    <row r="975" spans="1:59" x14ac:dyDescent="0.25">
      <c r="A975" t="b">
        <v>0</v>
      </c>
      <c r="B975">
        <v>969</v>
      </c>
      <c r="C975" t="str" cm="1">
        <f t="array" ref="C975">INDEX(DB_PAR_SYS_NAMES[],BG975,2)</f>
        <v xml:space="preserve"> PID_PELTON_NOZZLE_3</v>
      </c>
      <c r="D975" t="s">
        <v>3076</v>
      </c>
      <c r="E975" t="s">
        <v>4582</v>
      </c>
      <c r="G975" t="s">
        <v>2485</v>
      </c>
      <c r="H975">
        <v>0</v>
      </c>
      <c r="I975" t="s">
        <v>2475</v>
      </c>
      <c r="J975" s="10" t="s">
        <v>46</v>
      </c>
      <c r="K975" t="s">
        <v>815</v>
      </c>
      <c r="L975" t="s">
        <v>46</v>
      </c>
      <c r="M975" t="s">
        <v>46</v>
      </c>
      <c r="N975">
        <f>IF(DB_PAR[[#This Row],[PAR TYPE]]=$AA$7,DB_PAR[[#This Row],[R_VAL]],IF(DB_PAR[[#This Row],[PAR TYPE]]=$AA$8,DB_PAR[[#This Row],[I_VAL]],DB_PAR[[#This Row],[T_VAL]]))</f>
        <v>0</v>
      </c>
      <c r="BG975">
        <f>QUOTIENT(DB_PAR[[#This Row],[PAR NUM]],32)+1</f>
        <v>31</v>
      </c>
    </row>
    <row r="976" spans="1:59" x14ac:dyDescent="0.25">
      <c r="A976" t="b">
        <v>0</v>
      </c>
      <c r="B976">
        <v>970</v>
      </c>
      <c r="C976" t="str" cm="1">
        <f t="array" ref="C976">INDEX(DB_PAR_SYS_NAMES[],BG976,2)</f>
        <v xml:space="preserve"> PID_PELTON_NOZZLE_3</v>
      </c>
      <c r="D976" t="s">
        <v>3077</v>
      </c>
      <c r="E976" t="s">
        <v>4583</v>
      </c>
      <c r="G976" t="s">
        <v>2485</v>
      </c>
      <c r="H976">
        <v>0</v>
      </c>
      <c r="I976" t="s">
        <v>2475</v>
      </c>
      <c r="J976" s="10" t="s">
        <v>46</v>
      </c>
      <c r="K976" t="s">
        <v>815</v>
      </c>
      <c r="L976" t="s">
        <v>46</v>
      </c>
      <c r="M976" t="s">
        <v>46</v>
      </c>
      <c r="N976">
        <f>IF(DB_PAR[[#This Row],[PAR TYPE]]=$AA$7,DB_PAR[[#This Row],[R_VAL]],IF(DB_PAR[[#This Row],[PAR TYPE]]=$AA$8,DB_PAR[[#This Row],[I_VAL]],DB_PAR[[#This Row],[T_VAL]]))</f>
        <v>0</v>
      </c>
      <c r="BG976">
        <f>QUOTIENT(DB_PAR[[#This Row],[PAR NUM]],32)+1</f>
        <v>31</v>
      </c>
    </row>
    <row r="977" spans="1:59" x14ac:dyDescent="0.25">
      <c r="A977" t="b">
        <v>0</v>
      </c>
      <c r="B977">
        <v>971</v>
      </c>
      <c r="C977" t="str" cm="1">
        <f t="array" ref="C977">INDEX(DB_PAR_SYS_NAMES[],BG977,2)</f>
        <v xml:space="preserve"> PID_PELTON_NOZZLE_3</v>
      </c>
      <c r="D977" t="s">
        <v>3078</v>
      </c>
      <c r="E977" t="s">
        <v>4584</v>
      </c>
      <c r="G977" t="s">
        <v>2485</v>
      </c>
      <c r="H977">
        <v>40</v>
      </c>
      <c r="I977" t="s">
        <v>2475</v>
      </c>
      <c r="J977" s="10" t="s">
        <v>46</v>
      </c>
      <c r="K977" t="s">
        <v>815</v>
      </c>
      <c r="L977" t="s">
        <v>46</v>
      </c>
      <c r="M977" t="s">
        <v>46</v>
      </c>
      <c r="N977">
        <f>IF(DB_PAR[[#This Row],[PAR TYPE]]=$AA$7,DB_PAR[[#This Row],[R_VAL]],IF(DB_PAR[[#This Row],[PAR TYPE]]=$AA$8,DB_PAR[[#This Row],[I_VAL]],DB_PAR[[#This Row],[T_VAL]]))</f>
        <v>40</v>
      </c>
      <c r="BG977">
        <f>QUOTIENT(DB_PAR[[#This Row],[PAR NUM]],32)+1</f>
        <v>31</v>
      </c>
    </row>
    <row r="978" spans="1:59" x14ac:dyDescent="0.25">
      <c r="A978" t="b">
        <v>0</v>
      </c>
      <c r="B978">
        <v>972</v>
      </c>
      <c r="C978" t="str" cm="1">
        <f t="array" ref="C978">INDEX(DB_PAR_SYS_NAMES[],BG978,2)</f>
        <v xml:space="preserve"> PID_PELTON_NOZZLE_3</v>
      </c>
      <c r="D978" t="s">
        <v>3079</v>
      </c>
      <c r="E978" t="s">
        <v>4585</v>
      </c>
      <c r="G978" t="s">
        <v>2474</v>
      </c>
      <c r="H978">
        <v>0</v>
      </c>
      <c r="I978" t="s">
        <v>3101</v>
      </c>
      <c r="J978" s="10" t="s">
        <v>3105</v>
      </c>
      <c r="L978" t="s">
        <v>46</v>
      </c>
      <c r="M978" t="s">
        <v>46</v>
      </c>
      <c r="N978" t="str">
        <f>IF(DB_PAR[[#This Row],[PAR TYPE]]=$AA$7,DB_PAR[[#This Row],[R_VAL]],IF(DB_PAR[[#This Row],[PAR TYPE]]=$AA$8,DB_PAR[[#This Row],[I_VAL]],DB_PAR[[#This Row],[T_VAL]]))</f>
        <v>13.0</v>
      </c>
      <c r="BG978">
        <f>QUOTIENT(DB_PAR[[#This Row],[PAR NUM]],32)+1</f>
        <v>31</v>
      </c>
    </row>
    <row r="979" spans="1:59" x14ac:dyDescent="0.25">
      <c r="A979" t="b">
        <v>0</v>
      </c>
      <c r="B979">
        <v>973</v>
      </c>
      <c r="C979" t="str" cm="1">
        <f t="array" ref="C979">INDEX(DB_PAR_SYS_NAMES[],BG979,2)</f>
        <v xml:space="preserve"> PID_PELTON_NOZZLE_3</v>
      </c>
      <c r="D979" t="s">
        <v>3080</v>
      </c>
      <c r="E979" t="s">
        <v>4586</v>
      </c>
      <c r="G979" t="s">
        <v>2489</v>
      </c>
      <c r="H979">
        <v>0</v>
      </c>
      <c r="I979" t="s">
        <v>3101</v>
      </c>
      <c r="J979" s="10" t="s">
        <v>46</v>
      </c>
      <c r="K979" t="s">
        <v>815</v>
      </c>
      <c r="L979" t="s">
        <v>46</v>
      </c>
      <c r="M979" t="s">
        <v>46</v>
      </c>
      <c r="N979" t="str">
        <f>IF(DB_PAR[[#This Row],[PAR TYPE]]=$AA$7,DB_PAR[[#This Row],[R_VAL]],IF(DB_PAR[[#This Row],[PAR TYPE]]=$AA$8,DB_PAR[[#This Row],[I_VAL]],DB_PAR[[#This Row],[T_VAL]]))</f>
        <v>T#2M</v>
      </c>
      <c r="BG979">
        <f>QUOTIENT(DB_PAR[[#This Row],[PAR NUM]],32)+1</f>
        <v>31</v>
      </c>
    </row>
    <row r="980" spans="1:59" x14ac:dyDescent="0.25">
      <c r="A980" t="b">
        <v>0</v>
      </c>
      <c r="B980">
        <v>974</v>
      </c>
      <c r="C980" t="str" cm="1">
        <f t="array" ref="C980">INDEX(DB_PAR_SYS_NAMES[],BG980,2)</f>
        <v xml:space="preserve"> PID_PELTON_NOZZLE_3</v>
      </c>
      <c r="D980" t="s">
        <v>3081</v>
      </c>
      <c r="E980" t="s">
        <v>4587</v>
      </c>
      <c r="G980" t="s">
        <v>2489</v>
      </c>
      <c r="H980">
        <v>0</v>
      </c>
      <c r="I980" t="s">
        <v>2475</v>
      </c>
      <c r="J980" s="10" t="s">
        <v>46</v>
      </c>
      <c r="K980" t="s">
        <v>815</v>
      </c>
      <c r="L980" t="s">
        <v>46</v>
      </c>
      <c r="M980" t="s">
        <v>46</v>
      </c>
      <c r="N980" t="str">
        <f>IF(DB_PAR[[#This Row],[PAR TYPE]]=$AA$7,DB_PAR[[#This Row],[R_VAL]],IF(DB_PAR[[#This Row],[PAR TYPE]]=$AA$8,DB_PAR[[#This Row],[I_VAL]],DB_PAR[[#This Row],[T_VAL]]))</f>
        <v>T#0MS</v>
      </c>
      <c r="BG980">
        <f>QUOTIENT(DB_PAR[[#This Row],[PAR NUM]],32)+1</f>
        <v>31</v>
      </c>
    </row>
    <row r="981" spans="1:59" x14ac:dyDescent="0.25">
      <c r="A981" t="b">
        <v>0</v>
      </c>
      <c r="B981">
        <v>975</v>
      </c>
      <c r="C981" t="str" cm="1">
        <f t="array" ref="C981">INDEX(DB_PAR_SYS_NAMES[],BG981,2)</f>
        <v xml:space="preserve"> PID_PELTON_NOZZLE_3</v>
      </c>
      <c r="D981" t="s">
        <v>3083</v>
      </c>
      <c r="E981" t="s">
        <v>4588</v>
      </c>
      <c r="G981" t="s">
        <v>2489</v>
      </c>
      <c r="H981">
        <v>0</v>
      </c>
      <c r="I981" t="s">
        <v>2475</v>
      </c>
      <c r="J981" s="10" t="s">
        <v>2516</v>
      </c>
      <c r="K981" t="s">
        <v>815</v>
      </c>
      <c r="L981" t="s">
        <v>46</v>
      </c>
      <c r="M981" t="s">
        <v>46</v>
      </c>
      <c r="N981" t="str">
        <f>IF(DB_PAR[[#This Row],[PAR TYPE]]=$AA$7,DB_PAR[[#This Row],[R_VAL]],IF(DB_PAR[[#This Row],[PAR TYPE]]=$AA$8,DB_PAR[[#This Row],[I_VAL]],DB_PAR[[#This Row],[T_VAL]]))</f>
        <v>T#0MS</v>
      </c>
      <c r="BG981">
        <f>QUOTIENT(DB_PAR[[#This Row],[PAR NUM]],32)+1</f>
        <v>31</v>
      </c>
    </row>
    <row r="982" spans="1:59" x14ac:dyDescent="0.25">
      <c r="A982" t="b">
        <v>0</v>
      </c>
      <c r="B982">
        <v>976</v>
      </c>
      <c r="C982" t="str" cm="1">
        <f t="array" ref="C982">INDEX(DB_PAR_SYS_NAMES[],BG982,2)</f>
        <v xml:space="preserve"> PID_PELTON_NOZZLE_3</v>
      </c>
      <c r="D982" t="s">
        <v>3085</v>
      </c>
      <c r="E982" t="s">
        <v>4589</v>
      </c>
      <c r="G982" t="s">
        <v>2474</v>
      </c>
      <c r="H982">
        <v>0</v>
      </c>
      <c r="I982" t="s">
        <v>3101</v>
      </c>
      <c r="J982" s="10" t="s">
        <v>2536</v>
      </c>
      <c r="K982" t="s">
        <v>807</v>
      </c>
      <c r="L982" t="s">
        <v>46</v>
      </c>
      <c r="M982" t="s">
        <v>46</v>
      </c>
      <c r="N982" t="str">
        <f>IF(DB_PAR[[#This Row],[PAR TYPE]]=$AA$7,DB_PAR[[#This Row],[R_VAL]],IF(DB_PAR[[#This Row],[PAR TYPE]]=$AA$8,DB_PAR[[#This Row],[I_VAL]],DB_PAR[[#This Row],[T_VAL]]))</f>
        <v>0.2</v>
      </c>
      <c r="BG982">
        <f>QUOTIENT(DB_PAR[[#This Row],[PAR NUM]],32)+1</f>
        <v>31</v>
      </c>
    </row>
    <row r="983" spans="1:59" x14ac:dyDescent="0.25">
      <c r="A983" t="b">
        <v>0</v>
      </c>
      <c r="B983">
        <v>977</v>
      </c>
      <c r="C983" t="str" cm="1">
        <f t="array" ref="C983">INDEX(DB_PAR_SYS_NAMES[],BG983,2)</f>
        <v xml:space="preserve"> PID_PELTON_NOZZLE_3</v>
      </c>
      <c r="D983" t="s">
        <v>3086</v>
      </c>
      <c r="E983" t="s">
        <v>4590</v>
      </c>
      <c r="G983" t="s">
        <v>2474</v>
      </c>
      <c r="H983">
        <v>0</v>
      </c>
      <c r="I983" t="s">
        <v>2475</v>
      </c>
      <c r="J983" s="10" t="s">
        <v>2540</v>
      </c>
      <c r="K983" t="s">
        <v>807</v>
      </c>
      <c r="L983" t="s">
        <v>46</v>
      </c>
      <c r="M983" t="s">
        <v>46</v>
      </c>
      <c r="N983" t="str">
        <f>IF(DB_PAR[[#This Row],[PAR TYPE]]=$AA$7,DB_PAR[[#This Row],[R_VAL]],IF(DB_PAR[[#This Row],[PAR TYPE]]=$AA$8,DB_PAR[[#This Row],[I_VAL]],DB_PAR[[#This Row],[T_VAL]]))</f>
        <v>100.0</v>
      </c>
      <c r="BG983">
        <f>QUOTIENT(DB_PAR[[#This Row],[PAR NUM]],32)+1</f>
        <v>31</v>
      </c>
    </row>
    <row r="984" spans="1:59" x14ac:dyDescent="0.25">
      <c r="A984" t="b">
        <v>0</v>
      </c>
      <c r="B984">
        <v>978</v>
      </c>
      <c r="C984" t="str" cm="1">
        <f t="array" ref="C984">INDEX(DB_PAR_SYS_NAMES[],BG984,2)</f>
        <v xml:space="preserve"> PID_PELTON_NOZZLE_3</v>
      </c>
      <c r="D984" t="s">
        <v>3087</v>
      </c>
      <c r="E984" t="s">
        <v>4591</v>
      </c>
      <c r="G984" t="s">
        <v>2474</v>
      </c>
      <c r="H984">
        <v>0</v>
      </c>
      <c r="I984" t="s">
        <v>2475</v>
      </c>
      <c r="J984" s="10" t="s">
        <v>3018</v>
      </c>
      <c r="K984" t="s">
        <v>807</v>
      </c>
      <c r="L984" t="s">
        <v>46</v>
      </c>
      <c r="M984" t="s">
        <v>46</v>
      </c>
      <c r="N984" t="str">
        <f>IF(DB_PAR[[#This Row],[PAR TYPE]]=$AA$7,DB_PAR[[#This Row],[R_VAL]],IF(DB_PAR[[#This Row],[PAR TYPE]]=$AA$8,DB_PAR[[#This Row],[I_VAL]],DB_PAR[[#This Row],[T_VAL]]))</f>
        <v>-100.0</v>
      </c>
      <c r="BG984">
        <f>QUOTIENT(DB_PAR[[#This Row],[PAR NUM]],32)+1</f>
        <v>31</v>
      </c>
    </row>
    <row r="985" spans="1:59" x14ac:dyDescent="0.25">
      <c r="A985" t="b">
        <v>0</v>
      </c>
      <c r="B985">
        <v>979</v>
      </c>
      <c r="C985" t="str" cm="1">
        <f t="array" ref="C985">INDEX(DB_PAR_SYS_NAMES[],BG985,2)</f>
        <v xml:space="preserve"> PID_PELTON_NOZZLE_3</v>
      </c>
      <c r="D985" t="s">
        <v>3088</v>
      </c>
      <c r="E985" t="s">
        <v>4592</v>
      </c>
      <c r="G985" t="s">
        <v>2474</v>
      </c>
      <c r="H985">
        <v>0</v>
      </c>
      <c r="I985" t="s">
        <v>2475</v>
      </c>
      <c r="J985" s="10" t="s">
        <v>46</v>
      </c>
      <c r="K985" t="s">
        <v>807</v>
      </c>
      <c r="L985" t="s">
        <v>46</v>
      </c>
      <c r="M985" t="s">
        <v>46</v>
      </c>
      <c r="N985" t="str">
        <f>IF(DB_PAR[[#This Row],[PAR TYPE]]=$AA$7,DB_PAR[[#This Row],[R_VAL]],IF(DB_PAR[[#This Row],[PAR TYPE]]=$AA$8,DB_PAR[[#This Row],[I_VAL]],DB_PAR[[#This Row],[T_VAL]]))</f>
        <v>0.0</v>
      </c>
      <c r="BG985">
        <f>QUOTIENT(DB_PAR[[#This Row],[PAR NUM]],32)+1</f>
        <v>31</v>
      </c>
    </row>
    <row r="986" spans="1:59" x14ac:dyDescent="0.25">
      <c r="A986" t="b">
        <v>0</v>
      </c>
      <c r="B986">
        <v>980</v>
      </c>
      <c r="C986" t="str" cm="1">
        <f t="array" ref="C986">INDEX(DB_PAR_SYS_NAMES[],BG986,2)</f>
        <v xml:space="preserve"> PID_PELTON_NOZZLE_3</v>
      </c>
      <c r="D986" t="s">
        <v>3089</v>
      </c>
      <c r="E986" t="s">
        <v>4593</v>
      </c>
      <c r="G986" t="s">
        <v>2474</v>
      </c>
      <c r="H986">
        <v>0</v>
      </c>
      <c r="I986" t="s">
        <v>2475</v>
      </c>
      <c r="J986" s="10" t="s">
        <v>2540</v>
      </c>
      <c r="K986" t="s">
        <v>807</v>
      </c>
      <c r="L986" t="s">
        <v>46</v>
      </c>
      <c r="M986" t="s">
        <v>46</v>
      </c>
      <c r="N986" t="str">
        <f>IF(DB_PAR[[#This Row],[PAR TYPE]]=$AA$7,DB_PAR[[#This Row],[R_VAL]],IF(DB_PAR[[#This Row],[PAR TYPE]]=$AA$8,DB_PAR[[#This Row],[I_VAL]],DB_PAR[[#This Row],[T_VAL]]))</f>
        <v>100.0</v>
      </c>
      <c r="BG986">
        <f>QUOTIENT(DB_PAR[[#This Row],[PAR NUM]],32)+1</f>
        <v>31</v>
      </c>
    </row>
    <row r="987" spans="1:59" x14ac:dyDescent="0.25">
      <c r="A987" t="b">
        <v>0</v>
      </c>
      <c r="B987">
        <v>981</v>
      </c>
      <c r="C987" t="str" cm="1">
        <f t="array" ref="C987">INDEX(DB_PAR_SYS_NAMES[],BG987,2)</f>
        <v xml:space="preserve"> PID_PELTON_NOZZLE_3</v>
      </c>
      <c r="D987" t="s">
        <v>3090</v>
      </c>
      <c r="E987" t="s">
        <v>4594</v>
      </c>
      <c r="G987" t="s">
        <v>2474</v>
      </c>
      <c r="H987">
        <v>0</v>
      </c>
      <c r="I987" t="s">
        <v>2475</v>
      </c>
      <c r="J987" s="10" t="s">
        <v>45</v>
      </c>
      <c r="K987" t="s">
        <v>815</v>
      </c>
      <c r="L987" t="s">
        <v>46</v>
      </c>
      <c r="M987" t="s">
        <v>46</v>
      </c>
      <c r="N987" t="str">
        <f>IF(DB_PAR[[#This Row],[PAR TYPE]]=$AA$7,DB_PAR[[#This Row],[R_VAL]],IF(DB_PAR[[#This Row],[PAR TYPE]]=$AA$8,DB_PAR[[#This Row],[I_VAL]],DB_PAR[[#This Row],[T_VAL]]))</f>
        <v>1.0</v>
      </c>
      <c r="BG987">
        <f>QUOTIENT(DB_PAR[[#This Row],[PAR NUM]],32)+1</f>
        <v>31</v>
      </c>
    </row>
    <row r="988" spans="1:59" x14ac:dyDescent="0.25">
      <c r="A988" t="b">
        <v>0</v>
      </c>
      <c r="B988">
        <v>982</v>
      </c>
      <c r="C988" t="str" cm="1">
        <f t="array" ref="C988">INDEX(DB_PAR_SYS_NAMES[],BG988,2)</f>
        <v xml:space="preserve"> PID_PELTON_NOZZLE_3</v>
      </c>
      <c r="D988" t="s">
        <v>3091</v>
      </c>
      <c r="E988" t="s">
        <v>4595</v>
      </c>
      <c r="G988" t="s">
        <v>2474</v>
      </c>
      <c r="H988">
        <v>0</v>
      </c>
      <c r="I988" t="s">
        <v>2475</v>
      </c>
      <c r="J988" s="10" t="s">
        <v>46</v>
      </c>
      <c r="K988" t="s">
        <v>807</v>
      </c>
      <c r="L988" t="s">
        <v>46</v>
      </c>
      <c r="M988" t="s">
        <v>46</v>
      </c>
      <c r="N988" t="str">
        <f>IF(DB_PAR[[#This Row],[PAR TYPE]]=$AA$7,DB_PAR[[#This Row],[R_VAL]],IF(DB_PAR[[#This Row],[PAR TYPE]]=$AA$8,DB_PAR[[#This Row],[I_VAL]],DB_PAR[[#This Row],[T_VAL]]))</f>
        <v>0.0</v>
      </c>
      <c r="BG988">
        <f>QUOTIENT(DB_PAR[[#This Row],[PAR NUM]],32)+1</f>
        <v>31</v>
      </c>
    </row>
    <row r="989" spans="1:59" x14ac:dyDescent="0.25">
      <c r="A989" t="b">
        <v>0</v>
      </c>
      <c r="B989">
        <v>983</v>
      </c>
      <c r="C989" t="str" cm="1">
        <f t="array" ref="C989">INDEX(DB_PAR_SYS_NAMES[],BG989,2)</f>
        <v xml:space="preserve"> PID_PELTON_NOZZLE_3</v>
      </c>
      <c r="D989" t="s">
        <v>3092</v>
      </c>
      <c r="E989" t="s">
        <v>4596</v>
      </c>
      <c r="G989" t="s">
        <v>2474</v>
      </c>
      <c r="H989">
        <v>0</v>
      </c>
      <c r="I989" t="s">
        <v>2475</v>
      </c>
      <c r="J989" s="10" t="s">
        <v>46</v>
      </c>
      <c r="K989" t="s">
        <v>815</v>
      </c>
      <c r="L989" t="s">
        <v>46</v>
      </c>
      <c r="M989" t="s">
        <v>46</v>
      </c>
      <c r="N989" t="str">
        <f>IF(DB_PAR[[#This Row],[PAR TYPE]]=$AA$7,DB_PAR[[#This Row],[R_VAL]],IF(DB_PAR[[#This Row],[PAR TYPE]]=$AA$8,DB_PAR[[#This Row],[I_VAL]],DB_PAR[[#This Row],[T_VAL]]))</f>
        <v>0.0</v>
      </c>
      <c r="BG989">
        <f>QUOTIENT(DB_PAR[[#This Row],[PAR NUM]],32)+1</f>
        <v>31</v>
      </c>
    </row>
    <row r="990" spans="1:59" x14ac:dyDescent="0.25">
      <c r="A990" t="b">
        <v>0</v>
      </c>
      <c r="B990">
        <v>984</v>
      </c>
      <c r="C990" t="str" cm="1">
        <f t="array" ref="C990">INDEX(DB_PAR_SYS_NAMES[],BG990,2)</f>
        <v xml:space="preserve"> PID_PELTON_NOZZLE_3</v>
      </c>
      <c r="D990" t="s">
        <v>3093</v>
      </c>
      <c r="E990" t="s">
        <v>4597</v>
      </c>
      <c r="G990" t="s">
        <v>2474</v>
      </c>
      <c r="H990">
        <v>1</v>
      </c>
      <c r="I990" t="s">
        <v>3104</v>
      </c>
      <c r="J990" s="10" t="s">
        <v>46</v>
      </c>
      <c r="K990" t="s">
        <v>807</v>
      </c>
      <c r="L990" t="s">
        <v>46</v>
      </c>
      <c r="M990" t="s">
        <v>46</v>
      </c>
      <c r="N990" t="str">
        <f>IF(DB_PAR[[#This Row],[PAR TYPE]]=$AA$7,DB_PAR[[#This Row],[R_VAL]],IF(DB_PAR[[#This Row],[PAR TYPE]]=$AA$8,DB_PAR[[#This Row],[I_VAL]],DB_PAR[[#This Row],[T_VAL]]))</f>
        <v>0.0</v>
      </c>
      <c r="BG990">
        <f>QUOTIENT(DB_PAR[[#This Row],[PAR NUM]],32)+1</f>
        <v>31</v>
      </c>
    </row>
    <row r="991" spans="1:59" x14ac:dyDescent="0.25">
      <c r="A991" t="b">
        <v>0</v>
      </c>
      <c r="B991">
        <v>985</v>
      </c>
      <c r="C991" t="str" cm="1">
        <f t="array" ref="C991">INDEX(DB_PAR_SYS_NAMES[],BG991,2)</f>
        <v xml:space="preserve"> PID_PELTON_NOZZLE_3</v>
      </c>
      <c r="D991" t="s">
        <v>3094</v>
      </c>
      <c r="E991" t="s">
        <v>4598</v>
      </c>
      <c r="G991" t="s">
        <v>2474</v>
      </c>
      <c r="H991">
        <v>0</v>
      </c>
      <c r="I991" t="s">
        <v>2475</v>
      </c>
      <c r="J991" s="10" t="s">
        <v>46</v>
      </c>
      <c r="K991" t="s">
        <v>815</v>
      </c>
      <c r="L991" t="s">
        <v>46</v>
      </c>
      <c r="M991" t="s">
        <v>46</v>
      </c>
      <c r="N991" t="str">
        <f>IF(DB_PAR[[#This Row],[PAR TYPE]]=$AA$7,DB_PAR[[#This Row],[R_VAL]],IF(DB_PAR[[#This Row],[PAR TYPE]]=$AA$8,DB_PAR[[#This Row],[I_VAL]],DB_PAR[[#This Row],[T_VAL]]))</f>
        <v>0.0</v>
      </c>
      <c r="BG991">
        <f>QUOTIENT(DB_PAR[[#This Row],[PAR NUM]],32)+1</f>
        <v>31</v>
      </c>
    </row>
    <row r="992" spans="1:59" x14ac:dyDescent="0.25">
      <c r="A992" t="b">
        <v>0</v>
      </c>
      <c r="B992">
        <v>986</v>
      </c>
      <c r="C992" t="str" cm="1">
        <f t="array" ref="C992">INDEX(DB_PAR_SYS_NAMES[],BG992,2)</f>
        <v xml:space="preserve"> PID_PELTON_NOZZLE_3</v>
      </c>
      <c r="D992" t="s">
        <v>3095</v>
      </c>
      <c r="E992" t="s">
        <v>4317</v>
      </c>
      <c r="G992" t="s">
        <v>2485</v>
      </c>
      <c r="H992">
        <v>0</v>
      </c>
      <c r="I992" t="s">
        <v>2475</v>
      </c>
      <c r="J992" s="10" t="s">
        <v>46</v>
      </c>
      <c r="K992" t="s">
        <v>815</v>
      </c>
      <c r="L992" t="s">
        <v>46</v>
      </c>
      <c r="M992" t="s">
        <v>46</v>
      </c>
      <c r="N992">
        <f>IF(DB_PAR[[#This Row],[PAR TYPE]]=$AA$7,DB_PAR[[#This Row],[R_VAL]],IF(DB_PAR[[#This Row],[PAR TYPE]]=$AA$8,DB_PAR[[#This Row],[I_VAL]],DB_PAR[[#This Row],[T_VAL]]))</f>
        <v>0</v>
      </c>
      <c r="BG992">
        <f>QUOTIENT(DB_PAR[[#This Row],[PAR NUM]],32)+1</f>
        <v>31</v>
      </c>
    </row>
    <row r="993" spans="1:59" x14ac:dyDescent="0.25">
      <c r="A993" t="b">
        <v>0</v>
      </c>
      <c r="B993">
        <v>987</v>
      </c>
      <c r="C993" t="str" cm="1">
        <f t="array" ref="C993">INDEX(DB_PAR_SYS_NAMES[],BG993,2)</f>
        <v xml:space="preserve"> PID_PELTON_NOZZLE_3</v>
      </c>
      <c r="D993" t="s">
        <v>282</v>
      </c>
      <c r="G993" t="s">
        <v>2474</v>
      </c>
      <c r="H993">
        <v>0</v>
      </c>
      <c r="I993" t="s">
        <v>2475</v>
      </c>
      <c r="J993" s="10" t="s">
        <v>46</v>
      </c>
      <c r="L993" t="s">
        <v>46</v>
      </c>
      <c r="M993" t="s">
        <v>46</v>
      </c>
      <c r="N993" t="str">
        <f>IF(DB_PAR[[#This Row],[PAR TYPE]]=$AA$7,DB_PAR[[#This Row],[R_VAL]],IF(DB_PAR[[#This Row],[PAR TYPE]]=$AA$8,DB_PAR[[#This Row],[I_VAL]],DB_PAR[[#This Row],[T_VAL]]))</f>
        <v>0.0</v>
      </c>
      <c r="BG993">
        <f>QUOTIENT(DB_PAR[[#This Row],[PAR NUM]],32)+1</f>
        <v>31</v>
      </c>
    </row>
    <row r="994" spans="1:59" x14ac:dyDescent="0.25">
      <c r="A994" t="b">
        <v>0</v>
      </c>
      <c r="B994">
        <v>988</v>
      </c>
      <c r="C994" t="str" cm="1">
        <f t="array" ref="C994">INDEX(DB_PAR_SYS_NAMES[],BG994,2)</f>
        <v xml:space="preserve"> PID_PELTON_NOZZLE_3</v>
      </c>
      <c r="D994" t="s">
        <v>283</v>
      </c>
      <c r="G994" t="s">
        <v>2474</v>
      </c>
      <c r="H994">
        <v>0</v>
      </c>
      <c r="I994" t="s">
        <v>2475</v>
      </c>
      <c r="J994" s="10" t="s">
        <v>46</v>
      </c>
      <c r="L994" t="s">
        <v>46</v>
      </c>
      <c r="M994" t="s">
        <v>46</v>
      </c>
      <c r="N994" t="str">
        <f>IF(DB_PAR[[#This Row],[PAR TYPE]]=$AA$7,DB_PAR[[#This Row],[R_VAL]],IF(DB_PAR[[#This Row],[PAR TYPE]]=$AA$8,DB_PAR[[#This Row],[I_VAL]],DB_PAR[[#This Row],[T_VAL]]))</f>
        <v>0.0</v>
      </c>
      <c r="BG994">
        <f>QUOTIENT(DB_PAR[[#This Row],[PAR NUM]],32)+1</f>
        <v>31</v>
      </c>
    </row>
    <row r="995" spans="1:59" x14ac:dyDescent="0.25">
      <c r="A995" t="b">
        <v>0</v>
      </c>
      <c r="B995">
        <v>989</v>
      </c>
      <c r="C995" t="str" cm="1">
        <f t="array" ref="C995">INDEX(DB_PAR_SYS_NAMES[],BG995,2)</f>
        <v xml:space="preserve"> PID_PELTON_NOZZLE_3</v>
      </c>
      <c r="D995" t="s">
        <v>314</v>
      </c>
      <c r="G995" t="s">
        <v>2474</v>
      </c>
      <c r="H995">
        <v>0</v>
      </c>
      <c r="I995" t="s">
        <v>2475</v>
      </c>
      <c r="J995" s="10" t="s">
        <v>46</v>
      </c>
      <c r="L995" t="s">
        <v>46</v>
      </c>
      <c r="M995" t="s">
        <v>46</v>
      </c>
      <c r="N995" t="str">
        <f>IF(DB_PAR[[#This Row],[PAR TYPE]]=$AA$7,DB_PAR[[#This Row],[R_VAL]],IF(DB_PAR[[#This Row],[PAR TYPE]]=$AA$8,DB_PAR[[#This Row],[I_VAL]],DB_PAR[[#This Row],[T_VAL]]))</f>
        <v>0.0</v>
      </c>
      <c r="BG995">
        <f>QUOTIENT(DB_PAR[[#This Row],[PAR NUM]],32)+1</f>
        <v>31</v>
      </c>
    </row>
    <row r="996" spans="1:59" x14ac:dyDescent="0.25">
      <c r="A996" t="b">
        <v>0</v>
      </c>
      <c r="B996">
        <v>990</v>
      </c>
      <c r="C996" t="str" cm="1">
        <f t="array" ref="C996">INDEX(DB_PAR_SYS_NAMES[],BG996,2)</f>
        <v xml:space="preserve"> PID_PELTON_NOZZLE_3</v>
      </c>
      <c r="D996" t="s">
        <v>284</v>
      </c>
      <c r="G996" t="s">
        <v>2474</v>
      </c>
      <c r="H996">
        <v>0</v>
      </c>
      <c r="I996" t="s">
        <v>2475</v>
      </c>
      <c r="J996" s="10" t="s">
        <v>46</v>
      </c>
      <c r="L996" t="s">
        <v>46</v>
      </c>
      <c r="M996" t="s">
        <v>46</v>
      </c>
      <c r="N996" t="str">
        <f>IF(DB_PAR[[#This Row],[PAR TYPE]]=$AA$7,DB_PAR[[#This Row],[R_VAL]],IF(DB_PAR[[#This Row],[PAR TYPE]]=$AA$8,DB_PAR[[#This Row],[I_VAL]],DB_PAR[[#This Row],[T_VAL]]))</f>
        <v>0.0</v>
      </c>
      <c r="BG996">
        <f>QUOTIENT(DB_PAR[[#This Row],[PAR NUM]],32)+1</f>
        <v>31</v>
      </c>
    </row>
    <row r="997" spans="1:59" x14ac:dyDescent="0.25">
      <c r="A997" t="b">
        <v>0</v>
      </c>
      <c r="B997">
        <v>991</v>
      </c>
      <c r="C997" t="str" cm="1">
        <f t="array" ref="C997">INDEX(DB_PAR_SYS_NAMES[],BG997,2)</f>
        <v xml:space="preserve"> PID_PELTON_NOZZLE_3</v>
      </c>
      <c r="D997" t="s">
        <v>285</v>
      </c>
      <c r="G997" t="s">
        <v>2474</v>
      </c>
      <c r="H997">
        <v>0</v>
      </c>
      <c r="I997" t="s">
        <v>2475</v>
      </c>
      <c r="J997" s="10" t="s">
        <v>46</v>
      </c>
      <c r="L997" t="s">
        <v>46</v>
      </c>
      <c r="M997" t="s">
        <v>46</v>
      </c>
      <c r="N997" t="str">
        <f>IF(DB_PAR[[#This Row],[PAR TYPE]]=$AA$7,DB_PAR[[#This Row],[R_VAL]],IF(DB_PAR[[#This Row],[PAR TYPE]]=$AA$8,DB_PAR[[#This Row],[I_VAL]],DB_PAR[[#This Row],[T_VAL]]))</f>
        <v>0.0</v>
      </c>
      <c r="BG997">
        <f>QUOTIENT(DB_PAR[[#This Row],[PAR NUM]],32)+1</f>
        <v>31</v>
      </c>
    </row>
    <row r="998" spans="1:59" x14ac:dyDescent="0.25">
      <c r="A998" t="b">
        <v>0</v>
      </c>
      <c r="B998">
        <v>992</v>
      </c>
      <c r="C998" t="str" cm="1">
        <f t="array" ref="C998">INDEX(DB_PAR_SYS_NAMES[],BG998,2)</f>
        <v xml:space="preserve"> PID_PELTON_NOZZLE_4</v>
      </c>
      <c r="D998" t="s">
        <v>3067</v>
      </c>
      <c r="E998" t="s">
        <v>4599</v>
      </c>
      <c r="G998" t="s">
        <v>2474</v>
      </c>
      <c r="H998">
        <v>0</v>
      </c>
      <c r="I998" t="s">
        <v>2475</v>
      </c>
      <c r="J998" s="10" t="s">
        <v>46</v>
      </c>
      <c r="K998" t="s">
        <v>807</v>
      </c>
      <c r="L998" t="s">
        <v>46</v>
      </c>
      <c r="M998" t="s">
        <v>46</v>
      </c>
      <c r="N998" t="str">
        <f>IF(DB_PAR[[#This Row],[PAR TYPE]]=$AA$7,DB_PAR[[#This Row],[R_VAL]],IF(DB_PAR[[#This Row],[PAR TYPE]]=$AA$8,DB_PAR[[#This Row],[I_VAL]],DB_PAR[[#This Row],[T_VAL]]))</f>
        <v>0.0</v>
      </c>
      <c r="BG998">
        <f>QUOTIENT(DB_PAR[[#This Row],[PAR NUM]],32)+1</f>
        <v>32</v>
      </c>
    </row>
    <row r="999" spans="1:59" x14ac:dyDescent="0.25">
      <c r="A999" t="b">
        <v>0</v>
      </c>
      <c r="B999">
        <v>993</v>
      </c>
      <c r="C999" t="str" cm="1">
        <f t="array" ref="C999">INDEX(DB_PAR_SYS_NAMES[],BG999,2)</f>
        <v xml:space="preserve"> PID_PELTON_NOZZLE_4</v>
      </c>
      <c r="D999" t="s">
        <v>3068</v>
      </c>
      <c r="E999" t="s">
        <v>4600</v>
      </c>
      <c r="G999" t="s">
        <v>2474</v>
      </c>
      <c r="H999">
        <v>0</v>
      </c>
      <c r="I999" t="s">
        <v>2475</v>
      </c>
      <c r="J999" s="10" t="s">
        <v>2540</v>
      </c>
      <c r="K999" t="s">
        <v>807</v>
      </c>
      <c r="L999" t="s">
        <v>46</v>
      </c>
      <c r="M999" t="s">
        <v>46</v>
      </c>
      <c r="N999" t="str">
        <f>IF(DB_PAR[[#This Row],[PAR TYPE]]=$AA$7,DB_PAR[[#This Row],[R_VAL]],IF(DB_PAR[[#This Row],[PAR TYPE]]=$AA$8,DB_PAR[[#This Row],[I_VAL]],DB_PAR[[#This Row],[T_VAL]]))</f>
        <v>100.0</v>
      </c>
      <c r="BG999">
        <f>QUOTIENT(DB_PAR[[#This Row],[PAR NUM]],32)+1</f>
        <v>32</v>
      </c>
    </row>
    <row r="1000" spans="1:59" x14ac:dyDescent="0.25">
      <c r="A1000" t="b">
        <v>0</v>
      </c>
      <c r="B1000">
        <v>994</v>
      </c>
      <c r="C1000" t="str" cm="1">
        <f t="array" ref="C1000">INDEX(DB_PAR_SYS_NAMES[],BG1000,2)</f>
        <v xml:space="preserve"> PID_PELTON_NOZZLE_4</v>
      </c>
      <c r="D1000" t="s">
        <v>3069</v>
      </c>
      <c r="E1000" t="s">
        <v>4601</v>
      </c>
      <c r="G1000" t="s">
        <v>2474</v>
      </c>
      <c r="H1000">
        <v>0</v>
      </c>
      <c r="I1000" t="s">
        <v>3101</v>
      </c>
      <c r="J1000" s="10" t="s">
        <v>46</v>
      </c>
      <c r="K1000" t="s">
        <v>2892</v>
      </c>
      <c r="L1000" t="s">
        <v>46</v>
      </c>
      <c r="M1000" t="s">
        <v>46</v>
      </c>
      <c r="N1000" t="str">
        <f>IF(DB_PAR[[#This Row],[PAR TYPE]]=$AA$7,DB_PAR[[#This Row],[R_VAL]],IF(DB_PAR[[#This Row],[PAR TYPE]]=$AA$8,DB_PAR[[#This Row],[I_VAL]],DB_PAR[[#This Row],[T_VAL]]))</f>
        <v>0.0</v>
      </c>
      <c r="BG1000">
        <f>QUOTIENT(DB_PAR[[#This Row],[PAR NUM]],32)+1</f>
        <v>32</v>
      </c>
    </row>
    <row r="1001" spans="1:59" x14ac:dyDescent="0.25">
      <c r="A1001" t="b">
        <v>0</v>
      </c>
      <c r="B1001">
        <v>995</v>
      </c>
      <c r="C1001" t="str" cm="1">
        <f t="array" ref="C1001">INDEX(DB_PAR_SYS_NAMES[],BG1001,2)</f>
        <v xml:space="preserve"> PID_PELTON_NOZZLE_4</v>
      </c>
      <c r="D1001" t="s">
        <v>3070</v>
      </c>
      <c r="E1001" t="s">
        <v>4602</v>
      </c>
      <c r="G1001" t="s">
        <v>2474</v>
      </c>
      <c r="H1001">
        <v>0</v>
      </c>
      <c r="I1001" t="s">
        <v>3101</v>
      </c>
      <c r="J1001" s="10" t="s">
        <v>46</v>
      </c>
      <c r="K1001" t="s">
        <v>2892</v>
      </c>
      <c r="L1001" t="s">
        <v>46</v>
      </c>
      <c r="M1001" t="s">
        <v>46</v>
      </c>
      <c r="N1001" t="str">
        <f>IF(DB_PAR[[#This Row],[PAR TYPE]]=$AA$7,DB_PAR[[#This Row],[R_VAL]],IF(DB_PAR[[#This Row],[PAR TYPE]]=$AA$8,DB_PAR[[#This Row],[I_VAL]],DB_PAR[[#This Row],[T_VAL]]))</f>
        <v>0.0</v>
      </c>
      <c r="BG1001">
        <f>QUOTIENT(DB_PAR[[#This Row],[PAR NUM]],32)+1</f>
        <v>32</v>
      </c>
    </row>
    <row r="1002" spans="1:59" x14ac:dyDescent="0.25">
      <c r="A1002" t="b">
        <v>0</v>
      </c>
      <c r="B1002">
        <v>996</v>
      </c>
      <c r="C1002" t="str" cm="1">
        <f t="array" ref="C1002">INDEX(DB_PAR_SYS_NAMES[],BG1002,2)</f>
        <v xml:space="preserve"> PID_PELTON_NOZZLE_4</v>
      </c>
      <c r="D1002" t="s">
        <v>3071</v>
      </c>
      <c r="E1002" t="s">
        <v>4603</v>
      </c>
      <c r="G1002" t="s">
        <v>2474</v>
      </c>
      <c r="H1002">
        <v>0</v>
      </c>
      <c r="I1002" t="s">
        <v>2475</v>
      </c>
      <c r="J1002" s="10" t="s">
        <v>46</v>
      </c>
      <c r="K1002" t="s">
        <v>2892</v>
      </c>
      <c r="L1002" t="s">
        <v>46</v>
      </c>
      <c r="M1002" t="s">
        <v>46</v>
      </c>
      <c r="N1002" t="str">
        <f>IF(DB_PAR[[#This Row],[PAR TYPE]]=$AA$7,DB_PAR[[#This Row],[R_VAL]],IF(DB_PAR[[#This Row],[PAR TYPE]]=$AA$8,DB_PAR[[#This Row],[I_VAL]],DB_PAR[[#This Row],[T_VAL]]))</f>
        <v>0.0</v>
      </c>
      <c r="BG1002">
        <f>QUOTIENT(DB_PAR[[#This Row],[PAR NUM]],32)+1</f>
        <v>32</v>
      </c>
    </row>
    <row r="1003" spans="1:59" x14ac:dyDescent="0.25">
      <c r="A1003" t="b">
        <v>0</v>
      </c>
      <c r="B1003">
        <v>997</v>
      </c>
      <c r="C1003" t="str" cm="1">
        <f t="array" ref="C1003">INDEX(DB_PAR_SYS_NAMES[],BG1003,2)</f>
        <v xml:space="preserve"> PID_PELTON_NOZZLE_4</v>
      </c>
      <c r="D1003" t="s">
        <v>3072</v>
      </c>
      <c r="E1003" t="s">
        <v>4604</v>
      </c>
      <c r="G1003" t="s">
        <v>2474</v>
      </c>
      <c r="H1003">
        <v>0</v>
      </c>
      <c r="I1003" t="s">
        <v>2475</v>
      </c>
      <c r="J1003" s="10" t="s">
        <v>46</v>
      </c>
      <c r="K1003" t="s">
        <v>2892</v>
      </c>
      <c r="L1003" t="s">
        <v>46</v>
      </c>
      <c r="M1003" t="s">
        <v>46</v>
      </c>
      <c r="N1003" t="str">
        <f>IF(DB_PAR[[#This Row],[PAR TYPE]]=$AA$7,DB_PAR[[#This Row],[R_VAL]],IF(DB_PAR[[#This Row],[PAR TYPE]]=$AA$8,DB_PAR[[#This Row],[I_VAL]],DB_PAR[[#This Row],[T_VAL]]))</f>
        <v>0.0</v>
      </c>
      <c r="BG1003">
        <f>QUOTIENT(DB_PAR[[#This Row],[PAR NUM]],32)+1</f>
        <v>32</v>
      </c>
    </row>
    <row r="1004" spans="1:59" x14ac:dyDescent="0.25">
      <c r="A1004" t="b">
        <v>0</v>
      </c>
      <c r="B1004">
        <v>998</v>
      </c>
      <c r="C1004" t="str" cm="1">
        <f t="array" ref="C1004">INDEX(DB_PAR_SYS_NAMES[],BG1004,2)</f>
        <v xml:space="preserve"> PID_PELTON_NOZZLE_4</v>
      </c>
      <c r="D1004" t="s">
        <v>3073</v>
      </c>
      <c r="E1004" t="s">
        <v>4605</v>
      </c>
      <c r="G1004" t="s">
        <v>2485</v>
      </c>
      <c r="H1004">
        <v>0</v>
      </c>
      <c r="I1004" t="s">
        <v>2475</v>
      </c>
      <c r="J1004" s="10" t="s">
        <v>46</v>
      </c>
      <c r="K1004" t="s">
        <v>815</v>
      </c>
      <c r="L1004" t="s">
        <v>46</v>
      </c>
      <c r="M1004" t="s">
        <v>46</v>
      </c>
      <c r="N1004">
        <f>IF(DB_PAR[[#This Row],[PAR TYPE]]=$AA$7,DB_PAR[[#This Row],[R_VAL]],IF(DB_PAR[[#This Row],[PAR TYPE]]=$AA$8,DB_PAR[[#This Row],[I_VAL]],DB_PAR[[#This Row],[T_VAL]]))</f>
        <v>0</v>
      </c>
      <c r="BG1004">
        <f>QUOTIENT(DB_PAR[[#This Row],[PAR NUM]],32)+1</f>
        <v>32</v>
      </c>
    </row>
    <row r="1005" spans="1:59" x14ac:dyDescent="0.25">
      <c r="A1005" t="b">
        <v>0</v>
      </c>
      <c r="B1005">
        <v>999</v>
      </c>
      <c r="C1005" t="str" cm="1">
        <f t="array" ref="C1005">INDEX(DB_PAR_SYS_NAMES[],BG1005,2)</f>
        <v xml:space="preserve"> PID_PELTON_NOZZLE_4</v>
      </c>
      <c r="D1005" t="s">
        <v>3074</v>
      </c>
      <c r="E1005" t="s">
        <v>4606</v>
      </c>
      <c r="G1005" t="s">
        <v>2485</v>
      </c>
      <c r="H1005">
        <v>1</v>
      </c>
      <c r="I1005" t="s">
        <v>2475</v>
      </c>
      <c r="J1005" s="10" t="s">
        <v>46</v>
      </c>
      <c r="K1005" t="s">
        <v>815</v>
      </c>
      <c r="L1005" t="s">
        <v>46</v>
      </c>
      <c r="M1005" t="s">
        <v>46</v>
      </c>
      <c r="N1005">
        <f>IF(DB_PAR[[#This Row],[PAR TYPE]]=$AA$7,DB_PAR[[#This Row],[R_VAL]],IF(DB_PAR[[#This Row],[PAR TYPE]]=$AA$8,DB_PAR[[#This Row],[I_VAL]],DB_PAR[[#This Row],[T_VAL]]))</f>
        <v>1</v>
      </c>
      <c r="BG1005">
        <f>QUOTIENT(DB_PAR[[#This Row],[PAR NUM]],32)+1</f>
        <v>32</v>
      </c>
    </row>
    <row r="1006" spans="1:59" x14ac:dyDescent="0.25">
      <c r="A1006" t="b">
        <v>0</v>
      </c>
      <c r="B1006">
        <v>1000</v>
      </c>
      <c r="C1006" t="str" cm="1">
        <f t="array" ref="C1006">INDEX(DB_PAR_SYS_NAMES[],BG1006,2)</f>
        <v xml:space="preserve"> PID_PELTON_NOZZLE_4</v>
      </c>
      <c r="D1006" t="s">
        <v>3075</v>
      </c>
      <c r="E1006" t="s">
        <v>5002</v>
      </c>
      <c r="G1006" t="s">
        <v>2485</v>
      </c>
      <c r="H1006">
        <v>1</v>
      </c>
      <c r="I1006" t="s">
        <v>2475</v>
      </c>
      <c r="J1006" s="10" t="s">
        <v>46</v>
      </c>
      <c r="K1006" t="s">
        <v>815</v>
      </c>
      <c r="L1006" t="s">
        <v>46</v>
      </c>
      <c r="M1006" t="s">
        <v>46</v>
      </c>
      <c r="N1006">
        <f>IF(DB_PAR[[#This Row],[PAR TYPE]]=$AA$7,DB_PAR[[#This Row],[R_VAL]],IF(DB_PAR[[#This Row],[PAR TYPE]]=$AA$8,DB_PAR[[#This Row],[I_VAL]],DB_PAR[[#This Row],[T_VAL]]))</f>
        <v>1</v>
      </c>
      <c r="BG1006">
        <f>QUOTIENT(DB_PAR[[#This Row],[PAR NUM]],32)+1</f>
        <v>32</v>
      </c>
    </row>
    <row r="1007" spans="1:59" x14ac:dyDescent="0.25">
      <c r="A1007" t="b">
        <v>0</v>
      </c>
      <c r="B1007">
        <v>1001</v>
      </c>
      <c r="C1007" t="str" cm="1">
        <f t="array" ref="C1007">INDEX(DB_PAR_SYS_NAMES[],BG1007,2)</f>
        <v xml:space="preserve"> PID_PELTON_NOZZLE_4</v>
      </c>
      <c r="D1007" t="s">
        <v>3076</v>
      </c>
      <c r="E1007" t="s">
        <v>5003</v>
      </c>
      <c r="G1007" t="s">
        <v>2485</v>
      </c>
      <c r="H1007">
        <v>0</v>
      </c>
      <c r="I1007" t="s">
        <v>2475</v>
      </c>
      <c r="J1007" s="10" t="s">
        <v>46</v>
      </c>
      <c r="K1007" t="s">
        <v>815</v>
      </c>
      <c r="L1007" t="s">
        <v>46</v>
      </c>
      <c r="M1007" t="s">
        <v>46</v>
      </c>
      <c r="N1007">
        <f>IF(DB_PAR[[#This Row],[PAR TYPE]]=$AA$7,DB_PAR[[#This Row],[R_VAL]],IF(DB_PAR[[#This Row],[PAR TYPE]]=$AA$8,DB_PAR[[#This Row],[I_VAL]],DB_PAR[[#This Row],[T_VAL]]))</f>
        <v>0</v>
      </c>
      <c r="BG1007">
        <f>QUOTIENT(DB_PAR[[#This Row],[PAR NUM]],32)+1</f>
        <v>32</v>
      </c>
    </row>
    <row r="1008" spans="1:59" x14ac:dyDescent="0.25">
      <c r="A1008" t="b">
        <v>0</v>
      </c>
      <c r="B1008">
        <v>1002</v>
      </c>
      <c r="C1008" t="str" cm="1">
        <f t="array" ref="C1008">INDEX(DB_PAR_SYS_NAMES[],BG1008,2)</f>
        <v xml:space="preserve"> PID_PELTON_NOZZLE_4</v>
      </c>
      <c r="D1008" t="s">
        <v>3077</v>
      </c>
      <c r="E1008" t="s">
        <v>5004</v>
      </c>
      <c r="G1008" t="s">
        <v>2485</v>
      </c>
      <c r="H1008">
        <v>0</v>
      </c>
      <c r="I1008" t="s">
        <v>2475</v>
      </c>
      <c r="J1008" s="10" t="s">
        <v>46</v>
      </c>
      <c r="K1008" t="s">
        <v>815</v>
      </c>
      <c r="L1008" t="s">
        <v>46</v>
      </c>
      <c r="M1008" t="s">
        <v>46</v>
      </c>
      <c r="N1008">
        <f>IF(DB_PAR[[#This Row],[PAR TYPE]]=$AA$7,DB_PAR[[#This Row],[R_VAL]],IF(DB_PAR[[#This Row],[PAR TYPE]]=$AA$8,DB_PAR[[#This Row],[I_VAL]],DB_PAR[[#This Row],[T_VAL]]))</f>
        <v>0</v>
      </c>
      <c r="BG1008">
        <f>QUOTIENT(DB_PAR[[#This Row],[PAR NUM]],32)+1</f>
        <v>32</v>
      </c>
    </row>
    <row r="1009" spans="1:59" x14ac:dyDescent="0.25">
      <c r="A1009" t="b">
        <v>0</v>
      </c>
      <c r="B1009">
        <v>1003</v>
      </c>
      <c r="C1009" t="str" cm="1">
        <f t="array" ref="C1009">INDEX(DB_PAR_SYS_NAMES[],BG1009,2)</f>
        <v xml:space="preserve"> PID_PELTON_NOZZLE_4</v>
      </c>
      <c r="D1009" t="s">
        <v>3078</v>
      </c>
      <c r="E1009" t="s">
        <v>5005</v>
      </c>
      <c r="G1009" t="s">
        <v>2485</v>
      </c>
      <c r="H1009">
        <v>40</v>
      </c>
      <c r="I1009" t="s">
        <v>2475</v>
      </c>
      <c r="J1009" s="10" t="s">
        <v>46</v>
      </c>
      <c r="K1009" t="s">
        <v>815</v>
      </c>
      <c r="L1009" t="s">
        <v>46</v>
      </c>
      <c r="M1009" t="s">
        <v>46</v>
      </c>
      <c r="N1009">
        <f>IF(DB_PAR[[#This Row],[PAR TYPE]]=$AA$7,DB_PAR[[#This Row],[R_VAL]],IF(DB_PAR[[#This Row],[PAR TYPE]]=$AA$8,DB_PAR[[#This Row],[I_VAL]],DB_PAR[[#This Row],[T_VAL]]))</f>
        <v>40</v>
      </c>
      <c r="BG1009">
        <f>QUOTIENT(DB_PAR[[#This Row],[PAR NUM]],32)+1</f>
        <v>32</v>
      </c>
    </row>
    <row r="1010" spans="1:59" x14ac:dyDescent="0.25">
      <c r="A1010" t="b">
        <v>0</v>
      </c>
      <c r="B1010">
        <v>1004</v>
      </c>
      <c r="C1010" t="str" cm="1">
        <f t="array" ref="C1010">INDEX(DB_PAR_SYS_NAMES[],BG1010,2)</f>
        <v xml:space="preserve"> PID_PELTON_NOZZLE_4</v>
      </c>
      <c r="D1010" t="s">
        <v>3079</v>
      </c>
      <c r="E1010" t="s">
        <v>5006</v>
      </c>
      <c r="G1010" t="s">
        <v>2474</v>
      </c>
      <c r="H1010">
        <v>0</v>
      </c>
      <c r="I1010" t="s">
        <v>3101</v>
      </c>
      <c r="J1010" s="10" t="s">
        <v>3106</v>
      </c>
      <c r="L1010" t="s">
        <v>46</v>
      </c>
      <c r="M1010" t="s">
        <v>46</v>
      </c>
      <c r="N1010" t="str">
        <f>IF(DB_PAR[[#This Row],[PAR TYPE]]=$AA$7,DB_PAR[[#This Row],[R_VAL]],IF(DB_PAR[[#This Row],[PAR TYPE]]=$AA$8,DB_PAR[[#This Row],[I_VAL]],DB_PAR[[#This Row],[T_VAL]]))</f>
        <v>12.5</v>
      </c>
      <c r="BG1010">
        <f>QUOTIENT(DB_PAR[[#This Row],[PAR NUM]],32)+1</f>
        <v>32</v>
      </c>
    </row>
    <row r="1011" spans="1:59" x14ac:dyDescent="0.25">
      <c r="A1011" t="b">
        <v>0</v>
      </c>
      <c r="B1011">
        <v>1005</v>
      </c>
      <c r="C1011" t="str" cm="1">
        <f t="array" ref="C1011">INDEX(DB_PAR_SYS_NAMES[],BG1011,2)</f>
        <v xml:space="preserve"> PID_PELTON_NOZZLE_4</v>
      </c>
      <c r="D1011" t="s">
        <v>3080</v>
      </c>
      <c r="E1011" t="s">
        <v>5007</v>
      </c>
      <c r="G1011" t="s">
        <v>2489</v>
      </c>
      <c r="H1011">
        <v>0</v>
      </c>
      <c r="I1011" t="s">
        <v>3101</v>
      </c>
      <c r="J1011" s="10" t="s">
        <v>46</v>
      </c>
      <c r="K1011" t="s">
        <v>815</v>
      </c>
      <c r="L1011" t="s">
        <v>46</v>
      </c>
      <c r="M1011" t="s">
        <v>46</v>
      </c>
      <c r="N1011" t="str">
        <f>IF(DB_PAR[[#This Row],[PAR TYPE]]=$AA$7,DB_PAR[[#This Row],[R_VAL]],IF(DB_PAR[[#This Row],[PAR TYPE]]=$AA$8,DB_PAR[[#This Row],[I_VAL]],DB_PAR[[#This Row],[T_VAL]]))</f>
        <v>T#2M</v>
      </c>
      <c r="BG1011">
        <f>QUOTIENT(DB_PAR[[#This Row],[PAR NUM]],32)+1</f>
        <v>32</v>
      </c>
    </row>
    <row r="1012" spans="1:59" x14ac:dyDescent="0.25">
      <c r="A1012" t="b">
        <v>0</v>
      </c>
      <c r="B1012">
        <v>1006</v>
      </c>
      <c r="C1012" t="str" cm="1">
        <f t="array" ref="C1012">INDEX(DB_PAR_SYS_NAMES[],BG1012,2)</f>
        <v xml:space="preserve"> PID_PELTON_NOZZLE_4</v>
      </c>
      <c r="D1012" t="s">
        <v>3081</v>
      </c>
      <c r="E1012" t="s">
        <v>5008</v>
      </c>
      <c r="G1012" t="s">
        <v>2489</v>
      </c>
      <c r="H1012">
        <v>0</v>
      </c>
      <c r="I1012" t="s">
        <v>2475</v>
      </c>
      <c r="J1012" s="10" t="s">
        <v>46</v>
      </c>
      <c r="K1012" t="s">
        <v>815</v>
      </c>
      <c r="L1012" t="s">
        <v>46</v>
      </c>
      <c r="M1012" t="s">
        <v>46</v>
      </c>
      <c r="N1012" t="str">
        <f>IF(DB_PAR[[#This Row],[PAR TYPE]]=$AA$7,DB_PAR[[#This Row],[R_VAL]],IF(DB_PAR[[#This Row],[PAR TYPE]]=$AA$8,DB_PAR[[#This Row],[I_VAL]],DB_PAR[[#This Row],[T_VAL]]))</f>
        <v>T#0MS</v>
      </c>
      <c r="BG1012">
        <f>QUOTIENT(DB_PAR[[#This Row],[PAR NUM]],32)+1</f>
        <v>32</v>
      </c>
    </row>
    <row r="1013" spans="1:59" x14ac:dyDescent="0.25">
      <c r="A1013" t="b">
        <v>0</v>
      </c>
      <c r="B1013">
        <v>1007</v>
      </c>
      <c r="C1013" t="str" cm="1">
        <f t="array" ref="C1013">INDEX(DB_PAR_SYS_NAMES[],BG1013,2)</f>
        <v xml:space="preserve"> PID_PELTON_NOZZLE_4</v>
      </c>
      <c r="D1013" t="s">
        <v>3083</v>
      </c>
      <c r="E1013" t="s">
        <v>5009</v>
      </c>
      <c r="G1013" t="s">
        <v>2489</v>
      </c>
      <c r="H1013">
        <v>0</v>
      </c>
      <c r="I1013" t="s">
        <v>2475</v>
      </c>
      <c r="J1013" s="10" t="s">
        <v>2516</v>
      </c>
      <c r="K1013" t="s">
        <v>815</v>
      </c>
      <c r="L1013" t="s">
        <v>46</v>
      </c>
      <c r="M1013" t="s">
        <v>46</v>
      </c>
      <c r="N1013" t="str">
        <f>IF(DB_PAR[[#This Row],[PAR TYPE]]=$AA$7,DB_PAR[[#This Row],[R_VAL]],IF(DB_PAR[[#This Row],[PAR TYPE]]=$AA$8,DB_PAR[[#This Row],[I_VAL]],DB_PAR[[#This Row],[T_VAL]]))</f>
        <v>T#0MS</v>
      </c>
      <c r="BG1013">
        <f>QUOTIENT(DB_PAR[[#This Row],[PAR NUM]],32)+1</f>
        <v>32</v>
      </c>
    </row>
    <row r="1014" spans="1:59" x14ac:dyDescent="0.25">
      <c r="A1014" t="b">
        <v>0</v>
      </c>
      <c r="B1014">
        <v>1008</v>
      </c>
      <c r="C1014" t="str" cm="1">
        <f t="array" ref="C1014">INDEX(DB_PAR_SYS_NAMES[],BG1014,2)</f>
        <v xml:space="preserve"> PID_PELTON_NOZZLE_4</v>
      </c>
      <c r="D1014" t="s">
        <v>3085</v>
      </c>
      <c r="E1014" t="s">
        <v>5010</v>
      </c>
      <c r="G1014" t="s">
        <v>2474</v>
      </c>
      <c r="H1014">
        <v>0</v>
      </c>
      <c r="I1014" t="s">
        <v>3101</v>
      </c>
      <c r="J1014" s="10" t="s">
        <v>2536</v>
      </c>
      <c r="K1014" t="s">
        <v>807</v>
      </c>
      <c r="L1014" t="s">
        <v>46</v>
      </c>
      <c r="M1014" t="s">
        <v>46</v>
      </c>
      <c r="N1014" t="str">
        <f>IF(DB_PAR[[#This Row],[PAR TYPE]]=$AA$7,DB_PAR[[#This Row],[R_VAL]],IF(DB_PAR[[#This Row],[PAR TYPE]]=$AA$8,DB_PAR[[#This Row],[I_VAL]],DB_PAR[[#This Row],[T_VAL]]))</f>
        <v>0.2</v>
      </c>
      <c r="BG1014">
        <f>QUOTIENT(DB_PAR[[#This Row],[PAR NUM]],32)+1</f>
        <v>32</v>
      </c>
    </row>
    <row r="1015" spans="1:59" x14ac:dyDescent="0.25">
      <c r="A1015" t="b">
        <v>0</v>
      </c>
      <c r="B1015">
        <v>1009</v>
      </c>
      <c r="C1015" t="str" cm="1">
        <f t="array" ref="C1015">INDEX(DB_PAR_SYS_NAMES[],BG1015,2)</f>
        <v xml:space="preserve"> PID_PELTON_NOZZLE_4</v>
      </c>
      <c r="D1015" t="s">
        <v>3086</v>
      </c>
      <c r="E1015" t="s">
        <v>5011</v>
      </c>
      <c r="G1015" t="s">
        <v>2474</v>
      </c>
      <c r="H1015">
        <v>0</v>
      </c>
      <c r="I1015" t="s">
        <v>2475</v>
      </c>
      <c r="J1015" s="10" t="s">
        <v>2540</v>
      </c>
      <c r="K1015" t="s">
        <v>807</v>
      </c>
      <c r="L1015" t="s">
        <v>46</v>
      </c>
      <c r="M1015" t="s">
        <v>46</v>
      </c>
      <c r="N1015" t="str">
        <f>IF(DB_PAR[[#This Row],[PAR TYPE]]=$AA$7,DB_PAR[[#This Row],[R_VAL]],IF(DB_PAR[[#This Row],[PAR TYPE]]=$AA$8,DB_PAR[[#This Row],[I_VAL]],DB_PAR[[#This Row],[T_VAL]]))</f>
        <v>100.0</v>
      </c>
      <c r="BG1015">
        <f>QUOTIENT(DB_PAR[[#This Row],[PAR NUM]],32)+1</f>
        <v>32</v>
      </c>
    </row>
    <row r="1016" spans="1:59" x14ac:dyDescent="0.25">
      <c r="A1016" t="b">
        <v>0</v>
      </c>
      <c r="B1016">
        <v>1010</v>
      </c>
      <c r="C1016" t="str" cm="1">
        <f t="array" ref="C1016">INDEX(DB_PAR_SYS_NAMES[],BG1016,2)</f>
        <v xml:space="preserve"> PID_PELTON_NOZZLE_4</v>
      </c>
      <c r="D1016" t="s">
        <v>3087</v>
      </c>
      <c r="E1016" t="s">
        <v>5012</v>
      </c>
      <c r="G1016" t="s">
        <v>2474</v>
      </c>
      <c r="H1016">
        <v>0</v>
      </c>
      <c r="I1016" t="s">
        <v>2475</v>
      </c>
      <c r="J1016" s="10" t="s">
        <v>3018</v>
      </c>
      <c r="K1016" t="s">
        <v>807</v>
      </c>
      <c r="L1016" t="s">
        <v>46</v>
      </c>
      <c r="M1016" t="s">
        <v>46</v>
      </c>
      <c r="N1016" t="str">
        <f>IF(DB_PAR[[#This Row],[PAR TYPE]]=$AA$7,DB_PAR[[#This Row],[R_VAL]],IF(DB_PAR[[#This Row],[PAR TYPE]]=$AA$8,DB_PAR[[#This Row],[I_VAL]],DB_PAR[[#This Row],[T_VAL]]))</f>
        <v>-100.0</v>
      </c>
      <c r="BG1016">
        <f>QUOTIENT(DB_PAR[[#This Row],[PAR NUM]],32)+1</f>
        <v>32</v>
      </c>
    </row>
    <row r="1017" spans="1:59" x14ac:dyDescent="0.25">
      <c r="A1017" t="b">
        <v>0</v>
      </c>
      <c r="B1017">
        <v>1011</v>
      </c>
      <c r="C1017" t="str" cm="1">
        <f t="array" ref="C1017">INDEX(DB_PAR_SYS_NAMES[],BG1017,2)</f>
        <v xml:space="preserve"> PID_PELTON_NOZZLE_4</v>
      </c>
      <c r="D1017" t="s">
        <v>3088</v>
      </c>
      <c r="E1017" t="s">
        <v>5013</v>
      </c>
      <c r="G1017" t="s">
        <v>2474</v>
      </c>
      <c r="H1017">
        <v>0</v>
      </c>
      <c r="I1017" t="s">
        <v>2475</v>
      </c>
      <c r="J1017" s="10" t="s">
        <v>46</v>
      </c>
      <c r="K1017" t="s">
        <v>807</v>
      </c>
      <c r="L1017" t="s">
        <v>46</v>
      </c>
      <c r="M1017" t="s">
        <v>46</v>
      </c>
      <c r="N1017" t="str">
        <f>IF(DB_PAR[[#This Row],[PAR TYPE]]=$AA$7,DB_PAR[[#This Row],[R_VAL]],IF(DB_PAR[[#This Row],[PAR TYPE]]=$AA$8,DB_PAR[[#This Row],[I_VAL]],DB_PAR[[#This Row],[T_VAL]]))</f>
        <v>0.0</v>
      </c>
      <c r="BG1017">
        <f>QUOTIENT(DB_PAR[[#This Row],[PAR NUM]],32)+1</f>
        <v>32</v>
      </c>
    </row>
    <row r="1018" spans="1:59" x14ac:dyDescent="0.25">
      <c r="A1018" t="b">
        <v>0</v>
      </c>
      <c r="B1018">
        <v>1012</v>
      </c>
      <c r="C1018" t="str" cm="1">
        <f t="array" ref="C1018">INDEX(DB_PAR_SYS_NAMES[],BG1018,2)</f>
        <v xml:space="preserve"> PID_PELTON_NOZZLE_4</v>
      </c>
      <c r="D1018" t="s">
        <v>3089</v>
      </c>
      <c r="E1018" t="s">
        <v>5014</v>
      </c>
      <c r="G1018" t="s">
        <v>2474</v>
      </c>
      <c r="H1018">
        <v>0</v>
      </c>
      <c r="I1018" t="s">
        <v>2475</v>
      </c>
      <c r="J1018" s="10" t="s">
        <v>2540</v>
      </c>
      <c r="K1018" t="s">
        <v>807</v>
      </c>
      <c r="L1018" t="s">
        <v>46</v>
      </c>
      <c r="M1018" t="s">
        <v>46</v>
      </c>
      <c r="N1018" t="str">
        <f>IF(DB_PAR[[#This Row],[PAR TYPE]]=$AA$7,DB_PAR[[#This Row],[R_VAL]],IF(DB_PAR[[#This Row],[PAR TYPE]]=$AA$8,DB_PAR[[#This Row],[I_VAL]],DB_PAR[[#This Row],[T_VAL]]))</f>
        <v>100.0</v>
      </c>
      <c r="BG1018">
        <f>QUOTIENT(DB_PAR[[#This Row],[PAR NUM]],32)+1</f>
        <v>32</v>
      </c>
    </row>
    <row r="1019" spans="1:59" x14ac:dyDescent="0.25">
      <c r="A1019" t="b">
        <v>0</v>
      </c>
      <c r="B1019">
        <v>1013</v>
      </c>
      <c r="C1019" t="str" cm="1">
        <f t="array" ref="C1019">INDEX(DB_PAR_SYS_NAMES[],BG1019,2)</f>
        <v xml:space="preserve"> PID_PELTON_NOZZLE_4</v>
      </c>
      <c r="D1019" t="s">
        <v>3090</v>
      </c>
      <c r="E1019" t="s">
        <v>5015</v>
      </c>
      <c r="G1019" t="s">
        <v>2474</v>
      </c>
      <c r="H1019">
        <v>0</v>
      </c>
      <c r="I1019" t="s">
        <v>2475</v>
      </c>
      <c r="J1019" s="10" t="s">
        <v>45</v>
      </c>
      <c r="K1019" t="s">
        <v>815</v>
      </c>
      <c r="L1019" t="s">
        <v>46</v>
      </c>
      <c r="M1019" t="s">
        <v>46</v>
      </c>
      <c r="N1019" t="str">
        <f>IF(DB_PAR[[#This Row],[PAR TYPE]]=$AA$7,DB_PAR[[#This Row],[R_VAL]],IF(DB_PAR[[#This Row],[PAR TYPE]]=$AA$8,DB_PAR[[#This Row],[I_VAL]],DB_PAR[[#This Row],[T_VAL]]))</f>
        <v>1.0</v>
      </c>
      <c r="BG1019">
        <f>QUOTIENT(DB_PAR[[#This Row],[PAR NUM]],32)+1</f>
        <v>32</v>
      </c>
    </row>
    <row r="1020" spans="1:59" x14ac:dyDescent="0.25">
      <c r="A1020" t="b">
        <v>0</v>
      </c>
      <c r="B1020">
        <v>1014</v>
      </c>
      <c r="C1020" t="str" cm="1">
        <f t="array" ref="C1020">INDEX(DB_PAR_SYS_NAMES[],BG1020,2)</f>
        <v xml:space="preserve"> PID_PELTON_NOZZLE_4</v>
      </c>
      <c r="D1020" t="s">
        <v>3091</v>
      </c>
      <c r="E1020" t="s">
        <v>5016</v>
      </c>
      <c r="G1020" t="s">
        <v>2474</v>
      </c>
      <c r="H1020">
        <v>0</v>
      </c>
      <c r="I1020" t="s">
        <v>2475</v>
      </c>
      <c r="J1020" s="10" t="s">
        <v>46</v>
      </c>
      <c r="K1020" t="s">
        <v>807</v>
      </c>
      <c r="L1020" t="s">
        <v>46</v>
      </c>
      <c r="M1020" t="s">
        <v>46</v>
      </c>
      <c r="N1020" t="str">
        <f>IF(DB_PAR[[#This Row],[PAR TYPE]]=$AA$7,DB_PAR[[#This Row],[R_VAL]],IF(DB_PAR[[#This Row],[PAR TYPE]]=$AA$8,DB_PAR[[#This Row],[I_VAL]],DB_PAR[[#This Row],[T_VAL]]))</f>
        <v>0.0</v>
      </c>
      <c r="BG1020">
        <f>QUOTIENT(DB_PAR[[#This Row],[PAR NUM]],32)+1</f>
        <v>32</v>
      </c>
    </row>
    <row r="1021" spans="1:59" x14ac:dyDescent="0.25">
      <c r="A1021" t="b">
        <v>0</v>
      </c>
      <c r="B1021">
        <v>1015</v>
      </c>
      <c r="C1021" t="str" cm="1">
        <f t="array" ref="C1021">INDEX(DB_PAR_SYS_NAMES[],BG1021,2)</f>
        <v xml:space="preserve"> PID_PELTON_NOZZLE_4</v>
      </c>
      <c r="D1021" t="s">
        <v>3092</v>
      </c>
      <c r="E1021" t="s">
        <v>5017</v>
      </c>
      <c r="G1021" t="s">
        <v>2474</v>
      </c>
      <c r="H1021">
        <v>0</v>
      </c>
      <c r="I1021" t="s">
        <v>2475</v>
      </c>
      <c r="J1021" s="10" t="s">
        <v>46</v>
      </c>
      <c r="K1021" t="s">
        <v>815</v>
      </c>
      <c r="L1021" t="s">
        <v>46</v>
      </c>
      <c r="M1021" t="s">
        <v>46</v>
      </c>
      <c r="N1021" t="str">
        <f>IF(DB_PAR[[#This Row],[PAR TYPE]]=$AA$7,DB_PAR[[#This Row],[R_VAL]],IF(DB_PAR[[#This Row],[PAR TYPE]]=$AA$8,DB_PAR[[#This Row],[I_VAL]],DB_PAR[[#This Row],[T_VAL]]))</f>
        <v>0.0</v>
      </c>
      <c r="BG1021">
        <f>QUOTIENT(DB_PAR[[#This Row],[PAR NUM]],32)+1</f>
        <v>32</v>
      </c>
    </row>
    <row r="1022" spans="1:59" x14ac:dyDescent="0.25">
      <c r="A1022" t="b">
        <v>0</v>
      </c>
      <c r="B1022">
        <v>1016</v>
      </c>
      <c r="C1022" t="str" cm="1">
        <f t="array" ref="C1022">INDEX(DB_PAR_SYS_NAMES[],BG1022,2)</f>
        <v xml:space="preserve"> PID_PELTON_NOZZLE_4</v>
      </c>
      <c r="D1022" t="s">
        <v>3093</v>
      </c>
      <c r="E1022" t="s">
        <v>5018</v>
      </c>
      <c r="G1022" t="s">
        <v>2474</v>
      </c>
      <c r="H1022">
        <v>1</v>
      </c>
      <c r="I1022" t="s">
        <v>3104</v>
      </c>
      <c r="J1022" s="10" t="s">
        <v>46</v>
      </c>
      <c r="K1022" t="s">
        <v>807</v>
      </c>
      <c r="L1022" t="s">
        <v>46</v>
      </c>
      <c r="M1022" t="s">
        <v>46</v>
      </c>
      <c r="N1022" t="str">
        <f>IF(DB_PAR[[#This Row],[PAR TYPE]]=$AA$7,DB_PAR[[#This Row],[R_VAL]],IF(DB_PAR[[#This Row],[PAR TYPE]]=$AA$8,DB_PAR[[#This Row],[I_VAL]],DB_PAR[[#This Row],[T_VAL]]))</f>
        <v>0.0</v>
      </c>
      <c r="BG1022">
        <f>QUOTIENT(DB_PAR[[#This Row],[PAR NUM]],32)+1</f>
        <v>32</v>
      </c>
    </row>
    <row r="1023" spans="1:59" x14ac:dyDescent="0.25">
      <c r="A1023" t="b">
        <v>0</v>
      </c>
      <c r="B1023">
        <v>1017</v>
      </c>
      <c r="C1023" t="str" cm="1">
        <f t="array" ref="C1023">INDEX(DB_PAR_SYS_NAMES[],BG1023,2)</f>
        <v xml:space="preserve"> PID_PELTON_NOZZLE_4</v>
      </c>
      <c r="D1023" t="s">
        <v>3094</v>
      </c>
      <c r="E1023" t="s">
        <v>5019</v>
      </c>
      <c r="G1023" t="s">
        <v>2474</v>
      </c>
      <c r="H1023">
        <v>0</v>
      </c>
      <c r="I1023" t="s">
        <v>2475</v>
      </c>
      <c r="J1023" s="10" t="s">
        <v>46</v>
      </c>
      <c r="K1023" t="s">
        <v>815</v>
      </c>
      <c r="L1023" t="s">
        <v>46</v>
      </c>
      <c r="M1023" t="s">
        <v>46</v>
      </c>
      <c r="N1023" t="str">
        <f>IF(DB_PAR[[#This Row],[PAR TYPE]]=$AA$7,DB_PAR[[#This Row],[R_VAL]],IF(DB_PAR[[#This Row],[PAR TYPE]]=$AA$8,DB_PAR[[#This Row],[I_VAL]],DB_PAR[[#This Row],[T_VAL]]))</f>
        <v>0.0</v>
      </c>
      <c r="BG1023">
        <f>QUOTIENT(DB_PAR[[#This Row],[PAR NUM]],32)+1</f>
        <v>32</v>
      </c>
    </row>
    <row r="1024" spans="1:59" x14ac:dyDescent="0.25">
      <c r="A1024" t="b">
        <v>0</v>
      </c>
      <c r="B1024">
        <v>1018</v>
      </c>
      <c r="C1024" t="str" cm="1">
        <f t="array" ref="C1024">INDEX(DB_PAR_SYS_NAMES[],BG1024,2)</f>
        <v xml:space="preserve"> PID_PELTON_NOZZLE_4</v>
      </c>
      <c r="D1024" t="s">
        <v>3095</v>
      </c>
      <c r="E1024" t="s">
        <v>5020</v>
      </c>
      <c r="G1024" t="s">
        <v>2485</v>
      </c>
      <c r="H1024">
        <v>0</v>
      </c>
      <c r="I1024" t="s">
        <v>2475</v>
      </c>
      <c r="J1024" s="10" t="s">
        <v>46</v>
      </c>
      <c r="K1024" t="s">
        <v>815</v>
      </c>
      <c r="L1024" t="s">
        <v>46</v>
      </c>
      <c r="M1024" t="s">
        <v>46</v>
      </c>
      <c r="N1024">
        <f>IF(DB_PAR[[#This Row],[PAR TYPE]]=$AA$7,DB_PAR[[#This Row],[R_VAL]],IF(DB_PAR[[#This Row],[PAR TYPE]]=$AA$8,DB_PAR[[#This Row],[I_VAL]],DB_PAR[[#This Row],[T_VAL]]))</f>
        <v>0</v>
      </c>
      <c r="BG1024">
        <f>QUOTIENT(DB_PAR[[#This Row],[PAR NUM]],32)+1</f>
        <v>32</v>
      </c>
    </row>
    <row r="1025" spans="1:59" x14ac:dyDescent="0.25">
      <c r="A1025" t="b">
        <v>0</v>
      </c>
      <c r="B1025">
        <v>1019</v>
      </c>
      <c r="C1025" t="str" cm="1">
        <f t="array" ref="C1025">INDEX(DB_PAR_SYS_NAMES[],BG1025,2)</f>
        <v xml:space="preserve"> PID_PELTON_NOZZLE_4</v>
      </c>
      <c r="D1025" t="s">
        <v>282</v>
      </c>
      <c r="E1025" t="s">
        <v>5021</v>
      </c>
      <c r="G1025" t="s">
        <v>2474</v>
      </c>
      <c r="H1025">
        <v>0</v>
      </c>
      <c r="I1025" t="s">
        <v>2475</v>
      </c>
      <c r="J1025" s="10" t="s">
        <v>46</v>
      </c>
      <c r="L1025" t="s">
        <v>46</v>
      </c>
      <c r="M1025" t="s">
        <v>46</v>
      </c>
      <c r="N1025" t="str">
        <f>IF(DB_PAR[[#This Row],[PAR TYPE]]=$AA$7,DB_PAR[[#This Row],[R_VAL]],IF(DB_PAR[[#This Row],[PAR TYPE]]=$AA$8,DB_PAR[[#This Row],[I_VAL]],DB_PAR[[#This Row],[T_VAL]]))</f>
        <v>0.0</v>
      </c>
      <c r="BG1025">
        <f>QUOTIENT(DB_PAR[[#This Row],[PAR NUM]],32)+1</f>
        <v>32</v>
      </c>
    </row>
    <row r="1026" spans="1:59" x14ac:dyDescent="0.25">
      <c r="A1026" t="b">
        <v>0</v>
      </c>
      <c r="B1026">
        <v>1020</v>
      </c>
      <c r="C1026" t="str" cm="1">
        <f t="array" ref="C1026">INDEX(DB_PAR_SYS_NAMES[],BG1026,2)</f>
        <v xml:space="preserve"> PID_PELTON_NOZZLE_4</v>
      </c>
      <c r="D1026" t="s">
        <v>283</v>
      </c>
      <c r="E1026" t="s">
        <v>5021</v>
      </c>
      <c r="G1026" t="s">
        <v>2474</v>
      </c>
      <c r="H1026">
        <v>0</v>
      </c>
      <c r="I1026" t="s">
        <v>2475</v>
      </c>
      <c r="J1026" s="10" t="s">
        <v>46</v>
      </c>
      <c r="L1026" t="s">
        <v>46</v>
      </c>
      <c r="M1026" t="s">
        <v>46</v>
      </c>
      <c r="N1026" t="str">
        <f>IF(DB_PAR[[#This Row],[PAR TYPE]]=$AA$7,DB_PAR[[#This Row],[R_VAL]],IF(DB_PAR[[#This Row],[PAR TYPE]]=$AA$8,DB_PAR[[#This Row],[I_VAL]],DB_PAR[[#This Row],[T_VAL]]))</f>
        <v>0.0</v>
      </c>
      <c r="BG1026">
        <f>QUOTIENT(DB_PAR[[#This Row],[PAR NUM]],32)+1</f>
        <v>32</v>
      </c>
    </row>
    <row r="1027" spans="1:59" x14ac:dyDescent="0.25">
      <c r="A1027" t="b">
        <v>0</v>
      </c>
      <c r="B1027">
        <v>1021</v>
      </c>
      <c r="C1027" t="str" cm="1">
        <f t="array" ref="C1027">INDEX(DB_PAR_SYS_NAMES[],BG1027,2)</f>
        <v xml:space="preserve"> PID_PELTON_NOZZLE_4</v>
      </c>
      <c r="D1027" t="s">
        <v>314</v>
      </c>
      <c r="E1027" t="s">
        <v>5021</v>
      </c>
      <c r="G1027" t="s">
        <v>2474</v>
      </c>
      <c r="H1027">
        <v>0</v>
      </c>
      <c r="I1027" t="s">
        <v>2475</v>
      </c>
      <c r="J1027" s="10" t="s">
        <v>46</v>
      </c>
      <c r="L1027" t="s">
        <v>46</v>
      </c>
      <c r="M1027" t="s">
        <v>46</v>
      </c>
      <c r="N1027" t="str">
        <f>IF(DB_PAR[[#This Row],[PAR TYPE]]=$AA$7,DB_PAR[[#This Row],[R_VAL]],IF(DB_PAR[[#This Row],[PAR TYPE]]=$AA$8,DB_PAR[[#This Row],[I_VAL]],DB_PAR[[#This Row],[T_VAL]]))</f>
        <v>0.0</v>
      </c>
      <c r="BG1027">
        <f>QUOTIENT(DB_PAR[[#This Row],[PAR NUM]],32)+1</f>
        <v>32</v>
      </c>
    </row>
    <row r="1028" spans="1:59" x14ac:dyDescent="0.25">
      <c r="A1028" t="b">
        <v>0</v>
      </c>
      <c r="B1028">
        <v>1022</v>
      </c>
      <c r="C1028" t="str" cm="1">
        <f t="array" ref="C1028">INDEX(DB_PAR_SYS_NAMES[],BG1028,2)</f>
        <v xml:space="preserve"> PID_PELTON_NOZZLE_4</v>
      </c>
      <c r="D1028" t="s">
        <v>284</v>
      </c>
      <c r="E1028" t="s">
        <v>5021</v>
      </c>
      <c r="G1028" t="s">
        <v>2474</v>
      </c>
      <c r="H1028">
        <v>0</v>
      </c>
      <c r="I1028" t="s">
        <v>2475</v>
      </c>
      <c r="J1028" s="10" t="s">
        <v>46</v>
      </c>
      <c r="L1028" t="s">
        <v>46</v>
      </c>
      <c r="M1028" t="s">
        <v>46</v>
      </c>
      <c r="N1028" t="str">
        <f>IF(DB_PAR[[#This Row],[PAR TYPE]]=$AA$7,DB_PAR[[#This Row],[R_VAL]],IF(DB_PAR[[#This Row],[PAR TYPE]]=$AA$8,DB_PAR[[#This Row],[I_VAL]],DB_PAR[[#This Row],[T_VAL]]))</f>
        <v>0.0</v>
      </c>
      <c r="BG1028">
        <f>QUOTIENT(DB_PAR[[#This Row],[PAR NUM]],32)+1</f>
        <v>32</v>
      </c>
    </row>
    <row r="1029" spans="1:59" x14ac:dyDescent="0.25">
      <c r="A1029" t="b">
        <v>0</v>
      </c>
      <c r="B1029">
        <v>1023</v>
      </c>
      <c r="C1029" t="str" cm="1">
        <f t="array" ref="C1029">INDEX(DB_PAR_SYS_NAMES[],BG1029,2)</f>
        <v xml:space="preserve"> PID_PELTON_NOZZLE_4</v>
      </c>
      <c r="D1029" t="s">
        <v>285</v>
      </c>
      <c r="E1029" t="s">
        <v>5021</v>
      </c>
      <c r="G1029" t="s">
        <v>2474</v>
      </c>
      <c r="H1029">
        <v>0</v>
      </c>
      <c r="I1029" t="s">
        <v>2475</v>
      </c>
      <c r="J1029" s="10" t="s">
        <v>46</v>
      </c>
      <c r="L1029" t="s">
        <v>46</v>
      </c>
      <c r="M1029" t="s">
        <v>46</v>
      </c>
      <c r="N1029" t="str">
        <f>IF(DB_PAR[[#This Row],[PAR TYPE]]=$AA$7,DB_PAR[[#This Row],[R_VAL]],IF(DB_PAR[[#This Row],[PAR TYPE]]=$AA$8,DB_PAR[[#This Row],[I_VAL]],DB_PAR[[#This Row],[T_VAL]]))</f>
        <v>0.0</v>
      </c>
      <c r="BG1029">
        <f>QUOTIENT(DB_PAR[[#This Row],[PAR NUM]],32)+1</f>
        <v>32</v>
      </c>
    </row>
    <row r="1030" spans="1:59" x14ac:dyDescent="0.25">
      <c r="A1030" t="b">
        <v>0</v>
      </c>
      <c r="B1030">
        <v>1024</v>
      </c>
      <c r="C1030" t="str" cm="1">
        <f t="array" ref="C1030">INDEX(DB_PAR_SYS_NAMES[],BG1030,2)</f>
        <v xml:space="preserve"> PID_PELTON_NOZZLE_5</v>
      </c>
      <c r="D1030" t="s">
        <v>3067</v>
      </c>
      <c r="E1030" t="s">
        <v>5022</v>
      </c>
      <c r="G1030" t="s">
        <v>2474</v>
      </c>
      <c r="H1030">
        <v>0</v>
      </c>
      <c r="I1030" t="s">
        <v>2475</v>
      </c>
      <c r="J1030" s="10" t="s">
        <v>46</v>
      </c>
      <c r="K1030" t="s">
        <v>807</v>
      </c>
      <c r="L1030" t="s">
        <v>46</v>
      </c>
      <c r="M1030" t="s">
        <v>46</v>
      </c>
      <c r="N1030" t="str">
        <f>IF(DB_PAR[[#This Row],[PAR TYPE]]=$AA$7,DB_PAR[[#This Row],[R_VAL]],IF(DB_PAR[[#This Row],[PAR TYPE]]=$AA$8,DB_PAR[[#This Row],[I_VAL]],DB_PAR[[#This Row],[T_VAL]]))</f>
        <v>0.0</v>
      </c>
      <c r="BG1030">
        <f>QUOTIENT(DB_PAR[[#This Row],[PAR NUM]],32)+1</f>
        <v>33</v>
      </c>
    </row>
    <row r="1031" spans="1:59" x14ac:dyDescent="0.25">
      <c r="A1031" t="b">
        <v>0</v>
      </c>
      <c r="B1031">
        <v>1025</v>
      </c>
      <c r="C1031" t="str" cm="1">
        <f t="array" ref="C1031">INDEX(DB_PAR_SYS_NAMES[],BG1031,2)</f>
        <v xml:space="preserve"> PID_PELTON_NOZZLE_5</v>
      </c>
      <c r="D1031" t="s">
        <v>3068</v>
      </c>
      <c r="E1031" t="s">
        <v>5023</v>
      </c>
      <c r="G1031" t="s">
        <v>2474</v>
      </c>
      <c r="H1031">
        <v>0</v>
      </c>
      <c r="I1031" t="s">
        <v>2475</v>
      </c>
      <c r="J1031" s="10" t="s">
        <v>2540</v>
      </c>
      <c r="K1031" t="s">
        <v>807</v>
      </c>
      <c r="L1031" t="s">
        <v>46</v>
      </c>
      <c r="M1031" t="s">
        <v>46</v>
      </c>
      <c r="N1031" t="str">
        <f>IF(DB_PAR[[#This Row],[PAR TYPE]]=$AA$7,DB_PAR[[#This Row],[R_VAL]],IF(DB_PAR[[#This Row],[PAR TYPE]]=$AA$8,DB_PAR[[#This Row],[I_VAL]],DB_PAR[[#This Row],[T_VAL]]))</f>
        <v>100.0</v>
      </c>
      <c r="BG1031">
        <f>QUOTIENT(DB_PAR[[#This Row],[PAR NUM]],32)+1</f>
        <v>33</v>
      </c>
    </row>
    <row r="1032" spans="1:59" x14ac:dyDescent="0.25">
      <c r="A1032" t="b">
        <v>0</v>
      </c>
      <c r="B1032">
        <v>1026</v>
      </c>
      <c r="C1032" t="str" cm="1">
        <f t="array" ref="C1032">INDEX(DB_PAR_SYS_NAMES[],BG1032,2)</f>
        <v xml:space="preserve"> PID_PELTON_NOZZLE_5</v>
      </c>
      <c r="D1032" t="s">
        <v>3069</v>
      </c>
      <c r="E1032" t="s">
        <v>5024</v>
      </c>
      <c r="G1032" t="s">
        <v>2474</v>
      </c>
      <c r="H1032">
        <v>0</v>
      </c>
      <c r="I1032" t="s">
        <v>3101</v>
      </c>
      <c r="J1032" s="10" t="s">
        <v>2678</v>
      </c>
      <c r="K1032" t="s">
        <v>2892</v>
      </c>
      <c r="L1032" t="s">
        <v>46</v>
      </c>
      <c r="M1032" t="s">
        <v>46</v>
      </c>
      <c r="N1032" t="str">
        <f>IF(DB_PAR[[#This Row],[PAR TYPE]]=$AA$7,DB_PAR[[#This Row],[R_VAL]],IF(DB_PAR[[#This Row],[PAR TYPE]]=$AA$8,DB_PAR[[#This Row],[I_VAL]],DB_PAR[[#This Row],[T_VAL]]))</f>
        <v>60.0</v>
      </c>
      <c r="BG1032">
        <f>QUOTIENT(DB_PAR[[#This Row],[PAR NUM]],32)+1</f>
        <v>33</v>
      </c>
    </row>
    <row r="1033" spans="1:59" x14ac:dyDescent="0.25">
      <c r="A1033" t="b">
        <v>0</v>
      </c>
      <c r="B1033">
        <v>1027</v>
      </c>
      <c r="C1033" t="str" cm="1">
        <f t="array" ref="C1033">INDEX(DB_PAR_SYS_NAMES[],BG1033,2)</f>
        <v xml:space="preserve"> PID_PELTON_NOZZLE_5</v>
      </c>
      <c r="D1033" t="s">
        <v>3070</v>
      </c>
      <c r="E1033" t="s">
        <v>5025</v>
      </c>
      <c r="G1033" t="s">
        <v>2474</v>
      </c>
      <c r="H1033">
        <v>0</v>
      </c>
      <c r="I1033" t="s">
        <v>3101</v>
      </c>
      <c r="J1033" s="10" t="s">
        <v>2678</v>
      </c>
      <c r="K1033" t="s">
        <v>2892</v>
      </c>
      <c r="L1033" t="s">
        <v>46</v>
      </c>
      <c r="M1033" t="s">
        <v>46</v>
      </c>
      <c r="N1033" t="str">
        <f>IF(DB_PAR[[#This Row],[PAR TYPE]]=$AA$7,DB_PAR[[#This Row],[R_VAL]],IF(DB_PAR[[#This Row],[PAR TYPE]]=$AA$8,DB_PAR[[#This Row],[I_VAL]],DB_PAR[[#This Row],[T_VAL]]))</f>
        <v>60.0</v>
      </c>
      <c r="BG1033">
        <f>QUOTIENT(DB_PAR[[#This Row],[PAR NUM]],32)+1</f>
        <v>33</v>
      </c>
    </row>
    <row r="1034" spans="1:59" x14ac:dyDescent="0.25">
      <c r="A1034" t="b">
        <v>0</v>
      </c>
      <c r="B1034">
        <v>1028</v>
      </c>
      <c r="C1034" t="str" cm="1">
        <f t="array" ref="C1034">INDEX(DB_PAR_SYS_NAMES[],BG1034,2)</f>
        <v xml:space="preserve"> PID_PELTON_NOZZLE_5</v>
      </c>
      <c r="D1034" t="s">
        <v>3071</v>
      </c>
      <c r="E1034" t="s">
        <v>5026</v>
      </c>
      <c r="G1034" t="s">
        <v>2474</v>
      </c>
      <c r="H1034">
        <v>0</v>
      </c>
      <c r="I1034" t="s">
        <v>2475</v>
      </c>
      <c r="J1034" s="10" t="s">
        <v>46</v>
      </c>
      <c r="K1034" t="s">
        <v>2892</v>
      </c>
      <c r="L1034" t="s">
        <v>46</v>
      </c>
      <c r="M1034" t="s">
        <v>46</v>
      </c>
      <c r="N1034" t="str">
        <f>IF(DB_PAR[[#This Row],[PAR TYPE]]=$AA$7,DB_PAR[[#This Row],[R_VAL]],IF(DB_PAR[[#This Row],[PAR TYPE]]=$AA$8,DB_PAR[[#This Row],[I_VAL]],DB_PAR[[#This Row],[T_VAL]]))</f>
        <v>0.0</v>
      </c>
      <c r="BG1034">
        <f>QUOTIENT(DB_PAR[[#This Row],[PAR NUM]],32)+1</f>
        <v>33</v>
      </c>
    </row>
    <row r="1035" spans="1:59" x14ac:dyDescent="0.25">
      <c r="A1035" t="b">
        <v>0</v>
      </c>
      <c r="B1035">
        <v>1029</v>
      </c>
      <c r="C1035" t="str" cm="1">
        <f t="array" ref="C1035">INDEX(DB_PAR_SYS_NAMES[],BG1035,2)</f>
        <v xml:space="preserve"> PID_PELTON_NOZZLE_5</v>
      </c>
      <c r="D1035" t="s">
        <v>3072</v>
      </c>
      <c r="E1035" t="s">
        <v>5027</v>
      </c>
      <c r="G1035" t="s">
        <v>2474</v>
      </c>
      <c r="H1035">
        <v>0</v>
      </c>
      <c r="I1035" t="s">
        <v>2475</v>
      </c>
      <c r="J1035" s="10" t="s">
        <v>46</v>
      </c>
      <c r="K1035" t="s">
        <v>2892</v>
      </c>
      <c r="L1035" t="s">
        <v>46</v>
      </c>
      <c r="M1035" t="s">
        <v>46</v>
      </c>
      <c r="N1035" t="str">
        <f>IF(DB_PAR[[#This Row],[PAR TYPE]]=$AA$7,DB_PAR[[#This Row],[R_VAL]],IF(DB_PAR[[#This Row],[PAR TYPE]]=$AA$8,DB_PAR[[#This Row],[I_VAL]],DB_PAR[[#This Row],[T_VAL]]))</f>
        <v>0.0</v>
      </c>
      <c r="BG1035">
        <f>QUOTIENT(DB_PAR[[#This Row],[PAR NUM]],32)+1</f>
        <v>33</v>
      </c>
    </row>
    <row r="1036" spans="1:59" x14ac:dyDescent="0.25">
      <c r="A1036" t="b">
        <v>0</v>
      </c>
      <c r="B1036">
        <v>1030</v>
      </c>
      <c r="C1036" t="str" cm="1">
        <f t="array" ref="C1036">INDEX(DB_PAR_SYS_NAMES[],BG1036,2)</f>
        <v xml:space="preserve"> PID_PELTON_NOZZLE_5</v>
      </c>
      <c r="D1036" t="s">
        <v>3073</v>
      </c>
      <c r="E1036" t="s">
        <v>5028</v>
      </c>
      <c r="G1036" t="s">
        <v>2485</v>
      </c>
      <c r="H1036">
        <v>0</v>
      </c>
      <c r="I1036" t="s">
        <v>2475</v>
      </c>
      <c r="J1036" s="10" t="s">
        <v>46</v>
      </c>
      <c r="K1036" t="s">
        <v>815</v>
      </c>
      <c r="L1036" t="s">
        <v>46</v>
      </c>
      <c r="M1036" t="s">
        <v>46</v>
      </c>
      <c r="N1036">
        <f>IF(DB_PAR[[#This Row],[PAR TYPE]]=$AA$7,DB_PAR[[#This Row],[R_VAL]],IF(DB_PAR[[#This Row],[PAR TYPE]]=$AA$8,DB_PAR[[#This Row],[I_VAL]],DB_PAR[[#This Row],[T_VAL]]))</f>
        <v>0</v>
      </c>
      <c r="BG1036">
        <f>QUOTIENT(DB_PAR[[#This Row],[PAR NUM]],32)+1</f>
        <v>33</v>
      </c>
    </row>
    <row r="1037" spans="1:59" x14ac:dyDescent="0.25">
      <c r="A1037" t="b">
        <v>0</v>
      </c>
      <c r="B1037">
        <v>1031</v>
      </c>
      <c r="C1037" t="str" cm="1">
        <f t="array" ref="C1037">INDEX(DB_PAR_SYS_NAMES[],BG1037,2)</f>
        <v xml:space="preserve"> PID_PELTON_NOZZLE_5</v>
      </c>
      <c r="D1037" t="s">
        <v>3074</v>
      </c>
      <c r="E1037" t="s">
        <v>5029</v>
      </c>
      <c r="G1037" t="s">
        <v>2485</v>
      </c>
      <c r="H1037">
        <v>1</v>
      </c>
      <c r="I1037" t="s">
        <v>2475</v>
      </c>
      <c r="J1037" s="10" t="s">
        <v>46</v>
      </c>
      <c r="K1037" t="s">
        <v>815</v>
      </c>
      <c r="L1037" t="s">
        <v>46</v>
      </c>
      <c r="M1037" t="s">
        <v>46</v>
      </c>
      <c r="N1037">
        <f>IF(DB_PAR[[#This Row],[PAR TYPE]]=$AA$7,DB_PAR[[#This Row],[R_VAL]],IF(DB_PAR[[#This Row],[PAR TYPE]]=$AA$8,DB_PAR[[#This Row],[I_VAL]],DB_PAR[[#This Row],[T_VAL]]))</f>
        <v>1</v>
      </c>
      <c r="BG1037">
        <f>QUOTIENT(DB_PAR[[#This Row],[PAR NUM]],32)+1</f>
        <v>33</v>
      </c>
    </row>
    <row r="1038" spans="1:59" x14ac:dyDescent="0.25">
      <c r="A1038" t="b">
        <v>0</v>
      </c>
      <c r="B1038">
        <v>1032</v>
      </c>
      <c r="C1038" t="str" cm="1">
        <f t="array" ref="C1038">INDEX(DB_PAR_SYS_NAMES[],BG1038,2)</f>
        <v xml:space="preserve"> PID_PELTON_NOZZLE_5</v>
      </c>
      <c r="D1038" t="s">
        <v>3075</v>
      </c>
      <c r="E1038" t="s">
        <v>5030</v>
      </c>
      <c r="G1038" t="s">
        <v>2485</v>
      </c>
      <c r="H1038">
        <v>1</v>
      </c>
      <c r="I1038" t="s">
        <v>2475</v>
      </c>
      <c r="J1038" s="10" t="s">
        <v>46</v>
      </c>
      <c r="K1038" t="s">
        <v>815</v>
      </c>
      <c r="L1038" t="s">
        <v>46</v>
      </c>
      <c r="M1038" t="s">
        <v>46</v>
      </c>
      <c r="N1038">
        <f>IF(DB_PAR[[#This Row],[PAR TYPE]]=$AA$7,DB_PAR[[#This Row],[R_VAL]],IF(DB_PAR[[#This Row],[PAR TYPE]]=$AA$8,DB_PAR[[#This Row],[I_VAL]],DB_PAR[[#This Row],[T_VAL]]))</f>
        <v>1</v>
      </c>
      <c r="BG1038">
        <f>QUOTIENT(DB_PAR[[#This Row],[PAR NUM]],32)+1</f>
        <v>33</v>
      </c>
    </row>
    <row r="1039" spans="1:59" x14ac:dyDescent="0.25">
      <c r="A1039" t="b">
        <v>0</v>
      </c>
      <c r="B1039">
        <v>1033</v>
      </c>
      <c r="C1039" t="str" cm="1">
        <f t="array" ref="C1039">INDEX(DB_PAR_SYS_NAMES[],BG1039,2)</f>
        <v xml:space="preserve"> PID_PELTON_NOZZLE_5</v>
      </c>
      <c r="D1039" t="s">
        <v>3076</v>
      </c>
      <c r="E1039" t="s">
        <v>5031</v>
      </c>
      <c r="G1039" t="s">
        <v>2485</v>
      </c>
      <c r="H1039">
        <v>0</v>
      </c>
      <c r="I1039" t="s">
        <v>2475</v>
      </c>
      <c r="J1039" s="10" t="s">
        <v>46</v>
      </c>
      <c r="K1039" t="s">
        <v>815</v>
      </c>
      <c r="L1039" t="s">
        <v>46</v>
      </c>
      <c r="M1039" t="s">
        <v>46</v>
      </c>
      <c r="N1039">
        <f>IF(DB_PAR[[#This Row],[PAR TYPE]]=$AA$7,DB_PAR[[#This Row],[R_VAL]],IF(DB_PAR[[#This Row],[PAR TYPE]]=$AA$8,DB_PAR[[#This Row],[I_VAL]],DB_PAR[[#This Row],[T_VAL]]))</f>
        <v>0</v>
      </c>
      <c r="BG1039">
        <f>QUOTIENT(DB_PAR[[#This Row],[PAR NUM]],32)+1</f>
        <v>33</v>
      </c>
    </row>
    <row r="1040" spans="1:59" x14ac:dyDescent="0.25">
      <c r="A1040" t="b">
        <v>0</v>
      </c>
      <c r="B1040">
        <v>1034</v>
      </c>
      <c r="C1040" t="str" cm="1">
        <f t="array" ref="C1040">INDEX(DB_PAR_SYS_NAMES[],BG1040,2)</f>
        <v xml:space="preserve"> PID_PELTON_NOZZLE_5</v>
      </c>
      <c r="D1040" t="s">
        <v>3077</v>
      </c>
      <c r="E1040" t="s">
        <v>5032</v>
      </c>
      <c r="G1040" t="s">
        <v>2485</v>
      </c>
      <c r="H1040">
        <v>0</v>
      </c>
      <c r="I1040" t="s">
        <v>2475</v>
      </c>
      <c r="J1040" s="10" t="s">
        <v>46</v>
      </c>
      <c r="K1040" t="s">
        <v>815</v>
      </c>
      <c r="L1040" t="s">
        <v>46</v>
      </c>
      <c r="M1040" t="s">
        <v>46</v>
      </c>
      <c r="N1040">
        <f>IF(DB_PAR[[#This Row],[PAR TYPE]]=$AA$7,DB_PAR[[#This Row],[R_VAL]],IF(DB_PAR[[#This Row],[PAR TYPE]]=$AA$8,DB_PAR[[#This Row],[I_VAL]],DB_PAR[[#This Row],[T_VAL]]))</f>
        <v>0</v>
      </c>
      <c r="BG1040">
        <f>QUOTIENT(DB_PAR[[#This Row],[PAR NUM]],32)+1</f>
        <v>33</v>
      </c>
    </row>
    <row r="1041" spans="1:59" x14ac:dyDescent="0.25">
      <c r="A1041" t="b">
        <v>0</v>
      </c>
      <c r="B1041">
        <v>1035</v>
      </c>
      <c r="C1041" t="str" cm="1">
        <f t="array" ref="C1041">INDEX(DB_PAR_SYS_NAMES[],BG1041,2)</f>
        <v xml:space="preserve"> PID_PELTON_NOZZLE_5</v>
      </c>
      <c r="D1041" t="s">
        <v>3078</v>
      </c>
      <c r="E1041" t="s">
        <v>5033</v>
      </c>
      <c r="G1041" t="s">
        <v>2485</v>
      </c>
      <c r="H1041">
        <v>40</v>
      </c>
      <c r="I1041" t="s">
        <v>2475</v>
      </c>
      <c r="J1041" s="10" t="s">
        <v>46</v>
      </c>
      <c r="K1041" t="s">
        <v>815</v>
      </c>
      <c r="L1041" t="s">
        <v>46</v>
      </c>
      <c r="M1041" t="s">
        <v>46</v>
      </c>
      <c r="N1041">
        <f>IF(DB_PAR[[#This Row],[PAR TYPE]]=$AA$7,DB_PAR[[#This Row],[R_VAL]],IF(DB_PAR[[#This Row],[PAR TYPE]]=$AA$8,DB_PAR[[#This Row],[I_VAL]],DB_PAR[[#This Row],[T_VAL]]))</f>
        <v>40</v>
      </c>
      <c r="BG1041">
        <f>QUOTIENT(DB_PAR[[#This Row],[PAR NUM]],32)+1</f>
        <v>33</v>
      </c>
    </row>
    <row r="1042" spans="1:59" x14ac:dyDescent="0.25">
      <c r="A1042" t="b">
        <v>0</v>
      </c>
      <c r="B1042">
        <v>1036</v>
      </c>
      <c r="C1042" t="str" cm="1">
        <f t="array" ref="C1042">INDEX(DB_PAR_SYS_NAMES[],BG1042,2)</f>
        <v xml:space="preserve"> PID_PELTON_NOZZLE_5</v>
      </c>
      <c r="D1042" t="s">
        <v>3079</v>
      </c>
      <c r="E1042" t="s">
        <v>5034</v>
      </c>
      <c r="G1042" t="s">
        <v>2474</v>
      </c>
      <c r="H1042">
        <v>0</v>
      </c>
      <c r="I1042" t="s">
        <v>3101</v>
      </c>
      <c r="J1042" s="10" t="s">
        <v>3103</v>
      </c>
      <c r="L1042" t="s">
        <v>46</v>
      </c>
      <c r="M1042" t="s">
        <v>46</v>
      </c>
      <c r="N1042" t="str">
        <f>IF(DB_PAR[[#This Row],[PAR TYPE]]=$AA$7,DB_PAR[[#This Row],[R_VAL]],IF(DB_PAR[[#This Row],[PAR TYPE]]=$AA$8,DB_PAR[[#This Row],[I_VAL]],DB_PAR[[#This Row],[T_VAL]]))</f>
        <v>14.0</v>
      </c>
      <c r="BG1042">
        <f>QUOTIENT(DB_PAR[[#This Row],[PAR NUM]],32)+1</f>
        <v>33</v>
      </c>
    </row>
    <row r="1043" spans="1:59" x14ac:dyDescent="0.25">
      <c r="A1043" t="b">
        <v>0</v>
      </c>
      <c r="B1043">
        <v>1037</v>
      </c>
      <c r="C1043" t="str" cm="1">
        <f t="array" ref="C1043">INDEX(DB_PAR_SYS_NAMES[],BG1043,2)</f>
        <v xml:space="preserve"> PID_PELTON_NOZZLE_5</v>
      </c>
      <c r="D1043" t="s">
        <v>3080</v>
      </c>
      <c r="E1043" t="s">
        <v>5035</v>
      </c>
      <c r="G1043" t="s">
        <v>2489</v>
      </c>
      <c r="H1043">
        <v>0</v>
      </c>
      <c r="I1043" t="s">
        <v>3101</v>
      </c>
      <c r="J1043" s="10" t="s">
        <v>46</v>
      </c>
      <c r="K1043" t="s">
        <v>815</v>
      </c>
      <c r="L1043" t="s">
        <v>46</v>
      </c>
      <c r="M1043" t="s">
        <v>46</v>
      </c>
      <c r="N1043" t="str">
        <f>IF(DB_PAR[[#This Row],[PAR TYPE]]=$AA$7,DB_PAR[[#This Row],[R_VAL]],IF(DB_PAR[[#This Row],[PAR TYPE]]=$AA$8,DB_PAR[[#This Row],[I_VAL]],DB_PAR[[#This Row],[T_VAL]]))</f>
        <v>T#2M</v>
      </c>
      <c r="BG1043">
        <f>QUOTIENT(DB_PAR[[#This Row],[PAR NUM]],32)+1</f>
        <v>33</v>
      </c>
    </row>
    <row r="1044" spans="1:59" x14ac:dyDescent="0.25">
      <c r="A1044" t="b">
        <v>0</v>
      </c>
      <c r="B1044">
        <v>1038</v>
      </c>
      <c r="C1044" t="str" cm="1">
        <f t="array" ref="C1044">INDEX(DB_PAR_SYS_NAMES[],BG1044,2)</f>
        <v xml:space="preserve"> PID_PELTON_NOZZLE_5</v>
      </c>
      <c r="D1044" t="s">
        <v>3081</v>
      </c>
      <c r="E1044" t="s">
        <v>5036</v>
      </c>
      <c r="G1044" t="s">
        <v>2489</v>
      </c>
      <c r="H1044">
        <v>0</v>
      </c>
      <c r="I1044" t="s">
        <v>2475</v>
      </c>
      <c r="J1044" s="10" t="s">
        <v>46</v>
      </c>
      <c r="K1044" t="s">
        <v>815</v>
      </c>
      <c r="L1044" t="s">
        <v>46</v>
      </c>
      <c r="M1044" t="s">
        <v>46</v>
      </c>
      <c r="N1044" t="str">
        <f>IF(DB_PAR[[#This Row],[PAR TYPE]]=$AA$7,DB_PAR[[#This Row],[R_VAL]],IF(DB_PAR[[#This Row],[PAR TYPE]]=$AA$8,DB_PAR[[#This Row],[I_VAL]],DB_PAR[[#This Row],[T_VAL]]))</f>
        <v>T#0MS</v>
      </c>
      <c r="BG1044">
        <f>QUOTIENT(DB_PAR[[#This Row],[PAR NUM]],32)+1</f>
        <v>33</v>
      </c>
    </row>
    <row r="1045" spans="1:59" x14ac:dyDescent="0.25">
      <c r="A1045" t="b">
        <v>0</v>
      </c>
      <c r="B1045">
        <v>1039</v>
      </c>
      <c r="C1045" t="str" cm="1">
        <f t="array" ref="C1045">INDEX(DB_PAR_SYS_NAMES[],BG1045,2)</f>
        <v xml:space="preserve"> PID_PELTON_NOZZLE_5</v>
      </c>
      <c r="D1045" t="s">
        <v>3083</v>
      </c>
      <c r="E1045" t="s">
        <v>5037</v>
      </c>
      <c r="G1045" t="s">
        <v>2489</v>
      </c>
      <c r="H1045">
        <v>0</v>
      </c>
      <c r="I1045" t="s">
        <v>2475</v>
      </c>
      <c r="J1045" s="10" t="s">
        <v>2516</v>
      </c>
      <c r="K1045" t="s">
        <v>815</v>
      </c>
      <c r="L1045" t="s">
        <v>46</v>
      </c>
      <c r="M1045" t="s">
        <v>46</v>
      </c>
      <c r="N1045" t="str">
        <f>IF(DB_PAR[[#This Row],[PAR TYPE]]=$AA$7,DB_PAR[[#This Row],[R_VAL]],IF(DB_PAR[[#This Row],[PAR TYPE]]=$AA$8,DB_PAR[[#This Row],[I_VAL]],DB_PAR[[#This Row],[T_VAL]]))</f>
        <v>T#0MS</v>
      </c>
      <c r="BG1045">
        <f>QUOTIENT(DB_PAR[[#This Row],[PAR NUM]],32)+1</f>
        <v>33</v>
      </c>
    </row>
    <row r="1046" spans="1:59" x14ac:dyDescent="0.25">
      <c r="A1046" t="b">
        <v>0</v>
      </c>
      <c r="B1046">
        <v>1040</v>
      </c>
      <c r="C1046" t="str" cm="1">
        <f t="array" ref="C1046">INDEX(DB_PAR_SYS_NAMES[],BG1046,2)</f>
        <v xml:space="preserve"> PID_PELTON_NOZZLE_5</v>
      </c>
      <c r="D1046" t="s">
        <v>3085</v>
      </c>
      <c r="E1046" t="s">
        <v>5038</v>
      </c>
      <c r="G1046" t="s">
        <v>2474</v>
      </c>
      <c r="H1046">
        <v>0</v>
      </c>
      <c r="I1046" t="s">
        <v>3101</v>
      </c>
      <c r="J1046" s="10" t="s">
        <v>2536</v>
      </c>
      <c r="K1046" t="s">
        <v>807</v>
      </c>
      <c r="L1046" t="s">
        <v>46</v>
      </c>
      <c r="M1046" t="s">
        <v>46</v>
      </c>
      <c r="N1046" t="str">
        <f>IF(DB_PAR[[#This Row],[PAR TYPE]]=$AA$7,DB_PAR[[#This Row],[R_VAL]],IF(DB_PAR[[#This Row],[PAR TYPE]]=$AA$8,DB_PAR[[#This Row],[I_VAL]],DB_PAR[[#This Row],[T_VAL]]))</f>
        <v>0.2</v>
      </c>
      <c r="BG1046">
        <f>QUOTIENT(DB_PAR[[#This Row],[PAR NUM]],32)+1</f>
        <v>33</v>
      </c>
    </row>
    <row r="1047" spans="1:59" x14ac:dyDescent="0.25">
      <c r="A1047" t="b">
        <v>0</v>
      </c>
      <c r="B1047">
        <v>1041</v>
      </c>
      <c r="C1047" t="str" cm="1">
        <f t="array" ref="C1047">INDEX(DB_PAR_SYS_NAMES[],BG1047,2)</f>
        <v xml:space="preserve"> PID_PELTON_NOZZLE_5</v>
      </c>
      <c r="D1047" t="s">
        <v>3086</v>
      </c>
      <c r="E1047" t="s">
        <v>5039</v>
      </c>
      <c r="G1047" t="s">
        <v>2474</v>
      </c>
      <c r="H1047">
        <v>0</v>
      </c>
      <c r="I1047" t="s">
        <v>2475</v>
      </c>
      <c r="J1047" s="10" t="s">
        <v>2540</v>
      </c>
      <c r="K1047" t="s">
        <v>807</v>
      </c>
      <c r="L1047" t="s">
        <v>46</v>
      </c>
      <c r="M1047" t="s">
        <v>46</v>
      </c>
      <c r="N1047" t="str">
        <f>IF(DB_PAR[[#This Row],[PAR TYPE]]=$AA$7,DB_PAR[[#This Row],[R_VAL]],IF(DB_PAR[[#This Row],[PAR TYPE]]=$AA$8,DB_PAR[[#This Row],[I_VAL]],DB_PAR[[#This Row],[T_VAL]]))</f>
        <v>100.0</v>
      </c>
      <c r="BG1047">
        <f>QUOTIENT(DB_PAR[[#This Row],[PAR NUM]],32)+1</f>
        <v>33</v>
      </c>
    </row>
    <row r="1048" spans="1:59" x14ac:dyDescent="0.25">
      <c r="A1048" t="b">
        <v>0</v>
      </c>
      <c r="B1048">
        <v>1042</v>
      </c>
      <c r="C1048" t="str" cm="1">
        <f t="array" ref="C1048">INDEX(DB_PAR_SYS_NAMES[],BG1048,2)</f>
        <v xml:space="preserve"> PID_PELTON_NOZZLE_5</v>
      </c>
      <c r="D1048" t="s">
        <v>3087</v>
      </c>
      <c r="E1048" t="s">
        <v>5040</v>
      </c>
      <c r="G1048" t="s">
        <v>2474</v>
      </c>
      <c r="H1048">
        <v>0</v>
      </c>
      <c r="I1048" t="s">
        <v>2475</v>
      </c>
      <c r="J1048" s="10" t="s">
        <v>3018</v>
      </c>
      <c r="K1048" t="s">
        <v>807</v>
      </c>
      <c r="L1048" t="s">
        <v>46</v>
      </c>
      <c r="M1048" t="s">
        <v>46</v>
      </c>
      <c r="N1048" t="str">
        <f>IF(DB_PAR[[#This Row],[PAR TYPE]]=$AA$7,DB_PAR[[#This Row],[R_VAL]],IF(DB_PAR[[#This Row],[PAR TYPE]]=$AA$8,DB_PAR[[#This Row],[I_VAL]],DB_PAR[[#This Row],[T_VAL]]))</f>
        <v>-100.0</v>
      </c>
      <c r="BG1048">
        <f>QUOTIENT(DB_PAR[[#This Row],[PAR NUM]],32)+1</f>
        <v>33</v>
      </c>
    </row>
    <row r="1049" spans="1:59" x14ac:dyDescent="0.25">
      <c r="A1049" t="b">
        <v>0</v>
      </c>
      <c r="B1049">
        <v>1043</v>
      </c>
      <c r="C1049" t="str" cm="1">
        <f t="array" ref="C1049">INDEX(DB_PAR_SYS_NAMES[],BG1049,2)</f>
        <v xml:space="preserve"> PID_PELTON_NOZZLE_5</v>
      </c>
      <c r="D1049" t="s">
        <v>3088</v>
      </c>
      <c r="E1049" t="s">
        <v>5041</v>
      </c>
      <c r="G1049" t="s">
        <v>2474</v>
      </c>
      <c r="H1049">
        <v>0</v>
      </c>
      <c r="I1049" t="s">
        <v>2475</v>
      </c>
      <c r="J1049" s="10" t="s">
        <v>46</v>
      </c>
      <c r="K1049" t="s">
        <v>807</v>
      </c>
      <c r="L1049" t="s">
        <v>46</v>
      </c>
      <c r="M1049" t="s">
        <v>46</v>
      </c>
      <c r="N1049" t="str">
        <f>IF(DB_PAR[[#This Row],[PAR TYPE]]=$AA$7,DB_PAR[[#This Row],[R_VAL]],IF(DB_PAR[[#This Row],[PAR TYPE]]=$AA$8,DB_PAR[[#This Row],[I_VAL]],DB_PAR[[#This Row],[T_VAL]]))</f>
        <v>0.0</v>
      </c>
      <c r="BG1049">
        <f>QUOTIENT(DB_PAR[[#This Row],[PAR NUM]],32)+1</f>
        <v>33</v>
      </c>
    </row>
    <row r="1050" spans="1:59" x14ac:dyDescent="0.25">
      <c r="A1050" t="b">
        <v>0</v>
      </c>
      <c r="B1050">
        <v>1044</v>
      </c>
      <c r="C1050" t="str" cm="1">
        <f t="array" ref="C1050">INDEX(DB_PAR_SYS_NAMES[],BG1050,2)</f>
        <v xml:space="preserve"> PID_PELTON_NOZZLE_5</v>
      </c>
      <c r="D1050" t="s">
        <v>3089</v>
      </c>
      <c r="E1050" t="s">
        <v>5042</v>
      </c>
      <c r="G1050" t="s">
        <v>2474</v>
      </c>
      <c r="H1050">
        <v>0</v>
      </c>
      <c r="I1050" t="s">
        <v>2475</v>
      </c>
      <c r="J1050" s="10" t="s">
        <v>2540</v>
      </c>
      <c r="K1050" t="s">
        <v>807</v>
      </c>
      <c r="L1050" t="s">
        <v>46</v>
      </c>
      <c r="M1050" t="s">
        <v>46</v>
      </c>
      <c r="N1050" t="str">
        <f>IF(DB_PAR[[#This Row],[PAR TYPE]]=$AA$7,DB_PAR[[#This Row],[R_VAL]],IF(DB_PAR[[#This Row],[PAR TYPE]]=$AA$8,DB_PAR[[#This Row],[I_VAL]],DB_PAR[[#This Row],[T_VAL]]))</f>
        <v>100.0</v>
      </c>
      <c r="BG1050">
        <f>QUOTIENT(DB_PAR[[#This Row],[PAR NUM]],32)+1</f>
        <v>33</v>
      </c>
    </row>
    <row r="1051" spans="1:59" x14ac:dyDescent="0.25">
      <c r="A1051" t="b">
        <v>0</v>
      </c>
      <c r="B1051">
        <v>1045</v>
      </c>
      <c r="C1051" t="str" cm="1">
        <f t="array" ref="C1051">INDEX(DB_PAR_SYS_NAMES[],BG1051,2)</f>
        <v xml:space="preserve"> PID_PELTON_NOZZLE_5</v>
      </c>
      <c r="D1051" t="s">
        <v>3090</v>
      </c>
      <c r="E1051" t="s">
        <v>5043</v>
      </c>
      <c r="G1051" t="s">
        <v>2474</v>
      </c>
      <c r="H1051">
        <v>0</v>
      </c>
      <c r="I1051" t="s">
        <v>2475</v>
      </c>
      <c r="J1051" s="10" t="s">
        <v>45</v>
      </c>
      <c r="K1051" t="s">
        <v>815</v>
      </c>
      <c r="L1051" t="s">
        <v>46</v>
      </c>
      <c r="M1051" t="s">
        <v>46</v>
      </c>
      <c r="N1051" t="str">
        <f>IF(DB_PAR[[#This Row],[PAR TYPE]]=$AA$7,DB_PAR[[#This Row],[R_VAL]],IF(DB_PAR[[#This Row],[PAR TYPE]]=$AA$8,DB_PAR[[#This Row],[I_VAL]],DB_PAR[[#This Row],[T_VAL]]))</f>
        <v>1.0</v>
      </c>
      <c r="BG1051">
        <f>QUOTIENT(DB_PAR[[#This Row],[PAR NUM]],32)+1</f>
        <v>33</v>
      </c>
    </row>
    <row r="1052" spans="1:59" x14ac:dyDescent="0.25">
      <c r="A1052" t="b">
        <v>0</v>
      </c>
      <c r="B1052">
        <v>1046</v>
      </c>
      <c r="C1052" t="str" cm="1">
        <f t="array" ref="C1052">INDEX(DB_PAR_SYS_NAMES[],BG1052,2)</f>
        <v xml:space="preserve"> PID_PELTON_NOZZLE_5</v>
      </c>
      <c r="D1052" t="s">
        <v>3091</v>
      </c>
      <c r="E1052" t="s">
        <v>5044</v>
      </c>
      <c r="G1052" t="s">
        <v>2474</v>
      </c>
      <c r="H1052">
        <v>0</v>
      </c>
      <c r="I1052" t="s">
        <v>2475</v>
      </c>
      <c r="J1052" s="10" t="s">
        <v>46</v>
      </c>
      <c r="K1052" t="s">
        <v>807</v>
      </c>
      <c r="L1052" t="s">
        <v>46</v>
      </c>
      <c r="M1052" t="s">
        <v>46</v>
      </c>
      <c r="N1052" t="str">
        <f>IF(DB_PAR[[#This Row],[PAR TYPE]]=$AA$7,DB_PAR[[#This Row],[R_VAL]],IF(DB_PAR[[#This Row],[PAR TYPE]]=$AA$8,DB_PAR[[#This Row],[I_VAL]],DB_PAR[[#This Row],[T_VAL]]))</f>
        <v>0.0</v>
      </c>
      <c r="BG1052">
        <f>QUOTIENT(DB_PAR[[#This Row],[PAR NUM]],32)+1</f>
        <v>33</v>
      </c>
    </row>
    <row r="1053" spans="1:59" x14ac:dyDescent="0.25">
      <c r="A1053" t="b">
        <v>0</v>
      </c>
      <c r="B1053">
        <v>1047</v>
      </c>
      <c r="C1053" t="str" cm="1">
        <f t="array" ref="C1053">INDEX(DB_PAR_SYS_NAMES[],BG1053,2)</f>
        <v xml:space="preserve"> PID_PELTON_NOZZLE_5</v>
      </c>
      <c r="D1053" t="s">
        <v>3092</v>
      </c>
      <c r="E1053" t="s">
        <v>5045</v>
      </c>
      <c r="G1053" t="s">
        <v>2474</v>
      </c>
      <c r="H1053">
        <v>0</v>
      </c>
      <c r="I1053" t="s">
        <v>2475</v>
      </c>
      <c r="J1053" s="10" t="s">
        <v>46</v>
      </c>
      <c r="K1053" t="s">
        <v>815</v>
      </c>
      <c r="L1053" t="s">
        <v>46</v>
      </c>
      <c r="M1053" t="s">
        <v>46</v>
      </c>
      <c r="N1053" t="str">
        <f>IF(DB_PAR[[#This Row],[PAR TYPE]]=$AA$7,DB_PAR[[#This Row],[R_VAL]],IF(DB_PAR[[#This Row],[PAR TYPE]]=$AA$8,DB_PAR[[#This Row],[I_VAL]],DB_PAR[[#This Row],[T_VAL]]))</f>
        <v>0.0</v>
      </c>
      <c r="BG1053">
        <f>QUOTIENT(DB_PAR[[#This Row],[PAR NUM]],32)+1</f>
        <v>33</v>
      </c>
    </row>
    <row r="1054" spans="1:59" x14ac:dyDescent="0.25">
      <c r="A1054" t="b">
        <v>0</v>
      </c>
      <c r="B1054">
        <v>1048</v>
      </c>
      <c r="C1054" t="str" cm="1">
        <f t="array" ref="C1054">INDEX(DB_PAR_SYS_NAMES[],BG1054,2)</f>
        <v xml:space="preserve"> PID_PELTON_NOZZLE_5</v>
      </c>
      <c r="D1054" t="s">
        <v>3093</v>
      </c>
      <c r="E1054" t="s">
        <v>5046</v>
      </c>
      <c r="G1054" t="s">
        <v>2474</v>
      </c>
      <c r="H1054">
        <v>1</v>
      </c>
      <c r="I1054" t="s">
        <v>3104</v>
      </c>
      <c r="J1054" s="10" t="s">
        <v>46</v>
      </c>
      <c r="K1054" t="s">
        <v>807</v>
      </c>
      <c r="L1054" t="s">
        <v>46</v>
      </c>
      <c r="M1054" t="s">
        <v>46</v>
      </c>
      <c r="N1054" t="str">
        <f>IF(DB_PAR[[#This Row],[PAR TYPE]]=$AA$7,DB_PAR[[#This Row],[R_VAL]],IF(DB_PAR[[#This Row],[PAR TYPE]]=$AA$8,DB_PAR[[#This Row],[I_VAL]],DB_PAR[[#This Row],[T_VAL]]))</f>
        <v>0.0</v>
      </c>
      <c r="BG1054">
        <f>QUOTIENT(DB_PAR[[#This Row],[PAR NUM]],32)+1</f>
        <v>33</v>
      </c>
    </row>
    <row r="1055" spans="1:59" x14ac:dyDescent="0.25">
      <c r="A1055" t="b">
        <v>0</v>
      </c>
      <c r="B1055">
        <v>1049</v>
      </c>
      <c r="C1055" t="str" cm="1">
        <f t="array" ref="C1055">INDEX(DB_PAR_SYS_NAMES[],BG1055,2)</f>
        <v xml:space="preserve"> PID_PELTON_NOZZLE_5</v>
      </c>
      <c r="D1055" t="s">
        <v>3094</v>
      </c>
      <c r="E1055" t="s">
        <v>5047</v>
      </c>
      <c r="G1055" t="s">
        <v>2474</v>
      </c>
      <c r="H1055">
        <v>0</v>
      </c>
      <c r="I1055" t="s">
        <v>2475</v>
      </c>
      <c r="J1055" s="10" t="s">
        <v>46</v>
      </c>
      <c r="K1055" t="s">
        <v>815</v>
      </c>
      <c r="L1055" t="s">
        <v>46</v>
      </c>
      <c r="M1055" t="s">
        <v>46</v>
      </c>
      <c r="N1055" t="str">
        <f>IF(DB_PAR[[#This Row],[PAR TYPE]]=$AA$7,DB_PAR[[#This Row],[R_VAL]],IF(DB_PAR[[#This Row],[PAR TYPE]]=$AA$8,DB_PAR[[#This Row],[I_VAL]],DB_PAR[[#This Row],[T_VAL]]))</f>
        <v>0.0</v>
      </c>
      <c r="BG1055">
        <f>QUOTIENT(DB_PAR[[#This Row],[PAR NUM]],32)+1</f>
        <v>33</v>
      </c>
    </row>
    <row r="1056" spans="1:59" x14ac:dyDescent="0.25">
      <c r="A1056" t="b">
        <v>0</v>
      </c>
      <c r="B1056">
        <v>1050</v>
      </c>
      <c r="C1056" t="str" cm="1">
        <f t="array" ref="C1056">INDEX(DB_PAR_SYS_NAMES[],BG1056,2)</f>
        <v xml:space="preserve"> PID_PELTON_NOZZLE_5</v>
      </c>
      <c r="D1056" t="s">
        <v>3095</v>
      </c>
      <c r="E1056" t="s">
        <v>5020</v>
      </c>
      <c r="G1056" t="s">
        <v>2485</v>
      </c>
      <c r="H1056">
        <v>0</v>
      </c>
      <c r="I1056" t="s">
        <v>2475</v>
      </c>
      <c r="J1056" s="10" t="s">
        <v>46</v>
      </c>
      <c r="K1056" t="s">
        <v>815</v>
      </c>
      <c r="L1056" t="s">
        <v>46</v>
      </c>
      <c r="M1056" t="s">
        <v>46</v>
      </c>
      <c r="N1056">
        <f>IF(DB_PAR[[#This Row],[PAR TYPE]]=$AA$7,DB_PAR[[#This Row],[R_VAL]],IF(DB_PAR[[#This Row],[PAR TYPE]]=$AA$8,DB_PAR[[#This Row],[I_VAL]],DB_PAR[[#This Row],[T_VAL]]))</f>
        <v>0</v>
      </c>
      <c r="BG1056">
        <f>QUOTIENT(DB_PAR[[#This Row],[PAR NUM]],32)+1</f>
        <v>33</v>
      </c>
    </row>
    <row r="1057" spans="1:59" x14ac:dyDescent="0.25">
      <c r="A1057" t="b">
        <v>0</v>
      </c>
      <c r="B1057">
        <v>1051</v>
      </c>
      <c r="C1057" t="str" cm="1">
        <f t="array" ref="C1057">INDEX(DB_PAR_SYS_NAMES[],BG1057,2)</f>
        <v xml:space="preserve"> PID_PELTON_NOZZLE_5</v>
      </c>
      <c r="D1057" t="s">
        <v>282</v>
      </c>
      <c r="E1057" t="s">
        <v>5021</v>
      </c>
      <c r="G1057" t="s">
        <v>2474</v>
      </c>
      <c r="H1057">
        <v>0</v>
      </c>
      <c r="I1057" t="s">
        <v>2475</v>
      </c>
      <c r="J1057" s="10" t="s">
        <v>46</v>
      </c>
      <c r="L1057" t="s">
        <v>46</v>
      </c>
      <c r="M1057" t="s">
        <v>46</v>
      </c>
      <c r="N1057" t="str">
        <f>IF(DB_PAR[[#This Row],[PAR TYPE]]=$AA$7,DB_PAR[[#This Row],[R_VAL]],IF(DB_PAR[[#This Row],[PAR TYPE]]=$AA$8,DB_PAR[[#This Row],[I_VAL]],DB_PAR[[#This Row],[T_VAL]]))</f>
        <v>0.0</v>
      </c>
      <c r="BG1057">
        <f>QUOTIENT(DB_PAR[[#This Row],[PAR NUM]],32)+1</f>
        <v>33</v>
      </c>
    </row>
    <row r="1058" spans="1:59" x14ac:dyDescent="0.25">
      <c r="A1058" t="b">
        <v>0</v>
      </c>
      <c r="B1058">
        <v>1052</v>
      </c>
      <c r="C1058" t="str" cm="1">
        <f t="array" ref="C1058">INDEX(DB_PAR_SYS_NAMES[],BG1058,2)</f>
        <v xml:space="preserve"> PID_PELTON_NOZZLE_5</v>
      </c>
      <c r="D1058" t="s">
        <v>283</v>
      </c>
      <c r="E1058" t="s">
        <v>5021</v>
      </c>
      <c r="G1058" t="s">
        <v>2474</v>
      </c>
      <c r="H1058">
        <v>0</v>
      </c>
      <c r="I1058" t="s">
        <v>2475</v>
      </c>
      <c r="J1058" s="10" t="s">
        <v>46</v>
      </c>
      <c r="L1058" t="s">
        <v>46</v>
      </c>
      <c r="M1058" t="s">
        <v>46</v>
      </c>
      <c r="N1058" t="str">
        <f>IF(DB_PAR[[#This Row],[PAR TYPE]]=$AA$7,DB_PAR[[#This Row],[R_VAL]],IF(DB_PAR[[#This Row],[PAR TYPE]]=$AA$8,DB_PAR[[#This Row],[I_VAL]],DB_PAR[[#This Row],[T_VAL]]))</f>
        <v>0.0</v>
      </c>
      <c r="BG1058">
        <f>QUOTIENT(DB_PAR[[#This Row],[PAR NUM]],32)+1</f>
        <v>33</v>
      </c>
    </row>
    <row r="1059" spans="1:59" x14ac:dyDescent="0.25">
      <c r="A1059" t="b">
        <v>0</v>
      </c>
      <c r="B1059">
        <v>1053</v>
      </c>
      <c r="C1059" t="str" cm="1">
        <f t="array" ref="C1059">INDEX(DB_PAR_SYS_NAMES[],BG1059,2)</f>
        <v xml:space="preserve"> PID_PELTON_NOZZLE_5</v>
      </c>
      <c r="D1059" t="s">
        <v>314</v>
      </c>
      <c r="E1059" t="s">
        <v>5021</v>
      </c>
      <c r="G1059" t="s">
        <v>2474</v>
      </c>
      <c r="H1059">
        <v>0</v>
      </c>
      <c r="I1059" t="s">
        <v>2475</v>
      </c>
      <c r="J1059" s="10" t="s">
        <v>46</v>
      </c>
      <c r="L1059" t="s">
        <v>46</v>
      </c>
      <c r="M1059" t="s">
        <v>46</v>
      </c>
      <c r="N1059" t="str">
        <f>IF(DB_PAR[[#This Row],[PAR TYPE]]=$AA$7,DB_PAR[[#This Row],[R_VAL]],IF(DB_PAR[[#This Row],[PAR TYPE]]=$AA$8,DB_PAR[[#This Row],[I_VAL]],DB_PAR[[#This Row],[T_VAL]]))</f>
        <v>0.0</v>
      </c>
      <c r="BG1059">
        <f>QUOTIENT(DB_PAR[[#This Row],[PAR NUM]],32)+1</f>
        <v>33</v>
      </c>
    </row>
    <row r="1060" spans="1:59" x14ac:dyDescent="0.25">
      <c r="A1060" t="b">
        <v>0</v>
      </c>
      <c r="B1060">
        <v>1054</v>
      </c>
      <c r="C1060" t="str" cm="1">
        <f t="array" ref="C1060">INDEX(DB_PAR_SYS_NAMES[],BG1060,2)</f>
        <v xml:space="preserve"> PID_PELTON_NOZZLE_5</v>
      </c>
      <c r="D1060" t="s">
        <v>284</v>
      </c>
      <c r="E1060" t="s">
        <v>5021</v>
      </c>
      <c r="G1060" t="s">
        <v>2474</v>
      </c>
      <c r="H1060">
        <v>0</v>
      </c>
      <c r="I1060" t="s">
        <v>2475</v>
      </c>
      <c r="J1060" s="10" t="s">
        <v>46</v>
      </c>
      <c r="L1060" t="s">
        <v>46</v>
      </c>
      <c r="M1060" t="s">
        <v>46</v>
      </c>
      <c r="N1060" t="str">
        <f>IF(DB_PAR[[#This Row],[PAR TYPE]]=$AA$7,DB_PAR[[#This Row],[R_VAL]],IF(DB_PAR[[#This Row],[PAR TYPE]]=$AA$8,DB_PAR[[#This Row],[I_VAL]],DB_PAR[[#This Row],[T_VAL]]))</f>
        <v>0.0</v>
      </c>
      <c r="BG1060">
        <f>QUOTIENT(DB_PAR[[#This Row],[PAR NUM]],32)+1</f>
        <v>33</v>
      </c>
    </row>
    <row r="1061" spans="1:59" x14ac:dyDescent="0.25">
      <c r="A1061" t="b">
        <v>0</v>
      </c>
      <c r="B1061">
        <v>1055</v>
      </c>
      <c r="C1061" t="str" cm="1">
        <f t="array" ref="C1061">INDEX(DB_PAR_SYS_NAMES[],BG1061,2)</f>
        <v xml:space="preserve"> PID_PELTON_NOZZLE_5</v>
      </c>
      <c r="D1061" t="s">
        <v>285</v>
      </c>
      <c r="E1061" t="s">
        <v>5021</v>
      </c>
      <c r="G1061" t="s">
        <v>2474</v>
      </c>
      <c r="H1061">
        <v>0</v>
      </c>
      <c r="I1061" t="s">
        <v>2475</v>
      </c>
      <c r="J1061" s="10" t="s">
        <v>46</v>
      </c>
      <c r="L1061" t="s">
        <v>46</v>
      </c>
      <c r="M1061" t="s">
        <v>46</v>
      </c>
      <c r="N1061" t="str">
        <f>IF(DB_PAR[[#This Row],[PAR TYPE]]=$AA$7,DB_PAR[[#This Row],[R_VAL]],IF(DB_PAR[[#This Row],[PAR TYPE]]=$AA$8,DB_PAR[[#This Row],[I_VAL]],DB_PAR[[#This Row],[T_VAL]]))</f>
        <v>0.0</v>
      </c>
      <c r="BG1061">
        <f>QUOTIENT(DB_PAR[[#This Row],[PAR NUM]],32)+1</f>
        <v>33</v>
      </c>
    </row>
    <row r="1062" spans="1:59" x14ac:dyDescent="0.25">
      <c r="A1062" t="b">
        <v>0</v>
      </c>
      <c r="B1062">
        <v>1056</v>
      </c>
      <c r="C1062" t="str" cm="1">
        <f t="array" ref="C1062">INDEX(DB_PAR_SYS_NAMES[],BG1062,2)</f>
        <v xml:space="preserve"> PID_PELTON_NOZZLE_6</v>
      </c>
      <c r="D1062" t="s">
        <v>3067</v>
      </c>
      <c r="E1062" t="s">
        <v>5048</v>
      </c>
      <c r="G1062" t="s">
        <v>2474</v>
      </c>
      <c r="H1062">
        <v>0</v>
      </c>
      <c r="I1062" t="s">
        <v>2475</v>
      </c>
      <c r="J1062" s="10" t="s">
        <v>46</v>
      </c>
      <c r="K1062" t="s">
        <v>807</v>
      </c>
      <c r="L1062" t="s">
        <v>46</v>
      </c>
      <c r="M1062" t="s">
        <v>46</v>
      </c>
      <c r="N1062" t="str">
        <f>IF(DB_PAR[[#This Row],[PAR TYPE]]=$AA$7,DB_PAR[[#This Row],[R_VAL]],IF(DB_PAR[[#This Row],[PAR TYPE]]=$AA$8,DB_PAR[[#This Row],[I_VAL]],DB_PAR[[#This Row],[T_VAL]]))</f>
        <v>0.0</v>
      </c>
      <c r="BG1062">
        <f>QUOTIENT(DB_PAR[[#This Row],[PAR NUM]],32)+1</f>
        <v>34</v>
      </c>
    </row>
    <row r="1063" spans="1:59" x14ac:dyDescent="0.25">
      <c r="A1063" t="b">
        <v>0</v>
      </c>
      <c r="B1063">
        <v>1057</v>
      </c>
      <c r="C1063" t="str" cm="1">
        <f t="array" ref="C1063">INDEX(DB_PAR_SYS_NAMES[],BG1063,2)</f>
        <v xml:space="preserve"> PID_PELTON_NOZZLE_6</v>
      </c>
      <c r="D1063" t="s">
        <v>3068</v>
      </c>
      <c r="E1063" t="s">
        <v>5049</v>
      </c>
      <c r="G1063" t="s">
        <v>2474</v>
      </c>
      <c r="H1063">
        <v>0</v>
      </c>
      <c r="I1063" t="s">
        <v>3101</v>
      </c>
      <c r="J1063" s="10" t="s">
        <v>2540</v>
      </c>
      <c r="K1063" t="s">
        <v>807</v>
      </c>
      <c r="L1063" t="s">
        <v>46</v>
      </c>
      <c r="M1063" t="s">
        <v>46</v>
      </c>
      <c r="N1063" t="str">
        <f>IF(DB_PAR[[#This Row],[PAR TYPE]]=$AA$7,DB_PAR[[#This Row],[R_VAL]],IF(DB_PAR[[#This Row],[PAR TYPE]]=$AA$8,DB_PAR[[#This Row],[I_VAL]],DB_PAR[[#This Row],[T_VAL]]))</f>
        <v>100.0</v>
      </c>
      <c r="BG1063">
        <f>QUOTIENT(DB_PAR[[#This Row],[PAR NUM]],32)+1</f>
        <v>34</v>
      </c>
    </row>
    <row r="1064" spans="1:59" x14ac:dyDescent="0.25">
      <c r="A1064" t="b">
        <v>0</v>
      </c>
      <c r="B1064">
        <v>1058</v>
      </c>
      <c r="C1064" t="str" cm="1">
        <f t="array" ref="C1064">INDEX(DB_PAR_SYS_NAMES[],BG1064,2)</f>
        <v xml:space="preserve"> PID_PELTON_NOZZLE_6</v>
      </c>
      <c r="D1064" t="s">
        <v>3069</v>
      </c>
      <c r="E1064" t="s">
        <v>5050</v>
      </c>
      <c r="G1064" t="s">
        <v>2474</v>
      </c>
      <c r="H1064">
        <v>0</v>
      </c>
      <c r="I1064" t="s">
        <v>3101</v>
      </c>
      <c r="J1064" s="10" t="s">
        <v>46</v>
      </c>
      <c r="K1064" t="s">
        <v>2892</v>
      </c>
      <c r="L1064" t="s">
        <v>46</v>
      </c>
      <c r="M1064" t="s">
        <v>46</v>
      </c>
      <c r="N1064" t="str">
        <f>IF(DB_PAR[[#This Row],[PAR TYPE]]=$AA$7,DB_PAR[[#This Row],[R_VAL]],IF(DB_PAR[[#This Row],[PAR TYPE]]=$AA$8,DB_PAR[[#This Row],[I_VAL]],DB_PAR[[#This Row],[T_VAL]]))</f>
        <v>0.0</v>
      </c>
      <c r="BG1064">
        <f>QUOTIENT(DB_PAR[[#This Row],[PAR NUM]],32)+1</f>
        <v>34</v>
      </c>
    </row>
    <row r="1065" spans="1:59" x14ac:dyDescent="0.25">
      <c r="A1065" t="b">
        <v>0</v>
      </c>
      <c r="B1065">
        <v>1059</v>
      </c>
      <c r="C1065" t="str" cm="1">
        <f t="array" ref="C1065">INDEX(DB_PAR_SYS_NAMES[],BG1065,2)</f>
        <v xml:space="preserve"> PID_PELTON_NOZZLE_6</v>
      </c>
      <c r="D1065" t="s">
        <v>3070</v>
      </c>
      <c r="E1065" t="s">
        <v>5051</v>
      </c>
      <c r="G1065" t="s">
        <v>2474</v>
      </c>
      <c r="H1065">
        <v>0</v>
      </c>
      <c r="I1065" t="s">
        <v>3101</v>
      </c>
      <c r="J1065" s="10" t="s">
        <v>46</v>
      </c>
      <c r="K1065" t="s">
        <v>2892</v>
      </c>
      <c r="L1065" t="s">
        <v>46</v>
      </c>
      <c r="M1065" t="s">
        <v>46</v>
      </c>
      <c r="N1065" t="str">
        <f>IF(DB_PAR[[#This Row],[PAR TYPE]]=$AA$7,DB_PAR[[#This Row],[R_VAL]],IF(DB_PAR[[#This Row],[PAR TYPE]]=$AA$8,DB_PAR[[#This Row],[I_VAL]],DB_PAR[[#This Row],[T_VAL]]))</f>
        <v>0.0</v>
      </c>
      <c r="BG1065">
        <f>QUOTIENT(DB_PAR[[#This Row],[PAR NUM]],32)+1</f>
        <v>34</v>
      </c>
    </row>
    <row r="1066" spans="1:59" x14ac:dyDescent="0.25">
      <c r="A1066" t="b">
        <v>0</v>
      </c>
      <c r="B1066">
        <v>1060</v>
      </c>
      <c r="C1066" t="str" cm="1">
        <f t="array" ref="C1066">INDEX(DB_PAR_SYS_NAMES[],BG1066,2)</f>
        <v xml:space="preserve"> PID_PELTON_NOZZLE_6</v>
      </c>
      <c r="D1066" t="s">
        <v>3071</v>
      </c>
      <c r="E1066" t="s">
        <v>5052</v>
      </c>
      <c r="G1066" t="s">
        <v>2474</v>
      </c>
      <c r="H1066">
        <v>0</v>
      </c>
      <c r="I1066" t="s">
        <v>2475</v>
      </c>
      <c r="J1066" s="10" t="s">
        <v>46</v>
      </c>
      <c r="K1066" t="s">
        <v>2892</v>
      </c>
      <c r="L1066" t="s">
        <v>46</v>
      </c>
      <c r="M1066" t="s">
        <v>46</v>
      </c>
      <c r="N1066" t="str">
        <f>IF(DB_PAR[[#This Row],[PAR TYPE]]=$AA$7,DB_PAR[[#This Row],[R_VAL]],IF(DB_PAR[[#This Row],[PAR TYPE]]=$AA$8,DB_PAR[[#This Row],[I_VAL]],DB_PAR[[#This Row],[T_VAL]]))</f>
        <v>0.0</v>
      </c>
      <c r="BG1066">
        <f>QUOTIENT(DB_PAR[[#This Row],[PAR NUM]],32)+1</f>
        <v>34</v>
      </c>
    </row>
    <row r="1067" spans="1:59" x14ac:dyDescent="0.25">
      <c r="A1067" t="b">
        <v>0</v>
      </c>
      <c r="B1067">
        <v>1061</v>
      </c>
      <c r="C1067" t="str" cm="1">
        <f t="array" ref="C1067">INDEX(DB_PAR_SYS_NAMES[],BG1067,2)</f>
        <v xml:space="preserve"> PID_PELTON_NOZZLE_6</v>
      </c>
      <c r="D1067" t="s">
        <v>3072</v>
      </c>
      <c r="E1067" t="s">
        <v>5053</v>
      </c>
      <c r="G1067" t="s">
        <v>2474</v>
      </c>
      <c r="H1067">
        <v>0</v>
      </c>
      <c r="I1067" t="s">
        <v>2475</v>
      </c>
      <c r="J1067" s="10" t="s">
        <v>46</v>
      </c>
      <c r="K1067" t="s">
        <v>2892</v>
      </c>
      <c r="L1067" t="s">
        <v>46</v>
      </c>
      <c r="M1067" t="s">
        <v>46</v>
      </c>
      <c r="N1067" t="str">
        <f>IF(DB_PAR[[#This Row],[PAR TYPE]]=$AA$7,DB_PAR[[#This Row],[R_VAL]],IF(DB_PAR[[#This Row],[PAR TYPE]]=$AA$8,DB_PAR[[#This Row],[I_VAL]],DB_PAR[[#This Row],[T_VAL]]))</f>
        <v>0.0</v>
      </c>
      <c r="BG1067">
        <f>QUOTIENT(DB_PAR[[#This Row],[PAR NUM]],32)+1</f>
        <v>34</v>
      </c>
    </row>
    <row r="1068" spans="1:59" x14ac:dyDescent="0.25">
      <c r="A1068" t="b">
        <v>0</v>
      </c>
      <c r="B1068">
        <v>1062</v>
      </c>
      <c r="C1068" t="str" cm="1">
        <f t="array" ref="C1068">INDEX(DB_PAR_SYS_NAMES[],BG1068,2)</f>
        <v xml:space="preserve"> PID_PELTON_NOZZLE_6</v>
      </c>
      <c r="D1068" t="s">
        <v>3073</v>
      </c>
      <c r="E1068" t="s">
        <v>5054</v>
      </c>
      <c r="G1068" t="s">
        <v>2485</v>
      </c>
      <c r="H1068">
        <v>0</v>
      </c>
      <c r="I1068" t="s">
        <v>2475</v>
      </c>
      <c r="J1068" s="10" t="s">
        <v>46</v>
      </c>
      <c r="K1068" t="s">
        <v>815</v>
      </c>
      <c r="L1068" t="s">
        <v>46</v>
      </c>
      <c r="M1068" t="s">
        <v>46</v>
      </c>
      <c r="N1068">
        <f>IF(DB_PAR[[#This Row],[PAR TYPE]]=$AA$7,DB_PAR[[#This Row],[R_VAL]],IF(DB_PAR[[#This Row],[PAR TYPE]]=$AA$8,DB_PAR[[#This Row],[I_VAL]],DB_PAR[[#This Row],[T_VAL]]))</f>
        <v>0</v>
      </c>
      <c r="BG1068">
        <f>QUOTIENT(DB_PAR[[#This Row],[PAR NUM]],32)+1</f>
        <v>34</v>
      </c>
    </row>
    <row r="1069" spans="1:59" x14ac:dyDescent="0.25">
      <c r="A1069" t="b">
        <v>0</v>
      </c>
      <c r="B1069">
        <v>1063</v>
      </c>
      <c r="C1069" t="str" cm="1">
        <f t="array" ref="C1069">INDEX(DB_PAR_SYS_NAMES[],BG1069,2)</f>
        <v xml:space="preserve"> PID_PELTON_NOZZLE_6</v>
      </c>
      <c r="D1069" t="s">
        <v>3074</v>
      </c>
      <c r="E1069" t="s">
        <v>5055</v>
      </c>
      <c r="G1069" t="s">
        <v>2485</v>
      </c>
      <c r="H1069">
        <v>1</v>
      </c>
      <c r="I1069" t="s">
        <v>2475</v>
      </c>
      <c r="J1069" s="10" t="s">
        <v>46</v>
      </c>
      <c r="K1069" t="s">
        <v>815</v>
      </c>
      <c r="L1069" t="s">
        <v>46</v>
      </c>
      <c r="M1069" t="s">
        <v>46</v>
      </c>
      <c r="N1069">
        <f>IF(DB_PAR[[#This Row],[PAR TYPE]]=$AA$7,DB_PAR[[#This Row],[R_VAL]],IF(DB_PAR[[#This Row],[PAR TYPE]]=$AA$8,DB_PAR[[#This Row],[I_VAL]],DB_PAR[[#This Row],[T_VAL]]))</f>
        <v>1</v>
      </c>
      <c r="BG1069">
        <f>QUOTIENT(DB_PAR[[#This Row],[PAR NUM]],32)+1</f>
        <v>34</v>
      </c>
    </row>
    <row r="1070" spans="1:59" x14ac:dyDescent="0.25">
      <c r="A1070" t="b">
        <v>0</v>
      </c>
      <c r="B1070">
        <v>1064</v>
      </c>
      <c r="C1070" t="str" cm="1">
        <f t="array" ref="C1070">INDEX(DB_PAR_SYS_NAMES[],BG1070,2)</f>
        <v xml:space="preserve"> PID_PELTON_NOZZLE_6</v>
      </c>
      <c r="D1070" t="s">
        <v>3075</v>
      </c>
      <c r="E1070" t="s">
        <v>5056</v>
      </c>
      <c r="G1070" t="s">
        <v>2485</v>
      </c>
      <c r="H1070">
        <v>1</v>
      </c>
      <c r="I1070" t="s">
        <v>2475</v>
      </c>
      <c r="J1070" s="10" t="s">
        <v>46</v>
      </c>
      <c r="K1070" t="s">
        <v>815</v>
      </c>
      <c r="L1070" t="s">
        <v>46</v>
      </c>
      <c r="M1070" t="s">
        <v>46</v>
      </c>
      <c r="N1070">
        <f>IF(DB_PAR[[#This Row],[PAR TYPE]]=$AA$7,DB_PAR[[#This Row],[R_VAL]],IF(DB_PAR[[#This Row],[PAR TYPE]]=$AA$8,DB_PAR[[#This Row],[I_VAL]],DB_PAR[[#This Row],[T_VAL]]))</f>
        <v>1</v>
      </c>
      <c r="BG1070">
        <f>QUOTIENT(DB_PAR[[#This Row],[PAR NUM]],32)+1</f>
        <v>34</v>
      </c>
    </row>
    <row r="1071" spans="1:59" x14ac:dyDescent="0.25">
      <c r="A1071" t="b">
        <v>0</v>
      </c>
      <c r="B1071">
        <v>1065</v>
      </c>
      <c r="C1071" t="str" cm="1">
        <f t="array" ref="C1071">INDEX(DB_PAR_SYS_NAMES[],BG1071,2)</f>
        <v xml:space="preserve"> PID_PELTON_NOZZLE_6</v>
      </c>
      <c r="D1071" t="s">
        <v>3076</v>
      </c>
      <c r="E1071" t="s">
        <v>5057</v>
      </c>
      <c r="G1071" t="s">
        <v>2485</v>
      </c>
      <c r="H1071">
        <v>0</v>
      </c>
      <c r="I1071" t="s">
        <v>2475</v>
      </c>
      <c r="J1071" s="10" t="s">
        <v>46</v>
      </c>
      <c r="K1071" t="s">
        <v>815</v>
      </c>
      <c r="L1071" t="s">
        <v>46</v>
      </c>
      <c r="M1071" t="s">
        <v>46</v>
      </c>
      <c r="N1071">
        <f>IF(DB_PAR[[#This Row],[PAR TYPE]]=$AA$7,DB_PAR[[#This Row],[R_VAL]],IF(DB_PAR[[#This Row],[PAR TYPE]]=$AA$8,DB_PAR[[#This Row],[I_VAL]],DB_PAR[[#This Row],[T_VAL]]))</f>
        <v>0</v>
      </c>
      <c r="BG1071">
        <f>QUOTIENT(DB_PAR[[#This Row],[PAR NUM]],32)+1</f>
        <v>34</v>
      </c>
    </row>
    <row r="1072" spans="1:59" x14ac:dyDescent="0.25">
      <c r="A1072" t="b">
        <v>0</v>
      </c>
      <c r="B1072">
        <v>1066</v>
      </c>
      <c r="C1072" t="str" cm="1">
        <f t="array" ref="C1072">INDEX(DB_PAR_SYS_NAMES[],BG1072,2)</f>
        <v xml:space="preserve"> PID_PELTON_NOZZLE_6</v>
      </c>
      <c r="D1072" t="s">
        <v>3077</v>
      </c>
      <c r="E1072" t="s">
        <v>5058</v>
      </c>
      <c r="G1072" t="s">
        <v>2485</v>
      </c>
      <c r="H1072">
        <v>0</v>
      </c>
      <c r="I1072" t="s">
        <v>2475</v>
      </c>
      <c r="J1072" s="10" t="s">
        <v>46</v>
      </c>
      <c r="K1072" t="s">
        <v>815</v>
      </c>
      <c r="L1072" t="s">
        <v>46</v>
      </c>
      <c r="M1072" t="s">
        <v>46</v>
      </c>
      <c r="N1072">
        <f>IF(DB_PAR[[#This Row],[PAR TYPE]]=$AA$7,DB_PAR[[#This Row],[R_VAL]],IF(DB_PAR[[#This Row],[PAR TYPE]]=$AA$8,DB_PAR[[#This Row],[I_VAL]],DB_PAR[[#This Row],[T_VAL]]))</f>
        <v>0</v>
      </c>
      <c r="BG1072">
        <f>QUOTIENT(DB_PAR[[#This Row],[PAR NUM]],32)+1</f>
        <v>34</v>
      </c>
    </row>
    <row r="1073" spans="1:59" x14ac:dyDescent="0.25">
      <c r="A1073" t="b">
        <v>0</v>
      </c>
      <c r="B1073">
        <v>1067</v>
      </c>
      <c r="C1073" t="str" cm="1">
        <f t="array" ref="C1073">INDEX(DB_PAR_SYS_NAMES[],BG1073,2)</f>
        <v xml:space="preserve"> PID_PELTON_NOZZLE_6</v>
      </c>
      <c r="D1073" t="s">
        <v>3078</v>
      </c>
      <c r="E1073" t="s">
        <v>5059</v>
      </c>
      <c r="G1073" t="s">
        <v>2485</v>
      </c>
      <c r="H1073">
        <v>40</v>
      </c>
      <c r="I1073" t="s">
        <v>2475</v>
      </c>
      <c r="J1073" s="10" t="s">
        <v>46</v>
      </c>
      <c r="K1073" t="s">
        <v>815</v>
      </c>
      <c r="L1073" t="s">
        <v>46</v>
      </c>
      <c r="M1073" t="s">
        <v>46</v>
      </c>
      <c r="N1073">
        <f>IF(DB_PAR[[#This Row],[PAR TYPE]]=$AA$7,DB_PAR[[#This Row],[R_VAL]],IF(DB_PAR[[#This Row],[PAR TYPE]]=$AA$8,DB_PAR[[#This Row],[I_VAL]],DB_PAR[[#This Row],[T_VAL]]))</f>
        <v>40</v>
      </c>
      <c r="BG1073">
        <f>QUOTIENT(DB_PAR[[#This Row],[PAR NUM]],32)+1</f>
        <v>34</v>
      </c>
    </row>
    <row r="1074" spans="1:59" x14ac:dyDescent="0.25">
      <c r="A1074" t="b">
        <v>0</v>
      </c>
      <c r="B1074">
        <v>1068</v>
      </c>
      <c r="C1074" t="str" cm="1">
        <f t="array" ref="C1074">INDEX(DB_PAR_SYS_NAMES[],BG1074,2)</f>
        <v xml:space="preserve"> PID_PELTON_NOZZLE_6</v>
      </c>
      <c r="D1074" t="s">
        <v>3079</v>
      </c>
      <c r="E1074" t="s">
        <v>5060</v>
      </c>
      <c r="G1074" t="s">
        <v>2474</v>
      </c>
      <c r="H1074">
        <v>0</v>
      </c>
      <c r="I1074" t="s">
        <v>3101</v>
      </c>
      <c r="J1074" s="10" t="s">
        <v>2818</v>
      </c>
      <c r="L1074" t="s">
        <v>46</v>
      </c>
      <c r="M1074" t="s">
        <v>46</v>
      </c>
      <c r="N1074" t="str">
        <f>IF(DB_PAR[[#This Row],[PAR TYPE]]=$AA$7,DB_PAR[[#This Row],[R_VAL]],IF(DB_PAR[[#This Row],[PAR TYPE]]=$AA$8,DB_PAR[[#This Row],[I_VAL]],DB_PAR[[#This Row],[T_VAL]]))</f>
        <v>15.0</v>
      </c>
      <c r="BG1074">
        <f>QUOTIENT(DB_PAR[[#This Row],[PAR NUM]],32)+1</f>
        <v>34</v>
      </c>
    </row>
    <row r="1075" spans="1:59" x14ac:dyDescent="0.25">
      <c r="A1075" t="b">
        <v>0</v>
      </c>
      <c r="B1075">
        <v>1069</v>
      </c>
      <c r="C1075" t="str" cm="1">
        <f t="array" ref="C1075">INDEX(DB_PAR_SYS_NAMES[],BG1075,2)</f>
        <v xml:space="preserve"> PID_PELTON_NOZZLE_6</v>
      </c>
      <c r="D1075" t="s">
        <v>3080</v>
      </c>
      <c r="E1075" t="s">
        <v>5061</v>
      </c>
      <c r="G1075" t="s">
        <v>2489</v>
      </c>
      <c r="H1075">
        <v>0</v>
      </c>
      <c r="I1075" t="s">
        <v>3101</v>
      </c>
      <c r="J1075" s="10" t="s">
        <v>46</v>
      </c>
      <c r="K1075" t="s">
        <v>815</v>
      </c>
      <c r="L1075" t="s">
        <v>46</v>
      </c>
      <c r="M1075" t="s">
        <v>46</v>
      </c>
      <c r="N1075" t="str">
        <f>IF(DB_PAR[[#This Row],[PAR TYPE]]=$AA$7,DB_PAR[[#This Row],[R_VAL]],IF(DB_PAR[[#This Row],[PAR TYPE]]=$AA$8,DB_PAR[[#This Row],[I_VAL]],DB_PAR[[#This Row],[T_VAL]]))</f>
        <v>T#2M</v>
      </c>
      <c r="BG1075">
        <f>QUOTIENT(DB_PAR[[#This Row],[PAR NUM]],32)+1</f>
        <v>34</v>
      </c>
    </row>
    <row r="1076" spans="1:59" x14ac:dyDescent="0.25">
      <c r="A1076" t="b">
        <v>0</v>
      </c>
      <c r="B1076">
        <v>1070</v>
      </c>
      <c r="C1076" t="str" cm="1">
        <f t="array" ref="C1076">INDEX(DB_PAR_SYS_NAMES[],BG1076,2)</f>
        <v xml:space="preserve"> PID_PELTON_NOZZLE_6</v>
      </c>
      <c r="D1076" t="s">
        <v>3081</v>
      </c>
      <c r="E1076" t="s">
        <v>5062</v>
      </c>
      <c r="G1076" t="s">
        <v>2489</v>
      </c>
      <c r="H1076">
        <v>0</v>
      </c>
      <c r="I1076" t="s">
        <v>2475</v>
      </c>
      <c r="J1076" s="10" t="s">
        <v>46</v>
      </c>
      <c r="K1076" t="s">
        <v>815</v>
      </c>
      <c r="L1076" t="s">
        <v>46</v>
      </c>
      <c r="M1076" t="s">
        <v>46</v>
      </c>
      <c r="N1076" t="str">
        <f>IF(DB_PAR[[#This Row],[PAR TYPE]]=$AA$7,DB_PAR[[#This Row],[R_VAL]],IF(DB_PAR[[#This Row],[PAR TYPE]]=$AA$8,DB_PAR[[#This Row],[I_VAL]],DB_PAR[[#This Row],[T_VAL]]))</f>
        <v>T#0MS</v>
      </c>
      <c r="BG1076">
        <f>QUOTIENT(DB_PAR[[#This Row],[PAR NUM]],32)+1</f>
        <v>34</v>
      </c>
    </row>
    <row r="1077" spans="1:59" x14ac:dyDescent="0.25">
      <c r="A1077" t="b">
        <v>0</v>
      </c>
      <c r="B1077">
        <v>1071</v>
      </c>
      <c r="C1077" t="str" cm="1">
        <f t="array" ref="C1077">INDEX(DB_PAR_SYS_NAMES[],BG1077,2)</f>
        <v xml:space="preserve"> PID_PELTON_NOZZLE_6</v>
      </c>
      <c r="D1077" t="s">
        <v>3083</v>
      </c>
      <c r="E1077" t="s">
        <v>5063</v>
      </c>
      <c r="G1077" t="s">
        <v>2489</v>
      </c>
      <c r="H1077">
        <v>0</v>
      </c>
      <c r="I1077" t="s">
        <v>2475</v>
      </c>
      <c r="J1077" s="10" t="s">
        <v>2516</v>
      </c>
      <c r="K1077" t="s">
        <v>815</v>
      </c>
      <c r="L1077" t="s">
        <v>46</v>
      </c>
      <c r="M1077" t="s">
        <v>46</v>
      </c>
      <c r="N1077" t="str">
        <f>IF(DB_PAR[[#This Row],[PAR TYPE]]=$AA$7,DB_PAR[[#This Row],[R_VAL]],IF(DB_PAR[[#This Row],[PAR TYPE]]=$AA$8,DB_PAR[[#This Row],[I_VAL]],DB_PAR[[#This Row],[T_VAL]]))</f>
        <v>T#0MS</v>
      </c>
      <c r="BG1077">
        <f>QUOTIENT(DB_PAR[[#This Row],[PAR NUM]],32)+1</f>
        <v>34</v>
      </c>
    </row>
    <row r="1078" spans="1:59" x14ac:dyDescent="0.25">
      <c r="A1078" t="b">
        <v>0</v>
      </c>
      <c r="B1078">
        <v>1072</v>
      </c>
      <c r="C1078" t="str" cm="1">
        <f t="array" ref="C1078">INDEX(DB_PAR_SYS_NAMES[],BG1078,2)</f>
        <v xml:space="preserve"> PID_PELTON_NOZZLE_6</v>
      </c>
      <c r="D1078" t="s">
        <v>3085</v>
      </c>
      <c r="E1078" t="s">
        <v>5064</v>
      </c>
      <c r="G1078" t="s">
        <v>2474</v>
      </c>
      <c r="H1078">
        <v>0</v>
      </c>
      <c r="I1078" t="s">
        <v>2475</v>
      </c>
      <c r="J1078" s="10" t="s">
        <v>2549</v>
      </c>
      <c r="K1078" t="s">
        <v>807</v>
      </c>
      <c r="L1078" t="s">
        <v>46</v>
      </c>
      <c r="M1078" t="s">
        <v>46</v>
      </c>
      <c r="N1078" t="str">
        <f>IF(DB_PAR[[#This Row],[PAR TYPE]]=$AA$7,DB_PAR[[#This Row],[R_VAL]],IF(DB_PAR[[#This Row],[PAR TYPE]]=$AA$8,DB_PAR[[#This Row],[I_VAL]],DB_PAR[[#This Row],[T_VAL]]))</f>
        <v>0.1</v>
      </c>
      <c r="BG1078">
        <f>QUOTIENT(DB_PAR[[#This Row],[PAR NUM]],32)+1</f>
        <v>34</v>
      </c>
    </row>
    <row r="1079" spans="1:59" x14ac:dyDescent="0.25">
      <c r="A1079" t="b">
        <v>0</v>
      </c>
      <c r="B1079">
        <v>1073</v>
      </c>
      <c r="C1079" t="str" cm="1">
        <f t="array" ref="C1079">INDEX(DB_PAR_SYS_NAMES[],BG1079,2)</f>
        <v xml:space="preserve"> PID_PELTON_NOZZLE_6</v>
      </c>
      <c r="D1079" t="s">
        <v>3086</v>
      </c>
      <c r="E1079" t="s">
        <v>5065</v>
      </c>
      <c r="G1079" t="s">
        <v>2474</v>
      </c>
      <c r="H1079">
        <v>0</v>
      </c>
      <c r="I1079" t="s">
        <v>2475</v>
      </c>
      <c r="J1079" s="10" t="s">
        <v>2540</v>
      </c>
      <c r="K1079" t="s">
        <v>807</v>
      </c>
      <c r="L1079" t="s">
        <v>46</v>
      </c>
      <c r="M1079" t="s">
        <v>46</v>
      </c>
      <c r="N1079" t="str">
        <f>IF(DB_PAR[[#This Row],[PAR TYPE]]=$AA$7,DB_PAR[[#This Row],[R_VAL]],IF(DB_PAR[[#This Row],[PAR TYPE]]=$AA$8,DB_PAR[[#This Row],[I_VAL]],DB_PAR[[#This Row],[T_VAL]]))</f>
        <v>100.0</v>
      </c>
      <c r="BG1079">
        <f>QUOTIENT(DB_PAR[[#This Row],[PAR NUM]],32)+1</f>
        <v>34</v>
      </c>
    </row>
    <row r="1080" spans="1:59" x14ac:dyDescent="0.25">
      <c r="A1080" t="b">
        <v>0</v>
      </c>
      <c r="B1080">
        <v>1074</v>
      </c>
      <c r="C1080" t="str" cm="1">
        <f t="array" ref="C1080">INDEX(DB_PAR_SYS_NAMES[],BG1080,2)</f>
        <v xml:space="preserve"> PID_PELTON_NOZZLE_6</v>
      </c>
      <c r="D1080" t="s">
        <v>3087</v>
      </c>
      <c r="E1080" t="s">
        <v>5066</v>
      </c>
      <c r="G1080" t="s">
        <v>2474</v>
      </c>
      <c r="H1080">
        <v>0</v>
      </c>
      <c r="I1080" t="s">
        <v>2475</v>
      </c>
      <c r="J1080" s="10" t="s">
        <v>3018</v>
      </c>
      <c r="K1080" t="s">
        <v>807</v>
      </c>
      <c r="L1080" t="s">
        <v>46</v>
      </c>
      <c r="M1080" t="s">
        <v>46</v>
      </c>
      <c r="N1080" t="str">
        <f>IF(DB_PAR[[#This Row],[PAR TYPE]]=$AA$7,DB_PAR[[#This Row],[R_VAL]],IF(DB_PAR[[#This Row],[PAR TYPE]]=$AA$8,DB_PAR[[#This Row],[I_VAL]],DB_PAR[[#This Row],[T_VAL]]))</f>
        <v>-100.0</v>
      </c>
      <c r="BG1080">
        <f>QUOTIENT(DB_PAR[[#This Row],[PAR NUM]],32)+1</f>
        <v>34</v>
      </c>
    </row>
    <row r="1081" spans="1:59" x14ac:dyDescent="0.25">
      <c r="A1081" t="b">
        <v>0</v>
      </c>
      <c r="B1081">
        <v>1075</v>
      </c>
      <c r="C1081" t="str" cm="1">
        <f t="array" ref="C1081">INDEX(DB_PAR_SYS_NAMES[],BG1081,2)</f>
        <v xml:space="preserve"> PID_PELTON_NOZZLE_6</v>
      </c>
      <c r="D1081" t="s">
        <v>3088</v>
      </c>
      <c r="E1081" t="s">
        <v>5067</v>
      </c>
      <c r="G1081" t="s">
        <v>2474</v>
      </c>
      <c r="H1081">
        <v>0</v>
      </c>
      <c r="I1081" t="s">
        <v>3101</v>
      </c>
      <c r="J1081" s="10" t="s">
        <v>46</v>
      </c>
      <c r="K1081" t="s">
        <v>807</v>
      </c>
      <c r="L1081" t="s">
        <v>46</v>
      </c>
      <c r="M1081" t="s">
        <v>46</v>
      </c>
      <c r="N1081" t="str">
        <f>IF(DB_PAR[[#This Row],[PAR TYPE]]=$AA$7,DB_PAR[[#This Row],[R_VAL]],IF(DB_PAR[[#This Row],[PAR TYPE]]=$AA$8,DB_PAR[[#This Row],[I_VAL]],DB_PAR[[#This Row],[T_VAL]]))</f>
        <v>0.0</v>
      </c>
      <c r="BG1081">
        <f>QUOTIENT(DB_PAR[[#This Row],[PAR NUM]],32)+1</f>
        <v>34</v>
      </c>
    </row>
    <row r="1082" spans="1:59" x14ac:dyDescent="0.25">
      <c r="A1082" t="b">
        <v>0</v>
      </c>
      <c r="B1082">
        <v>1076</v>
      </c>
      <c r="C1082" t="str" cm="1">
        <f t="array" ref="C1082">INDEX(DB_PAR_SYS_NAMES[],BG1082,2)</f>
        <v xml:space="preserve"> PID_PELTON_NOZZLE_6</v>
      </c>
      <c r="D1082" t="s">
        <v>3089</v>
      </c>
      <c r="E1082" t="s">
        <v>5068</v>
      </c>
      <c r="G1082" t="s">
        <v>2474</v>
      </c>
      <c r="H1082">
        <v>0</v>
      </c>
      <c r="I1082" t="s">
        <v>2475</v>
      </c>
      <c r="J1082" s="10" t="s">
        <v>2540</v>
      </c>
      <c r="K1082" t="s">
        <v>807</v>
      </c>
      <c r="L1082" t="s">
        <v>46</v>
      </c>
      <c r="M1082" t="s">
        <v>46</v>
      </c>
      <c r="N1082" t="str">
        <f>IF(DB_PAR[[#This Row],[PAR TYPE]]=$AA$7,DB_PAR[[#This Row],[R_VAL]],IF(DB_PAR[[#This Row],[PAR TYPE]]=$AA$8,DB_PAR[[#This Row],[I_VAL]],DB_PAR[[#This Row],[T_VAL]]))</f>
        <v>100.0</v>
      </c>
      <c r="BG1082">
        <f>QUOTIENT(DB_PAR[[#This Row],[PAR NUM]],32)+1</f>
        <v>34</v>
      </c>
    </row>
    <row r="1083" spans="1:59" x14ac:dyDescent="0.25">
      <c r="A1083" t="b">
        <v>0</v>
      </c>
      <c r="B1083">
        <v>1077</v>
      </c>
      <c r="C1083" t="str" cm="1">
        <f t="array" ref="C1083">INDEX(DB_PAR_SYS_NAMES[],BG1083,2)</f>
        <v xml:space="preserve"> PID_PELTON_NOZZLE_6</v>
      </c>
      <c r="D1083" t="s">
        <v>3090</v>
      </c>
      <c r="E1083" t="s">
        <v>5069</v>
      </c>
      <c r="G1083" t="s">
        <v>2474</v>
      </c>
      <c r="H1083">
        <v>0</v>
      </c>
      <c r="I1083" t="s">
        <v>2475</v>
      </c>
      <c r="J1083" s="10" t="s">
        <v>45</v>
      </c>
      <c r="K1083" t="s">
        <v>815</v>
      </c>
      <c r="L1083" t="s">
        <v>46</v>
      </c>
      <c r="M1083" t="s">
        <v>46</v>
      </c>
      <c r="N1083" t="str">
        <f>IF(DB_PAR[[#This Row],[PAR TYPE]]=$AA$7,DB_PAR[[#This Row],[R_VAL]],IF(DB_PAR[[#This Row],[PAR TYPE]]=$AA$8,DB_PAR[[#This Row],[I_VAL]],DB_PAR[[#This Row],[T_VAL]]))</f>
        <v>1.0</v>
      </c>
      <c r="BG1083">
        <f>QUOTIENT(DB_PAR[[#This Row],[PAR NUM]],32)+1</f>
        <v>34</v>
      </c>
    </row>
    <row r="1084" spans="1:59" x14ac:dyDescent="0.25">
      <c r="A1084" t="b">
        <v>0</v>
      </c>
      <c r="B1084">
        <v>1078</v>
      </c>
      <c r="C1084" t="str" cm="1">
        <f t="array" ref="C1084">INDEX(DB_PAR_SYS_NAMES[],BG1084,2)</f>
        <v xml:space="preserve"> PID_PELTON_NOZZLE_6</v>
      </c>
      <c r="D1084" t="s">
        <v>3091</v>
      </c>
      <c r="E1084" t="s">
        <v>5070</v>
      </c>
      <c r="G1084" t="s">
        <v>2474</v>
      </c>
      <c r="H1084">
        <v>0</v>
      </c>
      <c r="I1084" t="s">
        <v>2475</v>
      </c>
      <c r="J1084" s="10" t="s">
        <v>46</v>
      </c>
      <c r="K1084" t="s">
        <v>807</v>
      </c>
      <c r="L1084" t="s">
        <v>46</v>
      </c>
      <c r="M1084" t="s">
        <v>46</v>
      </c>
      <c r="N1084" t="str">
        <f>IF(DB_PAR[[#This Row],[PAR TYPE]]=$AA$7,DB_PAR[[#This Row],[R_VAL]],IF(DB_PAR[[#This Row],[PAR TYPE]]=$AA$8,DB_PAR[[#This Row],[I_VAL]],DB_PAR[[#This Row],[T_VAL]]))</f>
        <v>0.0</v>
      </c>
      <c r="BG1084">
        <f>QUOTIENT(DB_PAR[[#This Row],[PAR NUM]],32)+1</f>
        <v>34</v>
      </c>
    </row>
    <row r="1085" spans="1:59" x14ac:dyDescent="0.25">
      <c r="A1085" t="b">
        <v>0</v>
      </c>
      <c r="B1085">
        <v>1079</v>
      </c>
      <c r="C1085" t="str" cm="1">
        <f t="array" ref="C1085">INDEX(DB_PAR_SYS_NAMES[],BG1085,2)</f>
        <v xml:space="preserve"> PID_PELTON_NOZZLE_6</v>
      </c>
      <c r="D1085" t="s">
        <v>3092</v>
      </c>
      <c r="E1085" t="s">
        <v>5071</v>
      </c>
      <c r="G1085" t="s">
        <v>2474</v>
      </c>
      <c r="H1085">
        <v>0</v>
      </c>
      <c r="I1085" t="s">
        <v>2475</v>
      </c>
      <c r="J1085" s="10" t="s">
        <v>46</v>
      </c>
      <c r="K1085" t="s">
        <v>815</v>
      </c>
      <c r="L1085" t="s">
        <v>46</v>
      </c>
      <c r="M1085" t="s">
        <v>46</v>
      </c>
      <c r="N1085" t="str">
        <f>IF(DB_PAR[[#This Row],[PAR TYPE]]=$AA$7,DB_PAR[[#This Row],[R_VAL]],IF(DB_PAR[[#This Row],[PAR TYPE]]=$AA$8,DB_PAR[[#This Row],[I_VAL]],DB_PAR[[#This Row],[T_VAL]]))</f>
        <v>0.0</v>
      </c>
      <c r="BG1085">
        <f>QUOTIENT(DB_PAR[[#This Row],[PAR NUM]],32)+1</f>
        <v>34</v>
      </c>
    </row>
    <row r="1086" spans="1:59" x14ac:dyDescent="0.25">
      <c r="A1086" t="b">
        <v>0</v>
      </c>
      <c r="B1086">
        <v>1080</v>
      </c>
      <c r="C1086" t="str" cm="1">
        <f t="array" ref="C1086">INDEX(DB_PAR_SYS_NAMES[],BG1086,2)</f>
        <v xml:space="preserve"> PID_PELTON_NOZZLE_6</v>
      </c>
      <c r="D1086" t="s">
        <v>3093</v>
      </c>
      <c r="E1086" t="s">
        <v>5072</v>
      </c>
      <c r="G1086" t="s">
        <v>2474</v>
      </c>
      <c r="H1086">
        <v>1</v>
      </c>
      <c r="I1086" t="s">
        <v>3104</v>
      </c>
      <c r="J1086" s="10" t="s">
        <v>46</v>
      </c>
      <c r="K1086" t="s">
        <v>807</v>
      </c>
      <c r="L1086" t="s">
        <v>46</v>
      </c>
      <c r="M1086" t="s">
        <v>46</v>
      </c>
      <c r="N1086" t="str">
        <f>IF(DB_PAR[[#This Row],[PAR TYPE]]=$AA$7,DB_PAR[[#This Row],[R_VAL]],IF(DB_PAR[[#This Row],[PAR TYPE]]=$AA$8,DB_PAR[[#This Row],[I_VAL]],DB_PAR[[#This Row],[T_VAL]]))</f>
        <v>0.0</v>
      </c>
      <c r="BG1086">
        <f>QUOTIENT(DB_PAR[[#This Row],[PAR NUM]],32)+1</f>
        <v>34</v>
      </c>
    </row>
    <row r="1087" spans="1:59" x14ac:dyDescent="0.25">
      <c r="A1087" t="b">
        <v>0</v>
      </c>
      <c r="B1087">
        <v>1081</v>
      </c>
      <c r="C1087" t="str" cm="1">
        <f t="array" ref="C1087">INDEX(DB_PAR_SYS_NAMES[],BG1087,2)</f>
        <v xml:space="preserve"> PID_PELTON_NOZZLE_6</v>
      </c>
      <c r="D1087" t="s">
        <v>3094</v>
      </c>
      <c r="E1087" t="s">
        <v>5073</v>
      </c>
      <c r="G1087" t="s">
        <v>2474</v>
      </c>
      <c r="H1087">
        <v>0</v>
      </c>
      <c r="I1087" t="s">
        <v>2475</v>
      </c>
      <c r="J1087" s="10" t="s">
        <v>46</v>
      </c>
      <c r="K1087" t="s">
        <v>815</v>
      </c>
      <c r="L1087" t="s">
        <v>46</v>
      </c>
      <c r="M1087" t="s">
        <v>46</v>
      </c>
      <c r="N1087" t="str">
        <f>IF(DB_PAR[[#This Row],[PAR TYPE]]=$AA$7,DB_PAR[[#This Row],[R_VAL]],IF(DB_PAR[[#This Row],[PAR TYPE]]=$AA$8,DB_PAR[[#This Row],[I_VAL]],DB_PAR[[#This Row],[T_VAL]]))</f>
        <v>0.0</v>
      </c>
      <c r="BG1087">
        <f>QUOTIENT(DB_PAR[[#This Row],[PAR NUM]],32)+1</f>
        <v>34</v>
      </c>
    </row>
    <row r="1088" spans="1:59" x14ac:dyDescent="0.25">
      <c r="A1088" t="b">
        <v>0</v>
      </c>
      <c r="B1088">
        <v>1082</v>
      </c>
      <c r="C1088" t="str" cm="1">
        <f t="array" ref="C1088">INDEX(DB_PAR_SYS_NAMES[],BG1088,2)</f>
        <v xml:space="preserve"> PID_PELTON_NOZZLE_6</v>
      </c>
      <c r="D1088" t="s">
        <v>3095</v>
      </c>
      <c r="E1088" t="s">
        <v>5020</v>
      </c>
      <c r="G1088" t="s">
        <v>2485</v>
      </c>
      <c r="H1088">
        <v>0</v>
      </c>
      <c r="I1088" t="s">
        <v>2475</v>
      </c>
      <c r="J1088" s="10" t="s">
        <v>46</v>
      </c>
      <c r="K1088" t="s">
        <v>815</v>
      </c>
      <c r="L1088" t="s">
        <v>46</v>
      </c>
      <c r="M1088" t="s">
        <v>46</v>
      </c>
      <c r="N1088">
        <f>IF(DB_PAR[[#This Row],[PAR TYPE]]=$AA$7,DB_PAR[[#This Row],[R_VAL]],IF(DB_PAR[[#This Row],[PAR TYPE]]=$AA$8,DB_PAR[[#This Row],[I_VAL]],DB_PAR[[#This Row],[T_VAL]]))</f>
        <v>0</v>
      </c>
      <c r="BG1088">
        <f>QUOTIENT(DB_PAR[[#This Row],[PAR NUM]],32)+1</f>
        <v>34</v>
      </c>
    </row>
    <row r="1089" spans="1:59" x14ac:dyDescent="0.25">
      <c r="A1089" t="b">
        <v>0</v>
      </c>
      <c r="B1089">
        <v>1083</v>
      </c>
      <c r="C1089" t="str" cm="1">
        <f t="array" ref="C1089">INDEX(DB_PAR_SYS_NAMES[],BG1089,2)</f>
        <v xml:space="preserve"> PID_PELTON_NOZZLE_6</v>
      </c>
      <c r="D1089" t="s">
        <v>282</v>
      </c>
      <c r="E1089" t="s">
        <v>5021</v>
      </c>
      <c r="G1089" t="s">
        <v>2474</v>
      </c>
      <c r="H1089">
        <v>0</v>
      </c>
      <c r="I1089" t="s">
        <v>2475</v>
      </c>
      <c r="J1089" s="10" t="s">
        <v>46</v>
      </c>
      <c r="L1089" t="s">
        <v>46</v>
      </c>
      <c r="M1089" t="s">
        <v>46</v>
      </c>
      <c r="N1089" t="str">
        <f>IF(DB_PAR[[#This Row],[PAR TYPE]]=$AA$7,DB_PAR[[#This Row],[R_VAL]],IF(DB_PAR[[#This Row],[PAR TYPE]]=$AA$8,DB_PAR[[#This Row],[I_VAL]],DB_PAR[[#This Row],[T_VAL]]))</f>
        <v>0.0</v>
      </c>
      <c r="BG1089">
        <f>QUOTIENT(DB_PAR[[#This Row],[PAR NUM]],32)+1</f>
        <v>34</v>
      </c>
    </row>
    <row r="1090" spans="1:59" x14ac:dyDescent="0.25">
      <c r="A1090" t="b">
        <v>0</v>
      </c>
      <c r="B1090">
        <v>1084</v>
      </c>
      <c r="C1090" t="str" cm="1">
        <f t="array" ref="C1090">INDEX(DB_PAR_SYS_NAMES[],BG1090,2)</f>
        <v xml:space="preserve"> PID_PELTON_NOZZLE_6</v>
      </c>
      <c r="D1090" t="s">
        <v>283</v>
      </c>
      <c r="E1090" t="s">
        <v>5021</v>
      </c>
      <c r="G1090" t="s">
        <v>2474</v>
      </c>
      <c r="H1090">
        <v>0</v>
      </c>
      <c r="I1090" t="s">
        <v>2475</v>
      </c>
      <c r="J1090" s="10" t="s">
        <v>46</v>
      </c>
      <c r="L1090" t="s">
        <v>46</v>
      </c>
      <c r="M1090" t="s">
        <v>46</v>
      </c>
      <c r="N1090" t="str">
        <f>IF(DB_PAR[[#This Row],[PAR TYPE]]=$AA$7,DB_PAR[[#This Row],[R_VAL]],IF(DB_PAR[[#This Row],[PAR TYPE]]=$AA$8,DB_PAR[[#This Row],[I_VAL]],DB_PAR[[#This Row],[T_VAL]]))</f>
        <v>0.0</v>
      </c>
      <c r="BG1090">
        <f>QUOTIENT(DB_PAR[[#This Row],[PAR NUM]],32)+1</f>
        <v>34</v>
      </c>
    </row>
    <row r="1091" spans="1:59" x14ac:dyDescent="0.25">
      <c r="A1091" t="b">
        <v>0</v>
      </c>
      <c r="B1091">
        <v>1085</v>
      </c>
      <c r="C1091" t="str" cm="1">
        <f t="array" ref="C1091">INDEX(DB_PAR_SYS_NAMES[],BG1091,2)</f>
        <v xml:space="preserve"> PID_PELTON_NOZZLE_6</v>
      </c>
      <c r="D1091" t="s">
        <v>314</v>
      </c>
      <c r="E1091" t="s">
        <v>5021</v>
      </c>
      <c r="G1091" t="s">
        <v>2474</v>
      </c>
      <c r="H1091">
        <v>0</v>
      </c>
      <c r="I1091" t="s">
        <v>2475</v>
      </c>
      <c r="J1091" s="10" t="s">
        <v>46</v>
      </c>
      <c r="L1091" t="s">
        <v>46</v>
      </c>
      <c r="M1091" t="s">
        <v>46</v>
      </c>
      <c r="N1091" t="str">
        <f>IF(DB_PAR[[#This Row],[PAR TYPE]]=$AA$7,DB_PAR[[#This Row],[R_VAL]],IF(DB_PAR[[#This Row],[PAR TYPE]]=$AA$8,DB_PAR[[#This Row],[I_VAL]],DB_PAR[[#This Row],[T_VAL]]))</f>
        <v>0.0</v>
      </c>
      <c r="BG1091">
        <f>QUOTIENT(DB_PAR[[#This Row],[PAR NUM]],32)+1</f>
        <v>34</v>
      </c>
    </row>
    <row r="1092" spans="1:59" x14ac:dyDescent="0.25">
      <c r="A1092" t="b">
        <v>0</v>
      </c>
      <c r="B1092">
        <v>1086</v>
      </c>
      <c r="C1092" t="str" cm="1">
        <f t="array" ref="C1092">INDEX(DB_PAR_SYS_NAMES[],BG1092,2)</f>
        <v xml:space="preserve"> PID_PELTON_NOZZLE_6</v>
      </c>
      <c r="D1092" t="s">
        <v>284</v>
      </c>
      <c r="E1092" t="s">
        <v>5021</v>
      </c>
      <c r="G1092" t="s">
        <v>2474</v>
      </c>
      <c r="H1092">
        <v>0</v>
      </c>
      <c r="I1092" t="s">
        <v>2475</v>
      </c>
      <c r="J1092" s="10" t="s">
        <v>46</v>
      </c>
      <c r="L1092" t="s">
        <v>46</v>
      </c>
      <c r="M1092" t="s">
        <v>46</v>
      </c>
      <c r="N1092" t="str">
        <f>IF(DB_PAR[[#This Row],[PAR TYPE]]=$AA$7,DB_PAR[[#This Row],[R_VAL]],IF(DB_PAR[[#This Row],[PAR TYPE]]=$AA$8,DB_PAR[[#This Row],[I_VAL]],DB_PAR[[#This Row],[T_VAL]]))</f>
        <v>0.0</v>
      </c>
      <c r="BG1092">
        <f>QUOTIENT(DB_PAR[[#This Row],[PAR NUM]],32)+1</f>
        <v>34</v>
      </c>
    </row>
    <row r="1093" spans="1:59" x14ac:dyDescent="0.25">
      <c r="A1093" t="b">
        <v>0</v>
      </c>
      <c r="B1093">
        <v>1087</v>
      </c>
      <c r="C1093" t="str" cm="1">
        <f t="array" ref="C1093">INDEX(DB_PAR_SYS_NAMES[],BG1093,2)</f>
        <v xml:space="preserve"> PID_PELTON_NOZZLE_6</v>
      </c>
      <c r="D1093" t="s">
        <v>285</v>
      </c>
      <c r="E1093" t="s">
        <v>5021</v>
      </c>
      <c r="G1093" t="s">
        <v>2474</v>
      </c>
      <c r="H1093">
        <v>0</v>
      </c>
      <c r="I1093" t="s">
        <v>2475</v>
      </c>
      <c r="J1093" s="10" t="s">
        <v>46</v>
      </c>
      <c r="L1093" t="s">
        <v>46</v>
      </c>
      <c r="M1093" t="s">
        <v>46</v>
      </c>
      <c r="N1093" t="str">
        <f>IF(DB_PAR[[#This Row],[PAR TYPE]]=$AA$7,DB_PAR[[#This Row],[R_VAL]],IF(DB_PAR[[#This Row],[PAR TYPE]]=$AA$8,DB_PAR[[#This Row],[I_VAL]],DB_PAR[[#This Row],[T_VAL]]))</f>
        <v>0.0</v>
      </c>
      <c r="BG1093">
        <f>QUOTIENT(DB_PAR[[#This Row],[PAR NUM]],32)+1</f>
        <v>34</v>
      </c>
    </row>
    <row r="1094" spans="1:59" x14ac:dyDescent="0.25">
      <c r="A1094" t="b">
        <v>0</v>
      </c>
      <c r="B1094">
        <v>1088</v>
      </c>
      <c r="C1094" t="str" cm="1">
        <f t="array" ref="C1094">INDEX(DB_PAR_SYS_NAMES[],BG1094,2)</f>
        <v xml:space="preserve"> PID_PELTON_DEFLECTOR_1</v>
      </c>
      <c r="D1094" t="s">
        <v>3067</v>
      </c>
      <c r="E1094" t="s">
        <v>5074</v>
      </c>
      <c r="G1094" t="s">
        <v>2474</v>
      </c>
      <c r="H1094">
        <v>0</v>
      </c>
      <c r="I1094" t="s">
        <v>2475</v>
      </c>
      <c r="J1094" s="10" t="s">
        <v>46</v>
      </c>
      <c r="K1094" t="s">
        <v>807</v>
      </c>
      <c r="L1094" t="s">
        <v>46</v>
      </c>
      <c r="M1094" t="s">
        <v>46</v>
      </c>
      <c r="N1094" t="str">
        <f>IF(DB_PAR[[#This Row],[PAR TYPE]]=$AA$7,DB_PAR[[#This Row],[R_VAL]],IF(DB_PAR[[#This Row],[PAR TYPE]]=$AA$8,DB_PAR[[#This Row],[I_VAL]],DB_PAR[[#This Row],[T_VAL]]))</f>
        <v>0.0</v>
      </c>
      <c r="BG1094">
        <f>QUOTIENT(DB_PAR[[#This Row],[PAR NUM]],32)+1</f>
        <v>35</v>
      </c>
    </row>
    <row r="1095" spans="1:59" x14ac:dyDescent="0.25">
      <c r="A1095" t="b">
        <v>0</v>
      </c>
      <c r="B1095">
        <v>1089</v>
      </c>
      <c r="C1095" t="str" cm="1">
        <f t="array" ref="C1095">INDEX(DB_PAR_SYS_NAMES[],BG1095,2)</f>
        <v xml:space="preserve"> PID_PELTON_DEFLECTOR_1</v>
      </c>
      <c r="D1095" t="s">
        <v>3068</v>
      </c>
      <c r="E1095" t="s">
        <v>5075</v>
      </c>
      <c r="G1095" t="s">
        <v>2474</v>
      </c>
      <c r="H1095">
        <v>0</v>
      </c>
      <c r="I1095" t="s">
        <v>2475</v>
      </c>
      <c r="J1095" s="10" t="s">
        <v>2540</v>
      </c>
      <c r="K1095" t="s">
        <v>807</v>
      </c>
      <c r="L1095" t="s">
        <v>46</v>
      </c>
      <c r="M1095" t="s">
        <v>46</v>
      </c>
      <c r="N1095" t="str">
        <f>IF(DB_PAR[[#This Row],[PAR TYPE]]=$AA$7,DB_PAR[[#This Row],[R_VAL]],IF(DB_PAR[[#This Row],[PAR TYPE]]=$AA$8,DB_PAR[[#This Row],[I_VAL]],DB_PAR[[#This Row],[T_VAL]]))</f>
        <v>100.0</v>
      </c>
      <c r="BG1095">
        <f>QUOTIENT(DB_PAR[[#This Row],[PAR NUM]],32)+1</f>
        <v>35</v>
      </c>
    </row>
    <row r="1096" spans="1:59" x14ac:dyDescent="0.25">
      <c r="A1096" t="b">
        <v>0</v>
      </c>
      <c r="B1096">
        <v>1090</v>
      </c>
      <c r="C1096" t="str" cm="1">
        <f t="array" ref="C1096">INDEX(DB_PAR_SYS_NAMES[],BG1096,2)</f>
        <v xml:space="preserve"> PID_PELTON_DEFLECTOR_1</v>
      </c>
      <c r="D1096" t="s">
        <v>3069</v>
      </c>
      <c r="E1096" t="s">
        <v>5076</v>
      </c>
      <c r="G1096" t="s">
        <v>2474</v>
      </c>
      <c r="H1096">
        <v>1</v>
      </c>
      <c r="I1096" t="s">
        <v>3107</v>
      </c>
      <c r="J1096" s="10" t="s">
        <v>3066</v>
      </c>
      <c r="K1096" t="s">
        <v>2892</v>
      </c>
      <c r="L1096" t="s">
        <v>46</v>
      </c>
      <c r="M1096" t="s">
        <v>46</v>
      </c>
      <c r="N1096" t="str">
        <f>IF(DB_PAR[[#This Row],[PAR TYPE]]=$AA$7,DB_PAR[[#This Row],[R_VAL]],IF(DB_PAR[[#This Row],[PAR TYPE]]=$AA$8,DB_PAR[[#This Row],[I_VAL]],DB_PAR[[#This Row],[T_VAL]]))</f>
        <v>30.0</v>
      </c>
      <c r="BG1096">
        <f>QUOTIENT(DB_PAR[[#This Row],[PAR NUM]],32)+1</f>
        <v>35</v>
      </c>
    </row>
    <row r="1097" spans="1:59" x14ac:dyDescent="0.25">
      <c r="A1097" t="b">
        <v>0</v>
      </c>
      <c r="B1097">
        <v>1091</v>
      </c>
      <c r="C1097" t="str" cm="1">
        <f t="array" ref="C1097">INDEX(DB_PAR_SYS_NAMES[],BG1097,2)</f>
        <v xml:space="preserve"> PID_PELTON_DEFLECTOR_1</v>
      </c>
      <c r="D1097" t="s">
        <v>3070</v>
      </c>
      <c r="E1097" t="s">
        <v>5077</v>
      </c>
      <c r="G1097" t="s">
        <v>2474</v>
      </c>
      <c r="H1097">
        <v>1</v>
      </c>
      <c r="I1097" t="s">
        <v>3107</v>
      </c>
      <c r="J1097" s="10" t="s">
        <v>3066</v>
      </c>
      <c r="K1097" t="s">
        <v>2892</v>
      </c>
      <c r="L1097" t="s">
        <v>46</v>
      </c>
      <c r="M1097" t="s">
        <v>46</v>
      </c>
      <c r="N1097" t="str">
        <f>IF(DB_PAR[[#This Row],[PAR TYPE]]=$AA$7,DB_PAR[[#This Row],[R_VAL]],IF(DB_PAR[[#This Row],[PAR TYPE]]=$AA$8,DB_PAR[[#This Row],[I_VAL]],DB_PAR[[#This Row],[T_VAL]]))</f>
        <v>30.0</v>
      </c>
      <c r="BG1097">
        <f>QUOTIENT(DB_PAR[[#This Row],[PAR NUM]],32)+1</f>
        <v>35</v>
      </c>
    </row>
    <row r="1098" spans="1:59" x14ac:dyDescent="0.25">
      <c r="A1098" t="b">
        <v>0</v>
      </c>
      <c r="B1098">
        <v>1092</v>
      </c>
      <c r="C1098" t="str" cm="1">
        <f t="array" ref="C1098">INDEX(DB_PAR_SYS_NAMES[],BG1098,2)</f>
        <v xml:space="preserve"> PID_PELTON_DEFLECTOR_1</v>
      </c>
      <c r="D1098" t="s">
        <v>3071</v>
      </c>
      <c r="E1098" t="s">
        <v>5078</v>
      </c>
      <c r="G1098" t="s">
        <v>2474</v>
      </c>
      <c r="H1098">
        <v>0</v>
      </c>
      <c r="I1098" t="s">
        <v>2475</v>
      </c>
      <c r="J1098" s="10" t="s">
        <v>46</v>
      </c>
      <c r="K1098" t="s">
        <v>2892</v>
      </c>
      <c r="L1098" t="s">
        <v>46</v>
      </c>
      <c r="M1098" t="s">
        <v>46</v>
      </c>
      <c r="N1098" t="str">
        <f>IF(DB_PAR[[#This Row],[PAR TYPE]]=$AA$7,DB_PAR[[#This Row],[R_VAL]],IF(DB_PAR[[#This Row],[PAR TYPE]]=$AA$8,DB_PAR[[#This Row],[I_VAL]],DB_PAR[[#This Row],[T_VAL]]))</f>
        <v>0.0</v>
      </c>
      <c r="BG1098">
        <f>QUOTIENT(DB_PAR[[#This Row],[PAR NUM]],32)+1</f>
        <v>35</v>
      </c>
    </row>
    <row r="1099" spans="1:59" x14ac:dyDescent="0.25">
      <c r="A1099" t="b">
        <v>0</v>
      </c>
      <c r="B1099">
        <v>1093</v>
      </c>
      <c r="C1099" t="str" cm="1">
        <f t="array" ref="C1099">INDEX(DB_PAR_SYS_NAMES[],BG1099,2)</f>
        <v xml:space="preserve"> PID_PELTON_DEFLECTOR_1</v>
      </c>
      <c r="D1099" t="s">
        <v>3072</v>
      </c>
      <c r="E1099" t="s">
        <v>5079</v>
      </c>
      <c r="G1099" t="s">
        <v>2474</v>
      </c>
      <c r="H1099">
        <v>0</v>
      </c>
      <c r="I1099" t="s">
        <v>2475</v>
      </c>
      <c r="J1099" s="10" t="s">
        <v>46</v>
      </c>
      <c r="K1099" t="s">
        <v>2892</v>
      </c>
      <c r="L1099" t="s">
        <v>46</v>
      </c>
      <c r="M1099" t="s">
        <v>46</v>
      </c>
      <c r="N1099" t="str">
        <f>IF(DB_PAR[[#This Row],[PAR TYPE]]=$AA$7,DB_PAR[[#This Row],[R_VAL]],IF(DB_PAR[[#This Row],[PAR TYPE]]=$AA$8,DB_PAR[[#This Row],[I_VAL]],DB_PAR[[#This Row],[T_VAL]]))</f>
        <v>0.0</v>
      </c>
      <c r="BG1099">
        <f>QUOTIENT(DB_PAR[[#This Row],[PAR NUM]],32)+1</f>
        <v>35</v>
      </c>
    </row>
    <row r="1100" spans="1:59" x14ac:dyDescent="0.25">
      <c r="A1100" t="b">
        <v>0</v>
      </c>
      <c r="B1100">
        <v>1094</v>
      </c>
      <c r="C1100" t="str" cm="1">
        <f t="array" ref="C1100">INDEX(DB_PAR_SYS_NAMES[],BG1100,2)</f>
        <v xml:space="preserve"> PID_PELTON_DEFLECTOR_1</v>
      </c>
      <c r="D1100" t="s">
        <v>3073</v>
      </c>
      <c r="E1100" t="s">
        <v>5080</v>
      </c>
      <c r="G1100" t="s">
        <v>2485</v>
      </c>
      <c r="H1100">
        <v>0</v>
      </c>
      <c r="I1100" t="s">
        <v>2475</v>
      </c>
      <c r="J1100" s="10" t="s">
        <v>46</v>
      </c>
      <c r="K1100" t="s">
        <v>815</v>
      </c>
      <c r="L1100" t="s">
        <v>46</v>
      </c>
      <c r="M1100" t="s">
        <v>46</v>
      </c>
      <c r="N1100">
        <f>IF(DB_PAR[[#This Row],[PAR TYPE]]=$AA$7,DB_PAR[[#This Row],[R_VAL]],IF(DB_PAR[[#This Row],[PAR TYPE]]=$AA$8,DB_PAR[[#This Row],[I_VAL]],DB_PAR[[#This Row],[T_VAL]]))</f>
        <v>0</v>
      </c>
      <c r="BG1100">
        <f>QUOTIENT(DB_PAR[[#This Row],[PAR NUM]],32)+1</f>
        <v>35</v>
      </c>
    </row>
    <row r="1101" spans="1:59" x14ac:dyDescent="0.25">
      <c r="A1101" t="b">
        <v>0</v>
      </c>
      <c r="B1101">
        <v>1095</v>
      </c>
      <c r="C1101" t="str" cm="1">
        <f t="array" ref="C1101">INDEX(DB_PAR_SYS_NAMES[],BG1101,2)</f>
        <v xml:space="preserve"> PID_PELTON_DEFLECTOR_1</v>
      </c>
      <c r="D1101" t="s">
        <v>3074</v>
      </c>
      <c r="E1101" t="s">
        <v>5081</v>
      </c>
      <c r="G1101" t="s">
        <v>2485</v>
      </c>
      <c r="H1101">
        <v>1</v>
      </c>
      <c r="I1101" t="s">
        <v>2475</v>
      </c>
      <c r="J1101" s="10" t="s">
        <v>46</v>
      </c>
      <c r="K1101" t="s">
        <v>815</v>
      </c>
      <c r="L1101" t="s">
        <v>46</v>
      </c>
      <c r="M1101" t="s">
        <v>46</v>
      </c>
      <c r="N1101">
        <f>IF(DB_PAR[[#This Row],[PAR TYPE]]=$AA$7,DB_PAR[[#This Row],[R_VAL]],IF(DB_PAR[[#This Row],[PAR TYPE]]=$AA$8,DB_PAR[[#This Row],[I_VAL]],DB_PAR[[#This Row],[T_VAL]]))</f>
        <v>1</v>
      </c>
      <c r="BG1101">
        <f>QUOTIENT(DB_PAR[[#This Row],[PAR NUM]],32)+1</f>
        <v>35</v>
      </c>
    </row>
    <row r="1102" spans="1:59" x14ac:dyDescent="0.25">
      <c r="A1102" t="b">
        <v>0</v>
      </c>
      <c r="B1102">
        <v>1096</v>
      </c>
      <c r="C1102" t="str" cm="1">
        <f t="array" ref="C1102">INDEX(DB_PAR_SYS_NAMES[],BG1102,2)</f>
        <v xml:space="preserve"> PID_PELTON_DEFLECTOR_1</v>
      </c>
      <c r="D1102" t="s">
        <v>3075</v>
      </c>
      <c r="E1102" t="s">
        <v>5082</v>
      </c>
      <c r="G1102" t="s">
        <v>2485</v>
      </c>
      <c r="H1102">
        <v>1</v>
      </c>
      <c r="I1102" t="s">
        <v>2475</v>
      </c>
      <c r="J1102" s="10" t="s">
        <v>46</v>
      </c>
      <c r="K1102" t="s">
        <v>815</v>
      </c>
      <c r="L1102" t="s">
        <v>46</v>
      </c>
      <c r="M1102" t="s">
        <v>46</v>
      </c>
      <c r="N1102">
        <f>IF(DB_PAR[[#This Row],[PAR TYPE]]=$AA$7,DB_PAR[[#This Row],[R_VAL]],IF(DB_PAR[[#This Row],[PAR TYPE]]=$AA$8,DB_PAR[[#This Row],[I_VAL]],DB_PAR[[#This Row],[T_VAL]]))</f>
        <v>1</v>
      </c>
      <c r="BG1102">
        <f>QUOTIENT(DB_PAR[[#This Row],[PAR NUM]],32)+1</f>
        <v>35</v>
      </c>
    </row>
    <row r="1103" spans="1:59" x14ac:dyDescent="0.25">
      <c r="A1103" t="b">
        <v>0</v>
      </c>
      <c r="B1103">
        <v>1097</v>
      </c>
      <c r="C1103" t="str" cm="1">
        <f t="array" ref="C1103">INDEX(DB_PAR_SYS_NAMES[],BG1103,2)</f>
        <v xml:space="preserve"> PID_PELTON_DEFLECTOR_1</v>
      </c>
      <c r="D1103" t="s">
        <v>3076</v>
      </c>
      <c r="E1103" t="s">
        <v>5083</v>
      </c>
      <c r="G1103" t="s">
        <v>2485</v>
      </c>
      <c r="H1103">
        <v>0</v>
      </c>
      <c r="I1103" t="s">
        <v>2475</v>
      </c>
      <c r="J1103" s="10" t="s">
        <v>46</v>
      </c>
      <c r="K1103" t="s">
        <v>815</v>
      </c>
      <c r="L1103" t="s">
        <v>46</v>
      </c>
      <c r="M1103" t="s">
        <v>46</v>
      </c>
      <c r="N1103">
        <f>IF(DB_PAR[[#This Row],[PAR TYPE]]=$AA$7,DB_PAR[[#This Row],[R_VAL]],IF(DB_PAR[[#This Row],[PAR TYPE]]=$AA$8,DB_PAR[[#This Row],[I_VAL]],DB_PAR[[#This Row],[T_VAL]]))</f>
        <v>0</v>
      </c>
      <c r="BG1103">
        <f>QUOTIENT(DB_PAR[[#This Row],[PAR NUM]],32)+1</f>
        <v>35</v>
      </c>
    </row>
    <row r="1104" spans="1:59" x14ac:dyDescent="0.25">
      <c r="A1104" t="b">
        <v>0</v>
      </c>
      <c r="B1104">
        <v>1098</v>
      </c>
      <c r="C1104" t="str" cm="1">
        <f t="array" ref="C1104">INDEX(DB_PAR_SYS_NAMES[],BG1104,2)</f>
        <v xml:space="preserve"> PID_PELTON_DEFLECTOR_1</v>
      </c>
      <c r="D1104" t="s">
        <v>3077</v>
      </c>
      <c r="E1104" t="s">
        <v>5084</v>
      </c>
      <c r="G1104" t="s">
        <v>2485</v>
      </c>
      <c r="H1104">
        <v>1</v>
      </c>
      <c r="I1104" t="s">
        <v>2475</v>
      </c>
      <c r="J1104" s="10" t="s">
        <v>46</v>
      </c>
      <c r="K1104" t="s">
        <v>815</v>
      </c>
      <c r="L1104" t="s">
        <v>46</v>
      </c>
      <c r="M1104" t="s">
        <v>46</v>
      </c>
      <c r="N1104">
        <f>IF(DB_PAR[[#This Row],[PAR TYPE]]=$AA$7,DB_PAR[[#This Row],[R_VAL]],IF(DB_PAR[[#This Row],[PAR TYPE]]=$AA$8,DB_PAR[[#This Row],[I_VAL]],DB_PAR[[#This Row],[T_VAL]]))</f>
        <v>1</v>
      </c>
      <c r="BG1104">
        <f>QUOTIENT(DB_PAR[[#This Row],[PAR NUM]],32)+1</f>
        <v>35</v>
      </c>
    </row>
    <row r="1105" spans="1:59" x14ac:dyDescent="0.25">
      <c r="A1105" t="b">
        <v>0</v>
      </c>
      <c r="B1105">
        <v>1099</v>
      </c>
      <c r="C1105" t="str" cm="1">
        <f t="array" ref="C1105">INDEX(DB_PAR_SYS_NAMES[],BG1105,2)</f>
        <v xml:space="preserve"> PID_PELTON_DEFLECTOR_1</v>
      </c>
      <c r="D1105" t="s">
        <v>3078</v>
      </c>
      <c r="E1105" t="s">
        <v>5085</v>
      </c>
      <c r="G1105" t="s">
        <v>2485</v>
      </c>
      <c r="H1105">
        <v>4</v>
      </c>
      <c r="I1105" t="s">
        <v>2475</v>
      </c>
      <c r="J1105" s="10" t="s">
        <v>46</v>
      </c>
      <c r="K1105" t="s">
        <v>815</v>
      </c>
      <c r="L1105" t="s">
        <v>46</v>
      </c>
      <c r="M1105" t="s">
        <v>46</v>
      </c>
      <c r="N1105">
        <f>IF(DB_PAR[[#This Row],[PAR TYPE]]=$AA$7,DB_PAR[[#This Row],[R_VAL]],IF(DB_PAR[[#This Row],[PAR TYPE]]=$AA$8,DB_PAR[[#This Row],[I_VAL]],DB_PAR[[#This Row],[T_VAL]]))</f>
        <v>4</v>
      </c>
      <c r="BG1105">
        <f>QUOTIENT(DB_PAR[[#This Row],[PAR NUM]],32)+1</f>
        <v>35</v>
      </c>
    </row>
    <row r="1106" spans="1:59" x14ac:dyDescent="0.25">
      <c r="A1106" t="b">
        <v>0</v>
      </c>
      <c r="B1106">
        <v>1100</v>
      </c>
      <c r="C1106" t="str" cm="1">
        <f t="array" ref="C1106">INDEX(DB_PAR_SYS_NAMES[],BG1106,2)</f>
        <v xml:space="preserve"> PID_PELTON_DEFLECTOR_1</v>
      </c>
      <c r="D1106" t="s">
        <v>3079</v>
      </c>
      <c r="E1106" t="s">
        <v>5086</v>
      </c>
      <c r="G1106" t="s">
        <v>2474</v>
      </c>
      <c r="H1106">
        <v>0</v>
      </c>
      <c r="I1106" t="s">
        <v>3108</v>
      </c>
      <c r="J1106" s="10" t="s">
        <v>2890</v>
      </c>
      <c r="L1106" t="s">
        <v>46</v>
      </c>
      <c r="M1106" t="s">
        <v>46</v>
      </c>
      <c r="N1106" t="str">
        <f>IF(DB_PAR[[#This Row],[PAR TYPE]]=$AA$7,DB_PAR[[#This Row],[R_VAL]],IF(DB_PAR[[#This Row],[PAR TYPE]]=$AA$8,DB_PAR[[#This Row],[I_VAL]],DB_PAR[[#This Row],[T_VAL]]))</f>
        <v>0.8</v>
      </c>
      <c r="BG1106">
        <f>QUOTIENT(DB_PAR[[#This Row],[PAR NUM]],32)+1</f>
        <v>35</v>
      </c>
    </row>
    <row r="1107" spans="1:59" x14ac:dyDescent="0.25">
      <c r="A1107" t="b">
        <v>0</v>
      </c>
      <c r="B1107">
        <v>1101</v>
      </c>
      <c r="C1107" t="str" cm="1">
        <f t="array" ref="C1107">INDEX(DB_PAR_SYS_NAMES[],BG1107,2)</f>
        <v xml:space="preserve"> PID_PELTON_DEFLECTOR_1</v>
      </c>
      <c r="D1107" t="s">
        <v>3080</v>
      </c>
      <c r="E1107" t="s">
        <v>5087</v>
      </c>
      <c r="G1107" t="s">
        <v>2489</v>
      </c>
      <c r="H1107">
        <v>0</v>
      </c>
      <c r="I1107" t="s">
        <v>3109</v>
      </c>
      <c r="J1107" s="10" t="s">
        <v>46</v>
      </c>
      <c r="K1107" t="s">
        <v>815</v>
      </c>
      <c r="L1107" t="s">
        <v>46</v>
      </c>
      <c r="M1107" t="s">
        <v>46</v>
      </c>
      <c r="N1107" t="str">
        <f>IF(DB_PAR[[#This Row],[PAR TYPE]]=$AA$7,DB_PAR[[#This Row],[R_VAL]],IF(DB_PAR[[#This Row],[PAR TYPE]]=$AA$8,DB_PAR[[#This Row],[I_VAL]],DB_PAR[[#This Row],[T_VAL]]))</f>
        <v>T#12S_500MS</v>
      </c>
      <c r="BG1107">
        <f>QUOTIENT(DB_PAR[[#This Row],[PAR NUM]],32)+1</f>
        <v>35</v>
      </c>
    </row>
    <row r="1108" spans="1:59" x14ac:dyDescent="0.25">
      <c r="A1108" t="b">
        <v>0</v>
      </c>
      <c r="B1108">
        <v>1102</v>
      </c>
      <c r="C1108" t="str" cm="1">
        <f t="array" ref="C1108">INDEX(DB_PAR_SYS_NAMES[],BG1108,2)</f>
        <v xml:space="preserve"> PID_PELTON_DEFLECTOR_1</v>
      </c>
      <c r="D1108" t="s">
        <v>3081</v>
      </c>
      <c r="E1108" t="s">
        <v>5088</v>
      </c>
      <c r="G1108" t="s">
        <v>2489</v>
      </c>
      <c r="H1108">
        <v>0</v>
      </c>
      <c r="I1108" t="s">
        <v>3110</v>
      </c>
      <c r="J1108" s="10" t="s">
        <v>46</v>
      </c>
      <c r="K1108" t="s">
        <v>815</v>
      </c>
      <c r="L1108" t="s">
        <v>46</v>
      </c>
      <c r="M1108" t="s">
        <v>46</v>
      </c>
      <c r="N1108" t="str">
        <f>IF(DB_PAR[[#This Row],[PAR TYPE]]=$AA$7,DB_PAR[[#This Row],[R_VAL]],IF(DB_PAR[[#This Row],[PAR TYPE]]=$AA$8,DB_PAR[[#This Row],[I_VAL]],DB_PAR[[#This Row],[T_VAL]]))</f>
        <v>T#1S_500MS</v>
      </c>
      <c r="BG1108">
        <f>QUOTIENT(DB_PAR[[#This Row],[PAR NUM]],32)+1</f>
        <v>35</v>
      </c>
    </row>
    <row r="1109" spans="1:59" x14ac:dyDescent="0.25">
      <c r="A1109" t="b">
        <v>0</v>
      </c>
      <c r="B1109">
        <v>1103</v>
      </c>
      <c r="C1109" t="str" cm="1">
        <f t="array" ref="C1109">INDEX(DB_PAR_SYS_NAMES[],BG1109,2)</f>
        <v xml:space="preserve"> PID_PELTON_DEFLECTOR_1</v>
      </c>
      <c r="D1109" t="s">
        <v>3083</v>
      </c>
      <c r="E1109" t="s">
        <v>5089</v>
      </c>
      <c r="G1109" t="s">
        <v>2489</v>
      </c>
      <c r="H1109">
        <v>0</v>
      </c>
      <c r="I1109" t="s">
        <v>3107</v>
      </c>
      <c r="J1109" s="10" t="s">
        <v>2516</v>
      </c>
      <c r="K1109" t="s">
        <v>815</v>
      </c>
      <c r="L1109" t="s">
        <v>46</v>
      </c>
      <c r="M1109" t="s">
        <v>46</v>
      </c>
      <c r="N1109" t="str">
        <f>IF(DB_PAR[[#This Row],[PAR TYPE]]=$AA$7,DB_PAR[[#This Row],[R_VAL]],IF(DB_PAR[[#This Row],[PAR TYPE]]=$AA$8,DB_PAR[[#This Row],[I_VAL]],DB_PAR[[#This Row],[T_VAL]]))</f>
        <v>T#1S_605MS</v>
      </c>
      <c r="BG1109">
        <f>QUOTIENT(DB_PAR[[#This Row],[PAR NUM]],32)+1</f>
        <v>35</v>
      </c>
    </row>
    <row r="1110" spans="1:59" x14ac:dyDescent="0.25">
      <c r="A1110" t="b">
        <v>0</v>
      </c>
      <c r="B1110">
        <v>1104</v>
      </c>
      <c r="C1110" t="str" cm="1">
        <f t="array" ref="C1110">INDEX(DB_PAR_SYS_NAMES[],BG1110,2)</f>
        <v xml:space="preserve"> PID_PELTON_DEFLECTOR_1</v>
      </c>
      <c r="D1110" t="s">
        <v>3085</v>
      </c>
      <c r="E1110" t="s">
        <v>5090</v>
      </c>
      <c r="G1110" t="s">
        <v>2474</v>
      </c>
      <c r="H1110">
        <v>1</v>
      </c>
      <c r="I1110" t="s">
        <v>3111</v>
      </c>
      <c r="J1110" s="10" t="s">
        <v>2549</v>
      </c>
      <c r="K1110" t="s">
        <v>807</v>
      </c>
      <c r="L1110" t="s">
        <v>46</v>
      </c>
      <c r="M1110" t="s">
        <v>46</v>
      </c>
      <c r="N1110" t="str">
        <f>IF(DB_PAR[[#This Row],[PAR TYPE]]=$AA$7,DB_PAR[[#This Row],[R_VAL]],IF(DB_PAR[[#This Row],[PAR TYPE]]=$AA$8,DB_PAR[[#This Row],[I_VAL]],DB_PAR[[#This Row],[T_VAL]]))</f>
        <v>0.1</v>
      </c>
      <c r="BG1110">
        <f>QUOTIENT(DB_PAR[[#This Row],[PAR NUM]],32)+1</f>
        <v>35</v>
      </c>
    </row>
    <row r="1111" spans="1:59" x14ac:dyDescent="0.25">
      <c r="A1111" t="b">
        <v>0</v>
      </c>
      <c r="B1111">
        <v>1105</v>
      </c>
      <c r="C1111" t="str" cm="1">
        <f t="array" ref="C1111">INDEX(DB_PAR_SYS_NAMES[],BG1111,2)</f>
        <v xml:space="preserve"> PID_PELTON_DEFLECTOR_1</v>
      </c>
      <c r="D1111" t="s">
        <v>3086</v>
      </c>
      <c r="E1111" t="s">
        <v>6806</v>
      </c>
      <c r="G1111" t="s">
        <v>2474</v>
      </c>
      <c r="H1111">
        <v>0</v>
      </c>
      <c r="I1111" t="s">
        <v>2475</v>
      </c>
      <c r="J1111" s="10" t="s">
        <v>2540</v>
      </c>
      <c r="K1111" t="s">
        <v>807</v>
      </c>
      <c r="L1111" t="s">
        <v>46</v>
      </c>
      <c r="M1111" t="s">
        <v>46</v>
      </c>
      <c r="N1111" t="str">
        <f>IF(DB_PAR[[#This Row],[PAR TYPE]]=$AA$7,DB_PAR[[#This Row],[R_VAL]],IF(DB_PAR[[#This Row],[PAR TYPE]]=$AA$8,DB_PAR[[#This Row],[I_VAL]],DB_PAR[[#This Row],[T_VAL]]))</f>
        <v>100.0</v>
      </c>
      <c r="BG1111">
        <f>QUOTIENT(DB_PAR[[#This Row],[PAR NUM]],32)+1</f>
        <v>35</v>
      </c>
    </row>
    <row r="1112" spans="1:59" x14ac:dyDescent="0.25">
      <c r="A1112" t="b">
        <v>0</v>
      </c>
      <c r="B1112">
        <v>1106</v>
      </c>
      <c r="C1112" t="str" cm="1">
        <f t="array" ref="C1112">INDEX(DB_PAR_SYS_NAMES[],BG1112,2)</f>
        <v xml:space="preserve"> PID_PELTON_DEFLECTOR_1</v>
      </c>
      <c r="D1112" t="s">
        <v>3087</v>
      </c>
      <c r="E1112" t="s">
        <v>6807</v>
      </c>
      <c r="G1112" t="s">
        <v>2474</v>
      </c>
      <c r="H1112">
        <v>1</v>
      </c>
      <c r="I1112" t="s">
        <v>2983</v>
      </c>
      <c r="J1112" s="10" t="s">
        <v>3018</v>
      </c>
      <c r="K1112" t="s">
        <v>807</v>
      </c>
      <c r="L1112" t="s">
        <v>46</v>
      </c>
      <c r="M1112" t="s">
        <v>46</v>
      </c>
      <c r="N1112" t="str">
        <f>IF(DB_PAR[[#This Row],[PAR TYPE]]=$AA$7,DB_PAR[[#This Row],[R_VAL]],IF(DB_PAR[[#This Row],[PAR TYPE]]=$AA$8,DB_PAR[[#This Row],[I_VAL]],DB_PAR[[#This Row],[T_VAL]]))</f>
        <v>-100.0</v>
      </c>
      <c r="BG1112">
        <f>QUOTIENT(DB_PAR[[#This Row],[PAR NUM]],32)+1</f>
        <v>35</v>
      </c>
    </row>
    <row r="1113" spans="1:59" x14ac:dyDescent="0.25">
      <c r="A1113" t="b">
        <v>0</v>
      </c>
      <c r="B1113">
        <v>1107</v>
      </c>
      <c r="C1113" t="str" cm="1">
        <f t="array" ref="C1113">INDEX(DB_PAR_SYS_NAMES[],BG1113,2)</f>
        <v xml:space="preserve"> PID_PELTON_DEFLECTOR_1</v>
      </c>
      <c r="D1113" t="s">
        <v>3088</v>
      </c>
      <c r="E1113" t="s">
        <v>5093</v>
      </c>
      <c r="G1113" t="s">
        <v>2474</v>
      </c>
      <c r="H1113">
        <v>0</v>
      </c>
      <c r="I1113" t="s">
        <v>2475</v>
      </c>
      <c r="J1113" s="10" t="s">
        <v>46</v>
      </c>
      <c r="K1113" t="s">
        <v>807</v>
      </c>
      <c r="L1113" t="s">
        <v>46</v>
      </c>
      <c r="M1113" t="s">
        <v>46</v>
      </c>
      <c r="N1113" t="str">
        <f>IF(DB_PAR[[#This Row],[PAR TYPE]]=$AA$7,DB_PAR[[#This Row],[R_VAL]],IF(DB_PAR[[#This Row],[PAR TYPE]]=$AA$8,DB_PAR[[#This Row],[I_VAL]],DB_PAR[[#This Row],[T_VAL]]))</f>
        <v>0.0</v>
      </c>
      <c r="BG1113">
        <f>QUOTIENT(DB_PAR[[#This Row],[PAR NUM]],32)+1</f>
        <v>35</v>
      </c>
    </row>
    <row r="1114" spans="1:59" x14ac:dyDescent="0.25">
      <c r="A1114" t="b">
        <v>0</v>
      </c>
      <c r="B1114">
        <v>1108</v>
      </c>
      <c r="C1114" t="str" cm="1">
        <f t="array" ref="C1114">INDEX(DB_PAR_SYS_NAMES[],BG1114,2)</f>
        <v xml:space="preserve"> PID_PELTON_DEFLECTOR_1</v>
      </c>
      <c r="D1114" t="s">
        <v>3089</v>
      </c>
      <c r="E1114" t="s">
        <v>5094</v>
      </c>
      <c r="G1114" t="s">
        <v>2474</v>
      </c>
      <c r="H1114">
        <v>0</v>
      </c>
      <c r="I1114" t="s">
        <v>2475</v>
      </c>
      <c r="J1114" s="10" t="s">
        <v>2540</v>
      </c>
      <c r="K1114" t="s">
        <v>807</v>
      </c>
      <c r="L1114" t="s">
        <v>46</v>
      </c>
      <c r="M1114" t="s">
        <v>46</v>
      </c>
      <c r="N1114" t="str">
        <f>IF(DB_PAR[[#This Row],[PAR TYPE]]=$AA$7,DB_PAR[[#This Row],[R_VAL]],IF(DB_PAR[[#This Row],[PAR TYPE]]=$AA$8,DB_PAR[[#This Row],[I_VAL]],DB_PAR[[#This Row],[T_VAL]]))</f>
        <v>100.0</v>
      </c>
      <c r="BG1114">
        <f>QUOTIENT(DB_PAR[[#This Row],[PAR NUM]],32)+1</f>
        <v>35</v>
      </c>
    </row>
    <row r="1115" spans="1:59" x14ac:dyDescent="0.25">
      <c r="A1115" t="b">
        <v>0</v>
      </c>
      <c r="B1115">
        <v>1109</v>
      </c>
      <c r="C1115" t="str" cm="1">
        <f t="array" ref="C1115">INDEX(DB_PAR_SYS_NAMES[],BG1115,2)</f>
        <v xml:space="preserve"> PID_PELTON_DEFLECTOR_1</v>
      </c>
      <c r="D1115" t="s">
        <v>3090</v>
      </c>
      <c r="E1115" t="s">
        <v>5095</v>
      </c>
      <c r="G1115" t="s">
        <v>2474</v>
      </c>
      <c r="H1115">
        <v>0</v>
      </c>
      <c r="I1115" t="s">
        <v>2475</v>
      </c>
      <c r="J1115" s="10" t="s">
        <v>45</v>
      </c>
      <c r="K1115" t="s">
        <v>815</v>
      </c>
      <c r="L1115" t="s">
        <v>46</v>
      </c>
      <c r="M1115" t="s">
        <v>46</v>
      </c>
      <c r="N1115" t="str">
        <f>IF(DB_PAR[[#This Row],[PAR TYPE]]=$AA$7,DB_PAR[[#This Row],[R_VAL]],IF(DB_PAR[[#This Row],[PAR TYPE]]=$AA$8,DB_PAR[[#This Row],[I_VAL]],DB_PAR[[#This Row],[T_VAL]]))</f>
        <v>1.0</v>
      </c>
      <c r="BG1115">
        <f>QUOTIENT(DB_PAR[[#This Row],[PAR NUM]],32)+1</f>
        <v>35</v>
      </c>
    </row>
    <row r="1116" spans="1:59" x14ac:dyDescent="0.25">
      <c r="A1116" t="b">
        <v>0</v>
      </c>
      <c r="B1116">
        <v>1110</v>
      </c>
      <c r="C1116" t="str" cm="1">
        <f t="array" ref="C1116">INDEX(DB_PAR_SYS_NAMES[],BG1116,2)</f>
        <v xml:space="preserve"> PID_PELTON_DEFLECTOR_1</v>
      </c>
      <c r="D1116" t="s">
        <v>3091</v>
      </c>
      <c r="E1116" t="s">
        <v>5096</v>
      </c>
      <c r="G1116" t="s">
        <v>2474</v>
      </c>
      <c r="H1116">
        <v>0</v>
      </c>
      <c r="I1116" t="s">
        <v>2475</v>
      </c>
      <c r="J1116" s="10" t="s">
        <v>46</v>
      </c>
      <c r="K1116" t="s">
        <v>807</v>
      </c>
      <c r="L1116" t="s">
        <v>46</v>
      </c>
      <c r="M1116" t="s">
        <v>46</v>
      </c>
      <c r="N1116" t="str">
        <f>IF(DB_PAR[[#This Row],[PAR TYPE]]=$AA$7,DB_PAR[[#This Row],[R_VAL]],IF(DB_PAR[[#This Row],[PAR TYPE]]=$AA$8,DB_PAR[[#This Row],[I_VAL]],DB_PAR[[#This Row],[T_VAL]]))</f>
        <v>0.0</v>
      </c>
      <c r="BG1116">
        <f>QUOTIENT(DB_PAR[[#This Row],[PAR NUM]],32)+1</f>
        <v>35</v>
      </c>
    </row>
    <row r="1117" spans="1:59" x14ac:dyDescent="0.25">
      <c r="A1117" t="b">
        <v>0</v>
      </c>
      <c r="B1117">
        <v>1111</v>
      </c>
      <c r="C1117" t="str" cm="1">
        <f t="array" ref="C1117">INDEX(DB_PAR_SYS_NAMES[],BG1117,2)</f>
        <v xml:space="preserve"> PID_PELTON_DEFLECTOR_1</v>
      </c>
      <c r="D1117" t="s">
        <v>3092</v>
      </c>
      <c r="E1117" t="s">
        <v>5097</v>
      </c>
      <c r="G1117" t="s">
        <v>2474</v>
      </c>
      <c r="H1117">
        <v>0</v>
      </c>
      <c r="I1117" t="s">
        <v>2475</v>
      </c>
      <c r="J1117" s="10" t="s">
        <v>46</v>
      </c>
      <c r="K1117" t="s">
        <v>815</v>
      </c>
      <c r="L1117" t="s">
        <v>46</v>
      </c>
      <c r="M1117" t="s">
        <v>46</v>
      </c>
      <c r="N1117" t="str">
        <f>IF(DB_PAR[[#This Row],[PAR TYPE]]=$AA$7,DB_PAR[[#This Row],[R_VAL]],IF(DB_PAR[[#This Row],[PAR TYPE]]=$AA$8,DB_PAR[[#This Row],[I_VAL]],DB_PAR[[#This Row],[T_VAL]]))</f>
        <v>0.0</v>
      </c>
      <c r="BG1117">
        <f>QUOTIENT(DB_PAR[[#This Row],[PAR NUM]],32)+1</f>
        <v>35</v>
      </c>
    </row>
    <row r="1118" spans="1:59" x14ac:dyDescent="0.25">
      <c r="A1118" t="b">
        <v>0</v>
      </c>
      <c r="B1118">
        <v>1112</v>
      </c>
      <c r="C1118" t="str" cm="1">
        <f t="array" ref="C1118">INDEX(DB_PAR_SYS_NAMES[],BG1118,2)</f>
        <v xml:space="preserve"> PID_PELTON_DEFLECTOR_1</v>
      </c>
      <c r="D1118" t="s">
        <v>3093</v>
      </c>
      <c r="E1118" t="s">
        <v>5098</v>
      </c>
      <c r="G1118" t="s">
        <v>2474</v>
      </c>
      <c r="H1118">
        <v>1</v>
      </c>
      <c r="I1118" t="s">
        <v>3104</v>
      </c>
      <c r="J1118" s="10" t="s">
        <v>2540</v>
      </c>
      <c r="K1118" t="s">
        <v>807</v>
      </c>
      <c r="L1118" t="s">
        <v>46</v>
      </c>
      <c r="M1118" t="s">
        <v>46</v>
      </c>
      <c r="N1118" t="str">
        <f>IF(DB_PAR[[#This Row],[PAR TYPE]]=$AA$7,DB_PAR[[#This Row],[R_VAL]],IF(DB_PAR[[#This Row],[PAR TYPE]]=$AA$8,DB_PAR[[#This Row],[I_VAL]],DB_PAR[[#This Row],[T_VAL]]))</f>
        <v>100.0</v>
      </c>
      <c r="BG1118">
        <f>QUOTIENT(DB_PAR[[#This Row],[PAR NUM]],32)+1</f>
        <v>35</v>
      </c>
    </row>
    <row r="1119" spans="1:59" x14ac:dyDescent="0.25">
      <c r="A1119" t="b">
        <v>0</v>
      </c>
      <c r="B1119">
        <v>1113</v>
      </c>
      <c r="C1119" t="str" cm="1">
        <f t="array" ref="C1119">INDEX(DB_PAR_SYS_NAMES[],BG1119,2)</f>
        <v xml:space="preserve"> PID_PELTON_DEFLECTOR_1</v>
      </c>
      <c r="D1119" t="s">
        <v>3094</v>
      </c>
      <c r="E1119" t="s">
        <v>5099</v>
      </c>
      <c r="G1119" t="s">
        <v>2474</v>
      </c>
      <c r="H1119">
        <v>0</v>
      </c>
      <c r="I1119" t="s">
        <v>2475</v>
      </c>
      <c r="J1119" s="10" t="s">
        <v>46</v>
      </c>
      <c r="K1119" t="s">
        <v>815</v>
      </c>
      <c r="L1119" t="s">
        <v>46</v>
      </c>
      <c r="M1119" t="s">
        <v>46</v>
      </c>
      <c r="N1119" t="str">
        <f>IF(DB_PAR[[#This Row],[PAR TYPE]]=$AA$7,DB_PAR[[#This Row],[R_VAL]],IF(DB_PAR[[#This Row],[PAR TYPE]]=$AA$8,DB_PAR[[#This Row],[I_VAL]],DB_PAR[[#This Row],[T_VAL]]))</f>
        <v>0.0</v>
      </c>
      <c r="BG1119">
        <f>QUOTIENT(DB_PAR[[#This Row],[PAR NUM]],32)+1</f>
        <v>35</v>
      </c>
    </row>
    <row r="1120" spans="1:59" x14ac:dyDescent="0.25">
      <c r="A1120" t="b">
        <v>0</v>
      </c>
      <c r="B1120">
        <v>1114</v>
      </c>
      <c r="C1120" t="str" cm="1">
        <f t="array" ref="C1120">INDEX(DB_PAR_SYS_NAMES[],BG1120,2)</f>
        <v xml:space="preserve"> PID_PELTON_DEFLECTOR_1</v>
      </c>
      <c r="D1120" t="s">
        <v>3095</v>
      </c>
      <c r="E1120" t="s">
        <v>5020</v>
      </c>
      <c r="G1120" t="s">
        <v>2485</v>
      </c>
      <c r="H1120">
        <v>1</v>
      </c>
      <c r="I1120" t="s">
        <v>2475</v>
      </c>
      <c r="J1120" s="10" t="s">
        <v>46</v>
      </c>
      <c r="K1120" t="s">
        <v>815</v>
      </c>
      <c r="L1120" t="s">
        <v>46</v>
      </c>
      <c r="M1120" t="s">
        <v>46</v>
      </c>
      <c r="N1120">
        <f>IF(DB_PAR[[#This Row],[PAR TYPE]]=$AA$7,DB_PAR[[#This Row],[R_VAL]],IF(DB_PAR[[#This Row],[PAR TYPE]]=$AA$8,DB_PAR[[#This Row],[I_VAL]],DB_PAR[[#This Row],[T_VAL]]))</f>
        <v>1</v>
      </c>
      <c r="BG1120">
        <f>QUOTIENT(DB_PAR[[#This Row],[PAR NUM]],32)+1</f>
        <v>35</v>
      </c>
    </row>
    <row r="1121" spans="1:59" x14ac:dyDescent="0.25">
      <c r="A1121" t="b">
        <v>0</v>
      </c>
      <c r="B1121">
        <v>1115</v>
      </c>
      <c r="C1121" t="str" cm="1">
        <f t="array" ref="C1121">INDEX(DB_PAR_SYS_NAMES[],BG1121,2)</f>
        <v xml:space="preserve"> PID_PELTON_DEFLECTOR_1</v>
      </c>
      <c r="D1121" t="s">
        <v>282</v>
      </c>
      <c r="E1121" t="s">
        <v>5021</v>
      </c>
      <c r="G1121" t="s">
        <v>2474</v>
      </c>
      <c r="H1121">
        <v>0</v>
      </c>
      <c r="I1121" t="s">
        <v>2475</v>
      </c>
      <c r="J1121" s="10" t="s">
        <v>46</v>
      </c>
      <c r="L1121" t="s">
        <v>46</v>
      </c>
      <c r="M1121" t="s">
        <v>46</v>
      </c>
      <c r="N1121" t="str">
        <f>IF(DB_PAR[[#This Row],[PAR TYPE]]=$AA$7,DB_PAR[[#This Row],[R_VAL]],IF(DB_PAR[[#This Row],[PAR TYPE]]=$AA$8,DB_PAR[[#This Row],[I_VAL]],DB_PAR[[#This Row],[T_VAL]]))</f>
        <v>0.0</v>
      </c>
      <c r="BG1121">
        <f>QUOTIENT(DB_PAR[[#This Row],[PAR NUM]],32)+1</f>
        <v>35</v>
      </c>
    </row>
    <row r="1122" spans="1:59" x14ac:dyDescent="0.25">
      <c r="A1122" t="b">
        <v>0</v>
      </c>
      <c r="B1122">
        <v>1116</v>
      </c>
      <c r="C1122" t="str" cm="1">
        <f t="array" ref="C1122">INDEX(DB_PAR_SYS_NAMES[],BG1122,2)</f>
        <v xml:space="preserve"> PID_PELTON_DEFLECTOR_1</v>
      </c>
      <c r="D1122" t="s">
        <v>283</v>
      </c>
      <c r="E1122" t="s">
        <v>5021</v>
      </c>
      <c r="G1122" t="s">
        <v>2474</v>
      </c>
      <c r="H1122">
        <v>0</v>
      </c>
      <c r="I1122" t="s">
        <v>2475</v>
      </c>
      <c r="J1122" s="10" t="s">
        <v>46</v>
      </c>
      <c r="L1122" t="s">
        <v>46</v>
      </c>
      <c r="M1122" t="s">
        <v>46</v>
      </c>
      <c r="N1122" t="str">
        <f>IF(DB_PAR[[#This Row],[PAR TYPE]]=$AA$7,DB_PAR[[#This Row],[R_VAL]],IF(DB_PAR[[#This Row],[PAR TYPE]]=$AA$8,DB_PAR[[#This Row],[I_VAL]],DB_PAR[[#This Row],[T_VAL]]))</f>
        <v>0.0</v>
      </c>
      <c r="BG1122">
        <f>QUOTIENT(DB_PAR[[#This Row],[PAR NUM]],32)+1</f>
        <v>35</v>
      </c>
    </row>
    <row r="1123" spans="1:59" x14ac:dyDescent="0.25">
      <c r="A1123" t="b">
        <v>0</v>
      </c>
      <c r="B1123">
        <v>1117</v>
      </c>
      <c r="C1123" t="str" cm="1">
        <f t="array" ref="C1123">INDEX(DB_PAR_SYS_NAMES[],BG1123,2)</f>
        <v xml:space="preserve"> PID_PELTON_DEFLECTOR_1</v>
      </c>
      <c r="D1123" t="s">
        <v>314</v>
      </c>
      <c r="E1123" t="s">
        <v>5021</v>
      </c>
      <c r="G1123" t="s">
        <v>2474</v>
      </c>
      <c r="H1123">
        <v>0</v>
      </c>
      <c r="I1123" t="s">
        <v>2475</v>
      </c>
      <c r="J1123" s="10" t="s">
        <v>46</v>
      </c>
      <c r="L1123" t="s">
        <v>46</v>
      </c>
      <c r="M1123" t="s">
        <v>46</v>
      </c>
      <c r="N1123" t="str">
        <f>IF(DB_PAR[[#This Row],[PAR TYPE]]=$AA$7,DB_PAR[[#This Row],[R_VAL]],IF(DB_PAR[[#This Row],[PAR TYPE]]=$AA$8,DB_PAR[[#This Row],[I_VAL]],DB_PAR[[#This Row],[T_VAL]]))</f>
        <v>0.0</v>
      </c>
      <c r="BG1123">
        <f>QUOTIENT(DB_PAR[[#This Row],[PAR NUM]],32)+1</f>
        <v>35</v>
      </c>
    </row>
    <row r="1124" spans="1:59" x14ac:dyDescent="0.25">
      <c r="A1124" t="b">
        <v>0</v>
      </c>
      <c r="B1124">
        <v>1118</v>
      </c>
      <c r="C1124" t="str" cm="1">
        <f t="array" ref="C1124">INDEX(DB_PAR_SYS_NAMES[],BG1124,2)</f>
        <v xml:space="preserve"> PID_PELTON_DEFLECTOR_1</v>
      </c>
      <c r="D1124" t="s">
        <v>284</v>
      </c>
      <c r="E1124" t="s">
        <v>5021</v>
      </c>
      <c r="G1124" t="s">
        <v>2474</v>
      </c>
      <c r="H1124">
        <v>0</v>
      </c>
      <c r="I1124" t="s">
        <v>2475</v>
      </c>
      <c r="J1124" s="10" t="s">
        <v>46</v>
      </c>
      <c r="L1124" t="s">
        <v>46</v>
      </c>
      <c r="M1124" t="s">
        <v>46</v>
      </c>
      <c r="N1124" t="str">
        <f>IF(DB_PAR[[#This Row],[PAR TYPE]]=$AA$7,DB_PAR[[#This Row],[R_VAL]],IF(DB_PAR[[#This Row],[PAR TYPE]]=$AA$8,DB_PAR[[#This Row],[I_VAL]],DB_PAR[[#This Row],[T_VAL]]))</f>
        <v>0.0</v>
      </c>
      <c r="BG1124">
        <f>QUOTIENT(DB_PAR[[#This Row],[PAR NUM]],32)+1</f>
        <v>35</v>
      </c>
    </row>
    <row r="1125" spans="1:59" x14ac:dyDescent="0.25">
      <c r="A1125" t="b">
        <v>0</v>
      </c>
      <c r="B1125">
        <v>1119</v>
      </c>
      <c r="C1125" t="str" cm="1">
        <f t="array" ref="C1125">INDEX(DB_PAR_SYS_NAMES[],BG1125,2)</f>
        <v xml:space="preserve"> PID_PELTON_DEFLECTOR_1</v>
      </c>
      <c r="D1125" t="s">
        <v>285</v>
      </c>
      <c r="E1125" t="s">
        <v>5021</v>
      </c>
      <c r="G1125" t="s">
        <v>2474</v>
      </c>
      <c r="H1125">
        <v>0</v>
      </c>
      <c r="I1125" t="s">
        <v>2475</v>
      </c>
      <c r="J1125" s="10" t="s">
        <v>46</v>
      </c>
      <c r="L1125" t="s">
        <v>46</v>
      </c>
      <c r="M1125" t="s">
        <v>46</v>
      </c>
      <c r="N1125" t="str">
        <f>IF(DB_PAR[[#This Row],[PAR TYPE]]=$AA$7,DB_PAR[[#This Row],[R_VAL]],IF(DB_PAR[[#This Row],[PAR TYPE]]=$AA$8,DB_PAR[[#This Row],[I_VAL]],DB_PAR[[#This Row],[T_VAL]]))</f>
        <v>0.0</v>
      </c>
      <c r="BG1125">
        <f>QUOTIENT(DB_PAR[[#This Row],[PAR NUM]],32)+1</f>
        <v>35</v>
      </c>
    </row>
  </sheetData>
  <phoneticPr fontId="2" type="noConversion"/>
  <conditionalFormatting sqref="A6:K1125">
    <cfRule type="expression" priority="311" stopIfTrue="1">
      <formula>$A6=$AB$6</formula>
    </cfRule>
  </conditionalFormatting>
  <conditionalFormatting sqref="I6:I1125">
    <cfRule type="expression" dxfId="37" priority="312">
      <formula>$G6=$AA$9</formula>
    </cfRule>
  </conditionalFormatting>
  <conditionalFormatting sqref="J6:J1125">
    <cfRule type="expression" dxfId="36" priority="313">
      <formula>$G6=$AA$7</formula>
    </cfRule>
  </conditionalFormatting>
  <conditionalFormatting sqref="H6:H1125">
    <cfRule type="expression" dxfId="35" priority="314">
      <formula>$G6=$AA$8</formula>
    </cfRule>
  </conditionalFormatting>
  <conditionalFormatting sqref="A6:M1125">
    <cfRule type="expression" dxfId="34" priority="315">
      <formula>$A6=$AB$5</formula>
    </cfRule>
  </conditionalFormatting>
  <dataValidations count="2">
    <dataValidation type="list" allowBlank="1" showInputMessage="1" showErrorMessage="1" sqref="A935:A1000" xr:uid="{F5FA0B92-482B-4368-AF94-9812BC5F8893}">
      <formula1>$AB$5:$AB$6</formula1>
    </dataValidation>
    <dataValidation type="list" allowBlank="1" showInputMessage="1" showErrorMessage="1" sqref="G6:G1125" xr:uid="{DCAC1CAE-885B-4F98-864A-FF9EECA3A36B}">
      <formula1>$AA$7:$AA$9</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9091" r:id="rId4" name="CommandButton1">
          <controlPr defaultSize="0" autoLine="0" r:id="rId5">
            <anchor moveWithCells="1">
              <from>
                <xdr:col>50</xdr:col>
                <xdr:colOff>295275</xdr:colOff>
                <xdr:row>0</xdr:row>
                <xdr:rowOff>76200</xdr:rowOff>
              </from>
              <to>
                <xdr:col>53</xdr:col>
                <xdr:colOff>76200</xdr:colOff>
                <xdr:row>3</xdr:row>
                <xdr:rowOff>95250</xdr:rowOff>
              </to>
            </anchor>
          </controlPr>
        </control>
      </mc:Choice>
      <mc:Fallback>
        <control shapeId="89091" r:id="rId4" name="CommandButton1"/>
      </mc:Fallback>
    </mc:AlternateContent>
    <mc:AlternateContent xmlns:mc="http://schemas.openxmlformats.org/markup-compatibility/2006">
      <mc:Choice Requires="x14">
        <control shapeId="89092" r:id="rId6" name="CommandButton2">
          <controlPr defaultSize="0" autoLine="0" autoPict="0" r:id="rId7">
            <anchor moveWithCells="1">
              <from>
                <xdr:col>50</xdr:col>
                <xdr:colOff>523875</xdr:colOff>
                <xdr:row>0</xdr:row>
                <xdr:rowOff>123825</xdr:rowOff>
              </from>
              <to>
                <xdr:col>56</xdr:col>
                <xdr:colOff>400050</xdr:colOff>
                <xdr:row>2</xdr:row>
                <xdr:rowOff>171450</xdr:rowOff>
              </to>
            </anchor>
          </controlPr>
        </control>
      </mc:Choice>
      <mc:Fallback>
        <control shapeId="89092" r:id="rId6" name="CommandButton2"/>
      </mc:Fallback>
    </mc:AlternateContent>
    <mc:AlternateContent xmlns:mc="http://schemas.openxmlformats.org/markup-compatibility/2006">
      <mc:Choice Requires="x14">
        <control shapeId="89093" r:id="rId8" name="btnDbParActions">
          <controlPr defaultSize="0" print="0" autoFill="0" autoPict="0" macro="ShowDbParActionDialog">
            <anchor moveWithCells="1" sizeWithCells="1">
              <from>
                <xdr:col>0</xdr:col>
                <xdr:colOff>133350</xdr:colOff>
                <xdr:row>0</xdr:row>
                <xdr:rowOff>76200</xdr:rowOff>
              </from>
              <to>
                <xdr:col>2</xdr:col>
                <xdr:colOff>95250</xdr:colOff>
                <xdr:row>3</xdr:row>
                <xdr:rowOff>85725</xdr:rowOff>
              </to>
            </anchor>
          </controlPr>
        </control>
      </mc:Choice>
    </mc:AlternateContent>
  </controls>
  <tableParts count="3">
    <tablePart r:id="rId9"/>
    <tablePart r:id="rId10"/>
    <tablePart r:id="rId1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130CED-6F22-485E-9D29-35C7E6F76439}">
  <sheetPr codeName="List19">
    <tabColor rgb="FF92D050"/>
  </sheetPr>
  <dimension ref="A1:V33"/>
  <sheetViews>
    <sheetView zoomScale="85" zoomScaleNormal="85" workbookViewId="0">
      <selection activeCell="D1" sqref="D1:D1048576"/>
    </sheetView>
  </sheetViews>
  <sheetFormatPr defaultRowHeight="15" x14ac:dyDescent="0.25"/>
  <cols>
    <col min="1" max="1" width="13.42578125" customWidth="1"/>
    <col min="2" max="2" width="33.5703125" customWidth="1"/>
    <col min="3" max="4" width="31" customWidth="1"/>
    <col min="5" max="5" width="15" customWidth="1"/>
    <col min="6" max="6" width="15.85546875" customWidth="1"/>
    <col min="7" max="7" width="16.42578125" customWidth="1"/>
    <col min="8" max="8" width="26" customWidth="1"/>
    <col min="9" max="9" width="25" customWidth="1"/>
    <col min="10" max="10" width="26.42578125" customWidth="1"/>
    <col min="16" max="16" width="2.28515625" customWidth="1"/>
    <col min="17" max="17" width="11.7109375" customWidth="1"/>
    <col min="18" max="18" width="28" customWidth="1"/>
    <col min="19" max="19" width="47.5703125" customWidth="1"/>
    <col min="20" max="20" width="23.140625" customWidth="1"/>
    <col min="21" max="21" width="24.140625" customWidth="1"/>
  </cols>
  <sheetData>
    <row r="1" spans="1:22" x14ac:dyDescent="0.25">
      <c r="A1" t="s">
        <v>3154</v>
      </c>
      <c r="B1" t="s">
        <v>3155</v>
      </c>
      <c r="C1" t="s">
        <v>3114</v>
      </c>
      <c r="D1" t="s">
        <v>26</v>
      </c>
      <c r="E1" t="s">
        <v>85</v>
      </c>
      <c r="Q1" s="1"/>
      <c r="R1" s="1"/>
      <c r="S1" s="1"/>
      <c r="T1" s="1"/>
      <c r="U1" s="1"/>
      <c r="V1" s="1"/>
    </row>
    <row r="2" spans="1:22" x14ac:dyDescent="0.25">
      <c r="A2">
        <v>0</v>
      </c>
      <c r="B2" s="11" t="s">
        <v>3156</v>
      </c>
      <c r="C2" t="s">
        <v>3116</v>
      </c>
      <c r="H2" s="11"/>
      <c r="Q2" s="3"/>
      <c r="R2" s="3"/>
      <c r="S2" s="3"/>
      <c r="T2" s="3"/>
      <c r="U2" s="3"/>
      <c r="V2" s="1"/>
    </row>
    <row r="3" spans="1:22" x14ac:dyDescent="0.25">
      <c r="A3">
        <v>1</v>
      </c>
      <c r="B3" s="11" t="s">
        <v>112</v>
      </c>
      <c r="C3" t="s">
        <v>3118</v>
      </c>
      <c r="H3" s="11"/>
      <c r="Q3" s="3"/>
      <c r="R3" s="3"/>
      <c r="S3" s="3"/>
      <c r="T3" s="3"/>
      <c r="U3" s="3"/>
      <c r="V3" s="1"/>
    </row>
    <row r="4" spans="1:22" x14ac:dyDescent="0.25">
      <c r="A4">
        <v>2</v>
      </c>
      <c r="B4" t="s">
        <v>1102</v>
      </c>
      <c r="C4" t="s">
        <v>3120</v>
      </c>
      <c r="Q4" s="3"/>
      <c r="R4" s="3"/>
      <c r="S4" s="3"/>
      <c r="T4" s="3"/>
      <c r="U4" s="3"/>
      <c r="V4" s="1"/>
    </row>
    <row r="5" spans="1:22" x14ac:dyDescent="0.25">
      <c r="A5">
        <v>3</v>
      </c>
      <c r="B5" t="s">
        <v>1169</v>
      </c>
      <c r="C5" t="s">
        <v>3122</v>
      </c>
      <c r="Q5" s="3"/>
      <c r="R5" s="3"/>
      <c r="S5" s="3"/>
      <c r="T5" s="3"/>
      <c r="U5" s="3"/>
      <c r="V5" s="1"/>
    </row>
    <row r="6" spans="1:22" x14ac:dyDescent="0.25">
      <c r="A6">
        <v>4</v>
      </c>
      <c r="B6" t="s">
        <v>1166</v>
      </c>
      <c r="C6" t="s">
        <v>3124</v>
      </c>
      <c r="Q6" s="3"/>
      <c r="R6" s="3"/>
      <c r="S6" s="3"/>
      <c r="T6" s="3"/>
      <c r="U6" s="3"/>
      <c r="V6" s="1"/>
    </row>
    <row r="7" spans="1:22" x14ac:dyDescent="0.25">
      <c r="A7">
        <v>5</v>
      </c>
      <c r="B7" t="s">
        <v>3157</v>
      </c>
      <c r="Q7" s="3"/>
      <c r="R7" s="3"/>
      <c r="S7" s="3"/>
      <c r="T7" s="3"/>
      <c r="U7" s="3"/>
      <c r="V7" s="1"/>
    </row>
    <row r="8" spans="1:22" x14ac:dyDescent="0.25">
      <c r="A8">
        <v>6</v>
      </c>
      <c r="B8" t="s">
        <v>3158</v>
      </c>
      <c r="C8" t="s">
        <v>3126</v>
      </c>
      <c r="Q8" s="3"/>
      <c r="R8" s="3"/>
      <c r="S8" s="3"/>
      <c r="T8" s="3"/>
      <c r="U8" s="3"/>
      <c r="V8" s="1"/>
    </row>
    <row r="9" spans="1:22" x14ac:dyDescent="0.25">
      <c r="A9">
        <v>7</v>
      </c>
      <c r="B9" t="s">
        <v>130</v>
      </c>
      <c r="C9" t="s">
        <v>3127</v>
      </c>
      <c r="Q9" s="3"/>
      <c r="S9" s="3"/>
      <c r="T9" s="3"/>
      <c r="U9" s="3"/>
      <c r="V9" s="1"/>
    </row>
    <row r="10" spans="1:22" x14ac:dyDescent="0.25">
      <c r="A10">
        <v>8</v>
      </c>
      <c r="B10" t="s">
        <v>137</v>
      </c>
      <c r="C10" t="s">
        <v>118</v>
      </c>
      <c r="Q10" s="3"/>
      <c r="R10" s="3"/>
      <c r="S10" s="3"/>
      <c r="T10" s="3"/>
      <c r="U10" s="3"/>
      <c r="V10" s="1"/>
    </row>
    <row r="11" spans="1:22" x14ac:dyDescent="0.25">
      <c r="A11">
        <v>9</v>
      </c>
      <c r="B11" t="s">
        <v>2820</v>
      </c>
      <c r="C11" t="s">
        <v>3132</v>
      </c>
      <c r="Q11" s="1"/>
      <c r="R11" s="1"/>
      <c r="S11" s="1"/>
      <c r="T11" s="1"/>
      <c r="U11" s="1"/>
      <c r="V11" s="1"/>
    </row>
    <row r="12" spans="1:22" x14ac:dyDescent="0.25">
      <c r="A12">
        <v>10</v>
      </c>
      <c r="B12" t="s">
        <v>147</v>
      </c>
      <c r="C12" t="s">
        <v>124</v>
      </c>
      <c r="Q12" s="1"/>
      <c r="R12" s="1"/>
      <c r="S12" s="1"/>
      <c r="T12" s="1"/>
      <c r="U12" s="1"/>
      <c r="V12" s="1"/>
    </row>
    <row r="13" spans="1:22" x14ac:dyDescent="0.25">
      <c r="A13">
        <v>11</v>
      </c>
      <c r="B13" t="s">
        <v>3159</v>
      </c>
      <c r="C13" t="s">
        <v>3136</v>
      </c>
      <c r="Q13" s="1"/>
      <c r="R13" s="1"/>
      <c r="S13" s="1"/>
      <c r="T13" s="1"/>
      <c r="U13" s="1"/>
      <c r="V13" s="1"/>
    </row>
    <row r="14" spans="1:22" x14ac:dyDescent="0.25">
      <c r="A14">
        <v>12</v>
      </c>
      <c r="B14" t="s">
        <v>3160</v>
      </c>
      <c r="C14" t="s">
        <v>3140</v>
      </c>
      <c r="Q14" s="1"/>
      <c r="R14" s="1"/>
      <c r="S14" s="1"/>
      <c r="T14" s="1"/>
      <c r="U14" s="1"/>
      <c r="V14" s="1"/>
    </row>
    <row r="15" spans="1:22" x14ac:dyDescent="0.25">
      <c r="A15">
        <v>13</v>
      </c>
      <c r="B15" t="s">
        <v>290</v>
      </c>
      <c r="C15" t="s">
        <v>133</v>
      </c>
      <c r="Q15" s="1"/>
      <c r="R15" s="1"/>
      <c r="S15" s="1"/>
      <c r="T15" s="1"/>
      <c r="U15" s="1"/>
      <c r="V15" s="1"/>
    </row>
    <row r="16" spans="1:22" x14ac:dyDescent="0.25">
      <c r="A16">
        <v>14</v>
      </c>
      <c r="B16" t="s">
        <v>291</v>
      </c>
      <c r="C16" t="s">
        <v>136</v>
      </c>
      <c r="Q16" s="1"/>
      <c r="R16" s="1"/>
      <c r="S16" s="1"/>
      <c r="T16" s="1"/>
      <c r="U16" s="1"/>
      <c r="V16" s="1"/>
    </row>
    <row r="17" spans="1:22" x14ac:dyDescent="0.25">
      <c r="A17">
        <v>15</v>
      </c>
      <c r="B17" t="s">
        <v>292</v>
      </c>
      <c r="C17" t="s">
        <v>138</v>
      </c>
      <c r="Q17" s="1"/>
      <c r="R17" s="1"/>
      <c r="S17" s="1"/>
      <c r="T17" s="1"/>
      <c r="U17" s="1"/>
      <c r="V17" s="1"/>
    </row>
    <row r="18" spans="1:22" x14ac:dyDescent="0.25">
      <c r="A18">
        <v>16</v>
      </c>
      <c r="B18" t="s">
        <v>293</v>
      </c>
      <c r="C18" t="s">
        <v>140</v>
      </c>
      <c r="Q18" s="1"/>
      <c r="R18" s="1"/>
      <c r="S18" s="1"/>
      <c r="T18" s="1"/>
      <c r="U18" s="1"/>
      <c r="V18" s="1"/>
    </row>
    <row r="19" spans="1:22" x14ac:dyDescent="0.25">
      <c r="A19">
        <v>17</v>
      </c>
      <c r="B19" t="s">
        <v>294</v>
      </c>
      <c r="C19" t="s">
        <v>142</v>
      </c>
      <c r="Q19" s="1"/>
      <c r="R19" s="1"/>
      <c r="S19" s="1"/>
      <c r="T19" s="1"/>
      <c r="U19" s="1"/>
      <c r="V19" s="1"/>
    </row>
    <row r="20" spans="1:22" x14ac:dyDescent="0.25">
      <c r="A20">
        <v>18</v>
      </c>
      <c r="B20" t="s">
        <v>295</v>
      </c>
      <c r="C20" t="s">
        <v>3149</v>
      </c>
      <c r="Q20" s="1"/>
      <c r="R20" s="1"/>
      <c r="S20" s="1"/>
      <c r="T20" s="1"/>
      <c r="U20" s="1"/>
      <c r="V20" s="1"/>
    </row>
    <row r="21" spans="1:22" x14ac:dyDescent="0.25">
      <c r="A21">
        <v>19</v>
      </c>
      <c r="B21" t="s">
        <v>296</v>
      </c>
      <c r="C21" t="s">
        <v>3151</v>
      </c>
      <c r="R21" s="1"/>
    </row>
    <row r="22" spans="1:22" x14ac:dyDescent="0.25">
      <c r="A22">
        <v>20</v>
      </c>
      <c r="B22" t="s">
        <v>2056</v>
      </c>
      <c r="C22" t="s">
        <v>3153</v>
      </c>
      <c r="R22" s="1"/>
    </row>
    <row r="23" spans="1:22" x14ac:dyDescent="0.25">
      <c r="A23">
        <v>21</v>
      </c>
      <c r="B23" t="s">
        <v>297</v>
      </c>
      <c r="C23" t="s">
        <v>144</v>
      </c>
      <c r="R23" s="1"/>
    </row>
    <row r="24" spans="1:22" x14ac:dyDescent="0.25">
      <c r="A24">
        <v>22</v>
      </c>
      <c r="B24" t="s">
        <v>298</v>
      </c>
      <c r="C24" t="s">
        <v>145</v>
      </c>
      <c r="R24" s="1"/>
    </row>
    <row r="25" spans="1:22" x14ac:dyDescent="0.25">
      <c r="A25">
        <v>23</v>
      </c>
      <c r="B25" t="s">
        <v>299</v>
      </c>
      <c r="C25" t="s">
        <v>3161</v>
      </c>
      <c r="R25" s="1"/>
    </row>
    <row r="26" spans="1:22" x14ac:dyDescent="0.25">
      <c r="A26">
        <v>24</v>
      </c>
      <c r="B26" t="s">
        <v>300</v>
      </c>
      <c r="C26" t="s">
        <v>3162</v>
      </c>
      <c r="R26" s="1"/>
    </row>
    <row r="27" spans="1:22" x14ac:dyDescent="0.25">
      <c r="A27">
        <v>25</v>
      </c>
      <c r="B27" t="s">
        <v>301</v>
      </c>
      <c r="C27" t="s">
        <v>3163</v>
      </c>
      <c r="R27" s="1"/>
    </row>
    <row r="28" spans="1:22" x14ac:dyDescent="0.25">
      <c r="A28">
        <v>26</v>
      </c>
      <c r="B28" t="s">
        <v>563</v>
      </c>
      <c r="C28" t="s">
        <v>3164</v>
      </c>
      <c r="R28" s="1"/>
    </row>
    <row r="29" spans="1:22" x14ac:dyDescent="0.25">
      <c r="A29">
        <v>27</v>
      </c>
      <c r="B29" t="s">
        <v>564</v>
      </c>
      <c r="C29" t="s">
        <v>3165</v>
      </c>
      <c r="R29" s="1"/>
    </row>
    <row r="30" spans="1:22" x14ac:dyDescent="0.25">
      <c r="A30">
        <v>28</v>
      </c>
      <c r="B30" t="s">
        <v>302</v>
      </c>
      <c r="C30" t="s">
        <v>3166</v>
      </c>
      <c r="R30" s="1"/>
    </row>
    <row r="31" spans="1:22" x14ac:dyDescent="0.25">
      <c r="A31">
        <v>29</v>
      </c>
      <c r="B31" t="s">
        <v>303</v>
      </c>
      <c r="C31" t="s">
        <v>152</v>
      </c>
    </row>
    <row r="32" spans="1:22" x14ac:dyDescent="0.25">
      <c r="A32">
        <v>30</v>
      </c>
      <c r="B32" t="s">
        <v>304</v>
      </c>
      <c r="C32" t="s">
        <v>153</v>
      </c>
    </row>
    <row r="33" spans="1:3" x14ac:dyDescent="0.25">
      <c r="A33">
        <v>31</v>
      </c>
      <c r="B33" t="s">
        <v>305</v>
      </c>
      <c r="C33" t="s">
        <v>154</v>
      </c>
    </row>
  </sheetData>
  <pageMargins left="0.7" right="0.7" top="0.75" bottom="0.75" header="0.3" footer="0.3"/>
  <pageSetup paperSize="9"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419F2E-4CD1-457A-962C-176F36CC707D}">
  <sheetPr codeName="List18">
    <tabColor rgb="FF92D050"/>
  </sheetPr>
  <dimension ref="A1:V33"/>
  <sheetViews>
    <sheetView zoomScale="85" zoomScaleNormal="85" workbookViewId="0">
      <selection activeCell="G11" sqref="G11"/>
    </sheetView>
  </sheetViews>
  <sheetFormatPr defaultRowHeight="15" x14ac:dyDescent="0.25"/>
  <cols>
    <col min="1" max="1" width="13.42578125" customWidth="1"/>
    <col min="2" max="2" width="33.5703125" customWidth="1"/>
    <col min="3" max="4" width="31" customWidth="1"/>
    <col min="5" max="5" width="15" customWidth="1"/>
    <col min="6" max="6" width="15.85546875" customWidth="1"/>
    <col min="7" max="7" width="16.42578125" customWidth="1"/>
    <col min="8" max="8" width="26" customWidth="1"/>
    <col min="9" max="9" width="25" customWidth="1"/>
    <col min="10" max="10" width="26.42578125" customWidth="1"/>
    <col min="16" max="16" width="2.28515625" customWidth="1"/>
    <col min="17" max="17" width="11.7109375" customWidth="1"/>
    <col min="18" max="18" width="28" customWidth="1"/>
    <col min="19" max="19" width="47.5703125" customWidth="1"/>
    <col min="20" max="20" width="23.140625" customWidth="1"/>
    <col min="21" max="21" width="24.140625" customWidth="1"/>
  </cols>
  <sheetData>
    <row r="1" spans="1:22" x14ac:dyDescent="0.25">
      <c r="A1" t="s">
        <v>3112</v>
      </c>
      <c r="B1" t="s">
        <v>3113</v>
      </c>
      <c r="C1" t="s">
        <v>3114</v>
      </c>
      <c r="D1" t="s">
        <v>26</v>
      </c>
      <c r="E1" t="s">
        <v>85</v>
      </c>
      <c r="Q1" s="1"/>
      <c r="R1" s="1"/>
      <c r="S1" s="1"/>
      <c r="T1" s="1"/>
      <c r="U1" s="1"/>
      <c r="V1" s="1"/>
    </row>
    <row r="2" spans="1:22" x14ac:dyDescent="0.25">
      <c r="A2">
        <v>0</v>
      </c>
      <c r="B2" s="11" t="s">
        <v>3115</v>
      </c>
      <c r="C2" t="s">
        <v>3116</v>
      </c>
      <c r="H2" s="11"/>
      <c r="Q2" s="3"/>
      <c r="R2" s="3"/>
      <c r="S2" s="3"/>
      <c r="T2" s="3"/>
      <c r="U2" s="3"/>
      <c r="V2" s="1"/>
    </row>
    <row r="3" spans="1:22" x14ac:dyDescent="0.25">
      <c r="A3">
        <v>1</v>
      </c>
      <c r="B3" s="11" t="s">
        <v>3117</v>
      </c>
      <c r="C3" t="s">
        <v>3118</v>
      </c>
      <c r="H3" s="11"/>
      <c r="Q3" s="3"/>
      <c r="R3" s="3"/>
      <c r="S3" s="3"/>
      <c r="T3" s="3"/>
      <c r="U3" s="3"/>
      <c r="V3" s="1"/>
    </row>
    <row r="4" spans="1:22" x14ac:dyDescent="0.25">
      <c r="A4">
        <v>2</v>
      </c>
      <c r="B4" t="s">
        <v>3119</v>
      </c>
      <c r="C4" t="s">
        <v>3120</v>
      </c>
      <c r="Q4" s="3"/>
      <c r="R4" s="3"/>
      <c r="S4" s="3"/>
      <c r="T4" s="3"/>
      <c r="U4" s="3"/>
      <c r="V4" s="1"/>
    </row>
    <row r="5" spans="1:22" x14ac:dyDescent="0.25">
      <c r="A5">
        <v>3</v>
      </c>
      <c r="B5" t="s">
        <v>3121</v>
      </c>
      <c r="C5" t="s">
        <v>3122</v>
      </c>
      <c r="Q5" s="3"/>
      <c r="R5" s="3"/>
      <c r="S5" s="3"/>
      <c r="T5" s="3"/>
      <c r="U5" s="3"/>
      <c r="V5" s="1"/>
    </row>
    <row r="6" spans="1:22" x14ac:dyDescent="0.25">
      <c r="A6">
        <v>4</v>
      </c>
      <c r="B6" t="s">
        <v>3123</v>
      </c>
      <c r="C6" t="s">
        <v>3124</v>
      </c>
      <c r="Q6" s="3"/>
      <c r="R6" s="3"/>
      <c r="S6" s="3"/>
      <c r="T6" s="3"/>
      <c r="U6" s="3"/>
      <c r="V6" s="1"/>
    </row>
    <row r="7" spans="1:22" x14ac:dyDescent="0.25">
      <c r="A7">
        <v>5</v>
      </c>
      <c r="B7" t="s">
        <v>3125</v>
      </c>
      <c r="C7" t="s">
        <v>3126</v>
      </c>
      <c r="Q7" s="3"/>
      <c r="R7" s="3"/>
      <c r="S7" s="3"/>
      <c r="T7" s="3"/>
      <c r="U7" s="3"/>
      <c r="V7" s="1"/>
    </row>
    <row r="8" spans="1:22" x14ac:dyDescent="0.25">
      <c r="A8">
        <v>6</v>
      </c>
      <c r="B8" t="s">
        <v>2815</v>
      </c>
      <c r="C8" t="s">
        <v>3127</v>
      </c>
      <c r="Q8" s="3"/>
      <c r="R8" s="3"/>
      <c r="S8" s="3"/>
      <c r="T8" s="3"/>
      <c r="U8" s="3"/>
      <c r="V8" s="1"/>
    </row>
    <row r="9" spans="1:22" x14ac:dyDescent="0.25">
      <c r="A9">
        <v>7</v>
      </c>
      <c r="B9" t="s">
        <v>3128</v>
      </c>
      <c r="Q9" s="3"/>
      <c r="S9" s="3"/>
      <c r="T9" s="3"/>
      <c r="U9" s="3"/>
      <c r="V9" s="1"/>
    </row>
    <row r="10" spans="1:22" x14ac:dyDescent="0.25">
      <c r="A10">
        <v>8</v>
      </c>
      <c r="B10" t="s">
        <v>3129</v>
      </c>
      <c r="C10" t="s">
        <v>118</v>
      </c>
      <c r="Q10" s="3"/>
      <c r="R10" s="3"/>
      <c r="S10" s="3"/>
      <c r="T10" s="3"/>
      <c r="U10" s="3"/>
      <c r="V10" s="1"/>
    </row>
    <row r="11" spans="1:22" x14ac:dyDescent="0.25">
      <c r="A11">
        <v>9</v>
      </c>
      <c r="B11" t="s">
        <v>3130</v>
      </c>
      <c r="Q11" s="1"/>
      <c r="R11" s="1"/>
      <c r="S11" s="1"/>
      <c r="T11" s="1"/>
      <c r="U11" s="1"/>
      <c r="V11" s="1"/>
    </row>
    <row r="12" spans="1:22" x14ac:dyDescent="0.25">
      <c r="A12">
        <v>10</v>
      </c>
      <c r="B12" t="s">
        <v>3131</v>
      </c>
      <c r="C12" t="s">
        <v>3132</v>
      </c>
      <c r="Q12" s="1"/>
      <c r="R12" s="1"/>
      <c r="S12" s="1"/>
      <c r="T12" s="1"/>
      <c r="U12" s="1"/>
      <c r="V12" s="1"/>
    </row>
    <row r="13" spans="1:22" x14ac:dyDescent="0.25">
      <c r="A13">
        <v>11</v>
      </c>
      <c r="B13" t="s">
        <v>3133</v>
      </c>
      <c r="Q13" s="1"/>
      <c r="R13" s="1"/>
      <c r="S13" s="1"/>
      <c r="T13" s="1"/>
      <c r="U13" s="1"/>
      <c r="V13" s="1"/>
    </row>
    <row r="14" spans="1:22" x14ac:dyDescent="0.25">
      <c r="A14">
        <v>12</v>
      </c>
      <c r="B14" t="s">
        <v>3134</v>
      </c>
      <c r="C14" t="s">
        <v>124</v>
      </c>
      <c r="Q14" s="1"/>
      <c r="R14" s="1"/>
      <c r="S14" s="1"/>
      <c r="T14" s="1"/>
      <c r="U14" s="1"/>
      <c r="V14" s="1"/>
    </row>
    <row r="15" spans="1:22" x14ac:dyDescent="0.25">
      <c r="A15">
        <v>13</v>
      </c>
      <c r="B15" t="s">
        <v>3135</v>
      </c>
      <c r="C15" t="s">
        <v>3136</v>
      </c>
      <c r="Q15" s="1"/>
      <c r="R15" s="1"/>
      <c r="S15" s="1"/>
      <c r="T15" s="1"/>
      <c r="U15" s="1"/>
      <c r="V15" s="1"/>
    </row>
    <row r="16" spans="1:22" x14ac:dyDescent="0.25">
      <c r="A16">
        <v>14</v>
      </c>
      <c r="B16" t="s">
        <v>3137</v>
      </c>
      <c r="C16" t="s">
        <v>3138</v>
      </c>
      <c r="Q16" s="1"/>
      <c r="R16" s="1"/>
      <c r="S16" s="1"/>
      <c r="T16" s="1"/>
      <c r="U16" s="1"/>
      <c r="V16" s="1"/>
    </row>
    <row r="17" spans="1:22" x14ac:dyDescent="0.25">
      <c r="A17">
        <v>15</v>
      </c>
      <c r="B17" t="s">
        <v>3139</v>
      </c>
      <c r="C17" t="s">
        <v>3140</v>
      </c>
      <c r="Q17" s="1"/>
      <c r="R17" s="1"/>
      <c r="S17" s="1"/>
      <c r="T17" s="1"/>
      <c r="U17" s="1"/>
      <c r="V17" s="1"/>
    </row>
    <row r="18" spans="1:22" x14ac:dyDescent="0.25">
      <c r="A18">
        <v>16</v>
      </c>
      <c r="B18" t="s">
        <v>3141</v>
      </c>
      <c r="C18" t="s">
        <v>133</v>
      </c>
      <c r="Q18" s="1"/>
      <c r="R18" s="1"/>
      <c r="S18" s="1"/>
      <c r="T18" s="1"/>
      <c r="U18" s="1"/>
      <c r="V18" s="1"/>
    </row>
    <row r="19" spans="1:22" x14ac:dyDescent="0.25">
      <c r="A19">
        <v>17</v>
      </c>
      <c r="B19" t="s">
        <v>3142</v>
      </c>
      <c r="Q19" s="1"/>
      <c r="R19" s="1"/>
      <c r="S19" s="1"/>
      <c r="T19" s="1"/>
      <c r="U19" s="1"/>
      <c r="V19" s="1"/>
    </row>
    <row r="20" spans="1:22" x14ac:dyDescent="0.25">
      <c r="A20">
        <v>18</v>
      </c>
      <c r="B20" t="s">
        <v>3143</v>
      </c>
      <c r="C20" t="s">
        <v>136</v>
      </c>
      <c r="Q20" s="1"/>
      <c r="R20" s="1"/>
      <c r="S20" s="1"/>
      <c r="T20" s="1"/>
      <c r="U20" s="1"/>
      <c r="V20" s="1"/>
    </row>
    <row r="21" spans="1:22" x14ac:dyDescent="0.25">
      <c r="A21">
        <v>19</v>
      </c>
      <c r="B21" t="s">
        <v>3144</v>
      </c>
      <c r="C21" t="s">
        <v>138</v>
      </c>
      <c r="R21" s="1"/>
    </row>
    <row r="22" spans="1:22" x14ac:dyDescent="0.25">
      <c r="A22">
        <v>20</v>
      </c>
      <c r="B22" t="s">
        <v>3145</v>
      </c>
      <c r="R22" s="1"/>
    </row>
    <row r="23" spans="1:22" x14ac:dyDescent="0.25">
      <c r="A23">
        <v>21</v>
      </c>
      <c r="B23" t="s">
        <v>3146</v>
      </c>
      <c r="C23" t="s">
        <v>140</v>
      </c>
      <c r="R23" s="1"/>
    </row>
    <row r="24" spans="1:22" x14ac:dyDescent="0.25">
      <c r="A24">
        <v>22</v>
      </c>
      <c r="B24" t="s">
        <v>713</v>
      </c>
      <c r="R24" s="1"/>
    </row>
    <row r="25" spans="1:22" x14ac:dyDescent="0.25">
      <c r="A25">
        <v>23</v>
      </c>
      <c r="B25" t="s">
        <v>3147</v>
      </c>
      <c r="C25" t="s">
        <v>142</v>
      </c>
      <c r="R25" s="1"/>
    </row>
    <row r="26" spans="1:22" x14ac:dyDescent="0.25">
      <c r="A26">
        <v>24</v>
      </c>
      <c r="B26" t="s">
        <v>3148</v>
      </c>
      <c r="C26" t="s">
        <v>3149</v>
      </c>
      <c r="R26" s="1"/>
    </row>
    <row r="27" spans="1:22" x14ac:dyDescent="0.25">
      <c r="A27">
        <v>25</v>
      </c>
      <c r="B27" t="s">
        <v>3150</v>
      </c>
      <c r="C27" t="s">
        <v>3151</v>
      </c>
      <c r="R27" s="1"/>
    </row>
    <row r="28" spans="1:22" x14ac:dyDescent="0.25">
      <c r="A28">
        <v>26</v>
      </c>
      <c r="B28" t="s">
        <v>3152</v>
      </c>
      <c r="C28" t="s">
        <v>3153</v>
      </c>
      <c r="R28" s="1"/>
    </row>
    <row r="29" spans="1:22" x14ac:dyDescent="0.25">
      <c r="A29">
        <v>27</v>
      </c>
      <c r="B29" t="s">
        <v>147</v>
      </c>
      <c r="C29" t="s">
        <v>144</v>
      </c>
      <c r="R29" s="1"/>
    </row>
    <row r="30" spans="1:22" x14ac:dyDescent="0.25">
      <c r="A30">
        <v>28</v>
      </c>
      <c r="B30" t="s">
        <v>146</v>
      </c>
      <c r="C30" t="s">
        <v>145</v>
      </c>
      <c r="R30" s="1"/>
    </row>
    <row r="31" spans="1:22" x14ac:dyDescent="0.25">
      <c r="A31">
        <v>29</v>
      </c>
      <c r="B31" t="s">
        <v>303</v>
      </c>
      <c r="C31" t="s">
        <v>152</v>
      </c>
    </row>
    <row r="32" spans="1:22" x14ac:dyDescent="0.25">
      <c r="A32">
        <v>30</v>
      </c>
      <c r="B32" t="s">
        <v>304</v>
      </c>
      <c r="C32" t="s">
        <v>153</v>
      </c>
    </row>
    <row r="33" spans="1:3" x14ac:dyDescent="0.25">
      <c r="A33">
        <v>31</v>
      </c>
      <c r="B33" t="s">
        <v>305</v>
      </c>
      <c r="C33" t="s">
        <v>154</v>
      </c>
    </row>
  </sheetData>
  <phoneticPr fontId="2" type="noConversion"/>
  <pageMargins left="0.7" right="0.7" top="0.75" bottom="0.75" header="0.3" footer="0.3"/>
  <pageSetup paperSize="9"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7D84C0-1C25-4D0C-B0D8-0181EA6D8771}">
  <sheetPr codeName="List37">
    <tabColor theme="8"/>
  </sheetPr>
  <dimension ref="A1:L993"/>
  <sheetViews>
    <sheetView zoomScale="70" zoomScaleNormal="70" workbookViewId="0">
      <selection activeCell="E365" sqref="E365"/>
    </sheetView>
  </sheetViews>
  <sheetFormatPr defaultRowHeight="15" x14ac:dyDescent="0.25"/>
  <cols>
    <col min="1" max="1" width="8.28515625" customWidth="1"/>
    <col min="2" max="2" width="18.7109375" customWidth="1"/>
    <col min="3" max="3" width="25.140625" customWidth="1"/>
    <col min="4" max="4" width="38.7109375" customWidth="1"/>
    <col min="5" max="5" width="85.42578125" customWidth="1"/>
    <col min="6" max="6" width="176.85546875" style="35" customWidth="1"/>
    <col min="7" max="7" width="61.42578125" customWidth="1"/>
    <col min="8" max="8" width="255.42578125" customWidth="1"/>
    <col min="11" max="11" width="189.140625" customWidth="1"/>
    <col min="12" max="12" width="119.5703125" customWidth="1"/>
  </cols>
  <sheetData>
    <row r="1" spans="1:12" x14ac:dyDescent="0.25">
      <c r="A1" t="s">
        <v>1045</v>
      </c>
      <c r="B1" t="s">
        <v>1083</v>
      </c>
      <c r="C1" t="s">
        <v>3167</v>
      </c>
      <c r="D1" t="s">
        <v>1071</v>
      </c>
      <c r="E1" t="s">
        <v>3168</v>
      </c>
      <c r="F1" t="s">
        <v>3169</v>
      </c>
      <c r="G1" t="s">
        <v>26</v>
      </c>
      <c r="H1" t="s">
        <v>3170</v>
      </c>
      <c r="K1" t="s">
        <v>3171</v>
      </c>
      <c r="L1" t="s">
        <v>3172</v>
      </c>
    </row>
    <row r="2" spans="1:12" ht="30" hidden="1" x14ac:dyDescent="0.25">
      <c r="A2" s="1">
        <v>0</v>
      </c>
      <c r="B2" s="1" t="b" cm="1">
        <f t="array" ref="B2">INDEX(DB_ALM[],A2+1,20)</f>
        <v>0</v>
      </c>
      <c r="C2" s="13" t="str" cm="1">
        <f t="array" ref="C2">INDEX(DB_ALM[],A2+1,1)</f>
        <v>TURBINE</v>
      </c>
      <c r="D2" s="13" t="str" cm="1">
        <f t="array" ref="D2">INDEX(DB_ALM[],A2+1,3)</f>
        <v>SPARE_0</v>
      </c>
      <c r="E2" s="34" t="str" cm="1">
        <f t="array" ref="E2">INDEX(DB_ALM[],A2+1,5)</f>
        <v>SPARE</v>
      </c>
      <c r="F2" s="34" t="s">
        <v>3171</v>
      </c>
      <c r="G2" s="13" t="str" cm="1">
        <f t="array" ref="G2">INDEX(DB_ALM[],A2+1,13)</f>
        <v>No blocking</v>
      </c>
      <c r="H2" s="1" t="str">
        <f t="shared" ref="H2:H65" si="0">VLOOKUP(F2,$K$1:$L$193,2,FALSE)</f>
        <v>Alarm utløses når den nåværende signalet overskrider de nominelle grensene, som er 4mA og 20mA. Mulige årsaker til denne anomalien inkluderer problemer som feilaktig kabelterminering på målepunktet, skade på sensoren eller ledningsbrudd.</v>
      </c>
      <c r="K2" t="s">
        <v>3173</v>
      </c>
      <c r="L2" t="s">
        <v>3174</v>
      </c>
    </row>
    <row r="3" spans="1:12" ht="30" hidden="1" x14ac:dyDescent="0.25">
      <c r="A3" s="1">
        <v>1</v>
      </c>
      <c r="B3" s="1" t="b" cm="1">
        <f t="array" ref="B3">INDEX(DB_ALM[],A3+1,20)</f>
        <v>0</v>
      </c>
      <c r="C3" s="13" t="str" cm="1">
        <f t="array" ref="C3">INDEX(DB_ALM[],A3+1,1)</f>
        <v>TURBINE</v>
      </c>
      <c r="D3" s="13" t="str" cm="1">
        <f t="array" ref="D3">INDEX(DB_ALM[],A3+1,3)</f>
        <v>PELTON_Y1_ERR</v>
      </c>
      <c r="E3" s="34" t="str" cm="1">
        <f t="array" ref="E3">INDEX(DB_ALM[],A3+1,5)</f>
        <v>Nozzle 1 postion measurement - sensor error</v>
      </c>
      <c r="F3" s="34" t="s">
        <v>3171</v>
      </c>
      <c r="G3" s="13" t="str" cm="1">
        <f t="array" ref="G3">INDEX(DB_ALM[],A3+1,13)</f>
        <v>GCB DC MCB trip</v>
      </c>
      <c r="H3" s="1" t="str">
        <f t="shared" si="0"/>
        <v>Alarm utløses når den nåværende signalet overskrider de nominelle grensene, som er 4mA og 20mA. Mulige årsaker til denne anomalien inkluderer problemer som feilaktig kabelterminering på målepunktet, skade på sensoren eller ledningsbrudd.</v>
      </c>
      <c r="K3" t="s">
        <v>3171</v>
      </c>
      <c r="L3" t="s">
        <v>3172</v>
      </c>
    </row>
    <row r="4" spans="1:12" ht="30" hidden="1" x14ac:dyDescent="0.25">
      <c r="A4" s="1">
        <v>2</v>
      </c>
      <c r="B4" s="1" t="b" cm="1">
        <f t="array" ref="B4">INDEX(DB_ALM[],A4+1,20)</f>
        <v>0</v>
      </c>
      <c r="C4" s="13" t="str" cm="1">
        <f t="array" ref="C4">INDEX(DB_ALM[],A4+1,1)</f>
        <v>TURBINE</v>
      </c>
      <c r="D4" s="13" t="str" cm="1">
        <f t="array" ref="D4">INDEX(DB_ALM[],A4+1,3)</f>
        <v>PELTON_Y2_ERR</v>
      </c>
      <c r="E4" s="34" t="str" cm="1">
        <f t="array" ref="E4">INDEX(DB_ALM[],A4+1,5)</f>
        <v>Nozzle 2 postion measurement - sensor error</v>
      </c>
      <c r="F4" s="34" t="s">
        <v>3171</v>
      </c>
      <c r="G4" s="13" t="str" cm="1">
        <f t="array" ref="G4">INDEX(DB_ALM[],A4+1,13)</f>
        <v>Analog input PS OFF</v>
      </c>
      <c r="H4" s="1" t="str">
        <f t="shared" si="0"/>
        <v>Alarm utløses når den nåværende signalet overskrider de nominelle grensene, som er 4mA og 20mA. Mulige årsaker til denne anomalien inkluderer problemer som feilaktig kabelterminering på målepunktet, skade på sensoren eller ledningsbrudd.</v>
      </c>
      <c r="K4" t="s">
        <v>3173</v>
      </c>
      <c r="L4" t="s">
        <v>3174</v>
      </c>
    </row>
    <row r="5" spans="1:12" ht="30" hidden="1" x14ac:dyDescent="0.25">
      <c r="A5" s="1">
        <v>3</v>
      </c>
      <c r="B5" s="1" t="b" cm="1">
        <f t="array" ref="B5">INDEX(DB_ALM[],A5+1,20)</f>
        <v>0</v>
      </c>
      <c r="C5" s="13" t="str" cm="1">
        <f t="array" ref="C5">INDEX(DB_ALM[],A5+1,1)</f>
        <v>TURBINE</v>
      </c>
      <c r="D5" s="13" t="str" cm="1">
        <f t="array" ref="D5">INDEX(DB_ALM[],A5+1,3)</f>
        <v>PELTON_Y3_ERR</v>
      </c>
      <c r="E5" s="34" t="str" cm="1">
        <f t="array" ref="E5">INDEX(DB_ALM[],A5+1,5)</f>
        <v>Nozzle 3 postion measurement - sensor error</v>
      </c>
      <c r="F5" s="34" t="s">
        <v>3171</v>
      </c>
      <c r="G5" s="13" t="str" cm="1">
        <f t="array" ref="G5">INDEX(DB_ALM[],A5+1,13)</f>
        <v>Analog input PS OFF</v>
      </c>
      <c r="H5" s="1" t="str">
        <f t="shared" si="0"/>
        <v>Alarm utløses når den nåværende signalet overskrider de nominelle grensene, som er 4mA og 20mA. Mulige årsaker til denne anomalien inkluderer problemer som feilaktig kabelterminering på målepunktet, skade på sensoren eller ledningsbrudd.</v>
      </c>
      <c r="K5" t="s">
        <v>3175</v>
      </c>
      <c r="L5" t="s">
        <v>3176</v>
      </c>
    </row>
    <row r="6" spans="1:12" ht="30" hidden="1" x14ac:dyDescent="0.25">
      <c r="A6" s="1">
        <v>4</v>
      </c>
      <c r="B6" s="1" t="b" cm="1">
        <f t="array" ref="B6">INDEX(DB_ALM[],A6+1,20)</f>
        <v>0</v>
      </c>
      <c r="C6" s="13" t="str" cm="1">
        <f t="array" ref="C6">INDEX(DB_ALM[],A6+1,1)</f>
        <v>TURBINE</v>
      </c>
      <c r="D6" s="13" t="str" cm="1">
        <f t="array" ref="D6">INDEX(DB_ALM[],A6+1,3)</f>
        <v>PELTON_Y4_ERR</v>
      </c>
      <c r="E6" s="34" t="str" cm="1">
        <f t="array" ref="E6">INDEX(DB_ALM[],A6+1,5)</f>
        <v>Nozzle 4 postion measurement - sensor error</v>
      </c>
      <c r="F6" s="34" t="s">
        <v>3171</v>
      </c>
      <c r="G6" s="13" t="str" cm="1">
        <f t="array" ref="G6">INDEX(DB_ALM[],A6+1,13)</f>
        <v>Analog input PS OFF</v>
      </c>
      <c r="H6" s="1" t="str">
        <f t="shared" si="0"/>
        <v>Alarm utløses når den nåværende signalet overskrider de nominelle grensene, som er 4mA og 20mA. Mulige årsaker til denne anomalien inkluderer problemer som feilaktig kabelterminering på målepunktet, skade på sensoren eller ledningsbrudd.</v>
      </c>
      <c r="K6" t="s">
        <v>3177</v>
      </c>
      <c r="L6" t="s">
        <v>3178</v>
      </c>
    </row>
    <row r="7" spans="1:12" ht="30" hidden="1" x14ac:dyDescent="0.25">
      <c r="A7" s="1">
        <v>5</v>
      </c>
      <c r="B7" s="1" t="b" cm="1">
        <f t="array" ref="B7">INDEX(DB_ALM[],A7+1,20)</f>
        <v>0</v>
      </c>
      <c r="C7" s="13" t="str" cm="1">
        <f t="array" ref="C7">INDEX(DB_ALM[],A7+1,1)</f>
        <v>TURBINE</v>
      </c>
      <c r="D7" s="13" t="str" cm="1">
        <f t="array" ref="D7">INDEX(DB_ALM[],A7+1,3)</f>
        <v>PELTON_Y5_ERR</v>
      </c>
      <c r="E7" s="34" t="str" cm="1">
        <f t="array" ref="E7">INDEX(DB_ALM[],A7+1,5)</f>
        <v>Nozzle 5 postion measurement - sensor error</v>
      </c>
      <c r="F7" s="34" t="s">
        <v>3171</v>
      </c>
      <c r="G7" s="13" t="str" cm="1">
        <f t="array" ref="G7">INDEX(DB_ALM[],A7+1,13)</f>
        <v>Analog input PS OFF</v>
      </c>
      <c r="H7" s="1" t="str">
        <f t="shared" si="0"/>
        <v>Alarm utløses når den nåværende signalet overskrider de nominelle grensene, som er 4mA og 20mA. Mulige årsaker til denne anomalien inkluderer problemer som feilaktig kabelterminering på målepunktet, skade på sensoren eller ledningsbrudd.</v>
      </c>
      <c r="K7" t="s">
        <v>3179</v>
      </c>
      <c r="L7" t="s">
        <v>3180</v>
      </c>
    </row>
    <row r="8" spans="1:12" ht="30" hidden="1" x14ac:dyDescent="0.25">
      <c r="A8" s="1">
        <v>6</v>
      </c>
      <c r="B8" s="1" t="b" cm="1">
        <f t="array" ref="B8">INDEX(DB_ALM[],A8+1,20)</f>
        <v>0</v>
      </c>
      <c r="C8" s="13" t="str" cm="1">
        <f t="array" ref="C8">INDEX(DB_ALM[],A8+1,1)</f>
        <v>TURBINE</v>
      </c>
      <c r="D8" s="13" t="str" cm="1">
        <f t="array" ref="D8">INDEX(DB_ALM[],A8+1,3)</f>
        <v>PELTON_Y6_ERR</v>
      </c>
      <c r="E8" s="34" t="str" cm="1">
        <f t="array" ref="E8">INDEX(DB_ALM[],A8+1,5)</f>
        <v>Nozzle 6 postion measurement - sensor error</v>
      </c>
      <c r="F8" s="34" t="s">
        <v>3171</v>
      </c>
      <c r="G8" s="13" t="str" cm="1">
        <f t="array" ref="G8">INDEX(DB_ALM[],A8+1,13)</f>
        <v>Analog input PS OFF</v>
      </c>
      <c r="H8" s="1" t="str">
        <f t="shared" si="0"/>
        <v>Alarm utløses når den nåværende signalet overskrider de nominelle grensene, som er 4mA og 20mA. Mulige årsaker til denne anomalien inkluderer problemer som feilaktig kabelterminering på målepunktet, skade på sensoren eller ledningsbrudd.</v>
      </c>
      <c r="K8" t="s">
        <v>3181</v>
      </c>
      <c r="L8" t="s">
        <v>3182</v>
      </c>
    </row>
    <row r="9" spans="1:12" hidden="1" x14ac:dyDescent="0.25">
      <c r="A9" s="1">
        <v>7</v>
      </c>
      <c r="B9" s="1" t="b" cm="1">
        <f t="array" ref="B9">INDEX(DB_ALM[],A9+1,20)</f>
        <v>0</v>
      </c>
      <c r="C9" s="13" t="str" cm="1">
        <f t="array" ref="C9">INDEX(DB_ALM[],A9+1,1)</f>
        <v>TURBINE</v>
      </c>
      <c r="D9" s="13" t="str" cm="1">
        <f t="array" ref="D9">INDEX(DB_ALM[],A9+1,3)</f>
        <v>PELTON_YD_1_ERR</v>
      </c>
      <c r="E9" s="34" t="str" cm="1">
        <f t="array" ref="E9">INDEX(DB_ALM[],A9+1,5)</f>
        <v>Deflector position measurement - sensor error</v>
      </c>
      <c r="F9" s="13" t="s">
        <v>3173</v>
      </c>
      <c r="G9" s="13" t="str" cm="1">
        <f t="array" ref="G9">INDEX(DB_ALM[],A9+1,13)</f>
        <v>Analog input PS OFF</v>
      </c>
      <c r="H9" s="1" t="str">
        <f t="shared" si="0"/>
        <v>Alarm utløses når den absolutte forskjellen mellom den målte posisjonen og referanseverdien er høyere enn grensen.</v>
      </c>
      <c r="K9" t="s">
        <v>3183</v>
      </c>
      <c r="L9" t="s">
        <v>3184</v>
      </c>
    </row>
    <row r="10" spans="1:12" hidden="1" x14ac:dyDescent="0.25">
      <c r="A10" s="1">
        <v>8</v>
      </c>
      <c r="B10" s="1" t="b" cm="1">
        <f t="array" ref="B10">INDEX(DB_ALM[],A10+1,20)</f>
        <v>0</v>
      </c>
      <c r="C10" s="13" t="str" cm="1">
        <f t="array" ref="C10">INDEX(DB_ALM[],A10+1,1)</f>
        <v>TURBINE</v>
      </c>
      <c r="D10" s="13" t="str" cm="1">
        <f t="array" ref="D10">INDEX(DB_ALM[],A10+1,3)</f>
        <v>PELTON_Y1_POS_ERR</v>
      </c>
      <c r="E10" s="34" t="str" cm="1">
        <f t="array" ref="E10">INDEX(DB_ALM[],A10+1,5)</f>
        <v>Nozzle 1 postion measurement - positioning error</v>
      </c>
      <c r="F10" s="13" t="s">
        <v>3173</v>
      </c>
      <c r="G10" s="13" t="str" cm="1">
        <f t="array" ref="G10">INDEX(DB_ALM[],A10+1,13)</f>
        <v>No blocking</v>
      </c>
      <c r="H10" s="1" t="str">
        <f t="shared" si="0"/>
        <v>Alarm utløses når den absolutte forskjellen mellom den målte posisjonen og referanseverdien er høyere enn grensen.</v>
      </c>
      <c r="K10" t="s">
        <v>3185</v>
      </c>
      <c r="L10" t="s">
        <v>3186</v>
      </c>
    </row>
    <row r="11" spans="1:12" hidden="1" x14ac:dyDescent="0.25">
      <c r="A11" s="1">
        <v>9</v>
      </c>
      <c r="B11" s="1" t="b" cm="1">
        <f t="array" ref="B11">INDEX(DB_ALM[],A11+1,20)</f>
        <v>0</v>
      </c>
      <c r="C11" s="13" t="str" cm="1">
        <f t="array" ref="C11">INDEX(DB_ALM[],A11+1,1)</f>
        <v>TURBINE</v>
      </c>
      <c r="D11" s="13" t="str" cm="1">
        <f t="array" ref="D11">INDEX(DB_ALM[],A11+1,3)</f>
        <v>PELTON_Y2_POS_ERR</v>
      </c>
      <c r="E11" s="34" t="str" cm="1">
        <f t="array" ref="E11">INDEX(DB_ALM[],A11+1,5)</f>
        <v>Nozzle 2 postion measurement - positioning error</v>
      </c>
      <c r="F11" s="13" t="s">
        <v>3173</v>
      </c>
      <c r="G11" s="13" t="str" cm="1">
        <f t="array" ref="G11">INDEX(DB_ALM[],A11+1,13)</f>
        <v>No blocking</v>
      </c>
      <c r="H11" s="1" t="str">
        <f t="shared" si="0"/>
        <v>Alarm utløses når den absolutte forskjellen mellom den målte posisjonen og referanseverdien er høyere enn grensen.</v>
      </c>
      <c r="K11" t="s">
        <v>3187</v>
      </c>
      <c r="L11" t="s">
        <v>3188</v>
      </c>
    </row>
    <row r="12" spans="1:12" hidden="1" x14ac:dyDescent="0.25">
      <c r="A12" s="1">
        <v>10</v>
      </c>
      <c r="B12" s="1" t="b" cm="1">
        <f t="array" ref="B12">INDEX(DB_ALM[],A12+1,20)</f>
        <v>0</v>
      </c>
      <c r="C12" s="13" t="str" cm="1">
        <f t="array" ref="C12">INDEX(DB_ALM[],A12+1,1)</f>
        <v>TURBINE</v>
      </c>
      <c r="D12" s="13" t="str" cm="1">
        <f t="array" ref="D12">INDEX(DB_ALM[],A12+1,3)</f>
        <v>PELTON_Y3_POS_ERR</v>
      </c>
      <c r="E12" s="34" t="str" cm="1">
        <f t="array" ref="E12">INDEX(DB_ALM[],A12+1,5)</f>
        <v>Nozzle 3 postion measurement - positioning error</v>
      </c>
      <c r="F12" s="13" t="s">
        <v>3173</v>
      </c>
      <c r="G12" s="13" t="str" cm="1">
        <f t="array" ref="G12">INDEX(DB_ALM[],A12+1,13)</f>
        <v>Unit distrb. comm erorr</v>
      </c>
      <c r="H12" s="1" t="str">
        <f t="shared" si="0"/>
        <v>Alarm utløses når den absolutte forskjellen mellom den målte posisjonen og referanseverdien er høyere enn grensen.</v>
      </c>
      <c r="K12" t="s">
        <v>3189</v>
      </c>
      <c r="L12" t="s">
        <v>3190</v>
      </c>
    </row>
    <row r="13" spans="1:12" hidden="1" x14ac:dyDescent="0.25">
      <c r="A13" s="1">
        <v>11</v>
      </c>
      <c r="B13" s="1" t="b" cm="1">
        <f t="array" ref="B13">INDEX(DB_ALM[],A13+1,20)</f>
        <v>0</v>
      </c>
      <c r="C13" s="13" t="str" cm="1">
        <f t="array" ref="C13">INDEX(DB_ALM[],A13+1,1)</f>
        <v>TURBINE</v>
      </c>
      <c r="D13" s="13" t="str" cm="1">
        <f t="array" ref="D13">INDEX(DB_ALM[],A13+1,3)</f>
        <v>PELTON_Y4_POS_ERR</v>
      </c>
      <c r="E13" s="34" t="str" cm="1">
        <f t="array" ref="E13">INDEX(DB_ALM[],A13+1,5)</f>
        <v>Nozzle 4 postion measurement - positioning error</v>
      </c>
      <c r="F13" s="13" t="s">
        <v>3173</v>
      </c>
      <c r="G13" s="13" t="str" cm="1">
        <f t="array" ref="G13">INDEX(DB_ALM[],A13+1,13)</f>
        <v>Unit distrb. comm erorr</v>
      </c>
      <c r="H13" s="1" t="str">
        <f t="shared" si="0"/>
        <v>Alarm utløses når den absolutte forskjellen mellom den målte posisjonen og referanseverdien er høyere enn grensen.</v>
      </c>
      <c r="K13" t="s">
        <v>3191</v>
      </c>
      <c r="L13" t="s">
        <v>3192</v>
      </c>
    </row>
    <row r="14" spans="1:12" hidden="1" x14ac:dyDescent="0.25">
      <c r="A14" s="1">
        <v>12</v>
      </c>
      <c r="B14" s="1" t="b" cm="1">
        <f t="array" ref="B14">INDEX(DB_ALM[],A14+1,20)</f>
        <v>0</v>
      </c>
      <c r="C14" s="13" t="str" cm="1">
        <f t="array" ref="C14">INDEX(DB_ALM[],A14+1,1)</f>
        <v>TURBINE</v>
      </c>
      <c r="D14" s="13" t="str" cm="1">
        <f t="array" ref="D14">INDEX(DB_ALM[],A14+1,3)</f>
        <v>PELTON_Y5_POS_ERR</v>
      </c>
      <c r="E14" s="34" t="str" cm="1">
        <f t="array" ref="E14">INDEX(DB_ALM[],A14+1,5)</f>
        <v>Nozzle 5 postion measurement - positioning error</v>
      </c>
      <c r="F14" s="13" t="s">
        <v>3173</v>
      </c>
      <c r="G14" s="13" t="str" cm="1">
        <f t="array" ref="G14">INDEX(DB_ALM[],A14+1,13)</f>
        <v>Unit distrb. comm erorr</v>
      </c>
      <c r="H14" s="1" t="str">
        <f t="shared" si="0"/>
        <v>Alarm utløses når den absolutte forskjellen mellom den målte posisjonen og referanseverdien er høyere enn grensen.</v>
      </c>
      <c r="K14" t="s">
        <v>3193</v>
      </c>
      <c r="L14" t="s">
        <v>3194</v>
      </c>
    </row>
    <row r="15" spans="1:12" hidden="1" x14ac:dyDescent="0.25">
      <c r="A15" s="1">
        <v>13</v>
      </c>
      <c r="B15" s="1" t="b" cm="1">
        <f t="array" ref="B15">INDEX(DB_ALM[],A15+1,20)</f>
        <v>0</v>
      </c>
      <c r="C15" s="13" t="str" cm="1">
        <f t="array" ref="C15">INDEX(DB_ALM[],A15+1,1)</f>
        <v>TURBINE</v>
      </c>
      <c r="D15" s="13" t="str" cm="1">
        <f t="array" ref="D15">INDEX(DB_ALM[],A15+1,3)</f>
        <v>PELTON_Y6_POS_ERR</v>
      </c>
      <c r="E15" s="34" t="str" cm="1">
        <f t="array" ref="E15">INDEX(DB_ALM[],A15+1,5)</f>
        <v>Nozzle 6 postion measurement - positioning error</v>
      </c>
      <c r="F15" s="13" t="s">
        <v>3173</v>
      </c>
      <c r="G15" s="13" t="str" cm="1">
        <f t="array" ref="G15">INDEX(DB_ALM[],A15+1,13)</f>
        <v>Unit distrb. comm erorr</v>
      </c>
      <c r="H15" s="1" t="str">
        <f t="shared" si="0"/>
        <v>Alarm utløses når den absolutte forskjellen mellom den målte posisjonen og referanseverdien er høyere enn grensen.</v>
      </c>
      <c r="K15" t="s">
        <v>3193</v>
      </c>
      <c r="L15" t="s">
        <v>3194</v>
      </c>
    </row>
    <row r="16" spans="1:12" ht="30" hidden="1" x14ac:dyDescent="0.25">
      <c r="A16" s="1">
        <v>14</v>
      </c>
      <c r="B16" s="1" t="b" cm="1">
        <f t="array" ref="B16">INDEX(DB_ALM[],A16+1,20)</f>
        <v>0</v>
      </c>
      <c r="C16" s="13" t="str" cm="1">
        <f t="array" ref="C16">INDEX(DB_ALM[],A16+1,1)</f>
        <v>TURBINE</v>
      </c>
      <c r="D16" s="13" t="str" cm="1">
        <f t="array" ref="D16">INDEX(DB_ALM[],A16+1,3)</f>
        <v>PELTON_YD_1_POS_ERR</v>
      </c>
      <c r="E16" s="34" t="str" cm="1">
        <f t="array" ref="E16">INDEX(DB_ALM[],A16+1,5)</f>
        <v>Deflector postion  measurement - positioning error</v>
      </c>
      <c r="F16" s="34" t="s">
        <v>3171</v>
      </c>
      <c r="G16" s="13" t="str" cm="1">
        <f t="array" ref="G16">INDEX(DB_ALM[],A16+1,13)</f>
        <v>No blocking</v>
      </c>
      <c r="H16" s="1" t="str">
        <f t="shared" si="0"/>
        <v>Alarm utløses når den nåværende signalet overskrider de nominelle grensene, som er 4mA og 20mA. Mulige årsaker til denne anomalien inkluderer problemer som feilaktig kabelterminering på målepunktet, skade på sensoren eller ledningsbrudd.</v>
      </c>
      <c r="K16" t="s">
        <v>3195</v>
      </c>
      <c r="L16" t="s">
        <v>3196</v>
      </c>
    </row>
    <row r="17" spans="1:12" hidden="1" x14ac:dyDescent="0.25">
      <c r="A17" s="1">
        <v>15</v>
      </c>
      <c r="B17" s="1" t="b" cm="1">
        <f t="array" ref="B17">INDEX(DB_ALM[],A17+1,20)</f>
        <v>0</v>
      </c>
      <c r="C17" s="13" t="str" cm="1">
        <f t="array" ref="C17">INDEX(DB_ALM[],A17+1,1)</f>
        <v>TURBINE</v>
      </c>
      <c r="D17" s="13" t="str">
        <f>D18</f>
        <v>FRANCIS_DISTRIBUTOR_POS_ERR</v>
      </c>
      <c r="E17" s="34" t="str" cm="1">
        <f t="array" ref="E17">INDEX(DB_ALM[],A17+1,5)</f>
        <v>Distributor position - sensor error</v>
      </c>
      <c r="F17" s="13" t="s">
        <v>3173</v>
      </c>
      <c r="G17" s="13" t="str" cm="1">
        <f t="array" ref="G17">INDEX(DB_ALM[],A17+1,13)</f>
        <v>Analog input PS OFF</v>
      </c>
      <c r="H17" s="1" t="str">
        <f t="shared" si="0"/>
        <v>Alarm utløses når den absolutte forskjellen mellom den målte posisjonen og referanseverdien er høyere enn grensen.</v>
      </c>
      <c r="K17" t="s">
        <v>3197</v>
      </c>
      <c r="L17" t="s">
        <v>3198</v>
      </c>
    </row>
    <row r="18" spans="1:12" ht="30" hidden="1" x14ac:dyDescent="0.25">
      <c r="A18" s="1">
        <v>16</v>
      </c>
      <c r="B18" s="1" t="b" cm="1">
        <f t="array" ref="B18">INDEX(DB_ALM[],A18+1,20)</f>
        <v>0</v>
      </c>
      <c r="C18" s="13" t="str" cm="1">
        <f t="array" ref="C18">INDEX(DB_ALM[],A18+1,1)</f>
        <v>TURBINE</v>
      </c>
      <c r="D18" s="13" t="str" cm="1">
        <f t="array" ref="D18">INDEX(DB_ALM[],A18+1,3)</f>
        <v>FRANCIS_DISTRIBUTOR_POS_ERR</v>
      </c>
      <c r="E18" s="34" t="str" cm="1">
        <f t="array" ref="E18">INDEX(DB_ALM[],A18+1,5)</f>
        <v>Distributor position - positioning error</v>
      </c>
      <c r="F18" s="34" t="s">
        <v>3171</v>
      </c>
      <c r="G18" s="13" t="str" cm="1">
        <f t="array" ref="G18">INDEX(DB_ALM[],A18+1,13)</f>
        <v>Analog input PS OFF</v>
      </c>
      <c r="H18" s="1" t="str">
        <f t="shared" si="0"/>
        <v>Alarm utløses når den nåværende signalet overskrider de nominelle grensene, som er 4mA og 20mA. Mulige årsaker til denne anomalien inkluderer problemer som feilaktig kabelterminering på målepunktet, skade på sensoren eller ledningsbrudd.</v>
      </c>
      <c r="K18" t="s">
        <v>3199</v>
      </c>
      <c r="L18" t="s">
        <v>3200</v>
      </c>
    </row>
    <row r="19" spans="1:12" ht="30" x14ac:dyDescent="0.25">
      <c r="A19" s="1">
        <v>17</v>
      </c>
      <c r="B19" s="1" t="b" cm="1">
        <f t="array" ref="B19">INDEX(DB_ALM[],A19+1,20)</f>
        <v>0</v>
      </c>
      <c r="C19" s="13" t="str" cm="1">
        <f t="array" ref="C19">INDEX(DB_ALM[],A19+1,1)</f>
        <v>TURBINE</v>
      </c>
      <c r="D19" s="13" t="str" cm="1">
        <f t="array" ref="D19">INDEX(DB_ALM[],A19+1,3)</f>
        <v>KAPLAN_DISTRIBUTOR_ERR</v>
      </c>
      <c r="E19" s="34" t="str" cm="1">
        <f t="array" ref="E19">INDEX(DB_ALM[],A19+1,5)</f>
        <v>Distributor position - sensor error</v>
      </c>
      <c r="F19" s="34" t="s">
        <v>3171</v>
      </c>
      <c r="G19" s="13" t="str" cm="1">
        <f t="array" ref="G19">INDEX(DB_ALM[],A19+1,13)</f>
        <v>No blocking</v>
      </c>
      <c r="H19" s="1" t="str">
        <f t="shared" si="0"/>
        <v>Alarm utløses når den nåværende signalet overskrider de nominelle grensene, som er 4mA og 20mA. Mulige årsaker til denne anomalien inkluderer problemer som feilaktig kabelterminering på målepunktet, skade på sensoren eller ledningsbrudd.</v>
      </c>
      <c r="K19" t="s">
        <v>3193</v>
      </c>
      <c r="L19" t="s">
        <v>3194</v>
      </c>
    </row>
    <row r="20" spans="1:12" x14ac:dyDescent="0.25">
      <c r="A20" s="1">
        <v>18</v>
      </c>
      <c r="B20" s="1" t="b" cm="1">
        <f t="array" ref="B20">INDEX(DB_ALM[],A20+1,20)</f>
        <v>0</v>
      </c>
      <c r="C20" s="13" t="str" cm="1">
        <f t="array" ref="C20">INDEX(DB_ALM[],A20+1,1)</f>
        <v>TURBINE</v>
      </c>
      <c r="D20" s="13" t="str" cm="1">
        <f t="array" ref="D20">INDEX(DB_ALM[],A20+1,3)</f>
        <v>KAPLAN_DISTRIBUTOR_POS_ERR</v>
      </c>
      <c r="E20" s="34" t="str" cm="1">
        <f t="array" ref="E20">INDEX(DB_ALM[],A20+1,5)</f>
        <v>Distributor position - positioning error</v>
      </c>
      <c r="F20" s="13" t="s">
        <v>3173</v>
      </c>
      <c r="G20" s="13" t="str" cm="1">
        <f t="array" ref="G20">INDEX(DB_ALM[],A20+1,13)</f>
        <v>No blocking</v>
      </c>
      <c r="H20" s="1" t="str">
        <f t="shared" si="0"/>
        <v>Alarm utløses når den absolutte forskjellen mellom den målte posisjonen og referanseverdien er høyere enn grensen.</v>
      </c>
      <c r="K20" t="s">
        <v>3201</v>
      </c>
      <c r="L20" t="s">
        <v>3202</v>
      </c>
    </row>
    <row r="21" spans="1:12" ht="30" x14ac:dyDescent="0.25">
      <c r="A21" s="1">
        <v>19</v>
      </c>
      <c r="B21" s="1" t="b" cm="1">
        <f t="array" ref="B21">INDEX(DB_ALM[],A21+1,20)</f>
        <v>0</v>
      </c>
      <c r="C21" s="13" t="str" cm="1">
        <f t="array" ref="C21">INDEX(DB_ALM[],A21+1,1)</f>
        <v>TURBINE</v>
      </c>
      <c r="D21" s="13" t="str" cm="1">
        <f t="array" ref="D21">INDEX(DB_ALM[],A21+1,3)</f>
        <v>KAPLAN_RUNNER_ERR</v>
      </c>
      <c r="E21" s="34" t="str" cm="1">
        <f t="array" ref="E21">INDEX(DB_ALM[],A21+1,5)</f>
        <v>Runner position - sensor error</v>
      </c>
      <c r="F21" s="34" t="s">
        <v>3171</v>
      </c>
      <c r="G21" s="13" t="str" cm="1">
        <f t="array" ref="G21">INDEX(DB_ALM[],A21+1,13)</f>
        <v>No blocking</v>
      </c>
      <c r="H21" s="1" t="str">
        <f t="shared" si="0"/>
        <v>Alarm utløses når den nåværende signalet overskrider de nominelle grensene, som er 4mA og 20mA. Mulige årsaker til denne anomalien inkluderer problemer som feilaktig kabelterminering på målepunktet, skade på sensoren eller ledningsbrudd.</v>
      </c>
      <c r="K21" t="s">
        <v>3193</v>
      </c>
      <c r="L21" t="s">
        <v>3194</v>
      </c>
    </row>
    <row r="22" spans="1:12" x14ac:dyDescent="0.25">
      <c r="A22" s="1">
        <v>20</v>
      </c>
      <c r="B22" s="1" t="b" cm="1">
        <f t="array" ref="B22">INDEX(DB_ALM[],A22+1,20)</f>
        <v>0</v>
      </c>
      <c r="C22" s="13" t="str" cm="1">
        <f t="array" ref="C22">INDEX(DB_ALM[],A22+1,1)</f>
        <v>TURBINE</v>
      </c>
      <c r="D22" s="13" t="str" cm="1">
        <f t="array" ref="D22">INDEX(DB_ALM[],A22+1,3)</f>
        <v>KAPLAN_RUNNER_POS_ERR</v>
      </c>
      <c r="E22" s="34" t="str" cm="1">
        <f t="array" ref="E22">INDEX(DB_ALM[],A22+1,5)</f>
        <v>Runner position - positioning error</v>
      </c>
      <c r="F22" s="13" t="s">
        <v>3173</v>
      </c>
      <c r="G22" s="13" t="str" cm="1">
        <f t="array" ref="G22">INDEX(DB_ALM[],A22+1,13)</f>
        <v>No blocking</v>
      </c>
      <c r="H22" s="1" t="str">
        <f t="shared" si="0"/>
        <v>Alarm utløses når den absolutte forskjellen mellom den målte posisjonen og referanseverdien er høyere enn grensen.</v>
      </c>
      <c r="K22" t="s">
        <v>3203</v>
      </c>
      <c r="L22" t="s">
        <v>3204</v>
      </c>
    </row>
    <row r="23" spans="1:12" ht="30" hidden="1" x14ac:dyDescent="0.25">
      <c r="A23" s="1">
        <v>21</v>
      </c>
      <c r="B23" s="1" t="b" cm="1">
        <f t="array" ref="B23">INDEX(DB_ALM[],A23+1,20)</f>
        <v>0</v>
      </c>
      <c r="C23" s="13" t="str" cm="1">
        <f t="array" ref="C23">INDEX(DB_ALM[],A23+1,1)</f>
        <v>TURBINE</v>
      </c>
      <c r="D23" s="13" t="str" cm="1">
        <f t="array" ref="D23">INDEX(DB_ALM[],A23+1,3)</f>
        <v>CROSS_FLOW_VALVE_1_ERR</v>
      </c>
      <c r="E23" s="34" t="str" cm="1">
        <f t="array" ref="E23">INDEX(DB_ALM[],A23+1,5)</f>
        <v>Valve 1 position - sensor error</v>
      </c>
      <c r="F23" s="34" t="s">
        <v>3171</v>
      </c>
      <c r="G23" s="13" t="str" cm="1">
        <f t="array" ref="G23">INDEX(DB_ALM[],A23+1,13)</f>
        <v>Analog input PS OFF</v>
      </c>
      <c r="H23" s="1" t="str">
        <f t="shared" si="0"/>
        <v>Alarm utløses når den nåværende signalet overskrider de nominelle grensene, som er 4mA og 20mA. Mulige årsaker til denne anomalien inkluderer problemer som feilaktig kabelterminering på målepunktet, skade på sensoren eller ledningsbrudd.</v>
      </c>
      <c r="K23" t="s">
        <v>3177</v>
      </c>
      <c r="L23" t="s">
        <v>3178</v>
      </c>
    </row>
    <row r="24" spans="1:12" hidden="1" x14ac:dyDescent="0.25">
      <c r="A24" s="1">
        <v>22</v>
      </c>
      <c r="B24" s="1" t="b" cm="1">
        <f t="array" ref="B24">INDEX(DB_ALM[],A24+1,20)</f>
        <v>0</v>
      </c>
      <c r="C24" s="13" t="str" cm="1">
        <f t="array" ref="C24">INDEX(DB_ALM[],A24+1,1)</f>
        <v>TURBINE</v>
      </c>
      <c r="D24" s="13" t="str" cm="1">
        <f t="array" ref="D24">INDEX(DB_ALM[],A24+1,3)</f>
        <v>CROSS_FLOW_VALVE_2_ERR</v>
      </c>
      <c r="E24" s="34" t="str" cm="1">
        <f t="array" ref="E24">INDEX(DB_ALM[],A24+1,5)</f>
        <v>Valve 2 position - sensor error</v>
      </c>
      <c r="F24" s="13" t="s">
        <v>3173</v>
      </c>
      <c r="G24" s="13" t="str" cm="1">
        <f t="array" ref="G24">INDEX(DB_ALM[],A24+1,13)</f>
        <v>Analog input PS OFF</v>
      </c>
      <c r="H24" s="1" t="str">
        <f t="shared" si="0"/>
        <v>Alarm utløses når den absolutte forskjellen mellom den målte posisjonen og referanseverdien er høyere enn grensen.</v>
      </c>
      <c r="K24" t="s">
        <v>3181</v>
      </c>
      <c r="L24" t="s">
        <v>3182</v>
      </c>
    </row>
    <row r="25" spans="1:12" hidden="1" x14ac:dyDescent="0.25">
      <c r="A25" s="1">
        <v>23</v>
      </c>
      <c r="B25" s="1" t="b" cm="1">
        <f t="array" ref="B25">INDEX(DB_ALM[],A25+1,20)</f>
        <v>0</v>
      </c>
      <c r="C25" s="13" t="str" cm="1">
        <f t="array" ref="C25">INDEX(DB_ALM[],A25+1,1)</f>
        <v>TURBINE</v>
      </c>
      <c r="D25" s="13" t="str" cm="1">
        <f t="array" ref="D25">INDEX(DB_ALM[],A25+1,3)</f>
        <v>CROSS_FLOW_VALVE_1_POS_ERR</v>
      </c>
      <c r="E25" s="34" t="str" cm="1">
        <f t="array" ref="E25">INDEX(DB_ALM[],A25+1,5)</f>
        <v>Valve 1 position - positioning error</v>
      </c>
      <c r="F25" s="13" t="s">
        <v>3173</v>
      </c>
      <c r="G25" s="13" t="str" cm="1">
        <f t="array" ref="G25">INDEX(DB_ALM[],A25+1,13)</f>
        <v>Analog input PS OFF</v>
      </c>
      <c r="H25" s="1" t="str">
        <f t="shared" si="0"/>
        <v>Alarm utløses når den absolutte forskjellen mellom den målte posisjonen og referanseverdien er høyere enn grensen.</v>
      </c>
      <c r="K25" t="s">
        <v>3203</v>
      </c>
      <c r="L25" t="s">
        <v>3204</v>
      </c>
    </row>
    <row r="26" spans="1:12" ht="30" x14ac:dyDescent="0.25">
      <c r="A26" s="1">
        <v>24</v>
      </c>
      <c r="B26" s="1" t="b" cm="1">
        <f t="array" ref="B26">INDEX(DB_ALM[],A26+1,20)</f>
        <v>0</v>
      </c>
      <c r="C26" s="13" t="str" cm="1">
        <f t="array" ref="C26">INDEX(DB_ALM[],A26+1,1)</f>
        <v>TURBINE</v>
      </c>
      <c r="D26" s="13" t="str" cm="1">
        <f t="array" ref="D26">INDEX(DB_ALM[],A26+1,3)</f>
        <v>CROSS_FLOW_VALVE_2_POS_ERR</v>
      </c>
      <c r="E26" s="34" t="str" cm="1">
        <f t="array" ref="E26">INDEX(DB_ALM[],A26+1,5)</f>
        <v>Valve 2 position - positioning error</v>
      </c>
      <c r="F26" s="34" t="s">
        <v>3203</v>
      </c>
      <c r="G26" s="13" t="str" cm="1">
        <f t="array" ref="G26">INDEX(DB_ALM[],A26+1,13)</f>
        <v>Analog input PS OFF</v>
      </c>
      <c r="H26" s="1" t="str">
        <f t="shared" si="0"/>
        <v>Alarm utløses når sensorsignalet overskrider de nominelle grensene. Mulige årsaker til denne anomalien inkluderer problemer som feilaktig kabelterminering på målepunktet, skade på sensoren eller ledningsbrudd.</v>
      </c>
      <c r="K26" t="s">
        <v>3177</v>
      </c>
      <c r="L26" t="s">
        <v>3178</v>
      </c>
    </row>
    <row r="27" spans="1:12" hidden="1" x14ac:dyDescent="0.25">
      <c r="A27" s="1">
        <v>25</v>
      </c>
      <c r="B27" s="1" t="b" cm="1">
        <f t="array" ref="B27">INDEX(DB_ALM[],A27+1,20)</f>
        <v>0</v>
      </c>
      <c r="C27" s="13" t="str" cm="1">
        <f t="array" ref="C27">INDEX(DB_ALM[],A27+1,1)</f>
        <v>TURBINE</v>
      </c>
      <c r="D27" s="13" t="str" cm="1">
        <f t="array" ref="D27">INDEX(DB_ALM[],A27+1,3)</f>
        <v>TAIL_WATER_LEVEL_ERR</v>
      </c>
      <c r="E27" s="34" t="str" cm="1">
        <f t="array" ref="E27">INDEX(DB_ALM[],A27+1,5)</f>
        <v>Tail water level - sensor error</v>
      </c>
      <c r="F27" s="34" t="s">
        <v>3205</v>
      </c>
      <c r="G27" s="13" t="str" cm="1">
        <f t="array" ref="G27">INDEX(DB_ALM[],A27+1,13)</f>
        <v>Analog input PS OFF</v>
      </c>
      <c r="H27" s="1" t="e">
        <f t="shared" si="0"/>
        <v>#N/A</v>
      </c>
      <c r="K27" t="s">
        <v>3181</v>
      </c>
      <c r="L27" t="s">
        <v>3182</v>
      </c>
    </row>
    <row r="28" spans="1:12" hidden="1" x14ac:dyDescent="0.25">
      <c r="A28" s="1">
        <v>26</v>
      </c>
      <c r="B28" s="1" t="b" cm="1">
        <f t="array" ref="B28">INDEX(DB_ALM[],A28+1,20)</f>
        <v>0</v>
      </c>
      <c r="C28" s="13" t="str" cm="1">
        <f t="array" ref="C28">INDEX(DB_ALM[],A28+1,1)</f>
        <v>TURBINE</v>
      </c>
      <c r="D28" s="13" t="str" cm="1">
        <f t="array" ref="D28">INDEX(DB_ALM[],A28+1,3)</f>
        <v>TAIL_WATER_LEVEL_HIGH</v>
      </c>
      <c r="E28" s="34" t="str" cm="1">
        <f t="array" ref="E28">INDEX(DB_ALM[],A28+1,5)</f>
        <v>Tail water level high</v>
      </c>
      <c r="F28" s="34" t="s">
        <v>3206</v>
      </c>
      <c r="G28" s="13" t="str" cm="1">
        <f t="array" ref="G28">INDEX(DB_ALM[],A28+1,13)</f>
        <v>Analog input PS OFF</v>
      </c>
      <c r="H28" s="1" t="e">
        <f t="shared" si="0"/>
        <v>#N/A</v>
      </c>
      <c r="K28" t="s">
        <v>3203</v>
      </c>
      <c r="L28" t="s">
        <v>3204</v>
      </c>
    </row>
    <row r="29" spans="1:12" hidden="1" x14ac:dyDescent="0.25">
      <c r="A29" s="1">
        <v>27</v>
      </c>
      <c r="B29" s="1" t="b" cm="1">
        <f t="array" ref="B29">INDEX(DB_ALM[],A29+1,20)</f>
        <v>0</v>
      </c>
      <c r="C29" s="13" t="str" cm="1">
        <f t="array" ref="C29">INDEX(DB_ALM[],A29+1,1)</f>
        <v>TURBINE</v>
      </c>
      <c r="D29" s="13" t="str" cm="1">
        <f t="array" ref="D29">INDEX(DB_ALM[],A29+1,3)</f>
        <v>TAIL_WATER_LEVEL_TOO_HIGH</v>
      </c>
      <c r="E29" s="34" t="str" cm="1">
        <f t="array" ref="E29">INDEX(DB_ALM[],A29+1,5)</f>
        <v>Tail water level too high</v>
      </c>
      <c r="F29" s="34" t="s">
        <v>205</v>
      </c>
      <c r="G29" s="13" t="str" cm="1">
        <f t="array" ref="G29">INDEX(DB_ALM[],A29+1,13)</f>
        <v>Analog input PS OFF</v>
      </c>
      <c r="H29" s="1" t="e">
        <f t="shared" si="0"/>
        <v>#N/A</v>
      </c>
      <c r="K29" t="s">
        <v>3177</v>
      </c>
      <c r="L29" t="s">
        <v>3178</v>
      </c>
    </row>
    <row r="30" spans="1:12" x14ac:dyDescent="0.25">
      <c r="A30" s="1">
        <v>28</v>
      </c>
      <c r="B30" s="1" t="b" cm="1">
        <f t="array" ref="B30">INDEX(DB_ALM[],A30+1,20)</f>
        <v>0</v>
      </c>
      <c r="C30" s="13" t="str" cm="1">
        <f t="array" ref="C30">INDEX(DB_ALM[],A30+1,1)</f>
        <v>TURBINE</v>
      </c>
      <c r="D30" s="13" t="str" cm="1">
        <f t="array" ref="D30">INDEX(DB_ALM[],A30+1,3)</f>
        <v>TURBINE_NOT_CLOSED</v>
      </c>
      <c r="E30" s="34" t="str" cm="1">
        <f t="array" ref="E30">INDEX(DB_ALM[],A30+1,5)</f>
        <v>Turbine not closed</v>
      </c>
      <c r="F30" s="34" t="s">
        <v>3175</v>
      </c>
      <c r="G30" s="13" t="str" cm="1">
        <f t="array" ref="G30">INDEX(DB_ALM[],A30+1,13)</f>
        <v>Analog input PS OFF</v>
      </c>
      <c r="H30" s="1" t="str">
        <f t="shared" si="0"/>
        <v>Alarm utløses hvis turbinen ikke er lukket, mens enheten er i den tilstanden som dikterer at turbinen skal være lukket.</v>
      </c>
      <c r="K30" t="s">
        <v>3181</v>
      </c>
      <c r="L30" t="s">
        <v>3182</v>
      </c>
    </row>
    <row r="31" spans="1:12" x14ac:dyDescent="0.25">
      <c r="A31" s="1">
        <v>29</v>
      </c>
      <c r="B31" s="1" t="b" cm="1">
        <f t="array" ref="B31">INDEX(DB_ALM[],A31+1,20)</f>
        <v>0</v>
      </c>
      <c r="C31" s="13" t="str" cm="1">
        <f t="array" ref="C31">INDEX(DB_ALM[],A31+1,1)</f>
        <v>TURBINE</v>
      </c>
      <c r="D31" s="13" t="str" cm="1">
        <f t="array" ref="D31">INDEX(DB_ALM[],A31+1,3)</f>
        <v>SPRING_LINK_MONITORING</v>
      </c>
      <c r="E31" s="34" t="str" cm="1">
        <f t="array" ref="E31">INDEX(DB_ALM[],A31+1,5)</f>
        <v>Spring link monitoring</v>
      </c>
      <c r="F31" s="34" t="s">
        <v>3177</v>
      </c>
      <c r="G31" s="13" t="str" cm="1">
        <f t="array" ref="G31">INDEX(DB_ALM[],A31+1,13)</f>
        <v>No blocking</v>
      </c>
      <c r="H31" s="1" t="str">
        <f t="shared" si="0"/>
        <v>Alarm utløses når målingen overskrider høyverdigrensen satt i systemparametrene, eller det digitale signalet indikerer at den målte verdien har høy verdi.</v>
      </c>
      <c r="K31" t="s">
        <v>3203</v>
      </c>
      <c r="L31" t="s">
        <v>3204</v>
      </c>
    </row>
    <row r="32" spans="1:12" x14ac:dyDescent="0.25">
      <c r="A32" s="1">
        <v>30</v>
      </c>
      <c r="B32" s="1" t="b" cm="1">
        <f t="array" ref="B32">INDEX(DB_ALM[],A32+1,20)</f>
        <v>0</v>
      </c>
      <c r="C32" s="13" t="str" cm="1">
        <f t="array" ref="C32">INDEX(DB_ALM[],A32+1,1)</f>
        <v>TURBINE</v>
      </c>
      <c r="D32" s="13" t="str" cm="1">
        <f t="array" ref="D32">INDEX(DB_ALM[],A32+1,3)</f>
        <v>GUIDE_VANE_DIST_MONITOR</v>
      </c>
      <c r="E32" s="34" t="str" cm="1">
        <f t="array" ref="E32">INDEX(DB_ALM[],A32+1,5)</f>
        <v>Guide vane distorsion</v>
      </c>
      <c r="F32" s="34" t="s">
        <v>3179</v>
      </c>
      <c r="G32" s="13" t="str" cm="1">
        <f t="array" ref="G32">INDEX(DB_ALM[],A32+1,13)</f>
        <v>External signals PS OFF</v>
      </c>
      <c r="H32" s="1" t="str">
        <f t="shared" si="0"/>
        <v>Alarm utløses hvis forstyrringsensoren på vingehjulet erklærer at en eller flere vingehjul har forstyrret posisjonen.</v>
      </c>
      <c r="K32" t="s">
        <v>3177</v>
      </c>
      <c r="L32" t="s">
        <v>3178</v>
      </c>
    </row>
    <row r="33" spans="1:12" x14ac:dyDescent="0.25">
      <c r="A33" s="1">
        <v>31</v>
      </c>
      <c r="B33" s="1" t="b" cm="1">
        <f t="array" ref="B33">INDEX(DB_ALM[],A33+1,20)</f>
        <v>0</v>
      </c>
      <c r="C33" s="13" t="str" cm="1">
        <f t="array" ref="C33">INDEX(DB_ALM[],A33+1,1)</f>
        <v>TURBINE</v>
      </c>
      <c r="D33" s="13" t="str" cm="1">
        <f t="array" ref="D33">INDEX(DB_ALM[],A33+1,3)</f>
        <v>SPARE_31</v>
      </c>
      <c r="E33" s="34" t="str" cm="1">
        <f t="array" ref="E33">INDEX(DB_ALM[],A33+1,5)</f>
        <v>SPARE_30</v>
      </c>
      <c r="F33" s="34" t="s">
        <v>3181</v>
      </c>
      <c r="G33" s="13" t="str" cm="1">
        <f t="array" ref="G33">INDEX(DB_ALM[],A33+1,13)</f>
        <v>No blocking</v>
      </c>
      <c r="H33" s="1" t="str">
        <f t="shared" si="0"/>
        <v>Alarm utløses når målingen overskrider en terskel som er satt til å være for høy i systemparametrene, eller det digitale signalet indikerer at den målte verdien har veldig høy verdi.</v>
      </c>
      <c r="K33" t="s">
        <v>3181</v>
      </c>
      <c r="L33" t="s">
        <v>3182</v>
      </c>
    </row>
    <row r="34" spans="1:12" ht="45" hidden="1" x14ac:dyDescent="0.25">
      <c r="A34" s="1">
        <v>32</v>
      </c>
      <c r="B34" s="1" t="b" cm="1">
        <f t="array" ref="B34">INDEX(DB_ALM[],A34+1,20)</f>
        <v>1</v>
      </c>
      <c r="C34" s="13" t="str" cm="1">
        <f t="array" ref="C34">INDEX(DB_ALM[],A34+1,1)</f>
        <v>HPU_PUMPS</v>
      </c>
      <c r="D34" s="13" t="str" cm="1">
        <f t="array" ref="D34">INDEX(DB_ALM[],A34+1,3)</f>
        <v>PUMP1_CONT_ERR</v>
      </c>
      <c r="E34" s="34" t="str" cm="1">
        <f t="array" ref="E34">INDEX(DB_ALM[],A34+1,5)</f>
        <v>Hydraulic oil pump 1 contactor (-K51) - error</v>
      </c>
      <c r="F34" s="34" t="s">
        <v>3199</v>
      </c>
      <c r="G34" s="13" t="str" cm="1">
        <f t="array" ref="G34">INDEX(DB_ALM[],A34+1,13)</f>
        <v>BFA distrb. comm erorr</v>
      </c>
      <c r="H34" s="1" t="e">
        <f t="shared" si="0"/>
        <v>#VALUE!</v>
      </c>
      <c r="K34" t="s">
        <v>3203</v>
      </c>
      <c r="L34" t="s">
        <v>3204</v>
      </c>
    </row>
    <row r="35" spans="1:12" hidden="1" x14ac:dyDescent="0.25">
      <c r="A35" s="1">
        <v>33</v>
      </c>
      <c r="B35" s="1" t="b" cm="1">
        <f t="array" ref="B35">INDEX(DB_ALM[],A35+1,20)</f>
        <v>1</v>
      </c>
      <c r="C35" s="13" t="str" cm="1">
        <f t="array" ref="C35">INDEX(DB_ALM[],A35+1,1)</f>
        <v>HPU_PUMPS</v>
      </c>
      <c r="D35" s="13" t="str" cm="1">
        <f t="array" ref="D35">INDEX(DB_ALM[],A35+1,3)</f>
        <v>PUMP1_CB_OFF</v>
      </c>
      <c r="E35" s="34" t="str" cm="1">
        <f t="array" ref="E35">INDEX(DB_ALM[],A35+1,5)</f>
        <v>Hydraulic oil pump 1 CB (-F51) - OFF</v>
      </c>
      <c r="F35" s="34" t="s">
        <v>3207</v>
      </c>
      <c r="G35" s="13" t="str" cm="1">
        <f t="array" ref="G35">INDEX(DB_ALM[],A35+1,13)</f>
        <v>BFA distrb. comm erorr</v>
      </c>
      <c r="H35" s="1" t="e">
        <f t="shared" si="0"/>
        <v>#N/A</v>
      </c>
      <c r="K35" t="s">
        <v>3177</v>
      </c>
      <c r="L35" t="s">
        <v>3178</v>
      </c>
    </row>
    <row r="36" spans="1:12" hidden="1" x14ac:dyDescent="0.25">
      <c r="A36" s="1">
        <v>34</v>
      </c>
      <c r="B36" s="1" t="b" cm="1">
        <f t="array" ref="B36">INDEX(DB_ALM[],A36+1,20)</f>
        <v>0</v>
      </c>
      <c r="C36" s="13" t="str" cm="1">
        <f t="array" ref="C36">INDEX(DB_ALM[],A36+1,1)</f>
        <v>HPU_PUMPS</v>
      </c>
      <c r="D36" s="13" t="str" cm="1">
        <f t="array" ref="D36">INDEX(DB_ALM[],A36+1,3)</f>
        <v>PUMP1_MOT_CB_TRIPPED</v>
      </c>
      <c r="E36" s="34" t="str" cm="1">
        <f t="array" ref="E36">INDEX(DB_ALM[],A36+1,5)</f>
        <v>Pump 1 motor circuit breaker (-) tripped</v>
      </c>
      <c r="F36" s="34" t="s">
        <v>3208</v>
      </c>
      <c r="G36" s="13" t="str" cm="1">
        <f t="array" ref="G36">INDEX(DB_ALM[],A36+1,13)</f>
        <v>No blocking</v>
      </c>
      <c r="H36" s="1" t="e">
        <f t="shared" si="0"/>
        <v>#N/A</v>
      </c>
      <c r="K36" t="s">
        <v>3181</v>
      </c>
      <c r="L36" t="s">
        <v>3182</v>
      </c>
    </row>
    <row r="37" spans="1:12" hidden="1" x14ac:dyDescent="0.25">
      <c r="A37" s="1">
        <v>35</v>
      </c>
      <c r="B37" s="1" t="b" cm="1">
        <f t="array" ref="B37">INDEX(DB_ALM[],A37+1,20)</f>
        <v>0</v>
      </c>
      <c r="C37" s="13" t="str" cm="1">
        <f t="array" ref="C37">INDEX(DB_ALM[],A37+1,1)</f>
        <v>HPU_PUMPS</v>
      </c>
      <c r="D37" s="13" t="str" cm="1">
        <f t="array" ref="D37">INDEX(DB_ALM[],A37+1,3)</f>
        <v>PUMP1_SPARE_1</v>
      </c>
      <c r="E37" s="34" t="str" cm="1">
        <f t="array" ref="E37">INDEX(DB_ALM[],A37+1,5)</f>
        <v>PUMP1_SPARE_1</v>
      </c>
      <c r="F37" s="34" t="s">
        <v>205</v>
      </c>
      <c r="G37" s="13" t="str" cm="1">
        <f t="array" ref="G37">INDEX(DB_ALM[],A37+1,13)</f>
        <v>No blocking</v>
      </c>
      <c r="H37" s="1" t="e">
        <f t="shared" si="0"/>
        <v>#N/A</v>
      </c>
      <c r="K37" t="s">
        <v>3203</v>
      </c>
      <c r="L37" t="s">
        <v>3204</v>
      </c>
    </row>
    <row r="38" spans="1:12" hidden="1" x14ac:dyDescent="0.25">
      <c r="A38" s="1">
        <v>36</v>
      </c>
      <c r="B38" s="1" t="b" cm="1">
        <f t="array" ref="B38">INDEX(DB_ALM[],A38+1,20)</f>
        <v>0</v>
      </c>
      <c r="C38" s="13" t="str" cm="1">
        <f t="array" ref="C38">INDEX(DB_ALM[],A38+1,1)</f>
        <v>HPU_PUMPS</v>
      </c>
      <c r="D38" s="13" t="str" cm="1">
        <f t="array" ref="D38">INDEX(DB_ALM[],A38+1,3)</f>
        <v>PUMP1_SPARE_2</v>
      </c>
      <c r="E38" s="34" t="str" cm="1">
        <f t="array" ref="E38">INDEX(DB_ALM[],A38+1,5)</f>
        <v>PUMP1_SPARE_2</v>
      </c>
      <c r="F38" s="34" t="s">
        <v>205</v>
      </c>
      <c r="G38" s="13" t="str" cm="1">
        <f t="array" ref="G38">INDEX(DB_ALM[],A38+1,13)</f>
        <v>No blocking</v>
      </c>
      <c r="H38" s="1" t="e">
        <f t="shared" si="0"/>
        <v>#N/A</v>
      </c>
      <c r="K38" t="s">
        <v>3177</v>
      </c>
      <c r="L38" t="s">
        <v>3178</v>
      </c>
    </row>
    <row r="39" spans="1:12" hidden="1" x14ac:dyDescent="0.25">
      <c r="A39" s="1">
        <v>37</v>
      </c>
      <c r="B39" s="1" t="b" cm="1">
        <f t="array" ref="B39">INDEX(DB_ALM[],A39+1,20)</f>
        <v>0</v>
      </c>
      <c r="C39" s="13" t="str" cm="1">
        <f t="array" ref="C39">INDEX(DB_ALM[],A39+1,1)</f>
        <v>HPU_PUMPS</v>
      </c>
      <c r="D39" s="13" t="str" cm="1">
        <f t="array" ref="D39">INDEX(DB_ALM[],A39+1,3)</f>
        <v>PUMP1_SPARE_3</v>
      </c>
      <c r="E39" s="34" t="str" cm="1">
        <f t="array" ref="E39">INDEX(DB_ALM[],A39+1,5)</f>
        <v>PUMP1_SPARE_3</v>
      </c>
      <c r="F39" s="34" t="s">
        <v>205</v>
      </c>
      <c r="G39" s="13" t="str" cm="1">
        <f t="array" ref="G39">INDEX(DB_ALM[],A39+1,13)</f>
        <v>No blocking</v>
      </c>
      <c r="H39" s="1" t="e">
        <f t="shared" si="0"/>
        <v>#N/A</v>
      </c>
      <c r="K39" t="s">
        <v>3181</v>
      </c>
      <c r="L39" t="s">
        <v>3182</v>
      </c>
    </row>
    <row r="40" spans="1:12" ht="45" hidden="1" x14ac:dyDescent="0.25">
      <c r="A40" s="1">
        <v>38</v>
      </c>
      <c r="B40" s="1" t="b" cm="1">
        <f t="array" ref="B40">INDEX(DB_ALM[],A40+1,20)</f>
        <v>1</v>
      </c>
      <c r="C40" s="13" t="str" cm="1">
        <f t="array" ref="C40">INDEX(DB_ALM[],A40+1,1)</f>
        <v>HPU_PUMPS</v>
      </c>
      <c r="D40" s="13" t="str" cm="1">
        <f t="array" ref="D40">INDEX(DB_ALM[],A40+1,3)</f>
        <v>PUMP2_CONT_ERR</v>
      </c>
      <c r="E40" s="34" t="str" cm="1">
        <f t="array" ref="E40">INDEX(DB_ALM[],A40+1,5)</f>
        <v>Hydraulic oil pump 2 contactor (-K52) - error</v>
      </c>
      <c r="F40" s="34" t="s">
        <v>3199</v>
      </c>
      <c r="G40" s="13" t="str" cm="1">
        <f t="array" ref="G40">INDEX(DB_ALM[],A40+1,13)</f>
        <v>BFA distrb. comm erorr</v>
      </c>
      <c r="H40" s="1" t="e">
        <f t="shared" si="0"/>
        <v>#VALUE!</v>
      </c>
      <c r="K40" t="s">
        <v>3181</v>
      </c>
      <c r="L40" t="s">
        <v>3182</v>
      </c>
    </row>
    <row r="41" spans="1:12" hidden="1" x14ac:dyDescent="0.25">
      <c r="A41" s="1">
        <v>39</v>
      </c>
      <c r="B41" s="1" t="b" cm="1">
        <f t="array" ref="B41">INDEX(DB_ALM[],A41+1,20)</f>
        <v>1</v>
      </c>
      <c r="C41" s="13" t="str" cm="1">
        <f t="array" ref="C41">INDEX(DB_ALM[],A41+1,1)</f>
        <v>HPU_PUMPS</v>
      </c>
      <c r="D41" s="13" t="str" cm="1">
        <f t="array" ref="D41">INDEX(DB_ALM[],A41+1,3)</f>
        <v>PUMP2_CB_OFF</v>
      </c>
      <c r="E41" s="34" t="str" cm="1">
        <f t="array" ref="E41">INDEX(DB_ALM[],A41+1,5)</f>
        <v>Hydraulic oil pump 2 CB (-F52)  - OFF</v>
      </c>
      <c r="F41" s="34" t="s">
        <v>3207</v>
      </c>
      <c r="G41" s="13" t="str" cm="1">
        <f t="array" ref="G41">INDEX(DB_ALM[],A41+1,13)</f>
        <v>BFA distrb. comm erorr</v>
      </c>
      <c r="H41" s="1" t="e">
        <f t="shared" si="0"/>
        <v>#N/A</v>
      </c>
      <c r="K41" t="s">
        <v>3193</v>
      </c>
      <c r="L41" t="s">
        <v>3194</v>
      </c>
    </row>
    <row r="42" spans="1:12" hidden="1" x14ac:dyDescent="0.25">
      <c r="A42" s="1">
        <v>40</v>
      </c>
      <c r="B42" s="1" t="b" cm="1">
        <f t="array" ref="B42">INDEX(DB_ALM[],A42+1,20)</f>
        <v>0</v>
      </c>
      <c r="C42" s="13" t="str" cm="1">
        <f t="array" ref="C42">INDEX(DB_ALM[],A42+1,1)</f>
        <v>HPU_PUMPS</v>
      </c>
      <c r="D42" s="13" t="str" cm="1">
        <f t="array" ref="D42">INDEX(DB_ALM[],A42+1,3)</f>
        <v>PUMP2_MOT_CB_TRIPPED</v>
      </c>
      <c r="E42" s="34" t="str" cm="1">
        <f t="array" ref="E42">INDEX(DB_ALM[],A42+1,5)</f>
        <v>Pump 2 motor circuit breaker (-) tripped</v>
      </c>
      <c r="F42" s="34" t="s">
        <v>3208</v>
      </c>
      <c r="G42" s="13" t="str" cm="1">
        <f t="array" ref="G42">INDEX(DB_ALM[],A42+1,13)</f>
        <v>No blocking</v>
      </c>
      <c r="H42" s="1" t="e">
        <f t="shared" si="0"/>
        <v>#N/A</v>
      </c>
      <c r="K42" t="s">
        <v>3181</v>
      </c>
      <c r="L42" t="s">
        <v>3182</v>
      </c>
    </row>
    <row r="43" spans="1:12" hidden="1" x14ac:dyDescent="0.25">
      <c r="A43" s="1">
        <v>41</v>
      </c>
      <c r="B43" s="1" t="b" cm="1">
        <f t="array" ref="B43">INDEX(DB_ALM[],A43+1,20)</f>
        <v>0</v>
      </c>
      <c r="C43" s="13" t="str" cm="1">
        <f t="array" ref="C43">INDEX(DB_ALM[],A43+1,1)</f>
        <v>HPU_PUMPS</v>
      </c>
      <c r="D43" s="13" t="str" cm="1">
        <f t="array" ref="D43">INDEX(DB_ALM[],A43+1,3)</f>
        <v>PUMP2_SPARE_1</v>
      </c>
      <c r="E43" s="34" t="str" cm="1">
        <f t="array" ref="E43">INDEX(DB_ALM[],A43+1,5)</f>
        <v>PUMP2_SPARE_1</v>
      </c>
      <c r="F43" s="34" t="s">
        <v>205</v>
      </c>
      <c r="G43" s="13" t="str" cm="1">
        <f t="array" ref="G43">INDEX(DB_ALM[],A43+1,13)</f>
        <v>No blocking</v>
      </c>
      <c r="H43" s="1" t="e">
        <f t="shared" si="0"/>
        <v>#N/A</v>
      </c>
      <c r="K43" t="s">
        <v>3209</v>
      </c>
      <c r="L43" t="s">
        <v>3210</v>
      </c>
    </row>
    <row r="44" spans="1:12" hidden="1" x14ac:dyDescent="0.25">
      <c r="A44" s="1">
        <v>42</v>
      </c>
      <c r="B44" s="1" t="b" cm="1">
        <f t="array" ref="B44">INDEX(DB_ALM[],A44+1,20)</f>
        <v>0</v>
      </c>
      <c r="C44" s="13" t="str" cm="1">
        <f t="array" ref="C44">INDEX(DB_ALM[],A44+1,1)</f>
        <v>HPU_PUMPS</v>
      </c>
      <c r="D44" s="13" t="str" cm="1">
        <f t="array" ref="D44">INDEX(DB_ALM[],A44+1,3)</f>
        <v>PUMP2_SPARE_2</v>
      </c>
      <c r="E44" s="34" t="str" cm="1">
        <f t="array" ref="E44">INDEX(DB_ALM[],A44+1,5)</f>
        <v>PUMP2_SPARE_2</v>
      </c>
      <c r="F44" s="34" t="s">
        <v>205</v>
      </c>
      <c r="G44" s="13" t="str" cm="1">
        <f t="array" ref="G44">INDEX(DB_ALM[],A44+1,13)</f>
        <v>No blocking</v>
      </c>
      <c r="H44" s="1" t="e">
        <f t="shared" si="0"/>
        <v>#N/A</v>
      </c>
      <c r="K44" t="s">
        <v>3211</v>
      </c>
      <c r="L44" t="s">
        <v>3212</v>
      </c>
    </row>
    <row r="45" spans="1:12" hidden="1" x14ac:dyDescent="0.25">
      <c r="A45" s="1">
        <v>43</v>
      </c>
      <c r="B45" s="1" t="b" cm="1">
        <f t="array" ref="B45">INDEX(DB_ALM[],A45+1,20)</f>
        <v>0</v>
      </c>
      <c r="C45" s="13" t="str" cm="1">
        <f t="array" ref="C45">INDEX(DB_ALM[],A45+1,1)</f>
        <v>HPU_PUMPS</v>
      </c>
      <c r="D45" s="13" t="str" cm="1">
        <f t="array" ref="D45">INDEX(DB_ALM[],A45+1,3)</f>
        <v>PUMP2_SPARE_3</v>
      </c>
      <c r="E45" s="34" t="str" cm="1">
        <f t="array" ref="E45">INDEX(DB_ALM[],A45+1,5)</f>
        <v>PUMP2_SPARE_3</v>
      </c>
      <c r="F45" s="34" t="s">
        <v>205</v>
      </c>
      <c r="G45" s="13" t="str" cm="1">
        <f t="array" ref="G45">INDEX(DB_ALM[],A45+1,13)</f>
        <v>No blocking</v>
      </c>
      <c r="H45" s="1" t="e">
        <f t="shared" si="0"/>
        <v>#N/A</v>
      </c>
      <c r="K45" t="s">
        <v>3209</v>
      </c>
      <c r="L45" t="s">
        <v>3210</v>
      </c>
    </row>
    <row r="46" spans="1:12" ht="45" hidden="1" x14ac:dyDescent="0.25">
      <c r="A46" s="1">
        <v>44</v>
      </c>
      <c r="B46" s="1" t="b" cm="1">
        <f t="array" ref="B46">INDEX(DB_ALM[],A46+1,20)</f>
        <v>0</v>
      </c>
      <c r="C46" s="13" t="str" cm="1">
        <f t="array" ref="C46">INDEX(DB_ALM[],A46+1,1)</f>
        <v>HPU_PUMPS</v>
      </c>
      <c r="D46" s="13" t="str" cm="1">
        <f t="array" ref="D46">INDEX(DB_ALM[],A46+1,3)</f>
        <v>PUMP3_CONT_ERR</v>
      </c>
      <c r="E46" s="34" t="str" cm="1">
        <f t="array" ref="E46">INDEX(DB_ALM[],A46+1,5)</f>
        <v>Pump 3 contactor (-) error</v>
      </c>
      <c r="F46" s="34" t="s">
        <v>3199</v>
      </c>
      <c r="G46" s="13" t="str" cm="1">
        <f t="array" ref="G46">INDEX(DB_ALM[],A46+1,13)</f>
        <v>No blocking</v>
      </c>
      <c r="H46" s="1" t="e">
        <f t="shared" si="0"/>
        <v>#VALUE!</v>
      </c>
      <c r="K46" t="s">
        <v>3211</v>
      </c>
      <c r="L46" t="s">
        <v>3212</v>
      </c>
    </row>
    <row r="47" spans="1:12" hidden="1" x14ac:dyDescent="0.25">
      <c r="A47" s="1">
        <v>45</v>
      </c>
      <c r="B47" s="1" t="b" cm="1">
        <f t="array" ref="B47">INDEX(DB_ALM[],A47+1,20)</f>
        <v>0</v>
      </c>
      <c r="C47" s="13" t="str" cm="1">
        <f t="array" ref="C47">INDEX(DB_ALM[],A47+1,1)</f>
        <v>HPU_PUMPS</v>
      </c>
      <c r="D47" s="13" t="str" cm="1">
        <f t="array" ref="D47">INDEX(DB_ALM[],A47+1,3)</f>
        <v>PUMP3_CB_OFF</v>
      </c>
      <c r="E47" s="34" t="str" cm="1">
        <f t="array" ref="E47">INDEX(DB_ALM[],A47+1,5)</f>
        <v>Pump 3 circuit breaker (-) off</v>
      </c>
      <c r="F47" s="34" t="s">
        <v>3207</v>
      </c>
      <c r="G47" s="13" t="str" cm="1">
        <f t="array" ref="G47">INDEX(DB_ALM[],A47+1,13)</f>
        <v>No blocking</v>
      </c>
      <c r="H47" s="1" t="e">
        <f t="shared" si="0"/>
        <v>#N/A</v>
      </c>
      <c r="K47" t="s">
        <v>3213</v>
      </c>
      <c r="L47" t="s">
        <v>3214</v>
      </c>
    </row>
    <row r="48" spans="1:12" hidden="1" x14ac:dyDescent="0.25">
      <c r="A48" s="1">
        <v>46</v>
      </c>
      <c r="B48" s="1" t="b" cm="1">
        <f t="array" ref="B48">INDEX(DB_ALM[],A48+1,20)</f>
        <v>0</v>
      </c>
      <c r="C48" s="13" t="str" cm="1">
        <f t="array" ref="C48">INDEX(DB_ALM[],A48+1,1)</f>
        <v>HPU_PUMPS</v>
      </c>
      <c r="D48" s="13" t="str" cm="1">
        <f t="array" ref="D48">INDEX(DB_ALM[],A48+1,3)</f>
        <v>PUMP3_MOT_CB_TRIPPED</v>
      </c>
      <c r="E48" s="34" t="str" cm="1">
        <f t="array" ref="E48">INDEX(DB_ALM[],A48+1,5)</f>
        <v>Pump 3 motor circuit breaker (-) tripped</v>
      </c>
      <c r="F48" s="34" t="s">
        <v>3208</v>
      </c>
      <c r="G48" s="13" t="str" cm="1">
        <f t="array" ref="G48">INDEX(DB_ALM[],A48+1,13)</f>
        <v>No blocking</v>
      </c>
      <c r="H48" s="1" t="e">
        <f t="shared" si="0"/>
        <v>#N/A</v>
      </c>
      <c r="K48" t="s">
        <v>3215</v>
      </c>
      <c r="L48" t="s">
        <v>3216</v>
      </c>
    </row>
    <row r="49" spans="1:12" hidden="1" x14ac:dyDescent="0.25">
      <c r="A49" s="1">
        <v>47</v>
      </c>
      <c r="B49" s="1" t="b" cm="1">
        <f t="array" ref="B49">INDEX(DB_ALM[],A49+1,20)</f>
        <v>0</v>
      </c>
      <c r="C49" s="13" t="str" cm="1">
        <f t="array" ref="C49">INDEX(DB_ALM[],A49+1,1)</f>
        <v>HPU_PUMPS</v>
      </c>
      <c r="D49" s="13" t="str" cm="1">
        <f t="array" ref="D49">INDEX(DB_ALM[],A49+1,3)</f>
        <v>PUMP3_SPARE_1</v>
      </c>
      <c r="E49" s="34" t="str" cm="1">
        <f t="array" ref="E49">INDEX(DB_ALM[],A49+1,5)</f>
        <v>PUMP3_SPARE_1</v>
      </c>
      <c r="F49" s="34" t="s">
        <v>205</v>
      </c>
      <c r="G49" s="13" t="str" cm="1">
        <f t="array" ref="G49">INDEX(DB_ALM[],A49+1,13)</f>
        <v>No blocking</v>
      </c>
      <c r="H49" s="1" t="e">
        <f t="shared" si="0"/>
        <v>#N/A</v>
      </c>
      <c r="K49" t="s">
        <v>3177</v>
      </c>
      <c r="L49" t="s">
        <v>3178</v>
      </c>
    </row>
    <row r="50" spans="1:12" hidden="1" x14ac:dyDescent="0.25">
      <c r="A50" s="1">
        <v>48</v>
      </c>
      <c r="B50" s="1" t="b" cm="1">
        <f t="array" ref="B50">INDEX(DB_ALM[],A50+1,20)</f>
        <v>0</v>
      </c>
      <c r="C50" s="13" t="str" cm="1">
        <f t="array" ref="C50">INDEX(DB_ALM[],A50+1,1)</f>
        <v>HPU_PUMPS</v>
      </c>
      <c r="D50" s="13" t="str" cm="1">
        <f t="array" ref="D50">INDEX(DB_ALM[],A50+1,3)</f>
        <v>PUMP3_SPARE_2</v>
      </c>
      <c r="E50" s="34" t="str" cm="1">
        <f t="array" ref="E50">INDEX(DB_ALM[],A50+1,5)</f>
        <v>PUMP3_SPARE_2</v>
      </c>
      <c r="F50" s="34" t="s">
        <v>205</v>
      </c>
      <c r="G50" s="13" t="str" cm="1">
        <f t="array" ref="G50">INDEX(DB_ALM[],A50+1,13)</f>
        <v>No blocking</v>
      </c>
      <c r="H50" s="1" t="e">
        <f t="shared" si="0"/>
        <v>#N/A</v>
      </c>
      <c r="K50" t="s">
        <v>3181</v>
      </c>
      <c r="L50" t="s">
        <v>3182</v>
      </c>
    </row>
    <row r="51" spans="1:12" hidden="1" x14ac:dyDescent="0.25">
      <c r="A51" s="1">
        <v>49</v>
      </c>
      <c r="B51" s="1" t="b" cm="1">
        <f t="array" ref="B51">INDEX(DB_ALM[],A51+1,20)</f>
        <v>0</v>
      </c>
      <c r="C51" s="13" t="str" cm="1">
        <f t="array" ref="C51">INDEX(DB_ALM[],A51+1,1)</f>
        <v>HPU_PUMPS</v>
      </c>
      <c r="D51" s="13" t="str" cm="1">
        <f t="array" ref="D51">INDEX(DB_ALM[],A51+1,3)</f>
        <v>PUMP3_SPARE_3</v>
      </c>
      <c r="E51" s="34" t="str" cm="1">
        <f t="array" ref="E51">INDEX(DB_ALM[],A51+1,5)</f>
        <v>PUMP3_SPARE_3</v>
      </c>
      <c r="F51" s="34" t="s">
        <v>205</v>
      </c>
      <c r="G51" s="13" t="str" cm="1">
        <f t="array" ref="G51">INDEX(DB_ALM[],A51+1,13)</f>
        <v>No blocking</v>
      </c>
      <c r="H51" s="1" t="e">
        <f t="shared" si="0"/>
        <v>#N/A</v>
      </c>
      <c r="K51" t="s">
        <v>3217</v>
      </c>
      <c r="L51" t="s">
        <v>3218</v>
      </c>
    </row>
    <row r="52" spans="1:12" ht="45" hidden="1" x14ac:dyDescent="0.25">
      <c r="A52" s="1">
        <v>50</v>
      </c>
      <c r="B52" s="1" t="b" cm="1">
        <f t="array" ref="B52">INDEX(DB_ALM[],A52+1,20)</f>
        <v>0</v>
      </c>
      <c r="C52" s="13" t="str" cm="1">
        <f t="array" ref="C52">INDEX(DB_ALM[],A52+1,1)</f>
        <v>HPU_PUMPS</v>
      </c>
      <c r="D52" s="13" t="str" cm="1">
        <f t="array" ref="D52">INDEX(DB_ALM[],A52+1,3)</f>
        <v>PUMP4_CONT_ERR</v>
      </c>
      <c r="E52" s="34" t="str" cm="1">
        <f t="array" ref="E52">INDEX(DB_ALM[],A52+1,5)</f>
        <v>Pump 4 contactor (-) error</v>
      </c>
      <c r="F52" s="34" t="s">
        <v>3199</v>
      </c>
      <c r="G52" s="13" t="str" cm="1">
        <f t="array" ref="G52">INDEX(DB_ALM[],A52+1,13)</f>
        <v>No blocking</v>
      </c>
      <c r="H52" s="1" t="e">
        <f t="shared" si="0"/>
        <v>#VALUE!</v>
      </c>
      <c r="K52" t="s">
        <v>3197</v>
      </c>
      <c r="L52" t="s">
        <v>3198</v>
      </c>
    </row>
    <row r="53" spans="1:12" hidden="1" x14ac:dyDescent="0.25">
      <c r="A53" s="1">
        <v>51</v>
      </c>
      <c r="B53" s="1" t="b" cm="1">
        <f t="array" ref="B53">INDEX(DB_ALM[],A53+1,20)</f>
        <v>0</v>
      </c>
      <c r="C53" s="13" t="str" cm="1">
        <f t="array" ref="C53">INDEX(DB_ALM[],A53+1,1)</f>
        <v>HPU_PUMPS</v>
      </c>
      <c r="D53" s="13" t="str" cm="1">
        <f t="array" ref="D53">INDEX(DB_ALM[],A53+1,3)</f>
        <v>PUMP4_CB_OFF</v>
      </c>
      <c r="E53" s="34" t="str" cm="1">
        <f t="array" ref="E53">INDEX(DB_ALM[],A53+1,5)</f>
        <v>Pump 4 circuit breaker (-) off</v>
      </c>
      <c r="F53" s="34" t="s">
        <v>3207</v>
      </c>
      <c r="G53" s="13" t="str" cm="1">
        <f t="array" ref="G53">INDEX(DB_ALM[],A53+1,13)</f>
        <v>No blocking</v>
      </c>
      <c r="H53" s="1" t="e">
        <f t="shared" si="0"/>
        <v>#N/A</v>
      </c>
      <c r="K53" t="s">
        <v>3199</v>
      </c>
      <c r="L53" t="s">
        <v>3200</v>
      </c>
    </row>
    <row r="54" spans="1:12" hidden="1" x14ac:dyDescent="0.25">
      <c r="A54" s="1">
        <v>52</v>
      </c>
      <c r="B54" s="1" t="b" cm="1">
        <f t="array" ref="B54">INDEX(DB_ALM[],A54+1,20)</f>
        <v>0</v>
      </c>
      <c r="C54" s="13" t="str" cm="1">
        <f t="array" ref="C54">INDEX(DB_ALM[],A54+1,1)</f>
        <v>HPU_PUMPS</v>
      </c>
      <c r="D54" s="13" t="str" cm="1">
        <f t="array" ref="D54">INDEX(DB_ALM[],A54+1,3)</f>
        <v>PUMP4_MOT_CB_TRIPPED</v>
      </c>
      <c r="E54" s="34" t="str" cm="1">
        <f t="array" ref="E54">INDEX(DB_ALM[],A54+1,5)</f>
        <v>Pump 4 motor circuit breaker (-) tripped</v>
      </c>
      <c r="F54" s="34" t="s">
        <v>3208</v>
      </c>
      <c r="G54" s="13" t="str" cm="1">
        <f t="array" ref="G54">INDEX(DB_ALM[],A54+1,13)</f>
        <v>No blocking</v>
      </c>
      <c r="H54" s="1" t="e">
        <f t="shared" si="0"/>
        <v>#N/A</v>
      </c>
      <c r="K54" t="s">
        <v>3197</v>
      </c>
      <c r="L54" t="s">
        <v>3198</v>
      </c>
    </row>
    <row r="55" spans="1:12" hidden="1" x14ac:dyDescent="0.25">
      <c r="A55" s="1">
        <v>53</v>
      </c>
      <c r="B55" s="1" t="b" cm="1">
        <f t="array" ref="B55">INDEX(DB_ALM[],A55+1,20)</f>
        <v>0</v>
      </c>
      <c r="C55" s="13" t="str" cm="1">
        <f t="array" ref="C55">INDEX(DB_ALM[],A55+1,1)</f>
        <v>HPU_PUMPS</v>
      </c>
      <c r="D55" s="13" t="str" cm="1">
        <f t="array" ref="D55">INDEX(DB_ALM[],A55+1,3)</f>
        <v>PUMP4_SPARE_1</v>
      </c>
      <c r="E55" s="34" t="str" cm="1">
        <f t="array" ref="E55">INDEX(DB_ALM[],A55+1,5)</f>
        <v>PUMP4_SPARE_1</v>
      </c>
      <c r="F55" s="34" t="s">
        <v>205</v>
      </c>
      <c r="G55" s="13" t="str" cm="1">
        <f t="array" ref="G55">INDEX(DB_ALM[],A55+1,13)</f>
        <v>No blocking</v>
      </c>
      <c r="H55" s="1" t="e">
        <f t="shared" si="0"/>
        <v>#N/A</v>
      </c>
      <c r="K55" t="s">
        <v>3197</v>
      </c>
      <c r="L55" t="s">
        <v>3198</v>
      </c>
    </row>
    <row r="56" spans="1:12" hidden="1" x14ac:dyDescent="0.25">
      <c r="A56" s="1">
        <v>54</v>
      </c>
      <c r="B56" s="1" t="b" cm="1">
        <f t="array" ref="B56">INDEX(DB_ALM[],A56+1,20)</f>
        <v>0</v>
      </c>
      <c r="C56" s="13" t="str" cm="1">
        <f t="array" ref="C56">INDEX(DB_ALM[],A56+1,1)</f>
        <v>HPU_PUMPS</v>
      </c>
      <c r="D56" s="13" t="str" cm="1">
        <f t="array" ref="D56">INDEX(DB_ALM[],A56+1,3)</f>
        <v>PUMP4_SPARE_2</v>
      </c>
      <c r="E56" s="34" t="str" cm="1">
        <f t="array" ref="E56">INDEX(DB_ALM[],A56+1,5)</f>
        <v>PUMP4_SPARE_2</v>
      </c>
      <c r="F56" s="34" t="s">
        <v>205</v>
      </c>
      <c r="G56" s="13" t="str" cm="1">
        <f t="array" ref="G56">INDEX(DB_ALM[],A56+1,13)</f>
        <v>No blocking</v>
      </c>
      <c r="H56" s="1" t="e">
        <f t="shared" si="0"/>
        <v>#N/A</v>
      </c>
      <c r="K56" t="s">
        <v>3199</v>
      </c>
      <c r="L56" t="s">
        <v>3200</v>
      </c>
    </row>
    <row r="57" spans="1:12" hidden="1" x14ac:dyDescent="0.25">
      <c r="A57" s="1">
        <v>55</v>
      </c>
      <c r="B57" s="1" t="b" cm="1">
        <f t="array" ref="B57">INDEX(DB_ALM[],A57+1,20)</f>
        <v>0</v>
      </c>
      <c r="C57" s="13" t="str" cm="1">
        <f t="array" ref="C57">INDEX(DB_ALM[],A57+1,1)</f>
        <v>HPU_PUMPS</v>
      </c>
      <c r="D57" s="13" t="str" cm="1">
        <f t="array" ref="D57">INDEX(DB_ALM[],A57+1,3)</f>
        <v>PUMP4_SPARE_3</v>
      </c>
      <c r="E57" s="34" t="str" cm="1">
        <f t="array" ref="E57">INDEX(DB_ALM[],A57+1,5)</f>
        <v>PUMP4_SPARE_3</v>
      </c>
      <c r="F57" s="34" t="s">
        <v>205</v>
      </c>
      <c r="G57" s="13" t="str" cm="1">
        <f t="array" ref="G57">INDEX(DB_ALM[],A57+1,13)</f>
        <v>No blocking</v>
      </c>
      <c r="H57" s="1" t="e">
        <f t="shared" si="0"/>
        <v>#N/A</v>
      </c>
      <c r="K57" t="s">
        <v>3197</v>
      </c>
      <c r="L57" t="s">
        <v>3198</v>
      </c>
    </row>
    <row r="58" spans="1:12" hidden="1" x14ac:dyDescent="0.25">
      <c r="A58" s="1">
        <v>56</v>
      </c>
      <c r="B58" s="1" t="b" cm="1">
        <f t="array" ref="B58">INDEX(DB_ALM[],A58+1,20)</f>
        <v>1</v>
      </c>
      <c r="C58" s="13" t="str" cm="1">
        <f t="array" ref="C58">INDEX(DB_ALM[],A58+1,1)</f>
        <v>HPU_PUMPS</v>
      </c>
      <c r="D58" s="13" t="str" cm="1">
        <f t="array" ref="D58">INDEX(DB_ALM[],A58+1,3)</f>
        <v>ALL_PUMPS_ERROR</v>
      </c>
      <c r="E58" s="34" t="str" cm="1">
        <f t="array" ref="E58">INDEX(DB_ALM[],A58+1,5)</f>
        <v>All hydraulic pumps error (F51, -F52, -K51, K52)</v>
      </c>
      <c r="F58" s="34" t="s">
        <v>3219</v>
      </c>
      <c r="G58" s="13" t="str" cm="1">
        <f t="array" ref="G58">INDEX(DB_ALM[],A58+1,13)</f>
        <v>BFA distrb. comm erorr</v>
      </c>
      <c r="H58" s="1" t="e">
        <f t="shared" si="0"/>
        <v>#N/A</v>
      </c>
      <c r="K58" t="s">
        <v>3199</v>
      </c>
      <c r="L58" t="s">
        <v>3200</v>
      </c>
    </row>
    <row r="59" spans="1:12" hidden="1" x14ac:dyDescent="0.25">
      <c r="A59" s="1">
        <v>57</v>
      </c>
      <c r="B59" s="1" t="b" cm="1">
        <f t="array" ref="B59">INDEX(DB_ALM[],A59+1,20)</f>
        <v>0</v>
      </c>
      <c r="C59" s="13" t="str" cm="1">
        <f t="array" ref="C59">INDEX(DB_ALM[],A59+1,1)</f>
        <v>HPU_PUMPS</v>
      </c>
      <c r="D59" s="13" t="str" cm="1">
        <f t="array" ref="D59">INDEX(DB_ALM[],A59+1,3)</f>
        <v>SPARE_57</v>
      </c>
      <c r="E59" s="34" t="str" cm="1">
        <f t="array" ref="E59">INDEX(DB_ALM[],A59+1,5)</f>
        <v>SPARE_57</v>
      </c>
      <c r="F59" s="34" t="s">
        <v>205</v>
      </c>
      <c r="G59" s="13" t="str" cm="1">
        <f t="array" ref="G59">INDEX(DB_ALM[],A59+1,13)</f>
        <v>No blocking</v>
      </c>
      <c r="H59" s="1" t="e">
        <f t="shared" si="0"/>
        <v>#N/A</v>
      </c>
      <c r="K59" t="s">
        <v>3193</v>
      </c>
      <c r="L59" t="s">
        <v>3194</v>
      </c>
    </row>
    <row r="60" spans="1:12" hidden="1" x14ac:dyDescent="0.25">
      <c r="A60" s="1">
        <v>58</v>
      </c>
      <c r="B60" s="1" t="b" cm="1">
        <f t="array" ref="B60">INDEX(DB_ALM[],A60+1,20)</f>
        <v>0</v>
      </c>
      <c r="C60" s="13" t="str" cm="1">
        <f t="array" ref="C60">INDEX(DB_ALM[],A60+1,1)</f>
        <v>HPU_PUMPS</v>
      </c>
      <c r="D60" s="13" t="str" cm="1">
        <f t="array" ref="D60">INDEX(DB_ALM[],A60+1,3)</f>
        <v>SPARE_58</v>
      </c>
      <c r="E60" s="34" t="str" cm="1">
        <f t="array" ref="E60">INDEX(DB_ALM[],A60+1,5)</f>
        <v>SPARE_58</v>
      </c>
      <c r="F60" s="34" t="s">
        <v>205</v>
      </c>
      <c r="G60" s="13" t="str" cm="1">
        <f t="array" ref="G60">INDEX(DB_ALM[],A60+1,13)</f>
        <v>No blocking</v>
      </c>
      <c r="H60" s="1" t="e">
        <f t="shared" si="0"/>
        <v>#N/A</v>
      </c>
      <c r="K60" t="s">
        <v>3193</v>
      </c>
      <c r="L60" t="s">
        <v>3194</v>
      </c>
    </row>
    <row r="61" spans="1:12" hidden="1" x14ac:dyDescent="0.25">
      <c r="A61" s="1">
        <v>59</v>
      </c>
      <c r="B61" s="1" t="b" cm="1">
        <f t="array" ref="B61">INDEX(DB_ALM[],A61+1,20)</f>
        <v>0</v>
      </c>
      <c r="C61" s="13" t="str" cm="1">
        <f t="array" ref="C61">INDEX(DB_ALM[],A61+1,1)</f>
        <v>HPU_PUMPS</v>
      </c>
      <c r="D61" s="13" t="str" cm="1">
        <f t="array" ref="D61">INDEX(DB_ALM[],A61+1,3)</f>
        <v>SPARE_59</v>
      </c>
      <c r="E61" s="34" t="str" cm="1">
        <f t="array" ref="E61">INDEX(DB_ALM[],A61+1,5)</f>
        <v>SPARE_59</v>
      </c>
      <c r="F61" s="34" t="s">
        <v>205</v>
      </c>
      <c r="G61" s="13" t="str" cm="1">
        <f t="array" ref="G61">INDEX(DB_ALM[],A61+1,13)</f>
        <v>No blocking</v>
      </c>
      <c r="H61" s="1" t="e">
        <f t="shared" si="0"/>
        <v>#N/A</v>
      </c>
      <c r="K61" t="s">
        <v>3183</v>
      </c>
      <c r="L61" t="s">
        <v>3184</v>
      </c>
    </row>
    <row r="62" spans="1:12" hidden="1" x14ac:dyDescent="0.25">
      <c r="A62" s="1">
        <v>60</v>
      </c>
      <c r="B62" s="1" t="b" cm="1">
        <f t="array" ref="B62">INDEX(DB_ALM[],A62+1,20)</f>
        <v>0</v>
      </c>
      <c r="C62" s="13" t="str" cm="1">
        <f t="array" ref="C62">INDEX(DB_ALM[],A62+1,1)</f>
        <v>HPU_PUMPS</v>
      </c>
      <c r="D62" s="13" t="str" cm="1">
        <f t="array" ref="D62">INDEX(DB_ALM[],A62+1,3)</f>
        <v>SPARE_60</v>
      </c>
      <c r="E62" s="34" t="str" cm="1">
        <f t="array" ref="E62">INDEX(DB_ALM[],A62+1,5)</f>
        <v>SPARE_60</v>
      </c>
      <c r="F62" s="34" t="s">
        <v>205</v>
      </c>
      <c r="G62" s="13" t="str" cm="1">
        <f t="array" ref="G62">INDEX(DB_ALM[],A62+1,13)</f>
        <v>No blocking</v>
      </c>
      <c r="H62" s="1" t="e">
        <f t="shared" si="0"/>
        <v>#N/A</v>
      </c>
      <c r="K62" t="s">
        <v>3177</v>
      </c>
      <c r="L62" t="s">
        <v>3178</v>
      </c>
    </row>
    <row r="63" spans="1:12" hidden="1" x14ac:dyDescent="0.25">
      <c r="A63" s="1">
        <v>61</v>
      </c>
      <c r="B63" s="1" t="b" cm="1">
        <f t="array" ref="B63">INDEX(DB_ALM[],A63+1,20)</f>
        <v>0</v>
      </c>
      <c r="C63" s="13" t="str" cm="1">
        <f t="array" ref="C63">INDEX(DB_ALM[],A63+1,1)</f>
        <v>HPU_PUMPS</v>
      </c>
      <c r="D63" s="13" t="str" cm="1">
        <f t="array" ref="D63">INDEX(DB_ALM[],A63+1,3)</f>
        <v>SPARE_61</v>
      </c>
      <c r="E63" s="34" t="str" cm="1">
        <f t="array" ref="E63">INDEX(DB_ALM[],A63+1,5)</f>
        <v>SPARE_61</v>
      </c>
      <c r="F63" s="34" t="s">
        <v>205</v>
      </c>
      <c r="G63" s="13" t="str" cm="1">
        <f t="array" ref="G63">INDEX(DB_ALM[],A63+1,13)</f>
        <v>No blocking</v>
      </c>
      <c r="H63" s="1" t="e">
        <f t="shared" si="0"/>
        <v>#N/A</v>
      </c>
      <c r="K63" t="s">
        <v>3181</v>
      </c>
      <c r="L63" t="s">
        <v>3182</v>
      </c>
    </row>
    <row r="64" spans="1:12" hidden="1" x14ac:dyDescent="0.25">
      <c r="A64" s="1">
        <v>62</v>
      </c>
      <c r="B64" s="1" t="b" cm="1">
        <f t="array" ref="B64">INDEX(DB_ALM[],A64+1,20)</f>
        <v>0</v>
      </c>
      <c r="C64" s="13" t="str" cm="1">
        <f t="array" ref="C64">INDEX(DB_ALM[],A64+1,1)</f>
        <v>HPU_PUMPS</v>
      </c>
      <c r="D64" s="13" t="str" cm="1">
        <f t="array" ref="D64">INDEX(DB_ALM[],A64+1,3)</f>
        <v>SPARE_62</v>
      </c>
      <c r="E64" s="34" t="str" cm="1">
        <f t="array" ref="E64">INDEX(DB_ALM[],A64+1,5)</f>
        <v>SPARE_62</v>
      </c>
      <c r="F64" s="34" t="s">
        <v>205</v>
      </c>
      <c r="G64" s="13" t="str" cm="1">
        <f t="array" ref="G64">INDEX(DB_ALM[],A64+1,13)</f>
        <v>No blocking</v>
      </c>
      <c r="H64" s="1" t="e">
        <f t="shared" si="0"/>
        <v>#N/A</v>
      </c>
      <c r="K64" t="s">
        <v>3220</v>
      </c>
      <c r="L64" t="s">
        <v>3221</v>
      </c>
    </row>
    <row r="65" spans="1:12" hidden="1" x14ac:dyDescent="0.25">
      <c r="A65" s="1">
        <v>63</v>
      </c>
      <c r="B65" s="1" t="b" cm="1">
        <f t="array" ref="B65">INDEX(DB_ALM[],A65+1,20)</f>
        <v>0</v>
      </c>
      <c r="C65" s="13" t="str" cm="1">
        <f t="array" ref="C65">INDEX(DB_ALM[],A65+1,1)</f>
        <v>HPU_PUMPS</v>
      </c>
      <c r="D65" s="13" t="str" cm="1">
        <f t="array" ref="D65">INDEX(DB_ALM[],A65+1,3)</f>
        <v>SPARE_63</v>
      </c>
      <c r="E65" s="34" t="str" cm="1">
        <f t="array" ref="E65">INDEX(DB_ALM[],A65+1,5)</f>
        <v>SPARE_63</v>
      </c>
      <c r="F65" s="34" t="s">
        <v>205</v>
      </c>
      <c r="G65" s="13" t="str" cm="1">
        <f t="array" ref="G65">INDEX(DB_ALM[],A65+1,13)</f>
        <v>No blocking</v>
      </c>
      <c r="H65" s="1" t="e">
        <f t="shared" si="0"/>
        <v>#N/A</v>
      </c>
      <c r="K65" t="s">
        <v>3222</v>
      </c>
      <c r="L65" t="s">
        <v>3223</v>
      </c>
    </row>
    <row r="66" spans="1:12" hidden="1" x14ac:dyDescent="0.25">
      <c r="A66" s="1">
        <v>64</v>
      </c>
      <c r="B66" s="1" t="b" cm="1">
        <f t="array" ref="B66">INDEX(DB_ALM[],A66+1,20)</f>
        <v>0</v>
      </c>
      <c r="C66" s="13" t="str" cm="1">
        <f t="array" ref="C66">INDEX(DB_ALM[],A66+1,1)</f>
        <v>HPU</v>
      </c>
      <c r="D66" s="13" t="str" cm="1">
        <f t="array" ref="D66">INDEX(DB_ALM[],A66+1,3)</f>
        <v>HEATER1_MCB_OFF</v>
      </c>
      <c r="E66" s="34" t="str" cm="1">
        <f t="array" ref="E66">INDEX(DB_ALM[],A66+1,5)</f>
        <v>Heater 1 miniature circuit breaker (-F57) off</v>
      </c>
      <c r="F66" s="34" t="s">
        <v>3197</v>
      </c>
      <c r="G66" s="13" t="str" cm="1">
        <f t="array" ref="G66">INDEX(DB_ALM[],A66+1,13)</f>
        <v>Digital input PS OFF</v>
      </c>
      <c r="H66" s="1" t="str">
        <f t="shared" ref="H66:H129" si="1">VLOOKUP(F66,$K$1:$L$193,2,FALSE)</f>
        <v>Alarm utløses når MCB er av. Dette kan skyldes intenjonell håndtering, ledningsbrudd eller en feil på hjelpekontaktene.</v>
      </c>
      <c r="K66" t="s">
        <v>3197</v>
      </c>
      <c r="L66" t="s">
        <v>3198</v>
      </c>
    </row>
    <row r="67" spans="1:12" ht="45" hidden="1" x14ac:dyDescent="0.25">
      <c r="A67" s="1">
        <v>65</v>
      </c>
      <c r="B67" s="1" t="b" cm="1">
        <f t="array" ref="B67">INDEX(DB_ALM[],A67+1,20)</f>
        <v>0</v>
      </c>
      <c r="C67" s="13" t="str" cm="1">
        <f t="array" ref="C67">INDEX(DB_ALM[],A67+1,1)</f>
        <v>HPU</v>
      </c>
      <c r="D67" s="13" t="str" cm="1">
        <f t="array" ref="D67">INDEX(DB_ALM[],A67+1,3)</f>
        <v>HEATER1_CONT_ERR</v>
      </c>
      <c r="E67" s="34" t="str" cm="1">
        <f t="array" ref="E67">INDEX(DB_ALM[],A67+1,5)</f>
        <v>HPU heater contactor (-K57) - ERR</v>
      </c>
      <c r="F67" s="34" t="s">
        <v>3199</v>
      </c>
      <c r="G67" s="13" t="str" cm="1">
        <f t="array" ref="G67">INDEX(DB_ALM[],A67+1,13)</f>
        <v>Digital input PS OFF</v>
      </c>
      <c r="H67" s="1" t="e">
        <f t="shared" si="1"/>
        <v>#VALUE!</v>
      </c>
      <c r="K67" t="s">
        <v>3224</v>
      </c>
      <c r="L67" t="s">
        <v>3225</v>
      </c>
    </row>
    <row r="68" spans="1:12" hidden="1" x14ac:dyDescent="0.25">
      <c r="A68" s="1">
        <v>66</v>
      </c>
      <c r="B68" s="1" t="b" cm="1">
        <f t="array" ref="B68">INDEX(DB_ALM[],A68+1,20)</f>
        <v>0</v>
      </c>
      <c r="C68" s="13" t="str" cm="1">
        <f t="array" ref="C68">INDEX(DB_ALM[],A68+1,1)</f>
        <v>HPU</v>
      </c>
      <c r="D68" s="13" t="str" cm="1">
        <f t="array" ref="D68">INDEX(DB_ALM[],A68+1,3)</f>
        <v>HEATER2_MCB_OFF</v>
      </c>
      <c r="E68" s="34" t="str" cm="1">
        <f t="array" ref="E68">INDEX(DB_ALM[],A68+1,5)</f>
        <v>Heater 2 miniature circuit breaker (-) off</v>
      </c>
      <c r="F68" s="34" t="s">
        <v>3197</v>
      </c>
      <c r="G68" s="13" t="str" cm="1">
        <f t="array" ref="G68">INDEX(DB_ALM[],A68+1,13)</f>
        <v>No blocking</v>
      </c>
      <c r="H68" s="1" t="str">
        <f t="shared" si="1"/>
        <v>Alarm utløses når MCB er av. Dette kan skyldes intenjonell håndtering, ledningsbrudd eller en feil på hjelpekontaktene.</v>
      </c>
      <c r="K68" t="s">
        <v>3226</v>
      </c>
      <c r="L68" t="s">
        <v>3227</v>
      </c>
    </row>
    <row r="69" spans="1:12" ht="45" hidden="1" x14ac:dyDescent="0.25">
      <c r="A69" s="1">
        <v>67</v>
      </c>
      <c r="B69" s="1" t="b" cm="1">
        <f t="array" ref="B69">INDEX(DB_ALM[],A69+1,20)</f>
        <v>0</v>
      </c>
      <c r="C69" s="13" t="str" cm="1">
        <f t="array" ref="C69">INDEX(DB_ALM[],A69+1,1)</f>
        <v>HPU</v>
      </c>
      <c r="D69" s="13" t="str" cm="1">
        <f t="array" ref="D69">INDEX(DB_ALM[],A69+1,3)</f>
        <v>HEATER2_CONT_ERR</v>
      </c>
      <c r="E69" s="34" t="str" cm="1">
        <f t="array" ref="E69">INDEX(DB_ALM[],A69+1,5)</f>
        <v>Heater 2 contactor (-) error</v>
      </c>
      <c r="F69" s="34" t="s">
        <v>3199</v>
      </c>
      <c r="G69" s="13" t="str" cm="1">
        <f t="array" ref="G69">INDEX(DB_ALM[],A69+1,13)</f>
        <v>No blocking</v>
      </c>
      <c r="H69" s="1" t="e">
        <f t="shared" si="1"/>
        <v>#VALUE!</v>
      </c>
      <c r="K69" t="s">
        <v>3226</v>
      </c>
      <c r="L69" t="s">
        <v>3227</v>
      </c>
    </row>
    <row r="70" spans="1:12" ht="30" hidden="1" x14ac:dyDescent="0.25">
      <c r="A70" s="1">
        <v>68</v>
      </c>
      <c r="B70" s="1" t="b" cm="1">
        <f t="array" ref="B70">INDEX(DB_ALM[],A70+1,20)</f>
        <v>0</v>
      </c>
      <c r="C70" s="13" t="str" cm="1">
        <f t="array" ref="C70">INDEX(DB_ALM[],A70+1,1)</f>
        <v>HPU</v>
      </c>
      <c r="D70" s="13" t="str" cm="1">
        <f t="array" ref="D70">INDEX(DB_ALM[],A70+1,3)</f>
        <v>ACCU_PRESSURE_ERR</v>
      </c>
      <c r="E70" s="34" t="str" cm="1">
        <f t="array" ref="E70">INDEX(DB_ALM[],A70+1,5)</f>
        <v xml:space="preserve">Accumulator pressure measurement (-) - sensor error </v>
      </c>
      <c r="F70" s="34" t="s">
        <v>3171</v>
      </c>
      <c r="G70" s="13" t="str" cm="1">
        <f t="array" ref="G70">INDEX(DB_ALM[],A70+1,13)</f>
        <v>Analog input PS OFF</v>
      </c>
      <c r="H70" s="1" t="str">
        <f t="shared" si="1"/>
        <v>Alarm utløses når den nåværende signalet overskrider de nominelle grensene, som er 4mA og 20mA. Mulige årsaker til denne anomalien inkluderer problemer som feilaktig kabelterminering på målepunktet, skade på sensoren eller ledningsbrudd.</v>
      </c>
      <c r="K70" t="s">
        <v>3228</v>
      </c>
      <c r="L70" t="s">
        <v>3229</v>
      </c>
    </row>
    <row r="71" spans="1:12" hidden="1" x14ac:dyDescent="0.25">
      <c r="A71" s="1">
        <v>69</v>
      </c>
      <c r="B71" s="1" t="b" cm="1">
        <f t="array" ref="B71">INDEX(DB_ALM[],A71+1,20)</f>
        <v>1</v>
      </c>
      <c r="C71" s="13" t="str" cm="1">
        <f t="array" ref="C71">INDEX(DB_ALM[],A71+1,1)</f>
        <v>HPU</v>
      </c>
      <c r="D71" s="13" t="str" cm="1">
        <f t="array" ref="D71">INDEX(DB_ALM[],A71+1,3)</f>
        <v>ACCU_PRESSURE_LL</v>
      </c>
      <c r="E71" s="34" t="str" cm="1">
        <f t="array" ref="E71">INDEX(DB_ALM[],A71+1,5)</f>
        <v xml:space="preserve">Accumulator pressure too low (-255F.1) </v>
      </c>
      <c r="F71" s="34" t="s">
        <v>3230</v>
      </c>
      <c r="G71" s="13" t="str" cm="1">
        <f t="array" ref="G71">INDEX(DB_ALM[],A71+1,13)</f>
        <v>BFA distrb. comm erorr</v>
      </c>
      <c r="H71" s="1" t="e">
        <f t="shared" si="1"/>
        <v>#N/A</v>
      </c>
      <c r="K71" t="s">
        <v>3231</v>
      </c>
      <c r="L71" t="s">
        <v>3232</v>
      </c>
    </row>
    <row r="72" spans="1:12" hidden="1" x14ac:dyDescent="0.25">
      <c r="A72" s="1">
        <v>70</v>
      </c>
      <c r="B72" s="1" t="b" cm="1">
        <f t="array" ref="B72">INDEX(DB_ALM[],A72+1,20)</f>
        <v>1</v>
      </c>
      <c r="C72" s="13" t="str" cm="1">
        <f t="array" ref="C72">INDEX(DB_ALM[],A72+1,1)</f>
        <v>HPU</v>
      </c>
      <c r="D72" s="13" t="str" cm="1">
        <f t="array" ref="D72">INDEX(DB_ALM[],A72+1,3)</f>
        <v>ACCU_PRESSURE_L</v>
      </c>
      <c r="E72" s="34" t="str" cm="1">
        <f t="array" ref="E72">INDEX(DB_ALM[],A72+1,5)</f>
        <v>Accumulator pressure measurement (-) - low</v>
      </c>
      <c r="F72" s="34" t="s">
        <v>3233</v>
      </c>
      <c r="G72" s="13" t="str" cm="1">
        <f t="array" ref="G72">INDEX(DB_ALM[],A72+1,13)</f>
        <v>BFA distrb. comm erorr</v>
      </c>
      <c r="H72" s="1" t="e">
        <f t="shared" si="1"/>
        <v>#N/A</v>
      </c>
      <c r="K72" t="s">
        <v>3199</v>
      </c>
      <c r="L72" t="s">
        <v>3200</v>
      </c>
    </row>
    <row r="73" spans="1:12" ht="30" hidden="1" x14ac:dyDescent="0.25">
      <c r="A73" s="1">
        <v>71</v>
      </c>
      <c r="B73" s="1" t="b" cm="1">
        <f t="array" ref="B73">INDEX(DB_ALM[],A73+1,20)</f>
        <v>0</v>
      </c>
      <c r="C73" s="13" t="str" cm="1">
        <f t="array" ref="C73">INDEX(DB_ALM[],A73+1,1)</f>
        <v>HPU</v>
      </c>
      <c r="D73" s="13" t="str" cm="1">
        <f t="array" ref="D73">INDEX(DB_ALM[],A73+1,3)</f>
        <v>SYS_PRESSURE_ERR</v>
      </c>
      <c r="E73" s="34" t="str" cm="1">
        <f t="array" ref="E73">INDEX(DB_ALM[],A73+1,5)</f>
        <v>System pressure measurement (-640B4) - sensor error</v>
      </c>
      <c r="F73" s="34" t="s">
        <v>3171</v>
      </c>
      <c r="G73" s="13" t="str" cm="1">
        <f t="array" ref="G73">INDEX(DB_ALM[],A73+1,13)</f>
        <v>Analog input PS OFF</v>
      </c>
      <c r="H73" s="1" t="str">
        <f t="shared" si="1"/>
        <v>Alarm utløses når den nåværende signalet overskrider de nominelle grensene, som er 4mA og 20mA. Mulige årsaker til denne anomalien inkluderer problemer som feilaktig kabelterminering på målepunktet, skade på sensoren eller ledningsbrudd.</v>
      </c>
      <c r="K73" t="s">
        <v>3234</v>
      </c>
      <c r="L73" t="s">
        <v>3235</v>
      </c>
    </row>
    <row r="74" spans="1:12" hidden="1" x14ac:dyDescent="0.25">
      <c r="A74" s="1">
        <v>72</v>
      </c>
      <c r="B74" s="1" t="b" cm="1">
        <f t="array" ref="B74">INDEX(DB_ALM[],A74+1,20)</f>
        <v>0</v>
      </c>
      <c r="C74" s="13" t="str" cm="1">
        <f t="array" ref="C74">INDEX(DB_ALM[],A74+1,1)</f>
        <v>HPU</v>
      </c>
      <c r="D74" s="13" t="str" cm="1">
        <f t="array" ref="D74">INDEX(DB_ALM[],A74+1,3)</f>
        <v>SYS_PRESSURE_LL</v>
      </c>
      <c r="E74" s="34" t="str" cm="1">
        <f t="array" ref="E74">INDEX(DB_ALM[],A74+1,5)</f>
        <v>System pressure measurement (-640B4) - too low</v>
      </c>
      <c r="F74" s="34" t="s">
        <v>3230</v>
      </c>
      <c r="G74" s="13" t="str" cm="1">
        <f t="array" ref="G74">INDEX(DB_ALM[],A74+1,13)</f>
        <v>Analog input PS OFF</v>
      </c>
      <c r="H74" s="1" t="e">
        <f t="shared" si="1"/>
        <v>#N/A</v>
      </c>
      <c r="K74" t="s">
        <v>3236</v>
      </c>
      <c r="L74" t="s">
        <v>3237</v>
      </c>
    </row>
    <row r="75" spans="1:12" hidden="1" x14ac:dyDescent="0.25">
      <c r="A75" s="1">
        <v>73</v>
      </c>
      <c r="B75" s="1" t="b" cm="1">
        <f t="array" ref="B75">INDEX(DB_ALM[],A75+1,20)</f>
        <v>0</v>
      </c>
      <c r="C75" s="13" t="str" cm="1">
        <f t="array" ref="C75">INDEX(DB_ALM[],A75+1,1)</f>
        <v>HPU</v>
      </c>
      <c r="D75" s="13" t="str" cm="1">
        <f t="array" ref="D75">INDEX(DB_ALM[],A75+1,3)</f>
        <v>SYS_PRESSURE_L</v>
      </c>
      <c r="E75" s="34" t="str" cm="1">
        <f t="array" ref="E75">INDEX(DB_ALM[],A75+1,5)</f>
        <v>System pressure measurement (-640B4) - low</v>
      </c>
      <c r="F75" s="34" t="s">
        <v>3233</v>
      </c>
      <c r="G75" s="13" t="str" cm="1">
        <f t="array" ref="G75">INDEX(DB_ALM[],A75+1,13)</f>
        <v>Analog input PS OFF</v>
      </c>
      <c r="H75" s="1" t="e">
        <f t="shared" si="1"/>
        <v>#N/A</v>
      </c>
      <c r="K75" t="s">
        <v>3238</v>
      </c>
      <c r="L75" t="s">
        <v>3239</v>
      </c>
    </row>
    <row r="76" spans="1:12" hidden="1" x14ac:dyDescent="0.25">
      <c r="A76" s="1">
        <v>74</v>
      </c>
      <c r="B76" s="1" t="b" cm="1">
        <f t="array" ref="B76">INDEX(DB_ALM[],A76+1,20)</f>
        <v>0</v>
      </c>
      <c r="C76" s="13" t="str" cm="1">
        <f t="array" ref="C76">INDEX(DB_ALM[],A76+1,1)</f>
        <v>HPU</v>
      </c>
      <c r="D76" s="13" t="str" cm="1">
        <f t="array" ref="D76">INDEX(DB_ALM[],A76+1,3)</f>
        <v>SYS_PRESSURE_H</v>
      </c>
      <c r="E76" s="34" t="str" cm="1">
        <f t="array" ref="E76">INDEX(DB_ALM[],A76+1,5)</f>
        <v>System pressure high</v>
      </c>
      <c r="F76" s="34" t="s">
        <v>3205</v>
      </c>
      <c r="G76" s="13" t="str" cm="1">
        <f t="array" ref="G76">INDEX(DB_ALM[],A76+1,13)</f>
        <v>No blocking</v>
      </c>
      <c r="H76" s="1" t="e">
        <f t="shared" si="1"/>
        <v>#N/A</v>
      </c>
      <c r="K76" t="s">
        <v>3240</v>
      </c>
      <c r="L76" t="s">
        <v>3241</v>
      </c>
    </row>
    <row r="77" spans="1:12" hidden="1" x14ac:dyDescent="0.25">
      <c r="A77" s="1">
        <v>75</v>
      </c>
      <c r="B77" s="1" t="b" cm="1">
        <f t="array" ref="B77">INDEX(DB_ALM[],A77+1,20)</f>
        <v>0</v>
      </c>
      <c r="C77" s="13" t="str" cm="1">
        <f t="array" ref="C77">INDEX(DB_ALM[],A77+1,1)</f>
        <v>HPU</v>
      </c>
      <c r="D77" s="13" t="str" cm="1">
        <f t="array" ref="D77">INDEX(DB_ALM[],A77+1,3)</f>
        <v>SYS_PRESSURE_HH</v>
      </c>
      <c r="E77" s="34" t="str" cm="1">
        <f t="array" ref="E77">INDEX(DB_ALM[],A77+1,5)</f>
        <v>System pressure too high</v>
      </c>
      <c r="F77" s="34" t="s">
        <v>3206</v>
      </c>
      <c r="G77" s="13" t="str" cm="1">
        <f t="array" ref="G77">INDEX(DB_ALM[],A77+1,13)</f>
        <v>No blocking</v>
      </c>
      <c r="H77" s="1" t="e">
        <f t="shared" si="1"/>
        <v>#N/A</v>
      </c>
      <c r="K77" t="s">
        <v>3242</v>
      </c>
      <c r="L77" t="s">
        <v>3243</v>
      </c>
    </row>
    <row r="78" spans="1:12" ht="30" hidden="1" x14ac:dyDescent="0.25">
      <c r="A78" s="1">
        <v>76</v>
      </c>
      <c r="B78" s="1" t="b" cm="1">
        <f t="array" ref="B78">INDEX(DB_ALM[],A78+1,20)</f>
        <v>0</v>
      </c>
      <c r="C78" s="13" t="str" cm="1">
        <f t="array" ref="C78">INDEX(DB_ALM[],A78+1,1)</f>
        <v>HPU</v>
      </c>
      <c r="D78" s="13" t="str" cm="1">
        <f t="array" ref="D78">INDEX(DB_ALM[],A78+1,3)</f>
        <v>LEVEL_ERR</v>
      </c>
      <c r="E78" s="34" t="str" cm="1">
        <f t="array" ref="E78">INDEX(DB_ALM[],A78+1,5)</f>
        <v>Oil level measurement (-640B2) - sensor error</v>
      </c>
      <c r="F78" s="34" t="s">
        <v>3171</v>
      </c>
      <c r="G78" s="13" t="str" cm="1">
        <f t="array" ref="G78">INDEX(DB_ALM[],A78+1,13)</f>
        <v>Analog input PS OFF</v>
      </c>
      <c r="H78" s="1" t="str">
        <f t="shared" si="1"/>
        <v>Alarm utløses når den nåværende signalet overskrider de nominelle grensene, som er 4mA og 20mA. Mulige årsaker til denne anomalien inkluderer problemer som feilaktig kabelterminering på målepunktet, skade på sensoren eller ledningsbrudd.</v>
      </c>
      <c r="K78" t="s">
        <v>3234</v>
      </c>
      <c r="L78" t="s">
        <v>3235</v>
      </c>
    </row>
    <row r="79" spans="1:12" hidden="1" x14ac:dyDescent="0.25">
      <c r="A79" s="1">
        <v>77</v>
      </c>
      <c r="B79" s="1" t="b" cm="1">
        <f t="array" ref="B79">INDEX(DB_ALM[],A79+1,20)</f>
        <v>1</v>
      </c>
      <c r="C79" s="13" t="str" cm="1">
        <f t="array" ref="C79">INDEX(DB_ALM[],A79+1,1)</f>
        <v>HPU</v>
      </c>
      <c r="D79" s="13" t="str" cm="1">
        <f t="array" ref="D79">INDEX(DB_ALM[],A79+1,3)</f>
        <v>LEVEL_L</v>
      </c>
      <c r="E79" s="34" t="str" cm="1">
        <f t="array" ref="E79">INDEX(DB_ALM[],A79+1,5)</f>
        <v>Oil level low (-227E)</v>
      </c>
      <c r="F79" s="34" t="s">
        <v>3233</v>
      </c>
      <c r="G79" s="13" t="str" cm="1">
        <f t="array" ref="G79">INDEX(DB_ALM[],A79+1,13)</f>
        <v>BFA distrb. comm erorr</v>
      </c>
      <c r="H79" s="1" t="e">
        <f t="shared" si="1"/>
        <v>#N/A</v>
      </c>
      <c r="K79" t="s">
        <v>3244</v>
      </c>
      <c r="L79" t="s">
        <v>3245</v>
      </c>
    </row>
    <row r="80" spans="1:12" hidden="1" x14ac:dyDescent="0.25">
      <c r="A80" s="1">
        <v>78</v>
      </c>
      <c r="B80" s="1" t="b" cm="1">
        <f t="array" ref="B80">INDEX(DB_ALM[],A80+1,20)</f>
        <v>1</v>
      </c>
      <c r="C80" s="13" t="str" cm="1">
        <f t="array" ref="C80">INDEX(DB_ALM[],A80+1,1)</f>
        <v>HPU</v>
      </c>
      <c r="D80" s="13" t="str" cm="1">
        <f t="array" ref="D80">INDEX(DB_ALM[],A80+1,3)</f>
        <v>LEVEL_LL</v>
      </c>
      <c r="E80" s="34" t="str" cm="1">
        <f t="array" ref="E80">INDEX(DB_ALM[],A80+1,5)</f>
        <v>Oil level measurement too low (-227G)</v>
      </c>
      <c r="F80" s="34" t="s">
        <v>3230</v>
      </c>
      <c r="G80" s="13" t="str" cm="1">
        <f t="array" ref="G80">INDEX(DB_ALM[],A80+1,13)</f>
        <v>BFA distrb. comm erorr</v>
      </c>
      <c r="H80" s="1" t="e">
        <f t="shared" si="1"/>
        <v>#N/A</v>
      </c>
      <c r="K80" t="s">
        <v>3234</v>
      </c>
      <c r="L80" t="s">
        <v>3235</v>
      </c>
    </row>
    <row r="81" spans="1:12" hidden="1" x14ac:dyDescent="0.25">
      <c r="A81" s="1">
        <v>79</v>
      </c>
      <c r="B81" s="1" t="b" cm="1">
        <f t="array" ref="B81">INDEX(DB_ALM[],A81+1,20)</f>
        <v>0</v>
      </c>
      <c r="C81" s="13" t="str" cm="1">
        <f t="array" ref="C81">INDEX(DB_ALM[],A81+1,1)</f>
        <v>HPU</v>
      </c>
      <c r="D81" s="13" t="str" cm="1">
        <f t="array" ref="D81">INDEX(DB_ALM[],A81+1,3)</f>
        <v>LEVEL_H</v>
      </c>
      <c r="E81" s="34" t="str" cm="1">
        <f t="array" ref="E81">INDEX(DB_ALM[],A81+1,5)</f>
        <v>Oil level high</v>
      </c>
      <c r="F81" s="34" t="s">
        <v>3205</v>
      </c>
      <c r="G81" s="13" t="str" cm="1">
        <f t="array" ref="G81">INDEX(DB_ALM[],A81+1,13)</f>
        <v>No blocking</v>
      </c>
      <c r="H81" s="1" t="e">
        <f t="shared" si="1"/>
        <v>#N/A</v>
      </c>
      <c r="K81" t="s">
        <v>3244</v>
      </c>
      <c r="L81" t="s">
        <v>3245</v>
      </c>
    </row>
    <row r="82" spans="1:12" hidden="1" x14ac:dyDescent="0.25">
      <c r="A82" s="1">
        <v>80</v>
      </c>
      <c r="B82" s="1" t="b" cm="1">
        <f t="array" ref="B82">INDEX(DB_ALM[],A82+1,20)</f>
        <v>0</v>
      </c>
      <c r="C82" s="13" t="str" cm="1">
        <f t="array" ref="C82">INDEX(DB_ALM[],A82+1,1)</f>
        <v>HPU</v>
      </c>
      <c r="D82" s="13" t="str" cm="1">
        <f t="array" ref="D82">INDEX(DB_ALM[],A82+1,3)</f>
        <v>LEVEL_HH</v>
      </c>
      <c r="E82" s="34" t="str" cm="1">
        <f t="array" ref="E82">INDEX(DB_ALM[],A82+1,5)</f>
        <v>Oil level too high</v>
      </c>
      <c r="F82" s="34" t="s">
        <v>3206</v>
      </c>
      <c r="G82" s="13" t="str" cm="1">
        <f t="array" ref="G82">INDEX(DB_ALM[],A82+1,13)</f>
        <v>No blocking</v>
      </c>
      <c r="H82" s="1" t="e">
        <f t="shared" si="1"/>
        <v>#N/A</v>
      </c>
      <c r="K82" t="s">
        <v>3246</v>
      </c>
      <c r="L82" t="s">
        <v>3247</v>
      </c>
    </row>
    <row r="83" spans="1:12" ht="30" hidden="1" x14ac:dyDescent="0.25">
      <c r="A83" s="1">
        <v>81</v>
      </c>
      <c r="B83" s="1" t="b" cm="1">
        <f t="array" ref="B83">INDEX(DB_ALM[],A83+1,20)</f>
        <v>0</v>
      </c>
      <c r="C83" s="13" t="str" cm="1">
        <f t="array" ref="C83">INDEX(DB_ALM[],A83+1,1)</f>
        <v>HPU</v>
      </c>
      <c r="D83" s="13" t="str" cm="1">
        <f t="array" ref="D83">INDEX(DB_ALM[],A83+1,3)</f>
        <v>TEMPERATURE_ERR</v>
      </c>
      <c r="E83" s="34" t="str" cm="1">
        <f t="array" ref="E83">INDEX(DB_ALM[],A83+1,5)</f>
        <v>Oil temperature measurement (-640B1) - sensor error</v>
      </c>
      <c r="F83" s="34" t="s">
        <v>3248</v>
      </c>
      <c r="G83" s="13" t="str" cm="1">
        <f t="array" ref="G83">INDEX(DB_ALM[],A83+1,13)</f>
        <v>External signals PS OFF</v>
      </c>
      <c r="H83" s="1" t="e">
        <f t="shared" si="1"/>
        <v>#N/A</v>
      </c>
      <c r="K83" t="s">
        <v>3249</v>
      </c>
      <c r="L83" t="s">
        <v>3250</v>
      </c>
    </row>
    <row r="84" spans="1:12" hidden="1" x14ac:dyDescent="0.25">
      <c r="A84" s="1">
        <v>82</v>
      </c>
      <c r="B84" s="1" t="b" cm="1">
        <f t="array" ref="B84">INDEX(DB_ALM[],A84+1,20)</f>
        <v>0</v>
      </c>
      <c r="C84" s="13" t="str" cm="1">
        <f t="array" ref="C84">INDEX(DB_ALM[],A84+1,1)</f>
        <v>HPU</v>
      </c>
      <c r="D84" s="13" t="str" cm="1">
        <f t="array" ref="D84">INDEX(DB_ALM[],A84+1,3)</f>
        <v>TEMPERATURE_L</v>
      </c>
      <c r="E84" s="34" t="str" cm="1">
        <f t="array" ref="E84">INDEX(DB_ALM[],A84+1,5)</f>
        <v>Oil temperature measurement (-640B1) - low</v>
      </c>
      <c r="F84" s="34" t="s">
        <v>3233</v>
      </c>
      <c r="G84" s="13" t="str" cm="1">
        <f t="array" ref="G84">INDEX(DB_ALM[],A84+1,13)</f>
        <v>External signals PS OFF</v>
      </c>
      <c r="H84" s="1" t="e">
        <f t="shared" si="1"/>
        <v>#N/A</v>
      </c>
      <c r="K84" t="s">
        <v>3251</v>
      </c>
      <c r="L84" t="s">
        <v>3252</v>
      </c>
    </row>
    <row r="85" spans="1:12" hidden="1" x14ac:dyDescent="0.25">
      <c r="A85" s="1">
        <v>83</v>
      </c>
      <c r="B85" s="1" t="b" cm="1">
        <f t="array" ref="B85">INDEX(DB_ALM[],A85+1,20)</f>
        <v>0</v>
      </c>
      <c r="C85" s="13" t="str" cm="1">
        <f t="array" ref="C85">INDEX(DB_ALM[],A85+1,1)</f>
        <v>HPU</v>
      </c>
      <c r="D85" s="13" t="str" cm="1">
        <f t="array" ref="D85">INDEX(DB_ALM[],A85+1,3)</f>
        <v>TEMPERATURE_H</v>
      </c>
      <c r="E85" s="34" t="str" cm="1">
        <f t="array" ref="E85">INDEX(DB_ALM[],A85+1,5)</f>
        <v>Oil temperature measurement (-640B1) - high</v>
      </c>
      <c r="F85" s="34" t="s">
        <v>3205</v>
      </c>
      <c r="G85" s="13" t="str" cm="1">
        <f t="array" ref="G85">INDEX(DB_ALM[],A85+1,13)</f>
        <v>External signals PS OFF</v>
      </c>
      <c r="H85" s="1" t="e">
        <f t="shared" si="1"/>
        <v>#N/A</v>
      </c>
      <c r="K85" t="s">
        <v>3253</v>
      </c>
      <c r="L85" t="s">
        <v>3254</v>
      </c>
    </row>
    <row r="86" spans="1:12" hidden="1" x14ac:dyDescent="0.25">
      <c r="A86" s="1">
        <v>84</v>
      </c>
      <c r="B86" s="1" t="b" cm="1">
        <f t="array" ref="B86">INDEX(DB_ALM[],A86+1,20)</f>
        <v>1</v>
      </c>
      <c r="C86" s="13" t="str" cm="1">
        <f t="array" ref="C86">INDEX(DB_ALM[],A86+1,1)</f>
        <v>HPU</v>
      </c>
      <c r="D86" s="13" t="str" cm="1">
        <f t="array" ref="D86">INDEX(DB_ALM[],A86+1,3)</f>
        <v>TEMPERATURE_HH</v>
      </c>
      <c r="E86" s="34" t="str" cm="1">
        <f t="array" ref="E86">INDEX(DB_ALM[],A86+1,5)</f>
        <v xml:space="preserve">Oil temperature measurement too high (-258) </v>
      </c>
      <c r="F86" s="34" t="s">
        <v>3206</v>
      </c>
      <c r="G86" s="13" t="str" cm="1">
        <f t="array" ref="G86">INDEX(DB_ALM[],A86+1,13)</f>
        <v>BFA distrb. comm erorr</v>
      </c>
      <c r="H86" s="1" t="e">
        <f t="shared" si="1"/>
        <v>#N/A</v>
      </c>
      <c r="K86" t="s">
        <v>3255</v>
      </c>
      <c r="L86" t="s">
        <v>3256</v>
      </c>
    </row>
    <row r="87" spans="1:12" hidden="1" x14ac:dyDescent="0.25">
      <c r="A87" s="1">
        <v>85</v>
      </c>
      <c r="B87" s="1" t="b" cm="1">
        <f t="array" ref="B87">INDEX(DB_ALM[],A87+1,20)</f>
        <v>1</v>
      </c>
      <c r="C87" s="13" t="str" cm="1">
        <f t="array" ref="C87">INDEX(DB_ALM[],A87+1,1)</f>
        <v>HPU</v>
      </c>
      <c r="D87" s="13" t="str" cm="1">
        <f t="array" ref="D87">INDEX(DB_ALM[],A87+1,3)</f>
        <v>FILTER_PRESS_W</v>
      </c>
      <c r="E87" s="34" t="str" cm="1">
        <f t="array" ref="E87">INDEX(DB_ALM[],A87+1,5)</f>
        <v>Pressure filter clogging warning (-227H)</v>
      </c>
      <c r="F87" s="34" t="s">
        <v>3257</v>
      </c>
      <c r="G87" s="13" t="str" cm="1">
        <f t="array" ref="G87">INDEX(DB_ALM[],A87+1,13)</f>
        <v>BFA distrb. comm erorr</v>
      </c>
      <c r="H87" s="1" t="str">
        <f t="shared" si="1"/>
        <v>Alarm utløses når varigheten av filtertilstopping overskrider alarmtidsgrensen satt i systemparametrene.</v>
      </c>
      <c r="K87" t="s">
        <v>3258</v>
      </c>
      <c r="L87" t="s">
        <v>3259</v>
      </c>
    </row>
    <row r="88" spans="1:12" hidden="1" x14ac:dyDescent="0.25">
      <c r="A88" s="1">
        <v>86</v>
      </c>
      <c r="B88" s="1" t="b" cm="1">
        <f t="array" ref="B88">INDEX(DB_ALM[],A88+1,20)</f>
        <v>1</v>
      </c>
      <c r="C88" s="13" t="str" cm="1">
        <f t="array" ref="C88">INDEX(DB_ALM[],A88+1,1)</f>
        <v>HPU</v>
      </c>
      <c r="D88" s="13" t="str" cm="1">
        <f t="array" ref="D88">INDEX(DB_ALM[],A88+1,3)</f>
        <v>FILTER_PRESS_T</v>
      </c>
      <c r="E88" s="34" t="str" cm="1">
        <f t="array" ref="E88">INDEX(DB_ALM[],A88+1,5)</f>
        <v>Pressure filter - clogging tripg (-227H)</v>
      </c>
      <c r="F88" s="34" t="s">
        <v>3260</v>
      </c>
      <c r="G88" s="13" t="str" cm="1">
        <f t="array" ref="G88">INDEX(DB_ALM[],A88+1,13)</f>
        <v>BFA distrb. comm erorr</v>
      </c>
      <c r="H88" s="1" t="str">
        <f t="shared" si="1"/>
        <v>Alarm utløses når varigheten av filtertilstopping overskrider tripptidsgrensen satt i systemparametrene.</v>
      </c>
      <c r="K88" t="s">
        <v>3261</v>
      </c>
      <c r="L88" t="s">
        <v>3262</v>
      </c>
    </row>
    <row r="89" spans="1:12" hidden="1" x14ac:dyDescent="0.25">
      <c r="A89" s="1">
        <v>87</v>
      </c>
      <c r="B89" s="1" t="b" cm="1">
        <f t="array" ref="B89">INDEX(DB_ALM[],A89+1,20)</f>
        <v>1</v>
      </c>
      <c r="C89" s="13" t="str" cm="1">
        <f t="array" ref="C89">INDEX(DB_ALM[],A89+1,1)</f>
        <v>HPU</v>
      </c>
      <c r="D89" s="13" t="str" cm="1">
        <f t="array" ref="D89">INDEX(DB_ALM[],A89+1,3)</f>
        <v>FILTER_RETURN_W</v>
      </c>
      <c r="E89" s="34" t="str" cm="1">
        <f t="array" ref="E89">INDEX(DB_ALM[],A89+1,5)</f>
        <v>Return filter clogging warningg (-227I)</v>
      </c>
      <c r="F89" s="34" t="s">
        <v>3257</v>
      </c>
      <c r="G89" s="13" t="str" cm="1">
        <f t="array" ref="G89">INDEX(DB_ALM[],A89+1,13)</f>
        <v>BFA distrb. comm erorr</v>
      </c>
      <c r="H89" s="1" t="str">
        <f t="shared" si="1"/>
        <v>Alarm utløses når varigheten av filtertilstopping overskrider alarmtidsgrensen satt i systemparametrene.</v>
      </c>
      <c r="K89" t="s">
        <v>3263</v>
      </c>
      <c r="L89" t="s">
        <v>3264</v>
      </c>
    </row>
    <row r="90" spans="1:12" hidden="1" x14ac:dyDescent="0.25">
      <c r="A90" s="1">
        <v>88</v>
      </c>
      <c r="B90" s="1" t="b" cm="1">
        <f t="array" ref="B90">INDEX(DB_ALM[],A90+1,20)</f>
        <v>1</v>
      </c>
      <c r="C90" s="13" t="str" cm="1">
        <f t="array" ref="C90">INDEX(DB_ALM[],A90+1,1)</f>
        <v>HPU</v>
      </c>
      <c r="D90" s="13" t="str" cm="1">
        <f t="array" ref="D90">INDEX(DB_ALM[],A90+1,3)</f>
        <v>FILTER_RETURN_T</v>
      </c>
      <c r="E90" s="34" t="str" cm="1">
        <f t="array" ref="E90">INDEX(DB_ALM[],A90+1,5)</f>
        <v>Return filter clogging tripg (-227I)</v>
      </c>
      <c r="F90" s="34" t="s">
        <v>3260</v>
      </c>
      <c r="G90" s="13" t="str" cm="1">
        <f t="array" ref="G90">INDEX(DB_ALM[],A90+1,13)</f>
        <v>BFA distrb. comm erorr</v>
      </c>
      <c r="H90" s="1" t="str">
        <f t="shared" si="1"/>
        <v>Alarm utløses når varigheten av filtertilstopping overskrider tripptidsgrensen satt i systemparametrene.</v>
      </c>
      <c r="K90" t="s">
        <v>3265</v>
      </c>
      <c r="L90" t="s">
        <v>3266</v>
      </c>
    </row>
    <row r="91" spans="1:12" ht="45" hidden="1" x14ac:dyDescent="0.25">
      <c r="A91" s="1">
        <v>89</v>
      </c>
      <c r="B91" s="1" t="b" cm="1">
        <f t="array" ref="B91">INDEX(DB_ALM[],A91+1,20)</f>
        <v>0</v>
      </c>
      <c r="C91" s="13" t="str" cm="1">
        <f t="array" ref="C91">INDEX(DB_ALM[],A91+1,1)</f>
        <v>HPU</v>
      </c>
      <c r="D91" s="13" t="str" cm="1">
        <f t="array" ref="D91">INDEX(DB_ALM[],A91+1,3)</f>
        <v>QSD_NOT_ACTIV</v>
      </c>
      <c r="E91" s="34" t="str" cm="1">
        <f t="array" ref="E91">INDEX(DB_ALM[],A91+1,5)</f>
        <v>QSD_NOT_ACTIV</v>
      </c>
      <c r="F91" s="34" t="s">
        <v>3267</v>
      </c>
      <c r="G91" s="13" t="str" cm="1">
        <f t="array" ref="G91">INDEX(DB_ALM[],A91+1,13)</f>
        <v>No blocking</v>
      </c>
      <c r="H91" s="1" t="e">
        <f t="shared" si="1"/>
        <v>#VALUE!</v>
      </c>
      <c r="K91" t="s">
        <v>3197</v>
      </c>
      <c r="L91" t="s">
        <v>3198</v>
      </c>
    </row>
    <row r="92" spans="1:12" hidden="1" x14ac:dyDescent="0.25">
      <c r="A92" s="1">
        <v>90</v>
      </c>
      <c r="B92" s="1" t="b" cm="1">
        <f t="array" ref="B92">INDEX(DB_ALM[],A92+1,20)</f>
        <v>0</v>
      </c>
      <c r="C92" s="13" t="str" cm="1">
        <f t="array" ref="C92">INDEX(DB_ALM[],A92+1,1)</f>
        <v>HPU</v>
      </c>
      <c r="D92" s="13" t="str" cm="1">
        <f t="array" ref="D92">INDEX(DB_ALM[],A92+1,3)</f>
        <v>LEAKAGE_DETECT_FLT</v>
      </c>
      <c r="E92" s="34" t="str" cm="1">
        <f t="array" ref="E92">INDEX(DB_ALM[],A92+1,5)</f>
        <v>Filter leakage detected</v>
      </c>
      <c r="F92" s="34" t="s">
        <v>3268</v>
      </c>
      <c r="G92" s="13" t="str" cm="1">
        <f t="array" ref="G92">INDEX(DB_ALM[],A92+1,13)</f>
        <v>No blocking</v>
      </c>
      <c r="H92" s="1" t="e">
        <f t="shared" si="1"/>
        <v>#N/A</v>
      </c>
      <c r="K92" t="s">
        <v>3197</v>
      </c>
      <c r="L92" t="s">
        <v>3198</v>
      </c>
    </row>
    <row r="93" spans="1:12" hidden="1" x14ac:dyDescent="0.25">
      <c r="A93" s="1">
        <v>91</v>
      </c>
      <c r="B93" s="1" t="b" cm="1">
        <f t="array" ref="B93">INDEX(DB_ALM[],A93+1,20)</f>
        <v>0</v>
      </c>
      <c r="C93" s="13" t="str" cm="1">
        <f t="array" ref="C93">INDEX(DB_ALM[],A93+1,1)</f>
        <v>HPU</v>
      </c>
      <c r="D93" s="13" t="str" cm="1">
        <f t="array" ref="D93">INDEX(DB_ALM[],A93+1,3)</f>
        <v>BRAKE_SIG_ERR</v>
      </c>
      <c r="E93" s="34" t="str" cm="1">
        <f t="array" ref="E93">INDEX(DB_ALM[],A93+1,5)</f>
        <v>Brake signalization error</v>
      </c>
      <c r="F93" s="34" t="s">
        <v>3269</v>
      </c>
      <c r="G93" s="13" t="str" cm="1">
        <f t="array" ref="G93">INDEX(DB_ALM[],A93+1,13)</f>
        <v>No blocking</v>
      </c>
      <c r="H93" s="1" t="e">
        <f t="shared" si="1"/>
        <v>#N/A</v>
      </c>
      <c r="K93" t="s">
        <v>3197</v>
      </c>
      <c r="L93" t="s">
        <v>3198</v>
      </c>
    </row>
    <row r="94" spans="1:12" ht="45" hidden="1" x14ac:dyDescent="0.25">
      <c r="A94" s="1">
        <v>92</v>
      </c>
      <c r="B94" s="1" t="b" cm="1">
        <f t="array" ref="B94">INDEX(DB_ALM[],A94+1,20)</f>
        <v>0</v>
      </c>
      <c r="C94" s="13" t="str" cm="1">
        <f t="array" ref="C94">INDEX(DB_ALM[],A94+1,1)</f>
        <v>HPU</v>
      </c>
      <c r="D94" s="13" t="str" cm="1">
        <f t="array" ref="D94">INDEX(DB_ALM[],A94+1,3)</f>
        <v>BRAKE_ACT_ERR</v>
      </c>
      <c r="E94" s="34" t="str" cm="1">
        <f t="array" ref="E94">INDEX(DB_ALM[],A94+1,5)</f>
        <v>Brake activation error</v>
      </c>
      <c r="F94" s="34" t="s">
        <v>3267</v>
      </c>
      <c r="G94" s="13" t="str" cm="1">
        <f t="array" ref="G94">INDEX(DB_ALM[],A94+1,13)</f>
        <v>No blocking</v>
      </c>
      <c r="H94" s="1" t="e">
        <f t="shared" si="1"/>
        <v>#VALUE!</v>
      </c>
      <c r="K94" t="s">
        <v>3270</v>
      </c>
      <c r="L94" t="s">
        <v>3271</v>
      </c>
    </row>
    <row r="95" spans="1:12" hidden="1" x14ac:dyDescent="0.25">
      <c r="A95" s="1">
        <v>93</v>
      </c>
      <c r="B95" s="1" t="b" cm="1">
        <f t="array" ref="B95">INDEX(DB_ALM[],A95+1,20)</f>
        <v>0</v>
      </c>
      <c r="C95" s="13" t="str" cm="1">
        <f t="array" ref="C95">INDEX(DB_ALM[],A95+1,1)</f>
        <v>HPU</v>
      </c>
      <c r="D95" s="13" t="str" cm="1">
        <f t="array" ref="D95">INDEX(DB_ALM[],A95+1,3)</f>
        <v>CONTROL_MCB_ERR</v>
      </c>
      <c r="E95" s="34" t="str" cm="1">
        <f t="array" ref="E95">INDEX(DB_ALM[],A95+1,5)</f>
        <v>HPU control MCB (-F59) - ERR</v>
      </c>
      <c r="F95" s="34" t="s">
        <v>205</v>
      </c>
      <c r="G95" s="13" t="str" cm="1">
        <f t="array" ref="G95">INDEX(DB_ALM[],A95+1,13)</f>
        <v>Digital input PS OFF</v>
      </c>
      <c r="H95" s="1" t="e">
        <f t="shared" si="1"/>
        <v>#N/A</v>
      </c>
      <c r="K95" t="s">
        <v>3272</v>
      </c>
      <c r="L95" t="s">
        <v>3273</v>
      </c>
    </row>
    <row r="96" spans="1:12" hidden="1" x14ac:dyDescent="0.25">
      <c r="A96" s="1">
        <v>94</v>
      </c>
      <c r="B96" s="1" t="b" cm="1">
        <f t="array" ref="B96">INDEX(DB_ALM[],A96+1,20)</f>
        <v>1</v>
      </c>
      <c r="C96" s="13" t="str" cm="1">
        <f t="array" ref="C96">INDEX(DB_ALM[],A96+1,1)</f>
        <v>HPU</v>
      </c>
      <c r="D96" s="13" t="str" cm="1">
        <f t="array" ref="D96">INDEX(DB_ALM[],A96+1,3)</f>
        <v>ACCU_PRESS_HH</v>
      </c>
      <c r="E96" s="34" t="str" cm="1">
        <f t="array" ref="E96">INDEX(DB_ALM[],A96+1,5)</f>
        <v>Accumulator pressure too high (-255E.2)</v>
      </c>
      <c r="F96" s="34" t="s">
        <v>205</v>
      </c>
      <c r="G96" s="13" t="str" cm="1">
        <f t="array" ref="G96">INDEX(DB_ALM[],A96+1,13)</f>
        <v>BFA distrb. comm erorr</v>
      </c>
      <c r="H96" s="1" t="e">
        <f t="shared" si="1"/>
        <v>#N/A</v>
      </c>
      <c r="K96" t="s">
        <v>3274</v>
      </c>
      <c r="L96" t="s">
        <v>3275</v>
      </c>
    </row>
    <row r="97" spans="1:12" hidden="1" x14ac:dyDescent="0.25">
      <c r="A97" s="1">
        <v>95</v>
      </c>
      <c r="B97" s="1" t="b" cm="1">
        <f t="array" ref="B97">INDEX(DB_ALM[],A97+1,20)</f>
        <v>0</v>
      </c>
      <c r="C97" s="13" t="str" cm="1">
        <f t="array" ref="C97">INDEX(DB_ALM[],A97+1,1)</f>
        <v>HPU</v>
      </c>
      <c r="D97" s="13" t="str" cm="1">
        <f t="array" ref="D97">INDEX(DB_ALM[],A97+1,3)</f>
        <v>SPARE_95</v>
      </c>
      <c r="E97" s="34" t="str" cm="1">
        <f t="array" ref="E97">INDEX(DB_ALM[],A97+1,5)</f>
        <v>SPARE_95</v>
      </c>
      <c r="F97" s="34" t="s">
        <v>3183</v>
      </c>
      <c r="G97" s="13" t="str" cm="1">
        <f t="array" ref="G97">INDEX(DB_ALM[],A97+1,13)</f>
        <v>No blocking</v>
      </c>
      <c r="H97" s="1" t="str">
        <f t="shared" si="1"/>
        <v>Alarm utløses når både 'PÅ' og 'AV' indikasjonene er enten begge inaktive eller begge aktive.</v>
      </c>
      <c r="K97" t="s">
        <v>3197</v>
      </c>
      <c r="L97" t="s">
        <v>3198</v>
      </c>
    </row>
    <row r="98" spans="1:12" x14ac:dyDescent="0.25">
      <c r="A98" s="1">
        <v>96</v>
      </c>
      <c r="B98" s="1" t="b" cm="1">
        <f t="array" ref="B98">INDEX(DB_ALM[],A98+1,20)</f>
        <v>0</v>
      </c>
      <c r="C98" s="13" t="str" cm="1">
        <f t="array" ref="C98">INDEX(DB_ALM[],A98+1,1)</f>
        <v>WATERWAY</v>
      </c>
      <c r="D98" s="13" t="str" cm="1">
        <f t="array" ref="D98">INDEX(DB_ALM[],A98+1,3)</f>
        <v>MIV_LS_ERR</v>
      </c>
      <c r="E98" s="34" t="str" cm="1">
        <f t="array" ref="E98">INDEX(DB_ALM[],A98+1,5)</f>
        <v>Main inlet valve - signalization error</v>
      </c>
      <c r="F98" s="34" t="s">
        <v>3185</v>
      </c>
      <c r="G98" s="13" t="str" cm="1">
        <f t="array" ref="G98">INDEX(DB_ALM[],A98+1,13)</f>
        <v>No blocking</v>
      </c>
      <c r="H98" s="1" t="str">
        <f t="shared" si="1"/>
        <v>Alarm utløses når begge grensesvitsjene er aktivert eller deaktivert samtidig.</v>
      </c>
      <c r="K98" t="s">
        <v>3276</v>
      </c>
      <c r="L98" t="s">
        <v>3277</v>
      </c>
    </row>
    <row r="99" spans="1:12" x14ac:dyDescent="0.25">
      <c r="A99" s="1">
        <v>97</v>
      </c>
      <c r="B99" s="1" t="b" cm="1">
        <f t="array" ref="B99">INDEX(DB_ALM[],A99+1,20)</f>
        <v>0</v>
      </c>
      <c r="C99" s="13" t="str" cm="1">
        <f t="array" ref="C99">INDEX(DB_ALM[],A99+1,1)</f>
        <v>WATERWAY</v>
      </c>
      <c r="D99" s="13" t="str" cm="1">
        <f t="array" ref="D99">INDEX(DB_ALM[],A99+1,3)</f>
        <v>MIV_OPENING_TOO_LONG</v>
      </c>
      <c r="E99" s="34" t="str" cm="1">
        <f t="array" ref="E99">INDEX(DB_ALM[],A99+1,5)</f>
        <v>Main inlet valve - opening time too long</v>
      </c>
      <c r="F99" s="34" t="s">
        <v>3187</v>
      </c>
      <c r="G99" s="13" t="str" cm="1">
        <f t="array" ref="G99">INDEX(DB_ALM[],A99+1,13)</f>
        <v>No blocking</v>
      </c>
      <c r="H99" s="1" t="str">
        <f t="shared" si="1"/>
        <v>Alarm utløses når ventilen åpne-kommandoen aktiveres, og ventilen ikke åpnes innen den tiden som er spesifisert i systemparametrene.</v>
      </c>
      <c r="K99" t="s">
        <v>3278</v>
      </c>
      <c r="L99" t="s">
        <v>3279</v>
      </c>
    </row>
    <row r="100" spans="1:12" x14ac:dyDescent="0.25">
      <c r="A100" s="1">
        <v>98</v>
      </c>
      <c r="B100" s="1" t="b" cm="1">
        <f t="array" ref="B100">INDEX(DB_ALM[],A100+1,20)</f>
        <v>0</v>
      </c>
      <c r="C100" s="13" t="str" cm="1">
        <f t="array" ref="C100">INDEX(DB_ALM[],A100+1,1)</f>
        <v>WATERWAY</v>
      </c>
      <c r="D100" s="13" t="str" cm="1">
        <f t="array" ref="D100">INDEX(DB_ALM[],A100+1,3)</f>
        <v>MIV_CLOSING_TOO_LONG</v>
      </c>
      <c r="E100" s="34" t="str" cm="1">
        <f t="array" ref="E100">INDEX(DB_ALM[],A100+1,5)</f>
        <v>Main inlet valve - closing time too long</v>
      </c>
      <c r="F100" s="34" t="s">
        <v>3189</v>
      </c>
      <c r="G100" s="13" t="str" cm="1">
        <f t="array" ref="G100">INDEX(DB_ALM[],A100+1,13)</f>
        <v>No blocking</v>
      </c>
      <c r="H100" s="1" t="str">
        <f t="shared" si="1"/>
        <v>Alarm utløses når ventilen lukk kommandoen aktiveres, og ventilen ikke lukkes innen den tiden som er spesifisert i systemparametrene.</v>
      </c>
      <c r="K100" t="s">
        <v>3280</v>
      </c>
      <c r="L100" t="s">
        <v>3281</v>
      </c>
    </row>
    <row r="101" spans="1:12" x14ac:dyDescent="0.25">
      <c r="A101" s="1">
        <v>99</v>
      </c>
      <c r="B101" s="1" t="b" cm="1">
        <f t="array" ref="B101">INDEX(DB_ALM[],A101+1,20)</f>
        <v>0</v>
      </c>
      <c r="C101" s="13" t="str" cm="1">
        <f t="array" ref="C101">INDEX(DB_ALM[],A101+1,1)</f>
        <v>WATERWAY</v>
      </c>
      <c r="D101" s="13" t="str" cm="1">
        <f t="array" ref="D101">INDEX(DB_ALM[],A101+1,3)</f>
        <v>MIV_SELFCLOSURE</v>
      </c>
      <c r="E101" s="34" t="str" cm="1">
        <f t="array" ref="E101">INDEX(DB_ALM[],A101+1,5)</f>
        <v>Main inlet valve - self-closure</v>
      </c>
      <c r="F101" s="34" t="s">
        <v>3191</v>
      </c>
      <c r="G101" s="13" t="str" cm="1">
        <f t="array" ref="G101">INDEX(DB_ALM[],A101+1,13)</f>
        <v>No blocking</v>
      </c>
      <c r="H101" s="1" t="str">
        <f t="shared" si="1"/>
        <v>Alarm utløses når ventilen, som opprinnelig er i åpen tilstand, begynner å lukke, til tross for at det ikke er noen kommando for å lukke.</v>
      </c>
      <c r="K101" t="s">
        <v>3282</v>
      </c>
      <c r="L101" t="s">
        <v>3283</v>
      </c>
    </row>
    <row r="102" spans="1:12" hidden="1" x14ac:dyDescent="0.25">
      <c r="A102" s="1">
        <v>100</v>
      </c>
      <c r="B102" s="1" t="b" cm="1">
        <f t="array" ref="B102">INDEX(DB_ALM[],A102+1,20)</f>
        <v>0</v>
      </c>
      <c r="C102" s="13" t="str" cm="1">
        <f t="array" ref="C102">INDEX(DB_ALM[],A102+1,1)</f>
        <v>WATERWAY</v>
      </c>
      <c r="D102" s="13" t="str" cm="1">
        <f t="array" ref="D102">INDEX(DB_ALM[],A102+1,3)</f>
        <v>MIV_OPENING_TOO_SHORT</v>
      </c>
      <c r="E102" s="34" t="str" cm="1">
        <f t="array" ref="E102">INDEX(DB_ALM[],A102+1,5)</f>
        <v>Main inlet valve opening time too short</v>
      </c>
      <c r="F102" s="34" t="s">
        <v>205</v>
      </c>
      <c r="G102" s="13" t="str" cm="1">
        <f t="array" ref="G102">INDEX(DB_ALM[],A102+1,13)</f>
        <v>No blocking</v>
      </c>
      <c r="H102" s="1" t="e">
        <f t="shared" si="1"/>
        <v>#N/A</v>
      </c>
      <c r="K102" t="s">
        <v>3284</v>
      </c>
      <c r="L102" t="s">
        <v>3285</v>
      </c>
    </row>
    <row r="103" spans="1:12" hidden="1" x14ac:dyDescent="0.25">
      <c r="A103" s="1">
        <v>101</v>
      </c>
      <c r="B103" s="1" t="b" cm="1">
        <f t="array" ref="B103">INDEX(DB_ALM[],A103+1,20)</f>
        <v>0</v>
      </c>
      <c r="C103" s="13" t="str" cm="1">
        <f t="array" ref="C103">INDEX(DB_ALM[],A103+1,1)</f>
        <v>WATERWAY</v>
      </c>
      <c r="D103" s="13" t="str" cm="1">
        <f t="array" ref="D103">INDEX(DB_ALM[],A103+1,3)</f>
        <v>MIV_CLOSING_TOO_SHORT</v>
      </c>
      <c r="E103" s="34" t="str" cm="1">
        <f t="array" ref="E103">INDEX(DB_ALM[],A103+1,5)</f>
        <v>Main inlet valve closing time too short</v>
      </c>
      <c r="F103" s="34" t="s">
        <v>205</v>
      </c>
      <c r="G103" s="13" t="str" cm="1">
        <f t="array" ref="G103">INDEX(DB_ALM[],A103+1,13)</f>
        <v>No blocking</v>
      </c>
      <c r="H103" s="1" t="e">
        <f t="shared" si="1"/>
        <v>#N/A</v>
      </c>
      <c r="K103" t="s">
        <v>3284</v>
      </c>
      <c r="L103" t="s">
        <v>3285</v>
      </c>
    </row>
    <row r="104" spans="1:12" hidden="1" x14ac:dyDescent="0.25">
      <c r="A104" s="1">
        <v>102</v>
      </c>
      <c r="B104" s="1" t="b" cm="1">
        <f t="array" ref="B104">INDEX(DB_ALM[],A104+1,20)</f>
        <v>0</v>
      </c>
      <c r="C104" s="13" t="str" cm="1">
        <f t="array" ref="C104">INDEX(DB_ALM[],A104+1,1)</f>
        <v>WATERWAY</v>
      </c>
      <c r="D104" s="13" t="str" cm="1">
        <f t="array" ref="D104">INDEX(DB_ALM[],A104+1,3)</f>
        <v>MIV_SAFETY_PIN</v>
      </c>
      <c r="E104" s="34" t="str" cm="1">
        <f t="array" ref="E104">INDEX(DB_ALM[],A104+1,5)</f>
        <v>Main inlet valve safety pin inserted</v>
      </c>
      <c r="F104" s="34" t="s">
        <v>3286</v>
      </c>
      <c r="G104" s="13" t="str" cm="1">
        <f t="array" ref="G104">INDEX(DB_ALM[],A104+1,13)</f>
        <v>No blocking</v>
      </c>
      <c r="H104" s="1" t="e">
        <f t="shared" si="1"/>
        <v>#N/A</v>
      </c>
      <c r="K104" t="s">
        <v>3284</v>
      </c>
      <c r="L104" t="s">
        <v>3285</v>
      </c>
    </row>
    <row r="105" spans="1:12" hidden="1" x14ac:dyDescent="0.25">
      <c r="A105" s="1">
        <v>103</v>
      </c>
      <c r="B105" s="1" t="b" cm="1">
        <f t="array" ref="B105">INDEX(DB_ALM[],A105+1,20)</f>
        <v>0</v>
      </c>
      <c r="C105" s="13" t="str" cm="1">
        <f t="array" ref="C105">INDEX(DB_ALM[],A105+1,1)</f>
        <v>WATERWAY</v>
      </c>
      <c r="D105" s="13" t="str" cm="1">
        <f t="array" ref="D105">INDEX(DB_ALM[],A105+1,3)</f>
        <v>BYP_LS_ERR</v>
      </c>
      <c r="E105" s="34" t="str" cm="1">
        <f t="array" ref="E105">INDEX(DB_ALM[],A105+1,5)</f>
        <v>Bypass valve - signalization error</v>
      </c>
      <c r="F105" s="34" t="s">
        <v>3269</v>
      </c>
      <c r="G105" s="13" t="str" cm="1">
        <f t="array" ref="G105">INDEX(DB_ALM[],A105+1,13)</f>
        <v>No blocking</v>
      </c>
      <c r="H105" s="1" t="e">
        <f t="shared" si="1"/>
        <v>#N/A</v>
      </c>
      <c r="K105" t="s">
        <v>3284</v>
      </c>
      <c r="L105" t="s">
        <v>3285</v>
      </c>
    </row>
    <row r="106" spans="1:12" hidden="1" x14ac:dyDescent="0.25">
      <c r="A106" s="1">
        <v>104</v>
      </c>
      <c r="B106" s="1" t="b" cm="1">
        <f t="array" ref="B106">INDEX(DB_ALM[],A106+1,20)</f>
        <v>0</v>
      </c>
      <c r="C106" s="13" t="str" cm="1">
        <f t="array" ref="C106">INDEX(DB_ALM[],A106+1,1)</f>
        <v>WATERWAY</v>
      </c>
      <c r="D106" s="13" t="str" cm="1">
        <f t="array" ref="D106">INDEX(DB_ALM[],A106+1,3)</f>
        <v>BYP_OPENING_TOO_LONG</v>
      </c>
      <c r="E106" s="34" t="str" cm="1">
        <f t="array" ref="E106">INDEX(DB_ALM[],A106+1,5)</f>
        <v>Bypass valve - opening time too long</v>
      </c>
      <c r="F106" s="34" t="s">
        <v>3187</v>
      </c>
      <c r="G106" s="13" t="str" cm="1">
        <f t="array" ref="G106">INDEX(DB_ALM[],A106+1,13)</f>
        <v>No blocking</v>
      </c>
      <c r="H106" s="1" t="str">
        <f t="shared" si="1"/>
        <v>Alarm utløses når ventilen åpne-kommandoen aktiveres, og ventilen ikke åpnes innen den tiden som er spesifisert i systemparametrene.</v>
      </c>
      <c r="K106" t="s">
        <v>3284</v>
      </c>
      <c r="L106" t="s">
        <v>3285</v>
      </c>
    </row>
    <row r="107" spans="1:12" hidden="1" x14ac:dyDescent="0.25">
      <c r="A107" s="1">
        <v>105</v>
      </c>
      <c r="B107" s="1" t="b" cm="1">
        <f t="array" ref="B107">INDEX(DB_ALM[],A107+1,20)</f>
        <v>0</v>
      </c>
      <c r="C107" s="13" t="str" cm="1">
        <f t="array" ref="C107">INDEX(DB_ALM[],A107+1,1)</f>
        <v>WATERWAY</v>
      </c>
      <c r="D107" s="13" t="str" cm="1">
        <f t="array" ref="D107">INDEX(DB_ALM[],A107+1,3)</f>
        <v>BYP_CLOSING_TOO_LONG</v>
      </c>
      <c r="E107" s="34" t="str" cm="1">
        <f t="array" ref="E107">INDEX(DB_ALM[],A107+1,5)</f>
        <v>Bypass valve - closing time too long</v>
      </c>
      <c r="F107" s="34" t="s">
        <v>3189</v>
      </c>
      <c r="G107" s="13" t="str" cm="1">
        <f t="array" ref="G107">INDEX(DB_ALM[],A107+1,13)</f>
        <v>No blocking</v>
      </c>
      <c r="H107" s="1" t="str">
        <f t="shared" si="1"/>
        <v>Alarm utløses når ventilen lukk kommandoen aktiveres, og ventilen ikke lukkes innen den tiden som er spesifisert i systemparametrene.</v>
      </c>
      <c r="K107" t="s">
        <v>3284</v>
      </c>
      <c r="L107" t="s">
        <v>3285</v>
      </c>
    </row>
    <row r="108" spans="1:12" hidden="1" x14ac:dyDescent="0.25">
      <c r="A108" s="1">
        <v>106</v>
      </c>
      <c r="B108" s="1" t="b" cm="1">
        <f t="array" ref="B108">INDEX(DB_ALM[],A108+1,20)</f>
        <v>0</v>
      </c>
      <c r="C108" s="13" t="str" cm="1">
        <f t="array" ref="C108">INDEX(DB_ALM[],A108+1,1)</f>
        <v>WATERWAY</v>
      </c>
      <c r="D108" s="13" t="str" cm="1">
        <f t="array" ref="D108">INDEX(DB_ALM[],A108+1,3)</f>
        <v>BYP_MCB_OFF</v>
      </c>
      <c r="E108" s="34" t="str" cm="1">
        <f t="array" ref="E108">INDEX(DB_ALM[],A108+1,5)</f>
        <v>Bypass valve MCB (-F40) - OFF</v>
      </c>
      <c r="F108" s="34" t="s">
        <v>3197</v>
      </c>
      <c r="G108" s="13" t="str" cm="1">
        <f t="array" ref="G108">INDEX(DB_ALM[],A108+1,13)</f>
        <v>Digital input PS OFF</v>
      </c>
      <c r="H108" s="1" t="str">
        <f t="shared" si="1"/>
        <v>Alarm utløses når MCB er av. Dette kan skyldes intenjonell håndtering, ledningsbrudd eller en feil på hjelpekontaktene.</v>
      </c>
      <c r="K108" t="s">
        <v>3284</v>
      </c>
      <c r="L108" t="s">
        <v>3285</v>
      </c>
    </row>
    <row r="109" spans="1:12" ht="45" hidden="1" x14ac:dyDescent="0.25">
      <c r="A109" s="1">
        <v>107</v>
      </c>
      <c r="B109" s="1" t="b" cm="1">
        <f t="array" ref="B109">INDEX(DB_ALM[],A109+1,20)</f>
        <v>0</v>
      </c>
      <c r="C109" s="13" t="str" cm="1">
        <f t="array" ref="C109">INDEX(DB_ALM[],A109+1,1)</f>
        <v>WATERWAY</v>
      </c>
      <c r="D109" s="13" t="str" cm="1">
        <f t="array" ref="D109">INDEX(DB_ALM[],A109+1,3)</f>
        <v>BYP_CONT_OP_ERR</v>
      </c>
      <c r="E109" s="34" t="str" cm="1">
        <f t="array" ref="E109">INDEX(DB_ALM[],A109+1,5)</f>
        <v>Bypass valve opening contactor (-K101) - error</v>
      </c>
      <c r="F109" s="34" t="s">
        <v>3199</v>
      </c>
      <c r="G109" s="13" t="str" cm="1">
        <f t="array" ref="G109">INDEX(DB_ALM[],A109+1,13)</f>
        <v>Digital input PS OFF</v>
      </c>
      <c r="H109" s="1" t="e">
        <f t="shared" si="1"/>
        <v>#VALUE!</v>
      </c>
      <c r="K109" t="s">
        <v>3284</v>
      </c>
      <c r="L109" t="s">
        <v>3285</v>
      </c>
    </row>
    <row r="110" spans="1:12" ht="45" hidden="1" x14ac:dyDescent="0.25">
      <c r="A110" s="1">
        <v>108</v>
      </c>
      <c r="B110" s="1" t="b" cm="1">
        <f t="array" ref="B110">INDEX(DB_ALM[],A110+1,20)</f>
        <v>0</v>
      </c>
      <c r="C110" s="13" t="str" cm="1">
        <f t="array" ref="C110">INDEX(DB_ALM[],A110+1,1)</f>
        <v>WATERWAY</v>
      </c>
      <c r="D110" s="13" t="str" cm="1">
        <f t="array" ref="D110">INDEX(DB_ALM[],A110+1,3)</f>
        <v>BYP_CONT_CL_ERR</v>
      </c>
      <c r="E110" s="34" t="str" cm="1">
        <f t="array" ref="E110">INDEX(DB_ALM[],A110+1,5)</f>
        <v>Bypass valve closing contactor (-K102) - error</v>
      </c>
      <c r="F110" s="34" t="s">
        <v>3199</v>
      </c>
      <c r="G110" s="13" t="str" cm="1">
        <f t="array" ref="G110">INDEX(DB_ALM[],A110+1,13)</f>
        <v>Digital input PS OFF</v>
      </c>
      <c r="H110" s="1" t="e">
        <f t="shared" si="1"/>
        <v>#VALUE!</v>
      </c>
      <c r="K110" t="s">
        <v>3284</v>
      </c>
      <c r="L110" t="s">
        <v>3285</v>
      </c>
    </row>
    <row r="111" spans="1:12" hidden="1" x14ac:dyDescent="0.25">
      <c r="A111" s="1">
        <v>109</v>
      </c>
      <c r="B111" s="1" t="b" cm="1">
        <f t="array" ref="B111">INDEX(DB_ALM[],A111+1,20)</f>
        <v>0</v>
      </c>
      <c r="C111" s="13" t="str" cm="1">
        <f t="array" ref="C111">INDEX(DB_ALM[],A111+1,1)</f>
        <v>WATERWAY</v>
      </c>
      <c r="D111" s="13" t="str" cm="1">
        <f t="array" ref="D111">INDEX(DB_ALM[],A111+1,3)</f>
        <v>BYP_TORQUE_OP</v>
      </c>
      <c r="E111" s="34" t="str" cm="1">
        <f t="array" ref="E111">INDEX(DB_ALM[],A111+1,5)</f>
        <v>Bypass opening closing torque switch activated</v>
      </c>
      <c r="F111" s="34" t="s">
        <v>3287</v>
      </c>
      <c r="G111" s="13" t="str" cm="1">
        <f t="array" ref="G111">INDEX(DB_ALM[],A111+1,13)</f>
        <v>Digital input PS OFF</v>
      </c>
      <c r="H111" s="1" t="e">
        <f t="shared" si="1"/>
        <v>#N/A</v>
      </c>
      <c r="K111" t="s">
        <v>3272</v>
      </c>
      <c r="L111" t="s">
        <v>3273</v>
      </c>
    </row>
    <row r="112" spans="1:12" hidden="1" x14ac:dyDescent="0.25">
      <c r="A112" s="1">
        <v>110</v>
      </c>
      <c r="B112" s="1" t="b" cm="1">
        <f t="array" ref="B112">INDEX(DB_ALM[],A112+1,20)</f>
        <v>0</v>
      </c>
      <c r="C112" s="13" t="str" cm="1">
        <f t="array" ref="C112">INDEX(DB_ALM[],A112+1,1)</f>
        <v>WATERWAY</v>
      </c>
      <c r="D112" s="13" t="str" cm="1">
        <f t="array" ref="D112">INDEX(DB_ALM[],A112+1,3)</f>
        <v>BYP_TORQUE_CL</v>
      </c>
      <c r="E112" s="34" t="str" cm="1">
        <f t="array" ref="E112">INDEX(DB_ALM[],A112+1,5)</f>
        <v>Bypass closing torque switch activated</v>
      </c>
      <c r="F112" s="34" t="s">
        <v>3287</v>
      </c>
      <c r="G112" s="13" t="str" cm="1">
        <f t="array" ref="G112">INDEX(DB_ALM[],A112+1,13)</f>
        <v>No blocking</v>
      </c>
      <c r="H112" s="1" t="e">
        <f t="shared" si="1"/>
        <v>#N/A</v>
      </c>
      <c r="K112" t="s">
        <v>3288</v>
      </c>
      <c r="L112" t="s">
        <v>3289</v>
      </c>
    </row>
    <row r="113" spans="1:12" hidden="1" x14ac:dyDescent="0.25">
      <c r="A113" s="1">
        <v>111</v>
      </c>
      <c r="B113" s="1" t="b" cm="1">
        <f t="array" ref="B113">INDEX(DB_ALM[],A113+1,20)</f>
        <v>0</v>
      </c>
      <c r="C113" s="13" t="str" cm="1">
        <f t="array" ref="C113">INDEX(DB_ALM[],A113+1,1)</f>
        <v>WATERWAY</v>
      </c>
      <c r="D113" s="13" t="str" cm="1">
        <f t="array" ref="D113">INDEX(DB_ALM[],A113+1,3)</f>
        <v>BYP_TH_OVERLOAD</v>
      </c>
      <c r="E113" s="34" t="str" cm="1">
        <f t="array" ref="E113">INDEX(DB_ALM[],A113+1,5)</f>
        <v>Bypass thermal overload</v>
      </c>
      <c r="F113" s="34" t="s">
        <v>3290</v>
      </c>
      <c r="G113" s="13" t="str" cm="1">
        <f t="array" ref="G113">INDEX(DB_ALM[],A113+1,13)</f>
        <v>No blocking</v>
      </c>
      <c r="H113" s="1" t="e">
        <f t="shared" si="1"/>
        <v>#N/A</v>
      </c>
      <c r="K113" t="s">
        <v>3291</v>
      </c>
      <c r="L113" t="s">
        <v>3292</v>
      </c>
    </row>
    <row r="114" spans="1:12" hidden="1" x14ac:dyDescent="0.25">
      <c r="A114" s="1">
        <v>112</v>
      </c>
      <c r="B114" s="1" t="b" cm="1">
        <f t="array" ref="B114">INDEX(DB_ALM[],A114+1,20)</f>
        <v>0</v>
      </c>
      <c r="C114" s="13" t="str" cm="1">
        <f t="array" ref="C114">INDEX(DB_ALM[],A114+1,1)</f>
        <v>WATERWAY</v>
      </c>
      <c r="D114" s="13" t="str" cm="1">
        <f t="array" ref="D114">INDEX(DB_ALM[],A114+1,3)</f>
        <v>BYP_HEAT_MCB_OFF</v>
      </c>
      <c r="E114" s="34" t="str" cm="1">
        <f t="array" ref="E114">INDEX(DB_ALM[],A114+1,5)</f>
        <v>Bypass heater miniature circuit breaker (-) off</v>
      </c>
      <c r="F114" s="34" t="s">
        <v>3197</v>
      </c>
      <c r="G114" s="13" t="str" cm="1">
        <f t="array" ref="G114">INDEX(DB_ALM[],A114+1,13)</f>
        <v>No blocking</v>
      </c>
      <c r="H114" s="1" t="str">
        <f t="shared" si="1"/>
        <v>Alarm utløses når MCB er av. Dette kan skyldes intenjonell håndtering, ledningsbrudd eller en feil på hjelpekontaktene.</v>
      </c>
      <c r="K114" t="s">
        <v>3197</v>
      </c>
      <c r="L114" t="s">
        <v>3198</v>
      </c>
    </row>
    <row r="115" spans="1:12" ht="30" hidden="1" x14ac:dyDescent="0.25">
      <c r="A115" s="1">
        <v>113</v>
      </c>
      <c r="B115" s="1" t="b" cm="1">
        <f t="array" ref="B115">INDEX(DB_ALM[],A115+1,20)</f>
        <v>0</v>
      </c>
      <c r="C115" s="13" t="str" cm="1">
        <f t="array" ref="C115">INDEX(DB_ALM[],A115+1,1)</f>
        <v>WATERWAY</v>
      </c>
      <c r="D115" s="13" t="str" cm="1">
        <f t="array" ref="D115">INDEX(DB_ALM[],A115+1,3)</f>
        <v>PENSTOCK_ERR</v>
      </c>
      <c r="E115" s="34" t="str" cm="1">
        <f t="array" ref="E115">INDEX(DB_ALM[],A115+1,5)</f>
        <v>Penstock pressure measurement (-Turck) - sensor error</v>
      </c>
      <c r="F115" s="34" t="s">
        <v>3293</v>
      </c>
      <c r="G115" s="13" t="str" cm="1">
        <f t="array" ref="G115">INDEX(DB_ALM[],A115+1,13)</f>
        <v>No blocking</v>
      </c>
      <c r="H115" s="1" t="e">
        <f t="shared" si="1"/>
        <v>#N/A</v>
      </c>
      <c r="K115" t="s">
        <v>3294</v>
      </c>
      <c r="L115" t="s">
        <v>3295</v>
      </c>
    </row>
    <row r="116" spans="1:12" ht="30" x14ac:dyDescent="0.25">
      <c r="A116" s="1">
        <v>114</v>
      </c>
      <c r="B116" s="1" t="b" cm="1">
        <f t="array" ref="B116">INDEX(DB_ALM[],A116+1,20)</f>
        <v>0</v>
      </c>
      <c r="C116" s="13" t="str" cm="1">
        <f t="array" ref="C116">INDEX(DB_ALM[],A116+1,1)</f>
        <v>WATERWAY</v>
      </c>
      <c r="D116" s="13" t="str" cm="1">
        <f t="array" ref="D116">INDEX(DB_ALM[],A116+1,3)</f>
        <v>PENSTOCK_PRESSURE_LL</v>
      </c>
      <c r="E116" s="34" t="str" cm="1">
        <f t="array" ref="E116">INDEX(DB_ALM[],A116+1,5)</f>
        <v>Penstock pressure measurement (-Turck) - too low</v>
      </c>
      <c r="F116" s="34" t="s">
        <v>3193</v>
      </c>
      <c r="G116" s="13" t="str" cm="1">
        <f t="array" ref="G116">INDEX(DB_ALM[],A116+1,13)</f>
        <v>No blocking</v>
      </c>
      <c r="H116" s="1" t="str">
        <f t="shared" si="1"/>
        <v>Alarm utløses når målingen faller under en terskel som er satt til å være unormalt lav i systemparametrene, eller det digitale signalet indikerer at den målte verdien har veldig lav verdi.</v>
      </c>
      <c r="K116" t="s">
        <v>3294</v>
      </c>
      <c r="L116" t="s">
        <v>3295</v>
      </c>
    </row>
    <row r="117" spans="1:12" hidden="1" x14ac:dyDescent="0.25">
      <c r="A117" s="1">
        <v>115</v>
      </c>
      <c r="B117" s="1" t="b" cm="1">
        <f t="array" ref="B117">INDEX(DB_ALM[],A117+1,20)</f>
        <v>0</v>
      </c>
      <c r="C117" s="13" t="str" cm="1">
        <f t="array" ref="C117">INDEX(DB_ALM[],A117+1,1)</f>
        <v>WATERWAY</v>
      </c>
      <c r="D117" s="13" t="str" cm="1">
        <f t="array" ref="D117">INDEX(DB_ALM[],A117+1,3)</f>
        <v>PENSTOCK_PRESSURE_L</v>
      </c>
      <c r="E117" s="34" t="str" cm="1">
        <f t="array" ref="E117">INDEX(DB_ALM[],A117+1,5)</f>
        <v>Penstock pressure measurement (-Turck) - low</v>
      </c>
      <c r="F117" s="34" t="s">
        <v>3233</v>
      </c>
      <c r="G117" s="13" t="str" cm="1">
        <f t="array" ref="G117">INDEX(DB_ALM[],A117+1,13)</f>
        <v>No blocking</v>
      </c>
      <c r="H117" s="1" t="e">
        <f t="shared" si="1"/>
        <v>#N/A</v>
      </c>
      <c r="K117" t="s">
        <v>3294</v>
      </c>
      <c r="L117" t="s">
        <v>3295</v>
      </c>
    </row>
    <row r="118" spans="1:12" ht="30" hidden="1" x14ac:dyDescent="0.25">
      <c r="A118" s="1">
        <v>116</v>
      </c>
      <c r="B118" s="1" t="b" cm="1">
        <f t="array" ref="B118">INDEX(DB_ALM[],A118+1,20)</f>
        <v>0</v>
      </c>
      <c r="C118" s="13" t="str" cm="1">
        <f t="array" ref="C118">INDEX(DB_ALM[],A118+1,1)</f>
        <v>WATERWAY</v>
      </c>
      <c r="D118" s="13" t="str" cm="1">
        <f t="array" ref="D118">INDEX(DB_ALM[],A118+1,3)</f>
        <v>TURBINE_ERR</v>
      </c>
      <c r="E118" s="34" t="str" cm="1">
        <f t="array" ref="E118">INDEX(DB_ALM[],A118+1,5)</f>
        <v>Turbine pressure measurement (-Turck)  - sensor error</v>
      </c>
      <c r="F118" s="34" t="s">
        <v>3293</v>
      </c>
      <c r="G118" s="13" t="str" cm="1">
        <f t="array" ref="G118">INDEX(DB_ALM[],A118+1,13)</f>
        <v>No blocking</v>
      </c>
      <c r="H118" s="1" t="e">
        <f t="shared" si="1"/>
        <v>#N/A</v>
      </c>
      <c r="K118" t="s">
        <v>3294</v>
      </c>
      <c r="L118" t="s">
        <v>3295</v>
      </c>
    </row>
    <row r="119" spans="1:12" ht="30" x14ac:dyDescent="0.25">
      <c r="A119" s="1">
        <v>117</v>
      </c>
      <c r="B119" s="1" t="b" cm="1">
        <f t="array" ref="B119">INDEX(DB_ALM[],A119+1,20)</f>
        <v>0</v>
      </c>
      <c r="C119" s="13" t="str" cm="1">
        <f t="array" ref="C119">INDEX(DB_ALM[],A119+1,1)</f>
        <v>WATERWAY</v>
      </c>
      <c r="D119" s="13" t="str" cm="1">
        <f t="array" ref="D119">INDEX(DB_ALM[],A119+1,3)</f>
        <v>TURBINE_PRESSURE_LL</v>
      </c>
      <c r="E119" s="34" t="str" cm="1">
        <f t="array" ref="E119">INDEX(DB_ALM[],A119+1,5)</f>
        <v>Turbine pressure measurement (-Turck) - too low</v>
      </c>
      <c r="F119" s="34" t="s">
        <v>3193</v>
      </c>
      <c r="G119" s="13" t="str" cm="1">
        <f t="array" ref="G119">INDEX(DB_ALM[],A119+1,13)</f>
        <v>No blocking</v>
      </c>
      <c r="H119" s="1" t="str">
        <f t="shared" si="1"/>
        <v>Alarm utløses når målingen faller under en terskel som er satt til å være unormalt lav i systemparametrene, eller det digitale signalet indikerer at den målte verdien har veldig lav verdi.</v>
      </c>
      <c r="K119" t="s">
        <v>3296</v>
      </c>
      <c r="L119" t="s">
        <v>3297</v>
      </c>
    </row>
    <row r="120" spans="1:12" hidden="1" x14ac:dyDescent="0.25">
      <c r="A120" s="1">
        <v>118</v>
      </c>
      <c r="B120" s="1" t="b" cm="1">
        <f t="array" ref="B120">INDEX(DB_ALM[],A120+1,20)</f>
        <v>0</v>
      </c>
      <c r="C120" s="13" t="str" cm="1">
        <f t="array" ref="C120">INDEX(DB_ALM[],A120+1,1)</f>
        <v>WATERWAY</v>
      </c>
      <c r="D120" s="13" t="str" cm="1">
        <f t="array" ref="D120">INDEX(DB_ALM[],A120+1,3)</f>
        <v>TURBINE_PRESSURE_L</v>
      </c>
      <c r="E120" s="34" t="str" cm="1">
        <f t="array" ref="E120">INDEX(DB_ALM[],A120+1,5)</f>
        <v>Turbine pressure measurement (-Turck) - low</v>
      </c>
      <c r="F120" s="34" t="s">
        <v>3233</v>
      </c>
      <c r="G120" s="13" t="str" cm="1">
        <f t="array" ref="G120">INDEX(DB_ALM[],A120+1,13)</f>
        <v>No blocking</v>
      </c>
      <c r="H120" s="1" t="e">
        <f t="shared" si="1"/>
        <v>#N/A</v>
      </c>
      <c r="K120" t="s">
        <v>3296</v>
      </c>
      <c r="L120" t="s">
        <v>3297</v>
      </c>
    </row>
    <row r="121" spans="1:12" hidden="1" x14ac:dyDescent="0.25">
      <c r="A121" s="1">
        <v>119</v>
      </c>
      <c r="B121" s="1" t="b" cm="1">
        <f t="array" ref="B121">INDEX(DB_ALM[],A121+1,20)</f>
        <v>0</v>
      </c>
      <c r="C121" s="13" t="str" cm="1">
        <f t="array" ref="C121">INDEX(DB_ALM[],A121+1,1)</f>
        <v>WATERWAY</v>
      </c>
      <c r="D121" s="13" t="str" cm="1">
        <f t="array" ref="D121">INDEX(DB_ALM[],A121+1,3)</f>
        <v>DIFF_PRESSURE</v>
      </c>
      <c r="E121" s="34" t="str" cm="1">
        <f t="array" ref="E121">INDEX(DB_ALM[],A121+1,5)</f>
        <v>Penstock/turbine pressure difference too high</v>
      </c>
      <c r="F121" s="34" t="s">
        <v>3298</v>
      </c>
      <c r="G121" s="13" t="str" cm="1">
        <f t="array" ref="G121">INDEX(DB_ALM[],A121+1,13)</f>
        <v>No blocking</v>
      </c>
      <c r="H121" s="1" t="e">
        <f t="shared" si="1"/>
        <v>#N/A</v>
      </c>
      <c r="K121" t="s">
        <v>3296</v>
      </c>
      <c r="L121" t="s">
        <v>3297</v>
      </c>
    </row>
    <row r="122" spans="1:12" hidden="1" x14ac:dyDescent="0.25">
      <c r="A122" s="1">
        <v>120</v>
      </c>
      <c r="B122" s="1" t="b" cm="1">
        <f t="array" ref="B122">INDEX(DB_ALM[],A122+1,20)</f>
        <v>0</v>
      </c>
      <c r="C122" s="13" t="str" cm="1">
        <f t="array" ref="C122">INDEX(DB_ALM[],A122+1,1)</f>
        <v>WATERWAY</v>
      </c>
      <c r="D122" s="13" t="str" cm="1">
        <f t="array" ref="D122">INDEX(DB_ALM[],A122+1,3)</f>
        <v>BYP_CONT_ERR</v>
      </c>
      <c r="E122" s="34" t="str" cm="1">
        <f t="array" ref="E122">INDEX(DB_ALM[],A122+1,5)</f>
        <v>SPARE_120</v>
      </c>
      <c r="F122" s="34" t="s">
        <v>205</v>
      </c>
      <c r="G122" s="13" t="str" cm="1">
        <f t="array" ref="G122">INDEX(DB_ALM[],A122+1,13)</f>
        <v>No blocking</v>
      </c>
      <c r="H122" s="1" t="e">
        <f t="shared" si="1"/>
        <v>#N/A</v>
      </c>
      <c r="K122" t="s">
        <v>3296</v>
      </c>
      <c r="L122" t="s">
        <v>3297</v>
      </c>
    </row>
    <row r="123" spans="1:12" hidden="1" x14ac:dyDescent="0.25">
      <c r="A123" s="1">
        <v>121</v>
      </c>
      <c r="B123" s="1" t="b" cm="1">
        <f t="array" ref="B123">INDEX(DB_ALM[],A123+1,20)</f>
        <v>0</v>
      </c>
      <c r="C123" s="13" t="str" cm="1">
        <f t="array" ref="C123">INDEX(DB_ALM[],A123+1,1)</f>
        <v>WATERWAY</v>
      </c>
      <c r="D123" s="13" t="str" cm="1">
        <f t="array" ref="D123">INDEX(DB_ALM[],A123+1,3)</f>
        <v>MIV_MCB_OFF</v>
      </c>
      <c r="E123" s="34" t="str" cm="1">
        <f t="array" ref="E123">INDEX(DB_ALM[],A123+1,5)</f>
        <v>MIV MCB (-F52) - OFF</v>
      </c>
      <c r="F123" s="34" t="s">
        <v>205</v>
      </c>
      <c r="G123" s="13" t="str" cm="1">
        <f t="array" ref="G123">INDEX(DB_ALM[],A123+1,13)</f>
        <v>Digital input PS OFF</v>
      </c>
      <c r="H123" s="1" t="e">
        <f t="shared" si="1"/>
        <v>#N/A</v>
      </c>
      <c r="K123" t="s">
        <v>3197</v>
      </c>
      <c r="L123" t="s">
        <v>3198</v>
      </c>
    </row>
    <row r="124" spans="1:12" x14ac:dyDescent="0.25">
      <c r="A124" s="1">
        <v>122</v>
      </c>
      <c r="B124" s="1" t="b" cm="1">
        <f t="array" ref="B124">INDEX(DB_ALM[],A124+1,20)</f>
        <v>0</v>
      </c>
      <c r="C124" s="13" t="str" cm="1">
        <f t="array" ref="C124">INDEX(DB_ALM[],A124+1,1)</f>
        <v>WATERWAY</v>
      </c>
      <c r="D124" s="13" t="str" cm="1">
        <f t="array" ref="D124">INDEX(DB_ALM[],A124+1,3)</f>
        <v>MIV_CONT_ERR</v>
      </c>
      <c r="E124" s="34" t="str" cm="1">
        <f t="array" ref="E124">INDEX(DB_ALM[],A124+1,5)</f>
        <v>MIV contactor (-K52, -K53) - ERR</v>
      </c>
      <c r="F124" s="34" t="s">
        <v>3195</v>
      </c>
      <c r="G124" s="13" t="str" cm="1">
        <f t="array" ref="G124">INDEX(DB_ALM[],A124+1,13)</f>
        <v>Digital input PS OFF</v>
      </c>
      <c r="H124" s="1" t="str">
        <f t="shared" si="1"/>
        <v>Alarm utløses når CB er av. Dette kan skyldes intenjonell håndtering, ledningsbrudd eller en feil på hjelpekontaktene.</v>
      </c>
      <c r="K124" t="s">
        <v>3299</v>
      </c>
      <c r="L124" t="s">
        <v>3300</v>
      </c>
    </row>
    <row r="125" spans="1:12" x14ac:dyDescent="0.25">
      <c r="A125" s="1">
        <v>123</v>
      </c>
      <c r="B125" s="1" t="b" cm="1">
        <f t="array" ref="B125">INDEX(DB_ALM[],A125+1,20)</f>
        <v>0</v>
      </c>
      <c r="C125" s="13" t="str" cm="1">
        <f t="array" ref="C125">INDEX(DB_ALM[],A125+1,1)</f>
        <v>WATERWAY</v>
      </c>
      <c r="D125" s="13" t="str" cm="1">
        <f t="array" ref="D125">INDEX(DB_ALM[],A125+1,3)</f>
        <v>MIV_HEAT_MCB_OFF</v>
      </c>
      <c r="E125" s="34" t="str" cm="1">
        <f t="array" ref="E125">INDEX(DB_ALM[],A125+1,5)</f>
        <v>MIV heater MCB (-F58) - OFF</v>
      </c>
      <c r="F125" s="34" t="s">
        <v>3197</v>
      </c>
      <c r="G125" s="13" t="str" cm="1">
        <f t="array" ref="G125">INDEX(DB_ALM[],A125+1,13)</f>
        <v>Digital input PS OFF</v>
      </c>
      <c r="H125" s="1" t="str">
        <f t="shared" si="1"/>
        <v>Alarm utløses når MCB er av. Dette kan skyldes intenjonell håndtering, ledningsbrudd eller en feil på hjelpekontaktene.</v>
      </c>
      <c r="K125" t="s">
        <v>3197</v>
      </c>
      <c r="L125" t="s">
        <v>3198</v>
      </c>
    </row>
    <row r="126" spans="1:12" ht="45" x14ac:dyDescent="0.25">
      <c r="A126" s="1">
        <v>124</v>
      </c>
      <c r="B126" s="1" t="b" cm="1">
        <f t="array" ref="B126">INDEX(DB_ALM[],A126+1,20)</f>
        <v>0</v>
      </c>
      <c r="C126" s="13" t="str" cm="1">
        <f t="array" ref="C126">INDEX(DB_ALM[],A126+1,1)</f>
        <v>WATERWAY</v>
      </c>
      <c r="D126" s="13" t="str" cm="1">
        <f t="array" ref="D126">INDEX(DB_ALM[],A126+1,3)</f>
        <v>MIV_TORQUE_OP</v>
      </c>
      <c r="E126" s="34" t="str" cm="1">
        <f t="array" ref="E126">INDEX(DB_ALM[],A126+1,5)</f>
        <v>MIV Torque switch - opening</v>
      </c>
      <c r="F126" s="34" t="s">
        <v>3199</v>
      </c>
      <c r="G126" s="13" t="str" cm="1">
        <f t="array" ref="G126">INDEX(DB_ALM[],A126+1,13)</f>
        <v>Digital input PS OFF</v>
      </c>
      <c r="H126" t="s">
        <v>3200</v>
      </c>
      <c r="K126" t="s">
        <v>3197</v>
      </c>
      <c r="L126" t="s">
        <v>3198</v>
      </c>
    </row>
    <row r="127" spans="1:12" ht="30" x14ac:dyDescent="0.25">
      <c r="A127" s="1">
        <v>125</v>
      </c>
      <c r="B127" s="1" t="b" cm="1">
        <f t="array" ref="B127">INDEX(DB_ALM[],A127+1,20)</f>
        <v>0</v>
      </c>
      <c r="C127" s="13" t="str" cm="1">
        <f t="array" ref="C127">INDEX(DB_ALM[],A127+1,1)</f>
        <v>WATERWAY</v>
      </c>
      <c r="D127" s="13" t="str" cm="1">
        <f t="array" ref="D127">INDEX(DB_ALM[],A127+1,3)</f>
        <v>MIV_TORQUE_CL</v>
      </c>
      <c r="E127" s="34" t="str" cm="1">
        <f t="array" ref="E127">INDEX(DB_ALM[],A127+1,5)</f>
        <v>MIV Torque switch - closing</v>
      </c>
      <c r="F127" s="34" t="s">
        <v>3193</v>
      </c>
      <c r="G127" s="13" t="str" cm="1">
        <f t="array" ref="G127">INDEX(DB_ALM[],A127+1,13)</f>
        <v>Digital input PS OFF</v>
      </c>
      <c r="H127" s="1" t="str">
        <f t="shared" si="1"/>
        <v>Alarm utløses når målingen faller under en terskel som er satt til å være unormalt lav i systemparametrene, eller det digitale signalet indikerer at den målte verdien har veldig lav verdi.</v>
      </c>
      <c r="K127" t="s">
        <v>3177</v>
      </c>
      <c r="L127" t="s">
        <v>3178</v>
      </c>
    </row>
    <row r="128" spans="1:12" x14ac:dyDescent="0.25">
      <c r="A128" s="1">
        <v>126</v>
      </c>
      <c r="B128" s="1" t="b" cm="1">
        <f t="array" ref="B128">INDEX(DB_ALM[],A128+1,20)</f>
        <v>0</v>
      </c>
      <c r="C128" s="13" t="str" cm="1">
        <f t="array" ref="C128">INDEX(DB_ALM[],A128+1,1)</f>
        <v>WATERWAY</v>
      </c>
      <c r="D128" s="13" t="str" cm="1">
        <f t="array" ref="D128">INDEX(DB_ALM[],A128+1,3)</f>
        <v>MIV_TH_OVERLOAD</v>
      </c>
      <c r="E128" s="34" t="str" cm="1">
        <f t="array" ref="E128">INDEX(DB_ALM[],A128+1,5)</f>
        <v>MIV Thermoswitch overload</v>
      </c>
      <c r="F128" s="34" t="s">
        <v>3201</v>
      </c>
      <c r="G128" s="13" t="str" cm="1">
        <f t="array" ref="G128">INDEX(DB_ALM[],A128+1,13)</f>
        <v>Digital input PS OFF</v>
      </c>
      <c r="H128" s="1" t="str">
        <f t="shared" si="1"/>
        <v>Alarm utløses når målingen overskrider lavverdigrensen satt i systemparametrene, eller det digitale signalet indikerer at den målte verdien er lav.</v>
      </c>
      <c r="K128" t="s">
        <v>3181</v>
      </c>
      <c r="L128" t="s">
        <v>3182</v>
      </c>
    </row>
    <row r="129" spans="1:12" ht="30" x14ac:dyDescent="0.25">
      <c r="A129" s="1">
        <v>127</v>
      </c>
      <c r="B129" s="1" t="b" cm="1">
        <f t="array" ref="B129">INDEX(DB_ALM[],A129+1,20)</f>
        <v>0</v>
      </c>
      <c r="C129" s="13" t="str" cm="1">
        <f t="array" ref="C129">INDEX(DB_ALM[],A129+1,1)</f>
        <v>WATERWAY</v>
      </c>
      <c r="D129" s="13" t="str" cm="1">
        <f t="array" ref="D129">INDEX(DB_ALM[],A129+1,3)</f>
        <v>SPARE_127</v>
      </c>
      <c r="E129" s="34" t="str" cm="1">
        <f t="array" ref="E129">INDEX(DB_ALM[],A129+1,5)</f>
        <v>SPARE_127</v>
      </c>
      <c r="F129" s="34" t="s">
        <v>3193</v>
      </c>
      <c r="G129" s="13" t="str" cm="1">
        <f t="array" ref="G129">INDEX(DB_ALM[],A129+1,13)</f>
        <v>No blocking</v>
      </c>
      <c r="H129" s="1" t="str">
        <f t="shared" si="1"/>
        <v>Alarm utløses når målingen faller under en terskel som er satt til å være unormalt lav i systemparametrene, eller det digitale signalet indikerer at den målte verdien har veldig lav verdi.</v>
      </c>
      <c r="K129" t="s">
        <v>3197</v>
      </c>
      <c r="L129" t="s">
        <v>3198</v>
      </c>
    </row>
    <row r="130" spans="1:12" ht="30" x14ac:dyDescent="0.25">
      <c r="A130" s="1">
        <v>128</v>
      </c>
      <c r="B130" s="1" t="b" cm="1">
        <f t="array" ref="B130">INDEX(DB_ALM[],A130+1,20)</f>
        <v>0</v>
      </c>
      <c r="C130" s="13" t="str" cm="1">
        <f t="array" ref="C130">INDEX(DB_ALM[],A130+1,1)</f>
        <v>GEN_TEMP_WIND</v>
      </c>
      <c r="D130" s="13" t="str" cm="1">
        <f t="array" ref="D130">INDEX(DB_ALM[],A130+1,3)</f>
        <v>U_ERR</v>
      </c>
      <c r="E130" s="34" t="str" cm="1">
        <f t="array" ref="E130">INDEX(DB_ALM[],A130+1,5)</f>
        <v>U winding temperature measurement - sensor errror</v>
      </c>
      <c r="F130" s="34" t="s">
        <v>3203</v>
      </c>
      <c r="G130" s="13" t="str" cm="1">
        <f t="array" ref="G130">INDEX(DB_ALM[],A130+1,13)</f>
        <v>Analog input PS OFF</v>
      </c>
      <c r="H130" s="1" t="str">
        <f t="shared" ref="H130:H193" si="2">VLOOKUP(F130,$K$1:$L$193,2,FALSE)</f>
        <v>Alarm utløses når sensorsignalet overskrider de nominelle grensene. Mulige årsaker til denne anomalien inkluderer problemer som feilaktig kabelterminering på målepunktet, skade på sensoren eller ledningsbrudd.</v>
      </c>
      <c r="K130" t="s">
        <v>3197</v>
      </c>
      <c r="L130" t="s">
        <v>3198</v>
      </c>
    </row>
    <row r="131" spans="1:12" x14ac:dyDescent="0.25">
      <c r="A131" s="1">
        <v>129</v>
      </c>
      <c r="B131" s="1" t="b" cm="1">
        <f t="array" ref="B131">INDEX(DB_ALM[],A131+1,20)</f>
        <v>0</v>
      </c>
      <c r="C131" s="13" t="str" cm="1">
        <f t="array" ref="C131">INDEX(DB_ALM[],A131+1,1)</f>
        <v>GEN_TEMP_WIND</v>
      </c>
      <c r="D131" s="13" t="str" cm="1">
        <f t="array" ref="D131">INDEX(DB_ALM[],A131+1,3)</f>
        <v>U_H</v>
      </c>
      <c r="E131" s="34" t="str" cm="1">
        <f t="array" ref="E131">INDEX(DB_ALM[],A131+1,5)</f>
        <v>U winding temperature measurement - high</v>
      </c>
      <c r="F131" s="34" t="s">
        <v>3177</v>
      </c>
      <c r="G131" s="13" t="str" cm="1">
        <f t="array" ref="G131">INDEX(DB_ALM[],A131+1,13)</f>
        <v>Analog input PS OFF</v>
      </c>
      <c r="H131" s="1" t="str">
        <f t="shared" si="2"/>
        <v>Alarm utløses når målingen overskrider høyverdigrensen satt i systemparametrene, eller det digitale signalet indikerer at den målte verdien har høy verdi.</v>
      </c>
      <c r="K131" t="s">
        <v>3193</v>
      </c>
      <c r="L131" t="s">
        <v>3194</v>
      </c>
    </row>
    <row r="132" spans="1:12" x14ac:dyDescent="0.25">
      <c r="A132" s="1">
        <v>130</v>
      </c>
      <c r="B132" s="1" t="b" cm="1">
        <f t="array" ref="B132">INDEX(DB_ALM[],A132+1,20)</f>
        <v>0</v>
      </c>
      <c r="C132" s="13" t="str" cm="1">
        <f t="array" ref="C132">INDEX(DB_ALM[],A132+1,1)</f>
        <v>GEN_TEMP_WIND</v>
      </c>
      <c r="D132" s="13" t="str" cm="1">
        <f t="array" ref="D132">INDEX(DB_ALM[],A132+1,3)</f>
        <v>U_HH</v>
      </c>
      <c r="E132" s="34" t="str" cm="1">
        <f t="array" ref="E132">INDEX(DB_ALM[],A132+1,5)</f>
        <v>U winding temperature measurement - too high</v>
      </c>
      <c r="F132" s="34" t="s">
        <v>3181</v>
      </c>
      <c r="G132" s="13" t="str" cm="1">
        <f t="array" ref="G132">INDEX(DB_ALM[],A132+1,13)</f>
        <v>Analog input PS OFF</v>
      </c>
      <c r="H132" s="1" t="str">
        <f t="shared" si="2"/>
        <v>Alarm utløses når målingen overskrider en terskel som er satt til å være for høy i systemparametrene, eller det digitale signalet indikerer at den målte verdien har veldig høy verdi.</v>
      </c>
      <c r="K132" t="s">
        <v>3199</v>
      </c>
      <c r="L132" t="s">
        <v>3200</v>
      </c>
    </row>
    <row r="133" spans="1:12" ht="30" x14ac:dyDescent="0.25">
      <c r="A133" s="1">
        <v>131</v>
      </c>
      <c r="B133" s="1" t="b" cm="1">
        <f t="array" ref="B133">INDEX(DB_ALM[],A133+1,20)</f>
        <v>0</v>
      </c>
      <c r="C133" s="13" t="str" cm="1">
        <f t="array" ref="C133">INDEX(DB_ALM[],A133+1,1)</f>
        <v>GEN_TEMP_WIND</v>
      </c>
      <c r="D133" s="13" t="str" cm="1">
        <f t="array" ref="D133">INDEX(DB_ALM[],A133+1,3)</f>
        <v>V_ERR</v>
      </c>
      <c r="E133" s="34" t="str" cm="1">
        <f t="array" ref="E133">INDEX(DB_ALM[],A133+1,5)</f>
        <v>V winding temperature measurement - sensor errror</v>
      </c>
      <c r="F133" s="34" t="s">
        <v>3203</v>
      </c>
      <c r="G133" s="13" t="str" cm="1">
        <f t="array" ref="G133">INDEX(DB_ALM[],A133+1,13)</f>
        <v>Analog input PS OFF</v>
      </c>
      <c r="H133" s="1" t="str">
        <f t="shared" si="2"/>
        <v>Alarm utløses når sensorsignalet overskrider de nominelle grensene. Mulige årsaker til denne anomalien inkluderer problemer som feilaktig kabelterminering på målepunktet, skade på sensoren eller ledningsbrudd.</v>
      </c>
      <c r="K133" t="s">
        <v>3199</v>
      </c>
      <c r="L133" t="s">
        <v>3200</v>
      </c>
    </row>
    <row r="134" spans="1:12" x14ac:dyDescent="0.25">
      <c r="A134" s="1">
        <v>132</v>
      </c>
      <c r="B134" s="1" t="b" cm="1">
        <f t="array" ref="B134">INDEX(DB_ALM[],A134+1,20)</f>
        <v>0</v>
      </c>
      <c r="C134" s="13" t="str" cm="1">
        <f t="array" ref="C134">INDEX(DB_ALM[],A134+1,1)</f>
        <v>GEN_TEMP_WIND</v>
      </c>
      <c r="D134" s="13" t="str" cm="1">
        <f t="array" ref="D134">INDEX(DB_ALM[],A134+1,3)</f>
        <v>V_H</v>
      </c>
      <c r="E134" s="34" t="str" cm="1">
        <f t="array" ref="E134">INDEX(DB_ALM[],A134+1,5)</f>
        <v>V winding temperature measurement - high</v>
      </c>
      <c r="F134" s="34" t="s">
        <v>3177</v>
      </c>
      <c r="G134" s="13" t="str" cm="1">
        <f t="array" ref="G134">INDEX(DB_ALM[],A134+1,13)</f>
        <v>Analog input PS OFF</v>
      </c>
      <c r="H134" s="1" t="str">
        <f t="shared" si="2"/>
        <v>Alarm utløses når målingen overskrider høyverdigrensen satt i systemparametrene, eller det digitale signalet indikerer at den målte verdien har høy verdi.</v>
      </c>
      <c r="K134" t="s">
        <v>3301</v>
      </c>
      <c r="L134" t="s">
        <v>3302</v>
      </c>
    </row>
    <row r="135" spans="1:12" x14ac:dyDescent="0.25">
      <c r="A135" s="1">
        <v>133</v>
      </c>
      <c r="B135" s="1" t="b" cm="1">
        <f t="array" ref="B135">INDEX(DB_ALM[],A135+1,20)</f>
        <v>0</v>
      </c>
      <c r="C135" s="13" t="str" cm="1">
        <f t="array" ref="C135">INDEX(DB_ALM[],A135+1,1)</f>
        <v>GEN_TEMP_WIND</v>
      </c>
      <c r="D135" s="13" t="str" cm="1">
        <f t="array" ref="D135">INDEX(DB_ALM[],A135+1,3)</f>
        <v>V_HH</v>
      </c>
      <c r="E135" s="34" t="str" cm="1">
        <f t="array" ref="E135">INDEX(DB_ALM[],A135+1,5)</f>
        <v>V winding temperature measurement - too high</v>
      </c>
      <c r="F135" s="34" t="s">
        <v>3181</v>
      </c>
      <c r="G135" s="13" t="str" cm="1">
        <f t="array" ref="G135">INDEX(DB_ALM[],A135+1,13)</f>
        <v>Analog input PS OFF</v>
      </c>
      <c r="H135" s="1" t="str">
        <f t="shared" si="2"/>
        <v>Alarm utløses når målingen overskrider en terskel som er satt til å være for høy i systemparametrene, eller det digitale signalet indikerer at den målte verdien har veldig høy verdi.</v>
      </c>
      <c r="K135" t="s">
        <v>3257</v>
      </c>
      <c r="L135" t="s">
        <v>3303</v>
      </c>
    </row>
    <row r="136" spans="1:12" ht="30" x14ac:dyDescent="0.25">
      <c r="A136" s="1">
        <v>134</v>
      </c>
      <c r="B136" s="1" t="b" cm="1">
        <f t="array" ref="B136">INDEX(DB_ALM[],A136+1,20)</f>
        <v>0</v>
      </c>
      <c r="C136" s="13" t="str" cm="1">
        <f t="array" ref="C136">INDEX(DB_ALM[],A136+1,1)</f>
        <v>GEN_TEMP_WIND</v>
      </c>
      <c r="D136" s="13" t="str" cm="1">
        <f t="array" ref="D136">INDEX(DB_ALM[],A136+1,3)</f>
        <v>W_ERR</v>
      </c>
      <c r="E136" s="34" t="str" cm="1">
        <f t="array" ref="E136">INDEX(DB_ALM[],A136+1,5)</f>
        <v>W winding temperature measurement - sensor errror</v>
      </c>
      <c r="F136" s="34" t="s">
        <v>3203</v>
      </c>
      <c r="G136" s="13" t="str" cm="1">
        <f t="array" ref="G136">INDEX(DB_ALM[],A136+1,13)</f>
        <v>Analog input PS OFF</v>
      </c>
      <c r="H136" s="1" t="str">
        <f t="shared" si="2"/>
        <v>Alarm utløses når sensorsignalet overskrider de nominelle grensene. Mulige årsaker til denne anomalien inkluderer problemer som feilaktig kabelterminering på målepunktet, skade på sensoren eller ledningsbrudd.</v>
      </c>
      <c r="K136" t="s">
        <v>3260</v>
      </c>
      <c r="L136" t="s">
        <v>3304</v>
      </c>
    </row>
    <row r="137" spans="1:12" x14ac:dyDescent="0.25">
      <c r="A137" s="1">
        <v>135</v>
      </c>
      <c r="B137" s="1" t="b" cm="1">
        <f t="array" ref="B137">INDEX(DB_ALM[],A137+1,20)</f>
        <v>0</v>
      </c>
      <c r="C137" s="13" t="str" cm="1">
        <f t="array" ref="C137">INDEX(DB_ALM[],A137+1,1)</f>
        <v>GEN_TEMP_WIND</v>
      </c>
      <c r="D137" s="13" t="str" cm="1">
        <f t="array" ref="D137">INDEX(DB_ALM[],A137+1,3)</f>
        <v>W_H</v>
      </c>
      <c r="E137" s="34" t="str" cm="1">
        <f t="array" ref="E137">INDEX(DB_ALM[],A137+1,5)</f>
        <v>W winding temperature measurement - high</v>
      </c>
      <c r="F137" s="34" t="s">
        <v>3177</v>
      </c>
      <c r="G137" s="13" t="str" cm="1">
        <f t="array" ref="G137">INDEX(DB_ALM[],A137+1,13)</f>
        <v>Analog input PS OFF</v>
      </c>
      <c r="H137" s="1" t="str">
        <f t="shared" si="2"/>
        <v>Alarm utløses når målingen overskrider høyverdigrensen satt i systemparametrene, eller det digitale signalet indikerer at den målte verdien har høy verdi.</v>
      </c>
      <c r="K137" t="s">
        <v>3195</v>
      </c>
      <c r="L137" t="s">
        <v>3196</v>
      </c>
    </row>
    <row r="138" spans="1:12" x14ac:dyDescent="0.25">
      <c r="A138" s="1">
        <v>136</v>
      </c>
      <c r="B138" s="1" t="b" cm="1">
        <f t="array" ref="B138">INDEX(DB_ALM[],A138+1,20)</f>
        <v>0</v>
      </c>
      <c r="C138" s="13" t="str" cm="1">
        <f t="array" ref="C138">INDEX(DB_ALM[],A138+1,1)</f>
        <v>GEN_TEMP_WIND</v>
      </c>
      <c r="D138" s="13" t="str" cm="1">
        <f t="array" ref="D138">INDEX(DB_ALM[],A138+1,3)</f>
        <v>W_HH</v>
      </c>
      <c r="E138" s="34" t="str" cm="1">
        <f t="array" ref="E138">INDEX(DB_ALM[],A138+1,5)</f>
        <v>W winding temperature measurement - too high</v>
      </c>
      <c r="F138" s="34" t="s">
        <v>3181</v>
      </c>
      <c r="G138" s="13" t="str" cm="1">
        <f t="array" ref="G138">INDEX(DB_ALM[],A138+1,13)</f>
        <v>Unit distrb. comm erorr</v>
      </c>
      <c r="H138" s="1" t="str">
        <f t="shared" si="2"/>
        <v>Alarm utløses når målingen overskrider en terskel som er satt til å være for høy i systemparametrene, eller det digitale signalet indikerer at den målte verdien har veldig høy verdi.</v>
      </c>
      <c r="K138" t="s">
        <v>3199</v>
      </c>
      <c r="L138" t="s">
        <v>3200</v>
      </c>
    </row>
    <row r="139" spans="1:12" ht="30" hidden="1" x14ac:dyDescent="0.25">
      <c r="A139" s="1">
        <v>137</v>
      </c>
      <c r="B139" s="1" t="b" cm="1">
        <f t="array" ref="B139">INDEX(DB_ALM[],A139+1,20)</f>
        <v>0</v>
      </c>
      <c r="C139" s="13" t="str" cm="1">
        <f t="array" ref="C139">INDEX(DB_ALM[],A139+1,1)</f>
        <v>GEN_TEMP_WIND</v>
      </c>
      <c r="D139" s="13" t="str" cm="1">
        <f t="array" ref="D139">INDEX(DB_ALM[],A139+1,3)</f>
        <v>EXC_ERR</v>
      </c>
      <c r="E139" s="34" t="str" cm="1">
        <f t="array" ref="E139">INDEX(DB_ALM[],A139+1,5)</f>
        <v>Excitation winding temperature sensor error</v>
      </c>
      <c r="F139" s="34" t="s">
        <v>3248</v>
      </c>
      <c r="G139" s="13" t="str" cm="1">
        <f t="array" ref="G139">INDEX(DB_ALM[],A139+1,13)</f>
        <v>No blocking</v>
      </c>
      <c r="H139" s="1" t="e">
        <f t="shared" si="2"/>
        <v>#N/A</v>
      </c>
      <c r="K139" t="s">
        <v>3195</v>
      </c>
      <c r="L139" t="s">
        <v>3196</v>
      </c>
    </row>
    <row r="140" spans="1:12" hidden="1" x14ac:dyDescent="0.25">
      <c r="A140" s="1">
        <v>138</v>
      </c>
      <c r="B140" s="1" t="b" cm="1">
        <f t="array" ref="B140">INDEX(DB_ALM[],A140+1,20)</f>
        <v>0</v>
      </c>
      <c r="C140" s="13" t="str" cm="1">
        <f t="array" ref="C140">INDEX(DB_ALM[],A140+1,1)</f>
        <v>GEN_TEMP_WIND</v>
      </c>
      <c r="D140" s="13" t="str" cm="1">
        <f t="array" ref="D140">INDEX(DB_ALM[],A140+1,3)</f>
        <v>EXC_H</v>
      </c>
      <c r="E140" s="34" t="str" cm="1">
        <f t="array" ref="E140">INDEX(DB_ALM[],A140+1,5)</f>
        <v>Excitation winding temperature high</v>
      </c>
      <c r="F140" s="34" t="s">
        <v>3205</v>
      </c>
      <c r="G140" s="13" t="str" cm="1">
        <f t="array" ref="G140">INDEX(DB_ALM[],A140+1,13)</f>
        <v>No blocking</v>
      </c>
      <c r="H140" s="1" t="e">
        <f t="shared" si="2"/>
        <v>#N/A</v>
      </c>
      <c r="K140" t="s">
        <v>3199</v>
      </c>
      <c r="L140" t="s">
        <v>3200</v>
      </c>
    </row>
    <row r="141" spans="1:12" hidden="1" x14ac:dyDescent="0.25">
      <c r="A141" s="1">
        <v>139</v>
      </c>
      <c r="B141" s="1" t="b" cm="1">
        <f t="array" ref="B141">INDEX(DB_ALM[],A141+1,20)</f>
        <v>0</v>
      </c>
      <c r="C141" s="13" t="str" cm="1">
        <f t="array" ref="C141">INDEX(DB_ALM[],A141+1,1)</f>
        <v>GEN_TEMP_WIND</v>
      </c>
      <c r="D141" s="13" t="str" cm="1">
        <f t="array" ref="D141">INDEX(DB_ALM[],A141+1,3)</f>
        <v>EXC_HH</v>
      </c>
      <c r="E141" s="34" t="str" cm="1">
        <f t="array" ref="E141">INDEX(DB_ALM[],A141+1,5)</f>
        <v>Excitation winding temperature too high</v>
      </c>
      <c r="F141" s="34" t="s">
        <v>3206</v>
      </c>
      <c r="G141" s="13" t="str" cm="1">
        <f t="array" ref="G141">INDEX(DB_ALM[],A141+1,13)</f>
        <v>No blocking</v>
      </c>
      <c r="H141" s="1" t="e">
        <f t="shared" si="2"/>
        <v>#N/A</v>
      </c>
      <c r="K141" t="s">
        <v>3183</v>
      </c>
      <c r="L141" t="s">
        <v>3184</v>
      </c>
    </row>
    <row r="142" spans="1:12" ht="30" hidden="1" x14ac:dyDescent="0.25">
      <c r="A142" s="1">
        <v>140</v>
      </c>
      <c r="B142" s="1" t="b" cm="1">
        <f t="array" ref="B142">INDEX(DB_ALM[],A142+1,20)</f>
        <v>0</v>
      </c>
      <c r="C142" s="13" t="str" cm="1">
        <f t="array" ref="C142">INDEX(DB_ALM[],A142+1,1)</f>
        <v>GEN_TEMP_WIND</v>
      </c>
      <c r="D142" s="13" t="str" cm="1">
        <f t="array" ref="D142">INDEX(DB_ALM[],A142+1,3)</f>
        <v>STATOR_DE_ERR</v>
      </c>
      <c r="E142" s="34" t="str" cm="1">
        <f t="array" ref="E142">INDEX(DB_ALM[],A142+1,5)</f>
        <v>Stator DE temperature sensor error</v>
      </c>
      <c r="F142" s="34" t="s">
        <v>3248</v>
      </c>
      <c r="G142" s="13" t="str" cm="1">
        <f t="array" ref="G142">INDEX(DB_ALM[],A142+1,13)</f>
        <v>No blocking</v>
      </c>
      <c r="H142" s="1" t="e">
        <f t="shared" si="2"/>
        <v>#N/A</v>
      </c>
      <c r="K142" t="s">
        <v>3181</v>
      </c>
      <c r="L142" t="s">
        <v>3182</v>
      </c>
    </row>
    <row r="143" spans="1:12" hidden="1" x14ac:dyDescent="0.25">
      <c r="A143" s="1">
        <v>141</v>
      </c>
      <c r="B143" s="1" t="b" cm="1">
        <f t="array" ref="B143">INDEX(DB_ALM[],A143+1,20)</f>
        <v>0</v>
      </c>
      <c r="C143" s="13" t="str" cm="1">
        <f t="array" ref="C143">INDEX(DB_ALM[],A143+1,1)</f>
        <v>GEN_TEMP_WIND</v>
      </c>
      <c r="D143" s="13" t="str" cm="1">
        <f t="array" ref="D143">INDEX(DB_ALM[],A143+1,3)</f>
        <v>STATOR_DE_H</v>
      </c>
      <c r="E143" s="34" t="str" cm="1">
        <f t="array" ref="E143">INDEX(DB_ALM[],A143+1,5)</f>
        <v>Stator DE temperature high</v>
      </c>
      <c r="F143" s="34" t="s">
        <v>3205</v>
      </c>
      <c r="G143" s="13" t="str" cm="1">
        <f t="array" ref="G143">INDEX(DB_ALM[],A143+1,13)</f>
        <v>No blocking</v>
      </c>
      <c r="H143" s="1" t="e">
        <f t="shared" si="2"/>
        <v>#N/A</v>
      </c>
      <c r="K143" t="s">
        <v>3305</v>
      </c>
      <c r="L143" t="s">
        <v>3306</v>
      </c>
    </row>
    <row r="144" spans="1:12" hidden="1" x14ac:dyDescent="0.25">
      <c r="A144" s="1">
        <v>142</v>
      </c>
      <c r="B144" s="1" t="b" cm="1">
        <f t="array" ref="B144">INDEX(DB_ALM[],A144+1,20)</f>
        <v>0</v>
      </c>
      <c r="C144" s="13" t="str" cm="1">
        <f t="array" ref="C144">INDEX(DB_ALM[],A144+1,1)</f>
        <v>GEN_TEMP_WIND</v>
      </c>
      <c r="D144" s="13" t="str" cm="1">
        <f t="array" ref="D144">INDEX(DB_ALM[],A144+1,3)</f>
        <v>STATOR_DE_HH</v>
      </c>
      <c r="E144" s="34" t="str" cm="1">
        <f t="array" ref="E144">INDEX(DB_ALM[],A144+1,5)</f>
        <v>Stator DE temperature too high</v>
      </c>
      <c r="F144" s="34" t="s">
        <v>3206</v>
      </c>
      <c r="G144" s="13" t="str" cm="1">
        <f t="array" ref="G144">INDEX(DB_ALM[],A144+1,13)</f>
        <v>No blocking</v>
      </c>
      <c r="H144" s="1" t="e">
        <f t="shared" si="2"/>
        <v>#N/A</v>
      </c>
      <c r="K144" t="s">
        <v>3307</v>
      </c>
      <c r="L144" t="s">
        <v>3308</v>
      </c>
    </row>
    <row r="145" spans="1:12" ht="30" hidden="1" x14ac:dyDescent="0.25">
      <c r="A145" s="1">
        <v>143</v>
      </c>
      <c r="B145" s="1" t="b" cm="1">
        <f t="array" ref="B145">INDEX(DB_ALM[],A145+1,20)</f>
        <v>0</v>
      </c>
      <c r="C145" s="13" t="str" cm="1">
        <f t="array" ref="C145">INDEX(DB_ALM[],A145+1,1)</f>
        <v>GEN_TEMP_WIND</v>
      </c>
      <c r="D145" s="13" t="str" cm="1">
        <f t="array" ref="D145">INDEX(DB_ALM[],A145+1,3)</f>
        <v>ROTOR_ERR</v>
      </c>
      <c r="E145" s="34" t="str" cm="1">
        <f t="array" ref="E145">INDEX(DB_ALM[],A145+1,5)</f>
        <v>Rotor temperature sensor error</v>
      </c>
      <c r="F145" s="34" t="s">
        <v>3248</v>
      </c>
      <c r="G145" s="13" t="str" cm="1">
        <f t="array" ref="G145">INDEX(DB_ALM[],A145+1,13)</f>
        <v>No blocking</v>
      </c>
      <c r="H145" s="1" t="e">
        <f t="shared" si="2"/>
        <v>#N/A</v>
      </c>
      <c r="K145" t="s">
        <v>3309</v>
      </c>
      <c r="L145" t="s">
        <v>3310</v>
      </c>
    </row>
    <row r="146" spans="1:12" hidden="1" x14ac:dyDescent="0.25">
      <c r="A146" s="1">
        <v>144</v>
      </c>
      <c r="B146" s="1" t="b" cm="1">
        <f t="array" ref="B146">INDEX(DB_ALM[],A146+1,20)</f>
        <v>0</v>
      </c>
      <c r="C146" s="13" t="str" cm="1">
        <f t="array" ref="C146">INDEX(DB_ALM[],A146+1,1)</f>
        <v>GEN_TEMP_WIND</v>
      </c>
      <c r="D146" s="13" t="str" cm="1">
        <f t="array" ref="D146">INDEX(DB_ALM[],A146+1,3)</f>
        <v>ROTOR_H</v>
      </c>
      <c r="E146" s="34" t="str" cm="1">
        <f t="array" ref="E146">INDEX(DB_ALM[],A146+1,5)</f>
        <v>Rotor temperature high</v>
      </c>
      <c r="F146" s="34" t="s">
        <v>3205</v>
      </c>
      <c r="G146" s="13" t="str" cm="1">
        <f t="array" ref="G146">INDEX(DB_ALM[],A146+1,13)</f>
        <v>No blocking</v>
      </c>
      <c r="H146" s="1" t="e">
        <f t="shared" si="2"/>
        <v>#N/A</v>
      </c>
      <c r="K146" t="s">
        <v>3311</v>
      </c>
      <c r="L146" t="s">
        <v>3312</v>
      </c>
    </row>
    <row r="147" spans="1:12" hidden="1" x14ac:dyDescent="0.25">
      <c r="A147" s="1">
        <v>145</v>
      </c>
      <c r="B147" s="1" t="b" cm="1">
        <f t="array" ref="B147">INDEX(DB_ALM[],A147+1,20)</f>
        <v>0</v>
      </c>
      <c r="C147" s="13" t="str" cm="1">
        <f t="array" ref="C147">INDEX(DB_ALM[],A147+1,1)</f>
        <v>GEN_TEMP_WIND</v>
      </c>
      <c r="D147" s="13" t="str" cm="1">
        <f t="array" ref="D147">INDEX(DB_ALM[],A147+1,3)</f>
        <v>ROTOR_HH</v>
      </c>
      <c r="E147" s="34" t="str" cm="1">
        <f t="array" ref="E147">INDEX(DB_ALM[],A147+1,5)</f>
        <v>Rotor temperature too high</v>
      </c>
      <c r="F147" s="34" t="s">
        <v>3206</v>
      </c>
      <c r="G147" s="13" t="str" cm="1">
        <f t="array" ref="G147">INDEX(DB_ALM[],A147+1,13)</f>
        <v>No blocking</v>
      </c>
      <c r="H147" s="1" t="e">
        <f t="shared" si="2"/>
        <v>#N/A</v>
      </c>
      <c r="K147" t="s">
        <v>3313</v>
      </c>
      <c r="L147" t="s">
        <v>3314</v>
      </c>
    </row>
    <row r="148" spans="1:12" hidden="1" x14ac:dyDescent="0.25">
      <c r="A148" s="1">
        <v>146</v>
      </c>
      <c r="B148" s="1" t="b" cm="1">
        <f t="array" ref="B148">INDEX(DB_ALM[],A148+1,20)</f>
        <v>0</v>
      </c>
      <c r="C148" s="13" t="str" cm="1">
        <f t="array" ref="C148">INDEX(DB_ALM[],A148+1,1)</f>
        <v>GEN_TEMP_WIND</v>
      </c>
      <c r="D148" s="13" t="str" cm="1">
        <f t="array" ref="D148">INDEX(DB_ALM[],A148+1,3)</f>
        <v>SPARE_146</v>
      </c>
      <c r="E148" s="34" t="str" cm="1">
        <f t="array" ref="E148">INDEX(DB_ALM[],A148+1,5)</f>
        <v>SPARE_146</v>
      </c>
      <c r="F148" s="34" t="s">
        <v>205</v>
      </c>
      <c r="G148" s="13" t="str" cm="1">
        <f t="array" ref="G148">INDEX(DB_ALM[],A148+1,13)</f>
        <v>No blocking</v>
      </c>
      <c r="H148" s="1" t="e">
        <f t="shared" si="2"/>
        <v>#N/A</v>
      </c>
      <c r="K148" t="s">
        <v>3315</v>
      </c>
      <c r="L148" t="s">
        <v>3316</v>
      </c>
    </row>
    <row r="149" spans="1:12" hidden="1" x14ac:dyDescent="0.25">
      <c r="A149" s="1">
        <v>147</v>
      </c>
      <c r="B149" s="1" t="b" cm="1">
        <f t="array" ref="B149">INDEX(DB_ALM[],A149+1,20)</f>
        <v>0</v>
      </c>
      <c r="C149" s="13" t="str" cm="1">
        <f t="array" ref="C149">INDEX(DB_ALM[],A149+1,1)</f>
        <v>GEN_TEMP_WIND</v>
      </c>
      <c r="D149" s="13" t="str" cm="1">
        <f t="array" ref="D149">INDEX(DB_ALM[],A149+1,3)</f>
        <v>SPARE_147</v>
      </c>
      <c r="E149" s="34" t="str" cm="1">
        <f t="array" ref="E149">INDEX(DB_ALM[],A149+1,5)</f>
        <v>SPARE_147</v>
      </c>
      <c r="F149" s="34" t="s">
        <v>205</v>
      </c>
      <c r="G149" s="13" t="str" cm="1">
        <f t="array" ref="G149">INDEX(DB_ALM[],A149+1,13)</f>
        <v>No blocking</v>
      </c>
      <c r="H149" s="1" t="e">
        <f t="shared" si="2"/>
        <v>#N/A</v>
      </c>
      <c r="K149" t="s">
        <v>3317</v>
      </c>
      <c r="L149" t="s">
        <v>3318</v>
      </c>
    </row>
    <row r="150" spans="1:12" hidden="1" x14ac:dyDescent="0.25">
      <c r="A150" s="1">
        <v>148</v>
      </c>
      <c r="B150" s="1" t="b" cm="1">
        <f t="array" ref="B150">INDEX(DB_ALM[],A150+1,20)</f>
        <v>0</v>
      </c>
      <c r="C150" s="13" t="str" cm="1">
        <f t="array" ref="C150">INDEX(DB_ALM[],A150+1,1)</f>
        <v>GEN_TEMP_WIND</v>
      </c>
      <c r="D150" s="13" t="str" cm="1">
        <f t="array" ref="D150">INDEX(DB_ALM[],A150+1,3)</f>
        <v>SPARE_148</v>
      </c>
      <c r="E150" s="34" t="str" cm="1">
        <f t="array" ref="E150">INDEX(DB_ALM[],A150+1,5)</f>
        <v>SPARE_148</v>
      </c>
      <c r="F150" s="34" t="s">
        <v>205</v>
      </c>
      <c r="G150" s="13" t="str" cm="1">
        <f t="array" ref="G150">INDEX(DB_ALM[],A150+1,13)</f>
        <v>No blocking</v>
      </c>
      <c r="H150" s="1" t="e">
        <f t="shared" si="2"/>
        <v>#N/A</v>
      </c>
      <c r="K150" t="s">
        <v>3319</v>
      </c>
      <c r="L150" t="s">
        <v>3320</v>
      </c>
    </row>
    <row r="151" spans="1:12" hidden="1" x14ac:dyDescent="0.25">
      <c r="A151" s="1">
        <v>149</v>
      </c>
      <c r="B151" s="1" t="b" cm="1">
        <f t="array" ref="B151">INDEX(DB_ALM[],A151+1,20)</f>
        <v>0</v>
      </c>
      <c r="C151" s="13" t="str" cm="1">
        <f t="array" ref="C151">INDEX(DB_ALM[],A151+1,1)</f>
        <v>GEN_TEMP_WIND</v>
      </c>
      <c r="D151" s="13" t="str" cm="1">
        <f t="array" ref="D151">INDEX(DB_ALM[],A151+1,3)</f>
        <v>SPARE_149</v>
      </c>
      <c r="E151" s="34" t="str" cm="1">
        <f t="array" ref="E151">INDEX(DB_ALM[],A151+1,5)</f>
        <v>SPARE_149</v>
      </c>
      <c r="F151" s="34" t="s">
        <v>205</v>
      </c>
      <c r="G151" s="13" t="str" cm="1">
        <f t="array" ref="G151">INDEX(DB_ALM[],A151+1,13)</f>
        <v>No blocking</v>
      </c>
      <c r="H151" s="1" t="e">
        <f t="shared" si="2"/>
        <v>#N/A</v>
      </c>
      <c r="K151" t="s">
        <v>3321</v>
      </c>
      <c r="L151" t="s">
        <v>3322</v>
      </c>
    </row>
    <row r="152" spans="1:12" hidden="1" x14ac:dyDescent="0.25">
      <c r="A152" s="1">
        <v>150</v>
      </c>
      <c r="B152" s="1" t="b" cm="1">
        <f t="array" ref="B152">INDEX(DB_ALM[],A152+1,20)</f>
        <v>0</v>
      </c>
      <c r="C152" s="13" t="str" cm="1">
        <f t="array" ref="C152">INDEX(DB_ALM[],A152+1,1)</f>
        <v>GEN_TEMP_WIND</v>
      </c>
      <c r="D152" s="13" t="str" cm="1">
        <f t="array" ref="D152">INDEX(DB_ALM[],A152+1,3)</f>
        <v>SPARE_150</v>
      </c>
      <c r="E152" s="34" t="str" cm="1">
        <f t="array" ref="E152">INDEX(DB_ALM[],A152+1,5)</f>
        <v>SPARE_150</v>
      </c>
      <c r="F152" s="34" t="s">
        <v>205</v>
      </c>
      <c r="G152" s="13" t="str" cm="1">
        <f t="array" ref="G152">INDEX(DB_ALM[],A152+1,13)</f>
        <v>No blocking</v>
      </c>
      <c r="H152" s="1" t="e">
        <f t="shared" si="2"/>
        <v>#N/A</v>
      </c>
      <c r="K152" t="s">
        <v>3323</v>
      </c>
      <c r="L152" t="s">
        <v>3324</v>
      </c>
    </row>
    <row r="153" spans="1:12" hidden="1" x14ac:dyDescent="0.25">
      <c r="A153" s="1">
        <v>151</v>
      </c>
      <c r="B153" s="1" t="b" cm="1">
        <f t="array" ref="B153">INDEX(DB_ALM[],A153+1,20)</f>
        <v>0</v>
      </c>
      <c r="C153" s="13" t="str" cm="1">
        <f t="array" ref="C153">INDEX(DB_ALM[],A153+1,1)</f>
        <v>GEN_TEMP_WIND</v>
      </c>
      <c r="D153" s="13" t="str" cm="1">
        <f t="array" ref="D153">INDEX(DB_ALM[],A153+1,3)</f>
        <v>SPARE_151</v>
      </c>
      <c r="E153" s="34" t="str" cm="1">
        <f t="array" ref="E153">INDEX(DB_ALM[],A153+1,5)</f>
        <v>SPARE_151</v>
      </c>
      <c r="F153" s="34" t="s">
        <v>205</v>
      </c>
      <c r="G153" s="13" t="str" cm="1">
        <f t="array" ref="G153">INDEX(DB_ALM[],A153+1,13)</f>
        <v>No blocking</v>
      </c>
      <c r="H153" s="1" t="e">
        <f t="shared" si="2"/>
        <v>#N/A</v>
      </c>
      <c r="K153" t="s">
        <v>3325</v>
      </c>
      <c r="L153" t="s">
        <v>3326</v>
      </c>
    </row>
    <row r="154" spans="1:12" hidden="1" x14ac:dyDescent="0.25">
      <c r="A154" s="1">
        <v>152</v>
      </c>
      <c r="B154" s="1" t="b" cm="1">
        <f t="array" ref="B154">INDEX(DB_ALM[],A154+1,20)</f>
        <v>0</v>
      </c>
      <c r="C154" s="13" t="str" cm="1">
        <f t="array" ref="C154">INDEX(DB_ALM[],A154+1,1)</f>
        <v>GEN_TEMP_WIND</v>
      </c>
      <c r="D154" s="13" t="str" cm="1">
        <f t="array" ref="D154">INDEX(DB_ALM[],A154+1,3)</f>
        <v>SPARE_152</v>
      </c>
      <c r="E154" s="34" t="str" cm="1">
        <f t="array" ref="E154">INDEX(DB_ALM[],A154+1,5)</f>
        <v>SPARE_152</v>
      </c>
      <c r="F154" s="34" t="s">
        <v>205</v>
      </c>
      <c r="G154" s="13" t="str" cm="1">
        <f t="array" ref="G154">INDEX(DB_ALM[],A154+1,13)</f>
        <v>No blocking</v>
      </c>
      <c r="H154" s="1" t="e">
        <f t="shared" si="2"/>
        <v>#N/A</v>
      </c>
      <c r="K154" t="s">
        <v>3327</v>
      </c>
      <c r="L154" t="s">
        <v>3328</v>
      </c>
    </row>
    <row r="155" spans="1:12" hidden="1" x14ac:dyDescent="0.25">
      <c r="A155" s="1">
        <v>153</v>
      </c>
      <c r="B155" s="1" t="b" cm="1">
        <f t="array" ref="B155">INDEX(DB_ALM[],A155+1,20)</f>
        <v>0</v>
      </c>
      <c r="C155" s="13" t="str" cm="1">
        <f t="array" ref="C155">INDEX(DB_ALM[],A155+1,1)</f>
        <v>GEN_TEMP_WIND</v>
      </c>
      <c r="D155" s="13" t="str" cm="1">
        <f t="array" ref="D155">INDEX(DB_ALM[],A155+1,3)</f>
        <v>SPARE_153</v>
      </c>
      <c r="E155" s="34" t="str" cm="1">
        <f t="array" ref="E155">INDEX(DB_ALM[],A155+1,5)</f>
        <v>SPARE_153</v>
      </c>
      <c r="F155" s="34" t="s">
        <v>205</v>
      </c>
      <c r="G155" s="13" t="str" cm="1">
        <f t="array" ref="G155">INDEX(DB_ALM[],A155+1,13)</f>
        <v>No blocking</v>
      </c>
      <c r="H155" s="1" t="e">
        <f t="shared" si="2"/>
        <v>#N/A</v>
      </c>
      <c r="K155" t="s">
        <v>3329</v>
      </c>
      <c r="L155" t="s">
        <v>3330</v>
      </c>
    </row>
    <row r="156" spans="1:12" hidden="1" x14ac:dyDescent="0.25">
      <c r="A156" s="1">
        <v>154</v>
      </c>
      <c r="B156" s="1" t="b" cm="1">
        <f t="array" ref="B156">INDEX(DB_ALM[],A156+1,20)</f>
        <v>0</v>
      </c>
      <c r="C156" s="13" t="str" cm="1">
        <f t="array" ref="C156">INDEX(DB_ALM[],A156+1,1)</f>
        <v>GEN_TEMP_WIND</v>
      </c>
      <c r="D156" s="13" t="str" cm="1">
        <f t="array" ref="D156">INDEX(DB_ALM[],A156+1,3)</f>
        <v>SPARE_154</v>
      </c>
      <c r="E156" s="34" t="str" cm="1">
        <f t="array" ref="E156">INDEX(DB_ALM[],A156+1,5)</f>
        <v>SPARE_154</v>
      </c>
      <c r="F156" s="34" t="s">
        <v>205</v>
      </c>
      <c r="G156" s="13" t="str" cm="1">
        <f t="array" ref="G156">INDEX(DB_ALM[],A156+1,13)</f>
        <v>No blocking</v>
      </c>
      <c r="H156" s="1" t="e">
        <f t="shared" si="2"/>
        <v>#N/A</v>
      </c>
      <c r="K156" t="s">
        <v>3331</v>
      </c>
      <c r="L156" t="s">
        <v>3332</v>
      </c>
    </row>
    <row r="157" spans="1:12" hidden="1" x14ac:dyDescent="0.25">
      <c r="A157" s="1">
        <v>155</v>
      </c>
      <c r="B157" s="1" t="b" cm="1">
        <f t="array" ref="B157">INDEX(DB_ALM[],A157+1,20)</f>
        <v>0</v>
      </c>
      <c r="C157" s="13" t="str" cm="1">
        <f t="array" ref="C157">INDEX(DB_ALM[],A157+1,1)</f>
        <v>GEN_TEMP_WIND</v>
      </c>
      <c r="D157" s="13" t="str" cm="1">
        <f t="array" ref="D157">INDEX(DB_ALM[],A157+1,3)</f>
        <v>SPARE_155</v>
      </c>
      <c r="E157" s="34" t="str" cm="1">
        <f t="array" ref="E157">INDEX(DB_ALM[],A157+1,5)</f>
        <v>SPARE_155</v>
      </c>
      <c r="F157" s="34" t="s">
        <v>205</v>
      </c>
      <c r="G157" s="13" t="str" cm="1">
        <f t="array" ref="G157">INDEX(DB_ALM[],A157+1,13)</f>
        <v>No blocking</v>
      </c>
      <c r="H157" s="1" t="e">
        <f t="shared" si="2"/>
        <v>#N/A</v>
      </c>
      <c r="K157" t="s">
        <v>3333</v>
      </c>
      <c r="L157" t="s">
        <v>3334</v>
      </c>
    </row>
    <row r="158" spans="1:12" hidden="1" x14ac:dyDescent="0.25">
      <c r="A158" s="1">
        <v>156</v>
      </c>
      <c r="B158" s="1" t="b" cm="1">
        <f t="array" ref="B158">INDEX(DB_ALM[],A158+1,20)</f>
        <v>0</v>
      </c>
      <c r="C158" s="13" t="str" cm="1">
        <f t="array" ref="C158">INDEX(DB_ALM[],A158+1,1)</f>
        <v>GEN_TEMP_WIND</v>
      </c>
      <c r="D158" s="13" t="str" cm="1">
        <f t="array" ref="D158">INDEX(DB_ALM[],A158+1,3)</f>
        <v>SPARE_156</v>
      </c>
      <c r="E158" s="34" t="str" cm="1">
        <f t="array" ref="E158">INDEX(DB_ALM[],A158+1,5)</f>
        <v>SPARE_156</v>
      </c>
      <c r="F158" s="34" t="s">
        <v>205</v>
      </c>
      <c r="G158" s="13" t="str" cm="1">
        <f t="array" ref="G158">INDEX(DB_ALM[],A158+1,13)</f>
        <v>No blocking</v>
      </c>
      <c r="H158" s="1" t="e">
        <f t="shared" si="2"/>
        <v>#N/A</v>
      </c>
      <c r="K158" t="s">
        <v>3335</v>
      </c>
      <c r="L158" t="s">
        <v>3336</v>
      </c>
    </row>
    <row r="159" spans="1:12" hidden="1" x14ac:dyDescent="0.25">
      <c r="A159" s="1">
        <v>157</v>
      </c>
      <c r="B159" s="1" t="b" cm="1">
        <f t="array" ref="B159">INDEX(DB_ALM[],A159+1,20)</f>
        <v>0</v>
      </c>
      <c r="C159" s="13" t="str" cm="1">
        <f t="array" ref="C159">INDEX(DB_ALM[],A159+1,1)</f>
        <v>GEN_TEMP_WIND</v>
      </c>
      <c r="D159" s="13" t="str" cm="1">
        <f t="array" ref="D159">INDEX(DB_ALM[],A159+1,3)</f>
        <v>SPARE_157</v>
      </c>
      <c r="E159" s="34" t="str" cm="1">
        <f t="array" ref="E159">INDEX(DB_ALM[],A159+1,5)</f>
        <v>SPARE_157</v>
      </c>
      <c r="F159" s="34" t="s">
        <v>205</v>
      </c>
      <c r="G159" s="13" t="str" cm="1">
        <f t="array" ref="G159">INDEX(DB_ALM[],A159+1,13)</f>
        <v>No blocking</v>
      </c>
      <c r="H159" s="1" t="e">
        <f t="shared" si="2"/>
        <v>#N/A</v>
      </c>
      <c r="K159" t="s">
        <v>3337</v>
      </c>
      <c r="L159" t="s">
        <v>3338</v>
      </c>
    </row>
    <row r="160" spans="1:12" hidden="1" x14ac:dyDescent="0.25">
      <c r="A160" s="1">
        <v>158</v>
      </c>
      <c r="B160" s="1" t="b" cm="1">
        <f t="array" ref="B160">INDEX(DB_ALM[],A160+1,20)</f>
        <v>0</v>
      </c>
      <c r="C160" s="13" t="str" cm="1">
        <f t="array" ref="C160">INDEX(DB_ALM[],A160+1,1)</f>
        <v>GEN_TEMP_WIND</v>
      </c>
      <c r="D160" s="13" t="str" cm="1">
        <f t="array" ref="D160">INDEX(DB_ALM[],A160+1,3)</f>
        <v>SPARE_158</v>
      </c>
      <c r="E160" s="34" t="str" cm="1">
        <f t="array" ref="E160">INDEX(DB_ALM[],A160+1,5)</f>
        <v>SPARE_158</v>
      </c>
      <c r="F160" s="34" t="s">
        <v>205</v>
      </c>
      <c r="G160" s="13" t="str" cm="1">
        <f t="array" ref="G160">INDEX(DB_ALM[],A160+1,13)</f>
        <v>No blocking</v>
      </c>
      <c r="H160" s="1" t="e">
        <f t="shared" si="2"/>
        <v>#N/A</v>
      </c>
      <c r="K160" t="s">
        <v>3339</v>
      </c>
      <c r="L160" t="s">
        <v>3340</v>
      </c>
    </row>
    <row r="161" spans="1:12" hidden="1" x14ac:dyDescent="0.25">
      <c r="A161" s="1">
        <v>159</v>
      </c>
      <c r="B161" s="1" t="b" cm="1">
        <f t="array" ref="B161">INDEX(DB_ALM[],A161+1,20)</f>
        <v>0</v>
      </c>
      <c r="C161" s="13" t="str" cm="1">
        <f t="array" ref="C161">INDEX(DB_ALM[],A161+1,1)</f>
        <v>GEN_TEMP_WIND</v>
      </c>
      <c r="D161" s="13" t="str" cm="1">
        <f t="array" ref="D161">INDEX(DB_ALM[],A161+1,3)</f>
        <v>SPARE_159</v>
      </c>
      <c r="E161" s="34" t="str" cm="1">
        <f t="array" ref="E161">INDEX(DB_ALM[],A161+1,5)</f>
        <v>SPARE_159</v>
      </c>
      <c r="F161" s="34" t="s">
        <v>205</v>
      </c>
      <c r="G161" s="13" t="str" cm="1">
        <f t="array" ref="G161">INDEX(DB_ALM[],A161+1,13)</f>
        <v>No blocking</v>
      </c>
      <c r="H161" s="1" t="e">
        <f t="shared" si="2"/>
        <v>#N/A</v>
      </c>
      <c r="K161" t="s">
        <v>3341</v>
      </c>
      <c r="L161" t="s">
        <v>3342</v>
      </c>
    </row>
    <row r="162" spans="1:12" ht="30" x14ac:dyDescent="0.25">
      <c r="A162" s="1">
        <v>160</v>
      </c>
      <c r="B162" s="1" t="b" cm="1">
        <f t="array" ref="B162">INDEX(DB_ALM[],A162+1,20)</f>
        <v>0</v>
      </c>
      <c r="C162" s="13" t="str" cm="1">
        <f t="array" ref="C162">INDEX(DB_ALM[],A162+1,1)</f>
        <v>GEN_BEAR_AND_AIR</v>
      </c>
      <c r="D162" s="13" t="str" cm="1">
        <f t="array" ref="D162">INDEX(DB_ALM[],A162+1,3)</f>
        <v>BEARING_1_ERR</v>
      </c>
      <c r="E162" s="34" t="str" cm="1">
        <f t="array" ref="E162">INDEX(DB_ALM[],A162+1,5)</f>
        <v>DE bearing temperature measurement - sensor error</v>
      </c>
      <c r="F162" s="34" t="s">
        <v>3203</v>
      </c>
      <c r="G162" s="13" t="str" cm="1">
        <f t="array" ref="G162">INDEX(DB_ALM[],A162+1,13)</f>
        <v>Analog input PS OFF</v>
      </c>
      <c r="H162" s="1" t="str">
        <f t="shared" si="2"/>
        <v>Alarm utløses når sensorsignalet overskrider de nominelle grensene. Mulige årsaker til denne anomalien inkluderer problemer som feilaktig kabelterminering på målepunktet, skade på sensoren eller ledningsbrudd.</v>
      </c>
      <c r="K162" t="s">
        <v>3343</v>
      </c>
      <c r="L162" t="s">
        <v>3344</v>
      </c>
    </row>
    <row r="163" spans="1:12" x14ac:dyDescent="0.25">
      <c r="A163" s="1">
        <v>161</v>
      </c>
      <c r="B163" s="1" t="b" cm="1">
        <f t="array" ref="B163">INDEX(DB_ALM[],A163+1,20)</f>
        <v>0</v>
      </c>
      <c r="C163" s="13" t="str" cm="1">
        <f t="array" ref="C163">INDEX(DB_ALM[],A163+1,1)</f>
        <v>GEN_BEAR_AND_AIR</v>
      </c>
      <c r="D163" s="13" t="str" cm="1">
        <f t="array" ref="D163">INDEX(DB_ALM[],A163+1,3)</f>
        <v>BEARING_1_H</v>
      </c>
      <c r="E163" s="34" t="str" cm="1">
        <f t="array" ref="E163">INDEX(DB_ALM[],A163+1,5)</f>
        <v>DE bearing temperature measurement - high</v>
      </c>
      <c r="F163" s="34" t="s">
        <v>3177</v>
      </c>
      <c r="G163" s="13" t="str" cm="1">
        <f t="array" ref="G163">INDEX(DB_ALM[],A163+1,13)</f>
        <v>Analog input PS OFF</v>
      </c>
      <c r="H163" s="1" t="str">
        <f t="shared" si="2"/>
        <v>Alarm utløses når målingen overskrider høyverdigrensen satt i systemparametrene, eller det digitale signalet indikerer at den målte verdien har høy verdi.</v>
      </c>
      <c r="K163" t="s">
        <v>3345</v>
      </c>
      <c r="L163" t="s">
        <v>3346</v>
      </c>
    </row>
    <row r="164" spans="1:12" x14ac:dyDescent="0.25">
      <c r="A164" s="1">
        <v>162</v>
      </c>
      <c r="B164" s="1" t="b" cm="1">
        <f t="array" ref="B164">INDEX(DB_ALM[],A164+1,20)</f>
        <v>0</v>
      </c>
      <c r="C164" s="13" t="str" cm="1">
        <f t="array" ref="C164">INDEX(DB_ALM[],A164+1,1)</f>
        <v>GEN_BEAR_AND_AIR</v>
      </c>
      <c r="D164" s="13" t="str" cm="1">
        <f t="array" ref="D164">INDEX(DB_ALM[],A164+1,3)</f>
        <v>BEARING_1_HH</v>
      </c>
      <c r="E164" s="34" t="str" cm="1">
        <f t="array" ref="E164">INDEX(DB_ALM[],A164+1,5)</f>
        <v>DE bearing temperature measurement - too high</v>
      </c>
      <c r="F164" s="34" t="s">
        <v>3181</v>
      </c>
      <c r="G164" s="13" t="str" cm="1">
        <f t="array" ref="G164">INDEX(DB_ALM[],A164+1,13)</f>
        <v>Analog input PS OFF</v>
      </c>
      <c r="H164" s="1" t="str">
        <f t="shared" si="2"/>
        <v>Alarm utløses når målingen overskrider en terskel som er satt til å være for høy i systemparametrene, eller det digitale signalet indikerer at den målte verdien har veldig høy verdi.</v>
      </c>
      <c r="K164" t="s">
        <v>3347</v>
      </c>
      <c r="L164" t="s">
        <v>3348</v>
      </c>
    </row>
    <row r="165" spans="1:12" ht="30" hidden="1" x14ac:dyDescent="0.25">
      <c r="A165" s="1">
        <v>163</v>
      </c>
      <c r="B165" s="1" t="b" cm="1">
        <f t="array" ref="B165">INDEX(DB_ALM[],A165+1,20)</f>
        <v>0</v>
      </c>
      <c r="C165" s="13" t="str" cm="1">
        <f t="array" ref="C165">INDEX(DB_ALM[],A165+1,1)</f>
        <v>GEN_BEAR_AND_AIR</v>
      </c>
      <c r="D165" s="13" t="str" cm="1">
        <f t="array" ref="D165">INDEX(DB_ALM[],A165+1,3)</f>
        <v>BEARING_2_ERR</v>
      </c>
      <c r="E165" s="34" t="str" cm="1">
        <f t="array" ref="E165">INDEX(DB_ALM[],A165+1,5)</f>
        <v>Bearing 2 temperature sensor error</v>
      </c>
      <c r="F165" s="34" t="s">
        <v>3248</v>
      </c>
      <c r="G165" s="13" t="str" cm="1">
        <f t="array" ref="G165">INDEX(DB_ALM[],A165+1,13)</f>
        <v>No blocking</v>
      </c>
      <c r="H165" s="1" t="e">
        <f t="shared" si="2"/>
        <v>#N/A</v>
      </c>
      <c r="K165" t="s">
        <v>3349</v>
      </c>
      <c r="L165" t="s">
        <v>3350</v>
      </c>
    </row>
    <row r="166" spans="1:12" hidden="1" x14ac:dyDescent="0.25">
      <c r="A166" s="1">
        <v>164</v>
      </c>
      <c r="B166" s="1" t="b" cm="1">
        <f t="array" ref="B166">INDEX(DB_ALM[],A166+1,20)</f>
        <v>0</v>
      </c>
      <c r="C166" s="13" t="str" cm="1">
        <f t="array" ref="C166">INDEX(DB_ALM[],A166+1,1)</f>
        <v>GEN_BEAR_AND_AIR</v>
      </c>
      <c r="D166" s="13" t="str" cm="1">
        <f t="array" ref="D166">INDEX(DB_ALM[],A166+1,3)</f>
        <v>BEARING_2_H</v>
      </c>
      <c r="E166" s="34" t="str" cm="1">
        <f t="array" ref="E166">INDEX(DB_ALM[],A166+1,5)</f>
        <v>Bearing 2 temperature high</v>
      </c>
      <c r="F166" s="34" t="s">
        <v>3205</v>
      </c>
      <c r="G166" s="13" t="str" cm="1">
        <f t="array" ref="G166">INDEX(DB_ALM[],A166+1,13)</f>
        <v>No blocking</v>
      </c>
      <c r="H166" s="1" t="e">
        <f t="shared" si="2"/>
        <v>#N/A</v>
      </c>
      <c r="K166" t="s">
        <v>3351</v>
      </c>
      <c r="L166" t="s">
        <v>3352</v>
      </c>
    </row>
    <row r="167" spans="1:12" hidden="1" x14ac:dyDescent="0.25">
      <c r="A167" s="1">
        <v>165</v>
      </c>
      <c r="B167" s="1" t="b" cm="1">
        <f t="array" ref="B167">INDEX(DB_ALM[],A167+1,20)</f>
        <v>0</v>
      </c>
      <c r="C167" s="13" t="str" cm="1">
        <f t="array" ref="C167">INDEX(DB_ALM[],A167+1,1)</f>
        <v>GEN_BEAR_AND_AIR</v>
      </c>
      <c r="D167" s="13" t="str" cm="1">
        <f t="array" ref="D167">INDEX(DB_ALM[],A167+1,3)</f>
        <v>BEARING_2_HH</v>
      </c>
      <c r="E167" s="34" t="str" cm="1">
        <f t="array" ref="E167">INDEX(DB_ALM[],A167+1,5)</f>
        <v>Bearing 2 temperature too high</v>
      </c>
      <c r="F167" s="34" t="s">
        <v>3206</v>
      </c>
      <c r="G167" s="13" t="str" cm="1">
        <f t="array" ref="G167">INDEX(DB_ALM[],A167+1,13)</f>
        <v>No blocking</v>
      </c>
      <c r="H167" s="1" t="e">
        <f t="shared" si="2"/>
        <v>#N/A</v>
      </c>
      <c r="K167" t="s">
        <v>3353</v>
      </c>
      <c r="L167" t="s">
        <v>3354</v>
      </c>
    </row>
    <row r="168" spans="1:12" ht="30" hidden="1" x14ac:dyDescent="0.25">
      <c r="A168" s="1">
        <v>166</v>
      </c>
      <c r="B168" s="1" t="b" cm="1">
        <f t="array" ref="B168">INDEX(DB_ALM[],A168+1,20)</f>
        <v>0</v>
      </c>
      <c r="C168" s="13" t="str" cm="1">
        <f t="array" ref="C168">INDEX(DB_ALM[],A168+1,1)</f>
        <v>GEN_BEAR_AND_AIR</v>
      </c>
      <c r="D168" s="13" t="str" cm="1">
        <f t="array" ref="D168">INDEX(DB_ALM[],A168+1,3)</f>
        <v>BEARING_3_ERR</v>
      </c>
      <c r="E168" s="34" t="str" cm="1">
        <f t="array" ref="E168">INDEX(DB_ALM[],A168+1,5)</f>
        <v>Bearing 3 temperature sensor error</v>
      </c>
      <c r="F168" s="34" t="s">
        <v>3248</v>
      </c>
      <c r="G168" s="13" t="str" cm="1">
        <f t="array" ref="G168">INDEX(DB_ALM[],A168+1,13)</f>
        <v>No blocking</v>
      </c>
      <c r="H168" s="1" t="e">
        <f t="shared" si="2"/>
        <v>#N/A</v>
      </c>
      <c r="K168" t="s">
        <v>3355</v>
      </c>
      <c r="L168" t="s">
        <v>3356</v>
      </c>
    </row>
    <row r="169" spans="1:12" hidden="1" x14ac:dyDescent="0.25">
      <c r="A169" s="1">
        <v>167</v>
      </c>
      <c r="B169" s="1" t="b" cm="1">
        <f t="array" ref="B169">INDEX(DB_ALM[],A169+1,20)</f>
        <v>0</v>
      </c>
      <c r="C169" s="13" t="str" cm="1">
        <f t="array" ref="C169">INDEX(DB_ALM[],A169+1,1)</f>
        <v>GEN_BEAR_AND_AIR</v>
      </c>
      <c r="D169" s="13" t="str" cm="1">
        <f t="array" ref="D169">INDEX(DB_ALM[],A169+1,3)</f>
        <v>BEARING_3_H</v>
      </c>
      <c r="E169" s="34" t="str" cm="1">
        <f t="array" ref="E169">INDEX(DB_ALM[],A169+1,5)</f>
        <v>Bearing 3 temperature high</v>
      </c>
      <c r="F169" s="34" t="s">
        <v>3205</v>
      </c>
      <c r="G169" s="13" t="str" cm="1">
        <f t="array" ref="G169">INDEX(DB_ALM[],A169+1,13)</f>
        <v>No blocking</v>
      </c>
      <c r="H169" s="1" t="e">
        <f t="shared" si="2"/>
        <v>#N/A</v>
      </c>
      <c r="K169" t="s">
        <v>3357</v>
      </c>
      <c r="L169" t="s">
        <v>3358</v>
      </c>
    </row>
    <row r="170" spans="1:12" hidden="1" x14ac:dyDescent="0.25">
      <c r="A170" s="1">
        <v>168</v>
      </c>
      <c r="B170" s="1" t="b" cm="1">
        <f t="array" ref="B170">INDEX(DB_ALM[],A170+1,20)</f>
        <v>0</v>
      </c>
      <c r="C170" s="13" t="str" cm="1">
        <f t="array" ref="C170">INDEX(DB_ALM[],A170+1,1)</f>
        <v>GEN_BEAR_AND_AIR</v>
      </c>
      <c r="D170" s="13" t="str" cm="1">
        <f t="array" ref="D170">INDEX(DB_ALM[],A170+1,3)</f>
        <v>BEARING_3_HH</v>
      </c>
      <c r="E170" s="34" t="str" cm="1">
        <f t="array" ref="E170">INDEX(DB_ALM[],A170+1,5)</f>
        <v>Bearing 3 temperature too high</v>
      </c>
      <c r="F170" s="34" t="s">
        <v>3206</v>
      </c>
      <c r="G170" s="13" t="str" cm="1">
        <f t="array" ref="G170">INDEX(DB_ALM[],A170+1,13)</f>
        <v>No blocking</v>
      </c>
      <c r="H170" s="1" t="e">
        <f t="shared" si="2"/>
        <v>#N/A</v>
      </c>
      <c r="K170" t="s">
        <v>3359</v>
      </c>
      <c r="L170" t="s">
        <v>3360</v>
      </c>
    </row>
    <row r="171" spans="1:12" ht="30" hidden="1" x14ac:dyDescent="0.25">
      <c r="A171" s="1">
        <v>169</v>
      </c>
      <c r="B171" s="1" t="b" cm="1">
        <f t="array" ref="B171">INDEX(DB_ALM[],A171+1,20)</f>
        <v>0</v>
      </c>
      <c r="C171" s="13" t="str" cm="1">
        <f t="array" ref="C171">INDEX(DB_ALM[],A171+1,1)</f>
        <v>GEN_BEAR_AND_AIR</v>
      </c>
      <c r="D171" s="13" t="str" cm="1">
        <f t="array" ref="D171">INDEX(DB_ALM[],A171+1,3)</f>
        <v>BEARING_4_ERR</v>
      </c>
      <c r="E171" s="34" t="str" cm="1">
        <f t="array" ref="E171">INDEX(DB_ALM[],A171+1,5)</f>
        <v>Bearing 4 temperature sensor error</v>
      </c>
      <c r="F171" s="34" t="s">
        <v>3248</v>
      </c>
      <c r="G171" s="13" t="str" cm="1">
        <f t="array" ref="G171">INDEX(DB_ALM[],A171+1,13)</f>
        <v>No blocking</v>
      </c>
      <c r="H171" s="1" t="e">
        <f t="shared" si="2"/>
        <v>#N/A</v>
      </c>
      <c r="K171" t="s">
        <v>3361</v>
      </c>
      <c r="L171" t="s">
        <v>3362</v>
      </c>
    </row>
    <row r="172" spans="1:12" hidden="1" x14ac:dyDescent="0.25">
      <c r="A172" s="1">
        <v>170</v>
      </c>
      <c r="B172" s="1" t="b" cm="1">
        <f t="array" ref="B172">INDEX(DB_ALM[],A172+1,20)</f>
        <v>0</v>
      </c>
      <c r="C172" s="13" t="str" cm="1">
        <f t="array" ref="C172">INDEX(DB_ALM[],A172+1,1)</f>
        <v>GEN_BEAR_AND_AIR</v>
      </c>
      <c r="D172" s="13" t="str" cm="1">
        <f t="array" ref="D172">INDEX(DB_ALM[],A172+1,3)</f>
        <v>BEARING_4_H</v>
      </c>
      <c r="E172" s="34" t="str" cm="1">
        <f t="array" ref="E172">INDEX(DB_ALM[],A172+1,5)</f>
        <v>Bearing 4 temperature high</v>
      </c>
      <c r="F172" s="34" t="s">
        <v>3205</v>
      </c>
      <c r="G172" s="13" t="str" cm="1">
        <f t="array" ref="G172">INDEX(DB_ALM[],A172+1,13)</f>
        <v>No blocking</v>
      </c>
      <c r="H172" s="1" t="e">
        <f t="shared" si="2"/>
        <v>#N/A</v>
      </c>
      <c r="K172" t="s">
        <v>3361</v>
      </c>
      <c r="L172" t="s">
        <v>3362</v>
      </c>
    </row>
    <row r="173" spans="1:12" hidden="1" x14ac:dyDescent="0.25">
      <c r="A173" s="1">
        <v>171</v>
      </c>
      <c r="B173" s="1" t="b" cm="1">
        <f t="array" ref="B173">INDEX(DB_ALM[],A173+1,20)</f>
        <v>0</v>
      </c>
      <c r="C173" s="13" t="str" cm="1">
        <f t="array" ref="C173">INDEX(DB_ALM[],A173+1,1)</f>
        <v>GEN_BEAR_AND_AIR</v>
      </c>
      <c r="D173" s="13" t="str" cm="1">
        <f t="array" ref="D173">INDEX(DB_ALM[],A173+1,3)</f>
        <v>BEARING_4_HH</v>
      </c>
      <c r="E173" s="34" t="str" cm="1">
        <f t="array" ref="E173">INDEX(DB_ALM[],A173+1,5)</f>
        <v>Bearing 4 temperature too high</v>
      </c>
      <c r="F173" s="34" t="s">
        <v>3206</v>
      </c>
      <c r="G173" s="13" t="str" cm="1">
        <f t="array" ref="G173">INDEX(DB_ALM[],A173+1,13)</f>
        <v>No blocking</v>
      </c>
      <c r="H173" s="1" t="e">
        <f t="shared" si="2"/>
        <v>#N/A</v>
      </c>
      <c r="K173" t="s">
        <v>3361</v>
      </c>
      <c r="L173" t="s">
        <v>3362</v>
      </c>
    </row>
    <row r="174" spans="1:12" ht="30" x14ac:dyDescent="0.25">
      <c r="A174" s="1">
        <v>172</v>
      </c>
      <c r="B174" s="1" t="b" cm="1">
        <f t="array" ref="B174">INDEX(DB_ALM[],A174+1,20)</f>
        <v>0</v>
      </c>
      <c r="C174" s="13" t="str" cm="1">
        <f t="array" ref="C174">INDEX(DB_ALM[],A174+1,1)</f>
        <v>GEN_BEAR_AND_AIR</v>
      </c>
      <c r="D174" s="13" t="str" cm="1">
        <f t="array" ref="D174">INDEX(DB_ALM[],A174+1,3)</f>
        <v>BEARING_5_ERR</v>
      </c>
      <c r="E174" s="34" t="str" cm="1">
        <f t="array" ref="E174">INDEX(DB_ALM[],A174+1,5)</f>
        <v>NDE bearing temperature measurement - sensor error</v>
      </c>
      <c r="F174" s="34" t="s">
        <v>3203</v>
      </c>
      <c r="G174" s="13" t="str" cm="1">
        <f t="array" ref="G174">INDEX(DB_ALM[],A174+1,13)</f>
        <v>Unit distrb. comm erorr</v>
      </c>
      <c r="H174" s="1" t="str">
        <f t="shared" si="2"/>
        <v>Alarm utløses når sensorsignalet overskrider de nominelle grensene. Mulige årsaker til denne anomalien inkluderer problemer som feilaktig kabelterminering på målepunktet, skade på sensoren eller ledningsbrudd.</v>
      </c>
      <c r="K174" t="s">
        <v>3361</v>
      </c>
      <c r="L174" t="s">
        <v>3362</v>
      </c>
    </row>
    <row r="175" spans="1:12" x14ac:dyDescent="0.25">
      <c r="A175" s="1">
        <v>173</v>
      </c>
      <c r="B175" s="1" t="b" cm="1">
        <f t="array" ref="B175">INDEX(DB_ALM[],A175+1,20)</f>
        <v>0</v>
      </c>
      <c r="C175" s="13" t="str" cm="1">
        <f t="array" ref="C175">INDEX(DB_ALM[],A175+1,1)</f>
        <v>GEN_BEAR_AND_AIR</v>
      </c>
      <c r="D175" s="13" t="str" cm="1">
        <f t="array" ref="D175">INDEX(DB_ALM[],A175+1,3)</f>
        <v>BEARING_5_H</v>
      </c>
      <c r="E175" s="34" t="str" cm="1">
        <f t="array" ref="E175">INDEX(DB_ALM[],A175+1,5)</f>
        <v>NDE bearing temperature measurement - high</v>
      </c>
      <c r="F175" s="34" t="s">
        <v>3177</v>
      </c>
      <c r="G175" s="13" t="str" cm="1">
        <f t="array" ref="G175">INDEX(DB_ALM[],A175+1,13)</f>
        <v>Unit distrb. comm erorr</v>
      </c>
      <c r="H175" s="1" t="str">
        <f t="shared" si="2"/>
        <v>Alarm utløses når målingen overskrider høyverdigrensen satt i systemparametrene, eller det digitale signalet indikerer at den målte verdien har høy verdi.</v>
      </c>
      <c r="K175" t="s">
        <v>3363</v>
      </c>
      <c r="L175" t="s">
        <v>3364</v>
      </c>
    </row>
    <row r="176" spans="1:12" x14ac:dyDescent="0.25">
      <c r="A176" s="1">
        <v>174</v>
      </c>
      <c r="B176" s="1" t="b" cm="1">
        <f t="array" ref="B176">INDEX(DB_ALM[],A176+1,20)</f>
        <v>0</v>
      </c>
      <c r="C176" s="13" t="str" cm="1">
        <f t="array" ref="C176">INDEX(DB_ALM[],A176+1,1)</f>
        <v>GEN_BEAR_AND_AIR</v>
      </c>
      <c r="D176" s="13" t="str" cm="1">
        <f t="array" ref="D176">INDEX(DB_ALM[],A176+1,3)</f>
        <v>BEARING_5_HH</v>
      </c>
      <c r="E176" s="34" t="str" cm="1">
        <f t="array" ref="E176">INDEX(DB_ALM[],A176+1,5)</f>
        <v>NDE bearing temperature measurement - too high</v>
      </c>
      <c r="F176" s="34" t="s">
        <v>3181</v>
      </c>
      <c r="G176" s="13" t="str" cm="1">
        <f t="array" ref="G176">INDEX(DB_ALM[],A176+1,13)</f>
        <v>Unit distrb. comm erorr</v>
      </c>
      <c r="H176" s="1" t="str">
        <f t="shared" si="2"/>
        <v>Alarm utløses når målingen overskrider en terskel som er satt til å være for høy i systemparametrene, eller det digitale signalet indikerer at den målte verdien har veldig høy verdi.</v>
      </c>
      <c r="K176" t="s">
        <v>3365</v>
      </c>
      <c r="L176" t="s">
        <v>3366</v>
      </c>
    </row>
    <row r="177" spans="1:12" ht="30" x14ac:dyDescent="0.25">
      <c r="A177" s="1">
        <v>175</v>
      </c>
      <c r="B177" s="1" t="b" cm="1">
        <f t="array" ref="B177">INDEX(DB_ALM[],A177+1,20)</f>
        <v>0</v>
      </c>
      <c r="C177" s="13" t="str" cm="1">
        <f t="array" ref="C177">INDEX(DB_ALM[],A177+1,1)</f>
        <v>GEN_BEAR_AND_AIR</v>
      </c>
      <c r="D177" s="13" t="str" cm="1">
        <f t="array" ref="D177">INDEX(DB_ALM[],A177+1,3)</f>
        <v>BEARING_6_ERR</v>
      </c>
      <c r="E177" s="34" t="str" cm="1">
        <f t="array" ref="E177">INDEX(DB_ALM[],A177+1,5)</f>
        <v>Bearing 6 temperature sensor error</v>
      </c>
      <c r="F177" s="34" t="s">
        <v>3203</v>
      </c>
      <c r="G177" s="13" t="str" cm="1">
        <f t="array" ref="G177">INDEX(DB_ALM[],A177+1,13)</f>
        <v>Unit distrb. comm erorr</v>
      </c>
      <c r="H177" s="1" t="str">
        <f t="shared" si="2"/>
        <v>Alarm utløses når sensorsignalet overskrider de nominelle grensene. Mulige årsaker til denne anomalien inkluderer problemer som feilaktig kabelterminering på målepunktet, skade på sensoren eller ledningsbrudd.</v>
      </c>
      <c r="K177" t="s">
        <v>3313</v>
      </c>
      <c r="L177" t="s">
        <v>3314</v>
      </c>
    </row>
    <row r="178" spans="1:12" x14ac:dyDescent="0.25">
      <c r="A178" s="1">
        <v>176</v>
      </c>
      <c r="B178" s="1" t="b" cm="1">
        <f t="array" ref="B178">INDEX(DB_ALM[],A178+1,20)</f>
        <v>0</v>
      </c>
      <c r="C178" s="13" t="str" cm="1">
        <f t="array" ref="C178">INDEX(DB_ALM[],A178+1,1)</f>
        <v>GEN_BEAR_AND_AIR</v>
      </c>
      <c r="D178" s="13" t="str" cm="1">
        <f t="array" ref="D178">INDEX(DB_ALM[],A178+1,3)</f>
        <v>BEARING_6_H</v>
      </c>
      <c r="E178" s="34" t="str" cm="1">
        <f t="array" ref="E178">INDEX(DB_ALM[],A178+1,5)</f>
        <v>Bearing 6 temperature high</v>
      </c>
      <c r="F178" s="34" t="s">
        <v>3177</v>
      </c>
      <c r="G178" s="13" t="str" cm="1">
        <f t="array" ref="G178">INDEX(DB_ALM[],A178+1,13)</f>
        <v>Unit distrb. comm erorr</v>
      </c>
      <c r="H178" s="1" t="str">
        <f t="shared" si="2"/>
        <v>Alarm utløses når målingen overskrider høyverdigrensen satt i systemparametrene, eller det digitale signalet indikerer at den målte verdien har høy verdi.</v>
      </c>
      <c r="K178" t="s">
        <v>3315</v>
      </c>
      <c r="L178" t="s">
        <v>3316</v>
      </c>
    </row>
    <row r="179" spans="1:12" x14ac:dyDescent="0.25">
      <c r="A179" s="1">
        <v>177</v>
      </c>
      <c r="B179" s="1" t="b" cm="1">
        <f t="array" ref="B179">INDEX(DB_ALM[],A179+1,20)</f>
        <v>0</v>
      </c>
      <c r="C179" s="13" t="str" cm="1">
        <f t="array" ref="C179">INDEX(DB_ALM[],A179+1,1)</f>
        <v>GEN_BEAR_AND_AIR</v>
      </c>
      <c r="D179" s="13" t="str" cm="1">
        <f t="array" ref="D179">INDEX(DB_ALM[],A179+1,3)</f>
        <v>BEARING_6_HH</v>
      </c>
      <c r="E179" s="34" t="str" cm="1">
        <f t="array" ref="E179">INDEX(DB_ALM[],A179+1,5)</f>
        <v>Bearing 6 temperature too high</v>
      </c>
      <c r="F179" s="34" t="s">
        <v>3181</v>
      </c>
      <c r="G179" s="13" t="str" cm="1">
        <f t="array" ref="G179">INDEX(DB_ALM[],A179+1,13)</f>
        <v>Unit distrb. comm erorr</v>
      </c>
      <c r="H179" s="1" t="str">
        <f t="shared" si="2"/>
        <v>Alarm utløses når målingen overskrider en terskel som er satt til å være for høy i systemparametrene, eller det digitale signalet indikerer at den målte verdien har veldig høy verdi.</v>
      </c>
      <c r="K179" t="s">
        <v>3311</v>
      </c>
      <c r="L179" t="s">
        <v>3312</v>
      </c>
    </row>
    <row r="180" spans="1:12" ht="30" x14ac:dyDescent="0.25">
      <c r="A180" s="1">
        <v>178</v>
      </c>
      <c r="B180" s="1" t="b" cm="1">
        <f t="array" ref="B180">INDEX(DB_ALM[],A180+1,20)</f>
        <v>0</v>
      </c>
      <c r="C180" s="13" t="str" cm="1">
        <f t="array" ref="C180">INDEX(DB_ALM[],A180+1,1)</f>
        <v>GEN_BEAR_AND_AIR</v>
      </c>
      <c r="D180" s="13" t="str" cm="1">
        <f t="array" ref="D180">INDEX(DB_ALM[],A180+1,3)</f>
        <v>AIR_INLET_OUTLET_1_ERR</v>
      </c>
      <c r="E180" s="34" t="str" cm="1">
        <f t="array" ref="E180">INDEX(DB_ALM[],A180+1,5)</f>
        <v>Air inlet outlet 1 temperature sensor error</v>
      </c>
      <c r="F180" s="34" t="s">
        <v>3248</v>
      </c>
      <c r="G180" s="13" t="str" cm="1">
        <f t="array" ref="G180">INDEX(DB_ALM[],A180+1,13)</f>
        <v>No blocking</v>
      </c>
      <c r="H180" s="1" t="s">
        <v>3204</v>
      </c>
      <c r="K180" t="s">
        <v>3367</v>
      </c>
      <c r="L180" t="s">
        <v>3368</v>
      </c>
    </row>
    <row r="181" spans="1:12" x14ac:dyDescent="0.25">
      <c r="A181" s="1">
        <v>179</v>
      </c>
      <c r="B181" s="1" t="b" cm="1">
        <f t="array" ref="B181">INDEX(DB_ALM[],A181+1,20)</f>
        <v>0</v>
      </c>
      <c r="C181" s="13" t="str" cm="1">
        <f t="array" ref="C181">INDEX(DB_ALM[],A181+1,1)</f>
        <v>GEN_BEAR_AND_AIR</v>
      </c>
      <c r="D181" s="13" t="str" cm="1">
        <f t="array" ref="D181">INDEX(DB_ALM[],A181+1,3)</f>
        <v>AIR_INLET_OUTLET_1_H</v>
      </c>
      <c r="E181" s="34" t="str" cm="1">
        <f t="array" ref="E181">INDEX(DB_ALM[],A181+1,5)</f>
        <v>Air inlet outlet 1 temperature high</v>
      </c>
      <c r="F181" s="34" t="s">
        <v>3205</v>
      </c>
      <c r="G181" s="13" t="str" cm="1">
        <f t="array" ref="G181">INDEX(DB_ALM[],A181+1,13)</f>
        <v>No blocking</v>
      </c>
      <c r="H181" s="1" t="s">
        <v>3178</v>
      </c>
      <c r="K181" t="s">
        <v>3369</v>
      </c>
      <c r="L181" t="s">
        <v>3370</v>
      </c>
    </row>
    <row r="182" spans="1:12" x14ac:dyDescent="0.25">
      <c r="A182" s="1">
        <v>180</v>
      </c>
      <c r="B182" s="1" t="b" cm="1">
        <f t="array" ref="B182">INDEX(DB_ALM[],A182+1,20)</f>
        <v>0</v>
      </c>
      <c r="C182" s="13" t="str" cm="1">
        <f t="array" ref="C182">INDEX(DB_ALM[],A182+1,1)</f>
        <v>GEN_BEAR_AND_AIR</v>
      </c>
      <c r="D182" s="13" t="str" cm="1">
        <f t="array" ref="D182">INDEX(DB_ALM[],A182+1,3)</f>
        <v>AIR_INLET_OUTLET_1_HH</v>
      </c>
      <c r="E182" s="34" t="str" cm="1">
        <f t="array" ref="E182">INDEX(DB_ALM[],A182+1,5)</f>
        <v>Air inlet outlet 1 temperature too high</v>
      </c>
      <c r="F182" s="34" t="s">
        <v>3206</v>
      </c>
      <c r="G182" s="13" t="str" cm="1">
        <f t="array" ref="G182">INDEX(DB_ALM[],A182+1,13)</f>
        <v>No blocking</v>
      </c>
      <c r="H182" s="1" t="s">
        <v>3182</v>
      </c>
      <c r="K182" t="s">
        <v>3371</v>
      </c>
      <c r="L182" t="s">
        <v>3372</v>
      </c>
    </row>
    <row r="183" spans="1:12" ht="30" hidden="1" x14ac:dyDescent="0.25">
      <c r="A183" s="1">
        <v>181</v>
      </c>
      <c r="B183" s="1" t="b" cm="1">
        <f t="array" ref="B183">INDEX(DB_ALM[],A183+1,20)</f>
        <v>0</v>
      </c>
      <c r="C183" s="13" t="str" cm="1">
        <f t="array" ref="C183">INDEX(DB_ALM[],A183+1,1)</f>
        <v>GEN_BEAR_AND_AIR</v>
      </c>
      <c r="D183" s="13" t="str" cm="1">
        <f t="array" ref="D183">INDEX(DB_ALM[],A183+1,3)</f>
        <v>AIR_INLET_OUTLET_2_ERR</v>
      </c>
      <c r="E183" s="34" t="str" cm="1">
        <f t="array" ref="E183">INDEX(DB_ALM[],A183+1,5)</f>
        <v>Air inlet outlet 2 temperature sensor error</v>
      </c>
      <c r="F183" s="34" t="s">
        <v>3248</v>
      </c>
      <c r="G183" s="13" t="str" cm="1">
        <f t="array" ref="G183">INDEX(DB_ALM[],A183+1,13)</f>
        <v>No blocking</v>
      </c>
      <c r="H183" s="1" t="e">
        <f t="shared" si="2"/>
        <v>#N/A</v>
      </c>
      <c r="K183" t="s">
        <v>3373</v>
      </c>
      <c r="L183" t="s">
        <v>3374</v>
      </c>
    </row>
    <row r="184" spans="1:12" hidden="1" x14ac:dyDescent="0.25">
      <c r="A184" s="1">
        <v>182</v>
      </c>
      <c r="B184" s="1" t="b" cm="1">
        <f t="array" ref="B184">INDEX(DB_ALM[],A184+1,20)</f>
        <v>0</v>
      </c>
      <c r="C184" s="13" t="str" cm="1">
        <f t="array" ref="C184">INDEX(DB_ALM[],A184+1,1)</f>
        <v>GEN_BEAR_AND_AIR</v>
      </c>
      <c r="D184" s="13" t="str" cm="1">
        <f t="array" ref="D184">INDEX(DB_ALM[],A184+1,3)</f>
        <v>AIR_INLET_OUTLET_2_H</v>
      </c>
      <c r="E184" s="34" t="str" cm="1">
        <f t="array" ref="E184">INDEX(DB_ALM[],A184+1,5)</f>
        <v>Air inlet outlet 2 temperature high</v>
      </c>
      <c r="F184" s="34" t="s">
        <v>3205</v>
      </c>
      <c r="G184" s="13" t="str" cm="1">
        <f t="array" ref="G184">INDEX(DB_ALM[],A184+1,13)</f>
        <v>No blocking</v>
      </c>
      <c r="H184" s="1" t="e">
        <f t="shared" si="2"/>
        <v>#N/A</v>
      </c>
      <c r="K184" t="s">
        <v>3375</v>
      </c>
      <c r="L184" t="s">
        <v>3376</v>
      </c>
    </row>
    <row r="185" spans="1:12" hidden="1" x14ac:dyDescent="0.25">
      <c r="A185" s="1">
        <v>183</v>
      </c>
      <c r="B185" s="1" t="b" cm="1">
        <f t="array" ref="B185">INDEX(DB_ALM[],A185+1,20)</f>
        <v>0</v>
      </c>
      <c r="C185" s="13" t="str" cm="1">
        <f t="array" ref="C185">INDEX(DB_ALM[],A185+1,1)</f>
        <v>GEN_BEAR_AND_AIR</v>
      </c>
      <c r="D185" s="13" t="str" cm="1">
        <f t="array" ref="D185">INDEX(DB_ALM[],A185+1,3)</f>
        <v>AIR_INLET_OUTLET_2_HH</v>
      </c>
      <c r="E185" s="34" t="str" cm="1">
        <f t="array" ref="E185">INDEX(DB_ALM[],A185+1,5)</f>
        <v>Air inlet outlet 2 temperature too high</v>
      </c>
      <c r="F185" s="34" t="s">
        <v>3206</v>
      </c>
      <c r="G185" s="13" t="str" cm="1">
        <f t="array" ref="G185">INDEX(DB_ALM[],A185+1,13)</f>
        <v>No blocking</v>
      </c>
      <c r="H185" s="1" t="e">
        <f t="shared" si="2"/>
        <v>#N/A</v>
      </c>
      <c r="K185" t="s">
        <v>3377</v>
      </c>
      <c r="L185" t="s">
        <v>3378</v>
      </c>
    </row>
    <row r="186" spans="1:12" ht="30" hidden="1" x14ac:dyDescent="0.25">
      <c r="A186" s="1">
        <v>184</v>
      </c>
      <c r="B186" s="1" t="b" cm="1">
        <f t="array" ref="B186">INDEX(DB_ALM[],A186+1,20)</f>
        <v>0</v>
      </c>
      <c r="C186" s="13" t="str" cm="1">
        <f t="array" ref="C186">INDEX(DB_ALM[],A186+1,1)</f>
        <v>GEN_BEAR_AND_AIR</v>
      </c>
      <c r="D186" s="13" t="str" cm="1">
        <f t="array" ref="D186">INDEX(DB_ALM[],A186+1,3)</f>
        <v>AIR_INLET_OUTLET_3_ERR</v>
      </c>
      <c r="E186" s="34" t="str" cm="1">
        <f t="array" ref="E186">INDEX(DB_ALM[],A186+1,5)</f>
        <v>Air inlet outlet 3 temperature sensor error</v>
      </c>
      <c r="F186" s="34" t="s">
        <v>3248</v>
      </c>
      <c r="G186" s="13" t="str" cm="1">
        <f t="array" ref="G186">INDEX(DB_ALM[],A186+1,13)</f>
        <v>No blocking</v>
      </c>
      <c r="H186" s="1" t="e">
        <f t="shared" si="2"/>
        <v>#N/A</v>
      </c>
      <c r="K186" t="s">
        <v>3379</v>
      </c>
      <c r="L186" t="s">
        <v>3380</v>
      </c>
    </row>
    <row r="187" spans="1:12" hidden="1" x14ac:dyDescent="0.25">
      <c r="A187" s="1">
        <v>185</v>
      </c>
      <c r="B187" s="1" t="b" cm="1">
        <f t="array" ref="B187">INDEX(DB_ALM[],A187+1,20)</f>
        <v>0</v>
      </c>
      <c r="C187" s="13" t="str" cm="1">
        <f t="array" ref="C187">INDEX(DB_ALM[],A187+1,1)</f>
        <v>GEN_BEAR_AND_AIR</v>
      </c>
      <c r="D187" s="13" t="str" cm="1">
        <f t="array" ref="D187">INDEX(DB_ALM[],A187+1,3)</f>
        <v>AIR_INLET_OUTLET_3_H</v>
      </c>
      <c r="E187" s="34" t="str" cm="1">
        <f t="array" ref="E187">INDEX(DB_ALM[],A187+1,5)</f>
        <v>Air inlet outlet 3 temperature high</v>
      </c>
      <c r="F187" s="34" t="s">
        <v>3205</v>
      </c>
      <c r="G187" s="13" t="str" cm="1">
        <f t="array" ref="G187">INDEX(DB_ALM[],A187+1,13)</f>
        <v>No blocking</v>
      </c>
      <c r="H187" s="1" t="e">
        <f t="shared" si="2"/>
        <v>#N/A</v>
      </c>
      <c r="K187" t="s">
        <v>3381</v>
      </c>
      <c r="L187" t="s">
        <v>3382</v>
      </c>
    </row>
    <row r="188" spans="1:12" hidden="1" x14ac:dyDescent="0.25">
      <c r="A188" s="1">
        <v>186</v>
      </c>
      <c r="B188" s="1" t="b" cm="1">
        <f t="array" ref="B188">INDEX(DB_ALM[],A188+1,20)</f>
        <v>0</v>
      </c>
      <c r="C188" s="13" t="str" cm="1">
        <f t="array" ref="C188">INDEX(DB_ALM[],A188+1,1)</f>
        <v>GEN_BEAR_AND_AIR</v>
      </c>
      <c r="D188" s="13" t="str" cm="1">
        <f t="array" ref="D188">INDEX(DB_ALM[],A188+1,3)</f>
        <v>AIR_INLET_OUTLET_3_HH</v>
      </c>
      <c r="E188" s="34" t="str" cm="1">
        <f t="array" ref="E188">INDEX(DB_ALM[],A188+1,5)</f>
        <v>Air inlet outlet 3 temperature too high</v>
      </c>
      <c r="F188" s="34" t="s">
        <v>3206</v>
      </c>
      <c r="G188" s="13" t="str" cm="1">
        <f t="array" ref="G188">INDEX(DB_ALM[],A188+1,13)</f>
        <v>No blocking</v>
      </c>
      <c r="H188" s="1" t="e">
        <f t="shared" si="2"/>
        <v>#N/A</v>
      </c>
      <c r="K188" t="s">
        <v>3383</v>
      </c>
      <c r="L188" t="s">
        <v>3384</v>
      </c>
    </row>
    <row r="189" spans="1:12" ht="30" hidden="1" x14ac:dyDescent="0.25">
      <c r="A189" s="1">
        <v>187</v>
      </c>
      <c r="B189" s="1" t="b" cm="1">
        <f t="array" ref="B189">INDEX(DB_ALM[],A189+1,20)</f>
        <v>0</v>
      </c>
      <c r="C189" s="13" t="str" cm="1">
        <f t="array" ref="C189">INDEX(DB_ALM[],A189+1,1)</f>
        <v>GEN_BEAR_AND_AIR</v>
      </c>
      <c r="D189" s="13" t="str" cm="1">
        <f t="array" ref="D189">INDEX(DB_ALM[],A189+1,3)</f>
        <v>AIR_INLET_OUTLET_4_ERR</v>
      </c>
      <c r="E189" s="34" t="str" cm="1">
        <f t="array" ref="E189">INDEX(DB_ALM[],A189+1,5)</f>
        <v>Air inlet outlet 4 temperature sensor error</v>
      </c>
      <c r="F189" s="34" t="s">
        <v>3248</v>
      </c>
      <c r="G189" s="13" t="str" cm="1">
        <f t="array" ref="G189">INDEX(DB_ALM[],A189+1,13)</f>
        <v>No blocking</v>
      </c>
      <c r="H189" s="1" t="e">
        <f t="shared" si="2"/>
        <v>#N/A</v>
      </c>
      <c r="K189" t="s">
        <v>3385</v>
      </c>
      <c r="L189" t="s">
        <v>3386</v>
      </c>
    </row>
    <row r="190" spans="1:12" hidden="1" x14ac:dyDescent="0.25">
      <c r="A190" s="1">
        <v>188</v>
      </c>
      <c r="B190" s="1" t="b" cm="1">
        <f t="array" ref="B190">INDEX(DB_ALM[],A190+1,20)</f>
        <v>0</v>
      </c>
      <c r="C190" s="13" t="str" cm="1">
        <f t="array" ref="C190">INDEX(DB_ALM[],A190+1,1)</f>
        <v>GEN_BEAR_AND_AIR</v>
      </c>
      <c r="D190" s="13" t="str" cm="1">
        <f t="array" ref="D190">INDEX(DB_ALM[],A190+1,3)</f>
        <v>AIR_INLET_OUTLET_4_H</v>
      </c>
      <c r="E190" s="34" t="str" cm="1">
        <f t="array" ref="E190">INDEX(DB_ALM[],A190+1,5)</f>
        <v>Air inlet outlet 4 temperature high</v>
      </c>
      <c r="F190" s="34" t="s">
        <v>3205</v>
      </c>
      <c r="G190" s="13" t="str" cm="1">
        <f t="array" ref="G190">INDEX(DB_ALM[],A190+1,13)</f>
        <v>No blocking</v>
      </c>
      <c r="H190" s="1" t="e">
        <f t="shared" si="2"/>
        <v>#N/A</v>
      </c>
      <c r="K190" t="s">
        <v>3387</v>
      </c>
      <c r="L190" t="s">
        <v>3388</v>
      </c>
    </row>
    <row r="191" spans="1:12" x14ac:dyDescent="0.25">
      <c r="A191" s="1">
        <v>189</v>
      </c>
      <c r="B191" s="1" t="b" cm="1">
        <f t="array" ref="B191">INDEX(DB_ALM[],A191+1,20)</f>
        <v>0</v>
      </c>
      <c r="C191" s="13" t="str" cm="1">
        <f t="array" ref="C191">INDEX(DB_ALM[],A191+1,1)</f>
        <v>GEN_BEAR_AND_AIR</v>
      </c>
      <c r="D191" s="13" t="str" cm="1">
        <f t="array" ref="D191">INDEX(DB_ALM[],A191+1,3)</f>
        <v>AIR_INLET_OUTLET_4_HH</v>
      </c>
      <c r="E191" s="34" t="str" cm="1">
        <f t="array" ref="E191">INDEX(DB_ALM[],A191+1,5)</f>
        <v>Air inlet outlet 4 temperature too high</v>
      </c>
      <c r="F191" s="34" t="s">
        <v>3181</v>
      </c>
      <c r="G191" s="13" t="str" cm="1">
        <f t="array" ref="G191">INDEX(DB_ALM[],A191+1,13)</f>
        <v>No blocking</v>
      </c>
      <c r="H191" s="1" t="str">
        <f t="shared" si="2"/>
        <v>Alarm utløses når målingen overskrider en terskel som er satt til å være for høy i systemparametrene, eller det digitale signalet indikerer at den målte verdien har veldig høy verdi.</v>
      </c>
      <c r="K191" t="s">
        <v>3389</v>
      </c>
      <c r="L191" t="s">
        <v>3390</v>
      </c>
    </row>
    <row r="192" spans="1:12" ht="30" x14ac:dyDescent="0.25">
      <c r="A192" s="1">
        <v>190</v>
      </c>
      <c r="B192" s="1" t="b" cm="1">
        <f t="array" ref="B192">INDEX(DB_ALM[],A192+1,20)</f>
        <v>0</v>
      </c>
      <c r="C192" s="13" t="str" cm="1">
        <f t="array" ref="C192">INDEX(DB_ALM[],A192+1,1)</f>
        <v>GEN_BEAR_AND_AIR</v>
      </c>
      <c r="D192" s="13" t="str" cm="1">
        <f t="array" ref="D192">INDEX(DB_ALM[],A192+1,3)</f>
        <v>SPARE_190</v>
      </c>
      <c r="E192" s="34" t="str" cm="1">
        <f t="array" ref="E192">INDEX(DB_ALM[],A192+1,5)</f>
        <v>SPARE_190</v>
      </c>
      <c r="F192" s="34" t="s">
        <v>3193</v>
      </c>
      <c r="G192" s="13" t="str" cm="1">
        <f t="array" ref="G192">INDEX(DB_ALM[],A192+1,13)</f>
        <v>No blocking</v>
      </c>
      <c r="H192" s="1" t="str">
        <f t="shared" si="2"/>
        <v>Alarm utløses når målingen faller under en terskel som er satt til å være unormalt lav i systemparametrene, eller det digitale signalet indikerer at den målte verdien har veldig lav verdi.</v>
      </c>
      <c r="K192" t="s">
        <v>3321</v>
      </c>
      <c r="L192" t="s">
        <v>3322</v>
      </c>
    </row>
    <row r="193" spans="1:12" x14ac:dyDescent="0.25">
      <c r="A193" s="1">
        <v>191</v>
      </c>
      <c r="B193" s="1" t="b" cm="1">
        <f t="array" ref="B193">INDEX(DB_ALM[],A193+1,20)</f>
        <v>0</v>
      </c>
      <c r="C193" s="13" t="str" cm="1">
        <f t="array" ref="C193">INDEX(DB_ALM[],A193+1,1)</f>
        <v>GEN_BEAR_AND_AIR</v>
      </c>
      <c r="D193" s="13" t="str" cm="1">
        <f t="array" ref="D193">INDEX(DB_ALM[],A193+1,3)</f>
        <v>SPARE_191</v>
      </c>
      <c r="E193" s="34" t="str" cm="1">
        <f t="array" ref="E193">INDEX(DB_ALM[],A193+1,5)</f>
        <v>SPARE_191</v>
      </c>
      <c r="F193" s="34" t="s">
        <v>3181</v>
      </c>
      <c r="G193" s="13" t="str" cm="1">
        <f t="array" ref="G193">INDEX(DB_ALM[],A193+1,13)</f>
        <v>No blocking</v>
      </c>
      <c r="H193" s="1" t="str">
        <f t="shared" si="2"/>
        <v>Alarm utløses når målingen overskrider en terskel som er satt til å være for høy i systemparametrene, eller det digitale signalet indikerer at den målte verdien har veldig høy verdi.</v>
      </c>
      <c r="K193" t="s">
        <v>3361</v>
      </c>
      <c r="L193" t="s">
        <v>3362</v>
      </c>
    </row>
    <row r="194" spans="1:12" ht="30" hidden="1" x14ac:dyDescent="0.25">
      <c r="A194" s="1">
        <v>192</v>
      </c>
      <c r="B194" s="1" t="b" cm="1">
        <f t="array" ref="B194">INDEX(DB_ALM[],A194+1,20)</f>
        <v>0</v>
      </c>
      <c r="C194" s="13" t="str" cm="1">
        <f t="array" ref="C194">INDEX(DB_ALM[],A194+1,1)</f>
        <v>GEN_SPEED_WH_AND_VIB</v>
      </c>
      <c r="D194" s="13" t="str" cm="1">
        <f t="array" ref="D194">INDEX(DB_ALM[],A194+1,3)</f>
        <v>F1_ERR</v>
      </c>
      <c r="E194" s="34" t="str" cm="1">
        <f t="array" ref="E194">INDEX(DB_ALM[],A194+1,5)</f>
        <v>Vibration DE radial measurement - sensor error</v>
      </c>
      <c r="F194" s="34" t="s">
        <v>3293</v>
      </c>
      <c r="G194" s="13" t="str" cm="1">
        <f t="array" ref="G194">INDEX(DB_ALM[],A194+1,13)</f>
        <v>Analog input PS OFF</v>
      </c>
      <c r="H194" s="1" t="e">
        <f t="shared" ref="H194:H255" si="3">VLOOKUP(F194,$K$1:$L$193,2,FALSE)</f>
        <v>#N/A</v>
      </c>
      <c r="K194" t="s">
        <v>3361</v>
      </c>
      <c r="L194" t="s">
        <v>3362</v>
      </c>
    </row>
    <row r="195" spans="1:12" hidden="1" x14ac:dyDescent="0.25">
      <c r="A195" s="1">
        <v>193</v>
      </c>
      <c r="B195" s="1" t="b" cm="1">
        <f t="array" ref="B195">INDEX(DB_ALM[],A195+1,20)</f>
        <v>0</v>
      </c>
      <c r="C195" s="13" t="str" cm="1">
        <f t="array" ref="C195">INDEX(DB_ALM[],A195+1,1)</f>
        <v>GEN_SPEED_WH_AND_VIB</v>
      </c>
      <c r="D195" s="13" t="str" cm="1">
        <f t="array" ref="D195">INDEX(DB_ALM[],A195+1,3)</f>
        <v>F1_H</v>
      </c>
      <c r="E195" s="34" t="str" cm="1">
        <f t="array" ref="E195">INDEX(DB_ALM[],A195+1,5)</f>
        <v>Vibration DE radial measurement - high</v>
      </c>
      <c r="F195" s="34" t="s">
        <v>3205</v>
      </c>
      <c r="G195" s="13" t="str" cm="1">
        <f t="array" ref="G195">INDEX(DB_ALM[],A195+1,13)</f>
        <v>Analog input PS OFF</v>
      </c>
      <c r="H195" s="1" t="e">
        <f t="shared" si="3"/>
        <v>#N/A</v>
      </c>
      <c r="K195" t="s">
        <v>3361</v>
      </c>
      <c r="L195" t="s">
        <v>3362</v>
      </c>
    </row>
    <row r="196" spans="1:12" hidden="1" x14ac:dyDescent="0.25">
      <c r="A196" s="1">
        <v>194</v>
      </c>
      <c r="B196" s="1" t="b" cm="1">
        <f t="array" ref="B196">INDEX(DB_ALM[],A196+1,20)</f>
        <v>0</v>
      </c>
      <c r="C196" s="13" t="str" cm="1">
        <f t="array" ref="C196">INDEX(DB_ALM[],A196+1,1)</f>
        <v>GEN_SPEED_WH_AND_VIB</v>
      </c>
      <c r="D196" s="13" t="str" cm="1">
        <f t="array" ref="D196">INDEX(DB_ALM[],A196+1,3)</f>
        <v>F1_HH</v>
      </c>
      <c r="E196" s="34" t="str" cm="1">
        <f t="array" ref="E196">INDEX(DB_ALM[],A196+1,5)</f>
        <v>Vibration DE radial measurement - too high</v>
      </c>
      <c r="F196" s="34" t="s">
        <v>3206</v>
      </c>
      <c r="G196" s="13" t="str" cm="1">
        <f t="array" ref="G196">INDEX(DB_ALM[],A196+1,13)</f>
        <v>Analog input PS OFF</v>
      </c>
      <c r="H196" s="1" t="e">
        <f t="shared" si="3"/>
        <v>#N/A</v>
      </c>
      <c r="K196" t="s">
        <v>3361</v>
      </c>
      <c r="L196" t="s">
        <v>3362</v>
      </c>
    </row>
    <row r="197" spans="1:12" ht="30" hidden="1" x14ac:dyDescent="0.25">
      <c r="A197" s="1">
        <v>195</v>
      </c>
      <c r="B197" s="1" t="b" cm="1">
        <f t="array" ref="B197">INDEX(DB_ALM[],A197+1,20)</f>
        <v>0</v>
      </c>
      <c r="C197" s="13" t="str" cm="1">
        <f t="array" ref="C197">INDEX(DB_ALM[],A197+1,1)</f>
        <v>GEN_SPEED_WH_AND_VIB</v>
      </c>
      <c r="D197" s="13" t="str" cm="1">
        <f t="array" ref="D197">INDEX(DB_ALM[],A197+1,3)</f>
        <v>F2_ERR</v>
      </c>
      <c r="E197" s="34" t="str" cm="1">
        <f t="array" ref="E197">INDEX(DB_ALM[],A197+1,5)</f>
        <v>Vibration DE axial measurement - sensor error</v>
      </c>
      <c r="F197" s="34" t="s">
        <v>3293</v>
      </c>
      <c r="G197" s="13" t="str" cm="1">
        <f t="array" ref="G197">INDEX(DB_ALM[],A197+1,13)</f>
        <v>Analog input PS OFF</v>
      </c>
      <c r="H197" s="1" t="e">
        <f t="shared" si="3"/>
        <v>#N/A</v>
      </c>
      <c r="K197" t="s">
        <v>3361</v>
      </c>
      <c r="L197" t="s">
        <v>3362</v>
      </c>
    </row>
    <row r="198" spans="1:12" hidden="1" x14ac:dyDescent="0.25">
      <c r="A198" s="1">
        <v>196</v>
      </c>
      <c r="B198" s="1" t="b" cm="1">
        <f t="array" ref="B198">INDEX(DB_ALM[],A198+1,20)</f>
        <v>0</v>
      </c>
      <c r="C198" s="13" t="str" cm="1">
        <f t="array" ref="C198">INDEX(DB_ALM[],A198+1,1)</f>
        <v>GEN_SPEED_WH_AND_VIB</v>
      </c>
      <c r="D198" s="13" t="str" cm="1">
        <f t="array" ref="D198">INDEX(DB_ALM[],A198+1,3)</f>
        <v>F2_H</v>
      </c>
      <c r="E198" s="34" t="str" cm="1">
        <f t="array" ref="E198">INDEX(DB_ALM[],A198+1,5)</f>
        <v>Vibration DE axial measurement - high</v>
      </c>
      <c r="F198" s="34" t="s">
        <v>3205</v>
      </c>
      <c r="G198" s="13" t="str" cm="1">
        <f t="array" ref="G198">INDEX(DB_ALM[],A198+1,13)</f>
        <v>Analog input PS OFF</v>
      </c>
      <c r="H198" s="1" t="e">
        <f t="shared" si="3"/>
        <v>#N/A</v>
      </c>
      <c r="K198" t="s">
        <v>3361</v>
      </c>
      <c r="L198" t="s">
        <v>3362</v>
      </c>
    </row>
    <row r="199" spans="1:12" hidden="1" x14ac:dyDescent="0.25">
      <c r="A199" s="1">
        <v>197</v>
      </c>
      <c r="B199" s="1" t="b" cm="1">
        <f t="array" ref="B199">INDEX(DB_ALM[],A199+1,20)</f>
        <v>0</v>
      </c>
      <c r="C199" s="13" t="str" cm="1">
        <f t="array" ref="C199">INDEX(DB_ALM[],A199+1,1)</f>
        <v>GEN_SPEED_WH_AND_VIB</v>
      </c>
      <c r="D199" s="13" t="str" cm="1">
        <f t="array" ref="D199">INDEX(DB_ALM[],A199+1,3)</f>
        <v>F2_HH</v>
      </c>
      <c r="E199" s="34" t="str" cm="1">
        <f t="array" ref="E199">INDEX(DB_ALM[],A199+1,5)</f>
        <v>Vibration DE axial measurement - too high</v>
      </c>
      <c r="F199" s="34" t="s">
        <v>3206</v>
      </c>
      <c r="G199" s="13" t="str" cm="1">
        <f t="array" ref="G199">INDEX(DB_ALM[],A199+1,13)</f>
        <v>Analog input PS OFF</v>
      </c>
      <c r="H199" s="1" t="e">
        <f t="shared" si="3"/>
        <v>#N/A</v>
      </c>
      <c r="K199" t="s">
        <v>3361</v>
      </c>
      <c r="L199" t="s">
        <v>3362</v>
      </c>
    </row>
    <row r="200" spans="1:12" ht="30" hidden="1" x14ac:dyDescent="0.25">
      <c r="A200" s="1">
        <v>198</v>
      </c>
      <c r="B200" s="1" t="b" cm="1">
        <f t="array" ref="B200">INDEX(DB_ALM[],A200+1,20)</f>
        <v>0</v>
      </c>
      <c r="C200" s="13" t="str" cm="1">
        <f t="array" ref="C200">INDEX(DB_ALM[],A200+1,1)</f>
        <v>GEN_SPEED_WH_AND_VIB</v>
      </c>
      <c r="D200" s="13" t="str" cm="1">
        <f t="array" ref="D200">INDEX(DB_ALM[],A200+1,3)</f>
        <v>F3_ERR</v>
      </c>
      <c r="E200" s="34" t="str" cm="1">
        <f t="array" ref="E200">INDEX(DB_ALM[],A200+1,5)</f>
        <v>Vibration 3 sensor error</v>
      </c>
      <c r="F200" s="34" t="s">
        <v>3293</v>
      </c>
      <c r="G200" s="13" t="str" cm="1">
        <f t="array" ref="G200">INDEX(DB_ALM[],A200+1,13)</f>
        <v>No blocking</v>
      </c>
      <c r="H200" s="1" t="e">
        <f t="shared" si="3"/>
        <v>#N/A</v>
      </c>
      <c r="K200" t="s">
        <v>3361</v>
      </c>
      <c r="L200" t="s">
        <v>3362</v>
      </c>
    </row>
    <row r="201" spans="1:12" hidden="1" x14ac:dyDescent="0.25">
      <c r="A201" s="1">
        <v>199</v>
      </c>
      <c r="B201" s="1" t="b" cm="1">
        <f t="array" ref="B201">INDEX(DB_ALM[],A201+1,20)</f>
        <v>0</v>
      </c>
      <c r="C201" s="13" t="str" cm="1">
        <f t="array" ref="C201">INDEX(DB_ALM[],A201+1,1)</f>
        <v>GEN_SPEED_WH_AND_VIB</v>
      </c>
      <c r="D201" s="13" t="str" cm="1">
        <f t="array" ref="D201">INDEX(DB_ALM[],A201+1,3)</f>
        <v>F3_H</v>
      </c>
      <c r="E201" s="34" t="str" cm="1">
        <f t="array" ref="E201">INDEX(DB_ALM[],A201+1,5)</f>
        <v>Vibration 3 high</v>
      </c>
      <c r="F201" s="34" t="s">
        <v>3205</v>
      </c>
      <c r="G201" s="13" t="str" cm="1">
        <f t="array" ref="G201">INDEX(DB_ALM[],A201+1,13)</f>
        <v>No blocking</v>
      </c>
      <c r="H201" s="1" t="e">
        <f t="shared" si="3"/>
        <v>#N/A</v>
      </c>
      <c r="K201" t="s">
        <v>3361</v>
      </c>
      <c r="L201" t="s">
        <v>3362</v>
      </c>
    </row>
    <row r="202" spans="1:12" hidden="1" x14ac:dyDescent="0.25">
      <c r="A202" s="1">
        <v>200</v>
      </c>
      <c r="B202" s="1" t="b" cm="1">
        <f t="array" ref="B202">INDEX(DB_ALM[],A202+1,20)</f>
        <v>0</v>
      </c>
      <c r="C202" s="13" t="str" cm="1">
        <f t="array" ref="C202">INDEX(DB_ALM[],A202+1,1)</f>
        <v>GEN_SPEED_WH_AND_VIB</v>
      </c>
      <c r="D202" s="13" t="str" cm="1">
        <f t="array" ref="D202">INDEX(DB_ALM[],A202+1,3)</f>
        <v>F3_HH</v>
      </c>
      <c r="E202" s="34" t="str" cm="1">
        <f t="array" ref="E202">INDEX(DB_ALM[],A202+1,5)</f>
        <v>Vibration 3 too high</v>
      </c>
      <c r="F202" s="34" t="s">
        <v>3206</v>
      </c>
      <c r="G202" s="13" t="str" cm="1">
        <f t="array" ref="G202">INDEX(DB_ALM[],A202+1,13)</f>
        <v>No blocking</v>
      </c>
      <c r="H202" s="1" t="e">
        <f t="shared" si="3"/>
        <v>#N/A</v>
      </c>
      <c r="K202" t="s">
        <v>3361</v>
      </c>
      <c r="L202" t="s">
        <v>3362</v>
      </c>
    </row>
    <row r="203" spans="1:12" ht="30" hidden="1" x14ac:dyDescent="0.25">
      <c r="A203" s="1">
        <v>201</v>
      </c>
      <c r="B203" s="1" t="b" cm="1">
        <f t="array" ref="B203">INDEX(DB_ALM[],A203+1,20)</f>
        <v>0</v>
      </c>
      <c r="C203" s="13" t="str" cm="1">
        <f t="array" ref="C203">INDEX(DB_ALM[],A203+1,1)</f>
        <v>GEN_SPEED_WH_AND_VIB</v>
      </c>
      <c r="D203" s="13" t="str" cm="1">
        <f t="array" ref="D203">INDEX(DB_ALM[],A203+1,3)</f>
        <v>F4_ERR</v>
      </c>
      <c r="E203" s="34" t="str" cm="1">
        <f t="array" ref="E203">INDEX(DB_ALM[],A203+1,5)</f>
        <v>Vibration NDE radial measurement - sensor error</v>
      </c>
      <c r="F203" s="34" t="s">
        <v>3293</v>
      </c>
      <c r="G203" s="13" t="str" cm="1">
        <f t="array" ref="G203">INDEX(DB_ALM[],A203+1,13)</f>
        <v>Analog input PS OFF</v>
      </c>
      <c r="H203" s="1" t="e">
        <f t="shared" si="3"/>
        <v>#N/A</v>
      </c>
      <c r="K203" t="s">
        <v>3361</v>
      </c>
      <c r="L203" t="s">
        <v>3362</v>
      </c>
    </row>
    <row r="204" spans="1:12" hidden="1" x14ac:dyDescent="0.25">
      <c r="A204" s="1">
        <v>202</v>
      </c>
      <c r="B204" s="1" t="b" cm="1">
        <f t="array" ref="B204">INDEX(DB_ALM[],A204+1,20)</f>
        <v>0</v>
      </c>
      <c r="C204" s="13" t="str" cm="1">
        <f t="array" ref="C204">INDEX(DB_ALM[],A204+1,1)</f>
        <v>GEN_SPEED_WH_AND_VIB</v>
      </c>
      <c r="D204" s="13" t="str" cm="1">
        <f t="array" ref="D204">INDEX(DB_ALM[],A204+1,3)</f>
        <v>F4_H</v>
      </c>
      <c r="E204" s="34" t="str" cm="1">
        <f t="array" ref="E204">INDEX(DB_ALM[],A204+1,5)</f>
        <v>Vibration NDE radial measurement - high</v>
      </c>
      <c r="F204" s="34" t="s">
        <v>3205</v>
      </c>
      <c r="G204" s="13" t="str" cm="1">
        <f t="array" ref="G204">INDEX(DB_ALM[],A204+1,13)</f>
        <v>Analog input PS OFF</v>
      </c>
      <c r="H204" s="1" t="e">
        <f t="shared" si="3"/>
        <v>#N/A</v>
      </c>
      <c r="K204" t="s">
        <v>3361</v>
      </c>
      <c r="L204" t="s">
        <v>3362</v>
      </c>
    </row>
    <row r="205" spans="1:12" hidden="1" x14ac:dyDescent="0.25">
      <c r="A205" s="1">
        <v>203</v>
      </c>
      <c r="B205" s="1" t="b" cm="1">
        <f t="array" ref="B205">INDEX(DB_ALM[],A205+1,20)</f>
        <v>0</v>
      </c>
      <c r="C205" s="13" t="str" cm="1">
        <f t="array" ref="C205">INDEX(DB_ALM[],A205+1,1)</f>
        <v>GEN_SPEED_WH_AND_VIB</v>
      </c>
      <c r="D205" s="13" t="str" cm="1">
        <f t="array" ref="D205">INDEX(DB_ALM[],A205+1,3)</f>
        <v>F4_HH</v>
      </c>
      <c r="E205" s="34" t="str" cm="1">
        <f t="array" ref="E205">INDEX(DB_ALM[],A205+1,5)</f>
        <v>Vibration NDE radial measurement - too high</v>
      </c>
      <c r="F205" s="34" t="s">
        <v>3206</v>
      </c>
      <c r="G205" s="13" t="str" cm="1">
        <f t="array" ref="G205">INDEX(DB_ALM[],A205+1,13)</f>
        <v>Analog input PS OFF</v>
      </c>
      <c r="H205" s="1" t="e">
        <f t="shared" si="3"/>
        <v>#N/A</v>
      </c>
      <c r="K205" t="s">
        <v>3361</v>
      </c>
      <c r="L205" t="s">
        <v>3362</v>
      </c>
    </row>
    <row r="206" spans="1:12" hidden="1" x14ac:dyDescent="0.25">
      <c r="A206" s="1">
        <v>204</v>
      </c>
      <c r="B206" s="1" t="b" cm="1">
        <f t="array" ref="B206">INDEX(DB_ALM[],A206+1,20)</f>
        <v>0</v>
      </c>
      <c r="C206" s="13" t="str" cm="1">
        <f t="array" ref="C206">INDEX(DB_ALM[],A206+1,1)</f>
        <v>GEN_SPEED_WH_AND_VIB</v>
      </c>
      <c r="D206" s="13" t="str" cm="1">
        <f t="array" ref="D206">INDEX(DB_ALM[],A206+1,3)</f>
        <v>SPARE_204</v>
      </c>
      <c r="E206" s="34" t="str" cm="1">
        <f t="array" ref="E206">INDEX(DB_ALM[],A206+1,5)</f>
        <v>SPARE_204</v>
      </c>
      <c r="F206" s="34" t="s">
        <v>205</v>
      </c>
      <c r="G206" s="13" t="str" cm="1">
        <f t="array" ref="G206">INDEX(DB_ALM[],A206+1,13)</f>
        <v>No blocking</v>
      </c>
      <c r="H206" s="1" t="e">
        <f t="shared" si="3"/>
        <v>#N/A</v>
      </c>
      <c r="K206" t="s">
        <v>3361</v>
      </c>
      <c r="L206" t="s">
        <v>3362</v>
      </c>
    </row>
    <row r="207" spans="1:12" hidden="1" x14ac:dyDescent="0.25">
      <c r="A207" s="1">
        <v>205</v>
      </c>
      <c r="B207" s="1" t="b" cm="1">
        <f t="array" ref="B207">INDEX(DB_ALM[],A207+1,20)</f>
        <v>0</v>
      </c>
      <c r="C207" s="13" t="str" cm="1">
        <f t="array" ref="C207">INDEX(DB_ALM[],A207+1,1)</f>
        <v>GEN_SPEED_WH_AND_VIB</v>
      </c>
      <c r="D207" s="13" t="str" cm="1">
        <f t="array" ref="D207">INDEX(DB_ALM[],A207+1,3)</f>
        <v>SPARE_205</v>
      </c>
      <c r="E207" s="34" t="str" cm="1">
        <f t="array" ref="E207">INDEX(DB_ALM[],A207+1,5)</f>
        <v>SPARE_205</v>
      </c>
      <c r="F207" s="34" t="s">
        <v>205</v>
      </c>
      <c r="G207" s="13" t="str" cm="1">
        <f t="array" ref="G207">INDEX(DB_ALM[],A207+1,13)</f>
        <v>No blocking</v>
      </c>
      <c r="H207" s="1" t="e">
        <f t="shared" si="3"/>
        <v>#N/A</v>
      </c>
    </row>
    <row r="208" spans="1:12" hidden="1" x14ac:dyDescent="0.25">
      <c r="A208" s="1">
        <v>206</v>
      </c>
      <c r="B208" s="1" t="b" cm="1">
        <f t="array" ref="B208">INDEX(DB_ALM[],A208+1,20)</f>
        <v>0</v>
      </c>
      <c r="C208" s="13" t="str" cm="1">
        <f t="array" ref="C208">INDEX(DB_ALM[],A208+1,1)</f>
        <v>GEN_SPEED_WH_AND_VIB</v>
      </c>
      <c r="D208" s="13" t="str" cm="1">
        <f t="array" ref="D208">INDEX(DB_ALM[],A208+1,3)</f>
        <v>SPARE_206</v>
      </c>
      <c r="E208" s="34" t="str" cm="1">
        <f t="array" ref="E208">INDEX(DB_ALM[],A208+1,5)</f>
        <v>SPARE_206</v>
      </c>
      <c r="F208" s="34" t="s">
        <v>205</v>
      </c>
      <c r="G208" s="13" t="str" cm="1">
        <f t="array" ref="G208">INDEX(DB_ALM[],A208+1,13)</f>
        <v>No blocking</v>
      </c>
      <c r="H208" s="1" t="e">
        <f t="shared" si="3"/>
        <v>#N/A</v>
      </c>
    </row>
    <row r="209" spans="1:8" hidden="1" x14ac:dyDescent="0.25">
      <c r="A209" s="1">
        <v>207</v>
      </c>
      <c r="B209" s="1" t="b" cm="1">
        <f t="array" ref="B209">INDEX(DB_ALM[],A209+1,20)</f>
        <v>0</v>
      </c>
      <c r="C209" s="13" t="str" cm="1">
        <f t="array" ref="C209">INDEX(DB_ALM[],A209+1,1)</f>
        <v>GEN_SPEED_WH_AND_VIB</v>
      </c>
      <c r="D209" s="13" t="str" cm="1">
        <f t="array" ref="D209">INDEX(DB_ALM[],A209+1,3)</f>
        <v>SPARE_207</v>
      </c>
      <c r="E209" s="34" t="str" cm="1">
        <f t="array" ref="E209">INDEX(DB_ALM[],A209+1,5)</f>
        <v>SPARE_207</v>
      </c>
      <c r="F209" s="34" t="s">
        <v>205</v>
      </c>
      <c r="G209" s="13" t="str" cm="1">
        <f t="array" ref="G209">INDEX(DB_ALM[],A209+1,13)</f>
        <v>No blocking</v>
      </c>
      <c r="H209" s="1" t="e">
        <f t="shared" si="3"/>
        <v>#N/A</v>
      </c>
    </row>
    <row r="210" spans="1:8" x14ac:dyDescent="0.25">
      <c r="A210" s="1">
        <v>208</v>
      </c>
      <c r="B210" s="1" t="b" cm="1">
        <f t="array" ref="B210">INDEX(DB_ALM[],A210+1,20)</f>
        <v>0</v>
      </c>
      <c r="C210" s="13" t="str" cm="1">
        <f t="array" ref="C210">INDEX(DB_ALM[],A210+1,1)</f>
        <v>GEN_SPEED_WH_AND_VIB</v>
      </c>
      <c r="D210" s="13" t="str" cm="1">
        <f t="array" ref="D210">INDEX(DB_ALM[],A210+1,3)</f>
        <v>WH_DE_1_W</v>
      </c>
      <c r="E210" s="34" t="str" cm="1">
        <f t="array" ref="E210">INDEX(DB_ALM[],A210+1,5)</f>
        <v>DE bearing working hours - warning</v>
      </c>
      <c r="F210" s="34" t="s">
        <v>3209</v>
      </c>
      <c r="G210" s="13" t="str" cm="1">
        <f t="array" ref="G210">INDEX(DB_ALM[],A210+1,13)</f>
        <v>No blocking</v>
      </c>
      <c r="H210" s="1" t="str">
        <f t="shared" si="3"/>
        <v>Alarm utløses når driftstimene for smøring av lager overskrider alarmverdien satt i systemparametrene.</v>
      </c>
    </row>
    <row r="211" spans="1:8" x14ac:dyDescent="0.25">
      <c r="A211" s="1">
        <v>209</v>
      </c>
      <c r="B211" s="1" t="b" cm="1">
        <f t="array" ref="B211">INDEX(DB_ALM[],A211+1,20)</f>
        <v>0</v>
      </c>
      <c r="C211" s="13" t="str" cm="1">
        <f t="array" ref="C211">INDEX(DB_ALM[],A211+1,1)</f>
        <v>GEN_SPEED_WH_AND_VIB</v>
      </c>
      <c r="D211" s="13" t="str" cm="1">
        <f t="array" ref="D211">INDEX(DB_ALM[],A211+1,3)</f>
        <v>WH_DE_1_T</v>
      </c>
      <c r="E211" s="34" t="str" cm="1">
        <f t="array" ref="E211">INDEX(DB_ALM[],A211+1,5)</f>
        <v>DE bearing working hours - trip</v>
      </c>
      <c r="F211" s="34" t="s">
        <v>3211</v>
      </c>
      <c r="G211" s="13" t="str" cm="1">
        <f t="array" ref="G211">INDEX(DB_ALM[],A211+1,13)</f>
        <v>No blocking</v>
      </c>
      <c r="H211" s="1" t="str">
        <f t="shared" si="3"/>
        <v>Alarm utløses når driftstimene for smøring av lager overskrider utkoblingsverdien satt i systemparametrene.</v>
      </c>
    </row>
    <row r="212" spans="1:8" hidden="1" x14ac:dyDescent="0.25">
      <c r="A212" s="1">
        <v>210</v>
      </c>
      <c r="B212" s="1" t="b" cm="1">
        <f t="array" ref="B212">INDEX(DB_ALM[],A212+1,20)</f>
        <v>0</v>
      </c>
      <c r="C212" s="13" t="str" cm="1">
        <f t="array" ref="C212">INDEX(DB_ALM[],A212+1,1)</f>
        <v>GEN_SPEED_WH_AND_VIB</v>
      </c>
      <c r="D212" s="13" t="str" cm="1">
        <f t="array" ref="D212">INDEX(DB_ALM[],A212+1,3)</f>
        <v>WH_DE_2_W</v>
      </c>
      <c r="E212" s="34" t="str" cm="1">
        <f t="array" ref="E212">INDEX(DB_ALM[],A212+1,5)</f>
        <v>Working hours DE 2 warning</v>
      </c>
      <c r="F212" s="34" t="s">
        <v>3209</v>
      </c>
      <c r="G212" s="13" t="str" cm="1">
        <f t="array" ref="G212">INDEX(DB_ALM[],A212+1,13)</f>
        <v>No blocking</v>
      </c>
      <c r="H212" s="1" t="str">
        <f t="shared" si="3"/>
        <v>Alarm utløses når driftstimene for smøring av lager overskrider alarmverdien satt i systemparametrene.</v>
      </c>
    </row>
    <row r="213" spans="1:8" hidden="1" x14ac:dyDescent="0.25">
      <c r="A213" s="1">
        <v>211</v>
      </c>
      <c r="B213" s="1" t="b" cm="1">
        <f t="array" ref="B213">INDEX(DB_ALM[],A213+1,20)</f>
        <v>0</v>
      </c>
      <c r="C213" s="13" t="str" cm="1">
        <f t="array" ref="C213">INDEX(DB_ALM[],A213+1,1)</f>
        <v>GEN_SPEED_WH_AND_VIB</v>
      </c>
      <c r="D213" s="13" t="str" cm="1">
        <f t="array" ref="D213">INDEX(DB_ALM[],A213+1,3)</f>
        <v>WH_DE_2_T</v>
      </c>
      <c r="E213" s="34" t="str" cm="1">
        <f t="array" ref="E213">INDEX(DB_ALM[],A213+1,5)</f>
        <v>Working hours DE 2 trip</v>
      </c>
      <c r="F213" s="34" t="s">
        <v>3211</v>
      </c>
      <c r="G213" s="13" t="str" cm="1">
        <f t="array" ref="G213">INDEX(DB_ALM[],A213+1,13)</f>
        <v>No blocking</v>
      </c>
      <c r="H213" s="1" t="str">
        <f t="shared" si="3"/>
        <v>Alarm utløses når driftstimene for smøring av lager overskrider utkoblingsverdien satt i systemparametrene.</v>
      </c>
    </row>
    <row r="214" spans="1:8" x14ac:dyDescent="0.25">
      <c r="A214" s="1">
        <v>212</v>
      </c>
      <c r="B214" s="1" t="b" cm="1">
        <f t="array" ref="B214">INDEX(DB_ALM[],A214+1,20)</f>
        <v>0</v>
      </c>
      <c r="C214" s="13" t="str" cm="1">
        <f t="array" ref="C214">INDEX(DB_ALM[],A214+1,1)</f>
        <v>GEN_SPEED_WH_AND_VIB</v>
      </c>
      <c r="D214" s="13" t="str" cm="1">
        <f t="array" ref="D214">INDEX(DB_ALM[],A214+1,3)</f>
        <v>WH_NDE_1_W</v>
      </c>
      <c r="E214" s="34" t="str" cm="1">
        <f t="array" ref="E214">INDEX(DB_ALM[],A214+1,5)</f>
        <v>NDE bearing working hours - warning</v>
      </c>
      <c r="F214" s="34" t="s">
        <v>3209</v>
      </c>
      <c r="G214" s="13" t="str" cm="1">
        <f t="array" ref="G214">INDEX(DB_ALM[],A214+1,13)</f>
        <v>No blocking</v>
      </c>
      <c r="H214" s="1" t="str">
        <f t="shared" si="3"/>
        <v>Alarm utløses når driftstimene for smøring av lager overskrider alarmverdien satt i systemparametrene.</v>
      </c>
    </row>
    <row r="215" spans="1:8" x14ac:dyDescent="0.25">
      <c r="A215" s="1">
        <v>213</v>
      </c>
      <c r="B215" s="1" t="b" cm="1">
        <f t="array" ref="B215">INDEX(DB_ALM[],A215+1,20)</f>
        <v>0</v>
      </c>
      <c r="C215" s="13" t="str" cm="1">
        <f t="array" ref="C215">INDEX(DB_ALM[],A215+1,1)</f>
        <v>GEN_SPEED_WH_AND_VIB</v>
      </c>
      <c r="D215" s="13" t="str" cm="1">
        <f t="array" ref="D215">INDEX(DB_ALM[],A215+1,3)</f>
        <v>WH_NDE_1_T</v>
      </c>
      <c r="E215" s="34" t="str" cm="1">
        <f t="array" ref="E215">INDEX(DB_ALM[],A215+1,5)</f>
        <v>NDE bearing working hours - trip</v>
      </c>
      <c r="F215" s="34" t="s">
        <v>3211</v>
      </c>
      <c r="G215" s="13" t="str" cm="1">
        <f t="array" ref="G215">INDEX(DB_ALM[],A215+1,13)</f>
        <v>No blocking</v>
      </c>
      <c r="H215" s="1" t="str">
        <f t="shared" si="3"/>
        <v>Alarm utløses når driftstimene for smøring av lager overskrider utkoblingsverdien satt i systemparametrene.</v>
      </c>
    </row>
    <row r="216" spans="1:8" hidden="1" x14ac:dyDescent="0.25">
      <c r="A216" s="1">
        <v>214</v>
      </c>
      <c r="B216" s="1" t="b" cm="1">
        <f t="array" ref="B216">INDEX(DB_ALM[],A216+1,20)</f>
        <v>0</v>
      </c>
      <c r="C216" s="13" t="str" cm="1">
        <f t="array" ref="C216">INDEX(DB_ALM[],A216+1,1)</f>
        <v>GEN_SPEED_WH_AND_VIB</v>
      </c>
      <c r="D216" s="13" t="str" cm="1">
        <f t="array" ref="D216">INDEX(DB_ALM[],A216+1,3)</f>
        <v>WH_NDE_2_W</v>
      </c>
      <c r="E216" s="34" t="str" cm="1">
        <f t="array" ref="E216">INDEX(DB_ALM[],A216+1,5)</f>
        <v>Working hours NDE 2 warning</v>
      </c>
      <c r="F216" s="34" t="s">
        <v>3209</v>
      </c>
      <c r="G216" s="13" t="str" cm="1">
        <f t="array" ref="G216">INDEX(DB_ALM[],A216+1,13)</f>
        <v>No blocking</v>
      </c>
      <c r="H216" s="1" t="str">
        <f t="shared" si="3"/>
        <v>Alarm utløses når driftstimene for smøring av lager overskrider alarmverdien satt i systemparametrene.</v>
      </c>
    </row>
    <row r="217" spans="1:8" hidden="1" x14ac:dyDescent="0.25">
      <c r="A217" s="1">
        <v>215</v>
      </c>
      <c r="B217" s="1" t="b" cm="1">
        <f t="array" ref="B217">INDEX(DB_ALM[],A217+1,20)</f>
        <v>0</v>
      </c>
      <c r="C217" s="13" t="str" cm="1">
        <f t="array" ref="C217">INDEX(DB_ALM[],A217+1,1)</f>
        <v>GEN_SPEED_WH_AND_VIB</v>
      </c>
      <c r="D217" s="13" t="str" cm="1">
        <f t="array" ref="D217">INDEX(DB_ALM[],A217+1,3)</f>
        <v>WH_NDE_2_T</v>
      </c>
      <c r="E217" s="34" t="str" cm="1">
        <f t="array" ref="E217">INDEX(DB_ALM[],A217+1,5)</f>
        <v>Working hours NDE 2 trip</v>
      </c>
      <c r="F217" s="34" t="s">
        <v>3211</v>
      </c>
      <c r="G217" s="13" t="str" cm="1">
        <f t="array" ref="G217">INDEX(DB_ALM[],A217+1,13)</f>
        <v>No blocking</v>
      </c>
      <c r="H217" s="1" t="str">
        <f t="shared" si="3"/>
        <v>Alarm utløses når driftstimene for smøring av lager overskrider utkoblingsverdien satt i systemparametrene.</v>
      </c>
    </row>
    <row r="218" spans="1:8" ht="30" x14ac:dyDescent="0.25">
      <c r="A218" s="1">
        <v>216</v>
      </c>
      <c r="B218" s="1" t="b" cm="1">
        <f t="array" ref="B218">INDEX(DB_ALM[],A218+1,20)</f>
        <v>0</v>
      </c>
      <c r="C218" s="13" t="str" cm="1">
        <f t="array" ref="C218">INDEX(DB_ALM[],A218+1,1)</f>
        <v>GEN_SPEED_WH_AND_VIB</v>
      </c>
      <c r="D218" s="13" t="str" cm="1">
        <f t="array" ref="D218">INDEX(DB_ALM[],A218+1,3)</f>
        <v>SPEED_MAIN_ERR</v>
      </c>
      <c r="E218" s="34" t="str" cm="1">
        <f t="array" ref="E218">INDEX(DB_ALM[],A218+1,5)</f>
        <v>Main speed sensor error</v>
      </c>
      <c r="F218" s="34" t="s">
        <v>3213</v>
      </c>
      <c r="G218" s="13" t="str" cm="1">
        <f t="array" ref="G218">INDEX(DB_ALM[],A218+1,13)</f>
        <v>No blocking</v>
      </c>
      <c r="H218" s="1" t="str">
        <f t="shared" si="3"/>
        <v>Alarm utløses når den nåværende signalet overskrider de nominelle grensene. Mulige årsaker til denne anomalien inkluderer problemer som feilaktig kabelterminering på målepunktet eller skade på sensoren.</v>
      </c>
    </row>
    <row r="219" spans="1:8" ht="30" x14ac:dyDescent="0.25">
      <c r="A219" s="1">
        <v>217</v>
      </c>
      <c r="B219" s="1" t="b" cm="1">
        <f t="array" ref="B219">INDEX(DB_ALM[],A219+1,20)</f>
        <v>0</v>
      </c>
      <c r="C219" s="13" t="str" cm="1">
        <f t="array" ref="C219">INDEX(DB_ALM[],A219+1,1)</f>
        <v>GEN_SPEED_WH_AND_VIB</v>
      </c>
      <c r="D219" s="13" t="str" cm="1">
        <f t="array" ref="D219">INDEX(DB_ALM[],A219+1,3)</f>
        <v>SPEED_RED_ERR</v>
      </c>
      <c r="E219" s="34" t="str" cm="1">
        <f t="array" ref="E219">INDEX(DB_ALM[],A219+1,5)</f>
        <v>Redundant speed measurement - sensor error</v>
      </c>
      <c r="F219" s="34" t="s">
        <v>3213</v>
      </c>
      <c r="G219" s="13" t="str" cm="1">
        <f t="array" ref="G219">INDEX(DB_ALM[],A219+1,13)</f>
        <v>Analog input PS OFF</v>
      </c>
      <c r="H219" s="1" t="str">
        <f t="shared" si="3"/>
        <v>Alarm utløses når den nåværende signalet overskrider de nominelle grensene. Mulige årsaker til denne anomalien inkluderer problemer som feilaktig kabelterminering på målepunktet eller skade på sensoren.</v>
      </c>
    </row>
    <row r="220" spans="1:8" hidden="1" x14ac:dyDescent="0.25">
      <c r="A220" s="1">
        <v>218</v>
      </c>
      <c r="B220" s="1" t="b" cm="1">
        <f t="array" ref="B220">INDEX(DB_ALM[],A220+1,20)</f>
        <v>0</v>
      </c>
      <c r="C220" s="13" t="str" cm="1">
        <f t="array" ref="C220">INDEX(DB_ALM[],A220+1,1)</f>
        <v>GEN_SPEED_WH_AND_VIB</v>
      </c>
      <c r="D220" s="13" t="str" cm="1">
        <f t="array" ref="D220">INDEX(DB_ALM[],A220+1,3)</f>
        <v>SPEED_DIFF_N1_N2</v>
      </c>
      <c r="E220" s="34" t="str" cm="1">
        <f t="array" ref="E220">INDEX(DB_ALM[],A220+1,5)</f>
        <v>Main and redundant speed measurement difference too high</v>
      </c>
      <c r="F220" s="34" t="s">
        <v>3391</v>
      </c>
      <c r="G220" s="13" t="str" cm="1">
        <f t="array" ref="G220">INDEX(DB_ALM[],A220+1,13)</f>
        <v>No blocking</v>
      </c>
      <c r="H220" s="1" t="e">
        <f t="shared" si="3"/>
        <v>#N/A</v>
      </c>
    </row>
    <row r="221" spans="1:8" x14ac:dyDescent="0.25">
      <c r="A221" s="1">
        <v>219</v>
      </c>
      <c r="B221" s="1" t="b" cm="1">
        <f t="array" ref="B221">INDEX(DB_ALM[],A221+1,20)</f>
        <v>0</v>
      </c>
      <c r="C221" s="13" t="str" cm="1">
        <f t="array" ref="C221">INDEX(DB_ALM[],A221+1,1)</f>
        <v>GEN_SPEED_WH_AND_VIB</v>
      </c>
      <c r="D221" s="13" t="str" cm="1">
        <f t="array" ref="D221">INDEX(DB_ALM[],A221+1,3)</f>
        <v>SPEED_DIFF_N1_F</v>
      </c>
      <c r="E221" s="34" t="str" cm="1">
        <f t="array" ref="E221">INDEX(DB_ALM[],A221+1,5)</f>
        <v>Main speed mea. and frequency measurement difference too high</v>
      </c>
      <c r="F221" s="34" t="s">
        <v>3215</v>
      </c>
      <c r="G221" s="13" t="str" cm="1">
        <f t="array" ref="G221">INDEX(DB_ALM[],A221+1,13)</f>
        <v>Analog input PS OFF</v>
      </c>
      <c r="H221" s="1" t="str">
        <f t="shared" si="3"/>
        <v>Alarm utløses når forskjellen mellom hastighetsmålingen og frekvensmålingen overskrider grensen satt i systemparametrene.</v>
      </c>
    </row>
    <row r="222" spans="1:8" x14ac:dyDescent="0.25">
      <c r="A222" s="1">
        <v>220</v>
      </c>
      <c r="B222" s="1" t="b" cm="1">
        <f t="array" ref="B222">INDEX(DB_ALM[],A222+1,20)</f>
        <v>0</v>
      </c>
      <c r="C222" s="13" t="str" cm="1">
        <f t="array" ref="C222">INDEX(DB_ALM[],A222+1,1)</f>
        <v>GEN_SPEED_WH_AND_VIB</v>
      </c>
      <c r="D222" s="13" t="str" cm="1">
        <f t="array" ref="D222">INDEX(DB_ALM[],A222+1,3)</f>
        <v>SPEED_OVERSPEED1</v>
      </c>
      <c r="E222" s="34" t="str" cm="1">
        <f t="array" ref="E222">INDEX(DB_ALM[],A222+1,5)</f>
        <v>Overspeed alarm</v>
      </c>
      <c r="F222" s="34" t="s">
        <v>3177</v>
      </c>
      <c r="G222" s="13" t="str" cm="1">
        <f t="array" ref="G222">INDEX(DB_ALM[],A222+1,13)</f>
        <v>No blocking</v>
      </c>
      <c r="H222" s="1" t="str">
        <f t="shared" si="3"/>
        <v>Alarm utløses når målingen overskrider høyverdigrensen satt i systemparametrene, eller det digitale signalet indikerer at den målte verdien har høy verdi.</v>
      </c>
    </row>
    <row r="223" spans="1:8" x14ac:dyDescent="0.25">
      <c r="A223" s="1">
        <v>221</v>
      </c>
      <c r="B223" s="1" t="b" cm="1">
        <f t="array" ref="B223">INDEX(DB_ALM[],A223+1,20)</f>
        <v>0</v>
      </c>
      <c r="C223" s="13" t="str" cm="1">
        <f t="array" ref="C223">INDEX(DB_ALM[],A223+1,1)</f>
        <v>GEN_SPEED_WH_AND_VIB</v>
      </c>
      <c r="D223" s="13" t="str" cm="1">
        <f t="array" ref="D223">INDEX(DB_ALM[],A223+1,3)</f>
        <v>SPEED_OVERSPEED2</v>
      </c>
      <c r="E223" s="34" t="str" cm="1">
        <f t="array" ref="E223">INDEX(DB_ALM[],A223+1,5)</f>
        <v>Generator overspeed trip (-K311)</v>
      </c>
      <c r="F223" s="34" t="s">
        <v>3181</v>
      </c>
      <c r="G223" s="13" t="str" cm="1">
        <f t="array" ref="G223">INDEX(DB_ALM[],A223+1,13)</f>
        <v>Digital input PS OFF</v>
      </c>
      <c r="H223" s="1" t="str">
        <f t="shared" si="3"/>
        <v>Alarm utløses når målingen overskrider en terskel som er satt til å være for høy i systemparametrene, eller det digitale signalet indikerer at den målte verdien har veldig høy verdi.</v>
      </c>
    </row>
    <row r="224" spans="1:8" x14ac:dyDescent="0.25">
      <c r="A224" s="1">
        <v>222</v>
      </c>
      <c r="B224" s="1" t="b" cm="1">
        <f t="array" ref="B224">INDEX(DB_ALM[],A224+1,20)</f>
        <v>0</v>
      </c>
      <c r="C224" s="13" t="str" cm="1">
        <f t="array" ref="C224">INDEX(DB_ALM[],A224+1,1)</f>
        <v>GEN_SPEED_WH_AND_VIB</v>
      </c>
      <c r="D224" s="13" t="str" cm="1">
        <f t="array" ref="D224">INDEX(DB_ALM[],A224+1,3)</f>
        <v>SPARE_222</v>
      </c>
      <c r="E224" s="34" t="str" cm="1">
        <f t="array" ref="E224">INDEX(DB_ALM[],A224+1,5)</f>
        <v>SPARE_222</v>
      </c>
      <c r="F224" s="34" t="s">
        <v>3217</v>
      </c>
      <c r="G224" s="13" t="str" cm="1">
        <f t="array" ref="G224">INDEX(DB_ALM[],A224+1,13)</f>
        <v>No blocking</v>
      </c>
      <c r="H224" s="1" t="str">
        <f t="shared" si="3"/>
        <v>Alarm utløses når pendelsystemet oppdager at generatoren roterer med farlig høy hastighet.</v>
      </c>
    </row>
    <row r="225" spans="1:8" hidden="1" x14ac:dyDescent="0.25">
      <c r="A225" s="1">
        <v>223</v>
      </c>
      <c r="B225" s="1" t="b" cm="1">
        <f t="array" ref="B225">INDEX(DB_ALM[],A225+1,20)</f>
        <v>0</v>
      </c>
      <c r="C225" s="13" t="str" cm="1">
        <f t="array" ref="C225">INDEX(DB_ALM[],A225+1,1)</f>
        <v>GEN_SPEED_WH_AND_VIB</v>
      </c>
      <c r="D225" s="13" t="str" cm="1">
        <f t="array" ref="D225">INDEX(DB_ALM[],A225+1,3)</f>
        <v>SPARE_223</v>
      </c>
      <c r="E225" s="34" t="str" cm="1">
        <f t="array" ref="E225">INDEX(DB_ALM[],A225+1,5)</f>
        <v>SPARE_223</v>
      </c>
      <c r="F225" s="34" t="s">
        <v>205</v>
      </c>
      <c r="G225" s="13" t="str" cm="1">
        <f t="array" ref="G225">INDEX(DB_ALM[],A225+1,13)</f>
        <v>No blocking</v>
      </c>
      <c r="H225" s="1" t="e">
        <f t="shared" si="3"/>
        <v>#N/A</v>
      </c>
    </row>
    <row r="226" spans="1:8" x14ac:dyDescent="0.25">
      <c r="A226" s="1">
        <v>224</v>
      </c>
      <c r="B226" s="1" t="b" cm="1">
        <f t="array" ref="B226">INDEX(DB_ALM[],A226+1,20)</f>
        <v>0</v>
      </c>
      <c r="C226" s="13" t="str" cm="1">
        <f t="array" ref="C226">INDEX(DB_ALM[],A226+1,1)</f>
        <v>GEN_OTHER_ALM</v>
      </c>
      <c r="D226" s="13" t="str" cm="1">
        <f t="array" ref="D226">INDEX(DB_ALM[],A226+1,3)</f>
        <v>HEATER_MCB_OFF</v>
      </c>
      <c r="E226" s="34" t="str" cm="1">
        <f t="array" ref="E226">INDEX(DB_ALM[],A226+1,5)</f>
        <v>Generator heater CB (-F56) - OFF</v>
      </c>
      <c r="F226" s="34" t="s">
        <v>3197</v>
      </c>
      <c r="G226" s="13" t="str" cm="1">
        <f t="array" ref="G226">INDEX(DB_ALM[],A226+1,13)</f>
        <v>Digital input PS OFF</v>
      </c>
      <c r="H226" s="1" t="str">
        <f t="shared" si="3"/>
        <v>Alarm utløses når MCB er av. Dette kan skyldes intenjonell håndtering, ledningsbrudd eller en feil på hjelpekontaktene.</v>
      </c>
    </row>
    <row r="227" spans="1:8" ht="45" x14ac:dyDescent="0.25">
      <c r="A227" s="1">
        <v>225</v>
      </c>
      <c r="B227" s="1" t="b" cm="1">
        <f t="array" ref="B227">INDEX(DB_ALM[],A227+1,20)</f>
        <v>0</v>
      </c>
      <c r="C227" s="13" t="str" cm="1">
        <f t="array" ref="C227">INDEX(DB_ALM[],A227+1,1)</f>
        <v>GEN_OTHER_ALM</v>
      </c>
      <c r="D227" s="13" t="str" cm="1">
        <f t="array" ref="D227">INDEX(DB_ALM[],A227+1,3)</f>
        <v>HEATER_CONT_ERR</v>
      </c>
      <c r="E227" s="34" t="str" cm="1">
        <f t="array" ref="E227">INDEX(DB_ALM[],A227+1,5)</f>
        <v>Generator heater contactor (-K56) - error</v>
      </c>
      <c r="F227" s="34" t="s">
        <v>3199</v>
      </c>
      <c r="G227" s="13" t="str" cm="1">
        <f t="array" ref="G227">INDEX(DB_ALM[],A227+1,13)</f>
        <v>Digital input PS OFF</v>
      </c>
      <c r="H227" t="s">
        <v>3200</v>
      </c>
    </row>
    <row r="228" spans="1:8" ht="30" hidden="1" x14ac:dyDescent="0.25">
      <c r="A228" s="1">
        <v>226</v>
      </c>
      <c r="B228" s="1" t="b" cm="1">
        <f t="array" ref="B228">INDEX(DB_ALM[],A228+1,20)</f>
        <v>0</v>
      </c>
      <c r="C228" s="13" t="str" cm="1">
        <f t="array" ref="C228">INDEX(DB_ALM[],A228+1,1)</f>
        <v>GEN_OTHER_ALM</v>
      </c>
      <c r="D228" s="13" t="str" cm="1">
        <f t="array" ref="D228">INDEX(DB_ALM[],A228+1,3)</f>
        <v>DE_LEVEL_ERR</v>
      </c>
      <c r="E228" s="34" t="str" cm="1">
        <f t="array" ref="E228">INDEX(DB_ALM[],A228+1,5)</f>
        <v>DE oil level sensor error</v>
      </c>
      <c r="F228" s="34" t="s">
        <v>3213</v>
      </c>
      <c r="G228" s="13" t="str" cm="1">
        <f t="array" ref="G228">INDEX(DB_ALM[],A228+1,13)</f>
        <v>No blocking</v>
      </c>
      <c r="H228" s="1" t="str">
        <f t="shared" si="3"/>
        <v>Alarm utløses når den nåværende signalet overskrider de nominelle grensene. Mulige årsaker til denne anomalien inkluderer problemer som feilaktig kabelterminering på målepunktet eller skade på sensoren.</v>
      </c>
    </row>
    <row r="229" spans="1:8" hidden="1" x14ac:dyDescent="0.25">
      <c r="A229" s="1">
        <v>227</v>
      </c>
      <c r="B229" s="1" t="b" cm="1">
        <f t="array" ref="B229">INDEX(DB_ALM[],A229+1,20)</f>
        <v>0</v>
      </c>
      <c r="C229" s="13" t="str" cm="1">
        <f t="array" ref="C229">INDEX(DB_ALM[],A229+1,1)</f>
        <v>GEN_OTHER_ALM</v>
      </c>
      <c r="D229" s="13" t="str" cm="1">
        <f t="array" ref="D229">INDEX(DB_ALM[],A229+1,3)</f>
        <v>DE_LEVEL_HH</v>
      </c>
      <c r="E229" s="34" t="str" cm="1">
        <f t="array" ref="E229">INDEX(DB_ALM[],A229+1,5)</f>
        <v>DE oil level too high</v>
      </c>
      <c r="F229" s="34" t="s">
        <v>3206</v>
      </c>
      <c r="G229" s="13" t="str" cm="1">
        <f t="array" ref="G229">INDEX(DB_ALM[],A229+1,13)</f>
        <v>No blocking</v>
      </c>
      <c r="H229" s="1" t="e">
        <f t="shared" si="3"/>
        <v>#N/A</v>
      </c>
    </row>
    <row r="230" spans="1:8" hidden="1" x14ac:dyDescent="0.25">
      <c r="A230" s="1">
        <v>228</v>
      </c>
      <c r="B230" s="1" t="b" cm="1">
        <f t="array" ref="B230">INDEX(DB_ALM[],A230+1,20)</f>
        <v>0</v>
      </c>
      <c r="C230" s="13" t="str" cm="1">
        <f t="array" ref="C230">INDEX(DB_ALM[],A230+1,1)</f>
        <v>GEN_OTHER_ALM</v>
      </c>
      <c r="D230" s="13" t="str" cm="1">
        <f t="array" ref="D230">INDEX(DB_ALM[],A230+1,3)</f>
        <v>DE_LEVEL_LL</v>
      </c>
      <c r="E230" s="34" t="str" cm="1">
        <f t="array" ref="E230">INDEX(DB_ALM[],A230+1,5)</f>
        <v>DE oil level too low</v>
      </c>
      <c r="F230" s="34" t="s">
        <v>3230</v>
      </c>
      <c r="G230" s="13" t="str" cm="1">
        <f t="array" ref="G230">INDEX(DB_ALM[],A230+1,13)</f>
        <v>No blocking</v>
      </c>
      <c r="H230" s="1" t="e">
        <f t="shared" si="3"/>
        <v>#N/A</v>
      </c>
    </row>
    <row r="231" spans="1:8" ht="30" hidden="1" x14ac:dyDescent="0.25">
      <c r="A231" s="1">
        <v>229</v>
      </c>
      <c r="B231" s="1" t="b" cm="1">
        <f t="array" ref="B231">INDEX(DB_ALM[],A231+1,20)</f>
        <v>0</v>
      </c>
      <c r="C231" s="13" t="str" cm="1">
        <f t="array" ref="C231">INDEX(DB_ALM[],A231+1,1)</f>
        <v>GEN_OTHER_ALM</v>
      </c>
      <c r="D231" s="13" t="str" cm="1">
        <f t="array" ref="D231">INDEX(DB_ALM[],A231+1,3)</f>
        <v>NDE_LEVEL_ERR</v>
      </c>
      <c r="E231" s="34" t="str" cm="1">
        <f t="array" ref="E231">INDEX(DB_ALM[],A231+1,5)</f>
        <v>NDE oil level sensor error</v>
      </c>
      <c r="F231" s="34" t="s">
        <v>3213</v>
      </c>
      <c r="G231" s="13" t="str" cm="1">
        <f t="array" ref="G231">INDEX(DB_ALM[],A231+1,13)</f>
        <v>No blocking</v>
      </c>
      <c r="H231" s="1" t="str">
        <f t="shared" si="3"/>
        <v>Alarm utløses når den nåværende signalet overskrider de nominelle grensene. Mulige årsaker til denne anomalien inkluderer problemer som feilaktig kabelterminering på målepunktet eller skade på sensoren.</v>
      </c>
    </row>
    <row r="232" spans="1:8" hidden="1" x14ac:dyDescent="0.25">
      <c r="A232" s="1">
        <v>230</v>
      </c>
      <c r="B232" s="1" t="b" cm="1">
        <f t="array" ref="B232">INDEX(DB_ALM[],A232+1,20)</f>
        <v>0</v>
      </c>
      <c r="C232" s="13" t="str" cm="1">
        <f t="array" ref="C232">INDEX(DB_ALM[],A232+1,1)</f>
        <v>GEN_OTHER_ALM</v>
      </c>
      <c r="D232" s="13" t="str" cm="1">
        <f t="array" ref="D232">INDEX(DB_ALM[],A232+1,3)</f>
        <v>NDE_LEVEL_HH</v>
      </c>
      <c r="E232" s="34" t="str" cm="1">
        <f t="array" ref="E232">INDEX(DB_ALM[],A232+1,5)</f>
        <v>NDE oil level too high</v>
      </c>
      <c r="F232" s="34" t="s">
        <v>3206</v>
      </c>
      <c r="G232" s="13" t="str" cm="1">
        <f t="array" ref="G232">INDEX(DB_ALM[],A232+1,13)</f>
        <v>No blocking</v>
      </c>
      <c r="H232" s="1" t="e">
        <f t="shared" si="3"/>
        <v>#N/A</v>
      </c>
    </row>
    <row r="233" spans="1:8" hidden="1" x14ac:dyDescent="0.25">
      <c r="A233" s="1">
        <v>231</v>
      </c>
      <c r="B233" s="1" t="b" cm="1">
        <f t="array" ref="B233">INDEX(DB_ALM[],A233+1,20)</f>
        <v>0</v>
      </c>
      <c r="C233" s="13" t="str" cm="1">
        <f t="array" ref="C233">INDEX(DB_ALM[],A233+1,1)</f>
        <v>GEN_OTHER_ALM</v>
      </c>
      <c r="D233" s="13" t="str" cm="1">
        <f t="array" ref="D233">INDEX(DB_ALM[],A233+1,3)</f>
        <v>NDE_LEVEL_LL</v>
      </c>
      <c r="E233" s="34" t="str" cm="1">
        <f t="array" ref="E233">INDEX(DB_ALM[],A233+1,5)</f>
        <v>NDE oil level too low</v>
      </c>
      <c r="F233" s="34" t="s">
        <v>3230</v>
      </c>
      <c r="G233" s="13" t="str" cm="1">
        <f t="array" ref="G233">INDEX(DB_ALM[],A233+1,13)</f>
        <v>No blocking</v>
      </c>
      <c r="H233" s="1" t="e">
        <f t="shared" si="3"/>
        <v>#N/A</v>
      </c>
    </row>
    <row r="234" spans="1:8" hidden="1" x14ac:dyDescent="0.25">
      <c r="A234" s="1">
        <v>232</v>
      </c>
      <c r="B234" s="1" t="b" cm="1">
        <f t="array" ref="B234">INDEX(DB_ALM[],A234+1,20)</f>
        <v>0</v>
      </c>
      <c r="C234" s="13" t="str" cm="1">
        <f t="array" ref="C234">INDEX(DB_ALM[],A234+1,1)</f>
        <v>GEN_OTHER_ALM</v>
      </c>
      <c r="D234" s="13" t="str" cm="1">
        <f t="array" ref="D234">INDEX(DB_ALM[],A234+1,3)</f>
        <v>LEAKAGE_SENSOR_FAULT</v>
      </c>
      <c r="E234" s="34" t="str" cm="1">
        <f t="array" ref="E234">INDEX(DB_ALM[],A234+1,5)</f>
        <v>Leakage sensor fault</v>
      </c>
      <c r="F234" s="34" t="s">
        <v>3268</v>
      </c>
      <c r="G234" s="13" t="str" cm="1">
        <f t="array" ref="G234">INDEX(DB_ALM[],A234+1,13)</f>
        <v>No blocking</v>
      </c>
      <c r="H234" s="1" t="e">
        <f t="shared" si="3"/>
        <v>#N/A</v>
      </c>
    </row>
    <row r="235" spans="1:8" hidden="1" x14ac:dyDescent="0.25">
      <c r="A235" s="1">
        <v>233</v>
      </c>
      <c r="B235" s="1" t="b" cm="1">
        <f t="array" ref="B235">INDEX(DB_ALM[],A235+1,20)</f>
        <v>0</v>
      </c>
      <c r="C235" s="13" t="str" cm="1">
        <f t="array" ref="C235">INDEX(DB_ALM[],A235+1,1)</f>
        <v>GEN_OTHER_ALM</v>
      </c>
      <c r="D235" s="13" t="str" cm="1">
        <f t="array" ref="D235">INDEX(DB_ALM[],A235+1,3)</f>
        <v>MEASUREMENT_GEN_GRID_NOK</v>
      </c>
      <c r="E235" s="34" t="str" cm="1">
        <f t="array" ref="E235">INDEX(DB_ALM[],A235+1,5)</f>
        <v>MEASUREMENT_GEN_GRID_NOK</v>
      </c>
      <c r="F235" s="34" t="s">
        <v>3197</v>
      </c>
      <c r="G235" s="13" t="str" cm="1">
        <f t="array" ref="G235">INDEX(DB_ALM[],A235+1,13)</f>
        <v>No blocking</v>
      </c>
      <c r="H235" s="1" t="str">
        <f t="shared" si="3"/>
        <v>Alarm utløses når MCB er av. Dette kan skyldes intenjonell håndtering, ledningsbrudd eller en feil på hjelpekontaktene.</v>
      </c>
    </row>
    <row r="236" spans="1:8" hidden="1" x14ac:dyDescent="0.25">
      <c r="A236" s="1">
        <v>234</v>
      </c>
      <c r="B236" s="1" t="b" cm="1">
        <f t="array" ref="B236">INDEX(DB_ALM[],A236+1,20)</f>
        <v>0</v>
      </c>
      <c r="C236" s="13" t="str" cm="1">
        <f t="array" ref="C236">INDEX(DB_ALM[],A236+1,1)</f>
        <v>GEN_OTHER_ALM</v>
      </c>
      <c r="D236" s="13" t="str" cm="1">
        <f t="array" ref="D236">INDEX(DB_ALM[],A236+1,3)</f>
        <v>SCVP_ALARM</v>
      </c>
      <c r="E236" s="34" t="str" cm="1">
        <f t="array" ref="E236">INDEX(DB_ALM[],A236+1,5)</f>
        <v>SCVP_ALARM</v>
      </c>
      <c r="F236" s="34" t="s">
        <v>205</v>
      </c>
      <c r="G236" s="13" t="str" cm="1">
        <f t="array" ref="G236">INDEX(DB_ALM[],A236+1,13)</f>
        <v>No blocking</v>
      </c>
      <c r="H236" s="1" t="e">
        <f t="shared" si="3"/>
        <v>#N/A</v>
      </c>
    </row>
    <row r="237" spans="1:8" hidden="1" x14ac:dyDescent="0.25">
      <c r="A237" s="1">
        <v>235</v>
      </c>
      <c r="B237" s="1" t="b" cm="1">
        <f t="array" ref="B237">INDEX(DB_ALM[],A237+1,20)</f>
        <v>0</v>
      </c>
      <c r="C237" s="13" t="str" cm="1">
        <f t="array" ref="C237">INDEX(DB_ALM[],A237+1,1)</f>
        <v>GEN_OTHER_ALM</v>
      </c>
      <c r="D237" s="13" t="str" cm="1">
        <f t="array" ref="D237">INDEX(DB_ALM[],A237+1,3)</f>
        <v>SCVP_TRIP</v>
      </c>
      <c r="E237" s="34" t="str" cm="1">
        <f t="array" ref="E237">INDEX(DB_ALM[],A237+1,5)</f>
        <v>SCVP_TRIP</v>
      </c>
      <c r="F237" s="34" t="s">
        <v>205</v>
      </c>
      <c r="G237" s="13" t="str" cm="1">
        <f t="array" ref="G237">INDEX(DB_ALM[],A237+1,13)</f>
        <v>No blocking</v>
      </c>
      <c r="H237" s="1" t="e">
        <f t="shared" si="3"/>
        <v>#N/A</v>
      </c>
    </row>
    <row r="238" spans="1:8" x14ac:dyDescent="0.25">
      <c r="A238" s="1">
        <v>236</v>
      </c>
      <c r="B238" s="1" t="b" cm="1">
        <f t="array" ref="B238">INDEX(DB_ALM[],A238+1,20)</f>
        <v>0</v>
      </c>
      <c r="C238" s="13" t="str" cm="1">
        <f t="array" ref="C238">INDEX(DB_ALM[],A238+1,1)</f>
        <v>GEN_OTHER_ALM</v>
      </c>
      <c r="D238" s="13" t="str" cm="1">
        <f t="array" ref="D238">INDEX(DB_ALM[],A238+1,3)</f>
        <v>VT_MCB_OFF</v>
      </c>
      <c r="E238" s="34" t="str" cm="1">
        <f t="array" ref="E238">INDEX(DB_ALM[],A238+1,5)</f>
        <v>Voltage transformator miniature circuit breaker (-) off</v>
      </c>
      <c r="F238" s="34" t="s">
        <v>3197</v>
      </c>
      <c r="G238" s="13" t="str" cm="1">
        <f t="array" ref="G238">INDEX(DB_ALM[],A238+1,13)</f>
        <v>No blocking</v>
      </c>
      <c r="H238" s="1" t="str">
        <f t="shared" si="3"/>
        <v>Alarm utløses når MCB er av. Dette kan skyldes intenjonell håndtering, ledningsbrudd eller en feil på hjelpekontaktene.</v>
      </c>
    </row>
    <row r="239" spans="1:8" hidden="1" x14ac:dyDescent="0.25">
      <c r="A239" s="1">
        <v>237</v>
      </c>
      <c r="B239" s="1" t="b" cm="1">
        <f t="array" ref="B239">INDEX(DB_ALM[],A239+1,20)</f>
        <v>0</v>
      </c>
      <c r="C239" s="13" t="str" cm="1">
        <f t="array" ref="C239">INDEX(DB_ALM[],A239+1,1)</f>
        <v>GEN_OTHER_ALM</v>
      </c>
      <c r="D239" s="13" t="str" cm="1">
        <f t="array" ref="D239">INDEX(DB_ALM[],A239+1,3)</f>
        <v>VT_NEUTRAL_MCB_OFF</v>
      </c>
      <c r="E239" s="34" t="str" cm="1">
        <f t="array" ref="E239">INDEX(DB_ALM[],A239+1,5)</f>
        <v>Neutral voltage transformator miniature circuit breaker (-) off</v>
      </c>
      <c r="F239" s="34" t="s">
        <v>3197</v>
      </c>
      <c r="G239" s="13" t="str" cm="1">
        <f t="array" ref="G239">INDEX(DB_ALM[],A239+1,13)</f>
        <v>No blocking</v>
      </c>
      <c r="H239" s="1" t="str">
        <f t="shared" si="3"/>
        <v>Alarm utløses når MCB er av. Dette kan skyldes intenjonell håndtering, ledningsbrudd eller en feil på hjelpekontaktene.</v>
      </c>
    </row>
    <row r="240" spans="1:8" hidden="1" x14ac:dyDescent="0.25">
      <c r="A240" s="1">
        <v>238</v>
      </c>
      <c r="B240" s="1" t="b" cm="1">
        <f t="array" ref="B240">INDEX(DB_ALM[],A240+1,20)</f>
        <v>0</v>
      </c>
      <c r="C240" s="13" t="str" cm="1">
        <f t="array" ref="C240">INDEX(DB_ALM[],A240+1,1)</f>
        <v>GEN_OTHER_ALM</v>
      </c>
      <c r="D240" s="13" t="str" cm="1">
        <f t="array" ref="D240">INDEX(DB_ALM[],A240+1,3)</f>
        <v>MIN_OIL_LEVEL</v>
      </c>
      <c r="E240" s="34" t="str" cm="1">
        <f t="array" ref="E240">INDEX(DB_ALM[],A240+1,5)</f>
        <v>Minimal oil level</v>
      </c>
      <c r="F240" s="34" t="s">
        <v>3392</v>
      </c>
      <c r="G240" s="13" t="str" cm="1">
        <f t="array" ref="G240">INDEX(DB_ALM[],A240+1,13)</f>
        <v>External signals PS OFF</v>
      </c>
      <c r="H240" s="1" t="e">
        <f t="shared" si="3"/>
        <v>#N/A</v>
      </c>
    </row>
    <row r="241" spans="1:8" hidden="1" x14ac:dyDescent="0.25">
      <c r="A241" s="1">
        <v>239</v>
      </c>
      <c r="B241" s="1" t="b" cm="1">
        <f t="array" ref="B241">INDEX(DB_ALM[],A241+1,20)</f>
        <v>0</v>
      </c>
      <c r="C241" s="13" t="str" cm="1">
        <f t="array" ref="C241">INDEX(DB_ALM[],A241+1,1)</f>
        <v>GEN_OTHER_ALM</v>
      </c>
      <c r="D241" s="13" t="str" cm="1">
        <f t="array" ref="D241">INDEX(DB_ALM[],A241+1,3)</f>
        <v>VIB_ALM</v>
      </c>
      <c r="E241" s="34" t="str" cm="1">
        <f t="array" ref="E241">INDEX(DB_ALM[],A241+1,5)</f>
        <v>Generator Vibration Trip (-VSE002)</v>
      </c>
      <c r="F241" s="34" t="s">
        <v>205</v>
      </c>
      <c r="G241" s="13" t="str" cm="1">
        <f t="array" ref="G241">INDEX(DB_ALM[],A241+1,13)</f>
        <v>External signals PS OFF</v>
      </c>
      <c r="H241" s="1" t="e">
        <f t="shared" si="3"/>
        <v>#N/A</v>
      </c>
    </row>
    <row r="242" spans="1:8" x14ac:dyDescent="0.25">
      <c r="A242" s="1">
        <v>240</v>
      </c>
      <c r="B242" s="1" t="b" cm="1">
        <f t="array" ref="B242">INDEX(DB_ALM[],A242+1,20)</f>
        <v>0</v>
      </c>
      <c r="C242" s="13" t="str" cm="1">
        <f t="array" ref="C242">INDEX(DB_ALM[],A242+1,1)</f>
        <v>GEN_OTHER_ALM</v>
      </c>
      <c r="D242" s="13" t="str" cm="1">
        <f t="array" ref="D242">INDEX(DB_ALM[],A242+1,3)</f>
        <v>GREASING_PUMP_CONT_ERR</v>
      </c>
      <c r="E242" s="34" t="str" cm="1">
        <f t="array" ref="E242">INDEX(DB_ALM[],A242+1,5)</f>
        <v>Greasing pump activation error (-SG24)</v>
      </c>
      <c r="F242" s="34" t="s">
        <v>3393</v>
      </c>
      <c r="G242" s="13" t="str" cm="1">
        <f t="array" ref="G242">INDEX(DB_ALM[],A242+1,13)</f>
        <v>External signals PS OFF</v>
      </c>
      <c r="H242" s="1" t="s">
        <v>3394</v>
      </c>
    </row>
    <row r="243" spans="1:8" x14ac:dyDescent="0.25">
      <c r="A243" s="1">
        <v>241</v>
      </c>
      <c r="B243" s="1" t="b" cm="1">
        <f t="array" ref="B243">INDEX(DB_ALM[],A243+1,20)</f>
        <v>0</v>
      </c>
      <c r="C243" s="13" t="str" cm="1">
        <f t="array" ref="C243">INDEX(DB_ALM[],A243+1,1)</f>
        <v>GEN_OTHER_ALM</v>
      </c>
      <c r="D243" s="13" t="str" cm="1">
        <f t="array" ref="D243">INDEX(DB_ALM[],A243+1,3)</f>
        <v>SPARE_241</v>
      </c>
      <c r="E243" s="34" t="str" cm="1">
        <f t="array" ref="E243">INDEX(DB_ALM[],A243+1,5)</f>
        <v>SPARE_241</v>
      </c>
      <c r="F243" s="34" t="s">
        <v>3197</v>
      </c>
      <c r="G243" s="13" t="str" cm="1">
        <f t="array" ref="G243">INDEX(DB_ALM[],A243+1,13)</f>
        <v>No blocking</v>
      </c>
      <c r="H243" s="1" t="str">
        <f t="shared" si="3"/>
        <v>Alarm utløses når MCB er av. Dette kan skyldes intenjonell håndtering, ledningsbrudd eller en feil på hjelpekontaktene.</v>
      </c>
    </row>
    <row r="244" spans="1:8" ht="45" x14ac:dyDescent="0.25">
      <c r="A244" s="1">
        <v>242</v>
      </c>
      <c r="B244" s="1" t="b" cm="1">
        <f t="array" ref="B244">INDEX(DB_ALM[],A244+1,20)</f>
        <v>0</v>
      </c>
      <c r="C244" s="13" t="str" cm="1">
        <f t="array" ref="C244">INDEX(DB_ALM[],A244+1,1)</f>
        <v>GEN_OTHER_ALM</v>
      </c>
      <c r="D244" s="13" t="str" cm="1">
        <f t="array" ref="D244">INDEX(DB_ALM[],A244+1,3)</f>
        <v>SPARE_242</v>
      </c>
      <c r="E244" s="34" t="str" cm="1">
        <f t="array" ref="E244">INDEX(DB_ALM[],A244+1,5)</f>
        <v>SPARE_242</v>
      </c>
      <c r="F244" s="34" t="s">
        <v>3199</v>
      </c>
      <c r="G244" s="13" t="str" cm="1">
        <f t="array" ref="G244">INDEX(DB_ALM[],A244+1,13)</f>
        <v>No blocking</v>
      </c>
      <c r="H244" t="s">
        <v>3200</v>
      </c>
    </row>
    <row r="245" spans="1:8" x14ac:dyDescent="0.25">
      <c r="A245" s="1">
        <v>243</v>
      </c>
      <c r="B245" s="1" t="b" cm="1">
        <f t="array" ref="B245">INDEX(DB_ALM[],A245+1,20)</f>
        <v>0</v>
      </c>
      <c r="C245" s="13" t="str" cm="1">
        <f t="array" ref="C245">INDEX(DB_ALM[],A245+1,1)</f>
        <v>GEN_OTHER_ALM</v>
      </c>
      <c r="D245" s="13" t="str" cm="1">
        <f t="array" ref="D245">INDEX(DB_ALM[],A245+1,3)</f>
        <v>SPARE_243</v>
      </c>
      <c r="E245" s="34" t="str" cm="1">
        <f t="array" ref="E245">INDEX(DB_ALM[],A245+1,5)</f>
        <v>SPARE_243</v>
      </c>
      <c r="F245" s="34" t="s">
        <v>3197</v>
      </c>
      <c r="G245" s="13" t="str" cm="1">
        <f t="array" ref="G245">INDEX(DB_ALM[],A245+1,13)</f>
        <v>No blocking</v>
      </c>
      <c r="H245" s="1" t="str">
        <f t="shared" si="3"/>
        <v>Alarm utløses når MCB er av. Dette kan skyldes intenjonell håndtering, ledningsbrudd eller en feil på hjelpekontaktene.</v>
      </c>
    </row>
    <row r="246" spans="1:8" ht="45" x14ac:dyDescent="0.25">
      <c r="A246" s="1">
        <v>244</v>
      </c>
      <c r="B246" s="1" t="b" cm="1">
        <f t="array" ref="B246">INDEX(DB_ALM[],A246+1,20)</f>
        <v>0</v>
      </c>
      <c r="C246" s="13" t="str" cm="1">
        <f t="array" ref="C246">INDEX(DB_ALM[],A246+1,1)</f>
        <v>GEN_OTHER_ALM</v>
      </c>
      <c r="D246" s="13" t="str" cm="1">
        <f t="array" ref="D246">INDEX(DB_ALM[],A246+1,3)</f>
        <v>SPARE_244</v>
      </c>
      <c r="E246" s="34" t="str" cm="1">
        <f t="array" ref="E246">INDEX(DB_ALM[],A246+1,5)</f>
        <v>SPARE_244</v>
      </c>
      <c r="F246" s="34" t="s">
        <v>3199</v>
      </c>
      <c r="G246" s="13" t="str" cm="1">
        <f t="array" ref="G246">INDEX(DB_ALM[],A246+1,13)</f>
        <v>No blocking</v>
      </c>
      <c r="H246" t="s">
        <v>3200</v>
      </c>
    </row>
    <row r="247" spans="1:8" ht="30" x14ac:dyDescent="0.25">
      <c r="A247" s="1">
        <v>245</v>
      </c>
      <c r="B247" s="1" t="b" cm="1">
        <f t="array" ref="B247">INDEX(DB_ALM[],A247+1,20)</f>
        <v>0</v>
      </c>
      <c r="C247" s="13" t="str" cm="1">
        <f t="array" ref="C247">INDEX(DB_ALM[],A247+1,1)</f>
        <v>GEN_OTHER_ALM</v>
      </c>
      <c r="D247" s="13" t="str" cm="1">
        <f t="array" ref="D247">INDEX(DB_ALM[],A247+1,3)</f>
        <v>SPARE_245</v>
      </c>
      <c r="E247" s="34" t="str" cm="1">
        <f t="array" ref="E247">INDEX(DB_ALM[],A247+1,5)</f>
        <v>SPARE_245</v>
      </c>
      <c r="F247" s="34" t="s">
        <v>3193</v>
      </c>
      <c r="G247" s="13" t="str" cm="1">
        <f t="array" ref="G247">INDEX(DB_ALM[],A247+1,13)</f>
        <v>No blocking</v>
      </c>
      <c r="H247" s="1" t="str">
        <f t="shared" si="3"/>
        <v>Alarm utløses når målingen faller under en terskel som er satt til å være unormalt lav i systemparametrene, eller det digitale signalet indikerer at den målte verdien har veldig lav verdi.</v>
      </c>
    </row>
    <row r="248" spans="1:8" ht="30" hidden="1" x14ac:dyDescent="0.25">
      <c r="A248" s="1">
        <v>246</v>
      </c>
      <c r="B248" s="1" t="b" cm="1">
        <f t="array" ref="B248">INDEX(DB_ALM[],A248+1,20)</f>
        <v>0</v>
      </c>
      <c r="C248" s="13" t="str" cm="1">
        <f t="array" ref="C248">INDEX(DB_ALM[],A248+1,1)</f>
        <v>GEN_OTHER_ALM</v>
      </c>
      <c r="D248" s="13" t="str" cm="1">
        <f t="array" ref="D248">INDEX(DB_ALM[],A248+1,3)</f>
        <v>SPARE_246</v>
      </c>
      <c r="E248" s="34" t="str" cm="1">
        <f t="array" ref="E248">INDEX(DB_ALM[],A248+1,5)</f>
        <v>SPARE_246</v>
      </c>
      <c r="F248" s="34" t="s">
        <v>3193</v>
      </c>
      <c r="G248" s="13" t="str" cm="1">
        <f t="array" ref="G248">INDEX(DB_ALM[],A248+1,13)</f>
        <v>No blocking</v>
      </c>
      <c r="H248" s="1" t="str">
        <f t="shared" si="3"/>
        <v>Alarm utløses når målingen faller under en terskel som er satt til å være unormalt lav i systemparametrene, eller det digitale signalet indikerer at den målte verdien har veldig lav verdi.</v>
      </c>
    </row>
    <row r="249" spans="1:8" x14ac:dyDescent="0.25">
      <c r="A249" s="1">
        <v>247</v>
      </c>
      <c r="B249" s="1" t="b" cm="1">
        <f t="array" ref="B249">INDEX(DB_ALM[],A249+1,20)</f>
        <v>0</v>
      </c>
      <c r="C249" s="13" t="str" cm="1">
        <f t="array" ref="C249">INDEX(DB_ALM[],A249+1,1)</f>
        <v>GEN_OTHER_ALM</v>
      </c>
      <c r="D249" s="13" t="str" cm="1">
        <f t="array" ref="D249">INDEX(DB_ALM[],A249+1,3)</f>
        <v>SPARE_247</v>
      </c>
      <c r="E249" s="34" t="str" cm="1">
        <f t="array" ref="E249">INDEX(DB_ALM[],A249+1,5)</f>
        <v>SPARE_247</v>
      </c>
      <c r="F249" s="34" t="s">
        <v>3183</v>
      </c>
      <c r="G249" s="13" t="str" cm="1">
        <f t="array" ref="G249">INDEX(DB_ALM[],A249+1,13)</f>
        <v>No blocking</v>
      </c>
      <c r="H249" s="1" t="str">
        <f t="shared" si="3"/>
        <v>Alarm utløses når både 'PÅ' og 'AV' indikasjonene er enten begge inaktive eller begge aktive.</v>
      </c>
    </row>
    <row r="250" spans="1:8" ht="30" x14ac:dyDescent="0.25">
      <c r="A250" s="1">
        <v>248</v>
      </c>
      <c r="B250" s="1" t="b" cm="1">
        <f t="array" ref="B250">INDEX(DB_ALM[],A250+1,20)</f>
        <v>0</v>
      </c>
      <c r="C250" s="13" t="str" cm="1">
        <f t="array" ref="C250">INDEX(DB_ALM[],A250+1,1)</f>
        <v>GEN_OTHER_ALM</v>
      </c>
      <c r="D250" s="13" t="str" cm="1">
        <f t="array" ref="D250">INDEX(DB_ALM[],A250+1,3)</f>
        <v>SPARE_248</v>
      </c>
      <c r="E250" s="34" t="str" cm="1">
        <f t="array" ref="E250">INDEX(DB_ALM[],A250+1,5)</f>
        <v>SPARE_248</v>
      </c>
      <c r="F250" s="34" t="s">
        <v>3203</v>
      </c>
      <c r="G250" s="13" t="str" cm="1">
        <f t="array" ref="G250">INDEX(DB_ALM[],A250+1,13)</f>
        <v>No blocking</v>
      </c>
      <c r="H250" s="1" t="str">
        <f t="shared" si="3"/>
        <v>Alarm utløses når sensorsignalet overskrider de nominelle grensene. Mulige årsaker til denne anomalien inkluderer problemer som feilaktig kabelterminering på målepunktet, skade på sensoren eller ledningsbrudd.</v>
      </c>
    </row>
    <row r="251" spans="1:8" x14ac:dyDescent="0.25">
      <c r="A251" s="1">
        <v>249</v>
      </c>
      <c r="B251" s="1" t="b" cm="1">
        <f t="array" ref="B251">INDEX(DB_ALM[],A251+1,20)</f>
        <v>0</v>
      </c>
      <c r="C251" s="13" t="str" cm="1">
        <f t="array" ref="C251">INDEX(DB_ALM[],A251+1,1)</f>
        <v>GEN_OTHER_ALM</v>
      </c>
      <c r="D251" s="13" t="str" cm="1">
        <f t="array" ref="D251">INDEX(DB_ALM[],A251+1,3)</f>
        <v>SPARE_249</v>
      </c>
      <c r="E251" s="34" t="str" cm="1">
        <f t="array" ref="E251">INDEX(DB_ALM[],A251+1,5)</f>
        <v>SPARE_249</v>
      </c>
      <c r="F251" s="34" t="s">
        <v>3177</v>
      </c>
      <c r="G251" s="13" t="str" cm="1">
        <f t="array" ref="G251">INDEX(DB_ALM[],A251+1,13)</f>
        <v>No blocking</v>
      </c>
      <c r="H251" s="1" t="str">
        <f t="shared" si="3"/>
        <v>Alarm utløses når målingen overskrider høyverdigrensen satt i systemparametrene, eller det digitale signalet indikerer at den målte verdien har høy verdi.</v>
      </c>
    </row>
    <row r="252" spans="1:8" x14ac:dyDescent="0.25">
      <c r="A252" s="1">
        <v>250</v>
      </c>
      <c r="B252" s="1" t="b" cm="1">
        <f t="array" ref="B252">INDEX(DB_ALM[],A252+1,20)</f>
        <v>0</v>
      </c>
      <c r="C252" s="13" t="str" cm="1">
        <f t="array" ref="C252">INDEX(DB_ALM[],A252+1,1)</f>
        <v>GEN_OTHER_ALM</v>
      </c>
      <c r="D252" s="13" t="str" cm="1">
        <f t="array" ref="D252">INDEX(DB_ALM[],A252+1,3)</f>
        <v>SPARE_250</v>
      </c>
      <c r="E252" s="34" t="str" cm="1">
        <f t="array" ref="E252">INDEX(DB_ALM[],A252+1,5)</f>
        <v>SPARE_250</v>
      </c>
      <c r="F252" s="34" t="s">
        <v>3181</v>
      </c>
      <c r="G252" s="13" t="str" cm="1">
        <f t="array" ref="G252">INDEX(DB_ALM[],A252+1,13)</f>
        <v>No blocking</v>
      </c>
      <c r="H252" s="1" t="str">
        <f t="shared" si="3"/>
        <v>Alarm utløses når målingen overskrider en terskel som er satt til å være for høy i systemparametrene, eller det digitale signalet indikerer at den målte verdien har veldig høy verdi.</v>
      </c>
    </row>
    <row r="253" spans="1:8" ht="30" x14ac:dyDescent="0.25">
      <c r="A253" s="1">
        <v>251</v>
      </c>
      <c r="B253" s="1" t="b" cm="1">
        <f t="array" ref="B253">INDEX(DB_ALM[],A253+1,20)</f>
        <v>0</v>
      </c>
      <c r="C253" s="13" t="str" cm="1">
        <f t="array" ref="C253">INDEX(DB_ALM[],A253+1,1)</f>
        <v>GEN_OTHER_ALM</v>
      </c>
      <c r="D253" s="13" t="str" cm="1">
        <f t="array" ref="D253">INDEX(DB_ALM[],A253+1,3)</f>
        <v>SPARE_251</v>
      </c>
      <c r="E253" s="34" t="str" cm="1">
        <f t="array" ref="E253">INDEX(DB_ALM[],A253+1,5)</f>
        <v>SPARE_251</v>
      </c>
      <c r="F253" s="34" t="s">
        <v>3203</v>
      </c>
      <c r="G253" s="13" t="str" cm="1">
        <f t="array" ref="G253">INDEX(DB_ALM[],A253+1,13)</f>
        <v>No blocking</v>
      </c>
      <c r="H253" s="1" t="str">
        <f t="shared" si="3"/>
        <v>Alarm utløses når sensorsignalet overskrider de nominelle grensene. Mulige årsaker til denne anomalien inkluderer problemer som feilaktig kabelterminering på målepunktet, skade på sensoren eller ledningsbrudd.</v>
      </c>
    </row>
    <row r="254" spans="1:8" x14ac:dyDescent="0.25">
      <c r="A254" s="1">
        <v>252</v>
      </c>
      <c r="B254" s="1" t="b" cm="1">
        <f t="array" ref="B254">INDEX(DB_ALM[],A254+1,20)</f>
        <v>0</v>
      </c>
      <c r="C254" s="13" t="str" cm="1">
        <f t="array" ref="C254">INDEX(DB_ALM[],A254+1,1)</f>
        <v>GEN_OTHER_ALM</v>
      </c>
      <c r="D254" s="13" t="str" cm="1">
        <f t="array" ref="D254">INDEX(DB_ALM[],A254+1,3)</f>
        <v>SPARE_252</v>
      </c>
      <c r="E254" s="34" t="str" cm="1">
        <f t="array" ref="E254">INDEX(DB_ALM[],A254+1,5)</f>
        <v>SPARE_252</v>
      </c>
      <c r="F254" s="34" t="s">
        <v>3177</v>
      </c>
      <c r="G254" s="13" t="str" cm="1">
        <f t="array" ref="G254">INDEX(DB_ALM[],A254+1,13)</f>
        <v>No blocking</v>
      </c>
      <c r="H254" s="1" t="str">
        <f t="shared" si="3"/>
        <v>Alarm utløses når målingen overskrider høyverdigrensen satt i systemparametrene, eller det digitale signalet indikerer at den målte verdien har høy verdi.</v>
      </c>
    </row>
    <row r="255" spans="1:8" x14ac:dyDescent="0.25">
      <c r="A255" s="1">
        <v>253</v>
      </c>
      <c r="B255" s="1" t="b" cm="1">
        <f t="array" ref="B255">INDEX(DB_ALM[],A255+1,20)</f>
        <v>0</v>
      </c>
      <c r="C255" s="13" t="str" cm="1">
        <f t="array" ref="C255">INDEX(DB_ALM[],A255+1,1)</f>
        <v>GEN_OTHER_ALM</v>
      </c>
      <c r="D255" s="13" t="str" cm="1">
        <f t="array" ref="D255">INDEX(DB_ALM[],A255+1,3)</f>
        <v>SPARE_253</v>
      </c>
      <c r="E255" s="34" t="str" cm="1">
        <f t="array" ref="E255">INDEX(DB_ALM[],A255+1,5)</f>
        <v>SPARE_253</v>
      </c>
      <c r="F255" s="34" t="s">
        <v>3181</v>
      </c>
      <c r="G255" s="13" t="str" cm="1">
        <f t="array" ref="G255">INDEX(DB_ALM[],A255+1,13)</f>
        <v>No blocking</v>
      </c>
      <c r="H255" s="1" t="str">
        <f t="shared" si="3"/>
        <v>Alarm utløses når målingen overskrider en terskel som er satt til å være for høy i systemparametrene, eller det digitale signalet indikerer at den målte verdien har veldig høy verdi.</v>
      </c>
    </row>
    <row r="256" spans="1:8" x14ac:dyDescent="0.25">
      <c r="A256" s="1">
        <v>254</v>
      </c>
      <c r="B256" s="1" t="b" cm="1">
        <f t="array" ref="B256">INDEX(DB_ALM[],A256+1,20)</f>
        <v>0</v>
      </c>
      <c r="C256" s="13" t="str" cm="1">
        <f t="array" ref="C256">INDEX(DB_ALM[],A256+1,1)</f>
        <v>GEN_OTHER_ALM</v>
      </c>
      <c r="D256" s="13" t="str" cm="1">
        <f t="array" ref="D256">INDEX(DB_ALM[],A256+1,3)</f>
        <v>SPARE_254</v>
      </c>
      <c r="E256" s="34" t="str" cm="1">
        <f t="array" ref="E256">INDEX(DB_ALM[],A256+1,5)</f>
        <v>SPARE_254</v>
      </c>
      <c r="F256" t="s">
        <v>3395</v>
      </c>
      <c r="G256" s="13" t="str" cm="1">
        <f t="array" ref="G256">INDEX(DB_ALM[],A256+1,13)</f>
        <v>No blocking</v>
      </c>
      <c r="H256" s="1" t="s">
        <v>3396</v>
      </c>
    </row>
    <row r="257" spans="1:8" x14ac:dyDescent="0.25">
      <c r="A257" s="1">
        <v>255</v>
      </c>
      <c r="B257" s="1" t="b" cm="1">
        <f t="array" ref="B257">INDEX(DB_ALM[],A257+1,20)</f>
        <v>0</v>
      </c>
      <c r="C257" s="13" t="str" cm="1">
        <f t="array" ref="C257">INDEX(DB_ALM[],A257+1,1)</f>
        <v>GEN_OTHER_ALM</v>
      </c>
      <c r="D257" s="13" t="str" cm="1">
        <f t="array" ref="D257">INDEX(DB_ALM[],A257+1,3)</f>
        <v>SPARE_255</v>
      </c>
      <c r="E257" s="34" t="str" cm="1">
        <f t="array" ref="E257">INDEX(DB_ALM[],A257+1,5)</f>
        <v>SPARE_255</v>
      </c>
      <c r="F257" t="s">
        <v>3395</v>
      </c>
      <c r="G257" s="13" t="str" cm="1">
        <f t="array" ref="G257">INDEX(DB_ALM[],A257+1,13)</f>
        <v>No blocking</v>
      </c>
      <c r="H257" s="1" t="s">
        <v>3396</v>
      </c>
    </row>
    <row r="258" spans="1:8" ht="30" hidden="1" x14ac:dyDescent="0.25">
      <c r="A258" s="1">
        <v>256</v>
      </c>
      <c r="B258" s="1" t="b" cm="1">
        <f t="array" ref="B258">INDEX(DB_ALM[],A258+1,20)</f>
        <v>0</v>
      </c>
      <c r="C258" s="13" t="str" cm="1">
        <f t="array" ref="C258">INDEX(DB_ALM[],A258+1,1)</f>
        <v>UNIT_TRAFO</v>
      </c>
      <c r="D258" s="13" t="str" cm="1">
        <f t="array" ref="D258">INDEX(DB_ALM[],A258+1,3)</f>
        <v>TEMP_WIN_1_ERR</v>
      </c>
      <c r="E258" s="34" t="str" cm="1">
        <f t="array" ref="E258">INDEX(DB_ALM[],A258+1,5)</f>
        <v>Winding 1 temperature sensor error</v>
      </c>
      <c r="F258" s="34" t="s">
        <v>3213</v>
      </c>
      <c r="G258" s="13" t="str" cm="1">
        <f t="array" ref="G258">INDEX(DB_ALM[],A258+1,13)</f>
        <v>No blocking</v>
      </c>
      <c r="H258" s="1" t="str">
        <f t="shared" ref="H258:H321" si="4">VLOOKUP(F258,$K$1:$L$193,2,FALSE)</f>
        <v>Alarm utløses når den nåværende signalet overskrider de nominelle grensene. Mulige årsaker til denne anomalien inkluderer problemer som feilaktig kabelterminering på målepunktet eller skade på sensoren.</v>
      </c>
    </row>
    <row r="259" spans="1:8" hidden="1" x14ac:dyDescent="0.25">
      <c r="A259" s="1">
        <v>257</v>
      </c>
      <c r="B259" s="1" t="b" cm="1">
        <f t="array" ref="B259">INDEX(DB_ALM[],A259+1,20)</f>
        <v>0</v>
      </c>
      <c r="C259" s="13" t="str" cm="1">
        <f t="array" ref="C259">INDEX(DB_ALM[],A259+1,1)</f>
        <v>UNIT_TRAFO</v>
      </c>
      <c r="D259" s="13" t="str" cm="1">
        <f t="array" ref="D259">INDEX(DB_ALM[],A259+1,3)</f>
        <v>TEMP_WIN_1_H</v>
      </c>
      <c r="E259" s="34" t="str" cm="1">
        <f t="array" ref="E259">INDEX(DB_ALM[],A259+1,5)</f>
        <v>Winding 1 temperature high</v>
      </c>
      <c r="F259" s="34" t="s">
        <v>3205</v>
      </c>
      <c r="G259" s="13" t="str" cm="1">
        <f t="array" ref="G259">INDEX(DB_ALM[],A259+1,13)</f>
        <v>No blocking</v>
      </c>
      <c r="H259" s="1" t="e">
        <f t="shared" si="4"/>
        <v>#N/A</v>
      </c>
    </row>
    <row r="260" spans="1:8" hidden="1" x14ac:dyDescent="0.25">
      <c r="A260" s="1">
        <v>258</v>
      </c>
      <c r="B260" s="1" t="b" cm="1">
        <f t="array" ref="B260">INDEX(DB_ALM[],A260+1,20)</f>
        <v>0</v>
      </c>
      <c r="C260" s="13" t="str" cm="1">
        <f t="array" ref="C260">INDEX(DB_ALM[],A260+1,1)</f>
        <v>UNIT_TRAFO</v>
      </c>
      <c r="D260" s="13" t="str" cm="1">
        <f t="array" ref="D260">INDEX(DB_ALM[],A260+1,3)</f>
        <v>TEMP_WIN_1_HH</v>
      </c>
      <c r="E260" s="34" t="str" cm="1">
        <f t="array" ref="E260">INDEX(DB_ALM[],A260+1,5)</f>
        <v>Winding 1 temperature too high</v>
      </c>
      <c r="F260" s="34" t="s">
        <v>3206</v>
      </c>
      <c r="G260" s="13" t="str" cm="1">
        <f t="array" ref="G260">INDEX(DB_ALM[],A260+1,13)</f>
        <v>No blocking</v>
      </c>
      <c r="H260" s="1" t="e">
        <f t="shared" si="4"/>
        <v>#N/A</v>
      </c>
    </row>
    <row r="261" spans="1:8" ht="30" hidden="1" x14ac:dyDescent="0.25">
      <c r="A261" s="1">
        <v>259</v>
      </c>
      <c r="B261" s="1" t="b" cm="1">
        <f t="array" ref="B261">INDEX(DB_ALM[],A261+1,20)</f>
        <v>0</v>
      </c>
      <c r="C261" s="13" t="str" cm="1">
        <f t="array" ref="C261">INDEX(DB_ALM[],A261+1,1)</f>
        <v>UNIT_TRAFO</v>
      </c>
      <c r="D261" s="13" t="str" cm="1">
        <f t="array" ref="D261">INDEX(DB_ALM[],A261+1,3)</f>
        <v>TEMP_WIN_2_ERR</v>
      </c>
      <c r="E261" s="34" t="str" cm="1">
        <f t="array" ref="E261">INDEX(DB_ALM[],A261+1,5)</f>
        <v>Winding 2 temperature sensor error</v>
      </c>
      <c r="F261" s="34" t="s">
        <v>3213</v>
      </c>
      <c r="G261" s="13" t="str" cm="1">
        <f t="array" ref="G261">INDEX(DB_ALM[],A261+1,13)</f>
        <v>No blocking</v>
      </c>
      <c r="H261" s="1" t="str">
        <f t="shared" si="4"/>
        <v>Alarm utløses når den nåværende signalet overskrider de nominelle grensene. Mulige årsaker til denne anomalien inkluderer problemer som feilaktig kabelterminering på målepunktet eller skade på sensoren.</v>
      </c>
    </row>
    <row r="262" spans="1:8" hidden="1" x14ac:dyDescent="0.25">
      <c r="A262" s="1">
        <v>260</v>
      </c>
      <c r="B262" s="1" t="b" cm="1">
        <f t="array" ref="B262">INDEX(DB_ALM[],A262+1,20)</f>
        <v>0</v>
      </c>
      <c r="C262" s="13" t="str" cm="1">
        <f t="array" ref="C262">INDEX(DB_ALM[],A262+1,1)</f>
        <v>UNIT_TRAFO</v>
      </c>
      <c r="D262" s="13" t="str" cm="1">
        <f t="array" ref="D262">INDEX(DB_ALM[],A262+1,3)</f>
        <v>TEMP_WIN_2_H</v>
      </c>
      <c r="E262" s="34" t="str" cm="1">
        <f t="array" ref="E262">INDEX(DB_ALM[],A262+1,5)</f>
        <v>Winding 2 temperature high</v>
      </c>
      <c r="F262" s="34" t="s">
        <v>3205</v>
      </c>
      <c r="G262" s="13" t="str" cm="1">
        <f t="array" ref="G262">INDEX(DB_ALM[],A262+1,13)</f>
        <v>No blocking</v>
      </c>
      <c r="H262" s="1" t="e">
        <f t="shared" si="4"/>
        <v>#N/A</v>
      </c>
    </row>
    <row r="263" spans="1:8" hidden="1" x14ac:dyDescent="0.25">
      <c r="A263" s="1">
        <v>261</v>
      </c>
      <c r="B263" s="1" t="b" cm="1">
        <f t="array" ref="B263">INDEX(DB_ALM[],A263+1,20)</f>
        <v>0</v>
      </c>
      <c r="C263" s="13" t="str" cm="1">
        <f t="array" ref="C263">INDEX(DB_ALM[],A263+1,1)</f>
        <v>UNIT_TRAFO</v>
      </c>
      <c r="D263" s="13" t="str" cm="1">
        <f t="array" ref="D263">INDEX(DB_ALM[],A263+1,3)</f>
        <v>TEMP_WIN_2_HH</v>
      </c>
      <c r="E263" s="34" t="str" cm="1">
        <f t="array" ref="E263">INDEX(DB_ALM[],A263+1,5)</f>
        <v>Winding 2 temperature too high</v>
      </c>
      <c r="F263" s="34" t="s">
        <v>3206</v>
      </c>
      <c r="G263" s="13" t="str" cm="1">
        <f t="array" ref="G263">INDEX(DB_ALM[],A263+1,13)</f>
        <v>No blocking</v>
      </c>
      <c r="H263" s="1" t="e">
        <f t="shared" si="4"/>
        <v>#N/A</v>
      </c>
    </row>
    <row r="264" spans="1:8" ht="30" hidden="1" x14ac:dyDescent="0.25">
      <c r="A264" s="1">
        <v>262</v>
      </c>
      <c r="B264" s="1" t="b" cm="1">
        <f t="array" ref="B264">INDEX(DB_ALM[],A264+1,20)</f>
        <v>0</v>
      </c>
      <c r="C264" s="13" t="str" cm="1">
        <f t="array" ref="C264">INDEX(DB_ALM[],A264+1,1)</f>
        <v>UNIT_TRAFO</v>
      </c>
      <c r="D264" s="13" t="str" cm="1">
        <f t="array" ref="D264">INDEX(DB_ALM[],A264+1,3)</f>
        <v>TEMP_WIN_3_ERR</v>
      </c>
      <c r="E264" s="34" t="str" cm="1">
        <f t="array" ref="E264">INDEX(DB_ALM[],A264+1,5)</f>
        <v>Winding 3 temperature sensor error</v>
      </c>
      <c r="F264" s="34" t="s">
        <v>3213</v>
      </c>
      <c r="G264" s="13" t="str" cm="1">
        <f t="array" ref="G264">INDEX(DB_ALM[],A264+1,13)</f>
        <v>No blocking</v>
      </c>
      <c r="H264" s="1" t="str">
        <f t="shared" si="4"/>
        <v>Alarm utløses når den nåværende signalet overskrider de nominelle grensene. Mulige årsaker til denne anomalien inkluderer problemer som feilaktig kabelterminering på målepunktet eller skade på sensoren.</v>
      </c>
    </row>
    <row r="265" spans="1:8" hidden="1" x14ac:dyDescent="0.25">
      <c r="A265" s="1">
        <v>263</v>
      </c>
      <c r="B265" s="1" t="b" cm="1">
        <f t="array" ref="B265">INDEX(DB_ALM[],A265+1,20)</f>
        <v>0</v>
      </c>
      <c r="C265" s="13" t="str" cm="1">
        <f t="array" ref="C265">INDEX(DB_ALM[],A265+1,1)</f>
        <v>UNIT_TRAFO</v>
      </c>
      <c r="D265" s="13" t="str" cm="1">
        <f t="array" ref="D265">INDEX(DB_ALM[],A265+1,3)</f>
        <v>TEMP_WIN_3_H</v>
      </c>
      <c r="E265" s="34" t="str" cm="1">
        <f t="array" ref="E265">INDEX(DB_ALM[],A265+1,5)</f>
        <v>Winding 3 temperature high</v>
      </c>
      <c r="F265" s="34" t="s">
        <v>3205</v>
      </c>
      <c r="G265" s="13" t="str" cm="1">
        <f t="array" ref="G265">INDEX(DB_ALM[],A265+1,13)</f>
        <v>No blocking</v>
      </c>
      <c r="H265" s="1" t="e">
        <f t="shared" si="4"/>
        <v>#N/A</v>
      </c>
    </row>
    <row r="266" spans="1:8" hidden="1" x14ac:dyDescent="0.25">
      <c r="A266" s="1">
        <v>264</v>
      </c>
      <c r="B266" s="1" t="b" cm="1">
        <f t="array" ref="B266">INDEX(DB_ALM[],A266+1,20)</f>
        <v>0</v>
      </c>
      <c r="C266" s="13" t="str" cm="1">
        <f t="array" ref="C266">INDEX(DB_ALM[],A266+1,1)</f>
        <v>UNIT_TRAFO</v>
      </c>
      <c r="D266" s="13" t="str" cm="1">
        <f t="array" ref="D266">INDEX(DB_ALM[],A266+1,3)</f>
        <v>TEMP_WIN_3_HH</v>
      </c>
      <c r="E266" s="34" t="str" cm="1">
        <f t="array" ref="E266">INDEX(DB_ALM[],A266+1,5)</f>
        <v>Winding 3 temperature too high</v>
      </c>
      <c r="F266" s="34" t="s">
        <v>3206</v>
      </c>
      <c r="G266" s="13" t="str" cm="1">
        <f t="array" ref="G266">INDEX(DB_ALM[],A266+1,13)</f>
        <v>No blocking</v>
      </c>
      <c r="H266" s="1" t="e">
        <f t="shared" si="4"/>
        <v>#N/A</v>
      </c>
    </row>
    <row r="267" spans="1:8" ht="30" hidden="1" x14ac:dyDescent="0.25">
      <c r="A267" s="1">
        <v>265</v>
      </c>
      <c r="B267" s="1" t="b" cm="1">
        <f t="array" ref="B267">INDEX(DB_ALM[],A267+1,20)</f>
        <v>0</v>
      </c>
      <c r="C267" s="13" t="str" cm="1">
        <f t="array" ref="C267">INDEX(DB_ALM[],A267+1,1)</f>
        <v>UNIT_TRAFO</v>
      </c>
      <c r="D267" s="13" t="str" cm="1">
        <f t="array" ref="D267">INDEX(DB_ALM[],A267+1,3)</f>
        <v>TEMP_WIN_H_ERR</v>
      </c>
      <c r="E267" s="34" t="str" cm="1">
        <f t="array" ref="E267">INDEX(DB_ALM[],A267+1,5)</f>
        <v>TEMP_WIN_H_ERR</v>
      </c>
      <c r="F267" s="34" t="s">
        <v>3213</v>
      </c>
      <c r="G267" s="13" t="str" cm="1">
        <f t="array" ref="G267">INDEX(DB_ALM[],A267+1,13)</f>
        <v>No blocking</v>
      </c>
      <c r="H267" s="1" t="str">
        <f t="shared" si="4"/>
        <v>Alarm utløses når den nåværende signalet overskrider de nominelle grensene. Mulige årsaker til denne anomalien inkluderer problemer som feilaktig kabelterminering på målepunktet eller skade på sensoren.</v>
      </c>
    </row>
    <row r="268" spans="1:8" hidden="1" x14ac:dyDescent="0.25">
      <c r="A268" s="1">
        <v>266</v>
      </c>
      <c r="B268" s="1" t="b" cm="1">
        <f t="array" ref="B268">INDEX(DB_ALM[],A268+1,20)</f>
        <v>0</v>
      </c>
      <c r="C268" s="13" t="str" cm="1">
        <f t="array" ref="C268">INDEX(DB_ALM[],A268+1,1)</f>
        <v>UNIT_TRAFO</v>
      </c>
      <c r="D268" s="13" t="str" cm="1">
        <f t="array" ref="D268">INDEX(DB_ALM[],A268+1,3)</f>
        <v>TEMP_WIN_H</v>
      </c>
      <c r="E268" s="34" t="str" cm="1">
        <f t="array" ref="E268">INDEX(DB_ALM[],A268+1,5)</f>
        <v>TEMP_WIN_H</v>
      </c>
      <c r="F268" s="34" t="s">
        <v>3205</v>
      </c>
      <c r="G268" s="13" t="str" cm="1">
        <f t="array" ref="G268">INDEX(DB_ALM[],A268+1,13)</f>
        <v>No blocking</v>
      </c>
      <c r="H268" s="1" t="e">
        <f t="shared" si="4"/>
        <v>#N/A</v>
      </c>
    </row>
    <row r="269" spans="1:8" hidden="1" x14ac:dyDescent="0.25">
      <c r="A269" s="1">
        <v>267</v>
      </c>
      <c r="B269" s="1" t="b" cm="1">
        <f t="array" ref="B269">INDEX(DB_ALM[],A269+1,20)</f>
        <v>0</v>
      </c>
      <c r="C269" s="13" t="str" cm="1">
        <f t="array" ref="C269">INDEX(DB_ALM[],A269+1,1)</f>
        <v>UNIT_TRAFO</v>
      </c>
      <c r="D269" s="13" t="str" cm="1">
        <f t="array" ref="D269">INDEX(DB_ALM[],A269+1,3)</f>
        <v>TEMP_WIN_HH</v>
      </c>
      <c r="E269" s="34" t="str" cm="1">
        <f t="array" ref="E269">INDEX(DB_ALM[],A269+1,5)</f>
        <v>TEMP_WIN_HH</v>
      </c>
      <c r="F269" s="34" t="s">
        <v>3206</v>
      </c>
      <c r="G269" s="13" t="str" cm="1">
        <f t="array" ref="G269">INDEX(DB_ALM[],A269+1,13)</f>
        <v>No blocking</v>
      </c>
      <c r="H269" s="1" t="e">
        <f t="shared" si="4"/>
        <v>#N/A</v>
      </c>
    </row>
    <row r="270" spans="1:8" ht="30" x14ac:dyDescent="0.25">
      <c r="A270" s="1">
        <v>268</v>
      </c>
      <c r="B270" s="1" t="b" cm="1">
        <f t="array" ref="B270">INDEX(DB_ALM[],A270+1,20)</f>
        <v>0</v>
      </c>
      <c r="C270" s="13" t="str" cm="1">
        <f t="array" ref="C270">INDEX(DB_ALM[],A270+1,1)</f>
        <v>UNIT_TRAFO</v>
      </c>
      <c r="D270" s="13" t="str" cm="1">
        <f t="array" ref="D270">INDEX(DB_ALM[],A270+1,3)</f>
        <v>TEMP_OIL_ERR</v>
      </c>
      <c r="E270" s="34" t="str" cm="1">
        <f t="array" ref="E270">INDEX(DB_ALM[],A270+1,5)</f>
        <v>Oil temperature sensor error</v>
      </c>
      <c r="F270" s="34" t="s">
        <v>3213</v>
      </c>
      <c r="G270" s="13" t="str" cm="1">
        <f t="array" ref="G270">INDEX(DB_ALM[],A270+1,13)</f>
        <v>No blocking</v>
      </c>
      <c r="H270" s="1" t="str">
        <f t="shared" si="4"/>
        <v>Alarm utløses når den nåværende signalet overskrider de nominelle grensene. Mulige årsaker til denne anomalien inkluderer problemer som feilaktig kabelterminering på målepunktet eller skade på sensoren.</v>
      </c>
    </row>
    <row r="271" spans="1:8" x14ac:dyDescent="0.25">
      <c r="A271" s="1">
        <v>269</v>
      </c>
      <c r="B271" s="1" t="b" cm="1">
        <f t="array" ref="B271">INDEX(DB_ALM[],A271+1,20)</f>
        <v>0</v>
      </c>
      <c r="C271" s="13" t="str" cm="1">
        <f t="array" ref="C271">INDEX(DB_ALM[],A271+1,1)</f>
        <v>UNIT_TRAFO</v>
      </c>
      <c r="D271" s="13" t="str" cm="1">
        <f t="array" ref="D271">INDEX(DB_ALM[],A271+1,3)</f>
        <v>TEMP_OIL_H</v>
      </c>
      <c r="E271" s="34" t="str" cm="1">
        <f t="array" ref="E271">INDEX(DB_ALM[],A271+1,5)</f>
        <v>Oil temperature - high</v>
      </c>
      <c r="F271" s="34" t="s">
        <v>3177</v>
      </c>
      <c r="G271" s="13" t="str" cm="1">
        <f t="array" ref="G271">INDEX(DB_ALM[],A271+1,13)</f>
        <v>External signals PS OFF</v>
      </c>
      <c r="H271" s="1" t="str">
        <f t="shared" si="4"/>
        <v>Alarm utløses når målingen overskrider høyverdigrensen satt i systemparametrene, eller det digitale signalet indikerer at den målte verdien har høy verdi.</v>
      </c>
    </row>
    <row r="272" spans="1:8" x14ac:dyDescent="0.25">
      <c r="A272" s="1">
        <v>270</v>
      </c>
      <c r="B272" s="1" t="b" cm="1">
        <f t="array" ref="B272">INDEX(DB_ALM[],A272+1,20)</f>
        <v>0</v>
      </c>
      <c r="C272" s="13" t="str" cm="1">
        <f t="array" ref="C272">INDEX(DB_ALM[],A272+1,1)</f>
        <v>UNIT_TRAFO</v>
      </c>
      <c r="D272" s="13" t="str" cm="1">
        <f t="array" ref="D272">INDEX(DB_ALM[],A272+1,3)</f>
        <v>TEMP_OIL_HH</v>
      </c>
      <c r="E272" s="34" t="str" cm="1">
        <f t="array" ref="E272">INDEX(DB_ALM[],A272+1,5)</f>
        <v>Oil temperature - too high</v>
      </c>
      <c r="F272" s="34" t="s">
        <v>3181</v>
      </c>
      <c r="G272" s="13" t="str" cm="1">
        <f t="array" ref="G272">INDEX(DB_ALM[],A272+1,13)</f>
        <v>External signals PS OFF</v>
      </c>
      <c r="H272" s="1" t="str">
        <f t="shared" si="4"/>
        <v>Alarm utløses når målingen overskrider en terskel som er satt til å være for høy i systemparametrene, eller det digitale signalet indikerer at den målte verdien har veldig høy verdi.</v>
      </c>
    </row>
    <row r="273" spans="1:8" ht="30" hidden="1" x14ac:dyDescent="0.25">
      <c r="A273" s="1">
        <v>271</v>
      </c>
      <c r="B273" s="1" t="b" cm="1">
        <f t="array" ref="B273">INDEX(DB_ALM[],A273+1,20)</f>
        <v>0</v>
      </c>
      <c r="C273" s="13" t="str" cm="1">
        <f t="array" ref="C273">INDEX(DB_ALM[],A273+1,1)</f>
        <v>UNIT_TRAFO</v>
      </c>
      <c r="D273" s="13" t="str" cm="1">
        <f t="array" ref="D273">INDEX(DB_ALM[],A273+1,3)</f>
        <v>TEMP_OIL_ERR_1</v>
      </c>
      <c r="E273" s="34" t="str" cm="1">
        <f t="array" ref="E273">INDEX(DB_ALM[],A273+1,5)</f>
        <v>TEMP_OIL_ERR_1</v>
      </c>
      <c r="F273" s="34" t="s">
        <v>3213</v>
      </c>
      <c r="G273" s="13" t="str" cm="1">
        <f t="array" ref="G273">INDEX(DB_ALM[],A273+1,13)</f>
        <v>No blocking</v>
      </c>
      <c r="H273" s="1" t="str">
        <f t="shared" si="4"/>
        <v>Alarm utløses når den nåværende signalet overskrider de nominelle grensene. Mulige årsaker til denne anomalien inkluderer problemer som feilaktig kabelterminering på målepunktet eller skade på sensoren.</v>
      </c>
    </row>
    <row r="274" spans="1:8" hidden="1" x14ac:dyDescent="0.25">
      <c r="A274" s="1">
        <v>272</v>
      </c>
      <c r="B274" s="1" t="b" cm="1">
        <f t="array" ref="B274">INDEX(DB_ALM[],A274+1,20)</f>
        <v>0</v>
      </c>
      <c r="C274" s="13" t="str" cm="1">
        <f t="array" ref="C274">INDEX(DB_ALM[],A274+1,1)</f>
        <v>UNIT_TRAFO</v>
      </c>
      <c r="D274" s="13" t="str" cm="1">
        <f t="array" ref="D274">INDEX(DB_ALM[],A274+1,3)</f>
        <v>TEMP_OIL_H_1</v>
      </c>
      <c r="E274" s="34" t="str" cm="1">
        <f t="array" ref="E274">INDEX(DB_ALM[],A274+1,5)</f>
        <v>TEMP_OIL_H_1</v>
      </c>
      <c r="F274" s="34" t="s">
        <v>3205</v>
      </c>
      <c r="G274" s="13" t="str" cm="1">
        <f t="array" ref="G274">INDEX(DB_ALM[],A274+1,13)</f>
        <v>No blocking</v>
      </c>
      <c r="H274" s="1" t="e">
        <f t="shared" si="4"/>
        <v>#N/A</v>
      </c>
    </row>
    <row r="275" spans="1:8" hidden="1" x14ac:dyDescent="0.25">
      <c r="A275" s="1">
        <v>273</v>
      </c>
      <c r="B275" s="1" t="b" cm="1">
        <f t="array" ref="B275">INDEX(DB_ALM[],A275+1,20)</f>
        <v>0</v>
      </c>
      <c r="C275" s="13" t="str" cm="1">
        <f t="array" ref="C275">INDEX(DB_ALM[],A275+1,1)</f>
        <v>UNIT_TRAFO</v>
      </c>
      <c r="D275" s="13" t="str" cm="1">
        <f t="array" ref="D275">INDEX(DB_ALM[],A275+1,3)</f>
        <v>TEMP_OIL_HH_1</v>
      </c>
      <c r="E275" s="34" t="str" cm="1">
        <f t="array" ref="E275">INDEX(DB_ALM[],A275+1,5)</f>
        <v>TEMP_OIL_HH_1</v>
      </c>
      <c r="F275" s="34" t="s">
        <v>3206</v>
      </c>
      <c r="G275" s="13" t="str" cm="1">
        <f t="array" ref="G275">INDEX(DB_ALM[],A275+1,13)</f>
        <v>No blocking</v>
      </c>
      <c r="H275" s="1" t="e">
        <f t="shared" si="4"/>
        <v>#N/A</v>
      </c>
    </row>
    <row r="276" spans="1:8" x14ac:dyDescent="0.25">
      <c r="A276" s="1">
        <v>274</v>
      </c>
      <c r="B276" s="1" t="b" cm="1">
        <f t="array" ref="B276">INDEX(DB_ALM[],A276+1,20)</f>
        <v>0</v>
      </c>
      <c r="C276" s="13" t="str" cm="1">
        <f t="array" ref="C276">INDEX(DB_ALM[],A276+1,1)</f>
        <v>UNIT_TRAFO</v>
      </c>
      <c r="D276" s="13" t="str" cm="1">
        <f t="array" ref="D276">INDEX(DB_ALM[],A276+1,3)</f>
        <v>GAS_NOK</v>
      </c>
      <c r="E276" s="34" t="str" cm="1">
        <f t="array" ref="E276">INDEX(DB_ALM[],A276+1,5)</f>
        <v>GAS_NOK</v>
      </c>
      <c r="F276" s="34" t="s">
        <v>3220</v>
      </c>
      <c r="G276" s="13" t="str" cm="1">
        <f t="array" ref="G276">INDEX(DB_ALM[],A276+1,13)</f>
        <v>No blocking</v>
      </c>
      <c r="H276" s="1" t="str">
        <f t="shared" si="4"/>
        <v>Alarm utløses når transformatorgassindikatoren indikerer en alarmtilstand.</v>
      </c>
    </row>
    <row r="277" spans="1:8" hidden="1" x14ac:dyDescent="0.25">
      <c r="A277" s="1">
        <v>275</v>
      </c>
      <c r="B277" s="1" t="b" cm="1">
        <f t="array" ref="B277">INDEX(DB_ALM[],A277+1,20)</f>
        <v>0</v>
      </c>
      <c r="C277" s="13" t="str" cm="1">
        <f t="array" ref="C277">INDEX(DB_ALM[],A277+1,1)</f>
        <v>UNIT_TRAFO</v>
      </c>
      <c r="D277" s="13" t="str" cm="1">
        <f t="array" ref="D277">INDEX(DB_ALM[],A277+1,3)</f>
        <v>PRESSURE_NOK</v>
      </c>
      <c r="E277" s="34" t="str" cm="1">
        <f t="array" ref="E277">INDEX(DB_ALM[],A277+1,5)</f>
        <v>Pressure trip</v>
      </c>
      <c r="F277" s="34" t="s">
        <v>3397</v>
      </c>
      <c r="G277" s="13" t="str" cm="1">
        <f t="array" ref="G277">INDEX(DB_ALM[],A277+1,13)</f>
        <v>External signals PS OFF</v>
      </c>
      <c r="H277" s="1" t="e">
        <f t="shared" si="4"/>
        <v>#N/A</v>
      </c>
    </row>
    <row r="278" spans="1:8" hidden="1" x14ac:dyDescent="0.25">
      <c r="A278" s="1">
        <v>276</v>
      </c>
      <c r="B278" s="1" t="b" cm="1">
        <f t="array" ref="B278">INDEX(DB_ALM[],A278+1,20)</f>
        <v>0</v>
      </c>
      <c r="C278" s="13" t="str" cm="1">
        <f t="array" ref="C278">INDEX(DB_ALM[],A278+1,1)</f>
        <v>UNIT_TRAFO</v>
      </c>
      <c r="D278" s="13" t="str" cm="1">
        <f t="array" ref="D278">INDEX(DB_ALM[],A278+1,3)</f>
        <v>OIL_PRESS_L</v>
      </c>
      <c r="E278" s="34" t="str" cm="1">
        <f t="array" ref="E278">INDEX(DB_ALM[],A278+1,5)</f>
        <v>Oil pressure low</v>
      </c>
      <c r="F278" s="34" t="s">
        <v>3397</v>
      </c>
      <c r="G278" s="13" t="str" cm="1">
        <f t="array" ref="G278">INDEX(DB_ALM[],A278+1,13)</f>
        <v>No blocking</v>
      </c>
      <c r="H278" s="1" t="e">
        <f t="shared" si="4"/>
        <v>#N/A</v>
      </c>
    </row>
    <row r="279" spans="1:8" hidden="1" x14ac:dyDescent="0.25">
      <c r="A279" s="1">
        <v>277</v>
      </c>
      <c r="B279" s="1" t="b" cm="1">
        <f t="array" ref="B279">INDEX(DB_ALM[],A279+1,20)</f>
        <v>0</v>
      </c>
      <c r="C279" s="13" t="str" cm="1">
        <f t="array" ref="C279">INDEX(DB_ALM[],A279+1,1)</f>
        <v>UNIT_TRAFO</v>
      </c>
      <c r="D279" s="13" t="str" cm="1">
        <f t="array" ref="D279">INDEX(DB_ALM[],A279+1,3)</f>
        <v>OIL_PRESS_LL</v>
      </c>
      <c r="E279" s="34" t="str" cm="1">
        <f t="array" ref="E279">INDEX(DB_ALM[],A279+1,5)</f>
        <v>Oil pressure too low</v>
      </c>
      <c r="F279" s="34" t="s">
        <v>3398</v>
      </c>
      <c r="G279" s="13" t="str" cm="1">
        <f t="array" ref="G279">INDEX(DB_ALM[],A279+1,13)</f>
        <v>No blocking</v>
      </c>
      <c r="H279" s="1" t="e">
        <f t="shared" si="4"/>
        <v>#N/A</v>
      </c>
    </row>
    <row r="280" spans="1:8" hidden="1" x14ac:dyDescent="0.25">
      <c r="A280" s="1">
        <v>278</v>
      </c>
      <c r="B280" s="1" t="b" cm="1">
        <f t="array" ref="B280">INDEX(DB_ALM[],A280+1,20)</f>
        <v>0</v>
      </c>
      <c r="C280" s="13" t="str" cm="1">
        <f t="array" ref="C280">INDEX(DB_ALM[],A280+1,1)</f>
        <v>UNIT_TRAFO</v>
      </c>
      <c r="D280" s="13" t="str" cm="1">
        <f t="array" ref="D280">INDEX(DB_ALM[],A280+1,3)</f>
        <v>BUCHHOLZ_W</v>
      </c>
      <c r="E280" s="34" t="str" cm="1">
        <f t="array" ref="E280">INDEX(DB_ALM[],A280+1,5)</f>
        <v>Pressure alarm</v>
      </c>
      <c r="F280" s="34" t="s">
        <v>3399</v>
      </c>
      <c r="G280" s="13" t="str" cm="1">
        <f t="array" ref="G280">INDEX(DB_ALM[],A280+1,13)</f>
        <v>External signals PS OFF</v>
      </c>
      <c r="H280" s="1" t="e">
        <f t="shared" si="4"/>
        <v>#N/A</v>
      </c>
    </row>
    <row r="281" spans="1:8" hidden="1" x14ac:dyDescent="0.25">
      <c r="A281" s="1">
        <v>279</v>
      </c>
      <c r="B281" s="1" t="b" cm="1">
        <f t="array" ref="B281">INDEX(DB_ALM[],A281+1,20)</f>
        <v>0</v>
      </c>
      <c r="C281" s="13" t="str" cm="1">
        <f t="array" ref="C281">INDEX(DB_ALM[],A281+1,1)</f>
        <v>UNIT_TRAFO</v>
      </c>
      <c r="D281" s="13" t="str" cm="1">
        <f t="array" ref="D281">INDEX(DB_ALM[],A281+1,3)</f>
        <v>BUCHHOLZ_T</v>
      </c>
      <c r="E281" s="34" t="str" cm="1">
        <f t="array" ref="E281">INDEX(DB_ALM[],A281+1,5)</f>
        <v>Pressure trip</v>
      </c>
      <c r="F281" s="34" t="s">
        <v>3400</v>
      </c>
      <c r="G281" s="13" t="str" cm="1">
        <f t="array" ref="G281">INDEX(DB_ALM[],A281+1,13)</f>
        <v>External signals PS OFF</v>
      </c>
      <c r="H281" s="1" t="e">
        <f t="shared" si="4"/>
        <v>#N/A</v>
      </c>
    </row>
    <row r="282" spans="1:8" x14ac:dyDescent="0.25">
      <c r="A282" s="1">
        <v>280</v>
      </c>
      <c r="B282" s="1" t="b" cm="1">
        <f t="array" ref="B282">INDEX(DB_ALM[],A282+1,20)</f>
        <v>0</v>
      </c>
      <c r="C282" s="13" t="str" cm="1">
        <f t="array" ref="C282">INDEX(DB_ALM[],A282+1,1)</f>
        <v>UNIT_TRAFO</v>
      </c>
      <c r="D282" s="13" t="str" cm="1">
        <f t="array" ref="D282">INDEX(DB_ALM[],A282+1,3)</f>
        <v>PRESS_REL_VALVE_FAULT</v>
      </c>
      <c r="E282" s="34" t="str" cm="1">
        <f t="array" ref="E282">INDEX(DB_ALM[],A282+1,5)</f>
        <v>PRESS_REL_VALVE_FAULT</v>
      </c>
      <c r="F282" s="34" t="s">
        <v>3222</v>
      </c>
      <c r="G282" s="13" t="str" cm="1">
        <f t="array" ref="G282">INDEX(DB_ALM[],A282+1,13)</f>
        <v>No blocking</v>
      </c>
      <c r="H282" s="1" t="str">
        <f t="shared" si="4"/>
        <v>Alarm utløses når transformatortrykkindikatoren indikerer en utkoblingstilstand.</v>
      </c>
    </row>
    <row r="283" spans="1:8" x14ac:dyDescent="0.25">
      <c r="A283" s="1">
        <v>281</v>
      </c>
      <c r="B283" s="1" t="b" cm="1">
        <f t="array" ref="B283">INDEX(DB_ALM[],A283+1,20)</f>
        <v>0</v>
      </c>
      <c r="C283" s="13" t="str" cm="1">
        <f t="array" ref="C283">INDEX(DB_ALM[],A283+1,1)</f>
        <v>UNIT_TRAFO</v>
      </c>
      <c r="D283" s="13" t="str" cm="1">
        <f t="array" ref="D283">INDEX(DB_ALM[],A283+1,3)</f>
        <v>WARNING</v>
      </c>
      <c r="E283" s="34" t="str" cm="1">
        <f t="array" ref="E283">INDEX(DB_ALM[],A283+1,5)</f>
        <v>WARNING</v>
      </c>
      <c r="F283" s="34" t="s">
        <v>3197</v>
      </c>
      <c r="G283" s="13" t="str" cm="1">
        <f t="array" ref="G283">INDEX(DB_ALM[],A283+1,13)</f>
        <v>No blocking</v>
      </c>
      <c r="H283" s="1" t="str">
        <f t="shared" si="4"/>
        <v>Alarm utløses når MCB er av. Dette kan skyldes intenjonell håndtering, ledningsbrudd eller en feil på hjelpekontaktene.</v>
      </c>
    </row>
    <row r="284" spans="1:8" x14ac:dyDescent="0.25">
      <c r="A284" s="1">
        <v>282</v>
      </c>
      <c r="B284" s="1" t="b" cm="1">
        <f t="array" ref="B284">INDEX(DB_ALM[],A284+1,20)</f>
        <v>0</v>
      </c>
      <c r="C284" s="13" t="str" cm="1">
        <f t="array" ref="C284">INDEX(DB_ALM[],A284+1,1)</f>
        <v>UNIT_TRAFO</v>
      </c>
      <c r="D284" s="13" t="str" cm="1">
        <f t="array" ref="D284">INDEX(DB_ALM[],A284+1,3)</f>
        <v>TRIP</v>
      </c>
      <c r="E284" s="34" t="str" cm="1">
        <f t="array" ref="E284">INDEX(DB_ALM[],A284+1,5)</f>
        <v>TRIP</v>
      </c>
      <c r="F284" s="34" t="s">
        <v>3401</v>
      </c>
      <c r="G284" s="13" t="str" cm="1">
        <f t="array" ref="G284">INDEX(DB_ALM[],A284+1,13)</f>
        <v>No blocking</v>
      </c>
      <c r="H284" s="1" t="s">
        <v>3402</v>
      </c>
    </row>
    <row r="285" spans="1:8" x14ac:dyDescent="0.25">
      <c r="A285" s="1">
        <v>283</v>
      </c>
      <c r="B285" s="1" t="b" cm="1">
        <f t="array" ref="B285">INDEX(DB_ALM[],A285+1,20)</f>
        <v>0</v>
      </c>
      <c r="C285" s="13" t="str" cm="1">
        <f t="array" ref="C285">INDEX(DB_ALM[],A285+1,1)</f>
        <v>UNIT_TRAFO</v>
      </c>
      <c r="D285" s="13" t="str" cm="1">
        <f t="array" ref="D285">INDEX(DB_ALM[],A285+1,3)</f>
        <v>OLTC_POSITION</v>
      </c>
      <c r="E285" s="34" t="str" cm="1">
        <f t="array" ref="E285">INDEX(DB_ALM[],A285+1,5)</f>
        <v>OLTC_POSITION</v>
      </c>
      <c r="F285" s="34" t="s">
        <v>3224</v>
      </c>
      <c r="G285" s="13" t="str" cm="1">
        <f t="array" ref="G285">INDEX(DB_ALM[],A285+1,13)</f>
        <v>No blocking</v>
      </c>
      <c r="H285" s="1" t="str">
        <f t="shared" si="4"/>
        <v>Alarm utløses når transformatorgassindikatoren indikerer en utkoblingstilstand.</v>
      </c>
    </row>
    <row r="286" spans="1:8" x14ac:dyDescent="0.25">
      <c r="A286" s="1">
        <v>284</v>
      </c>
      <c r="B286" s="1" t="b" cm="1">
        <f t="array" ref="B286">INDEX(DB_ALM[],A286+1,20)</f>
        <v>0</v>
      </c>
      <c r="C286" s="13" t="str" cm="1">
        <f t="array" ref="C286">INDEX(DB_ALM[],A286+1,1)</f>
        <v>UNIT_TRAFO</v>
      </c>
      <c r="D286" s="13" t="str" cm="1">
        <f t="array" ref="D286">INDEX(DB_ALM[],A286+1,3)</f>
        <v>OLTC_P_TRIP1</v>
      </c>
      <c r="E286" s="34" t="str" cm="1">
        <f t="array" ref="E286">INDEX(DB_ALM[],A286+1,5)</f>
        <v>OLTC_P_TRIP1</v>
      </c>
      <c r="F286" s="34" t="s">
        <v>3226</v>
      </c>
      <c r="G286" s="13" t="str" cm="1">
        <f t="array" ref="G286">INDEX(DB_ALM[],A286+1,13)</f>
        <v>No blocking</v>
      </c>
      <c r="H286" s="1" t="str">
        <f t="shared" si="4"/>
        <v>Alarm utløses når transformatoroljenivåindikatoren indikerer en utkoblingstilstand.</v>
      </c>
    </row>
    <row r="287" spans="1:8" x14ac:dyDescent="0.25">
      <c r="A287" s="1">
        <v>285</v>
      </c>
      <c r="B287" s="1" t="b" cm="1">
        <f t="array" ref="B287">INDEX(DB_ALM[],A287+1,20)</f>
        <v>0</v>
      </c>
      <c r="C287" s="13" t="str" cm="1">
        <f t="array" ref="C287">INDEX(DB_ALM[],A287+1,1)</f>
        <v>UNIT_TRAFO</v>
      </c>
      <c r="D287" s="13" t="str" cm="1">
        <f t="array" ref="D287">INDEX(DB_ALM[],A287+1,3)</f>
        <v>OLTC_P_TRIP2</v>
      </c>
      <c r="E287" s="34" t="str" cm="1">
        <f t="array" ref="E287">INDEX(DB_ALM[],A287+1,5)</f>
        <v>OLTC_P_TRIP2</v>
      </c>
      <c r="F287" s="34" t="s">
        <v>3226</v>
      </c>
      <c r="G287" s="13" t="str" cm="1">
        <f t="array" ref="G287">INDEX(DB_ALM[],A287+1,13)</f>
        <v>No blocking</v>
      </c>
      <c r="H287" s="1" t="str">
        <f t="shared" si="4"/>
        <v>Alarm utløses når transformatoroljenivåindikatoren indikerer en utkoblingstilstand.</v>
      </c>
    </row>
    <row r="288" spans="1:8" x14ac:dyDescent="0.25">
      <c r="A288" s="1">
        <v>286</v>
      </c>
      <c r="B288" s="1" t="b" cm="1">
        <f t="array" ref="B288">INDEX(DB_ALM[],A288+1,20)</f>
        <v>0</v>
      </c>
      <c r="C288" s="13" t="str" cm="1">
        <f t="array" ref="C288">INDEX(DB_ALM[],A288+1,1)</f>
        <v>UNIT_TRAFO</v>
      </c>
      <c r="D288" s="13" t="str" cm="1">
        <f t="array" ref="D288">INDEX(DB_ALM[],A288+1,3)</f>
        <v>OLTC_OIL_LEVEL_LL</v>
      </c>
      <c r="E288" s="34" t="str" cm="1">
        <f t="array" ref="E288">INDEX(DB_ALM[],A288+1,5)</f>
        <v>OLTC_OIL_LEVEL_LL</v>
      </c>
      <c r="F288" s="34" t="s">
        <v>3228</v>
      </c>
      <c r="G288" s="13" t="str" cm="1">
        <f t="array" ref="G288">INDEX(DB_ALM[],A288+1,13)</f>
        <v>No blocking</v>
      </c>
      <c r="H288" s="1" t="str">
        <f t="shared" si="4"/>
        <v>Alarm utløses når transformatorvannstrømsindikatoren indikerer en utkoblingstilstand.</v>
      </c>
    </row>
    <row r="289" spans="1:8" x14ac:dyDescent="0.25">
      <c r="A289" s="1">
        <v>287</v>
      </c>
      <c r="B289" s="1" t="b" cm="1">
        <f t="array" ref="B289">INDEX(DB_ALM[],A289+1,20)</f>
        <v>0</v>
      </c>
      <c r="C289" s="13" t="str" cm="1">
        <f t="array" ref="C289">INDEX(DB_ALM[],A289+1,1)</f>
        <v>UNIT_TRAFO</v>
      </c>
      <c r="D289" s="13" t="str" cm="1">
        <f t="array" ref="D289">INDEX(DB_ALM[],A289+1,3)</f>
        <v>OLTC_OIL_LEVEL_HH</v>
      </c>
      <c r="E289" s="34" t="str" cm="1">
        <f t="array" ref="E289">INDEX(DB_ALM[],A289+1,5)</f>
        <v>OLTC_OIL_LEVEL_HH</v>
      </c>
      <c r="F289" s="34" t="s">
        <v>3231</v>
      </c>
      <c r="G289" s="13" t="str" cm="1">
        <f t="array" ref="G289">INDEX(DB_ALM[],A289+1,13)</f>
        <v>No blocking</v>
      </c>
      <c r="H289" s="1" t="str">
        <f t="shared" si="4"/>
        <v>Alarm utløses når transformatorvanntrykksindikatoren indikerer en utkoblingstilstand.</v>
      </c>
    </row>
    <row r="290" spans="1:8" ht="30" hidden="1" x14ac:dyDescent="0.25">
      <c r="A290" s="1">
        <v>288</v>
      </c>
      <c r="B290" s="1" t="b" cm="1">
        <f t="array" ref="B290">INDEX(DB_ALM[],A290+1,20)</f>
        <v>1</v>
      </c>
      <c r="C290" s="13" t="str" cm="1">
        <f t="array" ref="C290">INDEX(DB_ALM[],A290+1,1)</f>
        <v>AUX_TRAFO_AND_DIESEL</v>
      </c>
      <c r="D290" s="13" t="str" cm="1">
        <f t="array" ref="D290">INDEX(DB_ALM[],A290+1,3)</f>
        <v>TEMP_WIN_1_ERR</v>
      </c>
      <c r="E290" s="34" t="str" cm="1">
        <f t="array" ref="E290">INDEX(DB_ALM[],A290+1,5)</f>
        <v>Winding 1 temperature high</v>
      </c>
      <c r="F290" s="34" t="s">
        <v>3213</v>
      </c>
      <c r="G290" s="13" t="str" cm="1">
        <f t="array" ref="G290">INDEX(DB_ALM[],A290+1,13)</f>
        <v>External signals PS OFF</v>
      </c>
      <c r="H290" s="1" t="str">
        <f t="shared" si="4"/>
        <v>Alarm utløses når den nåværende signalet overskrider de nominelle grensene. Mulige årsaker til denne anomalien inkluderer problemer som feilaktig kabelterminering på målepunktet eller skade på sensoren.</v>
      </c>
    </row>
    <row r="291" spans="1:8" hidden="1" x14ac:dyDescent="0.25">
      <c r="A291" s="1">
        <v>289</v>
      </c>
      <c r="B291" s="1" t="b" cm="1">
        <f t="array" ref="B291">INDEX(DB_ALM[],A291+1,20)</f>
        <v>0</v>
      </c>
      <c r="C291" s="13" t="str" cm="1">
        <f t="array" ref="C291">INDEX(DB_ALM[],A291+1,1)</f>
        <v>AUX_TRAFO_AND_DIESEL</v>
      </c>
      <c r="D291" s="13" t="str" cm="1">
        <f t="array" ref="D291">INDEX(DB_ALM[],A291+1,3)</f>
        <v>TEMP_WIN_1_H</v>
      </c>
      <c r="E291" s="34" t="str" cm="1">
        <f t="array" ref="E291">INDEX(DB_ALM[],A291+1,5)</f>
        <v>Winding 1 temperature high</v>
      </c>
      <c r="F291" s="34" t="s">
        <v>3205</v>
      </c>
      <c r="G291" s="13" t="str" cm="1">
        <f t="array" ref="G291">INDEX(DB_ALM[],A291+1,13)</f>
        <v>No blocking</v>
      </c>
      <c r="H291" s="1" t="e">
        <f t="shared" si="4"/>
        <v>#N/A</v>
      </c>
    </row>
    <row r="292" spans="1:8" hidden="1" x14ac:dyDescent="0.25">
      <c r="A292" s="1">
        <v>290</v>
      </c>
      <c r="B292" s="1" t="b" cm="1">
        <f t="array" ref="B292">INDEX(DB_ALM[],A292+1,20)</f>
        <v>0</v>
      </c>
      <c r="C292" s="13" t="str" cm="1">
        <f t="array" ref="C292">INDEX(DB_ALM[],A292+1,1)</f>
        <v>AUX_TRAFO_AND_DIESEL</v>
      </c>
      <c r="D292" s="13" t="str" cm="1">
        <f t="array" ref="D292">INDEX(DB_ALM[],A292+1,3)</f>
        <v>TEMP_WIN_1_HH</v>
      </c>
      <c r="E292" s="34" t="str" cm="1">
        <f t="array" ref="E292">INDEX(DB_ALM[],A292+1,5)</f>
        <v>Winding 1 temperature too high</v>
      </c>
      <c r="F292" s="34" t="s">
        <v>3206</v>
      </c>
      <c r="G292" s="13" t="str" cm="1">
        <f t="array" ref="G292">INDEX(DB_ALM[],A292+1,13)</f>
        <v>No blocking</v>
      </c>
      <c r="H292" s="1" t="e">
        <f t="shared" si="4"/>
        <v>#N/A</v>
      </c>
    </row>
    <row r="293" spans="1:8" ht="30" hidden="1" x14ac:dyDescent="0.25">
      <c r="A293" s="1">
        <v>291</v>
      </c>
      <c r="B293" s="1" t="b" cm="1">
        <f t="array" ref="B293">INDEX(DB_ALM[],A293+1,20)</f>
        <v>1</v>
      </c>
      <c r="C293" s="13" t="str" cm="1">
        <f t="array" ref="C293">INDEX(DB_ALM[],A293+1,1)</f>
        <v>AUX_TRAFO_AND_DIESEL</v>
      </c>
      <c r="D293" s="13" t="str" cm="1">
        <f t="array" ref="D293">INDEX(DB_ALM[],A293+1,3)</f>
        <v>TEMP_WIN_2_ERR</v>
      </c>
      <c r="E293" s="34" t="str" cm="1">
        <f t="array" ref="E293">INDEX(DB_ALM[],A293+1,5)</f>
        <v>Winding 2 temperature high</v>
      </c>
      <c r="F293" s="34" t="s">
        <v>3213</v>
      </c>
      <c r="G293" s="13" t="str" cm="1">
        <f t="array" ref="G293">INDEX(DB_ALM[],A293+1,13)</f>
        <v>External signals PS OFF</v>
      </c>
      <c r="H293" s="1" t="str">
        <f t="shared" si="4"/>
        <v>Alarm utløses når den nåværende signalet overskrider de nominelle grensene. Mulige årsaker til denne anomalien inkluderer problemer som feilaktig kabelterminering på målepunktet eller skade på sensoren.</v>
      </c>
    </row>
    <row r="294" spans="1:8" hidden="1" x14ac:dyDescent="0.25">
      <c r="A294" s="1">
        <v>292</v>
      </c>
      <c r="B294" s="1" t="b" cm="1">
        <f t="array" ref="B294">INDEX(DB_ALM[],A294+1,20)</f>
        <v>0</v>
      </c>
      <c r="C294" s="13" t="str" cm="1">
        <f t="array" ref="C294">INDEX(DB_ALM[],A294+1,1)</f>
        <v>AUX_TRAFO_AND_DIESEL</v>
      </c>
      <c r="D294" s="13" t="str" cm="1">
        <f t="array" ref="D294">INDEX(DB_ALM[],A294+1,3)</f>
        <v>TEMP_WIN_2_H</v>
      </c>
      <c r="E294" s="34" t="str" cm="1">
        <f t="array" ref="E294">INDEX(DB_ALM[],A294+1,5)</f>
        <v>Winding 2 temperature high</v>
      </c>
      <c r="F294" s="34" t="s">
        <v>3205</v>
      </c>
      <c r="G294" s="13" t="str" cm="1">
        <f t="array" ref="G294">INDEX(DB_ALM[],A294+1,13)</f>
        <v>No blocking</v>
      </c>
      <c r="H294" s="1" t="e">
        <f t="shared" si="4"/>
        <v>#N/A</v>
      </c>
    </row>
    <row r="295" spans="1:8" hidden="1" x14ac:dyDescent="0.25">
      <c r="A295" s="1">
        <v>293</v>
      </c>
      <c r="B295" s="1" t="b" cm="1">
        <f t="array" ref="B295">INDEX(DB_ALM[],A295+1,20)</f>
        <v>0</v>
      </c>
      <c r="C295" s="13" t="str" cm="1">
        <f t="array" ref="C295">INDEX(DB_ALM[],A295+1,1)</f>
        <v>AUX_TRAFO_AND_DIESEL</v>
      </c>
      <c r="D295" s="13" t="str" cm="1">
        <f t="array" ref="D295">INDEX(DB_ALM[],A295+1,3)</f>
        <v>TEMP_WIN_2_HH</v>
      </c>
      <c r="E295" s="34" t="str" cm="1">
        <f t="array" ref="E295">INDEX(DB_ALM[],A295+1,5)</f>
        <v>Winding 2 temperature too high</v>
      </c>
      <c r="F295" s="34" t="s">
        <v>3206</v>
      </c>
      <c r="G295" s="13" t="str" cm="1">
        <f t="array" ref="G295">INDEX(DB_ALM[],A295+1,13)</f>
        <v>No blocking</v>
      </c>
      <c r="H295" s="1" t="e">
        <f t="shared" si="4"/>
        <v>#N/A</v>
      </c>
    </row>
    <row r="296" spans="1:8" ht="30" hidden="1" x14ac:dyDescent="0.25">
      <c r="A296" s="1">
        <v>294</v>
      </c>
      <c r="B296" s="1" t="b" cm="1">
        <f t="array" ref="B296">INDEX(DB_ALM[],A296+1,20)</f>
        <v>1</v>
      </c>
      <c r="C296" s="13" t="str" cm="1">
        <f t="array" ref="C296">INDEX(DB_ALM[],A296+1,1)</f>
        <v>AUX_TRAFO_AND_DIESEL</v>
      </c>
      <c r="D296" s="13" t="str" cm="1">
        <f t="array" ref="D296">INDEX(DB_ALM[],A296+1,3)</f>
        <v>TEMP_WIN_3_ERR</v>
      </c>
      <c r="E296" s="34" t="str" cm="1">
        <f t="array" ref="E296">INDEX(DB_ALM[],A296+1,5)</f>
        <v>Winding 3 temperature high</v>
      </c>
      <c r="F296" s="34" t="s">
        <v>3213</v>
      </c>
      <c r="G296" s="13" t="str" cm="1">
        <f t="array" ref="G296">INDEX(DB_ALM[],A296+1,13)</f>
        <v>External signals PS OFF</v>
      </c>
      <c r="H296" s="1" t="str">
        <f t="shared" si="4"/>
        <v>Alarm utløses når den nåværende signalet overskrider de nominelle grensene. Mulige årsaker til denne anomalien inkluderer problemer som feilaktig kabelterminering på målepunktet eller skade på sensoren.</v>
      </c>
    </row>
    <row r="297" spans="1:8" hidden="1" x14ac:dyDescent="0.25">
      <c r="A297" s="1">
        <v>295</v>
      </c>
      <c r="B297" s="1" t="b" cm="1">
        <f t="array" ref="B297">INDEX(DB_ALM[],A297+1,20)</f>
        <v>0</v>
      </c>
      <c r="C297" s="13" t="str" cm="1">
        <f t="array" ref="C297">INDEX(DB_ALM[],A297+1,1)</f>
        <v>AUX_TRAFO_AND_DIESEL</v>
      </c>
      <c r="D297" s="13" t="str" cm="1">
        <f t="array" ref="D297">INDEX(DB_ALM[],A297+1,3)</f>
        <v>TEMP_WIN_3_H</v>
      </c>
      <c r="E297" s="34" t="str" cm="1">
        <f t="array" ref="E297">INDEX(DB_ALM[],A297+1,5)</f>
        <v>Winding 3 temperature high</v>
      </c>
      <c r="F297" s="34" t="s">
        <v>3205</v>
      </c>
      <c r="G297" s="13" t="str" cm="1">
        <f t="array" ref="G297">INDEX(DB_ALM[],A297+1,13)</f>
        <v>No blocking</v>
      </c>
      <c r="H297" s="1" t="e">
        <f t="shared" si="4"/>
        <v>#N/A</v>
      </c>
    </row>
    <row r="298" spans="1:8" hidden="1" x14ac:dyDescent="0.25">
      <c r="A298" s="1">
        <v>296</v>
      </c>
      <c r="B298" s="1" t="b" cm="1">
        <f t="array" ref="B298">INDEX(DB_ALM[],A298+1,20)</f>
        <v>0</v>
      </c>
      <c r="C298" s="13" t="str" cm="1">
        <f t="array" ref="C298">INDEX(DB_ALM[],A298+1,1)</f>
        <v>AUX_TRAFO_AND_DIESEL</v>
      </c>
      <c r="D298" s="13" t="str" cm="1">
        <f t="array" ref="D298">INDEX(DB_ALM[],A298+1,3)</f>
        <v>TEMP_WIN_3_HH</v>
      </c>
      <c r="E298" s="34" t="str" cm="1">
        <f t="array" ref="E298">INDEX(DB_ALM[],A298+1,5)</f>
        <v>Winding 3 temperature too high</v>
      </c>
      <c r="F298" s="34" t="s">
        <v>3206</v>
      </c>
      <c r="G298" s="13" t="str" cm="1">
        <f t="array" ref="G298">INDEX(DB_ALM[],A298+1,13)</f>
        <v>No blocking</v>
      </c>
      <c r="H298" s="1" t="e">
        <f t="shared" si="4"/>
        <v>#N/A</v>
      </c>
    </row>
    <row r="299" spans="1:8" hidden="1" x14ac:dyDescent="0.25">
      <c r="A299" s="1">
        <v>297</v>
      </c>
      <c r="B299" s="1" t="b" cm="1">
        <f t="array" ref="B299">INDEX(DB_ALM[],A299+1,20)</f>
        <v>0</v>
      </c>
      <c r="C299" s="13" t="str" cm="1">
        <f t="array" ref="C299">INDEX(DB_ALM[],A299+1,1)</f>
        <v>AUX_TRAFO_AND_DIESEL</v>
      </c>
      <c r="D299" s="13" t="str" cm="1">
        <f t="array" ref="D299">INDEX(DB_ALM[],A299+1,3)</f>
        <v>OIL_PRESS_L</v>
      </c>
      <c r="E299" s="34" t="str" cm="1">
        <f t="array" ref="E299">INDEX(DB_ALM[],A299+1,5)</f>
        <v>Oil pressure low</v>
      </c>
      <c r="F299" s="34" t="s">
        <v>205</v>
      </c>
      <c r="G299" s="13" t="str" cm="1">
        <f t="array" ref="G299">INDEX(DB_ALM[],A299+1,13)</f>
        <v>No blocking</v>
      </c>
      <c r="H299" s="1" t="e">
        <f t="shared" si="4"/>
        <v>#N/A</v>
      </c>
    </row>
    <row r="300" spans="1:8" hidden="1" x14ac:dyDescent="0.25">
      <c r="A300" s="1">
        <v>298</v>
      </c>
      <c r="B300" s="1" t="b" cm="1">
        <f t="array" ref="B300">INDEX(DB_ALM[],A300+1,20)</f>
        <v>0</v>
      </c>
      <c r="C300" s="13" t="str" cm="1">
        <f t="array" ref="C300">INDEX(DB_ALM[],A300+1,1)</f>
        <v>AUX_TRAFO_AND_DIESEL</v>
      </c>
      <c r="D300" s="13" t="str" cm="1">
        <f t="array" ref="D300">INDEX(DB_ALM[],A300+1,3)</f>
        <v>OIL_LEVEL_L</v>
      </c>
      <c r="E300" s="34" t="str" cm="1">
        <f t="array" ref="E300">INDEX(DB_ALM[],A300+1,5)</f>
        <v>Oil level low</v>
      </c>
      <c r="F300" s="34" t="s">
        <v>205</v>
      </c>
      <c r="G300" s="13" t="str" cm="1">
        <f t="array" ref="G300">INDEX(DB_ALM[],A300+1,13)</f>
        <v>No blocking</v>
      </c>
      <c r="H300" s="1" t="e">
        <f t="shared" si="4"/>
        <v>#N/A</v>
      </c>
    </row>
    <row r="301" spans="1:8" hidden="1" x14ac:dyDescent="0.25">
      <c r="A301" s="1">
        <v>299</v>
      </c>
      <c r="B301" s="1" t="b" cm="1">
        <f t="array" ref="B301">INDEX(DB_ALM[],A301+1,20)</f>
        <v>0</v>
      </c>
      <c r="C301" s="13" t="str" cm="1">
        <f t="array" ref="C301">INDEX(DB_ALM[],A301+1,1)</f>
        <v>AUX_TRAFO_AND_DIESEL</v>
      </c>
      <c r="D301" s="13" t="str" cm="1">
        <f t="array" ref="D301">INDEX(DB_ALM[],A301+1,3)</f>
        <v>OIL_LEVEL_LL</v>
      </c>
      <c r="E301" s="34" t="str" cm="1">
        <f t="array" ref="E301">INDEX(DB_ALM[],A301+1,5)</f>
        <v>Oil level too low</v>
      </c>
      <c r="F301" s="34" t="s">
        <v>205</v>
      </c>
      <c r="G301" s="13" t="str" cm="1">
        <f t="array" ref="G301">INDEX(DB_ALM[],A301+1,13)</f>
        <v>No blocking</v>
      </c>
      <c r="H301" s="1" t="e">
        <f t="shared" si="4"/>
        <v>#N/A</v>
      </c>
    </row>
    <row r="302" spans="1:8" hidden="1" x14ac:dyDescent="0.25">
      <c r="A302" s="1">
        <v>300</v>
      </c>
      <c r="B302" s="1" t="b" cm="1">
        <f t="array" ref="B302">INDEX(DB_ALM[],A302+1,20)</f>
        <v>0</v>
      </c>
      <c r="C302" s="13" t="str" cm="1">
        <f t="array" ref="C302">INDEX(DB_ALM[],A302+1,1)</f>
        <v>AUX_TRAFO_AND_DIESEL</v>
      </c>
      <c r="D302" s="13" t="str" cm="1">
        <f t="array" ref="D302">INDEX(DB_ALM[],A302+1,3)</f>
        <v>OIL_TEMPERATURE_H</v>
      </c>
      <c r="E302" s="34" t="str" cm="1">
        <f t="array" ref="E302">INDEX(DB_ALM[],A302+1,5)</f>
        <v>Oil temperature high</v>
      </c>
      <c r="F302" s="34" t="s">
        <v>3205</v>
      </c>
      <c r="G302" s="13" t="str" cm="1">
        <f t="array" ref="G302">INDEX(DB_ALM[],A302+1,13)</f>
        <v>No blocking</v>
      </c>
      <c r="H302" s="1" t="e">
        <f t="shared" si="4"/>
        <v>#N/A</v>
      </c>
    </row>
    <row r="303" spans="1:8" hidden="1" x14ac:dyDescent="0.25">
      <c r="A303" s="1">
        <v>301</v>
      </c>
      <c r="B303" s="1" t="b" cm="1">
        <f t="array" ref="B303">INDEX(DB_ALM[],A303+1,20)</f>
        <v>0</v>
      </c>
      <c r="C303" s="13" t="str" cm="1">
        <f t="array" ref="C303">INDEX(DB_ALM[],A303+1,1)</f>
        <v>AUX_TRAFO_AND_DIESEL</v>
      </c>
      <c r="D303" s="13" t="str" cm="1">
        <f t="array" ref="D303">INDEX(DB_ALM[],A303+1,3)</f>
        <v>OIL_TEMPERATURE_HH</v>
      </c>
      <c r="E303" s="34" t="str" cm="1">
        <f t="array" ref="E303">INDEX(DB_ALM[],A303+1,5)</f>
        <v>Oil temperature too high</v>
      </c>
      <c r="F303" s="34" t="s">
        <v>3206</v>
      </c>
      <c r="G303" s="13" t="str" cm="1">
        <f t="array" ref="G303">INDEX(DB_ALM[],A303+1,13)</f>
        <v>No blocking</v>
      </c>
      <c r="H303" s="1" t="e">
        <f t="shared" si="4"/>
        <v>#N/A</v>
      </c>
    </row>
    <row r="304" spans="1:8" hidden="1" x14ac:dyDescent="0.25">
      <c r="A304" s="1">
        <v>302</v>
      </c>
      <c r="B304" s="1" t="b" cm="1">
        <f t="array" ref="B304">INDEX(DB_ALM[],A304+1,20)</f>
        <v>1</v>
      </c>
      <c r="C304" s="13" t="str" cm="1">
        <f t="array" ref="C304">INDEX(DB_ALM[],A304+1,1)</f>
        <v>AUX_TRAFO_AND_DIESEL</v>
      </c>
      <c r="D304" s="13" t="str" cm="1">
        <f t="array" ref="D304">INDEX(DB_ALM[],A304+1,3)</f>
        <v>DIESEL_ALARM</v>
      </c>
      <c r="E304" s="34" t="str" cm="1">
        <f t="array" ref="E304">INDEX(DB_ALM[],A304+1,5)</f>
        <v>Diesel unit alarm (-K7)</v>
      </c>
      <c r="F304" s="34" t="s">
        <v>205</v>
      </c>
      <c r="G304" s="13" t="str" cm="1">
        <f t="array" ref="G304">INDEX(DB_ALM[],A304+1,13)</f>
        <v>External signals PS OFF</v>
      </c>
      <c r="H304" s="1" t="e">
        <f t="shared" si="4"/>
        <v>#N/A</v>
      </c>
    </row>
    <row r="305" spans="1:8" hidden="1" x14ac:dyDescent="0.25">
      <c r="A305" s="1">
        <v>303</v>
      </c>
      <c r="B305" s="1" t="b" cm="1">
        <f t="array" ref="B305">INDEX(DB_ALM[],A305+1,20)</f>
        <v>0</v>
      </c>
      <c r="C305" s="13" t="str" cm="1">
        <f t="array" ref="C305">INDEX(DB_ALM[],A305+1,1)</f>
        <v>AUX_TRAFO_AND_DIESEL</v>
      </c>
      <c r="D305" s="13" t="str" cm="1">
        <f t="array" ref="D305">INDEX(DB_ALM[],A305+1,3)</f>
        <v>SPARE_303</v>
      </c>
      <c r="E305" s="34" t="str" cm="1">
        <f t="array" ref="E305">INDEX(DB_ALM[],A305+1,5)</f>
        <v>SPARE_303</v>
      </c>
      <c r="F305" s="34" t="s">
        <v>205</v>
      </c>
      <c r="G305" s="13" t="str" cm="1">
        <f t="array" ref="G305">INDEX(DB_ALM[],A305+1,13)</f>
        <v>No blocking</v>
      </c>
      <c r="H305" s="1" t="e">
        <f t="shared" si="4"/>
        <v>#N/A</v>
      </c>
    </row>
    <row r="306" spans="1:8" hidden="1" x14ac:dyDescent="0.25">
      <c r="A306" s="1">
        <v>304</v>
      </c>
      <c r="B306" s="1" t="b" cm="1">
        <f t="array" ref="B306">INDEX(DB_ALM[],A306+1,20)</f>
        <v>0</v>
      </c>
      <c r="C306" s="13" t="str" cm="1">
        <f t="array" ref="C306">INDEX(DB_ALM[],A306+1,1)</f>
        <v>AUX_TRAFO_AND_DIESEL</v>
      </c>
      <c r="D306" s="13" t="str" cm="1">
        <f t="array" ref="D306">INDEX(DB_ALM[],A306+1,3)</f>
        <v>SPARE_304</v>
      </c>
      <c r="E306" s="34" t="str" cm="1">
        <f t="array" ref="E306">INDEX(DB_ALM[],A306+1,5)</f>
        <v>SPARE_304</v>
      </c>
      <c r="F306" s="34" t="s">
        <v>205</v>
      </c>
      <c r="G306" s="13" t="str" cm="1">
        <f t="array" ref="G306">INDEX(DB_ALM[],A306+1,13)</f>
        <v>No blocking</v>
      </c>
      <c r="H306" s="1" t="e">
        <f t="shared" si="4"/>
        <v>#N/A</v>
      </c>
    </row>
    <row r="307" spans="1:8" hidden="1" x14ac:dyDescent="0.25">
      <c r="A307" s="1">
        <v>305</v>
      </c>
      <c r="B307" s="1" t="b" cm="1">
        <f t="array" ref="B307">INDEX(DB_ALM[],A307+1,20)</f>
        <v>0</v>
      </c>
      <c r="C307" s="13" t="str" cm="1">
        <f t="array" ref="C307">INDEX(DB_ALM[],A307+1,1)</f>
        <v>AUX_TRAFO_AND_DIESEL</v>
      </c>
      <c r="D307" s="13" t="str" cm="1">
        <f t="array" ref="D307">INDEX(DB_ALM[],A307+1,3)</f>
        <v>SPARE_305</v>
      </c>
      <c r="E307" s="34" t="str" cm="1">
        <f t="array" ref="E307">INDEX(DB_ALM[],A307+1,5)</f>
        <v>SPARE_305</v>
      </c>
      <c r="F307" s="34" t="s">
        <v>205</v>
      </c>
      <c r="G307" s="13" t="str" cm="1">
        <f t="array" ref="G307">INDEX(DB_ALM[],A307+1,13)</f>
        <v>No blocking</v>
      </c>
      <c r="H307" s="1" t="e">
        <f t="shared" si="4"/>
        <v>#N/A</v>
      </c>
    </row>
    <row r="308" spans="1:8" hidden="1" x14ac:dyDescent="0.25">
      <c r="A308" s="1">
        <v>306</v>
      </c>
      <c r="B308" s="1" t="b" cm="1">
        <f t="array" ref="B308">INDEX(DB_ALM[],A308+1,20)</f>
        <v>0</v>
      </c>
      <c r="C308" s="13" t="str" cm="1">
        <f t="array" ref="C308">INDEX(DB_ALM[],A308+1,1)</f>
        <v>AUX_TRAFO_AND_DIESEL</v>
      </c>
      <c r="D308" s="13" t="str" cm="1">
        <f t="array" ref="D308">INDEX(DB_ALM[],A308+1,3)</f>
        <v>SPARE_306</v>
      </c>
      <c r="E308" s="34" t="str" cm="1">
        <f t="array" ref="E308">INDEX(DB_ALM[],A308+1,5)</f>
        <v>SPARE_306</v>
      </c>
      <c r="F308" s="34" t="s">
        <v>205</v>
      </c>
      <c r="G308" s="13" t="str" cm="1">
        <f t="array" ref="G308">INDEX(DB_ALM[],A308+1,13)</f>
        <v>No blocking</v>
      </c>
      <c r="H308" s="1" t="e">
        <f t="shared" si="4"/>
        <v>#N/A</v>
      </c>
    </row>
    <row r="309" spans="1:8" hidden="1" x14ac:dyDescent="0.25">
      <c r="A309" s="1">
        <v>307</v>
      </c>
      <c r="B309" s="1" t="b" cm="1">
        <f t="array" ref="B309">INDEX(DB_ALM[],A309+1,20)</f>
        <v>0</v>
      </c>
      <c r="C309" s="13" t="str" cm="1">
        <f t="array" ref="C309">INDEX(DB_ALM[],A309+1,1)</f>
        <v>AUX_TRAFO_AND_DIESEL</v>
      </c>
      <c r="D309" s="13" t="str" cm="1">
        <f t="array" ref="D309">INDEX(DB_ALM[],A309+1,3)</f>
        <v>SPARE_307</v>
      </c>
      <c r="E309" s="34" t="str" cm="1">
        <f t="array" ref="E309">INDEX(DB_ALM[],A309+1,5)</f>
        <v>SPARE_307</v>
      </c>
      <c r="F309" s="34" t="s">
        <v>205</v>
      </c>
      <c r="G309" s="13" t="str" cm="1">
        <f t="array" ref="G309">INDEX(DB_ALM[],A309+1,13)</f>
        <v>No blocking</v>
      </c>
      <c r="H309" s="1" t="e">
        <f t="shared" si="4"/>
        <v>#N/A</v>
      </c>
    </row>
    <row r="310" spans="1:8" hidden="1" x14ac:dyDescent="0.25">
      <c r="A310" s="1">
        <v>308</v>
      </c>
      <c r="B310" s="1" t="b" cm="1">
        <f t="array" ref="B310">INDEX(DB_ALM[],A310+1,20)</f>
        <v>0</v>
      </c>
      <c r="C310" s="13" t="str" cm="1">
        <f t="array" ref="C310">INDEX(DB_ALM[],A310+1,1)</f>
        <v>AUX_TRAFO_AND_DIESEL</v>
      </c>
      <c r="D310" s="13" t="str" cm="1">
        <f t="array" ref="D310">INDEX(DB_ALM[],A310+1,3)</f>
        <v>SPARE_308</v>
      </c>
      <c r="E310" s="34" t="str" cm="1">
        <f t="array" ref="E310">INDEX(DB_ALM[],A310+1,5)</f>
        <v>SPARE_308</v>
      </c>
      <c r="F310" s="34" t="s">
        <v>205</v>
      </c>
      <c r="G310" s="13" t="str" cm="1">
        <f t="array" ref="G310">INDEX(DB_ALM[],A310+1,13)</f>
        <v>No blocking</v>
      </c>
      <c r="H310" s="1" t="e">
        <f t="shared" si="4"/>
        <v>#N/A</v>
      </c>
    </row>
    <row r="311" spans="1:8" hidden="1" x14ac:dyDescent="0.25">
      <c r="A311" s="1">
        <v>309</v>
      </c>
      <c r="B311" s="1" t="b" cm="1">
        <f t="array" ref="B311">INDEX(DB_ALM[],A311+1,20)</f>
        <v>0</v>
      </c>
      <c r="C311" s="13" t="str" cm="1">
        <f t="array" ref="C311">INDEX(DB_ALM[],A311+1,1)</f>
        <v>AUX_TRAFO_AND_DIESEL</v>
      </c>
      <c r="D311" s="13" t="str" cm="1">
        <f t="array" ref="D311">INDEX(DB_ALM[],A311+1,3)</f>
        <v>SPARE_309</v>
      </c>
      <c r="E311" s="34" t="str" cm="1">
        <f t="array" ref="E311">INDEX(DB_ALM[],A311+1,5)</f>
        <v>SPARE_309</v>
      </c>
      <c r="F311" s="34" t="s">
        <v>205</v>
      </c>
      <c r="G311" s="13" t="str" cm="1">
        <f t="array" ref="G311">INDEX(DB_ALM[],A311+1,13)</f>
        <v>No blocking</v>
      </c>
      <c r="H311" s="1" t="e">
        <f t="shared" si="4"/>
        <v>#N/A</v>
      </c>
    </row>
    <row r="312" spans="1:8" hidden="1" x14ac:dyDescent="0.25">
      <c r="A312" s="1">
        <v>310</v>
      </c>
      <c r="B312" s="1" t="b" cm="1">
        <f t="array" ref="B312">INDEX(DB_ALM[],A312+1,20)</f>
        <v>0</v>
      </c>
      <c r="C312" s="13" t="str" cm="1">
        <f t="array" ref="C312">INDEX(DB_ALM[],A312+1,1)</f>
        <v>AUX_TRAFO_AND_DIESEL</v>
      </c>
      <c r="D312" s="13" t="str" cm="1">
        <f t="array" ref="D312">INDEX(DB_ALM[],A312+1,3)</f>
        <v>SPARE_310</v>
      </c>
      <c r="E312" s="34" t="str" cm="1">
        <f t="array" ref="E312">INDEX(DB_ALM[],A312+1,5)</f>
        <v>SPARE_310</v>
      </c>
      <c r="F312" s="34" t="s">
        <v>205</v>
      </c>
      <c r="G312" s="13" t="str" cm="1">
        <f t="array" ref="G312">INDEX(DB_ALM[],A312+1,13)</f>
        <v>No blocking</v>
      </c>
      <c r="H312" s="1" t="e">
        <f t="shared" si="4"/>
        <v>#N/A</v>
      </c>
    </row>
    <row r="313" spans="1:8" hidden="1" x14ac:dyDescent="0.25">
      <c r="A313" s="1">
        <v>311</v>
      </c>
      <c r="B313" s="1" t="b" cm="1">
        <f t="array" ref="B313">INDEX(DB_ALM[],A313+1,20)</f>
        <v>0</v>
      </c>
      <c r="C313" s="13" t="str" cm="1">
        <f t="array" ref="C313">INDEX(DB_ALM[],A313+1,1)</f>
        <v>AUX_TRAFO_AND_DIESEL</v>
      </c>
      <c r="D313" s="13" t="str" cm="1">
        <f t="array" ref="D313">INDEX(DB_ALM[],A313+1,3)</f>
        <v>SPARE_311</v>
      </c>
      <c r="E313" s="34" t="str" cm="1">
        <f t="array" ref="E313">INDEX(DB_ALM[],A313+1,5)</f>
        <v>SPARE_311</v>
      </c>
      <c r="F313" s="34" t="s">
        <v>205</v>
      </c>
      <c r="G313" s="13" t="str" cm="1">
        <f t="array" ref="G313">INDEX(DB_ALM[],A313+1,13)</f>
        <v>No blocking</v>
      </c>
      <c r="H313" s="1" t="e">
        <f t="shared" si="4"/>
        <v>#N/A</v>
      </c>
    </row>
    <row r="314" spans="1:8" hidden="1" x14ac:dyDescent="0.25">
      <c r="A314" s="1">
        <v>312</v>
      </c>
      <c r="B314" s="1" t="b" cm="1">
        <f t="array" ref="B314">INDEX(DB_ALM[],A314+1,20)</f>
        <v>0</v>
      </c>
      <c r="C314" s="13" t="str" cm="1">
        <f t="array" ref="C314">INDEX(DB_ALM[],A314+1,1)</f>
        <v>AUX_TRAFO_AND_DIESEL</v>
      </c>
      <c r="D314" s="13" t="str" cm="1">
        <f t="array" ref="D314">INDEX(DB_ALM[],A314+1,3)</f>
        <v>SPARE_312</v>
      </c>
      <c r="E314" s="34" t="str" cm="1">
        <f t="array" ref="E314">INDEX(DB_ALM[],A314+1,5)</f>
        <v>SPARE_312</v>
      </c>
      <c r="F314" s="34" t="s">
        <v>205</v>
      </c>
      <c r="G314" s="13" t="str" cm="1">
        <f t="array" ref="G314">INDEX(DB_ALM[],A314+1,13)</f>
        <v>No blocking</v>
      </c>
      <c r="H314" s="1" t="e">
        <f t="shared" si="4"/>
        <v>#N/A</v>
      </c>
    </row>
    <row r="315" spans="1:8" hidden="1" x14ac:dyDescent="0.25">
      <c r="A315" s="1">
        <v>313</v>
      </c>
      <c r="B315" s="1" t="b" cm="1">
        <f t="array" ref="B315">INDEX(DB_ALM[],A315+1,20)</f>
        <v>0</v>
      </c>
      <c r="C315" s="13" t="str" cm="1">
        <f t="array" ref="C315">INDEX(DB_ALM[],A315+1,1)</f>
        <v>AUX_TRAFO_AND_DIESEL</v>
      </c>
      <c r="D315" s="13" t="str" cm="1">
        <f t="array" ref="D315">INDEX(DB_ALM[],A315+1,3)</f>
        <v>SPARE_313</v>
      </c>
      <c r="E315" s="34" t="str" cm="1">
        <f t="array" ref="E315">INDEX(DB_ALM[],A315+1,5)</f>
        <v>SPARE_313</v>
      </c>
      <c r="F315" s="34" t="s">
        <v>205</v>
      </c>
      <c r="G315" s="13" t="str" cm="1">
        <f t="array" ref="G315">INDEX(DB_ALM[],A315+1,13)</f>
        <v>No blocking</v>
      </c>
      <c r="H315" s="1" t="e">
        <f t="shared" si="4"/>
        <v>#N/A</v>
      </c>
    </row>
    <row r="316" spans="1:8" hidden="1" x14ac:dyDescent="0.25">
      <c r="A316" s="1">
        <v>314</v>
      </c>
      <c r="B316" s="1" t="b" cm="1">
        <f t="array" ref="B316">INDEX(DB_ALM[],A316+1,20)</f>
        <v>0</v>
      </c>
      <c r="C316" s="13" t="str" cm="1">
        <f t="array" ref="C316">INDEX(DB_ALM[],A316+1,1)</f>
        <v>AUX_TRAFO_AND_DIESEL</v>
      </c>
      <c r="D316" s="13" t="str" cm="1">
        <f t="array" ref="D316">INDEX(DB_ALM[],A316+1,3)</f>
        <v>SPARE_314</v>
      </c>
      <c r="E316" s="34" t="str" cm="1">
        <f t="array" ref="E316">INDEX(DB_ALM[],A316+1,5)</f>
        <v>SPARE_314</v>
      </c>
      <c r="F316" s="34" t="s">
        <v>205</v>
      </c>
      <c r="G316" s="13" t="str" cm="1">
        <f t="array" ref="G316">INDEX(DB_ALM[],A316+1,13)</f>
        <v>No blocking</v>
      </c>
      <c r="H316" s="1" t="e">
        <f t="shared" si="4"/>
        <v>#N/A</v>
      </c>
    </row>
    <row r="317" spans="1:8" hidden="1" x14ac:dyDescent="0.25">
      <c r="A317" s="1">
        <v>315</v>
      </c>
      <c r="B317" s="1" t="b" cm="1">
        <f t="array" ref="B317">INDEX(DB_ALM[],A317+1,20)</f>
        <v>0</v>
      </c>
      <c r="C317" s="13" t="str" cm="1">
        <f t="array" ref="C317">INDEX(DB_ALM[],A317+1,1)</f>
        <v>AUX_TRAFO_AND_DIESEL</v>
      </c>
      <c r="D317" s="13" t="str" cm="1">
        <f t="array" ref="D317">INDEX(DB_ALM[],A317+1,3)</f>
        <v>SPARE_315</v>
      </c>
      <c r="E317" s="34" t="str" cm="1">
        <f t="array" ref="E317">INDEX(DB_ALM[],A317+1,5)</f>
        <v>SPARE_315</v>
      </c>
      <c r="F317" s="34" t="s">
        <v>205</v>
      </c>
      <c r="G317" s="13" t="str" cm="1">
        <f t="array" ref="G317">INDEX(DB_ALM[],A317+1,13)</f>
        <v>No blocking</v>
      </c>
      <c r="H317" s="1" t="e">
        <f t="shared" si="4"/>
        <v>#N/A</v>
      </c>
    </row>
    <row r="318" spans="1:8" hidden="1" x14ac:dyDescent="0.25">
      <c r="A318" s="1">
        <v>316</v>
      </c>
      <c r="B318" s="1" t="b" cm="1">
        <f t="array" ref="B318">INDEX(DB_ALM[],A318+1,20)</f>
        <v>0</v>
      </c>
      <c r="C318" s="13" t="str" cm="1">
        <f t="array" ref="C318">INDEX(DB_ALM[],A318+1,1)</f>
        <v>AUX_TRAFO_AND_DIESEL</v>
      </c>
      <c r="D318" s="13" t="str" cm="1">
        <f t="array" ref="D318">INDEX(DB_ALM[],A318+1,3)</f>
        <v>SPARE_316</v>
      </c>
      <c r="E318" s="34" t="str" cm="1">
        <f t="array" ref="E318">INDEX(DB_ALM[],A318+1,5)</f>
        <v>SPARE_316</v>
      </c>
      <c r="F318" s="34" t="s">
        <v>205</v>
      </c>
      <c r="G318" s="13" t="str" cm="1">
        <f t="array" ref="G318">INDEX(DB_ALM[],A318+1,13)</f>
        <v>No blocking</v>
      </c>
      <c r="H318" s="1" t="e">
        <f t="shared" si="4"/>
        <v>#N/A</v>
      </c>
    </row>
    <row r="319" spans="1:8" hidden="1" x14ac:dyDescent="0.25">
      <c r="A319" s="1">
        <v>317</v>
      </c>
      <c r="B319" s="1" t="b" cm="1">
        <f t="array" ref="B319">INDEX(DB_ALM[],A319+1,20)</f>
        <v>0</v>
      </c>
      <c r="C319" s="13" t="str" cm="1">
        <f t="array" ref="C319">INDEX(DB_ALM[],A319+1,1)</f>
        <v>AUX_TRAFO_AND_DIESEL</v>
      </c>
      <c r="D319" s="13" t="str" cm="1">
        <f t="array" ref="D319">INDEX(DB_ALM[],A319+1,3)</f>
        <v>SPARE_317</v>
      </c>
      <c r="E319" s="34" t="str" cm="1">
        <f t="array" ref="E319">INDEX(DB_ALM[],A319+1,5)</f>
        <v>SPARE_317</v>
      </c>
      <c r="F319" s="34" t="s">
        <v>205</v>
      </c>
      <c r="G319" s="13" t="str" cm="1">
        <f t="array" ref="G319">INDEX(DB_ALM[],A319+1,13)</f>
        <v>No blocking</v>
      </c>
      <c r="H319" s="1" t="e">
        <f t="shared" si="4"/>
        <v>#N/A</v>
      </c>
    </row>
    <row r="320" spans="1:8" hidden="1" x14ac:dyDescent="0.25">
      <c r="A320" s="1">
        <v>318</v>
      </c>
      <c r="B320" s="1" t="b" cm="1">
        <f t="array" ref="B320">INDEX(DB_ALM[],A320+1,20)</f>
        <v>0</v>
      </c>
      <c r="C320" s="13" t="str" cm="1">
        <f t="array" ref="C320">INDEX(DB_ALM[],A320+1,1)</f>
        <v>AUX_TRAFO_AND_DIESEL</v>
      </c>
      <c r="D320" s="13" t="str" cm="1">
        <f t="array" ref="D320">INDEX(DB_ALM[],A320+1,3)</f>
        <v>SPARE_318</v>
      </c>
      <c r="E320" s="34" t="str" cm="1">
        <f t="array" ref="E320">INDEX(DB_ALM[],A320+1,5)</f>
        <v>SPARE_318</v>
      </c>
      <c r="F320" s="34" t="s">
        <v>205</v>
      </c>
      <c r="G320" s="13" t="str" cm="1">
        <f t="array" ref="G320">INDEX(DB_ALM[],A320+1,13)</f>
        <v>No blocking</v>
      </c>
      <c r="H320" s="1" t="e">
        <f t="shared" si="4"/>
        <v>#N/A</v>
      </c>
    </row>
    <row r="321" spans="1:8" hidden="1" x14ac:dyDescent="0.25">
      <c r="A321" s="1">
        <v>319</v>
      </c>
      <c r="B321" s="1" t="b" cm="1">
        <f t="array" ref="B321">INDEX(DB_ALM[],A321+1,20)</f>
        <v>0</v>
      </c>
      <c r="C321" s="13" t="str" cm="1">
        <f t="array" ref="C321">INDEX(DB_ALM[],A321+1,1)</f>
        <v>AUX_TRAFO_AND_DIESEL</v>
      </c>
      <c r="D321" s="13" t="str" cm="1">
        <f t="array" ref="D321">INDEX(DB_ALM[],A321+1,3)</f>
        <v>SPARE_319</v>
      </c>
      <c r="E321" s="34" t="str" cm="1">
        <f t="array" ref="E321">INDEX(DB_ALM[],A321+1,5)</f>
        <v>SPARE_319</v>
      </c>
      <c r="F321" s="34" t="s">
        <v>205</v>
      </c>
      <c r="G321" s="13" t="str" cm="1">
        <f t="array" ref="G321">INDEX(DB_ALM[],A321+1,13)</f>
        <v>No blocking</v>
      </c>
      <c r="H321" s="1" t="e">
        <f t="shared" si="4"/>
        <v>#N/A</v>
      </c>
    </row>
    <row r="322" spans="1:8" hidden="1" x14ac:dyDescent="0.25">
      <c r="A322" s="1">
        <v>320</v>
      </c>
      <c r="B322" s="1" t="b" cm="1">
        <f t="array" ref="B322">INDEX(DB_ALM[],A322+1,20)</f>
        <v>0</v>
      </c>
      <c r="C322" s="13" t="str" cm="1">
        <f t="array" ref="C322">INDEX(DB_ALM[],A322+1,1)</f>
        <v>EXC_AND_SYNC</v>
      </c>
      <c r="D322" s="13" t="str" cm="1">
        <f t="array" ref="D322">INDEX(DB_ALM[],A322+1,3)</f>
        <v>SUPPLY_MCB_OFF</v>
      </c>
      <c r="E322" s="34" t="str" cm="1">
        <f t="array" ref="E322">INDEX(DB_ALM[],A322+1,5)</f>
        <v>Supply miniature circuit breaker (-) off</v>
      </c>
      <c r="F322" s="34" t="s">
        <v>3197</v>
      </c>
      <c r="G322" s="13" t="str" cm="1">
        <f t="array" ref="G322">INDEX(DB_ALM[],A322+1,13)</f>
        <v>No blocking</v>
      </c>
      <c r="H322" s="1" t="str">
        <f t="shared" ref="H322:H385" si="5">VLOOKUP(F322,$K$1:$L$193,2,FALSE)</f>
        <v>Alarm utløses når MCB er av. Dette kan skyldes intenjonell håndtering, ledningsbrudd eller en feil på hjelpekontaktene.</v>
      </c>
    </row>
    <row r="323" spans="1:8" hidden="1" x14ac:dyDescent="0.25">
      <c r="A323" s="1">
        <v>321</v>
      </c>
      <c r="B323" s="1" t="b" cm="1">
        <f t="array" ref="B323">INDEX(DB_ALM[],A323+1,20)</f>
        <v>0</v>
      </c>
      <c r="C323" s="13" t="str" cm="1">
        <f t="array" ref="C323">INDEX(DB_ALM[],A323+1,1)</f>
        <v>EXC_AND_SYNC</v>
      </c>
      <c r="D323" s="13" t="str" cm="1">
        <f t="array" ref="D323">INDEX(DB_ALM[],A323+1,3)</f>
        <v>SUPPLY_MCB_TRIPPED</v>
      </c>
      <c r="E323" s="34" t="str" cm="1">
        <f t="array" ref="E323">INDEX(DB_ALM[],A323+1,5)</f>
        <v>Supply miniature circuit breaker (-) tripped</v>
      </c>
      <c r="F323" s="34" t="s">
        <v>3403</v>
      </c>
      <c r="G323" s="13" t="str" cm="1">
        <f t="array" ref="G323">INDEX(DB_ALM[],A323+1,13)</f>
        <v>No blocking</v>
      </c>
      <c r="H323" s="1" t="e">
        <f t="shared" si="5"/>
        <v>#N/A</v>
      </c>
    </row>
    <row r="324" spans="1:8" ht="45" x14ac:dyDescent="0.25">
      <c r="A324" s="1">
        <v>322</v>
      </c>
      <c r="B324" s="1" t="b" cm="1">
        <f t="array" ref="B324">INDEX(DB_ALM[],A324+1,20)</f>
        <v>0</v>
      </c>
      <c r="C324" s="13" t="str" cm="1">
        <f t="array" ref="C324">INDEX(DB_ALM[],A324+1,1)</f>
        <v>EXC_AND_SYNC</v>
      </c>
      <c r="D324" s="13" t="str" cm="1">
        <f t="array" ref="D324">INDEX(DB_ALM[],A324+1,3)</f>
        <v>CONT_ERR</v>
      </c>
      <c r="E324" s="34" t="str" cm="1">
        <f t="array" ref="E324">INDEX(DB_ALM[],A324+1,5)</f>
        <v>Excitation contactor error (-K1)</v>
      </c>
      <c r="F324" s="34" t="s">
        <v>3199</v>
      </c>
      <c r="G324" s="13" t="str" cm="1">
        <f t="array" ref="G324">INDEX(DB_ALM[],A324+1,13)</f>
        <v>Digital input PS OFF</v>
      </c>
      <c r="H324" t="s">
        <v>3200</v>
      </c>
    </row>
    <row r="325" spans="1:8" x14ac:dyDescent="0.25">
      <c r="A325" s="1">
        <v>323</v>
      </c>
      <c r="B325" s="1" t="b" cm="1">
        <f t="array" ref="B325">INDEX(DB_ALM[],A325+1,20)</f>
        <v>0</v>
      </c>
      <c r="C325" s="13" t="str" cm="1">
        <f t="array" ref="C325">INDEX(DB_ALM[],A325+1,1)</f>
        <v>EXC_AND_SYNC</v>
      </c>
      <c r="D325" s="13" t="str" cm="1">
        <f t="array" ref="D325">INDEX(DB_ALM[],A325+1,3)</f>
        <v>DECS250_WATCHDOG</v>
      </c>
      <c r="E325" s="34" t="str" cm="1">
        <f t="array" ref="E325">INDEX(DB_ALM[],A325+1,5)</f>
        <v>Excitation device watchdog NOK</v>
      </c>
      <c r="F325" s="34" t="s">
        <v>3234</v>
      </c>
      <c r="G325" s="13" t="str" cm="1">
        <f t="array" ref="G325">INDEX(DB_ALM[],A325+1,13)</f>
        <v>External signals PS OFF</v>
      </c>
      <c r="H325" s="1" t="str">
        <f t="shared" si="5"/>
        <v>Alarm utløses når den live kontakten på beskyttelsesenheten ikke er aktiv, noe som indikerer en potensiell feiltilstand.</v>
      </c>
    </row>
    <row r="326" spans="1:8" ht="30" x14ac:dyDescent="0.25">
      <c r="A326" s="1">
        <v>324</v>
      </c>
      <c r="B326" s="1" t="b" cm="1">
        <f t="array" ref="B326">INDEX(DB_ALM[],A326+1,20)</f>
        <v>0</v>
      </c>
      <c r="C326" s="13" t="str" cm="1">
        <f t="array" ref="C326">INDEX(DB_ALM[],A326+1,1)</f>
        <v>EXC_AND_SYNC</v>
      </c>
      <c r="D326" s="13" t="str" cm="1">
        <f t="array" ref="D326">INDEX(DB_ALM[],A326+1,3)</f>
        <v>START_VOLT_NOK</v>
      </c>
      <c r="E326" s="34" t="str" cm="1">
        <f t="array" ref="E326">INDEX(DB_ALM[],A326+1,5)</f>
        <v>Excitation device - Voltage not bulit</v>
      </c>
      <c r="F326" s="34" t="s">
        <v>3236</v>
      </c>
      <c r="G326" s="13" t="str" cm="1">
        <f t="array" ref="G326">INDEX(DB_ALM[],A326+1,13)</f>
        <v>No blocking</v>
      </c>
      <c r="H326" s="1" t="str">
        <f t="shared" si="5"/>
        <v>Alarm utløses når START/STOPP-kommandoen aktiveres for eksitasjonsenheten, og den ikke utfører den forespurte operasjonen innen tidsgrensen spesifisert i systemparametrene.</v>
      </c>
    </row>
    <row r="327" spans="1:8" hidden="1" x14ac:dyDescent="0.25">
      <c r="A327" s="1">
        <v>325</v>
      </c>
      <c r="B327" s="1" t="b" cm="1">
        <f t="array" ref="B327">INDEX(DB_ALM[],A327+1,20)</f>
        <v>0</v>
      </c>
      <c r="C327" s="13" t="str" cm="1">
        <f t="array" ref="C327">INDEX(DB_ALM[],A327+1,1)</f>
        <v>EXC_AND_SYNC</v>
      </c>
      <c r="D327" s="13" t="str" cm="1">
        <f t="array" ref="D327">INDEX(DB_ALM[],A327+1,3)</f>
        <v>LS_CTRL_ERR</v>
      </c>
      <c r="E327" s="34" t="str" cm="1">
        <f t="array" ref="E327">INDEX(DB_ALM[],A327+1,5)</f>
        <v>LS_CTRL_ERR</v>
      </c>
      <c r="F327" s="34" t="s">
        <v>205</v>
      </c>
      <c r="G327" s="13" t="str" cm="1">
        <f t="array" ref="G327">INDEX(DB_ALM[],A327+1,13)</f>
        <v>No blocking</v>
      </c>
      <c r="H327" s="1" t="e">
        <f t="shared" si="5"/>
        <v>#N/A</v>
      </c>
    </row>
    <row r="328" spans="1:8" hidden="1" x14ac:dyDescent="0.25">
      <c r="A328" s="1">
        <v>326</v>
      </c>
      <c r="B328" s="1" t="b" cm="1">
        <f t="array" ref="B328">INDEX(DB_ALM[],A328+1,20)</f>
        <v>0</v>
      </c>
      <c r="C328" s="13" t="str" cm="1">
        <f t="array" ref="C328">INDEX(DB_ALM[],A328+1,1)</f>
        <v>EXC_AND_SYNC</v>
      </c>
      <c r="D328" s="13" t="str" cm="1">
        <f t="array" ref="D328">INDEX(DB_ALM[],A328+1,3)</f>
        <v>NO_U</v>
      </c>
      <c r="E328" s="34" t="str" cm="1">
        <f t="array" ref="E328">INDEX(DB_ALM[],A328+1,5)</f>
        <v>DECS250_NO_U</v>
      </c>
      <c r="F328" s="34" t="s">
        <v>3404</v>
      </c>
      <c r="G328" s="13" t="str" cm="1">
        <f t="array" ref="G328">INDEX(DB_ALM[],A328+1,13)</f>
        <v>No blocking</v>
      </c>
      <c r="H328" s="1" t="e">
        <f t="shared" si="5"/>
        <v>#N/A</v>
      </c>
    </row>
    <row r="329" spans="1:8" x14ac:dyDescent="0.25">
      <c r="A329" s="1">
        <v>327</v>
      </c>
      <c r="B329" s="1" t="b" cm="1">
        <f t="array" ref="B329">INDEX(DB_ALM[],A329+1,20)</f>
        <v>0</v>
      </c>
      <c r="C329" s="13" t="str" cm="1">
        <f t="array" ref="C329">INDEX(DB_ALM[],A329+1,1)</f>
        <v>EXC_AND_SYNC</v>
      </c>
      <c r="D329" s="13" t="str" cm="1">
        <f t="array" ref="D329">INDEX(DB_ALM[],A329+1,3)</f>
        <v>ALARM</v>
      </c>
      <c r="E329" s="34" t="str" cm="1">
        <f t="array" ref="E329">INDEX(DB_ALM[],A329+1,5)</f>
        <v>DECS250_ALARM</v>
      </c>
      <c r="F329" s="34" t="s">
        <v>3238</v>
      </c>
      <c r="G329" s="13" t="str" cm="1">
        <f t="array" ref="G329">INDEX(DB_ALM[],A329+1,13)</f>
        <v>External signals PS OFF</v>
      </c>
      <c r="H329" s="1" t="str">
        <f t="shared" si="5"/>
        <v>Alarm utløses når eksitasjonsenhetens alarm er aktiv.</v>
      </c>
    </row>
    <row r="330" spans="1:8" x14ac:dyDescent="0.25">
      <c r="A330" s="1">
        <v>328</v>
      </c>
      <c r="B330" s="1" t="b" cm="1">
        <f t="array" ref="B330">INDEX(DB_ALM[],A330+1,20)</f>
        <v>0</v>
      </c>
      <c r="C330" s="13" t="str" cm="1">
        <f t="array" ref="C330">INDEX(DB_ALM[],A330+1,1)</f>
        <v>EXC_AND_SYNC</v>
      </c>
      <c r="D330" s="13" t="str" cm="1">
        <f t="array" ref="D330">INDEX(DB_ALM[],A330+1,3)</f>
        <v>LIMITER</v>
      </c>
      <c r="E330" s="34" t="str" cm="1">
        <f t="array" ref="E330">INDEX(DB_ALM[],A330+1,5)</f>
        <v>Excitation device alarm</v>
      </c>
      <c r="F330" s="34" t="s">
        <v>3240</v>
      </c>
      <c r="G330" s="13" t="str" cm="1">
        <f t="array" ref="G330">INDEX(DB_ALM[],A330+1,13)</f>
        <v>External signals PS OFF</v>
      </c>
      <c r="H330" s="1" t="str">
        <f t="shared" si="5"/>
        <v>Alarm utløses når eksitasjonsenhetens limiter er aktiv.</v>
      </c>
    </row>
    <row r="331" spans="1:8" hidden="1" x14ac:dyDescent="0.25">
      <c r="A331" s="1">
        <v>329</v>
      </c>
      <c r="B331" s="1" t="b" cm="1">
        <f t="array" ref="B331">INDEX(DB_ALM[],A331+1,20)</f>
        <v>0</v>
      </c>
      <c r="C331" s="13" t="str" cm="1">
        <f t="array" ref="C331">INDEX(DB_ALM[],A331+1,1)</f>
        <v>EXC_AND_SYNC</v>
      </c>
      <c r="D331" s="13" t="str" cm="1">
        <f t="array" ref="D331">INDEX(DB_ALM[],A331+1,3)</f>
        <v>EXC_VT_MCB_OFF</v>
      </c>
      <c r="E331" s="34" t="str" cm="1">
        <f t="array" ref="E331">INDEX(DB_ALM[],A331+1,5)</f>
        <v>Excitation voltage trasnformator miniature circuit breaker (-) o</v>
      </c>
      <c r="F331" s="34" t="s">
        <v>3197</v>
      </c>
      <c r="G331" s="13" t="str" cm="1">
        <f t="array" ref="G331">INDEX(DB_ALM[],A331+1,13)</f>
        <v>No blocking</v>
      </c>
      <c r="H331" s="1" t="str">
        <f t="shared" si="5"/>
        <v>Alarm utløses når MCB er av. Dette kan skyldes intenjonell håndtering, ledningsbrudd eller en feil på hjelpekontaktene.</v>
      </c>
    </row>
    <row r="332" spans="1:8" hidden="1" x14ac:dyDescent="0.25">
      <c r="A332" s="1">
        <v>330</v>
      </c>
      <c r="B332" s="1" t="b" cm="1">
        <f t="array" ref="B332">INDEX(DB_ALM[],A332+1,20)</f>
        <v>0</v>
      </c>
      <c r="C332" s="13" t="str" cm="1">
        <f t="array" ref="C332">INDEX(DB_ALM[],A332+1,1)</f>
        <v>EXC_AND_SYNC</v>
      </c>
      <c r="D332" s="13" t="str" cm="1">
        <f t="array" ref="D332">INDEX(DB_ALM[],A332+1,3)</f>
        <v>MKA_EXC_VT_MCB_OFF</v>
      </c>
      <c r="E332" s="34" t="str" cm="1">
        <f t="array" ref="E332">INDEX(DB_ALM[],A332+1,5)</f>
        <v>MKA_EXC_VT_MCB_OFF</v>
      </c>
      <c r="F332" s="34" t="s">
        <v>3197</v>
      </c>
      <c r="G332" s="13" t="str" cm="1">
        <f t="array" ref="G332">INDEX(DB_ALM[],A332+1,13)</f>
        <v>No blocking</v>
      </c>
      <c r="H332" s="1" t="str">
        <f t="shared" si="5"/>
        <v>Alarm utløses når MCB er av. Dette kan skyldes intenjonell håndtering, ledningsbrudd eller en feil på hjelpekontaktene.</v>
      </c>
    </row>
    <row r="333" spans="1:8" hidden="1" x14ac:dyDescent="0.25">
      <c r="A333" s="1">
        <v>331</v>
      </c>
      <c r="B333" s="1" t="b" cm="1">
        <f t="array" ref="B333">INDEX(DB_ALM[],A333+1,20)</f>
        <v>0</v>
      </c>
      <c r="C333" s="13" t="str" cm="1">
        <f t="array" ref="C333">INDEX(DB_ALM[],A333+1,1)</f>
        <v>EXC_AND_SYNC</v>
      </c>
      <c r="D333" s="13" t="str" cm="1">
        <f t="array" ref="D333">INDEX(DB_ALM[],A333+1,3)</f>
        <v>DIODE_MONITORING_TRIP</v>
      </c>
      <c r="E333" s="34" t="str" cm="1">
        <f t="array" ref="E333">INDEX(DB_ALM[],A333+1,5)</f>
        <v>ALARM_3</v>
      </c>
      <c r="F333" s="34" t="s">
        <v>205</v>
      </c>
      <c r="G333" s="13" t="str" cm="1">
        <f t="array" ref="G333">INDEX(DB_ALM[],A333+1,13)</f>
        <v>External signals PS OFF</v>
      </c>
      <c r="H333" s="1" t="e">
        <f t="shared" si="5"/>
        <v>#N/A</v>
      </c>
    </row>
    <row r="334" spans="1:8" hidden="1" x14ac:dyDescent="0.25">
      <c r="A334" s="1">
        <v>332</v>
      </c>
      <c r="B334" s="1" t="b" cm="1">
        <f t="array" ref="B334">INDEX(DB_ALM[],A334+1,20)</f>
        <v>0</v>
      </c>
      <c r="C334" s="13" t="str" cm="1">
        <f t="array" ref="C334">INDEX(DB_ALM[],A334+1,1)</f>
        <v>EXC_AND_SYNC</v>
      </c>
      <c r="D334" s="13" t="str" cm="1">
        <f t="array" ref="D334">INDEX(DB_ALM[],A334+1,3)</f>
        <v>ALARM_4</v>
      </c>
      <c r="E334" s="34" t="str" cm="1">
        <f t="array" ref="E334">INDEX(DB_ALM[],A334+1,5)</f>
        <v>ALARM_4</v>
      </c>
      <c r="F334" s="34" t="s">
        <v>205</v>
      </c>
      <c r="G334" s="13" t="str" cm="1">
        <f t="array" ref="G334">INDEX(DB_ALM[],A334+1,13)</f>
        <v>No blocking</v>
      </c>
      <c r="H334" s="1" t="e">
        <f t="shared" si="5"/>
        <v>#N/A</v>
      </c>
    </row>
    <row r="335" spans="1:8" hidden="1" x14ac:dyDescent="0.25">
      <c r="A335" s="1">
        <v>333</v>
      </c>
      <c r="B335" s="1" t="b" cm="1">
        <f t="array" ref="B335">INDEX(DB_ALM[],A335+1,20)</f>
        <v>0</v>
      </c>
      <c r="C335" s="13" t="str" cm="1">
        <f t="array" ref="C335">INDEX(DB_ALM[],A335+1,1)</f>
        <v>EXC_AND_SYNC</v>
      </c>
      <c r="D335" s="13" t="str" cm="1">
        <f t="array" ref="D335">INDEX(DB_ALM[],A335+1,3)</f>
        <v>MIN_Q</v>
      </c>
      <c r="E335" s="34" t="str" cm="1">
        <f t="array" ref="E335">INDEX(DB_ALM[],A335+1,5)</f>
        <v>MIN_Q</v>
      </c>
      <c r="F335" s="34" t="s">
        <v>205</v>
      </c>
      <c r="G335" s="13" t="str" cm="1">
        <f t="array" ref="G335">INDEX(DB_ALM[],A335+1,13)</f>
        <v>No blocking</v>
      </c>
      <c r="H335" s="1" t="e">
        <f t="shared" si="5"/>
        <v>#N/A</v>
      </c>
    </row>
    <row r="336" spans="1:8" hidden="1" x14ac:dyDescent="0.25">
      <c r="A336" s="1">
        <v>334</v>
      </c>
      <c r="B336" s="1" t="b" cm="1">
        <f t="array" ref="B336">INDEX(DB_ALM[],A336+1,20)</f>
        <v>0</v>
      </c>
      <c r="C336" s="13" t="str" cm="1">
        <f t="array" ref="C336">INDEX(DB_ALM[],A336+1,1)</f>
        <v>EXC_AND_SYNC</v>
      </c>
      <c r="D336" s="13" t="str" cm="1">
        <f t="array" ref="D336">INDEX(DB_ALM[],A336+1,3)</f>
        <v>MAX_Q</v>
      </c>
      <c r="E336" s="34" t="str" cm="1">
        <f t="array" ref="E336">INDEX(DB_ALM[],A336+1,5)</f>
        <v>MAX_Q</v>
      </c>
      <c r="F336" s="34" t="s">
        <v>205</v>
      </c>
      <c r="G336" s="13" t="str" cm="1">
        <f t="array" ref="G336">INDEX(DB_ALM[],A336+1,13)</f>
        <v>No blocking</v>
      </c>
      <c r="H336" s="1" t="e">
        <f t="shared" si="5"/>
        <v>#N/A</v>
      </c>
    </row>
    <row r="337" spans="1:8" hidden="1" x14ac:dyDescent="0.25">
      <c r="A337" s="1">
        <v>335</v>
      </c>
      <c r="B337" s="1" t="b" cm="1">
        <f t="array" ref="B337">INDEX(DB_ALM[],A337+1,20)</f>
        <v>0</v>
      </c>
      <c r="C337" s="13" t="str" cm="1">
        <f t="array" ref="C337">INDEX(DB_ALM[],A337+1,1)</f>
        <v>EXC_AND_SYNC</v>
      </c>
      <c r="D337" s="13" t="str" cm="1">
        <f t="array" ref="D337">INDEX(DB_ALM[],A337+1,3)</f>
        <v>SYNC_CONT_ERR</v>
      </c>
      <c r="E337" s="34" t="str" cm="1">
        <f t="array" ref="E337">INDEX(DB_ALM[],A337+1,5)</f>
        <v>Synchroscope contactor ERR (-K2)</v>
      </c>
      <c r="F337" s="34" t="s">
        <v>205</v>
      </c>
      <c r="G337" s="13" t="str" cm="1">
        <f t="array" ref="G337">INDEX(DB_ALM[],A337+1,13)</f>
        <v>No blocking</v>
      </c>
      <c r="H337" s="1" t="e">
        <f t="shared" si="5"/>
        <v>#N/A</v>
      </c>
    </row>
    <row r="338" spans="1:8" x14ac:dyDescent="0.25">
      <c r="A338" s="1">
        <v>336</v>
      </c>
      <c r="B338" s="1" t="b" cm="1">
        <f t="array" ref="B338">INDEX(DB_ALM[],A338+1,20)</f>
        <v>0</v>
      </c>
      <c r="C338" s="13" t="str" cm="1">
        <f t="array" ref="C338">INDEX(DB_ALM[],A338+1,1)</f>
        <v>EXC_AND_SYNC</v>
      </c>
      <c r="D338" s="13" t="str" cm="1">
        <f t="array" ref="D338">INDEX(DB_ALM[],A338+1,3)</f>
        <v>AVR_TRIP</v>
      </c>
      <c r="E338" s="34" t="str" cm="1">
        <f t="array" ref="E338">INDEX(DB_ALM[],A338+1,5)</f>
        <v>Excitation device trip</v>
      </c>
      <c r="F338" s="34" t="s">
        <v>3242</v>
      </c>
      <c r="G338" s="13" t="str" cm="1">
        <f t="array" ref="G338">INDEX(DB_ALM[],A338+1,13)</f>
        <v>External signals PS OFF</v>
      </c>
      <c r="H338" s="1" t="str">
        <f t="shared" si="5"/>
        <v>Alarm utløses når eksitasjonsenhetens utkobling er aktiv.</v>
      </c>
    </row>
    <row r="339" spans="1:8" hidden="1" x14ac:dyDescent="0.25">
      <c r="A339" s="1">
        <v>337</v>
      </c>
      <c r="B339" s="1" t="b" cm="1">
        <f t="array" ref="B339">INDEX(DB_ALM[],A339+1,20)</f>
        <v>0</v>
      </c>
      <c r="C339" s="13" t="str" cm="1">
        <f t="array" ref="C339">INDEX(DB_ALM[],A339+1,1)</f>
        <v>EXC_AND_SYNC</v>
      </c>
      <c r="D339" s="13" t="str" cm="1">
        <f t="array" ref="D339">INDEX(DB_ALM[],A339+1,3)</f>
        <v>SPARE_337</v>
      </c>
      <c r="E339" s="34" t="str" cm="1">
        <f t="array" ref="E339">INDEX(DB_ALM[],A339+1,5)</f>
        <v>SPARE_337</v>
      </c>
      <c r="F339" s="34" t="s">
        <v>205</v>
      </c>
      <c r="G339" s="13" t="str" cm="1">
        <f t="array" ref="G339">INDEX(DB_ALM[],A339+1,13)</f>
        <v>No blocking</v>
      </c>
      <c r="H339" s="1" t="e">
        <f t="shared" si="5"/>
        <v>#N/A</v>
      </c>
    </row>
    <row r="340" spans="1:8" hidden="1" x14ac:dyDescent="0.25">
      <c r="A340" s="1">
        <v>338</v>
      </c>
      <c r="B340" s="1" t="b" cm="1">
        <f t="array" ref="B340">INDEX(DB_ALM[],A340+1,20)</f>
        <v>0</v>
      </c>
      <c r="C340" s="13" t="str" cm="1">
        <f t="array" ref="C340">INDEX(DB_ALM[],A340+1,1)</f>
        <v>EXC_AND_SYNC</v>
      </c>
      <c r="D340" s="13" t="str" cm="1">
        <f t="array" ref="D340">INDEX(DB_ALM[],A340+1,3)</f>
        <v>SPARE_338</v>
      </c>
      <c r="E340" s="34" t="str" cm="1">
        <f t="array" ref="E340">INDEX(DB_ALM[],A340+1,5)</f>
        <v>SPARE_338</v>
      </c>
      <c r="F340" s="34" t="s">
        <v>205</v>
      </c>
      <c r="G340" s="13" t="str" cm="1">
        <f t="array" ref="G340">INDEX(DB_ALM[],A340+1,13)</f>
        <v>No blocking</v>
      </c>
      <c r="H340" s="1" t="e">
        <f t="shared" si="5"/>
        <v>#N/A</v>
      </c>
    </row>
    <row r="341" spans="1:8" hidden="1" x14ac:dyDescent="0.25">
      <c r="A341" s="1">
        <v>339</v>
      </c>
      <c r="B341" s="1" t="b" cm="1">
        <f t="array" ref="B341">INDEX(DB_ALM[],A341+1,20)</f>
        <v>0</v>
      </c>
      <c r="C341" s="13" t="str" cm="1">
        <f t="array" ref="C341">INDEX(DB_ALM[],A341+1,1)</f>
        <v>EXC_AND_SYNC</v>
      </c>
      <c r="D341" s="13" t="str" cm="1">
        <f t="array" ref="D341">INDEX(DB_ALM[],A341+1,3)</f>
        <v>SPARE_339</v>
      </c>
      <c r="E341" s="34" t="str" cm="1">
        <f t="array" ref="E341">INDEX(DB_ALM[],A341+1,5)</f>
        <v>SPARE_339</v>
      </c>
      <c r="F341" s="34" t="s">
        <v>205</v>
      </c>
      <c r="G341" s="13" t="str" cm="1">
        <f t="array" ref="G341">INDEX(DB_ALM[],A341+1,13)</f>
        <v>No blocking</v>
      </c>
      <c r="H341" s="1" t="e">
        <f t="shared" si="5"/>
        <v>#N/A</v>
      </c>
    </row>
    <row r="342" spans="1:8" hidden="1" x14ac:dyDescent="0.25">
      <c r="A342" s="1">
        <v>340</v>
      </c>
      <c r="B342" s="1" t="b" cm="1">
        <f t="array" ref="B342">INDEX(DB_ALM[],A342+1,20)</f>
        <v>0</v>
      </c>
      <c r="C342" s="13" t="str" cm="1">
        <f t="array" ref="C342">INDEX(DB_ALM[],A342+1,1)</f>
        <v>EXC_AND_SYNC</v>
      </c>
      <c r="D342" s="13" t="str" cm="1">
        <f t="array" ref="D342">INDEX(DB_ALM[],A342+1,3)</f>
        <v>SPARE_340</v>
      </c>
      <c r="E342" s="34" t="str" cm="1">
        <f t="array" ref="E342">INDEX(DB_ALM[],A342+1,5)</f>
        <v>SPARE_340</v>
      </c>
      <c r="F342" s="34" t="s">
        <v>205</v>
      </c>
      <c r="G342" s="13" t="str" cm="1">
        <f t="array" ref="G342">INDEX(DB_ALM[],A342+1,13)</f>
        <v>No blocking</v>
      </c>
      <c r="H342" s="1" t="e">
        <f t="shared" si="5"/>
        <v>#N/A</v>
      </c>
    </row>
    <row r="343" spans="1:8" hidden="1" x14ac:dyDescent="0.25">
      <c r="A343" s="1">
        <v>341</v>
      </c>
      <c r="B343" s="1" t="b" cm="1">
        <f t="array" ref="B343">INDEX(DB_ALM[],A343+1,20)</f>
        <v>0</v>
      </c>
      <c r="C343" s="13" t="str" cm="1">
        <f t="array" ref="C343">INDEX(DB_ALM[],A343+1,1)</f>
        <v>EXC_AND_SYNC</v>
      </c>
      <c r="D343" s="13" t="str" cm="1">
        <f t="array" ref="D343">INDEX(DB_ALM[],A343+1,3)</f>
        <v>SPARE_341</v>
      </c>
      <c r="E343" s="34" t="str" cm="1">
        <f t="array" ref="E343">INDEX(DB_ALM[],A343+1,5)</f>
        <v>SPARE_341</v>
      </c>
      <c r="F343" s="34" t="s">
        <v>205</v>
      </c>
      <c r="G343" s="13" t="str" cm="1">
        <f t="array" ref="G343">INDEX(DB_ALM[],A343+1,13)</f>
        <v>No blocking</v>
      </c>
      <c r="H343" s="1" t="e">
        <f t="shared" si="5"/>
        <v>#N/A</v>
      </c>
    </row>
    <row r="344" spans="1:8" hidden="1" x14ac:dyDescent="0.25">
      <c r="A344" s="1">
        <v>342</v>
      </c>
      <c r="B344" s="1" t="b" cm="1">
        <f t="array" ref="B344">INDEX(DB_ALM[],A344+1,20)</f>
        <v>0</v>
      </c>
      <c r="C344" s="13" t="str" cm="1">
        <f t="array" ref="C344">INDEX(DB_ALM[],A344+1,1)</f>
        <v>EXC_AND_SYNC</v>
      </c>
      <c r="D344" s="13" t="str" cm="1">
        <f t="array" ref="D344">INDEX(DB_ALM[],A344+1,3)</f>
        <v>SPARE_342</v>
      </c>
      <c r="E344" s="34" t="str" cm="1">
        <f t="array" ref="E344">INDEX(DB_ALM[],A344+1,5)</f>
        <v>SPARE_342</v>
      </c>
      <c r="F344" s="34" t="s">
        <v>205</v>
      </c>
      <c r="G344" s="13" t="str" cm="1">
        <f t="array" ref="G344">INDEX(DB_ALM[],A344+1,13)</f>
        <v>No blocking</v>
      </c>
      <c r="H344" s="1" t="e">
        <f t="shared" si="5"/>
        <v>#N/A</v>
      </c>
    </row>
    <row r="345" spans="1:8" hidden="1" x14ac:dyDescent="0.25">
      <c r="A345" s="1">
        <v>343</v>
      </c>
      <c r="B345" s="1" t="b" cm="1">
        <f t="array" ref="B345">INDEX(DB_ALM[],A345+1,20)</f>
        <v>0</v>
      </c>
      <c r="C345" s="13" t="str" cm="1">
        <f t="array" ref="C345">INDEX(DB_ALM[],A345+1,1)</f>
        <v>EXC_AND_SYNC</v>
      </c>
      <c r="D345" s="13" t="str" cm="1">
        <f t="array" ref="D345">INDEX(DB_ALM[],A345+1,3)</f>
        <v>SPARE_343</v>
      </c>
      <c r="E345" s="34" t="str" cm="1">
        <f t="array" ref="E345">INDEX(DB_ALM[],A345+1,5)</f>
        <v>SPARE_343</v>
      </c>
      <c r="F345" s="34" t="s">
        <v>205</v>
      </c>
      <c r="G345" s="13" t="str" cm="1">
        <f t="array" ref="G345">INDEX(DB_ALM[],A345+1,13)</f>
        <v>No blocking</v>
      </c>
      <c r="H345" s="1" t="e">
        <f t="shared" si="5"/>
        <v>#N/A</v>
      </c>
    </row>
    <row r="346" spans="1:8" hidden="1" x14ac:dyDescent="0.25">
      <c r="A346" s="1">
        <v>344</v>
      </c>
      <c r="B346" s="1" t="b" cm="1">
        <f t="array" ref="B346">INDEX(DB_ALM[],A346+1,20)</f>
        <v>0</v>
      </c>
      <c r="C346" s="13" t="str" cm="1">
        <f t="array" ref="C346">INDEX(DB_ALM[],A346+1,1)</f>
        <v>EXC_AND_SYNC</v>
      </c>
      <c r="D346" s="13" t="str" cm="1">
        <f t="array" ref="D346">INDEX(DB_ALM[],A346+1,3)</f>
        <v>SPARE_344</v>
      </c>
      <c r="E346" s="34" t="str" cm="1">
        <f t="array" ref="E346">INDEX(DB_ALM[],A346+1,5)</f>
        <v>SPARE_344</v>
      </c>
      <c r="F346" s="34" t="s">
        <v>205</v>
      </c>
      <c r="G346" s="13" t="str" cm="1">
        <f t="array" ref="G346">INDEX(DB_ALM[],A346+1,13)</f>
        <v>No blocking</v>
      </c>
      <c r="H346" s="1" t="e">
        <f t="shared" si="5"/>
        <v>#N/A</v>
      </c>
    </row>
    <row r="347" spans="1:8" hidden="1" x14ac:dyDescent="0.25">
      <c r="A347" s="1">
        <v>345</v>
      </c>
      <c r="B347" s="1" t="b" cm="1">
        <f t="array" ref="B347">INDEX(DB_ALM[],A347+1,20)</f>
        <v>0</v>
      </c>
      <c r="C347" s="13" t="str" cm="1">
        <f t="array" ref="C347">INDEX(DB_ALM[],A347+1,1)</f>
        <v>EXC_AND_SYNC</v>
      </c>
      <c r="D347" s="13" t="str" cm="1">
        <f t="array" ref="D347">INDEX(DB_ALM[],A347+1,3)</f>
        <v>SPARE_345</v>
      </c>
      <c r="E347" s="34" t="str" cm="1">
        <f t="array" ref="E347">INDEX(DB_ALM[],A347+1,5)</f>
        <v>SPARE_345</v>
      </c>
      <c r="F347" s="34" t="s">
        <v>205</v>
      </c>
      <c r="G347" s="13" t="str" cm="1">
        <f t="array" ref="G347">INDEX(DB_ALM[],A347+1,13)</f>
        <v>No blocking</v>
      </c>
      <c r="H347" s="1" t="e">
        <f t="shared" si="5"/>
        <v>#N/A</v>
      </c>
    </row>
    <row r="348" spans="1:8" hidden="1" x14ac:dyDescent="0.25">
      <c r="A348" s="1">
        <v>346</v>
      </c>
      <c r="B348" s="1" t="b" cm="1">
        <f t="array" ref="B348">INDEX(DB_ALM[],A348+1,20)</f>
        <v>0</v>
      </c>
      <c r="C348" s="13" t="str" cm="1">
        <f t="array" ref="C348">INDEX(DB_ALM[],A348+1,1)</f>
        <v>EXC_AND_SYNC</v>
      </c>
      <c r="D348" s="13" t="str" cm="1">
        <f t="array" ref="D348">INDEX(DB_ALM[],A348+1,3)</f>
        <v>SPARE_346</v>
      </c>
      <c r="E348" s="34" t="str" cm="1">
        <f t="array" ref="E348">INDEX(DB_ALM[],A348+1,5)</f>
        <v>SPARE_346</v>
      </c>
      <c r="F348" s="34" t="s">
        <v>205</v>
      </c>
      <c r="G348" s="13" t="str" cm="1">
        <f t="array" ref="G348">INDEX(DB_ALM[],A348+1,13)</f>
        <v>No blocking</v>
      </c>
      <c r="H348" s="1" t="e">
        <f t="shared" si="5"/>
        <v>#N/A</v>
      </c>
    </row>
    <row r="349" spans="1:8" hidden="1" x14ac:dyDescent="0.25">
      <c r="A349" s="1">
        <v>347</v>
      </c>
      <c r="B349" s="1" t="b" cm="1">
        <f t="array" ref="B349">INDEX(DB_ALM[],A349+1,20)</f>
        <v>0</v>
      </c>
      <c r="C349" s="13" t="str" cm="1">
        <f t="array" ref="C349">INDEX(DB_ALM[],A349+1,1)</f>
        <v>EXC_AND_SYNC</v>
      </c>
      <c r="D349" s="13" t="str" cm="1">
        <f t="array" ref="D349">INDEX(DB_ALM[],A349+1,3)</f>
        <v>SPARE_347</v>
      </c>
      <c r="E349" s="34" t="str" cm="1">
        <f t="array" ref="E349">INDEX(DB_ALM[],A349+1,5)</f>
        <v>SPARE_347</v>
      </c>
      <c r="F349" s="34" t="s">
        <v>205</v>
      </c>
      <c r="G349" s="13" t="str" cm="1">
        <f t="array" ref="G349">INDEX(DB_ALM[],A349+1,13)</f>
        <v>No blocking</v>
      </c>
      <c r="H349" s="1" t="e">
        <f t="shared" si="5"/>
        <v>#N/A</v>
      </c>
    </row>
    <row r="350" spans="1:8" hidden="1" x14ac:dyDescent="0.25">
      <c r="A350" s="1">
        <v>348</v>
      </c>
      <c r="B350" s="1" t="b" cm="1">
        <f t="array" ref="B350">INDEX(DB_ALM[],A350+1,20)</f>
        <v>0</v>
      </c>
      <c r="C350" s="13" t="str" cm="1">
        <f t="array" ref="C350">INDEX(DB_ALM[],A350+1,1)</f>
        <v>EXC_AND_SYNC</v>
      </c>
      <c r="D350" s="13" t="str" cm="1">
        <f t="array" ref="D350">INDEX(DB_ALM[],A350+1,3)</f>
        <v>SPARE_348</v>
      </c>
      <c r="E350" s="34" t="str" cm="1">
        <f t="array" ref="E350">INDEX(DB_ALM[],A350+1,5)</f>
        <v>SPARE_348</v>
      </c>
      <c r="F350" s="34" t="s">
        <v>205</v>
      </c>
      <c r="G350" s="13" t="str" cm="1">
        <f t="array" ref="G350">INDEX(DB_ALM[],A350+1,13)</f>
        <v>No blocking</v>
      </c>
      <c r="H350" s="1" t="e">
        <f t="shared" si="5"/>
        <v>#N/A</v>
      </c>
    </row>
    <row r="351" spans="1:8" hidden="1" x14ac:dyDescent="0.25">
      <c r="A351" s="1">
        <v>349</v>
      </c>
      <c r="B351" s="1" t="b" cm="1">
        <f t="array" ref="B351">INDEX(DB_ALM[],A351+1,20)</f>
        <v>0</v>
      </c>
      <c r="C351" s="13" t="str" cm="1">
        <f t="array" ref="C351">INDEX(DB_ALM[],A351+1,1)</f>
        <v>EXC_AND_SYNC</v>
      </c>
      <c r="D351" s="13" t="str" cm="1">
        <f t="array" ref="D351">INDEX(DB_ALM[],A351+1,3)</f>
        <v>SPARE_349</v>
      </c>
      <c r="E351" s="34" t="str" cm="1">
        <f t="array" ref="E351">INDEX(DB_ALM[],A351+1,5)</f>
        <v>SPARE_349</v>
      </c>
      <c r="F351" s="34" t="s">
        <v>205</v>
      </c>
      <c r="G351" s="13" t="str" cm="1">
        <f t="array" ref="G351">INDEX(DB_ALM[],A351+1,13)</f>
        <v>No blocking</v>
      </c>
      <c r="H351" s="1" t="e">
        <f t="shared" si="5"/>
        <v>#N/A</v>
      </c>
    </row>
    <row r="352" spans="1:8" hidden="1" x14ac:dyDescent="0.25">
      <c r="A352" s="1">
        <v>350</v>
      </c>
      <c r="B352" s="1" t="b" cm="1">
        <f t="array" ref="B352">INDEX(DB_ALM[],A352+1,20)</f>
        <v>0</v>
      </c>
      <c r="C352" s="13" t="str" cm="1">
        <f t="array" ref="C352">INDEX(DB_ALM[],A352+1,1)</f>
        <v>EXC_AND_SYNC</v>
      </c>
      <c r="D352" s="13" t="str" cm="1">
        <f t="array" ref="D352">INDEX(DB_ALM[],A352+1,3)</f>
        <v>SPARE_350</v>
      </c>
      <c r="E352" s="34" t="str" cm="1">
        <f t="array" ref="E352">INDEX(DB_ALM[],A352+1,5)</f>
        <v>SPARE_350</v>
      </c>
      <c r="F352" s="34" t="s">
        <v>205</v>
      </c>
      <c r="G352" s="13" t="str" cm="1">
        <f t="array" ref="G352">INDEX(DB_ALM[],A352+1,13)</f>
        <v>No blocking</v>
      </c>
      <c r="H352" s="1" t="e">
        <f t="shared" si="5"/>
        <v>#N/A</v>
      </c>
    </row>
    <row r="353" spans="1:8" hidden="1" x14ac:dyDescent="0.25">
      <c r="A353" s="1">
        <v>351</v>
      </c>
      <c r="B353" s="1" t="b" cm="1">
        <f t="array" ref="B353">INDEX(DB_ALM[],A353+1,20)</f>
        <v>0</v>
      </c>
      <c r="C353" s="13" t="str" cm="1">
        <f t="array" ref="C353">INDEX(DB_ALM[],A353+1,1)</f>
        <v>EXC_AND_SYNC</v>
      </c>
      <c r="D353" s="13" t="str" cm="1">
        <f t="array" ref="D353">INDEX(DB_ALM[],A353+1,3)</f>
        <v>SPARE_351</v>
      </c>
      <c r="E353" s="34" t="str" cm="1">
        <f t="array" ref="E353">INDEX(DB_ALM[],A353+1,5)</f>
        <v>SPARE_351</v>
      </c>
      <c r="F353" s="34" t="s">
        <v>205</v>
      </c>
      <c r="G353" s="13" t="str" cm="1">
        <f t="array" ref="G353">INDEX(DB_ALM[],A353+1,13)</f>
        <v>No blocking</v>
      </c>
      <c r="H353" s="1" t="e">
        <f t="shared" si="5"/>
        <v>#N/A</v>
      </c>
    </row>
    <row r="354" spans="1:8" x14ac:dyDescent="0.25">
      <c r="A354" s="1">
        <v>352</v>
      </c>
      <c r="B354" s="1" t="b" cm="1">
        <f t="array" ref="B354">INDEX(DB_ALM[],A354+1,20)</f>
        <v>0</v>
      </c>
      <c r="C354" s="13" t="str" cm="1">
        <f t="array" ref="C354">INDEX(DB_ALM[],A354+1,1)</f>
        <v>PROT_AND_AUTO_MODE</v>
      </c>
      <c r="D354" s="13" t="str" cm="1">
        <f t="array" ref="D354">INDEX(DB_ALM[],A354+1,3)</f>
        <v>PROT_GEN_LIVE</v>
      </c>
      <c r="E354" s="34" t="str" cm="1">
        <f t="array" ref="E354">INDEX(DB_ALM[],A354+1,5)</f>
        <v>Device fault</v>
      </c>
      <c r="F354" s="34" t="s">
        <v>3234</v>
      </c>
      <c r="G354" s="13" t="str" cm="1">
        <f t="array" ref="G354">INDEX(DB_ALM[],A354+1,13)</f>
        <v>External signals PS OFF</v>
      </c>
      <c r="H354" s="1" t="str">
        <f t="shared" si="5"/>
        <v>Alarm utløses når den live kontakten på beskyttelsesenheten ikke er aktiv, noe som indikerer en potensiell feiltilstand.</v>
      </c>
    </row>
    <row r="355" spans="1:8" hidden="1" x14ac:dyDescent="0.25">
      <c r="A355" s="1">
        <v>353</v>
      </c>
      <c r="B355" s="1" t="b" cm="1">
        <f t="array" ref="B355">INDEX(DB_ALM[],A355+1,20)</f>
        <v>0</v>
      </c>
      <c r="C355" s="13" t="str" cm="1">
        <f t="array" ref="C355">INDEX(DB_ALM[],A355+1,1)</f>
        <v>PROT_AND_AUTO_MODE</v>
      </c>
      <c r="D355" s="13" t="str" cm="1">
        <f t="array" ref="D355">INDEX(DB_ALM[],A355+1,3)</f>
        <v>PROT_GEN_W</v>
      </c>
      <c r="E355" s="34" t="str" cm="1">
        <f t="array" ref="E355">INDEX(DB_ALM[],A355+1,5)</f>
        <v>Warning</v>
      </c>
      <c r="F355" s="34" t="s">
        <v>3405</v>
      </c>
      <c r="G355" s="13" t="str" cm="1">
        <f t="array" ref="G355">INDEX(DB_ALM[],A355+1,13)</f>
        <v>No blocking</v>
      </c>
      <c r="H355" s="1" t="e">
        <f t="shared" si="5"/>
        <v>#N/A</v>
      </c>
    </row>
    <row r="356" spans="1:8" x14ac:dyDescent="0.25">
      <c r="A356" s="1">
        <v>354</v>
      </c>
      <c r="B356" s="1" t="b" cm="1">
        <f t="array" ref="B356">INDEX(DB_ALM[],A356+1,20)</f>
        <v>0</v>
      </c>
      <c r="C356" s="13" t="str" cm="1">
        <f t="array" ref="C356">INDEX(DB_ALM[],A356+1,1)</f>
        <v>PROT_AND_AUTO_MODE</v>
      </c>
      <c r="D356" s="13" t="str" cm="1">
        <f t="array" ref="D356">INDEX(DB_ALM[],A356+1,3)</f>
        <v>PROT_GEN_T1</v>
      </c>
      <c r="E356" s="34" t="str" cm="1">
        <f t="array" ref="E356">INDEX(DB_ALM[],A356+1,5)</f>
        <v>Generator protection TRIP</v>
      </c>
      <c r="F356" s="34" t="s">
        <v>3244</v>
      </c>
      <c r="G356" s="13" t="str" cm="1">
        <f t="array" ref="G356">INDEX(DB_ALM[],A356+1,13)</f>
        <v>External signals PS OFF</v>
      </c>
      <c r="H356" s="1" t="str">
        <f t="shared" si="5"/>
        <v>Alarm utløses når beskyttelsesenhetens utkobling 1 er aktiv.</v>
      </c>
    </row>
    <row r="357" spans="1:8" hidden="1" x14ac:dyDescent="0.25">
      <c r="A357" s="1">
        <v>355</v>
      </c>
      <c r="B357" s="1" t="b" cm="1">
        <f t="array" ref="B357">INDEX(DB_ALM[],A357+1,20)</f>
        <v>0</v>
      </c>
      <c r="C357" s="13" t="str" cm="1">
        <f t="array" ref="C357">INDEX(DB_ALM[],A357+1,1)</f>
        <v>PROT_AND_AUTO_MODE</v>
      </c>
      <c r="D357" s="13" t="str" cm="1">
        <f t="array" ref="D357">INDEX(DB_ALM[],A357+1,3)</f>
        <v>PROT_GEN_T2</v>
      </c>
      <c r="E357" s="34" t="str" cm="1">
        <f t="array" ref="E357">INDEX(DB_ALM[],A357+1,5)</f>
        <v>Trip 2</v>
      </c>
      <c r="F357" s="34" t="s">
        <v>3406</v>
      </c>
      <c r="G357" s="13" t="str" cm="1">
        <f t="array" ref="G357">INDEX(DB_ALM[],A357+1,13)</f>
        <v>No blocking</v>
      </c>
      <c r="H357" s="1" t="e">
        <f t="shared" si="5"/>
        <v>#N/A</v>
      </c>
    </row>
    <row r="358" spans="1:8" hidden="1" x14ac:dyDescent="0.25">
      <c r="A358" s="1">
        <v>356</v>
      </c>
      <c r="B358" s="1" t="b" cm="1">
        <f t="array" ref="B358">INDEX(DB_ALM[],A358+1,20)</f>
        <v>0</v>
      </c>
      <c r="C358" s="13" t="str" cm="1">
        <f t="array" ref="C358">INDEX(DB_ALM[],A358+1,1)</f>
        <v>PROT_AND_AUTO_MODE</v>
      </c>
      <c r="D358" s="13" t="str" cm="1">
        <f t="array" ref="D358">INDEX(DB_ALM[],A358+1,3)</f>
        <v>PROT_GEN_EASYGEN_T1</v>
      </c>
      <c r="E358" s="34" t="str" cm="1">
        <f t="array" ref="E358">INDEX(DB_ALM[],A358+1,5)</f>
        <v>Runner vanes drive contactor on (CLOSE) (-K52)</v>
      </c>
      <c r="F358" s="34" t="s">
        <v>3244</v>
      </c>
      <c r="G358" s="13" t="str" cm="1">
        <f t="array" ref="G358">INDEX(DB_ALM[],A358+1,13)</f>
        <v>No blocking</v>
      </c>
      <c r="H358" s="1" t="str">
        <f t="shared" si="5"/>
        <v>Alarm utløses når beskyttelsesenhetens utkobling 1 er aktiv.</v>
      </c>
    </row>
    <row r="359" spans="1:8" hidden="1" x14ac:dyDescent="0.25">
      <c r="A359" s="1">
        <v>357</v>
      </c>
      <c r="B359" s="1" t="b" cm="1">
        <f t="array" ref="B359">INDEX(DB_ALM[],A359+1,20)</f>
        <v>0</v>
      </c>
      <c r="C359" s="13" t="str" cm="1">
        <f t="array" ref="C359">INDEX(DB_ALM[],A359+1,1)</f>
        <v>PROT_AND_AUTO_MODE</v>
      </c>
      <c r="D359" s="13" t="str" cm="1">
        <f t="array" ref="D359">INDEX(DB_ALM[],A359+1,3)</f>
        <v>PROT_GEN_EASYGEN_T2</v>
      </c>
      <c r="E359" s="34" t="str" cm="1">
        <f t="array" ref="E359">INDEX(DB_ALM[],A359+1,5)</f>
        <v>Easygen trip 2</v>
      </c>
      <c r="F359" s="34" t="s">
        <v>3406</v>
      </c>
      <c r="G359" s="13" t="str" cm="1">
        <f t="array" ref="G359">INDEX(DB_ALM[],A359+1,13)</f>
        <v>No blocking</v>
      </c>
      <c r="H359" s="1" t="e">
        <f t="shared" si="5"/>
        <v>#N/A</v>
      </c>
    </row>
    <row r="360" spans="1:8" hidden="1" x14ac:dyDescent="0.25">
      <c r="A360" s="1">
        <v>358</v>
      </c>
      <c r="B360" s="1" t="b" cm="1">
        <f t="array" ref="B360">INDEX(DB_ALM[],A360+1,20)</f>
        <v>0</v>
      </c>
      <c r="C360" s="13" t="str" cm="1">
        <f t="array" ref="C360">INDEX(DB_ALM[],A360+1,1)</f>
        <v>PROT_AND_AUTO_MODE</v>
      </c>
      <c r="D360" s="13" t="str" cm="1">
        <f t="array" ref="D360">INDEX(DB_ALM[],A360+1,3)</f>
        <v>PROT_GEN_EASYGEN_W</v>
      </c>
      <c r="E360" s="34" t="str" cm="1">
        <f t="array" ref="E360">INDEX(DB_ALM[],A360+1,5)</f>
        <v>Easygen warning</v>
      </c>
      <c r="F360" s="34" t="s">
        <v>3405</v>
      </c>
      <c r="G360" s="13" t="str" cm="1">
        <f t="array" ref="G360">INDEX(DB_ALM[],A360+1,13)</f>
        <v>No blocking</v>
      </c>
      <c r="H360" s="1" t="e">
        <f t="shared" si="5"/>
        <v>#N/A</v>
      </c>
    </row>
    <row r="361" spans="1:8" hidden="1" x14ac:dyDescent="0.25">
      <c r="A361" s="1">
        <v>359</v>
      </c>
      <c r="B361" s="1" t="b" cm="1">
        <f t="array" ref="B361">INDEX(DB_ALM[],A361+1,20)</f>
        <v>0</v>
      </c>
      <c r="C361" s="13" t="str" cm="1">
        <f t="array" ref="C361">INDEX(DB_ALM[],A361+1,1)</f>
        <v>PROT_AND_AUTO_MODE</v>
      </c>
      <c r="D361" s="13" t="str" cm="1">
        <f t="array" ref="D361">INDEX(DB_ALM[],A361+1,3)</f>
        <v>PROT_GEN_EASYGEN_LIVE</v>
      </c>
      <c r="E361" s="34" t="str" cm="1">
        <f t="array" ref="E361">INDEX(DB_ALM[],A361+1,5)</f>
        <v>Easygen live signal not OK</v>
      </c>
      <c r="F361" s="34" t="s">
        <v>3234</v>
      </c>
      <c r="G361" s="13" t="str" cm="1">
        <f t="array" ref="G361">INDEX(DB_ALM[],A361+1,13)</f>
        <v>No blocking</v>
      </c>
      <c r="H361" s="1" t="str">
        <f t="shared" si="5"/>
        <v>Alarm utløses når den live kontakten på beskyttelsesenheten ikke er aktiv, noe som indikerer en potensiell feiltilstand.</v>
      </c>
    </row>
    <row r="362" spans="1:8" hidden="1" x14ac:dyDescent="0.25">
      <c r="A362" s="1">
        <v>360</v>
      </c>
      <c r="B362" s="1" t="b" cm="1">
        <f t="array" ref="B362">INDEX(DB_ALM[],A362+1,20)</f>
        <v>0</v>
      </c>
      <c r="C362" s="13" t="str" cm="1">
        <f t="array" ref="C362">INDEX(DB_ALM[],A362+1,1)</f>
        <v>PROT_AND_AUTO_MODE</v>
      </c>
      <c r="D362" s="13" t="str" cm="1">
        <f t="array" ref="D362">INDEX(DB_ALM[],A362+1,3)</f>
        <v>PROT_DIFF_LIVE</v>
      </c>
      <c r="E362" s="34" t="str" cm="1">
        <f t="array" ref="E362">INDEX(DB_ALM[],A362+1,5)</f>
        <v>Live signal not OK</v>
      </c>
      <c r="F362" s="34" t="s">
        <v>3234</v>
      </c>
      <c r="G362" s="13" t="str" cm="1">
        <f t="array" ref="G362">INDEX(DB_ALM[],A362+1,13)</f>
        <v>No blocking</v>
      </c>
      <c r="H362" s="1" t="str">
        <f t="shared" si="5"/>
        <v>Alarm utløses når den live kontakten på beskyttelsesenheten ikke er aktiv, noe som indikerer en potensiell feiltilstand.</v>
      </c>
    </row>
    <row r="363" spans="1:8" hidden="1" x14ac:dyDescent="0.25">
      <c r="A363" s="1">
        <v>361</v>
      </c>
      <c r="B363" s="1" t="b" cm="1">
        <f t="array" ref="B363">INDEX(DB_ALM[],A363+1,20)</f>
        <v>0</v>
      </c>
      <c r="C363" s="13" t="str" cm="1">
        <f t="array" ref="C363">INDEX(DB_ALM[],A363+1,1)</f>
        <v>PROT_AND_AUTO_MODE</v>
      </c>
      <c r="D363" s="13" t="str" cm="1">
        <f t="array" ref="D363">INDEX(DB_ALM[],A363+1,3)</f>
        <v>PROT_DIFF_W</v>
      </c>
      <c r="E363" s="34" t="str" cm="1">
        <f t="array" ref="E363">INDEX(DB_ALM[],A363+1,5)</f>
        <v>Warning</v>
      </c>
      <c r="F363" s="34" t="s">
        <v>3405</v>
      </c>
      <c r="G363" s="13" t="str" cm="1">
        <f t="array" ref="G363">INDEX(DB_ALM[],A363+1,13)</f>
        <v>No blocking</v>
      </c>
      <c r="H363" s="1" t="e">
        <f t="shared" si="5"/>
        <v>#N/A</v>
      </c>
    </row>
    <row r="364" spans="1:8" hidden="1" x14ac:dyDescent="0.25">
      <c r="A364" s="1">
        <v>362</v>
      </c>
      <c r="B364" s="1" t="b" cm="1">
        <f t="array" ref="B364">INDEX(DB_ALM[],A364+1,20)</f>
        <v>0</v>
      </c>
      <c r="C364" s="13" t="str" cm="1">
        <f t="array" ref="C364">INDEX(DB_ALM[],A364+1,1)</f>
        <v>PROT_AND_AUTO_MODE</v>
      </c>
      <c r="D364" s="13" t="str" cm="1">
        <f t="array" ref="D364">INDEX(DB_ALM[],A364+1,3)</f>
        <v>PROT_DIFF_T</v>
      </c>
      <c r="E364" s="34" t="str" cm="1">
        <f t="array" ref="E364">INDEX(DB_ALM[],A364+1,5)</f>
        <v xml:space="preserve">Trip </v>
      </c>
      <c r="F364" s="34" t="s">
        <v>3407</v>
      </c>
      <c r="G364" s="13" t="str" cm="1">
        <f t="array" ref="G364">INDEX(DB_ALM[],A364+1,13)</f>
        <v>No blocking</v>
      </c>
      <c r="H364" s="1" t="e">
        <f t="shared" si="5"/>
        <v>#N/A</v>
      </c>
    </row>
    <row r="365" spans="1:8" x14ac:dyDescent="0.25">
      <c r="A365" s="1">
        <v>363</v>
      </c>
      <c r="B365" s="1" t="b" cm="1">
        <f t="array" ref="B365">INDEX(DB_ALM[],A365+1,20)</f>
        <v>0</v>
      </c>
      <c r="C365" s="13" t="str" cm="1">
        <f t="array" ref="C365">INDEX(DB_ALM[],A365+1,1)</f>
        <v>PROT_AND_AUTO_MODE</v>
      </c>
      <c r="D365" s="13" t="str" cm="1">
        <f t="array" ref="D365">INDEX(DB_ALM[],A365+1,3)</f>
        <v>LINE_PROT_LIVE</v>
      </c>
      <c r="E365" s="34" t="str" cm="1">
        <f t="array" ref="E365">INDEX(DB_ALM[],A365+1,5)</f>
        <v>Device fault</v>
      </c>
      <c r="F365" s="34" t="s">
        <v>3234</v>
      </c>
      <c r="G365" s="13" t="str" cm="1">
        <f t="array" ref="G365">INDEX(DB_ALM[],A365+1,13)</f>
        <v>External signals PS OFF</v>
      </c>
      <c r="H365" s="1" t="str">
        <f t="shared" si="5"/>
        <v>Alarm utløses når den live kontakten på beskyttelsesenheten ikke er aktiv, noe som indikerer en potensiell feiltilstand.</v>
      </c>
    </row>
    <row r="366" spans="1:8" hidden="1" x14ac:dyDescent="0.25">
      <c r="A366" s="1">
        <v>364</v>
      </c>
      <c r="B366" s="1" t="b" cm="1">
        <f t="array" ref="B366">INDEX(DB_ALM[],A366+1,20)</f>
        <v>0</v>
      </c>
      <c r="C366" s="13" t="str" cm="1">
        <f t="array" ref="C366">INDEX(DB_ALM[],A366+1,1)</f>
        <v>PROT_AND_AUTO_MODE</v>
      </c>
      <c r="D366" s="13" t="str" cm="1">
        <f t="array" ref="D366">INDEX(DB_ALM[],A366+1,3)</f>
        <v>LINE_PROT_W</v>
      </c>
      <c r="E366" s="34" t="str" cm="1">
        <f t="array" ref="E366">INDEX(DB_ALM[],A366+1,5)</f>
        <v>Alarm</v>
      </c>
      <c r="F366" s="34" t="s">
        <v>3405</v>
      </c>
      <c r="G366" s="13" t="str" cm="1">
        <f t="array" ref="G366">INDEX(DB_ALM[],A366+1,13)</f>
        <v>External signals PS OFF</v>
      </c>
      <c r="H366" s="1" t="e">
        <f t="shared" si="5"/>
        <v>#N/A</v>
      </c>
    </row>
    <row r="367" spans="1:8" x14ac:dyDescent="0.25">
      <c r="A367" s="1">
        <v>365</v>
      </c>
      <c r="B367" s="1" t="b" cm="1">
        <f t="array" ref="B367">INDEX(DB_ALM[],A367+1,20)</f>
        <v>0</v>
      </c>
      <c r="C367" s="13" t="str" cm="1">
        <f t="array" ref="C367">INDEX(DB_ALM[],A367+1,1)</f>
        <v>PROT_AND_AUTO_MODE</v>
      </c>
      <c r="D367" s="13" t="str" cm="1">
        <f t="array" ref="D367">INDEX(DB_ALM[],A367+1,3)</f>
        <v>LINE_PROT_T1</v>
      </c>
      <c r="E367" s="34" t="str" cm="1">
        <f t="array" ref="E367">INDEX(DB_ALM[],A367+1,5)</f>
        <v>Trip</v>
      </c>
      <c r="F367" s="34" t="s">
        <v>3244</v>
      </c>
      <c r="G367" s="13" t="str" cm="1">
        <f t="array" ref="G367">INDEX(DB_ALM[],A367+1,13)</f>
        <v>External signals PS OFF</v>
      </c>
      <c r="H367" s="1" t="str">
        <f t="shared" si="5"/>
        <v>Alarm utløses når beskyttelsesenhetens utkobling 1 er aktiv.</v>
      </c>
    </row>
    <row r="368" spans="1:8" hidden="1" x14ac:dyDescent="0.25">
      <c r="A368" s="1">
        <v>366</v>
      </c>
      <c r="B368" s="1" t="b" cm="1">
        <f t="array" ref="B368">INDEX(DB_ALM[],A368+1,20)</f>
        <v>0</v>
      </c>
      <c r="C368" s="13" t="str" cm="1">
        <f t="array" ref="C368">INDEX(DB_ALM[],A368+1,1)</f>
        <v>PROT_AND_AUTO_MODE</v>
      </c>
      <c r="D368" s="13" t="str" cm="1">
        <f t="array" ref="D368">INDEX(DB_ALM[],A368+1,3)</f>
        <v>LINE_PROT_T2</v>
      </c>
      <c r="E368" s="34" t="str" cm="1">
        <f t="array" ref="E368">INDEX(DB_ALM[],A368+1,5)</f>
        <v>Trip 2</v>
      </c>
      <c r="F368" s="34" t="s">
        <v>3406</v>
      </c>
      <c r="G368" s="13" t="str" cm="1">
        <f t="array" ref="G368">INDEX(DB_ALM[],A368+1,13)</f>
        <v>External signals PS OFF</v>
      </c>
      <c r="H368" s="1" t="e">
        <f t="shared" si="5"/>
        <v>#N/A</v>
      </c>
    </row>
    <row r="369" spans="1:8" hidden="1" x14ac:dyDescent="0.25">
      <c r="A369" s="1">
        <v>367</v>
      </c>
      <c r="B369" s="1" t="b" cm="1">
        <f t="array" ref="B369">INDEX(DB_ALM[],A369+1,20)</f>
        <v>0</v>
      </c>
      <c r="C369" s="13" t="str" cm="1">
        <f t="array" ref="C369">INDEX(DB_ALM[],A369+1,1)</f>
        <v>PROT_AND_AUTO_MODE</v>
      </c>
      <c r="D369" s="13" t="str" cm="1">
        <f t="array" ref="D369">INDEX(DB_ALM[],A369+1,3)</f>
        <v>PROT_SPARE_1_7</v>
      </c>
      <c r="E369" s="34" t="str" cm="1">
        <f t="array" ref="E369">INDEX(DB_ALM[],A369+1,5)</f>
        <v>PROT_SPARE_1_7</v>
      </c>
      <c r="F369" s="34" t="s">
        <v>205</v>
      </c>
      <c r="G369" s="13" t="str" cm="1">
        <f t="array" ref="G369">INDEX(DB_ALM[],A369+1,13)</f>
        <v>No blocking</v>
      </c>
      <c r="H369" s="1" t="e">
        <f t="shared" si="5"/>
        <v>#N/A</v>
      </c>
    </row>
    <row r="370" spans="1:8" x14ac:dyDescent="0.25">
      <c r="A370" s="1">
        <v>368</v>
      </c>
      <c r="B370" s="1" t="b" cm="1">
        <f t="array" ref="B370">INDEX(DB_ALM[],A370+1,20)</f>
        <v>0</v>
      </c>
      <c r="C370" s="13" t="str" cm="1">
        <f t="array" ref="C370">INDEX(DB_ALM[],A370+1,1)</f>
        <v>PROT_AND_AUTO_MODE</v>
      </c>
      <c r="D370" s="13" t="str" cm="1">
        <f t="array" ref="D370">INDEX(DB_ALM[],A370+1,3)</f>
        <v>AUTO_MODE_SPEED_MEASUREMENT_ERR</v>
      </c>
      <c r="E370" s="34" t="str" cm="1">
        <f t="array" ref="E370">INDEX(DB_ALM[],A370+1,5)</f>
        <v>Speed measurement error</v>
      </c>
      <c r="F370" s="34" t="s">
        <v>3246</v>
      </c>
      <c r="G370" s="13" t="str" cm="1">
        <f t="array" ref="G370">INDEX(DB_ALM[],A370+1,13)</f>
        <v>No blocking</v>
      </c>
      <c r="H370" s="1" t="str">
        <f t="shared" si="5"/>
        <v>Alarm utløses når alle hastighetsmålinger er i feiltilstand, eller når forskjellen mellom flere hastighetsmålinger er for høy.</v>
      </c>
    </row>
    <row r="371" spans="1:8" hidden="1" x14ac:dyDescent="0.25">
      <c r="A371" s="1">
        <v>369</v>
      </c>
      <c r="B371" s="1" t="b" cm="1">
        <f t="array" ref="B371">INDEX(DB_ALM[],A371+1,20)</f>
        <v>0</v>
      </c>
      <c r="C371" s="13" t="str" cm="1">
        <f t="array" ref="C371">INDEX(DB_ALM[],A371+1,1)</f>
        <v>PROT_AND_AUTO_MODE</v>
      </c>
      <c r="D371" s="13" t="str" cm="1">
        <f t="array" ref="D371">INDEX(DB_ALM[],A371+1,3)</f>
        <v>AUTO_MODE_STARTUP_SYNCHONIZATION</v>
      </c>
      <c r="E371" s="34" t="str" cm="1">
        <f t="array" ref="E371">INDEX(DB_ALM[],A371+1,5)</f>
        <v>AUTO_MODE_STARTUP_SYNCHONIZATION</v>
      </c>
      <c r="F371" s="34"/>
      <c r="G371" s="13" t="str" cm="1">
        <f t="array" ref="G371">INDEX(DB_ALM[],A371+1,13)</f>
        <v>No blocking</v>
      </c>
      <c r="H371" s="1" t="e">
        <f t="shared" si="5"/>
        <v>#N/A</v>
      </c>
    </row>
    <row r="372" spans="1:8" x14ac:dyDescent="0.25">
      <c r="A372" s="1">
        <v>370</v>
      </c>
      <c r="B372" s="1" t="b" cm="1">
        <f t="array" ref="B372">INDEX(DB_ALM[],A372+1,20)</f>
        <v>0</v>
      </c>
      <c r="C372" s="13" t="str" cm="1">
        <f t="array" ref="C372">INDEX(DB_ALM[],A372+1,1)</f>
        <v>PROT_AND_AUTO_MODE</v>
      </c>
      <c r="D372" s="13" t="str" cm="1">
        <f t="array" ref="D372">INDEX(DB_ALM[],A372+1,3)</f>
        <v>AUTO_MODE_TECHNICAL_MINIMUM</v>
      </c>
      <c r="E372" s="34" t="str" cm="1">
        <f t="array" ref="E372">INDEX(DB_ALM[],A372+1,5)</f>
        <v>Minimal nozzle openness</v>
      </c>
      <c r="F372" s="34" t="s">
        <v>3249</v>
      </c>
      <c r="G372" s="13" t="str" cm="1">
        <f t="array" ref="G372">INDEX(DB_ALM[],A372+1,13)</f>
        <v>No blocking</v>
      </c>
      <c r="H372" s="1" t="str">
        <f t="shared" si="5"/>
        <v>Alarm utløses når turbinenes åpning er under en viss terskel. Dette forhindrer at generatoren fungerer i motormodus.</v>
      </c>
    </row>
    <row r="373" spans="1:8" x14ac:dyDescent="0.25">
      <c r="A373" s="1">
        <v>371</v>
      </c>
      <c r="B373" s="1" t="b" cm="1">
        <f t="array" ref="B373">INDEX(DB_ALM[],A373+1,20)</f>
        <v>0</v>
      </c>
      <c r="C373" s="13" t="str" cm="1">
        <f t="array" ref="C373">INDEX(DB_ALM[],A373+1,1)</f>
        <v>PROT_AND_AUTO_MODE</v>
      </c>
      <c r="D373" s="13" t="str" cm="1">
        <f t="array" ref="D373">INDEX(DB_ALM[],A373+1,3)</f>
        <v>AUTO_MODE_MINIMAL_PRESSURE</v>
      </c>
      <c r="E373" s="34" t="str" cm="1">
        <f t="array" ref="E373">INDEX(DB_ALM[],A373+1,5)</f>
        <v>Turbine pressure is not in allowed limits</v>
      </c>
      <c r="F373" s="34" t="s">
        <v>3251</v>
      </c>
      <c r="G373" s="13" t="str" cm="1">
        <f t="array" ref="G373">INDEX(DB_ALM[],A373+1,13)</f>
        <v>No blocking</v>
      </c>
      <c r="H373" s="1" t="str">
        <f t="shared" si="5"/>
        <v>Alarm utløses når turbine trykket er under en viss terskel. Dette utløser auto-restart funksjonen for enheten.</v>
      </c>
    </row>
    <row r="374" spans="1:8" hidden="1" x14ac:dyDescent="0.25">
      <c r="A374" s="1">
        <v>372</v>
      </c>
      <c r="B374" s="1" t="b" cm="1">
        <f t="array" ref="B374">INDEX(DB_ALM[],A374+1,20)</f>
        <v>0</v>
      </c>
      <c r="C374" s="13" t="str" cm="1">
        <f t="array" ref="C374">INDEX(DB_ALM[],A374+1,1)</f>
        <v>PROT_AND_AUTO_MODE</v>
      </c>
      <c r="D374" s="13" t="str" cm="1">
        <f t="array" ref="D374">INDEX(DB_ALM[],A374+1,3)</f>
        <v>AUTO_MODE_SPEED_DIFF</v>
      </c>
      <c r="E374" s="34" t="str" cm="1">
        <f t="array" ref="E374">INDEX(DB_ALM[],A374+1,5)</f>
        <v>AUTO_MODE_SPEED_DIFF</v>
      </c>
      <c r="F374" s="34"/>
      <c r="G374" s="13" t="str" cm="1">
        <f t="array" ref="G374">INDEX(DB_ALM[],A374+1,13)</f>
        <v>No blocking</v>
      </c>
      <c r="H374" s="1" t="e">
        <f t="shared" si="5"/>
        <v>#N/A</v>
      </c>
    </row>
    <row r="375" spans="1:8" hidden="1" x14ac:dyDescent="0.25">
      <c r="A375" s="1">
        <v>373</v>
      </c>
      <c r="B375" s="1" t="b" cm="1">
        <f t="array" ref="B375">INDEX(DB_ALM[],A375+1,20)</f>
        <v>0</v>
      </c>
      <c r="C375" s="13" t="str" cm="1">
        <f t="array" ref="C375">INDEX(DB_ALM[],A375+1,1)</f>
        <v>PROT_AND_AUTO_MODE</v>
      </c>
      <c r="D375" s="13" t="str" cm="1">
        <f t="array" ref="D375">INDEX(DB_ALM[],A375+1,3)</f>
        <v>AUTO_MODE_HEAD_WATER_LEVEL_LOW</v>
      </c>
      <c r="E375" s="34" t="str" cm="1">
        <f t="array" ref="E375">INDEX(DB_ALM[],A375+1,5)</f>
        <v>Intake water level low</v>
      </c>
      <c r="F375" s="34" t="s">
        <v>3408</v>
      </c>
      <c r="G375" s="13" t="str" cm="1">
        <f t="array" ref="G375">INDEX(DB_ALM[],A375+1,13)</f>
        <v>No blocking</v>
      </c>
      <c r="H375" s="1" t="e">
        <f t="shared" si="5"/>
        <v>#N/A</v>
      </c>
    </row>
    <row r="376" spans="1:8" x14ac:dyDescent="0.25">
      <c r="A376" s="1">
        <v>374</v>
      </c>
      <c r="B376" s="1" t="b" cm="1">
        <f t="array" ref="B376">INDEX(DB_ALM[],A376+1,20)</f>
        <v>0</v>
      </c>
      <c r="C376" s="13" t="str" cm="1">
        <f t="array" ref="C376">INDEX(DB_ALM[],A376+1,1)</f>
        <v>PROT_AND_AUTO_MODE</v>
      </c>
      <c r="D376" s="13" t="str" cm="1">
        <f t="array" ref="D376">INDEX(DB_ALM[],A376+1,3)</f>
        <v>AUTO_MODE_HPP_CANNOT_AUTO_START</v>
      </c>
      <c r="E376" s="34" t="str" cm="1">
        <f t="array" ref="E376">INDEX(DB_ALM[],A376+1,5)</f>
        <v>Can not start automatically</v>
      </c>
      <c r="F376" s="34" t="s">
        <v>3253</v>
      </c>
      <c r="G376" s="13" t="str" cm="1">
        <f t="array" ref="G376">INDEX(DB_ALM[],A376+1,13)</f>
        <v>No blocking</v>
      </c>
      <c r="H376" s="1" t="str">
        <f t="shared" si="5"/>
        <v>Alarm utløses når auto-restart funksjonen er startet, men enheten kunne ikke startes.</v>
      </c>
    </row>
    <row r="377" spans="1:8" hidden="1" x14ac:dyDescent="0.25">
      <c r="A377" s="1">
        <v>375</v>
      </c>
      <c r="B377" s="1" t="b" cm="1">
        <f t="array" ref="B377">INDEX(DB_ALM[],A377+1,20)</f>
        <v>0</v>
      </c>
      <c r="C377" s="13" t="str" cm="1">
        <f t="array" ref="C377">INDEX(DB_ALM[],A377+1,1)</f>
        <v>PROT_AND_AUTO_MODE</v>
      </c>
      <c r="D377" s="13" t="str" cm="1">
        <f t="array" ref="D377">INDEX(DB_ALM[],A377+1,3)</f>
        <v>AUTO_MODE_MIN_OPENING</v>
      </c>
      <c r="E377" s="34" t="str" cm="1">
        <f t="array" ref="E377">INDEX(DB_ALM[],A377+1,5)</f>
        <v>AUTO_MODE_MIN_OPENING</v>
      </c>
      <c r="F377" s="34"/>
      <c r="G377" s="13" t="str" cm="1">
        <f t="array" ref="G377">INDEX(DB_ALM[],A377+1,13)</f>
        <v>No blocking</v>
      </c>
      <c r="H377" s="1" t="e">
        <f t="shared" si="5"/>
        <v>#N/A</v>
      </c>
    </row>
    <row r="378" spans="1:8" hidden="1" x14ac:dyDescent="0.25">
      <c r="A378" s="1">
        <v>376</v>
      </c>
      <c r="B378" s="1" t="b" cm="1">
        <f t="array" ref="B378">INDEX(DB_ALM[],A378+1,20)</f>
        <v>0</v>
      </c>
      <c r="C378" s="13" t="str" cm="1">
        <f t="array" ref="C378">INDEX(DB_ALM[],A378+1,1)</f>
        <v>PROT_AND_AUTO_MODE</v>
      </c>
      <c r="D378" s="13" t="str" cm="1">
        <f t="array" ref="D378">INDEX(DB_ALM[],A378+1,3)</f>
        <v>AUTO_MODE_MINIMAL_REACTIVE_POWER</v>
      </c>
      <c r="E378" s="34" t="str" cm="1">
        <f t="array" ref="E378">INDEX(DB_ALM[],A378+1,5)</f>
        <v>AUTO_MODE_MINIMAL_REACTIVE_POWER</v>
      </c>
      <c r="F378" s="34"/>
      <c r="G378" s="13" t="str" cm="1">
        <f t="array" ref="G378">INDEX(DB_ALM[],A378+1,13)</f>
        <v>No blocking</v>
      </c>
      <c r="H378" s="1" t="e">
        <f t="shared" si="5"/>
        <v>#N/A</v>
      </c>
    </row>
    <row r="379" spans="1:8" hidden="1" x14ac:dyDescent="0.25">
      <c r="A379" s="1">
        <v>377</v>
      </c>
      <c r="B379" s="1" t="b" cm="1">
        <f t="array" ref="B379">INDEX(DB_ALM[],A379+1,20)</f>
        <v>0</v>
      </c>
      <c r="C379" s="13" t="str" cm="1">
        <f t="array" ref="C379">INDEX(DB_ALM[],A379+1,1)</f>
        <v>PROT_AND_AUTO_MODE</v>
      </c>
      <c r="D379" s="13" t="str" cm="1">
        <f t="array" ref="D379">INDEX(DB_ALM[],A379+1,3)</f>
        <v>AUTO_MODE_START_TO_STARTUP</v>
      </c>
      <c r="E379" s="34" t="str" cm="1">
        <f t="array" ref="E379">INDEX(DB_ALM[],A379+1,5)</f>
        <v>AUTO_MODE_START_TO_STARTUP</v>
      </c>
      <c r="F379" s="34"/>
      <c r="G379" s="13" t="str" cm="1">
        <f t="array" ref="G379">INDEX(DB_ALM[],A379+1,13)</f>
        <v>No blocking</v>
      </c>
      <c r="H379" s="1" t="e">
        <f t="shared" si="5"/>
        <v>#N/A</v>
      </c>
    </row>
    <row r="380" spans="1:8" hidden="1" x14ac:dyDescent="0.25">
      <c r="A380" s="1">
        <v>378</v>
      </c>
      <c r="B380" s="1" t="b" cm="1">
        <f t="array" ref="B380">INDEX(DB_ALM[],A380+1,20)</f>
        <v>0</v>
      </c>
      <c r="C380" s="13" t="str" cm="1">
        <f t="array" ref="C380">INDEX(DB_ALM[],A380+1,1)</f>
        <v>PROT_AND_AUTO_MODE</v>
      </c>
      <c r="D380" s="13" t="str" cm="1">
        <f t="array" ref="D380">INDEX(DB_ALM[],A380+1,3)</f>
        <v>AUTO_MODE_HEAD_WATER_LEVEL_HIGH</v>
      </c>
      <c r="E380" s="34" t="str" cm="1">
        <f t="array" ref="E380">INDEX(DB_ALM[],A380+1,5)</f>
        <v>Head water level high</v>
      </c>
      <c r="F380" s="34" t="s">
        <v>3409</v>
      </c>
      <c r="G380" s="13" t="str" cm="1">
        <f t="array" ref="G380">INDEX(DB_ALM[],A380+1,13)</f>
        <v>No blocking</v>
      </c>
      <c r="H380" s="1" t="e">
        <f t="shared" si="5"/>
        <v>#N/A</v>
      </c>
    </row>
    <row r="381" spans="1:8" hidden="1" x14ac:dyDescent="0.25">
      <c r="A381" s="1">
        <v>379</v>
      </c>
      <c r="B381" s="1" t="b" cm="1">
        <f t="array" ref="B381">INDEX(DB_ALM[],A381+1,20)</f>
        <v>0</v>
      </c>
      <c r="C381" s="13" t="str" cm="1">
        <f t="array" ref="C381">INDEX(DB_ALM[],A381+1,1)</f>
        <v>PROT_AND_AUTO_MODE</v>
      </c>
      <c r="D381" s="13" t="str" cm="1">
        <f t="array" ref="D381">INDEX(DB_ALM[],A381+1,3)</f>
        <v>AUTO_MODE_SPARE_1_3</v>
      </c>
      <c r="E381" s="34" t="str" cm="1">
        <f t="array" ref="E381">INDEX(DB_ALM[],A381+1,5)</f>
        <v>AUTO_MODE_SPARE_1_3</v>
      </c>
      <c r="F381" s="34" t="s">
        <v>205</v>
      </c>
      <c r="G381" s="13" t="str" cm="1">
        <f t="array" ref="G381">INDEX(DB_ALM[],A381+1,13)</f>
        <v>No blocking</v>
      </c>
      <c r="H381" s="1" t="e">
        <f t="shared" si="5"/>
        <v>#N/A</v>
      </c>
    </row>
    <row r="382" spans="1:8" hidden="1" x14ac:dyDescent="0.25">
      <c r="A382" s="1">
        <v>380</v>
      </c>
      <c r="B382" s="1" t="b" cm="1">
        <f t="array" ref="B382">INDEX(DB_ALM[],A382+1,20)</f>
        <v>0</v>
      </c>
      <c r="C382" s="13" t="str" cm="1">
        <f t="array" ref="C382">INDEX(DB_ALM[],A382+1,1)</f>
        <v>PROT_AND_AUTO_MODE</v>
      </c>
      <c r="D382" s="13" t="str" cm="1">
        <f t="array" ref="D382">INDEX(DB_ALM[],A382+1,3)</f>
        <v>AUTO_MODE_SPARE_1_4</v>
      </c>
      <c r="E382" s="34" t="str" cm="1">
        <f t="array" ref="E382">INDEX(DB_ALM[],A382+1,5)</f>
        <v>AUTO_MODE_SPARE_1_4</v>
      </c>
      <c r="F382" s="34" t="s">
        <v>205</v>
      </c>
      <c r="G382" s="13" t="str" cm="1">
        <f t="array" ref="G382">INDEX(DB_ALM[],A382+1,13)</f>
        <v>No blocking</v>
      </c>
      <c r="H382" s="1" t="e">
        <f t="shared" si="5"/>
        <v>#N/A</v>
      </c>
    </row>
    <row r="383" spans="1:8" hidden="1" x14ac:dyDescent="0.25">
      <c r="A383" s="1">
        <v>381</v>
      </c>
      <c r="B383" s="1" t="b" cm="1">
        <f t="array" ref="B383">INDEX(DB_ALM[],A383+1,20)</f>
        <v>0</v>
      </c>
      <c r="C383" s="13" t="str" cm="1">
        <f t="array" ref="C383">INDEX(DB_ALM[],A383+1,1)</f>
        <v>PROT_AND_AUTO_MODE</v>
      </c>
      <c r="D383" s="13" t="str" cm="1">
        <f t="array" ref="D383">INDEX(DB_ALM[],A383+1,3)</f>
        <v>AUTO_MODE_SPARE_1_5</v>
      </c>
      <c r="E383" s="34" t="str" cm="1">
        <f t="array" ref="E383">INDEX(DB_ALM[],A383+1,5)</f>
        <v>AUTO_MODE_SPARE_1_5</v>
      </c>
      <c r="F383" s="34" t="s">
        <v>205</v>
      </c>
      <c r="G383" s="13" t="str" cm="1">
        <f t="array" ref="G383">INDEX(DB_ALM[],A383+1,13)</f>
        <v>No blocking</v>
      </c>
      <c r="H383" s="1" t="e">
        <f t="shared" si="5"/>
        <v>#N/A</v>
      </c>
    </row>
    <row r="384" spans="1:8" hidden="1" x14ac:dyDescent="0.25">
      <c r="A384" s="1">
        <v>382</v>
      </c>
      <c r="B384" s="1" t="b" cm="1">
        <f t="array" ref="B384">INDEX(DB_ALM[],A384+1,20)</f>
        <v>0</v>
      </c>
      <c r="C384" s="13" t="str" cm="1">
        <f t="array" ref="C384">INDEX(DB_ALM[],A384+1,1)</f>
        <v>PROT_AND_AUTO_MODE</v>
      </c>
      <c r="D384" s="13" t="str" cm="1">
        <f t="array" ref="D384">INDEX(DB_ALM[],A384+1,3)</f>
        <v>AUTO_MODE_SPARE_1_6</v>
      </c>
      <c r="E384" s="34" t="str" cm="1">
        <f t="array" ref="E384">INDEX(DB_ALM[],A384+1,5)</f>
        <v>AUTO_MODE_SPARE_1_6</v>
      </c>
      <c r="F384" s="34" t="s">
        <v>205</v>
      </c>
      <c r="G384" s="13" t="str" cm="1">
        <f t="array" ref="G384">INDEX(DB_ALM[],A384+1,13)</f>
        <v>No blocking</v>
      </c>
      <c r="H384" s="1" t="e">
        <f t="shared" si="5"/>
        <v>#N/A</v>
      </c>
    </row>
    <row r="385" spans="1:8" hidden="1" x14ac:dyDescent="0.25">
      <c r="A385" s="1">
        <v>383</v>
      </c>
      <c r="B385" s="1" t="b" cm="1">
        <f t="array" ref="B385">INDEX(DB_ALM[],A385+1,20)</f>
        <v>0</v>
      </c>
      <c r="C385" s="13" t="str" cm="1">
        <f t="array" ref="C385">INDEX(DB_ALM[],A385+1,1)</f>
        <v>PROT_AND_AUTO_MODE</v>
      </c>
      <c r="D385" s="13" t="str" cm="1">
        <f t="array" ref="D385">INDEX(DB_ALM[],A385+1,3)</f>
        <v>AUTO_MODE_SPARE_1_7</v>
      </c>
      <c r="E385" s="34" t="str" cm="1">
        <f t="array" ref="E385">INDEX(DB_ALM[],A385+1,5)</f>
        <v>AUTO_MODE_SPARE_1_7</v>
      </c>
      <c r="F385" s="34" t="s">
        <v>205</v>
      </c>
      <c r="G385" s="13" t="str" cm="1">
        <f t="array" ref="G385">INDEX(DB_ALM[],A385+1,13)</f>
        <v>No blocking</v>
      </c>
      <c r="H385" s="1" t="e">
        <f t="shared" si="5"/>
        <v>#N/A</v>
      </c>
    </row>
    <row r="386" spans="1:8" x14ac:dyDescent="0.25">
      <c r="A386" s="1">
        <v>384</v>
      </c>
      <c r="B386" s="1" t="b" cm="1">
        <f t="array" ref="B386">INDEX(DB_ALM[],A386+1,20)</f>
        <v>1</v>
      </c>
      <c r="C386" s="13" t="str" cm="1">
        <f t="array" ref="C386">INDEX(DB_ALM[],A386+1,1)</f>
        <v>CTRL_AND_COMM_1</v>
      </c>
      <c r="D386" s="13" t="str" cm="1">
        <f t="array" ref="D386">INDEX(DB_ALM[],A386+1,3)</f>
        <v>ESD_PUSHBUTTON</v>
      </c>
      <c r="E386" s="34" t="str" cm="1">
        <f t="array" ref="E386">INDEX(DB_ALM[],A386+1,5)</f>
        <v>Emergency shutdown button pressed (-S301)</v>
      </c>
      <c r="F386" s="34" t="s">
        <v>3255</v>
      </c>
      <c r="G386" s="13" t="str" cm="1">
        <f t="array" ref="G386">INDEX(DB_ALM[],A386+1,13)</f>
        <v>No blocking</v>
      </c>
      <c r="H386" s="1" t="str">
        <f t="shared" ref="H386:H449" si="6">VLOOKUP(F386,$K$1:$L$193,2,FALSE)</f>
        <v>Alarm utløses når nødavstengingsknappen trykkes.</v>
      </c>
    </row>
    <row r="387" spans="1:8" x14ac:dyDescent="0.25">
      <c r="A387" s="1">
        <v>385</v>
      </c>
      <c r="B387" s="1" t="b" cm="1">
        <f t="array" ref="B387">INDEX(DB_ALM[],A387+1,20)</f>
        <v>1</v>
      </c>
      <c r="C387" s="13" t="str" cm="1">
        <f t="array" ref="C387">INDEX(DB_ALM[],A387+1,1)</f>
        <v>CTRL_AND_COMM_1</v>
      </c>
      <c r="D387" s="13" t="str" cm="1">
        <f t="array" ref="D387">INDEX(DB_ALM[],A387+1,3)</f>
        <v>ESD_RELAY</v>
      </c>
      <c r="E387" s="34" t="str" cm="1">
        <f t="array" ref="E387">INDEX(DB_ALM[],A387+1,5)</f>
        <v>Emergency shutdown relay tripped (-K301)</v>
      </c>
      <c r="F387" s="34" t="s">
        <v>3258</v>
      </c>
      <c r="G387" s="13" t="str" cm="1">
        <f t="array" ref="G387">INDEX(DB_ALM[],A387+1,13)</f>
        <v>No blocking</v>
      </c>
      <c r="H387" s="1" t="str">
        <f t="shared" si="6"/>
        <v>Alarm utløses når nødavstengning er aktiv.</v>
      </c>
    </row>
    <row r="388" spans="1:8" x14ac:dyDescent="0.25">
      <c r="A388" s="1">
        <v>386</v>
      </c>
      <c r="B388" s="1" t="b" cm="1">
        <f t="array" ref="B388">INDEX(DB_ALM[],A388+1,20)</f>
        <v>0</v>
      </c>
      <c r="C388" s="13" t="str" cm="1">
        <f t="array" ref="C388">INDEX(DB_ALM[],A388+1,1)</f>
        <v>CTRL_AND_COMM_1</v>
      </c>
      <c r="D388" s="13" t="str" cm="1">
        <f t="array" ref="D388">INDEX(DB_ALM[],A388+1,3)</f>
        <v>GCB_SIG_ERR</v>
      </c>
      <c r="E388" s="34" t="str" cm="1">
        <f t="array" ref="E388">INDEX(DB_ALM[],A388+1,5)</f>
        <v>Generator circuit breaker - signalization error</v>
      </c>
      <c r="F388" s="34" t="s">
        <v>3261</v>
      </c>
      <c r="G388" s="13" t="str" cm="1">
        <f t="array" ref="G388">INDEX(DB_ALM[],A388+1,13)</f>
        <v>No blocking</v>
      </c>
      <c r="H388" s="1" t="str">
        <f t="shared" si="6"/>
        <v>Alarm utløses når både 'åpen' og 'lukket' indikasjonene er enten begge inaktive eller begge aktive.</v>
      </c>
    </row>
    <row r="389" spans="1:8" x14ac:dyDescent="0.25">
      <c r="A389" s="1">
        <v>387</v>
      </c>
      <c r="B389" s="1" t="b" cm="1">
        <f t="array" ref="B389">INDEX(DB_ALM[],A389+1,20)</f>
        <v>0</v>
      </c>
      <c r="C389" s="13" t="str" cm="1">
        <f t="array" ref="C389">INDEX(DB_ALM[],A389+1,1)</f>
        <v>CTRL_AND_COMM_1</v>
      </c>
      <c r="D389" s="13" t="str" cm="1">
        <f t="array" ref="D389">INDEX(DB_ALM[],A389+1,3)</f>
        <v>GCB_OFF_FAILURE</v>
      </c>
      <c r="E389" s="34" t="str" cm="1">
        <f t="array" ref="E389">INDEX(DB_ALM[],A389+1,5)</f>
        <v>Generator circuit breaker - opening coil failure</v>
      </c>
      <c r="F389" s="34" t="s">
        <v>3263</v>
      </c>
      <c r="G389" s="13" t="str" cm="1">
        <f t="array" ref="G389">INDEX(DB_ALM[],A389+1,13)</f>
        <v>GCB distrb. comm erorr</v>
      </c>
      <c r="H389" s="1" t="str">
        <f t="shared" si="6"/>
        <v>Alarm utløses når GCB ikke klarer å åpne til tross for å ha mottatt åpen kommando.</v>
      </c>
    </row>
    <row r="390" spans="1:8" x14ac:dyDescent="0.25">
      <c r="A390" s="1">
        <v>388</v>
      </c>
      <c r="B390" s="1" t="b" cm="1">
        <f t="array" ref="B390">INDEX(DB_ALM[],A390+1,20)</f>
        <v>0</v>
      </c>
      <c r="C390" s="13" t="str" cm="1">
        <f t="array" ref="C390">INDEX(DB_ALM[],A390+1,1)</f>
        <v>CTRL_AND_COMM_1</v>
      </c>
      <c r="D390" s="13" t="str" cm="1">
        <f t="array" ref="D390">INDEX(DB_ALM[],A390+1,3)</f>
        <v>GCB_SELFOPENING</v>
      </c>
      <c r="E390" s="34" t="str" cm="1">
        <f t="array" ref="E390">INDEX(DB_ALM[],A390+1,5)</f>
        <v>Generator circuit breaker - self opening</v>
      </c>
      <c r="F390" s="34" t="s">
        <v>3265</v>
      </c>
      <c r="G390" s="13" t="str" cm="1">
        <f t="array" ref="G390">INDEX(DB_ALM[],A390+1,13)</f>
        <v>GCB distrb. comm erorr</v>
      </c>
      <c r="H390" s="1" t="str">
        <f t="shared" si="6"/>
        <v>Alarm utløses når GCB, opprinnelig i lukket tilstand, settes til åpen tilstand uten at en åpen kommando er gitt.</v>
      </c>
    </row>
    <row r="391" spans="1:8" x14ac:dyDescent="0.25">
      <c r="A391" s="1">
        <v>389</v>
      </c>
      <c r="B391" s="1" t="b" cm="1">
        <f t="array" ref="B391">INDEX(DB_ALM[],A391+1,20)</f>
        <v>1</v>
      </c>
      <c r="C391" s="13" t="str" cm="1">
        <f t="array" ref="C391">INDEX(DB_ALM[],A391+1,1)</f>
        <v>CTRL_AND_COMM_1</v>
      </c>
      <c r="D391" s="13" t="str" cm="1">
        <f t="array" ref="D391">INDEX(DB_ALM[],A391+1,3)</f>
        <v>DI_PS_MCB_OFF</v>
      </c>
      <c r="E391" s="34" t="str" cm="1">
        <f t="array" ref="E391">INDEX(DB_ALM[],A391+1,5)</f>
        <v>Digital inputs power supply MCB (-F31) - OFF</v>
      </c>
      <c r="F391" s="34" t="s">
        <v>3197</v>
      </c>
      <c r="G391" s="13" t="str" cm="1">
        <f t="array" ref="G391">INDEX(DB_ALM[],A391+1,13)</f>
        <v>No blocking</v>
      </c>
      <c r="H391" s="1" t="str">
        <f t="shared" si="6"/>
        <v>Alarm utløses når MCB er av. Dette kan skyldes intenjonell håndtering, ledningsbrudd eller en feil på hjelpekontaktene.</v>
      </c>
    </row>
    <row r="392" spans="1:8" x14ac:dyDescent="0.25">
      <c r="A392" s="1">
        <v>390</v>
      </c>
      <c r="B392" s="1" t="b" cm="1">
        <f t="array" ref="B392">INDEX(DB_ALM[],A392+1,20)</f>
        <v>1</v>
      </c>
      <c r="C392" s="13" t="str" cm="1">
        <f t="array" ref="C392">INDEX(DB_ALM[],A392+1,1)</f>
        <v>CTRL_AND_COMM_1</v>
      </c>
      <c r="D392" s="13" t="str" cm="1">
        <f t="array" ref="D392">INDEX(DB_ALM[],A392+1,3)</f>
        <v>EXT_IN_PS_OFF</v>
      </c>
      <c r="E392" s="34" t="str" cm="1">
        <f t="array" ref="E392">INDEX(DB_ALM[],A392+1,5)</f>
        <v>External signals power supply (-F36) - OFF</v>
      </c>
      <c r="F392" s="34" t="s">
        <v>3197</v>
      </c>
      <c r="G392" s="13" t="str" cm="1">
        <f t="array" ref="G392">INDEX(DB_ALM[],A392+1,13)</f>
        <v>No blocking</v>
      </c>
      <c r="H392" s="1" t="str">
        <f t="shared" si="6"/>
        <v>Alarm utløses når MCB er av. Dette kan skyldes intenjonell håndtering, ledningsbrudd eller en feil på hjelpekontaktene.</v>
      </c>
    </row>
    <row r="393" spans="1:8" x14ac:dyDescent="0.25">
      <c r="A393" s="1">
        <v>391</v>
      </c>
      <c r="B393" s="1" t="b" cm="1">
        <f t="array" ref="B393">INDEX(DB_ALM[],A393+1,20)</f>
        <v>0</v>
      </c>
      <c r="C393" s="13" t="str" cm="1">
        <f t="array" ref="C393">INDEX(DB_ALM[],A393+1,1)</f>
        <v>CTRL_AND_COMM_1</v>
      </c>
      <c r="D393" s="13" t="str" cm="1">
        <f t="array" ref="D393">INDEX(DB_ALM[],A393+1,3)</f>
        <v>ANA_INPUTS_PS_OFF</v>
      </c>
      <c r="E393" s="34" t="str" cm="1">
        <f t="array" ref="E393">INDEX(DB_ALM[],A393+1,5)</f>
        <v>Analog inputs power supply miniature circuit breaker (-) off</v>
      </c>
      <c r="F393" s="34" t="s">
        <v>3197</v>
      </c>
      <c r="G393" s="13" t="str" cm="1">
        <f t="array" ref="G393">INDEX(DB_ALM[],A393+1,13)</f>
        <v>No blocking</v>
      </c>
      <c r="H393" s="1" t="str">
        <f t="shared" si="6"/>
        <v>Alarm utløses når MCB er av. Dette kan skyldes intenjonell håndtering, ledningsbrudd eller en feil på hjelpekontaktene.</v>
      </c>
    </row>
    <row r="394" spans="1:8" x14ac:dyDescent="0.25">
      <c r="A394" s="1">
        <v>392</v>
      </c>
      <c r="B394" s="1" t="b" cm="1">
        <f t="array" ref="B394">INDEX(DB_ALM[],A394+1,20)</f>
        <v>1</v>
      </c>
      <c r="C394" s="13" t="str" cm="1">
        <f t="array" ref="C394">INDEX(DB_ALM[],A394+1,1)</f>
        <v>CTRL_AND_COMM_1</v>
      </c>
      <c r="D394" s="13" t="str" cm="1">
        <f t="array" ref="D394">INDEX(DB_ALM[],A394+1,3)</f>
        <v>MAINT</v>
      </c>
      <c r="E394" s="34" t="str" cm="1">
        <f t="array" ref="E394">INDEX(DB_ALM[],A394+1,5)</f>
        <v>Maintenance mode activated (-S100)</v>
      </c>
      <c r="F394" s="34" t="s">
        <v>3270</v>
      </c>
      <c r="G394" s="13" t="str" cm="1">
        <f t="array" ref="G394">INDEX(DB_ALM[],A394+1,13)</f>
        <v>No blocking</v>
      </c>
      <c r="H394" s="1" t="str">
        <f t="shared" si="6"/>
        <v>Alarm utløses når vedlikeholdsmodus er aktiv.</v>
      </c>
    </row>
    <row r="395" spans="1:8" hidden="1" x14ac:dyDescent="0.25">
      <c r="A395" s="1">
        <v>393</v>
      </c>
      <c r="B395" s="1" t="b" cm="1">
        <f t="array" ref="B395">INDEX(DB_ALM[],A395+1,20)</f>
        <v>1</v>
      </c>
      <c r="C395" s="13" t="str" cm="1">
        <f t="array" ref="C395">INDEX(DB_ALM[],A395+1,1)</f>
        <v>CTRL_AND_COMM_1</v>
      </c>
      <c r="D395" s="13" t="str" cm="1">
        <f t="array" ref="D395">INDEX(DB_ALM[],A395+1,3)</f>
        <v>DC_ALARM_GROUP</v>
      </c>
      <c r="E395" s="34" t="str" cm="1">
        <f t="array" ref="E395">INDEX(DB_ALM[],A395+1,5)</f>
        <v xml:space="preserve">24VDC MCBs group (-F37) - alarm </v>
      </c>
      <c r="F395" s="34" t="s">
        <v>3272</v>
      </c>
      <c r="G395" s="13" t="str" cm="1">
        <f t="array" ref="G395">INDEX(DB_ALM[],A395+1,13)</f>
        <v>Digital input PS OFF</v>
      </c>
      <c r="H395" s="1" t="str">
        <f t="shared" si="6"/>
        <v>Alarm utløses når minst én MCB i gruppen er av. Dette kan skyldes intenjonell håndtering, ledningsbrudd eller en feil på hjelpekontakter</v>
      </c>
    </row>
    <row r="396" spans="1:8" x14ac:dyDescent="0.25">
      <c r="A396" s="1">
        <v>394</v>
      </c>
      <c r="B396" s="1" t="b" cm="1">
        <f t="array" ref="B396">INDEX(DB_ALM[],A396+1,20)</f>
        <v>1</v>
      </c>
      <c r="C396" s="13" t="str" cm="1">
        <f t="array" ref="C396">INDEX(DB_ALM[],A396+1,1)</f>
        <v>CTRL_AND_COMM_1</v>
      </c>
      <c r="D396" s="13" t="str" cm="1">
        <f t="array" ref="D396">INDEX(DB_ALM[],A396+1,3)</f>
        <v>DC_TRIP_GROUP</v>
      </c>
      <c r="E396" s="34" t="str" cm="1">
        <f t="array" ref="E396">INDEX(DB_ALM[],A396+1,5)</f>
        <v xml:space="preserve">24VDC MCBs group (-F34, -F38) - trip </v>
      </c>
      <c r="F396" s="34" t="s">
        <v>3272</v>
      </c>
      <c r="G396" s="13" t="str" cm="1">
        <f t="array" ref="G396">INDEX(DB_ALM[],A396+1,13)</f>
        <v>Digital input PS OFF</v>
      </c>
      <c r="H396" s="1" t="str">
        <f t="shared" si="6"/>
        <v>Alarm utløses når minst én MCB i gruppen er av. Dette kan skyldes intenjonell håndtering, ledningsbrudd eller en feil på hjelpekontakter</v>
      </c>
    </row>
    <row r="397" spans="1:8" x14ac:dyDescent="0.25">
      <c r="A397" s="1">
        <v>395</v>
      </c>
      <c r="B397" s="1" t="b" cm="1">
        <f t="array" ref="B397">INDEX(DB_ALM[],A397+1,20)</f>
        <v>0</v>
      </c>
      <c r="C397" s="13" t="str" cm="1">
        <f t="array" ref="C397">INDEX(DB_ALM[],A397+1,1)</f>
        <v>CTRL_AND_COMM_1</v>
      </c>
      <c r="D397" s="13" t="str" cm="1">
        <f t="array" ref="D397">INDEX(DB_ALM[],A397+1,3)</f>
        <v>QSD_RELAY</v>
      </c>
      <c r="E397" s="34" t="str" cm="1">
        <f t="array" ref="E397">INDEX(DB_ALM[],A397+1,5)</f>
        <v>Quick shutdown relay tripped</v>
      </c>
      <c r="F397" s="34" t="s">
        <v>3274</v>
      </c>
      <c r="G397" s="13" t="str" cm="1">
        <f t="array" ref="G397">INDEX(DB_ALM[],A397+1,13)</f>
        <v>No blocking</v>
      </c>
      <c r="H397" s="1" t="str">
        <f t="shared" si="6"/>
        <v>Alarm utløses når Hurtigstopp er aktiv.</v>
      </c>
    </row>
    <row r="398" spans="1:8" x14ac:dyDescent="0.25">
      <c r="A398" s="1">
        <v>396</v>
      </c>
      <c r="B398" s="1" t="b" cm="1">
        <f t="array" ref="B398">INDEX(DB_ALM[],A398+1,20)</f>
        <v>1</v>
      </c>
      <c r="C398" s="13" t="str" cm="1">
        <f t="array" ref="C398">INDEX(DB_ALM[],A398+1,1)</f>
        <v>CTRL_AND_COMM_1</v>
      </c>
      <c r="D398" s="13" t="str" cm="1">
        <f t="array" ref="D398">INDEX(DB_ALM[],A398+1,3)</f>
        <v>DIG_OUT_PS_OFF</v>
      </c>
      <c r="E398" s="34" t="str" cm="1">
        <f t="array" ref="E398">INDEX(DB_ALM[],A398+1,5)</f>
        <v>Digital outputs power supply (-F32) - OFF</v>
      </c>
      <c r="F398" s="34" t="s">
        <v>3197</v>
      </c>
      <c r="G398" s="13" t="str" cm="1">
        <f t="array" ref="G398">INDEX(DB_ALM[],A398+1,13)</f>
        <v>No blocking</v>
      </c>
      <c r="H398" s="1" t="str">
        <f t="shared" si="6"/>
        <v>Alarm utløses når MCB er av. Dette kan skyldes intenjonell håndtering, ledningsbrudd eller en feil på hjelpekontaktene.</v>
      </c>
    </row>
    <row r="399" spans="1:8" hidden="1" x14ac:dyDescent="0.25">
      <c r="A399" s="1">
        <v>397</v>
      </c>
      <c r="B399" s="1" t="b" cm="1">
        <f t="array" ref="B399">INDEX(DB_ALM[],A399+1,20)</f>
        <v>0</v>
      </c>
      <c r="C399" s="13" t="str" cm="1">
        <f t="array" ref="C399">INDEX(DB_ALM[],A399+1,1)</f>
        <v>CTRL_AND_COMM_1</v>
      </c>
      <c r="D399" s="13" t="str" cm="1">
        <f t="array" ref="D399">INDEX(DB_ALM[],A399+1,3)</f>
        <v>TRAFO_SENTRON_COMM_ALARM</v>
      </c>
      <c r="E399" s="34" t="str" cm="1">
        <f t="array" ref="E399">INDEX(DB_ALM[],A399+1,5)</f>
        <v>Line measurement device SENTRON PAC3200 - communiction error</v>
      </c>
      <c r="F399" s="34" t="s">
        <v>205</v>
      </c>
      <c r="G399" s="13" t="str" cm="1">
        <f t="array" ref="G399">INDEX(DB_ALM[],A399+1,13)</f>
        <v>No blocking</v>
      </c>
      <c r="H399" s="1" t="e">
        <f t="shared" si="6"/>
        <v>#N/A</v>
      </c>
    </row>
    <row r="400" spans="1:8" x14ac:dyDescent="0.25">
      <c r="A400" s="1">
        <v>398</v>
      </c>
      <c r="B400" s="1" t="b" cm="1">
        <f t="array" ref="B400">INDEX(DB_ALM[],A400+1,20)</f>
        <v>0</v>
      </c>
      <c r="C400" s="13" t="str" cm="1">
        <f t="array" ref="C400">INDEX(DB_ALM[],A400+1,1)</f>
        <v>CTRL_AND_COMM_1</v>
      </c>
      <c r="D400" s="13" t="str" cm="1">
        <f t="array" ref="D400">INDEX(DB_ALM[],A400+1,3)</f>
        <v>ESD_FROM_COMMON</v>
      </c>
      <c r="E400" s="34" t="str" cm="1">
        <f t="array" ref="E400">INDEX(DB_ALM[],A400+1,5)</f>
        <v>ESD from common</v>
      </c>
      <c r="F400" s="34" t="s">
        <v>3276</v>
      </c>
      <c r="G400" s="13" t="str" cm="1">
        <f t="array" ref="G400">INDEX(DB_ALM[],A400+1,13)</f>
        <v>No blocking</v>
      </c>
      <c r="H400" s="1" t="str">
        <f t="shared" si="6"/>
        <v>Alarm utløses når Nødstopps trip er sendt fra Felles. Det utløser nødstopps sekvens for enheten</v>
      </c>
    </row>
    <row r="401" spans="1:8" x14ac:dyDescent="0.25">
      <c r="A401" s="1">
        <v>399</v>
      </c>
      <c r="B401" s="1" t="b" cm="1">
        <f t="array" ref="B401">INDEX(DB_ALM[],A401+1,20)</f>
        <v>0</v>
      </c>
      <c r="C401" s="13" t="str" cm="1">
        <f t="array" ref="C401">INDEX(DB_ALM[],A401+1,1)</f>
        <v>CTRL_AND_COMM_1</v>
      </c>
      <c r="D401" s="13" t="str" cm="1">
        <f t="array" ref="D401">INDEX(DB_ALM[],A401+1,3)</f>
        <v>QSD_FROM_COMMON</v>
      </c>
      <c r="E401" s="34" t="str" cm="1">
        <f t="array" ref="E401">INDEX(DB_ALM[],A401+1,5)</f>
        <v>qsd FROM COMMON</v>
      </c>
      <c r="F401" s="34" t="s">
        <v>3278</v>
      </c>
      <c r="G401" s="13" t="str" cm="1">
        <f t="array" ref="G401">INDEX(DB_ALM[],A401+1,13)</f>
        <v>No blocking</v>
      </c>
      <c r="H401" s="1" t="str">
        <f t="shared" si="6"/>
        <v>Alarm utløses når Hurtigstopp trip er sendt fra Felles. Det utløser hurtigstopp sekvens for enheten.</v>
      </c>
    </row>
    <row r="402" spans="1:8" x14ac:dyDescent="0.25">
      <c r="A402" s="1">
        <v>400</v>
      </c>
      <c r="B402" s="1" t="b" cm="1">
        <f t="array" ref="B402">INDEX(DB_ALM[],A402+1,20)</f>
        <v>0</v>
      </c>
      <c r="C402" s="13" t="str" cm="1">
        <f t="array" ref="C402">INDEX(DB_ALM[],A402+1,1)</f>
        <v>CTRL_AND_COMM_1</v>
      </c>
      <c r="D402" s="13" t="str" cm="1">
        <f t="array" ref="D402">INDEX(DB_ALM[],A402+1,3)</f>
        <v>STI_FROM_COMMON</v>
      </c>
      <c r="E402" s="34" t="str" cm="1">
        <f t="array" ref="E402">INDEX(DB_ALM[],A402+1,5)</f>
        <v>STI FROM COMMON</v>
      </c>
      <c r="F402" s="34" t="s">
        <v>3280</v>
      </c>
      <c r="G402" s="13" t="str" cm="1">
        <f t="array" ref="G402">INDEX(DB_ALM[],A402+1,13)</f>
        <v>No blocking</v>
      </c>
      <c r="H402" s="1" t="str">
        <f t="shared" si="6"/>
        <v>Alarm utløses når Start forrigling er sendt fra Felles. Det utløser Start forrigling alarm i enheten.</v>
      </c>
    </row>
    <row r="403" spans="1:8" x14ac:dyDescent="0.25">
      <c r="A403" s="1">
        <v>401</v>
      </c>
      <c r="B403" s="1" t="b" cm="1">
        <f t="array" ref="B403">INDEX(DB_ALM[],A403+1,20)</f>
        <v>0</v>
      </c>
      <c r="C403" s="13" t="str" cm="1">
        <f t="array" ref="C403">INDEX(DB_ALM[],A403+1,1)</f>
        <v>CTRL_AND_COMM_1</v>
      </c>
      <c r="D403" s="13" t="str" cm="1">
        <f t="array" ref="D403">INDEX(DB_ALM[],A403+1,3)</f>
        <v>SPARE_403</v>
      </c>
      <c r="E403" s="34" t="str" cm="1">
        <f t="array" ref="E403">INDEX(DB_ALM[],A403+1,5)</f>
        <v>SPARE_403</v>
      </c>
      <c r="F403" s="34" t="s">
        <v>3282</v>
      </c>
      <c r="G403" s="13" t="str" cm="1">
        <f t="array" ref="G403">INDEX(DB_ALM[],A403+1,13)</f>
        <v>No blocking</v>
      </c>
      <c r="H403" s="1" t="str">
        <f t="shared" si="6"/>
        <v>Alarm utløses når Stopp trip er sendt fra Felles. Det utløser stopp sekvens for enheten.</v>
      </c>
    </row>
    <row r="404" spans="1:8" hidden="1" x14ac:dyDescent="0.25">
      <c r="A404" s="1">
        <v>402</v>
      </c>
      <c r="B404" s="1" t="b" cm="1">
        <f t="array" ref="B404">INDEX(DB_ALM[],A404+1,20)</f>
        <v>0</v>
      </c>
      <c r="C404" s="13" t="str" cm="1">
        <f t="array" ref="C404">INDEX(DB_ALM[],A404+1,1)</f>
        <v>CTRL_AND_COMM_1</v>
      </c>
      <c r="D404" s="13" t="str" cm="1">
        <f t="array" ref="D404">INDEX(DB_ALM[],A404+1,3)</f>
        <v>SYNCH_NOT_READY</v>
      </c>
      <c r="E404" s="34" t="str" cm="1">
        <f t="array" ref="E404">INDEX(DB_ALM[],A404+1,5)</f>
        <v>Synchronization device not operating</v>
      </c>
      <c r="F404" s="34" t="s">
        <v>3410</v>
      </c>
      <c r="G404" s="13" t="str" cm="1">
        <f t="array" ref="G404">INDEX(DB_ALM[],A404+1,13)</f>
        <v>No blocking</v>
      </c>
      <c r="H404" s="1" t="e">
        <f t="shared" si="6"/>
        <v>#N/A</v>
      </c>
    </row>
    <row r="405" spans="1:8" hidden="1" x14ac:dyDescent="0.25">
      <c r="A405" s="1">
        <v>403</v>
      </c>
      <c r="B405" s="1" t="b" cm="1">
        <f t="array" ref="B405">INDEX(DB_ALM[],A405+1,20)</f>
        <v>0</v>
      </c>
      <c r="C405" s="13" t="str" cm="1">
        <f t="array" ref="C405">INDEX(DB_ALM[],A405+1,1)</f>
        <v>CTRL_AND_COMM_1</v>
      </c>
      <c r="D405" s="13" t="str" cm="1">
        <f t="array" ref="D405">INDEX(DB_ALM[],A405+1,3)</f>
        <v>SYNCH_NOT_ACTIVE</v>
      </c>
      <c r="E405" s="34" t="str" cm="1">
        <f t="array" ref="E405">INDEX(DB_ALM[],A405+1,5)</f>
        <v>SYNCH_NOT_ACTIVE</v>
      </c>
      <c r="F405" s="34" t="s">
        <v>205</v>
      </c>
      <c r="G405" s="13" t="str" cm="1">
        <f t="array" ref="G405">INDEX(DB_ALM[],A405+1,13)</f>
        <v>No blocking</v>
      </c>
      <c r="H405" s="1" t="e">
        <f t="shared" si="6"/>
        <v>#N/A</v>
      </c>
    </row>
    <row r="406" spans="1:8" hidden="1" x14ac:dyDescent="0.25">
      <c r="A406" s="1">
        <v>404</v>
      </c>
      <c r="B406" s="1" t="b" cm="1">
        <f t="array" ref="B406">INDEX(DB_ALM[],A406+1,20)</f>
        <v>0</v>
      </c>
      <c r="C406" s="13" t="str" cm="1">
        <f t="array" ref="C406">INDEX(DB_ALM[],A406+1,1)</f>
        <v>CTRL_AND_COMM_1</v>
      </c>
      <c r="D406" s="13" t="str" cm="1">
        <f t="array" ref="D406">INDEX(DB_ALM[],A406+1,3)</f>
        <v>COMM_UNIT_DISTRIBUTED_MODULE</v>
      </c>
      <c r="E406" s="34" t="str" cm="1">
        <f t="array" ref="E406">INDEX(DB_ALM[],A406+1,5)</f>
        <v>Unit distributed module communication error</v>
      </c>
      <c r="F406" s="34" t="s">
        <v>3284</v>
      </c>
      <c r="G406" s="13" t="str" cm="1">
        <f t="array" ref="G406">INDEX(DB_ALM[],A406+1,13)</f>
        <v>No blocking</v>
      </c>
      <c r="H406" s="1" t="str">
        <f t="shared" si="6"/>
        <v>Alarm utløses når en kommunikasjonsfeil oppstår med enheten. Dette kan skje på grunn av problemer med kabeltilkobling eller skade på kommunikasjonsmodulen på enheten.</v>
      </c>
    </row>
    <row r="407" spans="1:8" x14ac:dyDescent="0.25">
      <c r="A407" s="1">
        <v>405</v>
      </c>
      <c r="B407" s="1" t="b" cm="1">
        <f t="array" ref="B407">INDEX(DB_ALM[],A407+1,20)</f>
        <v>0</v>
      </c>
      <c r="C407" s="13" t="str" cm="1">
        <f t="array" ref="C407">INDEX(DB_ALM[],A407+1,1)</f>
        <v>CTRL_AND_COMM_1</v>
      </c>
      <c r="D407" s="13" t="str" cm="1">
        <f t="array" ref="D407">INDEX(DB_ALM[],A407+1,3)</f>
        <v>COMM_COMMON</v>
      </c>
      <c r="E407" s="34" t="str" cm="1">
        <f t="array" ref="E407">INDEX(DB_ALM[],A407+1,5)</f>
        <v>COMM_COMMON</v>
      </c>
      <c r="F407" s="34" t="s">
        <v>3284</v>
      </c>
      <c r="G407" s="13" t="str" cm="1">
        <f t="array" ref="G407">INDEX(DB_ALM[],A407+1,13)</f>
        <v>No blocking</v>
      </c>
      <c r="H407" s="1" t="str">
        <f t="shared" si="6"/>
        <v>Alarm utløses når en kommunikasjonsfeil oppstår med enheten. Dette kan skje på grunn av problemer med kabeltilkobling eller skade på kommunikasjonsmodulen på enheten.</v>
      </c>
    </row>
    <row r="408" spans="1:8" x14ac:dyDescent="0.25">
      <c r="A408" s="1">
        <v>406</v>
      </c>
      <c r="B408" s="1" t="b" cm="1">
        <f t="array" ref="B408">INDEX(DB_ALM[],A408+1,20)</f>
        <v>0</v>
      </c>
      <c r="C408" s="13" t="str" cm="1">
        <f t="array" ref="C408">INDEX(DB_ALM[],A408+1,1)</f>
        <v>CTRL_AND_COMM_1</v>
      </c>
      <c r="D408" s="13" t="str" cm="1">
        <f t="array" ref="D408">INDEX(DB_ALM[],A408+1,3)</f>
        <v>COMM_GEN_MEAS_DEVICE</v>
      </c>
      <c r="E408" s="34" t="str" cm="1">
        <f t="array" ref="E408">INDEX(DB_ALM[],A408+1,5)</f>
        <v>Generator measurement device communication error</v>
      </c>
      <c r="F408" s="34" t="s">
        <v>3284</v>
      </c>
      <c r="G408" s="13" t="str" cm="1">
        <f t="array" ref="G408">INDEX(DB_ALM[],A408+1,13)</f>
        <v>No blocking</v>
      </c>
      <c r="H408" s="1" t="str">
        <f t="shared" si="6"/>
        <v>Alarm utløses når en kommunikasjonsfeil oppstår med enheten. Dette kan skje på grunn av problemer med kabeltilkobling eller skade på kommunikasjonsmodulen på enheten.</v>
      </c>
    </row>
    <row r="409" spans="1:8" x14ac:dyDescent="0.25">
      <c r="A409" s="1">
        <v>407</v>
      </c>
      <c r="B409" s="1" t="b" cm="1">
        <f t="array" ref="B409">INDEX(DB_ALM[],A409+1,20)</f>
        <v>0</v>
      </c>
      <c r="C409" s="13" t="str" cm="1">
        <f t="array" ref="C409">INDEX(DB_ALM[],A409+1,1)</f>
        <v>CTRL_AND_COMM_1</v>
      </c>
      <c r="D409" s="13" t="str" cm="1">
        <f t="array" ref="D409">INDEX(DB_ALM[],A409+1,3)</f>
        <v>COMM_GEN_PROT_DEVICE</v>
      </c>
      <c r="E409" s="34" t="str" cm="1">
        <f t="array" ref="E409">INDEX(DB_ALM[],A409+1,5)</f>
        <v>Generator protection device 7UM85 - communication error</v>
      </c>
      <c r="F409" s="34" t="s">
        <v>3284</v>
      </c>
      <c r="G409" s="13" t="str" cm="1">
        <f t="array" ref="G409">INDEX(DB_ALM[],A409+1,13)</f>
        <v>No blocking</v>
      </c>
      <c r="H409" s="1" t="str">
        <f t="shared" si="6"/>
        <v>Alarm utløses når en kommunikasjonsfeil oppstår med enheten. Dette kan skje på grunn av problemer med kabeltilkobling eller skade på kommunikasjonsmodulen på enheten.</v>
      </c>
    </row>
    <row r="410" spans="1:8" hidden="1" x14ac:dyDescent="0.25">
      <c r="A410" s="1">
        <v>408</v>
      </c>
      <c r="B410" s="1" t="b" cm="1">
        <f t="array" ref="B410">INDEX(DB_ALM[],A410+1,20)</f>
        <v>0</v>
      </c>
      <c r="C410" s="13" t="str" cm="1">
        <f t="array" ref="C410">INDEX(DB_ALM[],A410+1,1)</f>
        <v>CTRL_AND_COMM_1</v>
      </c>
      <c r="D410" s="13" t="str" cm="1">
        <f t="array" ref="D410">INDEX(DB_ALM[],A410+1,3)</f>
        <v>COMM_INTAKE</v>
      </c>
      <c r="E410" s="34" t="str" cm="1">
        <f t="array" ref="E410">INDEX(DB_ALM[],A410+1,5)</f>
        <v>Intake communication error</v>
      </c>
      <c r="F410" s="34" t="s">
        <v>3284</v>
      </c>
      <c r="G410" s="13" t="str" cm="1">
        <f t="array" ref="G410">INDEX(DB_ALM[],A410+1,13)</f>
        <v>No blocking</v>
      </c>
      <c r="H410" s="1" t="str">
        <f t="shared" si="6"/>
        <v>Alarm utløses når en kommunikasjonsfeil oppstår med enheten. Dette kan skje på grunn av problemer med kabeltilkobling eller skade på kommunikasjonsmodulen på enheten.</v>
      </c>
    </row>
    <row r="411" spans="1:8" x14ac:dyDescent="0.25">
      <c r="A411" s="1">
        <v>409</v>
      </c>
      <c r="B411" s="1" t="b" cm="1">
        <f t="array" ref="B411">INDEX(DB_ALM[],A411+1,20)</f>
        <v>0</v>
      </c>
      <c r="C411" s="13" t="str" cm="1">
        <f t="array" ref="C411">INDEX(DB_ALM[],A411+1,1)</f>
        <v>CTRL_AND_COMM_1</v>
      </c>
      <c r="D411" s="13" t="str" cm="1">
        <f t="array" ref="D411">INDEX(DB_ALM[],A411+1,3)</f>
        <v>COMM_LINE_PROT</v>
      </c>
      <c r="E411" s="34" t="str" cm="1">
        <f t="array" ref="E411">INDEX(DB_ALM[],A411+1,5)</f>
        <v>Line protection device SEPAM T42 - communication error</v>
      </c>
      <c r="F411" s="34" t="s">
        <v>3284</v>
      </c>
      <c r="G411" s="13" t="str" cm="1">
        <f t="array" ref="G411">INDEX(DB_ALM[],A411+1,13)</f>
        <v>No blocking</v>
      </c>
      <c r="H411" s="1" t="str">
        <f t="shared" si="6"/>
        <v>Alarm utløses når en kommunikasjonsfeil oppstår med enheten. Dette kan skje på grunn av problemer med kabeltilkobling eller skade på kommunikasjonsmodulen på enheten.</v>
      </c>
    </row>
    <row r="412" spans="1:8" hidden="1" x14ac:dyDescent="0.25">
      <c r="A412" s="1">
        <v>410</v>
      </c>
      <c r="B412" s="1" t="b" cm="1">
        <f t="array" ref="B412">INDEX(DB_ALM[],A412+1,20)</f>
        <v>1</v>
      </c>
      <c r="C412" s="13" t="str" cm="1">
        <f t="array" ref="C412">INDEX(DB_ALM[],A412+1,1)</f>
        <v>CTRL_AND_COMM_1</v>
      </c>
      <c r="D412" s="13" t="str" cm="1">
        <f t="array" ref="D412">INDEX(DB_ALM[],A412+1,3)</f>
        <v>COMM_AUX_MEAS_DEVICE</v>
      </c>
      <c r="E412" s="34" t="str" cm="1">
        <f t="array" ref="E412">INDEX(DB_ALM[],A412+1,5)</f>
        <v>Auxiliary meas. device Sentron PAC3220 - communication error</v>
      </c>
      <c r="F412" s="34" t="s">
        <v>3284</v>
      </c>
      <c r="G412" s="13" t="str" cm="1">
        <f t="array" ref="G412">INDEX(DB_ALM[],A412+1,13)</f>
        <v>No blocking</v>
      </c>
      <c r="H412" s="1" t="str">
        <f t="shared" si="6"/>
        <v>Alarm utløses når en kommunikasjonsfeil oppstår med enheten. Dette kan skje på grunn av problemer med kabeltilkobling eller skade på kommunikasjonsmodulen på enheten.</v>
      </c>
    </row>
    <row r="413" spans="1:8" hidden="1" x14ac:dyDescent="0.25">
      <c r="A413" s="1">
        <v>411</v>
      </c>
      <c r="B413" s="1" t="b" cm="1">
        <f t="array" ref="B413">INDEX(DB_ALM[],A413+1,20)</f>
        <v>1</v>
      </c>
      <c r="C413" s="13" t="str" cm="1">
        <f t="array" ref="C413">INDEX(DB_ALM[],A413+1,1)</f>
        <v>CTRL_AND_COMM_1</v>
      </c>
      <c r="D413" s="13" t="str" cm="1">
        <f t="array" ref="D413">INDEX(DB_ALM[],A413+1,3)</f>
        <v>COMM_BFA_CUBICLE</v>
      </c>
      <c r="E413" s="34" t="str" cm="1">
        <f t="array" ref="E413">INDEX(DB_ALM[],A413+1,5)</f>
        <v>0BFA01 cubicle communication error</v>
      </c>
      <c r="F413" s="34" t="s">
        <v>3284</v>
      </c>
      <c r="G413" s="13" t="str" cm="1">
        <f t="array" ref="G413">INDEX(DB_ALM[],A413+1,13)</f>
        <v>No blocking</v>
      </c>
      <c r="H413" s="1" t="str">
        <f t="shared" si="6"/>
        <v>Alarm utløses når en kommunikasjonsfeil oppstår med enheten. Dette kan skje på grunn av problemer med kabeltilkobling eller skade på kommunikasjonsmodulen på enheten.</v>
      </c>
    </row>
    <row r="414" spans="1:8" hidden="1" x14ac:dyDescent="0.25">
      <c r="A414" s="1">
        <v>412</v>
      </c>
      <c r="B414" s="1" t="b" cm="1">
        <f t="array" ref="B414">INDEX(DB_ALM[],A414+1,20)</f>
        <v>0</v>
      </c>
      <c r="C414" s="13" t="str" cm="1">
        <f t="array" ref="C414">INDEX(DB_ALM[],A414+1,1)</f>
        <v>CTRL_AND_COMM_1</v>
      </c>
      <c r="D414" s="13" t="str" cm="1">
        <f t="array" ref="D414">INDEX(DB_ALM[],A414+1,3)</f>
        <v>COMM_GCB_CUBICLE</v>
      </c>
      <c r="E414" s="34" t="str" cm="1">
        <f t="array" ref="E414">INDEX(DB_ALM[],A414+1,5)</f>
        <v>Generator circuit breaker cubicle communication error</v>
      </c>
      <c r="F414" s="34" t="s">
        <v>3284</v>
      </c>
      <c r="G414" s="13" t="str" cm="1">
        <f t="array" ref="G414">INDEX(DB_ALM[],A414+1,13)</f>
        <v>No blocking</v>
      </c>
      <c r="H414" s="1" t="str">
        <f t="shared" si="6"/>
        <v>Alarm utløses når en kommunikasjonsfeil oppstår med enheten. Dette kan skje på grunn av problemer med kabeltilkobling eller skade på kommunikasjonsmodulen på enheten.</v>
      </c>
    </row>
    <row r="415" spans="1:8" hidden="1" x14ac:dyDescent="0.25">
      <c r="A415" s="1">
        <v>413</v>
      </c>
      <c r="B415" s="1" t="b" cm="1">
        <f t="array" ref="B415">INDEX(DB_ALM[],A415+1,20)</f>
        <v>0</v>
      </c>
      <c r="C415" s="13" t="str" cm="1">
        <f t="array" ref="C415">INDEX(DB_ALM[],A415+1,1)</f>
        <v>CTRL_AND_COMM_1</v>
      </c>
      <c r="D415" s="13" t="str" cm="1">
        <f t="array" ref="D415">INDEX(DB_ALM[],A415+1,3)</f>
        <v>COMM_SN_CUBICLE</v>
      </c>
      <c r="E415" s="34" t="str" cm="1">
        <f t="array" ref="E415">INDEX(DB_ALM[],A415+1,5)</f>
        <v>MV cubicle communication error</v>
      </c>
      <c r="F415" s="34" t="s">
        <v>3284</v>
      </c>
      <c r="G415" s="13" t="str" cm="1">
        <f t="array" ref="G415">INDEX(DB_ALM[],A415+1,13)</f>
        <v>No blocking</v>
      </c>
      <c r="H415" s="1" t="str">
        <f t="shared" si="6"/>
        <v>Alarm utløses når en kommunikasjonsfeil oppstår med enheten. Dette kan skje på grunn av problemer med kabeltilkobling eller skade på kommunikasjonsmodulen på enheten.</v>
      </c>
    </row>
    <row r="416" spans="1:8" x14ac:dyDescent="0.25">
      <c r="A416" s="1">
        <v>414</v>
      </c>
      <c r="B416" s="1" t="b" cm="1">
        <f t="array" ref="B416">INDEX(DB_ALM[],A416+1,20)</f>
        <v>1</v>
      </c>
      <c r="C416" s="13" t="str" cm="1">
        <f t="array" ref="C416">INDEX(DB_ALM[],A416+1,1)</f>
        <v>CTRL_AND_COMM_1</v>
      </c>
      <c r="D416" s="13" t="str" cm="1">
        <f t="array" ref="D416">INDEX(DB_ALM[],A416+1,3)</f>
        <v>COMM_UNIT1</v>
      </c>
      <c r="E416" s="34" t="str" cm="1">
        <f t="array" ref="E416">INDEX(DB_ALM[],A416+1,5)</f>
        <v>Unit 1 +1CJA01 Communication error</v>
      </c>
      <c r="F416" s="34" t="s">
        <v>3284</v>
      </c>
      <c r="G416" s="13" t="str" cm="1">
        <f t="array" ref="G416">INDEX(DB_ALM[],A416+1,13)</f>
        <v>No blocking</v>
      </c>
      <c r="H416" s="1" t="str">
        <f t="shared" si="6"/>
        <v>Alarm utløses når en kommunikasjonsfeil oppstår med enheten. Dette kan skje på grunn av problemer med kabeltilkobling eller skade på kommunikasjonsmodulen på enheten.</v>
      </c>
    </row>
    <row r="417" spans="1:8" x14ac:dyDescent="0.25">
      <c r="A417" s="1">
        <v>415</v>
      </c>
      <c r="B417" s="1" t="b" cm="1">
        <f t="array" ref="B417">INDEX(DB_ALM[],A417+1,20)</f>
        <v>1</v>
      </c>
      <c r="C417" s="13" t="str" cm="1">
        <f t="array" ref="C417">INDEX(DB_ALM[],A417+1,1)</f>
        <v>CTRL_AND_COMM_1</v>
      </c>
      <c r="D417" s="13" t="str" cm="1">
        <f t="array" ref="D417">INDEX(DB_ALM[],A417+1,3)</f>
        <v>COMM_UNIT2</v>
      </c>
      <c r="E417" s="34" t="str" cm="1">
        <f t="array" ref="E417">INDEX(DB_ALM[],A417+1,5)</f>
        <v>Unit 2 +2CJA01 Communication error</v>
      </c>
      <c r="F417" s="34" t="s">
        <v>3272</v>
      </c>
      <c r="G417" s="13" t="str" cm="1">
        <f t="array" ref="G417">INDEX(DB_ALM[],A417+1,13)</f>
        <v>No blocking</v>
      </c>
      <c r="H417" s="1" t="str">
        <f t="shared" si="6"/>
        <v>Alarm utløses når minst én MCB i gruppen er av. Dette kan skyldes intenjonell håndtering, ledningsbrudd eller en feil på hjelpekontakter</v>
      </c>
    </row>
    <row r="418" spans="1:8" ht="45" hidden="1" x14ac:dyDescent="0.25">
      <c r="A418" s="1">
        <v>416</v>
      </c>
      <c r="B418" s="1" t="b" cm="1">
        <f t="array" ref="B418">INDEX(DB_ALM[],A418+1,20)</f>
        <v>0</v>
      </c>
      <c r="C418" s="13" t="str" cm="1">
        <f t="array" ref="C418">INDEX(DB_ALM[],A418+1,1)</f>
        <v>CTRL_AND_COMM_2</v>
      </c>
      <c r="D418" s="13" t="str" cm="1">
        <f t="array" ref="D418">INDEX(DB_ALM[],A418+1,3)</f>
        <v>WATER_LEVEL_FAULT</v>
      </c>
      <c r="E418" s="34" t="str" cm="1">
        <f t="array" ref="E418">INDEX(DB_ALM[],A418+1,5)</f>
        <v>Water level measurement fault</v>
      </c>
      <c r="F418" s="34" t="s">
        <v>3291</v>
      </c>
      <c r="G418" s="13" t="str" cm="1">
        <f t="array" ref="G418">INDEX(DB_ALM[],A418+1,13)</f>
        <v>Intake distrb. comm erorr</v>
      </c>
      <c r="H418" s="1" t="e">
        <f t="shared" si="6"/>
        <v>#VALUE!</v>
      </c>
    </row>
    <row r="419" spans="1:8" ht="30" hidden="1" x14ac:dyDescent="0.25">
      <c r="A419" s="1">
        <v>417</v>
      </c>
      <c r="B419" s="1" t="b" cm="1">
        <f t="array" ref="B419">INDEX(DB_ALM[],A419+1,20)</f>
        <v>0</v>
      </c>
      <c r="C419" s="13" t="str" cm="1">
        <f t="array" ref="C419">INDEX(DB_ALM[],A419+1,1)</f>
        <v>CTRL_AND_COMM_2</v>
      </c>
      <c r="D419" s="13" t="str" cm="1">
        <f t="array" ref="D419">INDEX(DB_ALM[],A419+1,3)</f>
        <v>WATER_PRESSURE_MEAS_FAULT</v>
      </c>
      <c r="E419" s="34" t="str" cm="1">
        <f t="array" ref="E419">INDEX(DB_ALM[],A419+1,5)</f>
        <v>Water pressure measurement fault</v>
      </c>
      <c r="F419" s="34" t="s">
        <v>3411</v>
      </c>
      <c r="G419" s="13" t="str" cm="1">
        <f t="array" ref="G419">INDEX(DB_ALM[],A419+1,13)</f>
        <v>No blocking</v>
      </c>
      <c r="H419" s="1" t="e">
        <f t="shared" si="6"/>
        <v>#VALUE!</v>
      </c>
    </row>
    <row r="420" spans="1:8" x14ac:dyDescent="0.25">
      <c r="A420" s="1">
        <v>418</v>
      </c>
      <c r="B420" s="1" t="b" cm="1">
        <f t="array" ref="B420">INDEX(DB_ALM[],A420+1,20)</f>
        <v>0</v>
      </c>
      <c r="C420" s="13" t="str" cm="1">
        <f t="array" ref="C420">INDEX(DB_ALM[],A420+1,1)</f>
        <v>CTRL_AND_COMM_2</v>
      </c>
      <c r="D420" s="13" t="str" cm="1">
        <f t="array" ref="D420">INDEX(DB_ALM[],A420+1,3)</f>
        <v>ACTIVE_POWER_MEAS_FAULT</v>
      </c>
      <c r="E420" s="34" t="str" cm="1">
        <f t="array" ref="E420">INDEX(DB_ALM[],A420+1,5)</f>
        <v>Active power measurement fault</v>
      </c>
      <c r="F420" s="34" t="s">
        <v>3288</v>
      </c>
      <c r="G420" s="13" t="str" cm="1">
        <f t="array" ref="G420">INDEX(DB_ALM[],A420+1,13)</f>
        <v>GCB distrb. comm erorr</v>
      </c>
      <c r="H420" s="1" t="str">
        <f t="shared" si="6"/>
        <v>Alarm utløses når det ikke er tilgjengelig informasjon for måling.</v>
      </c>
    </row>
    <row r="421" spans="1:8" ht="45" x14ac:dyDescent="0.25">
      <c r="A421" s="1">
        <v>419</v>
      </c>
      <c r="B421" s="1" t="b" cm="1">
        <f t="array" ref="B421">INDEX(DB_ALM[],A421+1,20)</f>
        <v>0</v>
      </c>
      <c r="C421" s="13" t="str" cm="1">
        <f t="array" ref="C421">INDEX(DB_ALM[],A421+1,1)</f>
        <v>CTRL_AND_COMM_2</v>
      </c>
      <c r="D421" s="13" t="str" cm="1">
        <f t="array" ref="D421">INDEX(DB_ALM[],A421+1,3)</f>
        <v>SPEED_MEASUREMENT_FAULT</v>
      </c>
      <c r="E421" s="34" t="str" cm="1">
        <f t="array" ref="E421">INDEX(DB_ALM[],A421+1,5)</f>
        <v>Speed measurement fault</v>
      </c>
      <c r="F421" s="34" t="s">
        <v>3291</v>
      </c>
      <c r="G421" s="13" t="str" cm="1">
        <f t="array" ref="G421">INDEX(DB_ALM[],A421+1,13)</f>
        <v>No blocking</v>
      </c>
      <c r="H421" s="1" t="s">
        <v>3292</v>
      </c>
    </row>
    <row r="422" spans="1:8" x14ac:dyDescent="0.25">
      <c r="A422" s="1">
        <v>420</v>
      </c>
      <c r="B422" s="1" t="b" cm="1">
        <f t="array" ref="B422">INDEX(DB_ALM[],A422+1,20)</f>
        <v>1</v>
      </c>
      <c r="C422" s="13" t="str" cm="1">
        <f t="array" ref="C422">INDEX(DB_ALM[],A422+1,1)</f>
        <v>CTRL_AND_COMM_2</v>
      </c>
      <c r="D422" s="13" t="str" cm="1">
        <f t="array" ref="D422">INDEX(DB_ALM[],A422+1,3)</f>
        <v>STI_ALM_FROM_INTAKE</v>
      </c>
      <c r="E422" s="34" t="str" cm="1">
        <f t="array" ref="E422">INDEX(DB_ALM[],A422+1,5)</f>
        <v>STI alarm from Intake +0LPY01</v>
      </c>
      <c r="F422" s="34" t="s">
        <v>3197</v>
      </c>
      <c r="G422" s="13" t="str" cm="1">
        <f t="array" ref="G422">INDEX(DB_ALM[],A422+1,13)</f>
        <v>Intake distrb. comm erorr</v>
      </c>
      <c r="H422" s="1" t="str">
        <f t="shared" si="6"/>
        <v>Alarm utløses når MCB er av. Dette kan skyldes intenjonell håndtering, ledningsbrudd eller en feil på hjelpekontaktene.</v>
      </c>
    </row>
    <row r="423" spans="1:8" hidden="1" x14ac:dyDescent="0.25">
      <c r="A423" s="1">
        <v>421</v>
      </c>
      <c r="B423" s="1" t="b" cm="1">
        <f t="array" ref="B423">INDEX(DB_ALM[],A423+1,20)</f>
        <v>1</v>
      </c>
      <c r="C423" s="13" t="str" cm="1">
        <f t="array" ref="C423">INDEX(DB_ALM[],A423+1,1)</f>
        <v>CTRL_AND_COMM_2</v>
      </c>
      <c r="D423" s="13" t="str" cm="1">
        <f t="array" ref="D423">INDEX(DB_ALM[],A423+1,3)</f>
        <v>NSD_ALM_FROM_INTAKE</v>
      </c>
      <c r="E423" s="34" t="str" cm="1">
        <f t="array" ref="E423">INDEX(DB_ALM[],A423+1,5)</f>
        <v>NSD alarm from Intake +0LPY01</v>
      </c>
      <c r="F423" s="34" t="s">
        <v>205</v>
      </c>
      <c r="G423" s="13" t="str" cm="1">
        <f t="array" ref="G423">INDEX(DB_ALM[],A423+1,13)</f>
        <v>Intake distrb. comm erorr</v>
      </c>
      <c r="H423" s="1" t="e">
        <f t="shared" si="6"/>
        <v>#N/A</v>
      </c>
    </row>
    <row r="424" spans="1:8" hidden="1" x14ac:dyDescent="0.25">
      <c r="A424" s="1">
        <v>422</v>
      </c>
      <c r="B424" s="1" t="b" cm="1">
        <f t="array" ref="B424">INDEX(DB_ALM[],A424+1,20)</f>
        <v>1</v>
      </c>
      <c r="C424" s="13" t="str" cm="1">
        <f t="array" ref="C424">INDEX(DB_ALM[],A424+1,1)</f>
        <v>CTRL_AND_COMM_2</v>
      </c>
      <c r="D424" s="13" t="str" cm="1">
        <f t="array" ref="D424">INDEX(DB_ALM[],A424+1,3)</f>
        <v>QSD_ALM_FROM_INTAKE</v>
      </c>
      <c r="E424" s="34" t="str" cm="1">
        <f t="array" ref="E424">INDEX(DB_ALM[],A424+1,5)</f>
        <v>QSD alarm from Intake +0LPY01</v>
      </c>
      <c r="F424" s="34" t="s">
        <v>205</v>
      </c>
      <c r="G424" s="13" t="str" cm="1">
        <f t="array" ref="G424">INDEX(DB_ALM[],A424+1,13)</f>
        <v>Intake distrb. comm erorr</v>
      </c>
      <c r="H424" s="1" t="e">
        <f t="shared" si="6"/>
        <v>#N/A</v>
      </c>
    </row>
    <row r="425" spans="1:8" hidden="1" x14ac:dyDescent="0.25">
      <c r="A425" s="1">
        <v>423</v>
      </c>
      <c r="B425" s="1" t="b" cm="1">
        <f t="array" ref="B425">INDEX(DB_ALM[],A425+1,20)</f>
        <v>1</v>
      </c>
      <c r="C425" s="13" t="str" cm="1">
        <f t="array" ref="C425">INDEX(DB_ALM[],A425+1,1)</f>
        <v>CTRL_AND_COMM_2</v>
      </c>
      <c r="D425" s="13" t="str" cm="1">
        <f t="array" ref="D425">INDEX(DB_ALM[],A425+1,3)</f>
        <v>ESD_ALM_FROM_INTAKE</v>
      </c>
      <c r="E425" s="34" t="str" cm="1">
        <f t="array" ref="E425">INDEX(DB_ALM[],A425+1,5)</f>
        <v>ESD alarm from Intake +0LPY01</v>
      </c>
      <c r="F425" s="34" t="s">
        <v>205</v>
      </c>
      <c r="G425" s="13" t="str" cm="1">
        <f t="array" ref="G425">INDEX(DB_ALM[],A425+1,13)</f>
        <v>Intake distrb. comm erorr</v>
      </c>
      <c r="H425" s="1" t="e">
        <f t="shared" si="6"/>
        <v>#N/A</v>
      </c>
    </row>
    <row r="426" spans="1:8" hidden="1" x14ac:dyDescent="0.25">
      <c r="A426" s="1">
        <v>424</v>
      </c>
      <c r="B426" s="1" t="b" cm="1">
        <f t="array" ref="B426">INDEX(DB_ALM[],A426+1,20)</f>
        <v>1</v>
      </c>
      <c r="C426" s="13" t="str" cm="1">
        <f t="array" ref="C426">INDEX(DB_ALM[],A426+1,1)</f>
        <v>CTRL_AND_COMM_2</v>
      </c>
      <c r="D426" s="13" t="str" cm="1">
        <f t="array" ref="D426">INDEX(DB_ALM[],A426+1,3)</f>
        <v>SICAM_POWER_SUPPLY_OFF</v>
      </c>
      <c r="E426" s="34" t="str" cm="1">
        <f t="array" ref="E426">INDEX(DB_ALM[],A426+1,5)</f>
        <v>SICAM device power supply (-F39) - OFF</v>
      </c>
      <c r="F426" s="34" t="s">
        <v>205</v>
      </c>
      <c r="G426" s="13" t="str" cm="1">
        <f t="array" ref="G426">INDEX(DB_ALM[],A426+1,13)</f>
        <v>Digital input PS OFF</v>
      </c>
      <c r="H426" s="1" t="e">
        <f t="shared" si="6"/>
        <v>#N/A</v>
      </c>
    </row>
    <row r="427" spans="1:8" hidden="1" x14ac:dyDescent="0.25">
      <c r="A427" s="1">
        <v>425</v>
      </c>
      <c r="B427" s="1" t="b" cm="1">
        <f t="array" ref="B427">INDEX(DB_ALM[],A427+1,20)</f>
        <v>1</v>
      </c>
      <c r="C427" s="13" t="str" cm="1">
        <f t="array" ref="C427">INDEX(DB_ALM[],A427+1,1)</f>
        <v>CTRL_AND_COMM_2</v>
      </c>
      <c r="D427" s="13" t="str" cm="1">
        <f t="array" ref="D427">INDEX(DB_ALM[],A427+1,3)</f>
        <v>MCB_220_TRIP_GROUP</v>
      </c>
      <c r="E427" s="34" t="str" cm="1">
        <f t="array" ref="E427">INDEX(DB_ALM[],A427+1,5)</f>
        <v>220VDC MCBs group (-F130) - trip</v>
      </c>
      <c r="F427" s="34" t="s">
        <v>205</v>
      </c>
      <c r="G427" s="13" t="str" cm="1">
        <f t="array" ref="G427">INDEX(DB_ALM[],A427+1,13)</f>
        <v>Digital input PS OFF</v>
      </c>
      <c r="H427" s="1" t="e">
        <f t="shared" si="6"/>
        <v>#N/A</v>
      </c>
    </row>
    <row r="428" spans="1:8" hidden="1" x14ac:dyDescent="0.25">
      <c r="A428" s="1">
        <v>426</v>
      </c>
      <c r="B428" s="1" t="b" cm="1">
        <f t="array" ref="B428">INDEX(DB_ALM[],A428+1,20)</f>
        <v>1</v>
      </c>
      <c r="C428" s="13" t="str" cm="1">
        <f t="array" ref="C428">INDEX(DB_ALM[],A428+1,1)</f>
        <v>CTRL_AND_COMM_2</v>
      </c>
      <c r="D428" s="13" t="str" cm="1">
        <f t="array" ref="D428">INDEX(DB_ALM[],A428+1,3)</f>
        <v>CTRL_ESD_PB_2</v>
      </c>
      <c r="E428" s="34" t="str" cm="1">
        <f t="array" ref="E428">INDEX(DB_ALM[],A428+1,5)</f>
        <v>Aggregat 2 Emergency shutdown button pressed</v>
      </c>
      <c r="F428" s="34" t="s">
        <v>205</v>
      </c>
      <c r="G428" s="13" t="str" cm="1">
        <f t="array" ref="G428">INDEX(DB_ALM[],A428+1,13)</f>
        <v>External signals PS OFF</v>
      </c>
      <c r="H428" s="1" t="e">
        <f t="shared" si="6"/>
        <v>#N/A</v>
      </c>
    </row>
    <row r="429" spans="1:8" hidden="1" x14ac:dyDescent="0.25">
      <c r="A429" s="1">
        <v>427</v>
      </c>
      <c r="B429" s="1" t="b" cm="1">
        <f t="array" ref="B429">INDEX(DB_ALM[],A429+1,20)</f>
        <v>1</v>
      </c>
      <c r="C429" s="13" t="str" cm="1">
        <f t="array" ref="C429">INDEX(DB_ALM[],A429+1,1)</f>
        <v>CTRL_AND_COMM_2</v>
      </c>
      <c r="D429" s="13" t="str" cm="1">
        <f t="array" ref="D429">INDEX(DB_ALM[],A429+1,3)</f>
        <v>CTRL_ESD_PB_3</v>
      </c>
      <c r="E429" s="34" t="str" cm="1">
        <f t="array" ref="E429">INDEX(DB_ALM[],A429+1,5)</f>
        <v>HPU Emergency shutdown button pressed</v>
      </c>
      <c r="F429" s="34" t="s">
        <v>205</v>
      </c>
      <c r="G429" s="13" t="str" cm="1">
        <f t="array" ref="G429">INDEX(DB_ALM[],A429+1,13)</f>
        <v>External signals PS OFF</v>
      </c>
      <c r="H429" s="1" t="e">
        <f t="shared" si="6"/>
        <v>#N/A</v>
      </c>
    </row>
    <row r="430" spans="1:8" hidden="1" x14ac:dyDescent="0.25">
      <c r="A430" s="1">
        <v>428</v>
      </c>
      <c r="B430" s="1" t="b" cm="1">
        <f t="array" ref="B430">INDEX(DB_ALM[],A430+1,20)</f>
        <v>1</v>
      </c>
      <c r="C430" s="13" t="str" cm="1">
        <f t="array" ref="C430">INDEX(DB_ALM[],A430+1,1)</f>
        <v>CTRL_AND_COMM_2</v>
      </c>
      <c r="D430" s="13" t="str" cm="1">
        <f t="array" ref="D430">INDEX(DB_ALM[],A430+1,3)</f>
        <v>CTRL_ESD_PB_4</v>
      </c>
      <c r="E430" s="34" t="str" cm="1">
        <f t="array" ref="E430">INDEX(DB_ALM[],A430+1,5)</f>
        <v>Aggregat 1 Emergency shutdown button pressed</v>
      </c>
      <c r="F430" s="34" t="s">
        <v>205</v>
      </c>
      <c r="G430" s="13" t="str" cm="1">
        <f t="array" ref="G430">INDEX(DB_ALM[],A430+1,13)</f>
        <v>External signals PS OFF</v>
      </c>
      <c r="H430" s="1" t="e">
        <f t="shared" si="6"/>
        <v>#N/A</v>
      </c>
    </row>
    <row r="431" spans="1:8" hidden="1" x14ac:dyDescent="0.25">
      <c r="A431" s="1">
        <v>429</v>
      </c>
      <c r="B431" s="1" t="b" cm="1">
        <f t="array" ref="B431">INDEX(DB_ALM[],A431+1,20)</f>
        <v>1</v>
      </c>
      <c r="C431" s="13" t="str" cm="1">
        <f t="array" ref="C431">INDEX(DB_ALM[],A431+1,1)</f>
        <v>CTRL_AND_COMM_2</v>
      </c>
      <c r="D431" s="13" t="str" cm="1">
        <f t="array" ref="D431">INDEX(DB_ALM[],A431+1,3)</f>
        <v>UNIT_1_PLC_WATCHDOG_ALM</v>
      </c>
      <c r="E431" s="34" t="str" cm="1">
        <f t="array" ref="E431">INDEX(DB_ALM[],A431+1,5)</f>
        <v>Fire alarm from Control room</v>
      </c>
      <c r="F431" s="34" t="s">
        <v>205</v>
      </c>
      <c r="G431" s="13" t="str" cm="1">
        <f t="array" ref="G431">INDEX(DB_ALM[],A431+1,13)</f>
        <v>External signals PS OFF</v>
      </c>
      <c r="H431" s="1" t="e">
        <f t="shared" si="6"/>
        <v>#N/A</v>
      </c>
    </row>
    <row r="432" spans="1:8" hidden="1" x14ac:dyDescent="0.25">
      <c r="A432" s="1">
        <v>430</v>
      </c>
      <c r="B432" s="1" t="b" cm="1">
        <f t="array" ref="B432">INDEX(DB_ALM[],A432+1,20)</f>
        <v>1</v>
      </c>
      <c r="C432" s="13" t="str" cm="1">
        <f t="array" ref="C432">INDEX(DB_ALM[],A432+1,1)</f>
        <v>CTRL_AND_COMM_2</v>
      </c>
      <c r="D432" s="13" t="str" cm="1">
        <f t="array" ref="D432">INDEX(DB_ALM[],A432+1,3)</f>
        <v>UNIT_2_PLC_WATCHDOG_ALM</v>
      </c>
      <c r="E432" s="34" t="str" cm="1">
        <f t="array" ref="E432">INDEX(DB_ALM[],A432+1,5)</f>
        <v>Fire alarm from Transformer room</v>
      </c>
      <c r="F432" s="34" t="s">
        <v>205</v>
      </c>
      <c r="G432" s="13" t="str" cm="1">
        <f t="array" ref="G432">INDEX(DB_ALM[],A432+1,13)</f>
        <v>External signals PS OFF</v>
      </c>
      <c r="H432" s="1" t="e">
        <f t="shared" si="6"/>
        <v>#N/A</v>
      </c>
    </row>
    <row r="433" spans="1:8" hidden="1" x14ac:dyDescent="0.25">
      <c r="A433" s="1">
        <v>431</v>
      </c>
      <c r="B433" s="1" t="b" cm="1">
        <f t="array" ref="B433">INDEX(DB_ALM[],A433+1,20)</f>
        <v>0</v>
      </c>
      <c r="C433" s="13" t="str" cm="1">
        <f t="array" ref="C433">INDEX(DB_ALM[],A433+1,1)</f>
        <v>CTRL_AND_COMM_2</v>
      </c>
      <c r="D433" s="13" t="str" cm="1">
        <f t="array" ref="D433">INDEX(DB_ALM[],A433+1,3)</f>
        <v>UNIT_3_PLC_WATCHDOG_ALM</v>
      </c>
      <c r="E433" s="34" t="str" cm="1">
        <f t="array" ref="E433">INDEX(DB_ALM[],A433+1,5)</f>
        <v>SPARE_15</v>
      </c>
      <c r="F433" s="34" t="s">
        <v>205</v>
      </c>
      <c r="G433" s="13" t="str" cm="1">
        <f t="array" ref="G433">INDEX(DB_ALM[],A433+1,13)</f>
        <v>No blocking</v>
      </c>
      <c r="H433" s="1" t="e">
        <f t="shared" si="6"/>
        <v>#N/A</v>
      </c>
    </row>
    <row r="434" spans="1:8" x14ac:dyDescent="0.25">
      <c r="A434" s="1">
        <v>432</v>
      </c>
      <c r="B434" s="1" t="b" cm="1">
        <f t="array" ref="B434">INDEX(DB_ALM[],A434+1,20)</f>
        <v>0</v>
      </c>
      <c r="C434" s="13" t="str" cm="1">
        <f t="array" ref="C434">INDEX(DB_ALM[],A434+1,1)</f>
        <v>CTRL_AND_COMM_2</v>
      </c>
      <c r="D434" s="13" t="str" cm="1">
        <f t="array" ref="D434">INDEX(DB_ALM[],A434+1,3)</f>
        <v>START_SEQUENCE_SEQ_TOO_LONG</v>
      </c>
      <c r="E434" s="34" t="str" cm="1">
        <f t="array" ref="E434">INDEX(DB_ALM[],A434+1,5)</f>
        <v>Sequence too long</v>
      </c>
      <c r="F434" s="34" t="s">
        <v>3294</v>
      </c>
      <c r="G434" s="13" t="str" cm="1">
        <f t="array" ref="G434">INDEX(DB_ALM[],A434+1,13)</f>
        <v>No blocking</v>
      </c>
      <c r="H434" s="1" t="str">
        <f t="shared" si="6"/>
        <v>Alarm utløses når sekvensens varighet overskrider den varigheten som er satt i systemparametrene.</v>
      </c>
    </row>
    <row r="435" spans="1:8" x14ac:dyDescent="0.25">
      <c r="A435" s="1">
        <v>433</v>
      </c>
      <c r="B435" s="1" t="b" cm="1">
        <f t="array" ref="B435">INDEX(DB_ALM[],A435+1,20)</f>
        <v>0</v>
      </c>
      <c r="C435" s="13" t="str" cm="1">
        <f t="array" ref="C435">INDEX(DB_ALM[],A435+1,1)</f>
        <v>CTRL_AND_COMM_2</v>
      </c>
      <c r="D435" s="13" t="str" cm="1">
        <f t="array" ref="D435">INDEX(DB_ALM[],A435+1,3)</f>
        <v>NSD_SEQUENCE_SEQ_TOO_LONG</v>
      </c>
      <c r="E435" s="34" t="str" cm="1">
        <f t="array" ref="E435">INDEX(DB_ALM[],A435+1,5)</f>
        <v>Sequence too long</v>
      </c>
      <c r="F435" s="34" t="s">
        <v>3294</v>
      </c>
      <c r="G435" s="13" t="str" cm="1">
        <f t="array" ref="G435">INDEX(DB_ALM[],A435+1,13)</f>
        <v>No blocking</v>
      </c>
      <c r="H435" s="1" t="str">
        <f t="shared" si="6"/>
        <v>Alarm utløses når sekvensens varighet overskrider den varigheten som er satt i systemparametrene.</v>
      </c>
    </row>
    <row r="436" spans="1:8" x14ac:dyDescent="0.25">
      <c r="A436" s="1">
        <v>434</v>
      </c>
      <c r="B436" s="1" t="b" cm="1">
        <f t="array" ref="B436">INDEX(DB_ALM[],A436+1,20)</f>
        <v>0</v>
      </c>
      <c r="C436" s="13" t="str" cm="1">
        <f t="array" ref="C436">INDEX(DB_ALM[],A436+1,1)</f>
        <v>CTRL_AND_COMM_2</v>
      </c>
      <c r="D436" s="13" t="str" cm="1">
        <f t="array" ref="D436">INDEX(DB_ALM[],A436+1,3)</f>
        <v>QSD_SEQUENCE_SEQ_TOO_LONG</v>
      </c>
      <c r="E436" s="34" t="str" cm="1">
        <f t="array" ref="E436">INDEX(DB_ALM[],A436+1,5)</f>
        <v>Sequence too long</v>
      </c>
      <c r="F436" s="34" t="s">
        <v>3294</v>
      </c>
      <c r="G436" s="13" t="str" cm="1">
        <f t="array" ref="G436">INDEX(DB_ALM[],A436+1,13)</f>
        <v>No blocking</v>
      </c>
      <c r="H436" s="1" t="str">
        <f t="shared" si="6"/>
        <v>Alarm utløses når sekvensens varighet overskrider den varigheten som er satt i systemparametrene.</v>
      </c>
    </row>
    <row r="437" spans="1:8" x14ac:dyDescent="0.25">
      <c r="A437" s="1">
        <v>435</v>
      </c>
      <c r="B437" s="1" t="b" cm="1">
        <f t="array" ref="B437">INDEX(DB_ALM[],A437+1,20)</f>
        <v>0</v>
      </c>
      <c r="C437" s="13" t="str" cm="1">
        <f t="array" ref="C437">INDEX(DB_ALM[],A437+1,1)</f>
        <v>CTRL_AND_COMM_2</v>
      </c>
      <c r="D437" s="13" t="str" cm="1">
        <f t="array" ref="D437">INDEX(DB_ALM[],A437+1,3)</f>
        <v>ESD_SEQUENCE_SEQ_TOO_LONG</v>
      </c>
      <c r="E437" s="34" t="str" cm="1">
        <f t="array" ref="E437">INDEX(DB_ALM[],A437+1,5)</f>
        <v>Sequence too long</v>
      </c>
      <c r="F437" s="34" t="s">
        <v>3294</v>
      </c>
      <c r="G437" s="13" t="str" cm="1">
        <f t="array" ref="G437">INDEX(DB_ALM[],A437+1,13)</f>
        <v>No blocking</v>
      </c>
      <c r="H437" s="1" t="str">
        <f t="shared" si="6"/>
        <v>Alarm utløses når sekvensens varighet overskrider den varigheten som er satt i systemparametrene.</v>
      </c>
    </row>
    <row r="438" spans="1:8" x14ac:dyDescent="0.25">
      <c r="A438" s="1">
        <v>436</v>
      </c>
      <c r="B438" s="1" t="b" cm="1">
        <f t="array" ref="B438">INDEX(DB_ALM[],A438+1,20)</f>
        <v>0</v>
      </c>
      <c r="C438" s="13" t="str" cm="1">
        <f t="array" ref="C438">INDEX(DB_ALM[],A438+1,1)</f>
        <v>CTRL_AND_COMM_2</v>
      </c>
      <c r="D438" s="13" t="str" cm="1">
        <f t="array" ref="D438">INDEX(DB_ALM[],A438+1,3)</f>
        <v>START_SEQUENCE_STEP_TOO_LONG</v>
      </c>
      <c r="E438" s="34" t="str" cm="1">
        <f t="array" ref="E438">INDEX(DB_ALM[],A438+1,5)</f>
        <v>Step too long</v>
      </c>
      <c r="F438" s="34" t="s">
        <v>3296</v>
      </c>
      <c r="G438" s="13" t="str" cm="1">
        <f t="array" ref="G438">INDEX(DB_ALM[],A438+1,13)</f>
        <v>No blocking</v>
      </c>
      <c r="H438" s="1" t="str">
        <f t="shared" si="6"/>
        <v>Alarm utløses når sekvensstegets varighet overskrider varigheten satt i sekvensparametrene.</v>
      </c>
    </row>
    <row r="439" spans="1:8" x14ac:dyDescent="0.25">
      <c r="A439" s="1">
        <v>437</v>
      </c>
      <c r="B439" s="1" t="b" cm="1">
        <f t="array" ref="B439">INDEX(DB_ALM[],A439+1,20)</f>
        <v>0</v>
      </c>
      <c r="C439" s="13" t="str" cm="1">
        <f t="array" ref="C439">INDEX(DB_ALM[],A439+1,1)</f>
        <v>CTRL_AND_COMM_2</v>
      </c>
      <c r="D439" s="13" t="str" cm="1">
        <f t="array" ref="D439">INDEX(DB_ALM[],A439+1,3)</f>
        <v>NSD_SEQUENCE_STEP_TOO_LONG</v>
      </c>
      <c r="E439" s="34" t="str" cm="1">
        <f t="array" ref="E439">INDEX(DB_ALM[],A439+1,5)</f>
        <v>Step too long</v>
      </c>
      <c r="F439" s="34" t="s">
        <v>3296</v>
      </c>
      <c r="G439" s="13" t="str" cm="1">
        <f t="array" ref="G439">INDEX(DB_ALM[],A439+1,13)</f>
        <v>No blocking</v>
      </c>
      <c r="H439" s="1" t="str">
        <f t="shared" si="6"/>
        <v>Alarm utløses når sekvensstegets varighet overskrider varigheten satt i sekvensparametrene.</v>
      </c>
    </row>
    <row r="440" spans="1:8" x14ac:dyDescent="0.25">
      <c r="A440" s="1">
        <v>438</v>
      </c>
      <c r="B440" s="1" t="b" cm="1">
        <f t="array" ref="B440">INDEX(DB_ALM[],A440+1,20)</f>
        <v>0</v>
      </c>
      <c r="C440" s="13" t="str" cm="1">
        <f t="array" ref="C440">INDEX(DB_ALM[],A440+1,1)</f>
        <v>CTRL_AND_COMM_2</v>
      </c>
      <c r="D440" s="13" t="str" cm="1">
        <f t="array" ref="D440">INDEX(DB_ALM[],A440+1,3)</f>
        <v>QSD_SEQUENCE_STEP_TOO_LONG</v>
      </c>
      <c r="E440" s="34" t="str" cm="1">
        <f t="array" ref="E440">INDEX(DB_ALM[],A440+1,5)</f>
        <v>Step too long</v>
      </c>
      <c r="F440" s="34" t="s">
        <v>3296</v>
      </c>
      <c r="G440" s="13" t="str" cm="1">
        <f t="array" ref="G440">INDEX(DB_ALM[],A440+1,13)</f>
        <v>No blocking</v>
      </c>
      <c r="H440" s="1" t="str">
        <f t="shared" si="6"/>
        <v>Alarm utløses når sekvensstegets varighet overskrider varigheten satt i sekvensparametrene.</v>
      </c>
    </row>
    <row r="441" spans="1:8" x14ac:dyDescent="0.25">
      <c r="A441" s="1">
        <v>439</v>
      </c>
      <c r="B441" s="1" t="b" cm="1">
        <f t="array" ref="B441">INDEX(DB_ALM[],A441+1,20)</f>
        <v>0</v>
      </c>
      <c r="C441" s="13" t="str" cm="1">
        <f t="array" ref="C441">INDEX(DB_ALM[],A441+1,1)</f>
        <v>CTRL_AND_COMM_2</v>
      </c>
      <c r="D441" s="13" t="str" cm="1">
        <f t="array" ref="D441">INDEX(DB_ALM[],A441+1,3)</f>
        <v>ESD_SEQUENCE_STEP_TOO_LONG</v>
      </c>
      <c r="E441" s="34" t="str" cm="1">
        <f t="array" ref="E441">INDEX(DB_ALM[],A441+1,5)</f>
        <v>Step too long</v>
      </c>
      <c r="F441" s="34" t="s">
        <v>3296</v>
      </c>
      <c r="G441" s="13" t="str" cm="1">
        <f t="array" ref="G441">INDEX(DB_ALM[],A441+1,13)</f>
        <v>No blocking</v>
      </c>
      <c r="H441" s="1" t="str">
        <f t="shared" si="6"/>
        <v>Alarm utløses når sekvensstegets varighet overskrider varigheten satt i sekvensparametrene.</v>
      </c>
    </row>
    <row r="442" spans="1:8" hidden="1" x14ac:dyDescent="0.25">
      <c r="A442" s="1">
        <v>440</v>
      </c>
      <c r="B442" s="1" t="b" cm="1">
        <f t="array" ref="B442">INDEX(DB_ALM[],A442+1,20)</f>
        <v>1</v>
      </c>
      <c r="C442" s="13" t="str" cm="1">
        <f t="array" ref="C442">INDEX(DB_ALM[],A442+1,1)</f>
        <v>CTRL_AND_COMM_2</v>
      </c>
      <c r="D442" s="13" t="str" cm="1">
        <f t="array" ref="D442">INDEX(DB_ALM[],A442+1,3)</f>
        <v>SICAM_ESD_U1</v>
      </c>
      <c r="E442" s="34" t="str" cm="1">
        <f t="array" ref="E442">INDEX(DB_ALM[],A442+1,5)</f>
        <v>Unit 1 stop from Remote station</v>
      </c>
      <c r="F442" s="34" t="s">
        <v>205</v>
      </c>
      <c r="G442" s="13" t="str" cm="1">
        <f t="array" ref="G442">INDEX(DB_ALM[],A442+1,13)</f>
        <v>No blocking</v>
      </c>
      <c r="H442" s="1" t="e">
        <f t="shared" si="6"/>
        <v>#N/A</v>
      </c>
    </row>
    <row r="443" spans="1:8" hidden="1" x14ac:dyDescent="0.25">
      <c r="A443" s="1">
        <v>441</v>
      </c>
      <c r="B443" s="1" t="b" cm="1">
        <f t="array" ref="B443">INDEX(DB_ALM[],A443+1,20)</f>
        <v>1</v>
      </c>
      <c r="C443" s="13" t="str" cm="1">
        <f t="array" ref="C443">INDEX(DB_ALM[],A443+1,1)</f>
        <v>CTRL_AND_COMM_2</v>
      </c>
      <c r="D443" s="13" t="str" cm="1">
        <f t="array" ref="D443">INDEX(DB_ALM[],A443+1,3)</f>
        <v>SICAM_ESD_U2</v>
      </c>
      <c r="E443" s="34" t="str" cm="1">
        <f t="array" ref="E443">INDEX(DB_ALM[],A443+1,5)</f>
        <v>Unit 2 stop from Remote station</v>
      </c>
      <c r="F443" s="34" t="s">
        <v>205</v>
      </c>
      <c r="G443" s="13" t="str" cm="1">
        <f t="array" ref="G443">INDEX(DB_ALM[],A443+1,13)</f>
        <v>No blocking</v>
      </c>
      <c r="H443" s="1" t="e">
        <f t="shared" si="6"/>
        <v>#N/A</v>
      </c>
    </row>
    <row r="444" spans="1:8" hidden="1" x14ac:dyDescent="0.25">
      <c r="A444" s="1">
        <v>442</v>
      </c>
      <c r="B444" s="1" t="b" cm="1">
        <f t="array" ref="B444">INDEX(DB_ALM[],A444+1,20)</f>
        <v>1</v>
      </c>
      <c r="C444" s="13" t="str" cm="1">
        <f t="array" ref="C444">INDEX(DB_ALM[],A444+1,1)</f>
        <v>CTRL_AND_COMM_2</v>
      </c>
      <c r="D444" s="13" t="str" cm="1">
        <f t="array" ref="D444">INDEX(DB_ALM[],A444+1,3)</f>
        <v>SICAM_BLOCK_U1</v>
      </c>
      <c r="E444" s="34" t="str" cm="1">
        <f t="array" ref="E444">INDEX(DB_ALM[],A444+1,5)</f>
        <v>Unit 1 block operation from Remote station</v>
      </c>
      <c r="F444" s="34" t="s">
        <v>205</v>
      </c>
      <c r="G444" s="13" t="str" cm="1">
        <f t="array" ref="G444">INDEX(DB_ALM[],A444+1,13)</f>
        <v>No blocking</v>
      </c>
      <c r="H444" s="1" t="e">
        <f t="shared" si="6"/>
        <v>#N/A</v>
      </c>
    </row>
    <row r="445" spans="1:8" hidden="1" x14ac:dyDescent="0.25">
      <c r="A445" s="1">
        <v>443</v>
      </c>
      <c r="B445" s="1" t="b" cm="1">
        <f t="array" ref="B445">INDEX(DB_ALM[],A445+1,20)</f>
        <v>1</v>
      </c>
      <c r="C445" s="13" t="str" cm="1">
        <f t="array" ref="C445">INDEX(DB_ALM[],A445+1,1)</f>
        <v>CTRL_AND_COMM_2</v>
      </c>
      <c r="D445" s="13" t="str" cm="1">
        <f t="array" ref="D445">INDEX(DB_ALM[],A445+1,3)</f>
        <v>SICAM_BLOCK_U2</v>
      </c>
      <c r="E445" s="34" t="str" cm="1">
        <f t="array" ref="E445">INDEX(DB_ALM[],A445+1,5)</f>
        <v>Unit 2 block operation from Remote station</v>
      </c>
      <c r="F445" s="34" t="s">
        <v>205</v>
      </c>
      <c r="G445" s="13" t="str" cm="1">
        <f t="array" ref="G445">INDEX(DB_ALM[],A445+1,13)</f>
        <v>No blocking</v>
      </c>
      <c r="H445" s="1" t="e">
        <f t="shared" si="6"/>
        <v>#N/A</v>
      </c>
    </row>
    <row r="446" spans="1:8" hidden="1" x14ac:dyDescent="0.25">
      <c r="A446" s="1">
        <v>444</v>
      </c>
      <c r="B446" s="1" t="b" cm="1">
        <f t="array" ref="B446">INDEX(DB_ALM[],A446+1,20)</f>
        <v>0</v>
      </c>
      <c r="C446" s="13" t="str" cm="1">
        <f t="array" ref="C446">INDEX(DB_ALM[],A446+1,1)</f>
        <v>CTRL_AND_COMM_2</v>
      </c>
      <c r="D446" s="13" t="str" cm="1">
        <f t="array" ref="D446">INDEX(DB_ALM[],A446+1,3)</f>
        <v>NSD_FROM_INTAKE</v>
      </c>
      <c r="E446" s="34" t="str" cm="1">
        <f t="array" ref="E446">INDEX(DB_ALM[],A446+1,5)</f>
        <v>Fire alarm control room</v>
      </c>
      <c r="F446" s="34" t="s">
        <v>205</v>
      </c>
      <c r="G446" s="13" t="str" cm="1">
        <f t="array" ref="G446">INDEX(DB_ALM[],A446+1,13)</f>
        <v>External signals PS OFF</v>
      </c>
      <c r="H446" s="1" t="e">
        <f t="shared" si="6"/>
        <v>#N/A</v>
      </c>
    </row>
    <row r="447" spans="1:8" hidden="1" x14ac:dyDescent="0.25">
      <c r="A447" s="1">
        <v>445</v>
      </c>
      <c r="B447" s="1" t="b" cm="1">
        <f t="array" ref="B447">INDEX(DB_ALM[],A447+1,20)</f>
        <v>0</v>
      </c>
      <c r="C447" s="13" t="str" cm="1">
        <f t="array" ref="C447">INDEX(DB_ALM[],A447+1,1)</f>
        <v>CTRL_AND_COMM_2</v>
      </c>
      <c r="D447" s="13" t="str" cm="1">
        <f t="array" ref="D447">INDEX(DB_ALM[],A447+1,3)</f>
        <v>QSD_FROM_INTAKE</v>
      </c>
      <c r="E447" s="34" t="str" cm="1">
        <f t="array" ref="E447">INDEX(DB_ALM[],A447+1,5)</f>
        <v>SPARE_21</v>
      </c>
      <c r="F447" s="34" t="s">
        <v>205</v>
      </c>
      <c r="G447" s="13" t="str" cm="1">
        <f t="array" ref="G447">INDEX(DB_ALM[],A447+1,13)</f>
        <v>No blocking</v>
      </c>
      <c r="H447" s="1" t="e">
        <f t="shared" si="6"/>
        <v>#N/A</v>
      </c>
    </row>
    <row r="448" spans="1:8" hidden="1" x14ac:dyDescent="0.25">
      <c r="A448" s="1">
        <v>446</v>
      </c>
      <c r="B448" s="1" t="b" cm="1">
        <f t="array" ref="B448">INDEX(DB_ALM[],A448+1,20)</f>
        <v>0</v>
      </c>
      <c r="C448" s="13" t="str" cm="1">
        <f t="array" ref="C448">INDEX(DB_ALM[],A448+1,1)</f>
        <v>CTRL_AND_COMM_2</v>
      </c>
      <c r="D448" s="13" t="str" cm="1">
        <f t="array" ref="D448">INDEX(DB_ALM[],A448+1,3)</f>
        <v>ESD_FROM_INTAKE</v>
      </c>
      <c r="E448" s="34" t="str" cm="1">
        <f t="array" ref="E448">INDEX(DB_ALM[],A448+1,5)</f>
        <v>SPARE_22</v>
      </c>
      <c r="F448" s="34" t="s">
        <v>205</v>
      </c>
      <c r="G448" s="13" t="str" cm="1">
        <f t="array" ref="G448">INDEX(DB_ALM[],A448+1,13)</f>
        <v>No blocking</v>
      </c>
      <c r="H448" s="1" t="e">
        <f t="shared" si="6"/>
        <v>#N/A</v>
      </c>
    </row>
    <row r="449" spans="1:8" hidden="1" x14ac:dyDescent="0.25">
      <c r="A449" s="1">
        <v>447</v>
      </c>
      <c r="B449" s="1" t="b" cm="1">
        <f t="array" ref="B449">INDEX(DB_ALM[],A449+1,20)</f>
        <v>0</v>
      </c>
      <c r="C449" s="13" t="str" cm="1">
        <f t="array" ref="C449">INDEX(DB_ALM[],A449+1,1)</f>
        <v>CTRL_AND_COMM_2</v>
      </c>
      <c r="D449" s="13" t="str" cm="1">
        <f t="array" ref="D449">INDEX(DB_ALM[],A449+1,3)</f>
        <v>SPARE_23</v>
      </c>
      <c r="E449" s="34" t="str" cm="1">
        <f t="array" ref="E449">INDEX(DB_ALM[],A449+1,5)</f>
        <v>SPARE_23</v>
      </c>
      <c r="F449" s="34" t="s">
        <v>205</v>
      </c>
      <c r="G449" s="13" t="str" cm="1">
        <f t="array" ref="G449">INDEX(DB_ALM[],A449+1,13)</f>
        <v>No blocking</v>
      </c>
      <c r="H449" s="1" t="e">
        <f t="shared" si="6"/>
        <v>#N/A</v>
      </c>
    </row>
    <row r="450" spans="1:8" hidden="1" x14ac:dyDescent="0.25">
      <c r="A450" s="1">
        <v>448</v>
      </c>
      <c r="B450" s="1" t="b" cm="1">
        <f t="array" ref="B450">INDEX(DB_ALM[],A450+1,20)</f>
        <v>1</v>
      </c>
      <c r="C450" s="13" t="str" cm="1">
        <f t="array" ref="C450">INDEX(DB_ALM[],A450+1,1)</f>
        <v>AUX_DC</v>
      </c>
      <c r="D450" s="13" t="str" cm="1">
        <f t="array" ref="D450">INDEX(DB_ALM[],A450+1,3)</f>
        <v>RECTIFER_FALIURE</v>
      </c>
      <c r="E450" s="34" t="str" cm="1">
        <f t="array" ref="E450">INDEX(DB_ALM[],A450+1,5)</f>
        <v>Rectifier failure (-KP1)</v>
      </c>
      <c r="F450" s="34" t="s">
        <v>3412</v>
      </c>
      <c r="G450" s="13" t="str" cm="1">
        <f t="array" ref="G450">INDEX(DB_ALM[],A450+1,13)</f>
        <v>BFA distrb. comm erorr</v>
      </c>
      <c r="H450" s="1" t="e">
        <f t="shared" ref="H450:H513" si="7">VLOOKUP(F450,$K$1:$L$193,2,FALSE)</f>
        <v>#N/A</v>
      </c>
    </row>
    <row r="451" spans="1:8" hidden="1" x14ac:dyDescent="0.25">
      <c r="A451" s="1">
        <v>449</v>
      </c>
      <c r="B451" s="1" t="b" cm="1">
        <f t="array" ref="B451">INDEX(DB_ALM[],A451+1,20)</f>
        <v>1</v>
      </c>
      <c r="C451" s="13" t="str" cm="1">
        <f t="array" ref="C451">INDEX(DB_ALM[],A451+1,1)</f>
        <v>AUX_DC</v>
      </c>
      <c r="D451" s="13" t="str" cm="1">
        <f t="array" ref="D451">INDEX(DB_ALM[],A451+1,3)</f>
        <v>AC_INPUT_FALIURE</v>
      </c>
      <c r="E451" s="34" t="str" cm="1">
        <f t="array" ref="E451">INDEX(DB_ALM[],A451+1,5)</f>
        <v>AC input faliure (-KP2)</v>
      </c>
      <c r="F451" s="34" t="s">
        <v>3413</v>
      </c>
      <c r="G451" s="13" t="str" cm="1">
        <f t="array" ref="G451">INDEX(DB_ALM[],A451+1,13)</f>
        <v>BFA distrb. comm erorr</v>
      </c>
      <c r="H451" s="1" t="e">
        <f t="shared" si="7"/>
        <v>#N/A</v>
      </c>
    </row>
    <row r="452" spans="1:8" hidden="1" x14ac:dyDescent="0.25">
      <c r="A452" s="1">
        <v>450</v>
      </c>
      <c r="B452" s="1" t="b" cm="1">
        <f t="array" ref="B452">INDEX(DB_ALM[],A452+1,20)</f>
        <v>1</v>
      </c>
      <c r="C452" s="13" t="str" cm="1">
        <f t="array" ref="C452">INDEX(DB_ALM[],A452+1,1)</f>
        <v>AUX_DC</v>
      </c>
      <c r="D452" s="13" t="str" cm="1">
        <f t="array" ref="D452">INDEX(DB_ALM[],A452+1,3)</f>
        <v>DC_OUTPUT_FALIURE</v>
      </c>
      <c r="E452" s="34" t="str" cm="1">
        <f t="array" ref="E452">INDEX(DB_ALM[],A452+1,5)</f>
        <v>DC output faliure (-KP3)</v>
      </c>
      <c r="F452" s="34" t="s">
        <v>3414</v>
      </c>
      <c r="G452" s="13" t="str" cm="1">
        <f t="array" ref="G452">INDEX(DB_ALM[],A452+1,13)</f>
        <v>BFA distrb. comm erorr</v>
      </c>
      <c r="H452" s="1" t="e">
        <f t="shared" si="7"/>
        <v>#N/A</v>
      </c>
    </row>
    <row r="453" spans="1:8" hidden="1" x14ac:dyDescent="0.25">
      <c r="A453" s="1">
        <v>451</v>
      </c>
      <c r="B453" s="1" t="b" cm="1">
        <f t="array" ref="B453">INDEX(DB_ALM[],A453+1,20)</f>
        <v>1</v>
      </c>
      <c r="C453" s="13" t="str" cm="1">
        <f t="array" ref="C453">INDEX(DB_ALM[],A453+1,1)</f>
        <v>AUX_DC</v>
      </c>
      <c r="D453" s="13" t="str" cm="1">
        <f t="array" ref="D453">INDEX(DB_ALM[],A453+1,3)</f>
        <v>CONTROL_SUPPLY_FALIURE</v>
      </c>
      <c r="E453" s="34" t="str" cm="1">
        <f t="array" ref="E453">INDEX(DB_ALM[],A453+1,5)</f>
        <v>Control supply fail (-FCP)</v>
      </c>
      <c r="F453" s="34" t="s">
        <v>3197</v>
      </c>
      <c r="G453" s="13" t="str" cm="1">
        <f t="array" ref="G453">INDEX(DB_ALM[],A453+1,13)</f>
        <v>BFA distrb. comm erorr</v>
      </c>
      <c r="H453" s="1" t="str">
        <f t="shared" si="7"/>
        <v>Alarm utløses når MCB er av. Dette kan skyldes intenjonell håndtering, ledningsbrudd eller en feil på hjelpekontaktene.</v>
      </c>
    </row>
    <row r="454" spans="1:8" hidden="1" x14ac:dyDescent="0.25">
      <c r="A454" s="1">
        <v>452</v>
      </c>
      <c r="B454" s="1" t="b" cm="1">
        <f t="array" ref="B454">INDEX(DB_ALM[],A454+1,20)</f>
        <v>1</v>
      </c>
      <c r="C454" s="13" t="str" cm="1">
        <f t="array" ref="C454">INDEX(DB_ALM[],A454+1,1)</f>
        <v>AUX_DC</v>
      </c>
      <c r="D454" s="13" t="str" cm="1">
        <f t="array" ref="D454">INDEX(DB_ALM[],A454+1,3)</f>
        <v>CONTROL_VOLTAGE_FAILURE</v>
      </c>
      <c r="E454" s="34" t="str" cm="1">
        <f t="array" ref="E454">INDEX(DB_ALM[],A454+1,5)</f>
        <v>DC output faliure (-KP3)</v>
      </c>
      <c r="F454" s="34" t="s">
        <v>3197</v>
      </c>
      <c r="G454" s="13" t="str" cm="1">
        <f t="array" ref="G454">INDEX(DB_ALM[],A454+1,13)</f>
        <v>BFA distrb. comm erorr</v>
      </c>
      <c r="H454" s="1" t="str">
        <f t="shared" si="7"/>
        <v>Alarm utløses når MCB er av. Dette kan skyldes intenjonell håndtering, ledningsbrudd eller en feil på hjelpekontaktene.</v>
      </c>
    </row>
    <row r="455" spans="1:8" hidden="1" x14ac:dyDescent="0.25">
      <c r="A455" s="1">
        <v>453</v>
      </c>
      <c r="B455" s="1" t="b" cm="1">
        <f t="array" ref="B455">INDEX(DB_ALM[],A455+1,20)</f>
        <v>1</v>
      </c>
      <c r="C455" s="13" t="str" cm="1">
        <f t="array" ref="C455">INDEX(DB_ALM[],A455+1,1)</f>
        <v>AUX_DC</v>
      </c>
      <c r="D455" s="13" t="str" cm="1">
        <f t="array" ref="D455">INDEX(DB_ALM[],A455+1,3)</f>
        <v>MAIN_SUPPLY_FALIURE</v>
      </c>
      <c r="E455" s="34" t="str" cm="1">
        <f t="array" ref="E455">INDEX(DB_ALM[],A455+1,5)</f>
        <v>Main supply fail (-F0)</v>
      </c>
      <c r="F455" s="34" t="s">
        <v>3197</v>
      </c>
      <c r="G455" s="13" t="str" cm="1">
        <f t="array" ref="G455">INDEX(DB_ALM[],A455+1,13)</f>
        <v>BFA distrb. comm erorr</v>
      </c>
      <c r="H455" s="1" t="str">
        <f t="shared" si="7"/>
        <v>Alarm utløses når MCB er av. Dette kan skyldes intenjonell håndtering, ledningsbrudd eller en feil på hjelpekontaktene.</v>
      </c>
    </row>
    <row r="456" spans="1:8" x14ac:dyDescent="0.25">
      <c r="A456" s="1">
        <v>454</v>
      </c>
      <c r="B456" s="1" t="b" cm="1">
        <f t="array" ref="B456">INDEX(DB_ALM[],A456+1,20)</f>
        <v>1</v>
      </c>
      <c r="C456" s="13" t="str" cm="1">
        <f t="array" ref="C456">INDEX(DB_ALM[],A456+1,1)</f>
        <v>AUX_DC</v>
      </c>
      <c r="D456" s="13" t="str" cm="1">
        <f t="array" ref="D456">INDEX(DB_ALM[],A456+1,3)</f>
        <v>SERVICE_SUPPLY_FALIURE</v>
      </c>
      <c r="E456" s="34" t="str" cm="1">
        <f t="array" ref="E456">INDEX(DB_ALM[],A456+1,5)</f>
        <v>Service supply fail(-FS)</v>
      </c>
      <c r="F456" s="34" t="s">
        <v>3197</v>
      </c>
      <c r="G456" s="13" t="str" cm="1">
        <f t="array" ref="G456">INDEX(DB_ALM[],A456+1,13)</f>
        <v>BFA distrb. comm erorr</v>
      </c>
      <c r="H456" s="1" t="str">
        <f t="shared" si="7"/>
        <v>Alarm utløses når MCB er av. Dette kan skyldes intenjonell håndtering, ledningsbrudd eller en feil på hjelpekontaktene.</v>
      </c>
    </row>
    <row r="457" spans="1:8" hidden="1" x14ac:dyDescent="0.25">
      <c r="A457" s="1">
        <v>455</v>
      </c>
      <c r="B457" s="1" t="b" cm="1">
        <f t="array" ref="B457">INDEX(DB_ALM[],A457+1,20)</f>
        <v>1</v>
      </c>
      <c r="C457" s="13" t="str" cm="1">
        <f t="array" ref="C457">INDEX(DB_ALM[],A457+1,1)</f>
        <v>AUX_DC</v>
      </c>
      <c r="D457" s="13" t="str" cm="1">
        <f t="array" ref="D457">INDEX(DB_ALM[],A457+1,3)</f>
        <v>MODULE_SUPPLY_FAIURE</v>
      </c>
      <c r="E457" s="34" t="str" cm="1">
        <f t="array" ref="E457">INDEX(DB_ALM[],A457+1,5)</f>
        <v>Module suppy faul (-FM1, -FM2, - FM3)</v>
      </c>
      <c r="F457" s="34" t="s">
        <v>3197</v>
      </c>
      <c r="G457" s="13" t="str" cm="1">
        <f t="array" ref="G457">INDEX(DB_ALM[],A457+1,13)</f>
        <v>BFA distrb. comm erorr</v>
      </c>
      <c r="H457" s="1" t="str">
        <f t="shared" si="7"/>
        <v>Alarm utløses når MCB er av. Dette kan skyldes intenjonell håndtering, ledningsbrudd eller en feil på hjelpekontaktene.</v>
      </c>
    </row>
    <row r="458" spans="1:8" hidden="1" x14ac:dyDescent="0.25">
      <c r="A458" s="1">
        <v>456</v>
      </c>
      <c r="B458" s="1" t="b" cm="1">
        <f t="array" ref="B458">INDEX(DB_ALM[],A458+1,20)</f>
        <v>1</v>
      </c>
      <c r="C458" s="13" t="str" cm="1">
        <f t="array" ref="C458">INDEX(DB_ALM[],A458+1,1)</f>
        <v>AUX_DC</v>
      </c>
      <c r="D458" s="13" t="str" cm="1">
        <f t="array" ref="D458">INDEX(DB_ALM[],A458+1,3)</f>
        <v>MAIN_CB_OFF</v>
      </c>
      <c r="E458" s="34" t="str" cm="1">
        <f t="array" ref="E458">INDEX(DB_ALM[],A458+1,5)</f>
        <v>Main CB (-Q0) - ON</v>
      </c>
      <c r="F458" s="34" t="s">
        <v>3197</v>
      </c>
      <c r="G458" s="13" t="str" cm="1">
        <f t="array" ref="G458">INDEX(DB_ALM[],A458+1,13)</f>
        <v>BFA distrb. comm erorr</v>
      </c>
      <c r="H458" s="1" t="str">
        <f t="shared" si="7"/>
        <v>Alarm utløses når MCB er av. Dette kan skyldes intenjonell håndtering, ledningsbrudd eller en feil på hjelpekontaktene.</v>
      </c>
    </row>
    <row r="459" spans="1:8" hidden="1" x14ac:dyDescent="0.25">
      <c r="A459" s="1">
        <v>457</v>
      </c>
      <c r="B459" s="1" t="b" cm="1">
        <f t="array" ref="B459">INDEX(DB_ALM[],A459+1,20)</f>
        <v>1</v>
      </c>
      <c r="C459" s="13" t="str" cm="1">
        <f t="array" ref="C459">INDEX(DB_ALM[],A459+1,1)</f>
        <v>AUX_DC</v>
      </c>
      <c r="D459" s="13" t="str" cm="1">
        <f t="array" ref="D459">INDEX(DB_ALM[],A459+1,3)</f>
        <v>UNIT_1_POWER_SUPPLY_OFF</v>
      </c>
      <c r="E459" s="34" t="str" cm="1">
        <f t="array" ref="E459">INDEX(DB_ALM[],A459+1,5)</f>
        <v>Unit 1 power supply (-F1) - OFF</v>
      </c>
      <c r="F459" s="34" t="s">
        <v>3197</v>
      </c>
      <c r="G459" s="13" t="str" cm="1">
        <f t="array" ref="G459">INDEX(DB_ALM[],A459+1,13)</f>
        <v>BFA distrb. comm erorr</v>
      </c>
      <c r="H459" s="1" t="str">
        <f t="shared" si="7"/>
        <v>Alarm utløses når MCB er av. Dette kan skyldes intenjonell håndtering, ledningsbrudd eller en feil på hjelpekontaktene.</v>
      </c>
    </row>
    <row r="460" spans="1:8" hidden="1" x14ac:dyDescent="0.25">
      <c r="A460" s="1">
        <v>458</v>
      </c>
      <c r="B460" s="1" t="b" cm="1">
        <f t="array" ref="B460">INDEX(DB_ALM[],A460+1,20)</f>
        <v>1</v>
      </c>
      <c r="C460" s="13" t="str" cm="1">
        <f t="array" ref="C460">INDEX(DB_ALM[],A460+1,1)</f>
        <v>AUX_DC</v>
      </c>
      <c r="D460" s="13" t="str" cm="1">
        <f t="array" ref="D460">INDEX(DB_ALM[],A460+1,3)</f>
        <v>UNIT_2_POWER_SUPPLY_OFF</v>
      </c>
      <c r="E460" s="34" t="str" cm="1">
        <f t="array" ref="E460">INDEX(DB_ALM[],A460+1,5)</f>
        <v>Unit 2 power supply (-F2) - OFF</v>
      </c>
      <c r="F460" s="34" t="s">
        <v>3197</v>
      </c>
      <c r="G460" s="13" t="str" cm="1">
        <f t="array" ref="G460">INDEX(DB_ALM[],A460+1,13)</f>
        <v>BFA distrb. comm erorr</v>
      </c>
      <c r="H460" s="1" t="str">
        <f t="shared" si="7"/>
        <v>Alarm utløses når MCB er av. Dette kan skyldes intenjonell håndtering, ledningsbrudd eller en feil på hjelpekontaktene.</v>
      </c>
    </row>
    <row r="461" spans="1:8" hidden="1" x14ac:dyDescent="0.25">
      <c r="A461" s="1">
        <v>459</v>
      </c>
      <c r="B461" s="1" t="b" cm="1">
        <f t="array" ref="B461">INDEX(DB_ALM[],A461+1,20)</f>
        <v>1</v>
      </c>
      <c r="C461" s="13" t="str" cm="1">
        <f t="array" ref="C461">INDEX(DB_ALM[],A461+1,1)</f>
        <v>AUX_DC</v>
      </c>
      <c r="D461" s="13" t="str" cm="1">
        <f t="array" ref="D461">INDEX(DB_ALM[],A461+1,3)</f>
        <v>CMMON_POWER_SUPPLY_1_OFF</v>
      </c>
      <c r="E461" s="34" t="str" cm="1">
        <f t="array" ref="E461">INDEX(DB_ALM[],A461+1,5)</f>
        <v>Common power supply 1 (-F3) - OFF</v>
      </c>
      <c r="F461" s="34" t="s">
        <v>205</v>
      </c>
      <c r="G461" s="13" t="str" cm="1">
        <f t="array" ref="G461">INDEX(DB_ALM[],A461+1,13)</f>
        <v>BFA distrb. comm erorr</v>
      </c>
      <c r="H461" s="1" t="e">
        <f t="shared" si="7"/>
        <v>#N/A</v>
      </c>
    </row>
    <row r="462" spans="1:8" hidden="1" x14ac:dyDescent="0.25">
      <c r="A462" s="1">
        <v>460</v>
      </c>
      <c r="B462" s="1" t="b" cm="1">
        <f t="array" ref="B462">INDEX(DB_ALM[],A462+1,20)</f>
        <v>1</v>
      </c>
      <c r="C462" s="13" t="str" cm="1">
        <f t="array" ref="C462">INDEX(DB_ALM[],A462+1,1)</f>
        <v>AUX_DC</v>
      </c>
      <c r="D462" s="13" t="str" cm="1">
        <f t="array" ref="D462">INDEX(DB_ALM[],A462+1,3)</f>
        <v>CMMON_POWER_SUPPLY_2_OFF</v>
      </c>
      <c r="E462" s="34" t="str" cm="1">
        <f t="array" ref="E462">INDEX(DB_ALM[],A462+1,5)</f>
        <v>Common power supply 2 (-F4) - OFF</v>
      </c>
      <c r="F462" s="34" t="s">
        <v>205</v>
      </c>
      <c r="G462" s="13" t="str" cm="1">
        <f t="array" ref="G462">INDEX(DB_ALM[],A462+1,13)</f>
        <v>BFA distrb. comm erorr</v>
      </c>
      <c r="H462" s="1" t="e">
        <f t="shared" si="7"/>
        <v>#N/A</v>
      </c>
    </row>
    <row r="463" spans="1:8" hidden="1" x14ac:dyDescent="0.25">
      <c r="A463" s="1">
        <v>461</v>
      </c>
      <c r="B463" s="1" t="b" cm="1">
        <f t="array" ref="B463">INDEX(DB_ALM[],A463+1,20)</f>
        <v>1</v>
      </c>
      <c r="C463" s="13" t="str" cm="1">
        <f t="array" ref="C463">INDEX(DB_ALM[],A463+1,1)</f>
        <v>AUX_DC</v>
      </c>
      <c r="D463" s="13" t="str" cm="1">
        <f t="array" ref="D463">INDEX(DB_ALM[],A463+1,3)</f>
        <v>CWS_VAVE_MONITOR_SUPPLY_OFF</v>
      </c>
      <c r="E463" s="34" t="str" cm="1">
        <f t="array" ref="E463">INDEX(DB_ALM[],A463+1,5)</f>
        <v>Unit 1 CWS valve motor MCB (-F5) - OFF</v>
      </c>
      <c r="F463" s="34" t="s">
        <v>205</v>
      </c>
      <c r="G463" s="13" t="str" cm="1">
        <f t="array" ref="G463">INDEX(DB_ALM[],A463+1,13)</f>
        <v>BFA distrb. comm erorr</v>
      </c>
      <c r="H463" s="1" t="e">
        <f t="shared" si="7"/>
        <v>#N/A</v>
      </c>
    </row>
    <row r="464" spans="1:8" hidden="1" x14ac:dyDescent="0.25">
      <c r="A464" s="1">
        <v>462</v>
      </c>
      <c r="B464" s="1" t="b" cm="1">
        <f t="array" ref="B464">INDEX(DB_ALM[],A464+1,20)</f>
        <v>1</v>
      </c>
      <c r="C464" s="13" t="str" cm="1">
        <f t="array" ref="C464">INDEX(DB_ALM[],A464+1,1)</f>
        <v>AUX_DC</v>
      </c>
      <c r="D464" s="13" t="str" cm="1">
        <f t="array" ref="D464">INDEX(DB_ALM[],A464+1,3)</f>
        <v>MV_CB_MOTOR_SUPPLY_OFF</v>
      </c>
      <c r="E464" s="34" t="str" cm="1">
        <f t="array" ref="E464">INDEX(DB_ALM[],A464+1,5)</f>
        <v>Unit 1 MV CB motor MCB (-F6) - OFF</v>
      </c>
      <c r="F464" s="34" t="s">
        <v>205</v>
      </c>
      <c r="G464" s="13" t="str" cm="1">
        <f t="array" ref="G464">INDEX(DB_ALM[],A464+1,13)</f>
        <v>BFA distrb. comm erorr</v>
      </c>
      <c r="H464" s="1" t="e">
        <f t="shared" si="7"/>
        <v>#N/A</v>
      </c>
    </row>
    <row r="465" spans="1:8" hidden="1" x14ac:dyDescent="0.25">
      <c r="A465" s="1">
        <v>463</v>
      </c>
      <c r="B465" s="1" t="b" cm="1">
        <f t="array" ref="B465">INDEX(DB_ALM[],A465+1,20)</f>
        <v>1</v>
      </c>
      <c r="C465" s="13" t="str" cm="1">
        <f t="array" ref="C465">INDEX(DB_ALM[],A465+1,1)</f>
        <v>AUX_DC</v>
      </c>
      <c r="D465" s="13" t="str" cm="1">
        <f t="array" ref="D465">INDEX(DB_ALM[],A465+1,3)</f>
        <v>SIGNAL_SYSTEM_SUPPLY_1_OFF</v>
      </c>
      <c r="E465" s="34" t="str" cm="1">
        <f t="array" ref="E465">INDEX(DB_ALM[],A465+1,5)</f>
        <v>Signal system supply 1 MCB (-F7) - OFF</v>
      </c>
      <c r="F465" s="34" t="s">
        <v>3195</v>
      </c>
      <c r="G465" s="13" t="str" cm="1">
        <f t="array" ref="G465">INDEX(DB_ALM[],A465+1,13)</f>
        <v>BFA distrb. comm erorr</v>
      </c>
      <c r="H465" s="1" t="str">
        <f t="shared" si="7"/>
        <v>Alarm utløses når CB er av. Dette kan skyldes intenjonell håndtering, ledningsbrudd eller en feil på hjelpekontaktene.</v>
      </c>
    </row>
    <row r="466" spans="1:8" hidden="1" x14ac:dyDescent="0.25">
      <c r="A466" s="1">
        <v>464</v>
      </c>
      <c r="B466" s="1" t="b" cm="1">
        <f t="array" ref="B466">INDEX(DB_ALM[],A466+1,20)</f>
        <v>1</v>
      </c>
      <c r="C466" s="13" t="str" cm="1">
        <f t="array" ref="C466">INDEX(DB_ALM[],A466+1,1)</f>
        <v>AUX_DC</v>
      </c>
      <c r="D466" s="13" t="str" cm="1">
        <f t="array" ref="D466">INDEX(DB_ALM[],A466+1,3)</f>
        <v>SIGNAL_SYSTEM_SUPPLY_2_OFF</v>
      </c>
      <c r="E466" s="34" t="str" cm="1">
        <f t="array" ref="E466">INDEX(DB_ALM[],A466+1,5)</f>
        <v>Signal system supply 2 MCB (-F8) - OFF</v>
      </c>
      <c r="F466" s="34" t="s">
        <v>3272</v>
      </c>
      <c r="G466" s="13" t="str" cm="1">
        <f t="array" ref="G466">INDEX(DB_ALM[],A466+1,13)</f>
        <v>BFA distrb. comm erorr</v>
      </c>
      <c r="H466" s="1" t="str">
        <f t="shared" si="7"/>
        <v>Alarm utløses når minst én MCB i gruppen er av. Dette kan skyldes intenjonell håndtering, ledningsbrudd eller en feil på hjelpekontakter</v>
      </c>
    </row>
    <row r="467" spans="1:8" hidden="1" x14ac:dyDescent="0.25">
      <c r="A467" s="1">
        <v>465</v>
      </c>
      <c r="B467" s="1" t="b" cm="1">
        <f t="array" ref="B467">INDEX(DB_ALM[],A467+1,20)</f>
        <v>1</v>
      </c>
      <c r="C467" s="13" t="str" cm="1">
        <f t="array" ref="C467">INDEX(DB_ALM[],A467+1,1)</f>
        <v>AUX_DC</v>
      </c>
      <c r="D467" s="13" t="str" cm="1">
        <f t="array" ref="D467">INDEX(DB_ALM[],A467+1,3)</f>
        <v>TURBINE_CASING_DWS_MOTOR_SUPPLY_OFF</v>
      </c>
      <c r="E467" s="34" t="str" cm="1">
        <f t="array" ref="E467">INDEX(DB_ALM[],A467+1,5)</f>
        <v>Unit 1 DWS motor supply MCB (-F9) - OFF</v>
      </c>
      <c r="F467" s="34" t="s">
        <v>3272</v>
      </c>
      <c r="G467" s="13" t="str" cm="1">
        <f t="array" ref="G467">INDEX(DB_ALM[],A467+1,13)</f>
        <v>BFA distrb. comm erorr</v>
      </c>
      <c r="H467" s="1" t="str">
        <f t="shared" si="7"/>
        <v>Alarm utløses når minst én MCB i gruppen er av. Dette kan skyldes intenjonell håndtering, ledningsbrudd eller en feil på hjelpekontakter</v>
      </c>
    </row>
    <row r="468" spans="1:8" hidden="1" x14ac:dyDescent="0.25">
      <c r="A468" s="1">
        <v>466</v>
      </c>
      <c r="B468" s="1" t="b" cm="1">
        <f t="array" ref="B468">INDEX(DB_ALM[],A468+1,20)</f>
        <v>1</v>
      </c>
      <c r="C468" s="13" t="str" cm="1">
        <f t="array" ref="C468">INDEX(DB_ALM[],A468+1,1)</f>
        <v>AUX_DC</v>
      </c>
      <c r="D468" s="13" t="str" cm="1">
        <f t="array" ref="D468">INDEX(DB_ALM[],A468+1,3)</f>
        <v>RECTIFIER_1_24_DC_SUPPLY_OFF</v>
      </c>
      <c r="E468" s="34" t="str" cm="1">
        <f t="array" ref="E468">INDEX(DB_ALM[],A468+1,5)</f>
        <v>Rectifier 1 24VDC MCB (-F10) - OFF</v>
      </c>
      <c r="F468" s="34" t="s">
        <v>205</v>
      </c>
      <c r="G468" s="13" t="str" cm="1">
        <f t="array" ref="G468">INDEX(DB_ALM[],A468+1,13)</f>
        <v>BFA distrb. comm erorr</v>
      </c>
      <c r="H468" s="1" t="e">
        <f t="shared" si="7"/>
        <v>#N/A</v>
      </c>
    </row>
    <row r="469" spans="1:8" hidden="1" x14ac:dyDescent="0.25">
      <c r="A469" s="1">
        <v>467</v>
      </c>
      <c r="B469" s="1" t="b" cm="1">
        <f t="array" ref="B469">INDEX(DB_ALM[],A469+1,20)</f>
        <v>1</v>
      </c>
      <c r="C469" s="13" t="str" cm="1">
        <f t="array" ref="C469">INDEX(DB_ALM[],A469+1,1)</f>
        <v>AUX_DC</v>
      </c>
      <c r="D469" s="13" t="str" cm="1">
        <f t="array" ref="D469">INDEX(DB_ALM[],A469+1,3)</f>
        <v>RECTIFIER_2_24_DC_SUPPLY_OFF</v>
      </c>
      <c r="E469" s="34" t="str" cm="1">
        <f t="array" ref="E469">INDEX(DB_ALM[],A469+1,5)</f>
        <v>Rectifier 2 24VDC MCB (-F11) - OFF</v>
      </c>
      <c r="F469" s="34" t="s">
        <v>205</v>
      </c>
      <c r="G469" s="13" t="str" cm="1">
        <f t="array" ref="G469">INDEX(DB_ALM[],A469+1,13)</f>
        <v>BFA distrb. comm erorr</v>
      </c>
      <c r="H469" s="1" t="e">
        <f t="shared" si="7"/>
        <v>#N/A</v>
      </c>
    </row>
    <row r="470" spans="1:8" x14ac:dyDescent="0.25">
      <c r="A470" s="1">
        <v>468</v>
      </c>
      <c r="B470" s="1" t="b" cm="1">
        <f t="array" ref="B470">INDEX(DB_ALM[],A470+1,20)</f>
        <v>1</v>
      </c>
      <c r="C470" s="13" t="str" cm="1">
        <f t="array" ref="C470">INDEX(DB_ALM[],A470+1,1)</f>
        <v>AUX_DC</v>
      </c>
      <c r="D470" s="13" t="str" cm="1">
        <f t="array" ref="D470">INDEX(DB_ALM[],A470+1,3)</f>
        <v>SERVICE_VOLTAGE_FALIURE</v>
      </c>
      <c r="E470" s="34" t="str" cm="1">
        <f t="array" ref="E470">INDEX(DB_ALM[],A470+1,5)</f>
        <v>Service voltage supply faiure (-FS)</v>
      </c>
      <c r="F470" s="34" t="s">
        <v>3299</v>
      </c>
      <c r="G470" s="13" t="str" cm="1">
        <f t="array" ref="G470">INDEX(DB_ALM[],A470+1,13)</f>
        <v>BFA distrb. comm erorr</v>
      </c>
      <c r="H470" s="1" t="str">
        <f t="shared" si="7"/>
        <v>Alarm utløses når generatorens kretsbryterfjær ikke er ladet innenfor den tiden som er satt i parametrene.</v>
      </c>
    </row>
    <row r="471" spans="1:8" x14ac:dyDescent="0.25">
      <c r="A471" s="1">
        <v>469</v>
      </c>
      <c r="B471" s="1" t="b" cm="1">
        <f t="array" ref="B471">INDEX(DB_ALM[],A471+1,20)</f>
        <v>0</v>
      </c>
      <c r="C471" s="13" t="str" cm="1">
        <f t="array" ref="C471">INDEX(DB_ALM[],A471+1,1)</f>
        <v>AUX_DC</v>
      </c>
      <c r="D471" s="13" t="str" cm="1">
        <f t="array" ref="D471">INDEX(DB_ALM[],A471+1,3)</f>
        <v>SPARE_437</v>
      </c>
      <c r="E471" s="34" t="str" cm="1">
        <f t="array" ref="E471">INDEX(DB_ALM[],A471+1,5)</f>
        <v>SPARE_437</v>
      </c>
      <c r="F471" s="34" t="s">
        <v>3197</v>
      </c>
      <c r="G471" s="13" t="str" cm="1">
        <f t="array" ref="G471">INDEX(DB_ALM[],A471+1,13)</f>
        <v>No blocking</v>
      </c>
      <c r="H471" s="1" t="str">
        <f t="shared" si="7"/>
        <v>Alarm utløses når MCB er av. Dette kan skyldes intenjonell håndtering, ledningsbrudd eller en feil på hjelpekontaktene.</v>
      </c>
    </row>
    <row r="472" spans="1:8" hidden="1" x14ac:dyDescent="0.25">
      <c r="A472" s="1">
        <v>470</v>
      </c>
      <c r="B472" s="1" t="b" cm="1">
        <f t="array" ref="B472">INDEX(DB_ALM[],A472+1,20)</f>
        <v>0</v>
      </c>
      <c r="C472" s="13" t="str" cm="1">
        <f t="array" ref="C472">INDEX(DB_ALM[],A472+1,1)</f>
        <v>AUX_DC</v>
      </c>
      <c r="D472" s="13" t="str" cm="1">
        <f t="array" ref="D472">INDEX(DB_ALM[],A472+1,3)</f>
        <v>SPARE_438</v>
      </c>
      <c r="E472" s="34" t="str" cm="1">
        <f t="array" ref="E472">INDEX(DB_ALM[],A472+1,5)</f>
        <v>SPARE_438</v>
      </c>
      <c r="F472" s="34" t="s">
        <v>205</v>
      </c>
      <c r="G472" s="13" t="str" cm="1">
        <f t="array" ref="G472">INDEX(DB_ALM[],A472+1,13)</f>
        <v>No blocking</v>
      </c>
      <c r="H472" s="1" t="e">
        <f t="shared" si="7"/>
        <v>#N/A</v>
      </c>
    </row>
    <row r="473" spans="1:8" hidden="1" x14ac:dyDescent="0.25">
      <c r="A473" s="1">
        <v>471</v>
      </c>
      <c r="B473" s="1" t="b" cm="1">
        <f t="array" ref="B473">INDEX(DB_ALM[],A473+1,20)</f>
        <v>0</v>
      </c>
      <c r="C473" s="13" t="str" cm="1">
        <f t="array" ref="C473">INDEX(DB_ALM[],A473+1,1)</f>
        <v>AUX_DC</v>
      </c>
      <c r="D473" s="13" t="str" cm="1">
        <f t="array" ref="D473">INDEX(DB_ALM[],A473+1,3)</f>
        <v>SPARE_439</v>
      </c>
      <c r="E473" s="34" t="str" cm="1">
        <f t="array" ref="E473">INDEX(DB_ALM[],A473+1,5)</f>
        <v>SPARE_439</v>
      </c>
      <c r="F473" s="34" t="s">
        <v>205</v>
      </c>
      <c r="G473" s="13" t="str" cm="1">
        <f t="array" ref="G473">INDEX(DB_ALM[],A473+1,13)</f>
        <v>No blocking</v>
      </c>
      <c r="H473" s="1" t="e">
        <f t="shared" si="7"/>
        <v>#N/A</v>
      </c>
    </row>
    <row r="474" spans="1:8" hidden="1" x14ac:dyDescent="0.25">
      <c r="A474" s="1">
        <v>472</v>
      </c>
      <c r="B474" s="1" t="b" cm="1">
        <f t="array" ref="B474">INDEX(DB_ALM[],A474+1,20)</f>
        <v>0</v>
      </c>
      <c r="C474" s="13" t="str" cm="1">
        <f t="array" ref="C474">INDEX(DB_ALM[],A474+1,1)</f>
        <v>AUX_DC</v>
      </c>
      <c r="D474" s="13" t="str" cm="1">
        <f t="array" ref="D474">INDEX(DB_ALM[],A474+1,3)</f>
        <v>SPARE_440</v>
      </c>
      <c r="E474" s="34" t="str" cm="1">
        <f t="array" ref="E474">INDEX(DB_ALM[],A474+1,5)</f>
        <v>SPARE_440</v>
      </c>
      <c r="F474" s="34" t="s">
        <v>205</v>
      </c>
      <c r="G474" s="13" t="str" cm="1">
        <f t="array" ref="G474">INDEX(DB_ALM[],A474+1,13)</f>
        <v>No blocking</v>
      </c>
      <c r="H474" s="1" t="e">
        <f t="shared" si="7"/>
        <v>#N/A</v>
      </c>
    </row>
    <row r="475" spans="1:8" hidden="1" x14ac:dyDescent="0.25">
      <c r="A475" s="1">
        <v>473</v>
      </c>
      <c r="B475" s="1" t="b" cm="1">
        <f t="array" ref="B475">INDEX(DB_ALM[],A475+1,20)</f>
        <v>0</v>
      </c>
      <c r="C475" s="13" t="str" cm="1">
        <f t="array" ref="C475">INDEX(DB_ALM[],A475+1,1)</f>
        <v>AUX_DC</v>
      </c>
      <c r="D475" s="13" t="str" cm="1">
        <f t="array" ref="D475">INDEX(DB_ALM[],A475+1,3)</f>
        <v>SPARE_441</v>
      </c>
      <c r="E475" s="34" t="str" cm="1">
        <f t="array" ref="E475">INDEX(DB_ALM[],A475+1,5)</f>
        <v>SPARE_441</v>
      </c>
      <c r="F475" s="34" t="s">
        <v>205</v>
      </c>
      <c r="G475" s="13" t="str" cm="1">
        <f t="array" ref="G475">INDEX(DB_ALM[],A475+1,13)</f>
        <v>No blocking</v>
      </c>
      <c r="H475" s="1" t="e">
        <f t="shared" si="7"/>
        <v>#N/A</v>
      </c>
    </row>
    <row r="476" spans="1:8" hidden="1" x14ac:dyDescent="0.25">
      <c r="A476" s="1">
        <v>474</v>
      </c>
      <c r="B476" s="1" t="b" cm="1">
        <f t="array" ref="B476">INDEX(DB_ALM[],A476+1,20)</f>
        <v>0</v>
      </c>
      <c r="C476" s="13" t="str" cm="1">
        <f t="array" ref="C476">INDEX(DB_ALM[],A476+1,1)</f>
        <v>AUX_DC</v>
      </c>
      <c r="D476" s="13" t="str" cm="1">
        <f t="array" ref="D476">INDEX(DB_ALM[],A476+1,3)</f>
        <v>SPARE_442</v>
      </c>
      <c r="E476" s="34" t="str" cm="1">
        <f t="array" ref="E476">INDEX(DB_ALM[],A476+1,5)</f>
        <v>SPARE_442</v>
      </c>
      <c r="F476" s="34" t="s">
        <v>205</v>
      </c>
      <c r="G476" s="13" t="str" cm="1">
        <f t="array" ref="G476">INDEX(DB_ALM[],A476+1,13)</f>
        <v>No blocking</v>
      </c>
      <c r="H476" s="1" t="e">
        <f t="shared" si="7"/>
        <v>#N/A</v>
      </c>
    </row>
    <row r="477" spans="1:8" hidden="1" x14ac:dyDescent="0.25">
      <c r="A477" s="1">
        <v>475</v>
      </c>
      <c r="B477" s="1" t="b" cm="1">
        <f t="array" ref="B477">INDEX(DB_ALM[],A477+1,20)</f>
        <v>0</v>
      </c>
      <c r="C477" s="13" t="str" cm="1">
        <f t="array" ref="C477">INDEX(DB_ALM[],A477+1,1)</f>
        <v>AUX_DC</v>
      </c>
      <c r="D477" s="13" t="str" cm="1">
        <f t="array" ref="D477">INDEX(DB_ALM[],A477+1,3)</f>
        <v>SPARE_443</v>
      </c>
      <c r="E477" s="34" t="str" cm="1">
        <f t="array" ref="E477">INDEX(DB_ALM[],A477+1,5)</f>
        <v>SPARE_443</v>
      </c>
      <c r="F477" s="34" t="s">
        <v>205</v>
      </c>
      <c r="G477" s="13" t="str" cm="1">
        <f t="array" ref="G477">INDEX(DB_ALM[],A477+1,13)</f>
        <v>No blocking</v>
      </c>
      <c r="H477" s="1" t="e">
        <f t="shared" si="7"/>
        <v>#N/A</v>
      </c>
    </row>
    <row r="478" spans="1:8" hidden="1" x14ac:dyDescent="0.25">
      <c r="A478" s="1">
        <v>476</v>
      </c>
      <c r="B478" s="1" t="b" cm="1">
        <f t="array" ref="B478">INDEX(DB_ALM[],A478+1,20)</f>
        <v>0</v>
      </c>
      <c r="C478" s="13" t="str" cm="1">
        <f t="array" ref="C478">INDEX(DB_ALM[],A478+1,1)</f>
        <v>AUX_DC</v>
      </c>
      <c r="D478" s="13" t="str" cm="1">
        <f t="array" ref="D478">INDEX(DB_ALM[],A478+1,3)</f>
        <v>SPARE_444</v>
      </c>
      <c r="E478" s="34" t="str" cm="1">
        <f t="array" ref="E478">INDEX(DB_ALM[],A478+1,5)</f>
        <v>SPARE_444</v>
      </c>
      <c r="F478" s="34" t="s">
        <v>205</v>
      </c>
      <c r="G478" s="13" t="str" cm="1">
        <f t="array" ref="G478">INDEX(DB_ALM[],A478+1,13)</f>
        <v>No blocking</v>
      </c>
      <c r="H478" s="1" t="e">
        <f t="shared" si="7"/>
        <v>#N/A</v>
      </c>
    </row>
    <row r="479" spans="1:8" hidden="1" x14ac:dyDescent="0.25">
      <c r="A479" s="1">
        <v>477</v>
      </c>
      <c r="B479" s="1" t="b" cm="1">
        <f t="array" ref="B479">INDEX(DB_ALM[],A479+1,20)</f>
        <v>0</v>
      </c>
      <c r="C479" s="13" t="str" cm="1">
        <f t="array" ref="C479">INDEX(DB_ALM[],A479+1,1)</f>
        <v>AUX_DC</v>
      </c>
      <c r="D479" s="13" t="str" cm="1">
        <f t="array" ref="D479">INDEX(DB_ALM[],A479+1,3)</f>
        <v>SPARE_445</v>
      </c>
      <c r="E479" s="34" t="str" cm="1">
        <f t="array" ref="E479">INDEX(DB_ALM[],A479+1,5)</f>
        <v>SPARE_445</v>
      </c>
      <c r="F479" s="34" t="s">
        <v>205</v>
      </c>
      <c r="G479" s="13" t="str" cm="1">
        <f t="array" ref="G479">INDEX(DB_ALM[],A479+1,13)</f>
        <v>No blocking</v>
      </c>
      <c r="H479" s="1" t="e">
        <f t="shared" si="7"/>
        <v>#N/A</v>
      </c>
    </row>
    <row r="480" spans="1:8" hidden="1" x14ac:dyDescent="0.25">
      <c r="A480" s="1">
        <v>478</v>
      </c>
      <c r="B480" s="1" t="b" cm="1">
        <f t="array" ref="B480">INDEX(DB_ALM[],A480+1,20)</f>
        <v>0</v>
      </c>
      <c r="C480" s="13" t="str" cm="1">
        <f t="array" ref="C480">INDEX(DB_ALM[],A480+1,1)</f>
        <v>AUX_DC</v>
      </c>
      <c r="D480" s="13" t="str" cm="1">
        <f t="array" ref="D480">INDEX(DB_ALM[],A480+1,3)</f>
        <v>SPARE_446</v>
      </c>
      <c r="E480" s="34" t="str" cm="1">
        <f t="array" ref="E480">INDEX(DB_ALM[],A480+1,5)</f>
        <v>SPARE_446</v>
      </c>
      <c r="F480" s="34" t="s">
        <v>205</v>
      </c>
      <c r="G480" s="13" t="str" cm="1">
        <f t="array" ref="G480">INDEX(DB_ALM[],A480+1,13)</f>
        <v>No blocking</v>
      </c>
      <c r="H480" s="1" t="e">
        <f t="shared" si="7"/>
        <v>#N/A</v>
      </c>
    </row>
    <row r="481" spans="1:8" hidden="1" x14ac:dyDescent="0.25">
      <c r="A481" s="1">
        <v>479</v>
      </c>
      <c r="B481" s="1" t="b" cm="1">
        <f t="array" ref="B481">INDEX(DB_ALM[],A481+1,20)</f>
        <v>0</v>
      </c>
      <c r="C481" s="13" t="str" cm="1">
        <f t="array" ref="C481">INDEX(DB_ALM[],A481+1,1)</f>
        <v>AUX_DC</v>
      </c>
      <c r="D481" s="13" t="str" cm="1">
        <f t="array" ref="D481">INDEX(DB_ALM[],A481+1,3)</f>
        <v>SPARE_447</v>
      </c>
      <c r="E481" s="34" t="str" cm="1">
        <f t="array" ref="E481">INDEX(DB_ALM[],A481+1,5)</f>
        <v>SPARE_447</v>
      </c>
      <c r="F481" s="34" t="s">
        <v>205</v>
      </c>
      <c r="G481" s="13" t="str" cm="1">
        <f t="array" ref="G481">INDEX(DB_ALM[],A481+1,13)</f>
        <v>No blocking</v>
      </c>
      <c r="H481" s="1" t="e">
        <f t="shared" si="7"/>
        <v>#N/A</v>
      </c>
    </row>
    <row r="482" spans="1:8" hidden="1" x14ac:dyDescent="0.25">
      <c r="A482" s="1">
        <v>480</v>
      </c>
      <c r="B482" s="1" t="b" cm="1">
        <f t="array" ref="B482">INDEX(DB_ALM[],A482+1,20)</f>
        <v>0</v>
      </c>
      <c r="C482" s="13" t="str" cm="1">
        <f t="array" ref="C482">INDEX(DB_ALM[],A482+1,1)</f>
        <v>AUX_AC_DC_1</v>
      </c>
      <c r="D482" s="13" t="str" cm="1">
        <f t="array" ref="D482">INDEX(DB_ALM[],A482+1,3)</f>
        <v>AC_MCBS_W</v>
      </c>
      <c r="E482" s="34" t="str" cm="1">
        <f t="array" ref="E482">INDEX(DB_ALM[],A482+1,5)</f>
        <v>AC miniature circuit breaker group warning</v>
      </c>
      <c r="F482" s="34" t="s">
        <v>3272</v>
      </c>
      <c r="G482" s="13" t="str" cm="1">
        <f t="array" ref="G482">INDEX(DB_ALM[],A482+1,13)</f>
        <v>No blocking</v>
      </c>
      <c r="H482" s="1" t="str">
        <f t="shared" si="7"/>
        <v>Alarm utløses når minst én MCB i gruppen er av. Dette kan skyldes intenjonell håndtering, ledningsbrudd eller en feil på hjelpekontakter</v>
      </c>
    </row>
    <row r="483" spans="1:8" hidden="1" x14ac:dyDescent="0.25">
      <c r="A483" s="1">
        <v>481</v>
      </c>
      <c r="B483" s="1" t="b" cm="1">
        <f t="array" ref="B483">INDEX(DB_ALM[],A483+1,20)</f>
        <v>0</v>
      </c>
      <c r="C483" s="13" t="str" cm="1">
        <f t="array" ref="C483">INDEX(DB_ALM[],A483+1,1)</f>
        <v>AUX_AC_DC_1</v>
      </c>
      <c r="D483" s="13" t="str" cm="1">
        <f t="array" ref="D483">INDEX(DB_ALM[],A483+1,3)</f>
        <v>AC_MCBS_T</v>
      </c>
      <c r="E483" s="34" t="str" cm="1">
        <f t="array" ref="E483">INDEX(DB_ALM[],A483+1,5)</f>
        <v>AC miniature circuit breaker group trip</v>
      </c>
      <c r="F483" s="34" t="s">
        <v>3272</v>
      </c>
      <c r="G483" s="13" t="str" cm="1">
        <f t="array" ref="G483">INDEX(DB_ALM[],A483+1,13)</f>
        <v>No blocking</v>
      </c>
      <c r="H483" s="1" t="str">
        <f t="shared" si="7"/>
        <v>Alarm utløses når minst én MCB i gruppen er av. Dette kan skyldes intenjonell håndtering, ledningsbrudd eller en feil på hjelpekontakter</v>
      </c>
    </row>
    <row r="484" spans="1:8" hidden="1" x14ac:dyDescent="0.25">
      <c r="A484" s="1">
        <v>482</v>
      </c>
      <c r="B484" s="1" t="b" cm="1">
        <f t="array" ref="B484">INDEX(DB_ALM[],A484+1,20)</f>
        <v>1</v>
      </c>
      <c r="C484" s="13" t="str" cm="1">
        <f t="array" ref="C484">INDEX(DB_ALM[],A484+1,1)</f>
        <v>AUX_AC_DC_1</v>
      </c>
      <c r="D484" s="13" t="str" cm="1">
        <f t="array" ref="D484">INDEX(DB_ALM[],A484+1,3)</f>
        <v>AC_NAPON</v>
      </c>
      <c r="E484" s="34" t="str" cm="1">
        <f t="array" ref="E484">INDEX(DB_ALM[],A484+1,5)</f>
        <v>AC voltage not present (-F411, -K411)</v>
      </c>
      <c r="F484" s="34" t="s">
        <v>3415</v>
      </c>
      <c r="G484" s="13" t="str" cm="1">
        <f t="array" ref="G484">INDEX(DB_ALM[],A484+1,13)</f>
        <v>BFA distrb. comm erorr</v>
      </c>
      <c r="H484" s="1" t="e">
        <f t="shared" si="7"/>
        <v>#N/A</v>
      </c>
    </row>
    <row r="485" spans="1:8" hidden="1" x14ac:dyDescent="0.25">
      <c r="A485" s="1">
        <v>483</v>
      </c>
      <c r="B485" s="1" t="b" cm="1">
        <f t="array" ref="B485">INDEX(DB_ALM[],A485+1,20)</f>
        <v>0</v>
      </c>
      <c r="C485" s="13" t="str" cm="1">
        <f t="array" ref="C485">INDEX(DB_ALM[],A485+1,1)</f>
        <v>AUX_AC_DC_1</v>
      </c>
      <c r="D485" s="13" t="str" cm="1">
        <f t="array" ref="D485">INDEX(DB_ALM[],A485+1,3)</f>
        <v>AC_NAPON_MCB_OFF</v>
      </c>
      <c r="E485" s="34" t="str" cm="1">
        <f t="array" ref="E485">INDEX(DB_ALM[],A485+1,5)</f>
        <v>AC voltage miniature circuit breaker (-) off</v>
      </c>
      <c r="F485" s="34" t="s">
        <v>3197</v>
      </c>
      <c r="G485" s="13" t="str" cm="1">
        <f t="array" ref="G485">INDEX(DB_ALM[],A485+1,13)</f>
        <v>No blocking</v>
      </c>
      <c r="H485" s="1" t="str">
        <f t="shared" si="7"/>
        <v>Alarm utløses når MCB er av. Dette kan skyldes intenjonell håndtering, ledningsbrudd eller en feil på hjelpekontaktene.</v>
      </c>
    </row>
    <row r="486" spans="1:8" hidden="1" x14ac:dyDescent="0.25">
      <c r="A486" s="1">
        <v>484</v>
      </c>
      <c r="B486" s="1" t="b" cm="1">
        <f t="array" ref="B486">INDEX(DB_ALM[],A486+1,20)</f>
        <v>0</v>
      </c>
      <c r="C486" s="13" t="str" cm="1">
        <f t="array" ref="C486">INDEX(DB_ALM[],A486+1,1)</f>
        <v>AUX_AC_DC_1</v>
      </c>
      <c r="D486" s="13" t="str" cm="1">
        <f t="array" ref="D486">INDEX(DB_ALM[],A486+1,3)</f>
        <v>AC_DG_MCB_OFF</v>
      </c>
      <c r="E486" s="34" t="str" cm="1">
        <f t="array" ref="E486">INDEX(DB_ALM[],A486+1,5)</f>
        <v>AC diesel generator circuit breaker (-) off</v>
      </c>
      <c r="F486" s="34" t="s">
        <v>3197</v>
      </c>
      <c r="G486" s="13" t="str" cm="1">
        <f t="array" ref="G486">INDEX(DB_ALM[],A486+1,13)</f>
        <v>No blocking</v>
      </c>
      <c r="H486" s="1" t="str">
        <f t="shared" si="7"/>
        <v>Alarm utløses når MCB er av. Dette kan skyldes intenjonell håndtering, ledningsbrudd eller en feil på hjelpekontaktene.</v>
      </c>
    </row>
    <row r="487" spans="1:8" hidden="1" x14ac:dyDescent="0.25">
      <c r="A487" s="1">
        <v>485</v>
      </c>
      <c r="B487" s="1" t="b" cm="1">
        <f t="array" ref="B487">INDEX(DB_ALM[],A487+1,20)</f>
        <v>0</v>
      </c>
      <c r="C487" s="13" t="str" cm="1">
        <f t="array" ref="C487">INDEX(DB_ALM[],A487+1,1)</f>
        <v>AUX_AC_DC_1</v>
      </c>
      <c r="D487" s="13" t="str" cm="1">
        <f t="array" ref="D487">INDEX(DB_ALM[],A487+1,3)</f>
        <v>AC_INTAKE_CUBICLE_SUPPLY_OFF</v>
      </c>
      <c r="E487" s="34" t="str" cm="1">
        <f t="array" ref="E487">INDEX(DB_ALM[],A487+1,5)</f>
        <v>Intake cubicle +LPY01 AC supply circuit breaker (-F70) - OFF</v>
      </c>
      <c r="F487" s="34" t="s">
        <v>3197</v>
      </c>
      <c r="G487" s="13" t="str" cm="1">
        <f t="array" ref="G487">INDEX(DB_ALM[],A487+1,13)</f>
        <v>BFA distrb. comm erorr</v>
      </c>
      <c r="H487" s="1" t="str">
        <f t="shared" si="7"/>
        <v>Alarm utløses når MCB er av. Dette kan skyldes intenjonell håndtering, ledningsbrudd eller en feil på hjelpekontaktene.</v>
      </c>
    </row>
    <row r="488" spans="1:8" hidden="1" x14ac:dyDescent="0.25">
      <c r="A488" s="1">
        <v>486</v>
      </c>
      <c r="B488" s="1" t="b" cm="1">
        <f t="array" ref="B488">INDEX(DB_ALM[],A488+1,20)</f>
        <v>0</v>
      </c>
      <c r="C488" s="13" t="str" cm="1">
        <f t="array" ref="C488">INDEX(DB_ALM[],A488+1,1)</f>
        <v>AUX_AC_DC_1</v>
      </c>
      <c r="D488" s="13" t="str" cm="1">
        <f t="array" ref="D488">INDEX(DB_ALM[],A488+1,3)</f>
        <v>AC_CONTROL_CUBICLE_SUPPLY_OFF</v>
      </c>
      <c r="E488" s="34" t="str" cm="1">
        <f t="array" ref="E488">INDEX(DB_ALM[],A488+1,5)</f>
        <v>External load MCB OFF (F55, F56, F57)</v>
      </c>
      <c r="F488" s="34" t="s">
        <v>3197</v>
      </c>
      <c r="G488" s="13" t="str" cm="1">
        <f t="array" ref="G488">INDEX(DB_ALM[],A488+1,13)</f>
        <v>External signals PS OFF</v>
      </c>
      <c r="H488" s="1" t="str">
        <f t="shared" si="7"/>
        <v>Alarm utløses når MCB er av. Dette kan skyldes intenjonell håndtering, ledningsbrudd eller en feil på hjelpekontaktene.</v>
      </c>
    </row>
    <row r="489" spans="1:8" hidden="1" x14ac:dyDescent="0.25">
      <c r="A489" s="1">
        <v>487</v>
      </c>
      <c r="B489" s="1" t="b" cm="1">
        <f t="array" ref="B489">INDEX(DB_ALM[],A489+1,20)</f>
        <v>0</v>
      </c>
      <c r="C489" s="13" t="str" cm="1">
        <f t="array" ref="C489">INDEX(DB_ALM[],A489+1,1)</f>
        <v>AUX_AC_DC_1</v>
      </c>
      <c r="D489" s="13" t="str" cm="1">
        <f t="array" ref="D489">INDEX(DB_ALM[],A489+1,3)</f>
        <v>AC_SERVICE_MCB_OFF</v>
      </c>
      <c r="E489" s="34" t="str" cm="1">
        <f t="array" ref="E489">INDEX(DB_ALM[],A489+1,5)</f>
        <v>Service cubicle AC supply circuit breaker (-) off</v>
      </c>
      <c r="F489" s="34" t="s">
        <v>3197</v>
      </c>
      <c r="G489" s="13" t="str" cm="1">
        <f t="array" ref="G489">INDEX(DB_ALM[],A489+1,13)</f>
        <v>No blocking</v>
      </c>
      <c r="H489" s="1" t="str">
        <f t="shared" si="7"/>
        <v>Alarm utløses når MCB er av. Dette kan skyldes intenjonell håndtering, ledningsbrudd eller en feil på hjelpekontaktene.</v>
      </c>
    </row>
    <row r="490" spans="1:8" hidden="1" x14ac:dyDescent="0.25">
      <c r="A490" s="1">
        <v>488</v>
      </c>
      <c r="B490" s="1" t="b" cm="1">
        <f t="array" ref="B490">INDEX(DB_ALM[],A490+1,20)</f>
        <v>1</v>
      </c>
      <c r="C490" s="13" t="str" cm="1">
        <f t="array" ref="C490">INDEX(DB_ALM[],A490+1,1)</f>
        <v>AUX_AC_DC_1</v>
      </c>
      <c r="D490" s="13" t="str" cm="1">
        <f t="array" ref="D490">INDEX(DB_ALM[],A490+1,3)</f>
        <v>SURGE_ARR_FAULT</v>
      </c>
      <c r="E490" s="34" t="str" cm="1">
        <f t="array" ref="E490">INDEX(DB_ALM[],A490+1,5)</f>
        <v>Surge arrester (-FU1) - fault</v>
      </c>
      <c r="F490" s="34" t="s">
        <v>3416</v>
      </c>
      <c r="G490" s="13" t="str" cm="1">
        <f t="array" ref="G490">INDEX(DB_ALM[],A490+1,13)</f>
        <v>BFA distrb. comm erorr</v>
      </c>
      <c r="H490" s="1" t="e">
        <f t="shared" si="7"/>
        <v>#N/A</v>
      </c>
    </row>
    <row r="491" spans="1:8" hidden="1" x14ac:dyDescent="0.25">
      <c r="A491" s="1">
        <v>489</v>
      </c>
      <c r="B491" s="1" t="b" cm="1">
        <f t="array" ref="B491">INDEX(DB_ALM[],A491+1,20)</f>
        <v>0</v>
      </c>
      <c r="C491" s="13" t="str" cm="1">
        <f t="array" ref="C491">INDEX(DB_ALM[],A491+1,1)</f>
        <v>AUX_AC_DC_1</v>
      </c>
      <c r="D491" s="13" t="str" cm="1">
        <f t="array" ref="D491">INDEX(DB_ALM[],A491+1,3)</f>
        <v>MAIN_CB_TRIP</v>
      </c>
      <c r="E491" s="34" t="str" cm="1">
        <f t="array" ref="E491">INDEX(DB_ALM[],A491+1,5)</f>
        <v>SPARE_457</v>
      </c>
      <c r="F491" s="34" t="s">
        <v>205</v>
      </c>
      <c r="G491" s="13" t="str" cm="1">
        <f t="array" ref="G491">INDEX(DB_ALM[],A491+1,13)</f>
        <v>No blocking</v>
      </c>
      <c r="H491" s="1" t="e">
        <f t="shared" si="7"/>
        <v>#N/A</v>
      </c>
    </row>
    <row r="492" spans="1:8" hidden="1" x14ac:dyDescent="0.25">
      <c r="A492" s="1">
        <v>490</v>
      </c>
      <c r="B492" s="1" t="b" cm="1">
        <f t="array" ref="B492">INDEX(DB_ALM[],A492+1,20)</f>
        <v>0</v>
      </c>
      <c r="C492" s="13" t="str" cm="1">
        <f t="array" ref="C492">INDEX(DB_ALM[],A492+1,1)</f>
        <v>AUX_AC_DC_1</v>
      </c>
      <c r="D492" s="13" t="str" cm="1">
        <f t="array" ref="D492">INDEX(DB_ALM[],A492+1,3)</f>
        <v>"6_3_MV_CONTROL_MCB_FAULT"</v>
      </c>
      <c r="E492" s="34" t="str" cm="1">
        <f t="array" ref="E492">INDEX(DB_ALM[],A492+1,5)</f>
        <v>SPARE_458</v>
      </c>
      <c r="F492" s="34" t="s">
        <v>205</v>
      </c>
      <c r="G492" s="13" t="str" cm="1">
        <f t="array" ref="G492">INDEX(DB_ALM[],A492+1,13)</f>
        <v>No blocking</v>
      </c>
      <c r="H492" s="1" t="e">
        <f t="shared" si="7"/>
        <v>#N/A</v>
      </c>
    </row>
    <row r="493" spans="1:8" hidden="1" x14ac:dyDescent="0.25">
      <c r="A493" s="1">
        <v>491</v>
      </c>
      <c r="B493" s="1" t="b" cm="1">
        <f t="array" ref="B493">INDEX(DB_ALM[],A493+1,20)</f>
        <v>0</v>
      </c>
      <c r="C493" s="13" t="str" cm="1">
        <f t="array" ref="C493">INDEX(DB_ALM[],A493+1,1)</f>
        <v>AUX_AC_DC_1</v>
      </c>
      <c r="D493" s="13" t="str" cm="1">
        <f t="array" ref="D493">INDEX(DB_ALM[],A493+1,3)</f>
        <v>"38_5_MV_CONTROL_MCB_FAULT"</v>
      </c>
      <c r="E493" s="34" t="str" cm="1">
        <f t="array" ref="E493">INDEX(DB_ALM[],A493+1,5)</f>
        <v>SPARE_459</v>
      </c>
      <c r="F493" s="34" t="s">
        <v>205</v>
      </c>
      <c r="G493" s="13" t="str" cm="1">
        <f t="array" ref="G493">INDEX(DB_ALM[],A493+1,13)</f>
        <v>No blocking</v>
      </c>
      <c r="H493" s="1" t="e">
        <f t="shared" si="7"/>
        <v>#N/A</v>
      </c>
    </row>
    <row r="494" spans="1:8" hidden="1" x14ac:dyDescent="0.25">
      <c r="A494" s="1">
        <v>492</v>
      </c>
      <c r="B494" s="1" t="b" cm="1">
        <f t="array" ref="B494">INDEX(DB_ALM[],A494+1,20)</f>
        <v>0</v>
      </c>
      <c r="C494" s="13" t="str" cm="1">
        <f t="array" ref="C494">INDEX(DB_ALM[],A494+1,1)</f>
        <v>AUX_AC_DC_1</v>
      </c>
      <c r="D494" s="13" t="str" cm="1">
        <f t="array" ref="D494">INDEX(DB_ALM[],A494+1,3)</f>
        <v>OVERSPEED_PROT_MCB_OFF</v>
      </c>
      <c r="E494" s="34" t="str" cm="1">
        <f t="array" ref="E494">INDEX(DB_ALM[],A494+1,5)</f>
        <v>SPARE_460</v>
      </c>
      <c r="F494" s="34" t="s">
        <v>205</v>
      </c>
      <c r="G494" s="13" t="str" cm="1">
        <f t="array" ref="G494">INDEX(DB_ALM[],A494+1,13)</f>
        <v>No blocking</v>
      </c>
      <c r="H494" s="1" t="e">
        <f t="shared" si="7"/>
        <v>#N/A</v>
      </c>
    </row>
    <row r="495" spans="1:8" hidden="1" x14ac:dyDescent="0.25">
      <c r="A495" s="1">
        <v>493</v>
      </c>
      <c r="B495" s="1" t="b" cm="1">
        <f t="array" ref="B495">INDEX(DB_ALM[],A495+1,20)</f>
        <v>1</v>
      </c>
      <c r="C495" s="13" t="str" cm="1">
        <f t="array" ref="C495">INDEX(DB_ALM[],A495+1,1)</f>
        <v>AUX_AC_DC_1</v>
      </c>
      <c r="D495" s="13" t="str" cm="1">
        <f t="array" ref="D495">INDEX(DB_ALM[],A495+1,3)</f>
        <v>DC_MCBS_W</v>
      </c>
      <c r="E495" s="34" t="str" cm="1">
        <f t="array" ref="E495">INDEX(DB_ALM[],A495+1,5)</f>
        <v>24VDC MCBs group (-F31, -F422, -F39) - alarm</v>
      </c>
      <c r="F495" s="34" t="s">
        <v>3272</v>
      </c>
      <c r="G495" s="13" t="str" cm="1">
        <f t="array" ref="G495">INDEX(DB_ALM[],A495+1,13)</f>
        <v>BFA distrb. comm erorr</v>
      </c>
      <c r="H495" s="1" t="str">
        <f t="shared" si="7"/>
        <v>Alarm utløses når minst én MCB i gruppen er av. Dette kan skyldes intenjonell håndtering, ledningsbrudd eller en feil på hjelpekontakter</v>
      </c>
    </row>
    <row r="496" spans="1:8" hidden="1" x14ac:dyDescent="0.25">
      <c r="A496" s="1">
        <v>494</v>
      </c>
      <c r="B496" s="1" t="b" cm="1">
        <f t="array" ref="B496">INDEX(DB_ALM[],A496+1,20)</f>
        <v>1</v>
      </c>
      <c r="C496" s="13" t="str" cm="1">
        <f t="array" ref="C496">INDEX(DB_ALM[],A496+1,1)</f>
        <v>AUX_AC_DC_1</v>
      </c>
      <c r="D496" s="13" t="str" cm="1">
        <f t="array" ref="D496">INDEX(DB_ALM[],A496+1,3)</f>
        <v>DC_MCBS_T</v>
      </c>
      <c r="E496" s="34" t="str" cm="1">
        <f t="array" ref="E496">INDEX(DB_ALM[],A496+1,5)</f>
        <v>24VDC MCBs group (-F38) - trip</v>
      </c>
      <c r="F496" s="34" t="s">
        <v>3272</v>
      </c>
      <c r="G496" s="13" t="str" cm="1">
        <f t="array" ref="G496">INDEX(DB_ALM[],A496+1,13)</f>
        <v>BFA distrb. comm erorr</v>
      </c>
      <c r="H496" s="1" t="str">
        <f t="shared" si="7"/>
        <v>Alarm utløses når minst én MCB i gruppen er av. Dette kan skyldes intenjonell håndtering, ledningsbrudd eller en feil på hjelpekontakter</v>
      </c>
    </row>
    <row r="497" spans="1:8" hidden="1" x14ac:dyDescent="0.25">
      <c r="A497" s="1">
        <v>495</v>
      </c>
      <c r="B497" s="1" t="b" cm="1">
        <f t="array" ref="B497">INDEX(DB_ALM[],A497+1,20)</f>
        <v>0</v>
      </c>
      <c r="C497" s="13" t="str" cm="1">
        <f t="array" ref="C497">INDEX(DB_ALM[],A497+1,1)</f>
        <v>AUX_AC_DC_1</v>
      </c>
      <c r="D497" s="13" t="str" cm="1">
        <f t="array" ref="D497">INDEX(DB_ALM[],A497+1,3)</f>
        <v>MV_DC_CONTROL_MCB_OFF</v>
      </c>
      <c r="E497" s="34" t="str" cm="1">
        <f t="array" ref="E497">INDEX(DB_ALM[],A497+1,5)</f>
        <v>Middle voltage DC control miniature circuit breaker (-) off</v>
      </c>
      <c r="F497" s="34" t="s">
        <v>3197</v>
      </c>
      <c r="G497" s="13" t="str" cm="1">
        <f t="array" ref="G497">INDEX(DB_ALM[],A497+1,13)</f>
        <v>No blocking</v>
      </c>
      <c r="H497" s="1" t="str">
        <f t="shared" si="7"/>
        <v>Alarm utløses når MCB er av. Dette kan skyldes intenjonell håndtering, ledningsbrudd eller en feil på hjelpekontaktene.</v>
      </c>
    </row>
    <row r="498" spans="1:8" hidden="1" x14ac:dyDescent="0.25">
      <c r="A498" s="1">
        <v>496</v>
      </c>
      <c r="B498" s="1" t="b" cm="1">
        <f t="array" ref="B498">INDEX(DB_ALM[],A498+1,20)</f>
        <v>0</v>
      </c>
      <c r="C498" s="13" t="str" cm="1">
        <f t="array" ref="C498">INDEX(DB_ALM[],A498+1,1)</f>
        <v>AUX_AC_DC_1</v>
      </c>
      <c r="D498" s="13" t="str" cm="1">
        <f t="array" ref="D498">INDEX(DB_ALM[],A498+1,3)</f>
        <v>EXT_PS_MCB_OFF</v>
      </c>
      <c r="E498" s="34" t="str" cm="1">
        <f t="array" ref="E498">INDEX(DB_ALM[],A498+1,5)</f>
        <v>External power supply miniature circuit breaker (-) off</v>
      </c>
      <c r="F498" s="34" t="s">
        <v>3197</v>
      </c>
      <c r="G498" s="13" t="str" cm="1">
        <f t="array" ref="G498">INDEX(DB_ALM[],A498+1,13)</f>
        <v>No blocking</v>
      </c>
      <c r="H498" s="1" t="str">
        <f t="shared" si="7"/>
        <v>Alarm utløses når MCB er av. Dette kan skyldes intenjonell håndtering, ledningsbrudd eller en feil på hjelpekontaktene.</v>
      </c>
    </row>
    <row r="499" spans="1:8" hidden="1" x14ac:dyDescent="0.25">
      <c r="A499" s="1">
        <v>497</v>
      </c>
      <c r="B499" s="1" t="b" cm="1">
        <f t="array" ref="B499">INDEX(DB_ALM[],A499+1,20)</f>
        <v>0</v>
      </c>
      <c r="C499" s="13" t="str" cm="1">
        <f t="array" ref="C499">INDEX(DB_ALM[],A499+1,1)</f>
        <v>AUX_AC_DC_1</v>
      </c>
      <c r="D499" s="13" t="str" cm="1">
        <f t="array" ref="D499">INDEX(DB_ALM[],A499+1,3)</f>
        <v>RECTIFIER1_MCB_OFF</v>
      </c>
      <c r="E499" s="34" t="str" cm="1">
        <f t="array" ref="E499">INDEX(DB_ALM[],A499+1,5)</f>
        <v>Rectifier 1 miniature circuit breaker (-) off</v>
      </c>
      <c r="F499" s="34" t="s">
        <v>3197</v>
      </c>
      <c r="G499" s="13" t="str" cm="1">
        <f t="array" ref="G499">INDEX(DB_ALM[],A499+1,13)</f>
        <v>No blocking</v>
      </c>
      <c r="H499" s="1" t="str">
        <f t="shared" si="7"/>
        <v>Alarm utløses når MCB er av. Dette kan skyldes intenjonell håndtering, ledningsbrudd eller en feil på hjelpekontaktene.</v>
      </c>
    </row>
    <row r="500" spans="1:8" hidden="1" x14ac:dyDescent="0.25">
      <c r="A500" s="1">
        <v>498</v>
      </c>
      <c r="B500" s="1" t="b" cm="1">
        <f t="array" ref="B500">INDEX(DB_ALM[],A500+1,20)</f>
        <v>0</v>
      </c>
      <c r="C500" s="13" t="str" cm="1">
        <f t="array" ref="C500">INDEX(DB_ALM[],A500+1,1)</f>
        <v>AUX_AC_DC_1</v>
      </c>
      <c r="D500" s="13" t="str" cm="1">
        <f t="array" ref="D500">INDEX(DB_ALM[],A500+1,3)</f>
        <v>RECTIFIER2_MCB_OFF</v>
      </c>
      <c r="E500" s="34" t="str" cm="1">
        <f t="array" ref="E500">INDEX(DB_ALM[],A500+1,5)</f>
        <v>Rectifier 2 miniature circuit breaker (-) off</v>
      </c>
      <c r="F500" s="34" t="s">
        <v>3197</v>
      </c>
      <c r="G500" s="13" t="str" cm="1">
        <f t="array" ref="G500">INDEX(DB_ALM[],A500+1,13)</f>
        <v>No blocking</v>
      </c>
      <c r="H500" s="1" t="str">
        <f t="shared" si="7"/>
        <v>Alarm utløses når MCB er av. Dette kan skyldes intenjonell håndtering, ledningsbrudd eller en feil på hjelpekontaktene.</v>
      </c>
    </row>
    <row r="501" spans="1:8" hidden="1" x14ac:dyDescent="0.25">
      <c r="A501" s="1">
        <v>499</v>
      </c>
      <c r="B501" s="1" t="b" cm="1">
        <f t="array" ref="B501">INDEX(DB_ALM[],A501+1,20)</f>
        <v>0</v>
      </c>
      <c r="C501" s="13" t="str" cm="1">
        <f t="array" ref="C501">INDEX(DB_ALM[],A501+1,1)</f>
        <v>AUX_AC_DC_1</v>
      </c>
      <c r="D501" s="13" t="str" cm="1">
        <f t="array" ref="D501">INDEX(DB_ALM[],A501+1,3)</f>
        <v>RECTIFIER3_MCB_OFF</v>
      </c>
      <c r="E501" s="34" t="str" cm="1">
        <f t="array" ref="E501">INDEX(DB_ALM[],A501+1,5)</f>
        <v>Rectifier 3 miniature circuit breaker (-) off</v>
      </c>
      <c r="F501" s="34" t="s">
        <v>3197</v>
      </c>
      <c r="G501" s="13" t="str" cm="1">
        <f t="array" ref="G501">INDEX(DB_ALM[],A501+1,13)</f>
        <v>No blocking</v>
      </c>
      <c r="H501" s="1" t="str">
        <f t="shared" si="7"/>
        <v>Alarm utløses når MCB er av. Dette kan skyldes intenjonell håndtering, ledningsbrudd eller en feil på hjelpekontaktene.</v>
      </c>
    </row>
    <row r="502" spans="1:8" hidden="1" x14ac:dyDescent="0.25">
      <c r="A502" s="1">
        <v>500</v>
      </c>
      <c r="B502" s="1" t="b" cm="1">
        <f t="array" ref="B502">INDEX(DB_ALM[],A502+1,20)</f>
        <v>1</v>
      </c>
      <c r="C502" s="13" t="str" cm="1">
        <f t="array" ref="C502">INDEX(DB_ALM[],A502+1,1)</f>
        <v>AUX_AC_DC_1</v>
      </c>
      <c r="D502" s="13" t="str" cm="1">
        <f t="array" ref="D502">INDEX(DB_ALM[],A502+1,3)</f>
        <v>RECTIFIER1_FAULT_1</v>
      </c>
      <c r="E502" s="34" t="str" cm="1">
        <f t="array" ref="E502">INDEX(DB_ALM[],A502+1,5)</f>
        <v>24VDC Rectifier 1 (-F10, U101) - fault</v>
      </c>
      <c r="F502" s="34" t="s">
        <v>3417</v>
      </c>
      <c r="G502" s="13" t="str" cm="1">
        <f t="array" ref="G502">INDEX(DB_ALM[],A502+1,13)</f>
        <v>BFA distrb. comm erorr</v>
      </c>
      <c r="H502" s="1" t="e">
        <f t="shared" si="7"/>
        <v>#N/A</v>
      </c>
    </row>
    <row r="503" spans="1:8" hidden="1" x14ac:dyDescent="0.25">
      <c r="A503" s="1">
        <v>501</v>
      </c>
      <c r="B503" s="1" t="b" cm="1">
        <f t="array" ref="B503">INDEX(DB_ALM[],A503+1,20)</f>
        <v>1</v>
      </c>
      <c r="C503" s="13" t="str" cm="1">
        <f t="array" ref="C503">INDEX(DB_ALM[],A503+1,1)</f>
        <v>AUX_AC_DC_1</v>
      </c>
      <c r="D503" s="13" t="str" cm="1">
        <f t="array" ref="D503">INDEX(DB_ALM[],A503+1,3)</f>
        <v>RECTIFIER2_FAULT_1</v>
      </c>
      <c r="E503" s="34" t="str" cm="1">
        <f t="array" ref="E503">INDEX(DB_ALM[],A503+1,5)</f>
        <v>24VDC Rectifier 2 (-F11, U102) - fault</v>
      </c>
      <c r="F503" s="34" t="s">
        <v>3417</v>
      </c>
      <c r="G503" s="13" t="str" cm="1">
        <f t="array" ref="G503">INDEX(DB_ALM[],A503+1,13)</f>
        <v>BFA distrb. comm erorr</v>
      </c>
      <c r="H503" s="1" t="e">
        <f t="shared" si="7"/>
        <v>#N/A</v>
      </c>
    </row>
    <row r="504" spans="1:8" hidden="1" x14ac:dyDescent="0.25">
      <c r="A504" s="1">
        <v>502</v>
      </c>
      <c r="B504" s="1" t="b" cm="1">
        <f t="array" ref="B504">INDEX(DB_ALM[],A504+1,20)</f>
        <v>0</v>
      </c>
      <c r="C504" s="13" t="str" cm="1">
        <f t="array" ref="C504">INDEX(DB_ALM[],A504+1,1)</f>
        <v>AUX_AC_DC_1</v>
      </c>
      <c r="D504" s="13" t="str" cm="1">
        <f t="array" ref="D504">INDEX(DB_ALM[],A504+1,3)</f>
        <v>RECTIFIER3_FAULT_1</v>
      </c>
      <c r="E504" s="34" t="str" cm="1">
        <f t="array" ref="E504">INDEX(DB_ALM[],A504+1,5)</f>
        <v>Rectifier 3 fault</v>
      </c>
      <c r="F504" s="34" t="s">
        <v>3417</v>
      </c>
      <c r="G504" s="13" t="str" cm="1">
        <f t="array" ref="G504">INDEX(DB_ALM[],A504+1,13)</f>
        <v>No blocking</v>
      </c>
      <c r="H504" s="1" t="e">
        <f t="shared" si="7"/>
        <v>#N/A</v>
      </c>
    </row>
    <row r="505" spans="1:8" hidden="1" x14ac:dyDescent="0.25">
      <c r="A505" s="1">
        <v>503</v>
      </c>
      <c r="B505" s="1" t="b" cm="1">
        <f t="array" ref="B505">INDEX(DB_ALM[],A505+1,20)</f>
        <v>1</v>
      </c>
      <c r="C505" s="13" t="str" cm="1">
        <f t="array" ref="C505">INDEX(DB_ALM[],A505+1,1)</f>
        <v>AUX_AC_DC_1</v>
      </c>
      <c r="D505" s="13" t="str" cm="1">
        <f t="array" ref="D505">INDEX(DB_ALM[],A505+1,3)</f>
        <v>BATTERY_DISCONNECTED</v>
      </c>
      <c r="E505" s="34" t="str" cm="1">
        <f t="array" ref="E505">INDEX(DB_ALM[],A505+1,5)</f>
        <v>24VDC Battery (-FB, -F40, -K201) - disconnected</v>
      </c>
      <c r="F505" s="34" t="s">
        <v>3418</v>
      </c>
      <c r="G505" s="13" t="str" cm="1">
        <f t="array" ref="G505">INDEX(DB_ALM[],A505+1,13)</f>
        <v>BFA distrb. comm erorr</v>
      </c>
      <c r="H505" s="1" t="e">
        <f t="shared" si="7"/>
        <v>#N/A</v>
      </c>
    </row>
    <row r="506" spans="1:8" hidden="1" x14ac:dyDescent="0.25">
      <c r="A506" s="1">
        <v>504</v>
      </c>
      <c r="B506" s="1" t="b" cm="1">
        <f t="array" ref="B506">INDEX(DB_ALM[],A506+1,20)</f>
        <v>0</v>
      </c>
      <c r="C506" s="13" t="str" cm="1">
        <f t="array" ref="C506">INDEX(DB_ALM[],A506+1,1)</f>
        <v>AUX_AC_DC_1</v>
      </c>
      <c r="D506" s="13" t="str" cm="1">
        <f t="array" ref="D506">INDEX(DB_ALM[],A506+1,3)</f>
        <v>BATTERY_MCB_OFF</v>
      </c>
      <c r="E506" s="34" t="str" cm="1">
        <f t="array" ref="E506">INDEX(DB_ALM[],A506+1,5)</f>
        <v>Battery miniature circuit breaker (-) off</v>
      </c>
      <c r="F506" s="34" t="s">
        <v>3197</v>
      </c>
      <c r="G506" s="13" t="str" cm="1">
        <f t="array" ref="G506">INDEX(DB_ALM[],A506+1,13)</f>
        <v>No blocking</v>
      </c>
      <c r="H506" s="1" t="str">
        <f t="shared" si="7"/>
        <v>Alarm utløses når MCB er av. Dette kan skyldes intenjonell håndtering, ledningsbrudd eller en feil på hjelpekontaktene.</v>
      </c>
    </row>
    <row r="507" spans="1:8" hidden="1" x14ac:dyDescent="0.25">
      <c r="A507" s="1">
        <v>505</v>
      </c>
      <c r="B507" s="1" t="b" cm="1">
        <f t="array" ref="B507">INDEX(DB_ALM[],A507+1,20)</f>
        <v>0</v>
      </c>
      <c r="C507" s="13" t="str" cm="1">
        <f t="array" ref="C507">INDEX(DB_ALM[],A507+1,1)</f>
        <v>AUX_AC_DC_1</v>
      </c>
      <c r="D507" s="13" t="str" cm="1">
        <f t="array" ref="D507">INDEX(DB_ALM[],A507+1,3)</f>
        <v>DI_PS_MCB_OFF</v>
      </c>
      <c r="E507" s="34" t="str" cm="1">
        <f t="array" ref="E507">INDEX(DB_ALM[],A507+1,5)</f>
        <v>Digital inputs power supply miniature circuit breaker (-) off</v>
      </c>
      <c r="F507" s="34" t="s">
        <v>3197</v>
      </c>
      <c r="G507" s="13" t="str" cm="1">
        <f t="array" ref="G507">INDEX(DB_ALM[],A507+1,13)</f>
        <v>No blocking</v>
      </c>
      <c r="H507" s="1" t="str">
        <f t="shared" si="7"/>
        <v>Alarm utløses når MCB er av. Dette kan skyldes intenjonell håndtering, ledningsbrudd eller en feil på hjelpekontaktene.</v>
      </c>
    </row>
    <row r="508" spans="1:8" hidden="1" x14ac:dyDescent="0.25">
      <c r="A508" s="1">
        <v>506</v>
      </c>
      <c r="B508" s="1" t="b" cm="1">
        <f t="array" ref="B508">INDEX(DB_ALM[],A508+1,20)</f>
        <v>0</v>
      </c>
      <c r="C508" s="13" t="str" cm="1">
        <f t="array" ref="C508">INDEX(DB_ALM[],A508+1,1)</f>
        <v>AUX_AC_DC_1</v>
      </c>
      <c r="D508" s="13" t="str" cm="1">
        <f t="array" ref="D508">INDEX(DB_ALM[],A508+1,3)</f>
        <v>DC_GCB_CUBBICLE_SUPPLY_OFF</v>
      </c>
      <c r="E508" s="34" t="str" cm="1">
        <f t="array" ref="E508">INDEX(DB_ALM[],A508+1,5)</f>
        <v>GCB cubicle +BAC01 DC supply circuit breaker (-F10) - OFF</v>
      </c>
      <c r="F508" s="34" t="s">
        <v>3197</v>
      </c>
      <c r="G508" s="13" t="str" cm="1">
        <f t="array" ref="G508">INDEX(DB_ALM[],A508+1,13)</f>
        <v>BFA distrb. comm erorr</v>
      </c>
      <c r="H508" s="1" t="str">
        <f t="shared" si="7"/>
        <v>Alarm utløses når MCB er av. Dette kan skyldes intenjonell håndtering, ledningsbrudd eller en feil på hjelpekontaktene.</v>
      </c>
    </row>
    <row r="509" spans="1:8" hidden="1" x14ac:dyDescent="0.25">
      <c r="A509" s="1">
        <v>507</v>
      </c>
      <c r="B509" s="1" t="b" cm="1">
        <f t="array" ref="B509">INDEX(DB_ALM[],A509+1,20)</f>
        <v>0</v>
      </c>
      <c r="C509" s="13" t="str" cm="1">
        <f t="array" ref="C509">INDEX(DB_ALM[],A509+1,1)</f>
        <v>AUX_AC_DC_1</v>
      </c>
      <c r="D509" s="13" t="str" cm="1">
        <f t="array" ref="D509">INDEX(DB_ALM[],A509+1,3)</f>
        <v>DC_MV_CUBICLE_SUPPLY_OFF</v>
      </c>
      <c r="E509" s="34" t="str" cm="1">
        <f t="array" ref="E509">INDEX(DB_ALM[],A509+1,5)</f>
        <v>Medium voltage cubicle DC supply circuit breaker (-F12) - OFF</v>
      </c>
      <c r="F509" s="34" t="s">
        <v>3197</v>
      </c>
      <c r="G509" s="13" t="str" cm="1">
        <f t="array" ref="G509">INDEX(DB_ALM[],A509+1,13)</f>
        <v>BFA distrb. comm erorr</v>
      </c>
      <c r="H509" s="1" t="str">
        <f t="shared" si="7"/>
        <v>Alarm utløses når MCB er av. Dette kan skyldes intenjonell håndtering, ledningsbrudd eller en feil på hjelpekontaktene.</v>
      </c>
    </row>
    <row r="510" spans="1:8" hidden="1" x14ac:dyDescent="0.25">
      <c r="A510" s="1">
        <v>508</v>
      </c>
      <c r="B510" s="1" t="b" cm="1">
        <f t="array" ref="B510">INDEX(DB_ALM[],A510+1,20)</f>
        <v>0</v>
      </c>
      <c r="C510" s="13" t="str" cm="1">
        <f t="array" ref="C510">INDEX(DB_ALM[],A510+1,1)</f>
        <v>AUX_AC_DC_1</v>
      </c>
      <c r="D510" s="13" t="str" cm="1">
        <f t="array" ref="D510">INDEX(DB_ALM[],A510+1,3)</f>
        <v>DC_CONTROL_CUBICLE_SUPPLY_OFF</v>
      </c>
      <c r="E510" s="34" t="str" cm="1">
        <f t="array" ref="E510">INDEX(DB_ALM[],A510+1,5)</f>
        <v>Control cubicle +1CJA01 DC supply circuit breaker (-F10) - OFF</v>
      </c>
      <c r="F510" s="34" t="s">
        <v>3197</v>
      </c>
      <c r="G510" s="13" t="str" cm="1">
        <f t="array" ref="G510">INDEX(DB_ALM[],A510+1,13)</f>
        <v>BFA distrb. comm erorr</v>
      </c>
      <c r="H510" s="1" t="str">
        <f t="shared" si="7"/>
        <v>Alarm utløses når MCB er av. Dette kan skyldes intenjonell håndtering, ledningsbrudd eller en feil på hjelpekontaktene.</v>
      </c>
    </row>
    <row r="511" spans="1:8" hidden="1" x14ac:dyDescent="0.25">
      <c r="A511" s="1">
        <v>509</v>
      </c>
      <c r="B511" s="1" t="b" cm="1">
        <f t="array" ref="B511">INDEX(DB_ALM[],A511+1,20)</f>
        <v>0</v>
      </c>
      <c r="C511" s="13" t="str" cm="1">
        <f t="array" ref="C511">INDEX(DB_ALM[],A511+1,1)</f>
        <v>AUX_AC_DC_1</v>
      </c>
      <c r="D511" s="13" t="str" cm="1">
        <f t="array" ref="D511">INDEX(DB_ALM[],A511+1,3)</f>
        <v>AC_MV_CUBICLE_SUPPLY_OFF</v>
      </c>
      <c r="E511" s="34" t="str" cm="1">
        <f t="array" ref="E511">INDEX(DB_ALM[],A511+1,5)</f>
        <v>MV cubicle DC supply circuit breaker (-F10) - OFF</v>
      </c>
      <c r="F511" s="34" t="s">
        <v>205</v>
      </c>
      <c r="G511" s="13" t="str" cm="1">
        <f t="array" ref="G511">INDEX(DB_ALM[],A511+1,13)</f>
        <v>BFA distrb. comm erorr</v>
      </c>
      <c r="H511" s="1" t="e">
        <f t="shared" si="7"/>
        <v>#N/A</v>
      </c>
    </row>
    <row r="512" spans="1:8" hidden="1" x14ac:dyDescent="0.25">
      <c r="A512" s="1">
        <v>510</v>
      </c>
      <c r="B512" s="1" t="b" cm="1">
        <f t="array" ref="B512">INDEX(DB_ALM[],A512+1,20)</f>
        <v>1</v>
      </c>
      <c r="C512" s="13" t="str" cm="1">
        <f t="array" ref="C512">INDEX(DB_ALM[],A512+1,1)</f>
        <v>AUX_AC_DC_1</v>
      </c>
      <c r="D512" s="13" t="str" cm="1">
        <f t="array" ref="D512">INDEX(DB_ALM[],A512+1,3)</f>
        <v>COMMON_DC_SUPPLY_OFF</v>
      </c>
      <c r="E512" s="34" t="str" cm="1">
        <f t="array" ref="E512">INDEX(DB_ALM[],A512+1,5)</f>
        <v>Common DC power supply MCB OFF (-F0)</v>
      </c>
      <c r="F512" s="34" t="s">
        <v>205</v>
      </c>
      <c r="G512" s="13" t="str" cm="1">
        <f t="array" ref="G512">INDEX(DB_ALM[],A512+1,13)</f>
        <v>BFA distrb. comm erorr</v>
      </c>
      <c r="H512" s="1" t="e">
        <f t="shared" si="7"/>
        <v>#N/A</v>
      </c>
    </row>
    <row r="513" spans="1:8" x14ac:dyDescent="0.25">
      <c r="A513" s="1">
        <v>511</v>
      </c>
      <c r="B513" s="1" t="b" cm="1">
        <f t="array" ref="B513">INDEX(DB_ALM[],A513+1,20)</f>
        <v>1</v>
      </c>
      <c r="C513" s="13" t="str" cm="1">
        <f t="array" ref="C513">INDEX(DB_ALM[],A513+1,1)</f>
        <v>AUX_AC_DC_1</v>
      </c>
      <c r="D513" s="13" t="str" cm="1">
        <f t="array" ref="D513">INDEX(DB_ALM[],A513+1,3)</f>
        <v>_220VDC_BAT_DS_OFF</v>
      </c>
      <c r="E513" s="34" t="str" cm="1">
        <f t="array" ref="E513">INDEX(DB_ALM[],A513+1,5)</f>
        <v>220VDC Battery switch disconnector (-F0) - OFF</v>
      </c>
      <c r="F513" s="34" t="s">
        <v>3197</v>
      </c>
      <c r="G513" s="13" t="str" cm="1">
        <f t="array" ref="G513">INDEX(DB_ALM[],A513+1,13)</f>
        <v>BFA distrb. comm erorr</v>
      </c>
      <c r="H513" s="1" t="str">
        <f t="shared" si="7"/>
        <v>Alarm utløses når MCB er av. Dette kan skyldes intenjonell håndtering, ledningsbrudd eller en feil på hjelpekontaktene.</v>
      </c>
    </row>
    <row r="514" spans="1:8" hidden="1" x14ac:dyDescent="0.25">
      <c r="A514" s="1">
        <v>512</v>
      </c>
      <c r="B514" s="1" t="b" cm="1">
        <f t="array" ref="B514">INDEX(DB_ALM[],A514+1,20)</f>
        <v>1</v>
      </c>
      <c r="C514" s="13" t="str" cm="1">
        <f t="array" ref="C514">INDEX(DB_ALM[],A514+1,1)</f>
        <v>AUX_AC_DC_2</v>
      </c>
      <c r="D514" s="13" t="str" cm="1">
        <f t="array" ref="D514">INDEX(DB_ALM[],A514+1,3)</f>
        <v>MAIN_CB_OFF</v>
      </c>
      <c r="E514" s="34" t="str" cm="1">
        <f t="array" ref="E514">INDEX(DB_ALM[],A514+1,5)</f>
        <v>Incoming main supply CB (-Q0) - OFF</v>
      </c>
      <c r="F514" s="34" t="s">
        <v>3195</v>
      </c>
      <c r="G514" s="13" t="str" cm="1">
        <f t="array" ref="G514">INDEX(DB_ALM[],A514+1,13)</f>
        <v>BFA distrb. comm erorr</v>
      </c>
      <c r="H514" s="1" t="str">
        <f t="shared" ref="H514:H577" si="8">VLOOKUP(F514,$K$1:$L$193,2,FALSE)</f>
        <v>Alarm utløses når CB er av. Dette kan skyldes intenjonell håndtering, ledningsbrudd eller en feil på hjelpekontaktene.</v>
      </c>
    </row>
    <row r="515" spans="1:8" hidden="1" x14ac:dyDescent="0.25">
      <c r="A515" s="1">
        <v>513</v>
      </c>
      <c r="B515" s="1" t="b" cm="1">
        <f t="array" ref="B515">INDEX(DB_ALM[],A515+1,20)</f>
        <v>0</v>
      </c>
      <c r="C515" s="13" t="str" cm="1">
        <f t="array" ref="C515">INDEX(DB_ALM[],A515+1,1)</f>
        <v>AUX_AC_DC_2</v>
      </c>
      <c r="D515" s="13" t="str" cm="1">
        <f t="array" ref="D515">INDEX(DB_ALM[],A515+1,3)</f>
        <v>MAIN_CB_SIG_ERR</v>
      </c>
      <c r="E515" s="34" t="str" cm="1">
        <f t="array" ref="E515">INDEX(DB_ALM[],A515+1,5)</f>
        <v>Main circuit breaker (-) signalization error</v>
      </c>
      <c r="F515" s="34"/>
      <c r="G515" s="13" t="str" cm="1">
        <f t="array" ref="G515">INDEX(DB_ALM[],A515+1,13)</f>
        <v>No blocking</v>
      </c>
      <c r="H515" s="1" t="e">
        <f t="shared" si="8"/>
        <v>#N/A</v>
      </c>
    </row>
    <row r="516" spans="1:8" hidden="1" x14ac:dyDescent="0.25">
      <c r="A516" s="1">
        <v>514</v>
      </c>
      <c r="B516" s="1" t="b" cm="1">
        <f t="array" ref="B516">INDEX(DB_ALM[],A516+1,20)</f>
        <v>0</v>
      </c>
      <c r="C516" s="13" t="str" cm="1">
        <f t="array" ref="C516">INDEX(DB_ALM[],A516+1,1)</f>
        <v>AUX_AC_DC_2</v>
      </c>
      <c r="D516" s="13" t="str" cm="1">
        <f t="array" ref="D516">INDEX(DB_ALM[],A516+1,3)</f>
        <v>MAIN_CB_MANUAL</v>
      </c>
      <c r="E516" s="34" t="str" cm="1">
        <f t="array" ref="E516">INDEX(DB_ALM[],A516+1,5)</f>
        <v>Main circuit breaker (-) in manual mode</v>
      </c>
      <c r="F516" s="34" t="s">
        <v>3419</v>
      </c>
      <c r="G516" s="13" t="str" cm="1">
        <f t="array" ref="G516">INDEX(DB_ALM[],A516+1,13)</f>
        <v>No blocking</v>
      </c>
      <c r="H516" s="1" t="e">
        <f t="shared" si="8"/>
        <v>#N/A</v>
      </c>
    </row>
    <row r="517" spans="1:8" hidden="1" x14ac:dyDescent="0.25">
      <c r="A517" s="1">
        <v>515</v>
      </c>
      <c r="B517" s="1" t="b" cm="1">
        <f t="array" ref="B517">INDEX(DB_ALM[],A517+1,20)</f>
        <v>0</v>
      </c>
      <c r="C517" s="13" t="str" cm="1">
        <f t="array" ref="C517">INDEX(DB_ALM[],A517+1,1)</f>
        <v>AUX_AC_DC_2</v>
      </c>
      <c r="D517" s="13" t="str" cm="1">
        <f t="array" ref="D517">INDEX(DB_ALM[],A517+1,3)</f>
        <v>MAIN_CB_MAN_AUTO_SIG_ERR</v>
      </c>
      <c r="E517" s="34" t="str" cm="1">
        <f t="array" ref="E517">INDEX(DB_ALM[],A517+1,5)</f>
        <v>Main circuit breaker (-) manual/auto mode signalization error</v>
      </c>
      <c r="F517" s="34"/>
      <c r="G517" s="13" t="str" cm="1">
        <f t="array" ref="G517">INDEX(DB_ALM[],A517+1,13)</f>
        <v>No blocking</v>
      </c>
      <c r="H517" s="1" t="e">
        <f t="shared" si="8"/>
        <v>#N/A</v>
      </c>
    </row>
    <row r="518" spans="1:8" hidden="1" x14ac:dyDescent="0.25">
      <c r="A518" s="1">
        <v>516</v>
      </c>
      <c r="B518" s="1" t="b" cm="1">
        <f t="array" ref="B518">INDEX(DB_ALM[],A518+1,20)</f>
        <v>0</v>
      </c>
      <c r="C518" s="13" t="str" cm="1">
        <f t="array" ref="C518">INDEX(DB_ALM[],A518+1,1)</f>
        <v>AUX_AC_DC_2</v>
      </c>
      <c r="D518" s="13" t="str" cm="1">
        <f t="array" ref="D518">INDEX(DB_ALM[],A518+1,3)</f>
        <v>DIESEL_CB_ON</v>
      </c>
      <c r="E518" s="34" t="str" cm="1">
        <f t="array" ref="E518">INDEX(DB_ALM[],A518+1,5)</f>
        <v>Diesel generator circuit breaker (-) ON</v>
      </c>
      <c r="F518" s="34"/>
      <c r="G518" s="13" t="str" cm="1">
        <f t="array" ref="G518">INDEX(DB_ALM[],A518+1,13)</f>
        <v>No blocking</v>
      </c>
      <c r="H518" s="1" t="e">
        <f t="shared" si="8"/>
        <v>#N/A</v>
      </c>
    </row>
    <row r="519" spans="1:8" hidden="1" x14ac:dyDescent="0.25">
      <c r="A519" s="1">
        <v>517</v>
      </c>
      <c r="B519" s="1" t="b" cm="1">
        <f t="array" ref="B519">INDEX(DB_ALM[],A519+1,20)</f>
        <v>0</v>
      </c>
      <c r="C519" s="13" t="str" cm="1">
        <f t="array" ref="C519">INDEX(DB_ALM[],A519+1,1)</f>
        <v>AUX_AC_DC_2</v>
      </c>
      <c r="D519" s="13" t="str" cm="1">
        <f t="array" ref="D519">INDEX(DB_ALM[],A519+1,3)</f>
        <v>DIESEL_CB_SIG_ERR</v>
      </c>
      <c r="E519" s="34" t="str" cm="1">
        <f t="array" ref="E519">INDEX(DB_ALM[],A519+1,5)</f>
        <v>Diesel generator circuit breaker (-) signalization error</v>
      </c>
      <c r="F519" s="34"/>
      <c r="G519" s="13" t="str" cm="1">
        <f t="array" ref="G519">INDEX(DB_ALM[],A519+1,13)</f>
        <v>No blocking</v>
      </c>
      <c r="H519" s="1" t="e">
        <f t="shared" si="8"/>
        <v>#N/A</v>
      </c>
    </row>
    <row r="520" spans="1:8" hidden="1" x14ac:dyDescent="0.25">
      <c r="A520" s="1">
        <v>518</v>
      </c>
      <c r="B520" s="1" t="b" cm="1">
        <f t="array" ref="B520">INDEX(DB_ALM[],A520+1,20)</f>
        <v>0</v>
      </c>
      <c r="C520" s="13" t="str" cm="1">
        <f t="array" ref="C520">INDEX(DB_ALM[],A520+1,1)</f>
        <v>AUX_AC_DC_2</v>
      </c>
      <c r="D520" s="13" t="str" cm="1">
        <f t="array" ref="D520">INDEX(DB_ALM[],A520+1,3)</f>
        <v>DIESEL_CB_MANUAL</v>
      </c>
      <c r="E520" s="34" t="str" cm="1">
        <f t="array" ref="E520">INDEX(DB_ALM[],A520+1,5)</f>
        <v>Diesel generator circuit breaker (-) in manual mode</v>
      </c>
      <c r="F520" s="34" t="s">
        <v>3420</v>
      </c>
      <c r="G520" s="13" t="str" cm="1">
        <f t="array" ref="G520">INDEX(DB_ALM[],A520+1,13)</f>
        <v>No blocking</v>
      </c>
      <c r="H520" s="1" t="e">
        <f t="shared" si="8"/>
        <v>#N/A</v>
      </c>
    </row>
    <row r="521" spans="1:8" hidden="1" x14ac:dyDescent="0.25">
      <c r="A521" s="1">
        <v>519</v>
      </c>
      <c r="B521" s="1" t="b" cm="1">
        <f t="array" ref="B521">INDEX(DB_ALM[],A521+1,20)</f>
        <v>0</v>
      </c>
      <c r="C521" s="13" t="str" cm="1">
        <f t="array" ref="C521">INDEX(DB_ALM[],A521+1,1)</f>
        <v>AUX_AC_DC_2</v>
      </c>
      <c r="D521" s="13" t="str" cm="1">
        <f t="array" ref="D521">INDEX(DB_ALM[],A521+1,3)</f>
        <v>DIESEL_CB_MAN_AUTO_SIG_ERR</v>
      </c>
      <c r="E521" s="34" t="str" cm="1">
        <f t="array" ref="E521">INDEX(DB_ALM[],A521+1,5)</f>
        <v>Diesel generator circuit breaker (-) manual/auto mode signalizat</v>
      </c>
      <c r="F521" s="34"/>
      <c r="G521" s="13" t="str" cm="1">
        <f t="array" ref="G521">INDEX(DB_ALM[],A521+1,13)</f>
        <v>No blocking</v>
      </c>
      <c r="H521" s="1" t="e">
        <f t="shared" si="8"/>
        <v>#N/A</v>
      </c>
    </row>
    <row r="522" spans="1:8" hidden="1" x14ac:dyDescent="0.25">
      <c r="A522" s="1">
        <v>520</v>
      </c>
      <c r="B522" s="1" t="b" cm="1">
        <f t="array" ref="B522">INDEX(DB_ALM[],A522+1,20)</f>
        <v>0</v>
      </c>
      <c r="C522" s="13" t="str" cm="1">
        <f t="array" ref="C522">INDEX(DB_ALM[],A522+1,1)</f>
        <v>AUX_AC_DC_2</v>
      </c>
      <c r="D522" s="13" t="str" cm="1">
        <f t="array" ref="D522">INDEX(DB_ALM[],A522+1,3)</f>
        <v>MAIN_CB_TRIPPED</v>
      </c>
      <c r="E522" s="34" t="str" cm="1">
        <f t="array" ref="E522">INDEX(DB_ALM[],A522+1,5)</f>
        <v>Main circuit breaker (-) tripped</v>
      </c>
      <c r="F522" s="34"/>
      <c r="G522" s="13" t="str" cm="1">
        <f t="array" ref="G522">INDEX(DB_ALM[],A522+1,13)</f>
        <v>No blocking</v>
      </c>
      <c r="H522" s="1" t="e">
        <f t="shared" si="8"/>
        <v>#N/A</v>
      </c>
    </row>
    <row r="523" spans="1:8" hidden="1" x14ac:dyDescent="0.25">
      <c r="A523" s="1">
        <v>521</v>
      </c>
      <c r="B523" s="1" t="b" cm="1">
        <f t="array" ref="B523">INDEX(DB_ALM[],A523+1,20)</f>
        <v>1</v>
      </c>
      <c r="C523" s="13" t="str" cm="1">
        <f t="array" ref="C523">INDEX(DB_ALM[],A523+1,1)</f>
        <v>AUX_AC_DC_2</v>
      </c>
      <c r="D523" s="13" t="str" cm="1">
        <f t="array" ref="D523">INDEX(DB_ALM[],A523+1,3)</f>
        <v>VENTILATION_NOK</v>
      </c>
      <c r="E523" s="34" t="str" cm="1">
        <f t="array" ref="E523">INDEX(DB_ALM[],A523+1,5)</f>
        <v>Ventilation system not ready</v>
      </c>
      <c r="F523" s="34"/>
      <c r="G523" s="13" t="str" cm="1">
        <f t="array" ref="G523">INDEX(DB_ALM[],A523+1,13)</f>
        <v>External signals PS OFF</v>
      </c>
      <c r="H523" s="1" t="e">
        <f t="shared" si="8"/>
        <v>#N/A</v>
      </c>
    </row>
    <row r="524" spans="1:8" hidden="1" x14ac:dyDescent="0.25">
      <c r="A524" s="1">
        <v>522</v>
      </c>
      <c r="B524" s="1" t="b" cm="1">
        <f t="array" ref="B524">INDEX(DB_ALM[],A524+1,20)</f>
        <v>0</v>
      </c>
      <c r="C524" s="13" t="str" cm="1">
        <f t="array" ref="C524">INDEX(DB_ALM[],A524+1,1)</f>
        <v>AUX_AC_DC_2</v>
      </c>
      <c r="D524" s="13" t="str" cm="1">
        <f t="array" ref="D524">INDEX(DB_ALM[],A524+1,3)</f>
        <v>POWERHOUSE_DISTRIB_MCB_OFF</v>
      </c>
      <c r="E524" s="34" t="str" cm="1">
        <f t="array" ref="E524">INDEX(DB_ALM[],A524+1,5)</f>
        <v>SPARE_490</v>
      </c>
      <c r="F524" s="34" t="s">
        <v>205</v>
      </c>
      <c r="G524" s="13" t="str" cm="1">
        <f t="array" ref="G524">INDEX(DB_ALM[],A524+1,13)</f>
        <v>No blocking</v>
      </c>
      <c r="H524" s="1" t="e">
        <f t="shared" si="8"/>
        <v>#N/A</v>
      </c>
    </row>
    <row r="525" spans="1:8" hidden="1" x14ac:dyDescent="0.25">
      <c r="A525" s="1">
        <v>523</v>
      </c>
      <c r="B525" s="1" t="b" cm="1">
        <f t="array" ref="B525">INDEX(DB_ALM[],A525+1,20)</f>
        <v>1</v>
      </c>
      <c r="C525" s="13" t="str" cm="1">
        <f t="array" ref="C525">INDEX(DB_ALM[],A525+1,1)</f>
        <v>AUX_AC_DC_2</v>
      </c>
      <c r="D525" s="13" t="str" cm="1">
        <f t="array" ref="D525">INDEX(DB_ALM[],A525+1,3)</f>
        <v>UNIT_1_DC_SUPPLY_MCB_OFF</v>
      </c>
      <c r="E525" s="34" t="str" cm="1">
        <f t="array" ref="E525">INDEX(DB_ALM[],A525+1,5)</f>
        <v>Unit 1 control cubicle +1CJA01 DC power suppply MCB (-F13) - OFF</v>
      </c>
      <c r="F525" s="34" t="s">
        <v>205</v>
      </c>
      <c r="G525" s="13" t="str" cm="1">
        <f t="array" ref="G525">INDEX(DB_ALM[],A525+1,13)</f>
        <v>BFA distrb. comm erorr</v>
      </c>
      <c r="H525" s="1" t="e">
        <f t="shared" si="8"/>
        <v>#N/A</v>
      </c>
    </row>
    <row r="526" spans="1:8" hidden="1" x14ac:dyDescent="0.25">
      <c r="A526" s="1">
        <v>524</v>
      </c>
      <c r="B526" s="1" t="b" cm="1">
        <f t="array" ref="B526">INDEX(DB_ALM[],A526+1,20)</f>
        <v>1</v>
      </c>
      <c r="C526" s="13" t="str" cm="1">
        <f t="array" ref="C526">INDEX(DB_ALM[],A526+1,1)</f>
        <v>AUX_AC_DC_2</v>
      </c>
      <c r="D526" s="13" t="str" cm="1">
        <f t="array" ref="D526">INDEX(DB_ALM[],A526+1,3)</f>
        <v>UNIT_2_DC_SUPPLY_MCB_OFF</v>
      </c>
      <c r="E526" s="34" t="str" cm="1">
        <f t="array" ref="E526">INDEX(DB_ALM[],A526+1,5)</f>
        <v>Unit 2 control cubicle +2CJA01 DC power suppply MCB (-F14) - OFF</v>
      </c>
      <c r="F526" s="34" t="s">
        <v>205</v>
      </c>
      <c r="G526" s="13" t="str" cm="1">
        <f t="array" ref="G526">INDEX(DB_ALM[],A526+1,13)</f>
        <v>BFA distrb. comm erorr</v>
      </c>
      <c r="H526" s="1" t="e">
        <f t="shared" si="8"/>
        <v>#N/A</v>
      </c>
    </row>
    <row r="527" spans="1:8" hidden="1" x14ac:dyDescent="0.25">
      <c r="A527" s="1">
        <v>525</v>
      </c>
      <c r="B527" s="1" t="b" cm="1">
        <f t="array" ref="B527">INDEX(DB_ALM[],A527+1,20)</f>
        <v>0</v>
      </c>
      <c r="C527" s="13" t="str" cm="1">
        <f t="array" ref="C527">INDEX(DB_ALM[],A527+1,1)</f>
        <v>AUX_AC_DC_2</v>
      </c>
      <c r="D527" s="13" t="str" cm="1">
        <f t="array" ref="D527">INDEX(DB_ALM[],A527+1,3)</f>
        <v>UNIT_3_DC_SUPPLY_MCB_OFF</v>
      </c>
      <c r="E527" s="34" t="str" cm="1">
        <f t="array" ref="E527">INDEX(DB_ALM[],A527+1,5)</f>
        <v>Runner vanes drive contactor on (CLOSE) error (-K52)</v>
      </c>
      <c r="F527" s="34" t="s">
        <v>205</v>
      </c>
      <c r="G527" s="13" t="str" cm="1">
        <f t="array" ref="G527">INDEX(DB_ALM[],A527+1,13)</f>
        <v>No blocking</v>
      </c>
      <c r="H527" s="1" t="e">
        <f t="shared" si="8"/>
        <v>#N/A</v>
      </c>
    </row>
    <row r="528" spans="1:8" hidden="1" x14ac:dyDescent="0.25">
      <c r="A528" s="1">
        <v>526</v>
      </c>
      <c r="B528" s="1" t="b" cm="1">
        <f t="array" ref="B528">INDEX(DB_ALM[],A528+1,20)</f>
        <v>1</v>
      </c>
      <c r="C528" s="13" t="str" cm="1">
        <f t="array" ref="C528">INDEX(DB_ALM[],A528+1,1)</f>
        <v>AUX_AC_DC_2</v>
      </c>
      <c r="D528" s="13" t="str" cm="1">
        <f t="array" ref="D528">INDEX(DB_ALM[],A528+1,3)</f>
        <v>UNIT_1_AC_SUPPLY_MCB_OFF</v>
      </c>
      <c r="E528" s="34" t="str" cm="1">
        <f t="array" ref="E528">INDEX(DB_ALM[],A528+1,5)</f>
        <v>Unit 1 control cubicle +1CJA01 AC power suppply MCB (-F91) - OFF</v>
      </c>
      <c r="F528" s="34" t="s">
        <v>205</v>
      </c>
      <c r="G528" s="13" t="str" cm="1">
        <f t="array" ref="G528">INDEX(DB_ALM[],A528+1,13)</f>
        <v>BFA distrb. comm erorr</v>
      </c>
      <c r="H528" s="1" t="e">
        <f t="shared" si="8"/>
        <v>#N/A</v>
      </c>
    </row>
    <row r="529" spans="1:8" hidden="1" x14ac:dyDescent="0.25">
      <c r="A529" s="1">
        <v>527</v>
      </c>
      <c r="B529" s="1" t="b" cm="1">
        <f t="array" ref="B529">INDEX(DB_ALM[],A529+1,20)</f>
        <v>1</v>
      </c>
      <c r="C529" s="13" t="str" cm="1">
        <f t="array" ref="C529">INDEX(DB_ALM[],A529+1,1)</f>
        <v>AUX_AC_DC_2</v>
      </c>
      <c r="D529" s="13" t="str" cm="1">
        <f t="array" ref="D529">INDEX(DB_ALM[],A529+1,3)</f>
        <v>UNIT_2_AC_SUPPLY_MCB_OFF</v>
      </c>
      <c r="E529" s="34" t="str" cm="1">
        <f t="array" ref="E529">INDEX(DB_ALM[],A529+1,5)</f>
        <v>Unit 2 control cubicle +2CJA01 AC power suppply MCB (-F92) - OFF</v>
      </c>
      <c r="F529" s="34" t="s">
        <v>205</v>
      </c>
      <c r="G529" s="13" t="str" cm="1">
        <f t="array" ref="G529">INDEX(DB_ALM[],A529+1,13)</f>
        <v>BFA distrb. comm erorr</v>
      </c>
      <c r="H529" s="1" t="e">
        <f t="shared" si="8"/>
        <v>#N/A</v>
      </c>
    </row>
    <row r="530" spans="1:8" hidden="1" x14ac:dyDescent="0.25">
      <c r="A530" s="1">
        <v>528</v>
      </c>
      <c r="B530" s="1" t="b" cm="1">
        <f t="array" ref="B530">INDEX(DB_ALM[],A530+1,20)</f>
        <v>0</v>
      </c>
      <c r="C530" s="13" t="str" cm="1">
        <f t="array" ref="C530">INDEX(DB_ALM[],A530+1,1)</f>
        <v>AUX_AC_DC_2</v>
      </c>
      <c r="D530" s="13" t="str" cm="1">
        <f t="array" ref="D530">INDEX(DB_ALM[],A530+1,3)</f>
        <v>UNIT_3_AC_SUPPLY_MCB_OFF</v>
      </c>
      <c r="E530" s="34" t="str" cm="1">
        <f t="array" ref="E530">INDEX(DB_ALM[],A530+1,5)</f>
        <v>Wicket gate drive CB OFF (-F47)</v>
      </c>
      <c r="F530" s="34" t="s">
        <v>205</v>
      </c>
      <c r="G530" s="13" t="str" cm="1">
        <f t="array" ref="G530">INDEX(DB_ALM[],A530+1,13)</f>
        <v>No blocking</v>
      </c>
      <c r="H530" s="1" t="e">
        <f t="shared" si="8"/>
        <v>#N/A</v>
      </c>
    </row>
    <row r="531" spans="1:8" hidden="1" x14ac:dyDescent="0.25">
      <c r="A531" s="1">
        <v>529</v>
      </c>
      <c r="B531" s="1" t="b" cm="1">
        <f t="array" ref="B531">INDEX(DB_ALM[],A531+1,20)</f>
        <v>1</v>
      </c>
      <c r="C531" s="13" t="str" cm="1">
        <f t="array" ref="C531">INDEX(DB_ALM[],A531+1,1)</f>
        <v>AUX_AC_DC_2</v>
      </c>
      <c r="D531" s="13" t="str" cm="1">
        <f t="array" ref="D531">INDEX(DB_ALM[],A531+1,3)</f>
        <v>COMMON_AC_SUPPLY_MCB_OFF</v>
      </c>
      <c r="E531" s="34" t="str" cm="1">
        <f t="array" ref="E531">INDEX(DB_ALM[],A531+1,5)</f>
        <v>Common control cub. +0CJA01 AC power suppply MCB (-F93) - OFF</v>
      </c>
      <c r="F531" s="34" t="s">
        <v>205</v>
      </c>
      <c r="G531" s="13" t="str" cm="1">
        <f t="array" ref="G531">INDEX(DB_ALM[],A531+1,13)</f>
        <v>BFA distrb. comm erorr</v>
      </c>
      <c r="H531" s="1" t="e">
        <f t="shared" si="8"/>
        <v>#N/A</v>
      </c>
    </row>
    <row r="532" spans="1:8" hidden="1" x14ac:dyDescent="0.25">
      <c r="A532" s="1">
        <v>530</v>
      </c>
      <c r="B532" s="1" t="b" cm="1">
        <f t="array" ref="B532">INDEX(DB_ALM[],A532+1,20)</f>
        <v>0</v>
      </c>
      <c r="C532" s="13" t="str" cm="1">
        <f t="array" ref="C532">INDEX(DB_ALM[],A532+1,1)</f>
        <v>AUX_AC_DC_2</v>
      </c>
      <c r="D532" s="13" t="str" cm="1">
        <f t="array" ref="D532">INDEX(DB_ALM[],A532+1,3)</f>
        <v>UNIT_1_GCB_CUBICLE_DC_SUPPLY</v>
      </c>
      <c r="E532" s="34" t="str" cm="1">
        <f t="array" ref="E532">INDEX(DB_ALM[],A532+1,5)</f>
        <v>Unit 1 GCB cubicle (+1BAC01) DC power suppply MCB (-F13) - OFF</v>
      </c>
      <c r="F532" s="34" t="s">
        <v>205</v>
      </c>
      <c r="G532" s="13" t="str" cm="1">
        <f t="array" ref="G532">INDEX(DB_ALM[],A532+1,13)</f>
        <v>BFA distrb. comm erorr</v>
      </c>
      <c r="H532" s="1" t="e">
        <f t="shared" si="8"/>
        <v>#N/A</v>
      </c>
    </row>
    <row r="533" spans="1:8" hidden="1" x14ac:dyDescent="0.25">
      <c r="A533" s="1">
        <v>531</v>
      </c>
      <c r="B533" s="1" t="b" cm="1">
        <f t="array" ref="B533">INDEX(DB_ALM[],A533+1,20)</f>
        <v>0</v>
      </c>
      <c r="C533" s="13" t="str" cm="1">
        <f t="array" ref="C533">INDEX(DB_ALM[],A533+1,1)</f>
        <v>AUX_AC_DC_2</v>
      </c>
      <c r="D533" s="13" t="str" cm="1">
        <f t="array" ref="D533">INDEX(DB_ALM[],A533+1,3)</f>
        <v>UNIT_2_GCB_CUBICLE_DC_SUPPLY</v>
      </c>
      <c r="E533" s="34" t="str" cm="1">
        <f t="array" ref="E533">INDEX(DB_ALM[],A533+1,5)</f>
        <v>Unit 2 GCB cubicle (+2BAC01) DC power suppply MCB (-F14) - OFF</v>
      </c>
      <c r="F533" s="34" t="s">
        <v>205</v>
      </c>
      <c r="G533" s="13" t="str" cm="1">
        <f t="array" ref="G533">INDEX(DB_ALM[],A533+1,13)</f>
        <v>BFA distrb. comm erorr</v>
      </c>
      <c r="H533" s="1" t="e">
        <f t="shared" si="8"/>
        <v>#N/A</v>
      </c>
    </row>
    <row r="534" spans="1:8" hidden="1" x14ac:dyDescent="0.25">
      <c r="A534" s="1">
        <v>532</v>
      </c>
      <c r="B534" s="1" t="b" cm="1">
        <f t="array" ref="B534">INDEX(DB_ALM[],A534+1,20)</f>
        <v>0</v>
      </c>
      <c r="C534" s="13" t="str" cm="1">
        <f t="array" ref="C534">INDEX(DB_ALM[],A534+1,1)</f>
        <v>AUX_AC_DC_2</v>
      </c>
      <c r="D534" s="13" t="str" cm="1">
        <f t="array" ref="D534">INDEX(DB_ALM[],A534+1,3)</f>
        <v>UNIT_3_GCB_CUBICLE_DC_SUPPLY</v>
      </c>
      <c r="E534" s="34" t="str" cm="1">
        <f t="array" ref="E534">INDEX(DB_ALM[],A534+1,5)</f>
        <v>MV cubicle (+AJA02) DC power suppply MCB (-F15) - OFF</v>
      </c>
      <c r="F534" s="34" t="s">
        <v>205</v>
      </c>
      <c r="G534" s="13" t="str" cm="1">
        <f t="array" ref="G534">INDEX(DB_ALM[],A534+1,13)</f>
        <v>No blocking</v>
      </c>
      <c r="H534" s="1" t="e">
        <f t="shared" si="8"/>
        <v>#N/A</v>
      </c>
    </row>
    <row r="535" spans="1:8" hidden="1" x14ac:dyDescent="0.25">
      <c r="A535" s="1">
        <v>533</v>
      </c>
      <c r="B535" s="1" t="b" cm="1">
        <f t="array" ref="B535">INDEX(DB_ALM[],A535+1,20)</f>
        <v>0</v>
      </c>
      <c r="C535" s="13" t="str" cm="1">
        <f t="array" ref="C535">INDEX(DB_ALM[],A535+1,1)</f>
        <v>AUX_AC_DC_2</v>
      </c>
      <c r="D535" s="13" t="str" cm="1">
        <f t="array" ref="D535">INDEX(DB_ALM[],A535+1,3)</f>
        <v>MV_DC_SUPPLY_MCB_OFF</v>
      </c>
      <c r="E535" s="34" t="str" cm="1">
        <f t="array" ref="E535">INDEX(DB_ALM[],A535+1,5)</f>
        <v>MV cubicle (+AJA02) DC power suppply MCB (-F14) - OFF</v>
      </c>
      <c r="F535" s="34" t="s">
        <v>205</v>
      </c>
      <c r="G535" s="13" t="str" cm="1">
        <f t="array" ref="G535">INDEX(DB_ALM[],A535+1,13)</f>
        <v>BFA distrb. comm erorr</v>
      </c>
      <c r="H535" s="1" t="e">
        <f t="shared" si="8"/>
        <v>#N/A</v>
      </c>
    </row>
    <row r="536" spans="1:8" hidden="1" x14ac:dyDescent="0.25">
      <c r="A536" s="1">
        <v>534</v>
      </c>
      <c r="B536" s="1" t="b" cm="1">
        <f t="array" ref="B536">INDEX(DB_ALM[],A536+1,20)</f>
        <v>1</v>
      </c>
      <c r="C536" s="13" t="str" cm="1">
        <f t="array" ref="C536">INDEX(DB_ALM[],A536+1,1)</f>
        <v>AUX_AC_DC_2</v>
      </c>
      <c r="D536" s="13" t="str" cm="1">
        <f t="array" ref="D536">INDEX(DB_ALM[],A536+1,3)</f>
        <v>RECTIFIER_220V_AC_SUPPLY_OFF</v>
      </c>
      <c r="E536" s="34" t="str" cm="1">
        <f t="array" ref="E536">INDEX(DB_ALM[],A536+1,5)</f>
        <v>220VDC rectifier cub. +0BDV01 AC power supply MCB (-F94) - OFF</v>
      </c>
      <c r="F536" s="34" t="s">
        <v>205</v>
      </c>
      <c r="G536" s="13" t="str" cm="1">
        <f t="array" ref="G536">INDEX(DB_ALM[],A536+1,13)</f>
        <v>BFA distrb. comm erorr</v>
      </c>
      <c r="H536" s="1" t="e">
        <f t="shared" si="8"/>
        <v>#N/A</v>
      </c>
    </row>
    <row r="537" spans="1:8" hidden="1" x14ac:dyDescent="0.25">
      <c r="A537" s="1">
        <v>535</v>
      </c>
      <c r="B537" s="1" t="b" cm="1">
        <f t="array" ref="B537">INDEX(DB_ALM[],A537+1,20)</f>
        <v>1</v>
      </c>
      <c r="C537" s="13" t="str" cm="1">
        <f t="array" ref="C537">INDEX(DB_ALM[],A537+1,1)</f>
        <v>AUX_AC_DC_2</v>
      </c>
      <c r="D537" s="13" t="str" cm="1">
        <f t="array" ref="D537">INDEX(DB_ALM[],A537+1,3)</f>
        <v>INTAKE_AC_CUBICLE_SUPPY_OFF</v>
      </c>
      <c r="E537" s="34" t="str" cm="1">
        <f t="array" ref="E537">INDEX(DB_ALM[],A537+1,5)</f>
        <v>Hatch house power supply MCB (-F67) - OFF</v>
      </c>
      <c r="F537" s="34" t="s">
        <v>205</v>
      </c>
      <c r="G537" s="13" t="str" cm="1">
        <f t="array" ref="G537">INDEX(DB_ALM[],A537+1,13)</f>
        <v>BFA distrb. comm erorr</v>
      </c>
      <c r="H537" s="1" t="e">
        <f t="shared" si="8"/>
        <v>#N/A</v>
      </c>
    </row>
    <row r="538" spans="1:8" hidden="1" x14ac:dyDescent="0.25">
      <c r="A538" s="1">
        <v>536</v>
      </c>
      <c r="B538" s="1" t="b" cm="1">
        <f t="array" ref="B538">INDEX(DB_ALM[],A538+1,20)</f>
        <v>1</v>
      </c>
      <c r="C538" s="13" t="str" cm="1">
        <f t="array" ref="C538">INDEX(DB_ALM[],A538+1,1)</f>
        <v>AUX_AC_DC_2</v>
      </c>
      <c r="D538" s="13" t="str" cm="1">
        <f t="array" ref="D538">INDEX(DB_ALM[],A538+1,3)</f>
        <v>VARIATOR_POWER_SUPPLY_OFF</v>
      </c>
      <c r="E538" s="34" t="str" cm="1">
        <f t="array" ref="E538">INDEX(DB_ALM[],A538+1,5)</f>
        <v>Variator power supply MCB (-F68) - OFF</v>
      </c>
      <c r="F538" s="34" t="s">
        <v>205</v>
      </c>
      <c r="G538" s="13" t="str" cm="1">
        <f t="array" ref="G538">INDEX(DB_ALM[],A538+1,13)</f>
        <v>BFA distrb. comm erorr</v>
      </c>
      <c r="H538" s="1" t="e">
        <f t="shared" si="8"/>
        <v>#N/A</v>
      </c>
    </row>
    <row r="539" spans="1:8" hidden="1" x14ac:dyDescent="0.25">
      <c r="A539" s="1">
        <v>537</v>
      </c>
      <c r="B539" s="1" t="b" cm="1">
        <f t="array" ref="B539">INDEX(DB_ALM[],A539+1,20)</f>
        <v>1</v>
      </c>
      <c r="C539" s="13" t="str" cm="1">
        <f t="array" ref="C539">INDEX(DB_ALM[],A539+1,1)</f>
        <v>AUX_AC_DC_2</v>
      </c>
      <c r="D539" s="13" t="str" cm="1">
        <f t="array" ref="D539">INDEX(DB_ALM[],A539+1,3)</f>
        <v>VENZILATION_POWER_SUPPLY_OFF</v>
      </c>
      <c r="E539" s="34" t="str" cm="1">
        <f t="array" ref="E539">INDEX(DB_ALM[],A539+1,5)</f>
        <v>Ventilation power supply MCB (-F69) - OFF</v>
      </c>
      <c r="F539" s="34" t="s">
        <v>205</v>
      </c>
      <c r="G539" s="13" t="str" cm="1">
        <f t="array" ref="G539">INDEX(DB_ALM[],A539+1,13)</f>
        <v>BFA distrb. comm erorr</v>
      </c>
      <c r="H539" s="1" t="e">
        <f t="shared" si="8"/>
        <v>#N/A</v>
      </c>
    </row>
    <row r="540" spans="1:8" hidden="1" x14ac:dyDescent="0.25">
      <c r="A540" s="1">
        <v>538</v>
      </c>
      <c r="B540" s="1" t="b" cm="1">
        <f t="array" ref="B540">INDEX(DB_ALM[],A540+1,20)</f>
        <v>0</v>
      </c>
      <c r="C540" s="13" t="str" cm="1">
        <f t="array" ref="C540">INDEX(DB_ALM[],A540+1,1)</f>
        <v>AUX_AC_DC_2</v>
      </c>
      <c r="D540" s="13" t="str" cm="1">
        <f t="array" ref="D540">INDEX(DB_ALM[],A540+1,3)</f>
        <v>INSUATION_MONITOR_MCB_OFF</v>
      </c>
      <c r="E540" s="34" t="str" cm="1">
        <f t="array" ref="E540">INDEX(DB_ALM[],A540+1,5)</f>
        <v>Insulation monitor power supply MCB (-F410) - OFF</v>
      </c>
      <c r="F540" s="34" t="s">
        <v>205</v>
      </c>
      <c r="G540" s="13" t="str" cm="1">
        <f t="array" ref="G540">INDEX(DB_ALM[],A540+1,13)</f>
        <v>BFA distrb. comm erorr</v>
      </c>
      <c r="H540" s="1" t="e">
        <f t="shared" si="8"/>
        <v>#N/A</v>
      </c>
    </row>
    <row r="541" spans="1:8" hidden="1" x14ac:dyDescent="0.25">
      <c r="A541" s="1">
        <v>539</v>
      </c>
      <c r="B541" s="1" t="b" cm="1">
        <f t="array" ref="B541">INDEX(DB_ALM[],A541+1,20)</f>
        <v>0</v>
      </c>
      <c r="C541" s="13" t="str" cm="1">
        <f t="array" ref="C541">INDEX(DB_ALM[],A541+1,1)</f>
        <v>AUX_AC_DC_2</v>
      </c>
      <c r="D541" s="13" t="str" cm="1">
        <f t="array" ref="D541">INDEX(DB_ALM[],A541+1,3)</f>
        <v>INSULATION_MONITOR_ALARM</v>
      </c>
      <c r="E541" s="34" t="str" cm="1">
        <f t="array" ref="E541">INDEX(DB_ALM[],A541+1,5)</f>
        <v>Insulation monitor alarm (-F410.1)</v>
      </c>
      <c r="F541" s="34" t="s">
        <v>205</v>
      </c>
      <c r="G541" s="13" t="str" cm="1">
        <f t="array" ref="G541">INDEX(DB_ALM[],A541+1,13)</f>
        <v>BFA distrb. comm erorr</v>
      </c>
      <c r="H541" s="1" t="e">
        <f t="shared" si="8"/>
        <v>#N/A</v>
      </c>
    </row>
    <row r="542" spans="1:8" hidden="1" x14ac:dyDescent="0.25">
      <c r="A542" s="1">
        <v>540</v>
      </c>
      <c r="B542" s="1" t="b" cm="1">
        <f t="array" ref="B542">INDEX(DB_ALM[],A542+1,20)</f>
        <v>1</v>
      </c>
      <c r="C542" s="13" t="str" cm="1">
        <f t="array" ref="C542">INDEX(DB_ALM[],A542+1,1)</f>
        <v>AUX_AC_DC_2</v>
      </c>
      <c r="D542" s="13" t="str" cm="1">
        <f t="array" ref="D542">INDEX(DB_ALM[],A542+1,3)</f>
        <v>AVR_POWER_INPUT_MCB_OFF</v>
      </c>
      <c r="E542" s="34" t="str" cm="1">
        <f t="array" ref="E542">INDEX(DB_ALM[],A542+1,5)</f>
        <v>Metering cubicle +0CFA01 power supply MCB (-F62) - OFF</v>
      </c>
      <c r="F542" s="34" t="s">
        <v>205</v>
      </c>
      <c r="G542" s="13" t="str" cm="1">
        <f t="array" ref="G542">INDEX(DB_ALM[],A542+1,13)</f>
        <v>BFA distrb. comm erorr</v>
      </c>
      <c r="H542" s="1" t="e">
        <f t="shared" si="8"/>
        <v>#N/A</v>
      </c>
    </row>
    <row r="543" spans="1:8" hidden="1" x14ac:dyDescent="0.25">
      <c r="A543" s="1">
        <v>541</v>
      </c>
      <c r="B543" s="1" t="b" cm="1">
        <f t="array" ref="B543">INDEX(DB_ALM[],A543+1,20)</f>
        <v>1</v>
      </c>
      <c r="C543" s="13" t="str" cm="1">
        <f t="array" ref="C543">INDEX(DB_ALM[],A543+1,1)</f>
        <v>AUX_AC_DC_2</v>
      </c>
      <c r="D543" s="13" t="str" cm="1">
        <f t="array" ref="D543">INDEX(DB_ALM[],A543+1,3)</f>
        <v>POWER_HOUSE_DISTRIB_MCB_OFF</v>
      </c>
      <c r="E543" s="34" t="str" cm="1">
        <f t="array" ref="E543">INDEX(DB_ALM[],A543+1,5)</f>
        <v>Powerhouse distribution panel power supply MCB (-F63) - OFF</v>
      </c>
      <c r="F543" s="34" t="s">
        <v>205</v>
      </c>
      <c r="G543" s="13" t="str" cm="1">
        <f t="array" ref="G543">INDEX(DB_ALM[],A543+1,13)</f>
        <v>BFA distrb. comm erorr</v>
      </c>
      <c r="H543" s="1" t="e">
        <f t="shared" si="8"/>
        <v>#N/A</v>
      </c>
    </row>
    <row r="544" spans="1:8" hidden="1" x14ac:dyDescent="0.25">
      <c r="A544" s="1">
        <v>542</v>
      </c>
      <c r="B544" s="1" t="b" cm="1">
        <f t="array" ref="B544">INDEX(DB_ALM[],A544+1,20)</f>
        <v>1</v>
      </c>
      <c r="C544" s="13" t="str" cm="1">
        <f t="array" ref="C544">INDEX(DB_ALM[],A544+1,1)</f>
        <v>AUX_AC_DC_2</v>
      </c>
      <c r="D544" s="13" t="str" cm="1">
        <f t="array" ref="D544">INDEX(DB_ALM[],A544+1,3)</f>
        <v>EXTERNAL_SIGNALS_PS_OFF</v>
      </c>
      <c r="E544" s="34" t="str" cm="1">
        <f t="array" ref="E544">INDEX(DB_ALM[],A544+1,5)</f>
        <v>External signals power supply (-F36) - OFF</v>
      </c>
      <c r="F544" s="34" t="s">
        <v>205</v>
      </c>
      <c r="G544" s="13" t="str" cm="1">
        <f t="array" ref="G544">INDEX(DB_ALM[],A544+1,13)</f>
        <v>BFA distrb. comm erorr</v>
      </c>
      <c r="H544" s="1" t="e">
        <f t="shared" si="8"/>
        <v>#N/A</v>
      </c>
    </row>
    <row r="545" spans="1:8" hidden="1" x14ac:dyDescent="0.25">
      <c r="A545" s="1">
        <v>543</v>
      </c>
      <c r="B545" s="1" t="b" cm="1">
        <f t="array" ref="B545">INDEX(DB_ALM[],A545+1,20)</f>
        <v>0</v>
      </c>
      <c r="C545" s="13" t="str" cm="1">
        <f t="array" ref="C545">INDEX(DB_ALM[],A545+1,1)</f>
        <v>AUX_AC_DC_2</v>
      </c>
      <c r="D545" s="13" t="str" cm="1">
        <f t="array" ref="D545">INDEX(DB_ALM[],A545+1,3)</f>
        <v>_24VDC_BAT_DS_OFF</v>
      </c>
      <c r="E545" s="34" t="str" cm="1">
        <f t="array" ref="E545">INDEX(DB_ALM[],A545+1,5)</f>
        <v>24VDC battery switch disconnector (-F0) - OFF</v>
      </c>
      <c r="F545" s="34" t="s">
        <v>205</v>
      </c>
      <c r="G545" s="13" t="str" cm="1">
        <f t="array" ref="G545">INDEX(DB_ALM[],A545+1,13)</f>
        <v>No blocking</v>
      </c>
      <c r="H545" s="1" t="e">
        <f t="shared" si="8"/>
        <v>#N/A</v>
      </c>
    </row>
    <row r="546" spans="1:8" hidden="1" x14ac:dyDescent="0.25">
      <c r="A546" s="1">
        <v>544</v>
      </c>
      <c r="B546" s="1" t="b" cm="1">
        <f t="array" ref="B546">INDEX(DB_ALM[],A546+1,20)</f>
        <v>1</v>
      </c>
      <c r="C546" s="13" t="str" cm="1">
        <f t="array" ref="C546">INDEX(DB_ALM[],A546+1,1)</f>
        <v>SN_LINE</v>
      </c>
      <c r="D546" s="13" t="str" cm="1">
        <f t="array" ref="D546">INDEX(DB_ALM[],A546+1,3)</f>
        <v>LINE_1_DS_ERR</v>
      </c>
      <c r="E546" s="34" t="str" cm="1">
        <f t="array" ref="E546">INDEX(DB_ALM[],A546+1,5)</f>
        <v>Disconnector (-Q1) - signalization error</v>
      </c>
      <c r="F546" s="34" t="s">
        <v>3261</v>
      </c>
      <c r="G546" s="13" t="str" cm="1">
        <f t="array" ref="G546">INDEX(DB_ALM[],A546+1,13)</f>
        <v>External signals PS OFF</v>
      </c>
      <c r="H546" s="1" t="str">
        <f t="shared" si="8"/>
        <v>Alarm utløses når både 'åpen' og 'lukket' indikasjonene er enten begge inaktive eller begge aktive.</v>
      </c>
    </row>
    <row r="547" spans="1:8" hidden="1" x14ac:dyDescent="0.25">
      <c r="A547" s="1">
        <v>545</v>
      </c>
      <c r="B547" s="1" t="b" cm="1">
        <f t="array" ref="B547">INDEX(DB_ALM[],A547+1,20)</f>
        <v>1</v>
      </c>
      <c r="C547" s="13" t="str" cm="1">
        <f t="array" ref="C547">INDEX(DB_ALM[],A547+1,1)</f>
        <v>SN_LINE</v>
      </c>
      <c r="D547" s="13" t="str" cm="1">
        <f t="array" ref="D547">INDEX(DB_ALM[],A547+1,3)</f>
        <v>LINE_1_DS_OFF_1</v>
      </c>
      <c r="E547" s="34" t="str" cm="1">
        <f t="array" ref="E547">INDEX(DB_ALM[],A547+1,5)</f>
        <v>CB Truck drawn out SD (-Q1) - OFF</v>
      </c>
      <c r="F547" s="34" t="s">
        <v>3421</v>
      </c>
      <c r="G547" s="13" t="str" cm="1">
        <f t="array" ref="G547">INDEX(DB_ALM[],A547+1,13)</f>
        <v>External signals PS OFF</v>
      </c>
      <c r="H547" s="1" t="e">
        <f t="shared" si="8"/>
        <v>#N/A</v>
      </c>
    </row>
    <row r="548" spans="1:8" hidden="1" x14ac:dyDescent="0.25">
      <c r="A548" s="1">
        <v>546</v>
      </c>
      <c r="B548" s="1" t="b" cm="1">
        <f t="array" ref="B548">INDEX(DB_ALM[],A548+1,20)</f>
        <v>1</v>
      </c>
      <c r="C548" s="13" t="str" cm="1">
        <f t="array" ref="C548">INDEX(DB_ALM[],A548+1,1)</f>
        <v>SN_LINE</v>
      </c>
      <c r="D548" s="13" t="str" cm="1">
        <f t="array" ref="D548">INDEX(DB_ALM[],A548+1,3)</f>
        <v>LINE_1_DS_OFF_2</v>
      </c>
      <c r="E548" s="34" t="str" cm="1">
        <f t="array" ref="E548">INDEX(DB_ALM[],A548+1,5)</f>
        <v>CB Truck drawn out SE (-Q1) - OFF</v>
      </c>
      <c r="F548" s="34" t="s">
        <v>3422</v>
      </c>
      <c r="G548" s="13" t="str" cm="1">
        <f t="array" ref="G548">INDEX(DB_ALM[],A548+1,13)</f>
        <v>External signals PS OFF</v>
      </c>
      <c r="H548" s="1" t="e">
        <f t="shared" si="8"/>
        <v>#N/A</v>
      </c>
    </row>
    <row r="549" spans="1:8" hidden="1" x14ac:dyDescent="0.25">
      <c r="A549" s="1">
        <v>547</v>
      </c>
      <c r="B549" s="1" t="b" cm="1">
        <f t="array" ref="B549">INDEX(DB_ALM[],A549+1,20)</f>
        <v>1</v>
      </c>
      <c r="C549" s="13" t="str" cm="1">
        <f t="array" ref="C549">INDEX(DB_ALM[],A549+1,1)</f>
        <v>SN_LINE</v>
      </c>
      <c r="D549" s="13" t="str" cm="1">
        <f t="array" ref="D549">INDEX(DB_ALM[],A549+1,3)</f>
        <v>LINE_1_ES_ERR</v>
      </c>
      <c r="E549" s="34" t="str" cm="1">
        <f t="array" ref="E549">INDEX(DB_ALM[],A549+1,5)</f>
        <v>Earthing switch (-Q1) - signalization error</v>
      </c>
      <c r="F549" s="34" t="s">
        <v>3261</v>
      </c>
      <c r="G549" s="13" t="str" cm="1">
        <f t="array" ref="G549">INDEX(DB_ALM[],A549+1,13)</f>
        <v>External signals PS OFF</v>
      </c>
      <c r="H549" s="1" t="str">
        <f t="shared" si="8"/>
        <v>Alarm utløses når både 'åpen' og 'lukket' indikasjonene er enten begge inaktive eller begge aktive.</v>
      </c>
    </row>
    <row r="550" spans="1:8" hidden="1" x14ac:dyDescent="0.25">
      <c r="A550" s="1">
        <v>548</v>
      </c>
      <c r="B550" s="1" t="b" cm="1">
        <f t="array" ref="B550">INDEX(DB_ALM[],A550+1,20)</f>
        <v>0</v>
      </c>
      <c r="C550" s="13" t="str" cm="1">
        <f t="array" ref="C550">INDEX(DB_ALM[],A550+1,1)</f>
        <v>SN_LINE</v>
      </c>
      <c r="D550" s="13" t="str" cm="1">
        <f t="array" ref="D550">INDEX(DB_ALM[],A550+1,3)</f>
        <v>LINE_1_ES_OFF</v>
      </c>
      <c r="E550" s="34" t="str" cm="1">
        <f t="array" ref="E550">INDEX(DB_ALM[],A550+1,5)</f>
        <v>Earthing switch (-) OFF</v>
      </c>
      <c r="F550" s="34" t="s">
        <v>205</v>
      </c>
      <c r="G550" s="13" t="str" cm="1">
        <f t="array" ref="G550">INDEX(DB_ALM[],A550+1,13)</f>
        <v>No blocking</v>
      </c>
      <c r="H550" s="1" t="e">
        <f t="shared" si="8"/>
        <v>#N/A</v>
      </c>
    </row>
    <row r="551" spans="1:8" hidden="1" x14ac:dyDescent="0.25">
      <c r="A551" s="1">
        <v>549</v>
      </c>
      <c r="B551" s="1" t="b" cm="1">
        <f t="array" ref="B551">INDEX(DB_ALM[],A551+1,20)</f>
        <v>1</v>
      </c>
      <c r="C551" s="13" t="str" cm="1">
        <f t="array" ref="C551">INDEX(DB_ALM[],A551+1,1)</f>
        <v>SN_LINE</v>
      </c>
      <c r="D551" s="13" t="str" cm="1">
        <f t="array" ref="D551">INDEX(DB_ALM[],A551+1,3)</f>
        <v>LINE_1_ES_GND</v>
      </c>
      <c r="E551" s="34" t="str" cm="1">
        <f t="array" ref="E551">INDEX(DB_ALM[],A551+1,5)</f>
        <v>Earthing switch (-Q2) - grounded</v>
      </c>
      <c r="F551" s="34" t="s">
        <v>3423</v>
      </c>
      <c r="G551" s="13" t="str" cm="1">
        <f t="array" ref="G551">INDEX(DB_ALM[],A551+1,13)</f>
        <v>External signals PS OFF</v>
      </c>
      <c r="H551" s="1" t="e">
        <f t="shared" si="8"/>
        <v>#N/A</v>
      </c>
    </row>
    <row r="552" spans="1:8" hidden="1" x14ac:dyDescent="0.25">
      <c r="A552" s="1">
        <v>550</v>
      </c>
      <c r="B552" s="1" t="b" cm="1">
        <f t="array" ref="B552">INDEX(DB_ALM[],A552+1,20)</f>
        <v>0</v>
      </c>
      <c r="C552" s="13" t="str" cm="1">
        <f t="array" ref="C552">INDEX(DB_ALM[],A552+1,1)</f>
        <v>SN_LINE</v>
      </c>
      <c r="D552" s="13" t="str" cm="1">
        <f t="array" ref="D552">INDEX(DB_ALM[],A552+1,3)</f>
        <v>LINE_1_NO_VOLTAGE</v>
      </c>
      <c r="E552" s="34" t="str" cm="1">
        <f t="array" ref="E552">INDEX(DB_ALM[],A552+1,5)</f>
        <v>Voltage detector (-R1) - OFF</v>
      </c>
      <c r="F552" s="34" t="s">
        <v>3424</v>
      </c>
      <c r="G552" s="13" t="str" cm="1">
        <f t="array" ref="G552">INDEX(DB_ALM[],A552+1,13)</f>
        <v>External signals PS OFF</v>
      </c>
      <c r="H552" s="1" t="e">
        <f t="shared" si="8"/>
        <v>#N/A</v>
      </c>
    </row>
    <row r="553" spans="1:8" hidden="1" x14ac:dyDescent="0.25">
      <c r="A553" s="1">
        <v>551</v>
      </c>
      <c r="B553" s="1" t="b" cm="1">
        <f t="array" ref="B553">INDEX(DB_ALM[],A553+1,20)</f>
        <v>1</v>
      </c>
      <c r="C553" s="13" t="str" cm="1">
        <f t="array" ref="C553">INDEX(DB_ALM[],A553+1,1)</f>
        <v>SN_LINE</v>
      </c>
      <c r="D553" s="13" t="str" cm="1">
        <f t="array" ref="D553">INDEX(DB_ALM[],A553+1,3)</f>
        <v>LINE_1_VT_MCB_OFF</v>
      </c>
      <c r="E553" s="34" t="str" cm="1">
        <f t="array" ref="E553">INDEX(DB_ALM[],A553+1,5)</f>
        <v>Voltage measurement MCB (-Q10) - OFF</v>
      </c>
      <c r="F553" s="34" t="s">
        <v>3197</v>
      </c>
      <c r="G553" s="13" t="str" cm="1">
        <f t="array" ref="G553">INDEX(DB_ALM[],A553+1,13)</f>
        <v>External signals PS OFF</v>
      </c>
      <c r="H553" s="1" t="str">
        <f t="shared" si="8"/>
        <v>Alarm utløses når MCB er av. Dette kan skyldes intenjonell håndtering, ledningsbrudd eller en feil på hjelpekontaktene.</v>
      </c>
    </row>
    <row r="554" spans="1:8" hidden="1" x14ac:dyDescent="0.25">
      <c r="A554" s="1">
        <v>552</v>
      </c>
      <c r="B554" s="1" t="b" cm="1">
        <f t="array" ref="B554">INDEX(DB_ALM[],A554+1,20)</f>
        <v>1</v>
      </c>
      <c r="C554" s="13" t="str" cm="1">
        <f t="array" ref="C554">INDEX(DB_ALM[],A554+1,1)</f>
        <v>SN_LINE</v>
      </c>
      <c r="D554" s="13" t="str" cm="1">
        <f t="array" ref="D554">INDEX(DB_ALM[],A554+1,3)</f>
        <v>LINE_1_CB_SPRING</v>
      </c>
      <c r="E554" s="34" t="str" cm="1">
        <f t="array" ref="E554">INDEX(DB_ALM[],A554+1,5)</f>
        <v>Circuit breaker (-Q1) spring - not charged</v>
      </c>
      <c r="F554" s="34" t="s">
        <v>3425</v>
      </c>
      <c r="G554" s="13" t="str" cm="1">
        <f t="array" ref="G554">INDEX(DB_ALM[],A554+1,13)</f>
        <v>External signals PS OFF</v>
      </c>
      <c r="H554" s="1" t="e">
        <f t="shared" si="8"/>
        <v>#N/A</v>
      </c>
    </row>
    <row r="555" spans="1:8" hidden="1" x14ac:dyDescent="0.25">
      <c r="A555" s="1">
        <v>553</v>
      </c>
      <c r="B555" s="1" t="b" cm="1">
        <f t="array" ref="B555">INDEX(DB_ALM[],A555+1,20)</f>
        <v>0</v>
      </c>
      <c r="C555" s="13" t="str" cm="1">
        <f t="array" ref="C555">INDEX(DB_ALM[],A555+1,1)</f>
        <v>SN_LINE</v>
      </c>
      <c r="D555" s="13" t="str" cm="1">
        <f t="array" ref="D555">INDEX(DB_ALM[],A555+1,3)</f>
        <v>LINE_1_CB_UNLOCKED</v>
      </c>
      <c r="E555" s="34" t="str" cm="1">
        <f t="array" ref="E555">INDEX(DB_ALM[],A555+1,5)</f>
        <v>LINE_1_CB_UNLOCKED</v>
      </c>
      <c r="F555" s="34"/>
      <c r="G555" s="13" t="str" cm="1">
        <f t="array" ref="G555">INDEX(DB_ALM[],A555+1,13)</f>
        <v>No blocking</v>
      </c>
      <c r="H555" s="1" t="e">
        <f t="shared" si="8"/>
        <v>#N/A</v>
      </c>
    </row>
    <row r="556" spans="1:8" hidden="1" x14ac:dyDescent="0.25">
      <c r="A556" s="1">
        <v>554</v>
      </c>
      <c r="B556" s="1" t="b" cm="1">
        <f t="array" ref="B556">INDEX(DB_ALM[],A556+1,20)</f>
        <v>1</v>
      </c>
      <c r="C556" s="13" t="str" cm="1">
        <f t="array" ref="C556">INDEX(DB_ALM[],A556+1,1)</f>
        <v>SN_LINE</v>
      </c>
      <c r="D556" s="13" t="str" cm="1">
        <f t="array" ref="D556">INDEX(DB_ALM[],A556+1,3)</f>
        <v>LINE_1_CB_LOCAL</v>
      </c>
      <c r="E556" s="34" t="str" cm="1">
        <f t="array" ref="E556">INDEX(DB_ALM[],A556+1,5)</f>
        <v>Local control</v>
      </c>
      <c r="F556" s="34" t="s">
        <v>3426</v>
      </c>
      <c r="G556" s="13" t="str" cm="1">
        <f t="array" ref="G556">INDEX(DB_ALM[],A556+1,13)</f>
        <v>External signals PS OFF</v>
      </c>
      <c r="H556" s="1" t="e">
        <f t="shared" si="8"/>
        <v>#N/A</v>
      </c>
    </row>
    <row r="557" spans="1:8" hidden="1" x14ac:dyDescent="0.25">
      <c r="A557" s="1">
        <v>555</v>
      </c>
      <c r="B557" s="1" t="b" cm="1">
        <f t="array" ref="B557">INDEX(DB_ALM[],A557+1,20)</f>
        <v>0</v>
      </c>
      <c r="C557" s="13" t="str" cm="1">
        <f t="array" ref="C557">INDEX(DB_ALM[],A557+1,1)</f>
        <v>SN_LINE</v>
      </c>
      <c r="D557" s="13" t="str" cm="1">
        <f t="array" ref="D557">INDEX(DB_ALM[],A557+1,3)</f>
        <v>LINE_1_CB_ERR</v>
      </c>
      <c r="E557" s="34" t="str" cm="1">
        <f t="array" ref="E557">INDEX(DB_ALM[],A557+1,5)</f>
        <v>AKA01 - Circuit breaker (-Q0) - signalization error</v>
      </c>
      <c r="F557" s="34" t="s">
        <v>3261</v>
      </c>
      <c r="G557" s="13" t="str" cm="1">
        <f t="array" ref="G557">INDEX(DB_ALM[],A557+1,13)</f>
        <v>MV distrb. comm erorr</v>
      </c>
      <c r="H557" s="1" t="str">
        <f t="shared" si="8"/>
        <v>Alarm utløses når både 'åpen' og 'lukket' indikasjonene er enten begge inaktive eller begge aktive.</v>
      </c>
    </row>
    <row r="558" spans="1:8" hidden="1" x14ac:dyDescent="0.25">
      <c r="A558" s="1">
        <v>556</v>
      </c>
      <c r="B558" s="1" t="b" cm="1">
        <f t="array" ref="B558">INDEX(DB_ALM[],A558+1,20)</f>
        <v>1</v>
      </c>
      <c r="C558" s="13" t="str" cm="1">
        <f t="array" ref="C558">INDEX(DB_ALM[],A558+1,1)</f>
        <v>SN_LINE</v>
      </c>
      <c r="D558" s="13" t="str" cm="1">
        <f t="array" ref="D558">INDEX(DB_ALM[],A558+1,3)</f>
        <v>LINE_1_CB_OFF</v>
      </c>
      <c r="E558" s="34" t="str" cm="1">
        <f t="array" ref="E558">INDEX(DB_ALM[],A558+1,5)</f>
        <v>Circuit breaker (-Q0) - OFF</v>
      </c>
      <c r="F558" s="34"/>
      <c r="G558" s="13" t="str" cm="1">
        <f t="array" ref="G558">INDEX(DB_ALM[],A558+1,13)</f>
        <v>External signals PS OFF</v>
      </c>
      <c r="H558" s="1" t="e">
        <f t="shared" si="8"/>
        <v>#N/A</v>
      </c>
    </row>
    <row r="559" spans="1:8" hidden="1" x14ac:dyDescent="0.25">
      <c r="A559" s="1">
        <v>557</v>
      </c>
      <c r="B559" s="1" t="b" cm="1">
        <f t="array" ref="B559">INDEX(DB_ALM[],A559+1,20)</f>
        <v>0</v>
      </c>
      <c r="C559" s="13" t="str" cm="1">
        <f t="array" ref="C559">INDEX(DB_ALM[],A559+1,1)</f>
        <v>SN_LINE</v>
      </c>
      <c r="D559" s="13" t="str" cm="1">
        <f t="array" ref="D559">INDEX(DB_ALM[],A559+1,3)</f>
        <v>LINE_1_CB_APU_ERR</v>
      </c>
      <c r="E559" s="34" t="str" cm="1">
        <f t="array" ref="E559">INDEX(DB_ALM[],A559+1,5)</f>
        <v>LINE_1_CB_APU_ERR</v>
      </c>
      <c r="F559" s="34"/>
      <c r="G559" s="13" t="str" cm="1">
        <f t="array" ref="G559">INDEX(DB_ALM[],A559+1,13)</f>
        <v>No blocking</v>
      </c>
      <c r="H559" s="1" t="e">
        <f t="shared" si="8"/>
        <v>#N/A</v>
      </c>
    </row>
    <row r="560" spans="1:8" hidden="1" x14ac:dyDescent="0.25">
      <c r="A560" s="1">
        <v>558</v>
      </c>
      <c r="B560" s="1" t="b" cm="1">
        <f t="array" ref="B560">INDEX(DB_ALM[],A560+1,20)</f>
        <v>0</v>
      </c>
      <c r="C560" s="13" t="str" cm="1">
        <f t="array" ref="C560">INDEX(DB_ALM[],A560+1,1)</f>
        <v>SN_LINE</v>
      </c>
      <c r="D560" s="13" t="str" cm="1">
        <f t="array" ref="D560">INDEX(DB_ALM[],A560+1,3)</f>
        <v>LINE_1_MCB_W</v>
      </c>
      <c r="E560" s="34" t="str" cm="1">
        <f t="array" ref="E560">INDEX(DB_ALM[],A560+1,5)</f>
        <v>Miniature circuit breaker group warning</v>
      </c>
      <c r="F560" s="34" t="s">
        <v>3272</v>
      </c>
      <c r="G560" s="13" t="str" cm="1">
        <f t="array" ref="G560">INDEX(DB_ALM[],A560+1,13)</f>
        <v>No blocking</v>
      </c>
      <c r="H560" s="1" t="str">
        <f t="shared" si="8"/>
        <v>Alarm utløses når minst én MCB i gruppen er av. Dette kan skyldes intenjonell håndtering, ledningsbrudd eller en feil på hjelpekontakter</v>
      </c>
    </row>
    <row r="561" spans="1:8" hidden="1" x14ac:dyDescent="0.25">
      <c r="A561" s="1">
        <v>559</v>
      </c>
      <c r="B561" s="1" t="b" cm="1">
        <f t="array" ref="B561">INDEX(DB_ALM[],A561+1,20)</f>
        <v>0</v>
      </c>
      <c r="C561" s="13" t="str" cm="1">
        <f t="array" ref="C561">INDEX(DB_ALM[],A561+1,1)</f>
        <v>SN_LINE</v>
      </c>
      <c r="D561" s="13" t="str" cm="1">
        <f t="array" ref="D561">INDEX(DB_ALM[],A561+1,3)</f>
        <v>LINE_1_MCB_T</v>
      </c>
      <c r="E561" s="34" t="str" cm="1">
        <f t="array" ref="E561">INDEX(DB_ALM[],A561+1,5)</f>
        <v>MCBs group (-F4, -F7, -F14) - trip</v>
      </c>
      <c r="F561" s="34" t="s">
        <v>3272</v>
      </c>
      <c r="G561" s="13" t="str" cm="1">
        <f t="array" ref="G561">INDEX(DB_ALM[],A561+1,13)</f>
        <v>MV distrb. comm erorr</v>
      </c>
      <c r="H561" s="1" t="str">
        <f t="shared" si="8"/>
        <v>Alarm utløses når minst én MCB i gruppen er av. Dette kan skyldes intenjonell håndtering, ledningsbrudd eller en feil på hjelpekontakter</v>
      </c>
    </row>
    <row r="562" spans="1:8" hidden="1" x14ac:dyDescent="0.25">
      <c r="A562" s="1">
        <v>560</v>
      </c>
      <c r="B562" s="1" t="b" cm="1">
        <f t="array" ref="B562">INDEX(DB_ALM[],A562+1,20)</f>
        <v>0</v>
      </c>
      <c r="C562" s="13" t="str" cm="1">
        <f t="array" ref="C562">INDEX(DB_ALM[],A562+1,1)</f>
        <v>SN_LINE</v>
      </c>
      <c r="D562" s="13" t="str" cm="1">
        <f t="array" ref="D562">INDEX(DB_ALM[],A562+1,3)</f>
        <v>LINE_1_DC_CNTRL_MCB_OFF</v>
      </c>
      <c r="E562" s="34" t="str" cm="1">
        <f t="array" ref="E562">INDEX(DB_ALM[],A562+1,5)</f>
        <v>DC control MCB (-Q4) - OFF</v>
      </c>
      <c r="F562" s="34" t="s">
        <v>205</v>
      </c>
      <c r="G562" s="13" t="str" cm="1">
        <f t="array" ref="G562">INDEX(DB_ALM[],A562+1,13)</f>
        <v>External signals PS OFF</v>
      </c>
      <c r="H562" s="1" t="e">
        <f t="shared" si="8"/>
        <v>#N/A</v>
      </c>
    </row>
    <row r="563" spans="1:8" hidden="1" x14ac:dyDescent="0.25">
      <c r="A563" s="1">
        <v>561</v>
      </c>
      <c r="B563" s="1" t="b" cm="1">
        <f t="array" ref="B563">INDEX(DB_ALM[],A563+1,20)</f>
        <v>0</v>
      </c>
      <c r="C563" s="13" t="str" cm="1">
        <f t="array" ref="C563">INDEX(DB_ALM[],A563+1,1)</f>
        <v>SN_LINE</v>
      </c>
      <c r="D563" s="13" t="str" cm="1">
        <f t="array" ref="D563">INDEX(DB_ALM[],A563+1,3)</f>
        <v>LINE_1_CB_TEST</v>
      </c>
      <c r="E563" s="34" t="str" cm="1">
        <f t="array" ref="E563">INDEX(DB_ALM[],A563+1,5)</f>
        <v>SPARE_497</v>
      </c>
      <c r="F563" s="34" t="s">
        <v>205</v>
      </c>
      <c r="G563" s="13" t="str" cm="1">
        <f t="array" ref="G563">INDEX(DB_ALM[],A563+1,13)</f>
        <v>No blocking</v>
      </c>
      <c r="H563" s="1" t="e">
        <f t="shared" si="8"/>
        <v>#N/A</v>
      </c>
    </row>
    <row r="564" spans="1:8" hidden="1" x14ac:dyDescent="0.25">
      <c r="A564" s="1">
        <v>562</v>
      </c>
      <c r="B564" s="1" t="b" cm="1">
        <f t="array" ref="B564">INDEX(DB_ALM[],A564+1,20)</f>
        <v>0</v>
      </c>
      <c r="C564" s="13" t="str" cm="1">
        <f t="array" ref="C564">INDEX(DB_ALM[],A564+1,1)</f>
        <v>SN_LINE</v>
      </c>
      <c r="D564" s="13" t="str" cm="1">
        <f t="array" ref="D564">INDEX(DB_ALM[],A564+1,3)</f>
        <v>LINE_1_CB_SERVICE</v>
      </c>
      <c r="E564" s="34" t="str" cm="1">
        <f t="array" ref="E564">INDEX(DB_ALM[],A564+1,5)</f>
        <v>SPARE_498</v>
      </c>
      <c r="F564" s="34" t="s">
        <v>205</v>
      </c>
      <c r="G564" s="13" t="str" cm="1">
        <f t="array" ref="G564">INDEX(DB_ALM[],A564+1,13)</f>
        <v>No blocking</v>
      </c>
      <c r="H564" s="1" t="e">
        <f t="shared" si="8"/>
        <v>#N/A</v>
      </c>
    </row>
    <row r="565" spans="1:8" hidden="1" x14ac:dyDescent="0.25">
      <c r="A565" s="1">
        <v>563</v>
      </c>
      <c r="B565" s="1" t="b" cm="1">
        <f t="array" ref="B565">INDEX(DB_ALM[],A565+1,20)</f>
        <v>0</v>
      </c>
      <c r="C565" s="13" t="str" cm="1">
        <f t="array" ref="C565">INDEX(DB_ALM[],A565+1,1)</f>
        <v>SN_LINE</v>
      </c>
      <c r="D565" s="13" t="str" cm="1">
        <f t="array" ref="D565">INDEX(DB_ALM[],A565+1,3)</f>
        <v>STEP_UP_TRAFO_INCOMING_AC_MCB_OFF</v>
      </c>
      <c r="E565" s="34" t="str" cm="1">
        <f t="array" ref="E565">INDEX(DB_ALM[],A565+1,5)</f>
        <v>SPARE_499</v>
      </c>
      <c r="F565" s="34" t="s">
        <v>205</v>
      </c>
      <c r="G565" s="13" t="str" cm="1">
        <f t="array" ref="G565">INDEX(DB_ALM[],A565+1,13)</f>
        <v>No blocking</v>
      </c>
      <c r="H565" s="1" t="e">
        <f t="shared" si="8"/>
        <v>#N/A</v>
      </c>
    </row>
    <row r="566" spans="1:8" hidden="1" x14ac:dyDescent="0.25">
      <c r="A566" s="1">
        <v>564</v>
      </c>
      <c r="B566" s="1" t="b" cm="1">
        <f t="array" ref="B566">INDEX(DB_ALM[],A566+1,20)</f>
        <v>0</v>
      </c>
      <c r="C566" s="13" t="str" cm="1">
        <f t="array" ref="C566">INDEX(DB_ALM[],A566+1,1)</f>
        <v>SN_LINE</v>
      </c>
      <c r="D566" s="13" t="str" cm="1">
        <f t="array" ref="D566">INDEX(DB_ALM[],A566+1,3)</f>
        <v>STEP_UP_TRAFO_INCOMING_VT1_MCB_OFF</v>
      </c>
      <c r="E566" s="34" t="str" cm="1">
        <f t="array" ref="E566">INDEX(DB_ALM[],A566+1,5)</f>
        <v>SPARE_500</v>
      </c>
      <c r="F566" s="34" t="s">
        <v>205</v>
      </c>
      <c r="G566" s="13" t="str" cm="1">
        <f t="array" ref="G566">INDEX(DB_ALM[],A566+1,13)</f>
        <v>No blocking</v>
      </c>
      <c r="H566" s="1" t="e">
        <f t="shared" si="8"/>
        <v>#N/A</v>
      </c>
    </row>
    <row r="567" spans="1:8" hidden="1" x14ac:dyDescent="0.25">
      <c r="A567" s="1">
        <v>565</v>
      </c>
      <c r="B567" s="1" t="b" cm="1">
        <f t="array" ref="B567">INDEX(DB_ALM[],A567+1,20)</f>
        <v>0</v>
      </c>
      <c r="C567" s="13" t="str" cm="1">
        <f t="array" ref="C567">INDEX(DB_ALM[],A567+1,1)</f>
        <v>SN_LINE</v>
      </c>
      <c r="D567" s="13" t="str" cm="1">
        <f t="array" ref="D567">INDEX(DB_ALM[],A567+1,3)</f>
        <v>STEP_UP_TRAFO_INCOMING_VT2_MCB_OFF</v>
      </c>
      <c r="E567" s="34" t="str" cm="1">
        <f t="array" ref="E567">INDEX(DB_ALM[],A567+1,5)</f>
        <v>SPARE_501</v>
      </c>
      <c r="F567" s="34" t="s">
        <v>205</v>
      </c>
      <c r="G567" s="13" t="str" cm="1">
        <f t="array" ref="G567">INDEX(DB_ALM[],A567+1,13)</f>
        <v>No blocking</v>
      </c>
      <c r="H567" s="1" t="e">
        <f t="shared" si="8"/>
        <v>#N/A</v>
      </c>
    </row>
    <row r="568" spans="1:8" hidden="1" x14ac:dyDescent="0.25">
      <c r="A568" s="1">
        <v>566</v>
      </c>
      <c r="B568" s="1" t="b" cm="1">
        <f t="array" ref="B568">INDEX(DB_ALM[],A568+1,20)</f>
        <v>0</v>
      </c>
      <c r="C568" s="13" t="str" cm="1">
        <f t="array" ref="C568">INDEX(DB_ALM[],A568+1,1)</f>
        <v>SN_LINE</v>
      </c>
      <c r="D568" s="13" t="str" cm="1">
        <f t="array" ref="D568">INDEX(DB_ALM[],A568+1,3)</f>
        <v>STEP_UP_TRAFO_INCOMING_VT3_MCB_OFF</v>
      </c>
      <c r="E568" s="34" t="str" cm="1">
        <f t="array" ref="E568">INDEX(DB_ALM[],A568+1,5)</f>
        <v>SPARE_502</v>
      </c>
      <c r="F568" s="34" t="s">
        <v>205</v>
      </c>
      <c r="G568" s="13" t="str" cm="1">
        <f t="array" ref="G568">INDEX(DB_ALM[],A568+1,13)</f>
        <v>No blocking</v>
      </c>
      <c r="H568" s="1" t="e">
        <f t="shared" si="8"/>
        <v>#N/A</v>
      </c>
    </row>
    <row r="569" spans="1:8" hidden="1" x14ac:dyDescent="0.25">
      <c r="A569" s="1">
        <v>567</v>
      </c>
      <c r="B569" s="1" t="b" cm="1">
        <f t="array" ref="B569">INDEX(DB_ALM[],A569+1,20)</f>
        <v>0</v>
      </c>
      <c r="C569" s="13" t="str" cm="1">
        <f t="array" ref="C569">INDEX(DB_ALM[],A569+1,1)</f>
        <v>SN_LINE</v>
      </c>
      <c r="D569" s="13" t="str" cm="1">
        <f t="array" ref="D569">INDEX(DB_ALM[],A569+1,3)</f>
        <v>_2ND_SHUNT_RELASE_MCB_OFF</v>
      </c>
      <c r="E569" s="34" t="str" cm="1">
        <f t="array" ref="E569">INDEX(DB_ALM[],A569+1,5)</f>
        <v>2ND shunt release MCB (-F5) - OFF</v>
      </c>
      <c r="F569" s="34" t="s">
        <v>3197</v>
      </c>
      <c r="G569" s="13" t="str" cm="1">
        <f t="array" ref="G569">INDEX(DB_ALM[],A569+1,13)</f>
        <v>MV distrb. comm erorr</v>
      </c>
      <c r="H569" s="1" t="str">
        <f t="shared" si="8"/>
        <v>Alarm utløses når MCB er av. Dette kan skyldes intenjonell håndtering, ledningsbrudd eller en feil på hjelpekontaktene.</v>
      </c>
    </row>
    <row r="570" spans="1:8" hidden="1" x14ac:dyDescent="0.25">
      <c r="A570" s="1">
        <v>568</v>
      </c>
      <c r="B570" s="1" t="b" cm="1">
        <f t="array" ref="B570">INDEX(DB_ALM[],A570+1,20)</f>
        <v>1</v>
      </c>
      <c r="C570" s="13" t="str" cm="1">
        <f t="array" ref="C570">INDEX(DB_ALM[],A570+1,1)</f>
        <v>SN_LINE</v>
      </c>
      <c r="D570" s="13" t="str" cm="1">
        <f t="array" ref="D570">INDEX(DB_ALM[],A570+1,3)</f>
        <v>MV_PROT_RELAY_TRIP</v>
      </c>
      <c r="E570" s="34" t="str" cm="1">
        <f t="array" ref="E570">INDEX(DB_ALM[],A570+1,5)</f>
        <v>Protection relay trip (-P3U30)</v>
      </c>
      <c r="F570" s="34"/>
      <c r="G570" s="13" t="str" cm="1">
        <f t="array" ref="G570">INDEX(DB_ALM[],A570+1,13)</f>
        <v>External signals PS OFF</v>
      </c>
      <c r="H570" s="1" t="e">
        <f t="shared" si="8"/>
        <v>#N/A</v>
      </c>
    </row>
    <row r="571" spans="1:8" hidden="1" x14ac:dyDescent="0.25">
      <c r="A571" s="1">
        <v>569</v>
      </c>
      <c r="B571" s="1" t="b" cm="1">
        <f t="array" ref="B571">INDEX(DB_ALM[],A571+1,20)</f>
        <v>1</v>
      </c>
      <c r="C571" s="13" t="str" cm="1">
        <f t="array" ref="C571">INDEX(DB_ALM[],A571+1,1)</f>
        <v>SN_LINE</v>
      </c>
      <c r="D571" s="13" t="str" cm="1">
        <f t="array" ref="D571">INDEX(DB_ALM[],A571+1,3)</f>
        <v>LINE_1_CHARGING_MOTOR_MCB_OFF</v>
      </c>
      <c r="E571" s="34" t="str" cm="1">
        <f t="array" ref="E571">INDEX(DB_ALM[],A571+1,5)</f>
        <v>Charging motor MCB (-Q6) - OFF</v>
      </c>
      <c r="F571" s="34" t="s">
        <v>205</v>
      </c>
      <c r="G571" s="13" t="str" cm="1">
        <f t="array" ref="G571">INDEX(DB_ALM[],A571+1,13)</f>
        <v>External signals PS OFF</v>
      </c>
      <c r="H571" s="1" t="e">
        <f t="shared" si="8"/>
        <v>#N/A</v>
      </c>
    </row>
    <row r="572" spans="1:8" hidden="1" x14ac:dyDescent="0.25">
      <c r="A572" s="1">
        <v>570</v>
      </c>
      <c r="B572" s="1" t="b" cm="1">
        <f t="array" ref="B572">INDEX(DB_ALM[],A572+1,20)</f>
        <v>1</v>
      </c>
      <c r="C572" s="13" t="str" cm="1">
        <f t="array" ref="C572">INDEX(DB_ALM[],A572+1,1)</f>
        <v>SN_LINE</v>
      </c>
      <c r="D572" s="13" t="str" cm="1">
        <f t="array" ref="D572">INDEX(DB_ALM[],A572+1,3)</f>
        <v>LINE_1_Vo_VT_MEAS_MCB_OFF</v>
      </c>
      <c r="E572" s="34" t="str" cm="1">
        <f t="array" ref="E572">INDEX(DB_ALM[],A572+1,5)</f>
        <v>Vo voltage meas MCB (-Q11) - OFF</v>
      </c>
      <c r="F572" s="34" t="s">
        <v>205</v>
      </c>
      <c r="G572" s="13" t="str" cm="1">
        <f t="array" ref="G572">INDEX(DB_ALM[],A572+1,13)</f>
        <v>External signals PS OFF</v>
      </c>
      <c r="H572" s="1" t="e">
        <f t="shared" si="8"/>
        <v>#N/A</v>
      </c>
    </row>
    <row r="573" spans="1:8" hidden="1" x14ac:dyDescent="0.25">
      <c r="A573" s="1">
        <v>571</v>
      </c>
      <c r="B573" s="1" t="b" cm="1">
        <f t="array" ref="B573">INDEX(DB_ALM[],A573+1,20)</f>
        <v>1</v>
      </c>
      <c r="C573" s="13" t="str" cm="1">
        <f t="array" ref="C573">INDEX(DB_ALM[],A573+1,1)</f>
        <v>SN_LINE</v>
      </c>
      <c r="D573" s="13" t="str" cm="1">
        <f t="array" ref="D573">INDEX(DB_ALM[],A573+1,3)</f>
        <v>DC_CTRL_AND_SIGN_MCB_OFF</v>
      </c>
      <c r="E573" s="34" t="str" cm="1">
        <f t="array" ref="E573">INDEX(DB_ALM[],A573+1,5)</f>
        <v>DC control and signalization MCB (-Q3) - OFF</v>
      </c>
      <c r="F573" s="34" t="s">
        <v>205</v>
      </c>
      <c r="G573" s="13" t="str" cm="1">
        <f t="array" ref="G573">INDEX(DB_ALM[],A573+1,13)</f>
        <v>External signals PS OFF</v>
      </c>
      <c r="H573" s="1" t="e">
        <f t="shared" si="8"/>
        <v>#N/A</v>
      </c>
    </row>
    <row r="574" spans="1:8" hidden="1" x14ac:dyDescent="0.25">
      <c r="A574" s="1">
        <v>572</v>
      </c>
      <c r="B574" s="1" t="b" cm="1">
        <f t="array" ref="B574">INDEX(DB_ALM[],A574+1,20)</f>
        <v>1</v>
      </c>
      <c r="C574" s="13" t="str" cm="1">
        <f t="array" ref="C574">INDEX(DB_ALM[],A574+1,1)</f>
        <v>SN_LINE</v>
      </c>
      <c r="D574" s="13" t="str" cm="1">
        <f t="array" ref="D574">INDEX(DB_ALM[],A574+1,3)</f>
        <v>BILLINIG_METER_VT_MEAS_MCB_OFF</v>
      </c>
      <c r="E574" s="34" t="str" cm="1">
        <f t="array" ref="E574">INDEX(DB_ALM[],A574+1,5)</f>
        <v>Voltage measurement for billing meter MCB (-Q12) - OFF</v>
      </c>
      <c r="F574" s="34"/>
      <c r="G574" s="13" t="str" cm="1">
        <f t="array" ref="G574">INDEX(DB_ALM[],A574+1,13)</f>
        <v>External signals PS OFF</v>
      </c>
      <c r="H574" s="1" t="e">
        <f t="shared" si="8"/>
        <v>#N/A</v>
      </c>
    </row>
    <row r="575" spans="1:8" hidden="1" x14ac:dyDescent="0.25">
      <c r="A575" s="1">
        <v>573</v>
      </c>
      <c r="B575" s="1" t="b" cm="1">
        <f t="array" ref="B575">INDEX(DB_ALM[],A575+1,20)</f>
        <v>0</v>
      </c>
      <c r="C575" s="13" t="str" cm="1">
        <f t="array" ref="C575">INDEX(DB_ALM[],A575+1,1)</f>
        <v>SN_LINE</v>
      </c>
      <c r="D575" s="13" t="str" cm="1">
        <f t="array" ref="D575">INDEX(DB_ALM[],A575+1,3)</f>
        <v>GAS_ERROR</v>
      </c>
      <c r="E575" s="34" t="str" cm="1">
        <f t="array" ref="E575">INDEX(DB_ALM[],A575+1,5)</f>
        <v>Gas pressure - error</v>
      </c>
      <c r="F575" s="34"/>
      <c r="G575" s="13" t="str" cm="1">
        <f t="array" ref="G575">INDEX(DB_ALM[],A575+1,13)</f>
        <v>MV distrb. comm erorr</v>
      </c>
      <c r="H575" s="1" t="e">
        <f t="shared" si="8"/>
        <v>#N/A</v>
      </c>
    </row>
    <row r="576" spans="1:8" hidden="1" x14ac:dyDescent="0.25">
      <c r="A576" s="1">
        <v>574</v>
      </c>
      <c r="B576" s="1" t="b" cm="1">
        <f t="array" ref="B576">INDEX(DB_ALM[],A576+1,20)</f>
        <v>1</v>
      </c>
      <c r="C576" s="13" t="str" cm="1">
        <f t="array" ref="C576">INDEX(DB_ALM[],A576+1,1)</f>
        <v>SN_LINE</v>
      </c>
      <c r="D576" s="13" t="str" cm="1">
        <f t="array" ref="D576">INDEX(DB_ALM[],A576+1,3)</f>
        <v>AC_CTRL_AND_SIGN_MCB_OFF</v>
      </c>
      <c r="E576" s="34" t="str" cm="1">
        <f t="array" ref="E576">INDEX(DB_ALM[],A576+1,5)</f>
        <v>AC control and signalization (-Q8) MCB - OFF</v>
      </c>
      <c r="F576" s="34" t="s">
        <v>3272</v>
      </c>
      <c r="G576" s="13" t="str" cm="1">
        <f t="array" ref="G576">INDEX(DB_ALM[],A576+1,13)</f>
        <v>External signals PS OFF</v>
      </c>
      <c r="H576" s="1" t="str">
        <f t="shared" si="8"/>
        <v>Alarm utløses når minst én MCB i gruppen er av. Dette kan skyldes intenjonell håndtering, ledningsbrudd eller en feil på hjelpekontakter</v>
      </c>
    </row>
    <row r="577" spans="1:8" hidden="1" x14ac:dyDescent="0.25">
      <c r="A577" s="1">
        <v>575</v>
      </c>
      <c r="B577" s="1" t="b" cm="1">
        <f t="array" ref="B577">INDEX(DB_ALM[],A577+1,20)</f>
        <v>0</v>
      </c>
      <c r="C577" s="13" t="str" cm="1">
        <f t="array" ref="C577">INDEX(DB_ALM[],A577+1,1)</f>
        <v>SN_LINE</v>
      </c>
      <c r="D577" s="13" t="str" cm="1">
        <f t="array" ref="D577">INDEX(DB_ALM[],A577+1,3)</f>
        <v>LINE_1_MCBS_TRIP</v>
      </c>
      <c r="E577" s="34" t="str" cm="1">
        <f t="array" ref="E577">INDEX(DB_ALM[],A577+1,5)</f>
        <v>Miniature circuit breaker group trip</v>
      </c>
      <c r="F577" s="34"/>
      <c r="G577" s="13" t="str" cm="1">
        <f t="array" ref="G577">INDEX(DB_ALM[],A577+1,13)</f>
        <v>No blocking</v>
      </c>
      <c r="H577" s="1" t="e">
        <f t="shared" si="8"/>
        <v>#N/A</v>
      </c>
    </row>
    <row r="578" spans="1:8" hidden="1" x14ac:dyDescent="0.25">
      <c r="A578" s="1">
        <v>576</v>
      </c>
      <c r="B578" s="1" t="b" cm="1">
        <f t="array" ref="B578">INDEX(DB_ALM[],A578+1,20)</f>
        <v>1</v>
      </c>
      <c r="C578" s="13" t="str" cm="1">
        <f t="array" ref="C578">INDEX(DB_ALM[],A578+1,1)</f>
        <v>SN_TRAFO</v>
      </c>
      <c r="D578" s="13" t="str" cm="1">
        <f t="array" ref="D578">INDEX(DB_ALM[],A578+1,3)</f>
        <v>DS_ERR</v>
      </c>
      <c r="E578" s="34" t="str" cm="1">
        <f t="array" ref="E578">INDEX(DB_ALM[],A578+1,5)</f>
        <v>Disconnector (-Q2) - signalization error</v>
      </c>
      <c r="F578" s="34" t="s">
        <v>3261</v>
      </c>
      <c r="G578" s="13" t="str" cm="1">
        <f t="array" ref="G578">INDEX(DB_ALM[],A578+1,13)</f>
        <v>External signals PS OFF</v>
      </c>
      <c r="H578" s="1" t="str">
        <f t="shared" ref="H578:H641" si="9">VLOOKUP(F578,$K$1:$L$193,2,FALSE)</f>
        <v>Alarm utløses når både 'åpen' og 'lukket' indikasjonene er enten begge inaktive eller begge aktive.</v>
      </c>
    </row>
    <row r="579" spans="1:8" hidden="1" x14ac:dyDescent="0.25">
      <c r="A579" s="1">
        <v>577</v>
      </c>
      <c r="B579" s="1" t="b" cm="1">
        <f t="array" ref="B579">INDEX(DB_ALM[],A579+1,20)</f>
        <v>1</v>
      </c>
      <c r="C579" s="13" t="str" cm="1">
        <f t="array" ref="C579">INDEX(DB_ALM[],A579+1,1)</f>
        <v>SN_TRAFO</v>
      </c>
      <c r="D579" s="13" t="str" cm="1">
        <f t="array" ref="D579">INDEX(DB_ALM[],A579+1,3)</f>
        <v>DS_OFF</v>
      </c>
      <c r="E579" s="34" t="str" cm="1">
        <f t="array" ref="E579">INDEX(DB_ALM[],A579+1,5)</f>
        <v>Disconnector (-Q2) - OFF</v>
      </c>
      <c r="F579" s="34" t="s">
        <v>3421</v>
      </c>
      <c r="G579" s="13" t="str" cm="1">
        <f t="array" ref="G579">INDEX(DB_ALM[],A579+1,13)</f>
        <v>External signals PS OFF</v>
      </c>
      <c r="H579" s="1" t="e">
        <f t="shared" si="9"/>
        <v>#N/A</v>
      </c>
    </row>
    <row r="580" spans="1:8" hidden="1" x14ac:dyDescent="0.25">
      <c r="A580" s="1">
        <v>578</v>
      </c>
      <c r="B580" s="1" t="b" cm="1">
        <f t="array" ref="B580">INDEX(DB_ALM[],A580+1,20)</f>
        <v>0</v>
      </c>
      <c r="C580" s="13" t="str" cm="1">
        <f t="array" ref="C580">INDEX(DB_ALM[],A580+1,1)</f>
        <v>SN_TRAFO</v>
      </c>
      <c r="D580" s="13" t="str" cm="1">
        <f t="array" ref="D580">INDEX(DB_ALM[],A580+1,3)</f>
        <v>DS_GND</v>
      </c>
      <c r="E580" s="34" t="str" cm="1">
        <f t="array" ref="E580">INDEX(DB_ALM[],A580+1,5)</f>
        <v>Disconnector (-) grounded</v>
      </c>
      <c r="F580" s="34" t="s">
        <v>3422</v>
      </c>
      <c r="G580" s="13" t="str" cm="1">
        <f t="array" ref="G580">INDEX(DB_ALM[],A580+1,13)</f>
        <v>No blocking</v>
      </c>
      <c r="H580" s="1" t="e">
        <f t="shared" si="9"/>
        <v>#N/A</v>
      </c>
    </row>
    <row r="581" spans="1:8" hidden="1" x14ac:dyDescent="0.25">
      <c r="A581" s="1">
        <v>579</v>
      </c>
      <c r="B581" s="1" t="b" cm="1">
        <f t="array" ref="B581">INDEX(DB_ALM[],A581+1,20)</f>
        <v>1</v>
      </c>
      <c r="C581" s="13" t="str" cm="1">
        <f t="array" ref="C581">INDEX(DB_ALM[],A581+1,1)</f>
        <v>SN_TRAFO</v>
      </c>
      <c r="D581" s="13" t="str" cm="1">
        <f t="array" ref="D581">INDEX(DB_ALM[],A581+1,3)</f>
        <v>ES_ERR</v>
      </c>
      <c r="E581" s="34" t="str" cm="1">
        <f t="array" ref="E581">INDEX(DB_ALM[],A581+1,5)</f>
        <v>Earthing switch (-Q3) - signalization error</v>
      </c>
      <c r="F581" s="34" t="s">
        <v>3261</v>
      </c>
      <c r="G581" s="13" t="str" cm="1">
        <f t="array" ref="G581">INDEX(DB_ALM[],A581+1,13)</f>
        <v>External signals PS OFF</v>
      </c>
      <c r="H581" s="1" t="str">
        <f t="shared" si="9"/>
        <v>Alarm utløses når både 'åpen' og 'lukket' indikasjonene er enten begge inaktive eller begge aktive.</v>
      </c>
    </row>
    <row r="582" spans="1:8" hidden="1" x14ac:dyDescent="0.25">
      <c r="A582" s="1">
        <v>580</v>
      </c>
      <c r="B582" s="1" t="b" cm="1">
        <f t="array" ref="B582">INDEX(DB_ALM[],A582+1,20)</f>
        <v>0</v>
      </c>
      <c r="C582" s="13" t="str" cm="1">
        <f t="array" ref="C582">INDEX(DB_ALM[],A582+1,1)</f>
        <v>SN_TRAFO</v>
      </c>
      <c r="D582" s="13" t="str" cm="1">
        <f t="array" ref="D582">INDEX(DB_ALM[],A582+1,3)</f>
        <v>ES_OFF</v>
      </c>
      <c r="E582" s="34" t="str" cm="1">
        <f t="array" ref="E582">INDEX(DB_ALM[],A582+1,5)</f>
        <v>Earthing switch (-) OFF</v>
      </c>
      <c r="F582" s="34" t="s">
        <v>205</v>
      </c>
      <c r="G582" s="13" t="str" cm="1">
        <f t="array" ref="G582">INDEX(DB_ALM[],A582+1,13)</f>
        <v>No blocking</v>
      </c>
      <c r="H582" s="1" t="e">
        <f t="shared" si="9"/>
        <v>#N/A</v>
      </c>
    </row>
    <row r="583" spans="1:8" hidden="1" x14ac:dyDescent="0.25">
      <c r="A583" s="1">
        <v>581</v>
      </c>
      <c r="B583" s="1" t="b" cm="1">
        <f t="array" ref="B583">INDEX(DB_ALM[],A583+1,20)</f>
        <v>1</v>
      </c>
      <c r="C583" s="13" t="str" cm="1">
        <f t="array" ref="C583">INDEX(DB_ALM[],A583+1,1)</f>
        <v>SN_TRAFO</v>
      </c>
      <c r="D583" s="13" t="str" cm="1">
        <f t="array" ref="D583">INDEX(DB_ALM[],A583+1,3)</f>
        <v>ES_GND</v>
      </c>
      <c r="E583" s="34" t="str" cm="1">
        <f t="array" ref="E583">INDEX(DB_ALM[],A583+1,5)</f>
        <v>Earthing switch (-Q3) - grounded</v>
      </c>
      <c r="F583" s="34" t="s">
        <v>3423</v>
      </c>
      <c r="G583" s="13" t="str" cm="1">
        <f t="array" ref="G583">INDEX(DB_ALM[],A583+1,13)</f>
        <v>External signals PS OFF</v>
      </c>
      <c r="H583" s="1" t="e">
        <f t="shared" si="9"/>
        <v>#N/A</v>
      </c>
    </row>
    <row r="584" spans="1:8" hidden="1" x14ac:dyDescent="0.25">
      <c r="A584" s="1">
        <v>582</v>
      </c>
      <c r="B584" s="1" t="b" cm="1">
        <f t="array" ref="B584">INDEX(DB_ALM[],A584+1,20)</f>
        <v>0</v>
      </c>
      <c r="C584" s="13" t="str" cm="1">
        <f t="array" ref="C584">INDEX(DB_ALM[],A584+1,1)</f>
        <v>SN_TRAFO</v>
      </c>
      <c r="D584" s="13" t="str" cm="1">
        <f t="array" ref="D584">INDEX(DB_ALM[],A584+1,3)</f>
        <v>NO_VOLTAGE</v>
      </c>
      <c r="E584" s="34" t="str" cm="1">
        <f t="array" ref="E584">INDEX(DB_ALM[],A584+1,5)</f>
        <v>No voltage on power line</v>
      </c>
      <c r="F584" s="34" t="s">
        <v>3424</v>
      </c>
      <c r="G584" s="13" t="str" cm="1">
        <f t="array" ref="G584">INDEX(DB_ALM[],A584+1,13)</f>
        <v>MV distrb. comm erorr</v>
      </c>
      <c r="H584" s="1" t="e">
        <f t="shared" si="9"/>
        <v>#N/A</v>
      </c>
    </row>
    <row r="585" spans="1:8" hidden="1" x14ac:dyDescent="0.25">
      <c r="A585" s="1">
        <v>583</v>
      </c>
      <c r="B585" s="1" t="b" cm="1">
        <f t="array" ref="B585">INDEX(DB_ALM[],A585+1,20)</f>
        <v>0</v>
      </c>
      <c r="C585" s="13" t="str" cm="1">
        <f t="array" ref="C585">INDEX(DB_ALM[],A585+1,1)</f>
        <v>SN_TRAFO</v>
      </c>
      <c r="D585" s="13" t="str" cm="1">
        <f t="array" ref="D585">INDEX(DB_ALM[],A585+1,3)</f>
        <v>SYNCH_VT_MCB_OFF</v>
      </c>
      <c r="E585" s="34" t="str" cm="1">
        <f t="array" ref="E585">INDEX(DB_ALM[],A585+1,5)</f>
        <v xml:space="preserve">Synchronization voltage transformator miniature circuit breaker </v>
      </c>
      <c r="F585" s="34" t="s">
        <v>3197</v>
      </c>
      <c r="G585" s="13" t="str" cm="1">
        <f t="array" ref="G585">INDEX(DB_ALM[],A585+1,13)</f>
        <v>No blocking</v>
      </c>
      <c r="H585" s="1" t="str">
        <f t="shared" si="9"/>
        <v>Alarm utløses når MCB er av. Dette kan skyldes intenjonell håndtering, ledningsbrudd eller en feil på hjelpekontaktene.</v>
      </c>
    </row>
    <row r="586" spans="1:8" hidden="1" x14ac:dyDescent="0.25">
      <c r="A586" s="1">
        <v>584</v>
      </c>
      <c r="B586" s="1" t="b" cm="1">
        <f t="array" ref="B586">INDEX(DB_ALM[],A586+1,20)</f>
        <v>1</v>
      </c>
      <c r="C586" s="13" t="str" cm="1">
        <f t="array" ref="C586">INDEX(DB_ALM[],A586+1,1)</f>
        <v>SN_TRAFO</v>
      </c>
      <c r="D586" s="13" t="str" cm="1">
        <f t="array" ref="D586">INDEX(DB_ALM[],A586+1,3)</f>
        <v>CB_SPRING</v>
      </c>
      <c r="E586" s="34" t="str" cm="1">
        <f t="array" ref="E586">INDEX(DB_ALM[],A586+1,5)</f>
        <v>Circuit breaker (-Q1) spring not charged</v>
      </c>
      <c r="F586" s="34" t="s">
        <v>3425</v>
      </c>
      <c r="G586" s="13" t="str" cm="1">
        <f t="array" ref="G586">INDEX(DB_ALM[],A586+1,13)</f>
        <v>MV distrb. comm erorr</v>
      </c>
      <c r="H586" s="1" t="e">
        <f t="shared" si="9"/>
        <v>#N/A</v>
      </c>
    </row>
    <row r="587" spans="1:8" hidden="1" x14ac:dyDescent="0.25">
      <c r="A587" s="1">
        <v>585</v>
      </c>
      <c r="B587" s="1" t="b" cm="1">
        <f t="array" ref="B587">INDEX(DB_ALM[],A587+1,20)</f>
        <v>0</v>
      </c>
      <c r="C587" s="13" t="str" cm="1">
        <f t="array" ref="C587">INDEX(DB_ALM[],A587+1,1)</f>
        <v>SN_TRAFO</v>
      </c>
      <c r="D587" s="13" t="str" cm="1">
        <f t="array" ref="D587">INDEX(DB_ALM[],A587+1,3)</f>
        <v>CB_UNLOCKED</v>
      </c>
      <c r="E587" s="34" t="str" cm="1">
        <f t="array" ref="E587">INDEX(DB_ALM[],A587+1,5)</f>
        <v>SN_GEN_CB_UNLOCKED</v>
      </c>
      <c r="F587" s="34"/>
      <c r="G587" s="13" t="str" cm="1">
        <f t="array" ref="G587">INDEX(DB_ALM[],A587+1,13)</f>
        <v>No blocking</v>
      </c>
      <c r="H587" s="1" t="e">
        <f t="shared" si="9"/>
        <v>#N/A</v>
      </c>
    </row>
    <row r="588" spans="1:8" hidden="1" x14ac:dyDescent="0.25">
      <c r="A588" s="1">
        <v>586</v>
      </c>
      <c r="B588" s="1" t="b" cm="1">
        <f t="array" ref="B588">INDEX(DB_ALM[],A588+1,20)</f>
        <v>1</v>
      </c>
      <c r="C588" s="13" t="str" cm="1">
        <f t="array" ref="C588">INDEX(DB_ALM[],A588+1,1)</f>
        <v>SN_TRAFO</v>
      </c>
      <c r="D588" s="13" t="str" cm="1">
        <f t="array" ref="D588">INDEX(DB_ALM[],A588+1,3)</f>
        <v>CB_LOCAL</v>
      </c>
      <c r="E588" s="34" t="str" cm="1">
        <f t="array" ref="E588">INDEX(DB_ALM[],A588+1,5)</f>
        <v>Circuit breaker (-S60) local control</v>
      </c>
      <c r="F588" s="34" t="s">
        <v>3426</v>
      </c>
      <c r="G588" s="13" t="str" cm="1">
        <f t="array" ref="G588">INDEX(DB_ALM[],A588+1,13)</f>
        <v>External signals PS OFF</v>
      </c>
      <c r="H588" s="1" t="e">
        <f t="shared" si="9"/>
        <v>#N/A</v>
      </c>
    </row>
    <row r="589" spans="1:8" hidden="1" x14ac:dyDescent="0.25">
      <c r="A589" s="1">
        <v>587</v>
      </c>
      <c r="B589" s="1" t="b" cm="1">
        <f t="array" ref="B589">INDEX(DB_ALM[],A589+1,20)</f>
        <v>0</v>
      </c>
      <c r="C589" s="13" t="str" cm="1">
        <f t="array" ref="C589">INDEX(DB_ALM[],A589+1,1)</f>
        <v>SN_TRAFO</v>
      </c>
      <c r="D589" s="13" t="str" cm="1">
        <f t="array" ref="D589">INDEX(DB_ALM[],A589+1,3)</f>
        <v>CB_ERR</v>
      </c>
      <c r="E589" s="34" t="str" cm="1">
        <f t="array" ref="E589">INDEX(DB_ALM[],A589+1,5)</f>
        <v>Circuit breaker (-Q1) signalization error</v>
      </c>
      <c r="F589" s="34"/>
      <c r="G589" s="13" t="str" cm="1">
        <f t="array" ref="G589">INDEX(DB_ALM[],A589+1,13)</f>
        <v>MV distrb. comm erorr</v>
      </c>
      <c r="H589" s="1" t="e">
        <f t="shared" si="9"/>
        <v>#N/A</v>
      </c>
    </row>
    <row r="590" spans="1:8" hidden="1" x14ac:dyDescent="0.25">
      <c r="A590" s="1">
        <v>588</v>
      </c>
      <c r="B590" s="1" t="b" cm="1">
        <f t="array" ref="B590">INDEX(DB_ALM[],A590+1,20)</f>
        <v>0</v>
      </c>
      <c r="C590" s="13" t="str" cm="1">
        <f t="array" ref="C590">INDEX(DB_ALM[],A590+1,1)</f>
        <v>SN_TRAFO</v>
      </c>
      <c r="D590" s="13" t="str" cm="1">
        <f t="array" ref="D590">INDEX(DB_ALM[],A590+1,3)</f>
        <v>CB_OFF</v>
      </c>
      <c r="E590" s="34" t="str" cm="1">
        <f t="array" ref="E590">INDEX(DB_ALM[],A590+1,5)</f>
        <v>Circuit breaker (-Q1) OFF</v>
      </c>
      <c r="F590" s="34"/>
      <c r="G590" s="13" t="str" cm="1">
        <f t="array" ref="G590">INDEX(DB_ALM[],A590+1,13)</f>
        <v>MV distrb. comm erorr</v>
      </c>
      <c r="H590" s="1" t="e">
        <f t="shared" si="9"/>
        <v>#N/A</v>
      </c>
    </row>
    <row r="591" spans="1:8" hidden="1" x14ac:dyDescent="0.25">
      <c r="A591" s="1">
        <v>589</v>
      </c>
      <c r="B591" s="1" t="b" cm="1">
        <f t="array" ref="B591">INDEX(DB_ALM[],A591+1,20)</f>
        <v>0</v>
      </c>
      <c r="C591" s="13" t="str" cm="1">
        <f t="array" ref="C591">INDEX(DB_ALM[],A591+1,1)</f>
        <v>SN_TRAFO</v>
      </c>
      <c r="D591" s="13" t="str" cm="1">
        <f t="array" ref="D591">INDEX(DB_ALM[],A591+1,3)</f>
        <v>CB_TRUCK</v>
      </c>
      <c r="E591" s="34" t="str" cm="1">
        <f t="array" ref="E591">INDEX(DB_ALM[],A591+1,5)</f>
        <v>SN_GEN_CB_TRUCK</v>
      </c>
      <c r="F591" s="34"/>
      <c r="G591" s="13" t="str" cm="1">
        <f t="array" ref="G591">INDEX(DB_ALM[],A591+1,13)</f>
        <v>No blocking</v>
      </c>
      <c r="H591" s="1" t="e">
        <f t="shared" si="9"/>
        <v>#N/A</v>
      </c>
    </row>
    <row r="592" spans="1:8" hidden="1" x14ac:dyDescent="0.25">
      <c r="A592" s="1">
        <v>590</v>
      </c>
      <c r="B592" s="1" t="b" cm="1">
        <f t="array" ref="B592">INDEX(DB_ALM[],A592+1,20)</f>
        <v>0</v>
      </c>
      <c r="C592" s="13" t="str" cm="1">
        <f t="array" ref="C592">INDEX(DB_ALM[],A592+1,1)</f>
        <v>SN_TRAFO</v>
      </c>
      <c r="D592" s="13" t="str" cm="1">
        <f t="array" ref="D592">INDEX(DB_ALM[],A592+1,3)</f>
        <v>MCB_W</v>
      </c>
      <c r="E592" s="34" t="str" cm="1">
        <f t="array" ref="E592">INDEX(DB_ALM[],A592+1,5)</f>
        <v>Miniature circuit breaker group warning</v>
      </c>
      <c r="F592" s="34" t="s">
        <v>3272</v>
      </c>
      <c r="G592" s="13" t="str" cm="1">
        <f t="array" ref="G592">INDEX(DB_ALM[],A592+1,13)</f>
        <v>No blocking</v>
      </c>
      <c r="H592" s="1" t="str">
        <f t="shared" si="9"/>
        <v>Alarm utløses når minst én MCB i gruppen er av. Dette kan skyldes intenjonell håndtering, ledningsbrudd eller en feil på hjelpekontakter</v>
      </c>
    </row>
    <row r="593" spans="1:8" hidden="1" x14ac:dyDescent="0.25">
      <c r="A593" s="1">
        <v>591</v>
      </c>
      <c r="B593" s="1" t="b" cm="1">
        <f t="array" ref="B593">INDEX(DB_ALM[],A593+1,20)</f>
        <v>0</v>
      </c>
      <c r="C593" s="13" t="str" cm="1">
        <f t="array" ref="C593">INDEX(DB_ALM[],A593+1,1)</f>
        <v>SN_TRAFO</v>
      </c>
      <c r="D593" s="13" t="str" cm="1">
        <f t="array" ref="D593">INDEX(DB_ALM[],A593+1,3)</f>
        <v>MCB_T</v>
      </c>
      <c r="E593" s="34" t="str" cm="1">
        <f t="array" ref="E593">INDEX(DB_ALM[],A593+1,5)</f>
        <v>Miniature circuit breaker group trip</v>
      </c>
      <c r="F593" s="34" t="s">
        <v>3272</v>
      </c>
      <c r="G593" s="13" t="str" cm="1">
        <f t="array" ref="G593">INDEX(DB_ALM[],A593+1,13)</f>
        <v>No blocking</v>
      </c>
      <c r="H593" s="1" t="str">
        <f t="shared" si="9"/>
        <v>Alarm utløses når minst én MCB i gruppen er av. Dette kan skyldes intenjonell håndtering, ledningsbrudd eller en feil på hjelpekontakter</v>
      </c>
    </row>
    <row r="594" spans="1:8" hidden="1" x14ac:dyDescent="0.25">
      <c r="A594" s="1">
        <v>592</v>
      </c>
      <c r="B594" s="1" t="b" cm="1">
        <f t="array" ref="B594">INDEX(DB_ALM[],A594+1,20)</f>
        <v>0</v>
      </c>
      <c r="C594" s="13" t="str" cm="1">
        <f t="array" ref="C594">INDEX(DB_ALM[],A594+1,1)</f>
        <v>SN_TRAFO</v>
      </c>
      <c r="D594" s="13" t="str" cm="1">
        <f t="array" ref="D594">INDEX(DB_ALM[],A594+1,3)</f>
        <v>MV_HEATER_OFF</v>
      </c>
      <c r="E594" s="34" t="str" cm="1">
        <f t="array" ref="E594">INDEX(DB_ALM[],A594+1,5)</f>
        <v>Heater MCB (-Q6) OFF</v>
      </c>
      <c r="F594" s="34" t="s">
        <v>3197</v>
      </c>
      <c r="G594" s="13" t="str" cm="1">
        <f t="array" ref="G594">INDEX(DB_ALM[],A594+1,13)</f>
        <v>MV distrb. comm erorr</v>
      </c>
      <c r="H594" s="1" t="str">
        <f t="shared" si="9"/>
        <v>Alarm utløses når MCB er av. Dette kan skyldes intenjonell håndtering, ledningsbrudd eller en feil på hjelpekontaktene.</v>
      </c>
    </row>
    <row r="595" spans="1:8" hidden="1" x14ac:dyDescent="0.25">
      <c r="A595" s="1">
        <v>593</v>
      </c>
      <c r="B595" s="1" t="b" cm="1">
        <f t="array" ref="B595">INDEX(DB_ALM[],A595+1,20)</f>
        <v>1</v>
      </c>
      <c r="C595" s="13" t="str" cm="1">
        <f t="array" ref="C595">INDEX(DB_ALM[],A595+1,1)</f>
        <v>SN_TRAFO</v>
      </c>
      <c r="D595" s="13" t="str" cm="1">
        <f t="array" ref="D595">INDEX(DB_ALM[],A595+1,3)</f>
        <v>AC_SIGN_MCB_OFF</v>
      </c>
      <c r="E595" s="34" t="str" cm="1">
        <f t="array" ref="E595">INDEX(DB_ALM[],A595+1,5)</f>
        <v>AC control and signalization (-Q8) OFF</v>
      </c>
      <c r="F595" s="34" t="s">
        <v>3197</v>
      </c>
      <c r="G595" s="13" t="str" cm="1">
        <f t="array" ref="G595">INDEX(DB_ALM[],A595+1,13)</f>
        <v>MV distrb. comm erorr</v>
      </c>
      <c r="H595" s="1" t="str">
        <f t="shared" si="9"/>
        <v>Alarm utløses når MCB er av. Dette kan skyldes intenjonell håndtering, ledningsbrudd eller en feil på hjelpekontaktene.</v>
      </c>
    </row>
    <row r="596" spans="1:8" hidden="1" x14ac:dyDescent="0.25">
      <c r="A596" s="1">
        <v>594</v>
      </c>
      <c r="B596" s="1" t="b" cm="1">
        <f t="array" ref="B596">INDEX(DB_ALM[],A596+1,20)</f>
        <v>1</v>
      </c>
      <c r="C596" s="13" t="str" cm="1">
        <f t="array" ref="C596">INDEX(DB_ALM[],A596+1,1)</f>
        <v>SN_TRAFO</v>
      </c>
      <c r="D596" s="13" t="str" cm="1">
        <f t="array" ref="D596">INDEX(DB_ALM[],A596+1,3)</f>
        <v>DC_SIGN_MCB_OFF</v>
      </c>
      <c r="E596" s="34" t="str" cm="1">
        <f t="array" ref="E596">INDEX(DB_ALM[],A596+1,5)</f>
        <v>DC control and signalization (-Q3) OFF</v>
      </c>
      <c r="F596" s="34" t="s">
        <v>3197</v>
      </c>
      <c r="G596" s="13" t="str" cm="1">
        <f t="array" ref="G596">INDEX(DB_ALM[],A596+1,13)</f>
        <v>MV distrb. comm erorr</v>
      </c>
      <c r="H596" s="1" t="str">
        <f t="shared" si="9"/>
        <v>Alarm utløses når MCB er av. Dette kan skyldes intenjonell håndtering, ledningsbrudd eller en feil på hjelpekontaktene.</v>
      </c>
    </row>
    <row r="597" spans="1:8" hidden="1" x14ac:dyDescent="0.25">
      <c r="A597" s="1">
        <v>595</v>
      </c>
      <c r="B597" s="1" t="b" cm="1">
        <f t="array" ref="B597">INDEX(DB_ALM[],A597+1,20)</f>
        <v>1</v>
      </c>
      <c r="C597" s="13" t="str" cm="1">
        <f t="array" ref="C597">INDEX(DB_ALM[],A597+1,1)</f>
        <v>SN_TRAFO</v>
      </c>
      <c r="D597" s="13" t="str" cm="1">
        <f t="array" ref="D597">INDEX(DB_ALM[],A597+1,3)</f>
        <v>CHARGING_MOTOR_MCB_OFF</v>
      </c>
      <c r="E597" s="34" t="str" cm="1">
        <f t="array" ref="E597">INDEX(DB_ALM[],A597+1,5)</f>
        <v>Spring charge MCB (-Q6) OFF</v>
      </c>
      <c r="F597" s="34" t="s">
        <v>3197</v>
      </c>
      <c r="G597" s="13" t="str" cm="1">
        <f t="array" ref="G597">INDEX(DB_ALM[],A597+1,13)</f>
        <v>MV distrb. comm erorr</v>
      </c>
      <c r="H597" s="1" t="str">
        <f t="shared" si="9"/>
        <v>Alarm utløses når MCB er av. Dette kan skyldes intenjonell håndtering, ledningsbrudd eller en feil på hjelpekontaktene.</v>
      </c>
    </row>
    <row r="598" spans="1:8" hidden="1" x14ac:dyDescent="0.25">
      <c r="A598" s="1">
        <v>596</v>
      </c>
      <c r="B598" s="1" t="b" cm="1">
        <f t="array" ref="B598">INDEX(DB_ALM[],A598+1,20)</f>
        <v>0</v>
      </c>
      <c r="C598" s="13" t="str" cm="1">
        <f t="array" ref="C598">INDEX(DB_ALM[],A598+1,1)</f>
        <v>SN_TRAFO</v>
      </c>
      <c r="D598" s="13" t="str" cm="1">
        <f t="array" ref="D598">INDEX(DB_ALM[],A598+1,3)</f>
        <v>MV_PROTECTION_MCB_OFF</v>
      </c>
      <c r="E598" s="34" t="str" cm="1">
        <f t="array" ref="E598">INDEX(DB_ALM[],A598+1,5)</f>
        <v>Line protection device MCB (-F14) OFF</v>
      </c>
      <c r="F598" s="34" t="s">
        <v>3272</v>
      </c>
      <c r="G598" s="13" t="str" cm="1">
        <f t="array" ref="G598">INDEX(DB_ALM[],A598+1,13)</f>
        <v>MV distrb. comm erorr</v>
      </c>
      <c r="H598" s="1" t="str">
        <f t="shared" si="9"/>
        <v>Alarm utløses når minst én MCB i gruppen er av. Dette kan skyldes intenjonell håndtering, ledningsbrudd eller en feil på hjelpekontakter</v>
      </c>
    </row>
    <row r="599" spans="1:8" hidden="1" x14ac:dyDescent="0.25">
      <c r="A599" s="1">
        <v>597</v>
      </c>
      <c r="B599" s="1" t="b" cm="1">
        <f t="array" ref="B599">INDEX(DB_ALM[],A599+1,20)</f>
        <v>0</v>
      </c>
      <c r="C599" s="13" t="str" cm="1">
        <f t="array" ref="C599">INDEX(DB_ALM[],A599+1,1)</f>
        <v>SN_TRAFO</v>
      </c>
      <c r="D599" s="13" t="str" cm="1">
        <f t="array" ref="D599">INDEX(DB_ALM[],A599+1,3)</f>
        <v>UNIT_1_BREAKER_FALIURE</v>
      </c>
      <c r="E599" s="34" t="str" cm="1">
        <f t="array" ref="E599">INDEX(DB_ALM[],A599+1,5)</f>
        <v>Unit 1 GCB - breaker faliure</v>
      </c>
      <c r="F599" s="34" t="s">
        <v>3197</v>
      </c>
      <c r="G599" s="13" t="str" cm="1">
        <f t="array" ref="G599">INDEX(DB_ALM[],A599+1,13)</f>
        <v>MV distrb. comm erorr</v>
      </c>
      <c r="H599" s="1" t="str">
        <f t="shared" si="9"/>
        <v>Alarm utløses når MCB er av. Dette kan skyldes intenjonell håndtering, ledningsbrudd eller en feil på hjelpekontaktene.</v>
      </c>
    </row>
    <row r="600" spans="1:8" hidden="1" x14ac:dyDescent="0.25">
      <c r="A600" s="1">
        <v>598</v>
      </c>
      <c r="B600" s="1" t="b" cm="1">
        <f t="array" ref="B600">INDEX(DB_ALM[],A600+1,20)</f>
        <v>0</v>
      </c>
      <c r="C600" s="13" t="str" cm="1">
        <f t="array" ref="C600">INDEX(DB_ALM[],A600+1,1)</f>
        <v>SN_TRAFO</v>
      </c>
      <c r="D600" s="13" t="str" cm="1">
        <f t="array" ref="D600">INDEX(DB_ALM[],A600+1,3)</f>
        <v>UNIT_2_BREAKER_FALIURE</v>
      </c>
      <c r="E600" s="34" t="str" cm="1">
        <f t="array" ref="E600">INDEX(DB_ALM[],A600+1,5)</f>
        <v>Unit 2 GCB - breaker faliure</v>
      </c>
      <c r="F600" s="34" t="s">
        <v>3197</v>
      </c>
      <c r="G600" s="13" t="str" cm="1">
        <f t="array" ref="G600">INDEX(DB_ALM[],A600+1,13)</f>
        <v>MV distrb. comm erorr</v>
      </c>
      <c r="H600" s="1" t="str">
        <f t="shared" si="9"/>
        <v>Alarm utløses når MCB er av. Dette kan skyldes intenjonell håndtering, ledningsbrudd eller en feil på hjelpekontaktene.</v>
      </c>
    </row>
    <row r="601" spans="1:8" hidden="1" x14ac:dyDescent="0.25">
      <c r="A601" s="1">
        <v>599</v>
      </c>
      <c r="B601" s="1" t="b" cm="1">
        <f t="array" ref="B601">INDEX(DB_ALM[],A601+1,20)</f>
        <v>0</v>
      </c>
      <c r="C601" s="13" t="str" cm="1">
        <f t="array" ref="C601">INDEX(DB_ALM[],A601+1,1)</f>
        <v>SN_TRAFO</v>
      </c>
      <c r="D601" s="13" t="str" cm="1">
        <f t="array" ref="D601">INDEX(DB_ALM[],A601+1,3)</f>
        <v>SPARE_535</v>
      </c>
      <c r="E601" s="34" t="str" cm="1">
        <f t="array" ref="E601">INDEX(DB_ALM[],A601+1,5)</f>
        <v>DC voltage not OK</v>
      </c>
      <c r="F601" s="34" t="s">
        <v>205</v>
      </c>
      <c r="G601" s="13" t="str" cm="1">
        <f t="array" ref="G601">INDEX(DB_ALM[],A601+1,13)</f>
        <v>No blocking</v>
      </c>
      <c r="H601" s="1" t="e">
        <f t="shared" si="9"/>
        <v>#N/A</v>
      </c>
    </row>
    <row r="602" spans="1:8" hidden="1" x14ac:dyDescent="0.25">
      <c r="A602" s="1">
        <v>600</v>
      </c>
      <c r="B602" s="1" t="b" cm="1">
        <f t="array" ref="B602">INDEX(DB_ALM[],A602+1,20)</f>
        <v>0</v>
      </c>
      <c r="C602" s="13" t="str" cm="1">
        <f t="array" ref="C602">INDEX(DB_ALM[],A602+1,1)</f>
        <v>SN_TRAFO</v>
      </c>
      <c r="D602" s="13" t="str" cm="1">
        <f t="array" ref="D602">INDEX(DB_ALM[],A602+1,3)</f>
        <v>SPARE_536</v>
      </c>
      <c r="E602" s="34" t="str" cm="1">
        <f t="array" ref="E602">INDEX(DB_ALM[],A602+1,5)</f>
        <v>Local control</v>
      </c>
      <c r="F602" s="34" t="s">
        <v>205</v>
      </c>
      <c r="G602" s="13" t="str" cm="1">
        <f t="array" ref="G602">INDEX(DB_ALM[],A602+1,13)</f>
        <v>No blocking</v>
      </c>
      <c r="H602" s="1" t="e">
        <f t="shared" si="9"/>
        <v>#N/A</v>
      </c>
    </row>
    <row r="603" spans="1:8" hidden="1" x14ac:dyDescent="0.25">
      <c r="A603" s="1">
        <v>601</v>
      </c>
      <c r="B603" s="1" t="b" cm="1">
        <f t="array" ref="B603">INDEX(DB_ALM[],A603+1,20)</f>
        <v>0</v>
      </c>
      <c r="C603" s="13" t="str" cm="1">
        <f t="array" ref="C603">INDEX(DB_ALM[],A603+1,1)</f>
        <v>SN_TRAFO</v>
      </c>
      <c r="D603" s="13" t="str" cm="1">
        <f t="array" ref="D603">INDEX(DB_ALM[],A603+1,3)</f>
        <v>_2ND_SHUNT_RELASE_MCB_OFF</v>
      </c>
      <c r="E603" s="34" t="str" cm="1">
        <f t="array" ref="E603">INDEX(DB_ALM[],A603+1,5)</f>
        <v>2ND shunt release miniature circuit breaker (-) OFF</v>
      </c>
      <c r="F603" s="34" t="s">
        <v>3197</v>
      </c>
      <c r="G603" s="13" t="str" cm="1">
        <f t="array" ref="G603">INDEX(DB_ALM[],A603+1,13)</f>
        <v>No blocking</v>
      </c>
      <c r="H603" s="1" t="str">
        <f t="shared" si="9"/>
        <v>Alarm utløses når MCB er av. Dette kan skyldes intenjonell håndtering, ledningsbrudd eller en feil på hjelpekontaktene.</v>
      </c>
    </row>
    <row r="604" spans="1:8" hidden="1" x14ac:dyDescent="0.25">
      <c r="A604" s="1">
        <v>602</v>
      </c>
      <c r="B604" s="1" t="b" cm="1">
        <f t="array" ref="B604">INDEX(DB_ALM[],A604+1,20)</f>
        <v>0</v>
      </c>
      <c r="C604" s="13" t="str" cm="1">
        <f t="array" ref="C604">INDEX(DB_ALM[],A604+1,1)</f>
        <v>SN_TRAFO</v>
      </c>
      <c r="D604" s="13" t="str" cm="1">
        <f t="array" ref="D604">INDEX(DB_ALM[],A604+1,3)</f>
        <v>FUSE_OK</v>
      </c>
      <c r="E604" s="34" t="str" cm="1">
        <f t="array" ref="E604">INDEX(DB_ALM[],A604+1,5)</f>
        <v>Fuse (-Q1) - blown</v>
      </c>
      <c r="F604" s="34"/>
      <c r="G604" s="13" t="str" cm="1">
        <f t="array" ref="G604">INDEX(DB_ALM[],A604+1,13)</f>
        <v>MV distrb. comm erorr</v>
      </c>
      <c r="H604" s="1" t="e">
        <f t="shared" si="9"/>
        <v>#N/A</v>
      </c>
    </row>
    <row r="605" spans="1:8" hidden="1" x14ac:dyDescent="0.25">
      <c r="A605" s="1">
        <v>603</v>
      </c>
      <c r="B605" s="1" t="b" cm="1">
        <f t="array" ref="B605">INDEX(DB_ALM[],A605+1,20)</f>
        <v>0</v>
      </c>
      <c r="C605" s="13" t="str" cm="1">
        <f t="array" ref="C605">INDEX(DB_ALM[],A605+1,1)</f>
        <v>SN_TRAFO</v>
      </c>
      <c r="D605" s="13" t="str" cm="1">
        <f t="array" ref="D605">INDEX(DB_ALM[],A605+1,3)</f>
        <v>MEAS_AC_MCB_OFF</v>
      </c>
      <c r="E605" s="34" t="str" cm="1">
        <f t="array" ref="E605">INDEX(DB_ALM[],A605+1,5)</f>
        <v>SPARE_539</v>
      </c>
      <c r="F605" s="34" t="s">
        <v>205</v>
      </c>
      <c r="G605" s="13" t="str" cm="1">
        <f t="array" ref="G605">INDEX(DB_ALM[],A605+1,13)</f>
        <v>No blocking</v>
      </c>
      <c r="H605" s="1" t="e">
        <f t="shared" si="9"/>
        <v>#N/A</v>
      </c>
    </row>
    <row r="606" spans="1:8" hidden="1" x14ac:dyDescent="0.25">
      <c r="A606" s="1">
        <v>604</v>
      </c>
      <c r="B606" s="1" t="b" cm="1">
        <f t="array" ref="B606">INDEX(DB_ALM[],A606+1,20)</f>
        <v>0</v>
      </c>
      <c r="C606" s="13" t="str" cm="1">
        <f t="array" ref="C606">INDEX(DB_ALM[],A606+1,1)</f>
        <v>SN_TRAFO</v>
      </c>
      <c r="D606" s="13" t="str" cm="1">
        <f t="array" ref="D606">INDEX(DB_ALM[],A606+1,3)</f>
        <v>MEAS_FUSE_BLOWN</v>
      </c>
      <c r="E606" s="34" t="str" cm="1">
        <f t="array" ref="E606">INDEX(DB_ALM[],A606+1,5)</f>
        <v>SPARE_540</v>
      </c>
      <c r="F606" s="34" t="s">
        <v>205</v>
      </c>
      <c r="G606" s="13" t="str" cm="1">
        <f t="array" ref="G606">INDEX(DB_ALM[],A606+1,13)</f>
        <v>No blocking</v>
      </c>
      <c r="H606" s="1" t="e">
        <f t="shared" si="9"/>
        <v>#N/A</v>
      </c>
    </row>
    <row r="607" spans="1:8" hidden="1" x14ac:dyDescent="0.25">
      <c r="A607" s="1">
        <v>605</v>
      </c>
      <c r="B607" s="1" t="b" cm="1">
        <f t="array" ref="B607">INDEX(DB_ALM[],A607+1,20)</f>
        <v>0</v>
      </c>
      <c r="C607" s="13" t="str" cm="1">
        <f t="array" ref="C607">INDEX(DB_ALM[],A607+1,1)</f>
        <v>SN_TRAFO</v>
      </c>
      <c r="D607" s="13" t="str" cm="1">
        <f t="array" ref="D607">INDEX(DB_ALM[],A607+1,3)</f>
        <v>MEAS_DS_OFF</v>
      </c>
      <c r="E607" s="34" t="str" cm="1">
        <f t="array" ref="E607">INDEX(DB_ALM[],A607+1,5)</f>
        <v>SPARE_541</v>
      </c>
      <c r="F607" s="34" t="s">
        <v>205</v>
      </c>
      <c r="G607" s="13" t="str" cm="1">
        <f t="array" ref="G607">INDEX(DB_ALM[],A607+1,13)</f>
        <v>No blocking</v>
      </c>
      <c r="H607" s="1" t="e">
        <f t="shared" si="9"/>
        <v>#N/A</v>
      </c>
    </row>
    <row r="608" spans="1:8" hidden="1" x14ac:dyDescent="0.25">
      <c r="A608" s="1">
        <v>606</v>
      </c>
      <c r="B608" s="1" t="b" cm="1">
        <f t="array" ref="B608">INDEX(DB_ALM[],A608+1,20)</f>
        <v>0</v>
      </c>
      <c r="C608" s="13" t="str" cm="1">
        <f t="array" ref="C608">INDEX(DB_ALM[],A608+1,1)</f>
        <v>SN_TRAFO</v>
      </c>
      <c r="D608" s="13" t="str" cm="1">
        <f t="array" ref="D608">INDEX(DB_ALM[],A608+1,3)</f>
        <v>MEAS_ES_ERR</v>
      </c>
      <c r="E608" s="34" t="str" cm="1">
        <f t="array" ref="E608">INDEX(DB_ALM[],A608+1,5)</f>
        <v>Earthing switch (-Q8) signalization error</v>
      </c>
      <c r="F608" s="34" t="s">
        <v>205</v>
      </c>
      <c r="G608" s="13" t="str" cm="1">
        <f t="array" ref="G608">INDEX(DB_ALM[],A608+1,13)</f>
        <v>No blocking</v>
      </c>
      <c r="H608" s="1" t="e">
        <f t="shared" si="9"/>
        <v>#N/A</v>
      </c>
    </row>
    <row r="609" spans="1:8" hidden="1" x14ac:dyDescent="0.25">
      <c r="A609" s="1">
        <v>607</v>
      </c>
      <c r="B609" s="1" t="b" cm="1">
        <f t="array" ref="B609">INDEX(DB_ALM[],A609+1,20)</f>
        <v>0</v>
      </c>
      <c r="C609" s="13" t="str" cm="1">
        <f t="array" ref="C609">INDEX(DB_ALM[],A609+1,1)</f>
        <v>SN_TRAFO</v>
      </c>
      <c r="D609" s="13" t="str" cm="1">
        <f t="array" ref="D609">INDEX(DB_ALM[],A609+1,3)</f>
        <v>MEAS_ES_GND</v>
      </c>
      <c r="E609" s="34" t="str" cm="1">
        <f t="array" ref="E609">INDEX(DB_ALM[],A609+1,5)</f>
        <v>Earthing switch (-Q8) grounded</v>
      </c>
      <c r="F609" s="34" t="s">
        <v>205</v>
      </c>
      <c r="G609" s="13" t="str" cm="1">
        <f t="array" ref="G609">INDEX(DB_ALM[],A609+1,13)</f>
        <v>No blocking</v>
      </c>
      <c r="H609" s="1" t="e">
        <f t="shared" si="9"/>
        <v>#N/A</v>
      </c>
    </row>
    <row r="610" spans="1:8" hidden="1" x14ac:dyDescent="0.25">
      <c r="A610" s="1">
        <v>608</v>
      </c>
      <c r="B610" s="1" t="b" cm="1">
        <f t="array" ref="B610">INDEX(DB_ALM[],A610+1,20)</f>
        <v>0</v>
      </c>
      <c r="C610" s="13" t="str" cm="1">
        <f t="array" ref="C610">INDEX(DB_ALM[],A610+1,1)</f>
        <v>SN_AUX_TRAFO_AND_GND</v>
      </c>
      <c r="D610" s="13" t="str" cm="1">
        <f t="array" ref="D610">INDEX(DB_ALM[],A610+1,3)</f>
        <v>SN_AUX_TRAFO_DS_ERR</v>
      </c>
      <c r="E610" s="34" t="str" cm="1">
        <f t="array" ref="E610">INDEX(DB_ALM[],A610+1,5)</f>
        <v>Disconnector (-Q1) signalization error</v>
      </c>
      <c r="F610" s="34" t="s">
        <v>3261</v>
      </c>
      <c r="G610" s="13" t="str" cm="1">
        <f t="array" ref="G610">INDEX(DB_ALM[],A610+1,13)</f>
        <v>No blocking</v>
      </c>
      <c r="H610" s="1" t="str">
        <f t="shared" si="9"/>
        <v>Alarm utløses når både 'åpen' og 'lukket' indikasjonene er enten begge inaktive eller begge aktive.</v>
      </c>
    </row>
    <row r="611" spans="1:8" hidden="1" x14ac:dyDescent="0.25">
      <c r="A611" s="1">
        <v>609</v>
      </c>
      <c r="B611" s="1" t="b" cm="1">
        <f t="array" ref="B611">INDEX(DB_ALM[],A611+1,20)</f>
        <v>1</v>
      </c>
      <c r="C611" s="13" t="str" cm="1">
        <f t="array" ref="C611">INDEX(DB_ALM[],A611+1,1)</f>
        <v>SN_AUX_TRAFO_AND_GND</v>
      </c>
      <c r="D611" s="13" t="str" cm="1">
        <f t="array" ref="D611">INDEX(DB_ALM[],A611+1,3)</f>
        <v>SN_AUX_TRAFO_DS_OFF_1</v>
      </c>
      <c r="E611" s="34" t="str" cm="1">
        <f t="array" ref="E611">INDEX(DB_ALM[],A611+1,5)</f>
        <v>CB Truck drawn out SD (-Q1) - OFF</v>
      </c>
      <c r="F611" s="34"/>
      <c r="G611" s="13" t="str" cm="1">
        <f t="array" ref="G611">INDEX(DB_ALM[],A611+1,13)</f>
        <v>External signals PS OFF</v>
      </c>
      <c r="H611" s="1" t="e">
        <f t="shared" si="9"/>
        <v>#N/A</v>
      </c>
    </row>
    <row r="612" spans="1:8" hidden="1" x14ac:dyDescent="0.25">
      <c r="A612" s="1">
        <v>610</v>
      </c>
      <c r="B612" s="1" t="b" cm="1">
        <f t="array" ref="B612">INDEX(DB_ALM[],A612+1,20)</f>
        <v>1</v>
      </c>
      <c r="C612" s="13" t="str" cm="1">
        <f t="array" ref="C612">INDEX(DB_ALM[],A612+1,1)</f>
        <v>SN_AUX_TRAFO_AND_GND</v>
      </c>
      <c r="D612" s="13" t="str" cm="1">
        <f t="array" ref="D612">INDEX(DB_ALM[],A612+1,3)</f>
        <v>SN_AUX_TRAFO_DS_OFF_2</v>
      </c>
      <c r="E612" s="34" t="str" cm="1">
        <f t="array" ref="E612">INDEX(DB_ALM[],A612+1,5)</f>
        <v>CB Truck drawn out SE (-Q1) - OFF</v>
      </c>
      <c r="F612" s="34"/>
      <c r="G612" s="13" t="str" cm="1">
        <f t="array" ref="G612">INDEX(DB_ALM[],A612+1,13)</f>
        <v>External signals PS OFF</v>
      </c>
      <c r="H612" s="1" t="e">
        <f t="shared" si="9"/>
        <v>#N/A</v>
      </c>
    </row>
    <row r="613" spans="1:8" hidden="1" x14ac:dyDescent="0.25">
      <c r="A613" s="1">
        <v>611</v>
      </c>
      <c r="B613" s="1" t="b" cm="1">
        <f t="array" ref="B613">INDEX(DB_ALM[],A613+1,20)</f>
        <v>0</v>
      </c>
      <c r="C613" s="13" t="str" cm="1">
        <f t="array" ref="C613">INDEX(DB_ALM[],A613+1,1)</f>
        <v>SN_AUX_TRAFO_AND_GND</v>
      </c>
      <c r="D613" s="13" t="str" cm="1">
        <f t="array" ref="D613">INDEX(DB_ALM[],A613+1,3)</f>
        <v>SN_AUX_TRAFO_SWITCH_ERR</v>
      </c>
      <c r="E613" s="34" t="str" cm="1">
        <f t="array" ref="E613">INDEX(DB_ALM[],A613+1,5)</f>
        <v>Earthing switch (-Q8) signalization error</v>
      </c>
      <c r="F613" s="34" t="s">
        <v>3261</v>
      </c>
      <c r="G613" s="13" t="str" cm="1">
        <f t="array" ref="G613">INDEX(DB_ALM[],A613+1,13)</f>
        <v>No blocking</v>
      </c>
      <c r="H613" s="1" t="str">
        <f t="shared" si="9"/>
        <v>Alarm utløses når både 'åpen' og 'lukket' indikasjonene er enten begge inaktive eller begge aktive.</v>
      </c>
    </row>
    <row r="614" spans="1:8" hidden="1" x14ac:dyDescent="0.25">
      <c r="A614" s="1">
        <v>612</v>
      </c>
      <c r="B614" s="1" t="b" cm="1">
        <f t="array" ref="B614">INDEX(DB_ALM[],A614+1,20)</f>
        <v>1</v>
      </c>
      <c r="C614" s="13" t="str" cm="1">
        <f t="array" ref="C614">INDEX(DB_ALM[],A614+1,1)</f>
        <v>SN_AUX_TRAFO_AND_GND</v>
      </c>
      <c r="D614" s="13" t="str" cm="1">
        <f t="array" ref="D614">INDEX(DB_ALM[],A614+1,3)</f>
        <v>SN_AUX_TRAFO_SWITCH_OPEN</v>
      </c>
      <c r="E614" s="34" t="str" cm="1">
        <f t="array" ref="E614">INDEX(DB_ALM[],A614+1,5)</f>
        <v>Circuit breaker (-Q1) - OFF</v>
      </c>
      <c r="F614" s="34"/>
      <c r="G614" s="13" t="str" cm="1">
        <f t="array" ref="G614">INDEX(DB_ALM[],A614+1,13)</f>
        <v>External signals PS OFF</v>
      </c>
      <c r="H614" s="1" t="e">
        <f t="shared" si="9"/>
        <v>#N/A</v>
      </c>
    </row>
    <row r="615" spans="1:8" hidden="1" x14ac:dyDescent="0.25">
      <c r="A615" s="1">
        <v>613</v>
      </c>
      <c r="B615" s="1" t="b" cm="1">
        <f t="array" ref="B615">INDEX(DB_ALM[],A615+1,20)</f>
        <v>0</v>
      </c>
      <c r="C615" s="13" t="str" cm="1">
        <f t="array" ref="C615">INDEX(DB_ALM[],A615+1,1)</f>
        <v>SN_AUX_TRAFO_AND_GND</v>
      </c>
      <c r="D615" s="13" t="str" cm="1">
        <f t="array" ref="D615">INDEX(DB_ALM[],A615+1,3)</f>
        <v>SN_AUX_TRAFO_SWITCH_GND</v>
      </c>
      <c r="E615" s="34" t="str" cm="1">
        <f t="array" ref="E615">INDEX(DB_ALM[],A615+1,5)</f>
        <v>Earthing switch (-Q8) grounded</v>
      </c>
      <c r="F615" s="34"/>
      <c r="G615" s="13" t="str" cm="1">
        <f t="array" ref="G615">INDEX(DB_ALM[],A615+1,13)</f>
        <v>No blocking</v>
      </c>
      <c r="H615" s="1" t="e">
        <f t="shared" si="9"/>
        <v>#N/A</v>
      </c>
    </row>
    <row r="616" spans="1:8" hidden="1" x14ac:dyDescent="0.25">
      <c r="A616" s="1">
        <v>614</v>
      </c>
      <c r="B616" s="1" t="b" cm="1">
        <f t="array" ref="B616">INDEX(DB_ALM[],A616+1,20)</f>
        <v>0</v>
      </c>
      <c r="C616" s="13" t="str" cm="1">
        <f t="array" ref="C616">INDEX(DB_ALM[],A616+1,1)</f>
        <v>SN_AUX_TRAFO_AND_GND</v>
      </c>
      <c r="D616" s="13" t="str" cm="1">
        <f t="array" ref="D616">INDEX(DB_ALM[],A616+1,3)</f>
        <v>SN_AUX_TRAFO_FUSE_BLOWN</v>
      </c>
      <c r="E616" s="34" t="str" cm="1">
        <f t="array" ref="E616">INDEX(DB_ALM[],A616+1,5)</f>
        <v>Fuse blown</v>
      </c>
      <c r="F616" s="34"/>
      <c r="G616" s="13" t="str" cm="1">
        <f t="array" ref="G616">INDEX(DB_ALM[],A616+1,13)</f>
        <v>No blocking</v>
      </c>
      <c r="H616" s="1" t="e">
        <f t="shared" si="9"/>
        <v>#N/A</v>
      </c>
    </row>
    <row r="617" spans="1:8" hidden="1" x14ac:dyDescent="0.25">
      <c r="A617" s="1">
        <v>615</v>
      </c>
      <c r="B617" s="1" t="b" cm="1">
        <f t="array" ref="B617">INDEX(DB_ALM[],A617+1,20)</f>
        <v>0</v>
      </c>
      <c r="C617" s="13" t="str" cm="1">
        <f t="array" ref="C617">INDEX(DB_ALM[],A617+1,1)</f>
        <v>SN_AUX_TRAFO_AND_GND</v>
      </c>
      <c r="D617" s="13" t="str" cm="1">
        <f t="array" ref="D617">INDEX(DB_ALM[],A617+1,3)</f>
        <v>SN_AUX_TRAFO_AUX_SUPPLY_MCB</v>
      </c>
      <c r="E617" s="34" t="str" cm="1">
        <f t="array" ref="E617">INDEX(DB_ALM[],A617+1,5)</f>
        <v>Auxiliary supply miniature circuit breaker (-) off</v>
      </c>
      <c r="F617" s="34" t="s">
        <v>3272</v>
      </c>
      <c r="G617" s="13" t="str" cm="1">
        <f t="array" ref="G617">INDEX(DB_ALM[],A617+1,13)</f>
        <v>No blocking</v>
      </c>
      <c r="H617" s="1" t="str">
        <f t="shared" si="9"/>
        <v>Alarm utløses når minst én MCB i gruppen er av. Dette kan skyldes intenjonell håndtering, ledningsbrudd eller en feil på hjelpekontakter</v>
      </c>
    </row>
    <row r="618" spans="1:8" hidden="1" x14ac:dyDescent="0.25">
      <c r="A618" s="1">
        <v>616</v>
      </c>
      <c r="B618" s="1" t="b" cm="1">
        <f t="array" ref="B618">INDEX(DB_ALM[],A618+1,20)</f>
        <v>0</v>
      </c>
      <c r="C618" s="13" t="str" cm="1">
        <f t="array" ref="C618">INDEX(DB_ALM[],A618+1,1)</f>
        <v>SN_AUX_TRAFO_AND_GND</v>
      </c>
      <c r="D618" s="13" t="str" cm="1">
        <f t="array" ref="D618">INDEX(DB_ALM[],A618+1,3)</f>
        <v>SN_AUX_TRAFO_HEATER_MCB_TRIP</v>
      </c>
      <c r="E618" s="34" t="str" cm="1">
        <f t="array" ref="E618">INDEX(DB_ALM[],A618+1,5)</f>
        <v>Transformator heater miniature circuit breaker (-) trip</v>
      </c>
      <c r="F618" s="34" t="s">
        <v>3272</v>
      </c>
      <c r="G618" s="13" t="str" cm="1">
        <f t="array" ref="G618">INDEX(DB_ALM[],A618+1,13)</f>
        <v>No blocking</v>
      </c>
      <c r="H618" s="1" t="str">
        <f t="shared" si="9"/>
        <v>Alarm utløses når minst én MCB i gruppen er av. Dette kan skyldes intenjonell håndtering, ledningsbrudd eller en feil på hjelpekontakter</v>
      </c>
    </row>
    <row r="619" spans="1:8" hidden="1" x14ac:dyDescent="0.25">
      <c r="A619" s="1">
        <v>617</v>
      </c>
      <c r="B619" s="1" t="b" cm="1">
        <f t="array" ref="B619">INDEX(DB_ALM[],A619+1,20)</f>
        <v>0</v>
      </c>
      <c r="C619" s="13" t="str" cm="1">
        <f t="array" ref="C619">INDEX(DB_ALM[],A619+1,1)</f>
        <v>SN_AUX_TRAFO_AND_GND</v>
      </c>
      <c r="D619" s="13" t="str" cm="1">
        <f t="array" ref="D619">INDEX(DB_ALM[],A619+1,3)</f>
        <v>SN_AUX_TRAFO_DC_CTRL_AND_SIGN_MCB_OFF</v>
      </c>
      <c r="E619" s="34" t="str" cm="1">
        <f t="array" ref="E619">INDEX(DB_ALM[],A619+1,5)</f>
        <v>DC control and signalization (-Q3) - OFF</v>
      </c>
      <c r="F619" s="34" t="s">
        <v>205</v>
      </c>
      <c r="G619" s="13" t="str" cm="1">
        <f t="array" ref="G619">INDEX(DB_ALM[],A619+1,13)</f>
        <v>External signals PS OFF</v>
      </c>
      <c r="H619" s="1" t="e">
        <f t="shared" si="9"/>
        <v>#N/A</v>
      </c>
    </row>
    <row r="620" spans="1:8" hidden="1" x14ac:dyDescent="0.25">
      <c r="A620" s="1">
        <v>618</v>
      </c>
      <c r="B620" s="1" t="b" cm="1">
        <f t="array" ref="B620">INDEX(DB_ALM[],A620+1,20)</f>
        <v>1</v>
      </c>
      <c r="C620" s="13" t="str" cm="1">
        <f t="array" ref="C620">INDEX(DB_ALM[],A620+1,1)</f>
        <v>SN_AUX_TRAFO_AND_GND</v>
      </c>
      <c r="D620" s="13" t="str" cm="1">
        <f t="array" ref="D620">INDEX(DB_ALM[],A620+1,3)</f>
        <v>SN_AUX_TRAFO_AC_MCB_OFF</v>
      </c>
      <c r="E620" s="34" t="str" cm="1">
        <f t="array" ref="E620">INDEX(DB_ALM[],A620+1,5)</f>
        <v>AC control and signalization MCB (-Q8) OFF</v>
      </c>
      <c r="F620" s="34" t="s">
        <v>205</v>
      </c>
      <c r="G620" s="13" t="str" cm="1">
        <f t="array" ref="G620">INDEX(DB_ALM[],A620+1,13)</f>
        <v>External signals PS OFF</v>
      </c>
      <c r="H620" s="1" t="e">
        <f t="shared" si="9"/>
        <v>#N/A</v>
      </c>
    </row>
    <row r="621" spans="1:8" hidden="1" x14ac:dyDescent="0.25">
      <c r="A621" s="1">
        <v>619</v>
      </c>
      <c r="B621" s="1" t="b" cm="1">
        <f t="array" ref="B621">INDEX(DB_ALM[],A621+1,20)</f>
        <v>1</v>
      </c>
      <c r="C621" s="13" t="str" cm="1">
        <f t="array" ref="C621">INDEX(DB_ALM[],A621+1,1)</f>
        <v>SN_AUX_TRAFO_AND_GND</v>
      </c>
      <c r="D621" s="13" t="str" cm="1">
        <f t="array" ref="D621">INDEX(DB_ALM[],A621+1,3)</f>
        <v>SN_AUX_DC_CTRL_AND_SIGN_MCB_OFF</v>
      </c>
      <c r="E621" s="34" t="str" cm="1">
        <f t="array" ref="E621">INDEX(DB_ALM[],A621+1,5)</f>
        <v>Local control</v>
      </c>
      <c r="F621" s="34" t="s">
        <v>205</v>
      </c>
      <c r="G621" s="13" t="str" cm="1">
        <f t="array" ref="G621">INDEX(DB_ALM[],A621+1,13)</f>
        <v>No blocking</v>
      </c>
      <c r="H621" s="1" t="e">
        <f t="shared" si="9"/>
        <v>#N/A</v>
      </c>
    </row>
    <row r="622" spans="1:8" hidden="1" x14ac:dyDescent="0.25">
      <c r="A622" s="1">
        <v>620</v>
      </c>
      <c r="B622" s="1" t="b" cm="1">
        <f t="array" ref="B622">INDEX(DB_ALM[],A622+1,20)</f>
        <v>1</v>
      </c>
      <c r="C622" s="13" t="str" cm="1">
        <f t="array" ref="C622">INDEX(DB_ALM[],A622+1,1)</f>
        <v>SN_AUX_TRAFO_AND_GND</v>
      </c>
      <c r="D622" s="13" t="str" cm="1">
        <f t="array" ref="D622">INDEX(DB_ALM[],A622+1,3)</f>
        <v>SN_AUX_CHARGING_MOTOR_MCB_OFF</v>
      </c>
      <c r="E622" s="34" t="str" cm="1">
        <f t="array" ref="E622">INDEX(DB_ALM[],A622+1,5)</f>
        <v>Charging motor MCB (-Q6) - OFF</v>
      </c>
      <c r="F622" s="34" t="s">
        <v>205</v>
      </c>
      <c r="G622" s="13" t="str" cm="1">
        <f t="array" ref="G622">INDEX(DB_ALM[],A622+1,13)</f>
        <v>External signals PS OFF</v>
      </c>
      <c r="H622" s="1" t="e">
        <f t="shared" si="9"/>
        <v>#N/A</v>
      </c>
    </row>
    <row r="623" spans="1:8" hidden="1" x14ac:dyDescent="0.25">
      <c r="A623" s="1">
        <v>621</v>
      </c>
      <c r="B623" s="1" t="b" cm="1">
        <f t="array" ref="B623">INDEX(DB_ALM[],A623+1,20)</f>
        <v>1</v>
      </c>
      <c r="C623" s="13" t="str" cm="1">
        <f t="array" ref="C623">INDEX(DB_ALM[],A623+1,1)</f>
        <v>SN_AUX_TRAFO_AND_GND</v>
      </c>
      <c r="D623" s="13" t="str" cm="1">
        <f t="array" ref="D623">INDEX(DB_ALM[],A623+1,3)</f>
        <v>SN_AUX_LOCAL_CONTROL</v>
      </c>
      <c r="E623" s="34" t="str" cm="1">
        <f t="array" ref="E623">INDEX(DB_ALM[],A623+1,5)</f>
        <v>Local control (-S3)</v>
      </c>
      <c r="F623" s="34" t="s">
        <v>205</v>
      </c>
      <c r="G623" s="13" t="str" cm="1">
        <f t="array" ref="G623">INDEX(DB_ALM[],A623+1,13)</f>
        <v>External signals PS OFF</v>
      </c>
      <c r="H623" s="1" t="e">
        <f t="shared" si="9"/>
        <v>#N/A</v>
      </c>
    </row>
    <row r="624" spans="1:8" hidden="1" x14ac:dyDescent="0.25">
      <c r="A624" s="1">
        <v>622</v>
      </c>
      <c r="B624" s="1" t="b" cm="1">
        <f t="array" ref="B624">INDEX(DB_ALM[],A624+1,20)</f>
        <v>1</v>
      </c>
      <c r="C624" s="13" t="str" cm="1">
        <f t="array" ref="C624">INDEX(DB_ALM[],A624+1,1)</f>
        <v>SN_AUX_TRAFO_AND_GND</v>
      </c>
      <c r="D624" s="13" t="str" cm="1">
        <f t="array" ref="D624">INDEX(DB_ALM[],A624+1,3)</f>
        <v>SN_AUX_PROT_RELAY_TRIP</v>
      </c>
      <c r="E624" s="34" t="str" cm="1">
        <f t="array" ref="E624">INDEX(DB_ALM[],A624+1,5)</f>
        <v>Protection relay trip (-P3U30)</v>
      </c>
      <c r="F624" s="34" t="s">
        <v>205</v>
      </c>
      <c r="G624" s="13" t="str" cm="1">
        <f t="array" ref="G624">INDEX(DB_ALM[],A624+1,13)</f>
        <v>External signals PS OFF</v>
      </c>
      <c r="H624" s="1" t="e">
        <f t="shared" si="9"/>
        <v>#N/A</v>
      </c>
    </row>
    <row r="625" spans="1:8" hidden="1" x14ac:dyDescent="0.25">
      <c r="A625" s="1">
        <v>623</v>
      </c>
      <c r="B625" s="1" t="b" cm="1">
        <f t="array" ref="B625">INDEX(DB_ALM[],A625+1,20)</f>
        <v>1</v>
      </c>
      <c r="C625" s="13" t="str" cm="1">
        <f t="array" ref="C625">INDEX(DB_ALM[],A625+1,1)</f>
        <v>SN_AUX_TRAFO_AND_GND</v>
      </c>
      <c r="D625" s="13" t="str" cm="1">
        <f t="array" ref="D625">INDEX(DB_ALM[],A625+1,3)</f>
        <v>SN_AUX_DC_CTRL_MCB_OFF</v>
      </c>
      <c r="E625" s="34" t="str" cm="1">
        <f t="array" ref="E625">INDEX(DB_ALM[],A625+1,5)</f>
        <v>SPARE_559</v>
      </c>
      <c r="F625" s="34" t="s">
        <v>205</v>
      </c>
      <c r="G625" s="13" t="str" cm="1">
        <f t="array" ref="G625">INDEX(DB_ALM[],A625+1,13)</f>
        <v>No blocking</v>
      </c>
      <c r="H625" s="1" t="e">
        <f t="shared" si="9"/>
        <v>#N/A</v>
      </c>
    </row>
    <row r="626" spans="1:8" hidden="1" x14ac:dyDescent="0.25">
      <c r="A626" s="1">
        <v>624</v>
      </c>
      <c r="B626" s="1" t="b" cm="1">
        <f t="array" ref="B626">INDEX(DB_ALM[],A626+1,20)</f>
        <v>0</v>
      </c>
      <c r="C626" s="13" t="str" cm="1">
        <f t="array" ref="C626">INDEX(DB_ALM[],A626+1,1)</f>
        <v>SN_AUX_TRAFO_AND_GND</v>
      </c>
      <c r="D626" s="13" t="str" cm="1">
        <f t="array" ref="D626">INDEX(DB_ALM[],A626+1,3)</f>
        <v>SN_GND_DS_ERR</v>
      </c>
      <c r="E626" s="34" t="str" cm="1">
        <f t="array" ref="E626">INDEX(DB_ALM[],A626+1,5)</f>
        <v>Disconnector (-) signalization error</v>
      </c>
      <c r="F626" s="34" t="s">
        <v>3261</v>
      </c>
      <c r="G626" s="13" t="str" cm="1">
        <f t="array" ref="G626">INDEX(DB_ALM[],A626+1,13)</f>
        <v>No blocking</v>
      </c>
      <c r="H626" s="1" t="str">
        <f t="shared" si="9"/>
        <v>Alarm utløses når både 'åpen' og 'lukket' indikasjonene er enten begge inaktive eller begge aktive.</v>
      </c>
    </row>
    <row r="627" spans="1:8" hidden="1" x14ac:dyDescent="0.25">
      <c r="A627" s="1">
        <v>625</v>
      </c>
      <c r="B627" s="1" t="b" cm="1">
        <f t="array" ref="B627">INDEX(DB_ALM[],A627+1,20)</f>
        <v>0</v>
      </c>
      <c r="C627" s="13" t="str" cm="1">
        <f t="array" ref="C627">INDEX(DB_ALM[],A627+1,1)</f>
        <v>SN_AUX_TRAFO_AND_GND</v>
      </c>
      <c r="D627" s="13" t="str" cm="1">
        <f t="array" ref="D627">INDEX(DB_ALM[],A627+1,3)</f>
        <v>SN_GND_DS_OFF</v>
      </c>
      <c r="E627" s="34" t="str" cm="1">
        <f t="array" ref="E627">INDEX(DB_ALM[],A627+1,5)</f>
        <v>Disconnector (-) OFF</v>
      </c>
      <c r="F627" s="34" t="s">
        <v>3421</v>
      </c>
      <c r="G627" s="13" t="str" cm="1">
        <f t="array" ref="G627">INDEX(DB_ALM[],A627+1,13)</f>
        <v>No blocking</v>
      </c>
      <c r="H627" s="1" t="e">
        <f t="shared" si="9"/>
        <v>#N/A</v>
      </c>
    </row>
    <row r="628" spans="1:8" hidden="1" x14ac:dyDescent="0.25">
      <c r="A628" s="1">
        <v>626</v>
      </c>
      <c r="B628" s="1" t="b" cm="1">
        <f t="array" ref="B628">INDEX(DB_ALM[],A628+1,20)</f>
        <v>0</v>
      </c>
      <c r="C628" s="13" t="str" cm="1">
        <f t="array" ref="C628">INDEX(DB_ALM[],A628+1,1)</f>
        <v>SN_AUX_TRAFO_AND_GND</v>
      </c>
      <c r="D628" s="13" t="str" cm="1">
        <f t="array" ref="D628">INDEX(DB_ALM[],A628+1,3)</f>
        <v>SN_GND_DS_GND</v>
      </c>
      <c r="E628" s="34" t="str" cm="1">
        <f t="array" ref="E628">INDEX(DB_ALM[],A628+1,5)</f>
        <v>Disconnector (-) grounded</v>
      </c>
      <c r="F628" s="34" t="s">
        <v>3422</v>
      </c>
      <c r="G628" s="13" t="str" cm="1">
        <f t="array" ref="G628">INDEX(DB_ALM[],A628+1,13)</f>
        <v>No blocking</v>
      </c>
      <c r="H628" s="1" t="e">
        <f t="shared" si="9"/>
        <v>#N/A</v>
      </c>
    </row>
    <row r="629" spans="1:8" hidden="1" x14ac:dyDescent="0.25">
      <c r="A629" s="1">
        <v>627</v>
      </c>
      <c r="B629" s="1" t="b" cm="1">
        <f t="array" ref="B629">INDEX(DB_ALM[],A629+1,20)</f>
        <v>0</v>
      </c>
      <c r="C629" s="13" t="str" cm="1">
        <f t="array" ref="C629">INDEX(DB_ALM[],A629+1,1)</f>
        <v>SN_AUX_TRAFO_AND_GND</v>
      </c>
      <c r="D629" s="13" t="str" cm="1">
        <f t="array" ref="D629">INDEX(DB_ALM[],A629+1,3)</f>
        <v>SN_GND_SWITCH_ERR</v>
      </c>
      <c r="E629" s="34" t="str" cm="1">
        <f t="array" ref="E629">INDEX(DB_ALM[],A629+1,5)</f>
        <v>Earthing switch (-) signalization error</v>
      </c>
      <c r="F629" s="34" t="s">
        <v>3261</v>
      </c>
      <c r="G629" s="13" t="str" cm="1">
        <f t="array" ref="G629">INDEX(DB_ALM[],A629+1,13)</f>
        <v>No blocking</v>
      </c>
      <c r="H629" s="1" t="str">
        <f t="shared" si="9"/>
        <v>Alarm utløses når både 'åpen' og 'lukket' indikasjonene er enten begge inaktive eller begge aktive.</v>
      </c>
    </row>
    <row r="630" spans="1:8" hidden="1" x14ac:dyDescent="0.25">
      <c r="A630" s="1">
        <v>628</v>
      </c>
      <c r="B630" s="1" t="b" cm="1">
        <f t="array" ref="B630">INDEX(DB_ALM[],A630+1,20)</f>
        <v>0</v>
      </c>
      <c r="C630" s="13" t="str" cm="1">
        <f t="array" ref="C630">INDEX(DB_ALM[],A630+1,1)</f>
        <v>SN_AUX_TRAFO_AND_GND</v>
      </c>
      <c r="D630" s="13" t="str" cm="1">
        <f t="array" ref="D630">INDEX(DB_ALM[],A630+1,3)</f>
        <v>SN_GND_SWITCH_OPEN</v>
      </c>
      <c r="E630" s="34" t="str" cm="1">
        <f t="array" ref="E630">INDEX(DB_ALM[],A630+1,5)</f>
        <v>Earthing switch (-) OFF</v>
      </c>
      <c r="F630" s="34"/>
      <c r="G630" s="13" t="str" cm="1">
        <f t="array" ref="G630">INDEX(DB_ALM[],A630+1,13)</f>
        <v>No blocking</v>
      </c>
      <c r="H630" s="1" t="e">
        <f t="shared" si="9"/>
        <v>#N/A</v>
      </c>
    </row>
    <row r="631" spans="1:8" hidden="1" x14ac:dyDescent="0.25">
      <c r="A631" s="1">
        <v>629</v>
      </c>
      <c r="B631" s="1" t="b" cm="1">
        <f t="array" ref="B631">INDEX(DB_ALM[],A631+1,20)</f>
        <v>1</v>
      </c>
      <c r="C631" s="13" t="str" cm="1">
        <f t="array" ref="C631">INDEX(DB_ALM[],A631+1,1)</f>
        <v>SN_AUX_TRAFO_AND_GND</v>
      </c>
      <c r="D631" s="13" t="str" cm="1">
        <f t="array" ref="D631">INDEX(DB_ALM[],A631+1,3)</f>
        <v>SN_GND_SWITCH_GND</v>
      </c>
      <c r="E631" s="34" t="str" cm="1">
        <f t="array" ref="E631">INDEX(DB_ALM[],A631+1,5)</f>
        <v>Earthing switch (-Q2) - grounded</v>
      </c>
      <c r="F631" s="34" t="s">
        <v>3423</v>
      </c>
      <c r="G631" s="13" t="str" cm="1">
        <f t="array" ref="G631">INDEX(DB_ALM[],A631+1,13)</f>
        <v>External signals PS OFF</v>
      </c>
      <c r="H631" s="1" t="e">
        <f t="shared" si="9"/>
        <v>#N/A</v>
      </c>
    </row>
    <row r="632" spans="1:8" hidden="1" x14ac:dyDescent="0.25">
      <c r="A632" s="1">
        <v>630</v>
      </c>
      <c r="B632" s="1" t="b" cm="1">
        <f t="array" ref="B632">INDEX(DB_ALM[],A632+1,20)</f>
        <v>0</v>
      </c>
      <c r="C632" s="13" t="str" cm="1">
        <f t="array" ref="C632">INDEX(DB_ALM[],A632+1,1)</f>
        <v>SN_AUX_TRAFO_AND_GND</v>
      </c>
      <c r="D632" s="13" t="str" cm="1">
        <f t="array" ref="D632">INDEX(DB_ALM[],A632+1,3)</f>
        <v>SN_GND_FUSE_BLOWN</v>
      </c>
      <c r="E632" s="34" t="str" cm="1">
        <f t="array" ref="E632">INDEX(DB_ALM[],A632+1,5)</f>
        <v>Fuse blown</v>
      </c>
      <c r="F632" s="34"/>
      <c r="G632" s="13" t="str" cm="1">
        <f t="array" ref="G632">INDEX(DB_ALM[],A632+1,13)</f>
        <v>No blocking</v>
      </c>
      <c r="H632" s="1" t="e">
        <f t="shared" si="9"/>
        <v>#N/A</v>
      </c>
    </row>
    <row r="633" spans="1:8" hidden="1" x14ac:dyDescent="0.25">
      <c r="A633" s="1">
        <v>631</v>
      </c>
      <c r="B633" s="1" t="b" cm="1">
        <f t="array" ref="B633">INDEX(DB_ALM[],A633+1,20)</f>
        <v>0</v>
      </c>
      <c r="C633" s="13" t="str" cm="1">
        <f t="array" ref="C633">INDEX(DB_ALM[],A633+1,1)</f>
        <v>SN_AUX_TRAFO_AND_GND</v>
      </c>
      <c r="D633" s="13" t="str" cm="1">
        <f t="array" ref="D633">INDEX(DB_ALM[],A633+1,3)</f>
        <v>SN_GND_AUX_SUPPLY_MCB</v>
      </c>
      <c r="E633" s="34" t="str" cm="1">
        <f t="array" ref="E633">INDEX(DB_ALM[],A633+1,5)</f>
        <v>Auxiliary supply miniature circuit breaker (-) off</v>
      </c>
      <c r="F633" s="34" t="s">
        <v>3197</v>
      </c>
      <c r="G633" s="13" t="str" cm="1">
        <f t="array" ref="G633">INDEX(DB_ALM[],A633+1,13)</f>
        <v>No blocking</v>
      </c>
      <c r="H633" s="1" t="str">
        <f t="shared" si="9"/>
        <v>Alarm utløses når MCB er av. Dette kan skyldes intenjonell håndtering, ledningsbrudd eller en feil på hjelpekontaktene.</v>
      </c>
    </row>
    <row r="634" spans="1:8" hidden="1" x14ac:dyDescent="0.25">
      <c r="A634" s="1">
        <v>632</v>
      </c>
      <c r="B634" s="1" t="b" cm="1">
        <f t="array" ref="B634">INDEX(DB_ALM[],A634+1,20)</f>
        <v>0</v>
      </c>
      <c r="C634" s="13" t="str" cm="1">
        <f t="array" ref="C634">INDEX(DB_ALM[],A634+1,1)</f>
        <v>SN_AUX_TRAFO_AND_GND</v>
      </c>
      <c r="D634" s="13" t="str" cm="1">
        <f t="array" ref="D634">INDEX(DB_ALM[],A634+1,3)</f>
        <v>SN_GND_HEATER_MCB_TRIP</v>
      </c>
      <c r="E634" s="34" t="str" cm="1">
        <f t="array" ref="E634">INDEX(DB_ALM[],A634+1,5)</f>
        <v>Transformator heater miniature circuit breaker (-) trip</v>
      </c>
      <c r="F634" s="34" t="s">
        <v>3197</v>
      </c>
      <c r="G634" s="13" t="str" cm="1">
        <f t="array" ref="G634">INDEX(DB_ALM[],A634+1,13)</f>
        <v>No blocking</v>
      </c>
      <c r="H634" s="1" t="str">
        <f t="shared" si="9"/>
        <v>Alarm utløses når MCB er av. Dette kan skyldes intenjonell håndtering, ledningsbrudd eller en feil på hjelpekontaktene.</v>
      </c>
    </row>
    <row r="635" spans="1:8" hidden="1" x14ac:dyDescent="0.25">
      <c r="A635" s="1">
        <v>633</v>
      </c>
      <c r="B635" s="1" t="b" cm="1">
        <f t="array" ref="B635">INDEX(DB_ALM[],A635+1,20)</f>
        <v>0</v>
      </c>
      <c r="C635" s="13" t="str" cm="1">
        <f t="array" ref="C635">INDEX(DB_ALM[],A635+1,1)</f>
        <v>SN_AUX_TRAFO_AND_GND</v>
      </c>
      <c r="D635" s="13" t="str" cm="1">
        <f t="array" ref="D635">INDEX(DB_ALM[],A635+1,3)</f>
        <v>SPARE_569</v>
      </c>
      <c r="E635" s="34" t="str" cm="1">
        <f t="array" ref="E635">INDEX(DB_ALM[],A635+1,5)</f>
        <v>SPARE_569</v>
      </c>
      <c r="F635" s="34" t="s">
        <v>205</v>
      </c>
      <c r="G635" s="13" t="str" cm="1">
        <f t="array" ref="G635">INDEX(DB_ALM[],A635+1,13)</f>
        <v>No blocking</v>
      </c>
      <c r="H635" s="1" t="e">
        <f t="shared" si="9"/>
        <v>#N/A</v>
      </c>
    </row>
    <row r="636" spans="1:8" hidden="1" x14ac:dyDescent="0.25">
      <c r="A636" s="1">
        <v>634</v>
      </c>
      <c r="B636" s="1" t="b" cm="1">
        <f t="array" ref="B636">INDEX(DB_ALM[],A636+1,20)</f>
        <v>0</v>
      </c>
      <c r="C636" s="13" t="str" cm="1">
        <f t="array" ref="C636">INDEX(DB_ALM[],A636+1,1)</f>
        <v>SN_AUX_TRAFO_AND_GND</v>
      </c>
      <c r="D636" s="13" t="str" cm="1">
        <f t="array" ref="D636">INDEX(DB_ALM[],A636+1,3)</f>
        <v>SPARE_570</v>
      </c>
      <c r="E636" s="34" t="str" cm="1">
        <f t="array" ref="E636">INDEX(DB_ALM[],A636+1,5)</f>
        <v>SPARE_570</v>
      </c>
      <c r="F636" s="34" t="s">
        <v>205</v>
      </c>
      <c r="G636" s="13" t="str" cm="1">
        <f t="array" ref="G636">INDEX(DB_ALM[],A636+1,13)</f>
        <v>No blocking</v>
      </c>
      <c r="H636" s="1" t="e">
        <f t="shared" si="9"/>
        <v>#N/A</v>
      </c>
    </row>
    <row r="637" spans="1:8" hidden="1" x14ac:dyDescent="0.25">
      <c r="A637" s="1">
        <v>635</v>
      </c>
      <c r="B637" s="1" t="b" cm="1">
        <f t="array" ref="B637">INDEX(DB_ALM[],A637+1,20)</f>
        <v>0</v>
      </c>
      <c r="C637" s="13" t="str" cm="1">
        <f t="array" ref="C637">INDEX(DB_ALM[],A637+1,1)</f>
        <v>SN_AUX_TRAFO_AND_GND</v>
      </c>
      <c r="D637" s="13" t="str" cm="1">
        <f t="array" ref="D637">INDEX(DB_ALM[],A637+1,3)</f>
        <v>SPARE_571</v>
      </c>
      <c r="E637" s="34" t="str" cm="1">
        <f t="array" ref="E637">INDEX(DB_ALM[],A637+1,5)</f>
        <v>SPARE_571</v>
      </c>
      <c r="F637" s="34" t="s">
        <v>205</v>
      </c>
      <c r="G637" s="13" t="str" cm="1">
        <f t="array" ref="G637">INDEX(DB_ALM[],A637+1,13)</f>
        <v>No blocking</v>
      </c>
      <c r="H637" s="1" t="e">
        <f t="shared" si="9"/>
        <v>#N/A</v>
      </c>
    </row>
    <row r="638" spans="1:8" hidden="1" x14ac:dyDescent="0.25">
      <c r="A638" s="1">
        <v>636</v>
      </c>
      <c r="B638" s="1" t="b" cm="1">
        <f t="array" ref="B638">INDEX(DB_ALM[],A638+1,20)</f>
        <v>0</v>
      </c>
      <c r="C638" s="13" t="str" cm="1">
        <f t="array" ref="C638">INDEX(DB_ALM[],A638+1,1)</f>
        <v>SN_AUX_TRAFO_AND_GND</v>
      </c>
      <c r="D638" s="13" t="str" cm="1">
        <f t="array" ref="D638">INDEX(DB_ALM[],A638+1,3)</f>
        <v>SPARE_572</v>
      </c>
      <c r="E638" s="34" t="str" cm="1">
        <f t="array" ref="E638">INDEX(DB_ALM[],A638+1,5)</f>
        <v>SPARE_572</v>
      </c>
      <c r="F638" s="34" t="s">
        <v>205</v>
      </c>
      <c r="G638" s="13" t="str" cm="1">
        <f t="array" ref="G638">INDEX(DB_ALM[],A638+1,13)</f>
        <v>No blocking</v>
      </c>
      <c r="H638" s="1" t="e">
        <f t="shared" si="9"/>
        <v>#N/A</v>
      </c>
    </row>
    <row r="639" spans="1:8" hidden="1" x14ac:dyDescent="0.25">
      <c r="A639" s="1">
        <v>637</v>
      </c>
      <c r="B639" s="1" t="b" cm="1">
        <f t="array" ref="B639">INDEX(DB_ALM[],A639+1,20)</f>
        <v>0</v>
      </c>
      <c r="C639" s="13" t="str" cm="1">
        <f t="array" ref="C639">INDEX(DB_ALM[],A639+1,1)</f>
        <v>SN_AUX_TRAFO_AND_GND</v>
      </c>
      <c r="D639" s="13" t="str" cm="1">
        <f t="array" ref="D639">INDEX(DB_ALM[],A639+1,3)</f>
        <v>SPARE_573</v>
      </c>
      <c r="E639" s="34" t="str" cm="1">
        <f t="array" ref="E639">INDEX(DB_ALM[],A639+1,5)</f>
        <v>SPARE_573</v>
      </c>
      <c r="F639" s="34" t="s">
        <v>205</v>
      </c>
      <c r="G639" s="13" t="str" cm="1">
        <f t="array" ref="G639">INDEX(DB_ALM[],A639+1,13)</f>
        <v>No blocking</v>
      </c>
      <c r="H639" s="1" t="e">
        <f t="shared" si="9"/>
        <v>#N/A</v>
      </c>
    </row>
    <row r="640" spans="1:8" hidden="1" x14ac:dyDescent="0.25">
      <c r="A640" s="1">
        <v>638</v>
      </c>
      <c r="B640" s="1" t="b" cm="1">
        <f t="array" ref="B640">INDEX(DB_ALM[],A640+1,20)</f>
        <v>0</v>
      </c>
      <c r="C640" s="13" t="str" cm="1">
        <f t="array" ref="C640">INDEX(DB_ALM[],A640+1,1)</f>
        <v>SN_AUX_TRAFO_AND_GND</v>
      </c>
      <c r="D640" s="13" t="str" cm="1">
        <f t="array" ref="D640">INDEX(DB_ALM[],A640+1,3)</f>
        <v>SPARE_574</v>
      </c>
      <c r="E640" s="34" t="str" cm="1">
        <f t="array" ref="E640">INDEX(DB_ALM[],A640+1,5)</f>
        <v>SPARE_574</v>
      </c>
      <c r="F640" s="34" t="s">
        <v>205</v>
      </c>
      <c r="G640" s="13" t="str" cm="1">
        <f t="array" ref="G640">INDEX(DB_ALM[],A640+1,13)</f>
        <v>No blocking</v>
      </c>
      <c r="H640" s="1" t="e">
        <f t="shared" si="9"/>
        <v>#N/A</v>
      </c>
    </row>
    <row r="641" spans="1:8" hidden="1" x14ac:dyDescent="0.25">
      <c r="A641" s="1">
        <v>639</v>
      </c>
      <c r="B641" s="1" t="b" cm="1">
        <f t="array" ref="B641">INDEX(DB_ALM[],A641+1,20)</f>
        <v>0</v>
      </c>
      <c r="C641" s="13" t="str" cm="1">
        <f t="array" ref="C641">INDEX(DB_ALM[],A641+1,1)</f>
        <v>SN_AUX_TRAFO_AND_GND</v>
      </c>
      <c r="D641" s="13" t="str" cm="1">
        <f t="array" ref="D641">INDEX(DB_ALM[],A641+1,3)</f>
        <v>SPARE_575</v>
      </c>
      <c r="E641" s="34" t="str" cm="1">
        <f t="array" ref="E641">INDEX(DB_ALM[],A641+1,5)</f>
        <v>SPARE_575</v>
      </c>
      <c r="F641" s="34" t="s">
        <v>205</v>
      </c>
      <c r="G641" s="13" t="str" cm="1">
        <f t="array" ref="G641">INDEX(DB_ALM[],A641+1,13)</f>
        <v>No blocking</v>
      </c>
      <c r="H641" s="1" t="e">
        <f t="shared" si="9"/>
        <v>#N/A</v>
      </c>
    </row>
    <row r="642" spans="1:8" hidden="1" x14ac:dyDescent="0.25">
      <c r="A642" s="1">
        <v>640</v>
      </c>
      <c r="B642" s="1" t="b" cm="1">
        <f t="array" ref="B642">INDEX(DB_ALM[],A642+1,20)</f>
        <v>0</v>
      </c>
      <c r="C642" s="13" t="str" cm="1">
        <f t="array" ref="C642">INDEX(DB_ALM[],A642+1,1)</f>
        <v>INTAKE</v>
      </c>
      <c r="D642" s="13" t="str" cm="1">
        <f t="array" ref="D642">INDEX(DB_ALM[],A642+1,3)</f>
        <v>AC_NAPON</v>
      </c>
      <c r="E642" s="34" t="str" cm="1">
        <f t="array" ref="E642">INDEX(DB_ALM[],A642+1,5)</f>
        <v>AC voltage not present</v>
      </c>
      <c r="F642" s="34" t="s">
        <v>3415</v>
      </c>
      <c r="G642" s="13" t="str" cm="1">
        <f t="array" ref="G642">INDEX(DB_ALM[],A642+1,13)</f>
        <v>No blocking</v>
      </c>
      <c r="H642" s="1" t="e">
        <f t="shared" ref="H642:H705" si="10">VLOOKUP(F642,$K$1:$L$193,2,FALSE)</f>
        <v>#N/A</v>
      </c>
    </row>
    <row r="643" spans="1:8" hidden="1" x14ac:dyDescent="0.25">
      <c r="A643" s="1">
        <v>641</v>
      </c>
      <c r="B643" s="1" t="b" cm="1">
        <f t="array" ref="B643">INDEX(DB_ALM[],A643+1,20)</f>
        <v>0</v>
      </c>
      <c r="C643" s="13" t="str" cm="1">
        <f t="array" ref="C643">INDEX(DB_ALM[],A643+1,1)</f>
        <v>INTAKE</v>
      </c>
      <c r="D643" s="13" t="str" cm="1">
        <f t="array" ref="D643">INDEX(DB_ALM[],A643+1,3)</f>
        <v>SURGE_ARR_FAULT</v>
      </c>
      <c r="E643" s="34" t="str" cm="1">
        <f t="array" ref="E643">INDEX(DB_ALM[],A643+1,5)</f>
        <v>Surge arrester (-FU1) - blown</v>
      </c>
      <c r="F643" s="34" t="s">
        <v>3416</v>
      </c>
      <c r="G643" s="13" t="str" cm="1">
        <f t="array" ref="G643">INDEX(DB_ALM[],A643+1,13)</f>
        <v>Intake distrb. comm erorr</v>
      </c>
      <c r="H643" s="1" t="e">
        <f t="shared" si="10"/>
        <v>#N/A</v>
      </c>
    </row>
    <row r="644" spans="1:8" hidden="1" x14ac:dyDescent="0.25">
      <c r="A644" s="1">
        <v>642</v>
      </c>
      <c r="B644" s="1" t="b" cm="1">
        <f t="array" ref="B644">INDEX(DB_ALM[],A644+1,20)</f>
        <v>0</v>
      </c>
      <c r="C644" s="13" t="str" cm="1">
        <f t="array" ref="C644">INDEX(DB_ALM[],A644+1,1)</f>
        <v>INTAKE</v>
      </c>
      <c r="D644" s="13" t="str" cm="1">
        <f t="array" ref="D644">INDEX(DB_ALM[],A644+1,3)</f>
        <v>CB_OFF</v>
      </c>
      <c r="E644" s="34" t="str" cm="1">
        <f t="array" ref="E644">INDEX(DB_ALM[],A644+1,5)</f>
        <v>Incoming supply circuit breaker (-Q1) - OFF</v>
      </c>
      <c r="F644" s="34"/>
      <c r="G644" s="13" t="str" cm="1">
        <f t="array" ref="G644">INDEX(DB_ALM[],A644+1,13)</f>
        <v>Intake distrb. comm erorr</v>
      </c>
      <c r="H644" s="1" t="e">
        <f t="shared" si="10"/>
        <v>#N/A</v>
      </c>
    </row>
    <row r="645" spans="1:8" hidden="1" x14ac:dyDescent="0.25">
      <c r="A645" s="1">
        <v>643</v>
      </c>
      <c r="B645" s="1" t="b" cm="1">
        <f t="array" ref="B645">INDEX(DB_ALM[],A645+1,20)</f>
        <v>0</v>
      </c>
      <c r="C645" s="13" t="str" cm="1">
        <f t="array" ref="C645">INDEX(DB_ALM[],A645+1,1)</f>
        <v>INTAKE</v>
      </c>
      <c r="D645" s="13" t="str" cm="1">
        <f t="array" ref="D645">INDEX(DB_ALM[],A645+1,3)</f>
        <v>AC_MCBS_W</v>
      </c>
      <c r="E645" s="34" t="str" cm="1">
        <f t="array" ref="E645">INDEX(DB_ALM[],A645+1,5)</f>
        <v>AC MCB group warning</v>
      </c>
      <c r="F645" s="34" t="s">
        <v>3272</v>
      </c>
      <c r="G645" s="13" t="str" cm="1">
        <f t="array" ref="G645">INDEX(DB_ALM[],A645+1,13)</f>
        <v>Intake distrb. comm erorr</v>
      </c>
      <c r="H645" s="1" t="str">
        <f t="shared" si="10"/>
        <v>Alarm utløses når minst én MCB i gruppen er av. Dette kan skyldes intenjonell håndtering, ledningsbrudd eller en feil på hjelpekontakter</v>
      </c>
    </row>
    <row r="646" spans="1:8" hidden="1" x14ac:dyDescent="0.25">
      <c r="A646" s="1">
        <v>644</v>
      </c>
      <c r="B646" s="1" t="b" cm="1">
        <f t="array" ref="B646">INDEX(DB_ALM[],A646+1,20)</f>
        <v>0</v>
      </c>
      <c r="C646" s="13" t="str" cm="1">
        <f t="array" ref="C646">INDEX(DB_ALM[],A646+1,1)</f>
        <v>INTAKE</v>
      </c>
      <c r="D646" s="13" t="str" cm="1">
        <f t="array" ref="D646">INDEX(DB_ALM[],A646+1,3)</f>
        <v>RECTIFIER1_FAULT</v>
      </c>
      <c r="E646" s="34" t="str" cm="1">
        <f t="array" ref="E646">INDEX(DB_ALM[],A646+1,5)</f>
        <v>Rectifier (-F3) - fault</v>
      </c>
      <c r="F646" s="34" t="s">
        <v>3417</v>
      </c>
      <c r="G646" s="13" t="str" cm="1">
        <f t="array" ref="G646">INDEX(DB_ALM[],A646+1,13)</f>
        <v>Intake distrb. comm erorr</v>
      </c>
      <c r="H646" s="1" t="e">
        <f t="shared" si="10"/>
        <v>#N/A</v>
      </c>
    </row>
    <row r="647" spans="1:8" hidden="1" x14ac:dyDescent="0.25">
      <c r="A647" s="1">
        <v>645</v>
      </c>
      <c r="B647" s="1" t="b" cm="1">
        <f t="array" ref="B647">INDEX(DB_ALM[],A647+1,20)</f>
        <v>0</v>
      </c>
      <c r="C647" s="13" t="str" cm="1">
        <f t="array" ref="C647">INDEX(DB_ALM[],A647+1,1)</f>
        <v>INTAKE</v>
      </c>
      <c r="D647" s="13" t="str" cm="1">
        <f t="array" ref="D647">INDEX(DB_ALM[],A647+1,3)</f>
        <v>RECTIFIER2_FAULT</v>
      </c>
      <c r="E647" s="34" t="str" cm="1">
        <f t="array" ref="E647">INDEX(DB_ALM[],A647+1,5)</f>
        <v>Rectifier 2 fault</v>
      </c>
      <c r="F647" s="34" t="s">
        <v>3417</v>
      </c>
      <c r="G647" s="13" t="str" cm="1">
        <f t="array" ref="G647">INDEX(DB_ALM[],A647+1,13)</f>
        <v>No blocking</v>
      </c>
      <c r="H647" s="1" t="e">
        <f t="shared" si="10"/>
        <v>#N/A</v>
      </c>
    </row>
    <row r="648" spans="1:8" hidden="1" x14ac:dyDescent="0.25">
      <c r="A648" s="1">
        <v>646</v>
      </c>
      <c r="B648" s="1" t="b" cm="1">
        <f t="array" ref="B648">INDEX(DB_ALM[],A648+1,20)</f>
        <v>0</v>
      </c>
      <c r="C648" s="13" t="str" cm="1">
        <f t="array" ref="C648">INDEX(DB_ALM[],A648+1,1)</f>
        <v>INTAKE</v>
      </c>
      <c r="D648" s="13" t="str" cm="1">
        <f t="array" ref="D648">INDEX(DB_ALM[],A648+1,3)</f>
        <v>DAM_DR_MCB_OFF</v>
      </c>
      <c r="E648" s="34" t="str" cm="1">
        <f t="array" ref="E648">INDEX(DB_ALM[],A648+1,5)</f>
        <v>DAM_DR_MCB_OFF</v>
      </c>
      <c r="F648" s="34" t="s">
        <v>3197</v>
      </c>
      <c r="G648" s="13" t="str" cm="1">
        <f t="array" ref="G648">INDEX(DB_ALM[],A648+1,13)</f>
        <v>No blocking</v>
      </c>
      <c r="H648" s="1" t="str">
        <f t="shared" si="10"/>
        <v>Alarm utløses når MCB er av. Dette kan skyldes intenjonell håndtering, ledningsbrudd eller en feil på hjelpekontaktene.</v>
      </c>
    </row>
    <row r="649" spans="1:8" hidden="1" x14ac:dyDescent="0.25">
      <c r="A649" s="1">
        <v>647</v>
      </c>
      <c r="B649" s="1" t="b" cm="1">
        <f t="array" ref="B649">INDEX(DB_ALM[],A649+1,20)</f>
        <v>0</v>
      </c>
      <c r="C649" s="13" t="str" cm="1">
        <f t="array" ref="C649">INDEX(DB_ALM[],A649+1,1)</f>
        <v>INTAKE</v>
      </c>
      <c r="D649" s="13" t="str" cm="1">
        <f t="array" ref="D649">INDEX(DB_ALM[],A649+1,3)</f>
        <v>DAM_DR_CONT_ERR</v>
      </c>
      <c r="E649" s="34" t="str" cm="1">
        <f t="array" ref="E649">INDEX(DB_ALM[],A649+1,5)</f>
        <v>DAM_DR_CONT_ERR</v>
      </c>
      <c r="F649" s="34" t="s">
        <v>3197</v>
      </c>
      <c r="G649" s="13" t="str" cm="1">
        <f t="array" ref="G649">INDEX(DB_ALM[],A649+1,13)</f>
        <v>No blocking</v>
      </c>
      <c r="H649" s="1" t="str">
        <f t="shared" si="10"/>
        <v>Alarm utløses når MCB er av. Dette kan skyldes intenjonell håndtering, ledningsbrudd eller en feil på hjelpekontaktene.</v>
      </c>
    </row>
    <row r="650" spans="1:8" hidden="1" x14ac:dyDescent="0.25">
      <c r="A650" s="1">
        <v>648</v>
      </c>
      <c r="B650" s="1" t="b" cm="1">
        <f t="array" ref="B650">INDEX(DB_ALM[],A650+1,20)</f>
        <v>0</v>
      </c>
      <c r="C650" s="13" t="str" cm="1">
        <f t="array" ref="C650">INDEX(DB_ALM[],A650+1,1)</f>
        <v>INTAKE</v>
      </c>
      <c r="D650" s="13" t="str" cm="1">
        <f t="array" ref="D650">INDEX(DB_ALM[],A650+1,3)</f>
        <v>PUMP_MOT_CB_TRIPPED</v>
      </c>
      <c r="E650" s="34" t="str" cm="1">
        <f t="array" ref="E650">INDEX(DB_ALM[],A650+1,5)</f>
        <v>Pump motor circuit breaker (-) tripped</v>
      </c>
      <c r="F650" s="34"/>
      <c r="G650" s="13" t="str" cm="1">
        <f t="array" ref="G650">INDEX(DB_ALM[],A650+1,13)</f>
        <v>No blocking</v>
      </c>
      <c r="H650" s="1" t="e">
        <f t="shared" si="10"/>
        <v>#N/A</v>
      </c>
    </row>
    <row r="651" spans="1:8" hidden="1" x14ac:dyDescent="0.25">
      <c r="A651" s="1">
        <v>649</v>
      </c>
      <c r="B651" s="1" t="b" cm="1">
        <f t="array" ref="B651">INDEX(DB_ALM[],A651+1,20)</f>
        <v>0</v>
      </c>
      <c r="C651" s="13" t="str" cm="1">
        <f t="array" ref="C651">INDEX(DB_ALM[],A651+1,1)</f>
        <v>INTAKE</v>
      </c>
      <c r="D651" s="13" t="str" cm="1">
        <f t="array" ref="D651">INDEX(DB_ALM[],A651+1,3)</f>
        <v>PUMP_CONT_ERR</v>
      </c>
      <c r="E651" s="34" t="str" cm="1">
        <f t="array" ref="E651">INDEX(DB_ALM[],A651+1,5)</f>
        <v>Pump contactor (-) error</v>
      </c>
      <c r="F651" s="34"/>
      <c r="G651" s="13" t="str" cm="1">
        <f t="array" ref="G651">INDEX(DB_ALM[],A651+1,13)</f>
        <v>No blocking</v>
      </c>
      <c r="H651" s="1" t="e">
        <f t="shared" si="10"/>
        <v>#N/A</v>
      </c>
    </row>
    <row r="652" spans="1:8" hidden="1" x14ac:dyDescent="0.25">
      <c r="A652" s="1">
        <v>650</v>
      </c>
      <c r="B652" s="1" t="b" cm="1">
        <f t="array" ref="B652">INDEX(DB_ALM[],A652+1,20)</f>
        <v>0</v>
      </c>
      <c r="C652" s="13" t="str" cm="1">
        <f t="array" ref="C652">INDEX(DB_ALM[],A652+1,1)</f>
        <v>INTAKE</v>
      </c>
      <c r="D652" s="13" t="str" cm="1">
        <f t="array" ref="D652">INDEX(DB_ALM[],A652+1,3)</f>
        <v>ESD_RELAY</v>
      </c>
      <c r="E652" s="34" t="str" cm="1">
        <f t="array" ref="E652">INDEX(DB_ALM[],A652+1,5)</f>
        <v>Emergency shutdown relay active</v>
      </c>
      <c r="F652" s="34"/>
      <c r="G652" s="13" t="str" cm="1">
        <f t="array" ref="G652">INDEX(DB_ALM[],A652+1,13)</f>
        <v>No blocking</v>
      </c>
      <c r="H652" s="1" t="e">
        <f t="shared" si="10"/>
        <v>#N/A</v>
      </c>
    </row>
    <row r="653" spans="1:8" hidden="1" x14ac:dyDescent="0.25">
      <c r="A653" s="1">
        <v>651</v>
      </c>
      <c r="B653" s="1" t="b" cm="1">
        <f t="array" ref="B653">INDEX(DB_ALM[],A653+1,20)</f>
        <v>0</v>
      </c>
      <c r="C653" s="13" t="str" cm="1">
        <f t="array" ref="C653">INDEX(DB_ALM[],A653+1,1)</f>
        <v>INTAKE</v>
      </c>
      <c r="D653" s="13" t="str" cm="1">
        <f t="array" ref="D653">INDEX(DB_ALM[],A653+1,3)</f>
        <v>BATTERY_DISCONNECTED</v>
      </c>
      <c r="E653" s="34" t="str" cm="1">
        <f t="array" ref="E653">INDEX(DB_ALM[],A653+1,5)</f>
        <v>Battery disconnected</v>
      </c>
      <c r="F653" s="34"/>
      <c r="G653" s="13" t="str" cm="1">
        <f t="array" ref="G653">INDEX(DB_ALM[],A653+1,13)</f>
        <v>No blocking</v>
      </c>
      <c r="H653" s="1" t="e">
        <f t="shared" si="10"/>
        <v>#N/A</v>
      </c>
    </row>
    <row r="654" spans="1:8" hidden="1" x14ac:dyDescent="0.25">
      <c r="A654" s="1">
        <v>652</v>
      </c>
      <c r="B654" s="1" t="b" cm="1">
        <f t="array" ref="B654">INDEX(DB_ALM[],A654+1,20)</f>
        <v>0</v>
      </c>
      <c r="C654" s="13" t="str" cm="1">
        <f t="array" ref="C654">INDEX(DB_ALM[],A654+1,1)</f>
        <v>INTAKE</v>
      </c>
      <c r="D654" s="13" t="str" cm="1">
        <f t="array" ref="D654">INDEX(DB_ALM[],A654+1,3)</f>
        <v>DC_MCBS_W</v>
      </c>
      <c r="E654" s="34" t="str" cm="1">
        <f t="array" ref="E654">INDEX(DB_ALM[],A654+1,5)</f>
        <v>DC MCB group (-F31. -F40) - alarm</v>
      </c>
      <c r="F654" s="34" t="s">
        <v>3272</v>
      </c>
      <c r="G654" s="13" t="str" cm="1">
        <f t="array" ref="G654">INDEX(DB_ALM[],A654+1,13)</f>
        <v>Intake distrb. comm erorr</v>
      </c>
      <c r="H654" s="1" t="str">
        <f t="shared" si="10"/>
        <v>Alarm utløses når minst én MCB i gruppen er av. Dette kan skyldes intenjonell håndtering, ledningsbrudd eller en feil på hjelpekontakter</v>
      </c>
    </row>
    <row r="655" spans="1:8" hidden="1" x14ac:dyDescent="0.25">
      <c r="A655" s="1">
        <v>653</v>
      </c>
      <c r="B655" s="1" t="b" cm="1">
        <f t="array" ref="B655">INDEX(DB_ALM[],A655+1,20)</f>
        <v>0</v>
      </c>
      <c r="C655" s="13" t="str" cm="1">
        <f t="array" ref="C655">INDEX(DB_ALM[],A655+1,1)</f>
        <v>INTAKE</v>
      </c>
      <c r="D655" s="13" t="str" cm="1">
        <f t="array" ref="D655">INDEX(DB_ALM[],A655+1,3)</f>
        <v>DC_MCBS_T</v>
      </c>
      <c r="E655" s="34" t="str" cm="1">
        <f t="array" ref="E655">INDEX(DB_ALM[],A655+1,5)</f>
        <v>DC miniature circuit breaker group trip</v>
      </c>
      <c r="F655" s="34" t="s">
        <v>3272</v>
      </c>
      <c r="G655" s="13" t="str" cm="1">
        <f t="array" ref="G655">INDEX(DB_ALM[],A655+1,13)</f>
        <v>No blocking</v>
      </c>
      <c r="H655" s="1" t="str">
        <f t="shared" si="10"/>
        <v>Alarm utløses når minst én MCB i gruppen er av. Dette kan skyldes intenjonell håndtering, ledningsbrudd eller en feil på hjelpekontakter</v>
      </c>
    </row>
    <row r="656" spans="1:8" hidden="1" x14ac:dyDescent="0.25">
      <c r="A656" s="1">
        <v>654</v>
      </c>
      <c r="B656" s="1" t="b" cm="1">
        <f t="array" ref="B656">INDEX(DB_ALM[],A656+1,20)</f>
        <v>0</v>
      </c>
      <c r="C656" s="13" t="str" cm="1">
        <f t="array" ref="C656">INDEX(DB_ALM[],A656+1,1)</f>
        <v>INTAKE</v>
      </c>
      <c r="D656" s="13" t="str" cm="1">
        <f t="array" ref="D656">INDEX(DB_ALM[],A656+1,3)</f>
        <v>DAM_DR_TORQUE_OP</v>
      </c>
      <c r="E656" s="34" t="str" cm="1">
        <f t="array" ref="E656">INDEX(DB_ALM[],A656+1,5)</f>
        <v>DAM_DR_TORQUE_OP</v>
      </c>
      <c r="F656" s="34"/>
      <c r="G656" s="13" t="str" cm="1">
        <f t="array" ref="G656">INDEX(DB_ALM[],A656+1,13)</f>
        <v>No blocking</v>
      </c>
      <c r="H656" s="1" t="e">
        <f t="shared" si="10"/>
        <v>#N/A</v>
      </c>
    </row>
    <row r="657" spans="1:8" hidden="1" x14ac:dyDescent="0.25">
      <c r="A657" s="1">
        <v>655</v>
      </c>
      <c r="B657" s="1" t="b" cm="1">
        <f t="array" ref="B657">INDEX(DB_ALM[],A657+1,20)</f>
        <v>0</v>
      </c>
      <c r="C657" s="13" t="str" cm="1">
        <f t="array" ref="C657">INDEX(DB_ALM[],A657+1,1)</f>
        <v>INTAKE</v>
      </c>
      <c r="D657" s="13" t="str" cm="1">
        <f t="array" ref="D657">INDEX(DB_ALM[],A657+1,3)</f>
        <v>DAM_DR_TORQUE_CL</v>
      </c>
      <c r="E657" s="34" t="str" cm="1">
        <f t="array" ref="E657">INDEX(DB_ALM[],A657+1,5)</f>
        <v>DAM_DR_TORQUE_CL</v>
      </c>
      <c r="F657" s="34"/>
      <c r="G657" s="13" t="str" cm="1">
        <f t="array" ref="G657">INDEX(DB_ALM[],A657+1,13)</f>
        <v>No blocking</v>
      </c>
      <c r="H657" s="1" t="e">
        <f t="shared" si="10"/>
        <v>#N/A</v>
      </c>
    </row>
    <row r="658" spans="1:8" ht="30" hidden="1" x14ac:dyDescent="0.25">
      <c r="A658" s="1">
        <v>656</v>
      </c>
      <c r="B658" s="1" t="b" cm="1">
        <f t="array" ref="B658">INDEX(DB_ALM[],A658+1,20)</f>
        <v>1</v>
      </c>
      <c r="C658" s="13" t="str" cm="1">
        <f t="array" ref="C658">INDEX(DB_ALM[],A658+1,1)</f>
        <v>INTAKE</v>
      </c>
      <c r="D658" s="13" t="str" cm="1">
        <f t="array" ref="D658">INDEX(DB_ALM[],A658+1,3)</f>
        <v>WATER_LEVEL_MEAS_1_ERR</v>
      </c>
      <c r="E658" s="34" t="str" cm="1">
        <f t="array" ref="E658">INDEX(DB_ALM[],A658+1,5)</f>
        <v>Water measurement sensor - error</v>
      </c>
      <c r="F658" s="34" t="s">
        <v>3248</v>
      </c>
      <c r="G658" s="13" t="str" cm="1">
        <f t="array" ref="G658">INDEX(DB_ALM[],A658+1,13)</f>
        <v>Intake distrb. comm erorr</v>
      </c>
      <c r="H658" s="1" t="e">
        <f t="shared" si="10"/>
        <v>#N/A</v>
      </c>
    </row>
    <row r="659" spans="1:8" ht="30" hidden="1" x14ac:dyDescent="0.25">
      <c r="A659" s="1">
        <v>657</v>
      </c>
      <c r="B659" s="1" t="b" cm="1">
        <f t="array" ref="B659">INDEX(DB_ALM[],A659+1,20)</f>
        <v>0</v>
      </c>
      <c r="C659" s="13" t="str" cm="1">
        <f t="array" ref="C659">INDEX(DB_ALM[],A659+1,1)</f>
        <v>INTAKE</v>
      </c>
      <c r="D659" s="13" t="str" cm="1">
        <f t="array" ref="D659">INDEX(DB_ALM[],A659+1,3)</f>
        <v>WATER_LEVEL_MEAS_2_ERR</v>
      </c>
      <c r="E659" s="34" t="str" cm="1">
        <f t="array" ref="E659">INDEX(DB_ALM[],A659+1,5)</f>
        <v>River water level measurement error</v>
      </c>
      <c r="F659" s="34" t="s">
        <v>3248</v>
      </c>
      <c r="G659" s="13" t="str" cm="1">
        <f t="array" ref="G659">INDEX(DB_ALM[],A659+1,13)</f>
        <v>Analog input PS OFF</v>
      </c>
      <c r="H659" s="1" t="e">
        <f t="shared" si="10"/>
        <v>#N/A</v>
      </c>
    </row>
    <row r="660" spans="1:8" hidden="1" x14ac:dyDescent="0.25">
      <c r="A660" s="1">
        <v>658</v>
      </c>
      <c r="B660" s="1" t="b" cm="1">
        <f t="array" ref="B660">INDEX(DB_ALM[],A660+1,20)</f>
        <v>0</v>
      </c>
      <c r="C660" s="13" t="str" cm="1">
        <f t="array" ref="C660">INDEX(DB_ALM[],A660+1,1)</f>
        <v>INTAKE</v>
      </c>
      <c r="D660" s="13" t="str" cm="1">
        <f t="array" ref="D660">INDEX(DB_ALM[],A660+1,3)</f>
        <v>WATER_LEVEL_LOW</v>
      </c>
      <c r="E660" s="34" t="str" cm="1">
        <f t="array" ref="E660">INDEX(DB_ALM[],A660+1,5)</f>
        <v>Water level measurement - low</v>
      </c>
      <c r="F660" s="34"/>
      <c r="G660" s="13" t="str" cm="1">
        <f t="array" ref="G660">INDEX(DB_ALM[],A660+1,13)</f>
        <v>Intake distrb. comm erorr</v>
      </c>
      <c r="H660" s="1" t="e">
        <f t="shared" si="10"/>
        <v>#N/A</v>
      </c>
    </row>
    <row r="661" spans="1:8" hidden="1" x14ac:dyDescent="0.25">
      <c r="A661" s="1">
        <v>659</v>
      </c>
      <c r="B661" s="1" t="b" cm="1">
        <f t="array" ref="B661">INDEX(DB_ALM[],A661+1,20)</f>
        <v>0</v>
      </c>
      <c r="C661" s="13" t="str" cm="1">
        <f t="array" ref="C661">INDEX(DB_ALM[],A661+1,1)</f>
        <v>INTAKE</v>
      </c>
      <c r="D661" s="13" t="str" cm="1">
        <f t="array" ref="D661">INDEX(DB_ALM[],A661+1,3)</f>
        <v>WATER_LEVEL_TOO_LOW</v>
      </c>
      <c r="E661" s="34" t="str" cm="1">
        <f t="array" ref="E661">INDEX(DB_ALM[],A661+1,5)</f>
        <v>Water level measurement - too low</v>
      </c>
      <c r="F661" s="34"/>
      <c r="G661" s="13" t="str" cm="1">
        <f t="array" ref="G661">INDEX(DB_ALM[],A661+1,13)</f>
        <v>Intake distrb. comm erorr</v>
      </c>
      <c r="H661" s="1" t="e">
        <f t="shared" si="10"/>
        <v>#N/A</v>
      </c>
    </row>
    <row r="662" spans="1:8" hidden="1" x14ac:dyDescent="0.25">
      <c r="A662" s="1">
        <v>660</v>
      </c>
      <c r="B662" s="1" t="b" cm="1">
        <f t="array" ref="B662">INDEX(DB_ALM[],A662+1,20)</f>
        <v>0</v>
      </c>
      <c r="C662" s="13" t="str" cm="1">
        <f t="array" ref="C662">INDEX(DB_ALM[],A662+1,1)</f>
        <v>INTAKE</v>
      </c>
      <c r="D662" s="13" t="str" cm="1">
        <f t="array" ref="D662">INDEX(DB_ALM[],A662+1,3)</f>
        <v>SPARE_596</v>
      </c>
      <c r="E662" s="34" t="str" cm="1">
        <f t="array" ref="E662">INDEX(DB_ALM[],A662+1,5)</f>
        <v>PSU (-U101) - ALARM</v>
      </c>
      <c r="F662" s="34" t="s">
        <v>205</v>
      </c>
      <c r="G662" s="13" t="str" cm="1">
        <f t="array" ref="G662">INDEX(DB_ALM[],A662+1,13)</f>
        <v>Intake distrb. comm erorr</v>
      </c>
      <c r="H662" s="1" t="e">
        <f t="shared" si="10"/>
        <v>#N/A</v>
      </c>
    </row>
    <row r="663" spans="1:8" hidden="1" x14ac:dyDescent="0.25">
      <c r="A663" s="1">
        <v>661</v>
      </c>
      <c r="B663" s="1" t="b" cm="1">
        <f t="array" ref="B663">INDEX(DB_ALM[],A663+1,20)</f>
        <v>0</v>
      </c>
      <c r="C663" s="13" t="str" cm="1">
        <f t="array" ref="C663">INDEX(DB_ALM[],A663+1,1)</f>
        <v>INTAKE</v>
      </c>
      <c r="D663" s="13" t="str" cm="1">
        <f t="array" ref="D663">INDEX(DB_ALM[],A663+1,3)</f>
        <v>SPARE_597</v>
      </c>
      <c r="E663" s="34" t="str" cm="1">
        <f t="array" ref="E663">INDEX(DB_ALM[],A663+1,5)</f>
        <v>PSU (-U101) - BATTERY MODE</v>
      </c>
      <c r="F663" s="34" t="s">
        <v>205</v>
      </c>
      <c r="G663" s="13" t="str" cm="1">
        <f t="array" ref="G663">INDEX(DB_ALM[],A663+1,13)</f>
        <v>Intake distrb. comm erorr</v>
      </c>
      <c r="H663" s="1" t="e">
        <f t="shared" si="10"/>
        <v>#N/A</v>
      </c>
    </row>
    <row r="664" spans="1:8" hidden="1" x14ac:dyDescent="0.25">
      <c r="A664" s="1">
        <v>662</v>
      </c>
      <c r="B664" s="1" t="b" cm="1">
        <f t="array" ref="B664">INDEX(DB_ALM[],A664+1,20)</f>
        <v>0</v>
      </c>
      <c r="C664" s="13" t="str" cm="1">
        <f t="array" ref="C664">INDEX(DB_ALM[],A664+1,1)</f>
        <v>INTAKE</v>
      </c>
      <c r="D664" s="13" t="str" cm="1">
        <f t="array" ref="D664">INDEX(DB_ALM[],A664+1,3)</f>
        <v>SPARE_598</v>
      </c>
      <c r="E664" s="34" t="str" cm="1">
        <f t="array" ref="E664">INDEX(DB_ALM[],A664+1,5)</f>
        <v>SPARE_598</v>
      </c>
      <c r="F664" s="34" t="s">
        <v>205</v>
      </c>
      <c r="G664" s="13" t="str" cm="1">
        <f t="array" ref="G664">INDEX(DB_ALM[],A664+1,13)</f>
        <v>No blocking</v>
      </c>
      <c r="H664" s="1" t="e">
        <f t="shared" si="10"/>
        <v>#N/A</v>
      </c>
    </row>
    <row r="665" spans="1:8" hidden="1" x14ac:dyDescent="0.25">
      <c r="A665" s="1">
        <v>663</v>
      </c>
      <c r="B665" s="1" t="b" cm="1">
        <f t="array" ref="B665">INDEX(DB_ALM[],A665+1,20)</f>
        <v>0</v>
      </c>
      <c r="C665" s="13" t="str" cm="1">
        <f t="array" ref="C665">INDEX(DB_ALM[],A665+1,1)</f>
        <v>INTAKE</v>
      </c>
      <c r="D665" s="13" t="str" cm="1">
        <f t="array" ref="D665">INDEX(DB_ALM[],A665+1,3)</f>
        <v>SPARE_599</v>
      </c>
      <c r="E665" s="34" t="str" cm="1">
        <f t="array" ref="E665">INDEX(DB_ALM[],A665+1,5)</f>
        <v>SPARE_599</v>
      </c>
      <c r="F665" s="34" t="s">
        <v>205</v>
      </c>
      <c r="G665" s="13" t="str" cm="1">
        <f t="array" ref="G665">INDEX(DB_ALM[],A665+1,13)</f>
        <v>No blocking</v>
      </c>
      <c r="H665" s="1" t="e">
        <f t="shared" si="10"/>
        <v>#N/A</v>
      </c>
    </row>
    <row r="666" spans="1:8" hidden="1" x14ac:dyDescent="0.25">
      <c r="A666" s="1">
        <v>664</v>
      </c>
      <c r="B666" s="1" t="b" cm="1">
        <f t="array" ref="B666">INDEX(DB_ALM[],A666+1,20)</f>
        <v>0</v>
      </c>
      <c r="C666" s="13" t="str" cm="1">
        <f t="array" ref="C666">INDEX(DB_ALM[],A666+1,1)</f>
        <v>INTAKE</v>
      </c>
      <c r="D666" s="13" t="str" cm="1">
        <f t="array" ref="D666">INDEX(DB_ALM[],A666+1,3)</f>
        <v>SPARE_600</v>
      </c>
      <c r="E666" s="34" t="str" cm="1">
        <f t="array" ref="E666">INDEX(DB_ALM[],A666+1,5)</f>
        <v>SPARE_600</v>
      </c>
      <c r="F666" s="34" t="s">
        <v>205</v>
      </c>
      <c r="G666" s="13" t="str" cm="1">
        <f t="array" ref="G666">INDEX(DB_ALM[],A666+1,13)</f>
        <v>No blocking</v>
      </c>
      <c r="H666" s="1" t="e">
        <f t="shared" si="10"/>
        <v>#N/A</v>
      </c>
    </row>
    <row r="667" spans="1:8" hidden="1" x14ac:dyDescent="0.25">
      <c r="A667" s="1">
        <v>665</v>
      </c>
      <c r="B667" s="1" t="b" cm="1">
        <f t="array" ref="B667">INDEX(DB_ALM[],A667+1,20)</f>
        <v>0</v>
      </c>
      <c r="C667" s="13" t="str" cm="1">
        <f t="array" ref="C667">INDEX(DB_ALM[],A667+1,1)</f>
        <v>INTAKE</v>
      </c>
      <c r="D667" s="13" t="str" cm="1">
        <f t="array" ref="D667">INDEX(DB_ALM[],A667+1,3)</f>
        <v>SPARE_601</v>
      </c>
      <c r="E667" s="34" t="str" cm="1">
        <f t="array" ref="E667">INDEX(DB_ALM[],A667+1,5)</f>
        <v>SPARE_601</v>
      </c>
      <c r="F667" s="34" t="s">
        <v>205</v>
      </c>
      <c r="G667" s="13" t="str" cm="1">
        <f t="array" ref="G667">INDEX(DB_ALM[],A667+1,13)</f>
        <v>No blocking</v>
      </c>
      <c r="H667" s="1" t="e">
        <f t="shared" si="10"/>
        <v>#N/A</v>
      </c>
    </row>
    <row r="668" spans="1:8" hidden="1" x14ac:dyDescent="0.25">
      <c r="A668" s="1">
        <v>666</v>
      </c>
      <c r="B668" s="1" t="b" cm="1">
        <f t="array" ref="B668">INDEX(DB_ALM[],A668+1,20)</f>
        <v>0</v>
      </c>
      <c r="C668" s="13" t="str" cm="1">
        <f t="array" ref="C668">INDEX(DB_ALM[],A668+1,1)</f>
        <v>INTAKE</v>
      </c>
      <c r="D668" s="13" t="str" cm="1">
        <f t="array" ref="D668">INDEX(DB_ALM[],A668+1,3)</f>
        <v>SPARE_602</v>
      </c>
      <c r="E668" s="34" t="str" cm="1">
        <f t="array" ref="E668">INDEX(DB_ALM[],A668+1,5)</f>
        <v>SPARE_602</v>
      </c>
      <c r="F668" s="34" t="s">
        <v>205</v>
      </c>
      <c r="G668" s="13" t="str" cm="1">
        <f t="array" ref="G668">INDEX(DB_ALM[],A668+1,13)</f>
        <v>No blocking</v>
      </c>
      <c r="H668" s="1" t="e">
        <f t="shared" si="10"/>
        <v>#N/A</v>
      </c>
    </row>
    <row r="669" spans="1:8" hidden="1" x14ac:dyDescent="0.25">
      <c r="A669" s="1">
        <v>667</v>
      </c>
      <c r="B669" s="1" t="b" cm="1">
        <f t="array" ref="B669">INDEX(DB_ALM[],A669+1,20)</f>
        <v>0</v>
      </c>
      <c r="C669" s="13" t="str" cm="1">
        <f t="array" ref="C669">INDEX(DB_ALM[],A669+1,1)</f>
        <v>INTAKE</v>
      </c>
      <c r="D669" s="13" t="str" cm="1">
        <f t="array" ref="D669">INDEX(DB_ALM[],A669+1,3)</f>
        <v>SPARE_603</v>
      </c>
      <c r="E669" s="34" t="str" cm="1">
        <f t="array" ref="E669">INDEX(DB_ALM[],A669+1,5)</f>
        <v>SPARE_603</v>
      </c>
      <c r="F669" s="34" t="s">
        <v>205</v>
      </c>
      <c r="G669" s="13" t="str" cm="1">
        <f t="array" ref="G669">INDEX(DB_ALM[],A669+1,13)</f>
        <v>No blocking</v>
      </c>
      <c r="H669" s="1" t="e">
        <f t="shared" si="10"/>
        <v>#N/A</v>
      </c>
    </row>
    <row r="670" spans="1:8" hidden="1" x14ac:dyDescent="0.25">
      <c r="A670" s="1">
        <v>668</v>
      </c>
      <c r="B670" s="1" t="b" cm="1">
        <f t="array" ref="B670">INDEX(DB_ALM[],A670+1,20)</f>
        <v>0</v>
      </c>
      <c r="C670" s="13" t="str" cm="1">
        <f t="array" ref="C670">INDEX(DB_ALM[],A670+1,1)</f>
        <v>INTAKE</v>
      </c>
      <c r="D670" s="13" t="str" cm="1">
        <f t="array" ref="D670">INDEX(DB_ALM[],A670+1,3)</f>
        <v>SPARE_604</v>
      </c>
      <c r="E670" s="34" t="str" cm="1">
        <f t="array" ref="E670">INDEX(DB_ALM[],A670+1,5)</f>
        <v>SPARE_604</v>
      </c>
      <c r="F670" s="34" t="s">
        <v>205</v>
      </c>
      <c r="G670" s="13" t="str" cm="1">
        <f t="array" ref="G670">INDEX(DB_ALM[],A670+1,13)</f>
        <v>No blocking</v>
      </c>
      <c r="H670" s="1" t="e">
        <f t="shared" si="10"/>
        <v>#N/A</v>
      </c>
    </row>
    <row r="671" spans="1:8" hidden="1" x14ac:dyDescent="0.25">
      <c r="A671" s="1">
        <v>669</v>
      </c>
      <c r="B671" s="1" t="b" cm="1">
        <f t="array" ref="B671">INDEX(DB_ALM[],A671+1,20)</f>
        <v>0</v>
      </c>
      <c r="C671" s="13" t="str" cm="1">
        <f t="array" ref="C671">INDEX(DB_ALM[],A671+1,1)</f>
        <v>INTAKE</v>
      </c>
      <c r="D671" s="13" t="str" cm="1">
        <f t="array" ref="D671">INDEX(DB_ALM[],A671+1,3)</f>
        <v>SPARE_605</v>
      </c>
      <c r="E671" s="34" t="str" cm="1">
        <f t="array" ref="E671">INDEX(DB_ALM[],A671+1,5)</f>
        <v>SPARE_605</v>
      </c>
      <c r="F671" s="34" t="s">
        <v>205</v>
      </c>
      <c r="G671" s="13" t="str" cm="1">
        <f t="array" ref="G671">INDEX(DB_ALM[],A671+1,13)</f>
        <v>No blocking</v>
      </c>
      <c r="H671" s="1" t="e">
        <f t="shared" si="10"/>
        <v>#N/A</v>
      </c>
    </row>
    <row r="672" spans="1:8" hidden="1" x14ac:dyDescent="0.25">
      <c r="A672" s="1">
        <v>670</v>
      </c>
      <c r="B672" s="1" t="b" cm="1">
        <f t="array" ref="B672">INDEX(DB_ALM[],A672+1,20)</f>
        <v>0</v>
      </c>
      <c r="C672" s="13" t="str" cm="1">
        <f t="array" ref="C672">INDEX(DB_ALM[],A672+1,1)</f>
        <v>INTAKE</v>
      </c>
      <c r="D672" s="13" t="str" cm="1">
        <f t="array" ref="D672">INDEX(DB_ALM[],A672+1,3)</f>
        <v>SPARE_606</v>
      </c>
      <c r="E672" s="34" t="str" cm="1">
        <f t="array" ref="E672">INDEX(DB_ALM[],A672+1,5)</f>
        <v>SPARE_606</v>
      </c>
      <c r="F672" s="34" t="s">
        <v>205</v>
      </c>
      <c r="G672" s="13" t="str" cm="1">
        <f t="array" ref="G672">INDEX(DB_ALM[],A672+1,13)</f>
        <v>No blocking</v>
      </c>
      <c r="H672" s="1" t="e">
        <f t="shared" si="10"/>
        <v>#N/A</v>
      </c>
    </row>
    <row r="673" spans="1:8" hidden="1" x14ac:dyDescent="0.25">
      <c r="A673" s="1">
        <v>671</v>
      </c>
      <c r="B673" s="1" t="b" cm="1">
        <f t="array" ref="B673">INDEX(DB_ALM[],A673+1,20)</f>
        <v>0</v>
      </c>
      <c r="C673" s="13" t="str" cm="1">
        <f t="array" ref="C673">INDEX(DB_ALM[],A673+1,1)</f>
        <v>INTAKE</v>
      </c>
      <c r="D673" s="13" t="str" cm="1">
        <f t="array" ref="D673">INDEX(DB_ALM[],A673+1,3)</f>
        <v>SPARE_607</v>
      </c>
      <c r="E673" s="34" t="str" cm="1">
        <f t="array" ref="E673">INDEX(DB_ALM[],A673+1,5)</f>
        <v>SPARE_607</v>
      </c>
      <c r="F673" s="34" t="s">
        <v>205</v>
      </c>
      <c r="G673" s="13" t="str" cm="1">
        <f t="array" ref="G673">INDEX(DB_ALM[],A673+1,13)</f>
        <v>No blocking</v>
      </c>
      <c r="H673" s="1" t="e">
        <f t="shared" si="10"/>
        <v>#N/A</v>
      </c>
    </row>
    <row r="674" spans="1:8" hidden="1" x14ac:dyDescent="0.25">
      <c r="A674" s="1">
        <v>672</v>
      </c>
      <c r="B674" s="1" t="b" cm="1">
        <f t="array" ref="B674">INDEX(DB_ALM[],A674+1,20)</f>
        <v>0</v>
      </c>
      <c r="C674" s="13" t="str" cm="1">
        <f t="array" ref="C674">INDEX(DB_ALM[],A674+1,1)</f>
        <v>CWS</v>
      </c>
      <c r="D674" s="13" t="str" cm="1">
        <f t="array" ref="D674">INDEX(DB_ALM[],A674+1,3)</f>
        <v>PUMP_MOT_CB_TRIPPED</v>
      </c>
      <c r="E674" s="34" t="str" cm="1">
        <f t="array" ref="E674">INDEX(DB_ALM[],A674+1,5)</f>
        <v>Pump motor circuit breaker (-) tripped</v>
      </c>
      <c r="F674" s="34" t="s">
        <v>3208</v>
      </c>
      <c r="G674" s="13" t="str" cm="1">
        <f t="array" ref="G674">INDEX(DB_ALM[],A674+1,13)</f>
        <v>No blocking</v>
      </c>
      <c r="H674" s="1" t="e">
        <f t="shared" si="10"/>
        <v>#N/A</v>
      </c>
    </row>
    <row r="675" spans="1:8" hidden="1" x14ac:dyDescent="0.25">
      <c r="A675" s="1">
        <v>673</v>
      </c>
      <c r="B675" s="1" t="b" cm="1">
        <f t="array" ref="B675">INDEX(DB_ALM[],A675+1,20)</f>
        <v>0</v>
      </c>
      <c r="C675" s="13" t="str" cm="1">
        <f t="array" ref="C675">INDEX(DB_ALM[],A675+1,1)</f>
        <v>CWS</v>
      </c>
      <c r="D675" s="13" t="str" cm="1">
        <f t="array" ref="D675">INDEX(DB_ALM[],A675+1,3)</f>
        <v>PUMP_MOT_CB_ON</v>
      </c>
      <c r="E675" s="34" t="str" cm="1">
        <f t="array" ref="E675">INDEX(DB_ALM[],A675+1,5)</f>
        <v>Pump motor circuit breaker (-) OFF</v>
      </c>
      <c r="F675" s="34" t="s">
        <v>3207</v>
      </c>
      <c r="G675" s="13" t="str" cm="1">
        <f t="array" ref="G675">INDEX(DB_ALM[],A675+1,13)</f>
        <v>No blocking</v>
      </c>
      <c r="H675" s="1" t="e">
        <f t="shared" si="10"/>
        <v>#N/A</v>
      </c>
    </row>
    <row r="676" spans="1:8" ht="45" hidden="1" x14ac:dyDescent="0.25">
      <c r="A676" s="1">
        <v>674</v>
      </c>
      <c r="B676" s="1" t="b" cm="1">
        <f t="array" ref="B676">INDEX(DB_ALM[],A676+1,20)</f>
        <v>0</v>
      </c>
      <c r="C676" s="13" t="str" cm="1">
        <f t="array" ref="C676">INDEX(DB_ALM[],A676+1,1)</f>
        <v>CWS</v>
      </c>
      <c r="D676" s="13" t="str" cm="1">
        <f t="array" ref="D676">INDEX(DB_ALM[],A676+1,3)</f>
        <v>PUMP_CONT_ON</v>
      </c>
      <c r="E676" s="34" t="str" cm="1">
        <f t="array" ref="E676">INDEX(DB_ALM[],A676+1,5)</f>
        <v>Pump contactor (-) error</v>
      </c>
      <c r="F676" s="34" t="s">
        <v>3199</v>
      </c>
      <c r="G676" s="13" t="str" cm="1">
        <f t="array" ref="G676">INDEX(DB_ALM[],A676+1,13)</f>
        <v>No blocking</v>
      </c>
      <c r="H676" s="1" t="e">
        <f t="shared" si="10"/>
        <v>#VALUE!</v>
      </c>
    </row>
    <row r="677" spans="1:8" hidden="1" x14ac:dyDescent="0.25">
      <c r="A677" s="1">
        <v>675</v>
      </c>
      <c r="B677" s="1" t="b" cm="1">
        <f t="array" ref="B677">INDEX(DB_ALM[],A677+1,20)</f>
        <v>0</v>
      </c>
      <c r="C677" s="13" t="str" cm="1">
        <f t="array" ref="C677">INDEX(DB_ALM[],A677+1,1)</f>
        <v>CWS</v>
      </c>
      <c r="D677" s="13" t="str" cm="1">
        <f t="array" ref="D677">INDEX(DB_ALM[],A677+1,3)</f>
        <v>PRESS_OK</v>
      </c>
      <c r="E677" s="34" t="str" cm="1">
        <f t="array" ref="E677">INDEX(DB_ALM[],A677+1,5)</f>
        <v>Pressure outside limits</v>
      </c>
      <c r="F677" s="34" t="s">
        <v>3427</v>
      </c>
      <c r="G677" s="13" t="str" cm="1">
        <f t="array" ref="G677">INDEX(DB_ALM[],A677+1,13)</f>
        <v>No blocking</v>
      </c>
      <c r="H677" s="1" t="e">
        <f t="shared" si="10"/>
        <v>#N/A</v>
      </c>
    </row>
    <row r="678" spans="1:8" hidden="1" x14ac:dyDescent="0.25">
      <c r="A678" s="1">
        <v>676</v>
      </c>
      <c r="B678" s="1" t="b" cm="1">
        <f t="array" ref="B678">INDEX(DB_ALM[],A678+1,20)</f>
        <v>0</v>
      </c>
      <c r="C678" s="13" t="str" cm="1">
        <f t="array" ref="C678">INDEX(DB_ALM[],A678+1,1)</f>
        <v>CWS</v>
      </c>
      <c r="D678" s="13" t="str" cm="1">
        <f t="array" ref="D678">INDEX(DB_ALM[],A678+1,3)</f>
        <v>PUMP_FAULT</v>
      </c>
      <c r="E678" s="34" t="str" cm="1">
        <f t="array" ref="E678">INDEX(DB_ALM[],A678+1,5)</f>
        <v>Pump fault</v>
      </c>
      <c r="F678" s="34" t="s">
        <v>3219</v>
      </c>
      <c r="G678" s="13" t="str" cm="1">
        <f t="array" ref="G678">INDEX(DB_ALM[],A678+1,13)</f>
        <v>No blocking</v>
      </c>
      <c r="H678" s="1" t="e">
        <f t="shared" si="10"/>
        <v>#N/A</v>
      </c>
    </row>
    <row r="679" spans="1:8" ht="30" hidden="1" x14ac:dyDescent="0.25">
      <c r="A679" s="1">
        <v>677</v>
      </c>
      <c r="B679" s="1" t="b" cm="1">
        <f t="array" ref="B679">INDEX(DB_ALM[],A679+1,20)</f>
        <v>0</v>
      </c>
      <c r="C679" s="13" t="str" cm="1">
        <f t="array" ref="C679">INDEX(DB_ALM[],A679+1,1)</f>
        <v>CWS</v>
      </c>
      <c r="D679" s="13" t="str" cm="1">
        <f t="array" ref="D679">INDEX(DB_ALM[],A679+1,3)</f>
        <v>FLOW_TEMP_ERR</v>
      </c>
      <c r="E679" s="34" t="str" cm="1">
        <f t="array" ref="E679">INDEX(DB_ALM[],A679+1,5)</f>
        <v>Flow temperature sensor error</v>
      </c>
      <c r="F679" s="34" t="s">
        <v>3213</v>
      </c>
      <c r="G679" s="13" t="str" cm="1">
        <f t="array" ref="G679">INDEX(DB_ALM[],A679+1,13)</f>
        <v>No blocking</v>
      </c>
      <c r="H679" s="1" t="str">
        <f t="shared" si="10"/>
        <v>Alarm utløses når den nåværende signalet overskrider de nominelle grensene. Mulige årsaker til denne anomalien inkluderer problemer som feilaktig kabelterminering på målepunktet eller skade på sensoren.</v>
      </c>
    </row>
    <row r="680" spans="1:8" x14ac:dyDescent="0.25">
      <c r="A680" s="1">
        <v>678</v>
      </c>
      <c r="B680" s="1" t="b" cm="1">
        <f t="array" ref="B680">INDEX(DB_ALM[],A680+1,20)</f>
        <v>0</v>
      </c>
      <c r="C680" s="13" t="str" cm="1">
        <f t="array" ref="C680">INDEX(DB_ALM[],A680+1,1)</f>
        <v>CWS</v>
      </c>
      <c r="D680" s="13" t="str" cm="1">
        <f t="array" ref="D680">INDEX(DB_ALM[],A680+1,3)</f>
        <v>FLOW_TEMP_H</v>
      </c>
      <c r="E680" s="34" t="str" cm="1">
        <f t="array" ref="E680">INDEX(DB_ALM[],A680+1,5)</f>
        <v>Flow temperature high</v>
      </c>
      <c r="F680" s="34" t="s">
        <v>3177</v>
      </c>
      <c r="G680" s="13" t="str" cm="1">
        <f t="array" ref="G680">INDEX(DB_ALM[],A680+1,13)</f>
        <v>No blocking</v>
      </c>
      <c r="H680" s="1" t="str">
        <f t="shared" si="10"/>
        <v>Alarm utløses når målingen overskrider høyverdigrensen satt i systemparametrene, eller det digitale signalet indikerer at den målte verdien har høy verdi.</v>
      </c>
    </row>
    <row r="681" spans="1:8" x14ac:dyDescent="0.25">
      <c r="A681" s="1">
        <v>679</v>
      </c>
      <c r="B681" s="1" t="b" cm="1">
        <f t="array" ref="B681">INDEX(DB_ALM[],A681+1,20)</f>
        <v>0</v>
      </c>
      <c r="C681" s="13" t="str" cm="1">
        <f t="array" ref="C681">INDEX(DB_ALM[],A681+1,1)</f>
        <v>CWS</v>
      </c>
      <c r="D681" s="13" t="str" cm="1">
        <f t="array" ref="D681">INDEX(DB_ALM[],A681+1,3)</f>
        <v>FLOW_TEMP_HH</v>
      </c>
      <c r="E681" s="34" t="str" cm="1">
        <f t="array" ref="E681">INDEX(DB_ALM[],A681+1,5)</f>
        <v>Flow temperature too high</v>
      </c>
      <c r="F681" s="34" t="s">
        <v>3181</v>
      </c>
      <c r="G681" s="13" t="str" cm="1">
        <f t="array" ref="G681">INDEX(DB_ALM[],A681+1,13)</f>
        <v>No blocking</v>
      </c>
      <c r="H681" s="1" t="str">
        <f t="shared" si="10"/>
        <v>Alarm utløses når målingen overskrider en terskel som er satt til å være for høy i systemparametrene, eller det digitale signalet indikerer at den målte verdien har veldig høy verdi.</v>
      </c>
    </row>
    <row r="682" spans="1:8" ht="30" hidden="1" x14ac:dyDescent="0.25">
      <c r="A682" s="1">
        <v>680</v>
      </c>
      <c r="B682" s="1" t="b" cm="1">
        <f t="array" ref="B682">INDEX(DB_ALM[],A682+1,20)</f>
        <v>0</v>
      </c>
      <c r="C682" s="13" t="str" cm="1">
        <f t="array" ref="C682">INDEX(DB_ALM[],A682+1,1)</f>
        <v>CWS</v>
      </c>
      <c r="D682" s="13" t="str" cm="1">
        <f t="array" ref="D682">INDEX(DB_ALM[],A682+1,3)</f>
        <v>BFLOW_GEN_WIN_TEMP_ERR</v>
      </c>
      <c r="E682" s="34" t="str" cm="1">
        <f t="array" ref="E682">INDEX(DB_ALM[],A682+1,5)</f>
        <v>BFLOW_GEN_WIN_TEMP_ERR</v>
      </c>
      <c r="F682" s="34" t="s">
        <v>3213</v>
      </c>
      <c r="G682" s="13" t="str" cm="1">
        <f t="array" ref="G682">INDEX(DB_ALM[],A682+1,13)</f>
        <v>No blocking</v>
      </c>
      <c r="H682" s="1" t="str">
        <f t="shared" si="10"/>
        <v>Alarm utløses når den nåværende signalet overskrider de nominelle grensene. Mulige årsaker til denne anomalien inkluderer problemer som feilaktig kabelterminering på målepunktet eller skade på sensoren.</v>
      </c>
    </row>
    <row r="683" spans="1:8" hidden="1" x14ac:dyDescent="0.25">
      <c r="A683" s="1">
        <v>681</v>
      </c>
      <c r="B683" s="1" t="b" cm="1">
        <f t="array" ref="B683">INDEX(DB_ALM[],A683+1,20)</f>
        <v>0</v>
      </c>
      <c r="C683" s="13" t="str" cm="1">
        <f t="array" ref="C683">INDEX(DB_ALM[],A683+1,1)</f>
        <v>CWS</v>
      </c>
      <c r="D683" s="13" t="str" cm="1">
        <f t="array" ref="D683">INDEX(DB_ALM[],A683+1,3)</f>
        <v>BFLOW_GEN_WIN_TEMP_H</v>
      </c>
      <c r="E683" s="34" t="str" cm="1">
        <f t="array" ref="E683">INDEX(DB_ALM[],A683+1,5)</f>
        <v>BFLOW_GEN_WIN_TEMP_H</v>
      </c>
      <c r="F683" s="34" t="s">
        <v>3205</v>
      </c>
      <c r="G683" s="13" t="str" cm="1">
        <f t="array" ref="G683">INDEX(DB_ALM[],A683+1,13)</f>
        <v>No blocking</v>
      </c>
      <c r="H683" s="1" t="e">
        <f t="shared" si="10"/>
        <v>#N/A</v>
      </c>
    </row>
    <row r="684" spans="1:8" hidden="1" x14ac:dyDescent="0.25">
      <c r="A684" s="1">
        <v>682</v>
      </c>
      <c r="B684" s="1" t="b" cm="1">
        <f t="array" ref="B684">INDEX(DB_ALM[],A684+1,20)</f>
        <v>0</v>
      </c>
      <c r="C684" s="13" t="str" cm="1">
        <f t="array" ref="C684">INDEX(DB_ALM[],A684+1,1)</f>
        <v>CWS</v>
      </c>
      <c r="D684" s="13" t="str" cm="1">
        <f t="array" ref="D684">INDEX(DB_ALM[],A684+1,3)</f>
        <v>BFLOW_GEN_WIN_TEMP_HH</v>
      </c>
      <c r="E684" s="34" t="str" cm="1">
        <f t="array" ref="E684">INDEX(DB_ALM[],A684+1,5)</f>
        <v>BFLOW_GEN_WIN_TEMP_HH</v>
      </c>
      <c r="F684" s="34" t="s">
        <v>3206</v>
      </c>
      <c r="G684" s="13" t="str" cm="1">
        <f t="array" ref="G684">INDEX(DB_ALM[],A684+1,13)</f>
        <v>No blocking</v>
      </c>
      <c r="H684" s="1" t="e">
        <f t="shared" si="10"/>
        <v>#N/A</v>
      </c>
    </row>
    <row r="685" spans="1:8" ht="30" hidden="1" x14ac:dyDescent="0.25">
      <c r="A685" s="1">
        <v>683</v>
      </c>
      <c r="B685" s="1" t="b" cm="1">
        <f t="array" ref="B685">INDEX(DB_ALM[],A685+1,20)</f>
        <v>0</v>
      </c>
      <c r="C685" s="13" t="str" cm="1">
        <f t="array" ref="C685">INDEX(DB_ALM[],A685+1,1)</f>
        <v>CWS</v>
      </c>
      <c r="D685" s="13" t="str" cm="1">
        <f t="array" ref="D685">INDEX(DB_ALM[],A685+1,3)</f>
        <v>BACKFLOW_DE_TEMP_ERR</v>
      </c>
      <c r="E685" s="34" t="str" cm="1">
        <f t="array" ref="E685">INDEX(DB_ALM[],A685+1,5)</f>
        <v>BACKFLOW_DE_TEMP_ERR</v>
      </c>
      <c r="F685" s="34" t="s">
        <v>3213</v>
      </c>
      <c r="G685" s="13" t="str" cm="1">
        <f t="array" ref="G685">INDEX(DB_ALM[],A685+1,13)</f>
        <v>No blocking</v>
      </c>
      <c r="H685" s="1" t="str">
        <f t="shared" si="10"/>
        <v>Alarm utløses når den nåværende signalet overskrider de nominelle grensene. Mulige årsaker til denne anomalien inkluderer problemer som feilaktig kabelterminering på målepunktet eller skade på sensoren.</v>
      </c>
    </row>
    <row r="686" spans="1:8" hidden="1" x14ac:dyDescent="0.25">
      <c r="A686" s="1">
        <v>684</v>
      </c>
      <c r="B686" s="1" t="b" cm="1">
        <f t="array" ref="B686">INDEX(DB_ALM[],A686+1,20)</f>
        <v>0</v>
      </c>
      <c r="C686" s="13" t="str" cm="1">
        <f t="array" ref="C686">INDEX(DB_ALM[],A686+1,1)</f>
        <v>CWS</v>
      </c>
      <c r="D686" s="13" t="str" cm="1">
        <f t="array" ref="D686">INDEX(DB_ALM[],A686+1,3)</f>
        <v>BACKFLOW_DE_TEMP_H</v>
      </c>
      <c r="E686" s="34" t="str" cm="1">
        <f t="array" ref="E686">INDEX(DB_ALM[],A686+1,5)</f>
        <v>BACKFLOW_DE_TEMP_H</v>
      </c>
      <c r="F686" s="34" t="s">
        <v>3205</v>
      </c>
      <c r="G686" s="13" t="str" cm="1">
        <f t="array" ref="G686">INDEX(DB_ALM[],A686+1,13)</f>
        <v>No blocking</v>
      </c>
      <c r="H686" s="1" t="e">
        <f t="shared" si="10"/>
        <v>#N/A</v>
      </c>
    </row>
    <row r="687" spans="1:8" hidden="1" x14ac:dyDescent="0.25">
      <c r="A687" s="1">
        <v>685</v>
      </c>
      <c r="B687" s="1" t="b" cm="1">
        <f t="array" ref="B687">INDEX(DB_ALM[],A687+1,20)</f>
        <v>0</v>
      </c>
      <c r="C687" s="13" t="str" cm="1">
        <f t="array" ref="C687">INDEX(DB_ALM[],A687+1,1)</f>
        <v>CWS</v>
      </c>
      <c r="D687" s="13" t="str" cm="1">
        <f t="array" ref="D687">INDEX(DB_ALM[],A687+1,3)</f>
        <v>BACKFLOW_DE_TEMP_HH</v>
      </c>
      <c r="E687" s="34" t="str" cm="1">
        <f t="array" ref="E687">INDEX(DB_ALM[],A687+1,5)</f>
        <v>BACKFLOW_DE_TEMP_HH</v>
      </c>
      <c r="F687" s="34" t="s">
        <v>3206</v>
      </c>
      <c r="G687" s="13" t="str" cm="1">
        <f t="array" ref="G687">INDEX(DB_ALM[],A687+1,13)</f>
        <v>No blocking</v>
      </c>
      <c r="H687" s="1" t="e">
        <f t="shared" si="10"/>
        <v>#N/A</v>
      </c>
    </row>
    <row r="688" spans="1:8" x14ac:dyDescent="0.25">
      <c r="A688" s="1">
        <v>686</v>
      </c>
      <c r="B688" s="1" t="b" cm="1">
        <f t="array" ref="B688">INDEX(DB_ALM[],A688+1,20)</f>
        <v>0</v>
      </c>
      <c r="C688" s="13" t="str" cm="1">
        <f t="array" ref="C688">INDEX(DB_ALM[],A688+1,1)</f>
        <v>CWS</v>
      </c>
      <c r="D688" s="13" t="str" cm="1">
        <f t="array" ref="D688">INDEX(DB_ALM[],A688+1,3)</f>
        <v>BACKFLOW_NDE_TEMP_ERR</v>
      </c>
      <c r="E688" s="34" t="str" cm="1">
        <f t="array" ref="E688">INDEX(DB_ALM[],A688+1,5)</f>
        <v>BACKFLOW_NDE_TEMP_ERR</v>
      </c>
      <c r="F688" s="34" t="s">
        <v>3189</v>
      </c>
      <c r="G688" s="13" t="str" cm="1">
        <f t="array" ref="G688">INDEX(DB_ALM[],A688+1,13)</f>
        <v>No blocking</v>
      </c>
      <c r="H688" s="1" t="str">
        <f t="shared" si="10"/>
        <v>Alarm utløses når ventilen lukk kommandoen aktiveres, og ventilen ikke lukkes innen den tiden som er spesifisert i systemparametrene.</v>
      </c>
    </row>
    <row r="689" spans="1:8" x14ac:dyDescent="0.25">
      <c r="A689" s="1">
        <v>687</v>
      </c>
      <c r="B689" s="1" t="b" cm="1">
        <f t="array" ref="B689">INDEX(DB_ALM[],A689+1,20)</f>
        <v>0</v>
      </c>
      <c r="C689" s="13" t="str" cm="1">
        <f t="array" ref="C689">INDEX(DB_ALM[],A689+1,1)</f>
        <v>CWS</v>
      </c>
      <c r="D689" s="13" t="str" cm="1">
        <f t="array" ref="D689">INDEX(DB_ALM[],A689+1,3)</f>
        <v>BACKFLOW_NDE_TEMP_H</v>
      </c>
      <c r="E689" s="34" t="str" cm="1">
        <f t="array" ref="E689">INDEX(DB_ALM[],A689+1,5)</f>
        <v>BACKFLOW_NDE_TEMP_H</v>
      </c>
      <c r="F689" s="34" t="s">
        <v>3187</v>
      </c>
      <c r="G689" s="13" t="str" cm="1">
        <f t="array" ref="G689">INDEX(DB_ALM[],A689+1,13)</f>
        <v>No blocking</v>
      </c>
      <c r="H689" s="1" t="str">
        <f t="shared" si="10"/>
        <v>Alarm utløses når ventilen åpne-kommandoen aktiveres, og ventilen ikke åpnes innen den tiden som er spesifisert i systemparametrene.</v>
      </c>
    </row>
    <row r="690" spans="1:8" x14ac:dyDescent="0.25">
      <c r="A690" s="1">
        <v>688</v>
      </c>
      <c r="B690" s="1" t="b" cm="1">
        <f t="array" ref="B690">INDEX(DB_ALM[],A690+1,20)</f>
        <v>0</v>
      </c>
      <c r="C690" s="13" t="str" cm="1">
        <f t="array" ref="C690">INDEX(DB_ALM[],A690+1,1)</f>
        <v>CWS</v>
      </c>
      <c r="D690" s="13" t="str" cm="1">
        <f t="array" ref="D690">INDEX(DB_ALM[],A690+1,3)</f>
        <v>BACKFLOW_NDE_TEMP_HH</v>
      </c>
      <c r="E690" s="34" t="str" cm="1">
        <f t="array" ref="E690">INDEX(DB_ALM[],A690+1,5)</f>
        <v>BACKFLOW_NDE_TEMP_HH</v>
      </c>
      <c r="F690" t="s">
        <v>3428</v>
      </c>
      <c r="G690" s="13" t="str" cm="1">
        <f t="array" ref="G690">INDEX(DB_ALM[],A690+1,13)</f>
        <v>No blocking</v>
      </c>
      <c r="H690" s="1" t="s">
        <v>3429</v>
      </c>
    </row>
    <row r="691" spans="1:8" x14ac:dyDescent="0.25">
      <c r="A691" s="1">
        <v>689</v>
      </c>
      <c r="B691" s="1" t="b" cm="1">
        <f t="array" ref="B691">INDEX(DB_ALM[],A691+1,20)</f>
        <v>0</v>
      </c>
      <c r="C691" s="13" t="str" cm="1">
        <f t="array" ref="C691">INDEX(DB_ALM[],A691+1,1)</f>
        <v>CWS</v>
      </c>
      <c r="D691" s="13" t="str" cm="1">
        <f t="array" ref="D691">INDEX(DB_ALM[],A691+1,3)</f>
        <v>Q_DE_ERR</v>
      </c>
      <c r="E691" s="34" t="str" cm="1">
        <f t="array" ref="E691">INDEX(DB_ALM[],A691+1,5)</f>
        <v>Q_DE_ERR</v>
      </c>
      <c r="F691" s="34" t="s">
        <v>3197</v>
      </c>
      <c r="G691" s="13" t="str" cm="1">
        <f t="array" ref="G691">INDEX(DB_ALM[],A691+1,13)</f>
        <v>No blocking</v>
      </c>
      <c r="H691" s="1" t="str">
        <f t="shared" si="10"/>
        <v>Alarm utløses når MCB er av. Dette kan skyldes intenjonell håndtering, ledningsbrudd eller en feil på hjelpekontaktene.</v>
      </c>
    </row>
    <row r="692" spans="1:8" x14ac:dyDescent="0.25">
      <c r="A692" s="1">
        <v>690</v>
      </c>
      <c r="B692" s="1" t="b" cm="1">
        <f t="array" ref="B692">INDEX(DB_ALM[],A692+1,20)</f>
        <v>0</v>
      </c>
      <c r="C692" s="13" t="str" cm="1">
        <f t="array" ref="C692">INDEX(DB_ALM[],A692+1,1)</f>
        <v>CWS</v>
      </c>
      <c r="D692" s="13" t="str" cm="1">
        <f t="array" ref="D692">INDEX(DB_ALM[],A692+1,3)</f>
        <v>Q_DE_LL</v>
      </c>
      <c r="E692" s="34" t="str" cm="1">
        <f t="array" ref="E692">INDEX(DB_ALM[],A692+1,5)</f>
        <v>Q_DE_LL</v>
      </c>
      <c r="F692" s="34" t="s">
        <v>3197</v>
      </c>
      <c r="G692" s="13" t="str" cm="1">
        <f t="array" ref="G692">INDEX(DB_ALM[],A692+1,13)</f>
        <v>No blocking</v>
      </c>
      <c r="H692" s="1" t="str">
        <f t="shared" si="10"/>
        <v>Alarm utløses når MCB er av. Dette kan skyldes intenjonell håndtering, ledningsbrudd eller en feil på hjelpekontaktene.</v>
      </c>
    </row>
    <row r="693" spans="1:8" ht="30" hidden="1" x14ac:dyDescent="0.25">
      <c r="A693" s="1">
        <v>691</v>
      </c>
      <c r="B693" s="1" t="b" cm="1">
        <f t="array" ref="B693">INDEX(DB_ALM[],A693+1,20)</f>
        <v>0</v>
      </c>
      <c r="C693" s="13" t="str" cm="1">
        <f t="array" ref="C693">INDEX(DB_ALM[],A693+1,1)</f>
        <v>CWS</v>
      </c>
      <c r="D693" s="13" t="str" cm="1">
        <f t="array" ref="D693">INDEX(DB_ALM[],A693+1,3)</f>
        <v>Q_NDE_ERR</v>
      </c>
      <c r="E693" s="34" t="str" cm="1">
        <f t="array" ref="E693">INDEX(DB_ALM[],A693+1,5)</f>
        <v>Q_NDE_ERR</v>
      </c>
      <c r="F693" s="34" t="s">
        <v>3193</v>
      </c>
      <c r="G693" s="13" t="str" cm="1">
        <f t="array" ref="G693">INDEX(DB_ALM[],A693+1,13)</f>
        <v>No blocking</v>
      </c>
      <c r="H693" s="1" t="str">
        <f t="shared" si="10"/>
        <v>Alarm utløses når målingen faller under en terskel som er satt til å være unormalt lav i systemparametrene, eller det digitale signalet indikerer at den målte verdien har veldig lav verdi.</v>
      </c>
    </row>
    <row r="694" spans="1:8" ht="45" x14ac:dyDescent="0.25">
      <c r="A694" s="1">
        <v>692</v>
      </c>
      <c r="B694" s="1" t="b" cm="1">
        <f t="array" ref="B694">INDEX(DB_ALM[],A694+1,20)</f>
        <v>0</v>
      </c>
      <c r="C694" s="13" t="str" cm="1">
        <f t="array" ref="C694">INDEX(DB_ALM[],A694+1,1)</f>
        <v>CWS</v>
      </c>
      <c r="D694" s="13" t="str" cm="1">
        <f t="array" ref="D694">INDEX(DB_ALM[],A694+1,3)</f>
        <v>Q_NDE_LL</v>
      </c>
      <c r="E694" s="34" t="str" cm="1">
        <f t="array" ref="E694">INDEX(DB_ALM[],A694+1,5)</f>
        <v>Q_NDE_LL</v>
      </c>
      <c r="F694" s="34" t="s">
        <v>3199</v>
      </c>
      <c r="G694" s="13" t="str" cm="1">
        <f t="array" ref="G694">INDEX(DB_ALM[],A694+1,13)</f>
        <v>No blocking</v>
      </c>
      <c r="H694" s="1" t="s">
        <v>3200</v>
      </c>
    </row>
    <row r="695" spans="1:8" ht="45" x14ac:dyDescent="0.25">
      <c r="A695" s="1">
        <v>693</v>
      </c>
      <c r="B695" s="1" t="b" cm="1">
        <f t="array" ref="B695">INDEX(DB_ALM[],A695+1,20)</f>
        <v>0</v>
      </c>
      <c r="C695" s="13" t="str" cm="1">
        <f t="array" ref="C695">INDEX(DB_ALM[],A695+1,1)</f>
        <v>CWS</v>
      </c>
      <c r="D695" s="13" t="str" cm="1">
        <f t="array" ref="D695">INDEX(DB_ALM[],A695+1,3)</f>
        <v>Q_WIN_ERR</v>
      </c>
      <c r="E695" s="34" t="str" cm="1">
        <f t="array" ref="E695">INDEX(DB_ALM[],A695+1,5)</f>
        <v>Q_WIN_ERR</v>
      </c>
      <c r="F695" s="34" t="s">
        <v>3199</v>
      </c>
      <c r="G695" s="13" t="str" cm="1">
        <f t="array" ref="G695">INDEX(DB_ALM[],A695+1,13)</f>
        <v>No blocking</v>
      </c>
      <c r="H695" s="1" t="s">
        <v>3200</v>
      </c>
    </row>
    <row r="696" spans="1:8" ht="45" x14ac:dyDescent="0.25">
      <c r="A696" s="1">
        <v>694</v>
      </c>
      <c r="B696" s="1" t="b" cm="1">
        <f t="array" ref="B696">INDEX(DB_ALM[],A696+1,20)</f>
        <v>0</v>
      </c>
      <c r="C696" s="13" t="str" cm="1">
        <f t="array" ref="C696">INDEX(DB_ALM[],A696+1,1)</f>
        <v>CWS</v>
      </c>
      <c r="D696" s="13" t="str" cm="1">
        <f t="array" ref="D696">INDEX(DB_ALM[],A696+1,3)</f>
        <v>Q_WIN_LL</v>
      </c>
      <c r="E696" s="34" t="str" cm="1">
        <f t="array" ref="E696">INDEX(DB_ALM[],A696+1,5)</f>
        <v>Q_WIN_LL</v>
      </c>
      <c r="F696" s="34" t="s">
        <v>3199</v>
      </c>
      <c r="G696" s="13" t="str" cm="1">
        <f t="array" ref="G696">INDEX(DB_ALM[],A696+1,13)</f>
        <v>No blocking</v>
      </c>
      <c r="H696" s="1" t="s">
        <v>3200</v>
      </c>
    </row>
    <row r="697" spans="1:8" hidden="1" x14ac:dyDescent="0.25">
      <c r="A697" s="1">
        <v>695</v>
      </c>
      <c r="B697" s="1" t="b" cm="1">
        <f t="array" ref="B697">INDEX(DB_ALM[],A697+1,20)</f>
        <v>0</v>
      </c>
      <c r="C697" s="13" t="str" cm="1">
        <f t="array" ref="C697">INDEX(DB_ALM[],A697+1,1)</f>
        <v>CWS</v>
      </c>
      <c r="D697" s="13" t="str" cm="1">
        <f t="array" ref="D697">INDEX(DB_ALM[],A697+1,3)</f>
        <v>DC_PUMP_MOT_CB_OFF</v>
      </c>
      <c r="E697" s="34" t="str" cm="1">
        <f t="array" ref="E697">INDEX(DB_ALM[],A697+1,5)</f>
        <v>DC_PUMP_MOT_CB_OFF</v>
      </c>
      <c r="F697" t="s">
        <v>3430</v>
      </c>
      <c r="G697" s="13" t="str" cm="1">
        <f t="array" ref="G697">INDEX(DB_ALM[],A697+1,13)</f>
        <v>No blocking</v>
      </c>
      <c r="H697" s="1" t="s">
        <v>3431</v>
      </c>
    </row>
    <row r="698" spans="1:8" ht="45" hidden="1" x14ac:dyDescent="0.25">
      <c r="A698" s="1">
        <v>696</v>
      </c>
      <c r="B698" s="1" t="b" cm="1">
        <f t="array" ref="B698">INDEX(DB_ALM[],A698+1,20)</f>
        <v>0</v>
      </c>
      <c r="C698" s="13" t="str" cm="1">
        <f t="array" ref="C698">INDEX(DB_ALM[],A698+1,1)</f>
        <v>CWS</v>
      </c>
      <c r="D698" s="13" t="str" cm="1">
        <f t="array" ref="D698">INDEX(DB_ALM[],A698+1,3)</f>
        <v>DC_PUMP_INRUSH_CONT_ERR</v>
      </c>
      <c r="E698" s="34" t="str" cm="1">
        <f t="array" ref="E698">INDEX(DB_ALM[],A698+1,5)</f>
        <v>DC_PUMP_INRUSH_CONT_ERR</v>
      </c>
      <c r="F698" s="34" t="s">
        <v>3199</v>
      </c>
      <c r="G698" s="13" t="str" cm="1">
        <f t="array" ref="G698">INDEX(DB_ALM[],A698+1,13)</f>
        <v>No blocking</v>
      </c>
      <c r="H698" s="1" t="e">
        <f t="shared" si="10"/>
        <v>#VALUE!</v>
      </c>
    </row>
    <row r="699" spans="1:8" ht="30" hidden="1" x14ac:dyDescent="0.25">
      <c r="A699" s="1">
        <v>697</v>
      </c>
      <c r="B699" s="1" t="b" cm="1">
        <f t="array" ref="B699">INDEX(DB_ALM[],A699+1,20)</f>
        <v>0</v>
      </c>
      <c r="C699" s="13" t="str" cm="1">
        <f t="array" ref="C699">INDEX(DB_ALM[],A699+1,1)</f>
        <v>CWS</v>
      </c>
      <c r="D699" s="13" t="str" cm="1">
        <f t="array" ref="D699">INDEX(DB_ALM[],A699+1,3)</f>
        <v>LEVEL_ERR</v>
      </c>
      <c r="E699" s="34" t="str" cm="1">
        <f t="array" ref="E699">INDEX(DB_ALM[],A699+1,5)</f>
        <v>LEVEL_ERR</v>
      </c>
      <c r="F699" s="34" t="s">
        <v>3213</v>
      </c>
      <c r="G699" s="13" t="str" cm="1">
        <f t="array" ref="G699">INDEX(DB_ALM[],A699+1,13)</f>
        <v>No blocking</v>
      </c>
      <c r="H699" s="1" t="str">
        <f t="shared" si="10"/>
        <v>Alarm utløses når den nåværende signalet overskrider de nominelle grensene. Mulige årsaker til denne anomalien inkluderer problemer som feilaktig kabelterminering på målepunktet eller skade på sensoren.</v>
      </c>
    </row>
    <row r="700" spans="1:8" hidden="1" x14ac:dyDescent="0.25">
      <c r="A700" s="1">
        <v>698</v>
      </c>
      <c r="B700" s="1" t="b" cm="1">
        <f t="array" ref="B700">INDEX(DB_ALM[],A700+1,20)</f>
        <v>0</v>
      </c>
      <c r="C700" s="13" t="str" cm="1">
        <f t="array" ref="C700">INDEX(DB_ALM[],A700+1,1)</f>
        <v>CWS</v>
      </c>
      <c r="D700" s="13" t="str" cm="1">
        <f t="array" ref="D700">INDEX(DB_ALM[],A700+1,3)</f>
        <v>LEVEL_L</v>
      </c>
      <c r="E700" s="34" t="str" cm="1">
        <f t="array" ref="E700">INDEX(DB_ALM[],A700+1,5)</f>
        <v>LEVEL_L</v>
      </c>
      <c r="F700" s="34" t="s">
        <v>3233</v>
      </c>
      <c r="G700" s="13" t="str" cm="1">
        <f t="array" ref="G700">INDEX(DB_ALM[],A700+1,13)</f>
        <v>No blocking</v>
      </c>
      <c r="H700" s="1" t="e">
        <f t="shared" si="10"/>
        <v>#N/A</v>
      </c>
    </row>
    <row r="701" spans="1:8" hidden="1" x14ac:dyDescent="0.25">
      <c r="A701" s="1">
        <v>699</v>
      </c>
      <c r="B701" s="1" t="b" cm="1">
        <f t="array" ref="B701">INDEX(DB_ALM[],A701+1,20)</f>
        <v>0</v>
      </c>
      <c r="C701" s="13" t="str" cm="1">
        <f t="array" ref="C701">INDEX(DB_ALM[],A701+1,1)</f>
        <v>CWS</v>
      </c>
      <c r="D701" s="13" t="str" cm="1">
        <f t="array" ref="D701">INDEX(DB_ALM[],A701+1,3)</f>
        <v>LEVEL_LL</v>
      </c>
      <c r="E701" s="34" t="str" cm="1">
        <f t="array" ref="E701">INDEX(DB_ALM[],A701+1,5)</f>
        <v>LEVEL_LL</v>
      </c>
      <c r="F701" s="34" t="s">
        <v>3230</v>
      </c>
      <c r="G701" s="13" t="str" cm="1">
        <f t="array" ref="G701">INDEX(DB_ALM[],A701+1,13)</f>
        <v>No blocking</v>
      </c>
      <c r="H701" s="1" t="e">
        <f t="shared" si="10"/>
        <v>#N/A</v>
      </c>
    </row>
    <row r="702" spans="1:8" x14ac:dyDescent="0.25">
      <c r="A702" s="1">
        <v>700</v>
      </c>
      <c r="B702" s="1" t="b" cm="1">
        <f t="array" ref="B702">INDEX(DB_ALM[],A702+1,20)</f>
        <v>0</v>
      </c>
      <c r="C702" s="13" t="str" cm="1">
        <f t="array" ref="C702">INDEX(DB_ALM[],A702+1,1)</f>
        <v>CWS</v>
      </c>
      <c r="D702" s="13" t="str" cm="1">
        <f t="array" ref="D702">INDEX(DB_ALM[],A702+1,3)</f>
        <v>FILTER_CLOGGED_W</v>
      </c>
      <c r="E702" s="34" t="str" cm="1">
        <f t="array" ref="E702">INDEX(DB_ALM[],A702+1,5)</f>
        <v>FILTER_CLOGGED_W</v>
      </c>
      <c r="F702" s="34" t="s">
        <v>3257</v>
      </c>
      <c r="G702" s="13" t="str" cm="1">
        <f t="array" ref="G702">INDEX(DB_ALM[],A702+1,13)</f>
        <v>No blocking</v>
      </c>
      <c r="H702" s="1" t="str">
        <f t="shared" si="10"/>
        <v>Alarm utløses når varigheten av filtertilstopping overskrider alarmtidsgrensen satt i systemparametrene.</v>
      </c>
    </row>
    <row r="703" spans="1:8" x14ac:dyDescent="0.25">
      <c r="A703" s="1">
        <v>701</v>
      </c>
      <c r="B703" s="1" t="b" cm="1">
        <f t="array" ref="B703">INDEX(DB_ALM[],A703+1,20)</f>
        <v>0</v>
      </c>
      <c r="C703" s="13" t="str" cm="1">
        <f t="array" ref="C703">INDEX(DB_ALM[],A703+1,1)</f>
        <v>CWS</v>
      </c>
      <c r="D703" s="13" t="str" cm="1">
        <f t="array" ref="D703">INDEX(DB_ALM[],A703+1,3)</f>
        <v>FILTER_CLOGGED_T</v>
      </c>
      <c r="E703" s="34" t="str" cm="1">
        <f t="array" ref="E703">INDEX(DB_ALM[],A703+1,5)</f>
        <v>FILTER_CLOGGED_T</v>
      </c>
      <c r="F703" s="34" t="s">
        <v>3260</v>
      </c>
      <c r="G703" s="13" t="str" cm="1">
        <f t="array" ref="G703">INDEX(DB_ALM[],A703+1,13)</f>
        <v>No blocking</v>
      </c>
      <c r="H703" s="1" t="str">
        <f t="shared" si="10"/>
        <v>Alarm utløses når varigheten av filtertilstopping overskrider tripptidsgrensen satt i systemparametrene.</v>
      </c>
    </row>
    <row r="704" spans="1:8" ht="45" hidden="1" x14ac:dyDescent="0.25">
      <c r="A704" s="1">
        <v>702</v>
      </c>
      <c r="B704" s="1" t="b" cm="1">
        <f t="array" ref="B704">INDEX(DB_ALM[],A704+1,20)</f>
        <v>0</v>
      </c>
      <c r="C704" s="13" t="str" cm="1">
        <f t="array" ref="C704">INDEX(DB_ALM[],A704+1,1)</f>
        <v>CWS</v>
      </c>
      <c r="D704" s="13" t="str" cm="1">
        <f t="array" ref="D704">INDEX(DB_ALM[],A704+1,3)</f>
        <v>HEATER1_CONT_ERR</v>
      </c>
      <c r="E704" s="34" t="str" cm="1">
        <f t="array" ref="E704">INDEX(DB_ALM[],A704+1,5)</f>
        <v>HEATER1_CONT_ERR</v>
      </c>
      <c r="F704" s="34" t="s">
        <v>3199</v>
      </c>
      <c r="G704" s="13" t="str" cm="1">
        <f t="array" ref="G704">INDEX(DB_ALM[],A704+1,13)</f>
        <v>No blocking</v>
      </c>
      <c r="H704" s="1" t="e">
        <f t="shared" si="10"/>
        <v>#VALUE!</v>
      </c>
    </row>
    <row r="705" spans="1:8" hidden="1" x14ac:dyDescent="0.25">
      <c r="A705" s="1">
        <v>703</v>
      </c>
      <c r="B705" s="1" t="b" cm="1">
        <f t="array" ref="B705">INDEX(DB_ALM[],A705+1,20)</f>
        <v>0</v>
      </c>
      <c r="C705" s="13" t="str" cm="1">
        <f t="array" ref="C705">INDEX(DB_ALM[],A705+1,1)</f>
        <v>CWS</v>
      </c>
      <c r="D705" s="13" t="str" cm="1">
        <f t="array" ref="D705">INDEX(DB_ALM[],A705+1,3)</f>
        <v>HEATER1_MCB_OFF</v>
      </c>
      <c r="E705" s="34" t="str" cm="1">
        <f t="array" ref="E705">INDEX(DB_ALM[],A705+1,5)</f>
        <v>HEATER1_MCB_OFF</v>
      </c>
      <c r="F705" s="34" t="s">
        <v>3197</v>
      </c>
      <c r="G705" s="13" t="str" cm="1">
        <f t="array" ref="G705">INDEX(DB_ALM[],A705+1,13)</f>
        <v>No blocking</v>
      </c>
      <c r="H705" s="1" t="str">
        <f t="shared" si="10"/>
        <v>Alarm utløses når MCB er av. Dette kan skyldes intenjonell håndtering, ledningsbrudd eller en feil på hjelpekontaktene.</v>
      </c>
    </row>
    <row r="706" spans="1:8" hidden="1" x14ac:dyDescent="0.25">
      <c r="A706" s="1">
        <v>704</v>
      </c>
      <c r="B706" s="1" t="b" cm="1">
        <f t="array" ref="B706">INDEX(DB_ALM[],A706+1,20)</f>
        <v>0</v>
      </c>
      <c r="C706" s="13" t="str" cm="1">
        <f t="array" ref="C706">INDEX(DB_ALM[],A706+1,1)</f>
        <v>LOU</v>
      </c>
      <c r="D706" s="13" t="str" cm="1">
        <f t="array" ref="D706">INDEX(DB_ALM[],A706+1,3)</f>
        <v>PUMP_MOT_CB_TRIPPED</v>
      </c>
      <c r="E706" s="34" t="str" cm="1">
        <f t="array" ref="E706">INDEX(DB_ALM[],A706+1,5)</f>
        <v>PUMP_MOT_CB_TRIPPED</v>
      </c>
      <c r="F706" s="34"/>
      <c r="G706" s="13" t="str" cm="1">
        <f t="array" ref="G706">INDEX(DB_ALM[],A706+1,13)</f>
        <v>No blocking</v>
      </c>
      <c r="H706" s="1" t="e">
        <f t="shared" ref="H706:H769" si="11">VLOOKUP(F706,$K$1:$L$193,2,FALSE)</f>
        <v>#N/A</v>
      </c>
    </row>
    <row r="707" spans="1:8" hidden="1" x14ac:dyDescent="0.25">
      <c r="A707" s="1">
        <v>705</v>
      </c>
      <c r="B707" s="1" t="b" cm="1">
        <f t="array" ref="B707">INDEX(DB_ALM[],A707+1,20)</f>
        <v>0</v>
      </c>
      <c r="C707" s="13" t="str" cm="1">
        <f t="array" ref="C707">INDEX(DB_ALM[],A707+1,1)</f>
        <v>LOU</v>
      </c>
      <c r="D707" s="13" t="str" cm="1">
        <f t="array" ref="D707">INDEX(DB_ALM[],A707+1,3)</f>
        <v>PUMP_MOT_CB_ON</v>
      </c>
      <c r="E707" s="34" t="str" cm="1">
        <f t="array" ref="E707">INDEX(DB_ALM[],A707+1,5)</f>
        <v>PUMP_MOT_CB_ON</v>
      </c>
      <c r="F707" s="34" t="s">
        <v>3197</v>
      </c>
      <c r="G707" s="13" t="str" cm="1">
        <f t="array" ref="G707">INDEX(DB_ALM[],A707+1,13)</f>
        <v>No blocking</v>
      </c>
      <c r="H707" s="1" t="str">
        <f t="shared" si="11"/>
        <v>Alarm utløses når MCB er av. Dette kan skyldes intenjonell håndtering, ledningsbrudd eller en feil på hjelpekontaktene.</v>
      </c>
    </row>
    <row r="708" spans="1:8" hidden="1" x14ac:dyDescent="0.25">
      <c r="A708" s="1">
        <v>706</v>
      </c>
      <c r="B708" s="1" t="b" cm="1">
        <f t="array" ref="B708">INDEX(DB_ALM[],A708+1,20)</f>
        <v>0</v>
      </c>
      <c r="C708" s="13" t="str" cm="1">
        <f t="array" ref="C708">INDEX(DB_ALM[],A708+1,1)</f>
        <v>LOU</v>
      </c>
      <c r="D708" s="13" t="str" cm="1">
        <f t="array" ref="D708">INDEX(DB_ALM[],A708+1,3)</f>
        <v>PUMP_CONT_ON</v>
      </c>
      <c r="E708" s="34" t="str" cm="1">
        <f t="array" ref="E708">INDEX(DB_ALM[],A708+1,5)</f>
        <v>PUMP_CONT_ON</v>
      </c>
      <c r="F708" s="34"/>
      <c r="G708" s="13" t="str" cm="1">
        <f t="array" ref="G708">INDEX(DB_ALM[],A708+1,13)</f>
        <v>No blocking</v>
      </c>
      <c r="H708" s="1" t="e">
        <f t="shared" si="11"/>
        <v>#N/A</v>
      </c>
    </row>
    <row r="709" spans="1:8" hidden="1" x14ac:dyDescent="0.25">
      <c r="A709" s="1">
        <v>707</v>
      </c>
      <c r="B709" s="1" t="b" cm="1">
        <f t="array" ref="B709">INDEX(DB_ALM[],A709+1,20)</f>
        <v>0</v>
      </c>
      <c r="C709" s="13" t="str" cm="1">
        <f t="array" ref="C709">INDEX(DB_ALM[],A709+1,1)</f>
        <v>LOU</v>
      </c>
      <c r="D709" s="13" t="str" cm="1">
        <f t="array" ref="D709">INDEX(DB_ALM[],A709+1,3)</f>
        <v>PRESS_OK</v>
      </c>
      <c r="E709" s="34" t="str" cm="1">
        <f t="array" ref="E709">INDEX(DB_ALM[],A709+1,5)</f>
        <v>PRESS_OK</v>
      </c>
      <c r="F709" s="34"/>
      <c r="G709" s="13" t="str" cm="1">
        <f t="array" ref="G709">INDEX(DB_ALM[],A709+1,13)</f>
        <v>No blocking</v>
      </c>
      <c r="H709" s="1" t="e">
        <f t="shared" si="11"/>
        <v>#N/A</v>
      </c>
    </row>
    <row r="710" spans="1:8" hidden="1" x14ac:dyDescent="0.25">
      <c r="A710" s="1">
        <v>708</v>
      </c>
      <c r="B710" s="1" t="b" cm="1">
        <f t="array" ref="B710">INDEX(DB_ALM[],A710+1,20)</f>
        <v>0</v>
      </c>
      <c r="C710" s="13" t="str" cm="1">
        <f t="array" ref="C710">INDEX(DB_ALM[],A710+1,1)</f>
        <v>LOU</v>
      </c>
      <c r="D710" s="13" t="str" cm="1">
        <f t="array" ref="D710">INDEX(DB_ALM[],A710+1,3)</f>
        <v>PUMP_FAULT</v>
      </c>
      <c r="E710" s="34" t="str" cm="1">
        <f t="array" ref="E710">INDEX(DB_ALM[],A710+1,5)</f>
        <v>PUMP_FAULT</v>
      </c>
      <c r="F710" s="34"/>
      <c r="G710" s="13" t="str" cm="1">
        <f t="array" ref="G710">INDEX(DB_ALM[],A710+1,13)</f>
        <v>No blocking</v>
      </c>
      <c r="H710" s="1" t="e">
        <f t="shared" si="11"/>
        <v>#N/A</v>
      </c>
    </row>
    <row r="711" spans="1:8" hidden="1" x14ac:dyDescent="0.25">
      <c r="A711" s="1">
        <v>709</v>
      </c>
      <c r="B711" s="1" t="b" cm="1">
        <f t="array" ref="B711">INDEX(DB_ALM[],A711+1,20)</f>
        <v>0</v>
      </c>
      <c r="C711" s="13" t="str" cm="1">
        <f t="array" ref="C711">INDEX(DB_ALM[],A711+1,1)</f>
        <v>LOU</v>
      </c>
      <c r="D711" s="13" t="str" cm="1">
        <f t="array" ref="D711">INDEX(DB_ALM[],A711+1,3)</f>
        <v>SPARE_0_0</v>
      </c>
      <c r="E711" s="34" t="str" cm="1">
        <f t="array" ref="E711">INDEX(DB_ALM[],A711+1,5)</f>
        <v>SPARE_0_0</v>
      </c>
      <c r="F711" s="34" t="s">
        <v>205</v>
      </c>
      <c r="G711" s="13" t="str" cm="1">
        <f t="array" ref="G711">INDEX(DB_ALM[],A711+1,13)</f>
        <v>No blocking</v>
      </c>
      <c r="H711" s="1" t="e">
        <f t="shared" si="11"/>
        <v>#N/A</v>
      </c>
    </row>
    <row r="712" spans="1:8" ht="30" hidden="1" x14ac:dyDescent="0.25">
      <c r="A712" s="1">
        <v>710</v>
      </c>
      <c r="B712" s="1" t="b" cm="1">
        <f t="array" ref="B712">INDEX(DB_ALM[],A712+1,20)</f>
        <v>0</v>
      </c>
      <c r="C712" s="13" t="str" cm="1">
        <f t="array" ref="C712">INDEX(DB_ALM[],A712+1,1)</f>
        <v>LOU</v>
      </c>
      <c r="D712" s="13" t="str" cm="1">
        <f t="array" ref="D712">INDEX(DB_ALM[],A712+1,3)</f>
        <v>TANK_OIL_TEMP_ERR</v>
      </c>
      <c r="E712" s="34" t="str" cm="1">
        <f t="array" ref="E712">INDEX(DB_ALM[],A712+1,5)</f>
        <v>TANK_OIL_TEMP_ERR</v>
      </c>
      <c r="F712" s="34" t="s">
        <v>3213</v>
      </c>
      <c r="G712" s="13" t="str" cm="1">
        <f t="array" ref="G712">INDEX(DB_ALM[],A712+1,13)</f>
        <v>No blocking</v>
      </c>
      <c r="H712" s="1" t="str">
        <f t="shared" si="11"/>
        <v>Alarm utløses når den nåværende signalet overskrider de nominelle grensene. Mulige årsaker til denne anomalien inkluderer problemer som feilaktig kabelterminering på målepunktet eller skade på sensoren.</v>
      </c>
    </row>
    <row r="713" spans="1:8" hidden="1" x14ac:dyDescent="0.25">
      <c r="A713" s="1">
        <v>711</v>
      </c>
      <c r="B713" s="1" t="b" cm="1">
        <f t="array" ref="B713">INDEX(DB_ALM[],A713+1,20)</f>
        <v>0</v>
      </c>
      <c r="C713" s="13" t="str" cm="1">
        <f t="array" ref="C713">INDEX(DB_ALM[],A713+1,1)</f>
        <v>LOU</v>
      </c>
      <c r="D713" s="13" t="str" cm="1">
        <f t="array" ref="D713">INDEX(DB_ALM[],A713+1,3)</f>
        <v>TANK_OIL_TEMP_H</v>
      </c>
      <c r="E713" s="34" t="str" cm="1">
        <f t="array" ref="E713">INDEX(DB_ALM[],A713+1,5)</f>
        <v>TANK_OIL_TEMP_H</v>
      </c>
      <c r="F713" s="34" t="s">
        <v>3205</v>
      </c>
      <c r="G713" s="13" t="str" cm="1">
        <f t="array" ref="G713">INDEX(DB_ALM[],A713+1,13)</f>
        <v>No blocking</v>
      </c>
      <c r="H713" s="1" t="e">
        <f t="shared" si="11"/>
        <v>#N/A</v>
      </c>
    </row>
    <row r="714" spans="1:8" hidden="1" x14ac:dyDescent="0.25">
      <c r="A714" s="1">
        <v>712</v>
      </c>
      <c r="B714" s="1" t="b" cm="1">
        <f t="array" ref="B714">INDEX(DB_ALM[],A714+1,20)</f>
        <v>0</v>
      </c>
      <c r="C714" s="13" t="str" cm="1">
        <f t="array" ref="C714">INDEX(DB_ALM[],A714+1,1)</f>
        <v>LOU</v>
      </c>
      <c r="D714" s="13" t="str" cm="1">
        <f t="array" ref="D714">INDEX(DB_ALM[],A714+1,3)</f>
        <v>TANK_OIL_TEMP_HH</v>
      </c>
      <c r="E714" s="34" t="str" cm="1">
        <f t="array" ref="E714">INDEX(DB_ALM[],A714+1,5)</f>
        <v>TANK_OIL_TEMP_HH</v>
      </c>
      <c r="F714" s="34" t="s">
        <v>3206</v>
      </c>
      <c r="G714" s="13" t="str" cm="1">
        <f t="array" ref="G714">INDEX(DB_ALM[],A714+1,13)</f>
        <v>No blocking</v>
      </c>
      <c r="H714" s="1" t="e">
        <f t="shared" si="11"/>
        <v>#N/A</v>
      </c>
    </row>
    <row r="715" spans="1:8" ht="30" hidden="1" x14ac:dyDescent="0.25">
      <c r="A715" s="1">
        <v>713</v>
      </c>
      <c r="B715" s="1" t="b" cm="1">
        <f t="array" ref="B715">INDEX(DB_ALM[],A715+1,20)</f>
        <v>0</v>
      </c>
      <c r="C715" s="13" t="str" cm="1">
        <f t="array" ref="C715">INDEX(DB_ALM[],A715+1,1)</f>
        <v>LOU</v>
      </c>
      <c r="D715" s="13" t="str" cm="1">
        <f t="array" ref="D715">INDEX(DB_ALM[],A715+1,3)</f>
        <v>COLD_OIL_TEMP_ERR</v>
      </c>
      <c r="E715" s="34" t="str" cm="1">
        <f t="array" ref="E715">INDEX(DB_ALM[],A715+1,5)</f>
        <v>COLD_OIL_TEMP_ERR</v>
      </c>
      <c r="F715" s="34" t="s">
        <v>3213</v>
      </c>
      <c r="G715" s="13" t="str" cm="1">
        <f t="array" ref="G715">INDEX(DB_ALM[],A715+1,13)</f>
        <v>No blocking</v>
      </c>
      <c r="H715" s="1" t="str">
        <f t="shared" si="11"/>
        <v>Alarm utløses når den nåværende signalet overskrider de nominelle grensene. Mulige årsaker til denne anomalien inkluderer problemer som feilaktig kabelterminering på målepunktet eller skade på sensoren.</v>
      </c>
    </row>
    <row r="716" spans="1:8" hidden="1" x14ac:dyDescent="0.25">
      <c r="A716" s="1">
        <v>714</v>
      </c>
      <c r="B716" s="1" t="b" cm="1">
        <f t="array" ref="B716">INDEX(DB_ALM[],A716+1,20)</f>
        <v>0</v>
      </c>
      <c r="C716" s="13" t="str" cm="1">
        <f t="array" ref="C716">INDEX(DB_ALM[],A716+1,1)</f>
        <v>LOU</v>
      </c>
      <c r="D716" s="13" t="str" cm="1">
        <f t="array" ref="D716">INDEX(DB_ALM[],A716+1,3)</f>
        <v>COLD_OIL_TEMP_H</v>
      </c>
      <c r="E716" s="34" t="str" cm="1">
        <f t="array" ref="E716">INDEX(DB_ALM[],A716+1,5)</f>
        <v>COLD_OIL_TEMP_H</v>
      </c>
      <c r="F716" s="34" t="s">
        <v>3205</v>
      </c>
      <c r="G716" s="13" t="str" cm="1">
        <f t="array" ref="G716">INDEX(DB_ALM[],A716+1,13)</f>
        <v>No blocking</v>
      </c>
      <c r="H716" s="1" t="e">
        <f t="shared" si="11"/>
        <v>#N/A</v>
      </c>
    </row>
    <row r="717" spans="1:8" hidden="1" x14ac:dyDescent="0.25">
      <c r="A717" s="1">
        <v>715</v>
      </c>
      <c r="B717" s="1" t="b" cm="1">
        <f t="array" ref="B717">INDEX(DB_ALM[],A717+1,20)</f>
        <v>0</v>
      </c>
      <c r="C717" s="13" t="str" cm="1">
        <f t="array" ref="C717">INDEX(DB_ALM[],A717+1,1)</f>
        <v>LOU</v>
      </c>
      <c r="D717" s="13" t="str" cm="1">
        <f t="array" ref="D717">INDEX(DB_ALM[],A717+1,3)</f>
        <v>COLD_OIL_TEMP_HH</v>
      </c>
      <c r="E717" s="34" t="str" cm="1">
        <f t="array" ref="E717">INDEX(DB_ALM[],A717+1,5)</f>
        <v>COLD_OIL_TEMP_HH</v>
      </c>
      <c r="F717" s="34" t="s">
        <v>3206</v>
      </c>
      <c r="G717" s="13" t="str" cm="1">
        <f t="array" ref="G717">INDEX(DB_ALM[],A717+1,13)</f>
        <v>No blocking</v>
      </c>
      <c r="H717" s="1" t="e">
        <f t="shared" si="11"/>
        <v>#N/A</v>
      </c>
    </row>
    <row r="718" spans="1:8" ht="30" hidden="1" x14ac:dyDescent="0.25">
      <c r="A718" s="1">
        <v>716</v>
      </c>
      <c r="B718" s="1" t="b" cm="1">
        <f t="array" ref="B718">INDEX(DB_ALM[],A718+1,20)</f>
        <v>0</v>
      </c>
      <c r="C718" s="13" t="str" cm="1">
        <f t="array" ref="C718">INDEX(DB_ALM[],A718+1,1)</f>
        <v>LOU</v>
      </c>
      <c r="D718" s="13" t="str" cm="1">
        <f t="array" ref="D718">INDEX(DB_ALM[],A718+1,3)</f>
        <v>HOT_OIL_TEMP_ERR</v>
      </c>
      <c r="E718" s="34" t="str" cm="1">
        <f t="array" ref="E718">INDEX(DB_ALM[],A718+1,5)</f>
        <v>HOT_OIL_TEMP_ERR</v>
      </c>
      <c r="F718" s="34" t="s">
        <v>3213</v>
      </c>
      <c r="G718" s="13" t="str" cm="1">
        <f t="array" ref="G718">INDEX(DB_ALM[],A718+1,13)</f>
        <v>No blocking</v>
      </c>
      <c r="H718" s="1" t="str">
        <f t="shared" si="11"/>
        <v>Alarm utløses når den nåværende signalet overskrider de nominelle grensene. Mulige årsaker til denne anomalien inkluderer problemer som feilaktig kabelterminering på målepunktet eller skade på sensoren.</v>
      </c>
    </row>
    <row r="719" spans="1:8" hidden="1" x14ac:dyDescent="0.25">
      <c r="A719" s="1">
        <v>717</v>
      </c>
      <c r="B719" s="1" t="b" cm="1">
        <f t="array" ref="B719">INDEX(DB_ALM[],A719+1,20)</f>
        <v>0</v>
      </c>
      <c r="C719" s="13" t="str" cm="1">
        <f t="array" ref="C719">INDEX(DB_ALM[],A719+1,1)</f>
        <v>LOU</v>
      </c>
      <c r="D719" s="13" t="str" cm="1">
        <f t="array" ref="D719">INDEX(DB_ALM[],A719+1,3)</f>
        <v>HOT_OIL_TEMP_H</v>
      </c>
      <c r="E719" s="34" t="str" cm="1">
        <f t="array" ref="E719">INDEX(DB_ALM[],A719+1,5)</f>
        <v>HOT_OIL_TEMP_H</v>
      </c>
      <c r="F719" s="34" t="s">
        <v>3205</v>
      </c>
      <c r="G719" s="13" t="str" cm="1">
        <f t="array" ref="G719">INDEX(DB_ALM[],A719+1,13)</f>
        <v>No blocking</v>
      </c>
      <c r="H719" s="1" t="e">
        <f t="shared" si="11"/>
        <v>#N/A</v>
      </c>
    </row>
    <row r="720" spans="1:8" hidden="1" x14ac:dyDescent="0.25">
      <c r="A720" s="1">
        <v>718</v>
      </c>
      <c r="B720" s="1" t="b" cm="1">
        <f t="array" ref="B720">INDEX(DB_ALM[],A720+1,20)</f>
        <v>0</v>
      </c>
      <c r="C720" s="13" t="str" cm="1">
        <f t="array" ref="C720">INDEX(DB_ALM[],A720+1,1)</f>
        <v>LOU</v>
      </c>
      <c r="D720" s="13" t="str" cm="1">
        <f t="array" ref="D720">INDEX(DB_ALM[],A720+1,3)</f>
        <v>HOT_OIL_TEMP_HH</v>
      </c>
      <c r="E720" s="34" t="str" cm="1">
        <f t="array" ref="E720">INDEX(DB_ALM[],A720+1,5)</f>
        <v>HOT_OIL_TEMP_HH</v>
      </c>
      <c r="F720" s="34" t="s">
        <v>3206</v>
      </c>
      <c r="G720" s="13" t="str" cm="1">
        <f t="array" ref="G720">INDEX(DB_ALM[],A720+1,13)</f>
        <v>No blocking</v>
      </c>
      <c r="H720" s="1" t="e">
        <f t="shared" si="11"/>
        <v>#N/A</v>
      </c>
    </row>
    <row r="721" spans="1:8" ht="30" hidden="1" x14ac:dyDescent="0.25">
      <c r="A721" s="1">
        <v>719</v>
      </c>
      <c r="B721" s="1" t="b" cm="1">
        <f t="array" ref="B721">INDEX(DB_ALM[],A721+1,20)</f>
        <v>0</v>
      </c>
      <c r="C721" s="13" t="str" cm="1">
        <f t="array" ref="C721">INDEX(DB_ALM[],A721+1,1)</f>
        <v>LOU</v>
      </c>
      <c r="D721" s="13" t="str" cm="1">
        <f t="array" ref="D721">INDEX(DB_ALM[],A721+1,3)</f>
        <v>HOT_WATER_TEMP_ERR</v>
      </c>
      <c r="E721" s="34" t="str" cm="1">
        <f t="array" ref="E721">INDEX(DB_ALM[],A721+1,5)</f>
        <v>HOT_WATER_TEMP_ERR</v>
      </c>
      <c r="F721" s="34" t="s">
        <v>3213</v>
      </c>
      <c r="G721" s="13" t="str" cm="1">
        <f t="array" ref="G721">INDEX(DB_ALM[],A721+1,13)</f>
        <v>No blocking</v>
      </c>
      <c r="H721" s="1" t="str">
        <f t="shared" si="11"/>
        <v>Alarm utløses når den nåværende signalet overskrider de nominelle grensene. Mulige årsaker til denne anomalien inkluderer problemer som feilaktig kabelterminering på målepunktet eller skade på sensoren.</v>
      </c>
    </row>
    <row r="722" spans="1:8" hidden="1" x14ac:dyDescent="0.25">
      <c r="A722" s="1">
        <v>720</v>
      </c>
      <c r="B722" s="1" t="b" cm="1">
        <f t="array" ref="B722">INDEX(DB_ALM[],A722+1,20)</f>
        <v>0</v>
      </c>
      <c r="C722" s="13" t="str" cm="1">
        <f t="array" ref="C722">INDEX(DB_ALM[],A722+1,1)</f>
        <v>LOU</v>
      </c>
      <c r="D722" s="13" t="str" cm="1">
        <f t="array" ref="D722">INDEX(DB_ALM[],A722+1,3)</f>
        <v>HOT_WATER_TEMP_H</v>
      </c>
      <c r="E722" s="34" t="str" cm="1">
        <f t="array" ref="E722">INDEX(DB_ALM[],A722+1,5)</f>
        <v>HOT_WATER_TEMP_H</v>
      </c>
      <c r="F722" s="34" t="s">
        <v>3205</v>
      </c>
      <c r="G722" s="13" t="str" cm="1">
        <f t="array" ref="G722">INDEX(DB_ALM[],A722+1,13)</f>
        <v>No blocking</v>
      </c>
      <c r="H722" s="1" t="e">
        <f t="shared" si="11"/>
        <v>#N/A</v>
      </c>
    </row>
    <row r="723" spans="1:8" hidden="1" x14ac:dyDescent="0.25">
      <c r="A723" s="1">
        <v>721</v>
      </c>
      <c r="B723" s="1" t="b" cm="1">
        <f t="array" ref="B723">INDEX(DB_ALM[],A723+1,20)</f>
        <v>0</v>
      </c>
      <c r="C723" s="13" t="str" cm="1">
        <f t="array" ref="C723">INDEX(DB_ALM[],A723+1,1)</f>
        <v>LOU</v>
      </c>
      <c r="D723" s="13" t="str" cm="1">
        <f t="array" ref="D723">INDEX(DB_ALM[],A723+1,3)</f>
        <v>HOT_WATER_TEMP_HH</v>
      </c>
      <c r="E723" s="34" t="str" cm="1">
        <f t="array" ref="E723">INDEX(DB_ALM[],A723+1,5)</f>
        <v>HOT_WATER_TEMP_HH</v>
      </c>
      <c r="F723" s="34" t="s">
        <v>3206</v>
      </c>
      <c r="G723" s="13" t="str" cm="1">
        <f t="array" ref="G723">INDEX(DB_ALM[],A723+1,13)</f>
        <v>No blocking</v>
      </c>
      <c r="H723" s="1" t="e">
        <f t="shared" si="11"/>
        <v>#N/A</v>
      </c>
    </row>
    <row r="724" spans="1:8" ht="30" hidden="1" x14ac:dyDescent="0.25">
      <c r="A724" s="1">
        <v>722</v>
      </c>
      <c r="B724" s="1" t="b" cm="1">
        <f t="array" ref="B724">INDEX(DB_ALM[],A724+1,20)</f>
        <v>0</v>
      </c>
      <c r="C724" s="13" t="str" cm="1">
        <f t="array" ref="C724">INDEX(DB_ALM[],A724+1,1)</f>
        <v>LOU</v>
      </c>
      <c r="D724" s="13" t="str" cm="1">
        <f t="array" ref="D724">INDEX(DB_ALM[],A724+1,3)</f>
        <v>COLD_WATER_TEMP_ERR</v>
      </c>
      <c r="E724" s="34" t="str" cm="1">
        <f t="array" ref="E724">INDEX(DB_ALM[],A724+1,5)</f>
        <v>COLD_WATER_TEMP_ERR</v>
      </c>
      <c r="F724" s="34" t="s">
        <v>3213</v>
      </c>
      <c r="G724" s="13" t="str" cm="1">
        <f t="array" ref="G724">INDEX(DB_ALM[],A724+1,13)</f>
        <v>No blocking</v>
      </c>
      <c r="H724" s="1" t="str">
        <f t="shared" si="11"/>
        <v>Alarm utløses når den nåværende signalet overskrider de nominelle grensene. Mulige årsaker til denne anomalien inkluderer problemer som feilaktig kabelterminering på målepunktet eller skade på sensoren.</v>
      </c>
    </row>
    <row r="725" spans="1:8" hidden="1" x14ac:dyDescent="0.25">
      <c r="A725" s="1">
        <v>723</v>
      </c>
      <c r="B725" s="1" t="b" cm="1">
        <f t="array" ref="B725">INDEX(DB_ALM[],A725+1,20)</f>
        <v>0</v>
      </c>
      <c r="C725" s="13" t="str" cm="1">
        <f t="array" ref="C725">INDEX(DB_ALM[],A725+1,1)</f>
        <v>LOU</v>
      </c>
      <c r="D725" s="13" t="str" cm="1">
        <f t="array" ref="D725">INDEX(DB_ALM[],A725+1,3)</f>
        <v>COLD_WATER_TEMP_H</v>
      </c>
      <c r="E725" s="34" t="str" cm="1">
        <f t="array" ref="E725">INDEX(DB_ALM[],A725+1,5)</f>
        <v>COLD_WATER_TEMP_H</v>
      </c>
      <c r="F725" s="34" t="s">
        <v>3205</v>
      </c>
      <c r="G725" s="13" t="str" cm="1">
        <f t="array" ref="G725">INDEX(DB_ALM[],A725+1,13)</f>
        <v>No blocking</v>
      </c>
      <c r="H725" s="1" t="e">
        <f t="shared" si="11"/>
        <v>#N/A</v>
      </c>
    </row>
    <row r="726" spans="1:8" hidden="1" x14ac:dyDescent="0.25">
      <c r="A726" s="1">
        <v>724</v>
      </c>
      <c r="B726" s="1" t="b" cm="1">
        <f t="array" ref="B726">INDEX(DB_ALM[],A726+1,20)</f>
        <v>0</v>
      </c>
      <c r="C726" s="13" t="str" cm="1">
        <f t="array" ref="C726">INDEX(DB_ALM[],A726+1,1)</f>
        <v>LOU</v>
      </c>
      <c r="D726" s="13" t="str" cm="1">
        <f t="array" ref="D726">INDEX(DB_ALM[],A726+1,3)</f>
        <v>COLD_WATER_TEMP_HH</v>
      </c>
      <c r="E726" s="34" t="str" cm="1">
        <f t="array" ref="E726">INDEX(DB_ALM[],A726+1,5)</f>
        <v>COLD_WATER_TEMP_HH</v>
      </c>
      <c r="F726" s="34" t="s">
        <v>3206</v>
      </c>
      <c r="G726" s="13" t="str" cm="1">
        <f t="array" ref="G726">INDEX(DB_ALM[],A726+1,13)</f>
        <v>No blocking</v>
      </c>
      <c r="H726" s="1" t="e">
        <f t="shared" si="11"/>
        <v>#N/A</v>
      </c>
    </row>
    <row r="727" spans="1:8" hidden="1" x14ac:dyDescent="0.25">
      <c r="A727" s="1">
        <v>725</v>
      </c>
      <c r="B727" s="1" t="b" cm="1">
        <f t="array" ref="B727">INDEX(DB_ALM[],A727+1,20)</f>
        <v>0</v>
      </c>
      <c r="C727" s="13" t="str" cm="1">
        <f t="array" ref="C727">INDEX(DB_ALM[],A727+1,1)</f>
        <v>LOU</v>
      </c>
      <c r="D727" s="13" t="str" cm="1">
        <f t="array" ref="D727">INDEX(DB_ALM[],A727+1,3)</f>
        <v>SPARE_0_5</v>
      </c>
      <c r="E727" s="34" t="str" cm="1">
        <f t="array" ref="E727">INDEX(DB_ALM[],A727+1,5)</f>
        <v>SPARE_0_5</v>
      </c>
      <c r="F727" s="34" t="s">
        <v>205</v>
      </c>
      <c r="G727" s="13" t="str" cm="1">
        <f t="array" ref="G727">INDEX(DB_ALM[],A727+1,13)</f>
        <v>No blocking</v>
      </c>
      <c r="H727" s="1" t="e">
        <f t="shared" si="11"/>
        <v>#N/A</v>
      </c>
    </row>
    <row r="728" spans="1:8" hidden="1" x14ac:dyDescent="0.25">
      <c r="A728" s="1">
        <v>726</v>
      </c>
      <c r="B728" s="1" t="b" cm="1">
        <f t="array" ref="B728">INDEX(DB_ALM[],A728+1,20)</f>
        <v>0</v>
      </c>
      <c r="C728" s="13" t="str" cm="1">
        <f t="array" ref="C728">INDEX(DB_ALM[],A728+1,1)</f>
        <v>LOU</v>
      </c>
      <c r="D728" s="13" t="str" cm="1">
        <f t="array" ref="D728">INDEX(DB_ALM[],A728+1,3)</f>
        <v>SPARE_0_6</v>
      </c>
      <c r="E728" s="34" t="str" cm="1">
        <f t="array" ref="E728">INDEX(DB_ALM[],A728+1,5)</f>
        <v>SPARE_0_6</v>
      </c>
      <c r="F728" s="34" t="s">
        <v>205</v>
      </c>
      <c r="G728" s="13" t="str" cm="1">
        <f t="array" ref="G728">INDEX(DB_ALM[],A728+1,13)</f>
        <v>No blocking</v>
      </c>
      <c r="H728" s="1" t="e">
        <f t="shared" si="11"/>
        <v>#N/A</v>
      </c>
    </row>
    <row r="729" spans="1:8" hidden="1" x14ac:dyDescent="0.25">
      <c r="A729" s="1">
        <v>727</v>
      </c>
      <c r="B729" s="1" t="b" cm="1">
        <f t="array" ref="B729">INDEX(DB_ALM[],A729+1,20)</f>
        <v>0</v>
      </c>
      <c r="C729" s="13" t="str" cm="1">
        <f t="array" ref="C729">INDEX(DB_ALM[],A729+1,1)</f>
        <v>LOU</v>
      </c>
      <c r="D729" s="13" t="str" cm="1">
        <f t="array" ref="D729">INDEX(DB_ALM[],A729+1,3)</f>
        <v>SPARE_0_7</v>
      </c>
      <c r="E729" s="34" t="str" cm="1">
        <f t="array" ref="E729">INDEX(DB_ALM[],A729+1,5)</f>
        <v>SPARE_0_7</v>
      </c>
      <c r="F729" s="34" t="s">
        <v>205</v>
      </c>
      <c r="G729" s="13" t="str" cm="1">
        <f t="array" ref="G729">INDEX(DB_ALM[],A729+1,13)</f>
        <v>No blocking</v>
      </c>
      <c r="H729" s="1" t="e">
        <f t="shared" si="11"/>
        <v>#N/A</v>
      </c>
    </row>
    <row r="730" spans="1:8" hidden="1" x14ac:dyDescent="0.25">
      <c r="A730" s="1">
        <v>728</v>
      </c>
      <c r="B730" s="1" t="b" cm="1">
        <f t="array" ref="B730">INDEX(DB_ALM[],A730+1,20)</f>
        <v>0</v>
      </c>
      <c r="C730" s="13" t="str" cm="1">
        <f t="array" ref="C730">INDEX(DB_ALM[],A730+1,1)</f>
        <v>LOU</v>
      </c>
      <c r="D730" s="13" t="str" cm="1">
        <f t="array" ref="D730">INDEX(DB_ALM[],A730+1,3)</f>
        <v>SPARE_1_0</v>
      </c>
      <c r="E730" s="34" t="str" cm="1">
        <f t="array" ref="E730">INDEX(DB_ALM[],A730+1,5)</f>
        <v>SPARE_1_0</v>
      </c>
      <c r="F730" s="34" t="s">
        <v>205</v>
      </c>
      <c r="G730" s="13" t="str" cm="1">
        <f t="array" ref="G730">INDEX(DB_ALM[],A730+1,13)</f>
        <v>No blocking</v>
      </c>
      <c r="H730" s="1" t="e">
        <f t="shared" si="11"/>
        <v>#N/A</v>
      </c>
    </row>
    <row r="731" spans="1:8" hidden="1" x14ac:dyDescent="0.25">
      <c r="A731" s="1">
        <v>729</v>
      </c>
      <c r="B731" s="1" t="b" cm="1">
        <f t="array" ref="B731">INDEX(DB_ALM[],A731+1,20)</f>
        <v>0</v>
      </c>
      <c r="C731" s="13" t="str" cm="1">
        <f t="array" ref="C731">INDEX(DB_ALM[],A731+1,1)</f>
        <v>LOU</v>
      </c>
      <c r="D731" s="13" t="str" cm="1">
        <f t="array" ref="D731">INDEX(DB_ALM[],A731+1,3)</f>
        <v>SPARE_1_1</v>
      </c>
      <c r="E731" s="34" t="str" cm="1">
        <f t="array" ref="E731">INDEX(DB_ALM[],A731+1,5)</f>
        <v>SPARE_1_1</v>
      </c>
      <c r="F731" s="34" t="s">
        <v>205</v>
      </c>
      <c r="G731" s="13" t="str" cm="1">
        <f t="array" ref="G731">INDEX(DB_ALM[],A731+1,13)</f>
        <v>No blocking</v>
      </c>
      <c r="H731" s="1" t="e">
        <f t="shared" si="11"/>
        <v>#N/A</v>
      </c>
    </row>
    <row r="732" spans="1:8" hidden="1" x14ac:dyDescent="0.25">
      <c r="A732" s="1">
        <v>730</v>
      </c>
      <c r="B732" s="1" t="b" cm="1">
        <f t="array" ref="B732">INDEX(DB_ALM[],A732+1,20)</f>
        <v>0</v>
      </c>
      <c r="C732" s="13" t="str" cm="1">
        <f t="array" ref="C732">INDEX(DB_ALM[],A732+1,1)</f>
        <v>LOU</v>
      </c>
      <c r="D732" s="13" t="str" cm="1">
        <f t="array" ref="D732">INDEX(DB_ALM[],A732+1,3)</f>
        <v>SPARE_1_2</v>
      </c>
      <c r="E732" s="34" t="str" cm="1">
        <f t="array" ref="E732">INDEX(DB_ALM[],A732+1,5)</f>
        <v>SPARE_1_2</v>
      </c>
      <c r="F732" s="34" t="s">
        <v>205</v>
      </c>
      <c r="G732" s="13" t="str" cm="1">
        <f t="array" ref="G732">INDEX(DB_ALM[],A732+1,13)</f>
        <v>No blocking</v>
      </c>
      <c r="H732" s="1" t="e">
        <f t="shared" si="11"/>
        <v>#N/A</v>
      </c>
    </row>
    <row r="733" spans="1:8" hidden="1" x14ac:dyDescent="0.25">
      <c r="A733" s="1">
        <v>731</v>
      </c>
      <c r="B733" s="1" t="b" cm="1">
        <f t="array" ref="B733">INDEX(DB_ALM[],A733+1,20)</f>
        <v>0</v>
      </c>
      <c r="C733" s="13" t="str" cm="1">
        <f t="array" ref="C733">INDEX(DB_ALM[],A733+1,1)</f>
        <v>LOU</v>
      </c>
      <c r="D733" s="13" t="str" cm="1">
        <f t="array" ref="D733">INDEX(DB_ALM[],A733+1,3)</f>
        <v>SPARE_1_3</v>
      </c>
      <c r="E733" s="34" t="str" cm="1">
        <f t="array" ref="E733">INDEX(DB_ALM[],A733+1,5)</f>
        <v>SPARE_1_3</v>
      </c>
      <c r="F733" s="34" t="s">
        <v>205</v>
      </c>
      <c r="G733" s="13" t="str" cm="1">
        <f t="array" ref="G733">INDEX(DB_ALM[],A733+1,13)</f>
        <v>No blocking</v>
      </c>
      <c r="H733" s="1" t="e">
        <f t="shared" si="11"/>
        <v>#N/A</v>
      </c>
    </row>
    <row r="734" spans="1:8" hidden="1" x14ac:dyDescent="0.25">
      <c r="A734" s="1">
        <v>732</v>
      </c>
      <c r="B734" s="1" t="b" cm="1">
        <f t="array" ref="B734">INDEX(DB_ALM[],A734+1,20)</f>
        <v>0</v>
      </c>
      <c r="C734" s="13" t="str" cm="1">
        <f t="array" ref="C734">INDEX(DB_ALM[],A734+1,1)</f>
        <v>LOU</v>
      </c>
      <c r="D734" s="13" t="str" cm="1">
        <f t="array" ref="D734">INDEX(DB_ALM[],A734+1,3)</f>
        <v>SPARE_1_4</v>
      </c>
      <c r="E734" s="34" t="str" cm="1">
        <f t="array" ref="E734">INDEX(DB_ALM[],A734+1,5)</f>
        <v>SPARE_1_4</v>
      </c>
      <c r="F734" s="34" t="s">
        <v>205</v>
      </c>
      <c r="G734" s="13" t="str" cm="1">
        <f t="array" ref="G734">INDEX(DB_ALM[],A734+1,13)</f>
        <v>No blocking</v>
      </c>
      <c r="H734" s="1" t="e">
        <f t="shared" si="11"/>
        <v>#N/A</v>
      </c>
    </row>
    <row r="735" spans="1:8" hidden="1" x14ac:dyDescent="0.25">
      <c r="A735" s="1">
        <v>733</v>
      </c>
      <c r="B735" s="1" t="b" cm="1">
        <f t="array" ref="B735">INDEX(DB_ALM[],A735+1,20)</f>
        <v>0</v>
      </c>
      <c r="C735" s="13" t="str" cm="1">
        <f t="array" ref="C735">INDEX(DB_ALM[],A735+1,1)</f>
        <v>LOU</v>
      </c>
      <c r="D735" s="13" t="str" cm="1">
        <f t="array" ref="D735">INDEX(DB_ALM[],A735+1,3)</f>
        <v>SPARE_1_5</v>
      </c>
      <c r="E735" s="34" t="str" cm="1">
        <f t="array" ref="E735">INDEX(DB_ALM[],A735+1,5)</f>
        <v>SPARE_1_5</v>
      </c>
      <c r="F735" s="34" t="s">
        <v>205</v>
      </c>
      <c r="G735" s="13" t="str" cm="1">
        <f t="array" ref="G735">INDEX(DB_ALM[],A735+1,13)</f>
        <v>No blocking</v>
      </c>
      <c r="H735" s="1" t="e">
        <f t="shared" si="11"/>
        <v>#N/A</v>
      </c>
    </row>
    <row r="736" spans="1:8" hidden="1" x14ac:dyDescent="0.25">
      <c r="A736" s="1">
        <v>734</v>
      </c>
      <c r="B736" s="1" t="b" cm="1">
        <f t="array" ref="B736">INDEX(DB_ALM[],A736+1,20)</f>
        <v>0</v>
      </c>
      <c r="C736" s="13" t="str" cm="1">
        <f t="array" ref="C736">INDEX(DB_ALM[],A736+1,1)</f>
        <v>LOU</v>
      </c>
      <c r="D736" s="13" t="str" cm="1">
        <f t="array" ref="D736">INDEX(DB_ALM[],A736+1,3)</f>
        <v>SPARE_1_6</v>
      </c>
      <c r="E736" s="34" t="str" cm="1">
        <f t="array" ref="E736">INDEX(DB_ALM[],A736+1,5)</f>
        <v>SPARE_1_6</v>
      </c>
      <c r="F736" s="34" t="s">
        <v>205</v>
      </c>
      <c r="G736" s="13" t="str" cm="1">
        <f t="array" ref="G736">INDEX(DB_ALM[],A736+1,13)</f>
        <v>No blocking</v>
      </c>
      <c r="H736" s="1" t="e">
        <f t="shared" si="11"/>
        <v>#N/A</v>
      </c>
    </row>
    <row r="737" spans="1:8" hidden="1" x14ac:dyDescent="0.25">
      <c r="A737" s="1">
        <v>735</v>
      </c>
      <c r="B737" s="1" t="b" cm="1">
        <f t="array" ref="B737">INDEX(DB_ALM[],A737+1,20)</f>
        <v>0</v>
      </c>
      <c r="C737" s="13" t="str" cm="1">
        <f t="array" ref="C737">INDEX(DB_ALM[],A737+1,1)</f>
        <v>LOU</v>
      </c>
      <c r="D737" s="13" t="str" cm="1">
        <f t="array" ref="D737">INDEX(DB_ALM[],A737+1,3)</f>
        <v>SPARE_1_7</v>
      </c>
      <c r="E737" s="34" t="str" cm="1">
        <f t="array" ref="E737">INDEX(DB_ALM[],A737+1,5)</f>
        <v>SPARE_1_7</v>
      </c>
      <c r="F737" s="34" t="s">
        <v>205</v>
      </c>
      <c r="G737" s="13" t="str" cm="1">
        <f t="array" ref="G737">INDEX(DB_ALM[],A737+1,13)</f>
        <v>No blocking</v>
      </c>
      <c r="H737" s="1" t="e">
        <f t="shared" si="11"/>
        <v>#N/A</v>
      </c>
    </row>
    <row r="738" spans="1:8" ht="30" hidden="1" x14ac:dyDescent="0.25">
      <c r="A738" s="1">
        <v>736</v>
      </c>
      <c r="B738" s="1" t="b" cm="1">
        <f t="array" ref="B738">INDEX(DB_ALM[],A738+1,20)</f>
        <v>1</v>
      </c>
      <c r="C738" s="13" t="str" cm="1">
        <f t="array" ref="C738">INDEX(DB_ALM[],A738+1,1)</f>
        <v>DWS_AND_DRAIN</v>
      </c>
      <c r="D738" s="13" t="str" cm="1">
        <f t="array" ref="D738">INDEX(DB_ALM[],A738+1,3)</f>
        <v>PUMP_1_THERMAL_LEAKAGE_PROT</v>
      </c>
      <c r="E738" s="34" t="str" cm="1">
        <f t="array" ref="E738">INDEX(DB_ALM[],A738+1,5)</f>
        <v>Drainage pump 1 Minicass trip (-K100)</v>
      </c>
      <c r="F738" s="34" t="s">
        <v>3213</v>
      </c>
      <c r="G738" s="13" t="str" cm="1">
        <f t="array" ref="G738">INDEX(DB_ALM[],A738+1,13)</f>
        <v>BFA distrb. comm erorr</v>
      </c>
      <c r="H738" s="1" t="str">
        <f t="shared" si="11"/>
        <v>Alarm utløses når den nåværende signalet overskrider de nominelle grensene. Mulige årsaker til denne anomalien inkluderer problemer som feilaktig kabelterminering på målepunktet eller skade på sensoren.</v>
      </c>
    </row>
    <row r="739" spans="1:8" hidden="1" x14ac:dyDescent="0.25">
      <c r="A739" s="1">
        <v>737</v>
      </c>
      <c r="B739" s="1" t="b" cm="1">
        <f t="array" ref="B739">INDEX(DB_ALM[],A739+1,20)</f>
        <v>1</v>
      </c>
      <c r="C739" s="13" t="str" cm="1">
        <f t="array" ref="C739">INDEX(DB_ALM[],A739+1,1)</f>
        <v>DWS_AND_DRAIN</v>
      </c>
      <c r="D739" s="13" t="str" cm="1">
        <f t="array" ref="D739">INDEX(DB_ALM[],A739+1,3)</f>
        <v>PUMP_1_THERMAL_LEAKAGE_MCB_OFF</v>
      </c>
      <c r="E739" s="34" t="str" cm="1">
        <f t="array" ref="E739">INDEX(DB_ALM[],A739+1,5)</f>
        <v>Drainage pump 1 Minicass MCB (-F32) OFF</v>
      </c>
      <c r="F739" s="34" t="s">
        <v>3205</v>
      </c>
      <c r="G739" s="13" t="str" cm="1">
        <f t="array" ref="G739">INDEX(DB_ALM[],A739+1,13)</f>
        <v>BFA distrb. comm erorr</v>
      </c>
      <c r="H739" s="1" t="e">
        <f t="shared" si="11"/>
        <v>#N/A</v>
      </c>
    </row>
    <row r="740" spans="1:8" hidden="1" x14ac:dyDescent="0.25">
      <c r="A740" s="1">
        <v>738</v>
      </c>
      <c r="B740" s="1" t="b" cm="1">
        <f t="array" ref="B740">INDEX(DB_ALM[],A740+1,20)</f>
        <v>1</v>
      </c>
      <c r="C740" s="13" t="str" cm="1">
        <f t="array" ref="C740">INDEX(DB_ALM[],A740+1,1)</f>
        <v>DWS_AND_DRAIN</v>
      </c>
      <c r="D740" s="13" t="str" cm="1">
        <f t="array" ref="D740">INDEX(DB_ALM[],A740+1,3)</f>
        <v>PUMP_1_ON_MODE</v>
      </c>
      <c r="E740" s="34" t="str" cm="1">
        <f t="array" ref="E740">INDEX(DB_ALM[],A740+1,5)</f>
        <v>Drainage pump 1  - control switch ON (-K102)</v>
      </c>
      <c r="F740" s="34" t="s">
        <v>3206</v>
      </c>
      <c r="G740" s="13" t="str" cm="1">
        <f t="array" ref="G740">INDEX(DB_ALM[],A740+1,13)</f>
        <v>BFA distrb. comm erorr</v>
      </c>
      <c r="H740" s="1" t="e">
        <f t="shared" si="11"/>
        <v>#N/A</v>
      </c>
    </row>
    <row r="741" spans="1:8" x14ac:dyDescent="0.25">
      <c r="A741" s="1">
        <v>739</v>
      </c>
      <c r="B741" s="1" t="b" cm="1">
        <f t="array" ref="B741">INDEX(DB_ALM[],A741+1,20)</f>
        <v>1</v>
      </c>
      <c r="C741" s="13" t="str" cm="1">
        <f t="array" ref="C741">INDEX(DB_ALM[],A741+1,1)</f>
        <v>DWS_AND_DRAIN</v>
      </c>
      <c r="D741" s="13" t="str" cm="1">
        <f t="array" ref="D741">INDEX(DB_ALM[],A741+1,3)</f>
        <v>PUMP_1_OFF_MODE</v>
      </c>
      <c r="E741" s="34" t="str" cm="1">
        <f t="array" ref="E741">INDEX(DB_ALM[],A741+1,5)</f>
        <v>Drainage pump 1  - control switch OFF(-K103)</v>
      </c>
      <c r="F741" s="34" t="s">
        <v>3195</v>
      </c>
      <c r="G741" s="13" t="str" cm="1">
        <f t="array" ref="G741">INDEX(DB_ALM[],A741+1,13)</f>
        <v>BFA distrb. comm erorr</v>
      </c>
      <c r="H741" s="1" t="str">
        <f t="shared" si="11"/>
        <v>Alarm utløses når CB er av. Dette kan skyldes intenjonell håndtering, ledningsbrudd eller en feil på hjelpekontaktene.</v>
      </c>
    </row>
    <row r="742" spans="1:8" hidden="1" x14ac:dyDescent="0.25">
      <c r="A742" s="1">
        <v>740</v>
      </c>
      <c r="B742" s="1" t="b" cm="1">
        <f t="array" ref="B742">INDEX(DB_ALM[],A742+1,20)</f>
        <v>1</v>
      </c>
      <c r="C742" s="13" t="str" cm="1">
        <f t="array" ref="C742">INDEX(DB_ALM[],A742+1,1)</f>
        <v>DWS_AND_DRAIN</v>
      </c>
      <c r="D742" s="13" t="str" cm="1">
        <f t="array" ref="D742">INDEX(DB_ALM[],A742+1,3)</f>
        <v>PUMP_1_MCB_OFF</v>
      </c>
      <c r="E742" s="34" t="str" cm="1">
        <f t="array" ref="E742">INDEX(DB_ALM[],A742+1,5)</f>
        <v>Drainage Pump 1 MCB (-K53) OFF</v>
      </c>
      <c r="F742" s="34" t="s">
        <v>205</v>
      </c>
      <c r="G742" s="13" t="str" cm="1">
        <f t="array" ref="G742">INDEX(DB_ALM[],A742+1,13)</f>
        <v>BFA distrb. comm erorr</v>
      </c>
      <c r="H742" s="1" t="e">
        <f t="shared" si="11"/>
        <v>#N/A</v>
      </c>
    </row>
    <row r="743" spans="1:8" ht="45" x14ac:dyDescent="0.25">
      <c r="A743" s="1">
        <v>741</v>
      </c>
      <c r="B743" s="1" t="b" cm="1">
        <f t="array" ref="B743">INDEX(DB_ALM[],A743+1,20)</f>
        <v>1</v>
      </c>
      <c r="C743" s="13" t="str" cm="1">
        <f t="array" ref="C743">INDEX(DB_ALM[],A743+1,1)</f>
        <v>DWS_AND_DRAIN</v>
      </c>
      <c r="D743" s="13" t="str" cm="1">
        <f t="array" ref="D743">INDEX(DB_ALM[],A743+1,3)</f>
        <v>PUMP_2_THERMAL_LEAKAGE_PROT</v>
      </c>
      <c r="E743" s="34" t="str" cm="1">
        <f t="array" ref="E743">INDEX(DB_ALM[],A743+1,5)</f>
        <v>Drainage pump 2 Minicass trip (-K101)</v>
      </c>
      <c r="F743" s="34" t="s">
        <v>3199</v>
      </c>
      <c r="G743" s="13" t="str" cm="1">
        <f t="array" ref="G743">INDEX(DB_ALM[],A743+1,13)</f>
        <v>BFA distrb. comm erorr</v>
      </c>
      <c r="H743" s="1" t="s">
        <v>3200</v>
      </c>
    </row>
    <row r="744" spans="1:8" x14ac:dyDescent="0.25">
      <c r="A744" s="1">
        <v>742</v>
      </c>
      <c r="B744" s="1" t="b" cm="1">
        <f t="array" ref="B744">INDEX(DB_ALM[],A744+1,20)</f>
        <v>1</v>
      </c>
      <c r="C744" s="13" t="str" cm="1">
        <f t="array" ref="C744">INDEX(DB_ALM[],A744+1,1)</f>
        <v>DWS_AND_DRAIN</v>
      </c>
      <c r="D744" s="13" t="str" cm="1">
        <f t="array" ref="D744">INDEX(DB_ALM[],A744+1,3)</f>
        <v>PUMP_2_THERMAL_LEAKAGE_MCB_OFF</v>
      </c>
      <c r="E744" s="34" t="str" cm="1">
        <f t="array" ref="E744">INDEX(DB_ALM[],A744+1,5)</f>
        <v>Drainage pump 1 Minicass MCB (-F33) OFF</v>
      </c>
      <c r="F744" s="34" t="s">
        <v>3195</v>
      </c>
      <c r="G744" s="13" t="str" cm="1">
        <f t="array" ref="G744">INDEX(DB_ALM[],A744+1,13)</f>
        <v>BFA distrb. comm erorr</v>
      </c>
      <c r="H744" s="1" t="str">
        <f t="shared" si="11"/>
        <v>Alarm utløses når CB er av. Dette kan skyldes intenjonell håndtering, ledningsbrudd eller en feil på hjelpekontaktene.</v>
      </c>
    </row>
    <row r="745" spans="1:8" hidden="1" x14ac:dyDescent="0.25">
      <c r="A745" s="1">
        <v>743</v>
      </c>
      <c r="B745" s="1" t="b" cm="1">
        <f t="array" ref="B745">INDEX(DB_ALM[],A745+1,20)</f>
        <v>1</v>
      </c>
      <c r="C745" s="13" t="str" cm="1">
        <f t="array" ref="C745">INDEX(DB_ALM[],A745+1,1)</f>
        <v>DWS_AND_DRAIN</v>
      </c>
      <c r="D745" s="13" t="str" cm="1">
        <f t="array" ref="D745">INDEX(DB_ALM[],A745+1,3)</f>
        <v>PUMP_2_ON_MODE</v>
      </c>
      <c r="E745" s="34" t="str" cm="1">
        <f t="array" ref="E745">INDEX(DB_ALM[],A745+1,5)</f>
        <v>Drainage pump 2  - control switch ON (-K106)</v>
      </c>
      <c r="F745" s="34" t="s">
        <v>205</v>
      </c>
      <c r="G745" s="13" t="str" cm="1">
        <f t="array" ref="G745">INDEX(DB_ALM[],A745+1,13)</f>
        <v>BFA distrb. comm erorr</v>
      </c>
      <c r="H745" s="1" t="e">
        <f t="shared" si="11"/>
        <v>#N/A</v>
      </c>
    </row>
    <row r="746" spans="1:8" ht="45" x14ac:dyDescent="0.25">
      <c r="A746" s="1">
        <v>744</v>
      </c>
      <c r="B746" s="1" t="b" cm="1">
        <f t="array" ref="B746">INDEX(DB_ALM[],A746+1,20)</f>
        <v>1</v>
      </c>
      <c r="C746" s="13" t="str" cm="1">
        <f t="array" ref="C746">INDEX(DB_ALM[],A746+1,1)</f>
        <v>DWS_AND_DRAIN</v>
      </c>
      <c r="D746" s="13" t="str" cm="1">
        <f t="array" ref="D746">INDEX(DB_ALM[],A746+1,3)</f>
        <v>PUMP_2_OFF_MODE</v>
      </c>
      <c r="E746" s="34" t="str" cm="1">
        <f t="array" ref="E746">INDEX(DB_ALM[],A746+1,5)</f>
        <v>Drainage pump 2  - control switch OFF (-K107)</v>
      </c>
      <c r="F746" s="34" t="s">
        <v>3199</v>
      </c>
      <c r="G746" s="13" t="str" cm="1">
        <f t="array" ref="G746">INDEX(DB_ALM[],A746+1,13)</f>
        <v>BFA distrb. comm erorr</v>
      </c>
      <c r="H746" s="1" t="s">
        <v>3200</v>
      </c>
    </row>
    <row r="747" spans="1:8" x14ac:dyDescent="0.25">
      <c r="A747" s="1">
        <v>745</v>
      </c>
      <c r="B747" s="1" t="b" cm="1">
        <f t="array" ref="B747">INDEX(DB_ALM[],A747+1,20)</f>
        <v>1</v>
      </c>
      <c r="C747" s="13" t="str" cm="1">
        <f t="array" ref="C747">INDEX(DB_ALM[],A747+1,1)</f>
        <v>DWS_AND_DRAIN</v>
      </c>
      <c r="D747" s="13" t="str" cm="1">
        <f t="array" ref="D747">INDEX(DB_ALM[],A747+1,3)</f>
        <v>PUMP_2_MCB_OFF</v>
      </c>
      <c r="E747" s="34" t="str" cm="1">
        <f t="array" ref="E747">INDEX(DB_ALM[],A747+1,5)</f>
        <v>Drainage Pump 2 MCB (-F54) OFF</v>
      </c>
      <c r="F747" s="34" t="s">
        <v>3183</v>
      </c>
      <c r="G747" s="13" t="str" cm="1">
        <f t="array" ref="G747">INDEX(DB_ALM[],A747+1,13)</f>
        <v>BFA distrb. comm erorr</v>
      </c>
      <c r="H747" s="1" t="str">
        <f t="shared" si="11"/>
        <v>Alarm utløses når både 'PÅ' og 'AV' indikasjonene er enten begge inaktive eller begge aktive.</v>
      </c>
    </row>
    <row r="748" spans="1:8" x14ac:dyDescent="0.25">
      <c r="A748" s="1">
        <v>746</v>
      </c>
      <c r="B748" s="1" t="b" cm="1">
        <f t="array" ref="B748">INDEX(DB_ALM[],A748+1,20)</f>
        <v>1</v>
      </c>
      <c r="C748" s="13" t="str" cm="1">
        <f t="array" ref="C748">INDEX(DB_ALM[],A748+1,1)</f>
        <v>DWS_AND_DRAIN</v>
      </c>
      <c r="D748" s="13" t="str" cm="1">
        <f t="array" ref="D748">INDEX(DB_ALM[],A748+1,3)</f>
        <v>WATER_LEVEL_TOO_HIGH</v>
      </c>
      <c r="E748" s="34" t="str" cm="1">
        <f t="array" ref="E748">INDEX(DB_ALM[],A748+1,5)</f>
        <v>Drainage system water level too high</v>
      </c>
      <c r="F748" s="34" t="s">
        <v>3432</v>
      </c>
      <c r="G748" s="13" t="str" cm="1">
        <f t="array" ref="G748">INDEX(DB_ALM[],A748+1,13)</f>
        <v>BFA distrb. comm erorr</v>
      </c>
      <c r="H748" s="1" t="s">
        <v>3433</v>
      </c>
    </row>
    <row r="749" spans="1:8" hidden="1" x14ac:dyDescent="0.25">
      <c r="A749" s="1">
        <v>747</v>
      </c>
      <c r="B749" s="1" t="b" cm="1">
        <f t="array" ref="B749">INDEX(DB_ALM[],A749+1,20)</f>
        <v>0</v>
      </c>
      <c r="C749" s="13" t="str" cm="1">
        <f t="array" ref="C749">INDEX(DB_ALM[],A749+1,1)</f>
        <v>DWS_AND_DRAIN</v>
      </c>
      <c r="D749" s="13" t="str" cm="1">
        <f t="array" ref="D749">INDEX(DB_ALM[],A749+1,3)</f>
        <v>DWS_SPARE_1_3</v>
      </c>
      <c r="E749" s="34" t="str" cm="1">
        <f t="array" ref="E749">INDEX(DB_ALM[],A749+1,5)</f>
        <v>Drainage pump 1  - control switch OFF</v>
      </c>
      <c r="F749" s="34" t="s">
        <v>205</v>
      </c>
      <c r="G749" s="13" t="str" cm="1">
        <f t="array" ref="G749">INDEX(DB_ALM[],A749+1,13)</f>
        <v>No blocking</v>
      </c>
      <c r="H749" s="1" t="e">
        <f t="shared" si="11"/>
        <v>#N/A</v>
      </c>
    </row>
    <row r="750" spans="1:8" hidden="1" x14ac:dyDescent="0.25">
      <c r="A750" s="1">
        <v>748</v>
      </c>
      <c r="B750" s="1" t="b" cm="1">
        <f t="array" ref="B750">INDEX(DB_ALM[],A750+1,20)</f>
        <v>0</v>
      </c>
      <c r="C750" s="13" t="str" cm="1">
        <f t="array" ref="C750">INDEX(DB_ALM[],A750+1,1)</f>
        <v>DWS_AND_DRAIN</v>
      </c>
      <c r="D750" s="13" t="str" cm="1">
        <f t="array" ref="D750">INDEX(DB_ALM[],A750+1,3)</f>
        <v>DWS_SPARE_1_4</v>
      </c>
      <c r="E750" s="34" t="str" cm="1">
        <f t="array" ref="E750">INDEX(DB_ALM[],A750+1,5)</f>
        <v>Drainage pump 1  - control switch auto mode</v>
      </c>
      <c r="F750" s="34" t="s">
        <v>205</v>
      </c>
      <c r="G750" s="13" t="str" cm="1">
        <f t="array" ref="G750">INDEX(DB_ALM[],A750+1,13)</f>
        <v>No blocking</v>
      </c>
      <c r="H750" s="1" t="e">
        <f t="shared" si="11"/>
        <v>#N/A</v>
      </c>
    </row>
    <row r="751" spans="1:8" hidden="1" x14ac:dyDescent="0.25">
      <c r="A751" s="1">
        <v>749</v>
      </c>
      <c r="B751" s="1" t="b" cm="1">
        <f t="array" ref="B751">INDEX(DB_ALM[],A751+1,20)</f>
        <v>0</v>
      </c>
      <c r="C751" s="13" t="str" cm="1">
        <f t="array" ref="C751">INDEX(DB_ALM[],A751+1,1)</f>
        <v>DWS_AND_DRAIN</v>
      </c>
      <c r="D751" s="13" t="str" cm="1">
        <f t="array" ref="D751">INDEX(DB_ALM[],A751+1,3)</f>
        <v>DWS_SPARE_1_5</v>
      </c>
      <c r="E751" s="34" t="str" cm="1">
        <f t="array" ref="E751">INDEX(DB_ALM[],A751+1,5)</f>
        <v>Drainage pump 1  - control switch reserve mode</v>
      </c>
      <c r="F751" s="34" t="s">
        <v>205</v>
      </c>
      <c r="G751" s="13" t="str" cm="1">
        <f t="array" ref="G751">INDEX(DB_ALM[],A751+1,13)</f>
        <v>No blocking</v>
      </c>
      <c r="H751" s="1" t="e">
        <f t="shared" si="11"/>
        <v>#N/A</v>
      </c>
    </row>
    <row r="752" spans="1:8" hidden="1" x14ac:dyDescent="0.25">
      <c r="A752" s="1">
        <v>750</v>
      </c>
      <c r="B752" s="1" t="b" cm="1">
        <f t="array" ref="B752">INDEX(DB_ALM[],A752+1,20)</f>
        <v>0</v>
      </c>
      <c r="C752" s="13" t="str" cm="1">
        <f t="array" ref="C752">INDEX(DB_ALM[],A752+1,1)</f>
        <v>DWS_AND_DRAIN</v>
      </c>
      <c r="D752" s="13" t="str" cm="1">
        <f t="array" ref="D752">INDEX(DB_ALM[],A752+1,3)</f>
        <v>DWS_SPARE_1_6</v>
      </c>
      <c r="E752" s="34" t="str" cm="1">
        <f t="array" ref="E752">INDEX(DB_ALM[],A752+1,5)</f>
        <v>Drainage Pump 2 MCB ON (-K111)</v>
      </c>
      <c r="F752" s="34" t="s">
        <v>205</v>
      </c>
      <c r="G752" s="13" t="str" cm="1">
        <f t="array" ref="G752">INDEX(DB_ALM[],A752+1,13)</f>
        <v>No blocking</v>
      </c>
      <c r="H752" s="1" t="e">
        <f t="shared" si="11"/>
        <v>#N/A</v>
      </c>
    </row>
    <row r="753" spans="1:8" hidden="1" x14ac:dyDescent="0.25">
      <c r="A753" s="1">
        <v>751</v>
      </c>
      <c r="B753" s="1" t="b" cm="1">
        <f t="array" ref="B753">INDEX(DB_ALM[],A753+1,20)</f>
        <v>0</v>
      </c>
      <c r="C753" s="13" t="str" cm="1">
        <f t="array" ref="C753">INDEX(DB_ALM[],A753+1,1)</f>
        <v>DWS_AND_DRAIN</v>
      </c>
      <c r="D753" s="13" t="str" cm="1">
        <f t="array" ref="D753">INDEX(DB_ALM[],A753+1,3)</f>
        <v>DWS_SPARE_1_7</v>
      </c>
      <c r="E753" s="34" t="str" cm="1">
        <f t="array" ref="E753">INDEX(DB_ALM[],A753+1,5)</f>
        <v>Drainage Pump 2 contactor ON (-K54)</v>
      </c>
      <c r="F753" s="34" t="s">
        <v>205</v>
      </c>
      <c r="G753" s="13" t="str" cm="1">
        <f t="array" ref="G753">INDEX(DB_ALM[],A753+1,13)</f>
        <v>No blocking</v>
      </c>
      <c r="H753" s="1" t="e">
        <f t="shared" si="11"/>
        <v>#N/A</v>
      </c>
    </row>
    <row r="754" spans="1:8" hidden="1" x14ac:dyDescent="0.25">
      <c r="A754" s="1">
        <v>752</v>
      </c>
      <c r="B754" s="1" t="b" cm="1">
        <f t="array" ref="B754">INDEX(DB_ALM[],A754+1,20)</f>
        <v>0</v>
      </c>
      <c r="C754" s="13" t="str" cm="1">
        <f t="array" ref="C754">INDEX(DB_ALM[],A754+1,1)</f>
        <v>DWS_AND_DRAIN</v>
      </c>
      <c r="D754" s="13" t="str" cm="1">
        <f t="array" ref="D754">INDEX(DB_ALM[],A754+1,3)</f>
        <v>DRAIN_LEVEL_ERR</v>
      </c>
      <c r="E754" s="34" t="str" cm="1">
        <f t="array" ref="E754">INDEX(DB_ALM[],A754+1,5)</f>
        <v>Pump 1 sensor - auto mode start pump</v>
      </c>
      <c r="F754" s="34" t="s">
        <v>205</v>
      </c>
      <c r="G754" s="13" t="str" cm="1">
        <f t="array" ref="G754">INDEX(DB_ALM[],A754+1,13)</f>
        <v>No blocking</v>
      </c>
      <c r="H754" s="1" t="e">
        <f t="shared" si="11"/>
        <v>#N/A</v>
      </c>
    </row>
    <row r="755" spans="1:8" hidden="1" x14ac:dyDescent="0.25">
      <c r="A755" s="1">
        <v>753</v>
      </c>
      <c r="B755" s="1" t="b" cm="1">
        <f t="array" ref="B755">INDEX(DB_ALM[],A755+1,20)</f>
        <v>0</v>
      </c>
      <c r="C755" s="13" t="str" cm="1">
        <f t="array" ref="C755">INDEX(DB_ALM[],A755+1,1)</f>
        <v>DWS_AND_DRAIN</v>
      </c>
      <c r="D755" s="13" t="str" cm="1">
        <f t="array" ref="D755">INDEX(DB_ALM[],A755+1,3)</f>
        <v>DRAIN_LEVEL_H</v>
      </c>
      <c r="E755" s="34" t="str" cm="1">
        <f t="array" ref="E755">INDEX(DB_ALM[],A755+1,5)</f>
        <v>Pump 1 sensor - reserve mode start pump</v>
      </c>
      <c r="F755" s="34" t="s">
        <v>205</v>
      </c>
      <c r="G755" s="13" t="str" cm="1">
        <f t="array" ref="G755">INDEX(DB_ALM[],A755+1,13)</f>
        <v>No blocking</v>
      </c>
      <c r="H755" s="1" t="e">
        <f t="shared" si="11"/>
        <v>#N/A</v>
      </c>
    </row>
    <row r="756" spans="1:8" x14ac:dyDescent="0.25">
      <c r="A756" s="1">
        <v>754</v>
      </c>
      <c r="B756" s="1" t="b" cm="1">
        <f t="array" ref="B756">INDEX(DB_ALM[],A756+1,20)</f>
        <v>0</v>
      </c>
      <c r="C756" s="13" t="str" cm="1">
        <f t="array" ref="C756">INDEX(DB_ALM[],A756+1,1)</f>
        <v>DWS_AND_DRAIN</v>
      </c>
      <c r="D756" s="13" t="str" cm="1">
        <f t="array" ref="D756">INDEX(DB_ALM[],A756+1,3)</f>
        <v>DRAIN_LEVEL_HH</v>
      </c>
      <c r="E756" s="34" t="str" cm="1">
        <f t="array" ref="E756">INDEX(DB_ALM[],A756+1,5)</f>
        <v>Pump 1 sensor - stop pump</v>
      </c>
      <c r="F756" s="34" t="s">
        <v>3181</v>
      </c>
      <c r="G756" s="13" t="str" cm="1">
        <f t="array" ref="G756">INDEX(DB_ALM[],A756+1,13)</f>
        <v>No blocking</v>
      </c>
      <c r="H756" s="1" t="str">
        <f t="shared" si="11"/>
        <v>Alarm utløses når målingen overskrider en terskel som er satt til å være for høy i systemparametrene, eller det digitale signalet indikerer at den målte verdien har veldig høy verdi.</v>
      </c>
    </row>
    <row r="757" spans="1:8" hidden="1" x14ac:dyDescent="0.25">
      <c r="A757" s="1">
        <v>755</v>
      </c>
      <c r="B757" s="1" t="b" cm="1">
        <f t="array" ref="B757">INDEX(DB_ALM[],A757+1,20)</f>
        <v>0</v>
      </c>
      <c r="C757" s="13" t="str" cm="1">
        <f t="array" ref="C757">INDEX(DB_ALM[],A757+1,1)</f>
        <v>DWS_AND_DRAIN</v>
      </c>
      <c r="D757" s="13" t="str" cm="1">
        <f t="array" ref="D757">INDEX(DB_ALM[],A757+1,3)</f>
        <v>DRAIN_PUMP1_MOT_CB_TRIPPED</v>
      </c>
      <c r="E757" s="34" t="str" cm="1">
        <f t="array" ref="E757">INDEX(DB_ALM[],A757+1,5)</f>
        <v>Pump 2 sensor - auto mode start pump</v>
      </c>
      <c r="F757" s="34" t="s">
        <v>205</v>
      </c>
      <c r="G757" s="13" t="str" cm="1">
        <f t="array" ref="G757">INDEX(DB_ALM[],A757+1,13)</f>
        <v>No blocking</v>
      </c>
      <c r="H757" s="1" t="e">
        <f t="shared" si="11"/>
        <v>#N/A</v>
      </c>
    </row>
    <row r="758" spans="1:8" hidden="1" x14ac:dyDescent="0.25">
      <c r="A758" s="1">
        <v>756</v>
      </c>
      <c r="B758" s="1" t="b" cm="1">
        <f t="array" ref="B758">INDEX(DB_ALM[],A758+1,20)</f>
        <v>0</v>
      </c>
      <c r="C758" s="13" t="str" cm="1">
        <f t="array" ref="C758">INDEX(DB_ALM[],A758+1,1)</f>
        <v>DWS_AND_DRAIN</v>
      </c>
      <c r="D758" s="13" t="str" cm="1">
        <f t="array" ref="D758">INDEX(DB_ALM[],A758+1,3)</f>
        <v>DRAIN_PUMP1_MOT_CB_ON</v>
      </c>
      <c r="E758" s="34" t="str" cm="1">
        <f t="array" ref="E758">INDEX(DB_ALM[],A758+1,5)</f>
        <v>Pump 2 sensor - reserve mode start pump</v>
      </c>
      <c r="F758" s="34" t="s">
        <v>205</v>
      </c>
      <c r="G758" s="13" t="str" cm="1">
        <f t="array" ref="G758">INDEX(DB_ALM[],A758+1,13)</f>
        <v>No blocking</v>
      </c>
      <c r="H758" s="1" t="e">
        <f t="shared" si="11"/>
        <v>#N/A</v>
      </c>
    </row>
    <row r="759" spans="1:8" hidden="1" x14ac:dyDescent="0.25">
      <c r="A759" s="1">
        <v>757</v>
      </c>
      <c r="B759" s="1" t="b" cm="1">
        <f t="array" ref="B759">INDEX(DB_ALM[],A759+1,20)</f>
        <v>1</v>
      </c>
      <c r="C759" s="13" t="str" cm="1">
        <f t="array" ref="C759">INDEX(DB_ALM[],A759+1,1)</f>
        <v>DWS_AND_DRAIN</v>
      </c>
      <c r="D759" s="13" t="str" cm="1">
        <f t="array" ref="D759">INDEX(DB_ALM[],A759+1,3)</f>
        <v>DRAIN_PUMP1_CONT_ON</v>
      </c>
      <c r="E759" s="34" t="str" cm="1">
        <f t="array" ref="E759">INDEX(DB_ALM[],A759+1,5)</f>
        <v>Pump 1 contactor - error</v>
      </c>
      <c r="F759" s="34" t="s">
        <v>205</v>
      </c>
      <c r="G759" s="13" t="str" cm="1">
        <f t="array" ref="G759">INDEX(DB_ALM[],A759+1,13)</f>
        <v>No blocking</v>
      </c>
      <c r="H759" s="1" t="e">
        <f t="shared" si="11"/>
        <v>#N/A</v>
      </c>
    </row>
    <row r="760" spans="1:8" hidden="1" x14ac:dyDescent="0.25">
      <c r="A760" s="1">
        <v>758</v>
      </c>
      <c r="B760" s="1" t="b" cm="1">
        <f t="array" ref="B760">INDEX(DB_ALM[],A760+1,20)</f>
        <v>0</v>
      </c>
      <c r="C760" s="13" t="str" cm="1">
        <f t="array" ref="C760">INDEX(DB_ALM[],A760+1,1)</f>
        <v>DWS_AND_DRAIN</v>
      </c>
      <c r="D760" s="13" t="str" cm="1">
        <f t="array" ref="D760">INDEX(DB_ALM[],A760+1,3)</f>
        <v>DRAIN_PUMP2_MOT_CB_TRIPPED</v>
      </c>
      <c r="E760" s="34" t="str" cm="1">
        <f t="array" ref="E760">INDEX(DB_ALM[],A760+1,5)</f>
        <v>Water level too high</v>
      </c>
      <c r="F760" s="34" t="s">
        <v>205</v>
      </c>
      <c r="G760" s="13" t="str" cm="1">
        <f t="array" ref="G760">INDEX(DB_ALM[],A760+1,13)</f>
        <v>No blocking</v>
      </c>
      <c r="H760" s="1" t="e">
        <f t="shared" si="11"/>
        <v>#N/A</v>
      </c>
    </row>
    <row r="761" spans="1:8" hidden="1" x14ac:dyDescent="0.25">
      <c r="A761" s="1">
        <v>759</v>
      </c>
      <c r="B761" s="1" t="b" cm="1">
        <f t="array" ref="B761">INDEX(DB_ALM[],A761+1,20)</f>
        <v>0</v>
      </c>
      <c r="C761" s="13" t="str" cm="1">
        <f t="array" ref="C761">INDEX(DB_ALM[],A761+1,1)</f>
        <v>DWS_AND_DRAIN</v>
      </c>
      <c r="D761" s="13" t="str" cm="1">
        <f t="array" ref="D761">INDEX(DB_ALM[],A761+1,3)</f>
        <v>DRAIN_PUMP2_MOT_CB_ON</v>
      </c>
      <c r="E761" s="34" t="str" cm="1">
        <f t="array" ref="E761">INDEX(DB_ALM[],A761+1,5)</f>
        <v>DRAIN_PUMP2_MOT_CB_ON</v>
      </c>
      <c r="F761" s="34" t="s">
        <v>205</v>
      </c>
      <c r="G761" s="13" t="str" cm="1">
        <f t="array" ref="G761">INDEX(DB_ALM[],A761+1,13)</f>
        <v>No blocking</v>
      </c>
      <c r="H761" s="1" t="e">
        <f t="shared" si="11"/>
        <v>#N/A</v>
      </c>
    </row>
    <row r="762" spans="1:8" hidden="1" x14ac:dyDescent="0.25">
      <c r="A762" s="1">
        <v>760</v>
      </c>
      <c r="B762" s="1" t="b" cm="1">
        <f t="array" ref="B762">INDEX(DB_ALM[],A762+1,20)</f>
        <v>1</v>
      </c>
      <c r="C762" s="13" t="str" cm="1">
        <f t="array" ref="C762">INDEX(DB_ALM[],A762+1,1)</f>
        <v>DWS_AND_DRAIN</v>
      </c>
      <c r="D762" s="13" t="str" cm="1">
        <f t="array" ref="D762">INDEX(DB_ALM[],A762+1,3)</f>
        <v>DRAIN_PUMP2_CONT_ON</v>
      </c>
      <c r="E762" s="34" t="str" cm="1">
        <f t="array" ref="E762">INDEX(DB_ALM[],A762+1,5)</f>
        <v>Pump 2 contactor - error</v>
      </c>
      <c r="F762" s="34" t="s">
        <v>205</v>
      </c>
      <c r="G762" s="13" t="str" cm="1">
        <f t="array" ref="G762">INDEX(DB_ALM[],A762+1,13)</f>
        <v>No blocking</v>
      </c>
      <c r="H762" s="1" t="e">
        <f t="shared" si="11"/>
        <v>#N/A</v>
      </c>
    </row>
    <row r="763" spans="1:8" hidden="1" x14ac:dyDescent="0.25">
      <c r="A763" s="1">
        <v>761</v>
      </c>
      <c r="B763" s="1" t="b" cm="1">
        <f t="array" ref="B763">INDEX(DB_ALM[],A763+1,20)</f>
        <v>0</v>
      </c>
      <c r="C763" s="13" t="str" cm="1">
        <f t="array" ref="C763">INDEX(DB_ALM[],A763+1,1)</f>
        <v>DWS_AND_DRAIN</v>
      </c>
      <c r="D763" s="13" t="str" cm="1">
        <f t="array" ref="D763">INDEX(DB_ALM[],A763+1,3)</f>
        <v>DRAIN_SPARE_1_1</v>
      </c>
      <c r="E763" s="34" t="str" cm="1">
        <f t="array" ref="E763">INDEX(DB_ALM[],A763+1,5)</f>
        <v>DRAIN_SPARE_1_1</v>
      </c>
      <c r="F763" s="34" t="s">
        <v>205</v>
      </c>
      <c r="G763" s="13" t="str" cm="1">
        <f t="array" ref="G763">INDEX(DB_ALM[],A763+1,13)</f>
        <v>No blocking</v>
      </c>
      <c r="H763" s="1" t="e">
        <f t="shared" si="11"/>
        <v>#N/A</v>
      </c>
    </row>
    <row r="764" spans="1:8" hidden="1" x14ac:dyDescent="0.25">
      <c r="A764" s="1">
        <v>762</v>
      </c>
      <c r="B764" s="1" t="b" cm="1">
        <f t="array" ref="B764">INDEX(DB_ALM[],A764+1,20)</f>
        <v>0</v>
      </c>
      <c r="C764" s="13" t="str" cm="1">
        <f t="array" ref="C764">INDEX(DB_ALM[],A764+1,1)</f>
        <v>DWS_AND_DRAIN</v>
      </c>
      <c r="D764" s="13" t="str" cm="1">
        <f t="array" ref="D764">INDEX(DB_ALM[],A764+1,3)</f>
        <v>DRAIN_SPARE_1_2</v>
      </c>
      <c r="E764" s="34" t="str" cm="1">
        <f t="array" ref="E764">INDEX(DB_ALM[],A764+1,5)</f>
        <v>DRAIN_SPARE_1_2</v>
      </c>
      <c r="F764" s="34" t="s">
        <v>205</v>
      </c>
      <c r="G764" s="13" t="str" cm="1">
        <f t="array" ref="G764">INDEX(DB_ALM[],A764+1,13)</f>
        <v>No blocking</v>
      </c>
      <c r="H764" s="1" t="e">
        <f t="shared" si="11"/>
        <v>#N/A</v>
      </c>
    </row>
    <row r="765" spans="1:8" hidden="1" x14ac:dyDescent="0.25">
      <c r="A765" s="1">
        <v>763</v>
      </c>
      <c r="B765" s="1" t="b" cm="1">
        <f t="array" ref="B765">INDEX(DB_ALM[],A765+1,20)</f>
        <v>0</v>
      </c>
      <c r="C765" s="13" t="str" cm="1">
        <f t="array" ref="C765">INDEX(DB_ALM[],A765+1,1)</f>
        <v>DWS_AND_DRAIN</v>
      </c>
      <c r="D765" s="13" t="str" cm="1">
        <f t="array" ref="D765">INDEX(DB_ALM[],A765+1,3)</f>
        <v>DRAIN_SPARE_1_3</v>
      </c>
      <c r="E765" s="34" t="str" cm="1">
        <f t="array" ref="E765">INDEX(DB_ALM[],A765+1,5)</f>
        <v>DRAIN_SPARE_1_3</v>
      </c>
      <c r="F765" s="34" t="s">
        <v>205</v>
      </c>
      <c r="G765" s="13" t="str" cm="1">
        <f t="array" ref="G765">INDEX(DB_ALM[],A765+1,13)</f>
        <v>No blocking</v>
      </c>
      <c r="H765" s="1" t="e">
        <f t="shared" si="11"/>
        <v>#N/A</v>
      </c>
    </row>
    <row r="766" spans="1:8" hidden="1" x14ac:dyDescent="0.25">
      <c r="A766" s="1">
        <v>764</v>
      </c>
      <c r="B766" s="1" t="b" cm="1">
        <f t="array" ref="B766">INDEX(DB_ALM[],A766+1,20)</f>
        <v>0</v>
      </c>
      <c r="C766" s="13" t="str" cm="1">
        <f t="array" ref="C766">INDEX(DB_ALM[],A766+1,1)</f>
        <v>DWS_AND_DRAIN</v>
      </c>
      <c r="D766" s="13" t="str" cm="1">
        <f t="array" ref="D766">INDEX(DB_ALM[],A766+1,3)</f>
        <v>DRAIN_SPARE_1_4</v>
      </c>
      <c r="E766" s="34" t="str" cm="1">
        <f t="array" ref="E766">INDEX(DB_ALM[],A766+1,5)</f>
        <v>DRAIN_SPARE_1_4</v>
      </c>
      <c r="F766" s="34" t="s">
        <v>205</v>
      </c>
      <c r="G766" s="13" t="str" cm="1">
        <f t="array" ref="G766">INDEX(DB_ALM[],A766+1,13)</f>
        <v>No blocking</v>
      </c>
      <c r="H766" s="1" t="e">
        <f t="shared" si="11"/>
        <v>#N/A</v>
      </c>
    </row>
    <row r="767" spans="1:8" hidden="1" x14ac:dyDescent="0.25">
      <c r="A767" s="1">
        <v>765</v>
      </c>
      <c r="B767" s="1" t="b" cm="1">
        <f t="array" ref="B767">INDEX(DB_ALM[],A767+1,20)</f>
        <v>0</v>
      </c>
      <c r="C767" s="13" t="str" cm="1">
        <f t="array" ref="C767">INDEX(DB_ALM[],A767+1,1)</f>
        <v>DWS_AND_DRAIN</v>
      </c>
      <c r="D767" s="13" t="str" cm="1">
        <f t="array" ref="D767">INDEX(DB_ALM[],A767+1,3)</f>
        <v>DRAIN_SPARE_1_5</v>
      </c>
      <c r="E767" s="34" t="str" cm="1">
        <f t="array" ref="E767">INDEX(DB_ALM[],A767+1,5)</f>
        <v>DRAIN_SPARE_1_5</v>
      </c>
      <c r="F767" s="34" t="s">
        <v>205</v>
      </c>
      <c r="G767" s="13" t="str" cm="1">
        <f t="array" ref="G767">INDEX(DB_ALM[],A767+1,13)</f>
        <v>No blocking</v>
      </c>
      <c r="H767" s="1" t="e">
        <f t="shared" si="11"/>
        <v>#N/A</v>
      </c>
    </row>
    <row r="768" spans="1:8" hidden="1" x14ac:dyDescent="0.25">
      <c r="A768" s="1">
        <v>766</v>
      </c>
      <c r="B768" s="1" t="b" cm="1">
        <f t="array" ref="B768">INDEX(DB_ALM[],A768+1,20)</f>
        <v>0</v>
      </c>
      <c r="C768" s="13" t="str" cm="1">
        <f t="array" ref="C768">INDEX(DB_ALM[],A768+1,1)</f>
        <v>DWS_AND_DRAIN</v>
      </c>
      <c r="D768" s="13" t="str" cm="1">
        <f t="array" ref="D768">INDEX(DB_ALM[],A768+1,3)</f>
        <v>DRAIN_SPARE_1_6</v>
      </c>
      <c r="E768" s="34" t="str" cm="1">
        <f t="array" ref="E768">INDEX(DB_ALM[],A768+1,5)</f>
        <v>DRAIN_SPARE_1_6</v>
      </c>
      <c r="F768" s="34" t="s">
        <v>205</v>
      </c>
      <c r="G768" s="13" t="str" cm="1">
        <f t="array" ref="G768">INDEX(DB_ALM[],A768+1,13)</f>
        <v>No blocking</v>
      </c>
      <c r="H768" s="1" t="e">
        <f t="shared" si="11"/>
        <v>#N/A</v>
      </c>
    </row>
    <row r="769" spans="1:8" hidden="1" x14ac:dyDescent="0.25">
      <c r="A769" s="1">
        <v>767</v>
      </c>
      <c r="B769" s="1" t="b" cm="1">
        <f t="array" ref="B769">INDEX(DB_ALM[],A769+1,20)</f>
        <v>0</v>
      </c>
      <c r="C769" s="13" t="str" cm="1">
        <f t="array" ref="C769">INDEX(DB_ALM[],A769+1,1)</f>
        <v>DWS_AND_DRAIN</v>
      </c>
      <c r="D769" s="13" t="str" cm="1">
        <f t="array" ref="D769">INDEX(DB_ALM[],A769+1,3)</f>
        <v>DRAIN_SPARE_1_7</v>
      </c>
      <c r="E769" s="34" t="str" cm="1">
        <f t="array" ref="E769">INDEX(DB_ALM[],A769+1,5)</f>
        <v>DRAIN_SPARE_1_7</v>
      </c>
      <c r="F769" s="34" t="s">
        <v>205</v>
      </c>
      <c r="G769" s="13" t="str" cm="1">
        <f t="array" ref="G769">INDEX(DB_ALM[],A769+1,13)</f>
        <v>No blocking</v>
      </c>
      <c r="H769" s="1" t="e">
        <f t="shared" si="11"/>
        <v>#N/A</v>
      </c>
    </row>
    <row r="770" spans="1:8" x14ac:dyDescent="0.25">
      <c r="A770" s="1">
        <v>768</v>
      </c>
      <c r="B770" s="1" t="b" cm="1">
        <f t="array" ref="B770">INDEX(DB_ALM[],A770+1,20)</f>
        <v>0</v>
      </c>
      <c r="C770" s="13" t="str" cm="1">
        <f t="array" ref="C770">INDEX(DB_ALM[],A770+1,1)</f>
        <v>SN_SPARE_FEEDER</v>
      </c>
      <c r="D770" s="13" t="str" cm="1">
        <f t="array" ref="D770">INDEX(DB_ALM[],A770+1,3)</f>
        <v>SPARE_FEEDER_CB_OPEN</v>
      </c>
      <c r="E770" s="34" t="s">
        <v>1787</v>
      </c>
      <c r="F770" s="41" t="s">
        <v>3305</v>
      </c>
      <c r="G770" s="13" t="str" cm="1">
        <f t="array" ref="G770">INDEX(DB_ALM[],A770+1,13)</f>
        <v>External signals PS OFF</v>
      </c>
      <c r="H770" s="1" t="str">
        <f t="shared" ref="H770:H833" si="12">VLOOKUP(F770,$K$1:$L$193,2,FALSE)</f>
        <v>Oppdager et brudd i målekablene på strøm side 1.</v>
      </c>
    </row>
    <row r="771" spans="1:8" x14ac:dyDescent="0.25">
      <c r="A771" s="1">
        <v>769</v>
      </c>
      <c r="B771" s="1" t="b" cm="1">
        <f t="array" ref="B771">INDEX(DB_ALM[],A771+1,20)</f>
        <v>0</v>
      </c>
      <c r="C771" s="13" t="str" cm="1">
        <f t="array" ref="C771">INDEX(DB_ALM[],A771+1,1)</f>
        <v>SN_SPARE_FEEDER</v>
      </c>
      <c r="D771" s="13" t="str" cm="1">
        <f t="array" ref="D771">INDEX(DB_ALM[],A771+1,3)</f>
        <v>SPARE_FEEDER_TRUCK_OUT_1</v>
      </c>
      <c r="E771" s="34" t="s">
        <v>1790</v>
      </c>
      <c r="F771" s="41" t="s">
        <v>3307</v>
      </c>
      <c r="G771" s="13" t="str" cm="1">
        <f t="array" ref="G771">INDEX(DB_ALM[],A771+1,13)</f>
        <v>External signals PS OFF</v>
      </c>
      <c r="H771" s="1" t="str">
        <f t="shared" si="12"/>
        <v>Oppdager et brudd i målekablene på strøm side 2.</v>
      </c>
    </row>
    <row r="772" spans="1:8" x14ac:dyDescent="0.25">
      <c r="A772" s="1">
        <v>770</v>
      </c>
      <c r="B772" s="1" t="b" cm="1">
        <f t="array" ref="B772">INDEX(DB_ALM[],A772+1,20)</f>
        <v>0</v>
      </c>
      <c r="C772" s="13" t="str" cm="1">
        <f t="array" ref="C772">INDEX(DB_ALM[],A772+1,1)</f>
        <v>SN_SPARE_FEEDER</v>
      </c>
      <c r="D772" s="13" t="str" cm="1">
        <f t="array" ref="D772">INDEX(DB_ALM[],A772+1,3)</f>
        <v>SPARE_FEEDER_TRUCK_OUT_2</v>
      </c>
      <c r="E772" s="34" t="s">
        <v>1792</v>
      </c>
      <c r="F772" s="41" t="s">
        <v>3309</v>
      </c>
      <c r="G772" s="13" t="str" cm="1">
        <f t="array" ref="G772">INDEX(DB_ALM[],A772+1,13)</f>
        <v>External signals PS OFF</v>
      </c>
      <c r="H772" s="1" t="str">
        <f t="shared" si="12"/>
        <v>Overvåker feil fasefølge.</v>
      </c>
    </row>
    <row r="773" spans="1:8" x14ac:dyDescent="0.25">
      <c r="A773" s="1">
        <v>771</v>
      </c>
      <c r="B773" s="1" t="b" cm="1">
        <f t="array" ref="B773">INDEX(DB_ALM[],A773+1,20)</f>
        <v>0</v>
      </c>
      <c r="C773" s="13" t="str" cm="1">
        <f t="array" ref="C773">INDEX(DB_ALM[],A773+1,1)</f>
        <v>SN_SPARE_FEEDER</v>
      </c>
      <c r="D773" s="13" t="str" cm="1">
        <f t="array" ref="D773">INDEX(DB_ALM[],A773+1,3)</f>
        <v>SPARE_FEEDER_ES_CLOSED</v>
      </c>
      <c r="E773" s="34" t="s">
        <v>1794</v>
      </c>
      <c r="F773" s="41" t="s">
        <v>3311</v>
      </c>
      <c r="G773" s="13" t="str" cm="1">
        <f t="array" ref="G773">INDEX(DB_ALM[],A773+1,13)</f>
        <v>External signals PS OFF</v>
      </c>
      <c r="H773" s="1" t="str">
        <f t="shared" si="12"/>
        <v>Oppdager og beskytter mot fasebalansefeil eller overspenning.</v>
      </c>
    </row>
    <row r="774" spans="1:8" x14ac:dyDescent="0.25">
      <c r="A774" s="1">
        <v>772</v>
      </c>
      <c r="B774" s="1" t="b" cm="1">
        <f t="array" ref="B774">INDEX(DB_ALM[],A774+1,20)</f>
        <v>0</v>
      </c>
      <c r="C774" s="13" t="str" cm="1">
        <f t="array" ref="C774">INDEX(DB_ALM[],A774+1,1)</f>
        <v>SN_SPARE_FEEDER</v>
      </c>
      <c r="D774" s="13" t="str" cm="1">
        <f t="array" ref="D774">INDEX(DB_ALM[],A774+1,3)</f>
        <v>SPARE_FEEDER_DC_CTRL_AND_SIGN_MCB_OFF</v>
      </c>
      <c r="E774" s="34" t="s">
        <v>1796</v>
      </c>
      <c r="F774" s="41" t="s">
        <v>3313</v>
      </c>
      <c r="G774" s="13" t="str" cm="1">
        <f t="array" ref="G774">INDEX(DB_ALM[],A774+1,13)</f>
        <v>External signals PS OFF</v>
      </c>
      <c r="H774" s="1" t="str">
        <f t="shared" si="12"/>
        <v>Beskytter mot kortslutninger med tidsforsinkelse.</v>
      </c>
    </row>
    <row r="775" spans="1:8" x14ac:dyDescent="0.25">
      <c r="A775" s="1">
        <v>773</v>
      </c>
      <c r="B775" s="1" t="b" cm="1">
        <f t="array" ref="B775">INDEX(DB_ALM[],A775+1,20)</f>
        <v>0</v>
      </c>
      <c r="C775" s="13" t="str" cm="1">
        <f t="array" ref="C775">INDEX(DB_ALM[],A775+1,1)</f>
        <v>SN_SPARE_FEEDER</v>
      </c>
      <c r="D775" s="13" t="str" cm="1">
        <f t="array" ref="D775">INDEX(DB_ALM[],A775+1,3)</f>
        <v>SPARE_FEEDER_DC_CTRL_MCB_OFF</v>
      </c>
      <c r="E775" s="34" t="s">
        <v>1798</v>
      </c>
      <c r="F775" s="41" t="s">
        <v>3315</v>
      </c>
      <c r="G775" s="13" t="str" cm="1">
        <f t="array" ref="G775">INDEX(DB_ALM[],A775+1,13)</f>
        <v>External signals PS OFF</v>
      </c>
      <c r="H775" s="1" t="str">
        <f t="shared" si="12"/>
        <v>Øyeblikkelig kortslutningsbeskyttelse, utløst av høye feilstrømmer.</v>
      </c>
    </row>
    <row r="776" spans="1:8" x14ac:dyDescent="0.25">
      <c r="A776" s="1">
        <v>774</v>
      </c>
      <c r="B776" s="1" t="b" cm="1">
        <f t="array" ref="B776">INDEX(DB_ALM[],A776+1,20)</f>
        <v>0</v>
      </c>
      <c r="C776" s="13" t="str" cm="1">
        <f t="array" ref="C776">INDEX(DB_ALM[],A776+1,1)</f>
        <v>SN_SPARE_FEEDER</v>
      </c>
      <c r="D776" s="13" t="str" cm="1">
        <f t="array" ref="D776">INDEX(DB_ALM[],A776+1,3)</f>
        <v>SPARE_FEEDER_CHARG_MOTOR_MCB_OFF</v>
      </c>
      <c r="E776" s="34" t="s">
        <v>1803</v>
      </c>
      <c r="F776" s="41" t="s">
        <v>3317</v>
      </c>
      <c r="G776" s="13" t="str" cm="1">
        <f t="array" ref="G776">INDEX(DB_ALM[],A776+1,13)</f>
        <v>External signals PS OFF</v>
      </c>
      <c r="H776" s="1" t="str">
        <f t="shared" si="12"/>
        <v>Beskytter mot feil overstrøm på transformatorsiden i første trinn.</v>
      </c>
    </row>
    <row r="777" spans="1:8" x14ac:dyDescent="0.25">
      <c r="A777" s="1">
        <v>775</v>
      </c>
      <c r="B777" s="1" t="b" cm="1">
        <f t="array" ref="B777">INDEX(DB_ALM[],A777+1,20)</f>
        <v>0</v>
      </c>
      <c r="C777" s="13" t="str" cm="1">
        <f t="array" ref="C777">INDEX(DB_ALM[],A777+1,1)</f>
        <v>SN_SPARE_FEEDER</v>
      </c>
      <c r="D777" s="13" t="str" cm="1">
        <f t="array" ref="D777">INDEX(DB_ALM[],A777+1,3)</f>
        <v>SPARE_FEEDER_AC_CTRL_MCB_OFF</v>
      </c>
      <c r="E777" s="34" t="s">
        <v>1807</v>
      </c>
      <c r="F777" s="41" t="s">
        <v>3319</v>
      </c>
      <c r="G777" s="13" t="str" cm="1">
        <f t="array" ref="G777">INDEX(DB_ALM[],A777+1,13)</f>
        <v>External signals PS OFF</v>
      </c>
      <c r="H777" s="1" t="str">
        <f t="shared" si="12"/>
        <v>Beskytter mot feil overstrøm på transformatorsiden i andre trinn.</v>
      </c>
    </row>
    <row r="778" spans="1:8" x14ac:dyDescent="0.25">
      <c r="A778" s="1">
        <v>776</v>
      </c>
      <c r="B778" s="1" t="b" cm="1">
        <f t="array" ref="B778">INDEX(DB_ALM[],A778+1,20)</f>
        <v>0</v>
      </c>
      <c r="C778" s="13" t="str" cm="1">
        <f t="array" ref="C778">INDEX(DB_ALM[],A778+1,1)</f>
        <v>SN_SPARE_FEEDER</v>
      </c>
      <c r="D778" s="13" t="str" cm="1">
        <f t="array" ref="D778">INDEX(DB_ALM[],A778+1,3)</f>
        <v>SPARE_FEEDER_VT_MEAS_MCB_OFF</v>
      </c>
      <c r="E778" s="34" t="s">
        <v>1811</v>
      </c>
      <c r="F778" s="41" t="s">
        <v>3321</v>
      </c>
      <c r="G778" s="13" t="str" cm="1">
        <f t="array" ref="G778">INDEX(DB_ALM[],A778+1,13)</f>
        <v>External signals PS OFF</v>
      </c>
      <c r="H778" s="1" t="str">
        <f t="shared" si="12"/>
        <v>Beskytter utstyret mot termisk overbelastning.</v>
      </c>
    </row>
    <row r="779" spans="1:8" x14ac:dyDescent="0.25">
      <c r="A779" s="1">
        <v>777</v>
      </c>
      <c r="B779" s="1" t="b" cm="1">
        <f t="array" ref="B779">INDEX(DB_ALM[],A779+1,20)</f>
        <v>0</v>
      </c>
      <c r="C779" s="13" t="str" cm="1">
        <f t="array" ref="C779">INDEX(DB_ALM[],A779+1,1)</f>
        <v>SN_SPARE_FEEDER</v>
      </c>
      <c r="D779" s="13" t="str" cm="1">
        <f t="array" ref="D779">INDEX(DB_ALM[],A779+1,3)</f>
        <v>SPARE_FEEDER_LOCAL_CTRL</v>
      </c>
      <c r="E779" s="34" t="s">
        <v>1815</v>
      </c>
      <c r="F779" s="41" t="s">
        <v>3323</v>
      </c>
      <c r="G779" s="13" t="str" cm="1">
        <f t="array" ref="G779">INDEX(DB_ALM[],A779+1,13)</f>
        <v>External signals PS OFF</v>
      </c>
      <c r="H779" s="1" t="str">
        <f t="shared" si="12"/>
        <v>Oppdager og beskytter mot undervoltasje i første trinn.</v>
      </c>
    </row>
    <row r="780" spans="1:8" x14ac:dyDescent="0.25">
      <c r="A780" s="1">
        <v>778</v>
      </c>
      <c r="B780" s="1" t="b" cm="1">
        <f t="array" ref="B780">INDEX(DB_ALM[],A780+1,20)</f>
        <v>0</v>
      </c>
      <c r="C780" s="13" t="str" cm="1">
        <f t="array" ref="C780">INDEX(DB_ALM[],A780+1,1)</f>
        <v>SN_SPARE_FEEDER</v>
      </c>
      <c r="D780" s="13" t="str" cm="1">
        <f t="array" ref="D780">INDEX(DB_ALM[],A780+1,3)</f>
        <v>SPARE_FEEDER_MV_PROTECTION_TRIP</v>
      </c>
      <c r="E780" s="34" t="s">
        <v>1819</v>
      </c>
      <c r="F780" s="41" t="s">
        <v>3325</v>
      </c>
      <c r="G780" s="13" t="str" cm="1">
        <f t="array" ref="G780">INDEX(DB_ALM[],A780+1,13)</f>
        <v>External signals PS OFF</v>
      </c>
      <c r="H780" s="1" t="str">
        <f t="shared" si="12"/>
        <v>Oppdager og beskytter mot undervoltasje i andre trinn.</v>
      </c>
    </row>
    <row r="781" spans="1:8" x14ac:dyDescent="0.25">
      <c r="A781" s="1">
        <v>779</v>
      </c>
      <c r="B781" s="1" t="b" cm="1">
        <f t="array" ref="B781">INDEX(DB_ALM[],A781+1,20)</f>
        <v>0</v>
      </c>
      <c r="C781" s="13" t="str" cm="1">
        <f t="array" ref="C781">INDEX(DB_ALM[],A781+1,1)</f>
        <v>SN_SPARE_FEEDER</v>
      </c>
      <c r="D781" s="13" t="str" cm="1">
        <f t="array" ref="D781">INDEX(DB_ALM[],A781+1,3)</f>
        <v>SPARE_FEEDER_SPRING_DISCHARGED</v>
      </c>
      <c r="E781" s="34" t="s">
        <v>1823</v>
      </c>
      <c r="F781" s="41" t="s">
        <v>3327</v>
      </c>
      <c r="G781" s="13" t="str" cm="1">
        <f t="array" ref="G781">INDEX(DB_ALM[],A781+1,13)</f>
        <v>No blocking</v>
      </c>
      <c r="H781" s="1" t="str">
        <f t="shared" si="12"/>
        <v>Oppdager og beskytter mot overspenning i første trinn.</v>
      </c>
    </row>
    <row r="782" spans="1:8" x14ac:dyDescent="0.25">
      <c r="A782" s="1">
        <v>780</v>
      </c>
      <c r="B782" s="1" t="b" cm="1">
        <f t="array" ref="B782">INDEX(DB_ALM[],A782+1,20)</f>
        <v>0</v>
      </c>
      <c r="C782" s="13" t="str" cm="1">
        <f t="array" ref="C782">INDEX(DB_ALM[],A782+1,1)</f>
        <v>SN_SPARE_FEEDER</v>
      </c>
      <c r="D782" s="13" t="str" cm="1">
        <f t="array" ref="D782">INDEX(DB_ALM[],A782+1,3)</f>
        <v>SPARE_748</v>
      </c>
      <c r="E782" s="34" t="s">
        <v>1827</v>
      </c>
      <c r="F782" s="41" t="s">
        <v>3329</v>
      </c>
      <c r="G782" s="13" t="str" cm="1">
        <f t="array" ref="G782">INDEX(DB_ALM[],A782+1,13)</f>
        <v>No blocking</v>
      </c>
      <c r="H782" s="1" t="str">
        <f t="shared" si="12"/>
        <v>Oppdager og beskytter mot overspenning i andre trinn.</v>
      </c>
    </row>
    <row r="783" spans="1:8" x14ac:dyDescent="0.25">
      <c r="A783" s="1">
        <v>781</v>
      </c>
      <c r="B783" s="1" t="b" cm="1">
        <f t="array" ref="B783">INDEX(DB_ALM[],A783+1,20)</f>
        <v>0</v>
      </c>
      <c r="C783" s="13" t="str" cm="1">
        <f t="array" ref="C783">INDEX(DB_ALM[],A783+1,1)</f>
        <v>SN_SPARE_FEEDER</v>
      </c>
      <c r="D783" s="13" t="str" cm="1">
        <f t="array" ref="D783">INDEX(DB_ALM[],A783+1,3)</f>
        <v>SPARE_749</v>
      </c>
      <c r="E783" s="34" t="s">
        <v>1831</v>
      </c>
      <c r="F783" s="41" t="s">
        <v>3331</v>
      </c>
      <c r="G783" s="13" t="str" cm="1">
        <f t="array" ref="G783">INDEX(DB_ALM[],A783+1,13)</f>
        <v>No blocking</v>
      </c>
      <c r="H783" s="1" t="str">
        <f t="shared" si="12"/>
        <v>Oppdager og beskytter mot systemunderfrekvens i første trinn.</v>
      </c>
    </row>
    <row r="784" spans="1:8" x14ac:dyDescent="0.25">
      <c r="A784" s="1">
        <v>782</v>
      </c>
      <c r="B784" s="1" t="b" cm="1">
        <f t="array" ref="B784">INDEX(DB_ALM[],A784+1,20)</f>
        <v>0</v>
      </c>
      <c r="C784" s="13" t="str" cm="1">
        <f t="array" ref="C784">INDEX(DB_ALM[],A784+1,1)</f>
        <v>SN_SPARE_FEEDER</v>
      </c>
      <c r="D784" s="13" t="str" cm="1">
        <f t="array" ref="D784">INDEX(DB_ALM[],A784+1,3)</f>
        <v>SPARE_750</v>
      </c>
      <c r="E784" s="34" t="s">
        <v>1835</v>
      </c>
      <c r="F784" s="41" t="s">
        <v>3333</v>
      </c>
      <c r="G784" s="13" t="str" cm="1">
        <f t="array" ref="G784">INDEX(DB_ALM[],A784+1,13)</f>
        <v>No blocking</v>
      </c>
      <c r="H784" s="1" t="str">
        <f t="shared" si="12"/>
        <v>Oppdager og beskytter mot systemunderfrekvens i andre trinn.</v>
      </c>
    </row>
    <row r="785" spans="1:8" x14ac:dyDescent="0.25">
      <c r="A785" s="1">
        <v>783</v>
      </c>
      <c r="B785" s="1" t="b" cm="1">
        <f t="array" ref="B785">INDEX(DB_ALM[],A785+1,20)</f>
        <v>0</v>
      </c>
      <c r="C785" s="13" t="str" cm="1">
        <f t="array" ref="C785">INDEX(DB_ALM[],A785+1,1)</f>
        <v>SN_SPARE_FEEDER</v>
      </c>
      <c r="D785" s="13" t="str" cm="1">
        <f t="array" ref="D785">INDEX(DB_ALM[],A785+1,3)</f>
        <v>SPARE_751</v>
      </c>
      <c r="E785" s="34" t="s">
        <v>1838</v>
      </c>
      <c r="F785" s="41" t="s">
        <v>3335</v>
      </c>
      <c r="G785" s="13" t="str" cm="1">
        <f t="array" ref="G785">INDEX(DB_ALM[],A785+1,13)</f>
        <v>No blocking</v>
      </c>
      <c r="H785" s="1" t="str">
        <f t="shared" si="12"/>
        <v>Oppdager og beskytter mot systemoverfrekvens i første trinn.</v>
      </c>
    </row>
    <row r="786" spans="1:8" x14ac:dyDescent="0.25">
      <c r="A786" s="1">
        <v>784</v>
      </c>
      <c r="B786" s="1" t="b" cm="1">
        <f t="array" ref="B786">INDEX(DB_ALM[],A786+1,20)</f>
        <v>0</v>
      </c>
      <c r="C786" s="13" t="str" cm="1">
        <f t="array" ref="C786">INDEX(DB_ALM[],A786+1,1)</f>
        <v>SN_SPARE_FEEDER</v>
      </c>
      <c r="D786" s="13" t="str" cm="1">
        <f t="array" ref="D786">INDEX(DB_ALM[],A786+1,3)</f>
        <v>SPARE_752</v>
      </c>
      <c r="E786" s="34" t="s">
        <v>1841</v>
      </c>
      <c r="F786" s="41" t="s">
        <v>3337</v>
      </c>
      <c r="G786" s="13" t="str" cm="1">
        <f t="array" ref="G786">INDEX(DB_ALM[],A786+1,13)</f>
        <v>No blocking</v>
      </c>
      <c r="H786" s="1" t="str">
        <f t="shared" si="12"/>
        <v>Oppdager og beskytter mot systemoverfrekvens i andre trinn.</v>
      </c>
    </row>
    <row r="787" spans="1:8" x14ac:dyDescent="0.25">
      <c r="A787" s="1">
        <v>785</v>
      </c>
      <c r="B787" s="1" t="b" cm="1">
        <f t="array" ref="B787">INDEX(DB_ALM[],A787+1,20)</f>
        <v>0</v>
      </c>
      <c r="C787" s="13" t="str" cm="1">
        <f t="array" ref="C787">INDEX(DB_ALM[],A787+1,1)</f>
        <v>SN_SPARE_FEEDER</v>
      </c>
      <c r="D787" s="13" t="str" cm="1">
        <f t="array" ref="D787">INDEX(DB_ALM[],A787+1,3)</f>
        <v>SPARE_753</v>
      </c>
      <c r="E787" s="34" t="s">
        <v>1844</v>
      </c>
      <c r="F787" s="41" t="s">
        <v>3339</v>
      </c>
      <c r="G787" s="13" t="str" cm="1">
        <f t="array" ref="G787">INDEX(DB_ALM[],A787+1,13)</f>
        <v>No blocking</v>
      </c>
      <c r="H787" s="1" t="str">
        <f t="shared" si="12"/>
        <v>Oppdager revers strømflyt for å forhindre generatorens motordrift.</v>
      </c>
    </row>
    <row r="788" spans="1:8" x14ac:dyDescent="0.25">
      <c r="A788" s="1">
        <v>786</v>
      </c>
      <c r="B788" s="1" t="b" cm="1">
        <f t="array" ref="B788">INDEX(DB_ALM[],A788+1,20)</f>
        <v>0</v>
      </c>
      <c r="C788" s="13" t="str" cm="1">
        <f t="array" ref="C788">INDEX(DB_ALM[],A788+1,1)</f>
        <v>SN_SPARE_FEEDER</v>
      </c>
      <c r="D788" s="13" t="str" cm="1">
        <f t="array" ref="D788">INDEX(DB_ALM[],A788+1,3)</f>
        <v>SPARE_754</v>
      </c>
      <c r="E788" s="34" t="s">
        <v>1848</v>
      </c>
      <c r="F788" s="41" t="s">
        <v>3341</v>
      </c>
      <c r="G788" s="13" t="str" cm="1">
        <f t="array" ref="G788">INDEX(DB_ALM[],A788+1,13)</f>
        <v>No blocking</v>
      </c>
      <c r="H788" s="1" t="str">
        <f t="shared" si="12"/>
        <v>Beskytter mot termiske effekter av lastubalanse i første trinn.</v>
      </c>
    </row>
    <row r="789" spans="1:8" x14ac:dyDescent="0.25">
      <c r="A789" s="1">
        <v>787</v>
      </c>
      <c r="B789" s="1" t="b" cm="1">
        <f t="array" ref="B789">INDEX(DB_ALM[],A789+1,20)</f>
        <v>0</v>
      </c>
      <c r="C789" s="13" t="str" cm="1">
        <f t="array" ref="C789">INDEX(DB_ALM[],A789+1,1)</f>
        <v>SN_SPARE_FEEDER</v>
      </c>
      <c r="D789" s="13" t="str" cm="1">
        <f t="array" ref="D789">INDEX(DB_ALM[],A789+1,3)</f>
        <v>SPARE_755</v>
      </c>
      <c r="E789" s="34" t="s">
        <v>1851</v>
      </c>
      <c r="F789" s="41" t="s">
        <v>3343</v>
      </c>
      <c r="G789" s="13" t="str" cm="1">
        <f t="array" ref="G789">INDEX(DB_ALM[],A789+1,13)</f>
        <v>No blocking</v>
      </c>
      <c r="H789" s="1" t="str">
        <f t="shared" si="12"/>
        <v>Oppdager og beskytter mot overdreven eksitasjonsnivå i første trinn.</v>
      </c>
    </row>
    <row r="790" spans="1:8" x14ac:dyDescent="0.25">
      <c r="A790" s="1">
        <v>788</v>
      </c>
      <c r="B790" s="1" t="b" cm="1">
        <f t="array" ref="B790">INDEX(DB_ALM[],A790+1,20)</f>
        <v>0</v>
      </c>
      <c r="C790" s="13" t="str" cm="1">
        <f t="array" ref="C790">INDEX(DB_ALM[],A790+1,1)</f>
        <v>SN_SPARE_FEEDER</v>
      </c>
      <c r="D790" s="13" t="str" cm="1">
        <f t="array" ref="D790">INDEX(DB_ALM[],A790+1,3)</f>
        <v>SPARE_756</v>
      </c>
      <c r="E790" s="34" t="s">
        <v>1854</v>
      </c>
      <c r="F790" s="41" t="s">
        <v>3345</v>
      </c>
      <c r="G790" s="13" t="str" cm="1">
        <f t="array" ref="G790">INDEX(DB_ALM[],A790+1,13)</f>
        <v>No blocking</v>
      </c>
      <c r="H790" s="1" t="str">
        <f t="shared" si="12"/>
        <v>Beskytter mot termisk skade på grunn av overdreven eksitasjon.</v>
      </c>
    </row>
    <row r="791" spans="1:8" x14ac:dyDescent="0.25">
      <c r="A791" s="1">
        <v>789</v>
      </c>
      <c r="B791" s="1" t="b" cm="1">
        <f t="array" ref="B791">INDEX(DB_ALM[],A791+1,20)</f>
        <v>0</v>
      </c>
      <c r="C791" s="13" t="str" cm="1">
        <f t="array" ref="C791">INDEX(DB_ALM[],A791+1,1)</f>
        <v>SN_SPARE_FEEDER</v>
      </c>
      <c r="D791" s="13" t="str" cm="1">
        <f t="array" ref="D791">INDEX(DB_ALM[],A791+1,3)</f>
        <v>SPARE_757</v>
      </c>
      <c r="E791" s="34" t="s">
        <v>1857</v>
      </c>
      <c r="F791" s="41" t="s">
        <v>3347</v>
      </c>
      <c r="G791" s="13" t="str" cm="1">
        <f t="array" ref="G791">INDEX(DB_ALM[],A791+1,13)</f>
        <v>No blocking</v>
      </c>
      <c r="H791" s="1" t="str">
        <f t="shared" si="12"/>
        <v>Oppdager og beskytter mot undereksitasjonsforhold basert på karakteristikk 1.</v>
      </c>
    </row>
    <row r="792" spans="1:8" x14ac:dyDescent="0.25">
      <c r="A792" s="1">
        <v>790</v>
      </c>
      <c r="B792" s="1" t="b" cm="1">
        <f t="array" ref="B792">INDEX(DB_ALM[],A792+1,20)</f>
        <v>0</v>
      </c>
      <c r="C792" s="13" t="str" cm="1">
        <f t="array" ref="C792">INDEX(DB_ALM[],A792+1,1)</f>
        <v>SN_SPARE_FEEDER</v>
      </c>
      <c r="D792" s="13" t="str" cm="1">
        <f t="array" ref="D792">INDEX(DB_ALM[],A792+1,3)</f>
        <v>SPARE_758</v>
      </c>
      <c r="E792" s="34" t="s">
        <v>1860</v>
      </c>
      <c r="F792" s="41" t="s">
        <v>3349</v>
      </c>
      <c r="G792" s="13" t="str" cm="1">
        <f t="array" ref="G792">INDEX(DB_ALM[],A792+1,13)</f>
        <v>No blocking</v>
      </c>
      <c r="H792" s="1" t="str">
        <f t="shared" si="12"/>
        <v>Beskytter generatorstatoren mot jordfeil som dekker 90 % av viklingen.</v>
      </c>
    </row>
    <row r="793" spans="1:8" x14ac:dyDescent="0.25">
      <c r="A793" s="1">
        <v>791</v>
      </c>
      <c r="B793" s="1" t="b" cm="1">
        <f t="array" ref="B793">INDEX(DB_ALM[],A793+1,20)</f>
        <v>0</v>
      </c>
      <c r="C793" s="13" t="str" cm="1">
        <f t="array" ref="C793">INDEX(DB_ALM[],A793+1,1)</f>
        <v>SN_SPARE_FEEDER</v>
      </c>
      <c r="D793" s="13" t="str" cm="1">
        <f t="array" ref="D793">INDEX(DB_ALM[],A793+1,3)</f>
        <v>SPARE_759</v>
      </c>
      <c r="E793" s="34" t="s">
        <v>1863</v>
      </c>
      <c r="F793" s="41" t="s">
        <v>3351</v>
      </c>
      <c r="G793" s="13" t="str" cm="1">
        <f t="array" ref="G793">INDEX(DB_ALM[],A793+1,13)</f>
        <v>No blocking</v>
      </c>
      <c r="H793" s="1" t="str">
        <f t="shared" si="12"/>
        <v>Oppdager feil i strømbryteren.</v>
      </c>
    </row>
    <row r="794" spans="1:8" x14ac:dyDescent="0.25">
      <c r="A794" s="1">
        <v>792</v>
      </c>
      <c r="B794" s="1" t="b" cm="1">
        <f t="array" ref="B794">INDEX(DB_ALM[],A794+1,20)</f>
        <v>0</v>
      </c>
      <c r="C794" s="13" t="str" cm="1">
        <f t="array" ref="C794">INDEX(DB_ALM[],A794+1,1)</f>
        <v>SN_SPARE_FEEDER</v>
      </c>
      <c r="D794" s="13" t="str" cm="1">
        <f t="array" ref="D794">INDEX(DB_ALM[],A794+1,3)</f>
        <v>SPARE_760</v>
      </c>
      <c r="E794" s="34" t="s">
        <v>1865</v>
      </c>
      <c r="F794" s="41" t="s">
        <v>3353</v>
      </c>
      <c r="G794" s="13" t="str" cm="1">
        <f t="array" ref="G794">INDEX(DB_ALM[],A794+1,13)</f>
        <v>No blocking</v>
      </c>
      <c r="H794" s="1" t="str">
        <f t="shared" si="12"/>
        <v>Oppdager interne feil i generator og transformator ved hjelp av differensialbeskyttelse i første trinn.</v>
      </c>
    </row>
    <row r="795" spans="1:8" x14ac:dyDescent="0.25">
      <c r="A795" s="1">
        <v>793</v>
      </c>
      <c r="B795" s="1" t="b" cm="1">
        <f t="array" ref="B795">INDEX(DB_ALM[],A795+1,20)</f>
        <v>0</v>
      </c>
      <c r="C795" s="13" t="str" cm="1">
        <f t="array" ref="C795">INDEX(DB_ALM[],A795+1,1)</f>
        <v>SN_SPARE_FEEDER</v>
      </c>
      <c r="D795" s="13" t="str" cm="1">
        <f t="array" ref="D795">INDEX(DB_ALM[],A795+1,3)</f>
        <v>SPARE_761</v>
      </c>
      <c r="E795" s="34" t="s">
        <v>1869</v>
      </c>
      <c r="F795" s="41" t="s">
        <v>3355</v>
      </c>
      <c r="G795" s="13" t="str" cm="1">
        <f t="array" ref="G795">INDEX(DB_ALM[],A795+1,13)</f>
        <v>No blocking</v>
      </c>
      <c r="H795" s="1" t="str">
        <f t="shared" si="12"/>
        <v>Oppdager interne feil i generator og transformator ved hjelp av differensialbeskyttelse i andre trinn.</v>
      </c>
    </row>
    <row r="796" spans="1:8" x14ac:dyDescent="0.25">
      <c r="A796" s="1">
        <v>794</v>
      </c>
      <c r="B796" s="1" t="b" cm="1">
        <f t="array" ref="B796">INDEX(DB_ALM[],A796+1,20)</f>
        <v>0</v>
      </c>
      <c r="C796" s="13" t="str" cm="1">
        <f t="array" ref="C796">INDEX(DB_ALM[],A796+1,1)</f>
        <v>SN_SPARE_FEEDER</v>
      </c>
      <c r="D796" s="13" t="str" cm="1">
        <f t="array" ref="D796">INDEX(DB_ALM[],A796+1,3)</f>
        <v>SPARE_762</v>
      </c>
      <c r="E796" s="34" t="s">
        <v>1873</v>
      </c>
      <c r="F796" s="41" t="s">
        <v>3357</v>
      </c>
      <c r="G796" s="13" t="str" cm="1">
        <f t="array" ref="G796">INDEX(DB_ALM[],A796+1,13)</f>
        <v>No blocking</v>
      </c>
      <c r="H796" s="1" t="str">
        <f t="shared" si="12"/>
        <v>Oppdager akselstrømmer via spesialiserte akselstrømtransformatorer.</v>
      </c>
    </row>
    <row r="797" spans="1:8" x14ac:dyDescent="0.25">
      <c r="A797" s="1">
        <v>795</v>
      </c>
      <c r="B797" s="1" t="b" cm="1">
        <f t="array" ref="B797">INDEX(DB_ALM[],A797+1,20)</f>
        <v>0</v>
      </c>
      <c r="C797" s="13" t="str" cm="1">
        <f t="array" ref="C797">INDEX(DB_ALM[],A797+1,1)</f>
        <v>SN_SPARE_FEEDER</v>
      </c>
      <c r="D797" s="13" t="str" cm="1">
        <f t="array" ref="D797">INDEX(DB_ALM[],A797+1,3)</f>
        <v>SPARE_763</v>
      </c>
      <c r="E797" s="34" t="s">
        <v>1876</v>
      </c>
      <c r="F797" s="41" t="s">
        <v>3359</v>
      </c>
      <c r="G797" s="13" t="str" cm="1">
        <f t="array" ref="G797">INDEX(DB_ALM[],A797+1,13)</f>
        <v>No blocking</v>
      </c>
      <c r="H797" s="1" t="str">
        <f t="shared" si="12"/>
        <v>Oppdager og beskytter mot undereksitasjonsforhold basert på karakteristikk 3.</v>
      </c>
    </row>
    <row r="798" spans="1:8" x14ac:dyDescent="0.25">
      <c r="A798" s="1">
        <v>796</v>
      </c>
      <c r="B798" s="1" t="b" cm="1">
        <f t="array" ref="B798">INDEX(DB_ALM[],A798+1,20)</f>
        <v>0</v>
      </c>
      <c r="C798" s="13" t="str" cm="1">
        <f t="array" ref="C798">INDEX(DB_ALM[],A798+1,1)</f>
        <v>SN_SPARE_FEEDER</v>
      </c>
      <c r="D798" s="13" t="str" cm="1">
        <f t="array" ref="D798">INDEX(DB_ALM[],A798+1,3)</f>
        <v>SPARE_764</v>
      </c>
      <c r="E798" s="34" t="s">
        <v>1880</v>
      </c>
      <c r="F798" s="34" t="s">
        <v>3361</v>
      </c>
      <c r="G798" s="13" t="str" cm="1">
        <f t="array" ref="G798">INDEX(DB_ALM[],A798+1,13)</f>
        <v>No blocking</v>
      </c>
      <c r="H798" s="1" t="str">
        <f t="shared" si="12"/>
        <v>Alarm utløses når enheten sender en alarmtilstand via kommunikasjon.</v>
      </c>
    </row>
    <row r="799" spans="1:8" x14ac:dyDescent="0.25">
      <c r="A799" s="1">
        <v>797</v>
      </c>
      <c r="B799" s="1" t="b" cm="1">
        <f t="array" ref="B799">INDEX(DB_ALM[],A799+1,20)</f>
        <v>0</v>
      </c>
      <c r="C799" s="13" t="str" cm="1">
        <f t="array" ref="C799">INDEX(DB_ALM[],A799+1,1)</f>
        <v>SN_SPARE_FEEDER</v>
      </c>
      <c r="D799" s="13" t="str" cm="1">
        <f t="array" ref="D799">INDEX(DB_ALM[],A799+1,3)</f>
        <v>SPARE_765</v>
      </c>
      <c r="E799" s="34" t="str" cm="1">
        <f t="array" ref="E799">INDEX(DB_ALM[],A799+1,5)</f>
        <v>Spare</v>
      </c>
      <c r="F799" s="34" t="s">
        <v>3361</v>
      </c>
      <c r="G799" s="13" t="str" cm="1">
        <f t="array" ref="G799">INDEX(DB_ALM[],A799+1,13)</f>
        <v>No blocking</v>
      </c>
      <c r="H799" s="1" t="str">
        <f t="shared" si="12"/>
        <v>Alarm utløses når enheten sender en alarmtilstand via kommunikasjon.</v>
      </c>
    </row>
    <row r="800" spans="1:8" x14ac:dyDescent="0.25">
      <c r="A800" s="1">
        <v>798</v>
      </c>
      <c r="B800" s="1" t="b" cm="1">
        <f t="array" ref="B800">INDEX(DB_ALM[],A800+1,20)</f>
        <v>0</v>
      </c>
      <c r="C800" s="13" t="str" cm="1">
        <f t="array" ref="C800">INDEX(DB_ALM[],A800+1,1)</f>
        <v>SN_SPARE_FEEDER</v>
      </c>
      <c r="D800" s="13" t="str" cm="1">
        <f t="array" ref="D800">INDEX(DB_ALM[],A800+1,3)</f>
        <v>SPARE_766</v>
      </c>
      <c r="E800" s="34" t="str" cm="1">
        <f t="array" ref="E800">INDEX(DB_ALM[],A800+1,5)</f>
        <v>Spare</v>
      </c>
      <c r="F800" s="34" t="s">
        <v>3361</v>
      </c>
      <c r="G800" s="13" t="str" cm="1">
        <f t="array" ref="G800">INDEX(DB_ALM[],A800+1,13)</f>
        <v>No blocking</v>
      </c>
      <c r="H800" s="1" t="str">
        <f t="shared" si="12"/>
        <v>Alarm utløses når enheten sender en alarmtilstand via kommunikasjon.</v>
      </c>
    </row>
    <row r="801" spans="1:8" x14ac:dyDescent="0.25">
      <c r="A801" s="1">
        <v>799</v>
      </c>
      <c r="B801" s="1" t="b" cm="1">
        <f t="array" ref="B801">INDEX(DB_ALM[],A801+1,20)</f>
        <v>0</v>
      </c>
      <c r="C801" s="13" t="str" cm="1">
        <f t="array" ref="C801">INDEX(DB_ALM[],A801+1,1)</f>
        <v>SN_SPARE_FEEDER</v>
      </c>
      <c r="D801" s="13" t="str" cm="1">
        <f t="array" ref="D801">INDEX(DB_ALM[],A801+1,3)</f>
        <v>SPARE_767</v>
      </c>
      <c r="E801" s="34" t="str" cm="1">
        <f t="array" ref="E801">INDEX(DB_ALM[],A801+1,5)</f>
        <v>Spare</v>
      </c>
      <c r="F801" s="34" t="s">
        <v>3361</v>
      </c>
      <c r="G801" s="13" t="str" cm="1">
        <f t="array" ref="G801">INDEX(DB_ALM[],A801+1,13)</f>
        <v>No blocking</v>
      </c>
      <c r="H801" s="1" t="str">
        <f t="shared" si="12"/>
        <v>Alarm utløses når enheten sender en alarmtilstand via kommunikasjon.</v>
      </c>
    </row>
    <row r="802" spans="1:8" x14ac:dyDescent="0.25">
      <c r="A802" s="1">
        <v>800</v>
      </c>
      <c r="B802" s="1" t="b" cm="1">
        <f t="array" ref="B802">INDEX(DB_ALM[],A802+1,20)</f>
        <v>1</v>
      </c>
      <c r="C802" s="13" t="str" cm="1">
        <f t="array" ref="C802">INDEX(DB_ALM[],A802+1,1)</f>
        <v>SN_GENERATOR_FEEDER</v>
      </c>
      <c r="D802" s="13" t="str" cm="1">
        <f t="array" ref="D802">INDEX(DB_ALM[],A802+1,3)</f>
        <v>GEN_1_CB_TRUCK_OUT_1</v>
      </c>
      <c r="E802" s="41" t="s">
        <v>1883</v>
      </c>
      <c r="F802" s="41" t="s">
        <v>3363</v>
      </c>
      <c r="G802" s="13" t="str" cm="1">
        <f t="array" ref="G802">INDEX(DB_ALM[],A802+1,13)</f>
        <v>No blocking</v>
      </c>
      <c r="H802" s="1" t="str">
        <f t="shared" si="12"/>
        <v>Oppdager avbrudd eller feil i målesystemet for strøm.</v>
      </c>
    </row>
    <row r="803" spans="1:8" x14ac:dyDescent="0.25">
      <c r="A803" s="1">
        <v>801</v>
      </c>
      <c r="B803" s="1" t="b" cm="1">
        <f t="array" ref="B803">INDEX(DB_ALM[],A803+1,20)</f>
        <v>1</v>
      </c>
      <c r="C803" s="13" t="str" cm="1">
        <f t="array" ref="C803">INDEX(DB_ALM[],A803+1,1)</f>
        <v>SN_GENERATOR_FEEDER</v>
      </c>
      <c r="D803" s="13" t="str" cm="1">
        <f t="array" ref="D803">INDEX(DB_ALM[],A803+1,3)</f>
        <v>GEN_1_CB_TRUCK_OUT_2</v>
      </c>
      <c r="E803" s="41" t="s">
        <v>1792</v>
      </c>
      <c r="F803" s="41" t="s">
        <v>3365</v>
      </c>
      <c r="G803" s="13" t="str" cm="1">
        <f t="array" ref="G803">INDEX(DB_ALM[],A803+1,13)</f>
        <v>No blocking</v>
      </c>
      <c r="H803" s="1" t="str">
        <f t="shared" si="12"/>
        <v>Overvåker fasefølge og oppdager feil fasekrets.</v>
      </c>
    </row>
    <row r="804" spans="1:8" x14ac:dyDescent="0.25">
      <c r="A804" s="1">
        <v>802</v>
      </c>
      <c r="B804" s="1" t="b" cm="1">
        <f t="array" ref="B804">INDEX(DB_ALM[],A804+1,20)</f>
        <v>1</v>
      </c>
      <c r="C804" s="13" t="str" cm="1">
        <f t="array" ref="C804">INDEX(DB_ALM[],A804+1,1)</f>
        <v>SN_GENERATOR_FEEDER</v>
      </c>
      <c r="D804" s="13" t="str" cm="1">
        <f t="array" ref="D804">INDEX(DB_ALM[],A804+1,3)</f>
        <v>GEN_1_ES_CLOSED</v>
      </c>
      <c r="E804" s="41" t="s">
        <v>1796</v>
      </c>
      <c r="F804" s="41" t="s">
        <v>3313</v>
      </c>
      <c r="G804" s="13" t="str" cm="1">
        <f t="array" ref="G804">INDEX(DB_ALM[],A804+1,13)</f>
        <v>No blocking</v>
      </c>
      <c r="H804" s="1" t="str">
        <f t="shared" si="12"/>
        <v>Beskytter mot kortslutninger med tidsforsinkelse.</v>
      </c>
    </row>
    <row r="805" spans="1:8" x14ac:dyDescent="0.25">
      <c r="A805" s="1">
        <v>803</v>
      </c>
      <c r="B805" s="1" t="b" cm="1">
        <f t="array" ref="B805">INDEX(DB_ALM[],A805+1,20)</f>
        <v>1</v>
      </c>
      <c r="C805" s="13" t="str" cm="1">
        <f t="array" ref="C805">INDEX(DB_ALM[],A805+1,1)</f>
        <v>SN_GENERATOR_FEEDER</v>
      </c>
      <c r="D805" s="13" t="str" cm="1">
        <f t="array" ref="D805">INDEX(DB_ALM[],A805+1,3)</f>
        <v>GEN_1_DC_CTRL_AND_SIGN_MCB_OFF</v>
      </c>
      <c r="E805" s="41" t="s">
        <v>1798</v>
      </c>
      <c r="F805" s="41" t="s">
        <v>3315</v>
      </c>
      <c r="G805" s="13" t="str" cm="1">
        <f t="array" ref="G805">INDEX(DB_ALM[],A805+1,13)</f>
        <v>No blocking</v>
      </c>
      <c r="H805" s="1" t="str">
        <f t="shared" si="12"/>
        <v>Øyeblikkelig kortslutningsbeskyttelse, utløst av høye feilstrømmer.</v>
      </c>
    </row>
    <row r="806" spans="1:8" x14ac:dyDescent="0.25">
      <c r="A806" s="1">
        <v>804</v>
      </c>
      <c r="B806" s="1" t="b" cm="1">
        <f t="array" ref="B806">INDEX(DB_ALM[],A806+1,20)</f>
        <v>1</v>
      </c>
      <c r="C806" s="13" t="str" cm="1">
        <f t="array" ref="C806">INDEX(DB_ALM[],A806+1,1)</f>
        <v>SN_GENERATOR_FEEDER</v>
      </c>
      <c r="D806" s="13" t="str" cm="1">
        <f t="array" ref="D806">INDEX(DB_ALM[],A806+1,3)</f>
        <v>GEN_1_DC_CTRL_MCB_OFF</v>
      </c>
      <c r="E806" s="41" t="s">
        <v>1886</v>
      </c>
      <c r="F806" s="41" t="s">
        <v>3311</v>
      </c>
      <c r="G806" s="13" t="str" cm="1">
        <f t="array" ref="G806">INDEX(DB_ALM[],A806+1,13)</f>
        <v>No blocking</v>
      </c>
      <c r="H806" s="1" t="str">
        <f t="shared" si="12"/>
        <v>Oppdager og beskytter mot fasebalansefeil eller overspenning.</v>
      </c>
    </row>
    <row r="807" spans="1:8" x14ac:dyDescent="0.25">
      <c r="A807" s="1">
        <v>805</v>
      </c>
      <c r="B807" s="1" t="b" cm="1">
        <f t="array" ref="B807">INDEX(DB_ALM[],A807+1,20)</f>
        <v>1</v>
      </c>
      <c r="C807" s="13" t="str" cm="1">
        <f t="array" ref="C807">INDEX(DB_ALM[],A807+1,1)</f>
        <v>SN_GENERATOR_FEEDER</v>
      </c>
      <c r="D807" s="13" t="str" cm="1">
        <f t="array" ref="D807">INDEX(DB_ALM[],A807+1,3)</f>
        <v>GEN_1_CHARGING_MOTOR_MCB_OFF</v>
      </c>
      <c r="E807" s="41" t="s">
        <v>1888</v>
      </c>
      <c r="F807" s="41" t="s">
        <v>3367</v>
      </c>
      <c r="G807" s="13" t="str" cm="1">
        <f t="array" ref="G807">INDEX(DB_ALM[],A807+1,13)</f>
        <v>No blocking</v>
      </c>
      <c r="H807" s="1" t="str">
        <f t="shared" si="12"/>
        <v>Beskytter mot jordfeil med en tidsforsinkelse, aktivert av lavere feilstrømmer.</v>
      </c>
    </row>
    <row r="808" spans="1:8" x14ac:dyDescent="0.25">
      <c r="A808" s="1">
        <v>806</v>
      </c>
      <c r="B808" s="1" t="b" cm="1">
        <f t="array" ref="B808">INDEX(DB_ALM[],A808+1,20)</f>
        <v>1</v>
      </c>
      <c r="C808" s="13" t="str" cm="1">
        <f t="array" ref="C808">INDEX(DB_ALM[],A808+1,1)</f>
        <v>SN_GENERATOR_FEEDER</v>
      </c>
      <c r="D808" s="13" t="str" cm="1">
        <f t="array" ref="D808">INDEX(DB_ALM[],A808+1,3)</f>
        <v>GEN_1_AC_CTRL_AND_SIGN_MCB_OFF</v>
      </c>
      <c r="E808" s="41" t="s">
        <v>1891</v>
      </c>
      <c r="F808" s="41" t="s">
        <v>3369</v>
      </c>
      <c r="G808" s="13" t="str" cm="1">
        <f t="array" ref="G808">INDEX(DB_ALM[],A808+1,13)</f>
        <v>No blocking</v>
      </c>
      <c r="H808" s="1" t="str">
        <f t="shared" si="12"/>
        <v>Øyeblikkelig beskyttelse mot jordfeil utløst av høye feilstrømmer.</v>
      </c>
    </row>
    <row r="809" spans="1:8" x14ac:dyDescent="0.25">
      <c r="A809" s="1">
        <v>807</v>
      </c>
      <c r="B809" s="1" t="b" cm="1">
        <f t="array" ref="B809">INDEX(DB_ALM[],A809+1,20)</f>
        <v>1</v>
      </c>
      <c r="C809" s="13" t="str" cm="1">
        <f t="array" ref="C809">INDEX(DB_ALM[],A809+1,1)</f>
        <v>SN_GENERATOR_FEEDER</v>
      </c>
      <c r="D809" s="13" t="str" cm="1">
        <f t="array" ref="D809">INDEX(DB_ALM[],A809+1,3)</f>
        <v>GEN_1_MAIN_VT_MEAS_MCB_OFF</v>
      </c>
      <c r="E809" s="41" t="s">
        <v>1893</v>
      </c>
      <c r="F809" s="41" t="s">
        <v>3371</v>
      </c>
      <c r="G809" s="13" t="str" cm="1">
        <f t="array" ref="G809">INDEX(DB_ALM[],A809+1,13)</f>
        <v>No blocking</v>
      </c>
      <c r="H809" s="1" t="str">
        <f t="shared" si="12"/>
        <v>Oppdager raske frekvensendringer og gir beskyttelse mot plutselige nettdisturbans.</v>
      </c>
    </row>
    <row r="810" spans="1:8" x14ac:dyDescent="0.25">
      <c r="A810" s="1">
        <v>808</v>
      </c>
      <c r="B810" s="1" t="b" cm="1">
        <f t="array" ref="B810">INDEX(DB_ALM[],A810+1,20)</f>
        <v>1</v>
      </c>
      <c r="C810" s="13" t="str" cm="1">
        <f t="array" ref="C810">INDEX(DB_ALM[],A810+1,1)</f>
        <v>SN_GENERATOR_FEEDER</v>
      </c>
      <c r="D810" s="13" t="str" cm="1">
        <f t="array" ref="D810">INDEX(DB_ALM[],A810+1,3)</f>
        <v>GEN_1_GEN_VOLT_MEAS_MCB_OFF</v>
      </c>
      <c r="E810" s="41" t="s">
        <v>1895</v>
      </c>
      <c r="F810" s="41" t="s">
        <v>3373</v>
      </c>
      <c r="G810" s="13" t="str" cm="1">
        <f t="array" ref="G810">INDEX(DB_ALM[],A810+1,13)</f>
        <v>No blocking</v>
      </c>
      <c r="H810" s="1" t="str">
        <f t="shared" si="12"/>
        <v>Oppdager og beskytter mot en overspenningstilstand i en eller flere faser i første trinn.</v>
      </c>
    </row>
    <row r="811" spans="1:8" x14ac:dyDescent="0.25">
      <c r="A811" s="1">
        <v>809</v>
      </c>
      <c r="B811" s="1" t="b" cm="1">
        <f t="array" ref="B811">INDEX(DB_ALM[],A811+1,20)</f>
        <v>1</v>
      </c>
      <c r="C811" s="13" t="str" cm="1">
        <f t="array" ref="C811">INDEX(DB_ALM[],A811+1,1)</f>
        <v>SN_GENERATOR_FEEDER</v>
      </c>
      <c r="D811" s="13" t="str" cm="1">
        <f t="array" ref="D811">INDEX(DB_ALM[],A811+1,3)</f>
        <v>GEN_1_VOLTAGE_DETECTOR_OFF</v>
      </c>
      <c r="E811" s="41" t="s">
        <v>1827</v>
      </c>
      <c r="F811" s="41" t="s">
        <v>3375</v>
      </c>
      <c r="G811" s="13" t="str" cm="1">
        <f t="array" ref="G811">INDEX(DB_ALM[],A811+1,13)</f>
        <v>No blocking</v>
      </c>
      <c r="H811" s="1" t="str">
        <f t="shared" si="12"/>
        <v>Oppdager og beskytter mot en overspenningstilstand i en eller flere faser i andre trinn.</v>
      </c>
    </row>
    <row r="812" spans="1:8" x14ac:dyDescent="0.25">
      <c r="A812" s="1">
        <v>810</v>
      </c>
      <c r="B812" s="1" t="b" cm="1">
        <f t="array" ref="B812">INDEX(DB_ALM[],A812+1,20)</f>
        <v>1</v>
      </c>
      <c r="C812" s="13" t="str" cm="1">
        <f t="array" ref="C812">INDEX(DB_ALM[],A812+1,1)</f>
        <v>SN_GENERATOR_FEEDER</v>
      </c>
      <c r="D812" s="13" t="str" cm="1">
        <f t="array" ref="D812">INDEX(DB_ALM[],A812+1,3)</f>
        <v>GEN_2_CB_TRUCK_OUT_1</v>
      </c>
      <c r="E812" s="41" t="s">
        <v>1896</v>
      </c>
      <c r="F812" s="41" t="s">
        <v>3377</v>
      </c>
      <c r="G812" s="13" t="str" cm="1">
        <f t="array" ref="G812">INDEX(DB_ALM[],A812+1,13)</f>
        <v>No blocking</v>
      </c>
      <c r="H812" s="1" t="str">
        <f t="shared" si="12"/>
        <v>Oppdager og beskytter mot et spenningsfall i en eller flere faser i første trinn.</v>
      </c>
    </row>
    <row r="813" spans="1:8" x14ac:dyDescent="0.25">
      <c r="A813" s="1">
        <v>811</v>
      </c>
      <c r="B813" s="1" t="b" cm="1">
        <f t="array" ref="B813">INDEX(DB_ALM[],A813+1,20)</f>
        <v>1</v>
      </c>
      <c r="C813" s="13" t="str" cm="1">
        <f t="array" ref="C813">INDEX(DB_ALM[],A813+1,1)</f>
        <v>SN_GENERATOR_FEEDER</v>
      </c>
      <c r="D813" s="13" t="str" cm="1">
        <f t="array" ref="D813">INDEX(DB_ALM[],A813+1,3)</f>
        <v>GEN_2_CB_TRUCK_OUT_2</v>
      </c>
      <c r="E813" s="41" t="s">
        <v>1819</v>
      </c>
      <c r="F813" s="41" t="s">
        <v>3379</v>
      </c>
      <c r="G813" s="13" t="str" cm="1">
        <f t="array" ref="G813">INDEX(DB_ALM[],A813+1,13)</f>
        <v>No blocking</v>
      </c>
      <c r="H813" s="1" t="str">
        <f t="shared" si="12"/>
        <v>Oppdager og beskytter mot et spenningsfall i en eller flere faser i andre trinn.</v>
      </c>
    </row>
    <row r="814" spans="1:8" x14ac:dyDescent="0.25">
      <c r="A814" s="1">
        <v>812</v>
      </c>
      <c r="B814" s="1" t="b" cm="1">
        <f t="array" ref="B814">INDEX(DB_ALM[],A814+1,20)</f>
        <v>1</v>
      </c>
      <c r="C814" s="13" t="str" cm="1">
        <f t="array" ref="C814">INDEX(DB_ALM[],A814+1,1)</f>
        <v>SN_GENERATOR_FEEDER</v>
      </c>
      <c r="D814" s="13" t="str" cm="1">
        <f t="array" ref="D814">INDEX(DB_ALM[],A814+1,3)</f>
        <v>GEN_2_ES_CLOSED</v>
      </c>
      <c r="E814" s="41" t="s">
        <v>1897</v>
      </c>
      <c r="F814" s="41" t="s">
        <v>3381</v>
      </c>
      <c r="G814" s="13" t="str" cm="1">
        <f t="array" ref="G814">INDEX(DB_ALM[],A814+1,13)</f>
        <v>No blocking</v>
      </c>
      <c r="H814" s="1" t="str">
        <f t="shared" si="12"/>
        <v>Oppdager og beskytter mot en økning i systemfrekvensen i første trinn.</v>
      </c>
    </row>
    <row r="815" spans="1:8" x14ac:dyDescent="0.25">
      <c r="A815" s="1">
        <v>813</v>
      </c>
      <c r="B815" s="1" t="b" cm="1">
        <f t="array" ref="B815">INDEX(DB_ALM[],A815+1,20)</f>
        <v>1</v>
      </c>
      <c r="C815" s="13" t="str" cm="1">
        <f t="array" ref="C815">INDEX(DB_ALM[],A815+1,1)</f>
        <v>SN_GENERATOR_FEEDER</v>
      </c>
      <c r="D815" s="13" t="str" cm="1">
        <f t="array" ref="D815">INDEX(DB_ALM[],A815+1,3)</f>
        <v>GEN_2_DC_CTRL_AND_SIGN_MCB_OFF</v>
      </c>
      <c r="E815" s="41" t="s">
        <v>1841</v>
      </c>
      <c r="F815" s="41" t="s">
        <v>3383</v>
      </c>
      <c r="G815" s="13" t="str" cm="1">
        <f t="array" ref="G815">INDEX(DB_ALM[],A815+1,13)</f>
        <v>No blocking</v>
      </c>
      <c r="H815" s="1" t="str">
        <f t="shared" si="12"/>
        <v>Oppdager og beskytter mot en økning i systemfrekvensen i andre trinn.</v>
      </c>
    </row>
    <row r="816" spans="1:8" x14ac:dyDescent="0.25">
      <c r="A816" s="1">
        <v>814</v>
      </c>
      <c r="B816" s="1" t="b" cm="1">
        <f t="array" ref="B816">INDEX(DB_ALM[],A816+1,20)</f>
        <v>1</v>
      </c>
      <c r="C816" s="13" t="str" cm="1">
        <f t="array" ref="C816">INDEX(DB_ALM[],A816+1,1)</f>
        <v>SN_GENERATOR_FEEDER</v>
      </c>
      <c r="D816" s="13" t="str" cm="1">
        <f t="array" ref="D816">INDEX(DB_ALM[],A816+1,3)</f>
        <v>GEN_2_DC_CTRL_MCB_OFF</v>
      </c>
      <c r="E816" s="41" t="s">
        <v>1831</v>
      </c>
      <c r="F816" s="41" t="s">
        <v>3385</v>
      </c>
      <c r="G816" s="13" t="str" cm="1">
        <f t="array" ref="G816">INDEX(DB_ALM[],A816+1,13)</f>
        <v>No blocking</v>
      </c>
      <c r="H816" s="1" t="str">
        <f t="shared" si="12"/>
        <v>Oppdager og beskytter mot en reduksjon i systemfrekvensen i første trinn.</v>
      </c>
    </row>
    <row r="817" spans="1:8" x14ac:dyDescent="0.25">
      <c r="A817" s="1">
        <v>815</v>
      </c>
      <c r="B817" s="1" t="b" cm="1">
        <f t="array" ref="B817">INDEX(DB_ALM[],A817+1,20)</f>
        <v>1</v>
      </c>
      <c r="C817" s="13" t="str" cm="1">
        <f t="array" ref="C817">INDEX(DB_ALM[],A817+1,1)</f>
        <v>SN_GENERATOR_FEEDER</v>
      </c>
      <c r="D817" s="13" t="str" cm="1">
        <f t="array" ref="D817">INDEX(DB_ALM[],A817+1,3)</f>
        <v>GEN_2_CHARGING_MOTOR_MCB_OFF</v>
      </c>
      <c r="E817" s="41" t="s">
        <v>1898</v>
      </c>
      <c r="F817" s="41" t="s">
        <v>3387</v>
      </c>
      <c r="G817" s="13" t="str" cm="1">
        <f t="array" ref="G817">INDEX(DB_ALM[],A817+1,13)</f>
        <v>No blocking</v>
      </c>
      <c r="H817" s="1" t="str">
        <f t="shared" si="12"/>
        <v>Oppdager og beskytter mot en reduksjon i systemfrekvensen i andre trinn.</v>
      </c>
    </row>
    <row r="818" spans="1:8" x14ac:dyDescent="0.25">
      <c r="A818" s="1">
        <v>816</v>
      </c>
      <c r="B818" s="1" t="b" cm="1">
        <f t="array" ref="B818">INDEX(DB_ALM[],A818+1,20)</f>
        <v>1</v>
      </c>
      <c r="C818" s="13" t="str" cm="1">
        <f t="array" ref="C818">INDEX(DB_ALM[],A818+1,1)</f>
        <v>SN_GENERATOR_FEEDER</v>
      </c>
      <c r="D818" s="13" t="str" cm="1">
        <f t="array" ref="D818">INDEX(DB_ALM[],A818+1,3)</f>
        <v>GEN_2_AC_CTRL_AND_SIGN_MCB_OFF</v>
      </c>
      <c r="E818" s="41" t="s">
        <v>1901</v>
      </c>
      <c r="F818" s="41" t="s">
        <v>3389</v>
      </c>
      <c r="G818" s="13" t="str" cm="1">
        <f t="array" ref="G818">INDEX(DB_ALM[],A818+1,13)</f>
        <v>No blocking</v>
      </c>
      <c r="H818" s="1" t="str">
        <f t="shared" si="12"/>
        <v>Oppdager og beskytter mot nullsekvens overspenning, som indikerer potensielle jordfeil eller ubalanserte systemforhold.</v>
      </c>
    </row>
    <row r="819" spans="1:8" x14ac:dyDescent="0.25">
      <c r="A819" s="1">
        <v>817</v>
      </c>
      <c r="B819" s="1" t="b" cm="1">
        <f t="array" ref="B819">INDEX(DB_ALM[],A819+1,20)</f>
        <v>1</v>
      </c>
      <c r="C819" s="13" t="str" cm="1">
        <f t="array" ref="C819">INDEX(DB_ALM[],A819+1,1)</f>
        <v>SN_GENERATOR_FEEDER</v>
      </c>
      <c r="D819" s="13" t="str" cm="1">
        <f t="array" ref="D819">INDEX(DB_ALM[],A819+1,3)</f>
        <v>GEN_2_MAIN_VT_MEAS_MCB_OFF</v>
      </c>
      <c r="E819" s="41" t="s">
        <v>1811</v>
      </c>
      <c r="F819" s="41" t="s">
        <v>3321</v>
      </c>
      <c r="G819" s="13" t="str" cm="1">
        <f t="array" ref="G819">INDEX(DB_ALM[],A819+1,13)</f>
        <v>No blocking</v>
      </c>
      <c r="H819" s="1" t="str">
        <f t="shared" si="12"/>
        <v>Beskytter utstyret mot termisk overbelastning.</v>
      </c>
    </row>
    <row r="820" spans="1:8" x14ac:dyDescent="0.25">
      <c r="A820" s="1">
        <v>818</v>
      </c>
      <c r="B820" s="1" t="b" cm="1">
        <f t="array" ref="B820">INDEX(DB_ALM[],A820+1,20)</f>
        <v>1</v>
      </c>
      <c r="C820" s="13" t="str" cm="1">
        <f t="array" ref="C820">INDEX(DB_ALM[],A820+1,1)</f>
        <v>SN_GENERATOR_FEEDER</v>
      </c>
      <c r="D820" s="13" t="str" cm="1">
        <f t="array" ref="D820">INDEX(DB_ALM[],A820+1,3)</f>
        <v>GEN_2_GEN_VOLT_MEAS_MCB_OFF</v>
      </c>
      <c r="E820" s="34" t="s">
        <v>1880</v>
      </c>
      <c r="F820" s="34" t="s">
        <v>3361</v>
      </c>
      <c r="G820" s="13" t="str" cm="1">
        <f t="array" ref="G820">INDEX(DB_ALM[],A820+1,13)</f>
        <v>No blocking</v>
      </c>
      <c r="H820" s="1" t="str">
        <f t="shared" si="12"/>
        <v>Alarm utløses når enheten sender en alarmtilstand via kommunikasjon.</v>
      </c>
    </row>
    <row r="821" spans="1:8" x14ac:dyDescent="0.25">
      <c r="A821" s="1">
        <v>819</v>
      </c>
      <c r="B821" s="1" t="b" cm="1">
        <f t="array" ref="B821">INDEX(DB_ALM[],A821+1,20)</f>
        <v>0</v>
      </c>
      <c r="C821" s="13" t="str" cm="1">
        <f t="array" ref="C821">INDEX(DB_ALM[],A821+1,1)</f>
        <v>SN_GENERATOR_FEEDER</v>
      </c>
      <c r="D821" s="13" t="str" cm="1">
        <f t="array" ref="D821">INDEX(DB_ALM[],A821+1,3)</f>
        <v>GEN_2_VOLTAGE_DETECTOR_OFF</v>
      </c>
      <c r="E821" s="34" t="str" cm="1">
        <f t="array" ref="E821">INDEX(DB_ALM[],A821+1,5)</f>
        <v>Trafo. prot. relay SEPAM T42</v>
      </c>
      <c r="F821" s="34" t="s">
        <v>3361</v>
      </c>
      <c r="G821" s="13" t="str" cm="1">
        <f t="array" ref="G821">INDEX(DB_ALM[],A821+1,13)</f>
        <v>No blocking</v>
      </c>
      <c r="H821" s="1" t="str">
        <f t="shared" si="12"/>
        <v>Alarm utløses når enheten sender en alarmtilstand via kommunikasjon.</v>
      </c>
    </row>
    <row r="822" spans="1:8" x14ac:dyDescent="0.25">
      <c r="A822" s="1">
        <v>820</v>
      </c>
      <c r="B822" s="1" t="b" cm="1">
        <f t="array" ref="B822">INDEX(DB_ALM[],A822+1,20)</f>
        <v>1</v>
      </c>
      <c r="C822" s="13" t="str" cm="1">
        <f t="array" ref="C822">INDEX(DB_ALM[],A822+1,1)</f>
        <v>SN_GENERATOR_FEEDER</v>
      </c>
      <c r="D822" s="13" t="str" cm="1">
        <f t="array" ref="D822">INDEX(DB_ALM[],A822+1,3)</f>
        <v>GEN_3_CB_TRUCK_OUT_1</v>
      </c>
      <c r="E822" s="34" t="str" cm="1">
        <f t="array" ref="E822">INDEX(DB_ALM[],A822+1,5)</f>
        <v>Trafo. prot. relay SEPAM T42</v>
      </c>
      <c r="F822" s="34" t="s">
        <v>3361</v>
      </c>
      <c r="G822" s="13" t="str" cm="1">
        <f t="array" ref="G822">INDEX(DB_ALM[],A822+1,13)</f>
        <v>No blocking</v>
      </c>
      <c r="H822" s="1" t="str">
        <f t="shared" si="12"/>
        <v>Alarm utløses når enheten sender en alarmtilstand via kommunikasjon.</v>
      </c>
    </row>
    <row r="823" spans="1:8" x14ac:dyDescent="0.25">
      <c r="A823" s="1">
        <v>821</v>
      </c>
      <c r="B823" s="1" t="b" cm="1">
        <f t="array" ref="B823">INDEX(DB_ALM[],A823+1,20)</f>
        <v>1</v>
      </c>
      <c r="C823" s="13" t="str" cm="1">
        <f t="array" ref="C823">INDEX(DB_ALM[],A823+1,1)</f>
        <v>SN_GENERATOR_FEEDER</v>
      </c>
      <c r="D823" s="13" t="str" cm="1">
        <f t="array" ref="D823">INDEX(DB_ALM[],A823+1,3)</f>
        <v>GEN_3_CB_TRUCK_OUT_2</v>
      </c>
      <c r="E823" s="34" t="str" cm="1">
        <f t="array" ref="E823">INDEX(DB_ALM[],A823+1,5)</f>
        <v>Trafo. prot. relay SEPAM T42</v>
      </c>
      <c r="F823" s="34" t="s">
        <v>3361</v>
      </c>
      <c r="G823" s="13" t="str" cm="1">
        <f t="array" ref="G823">INDEX(DB_ALM[],A823+1,13)</f>
        <v>No blocking</v>
      </c>
      <c r="H823" s="1" t="str">
        <f t="shared" si="12"/>
        <v>Alarm utløses når enheten sender en alarmtilstand via kommunikasjon.</v>
      </c>
    </row>
    <row r="824" spans="1:8" x14ac:dyDescent="0.25">
      <c r="A824" s="1">
        <v>822</v>
      </c>
      <c r="B824" s="1" t="b" cm="1">
        <f t="array" ref="B824">INDEX(DB_ALM[],A824+1,20)</f>
        <v>1</v>
      </c>
      <c r="C824" s="13" t="str" cm="1">
        <f t="array" ref="C824">INDEX(DB_ALM[],A824+1,1)</f>
        <v>SN_GENERATOR_FEEDER</v>
      </c>
      <c r="D824" s="13" t="str" cm="1">
        <f t="array" ref="D824">INDEX(DB_ALM[],A824+1,3)</f>
        <v>GEN_3_ES_CLOSED</v>
      </c>
      <c r="E824" s="34" t="str" cm="1">
        <f t="array" ref="E824">INDEX(DB_ALM[],A824+1,5)</f>
        <v>Trafo. prot. relay SEPAM T42</v>
      </c>
      <c r="F824" s="34" t="s">
        <v>3361</v>
      </c>
      <c r="G824" s="13" t="str" cm="1">
        <f t="array" ref="G824">INDEX(DB_ALM[],A824+1,13)</f>
        <v>No blocking</v>
      </c>
      <c r="H824" s="1" t="str">
        <f t="shared" si="12"/>
        <v>Alarm utløses når enheten sender en alarmtilstand via kommunikasjon.</v>
      </c>
    </row>
    <row r="825" spans="1:8" x14ac:dyDescent="0.25">
      <c r="A825" s="1">
        <v>823</v>
      </c>
      <c r="B825" s="1" t="b" cm="1">
        <f t="array" ref="B825">INDEX(DB_ALM[],A825+1,20)</f>
        <v>1</v>
      </c>
      <c r="C825" s="13" t="str" cm="1">
        <f t="array" ref="C825">INDEX(DB_ALM[],A825+1,1)</f>
        <v>SN_GENERATOR_FEEDER</v>
      </c>
      <c r="D825" s="13" t="str" cm="1">
        <f t="array" ref="D825">INDEX(DB_ALM[],A825+1,3)</f>
        <v>GEN_3_DC_CTRL_AND_SIGN_MCB_OFF</v>
      </c>
      <c r="E825" s="34" t="str" cm="1">
        <f t="array" ref="E825">INDEX(DB_ALM[],A825+1,5)</f>
        <v>Trafo. prot. relay SEPAM T42</v>
      </c>
      <c r="F825" s="34" t="s">
        <v>3361</v>
      </c>
      <c r="G825" s="13" t="str" cm="1">
        <f t="array" ref="G825">INDEX(DB_ALM[],A825+1,13)</f>
        <v>No blocking</v>
      </c>
      <c r="H825" s="1" t="str">
        <f t="shared" si="12"/>
        <v>Alarm utløses når enheten sender en alarmtilstand via kommunikasjon.</v>
      </c>
    </row>
    <row r="826" spans="1:8" x14ac:dyDescent="0.25">
      <c r="A826" s="1">
        <v>824</v>
      </c>
      <c r="B826" s="1" t="b" cm="1">
        <f t="array" ref="B826">INDEX(DB_ALM[],A826+1,20)</f>
        <v>1</v>
      </c>
      <c r="C826" s="13" t="str" cm="1">
        <f t="array" ref="C826">INDEX(DB_ALM[],A826+1,1)</f>
        <v>SN_GENERATOR_FEEDER</v>
      </c>
      <c r="D826" s="13" t="str" cm="1">
        <f t="array" ref="D826">INDEX(DB_ALM[],A826+1,3)</f>
        <v>GEN_3_DC_CTRL_MCB_OFF</v>
      </c>
      <c r="E826" s="34" t="str" cm="1">
        <f t="array" ref="E826">INDEX(DB_ALM[],A826+1,5)</f>
        <v>Trafo. prot. relay SEPAM T42</v>
      </c>
      <c r="F826" s="34" t="s">
        <v>3361</v>
      </c>
      <c r="G826" s="13" t="str" cm="1">
        <f t="array" ref="G826">INDEX(DB_ALM[],A826+1,13)</f>
        <v>No blocking</v>
      </c>
      <c r="H826" s="1" t="str">
        <f t="shared" si="12"/>
        <v>Alarm utløses når enheten sender en alarmtilstand via kommunikasjon.</v>
      </c>
    </row>
    <row r="827" spans="1:8" x14ac:dyDescent="0.25">
      <c r="A827" s="1">
        <v>825</v>
      </c>
      <c r="B827" s="1" t="b" cm="1">
        <f t="array" ref="B827">INDEX(DB_ALM[],A827+1,20)</f>
        <v>1</v>
      </c>
      <c r="C827" s="13" t="str" cm="1">
        <f t="array" ref="C827">INDEX(DB_ALM[],A827+1,1)</f>
        <v>SN_GENERATOR_FEEDER</v>
      </c>
      <c r="D827" s="13" t="str" cm="1">
        <f t="array" ref="D827">INDEX(DB_ALM[],A827+1,3)</f>
        <v>GEN_3_CHARGING_MOTOR_MCB_OFF</v>
      </c>
      <c r="E827" s="34" t="str" cm="1">
        <f t="array" ref="E827">INDEX(DB_ALM[],A827+1,5)</f>
        <v>Trafo. prot. relay SEPAM T42</v>
      </c>
      <c r="F827" s="34" t="s">
        <v>3361</v>
      </c>
      <c r="G827" s="13" t="str" cm="1">
        <f t="array" ref="G827">INDEX(DB_ALM[],A827+1,13)</f>
        <v>No blocking</v>
      </c>
      <c r="H827" s="1" t="str">
        <f t="shared" si="12"/>
        <v>Alarm utløses når enheten sender en alarmtilstand via kommunikasjon.</v>
      </c>
    </row>
    <row r="828" spans="1:8" x14ac:dyDescent="0.25">
      <c r="A828" s="1">
        <v>826</v>
      </c>
      <c r="B828" s="1" t="b" cm="1">
        <f t="array" ref="B828">INDEX(DB_ALM[],A828+1,20)</f>
        <v>1</v>
      </c>
      <c r="C828" s="13" t="str" cm="1">
        <f t="array" ref="C828">INDEX(DB_ALM[],A828+1,1)</f>
        <v>SN_GENERATOR_FEEDER</v>
      </c>
      <c r="D828" s="13" t="str" cm="1">
        <f t="array" ref="D828">INDEX(DB_ALM[],A828+1,3)</f>
        <v>GEN_3_AC_CTRL_AND_SIGN_MCB_OFF</v>
      </c>
      <c r="E828" s="34" t="str" cm="1">
        <f t="array" ref="E828">INDEX(DB_ALM[],A828+1,5)</f>
        <v>Trafo. prot. relay SEPAM T42</v>
      </c>
      <c r="F828" s="34" t="s">
        <v>3361</v>
      </c>
      <c r="G828" s="13" t="str" cm="1">
        <f t="array" ref="G828">INDEX(DB_ALM[],A828+1,13)</f>
        <v>No blocking</v>
      </c>
      <c r="H828" s="1" t="str">
        <f t="shared" si="12"/>
        <v>Alarm utløses når enheten sender en alarmtilstand via kommunikasjon.</v>
      </c>
    </row>
    <row r="829" spans="1:8" x14ac:dyDescent="0.25">
      <c r="A829" s="1">
        <v>827</v>
      </c>
      <c r="B829" s="1" t="b" cm="1">
        <f t="array" ref="B829">INDEX(DB_ALM[],A829+1,20)</f>
        <v>1</v>
      </c>
      <c r="C829" s="13" t="str" cm="1">
        <f t="array" ref="C829">INDEX(DB_ALM[],A829+1,1)</f>
        <v>SN_GENERATOR_FEEDER</v>
      </c>
      <c r="D829" s="13" t="str" cm="1">
        <f t="array" ref="D829">INDEX(DB_ALM[],A829+1,3)</f>
        <v>GEN_3_MAIN_VT_MEAS_MCB_OFF</v>
      </c>
      <c r="E829" s="34" t="str" cm="1">
        <f t="array" ref="E829">INDEX(DB_ALM[],A829+1,5)</f>
        <v>Trafo. prot. relay SEPAM T42</v>
      </c>
      <c r="F829" s="34" t="s">
        <v>3361</v>
      </c>
      <c r="G829" s="13" t="str" cm="1">
        <f t="array" ref="G829">INDEX(DB_ALM[],A829+1,13)</f>
        <v>No blocking</v>
      </c>
      <c r="H829" s="1" t="str">
        <f t="shared" si="12"/>
        <v>Alarm utløses når enheten sender en alarmtilstand via kommunikasjon.</v>
      </c>
    </row>
    <row r="830" spans="1:8" x14ac:dyDescent="0.25">
      <c r="A830" s="1">
        <v>828</v>
      </c>
      <c r="B830" s="1" t="b" cm="1">
        <f t="array" ref="B830">INDEX(DB_ALM[],A830+1,20)</f>
        <v>1</v>
      </c>
      <c r="C830" s="13" t="str" cm="1">
        <f t="array" ref="C830">INDEX(DB_ALM[],A830+1,1)</f>
        <v>SN_GENERATOR_FEEDER</v>
      </c>
      <c r="D830" s="13" t="str" cm="1">
        <f t="array" ref="D830">INDEX(DB_ALM[],A830+1,3)</f>
        <v>GEN_3_GEN_VOLT_MEAS_MCB_OFF</v>
      </c>
      <c r="E830" s="34" t="str" cm="1">
        <f t="array" ref="E830">INDEX(DB_ALM[],A830+1,5)</f>
        <v>Trafo. prot. relay SEPAM T42</v>
      </c>
      <c r="F830" s="34" t="s">
        <v>3361</v>
      </c>
      <c r="G830" s="13" t="str" cm="1">
        <f t="array" ref="G830">INDEX(DB_ALM[],A830+1,13)</f>
        <v>No blocking</v>
      </c>
      <c r="H830" s="1" t="str">
        <f t="shared" si="12"/>
        <v>Alarm utløses når enheten sender en alarmtilstand via kommunikasjon.</v>
      </c>
    </row>
    <row r="831" spans="1:8" x14ac:dyDescent="0.25">
      <c r="A831" s="1">
        <v>829</v>
      </c>
      <c r="B831" s="1" t="b" cm="1">
        <f t="array" ref="B831">INDEX(DB_ALM[],A831+1,20)</f>
        <v>1</v>
      </c>
      <c r="C831" s="13" t="str" cm="1">
        <f t="array" ref="C831">INDEX(DB_ALM[],A831+1,1)</f>
        <v>SN_GENERATOR_FEEDER</v>
      </c>
      <c r="D831" s="13" t="str" cm="1">
        <f t="array" ref="D831">INDEX(DB_ALM[],A831+1,3)</f>
        <v>GEN_3_VOLTAGE_DETECTOR_OFF</v>
      </c>
      <c r="E831" s="34" t="str" cm="1">
        <f t="array" ref="E831">INDEX(DB_ALM[],A831+1,5)</f>
        <v>Trafo. prot. relay SEPAM T42</v>
      </c>
      <c r="F831" s="34" t="s">
        <v>3361</v>
      </c>
      <c r="G831" s="13" t="str" cm="1">
        <f t="array" ref="G831">INDEX(DB_ALM[],A831+1,13)</f>
        <v>No blocking</v>
      </c>
      <c r="H831" s="1" t="str">
        <f t="shared" si="12"/>
        <v>Alarm utløses når enheten sender en alarmtilstand via kommunikasjon.</v>
      </c>
    </row>
    <row r="832" spans="1:8" x14ac:dyDescent="0.25">
      <c r="A832" s="1">
        <v>830</v>
      </c>
      <c r="B832" s="1" t="b" cm="1">
        <f t="array" ref="B832">INDEX(DB_ALM[],A832+1,20)</f>
        <v>1</v>
      </c>
      <c r="C832" s="13" t="str" cm="1">
        <f t="array" ref="C832">INDEX(DB_ALM[],A832+1,1)</f>
        <v>SN_GENERATOR_FEEDER</v>
      </c>
      <c r="D832" s="13" t="str" cm="1">
        <f t="array" ref="D832">INDEX(DB_ALM[],A832+1,3)</f>
        <v>GEN_1_SPRING_DISCHARGED</v>
      </c>
      <c r="E832" s="34" t="str" cm="1">
        <f t="array" ref="E832">INDEX(DB_ALM[],A832+1,5)</f>
        <v>Trafo. prot. relay SEPAM T42</v>
      </c>
      <c r="F832" s="34" t="s">
        <v>3361</v>
      </c>
      <c r="G832" s="13" t="str" cm="1">
        <f t="array" ref="G832">INDEX(DB_ALM[],A832+1,13)</f>
        <v>No blocking</v>
      </c>
      <c r="H832" s="1" t="str">
        <f t="shared" si="12"/>
        <v>Alarm utløses når enheten sender en alarmtilstand via kommunikasjon.</v>
      </c>
    </row>
    <row r="833" spans="1:8" x14ac:dyDescent="0.25">
      <c r="A833" s="1">
        <v>831</v>
      </c>
      <c r="B833" s="1" t="b" cm="1">
        <f t="array" ref="B833">INDEX(DB_ALM[],A833+1,20)</f>
        <v>1</v>
      </c>
      <c r="C833" s="13" t="str" cm="1">
        <f t="array" ref="C833">INDEX(DB_ALM[],A833+1,1)</f>
        <v>SN_GENERATOR_FEEDER</v>
      </c>
      <c r="D833" s="13" t="str" cm="1">
        <f t="array" ref="D833">INDEX(DB_ALM[],A833+1,3)</f>
        <v>GEN_2_SPRING_DISCHARGED</v>
      </c>
      <c r="E833" s="34" t="str" cm="1">
        <f t="array" ref="E833">INDEX(DB_ALM[],A833+1,5)</f>
        <v>Trafo. prot. relay SEPAM T42</v>
      </c>
      <c r="F833" s="34" t="s">
        <v>3361</v>
      </c>
      <c r="G833" s="13" t="str" cm="1">
        <f t="array" ref="G833">INDEX(DB_ALM[],A833+1,13)</f>
        <v>No blocking</v>
      </c>
      <c r="H833" s="1" t="str">
        <f t="shared" si="12"/>
        <v>Alarm utløses når enheten sender en alarmtilstand via kommunikasjon.</v>
      </c>
    </row>
    <row r="834" spans="1:8" hidden="1" x14ac:dyDescent="0.25">
      <c r="A834" s="1">
        <v>832</v>
      </c>
      <c r="B834" s="1" t="b" cm="1">
        <f t="array" ref="B834">INDEX(DB_ALM[],A834+1,20)</f>
        <v>1</v>
      </c>
      <c r="C834" s="13" t="str" cm="1">
        <f t="array" ref="C834">INDEX(DB_ALM[],A834+1,1)</f>
        <v>SN_GENERATOR_FEEDER_2</v>
      </c>
      <c r="D834" s="13" t="str" cm="1">
        <f t="array" ref="D834">INDEX(DB_ALM[],A834+1,3)</f>
        <v>GEN_3_SPRING_DISCHARGED</v>
      </c>
      <c r="E834" s="34" t="str" cm="1">
        <f t="array" ref="E834">INDEX(DB_ALM[],A834+1,5)</f>
        <v>SPARE_26</v>
      </c>
      <c r="F834" s="34" t="s">
        <v>205</v>
      </c>
      <c r="G834" s="13" t="str" cm="1">
        <f t="array" ref="G834">INDEX(DB_ALM[],A834+1,13)</f>
        <v>MV distrb. comm erorr</v>
      </c>
      <c r="H834" s="1" t="e">
        <f t="shared" ref="H834:H897" si="13">VLOOKUP(F834,$K$1:$L$193,2,FALSE)</f>
        <v>#N/A</v>
      </c>
    </row>
    <row r="835" spans="1:8" hidden="1" x14ac:dyDescent="0.25">
      <c r="A835" s="1">
        <v>833</v>
      </c>
      <c r="B835" s="1" t="b" cm="1">
        <f t="array" ref="B835">INDEX(DB_ALM[],A835+1,20)</f>
        <v>0</v>
      </c>
      <c r="C835" s="13" t="str" cm="1">
        <f t="array" ref="C835">INDEX(DB_ALM[],A835+1,1)</f>
        <v>SN_GENERATOR_FEEDER_2</v>
      </c>
      <c r="D835" s="13" t="str" cm="1">
        <f t="array" ref="D835">INDEX(DB_ALM[],A835+1,3)</f>
        <v>LINE_2_DS_OFF</v>
      </c>
      <c r="E835" s="34" t="str" cm="1">
        <f t="array" ref="E835">INDEX(DB_ALM[],A835+1,5)</f>
        <v>SPARE_26</v>
      </c>
      <c r="F835" s="34" t="s">
        <v>205</v>
      </c>
      <c r="G835" s="13" t="str" cm="1">
        <f t="array" ref="G835">INDEX(DB_ALM[],A835+1,13)</f>
        <v>MV distrb. comm erorr</v>
      </c>
      <c r="H835" s="1" t="e">
        <f t="shared" si="13"/>
        <v>#N/A</v>
      </c>
    </row>
    <row r="836" spans="1:8" hidden="1" x14ac:dyDescent="0.25">
      <c r="A836" s="1">
        <v>834</v>
      </c>
      <c r="B836" s="1" t="b" cm="1">
        <f t="array" ref="B836">INDEX(DB_ALM[],A836+1,20)</f>
        <v>0</v>
      </c>
      <c r="C836" s="13" t="str" cm="1">
        <f t="array" ref="C836">INDEX(DB_ALM[],A836+1,1)</f>
        <v>SN_GENERATOR_FEEDER_2</v>
      </c>
      <c r="D836" s="13" t="str" cm="1">
        <f t="array" ref="D836">INDEX(DB_ALM[],A836+1,3)</f>
        <v>LINE_2_DS_GND</v>
      </c>
      <c r="E836" s="34" t="str" cm="1">
        <f t="array" ref="E836">INDEX(DB_ALM[],A836+1,5)</f>
        <v>SPARE_26</v>
      </c>
      <c r="F836" s="34" t="s">
        <v>205</v>
      </c>
      <c r="G836" s="13" t="str" cm="1">
        <f t="array" ref="G836">INDEX(DB_ALM[],A836+1,13)</f>
        <v>No blocking</v>
      </c>
      <c r="H836" s="1" t="e">
        <f t="shared" si="13"/>
        <v>#N/A</v>
      </c>
    </row>
    <row r="837" spans="1:8" hidden="1" x14ac:dyDescent="0.25">
      <c r="A837" s="1">
        <v>835</v>
      </c>
      <c r="B837" s="1" t="b" cm="1">
        <f t="array" ref="B837">INDEX(DB_ALM[],A837+1,20)</f>
        <v>0</v>
      </c>
      <c r="C837" s="13" t="str" cm="1">
        <f t="array" ref="C837">INDEX(DB_ALM[],A837+1,1)</f>
        <v>SN_GENERATOR_FEEDER_2</v>
      </c>
      <c r="D837" s="13" t="str" cm="1">
        <f t="array" ref="D837">INDEX(DB_ALM[],A837+1,3)</f>
        <v>LINE_2_ES_ERR</v>
      </c>
      <c r="E837" s="34" t="str" cm="1">
        <f t="array" ref="E837">INDEX(DB_ALM[],A837+1,5)</f>
        <v>SPARE_26</v>
      </c>
      <c r="F837" s="34" t="s">
        <v>205</v>
      </c>
      <c r="G837" s="13" t="str" cm="1">
        <f t="array" ref="G837">INDEX(DB_ALM[],A837+1,13)</f>
        <v>MV distrb. comm erorr</v>
      </c>
      <c r="H837" s="1" t="e">
        <f t="shared" si="13"/>
        <v>#N/A</v>
      </c>
    </row>
    <row r="838" spans="1:8" hidden="1" x14ac:dyDescent="0.25">
      <c r="A838" s="1">
        <v>836</v>
      </c>
      <c r="B838" s="1" t="b" cm="1">
        <f t="array" ref="B838">INDEX(DB_ALM[],A838+1,20)</f>
        <v>0</v>
      </c>
      <c r="C838" s="13" t="str" cm="1">
        <f t="array" ref="C838">INDEX(DB_ALM[],A838+1,1)</f>
        <v>SN_GENERATOR_FEEDER_2</v>
      </c>
      <c r="D838" s="13" t="str" cm="1">
        <f t="array" ref="D838">INDEX(DB_ALM[],A838+1,3)</f>
        <v>LINE_2_ES_OFF</v>
      </c>
      <c r="E838" s="34" t="str" cm="1">
        <f t="array" ref="E838">INDEX(DB_ALM[],A838+1,5)</f>
        <v>SPARE_26</v>
      </c>
      <c r="F838" s="34" t="s">
        <v>205</v>
      </c>
      <c r="G838" s="13" t="str" cm="1">
        <f t="array" ref="G838">INDEX(DB_ALM[],A838+1,13)</f>
        <v>No blocking</v>
      </c>
      <c r="H838" s="1" t="e">
        <f t="shared" si="13"/>
        <v>#N/A</v>
      </c>
    </row>
    <row r="839" spans="1:8" hidden="1" x14ac:dyDescent="0.25">
      <c r="A839" s="1">
        <v>837</v>
      </c>
      <c r="B839" s="1" t="b" cm="1">
        <f t="array" ref="B839">INDEX(DB_ALM[],A839+1,20)</f>
        <v>0</v>
      </c>
      <c r="C839" s="13" t="str" cm="1">
        <f t="array" ref="C839">INDEX(DB_ALM[],A839+1,1)</f>
        <v>SN_GENERATOR_FEEDER_2</v>
      </c>
      <c r="D839" s="13" t="str" cm="1">
        <f t="array" ref="D839">INDEX(DB_ALM[],A839+1,3)</f>
        <v>LINE_2_ES_GND</v>
      </c>
      <c r="E839" s="34" t="str" cm="1">
        <f t="array" ref="E839">INDEX(DB_ALM[],A839+1,5)</f>
        <v>SPARE_26</v>
      </c>
      <c r="F839" s="34" t="s">
        <v>205</v>
      </c>
      <c r="G839" s="13" t="str" cm="1">
        <f t="array" ref="G839">INDEX(DB_ALM[],A839+1,13)</f>
        <v>MV distrb. comm erorr</v>
      </c>
      <c r="H839" s="1" t="e">
        <f t="shared" si="13"/>
        <v>#N/A</v>
      </c>
    </row>
    <row r="840" spans="1:8" hidden="1" x14ac:dyDescent="0.25">
      <c r="A840" s="1">
        <v>838</v>
      </c>
      <c r="B840" s="1" t="b" cm="1">
        <f t="array" ref="B840">INDEX(DB_ALM[],A840+1,20)</f>
        <v>0</v>
      </c>
      <c r="C840" s="13" t="str" cm="1">
        <f t="array" ref="C840">INDEX(DB_ALM[],A840+1,1)</f>
        <v>SN_GENERATOR_FEEDER_2</v>
      </c>
      <c r="D840" s="13" t="str" cm="1">
        <f t="array" ref="D840">INDEX(DB_ALM[],A840+1,3)</f>
        <v>LINE_2_NO_VOLTAGE</v>
      </c>
      <c r="E840" s="34" t="str" cm="1">
        <f t="array" ref="E840">INDEX(DB_ALM[],A840+1,5)</f>
        <v>SPARE_26</v>
      </c>
      <c r="F840" s="34" t="s">
        <v>205</v>
      </c>
      <c r="G840" s="13" t="str" cm="1">
        <f t="array" ref="G840">INDEX(DB_ALM[],A840+1,13)</f>
        <v>MV distrb. comm erorr</v>
      </c>
      <c r="H840" s="1" t="e">
        <f t="shared" si="13"/>
        <v>#N/A</v>
      </c>
    </row>
    <row r="841" spans="1:8" hidden="1" x14ac:dyDescent="0.25">
      <c r="A841" s="1">
        <v>839</v>
      </c>
      <c r="B841" s="1" t="b" cm="1">
        <f t="array" ref="B841">INDEX(DB_ALM[],A841+1,20)</f>
        <v>0</v>
      </c>
      <c r="C841" s="13" t="str" cm="1">
        <f t="array" ref="C841">INDEX(DB_ALM[],A841+1,1)</f>
        <v>SN_GENERATOR_FEEDER_2</v>
      </c>
      <c r="D841" s="13" t="str" cm="1">
        <f t="array" ref="D841">INDEX(DB_ALM[],A841+1,3)</f>
        <v>LINE_2_SYNCH_VT_MCB_OFF</v>
      </c>
      <c r="E841" s="34" t="str" cm="1">
        <f t="array" ref="E841">INDEX(DB_ALM[],A841+1,5)</f>
        <v>SPARE_26</v>
      </c>
      <c r="F841" s="34" t="s">
        <v>205</v>
      </c>
      <c r="G841" s="13" t="str" cm="1">
        <f t="array" ref="G841">INDEX(DB_ALM[],A841+1,13)</f>
        <v>No blocking</v>
      </c>
      <c r="H841" s="1" t="e">
        <f t="shared" si="13"/>
        <v>#N/A</v>
      </c>
    </row>
    <row r="842" spans="1:8" hidden="1" x14ac:dyDescent="0.25">
      <c r="A842" s="1">
        <v>840</v>
      </c>
      <c r="B842" s="1" t="b" cm="1">
        <f t="array" ref="B842">INDEX(DB_ALM[],A842+1,20)</f>
        <v>0</v>
      </c>
      <c r="C842" s="13" t="str" cm="1">
        <f t="array" ref="C842">INDEX(DB_ALM[],A842+1,1)</f>
        <v>SN_GENERATOR_FEEDER_2</v>
      </c>
      <c r="D842" s="13" t="str" cm="1">
        <f t="array" ref="D842">INDEX(DB_ALM[],A842+1,3)</f>
        <v>LINE_2_CB_SPRING</v>
      </c>
      <c r="E842" s="34" t="str" cm="1">
        <f t="array" ref="E842">INDEX(DB_ALM[],A842+1,5)</f>
        <v>SPARE_26</v>
      </c>
      <c r="F842" s="34" t="s">
        <v>205</v>
      </c>
      <c r="G842" s="13" t="str" cm="1">
        <f t="array" ref="G842">INDEX(DB_ALM[],A842+1,13)</f>
        <v>MV distrb. comm erorr</v>
      </c>
      <c r="H842" s="1" t="e">
        <f t="shared" si="13"/>
        <v>#N/A</v>
      </c>
    </row>
    <row r="843" spans="1:8" hidden="1" x14ac:dyDescent="0.25">
      <c r="A843" s="1">
        <v>841</v>
      </c>
      <c r="B843" s="1" t="b" cm="1">
        <f t="array" ref="B843">INDEX(DB_ALM[],A843+1,20)</f>
        <v>0</v>
      </c>
      <c r="C843" s="13" t="str" cm="1">
        <f t="array" ref="C843">INDEX(DB_ALM[],A843+1,1)</f>
        <v>SN_GENERATOR_FEEDER_2</v>
      </c>
      <c r="D843" s="13" t="str" cm="1">
        <f t="array" ref="D843">INDEX(DB_ALM[],A843+1,3)</f>
        <v>LINE_2_CB_UNLOCKED</v>
      </c>
      <c r="E843" s="34" t="str" cm="1">
        <f t="array" ref="E843">INDEX(DB_ALM[],A843+1,5)</f>
        <v>SPARE_26</v>
      </c>
      <c r="F843" s="34" t="s">
        <v>205</v>
      </c>
      <c r="G843" s="13" t="str" cm="1">
        <f t="array" ref="G843">INDEX(DB_ALM[],A843+1,13)</f>
        <v>No blocking</v>
      </c>
      <c r="H843" s="1" t="e">
        <f t="shared" si="13"/>
        <v>#N/A</v>
      </c>
    </row>
    <row r="844" spans="1:8" hidden="1" x14ac:dyDescent="0.25">
      <c r="A844" s="1">
        <v>842</v>
      </c>
      <c r="B844" s="1" t="b" cm="1">
        <f t="array" ref="B844">INDEX(DB_ALM[],A844+1,20)</f>
        <v>0</v>
      </c>
      <c r="C844" s="13" t="str" cm="1">
        <f t="array" ref="C844">INDEX(DB_ALM[],A844+1,1)</f>
        <v>SN_GENERATOR_FEEDER_2</v>
      </c>
      <c r="D844" s="13" t="str" cm="1">
        <f t="array" ref="D844">INDEX(DB_ALM[],A844+1,3)</f>
        <v>LINE_2_CB_LOCAL</v>
      </c>
      <c r="E844" s="34" t="str" cm="1">
        <f t="array" ref="E844">INDEX(DB_ALM[],A844+1,5)</f>
        <v>SPARE_26</v>
      </c>
      <c r="F844" s="34" t="s">
        <v>205</v>
      </c>
      <c r="G844" s="13" t="str" cm="1">
        <f t="array" ref="G844">INDEX(DB_ALM[],A844+1,13)</f>
        <v>No blocking</v>
      </c>
      <c r="H844" s="1" t="e">
        <f t="shared" si="13"/>
        <v>#N/A</v>
      </c>
    </row>
    <row r="845" spans="1:8" hidden="1" x14ac:dyDescent="0.25">
      <c r="A845" s="1">
        <v>843</v>
      </c>
      <c r="B845" s="1" t="b" cm="1">
        <f t="array" ref="B845">INDEX(DB_ALM[],A845+1,20)</f>
        <v>0</v>
      </c>
      <c r="C845" s="13" t="str" cm="1">
        <f t="array" ref="C845">INDEX(DB_ALM[],A845+1,1)</f>
        <v>SN_GENERATOR_FEEDER_2</v>
      </c>
      <c r="D845" s="13" t="str" cm="1">
        <f t="array" ref="D845">INDEX(DB_ALM[],A845+1,3)</f>
        <v>LINE_2_CB_ERR</v>
      </c>
      <c r="E845" s="34" t="str" cm="1">
        <f t="array" ref="E845">INDEX(DB_ALM[],A845+1,5)</f>
        <v>SPARE_26</v>
      </c>
      <c r="F845" s="34" t="s">
        <v>205</v>
      </c>
      <c r="G845" s="13" t="str" cm="1">
        <f t="array" ref="G845">INDEX(DB_ALM[],A845+1,13)</f>
        <v>MV distrb. comm erorr</v>
      </c>
      <c r="H845" s="1" t="e">
        <f t="shared" si="13"/>
        <v>#N/A</v>
      </c>
    </row>
    <row r="846" spans="1:8" hidden="1" x14ac:dyDescent="0.25">
      <c r="A846" s="1">
        <v>844</v>
      </c>
      <c r="B846" s="1" t="b" cm="1">
        <f t="array" ref="B846">INDEX(DB_ALM[],A846+1,20)</f>
        <v>0</v>
      </c>
      <c r="C846" s="13" t="str" cm="1">
        <f t="array" ref="C846">INDEX(DB_ALM[],A846+1,1)</f>
        <v>SN_GENERATOR_FEEDER_2</v>
      </c>
      <c r="D846" s="13" t="str" cm="1">
        <f t="array" ref="D846">INDEX(DB_ALM[],A846+1,3)</f>
        <v>LINE_2_CB_OFF</v>
      </c>
      <c r="E846" s="34" t="str" cm="1">
        <f t="array" ref="E846">INDEX(DB_ALM[],A846+1,5)</f>
        <v>SPARE_26</v>
      </c>
      <c r="F846" s="34" t="s">
        <v>205</v>
      </c>
      <c r="G846" s="13" t="str" cm="1">
        <f t="array" ref="G846">INDEX(DB_ALM[],A846+1,13)</f>
        <v>MV distrb. comm erorr</v>
      </c>
      <c r="H846" s="1" t="e">
        <f t="shared" si="13"/>
        <v>#N/A</v>
      </c>
    </row>
    <row r="847" spans="1:8" hidden="1" x14ac:dyDescent="0.25">
      <c r="A847" s="1">
        <v>845</v>
      </c>
      <c r="B847" s="1" t="b" cm="1">
        <f t="array" ref="B847">INDEX(DB_ALM[],A847+1,20)</f>
        <v>0</v>
      </c>
      <c r="C847" s="13" t="str" cm="1">
        <f t="array" ref="C847">INDEX(DB_ALM[],A847+1,1)</f>
        <v>SN_GENERATOR_FEEDER_2</v>
      </c>
      <c r="D847" s="13" t="str" cm="1">
        <f t="array" ref="D847">INDEX(DB_ALM[],A847+1,3)</f>
        <v>LINE_2_CB_APU_ERR</v>
      </c>
      <c r="E847" s="34" t="str" cm="1">
        <f t="array" ref="E847">INDEX(DB_ALM[],A847+1,5)</f>
        <v>SPARE_26</v>
      </c>
      <c r="F847" s="34" t="s">
        <v>205</v>
      </c>
      <c r="G847" s="13" t="str" cm="1">
        <f t="array" ref="G847">INDEX(DB_ALM[],A847+1,13)</f>
        <v>No blocking</v>
      </c>
      <c r="H847" s="1" t="e">
        <f t="shared" si="13"/>
        <v>#N/A</v>
      </c>
    </row>
    <row r="848" spans="1:8" hidden="1" x14ac:dyDescent="0.25">
      <c r="A848" s="1">
        <v>846</v>
      </c>
      <c r="B848" s="1" t="b" cm="1">
        <f t="array" ref="B848">INDEX(DB_ALM[],A848+1,20)</f>
        <v>0</v>
      </c>
      <c r="C848" s="13" t="str" cm="1">
        <f t="array" ref="C848">INDEX(DB_ALM[],A848+1,1)</f>
        <v>SN_GENERATOR_FEEDER_2</v>
      </c>
      <c r="D848" s="13" t="str" cm="1">
        <f t="array" ref="D848">INDEX(DB_ALM[],A848+1,3)</f>
        <v>LINE_2_MCB_W</v>
      </c>
      <c r="E848" s="34" t="str" cm="1">
        <f t="array" ref="E848">INDEX(DB_ALM[],A848+1,5)</f>
        <v>SPARE_26</v>
      </c>
      <c r="F848" s="34" t="s">
        <v>205</v>
      </c>
      <c r="G848" s="13" t="str" cm="1">
        <f t="array" ref="G848">INDEX(DB_ALM[],A848+1,13)</f>
        <v>No blocking</v>
      </c>
      <c r="H848" s="1" t="e">
        <f t="shared" si="13"/>
        <v>#N/A</v>
      </c>
    </row>
    <row r="849" spans="1:8" hidden="1" x14ac:dyDescent="0.25">
      <c r="A849" s="1">
        <v>847</v>
      </c>
      <c r="B849" s="1" t="b" cm="1">
        <f t="array" ref="B849">INDEX(DB_ALM[],A849+1,20)</f>
        <v>0</v>
      </c>
      <c r="C849" s="13" t="str" cm="1">
        <f t="array" ref="C849">INDEX(DB_ALM[],A849+1,1)</f>
        <v>SN_GENERATOR_FEEDER_2</v>
      </c>
      <c r="D849" s="13" t="str" cm="1">
        <f t="array" ref="D849">INDEX(DB_ALM[],A849+1,3)</f>
        <v>LINE_2_MCB_T</v>
      </c>
      <c r="E849" s="34" t="str" cm="1">
        <f t="array" ref="E849">INDEX(DB_ALM[],A849+1,5)</f>
        <v>SPARE_26</v>
      </c>
      <c r="F849" s="34" t="s">
        <v>205</v>
      </c>
      <c r="G849" s="13" t="str" cm="1">
        <f t="array" ref="G849">INDEX(DB_ALM[],A849+1,13)</f>
        <v>MV distrb. comm erorr</v>
      </c>
      <c r="H849" s="1" t="e">
        <f t="shared" si="13"/>
        <v>#N/A</v>
      </c>
    </row>
    <row r="850" spans="1:8" hidden="1" x14ac:dyDescent="0.25">
      <c r="A850" s="1">
        <v>848</v>
      </c>
      <c r="B850" s="1" t="b" cm="1">
        <f t="array" ref="B850">INDEX(DB_ALM[],A850+1,20)</f>
        <v>0</v>
      </c>
      <c r="C850" s="13" t="str" cm="1">
        <f t="array" ref="C850">INDEX(DB_ALM[],A850+1,1)</f>
        <v>SN_GENERATOR_FEEDER_2</v>
      </c>
      <c r="D850" s="13" t="str" cm="1">
        <f t="array" ref="D850">INDEX(DB_ALM[],A850+1,3)</f>
        <v>LINE_2_CNTRL_MCB_OFF</v>
      </c>
      <c r="E850" s="34" t="str" cm="1">
        <f t="array" ref="E850">INDEX(DB_ALM[],A850+1,5)</f>
        <v>SPARE_26</v>
      </c>
      <c r="F850" s="34" t="s">
        <v>205</v>
      </c>
      <c r="G850" s="13" t="str" cm="1">
        <f t="array" ref="G850">INDEX(DB_ALM[],A850+1,13)</f>
        <v>No blocking</v>
      </c>
      <c r="H850" s="1" t="e">
        <f t="shared" si="13"/>
        <v>#N/A</v>
      </c>
    </row>
    <row r="851" spans="1:8" hidden="1" x14ac:dyDescent="0.25">
      <c r="A851" s="1">
        <v>849</v>
      </c>
      <c r="B851" s="1" t="b" cm="1">
        <f t="array" ref="B851">INDEX(DB_ALM[],A851+1,20)</f>
        <v>0</v>
      </c>
      <c r="C851" s="13" t="str" cm="1">
        <f t="array" ref="C851">INDEX(DB_ALM[],A851+1,1)</f>
        <v>SN_GENERATOR_FEEDER_2</v>
      </c>
      <c r="D851" s="13" t="str" cm="1">
        <f t="array" ref="D851">INDEX(DB_ALM[],A851+1,3)</f>
        <v>LINE_2_MCBS_ALARM</v>
      </c>
      <c r="E851" s="34" t="str" cm="1">
        <f t="array" ref="E851">INDEX(DB_ALM[],A851+1,5)</f>
        <v>SPARE_26</v>
      </c>
      <c r="F851" s="34" t="s">
        <v>205</v>
      </c>
      <c r="G851" s="13" t="str" cm="1">
        <f t="array" ref="G851">INDEX(DB_ALM[],A851+1,13)</f>
        <v>No blocking</v>
      </c>
      <c r="H851" s="1" t="e">
        <f t="shared" si="13"/>
        <v>#N/A</v>
      </c>
    </row>
    <row r="852" spans="1:8" hidden="1" x14ac:dyDescent="0.25">
      <c r="A852" s="1">
        <v>850</v>
      </c>
      <c r="B852" s="1" t="b" cm="1">
        <f t="array" ref="B852">INDEX(DB_ALM[],A852+1,20)</f>
        <v>0</v>
      </c>
      <c r="C852" s="13" t="str" cm="1">
        <f t="array" ref="C852">INDEX(DB_ALM[],A852+1,1)</f>
        <v>SN_GENERATOR_FEEDER_2</v>
      </c>
      <c r="D852" s="13" t="str" cm="1">
        <f t="array" ref="D852">INDEX(DB_ALM[],A852+1,3)</f>
        <v>LINE_2_MCBS_TRIP</v>
      </c>
      <c r="E852" s="34" t="str" cm="1">
        <f t="array" ref="E852">INDEX(DB_ALM[],A852+1,5)</f>
        <v>SPARE_26</v>
      </c>
      <c r="F852" s="34" t="s">
        <v>205</v>
      </c>
      <c r="G852" s="13" t="str" cm="1">
        <f t="array" ref="G852">INDEX(DB_ALM[],A852+1,13)</f>
        <v>No blocking</v>
      </c>
      <c r="H852" s="1" t="e">
        <f t="shared" si="13"/>
        <v>#N/A</v>
      </c>
    </row>
    <row r="853" spans="1:8" hidden="1" x14ac:dyDescent="0.25">
      <c r="A853" s="1">
        <v>851</v>
      </c>
      <c r="B853" s="1" t="b" cm="1">
        <f t="array" ref="B853">INDEX(DB_ALM[],A853+1,20)</f>
        <v>0</v>
      </c>
      <c r="C853" s="13" t="str" cm="1">
        <f t="array" ref="C853">INDEX(DB_ALM[],A853+1,1)</f>
        <v>SN_GENERATOR_FEEDER_2</v>
      </c>
      <c r="D853" s="13" t="str" cm="1">
        <f t="array" ref="D853">INDEX(DB_ALM[],A853+1,3)</f>
        <v>SPARE_819</v>
      </c>
      <c r="E853" s="34" t="str" cm="1">
        <f t="array" ref="E853">INDEX(DB_ALM[],A853+1,5)</f>
        <v>SPARE_26</v>
      </c>
      <c r="F853" s="34" t="s">
        <v>205</v>
      </c>
      <c r="G853" s="13" t="str" cm="1">
        <f t="array" ref="G853">INDEX(DB_ALM[],A853+1,13)</f>
        <v>No blocking</v>
      </c>
      <c r="H853" s="1" t="e">
        <f t="shared" si="13"/>
        <v>#N/A</v>
      </c>
    </row>
    <row r="854" spans="1:8" hidden="1" x14ac:dyDescent="0.25">
      <c r="A854" s="1">
        <v>852</v>
      </c>
      <c r="B854" s="1" t="b" cm="1">
        <f t="array" ref="B854">INDEX(DB_ALM[],A854+1,20)</f>
        <v>0</v>
      </c>
      <c r="C854" s="13" t="str" cm="1">
        <f t="array" ref="C854">INDEX(DB_ALM[],A854+1,1)</f>
        <v>SN_GENERATOR_FEEDER_2</v>
      </c>
      <c r="D854" s="13" t="str" cm="1">
        <f t="array" ref="D854">INDEX(DB_ALM[],A854+1,3)</f>
        <v>SPARE_820</v>
      </c>
      <c r="E854" s="34" t="str" cm="1">
        <f t="array" ref="E854">INDEX(DB_ALM[],A854+1,5)</f>
        <v>SPARE_26</v>
      </c>
      <c r="F854" s="34" t="s">
        <v>205</v>
      </c>
      <c r="G854" s="13" t="str" cm="1">
        <f t="array" ref="G854">INDEX(DB_ALM[],A854+1,13)</f>
        <v>No blocking</v>
      </c>
      <c r="H854" s="1" t="e">
        <f t="shared" si="13"/>
        <v>#N/A</v>
      </c>
    </row>
    <row r="855" spans="1:8" hidden="1" x14ac:dyDescent="0.25">
      <c r="A855" s="1">
        <v>853</v>
      </c>
      <c r="B855" s="1" t="b" cm="1">
        <f t="array" ref="B855">INDEX(DB_ALM[],A855+1,20)</f>
        <v>0</v>
      </c>
      <c r="C855" s="13" t="str" cm="1">
        <f t="array" ref="C855">INDEX(DB_ALM[],A855+1,1)</f>
        <v>SN_GENERATOR_FEEDER_2</v>
      </c>
      <c r="D855" s="13" t="str" cm="1">
        <f t="array" ref="D855">INDEX(DB_ALM[],A855+1,3)</f>
        <v>SPARE_821</v>
      </c>
      <c r="E855" s="34" t="str" cm="1">
        <f t="array" ref="E855">INDEX(DB_ALM[],A855+1,5)</f>
        <v>SPARE_26</v>
      </c>
      <c r="F855" s="34" t="s">
        <v>205</v>
      </c>
      <c r="G855" s="13" t="str" cm="1">
        <f t="array" ref="G855">INDEX(DB_ALM[],A855+1,13)</f>
        <v>No blocking</v>
      </c>
      <c r="H855" s="1" t="e">
        <f t="shared" si="13"/>
        <v>#N/A</v>
      </c>
    </row>
    <row r="856" spans="1:8" hidden="1" x14ac:dyDescent="0.25">
      <c r="A856" s="1">
        <v>854</v>
      </c>
      <c r="B856" s="1" t="b" cm="1">
        <f t="array" ref="B856">INDEX(DB_ALM[],A856+1,20)</f>
        <v>0</v>
      </c>
      <c r="C856" s="13" t="str" cm="1">
        <f t="array" ref="C856">INDEX(DB_ALM[],A856+1,1)</f>
        <v>SN_GENERATOR_FEEDER_2</v>
      </c>
      <c r="D856" s="13" t="str" cm="1">
        <f t="array" ref="D856">INDEX(DB_ALM[],A856+1,3)</f>
        <v>SPARE_822</v>
      </c>
      <c r="E856" s="34" t="str" cm="1">
        <f t="array" ref="E856">INDEX(DB_ALM[],A856+1,5)</f>
        <v>SPARE_26</v>
      </c>
      <c r="F856" s="34" t="s">
        <v>205</v>
      </c>
      <c r="G856" s="13" t="str" cm="1">
        <f t="array" ref="G856">INDEX(DB_ALM[],A856+1,13)</f>
        <v>No blocking</v>
      </c>
      <c r="H856" s="1" t="e">
        <f t="shared" si="13"/>
        <v>#N/A</v>
      </c>
    </row>
    <row r="857" spans="1:8" hidden="1" x14ac:dyDescent="0.25">
      <c r="A857" s="1">
        <v>855</v>
      </c>
      <c r="B857" s="1" t="b" cm="1">
        <f t="array" ref="B857">INDEX(DB_ALM[],A857+1,20)</f>
        <v>0</v>
      </c>
      <c r="C857" s="13" t="str" cm="1">
        <f t="array" ref="C857">INDEX(DB_ALM[],A857+1,1)</f>
        <v>SN_GENERATOR_FEEDER_2</v>
      </c>
      <c r="D857" s="13" t="str" cm="1">
        <f t="array" ref="D857">INDEX(DB_ALM[],A857+1,3)</f>
        <v>SPARE_823</v>
      </c>
      <c r="E857" s="34" t="str" cm="1">
        <f t="array" ref="E857">INDEX(DB_ALM[],A857+1,5)</f>
        <v>SPARE_26</v>
      </c>
      <c r="F857" s="34" t="s">
        <v>205</v>
      </c>
      <c r="G857" s="13" t="str" cm="1">
        <f t="array" ref="G857">INDEX(DB_ALM[],A857+1,13)</f>
        <v>No blocking</v>
      </c>
      <c r="H857" s="1" t="e">
        <f t="shared" si="13"/>
        <v>#N/A</v>
      </c>
    </row>
    <row r="858" spans="1:8" hidden="1" x14ac:dyDescent="0.25">
      <c r="A858" s="1">
        <v>856</v>
      </c>
      <c r="B858" s="1" t="b" cm="1">
        <f t="array" ref="B858">INDEX(DB_ALM[],A858+1,20)</f>
        <v>0</v>
      </c>
      <c r="C858" s="13" t="str" cm="1">
        <f t="array" ref="C858">INDEX(DB_ALM[],A858+1,1)</f>
        <v>SN_GENERATOR_FEEDER_2</v>
      </c>
      <c r="D858" s="13" t="str" cm="1">
        <f t="array" ref="D858">INDEX(DB_ALM[],A858+1,3)</f>
        <v>SPARE_824</v>
      </c>
      <c r="E858" s="34" t="str" cm="1">
        <f t="array" ref="E858">INDEX(DB_ALM[],A858+1,5)</f>
        <v>SPARE_26</v>
      </c>
      <c r="F858" s="34" t="s">
        <v>205</v>
      </c>
      <c r="G858" s="13" t="str" cm="1">
        <f t="array" ref="G858">INDEX(DB_ALM[],A858+1,13)</f>
        <v>No blocking</v>
      </c>
      <c r="H858" s="1" t="e">
        <f t="shared" si="13"/>
        <v>#N/A</v>
      </c>
    </row>
    <row r="859" spans="1:8" hidden="1" x14ac:dyDescent="0.25">
      <c r="A859" s="1">
        <v>857</v>
      </c>
      <c r="B859" s="1" t="b" cm="1">
        <f t="array" ref="B859">INDEX(DB_ALM[],A859+1,20)</f>
        <v>0</v>
      </c>
      <c r="C859" s="13" t="str" cm="1">
        <f t="array" ref="C859">INDEX(DB_ALM[],A859+1,1)</f>
        <v>SN_GENERATOR_FEEDER_2</v>
      </c>
      <c r="D859" s="13" t="str" cm="1">
        <f t="array" ref="D859">INDEX(DB_ALM[],A859+1,3)</f>
        <v>SPARE_825</v>
      </c>
      <c r="E859" s="34" t="str" cm="1">
        <f t="array" ref="E859">INDEX(DB_ALM[],A859+1,5)</f>
        <v>SPARE_26</v>
      </c>
      <c r="F859" s="34" t="s">
        <v>205</v>
      </c>
      <c r="G859" s="13" t="str" cm="1">
        <f t="array" ref="G859">INDEX(DB_ALM[],A859+1,13)</f>
        <v>No blocking</v>
      </c>
      <c r="H859" s="1" t="e">
        <f t="shared" si="13"/>
        <v>#N/A</v>
      </c>
    </row>
    <row r="860" spans="1:8" hidden="1" x14ac:dyDescent="0.25">
      <c r="A860" s="1">
        <v>858</v>
      </c>
      <c r="B860" s="1" t="b" cm="1">
        <f t="array" ref="B860">INDEX(DB_ALM[],A860+1,20)</f>
        <v>0</v>
      </c>
      <c r="C860" s="13" t="str" cm="1">
        <f t="array" ref="C860">INDEX(DB_ALM[],A860+1,1)</f>
        <v>SN_GENERATOR_FEEDER_2</v>
      </c>
      <c r="D860" s="13" t="str" cm="1">
        <f t="array" ref="D860">INDEX(DB_ALM[],A860+1,3)</f>
        <v>SPARE_826</v>
      </c>
      <c r="E860" s="34" t="str" cm="1">
        <f t="array" ref="E860">INDEX(DB_ALM[],A860+1,5)</f>
        <v>SPARE_26</v>
      </c>
      <c r="F860" s="34" t="s">
        <v>205</v>
      </c>
      <c r="G860" s="13" t="str" cm="1">
        <f t="array" ref="G860">INDEX(DB_ALM[],A860+1,13)</f>
        <v>No blocking</v>
      </c>
      <c r="H860" s="1" t="e">
        <f t="shared" si="13"/>
        <v>#N/A</v>
      </c>
    </row>
    <row r="861" spans="1:8" hidden="1" x14ac:dyDescent="0.25">
      <c r="A861" s="1">
        <v>859</v>
      </c>
      <c r="B861" s="1" t="b" cm="1">
        <f t="array" ref="B861">INDEX(DB_ALM[],A861+1,20)</f>
        <v>0</v>
      </c>
      <c r="C861" s="13" t="str" cm="1">
        <f t="array" ref="C861">INDEX(DB_ALM[],A861+1,1)</f>
        <v>SN_GENERATOR_FEEDER_2</v>
      </c>
      <c r="D861" s="13" t="str" cm="1">
        <f t="array" ref="D861">INDEX(DB_ALM[],A861+1,3)</f>
        <v>SPARE_827</v>
      </c>
      <c r="E861" s="34" t="str" cm="1">
        <f t="array" ref="E861">INDEX(DB_ALM[],A861+1,5)</f>
        <v>SPARE_26</v>
      </c>
      <c r="F861" s="34" t="s">
        <v>205</v>
      </c>
      <c r="G861" s="13" t="str" cm="1">
        <f t="array" ref="G861">INDEX(DB_ALM[],A861+1,13)</f>
        <v>No blocking</v>
      </c>
      <c r="H861" s="1" t="e">
        <f t="shared" si="13"/>
        <v>#N/A</v>
      </c>
    </row>
    <row r="862" spans="1:8" hidden="1" x14ac:dyDescent="0.25">
      <c r="A862" s="1">
        <v>860</v>
      </c>
      <c r="B862" s="1" t="b" cm="1">
        <f t="array" ref="B862">INDEX(DB_ALM[],A862+1,20)</f>
        <v>0</v>
      </c>
      <c r="C862" s="13" t="str" cm="1">
        <f t="array" ref="C862">INDEX(DB_ALM[],A862+1,1)</f>
        <v>SN_GENERATOR_FEEDER_2</v>
      </c>
      <c r="D862" s="13" t="str" cm="1">
        <f t="array" ref="D862">INDEX(DB_ALM[],A862+1,3)</f>
        <v>SPARE_828</v>
      </c>
      <c r="E862" s="34" t="str" cm="1">
        <f t="array" ref="E862">INDEX(DB_ALM[],A862+1,5)</f>
        <v>SPARE_26</v>
      </c>
      <c r="F862" s="34" t="s">
        <v>205</v>
      </c>
      <c r="G862" s="13" t="str" cm="1">
        <f t="array" ref="G862">INDEX(DB_ALM[],A862+1,13)</f>
        <v>No blocking</v>
      </c>
      <c r="H862" s="1" t="e">
        <f t="shared" si="13"/>
        <v>#N/A</v>
      </c>
    </row>
    <row r="863" spans="1:8" hidden="1" x14ac:dyDescent="0.25">
      <c r="A863" s="1">
        <v>861</v>
      </c>
      <c r="B863" s="1" t="b" cm="1">
        <f t="array" ref="B863">INDEX(DB_ALM[],A863+1,20)</f>
        <v>0</v>
      </c>
      <c r="C863" s="13" t="str" cm="1">
        <f t="array" ref="C863">INDEX(DB_ALM[],A863+1,1)</f>
        <v>SN_GENERATOR_FEEDER_2</v>
      </c>
      <c r="D863" s="13" t="str" cm="1">
        <f t="array" ref="D863">INDEX(DB_ALM[],A863+1,3)</f>
        <v>SPARE_829</v>
      </c>
      <c r="E863" s="34" t="str" cm="1">
        <f t="array" ref="E863">INDEX(DB_ALM[],A863+1,5)</f>
        <v>SPARE_26</v>
      </c>
      <c r="F863" s="34" t="s">
        <v>205</v>
      </c>
      <c r="G863" s="13" t="str" cm="1">
        <f t="array" ref="G863">INDEX(DB_ALM[],A863+1,13)</f>
        <v>No blocking</v>
      </c>
      <c r="H863" s="1" t="e">
        <f t="shared" si="13"/>
        <v>#N/A</v>
      </c>
    </row>
    <row r="864" spans="1:8" hidden="1" x14ac:dyDescent="0.25">
      <c r="A864" s="1">
        <v>862</v>
      </c>
      <c r="B864" s="1" t="b" cm="1">
        <f t="array" ref="B864">INDEX(DB_ALM[],A864+1,20)</f>
        <v>0</v>
      </c>
      <c r="C864" s="13" t="str" cm="1">
        <f t="array" ref="C864">INDEX(DB_ALM[],A864+1,1)</f>
        <v>SN_GENERATOR_FEEDER_2</v>
      </c>
      <c r="D864" s="13" t="str" cm="1">
        <f t="array" ref="D864">INDEX(DB_ALM[],A864+1,3)</f>
        <v>SPARE_830</v>
      </c>
      <c r="E864" s="34" t="str" cm="1">
        <f t="array" ref="E864">INDEX(DB_ALM[],A864+1,5)</f>
        <v>SPARE_26</v>
      </c>
      <c r="F864" s="34" t="s">
        <v>205</v>
      </c>
      <c r="G864" s="13" t="str" cm="1">
        <f t="array" ref="G864">INDEX(DB_ALM[],A864+1,13)</f>
        <v>No blocking</v>
      </c>
      <c r="H864" s="1" t="e">
        <f t="shared" si="13"/>
        <v>#N/A</v>
      </c>
    </row>
    <row r="865" spans="1:8" hidden="1" x14ac:dyDescent="0.25">
      <c r="A865" s="1">
        <v>863</v>
      </c>
      <c r="B865" s="1" t="b" cm="1">
        <f t="array" ref="B865">INDEX(DB_ALM[],A865+1,20)</f>
        <v>0</v>
      </c>
      <c r="C865" s="13" t="str" cm="1">
        <f t="array" ref="C865">INDEX(DB_ALM[],A865+1,1)</f>
        <v>SN_GENERATOR_FEEDER_2</v>
      </c>
      <c r="D865" s="13" t="str" cm="1">
        <f t="array" ref="D865">INDEX(DB_ALM[],A865+1,3)</f>
        <v>SPARE_831</v>
      </c>
      <c r="E865" s="34" t="str" cm="1">
        <f t="array" ref="E865">INDEX(DB_ALM[],A865+1,5)</f>
        <v>SPARE_26</v>
      </c>
      <c r="F865" s="34" t="s">
        <v>205</v>
      </c>
      <c r="G865" s="13" t="str" cm="1">
        <f t="array" ref="G865">INDEX(DB_ALM[],A865+1,13)</f>
        <v>No blocking</v>
      </c>
      <c r="H865" s="1" t="e">
        <f t="shared" si="13"/>
        <v>#N/A</v>
      </c>
    </row>
    <row r="866" spans="1:8" hidden="1" x14ac:dyDescent="0.25">
      <c r="A866" s="1">
        <v>864</v>
      </c>
      <c r="B866" s="1" t="b" cm="1">
        <f t="array" ref="B866">INDEX(DB_ALM[],A866+1,20)</f>
        <v>0</v>
      </c>
      <c r="C866" s="13" t="str" cm="1">
        <f t="array" ref="C866">INDEX(DB_ALM[],A866+1,1)</f>
        <v>SPARE_27</v>
      </c>
      <c r="D866" s="13" t="str" cm="1">
        <f t="array" ref="D866">INDEX(DB_ALM[],A866+1,3)</f>
        <v>SPARE_800</v>
      </c>
      <c r="E866" s="34" t="str" cm="1">
        <f t="array" ref="E866">INDEX(DB_ALM[],A866+1,5)</f>
        <v>SPARE_27</v>
      </c>
      <c r="F866" s="34" t="s">
        <v>205</v>
      </c>
      <c r="G866" s="13" t="str" cm="1">
        <f t="array" ref="G866">INDEX(DB_ALM[],A866+1,13)</f>
        <v>No blocking</v>
      </c>
      <c r="H866" s="1" t="e">
        <f t="shared" si="13"/>
        <v>#N/A</v>
      </c>
    </row>
    <row r="867" spans="1:8" hidden="1" x14ac:dyDescent="0.25">
      <c r="A867" s="1">
        <v>865</v>
      </c>
      <c r="B867" s="1" t="b" cm="1">
        <f t="array" ref="B867">INDEX(DB_ALM[],A867+1,20)</f>
        <v>0</v>
      </c>
      <c r="C867" s="13" t="str" cm="1">
        <f t="array" ref="C867">INDEX(DB_ALM[],A867+1,1)</f>
        <v>SPARE_27</v>
      </c>
      <c r="D867" s="13" t="str" cm="1">
        <f t="array" ref="D867">INDEX(DB_ALM[],A867+1,3)</f>
        <v>SPARE_801</v>
      </c>
      <c r="E867" s="34" t="str" cm="1">
        <f t="array" ref="E867">INDEX(DB_ALM[],A867+1,5)</f>
        <v>SPARE_27</v>
      </c>
      <c r="F867" s="34" t="s">
        <v>205</v>
      </c>
      <c r="G867" s="13" t="str" cm="1">
        <f t="array" ref="G867">INDEX(DB_ALM[],A867+1,13)</f>
        <v>No blocking</v>
      </c>
      <c r="H867" s="1" t="e">
        <f t="shared" si="13"/>
        <v>#N/A</v>
      </c>
    </row>
    <row r="868" spans="1:8" hidden="1" x14ac:dyDescent="0.25">
      <c r="A868" s="1">
        <v>866</v>
      </c>
      <c r="B868" s="1" t="b" cm="1">
        <f t="array" ref="B868">INDEX(DB_ALM[],A868+1,20)</f>
        <v>0</v>
      </c>
      <c r="C868" s="13" t="str" cm="1">
        <f t="array" ref="C868">INDEX(DB_ALM[],A868+1,1)</f>
        <v>SPARE_27</v>
      </c>
      <c r="D868" s="13" t="str" cm="1">
        <f t="array" ref="D868">INDEX(DB_ALM[],A868+1,3)</f>
        <v>SPARE_802</v>
      </c>
      <c r="E868" s="34" t="str" cm="1">
        <f t="array" ref="E868">INDEX(DB_ALM[],A868+1,5)</f>
        <v>SPARE_27</v>
      </c>
      <c r="F868" s="34" t="s">
        <v>205</v>
      </c>
      <c r="G868" s="13" t="str" cm="1">
        <f t="array" ref="G868">INDEX(DB_ALM[],A868+1,13)</f>
        <v>No blocking</v>
      </c>
      <c r="H868" s="1" t="e">
        <f t="shared" si="13"/>
        <v>#N/A</v>
      </c>
    </row>
    <row r="869" spans="1:8" hidden="1" x14ac:dyDescent="0.25">
      <c r="A869" s="1">
        <v>867</v>
      </c>
      <c r="B869" s="1" t="b" cm="1">
        <f t="array" ref="B869">INDEX(DB_ALM[],A869+1,20)</f>
        <v>0</v>
      </c>
      <c r="C869" s="13" t="str" cm="1">
        <f t="array" ref="C869">INDEX(DB_ALM[],A869+1,1)</f>
        <v>SPARE_27</v>
      </c>
      <c r="D869" s="13" t="str" cm="1">
        <f t="array" ref="D869">INDEX(DB_ALM[],A869+1,3)</f>
        <v>SPARE_803</v>
      </c>
      <c r="E869" s="34" t="str" cm="1">
        <f t="array" ref="E869">INDEX(DB_ALM[],A869+1,5)</f>
        <v>SPARE_27</v>
      </c>
      <c r="F869" s="34" t="s">
        <v>205</v>
      </c>
      <c r="G869" s="13" t="str" cm="1">
        <f t="array" ref="G869">INDEX(DB_ALM[],A869+1,13)</f>
        <v>No blocking</v>
      </c>
      <c r="H869" s="1" t="e">
        <f t="shared" si="13"/>
        <v>#N/A</v>
      </c>
    </row>
    <row r="870" spans="1:8" hidden="1" x14ac:dyDescent="0.25">
      <c r="A870" s="1">
        <v>868</v>
      </c>
      <c r="B870" s="1" t="b" cm="1">
        <f t="array" ref="B870">INDEX(DB_ALM[],A870+1,20)</f>
        <v>0</v>
      </c>
      <c r="C870" s="13" t="str" cm="1">
        <f t="array" ref="C870">INDEX(DB_ALM[],A870+1,1)</f>
        <v>SPARE_27</v>
      </c>
      <c r="D870" s="13" t="str" cm="1">
        <f t="array" ref="D870">INDEX(DB_ALM[],A870+1,3)</f>
        <v>SPARE_804</v>
      </c>
      <c r="E870" s="34" t="str" cm="1">
        <f t="array" ref="E870">INDEX(DB_ALM[],A870+1,5)</f>
        <v>SPARE_27</v>
      </c>
      <c r="F870" s="34" t="s">
        <v>205</v>
      </c>
      <c r="G870" s="13" t="str" cm="1">
        <f t="array" ref="G870">INDEX(DB_ALM[],A870+1,13)</f>
        <v>No blocking</v>
      </c>
      <c r="H870" s="1" t="e">
        <f t="shared" si="13"/>
        <v>#N/A</v>
      </c>
    </row>
    <row r="871" spans="1:8" hidden="1" x14ac:dyDescent="0.25">
      <c r="A871" s="1">
        <v>869</v>
      </c>
      <c r="B871" s="1" t="b" cm="1">
        <f t="array" ref="B871">INDEX(DB_ALM[],A871+1,20)</f>
        <v>0</v>
      </c>
      <c r="C871" s="13" t="str" cm="1">
        <f t="array" ref="C871">INDEX(DB_ALM[],A871+1,1)</f>
        <v>SPARE_27</v>
      </c>
      <c r="D871" s="13" t="str" cm="1">
        <f t="array" ref="D871">INDEX(DB_ALM[],A871+1,3)</f>
        <v>SPARE_805</v>
      </c>
      <c r="E871" s="34" t="str" cm="1">
        <f t="array" ref="E871">INDEX(DB_ALM[],A871+1,5)</f>
        <v>SPARE_27</v>
      </c>
      <c r="F871" s="34" t="s">
        <v>205</v>
      </c>
      <c r="G871" s="13" t="str" cm="1">
        <f t="array" ref="G871">INDEX(DB_ALM[],A871+1,13)</f>
        <v>No blocking</v>
      </c>
      <c r="H871" s="1" t="e">
        <f t="shared" si="13"/>
        <v>#N/A</v>
      </c>
    </row>
    <row r="872" spans="1:8" hidden="1" x14ac:dyDescent="0.25">
      <c r="A872" s="1">
        <v>870</v>
      </c>
      <c r="B872" s="1" t="b" cm="1">
        <f t="array" ref="B872">INDEX(DB_ALM[],A872+1,20)</f>
        <v>0</v>
      </c>
      <c r="C872" s="13" t="str" cm="1">
        <f t="array" ref="C872">INDEX(DB_ALM[],A872+1,1)</f>
        <v>SPARE_27</v>
      </c>
      <c r="D872" s="13" t="str" cm="1">
        <f t="array" ref="D872">INDEX(DB_ALM[],A872+1,3)</f>
        <v>SPARE_806</v>
      </c>
      <c r="E872" s="34" t="str" cm="1">
        <f t="array" ref="E872">INDEX(DB_ALM[],A872+1,5)</f>
        <v>SPARE_27</v>
      </c>
      <c r="F872" s="34" t="s">
        <v>205</v>
      </c>
      <c r="G872" s="13" t="str" cm="1">
        <f t="array" ref="G872">INDEX(DB_ALM[],A872+1,13)</f>
        <v>No blocking</v>
      </c>
      <c r="H872" s="1" t="e">
        <f t="shared" si="13"/>
        <v>#N/A</v>
      </c>
    </row>
    <row r="873" spans="1:8" hidden="1" x14ac:dyDescent="0.25">
      <c r="A873" s="1">
        <v>871</v>
      </c>
      <c r="B873" s="1" t="b" cm="1">
        <f t="array" ref="B873">INDEX(DB_ALM[],A873+1,20)</f>
        <v>0</v>
      </c>
      <c r="C873" s="13" t="str" cm="1">
        <f t="array" ref="C873">INDEX(DB_ALM[],A873+1,1)</f>
        <v>SPARE_27</v>
      </c>
      <c r="D873" s="13" t="str" cm="1">
        <f t="array" ref="D873">INDEX(DB_ALM[],A873+1,3)</f>
        <v>SPARE_807</v>
      </c>
      <c r="E873" s="34" t="str" cm="1">
        <f t="array" ref="E873">INDEX(DB_ALM[],A873+1,5)</f>
        <v>SPARE_27</v>
      </c>
      <c r="F873" s="34" t="s">
        <v>205</v>
      </c>
      <c r="G873" s="13" t="str" cm="1">
        <f t="array" ref="G873">INDEX(DB_ALM[],A873+1,13)</f>
        <v>No blocking</v>
      </c>
      <c r="H873" s="1" t="e">
        <f t="shared" si="13"/>
        <v>#N/A</v>
      </c>
    </row>
    <row r="874" spans="1:8" hidden="1" x14ac:dyDescent="0.25">
      <c r="A874" s="1">
        <v>872</v>
      </c>
      <c r="B874" s="1" t="b" cm="1">
        <f t="array" ref="B874">INDEX(DB_ALM[],A874+1,20)</f>
        <v>0</v>
      </c>
      <c r="C874" s="13" t="str" cm="1">
        <f t="array" ref="C874">INDEX(DB_ALM[],A874+1,1)</f>
        <v>SPARE_27</v>
      </c>
      <c r="D874" s="13" t="str" cm="1">
        <f t="array" ref="D874">INDEX(DB_ALM[],A874+1,3)</f>
        <v>SPARE_808</v>
      </c>
      <c r="E874" s="34" t="str" cm="1">
        <f t="array" ref="E874">INDEX(DB_ALM[],A874+1,5)</f>
        <v>SPARE_27</v>
      </c>
      <c r="F874" s="34" t="s">
        <v>205</v>
      </c>
      <c r="G874" s="13" t="str" cm="1">
        <f t="array" ref="G874">INDEX(DB_ALM[],A874+1,13)</f>
        <v>No blocking</v>
      </c>
      <c r="H874" s="1" t="e">
        <f t="shared" si="13"/>
        <v>#N/A</v>
      </c>
    </row>
    <row r="875" spans="1:8" hidden="1" x14ac:dyDescent="0.25">
      <c r="A875" s="1">
        <v>873</v>
      </c>
      <c r="B875" s="1" t="b" cm="1">
        <f t="array" ref="B875">INDEX(DB_ALM[],A875+1,20)</f>
        <v>0</v>
      </c>
      <c r="C875" s="13" t="str" cm="1">
        <f t="array" ref="C875">INDEX(DB_ALM[],A875+1,1)</f>
        <v>SPARE_27</v>
      </c>
      <c r="D875" s="13" t="str" cm="1">
        <f t="array" ref="D875">INDEX(DB_ALM[],A875+1,3)</f>
        <v>SPARE_809</v>
      </c>
      <c r="E875" s="34" t="str" cm="1">
        <f t="array" ref="E875">INDEX(DB_ALM[],A875+1,5)</f>
        <v>SPARE_27</v>
      </c>
      <c r="F875" s="34" t="s">
        <v>205</v>
      </c>
      <c r="G875" s="13" t="str" cm="1">
        <f t="array" ref="G875">INDEX(DB_ALM[],A875+1,13)</f>
        <v>No blocking</v>
      </c>
      <c r="H875" s="1" t="e">
        <f t="shared" si="13"/>
        <v>#N/A</v>
      </c>
    </row>
    <row r="876" spans="1:8" hidden="1" x14ac:dyDescent="0.25">
      <c r="A876" s="1">
        <v>874</v>
      </c>
      <c r="B876" s="1" t="b" cm="1">
        <f t="array" ref="B876">INDEX(DB_ALM[],A876+1,20)</f>
        <v>0</v>
      </c>
      <c r="C876" s="13" t="str" cm="1">
        <f t="array" ref="C876">INDEX(DB_ALM[],A876+1,1)</f>
        <v>SPARE_27</v>
      </c>
      <c r="D876" s="13" t="str" cm="1">
        <f t="array" ref="D876">INDEX(DB_ALM[],A876+1,3)</f>
        <v>SPARE_810</v>
      </c>
      <c r="E876" s="34" t="str" cm="1">
        <f t="array" ref="E876">INDEX(DB_ALM[],A876+1,5)</f>
        <v>SPARE_27</v>
      </c>
      <c r="F876" s="34" t="s">
        <v>205</v>
      </c>
      <c r="G876" s="13" t="str" cm="1">
        <f t="array" ref="G876">INDEX(DB_ALM[],A876+1,13)</f>
        <v>No blocking</v>
      </c>
      <c r="H876" s="1" t="e">
        <f t="shared" si="13"/>
        <v>#N/A</v>
      </c>
    </row>
    <row r="877" spans="1:8" hidden="1" x14ac:dyDescent="0.25">
      <c r="A877" s="1">
        <v>875</v>
      </c>
      <c r="B877" s="1" t="b" cm="1">
        <f t="array" ref="B877">INDEX(DB_ALM[],A877+1,20)</f>
        <v>0</v>
      </c>
      <c r="C877" s="13" t="str" cm="1">
        <f t="array" ref="C877">INDEX(DB_ALM[],A877+1,1)</f>
        <v>SPARE_27</v>
      </c>
      <c r="D877" s="13" t="str" cm="1">
        <f t="array" ref="D877">INDEX(DB_ALM[],A877+1,3)</f>
        <v>SPARE_811</v>
      </c>
      <c r="E877" s="34" t="str" cm="1">
        <f t="array" ref="E877">INDEX(DB_ALM[],A877+1,5)</f>
        <v>SPARE_27</v>
      </c>
      <c r="F877" s="34" t="s">
        <v>205</v>
      </c>
      <c r="G877" s="13" t="str" cm="1">
        <f t="array" ref="G877">INDEX(DB_ALM[],A877+1,13)</f>
        <v>No blocking</v>
      </c>
      <c r="H877" s="1" t="e">
        <f t="shared" si="13"/>
        <v>#N/A</v>
      </c>
    </row>
    <row r="878" spans="1:8" hidden="1" x14ac:dyDescent="0.25">
      <c r="A878" s="1">
        <v>876</v>
      </c>
      <c r="B878" s="1" t="b" cm="1">
        <f t="array" ref="B878">INDEX(DB_ALM[],A878+1,20)</f>
        <v>0</v>
      </c>
      <c r="C878" s="13" t="str" cm="1">
        <f t="array" ref="C878">INDEX(DB_ALM[],A878+1,1)</f>
        <v>SPARE_27</v>
      </c>
      <c r="D878" s="13" t="str" cm="1">
        <f t="array" ref="D878">INDEX(DB_ALM[],A878+1,3)</f>
        <v>SPARE_812</v>
      </c>
      <c r="E878" s="34" t="str" cm="1">
        <f t="array" ref="E878">INDEX(DB_ALM[],A878+1,5)</f>
        <v>SPARE_27</v>
      </c>
      <c r="F878" s="34" t="s">
        <v>205</v>
      </c>
      <c r="G878" s="13" t="str" cm="1">
        <f t="array" ref="G878">INDEX(DB_ALM[],A878+1,13)</f>
        <v>No blocking</v>
      </c>
      <c r="H878" s="1" t="e">
        <f t="shared" si="13"/>
        <v>#N/A</v>
      </c>
    </row>
    <row r="879" spans="1:8" hidden="1" x14ac:dyDescent="0.25">
      <c r="A879" s="1">
        <v>877</v>
      </c>
      <c r="B879" s="1" t="b" cm="1">
        <f t="array" ref="B879">INDEX(DB_ALM[],A879+1,20)</f>
        <v>0</v>
      </c>
      <c r="C879" s="13" t="str" cm="1">
        <f t="array" ref="C879">INDEX(DB_ALM[],A879+1,1)</f>
        <v>SPARE_27</v>
      </c>
      <c r="D879" s="13" t="str" cm="1">
        <f t="array" ref="D879">INDEX(DB_ALM[],A879+1,3)</f>
        <v>SPARE_813</v>
      </c>
      <c r="E879" s="34" t="str" cm="1">
        <f t="array" ref="E879">INDEX(DB_ALM[],A879+1,5)</f>
        <v>SPARE_27</v>
      </c>
      <c r="F879" s="34" t="s">
        <v>205</v>
      </c>
      <c r="G879" s="13" t="str" cm="1">
        <f t="array" ref="G879">INDEX(DB_ALM[],A879+1,13)</f>
        <v>No blocking</v>
      </c>
      <c r="H879" s="1" t="e">
        <f t="shared" si="13"/>
        <v>#N/A</v>
      </c>
    </row>
    <row r="880" spans="1:8" hidden="1" x14ac:dyDescent="0.25">
      <c r="A880" s="1">
        <v>878</v>
      </c>
      <c r="B880" s="1" t="b" cm="1">
        <f t="array" ref="B880">INDEX(DB_ALM[],A880+1,20)</f>
        <v>0</v>
      </c>
      <c r="C880" s="13" t="str" cm="1">
        <f t="array" ref="C880">INDEX(DB_ALM[],A880+1,1)</f>
        <v>SPARE_27</v>
      </c>
      <c r="D880" s="13" t="str" cm="1">
        <f t="array" ref="D880">INDEX(DB_ALM[],A880+1,3)</f>
        <v>SPARE_814</v>
      </c>
      <c r="E880" s="34" t="str" cm="1">
        <f t="array" ref="E880">INDEX(DB_ALM[],A880+1,5)</f>
        <v>SPARE_27</v>
      </c>
      <c r="F880" s="34" t="s">
        <v>205</v>
      </c>
      <c r="G880" s="13" t="str" cm="1">
        <f t="array" ref="G880">INDEX(DB_ALM[],A880+1,13)</f>
        <v>No blocking</v>
      </c>
      <c r="H880" s="1" t="e">
        <f t="shared" si="13"/>
        <v>#N/A</v>
      </c>
    </row>
    <row r="881" spans="1:8" hidden="1" x14ac:dyDescent="0.25">
      <c r="A881" s="1">
        <v>879</v>
      </c>
      <c r="B881" s="1" t="b" cm="1">
        <f t="array" ref="B881">INDEX(DB_ALM[],A881+1,20)</f>
        <v>0</v>
      </c>
      <c r="C881" s="13" t="str" cm="1">
        <f t="array" ref="C881">INDEX(DB_ALM[],A881+1,1)</f>
        <v>SPARE_27</v>
      </c>
      <c r="D881" s="13" t="str" cm="1">
        <f t="array" ref="D881">INDEX(DB_ALM[],A881+1,3)</f>
        <v>SPARE_815</v>
      </c>
      <c r="E881" s="34" t="str" cm="1">
        <f t="array" ref="E881">INDEX(DB_ALM[],A881+1,5)</f>
        <v>SPARE_27</v>
      </c>
      <c r="F881" s="34" t="s">
        <v>205</v>
      </c>
      <c r="G881" s="13" t="str" cm="1">
        <f t="array" ref="G881">INDEX(DB_ALM[],A881+1,13)</f>
        <v>No blocking</v>
      </c>
      <c r="H881" s="1" t="e">
        <f t="shared" si="13"/>
        <v>#N/A</v>
      </c>
    </row>
    <row r="882" spans="1:8" hidden="1" x14ac:dyDescent="0.25">
      <c r="A882" s="1">
        <v>880</v>
      </c>
      <c r="B882" s="1" t="b" cm="1">
        <f t="array" ref="B882">INDEX(DB_ALM[],A882+1,20)</f>
        <v>0</v>
      </c>
      <c r="C882" s="13" t="str" cm="1">
        <f t="array" ref="C882">INDEX(DB_ALM[],A882+1,1)</f>
        <v>SPARE_27</v>
      </c>
      <c r="D882" s="13" t="str" cm="1">
        <f t="array" ref="D882">INDEX(DB_ALM[],A882+1,3)</f>
        <v>SPARE_816</v>
      </c>
      <c r="E882" s="34" t="str" cm="1">
        <f t="array" ref="E882">INDEX(DB_ALM[],A882+1,5)</f>
        <v>SPARE_27</v>
      </c>
      <c r="F882" s="34" t="s">
        <v>205</v>
      </c>
      <c r="G882" s="13" t="str" cm="1">
        <f t="array" ref="G882">INDEX(DB_ALM[],A882+1,13)</f>
        <v>No blocking</v>
      </c>
      <c r="H882" s="1" t="e">
        <f t="shared" si="13"/>
        <v>#N/A</v>
      </c>
    </row>
    <row r="883" spans="1:8" hidden="1" x14ac:dyDescent="0.25">
      <c r="A883" s="1">
        <v>881</v>
      </c>
      <c r="B883" s="1" t="b" cm="1">
        <f t="array" ref="B883">INDEX(DB_ALM[],A883+1,20)</f>
        <v>0</v>
      </c>
      <c r="C883" s="13" t="str" cm="1">
        <f t="array" ref="C883">INDEX(DB_ALM[],A883+1,1)</f>
        <v>SPARE_27</v>
      </c>
      <c r="D883" s="13" t="str" cm="1">
        <f t="array" ref="D883">INDEX(DB_ALM[],A883+1,3)</f>
        <v>SPARE_817</v>
      </c>
      <c r="E883" s="34" t="str" cm="1">
        <f t="array" ref="E883">INDEX(DB_ALM[],A883+1,5)</f>
        <v>SPARE_27</v>
      </c>
      <c r="F883" s="34" t="s">
        <v>205</v>
      </c>
      <c r="G883" s="13" t="str" cm="1">
        <f t="array" ref="G883">INDEX(DB_ALM[],A883+1,13)</f>
        <v>No blocking</v>
      </c>
      <c r="H883" s="1" t="e">
        <f t="shared" si="13"/>
        <v>#N/A</v>
      </c>
    </row>
    <row r="884" spans="1:8" hidden="1" x14ac:dyDescent="0.25">
      <c r="A884" s="1">
        <v>882</v>
      </c>
      <c r="B884" s="1" t="b" cm="1">
        <f t="array" ref="B884">INDEX(DB_ALM[],A884+1,20)</f>
        <v>0</v>
      </c>
      <c r="C884" s="13" t="str" cm="1">
        <f t="array" ref="C884">INDEX(DB_ALM[],A884+1,1)</f>
        <v>SPARE_27</v>
      </c>
      <c r="D884" s="13" t="str" cm="1">
        <f t="array" ref="D884">INDEX(DB_ALM[],A884+1,3)</f>
        <v>SPARE_818</v>
      </c>
      <c r="E884" s="34" t="str" cm="1">
        <f t="array" ref="E884">INDEX(DB_ALM[],A884+1,5)</f>
        <v>SPARE_27</v>
      </c>
      <c r="F884" s="34" t="s">
        <v>205</v>
      </c>
      <c r="G884" s="13" t="str" cm="1">
        <f t="array" ref="G884">INDEX(DB_ALM[],A884+1,13)</f>
        <v>No blocking</v>
      </c>
      <c r="H884" s="1" t="e">
        <f t="shared" si="13"/>
        <v>#N/A</v>
      </c>
    </row>
    <row r="885" spans="1:8" hidden="1" x14ac:dyDescent="0.25">
      <c r="A885" s="1">
        <v>883</v>
      </c>
      <c r="B885" s="1" t="b" cm="1">
        <f t="array" ref="B885">INDEX(DB_ALM[],A885+1,20)</f>
        <v>0</v>
      </c>
      <c r="C885" s="13" t="str" cm="1">
        <f t="array" ref="C885">INDEX(DB_ALM[],A885+1,1)</f>
        <v>SPARE_27</v>
      </c>
      <c r="D885" s="13" t="str" cm="1">
        <f t="array" ref="D885">INDEX(DB_ALM[],A885+1,3)</f>
        <v>SPARE_819</v>
      </c>
      <c r="E885" s="34" t="str" cm="1">
        <f t="array" ref="E885">INDEX(DB_ALM[],A885+1,5)</f>
        <v>SPARE_27</v>
      </c>
      <c r="F885" s="34" t="s">
        <v>205</v>
      </c>
      <c r="G885" s="13" t="str" cm="1">
        <f t="array" ref="G885">INDEX(DB_ALM[],A885+1,13)</f>
        <v>No blocking</v>
      </c>
      <c r="H885" s="1" t="e">
        <f t="shared" si="13"/>
        <v>#N/A</v>
      </c>
    </row>
    <row r="886" spans="1:8" hidden="1" x14ac:dyDescent="0.25">
      <c r="A886" s="1">
        <v>884</v>
      </c>
      <c r="B886" s="1" t="b" cm="1">
        <f t="array" ref="B886">INDEX(DB_ALM[],A886+1,20)</f>
        <v>0</v>
      </c>
      <c r="C886" s="13" t="str" cm="1">
        <f t="array" ref="C886">INDEX(DB_ALM[],A886+1,1)</f>
        <v>SPARE_27</v>
      </c>
      <c r="D886" s="13" t="str" cm="1">
        <f t="array" ref="D886">INDEX(DB_ALM[],A886+1,3)</f>
        <v>SPARE_820</v>
      </c>
      <c r="E886" s="34" t="str" cm="1">
        <f t="array" ref="E886">INDEX(DB_ALM[],A886+1,5)</f>
        <v>SPARE_27</v>
      </c>
      <c r="F886" s="34" t="s">
        <v>205</v>
      </c>
      <c r="G886" s="13" t="str" cm="1">
        <f t="array" ref="G886">INDEX(DB_ALM[],A886+1,13)</f>
        <v>No blocking</v>
      </c>
      <c r="H886" s="1" t="e">
        <f t="shared" si="13"/>
        <v>#N/A</v>
      </c>
    </row>
    <row r="887" spans="1:8" hidden="1" x14ac:dyDescent="0.25">
      <c r="A887" s="1">
        <v>885</v>
      </c>
      <c r="B887" s="1" t="b" cm="1">
        <f t="array" ref="B887">INDEX(DB_ALM[],A887+1,20)</f>
        <v>0</v>
      </c>
      <c r="C887" s="13" t="str" cm="1">
        <f t="array" ref="C887">INDEX(DB_ALM[],A887+1,1)</f>
        <v>SPARE_27</v>
      </c>
      <c r="D887" s="13" t="str" cm="1">
        <f t="array" ref="D887">INDEX(DB_ALM[],A887+1,3)</f>
        <v>SPARE_821</v>
      </c>
      <c r="E887" s="34" t="str" cm="1">
        <f t="array" ref="E887">INDEX(DB_ALM[],A887+1,5)</f>
        <v>SPARE_27</v>
      </c>
      <c r="F887" s="34" t="s">
        <v>205</v>
      </c>
      <c r="G887" s="13" t="str" cm="1">
        <f t="array" ref="G887">INDEX(DB_ALM[],A887+1,13)</f>
        <v>No blocking</v>
      </c>
      <c r="H887" s="1" t="e">
        <f t="shared" si="13"/>
        <v>#N/A</v>
      </c>
    </row>
    <row r="888" spans="1:8" hidden="1" x14ac:dyDescent="0.25">
      <c r="A888" s="1">
        <v>886</v>
      </c>
      <c r="B888" s="1" t="b" cm="1">
        <f t="array" ref="B888">INDEX(DB_ALM[],A888+1,20)</f>
        <v>0</v>
      </c>
      <c r="C888" s="13" t="str" cm="1">
        <f t="array" ref="C888">INDEX(DB_ALM[],A888+1,1)</f>
        <v>SPARE_27</v>
      </c>
      <c r="D888" s="13" t="str" cm="1">
        <f t="array" ref="D888">INDEX(DB_ALM[],A888+1,3)</f>
        <v>SPARE_822</v>
      </c>
      <c r="E888" s="34" t="str" cm="1">
        <f t="array" ref="E888">INDEX(DB_ALM[],A888+1,5)</f>
        <v>SPARE_27</v>
      </c>
      <c r="F888" s="34" t="s">
        <v>205</v>
      </c>
      <c r="G888" s="13" t="str" cm="1">
        <f t="array" ref="G888">INDEX(DB_ALM[],A888+1,13)</f>
        <v>No blocking</v>
      </c>
      <c r="H888" s="1" t="e">
        <f t="shared" si="13"/>
        <v>#N/A</v>
      </c>
    </row>
    <row r="889" spans="1:8" hidden="1" x14ac:dyDescent="0.25">
      <c r="A889" s="1">
        <v>887</v>
      </c>
      <c r="B889" s="1" t="b" cm="1">
        <f t="array" ref="B889">INDEX(DB_ALM[],A889+1,20)</f>
        <v>0</v>
      </c>
      <c r="C889" s="13" t="str" cm="1">
        <f t="array" ref="C889">INDEX(DB_ALM[],A889+1,1)</f>
        <v>SPARE_27</v>
      </c>
      <c r="D889" s="13" t="str" cm="1">
        <f t="array" ref="D889">INDEX(DB_ALM[],A889+1,3)</f>
        <v>SPARE_823</v>
      </c>
      <c r="E889" s="34" t="str" cm="1">
        <f t="array" ref="E889">INDEX(DB_ALM[],A889+1,5)</f>
        <v>SPARE_27</v>
      </c>
      <c r="F889" s="34" t="s">
        <v>205</v>
      </c>
      <c r="G889" s="13" t="str" cm="1">
        <f t="array" ref="G889">INDEX(DB_ALM[],A889+1,13)</f>
        <v>No blocking</v>
      </c>
      <c r="H889" s="1" t="e">
        <f t="shared" si="13"/>
        <v>#N/A</v>
      </c>
    </row>
    <row r="890" spans="1:8" hidden="1" x14ac:dyDescent="0.25">
      <c r="A890" s="1">
        <v>888</v>
      </c>
      <c r="B890" s="1" t="b" cm="1">
        <f t="array" ref="B890">INDEX(DB_ALM[],A890+1,20)</f>
        <v>0</v>
      </c>
      <c r="C890" s="13" t="str" cm="1">
        <f t="array" ref="C890">INDEX(DB_ALM[],A890+1,1)</f>
        <v>SPARE_27</v>
      </c>
      <c r="D890" s="13" t="str" cm="1">
        <f t="array" ref="D890">INDEX(DB_ALM[],A890+1,3)</f>
        <v>SPARE_824</v>
      </c>
      <c r="E890" s="34" t="str" cm="1">
        <f t="array" ref="E890">INDEX(DB_ALM[],A890+1,5)</f>
        <v>SPARE_27</v>
      </c>
      <c r="F890" s="34" t="s">
        <v>205</v>
      </c>
      <c r="G890" s="13" t="str" cm="1">
        <f t="array" ref="G890">INDEX(DB_ALM[],A890+1,13)</f>
        <v>No blocking</v>
      </c>
      <c r="H890" s="1" t="e">
        <f t="shared" si="13"/>
        <v>#N/A</v>
      </c>
    </row>
    <row r="891" spans="1:8" hidden="1" x14ac:dyDescent="0.25">
      <c r="A891" s="1">
        <v>889</v>
      </c>
      <c r="B891" s="1" t="b" cm="1">
        <f t="array" ref="B891">INDEX(DB_ALM[],A891+1,20)</f>
        <v>0</v>
      </c>
      <c r="C891" s="13" t="str" cm="1">
        <f t="array" ref="C891">INDEX(DB_ALM[],A891+1,1)</f>
        <v>SPARE_27</v>
      </c>
      <c r="D891" s="13" t="str" cm="1">
        <f t="array" ref="D891">INDEX(DB_ALM[],A891+1,3)</f>
        <v>SPARE_825</v>
      </c>
      <c r="E891" s="34" t="str" cm="1">
        <f t="array" ref="E891">INDEX(DB_ALM[],A891+1,5)</f>
        <v>SPARE_27</v>
      </c>
      <c r="F891" s="34" t="s">
        <v>205</v>
      </c>
      <c r="G891" s="13" t="str" cm="1">
        <f t="array" ref="G891">INDEX(DB_ALM[],A891+1,13)</f>
        <v>No blocking</v>
      </c>
      <c r="H891" s="1" t="e">
        <f t="shared" si="13"/>
        <v>#N/A</v>
      </c>
    </row>
    <row r="892" spans="1:8" hidden="1" x14ac:dyDescent="0.25">
      <c r="A892" s="1">
        <v>890</v>
      </c>
      <c r="B892" s="1" t="b" cm="1">
        <f t="array" ref="B892">INDEX(DB_ALM[],A892+1,20)</f>
        <v>0</v>
      </c>
      <c r="C892" s="13" t="str" cm="1">
        <f t="array" ref="C892">INDEX(DB_ALM[],A892+1,1)</f>
        <v>SPARE_27</v>
      </c>
      <c r="D892" s="13" t="str" cm="1">
        <f t="array" ref="D892">INDEX(DB_ALM[],A892+1,3)</f>
        <v>SPARE_826</v>
      </c>
      <c r="E892" s="34" t="str" cm="1">
        <f t="array" ref="E892">INDEX(DB_ALM[],A892+1,5)</f>
        <v>SPARE_27</v>
      </c>
      <c r="F892" s="34" t="s">
        <v>205</v>
      </c>
      <c r="G892" s="13" t="str" cm="1">
        <f t="array" ref="G892">INDEX(DB_ALM[],A892+1,13)</f>
        <v>No blocking</v>
      </c>
      <c r="H892" s="1" t="e">
        <f t="shared" si="13"/>
        <v>#N/A</v>
      </c>
    </row>
    <row r="893" spans="1:8" hidden="1" x14ac:dyDescent="0.25">
      <c r="A893" s="1">
        <v>891</v>
      </c>
      <c r="B893" s="1" t="b" cm="1">
        <f t="array" ref="B893">INDEX(DB_ALM[],A893+1,20)</f>
        <v>0</v>
      </c>
      <c r="C893" s="13" t="str" cm="1">
        <f t="array" ref="C893">INDEX(DB_ALM[],A893+1,1)</f>
        <v>SPARE_27</v>
      </c>
      <c r="D893" s="13" t="str" cm="1">
        <f t="array" ref="D893">INDEX(DB_ALM[],A893+1,3)</f>
        <v>SPARE_827</v>
      </c>
      <c r="E893" s="34" t="str" cm="1">
        <f t="array" ref="E893">INDEX(DB_ALM[],A893+1,5)</f>
        <v>SPARE_27</v>
      </c>
      <c r="F893" s="34" t="s">
        <v>205</v>
      </c>
      <c r="G893" s="13" t="str" cm="1">
        <f t="array" ref="G893">INDEX(DB_ALM[],A893+1,13)</f>
        <v>No blocking</v>
      </c>
      <c r="H893" s="1" t="e">
        <f t="shared" si="13"/>
        <v>#N/A</v>
      </c>
    </row>
    <row r="894" spans="1:8" hidden="1" x14ac:dyDescent="0.25">
      <c r="A894" s="1">
        <v>892</v>
      </c>
      <c r="B894" s="1" t="b" cm="1">
        <f t="array" ref="B894">INDEX(DB_ALM[],A894+1,20)</f>
        <v>0</v>
      </c>
      <c r="C894" s="13" t="str" cm="1">
        <f t="array" ref="C894">INDEX(DB_ALM[],A894+1,1)</f>
        <v>SPARE_27</v>
      </c>
      <c r="D894" s="13" t="str" cm="1">
        <f t="array" ref="D894">INDEX(DB_ALM[],A894+1,3)</f>
        <v>SPARE_828</v>
      </c>
      <c r="E894" s="34" t="str" cm="1">
        <f t="array" ref="E894">INDEX(DB_ALM[],A894+1,5)</f>
        <v>SPARE_27</v>
      </c>
      <c r="F894" s="34" t="s">
        <v>205</v>
      </c>
      <c r="G894" s="13" t="str" cm="1">
        <f t="array" ref="G894">INDEX(DB_ALM[],A894+1,13)</f>
        <v>No blocking</v>
      </c>
      <c r="H894" s="1" t="e">
        <f t="shared" si="13"/>
        <v>#N/A</v>
      </c>
    </row>
    <row r="895" spans="1:8" hidden="1" x14ac:dyDescent="0.25">
      <c r="A895" s="1">
        <v>893</v>
      </c>
      <c r="B895" s="1" t="b" cm="1">
        <f t="array" ref="B895">INDEX(DB_ALM[],A895+1,20)</f>
        <v>0</v>
      </c>
      <c r="C895" s="13" t="str" cm="1">
        <f t="array" ref="C895">INDEX(DB_ALM[],A895+1,1)</f>
        <v>SPARE_27</v>
      </c>
      <c r="D895" s="13" t="str" cm="1">
        <f t="array" ref="D895">INDEX(DB_ALM[],A895+1,3)</f>
        <v>SPARE_829</v>
      </c>
      <c r="E895" s="34" t="str" cm="1">
        <f t="array" ref="E895">INDEX(DB_ALM[],A895+1,5)</f>
        <v>SPARE_27</v>
      </c>
      <c r="F895" s="34" t="s">
        <v>205</v>
      </c>
      <c r="G895" s="13" t="str" cm="1">
        <f t="array" ref="G895">INDEX(DB_ALM[],A895+1,13)</f>
        <v>No blocking</v>
      </c>
      <c r="H895" s="1" t="e">
        <f t="shared" si="13"/>
        <v>#N/A</v>
      </c>
    </row>
    <row r="896" spans="1:8" hidden="1" x14ac:dyDescent="0.25">
      <c r="A896" s="1">
        <v>894</v>
      </c>
      <c r="B896" s="1" t="b" cm="1">
        <f t="array" ref="B896">INDEX(DB_ALM[],A896+1,20)</f>
        <v>0</v>
      </c>
      <c r="C896" s="13" t="str" cm="1">
        <f t="array" ref="C896">INDEX(DB_ALM[],A896+1,1)</f>
        <v>SPARE_27</v>
      </c>
      <c r="D896" s="13" t="str" cm="1">
        <f t="array" ref="D896">INDEX(DB_ALM[],A896+1,3)</f>
        <v>SPARE_830</v>
      </c>
      <c r="E896" s="34" t="str" cm="1">
        <f t="array" ref="E896">INDEX(DB_ALM[],A896+1,5)</f>
        <v>SPARE_27</v>
      </c>
      <c r="F896" s="34" t="s">
        <v>205</v>
      </c>
      <c r="G896" s="13" t="str" cm="1">
        <f t="array" ref="G896">INDEX(DB_ALM[],A896+1,13)</f>
        <v>No blocking</v>
      </c>
      <c r="H896" s="1" t="e">
        <f t="shared" si="13"/>
        <v>#N/A</v>
      </c>
    </row>
    <row r="897" spans="1:8" hidden="1" x14ac:dyDescent="0.25">
      <c r="A897" s="1">
        <v>895</v>
      </c>
      <c r="B897" s="1" t="b" cm="1">
        <f t="array" ref="B897">INDEX(DB_ALM[],A897+1,20)</f>
        <v>0</v>
      </c>
      <c r="C897" s="13" t="str" cm="1">
        <f t="array" ref="C897">INDEX(DB_ALM[],A897+1,1)</f>
        <v>SPARE_27</v>
      </c>
      <c r="D897" s="13" t="str" cm="1">
        <f t="array" ref="D897">INDEX(DB_ALM[],A897+1,3)</f>
        <v>SPARE_831</v>
      </c>
      <c r="E897" s="34" t="str" cm="1">
        <f t="array" ref="E897">INDEX(DB_ALM[],A897+1,5)</f>
        <v>SPARE_27</v>
      </c>
      <c r="F897" s="34" t="s">
        <v>205</v>
      </c>
      <c r="G897" s="13" t="str" cm="1">
        <f t="array" ref="G897">INDEX(DB_ALM[],A897+1,13)</f>
        <v>No blocking</v>
      </c>
      <c r="H897" s="1" t="e">
        <f t="shared" si="13"/>
        <v>#N/A</v>
      </c>
    </row>
    <row r="898" spans="1:8" hidden="1" x14ac:dyDescent="0.25">
      <c r="A898" s="1">
        <v>896</v>
      </c>
      <c r="B898" s="1" t="b" cm="1">
        <f t="array" ref="B898">INDEX(DB_ALM[],A898+1,20)</f>
        <v>0</v>
      </c>
      <c r="C898" s="13" t="str" cm="1">
        <f t="array" ref="C898">INDEX(DB_ALM[],A898+1,1)</f>
        <v>SPARE_28</v>
      </c>
      <c r="D898" s="13" t="str" cm="1">
        <f t="array" ref="D898">INDEX(DB_ALM[],A898+1,3)</f>
        <v>SPARE_864</v>
      </c>
      <c r="E898" s="34" t="str" cm="1">
        <f t="array" ref="E898">INDEX(DB_ALM[],A898+1,5)</f>
        <v>SPARE_28</v>
      </c>
      <c r="F898" s="34" t="s">
        <v>205</v>
      </c>
      <c r="G898" s="13" t="str" cm="1">
        <f t="array" ref="G898">INDEX(DB_ALM[],A898+1,13)</f>
        <v>No blocking</v>
      </c>
      <c r="H898" s="1" t="e">
        <f t="shared" ref="H898:H961" si="14">VLOOKUP(F898,$K$1:$L$193,2,FALSE)</f>
        <v>#N/A</v>
      </c>
    </row>
    <row r="899" spans="1:8" hidden="1" x14ac:dyDescent="0.25">
      <c r="A899" s="1">
        <v>897</v>
      </c>
      <c r="B899" s="1" t="b" cm="1">
        <f t="array" ref="B899">INDEX(DB_ALM[],A899+1,20)</f>
        <v>0</v>
      </c>
      <c r="C899" s="13" t="str" cm="1">
        <f t="array" ref="C899">INDEX(DB_ALM[],A899+1,1)</f>
        <v>SPARE_28</v>
      </c>
      <c r="D899" s="13" t="str" cm="1">
        <f t="array" ref="D899">INDEX(DB_ALM[],A899+1,3)</f>
        <v>SPARE_865</v>
      </c>
      <c r="E899" s="34" t="str" cm="1">
        <f t="array" ref="E899">INDEX(DB_ALM[],A899+1,5)</f>
        <v>SPARE_28</v>
      </c>
      <c r="F899" s="34" t="s">
        <v>205</v>
      </c>
      <c r="G899" s="13" t="str" cm="1">
        <f t="array" ref="G899">INDEX(DB_ALM[],A899+1,13)</f>
        <v>No blocking</v>
      </c>
      <c r="H899" s="1" t="e">
        <f t="shared" si="14"/>
        <v>#N/A</v>
      </c>
    </row>
    <row r="900" spans="1:8" hidden="1" x14ac:dyDescent="0.25">
      <c r="A900" s="1">
        <v>898</v>
      </c>
      <c r="B900" s="1" t="b" cm="1">
        <f t="array" ref="B900">INDEX(DB_ALM[],A900+1,20)</f>
        <v>0</v>
      </c>
      <c r="C900" s="13" t="str" cm="1">
        <f t="array" ref="C900">INDEX(DB_ALM[],A900+1,1)</f>
        <v>SPARE_28</v>
      </c>
      <c r="D900" s="13" t="str" cm="1">
        <f t="array" ref="D900">INDEX(DB_ALM[],A900+1,3)</f>
        <v>SPARE_866</v>
      </c>
      <c r="E900" s="34" t="str" cm="1">
        <f t="array" ref="E900">INDEX(DB_ALM[],A900+1,5)</f>
        <v>SPARE_28</v>
      </c>
      <c r="F900" s="34" t="s">
        <v>205</v>
      </c>
      <c r="G900" s="13" t="str" cm="1">
        <f t="array" ref="G900">INDEX(DB_ALM[],A900+1,13)</f>
        <v>No blocking</v>
      </c>
      <c r="H900" s="1" t="e">
        <f t="shared" si="14"/>
        <v>#N/A</v>
      </c>
    </row>
    <row r="901" spans="1:8" hidden="1" x14ac:dyDescent="0.25">
      <c r="A901" s="1">
        <v>899</v>
      </c>
      <c r="B901" s="1" t="b" cm="1">
        <f t="array" ref="B901">INDEX(DB_ALM[],A901+1,20)</f>
        <v>0</v>
      </c>
      <c r="C901" s="13" t="str" cm="1">
        <f t="array" ref="C901">INDEX(DB_ALM[],A901+1,1)</f>
        <v>SPARE_28</v>
      </c>
      <c r="D901" s="13" t="str" cm="1">
        <f t="array" ref="D901">INDEX(DB_ALM[],A901+1,3)</f>
        <v>SPARE_867</v>
      </c>
      <c r="E901" s="34" t="str" cm="1">
        <f t="array" ref="E901">INDEX(DB_ALM[],A901+1,5)</f>
        <v>SPARE_28</v>
      </c>
      <c r="F901" s="34" t="s">
        <v>205</v>
      </c>
      <c r="G901" s="13" t="str" cm="1">
        <f t="array" ref="G901">INDEX(DB_ALM[],A901+1,13)</f>
        <v>No blocking</v>
      </c>
      <c r="H901" s="1" t="e">
        <f t="shared" si="14"/>
        <v>#N/A</v>
      </c>
    </row>
    <row r="902" spans="1:8" hidden="1" x14ac:dyDescent="0.25">
      <c r="A902" s="1">
        <v>900</v>
      </c>
      <c r="B902" s="1" t="b" cm="1">
        <f t="array" ref="B902">INDEX(DB_ALM[],A902+1,20)</f>
        <v>0</v>
      </c>
      <c r="C902" s="13" t="str" cm="1">
        <f t="array" ref="C902">INDEX(DB_ALM[],A902+1,1)</f>
        <v>SPARE_28</v>
      </c>
      <c r="D902" s="13" t="str" cm="1">
        <f t="array" ref="D902">INDEX(DB_ALM[],A902+1,3)</f>
        <v>SPARE_868</v>
      </c>
      <c r="E902" s="34" t="str" cm="1">
        <f t="array" ref="E902">INDEX(DB_ALM[],A902+1,5)</f>
        <v>SPARE_28</v>
      </c>
      <c r="F902" s="34" t="s">
        <v>205</v>
      </c>
      <c r="G902" s="13" t="str" cm="1">
        <f t="array" ref="G902">INDEX(DB_ALM[],A902+1,13)</f>
        <v>No blocking</v>
      </c>
      <c r="H902" s="1" t="e">
        <f t="shared" si="14"/>
        <v>#N/A</v>
      </c>
    </row>
    <row r="903" spans="1:8" hidden="1" x14ac:dyDescent="0.25">
      <c r="A903" s="1">
        <v>901</v>
      </c>
      <c r="B903" s="1" t="b" cm="1">
        <f t="array" ref="B903">INDEX(DB_ALM[],A903+1,20)</f>
        <v>0</v>
      </c>
      <c r="C903" s="13" t="str" cm="1">
        <f t="array" ref="C903">INDEX(DB_ALM[],A903+1,1)</f>
        <v>SPARE_28</v>
      </c>
      <c r="D903" s="13" t="str" cm="1">
        <f t="array" ref="D903">INDEX(DB_ALM[],A903+1,3)</f>
        <v>SPARE_869</v>
      </c>
      <c r="E903" s="34" t="str" cm="1">
        <f t="array" ref="E903">INDEX(DB_ALM[],A903+1,5)</f>
        <v>SPARE_28</v>
      </c>
      <c r="F903" s="34" t="s">
        <v>205</v>
      </c>
      <c r="G903" s="13" t="str" cm="1">
        <f t="array" ref="G903">INDEX(DB_ALM[],A903+1,13)</f>
        <v>No blocking</v>
      </c>
      <c r="H903" s="1" t="e">
        <f t="shared" si="14"/>
        <v>#N/A</v>
      </c>
    </row>
    <row r="904" spans="1:8" hidden="1" x14ac:dyDescent="0.25">
      <c r="A904" s="1">
        <v>902</v>
      </c>
      <c r="B904" s="1" t="b" cm="1">
        <f t="array" ref="B904">INDEX(DB_ALM[],A904+1,20)</f>
        <v>0</v>
      </c>
      <c r="C904" s="13" t="str" cm="1">
        <f t="array" ref="C904">INDEX(DB_ALM[],A904+1,1)</f>
        <v>SPARE_28</v>
      </c>
      <c r="D904" s="13" t="str" cm="1">
        <f t="array" ref="D904">INDEX(DB_ALM[],A904+1,3)</f>
        <v>SPARE_870</v>
      </c>
      <c r="E904" s="34" t="str" cm="1">
        <f t="array" ref="E904">INDEX(DB_ALM[],A904+1,5)</f>
        <v>SPARE_28</v>
      </c>
      <c r="F904" s="34" t="s">
        <v>205</v>
      </c>
      <c r="G904" s="13" t="str" cm="1">
        <f t="array" ref="G904">INDEX(DB_ALM[],A904+1,13)</f>
        <v>No blocking</v>
      </c>
      <c r="H904" s="1" t="e">
        <f t="shared" si="14"/>
        <v>#N/A</v>
      </c>
    </row>
    <row r="905" spans="1:8" hidden="1" x14ac:dyDescent="0.25">
      <c r="A905" s="1">
        <v>903</v>
      </c>
      <c r="B905" s="1" t="b" cm="1">
        <f t="array" ref="B905">INDEX(DB_ALM[],A905+1,20)</f>
        <v>0</v>
      </c>
      <c r="C905" s="13" t="str" cm="1">
        <f t="array" ref="C905">INDEX(DB_ALM[],A905+1,1)</f>
        <v>SPARE_28</v>
      </c>
      <c r="D905" s="13" t="str" cm="1">
        <f t="array" ref="D905">INDEX(DB_ALM[],A905+1,3)</f>
        <v>SPARE_871</v>
      </c>
      <c r="E905" s="34" t="str" cm="1">
        <f t="array" ref="E905">INDEX(DB_ALM[],A905+1,5)</f>
        <v>SPARE_28</v>
      </c>
      <c r="F905" s="34" t="s">
        <v>205</v>
      </c>
      <c r="G905" s="13" t="str" cm="1">
        <f t="array" ref="G905">INDEX(DB_ALM[],A905+1,13)</f>
        <v>No blocking</v>
      </c>
      <c r="H905" s="1" t="e">
        <f t="shared" si="14"/>
        <v>#N/A</v>
      </c>
    </row>
    <row r="906" spans="1:8" hidden="1" x14ac:dyDescent="0.25">
      <c r="A906" s="1">
        <v>904</v>
      </c>
      <c r="B906" s="1" t="b" cm="1">
        <f t="array" ref="B906">INDEX(DB_ALM[],A906+1,20)</f>
        <v>0</v>
      </c>
      <c r="C906" s="13" t="str" cm="1">
        <f t="array" ref="C906">INDEX(DB_ALM[],A906+1,1)</f>
        <v>SPARE_28</v>
      </c>
      <c r="D906" s="13" t="str" cm="1">
        <f t="array" ref="D906">INDEX(DB_ALM[],A906+1,3)</f>
        <v>SPARE_872</v>
      </c>
      <c r="E906" s="34" t="str" cm="1">
        <f t="array" ref="E906">INDEX(DB_ALM[],A906+1,5)</f>
        <v>SPARE_28</v>
      </c>
      <c r="F906" s="34" t="s">
        <v>205</v>
      </c>
      <c r="G906" s="13" t="str" cm="1">
        <f t="array" ref="G906">INDEX(DB_ALM[],A906+1,13)</f>
        <v>No blocking</v>
      </c>
      <c r="H906" s="1" t="e">
        <f t="shared" si="14"/>
        <v>#N/A</v>
      </c>
    </row>
    <row r="907" spans="1:8" hidden="1" x14ac:dyDescent="0.25">
      <c r="A907" s="1">
        <v>905</v>
      </c>
      <c r="B907" s="1" t="b" cm="1">
        <f t="array" ref="B907">INDEX(DB_ALM[],A907+1,20)</f>
        <v>0</v>
      </c>
      <c r="C907" s="13" t="str" cm="1">
        <f t="array" ref="C907">INDEX(DB_ALM[],A907+1,1)</f>
        <v>SPARE_28</v>
      </c>
      <c r="D907" s="13" t="str" cm="1">
        <f t="array" ref="D907">INDEX(DB_ALM[],A907+1,3)</f>
        <v>SPARE_873</v>
      </c>
      <c r="E907" s="34" t="str" cm="1">
        <f t="array" ref="E907">INDEX(DB_ALM[],A907+1,5)</f>
        <v>SPARE_28</v>
      </c>
      <c r="F907" s="34" t="s">
        <v>205</v>
      </c>
      <c r="G907" s="13" t="str" cm="1">
        <f t="array" ref="G907">INDEX(DB_ALM[],A907+1,13)</f>
        <v>No blocking</v>
      </c>
      <c r="H907" s="1" t="e">
        <f t="shared" si="14"/>
        <v>#N/A</v>
      </c>
    </row>
    <row r="908" spans="1:8" hidden="1" x14ac:dyDescent="0.25">
      <c r="A908" s="1">
        <v>906</v>
      </c>
      <c r="B908" s="1" t="b" cm="1">
        <f t="array" ref="B908">INDEX(DB_ALM[],A908+1,20)</f>
        <v>0</v>
      </c>
      <c r="C908" s="13" t="str" cm="1">
        <f t="array" ref="C908">INDEX(DB_ALM[],A908+1,1)</f>
        <v>SPARE_28</v>
      </c>
      <c r="D908" s="13" t="str" cm="1">
        <f t="array" ref="D908">INDEX(DB_ALM[],A908+1,3)</f>
        <v>SPARE_874</v>
      </c>
      <c r="E908" s="34" t="str" cm="1">
        <f t="array" ref="E908">INDEX(DB_ALM[],A908+1,5)</f>
        <v>SPARE_28</v>
      </c>
      <c r="F908" s="34" t="s">
        <v>205</v>
      </c>
      <c r="G908" s="13" t="str" cm="1">
        <f t="array" ref="G908">INDEX(DB_ALM[],A908+1,13)</f>
        <v>No blocking</v>
      </c>
      <c r="H908" s="1" t="e">
        <f t="shared" si="14"/>
        <v>#N/A</v>
      </c>
    </row>
    <row r="909" spans="1:8" hidden="1" x14ac:dyDescent="0.25">
      <c r="A909" s="1">
        <v>907</v>
      </c>
      <c r="B909" s="1" t="b" cm="1">
        <f t="array" ref="B909">INDEX(DB_ALM[],A909+1,20)</f>
        <v>0</v>
      </c>
      <c r="C909" s="13" t="str" cm="1">
        <f t="array" ref="C909">INDEX(DB_ALM[],A909+1,1)</f>
        <v>SPARE_28</v>
      </c>
      <c r="D909" s="13" t="str" cm="1">
        <f t="array" ref="D909">INDEX(DB_ALM[],A909+1,3)</f>
        <v>SPARE_875</v>
      </c>
      <c r="E909" s="34" t="str" cm="1">
        <f t="array" ref="E909">INDEX(DB_ALM[],A909+1,5)</f>
        <v>SPARE_28</v>
      </c>
      <c r="F909" s="34" t="s">
        <v>205</v>
      </c>
      <c r="G909" s="13" t="str" cm="1">
        <f t="array" ref="G909">INDEX(DB_ALM[],A909+1,13)</f>
        <v>No blocking</v>
      </c>
      <c r="H909" s="1" t="e">
        <f t="shared" si="14"/>
        <v>#N/A</v>
      </c>
    </row>
    <row r="910" spans="1:8" hidden="1" x14ac:dyDescent="0.25">
      <c r="A910" s="1">
        <v>908</v>
      </c>
      <c r="B910" s="1" t="b" cm="1">
        <f t="array" ref="B910">INDEX(DB_ALM[],A910+1,20)</f>
        <v>0</v>
      </c>
      <c r="C910" s="13" t="str" cm="1">
        <f t="array" ref="C910">INDEX(DB_ALM[],A910+1,1)</f>
        <v>SPARE_28</v>
      </c>
      <c r="D910" s="13" t="str" cm="1">
        <f t="array" ref="D910">INDEX(DB_ALM[],A910+1,3)</f>
        <v>SPARE_876</v>
      </c>
      <c r="E910" s="34" t="str" cm="1">
        <f t="array" ref="E910">INDEX(DB_ALM[],A910+1,5)</f>
        <v>SPARE_28</v>
      </c>
      <c r="F910" s="34" t="s">
        <v>205</v>
      </c>
      <c r="G910" s="13" t="str" cm="1">
        <f t="array" ref="G910">INDEX(DB_ALM[],A910+1,13)</f>
        <v>No blocking</v>
      </c>
      <c r="H910" s="1" t="e">
        <f t="shared" si="14"/>
        <v>#N/A</v>
      </c>
    </row>
    <row r="911" spans="1:8" hidden="1" x14ac:dyDescent="0.25">
      <c r="A911" s="1">
        <v>909</v>
      </c>
      <c r="B911" s="1" t="b" cm="1">
        <f t="array" ref="B911">INDEX(DB_ALM[],A911+1,20)</f>
        <v>0</v>
      </c>
      <c r="C911" s="13" t="str" cm="1">
        <f t="array" ref="C911">INDEX(DB_ALM[],A911+1,1)</f>
        <v>SPARE_28</v>
      </c>
      <c r="D911" s="13" t="str" cm="1">
        <f t="array" ref="D911">INDEX(DB_ALM[],A911+1,3)</f>
        <v>SPARE_877</v>
      </c>
      <c r="E911" s="34" t="str" cm="1">
        <f t="array" ref="E911">INDEX(DB_ALM[],A911+1,5)</f>
        <v>SPARE_28</v>
      </c>
      <c r="F911" s="34" t="s">
        <v>205</v>
      </c>
      <c r="G911" s="13" t="str" cm="1">
        <f t="array" ref="G911">INDEX(DB_ALM[],A911+1,13)</f>
        <v>No blocking</v>
      </c>
      <c r="H911" s="1" t="e">
        <f t="shared" si="14"/>
        <v>#N/A</v>
      </c>
    </row>
    <row r="912" spans="1:8" hidden="1" x14ac:dyDescent="0.25">
      <c r="A912" s="1">
        <v>910</v>
      </c>
      <c r="B912" s="1" t="b" cm="1">
        <f t="array" ref="B912">INDEX(DB_ALM[],A912+1,20)</f>
        <v>0</v>
      </c>
      <c r="C912" s="13" t="str" cm="1">
        <f t="array" ref="C912">INDEX(DB_ALM[],A912+1,1)</f>
        <v>SPARE_28</v>
      </c>
      <c r="D912" s="13" t="str" cm="1">
        <f t="array" ref="D912">INDEX(DB_ALM[],A912+1,3)</f>
        <v>SPARE_878</v>
      </c>
      <c r="E912" s="34" t="str" cm="1">
        <f t="array" ref="E912">INDEX(DB_ALM[],A912+1,5)</f>
        <v>SPARE_28</v>
      </c>
      <c r="F912" s="34" t="s">
        <v>205</v>
      </c>
      <c r="G912" s="13" t="str" cm="1">
        <f t="array" ref="G912">INDEX(DB_ALM[],A912+1,13)</f>
        <v>No blocking</v>
      </c>
      <c r="H912" s="1" t="e">
        <f t="shared" si="14"/>
        <v>#N/A</v>
      </c>
    </row>
    <row r="913" spans="1:8" hidden="1" x14ac:dyDescent="0.25">
      <c r="A913" s="1">
        <v>911</v>
      </c>
      <c r="B913" s="1" t="b" cm="1">
        <f t="array" ref="B913">INDEX(DB_ALM[],A913+1,20)</f>
        <v>0</v>
      </c>
      <c r="C913" s="13" t="str" cm="1">
        <f t="array" ref="C913">INDEX(DB_ALM[],A913+1,1)</f>
        <v>SPARE_28</v>
      </c>
      <c r="D913" s="13" t="str" cm="1">
        <f t="array" ref="D913">INDEX(DB_ALM[],A913+1,3)</f>
        <v>SPARE_879</v>
      </c>
      <c r="E913" s="34" t="str" cm="1">
        <f t="array" ref="E913">INDEX(DB_ALM[],A913+1,5)</f>
        <v>SPARE_28</v>
      </c>
      <c r="F913" s="34" t="s">
        <v>205</v>
      </c>
      <c r="G913" s="13" t="str" cm="1">
        <f t="array" ref="G913">INDEX(DB_ALM[],A913+1,13)</f>
        <v>No blocking</v>
      </c>
      <c r="H913" s="1" t="e">
        <f t="shared" si="14"/>
        <v>#N/A</v>
      </c>
    </row>
    <row r="914" spans="1:8" hidden="1" x14ac:dyDescent="0.25">
      <c r="A914" s="1">
        <v>912</v>
      </c>
      <c r="B914" s="1" t="b" cm="1">
        <f t="array" ref="B914">INDEX(DB_ALM[],A914+1,20)</f>
        <v>0</v>
      </c>
      <c r="C914" s="13" t="str" cm="1">
        <f t="array" ref="C914">INDEX(DB_ALM[],A914+1,1)</f>
        <v>SPARE_28</v>
      </c>
      <c r="D914" s="13" t="str" cm="1">
        <f t="array" ref="D914">INDEX(DB_ALM[],A914+1,3)</f>
        <v>SPARE_880</v>
      </c>
      <c r="E914" s="34" t="str" cm="1">
        <f t="array" ref="E914">INDEX(DB_ALM[],A914+1,5)</f>
        <v>SPARE_28</v>
      </c>
      <c r="F914" s="34" t="s">
        <v>205</v>
      </c>
      <c r="G914" s="13" t="str" cm="1">
        <f t="array" ref="G914">INDEX(DB_ALM[],A914+1,13)</f>
        <v>No blocking</v>
      </c>
      <c r="H914" s="1" t="e">
        <f t="shared" si="14"/>
        <v>#N/A</v>
      </c>
    </row>
    <row r="915" spans="1:8" hidden="1" x14ac:dyDescent="0.25">
      <c r="A915" s="1">
        <v>913</v>
      </c>
      <c r="B915" s="1" t="b" cm="1">
        <f t="array" ref="B915">INDEX(DB_ALM[],A915+1,20)</f>
        <v>0</v>
      </c>
      <c r="C915" s="13" t="str" cm="1">
        <f t="array" ref="C915">INDEX(DB_ALM[],A915+1,1)</f>
        <v>SPARE_28</v>
      </c>
      <c r="D915" s="13" t="str" cm="1">
        <f t="array" ref="D915">INDEX(DB_ALM[],A915+1,3)</f>
        <v>SPARE_881</v>
      </c>
      <c r="E915" s="34" t="str" cm="1">
        <f t="array" ref="E915">INDEX(DB_ALM[],A915+1,5)</f>
        <v>SPARE_28</v>
      </c>
      <c r="F915" s="34" t="s">
        <v>205</v>
      </c>
      <c r="G915" s="13" t="str" cm="1">
        <f t="array" ref="G915">INDEX(DB_ALM[],A915+1,13)</f>
        <v>No blocking</v>
      </c>
      <c r="H915" s="1" t="e">
        <f t="shared" si="14"/>
        <v>#N/A</v>
      </c>
    </row>
    <row r="916" spans="1:8" hidden="1" x14ac:dyDescent="0.25">
      <c r="A916" s="1">
        <v>914</v>
      </c>
      <c r="B916" s="1" t="b" cm="1">
        <f t="array" ref="B916">INDEX(DB_ALM[],A916+1,20)</f>
        <v>0</v>
      </c>
      <c r="C916" s="13" t="str" cm="1">
        <f t="array" ref="C916">INDEX(DB_ALM[],A916+1,1)</f>
        <v>SPARE_28</v>
      </c>
      <c r="D916" s="13" t="str" cm="1">
        <f t="array" ref="D916">INDEX(DB_ALM[],A916+1,3)</f>
        <v>SPARE_882</v>
      </c>
      <c r="E916" s="34" t="str" cm="1">
        <f t="array" ref="E916">INDEX(DB_ALM[],A916+1,5)</f>
        <v>SPARE_28</v>
      </c>
      <c r="F916" s="34" t="s">
        <v>205</v>
      </c>
      <c r="G916" s="13" t="str" cm="1">
        <f t="array" ref="G916">INDEX(DB_ALM[],A916+1,13)</f>
        <v>No blocking</v>
      </c>
      <c r="H916" s="1" t="e">
        <f t="shared" si="14"/>
        <v>#N/A</v>
      </c>
    </row>
    <row r="917" spans="1:8" hidden="1" x14ac:dyDescent="0.25">
      <c r="A917" s="1">
        <v>915</v>
      </c>
      <c r="B917" s="1" t="b" cm="1">
        <f t="array" ref="B917">INDEX(DB_ALM[],A917+1,20)</f>
        <v>0</v>
      </c>
      <c r="C917" s="13" t="str" cm="1">
        <f t="array" ref="C917">INDEX(DB_ALM[],A917+1,1)</f>
        <v>SPARE_28</v>
      </c>
      <c r="D917" s="13" t="str" cm="1">
        <f t="array" ref="D917">INDEX(DB_ALM[],A917+1,3)</f>
        <v>SPARE_883</v>
      </c>
      <c r="E917" s="34" t="str" cm="1">
        <f t="array" ref="E917">INDEX(DB_ALM[],A917+1,5)</f>
        <v>SPARE_28</v>
      </c>
      <c r="F917" s="34" t="s">
        <v>205</v>
      </c>
      <c r="G917" s="13" t="str" cm="1">
        <f t="array" ref="G917">INDEX(DB_ALM[],A917+1,13)</f>
        <v>No blocking</v>
      </c>
      <c r="H917" s="1" t="e">
        <f t="shared" si="14"/>
        <v>#N/A</v>
      </c>
    </row>
    <row r="918" spans="1:8" hidden="1" x14ac:dyDescent="0.25">
      <c r="A918" s="1">
        <v>916</v>
      </c>
      <c r="B918" s="1" t="b" cm="1">
        <f t="array" ref="B918">INDEX(DB_ALM[],A918+1,20)</f>
        <v>0</v>
      </c>
      <c r="C918" s="13" t="str" cm="1">
        <f t="array" ref="C918">INDEX(DB_ALM[],A918+1,1)</f>
        <v>SPARE_28</v>
      </c>
      <c r="D918" s="13" t="str" cm="1">
        <f t="array" ref="D918">INDEX(DB_ALM[],A918+1,3)</f>
        <v>SPARE_884</v>
      </c>
      <c r="E918" s="34" t="str" cm="1">
        <f t="array" ref="E918">INDEX(DB_ALM[],A918+1,5)</f>
        <v>SPARE_28</v>
      </c>
      <c r="F918" s="34" t="s">
        <v>205</v>
      </c>
      <c r="G918" s="13" t="str" cm="1">
        <f t="array" ref="G918">INDEX(DB_ALM[],A918+1,13)</f>
        <v>No blocking</v>
      </c>
      <c r="H918" s="1" t="e">
        <f t="shared" si="14"/>
        <v>#N/A</v>
      </c>
    </row>
    <row r="919" spans="1:8" hidden="1" x14ac:dyDescent="0.25">
      <c r="A919" s="1">
        <v>917</v>
      </c>
      <c r="B919" s="1" t="b" cm="1">
        <f t="array" ref="B919">INDEX(DB_ALM[],A919+1,20)</f>
        <v>0</v>
      </c>
      <c r="C919" s="13" t="str" cm="1">
        <f t="array" ref="C919">INDEX(DB_ALM[],A919+1,1)</f>
        <v>SPARE_28</v>
      </c>
      <c r="D919" s="13" t="str" cm="1">
        <f t="array" ref="D919">INDEX(DB_ALM[],A919+1,3)</f>
        <v>SPARE_885</v>
      </c>
      <c r="E919" s="34" t="str" cm="1">
        <f t="array" ref="E919">INDEX(DB_ALM[],A919+1,5)</f>
        <v>SPARE_28</v>
      </c>
      <c r="F919" s="34" t="s">
        <v>205</v>
      </c>
      <c r="G919" s="13" t="str" cm="1">
        <f t="array" ref="G919">INDEX(DB_ALM[],A919+1,13)</f>
        <v>No blocking</v>
      </c>
      <c r="H919" s="1" t="e">
        <f t="shared" si="14"/>
        <v>#N/A</v>
      </c>
    </row>
    <row r="920" spans="1:8" hidden="1" x14ac:dyDescent="0.25">
      <c r="A920" s="1">
        <v>918</v>
      </c>
      <c r="B920" s="1" t="b" cm="1">
        <f t="array" ref="B920">INDEX(DB_ALM[],A920+1,20)</f>
        <v>0</v>
      </c>
      <c r="C920" s="13" t="str" cm="1">
        <f t="array" ref="C920">INDEX(DB_ALM[],A920+1,1)</f>
        <v>SPARE_28</v>
      </c>
      <c r="D920" s="13" t="str" cm="1">
        <f t="array" ref="D920">INDEX(DB_ALM[],A920+1,3)</f>
        <v>SPARE_886</v>
      </c>
      <c r="E920" s="34" t="str" cm="1">
        <f t="array" ref="E920">INDEX(DB_ALM[],A920+1,5)</f>
        <v>SPARE_28</v>
      </c>
      <c r="F920" s="34" t="s">
        <v>205</v>
      </c>
      <c r="G920" s="13" t="str" cm="1">
        <f t="array" ref="G920">INDEX(DB_ALM[],A920+1,13)</f>
        <v>No blocking</v>
      </c>
      <c r="H920" s="1" t="e">
        <f t="shared" si="14"/>
        <v>#N/A</v>
      </c>
    </row>
    <row r="921" spans="1:8" hidden="1" x14ac:dyDescent="0.25">
      <c r="A921" s="1">
        <v>919</v>
      </c>
      <c r="B921" s="1" t="b" cm="1">
        <f t="array" ref="B921">INDEX(DB_ALM[],A921+1,20)</f>
        <v>0</v>
      </c>
      <c r="C921" s="13" t="str" cm="1">
        <f t="array" ref="C921">INDEX(DB_ALM[],A921+1,1)</f>
        <v>SPARE_28</v>
      </c>
      <c r="D921" s="13" t="str" cm="1">
        <f t="array" ref="D921">INDEX(DB_ALM[],A921+1,3)</f>
        <v>SPARE_887</v>
      </c>
      <c r="E921" s="34" t="str" cm="1">
        <f t="array" ref="E921">INDEX(DB_ALM[],A921+1,5)</f>
        <v>SPARE_28</v>
      </c>
      <c r="F921" s="34" t="s">
        <v>205</v>
      </c>
      <c r="G921" s="13" t="str" cm="1">
        <f t="array" ref="G921">INDEX(DB_ALM[],A921+1,13)</f>
        <v>No blocking</v>
      </c>
      <c r="H921" s="1" t="e">
        <f t="shared" si="14"/>
        <v>#N/A</v>
      </c>
    </row>
    <row r="922" spans="1:8" hidden="1" x14ac:dyDescent="0.25">
      <c r="A922" s="1">
        <v>920</v>
      </c>
      <c r="B922" s="1" t="b" cm="1">
        <f t="array" ref="B922">INDEX(DB_ALM[],A922+1,20)</f>
        <v>0</v>
      </c>
      <c r="C922" s="13" t="str" cm="1">
        <f t="array" ref="C922">INDEX(DB_ALM[],A922+1,1)</f>
        <v>SPARE_28</v>
      </c>
      <c r="D922" s="13" t="str" cm="1">
        <f t="array" ref="D922">INDEX(DB_ALM[],A922+1,3)</f>
        <v>SPARE_888</v>
      </c>
      <c r="E922" s="34" t="str" cm="1">
        <f t="array" ref="E922">INDEX(DB_ALM[],A922+1,5)</f>
        <v>SPARE_28</v>
      </c>
      <c r="F922" s="34" t="s">
        <v>205</v>
      </c>
      <c r="G922" s="13" t="str" cm="1">
        <f t="array" ref="G922">INDEX(DB_ALM[],A922+1,13)</f>
        <v>No blocking</v>
      </c>
      <c r="H922" s="1" t="e">
        <f t="shared" si="14"/>
        <v>#N/A</v>
      </c>
    </row>
    <row r="923" spans="1:8" hidden="1" x14ac:dyDescent="0.25">
      <c r="A923" s="1">
        <v>921</v>
      </c>
      <c r="B923" s="1" t="b" cm="1">
        <f t="array" ref="B923">INDEX(DB_ALM[],A923+1,20)</f>
        <v>0</v>
      </c>
      <c r="C923" s="13" t="str" cm="1">
        <f t="array" ref="C923">INDEX(DB_ALM[],A923+1,1)</f>
        <v>SPARE_28</v>
      </c>
      <c r="D923" s="13" t="str" cm="1">
        <f t="array" ref="D923">INDEX(DB_ALM[],A923+1,3)</f>
        <v>SPARE_889</v>
      </c>
      <c r="E923" s="34" t="str" cm="1">
        <f t="array" ref="E923">INDEX(DB_ALM[],A923+1,5)</f>
        <v>SPARE_28</v>
      </c>
      <c r="F923" s="34" t="s">
        <v>205</v>
      </c>
      <c r="G923" s="13" t="str" cm="1">
        <f t="array" ref="G923">INDEX(DB_ALM[],A923+1,13)</f>
        <v>No blocking</v>
      </c>
      <c r="H923" s="1" t="e">
        <f t="shared" si="14"/>
        <v>#N/A</v>
      </c>
    </row>
    <row r="924" spans="1:8" hidden="1" x14ac:dyDescent="0.25">
      <c r="A924" s="1">
        <v>922</v>
      </c>
      <c r="B924" s="1" t="b" cm="1">
        <f t="array" ref="B924">INDEX(DB_ALM[],A924+1,20)</f>
        <v>0</v>
      </c>
      <c r="C924" s="13" t="str" cm="1">
        <f t="array" ref="C924">INDEX(DB_ALM[],A924+1,1)</f>
        <v>SPARE_28</v>
      </c>
      <c r="D924" s="13" t="str" cm="1">
        <f t="array" ref="D924">INDEX(DB_ALM[],A924+1,3)</f>
        <v>SPARE_890</v>
      </c>
      <c r="E924" s="34" t="str" cm="1">
        <f t="array" ref="E924">INDEX(DB_ALM[],A924+1,5)</f>
        <v>SPARE_28</v>
      </c>
      <c r="F924" s="34" t="s">
        <v>205</v>
      </c>
      <c r="G924" s="13" t="str" cm="1">
        <f t="array" ref="G924">INDEX(DB_ALM[],A924+1,13)</f>
        <v>No blocking</v>
      </c>
      <c r="H924" s="1" t="e">
        <f t="shared" si="14"/>
        <v>#N/A</v>
      </c>
    </row>
    <row r="925" spans="1:8" hidden="1" x14ac:dyDescent="0.25">
      <c r="A925" s="1">
        <v>923</v>
      </c>
      <c r="B925" s="1" t="b" cm="1">
        <f t="array" ref="B925">INDEX(DB_ALM[],A925+1,20)</f>
        <v>0</v>
      </c>
      <c r="C925" s="13" t="str" cm="1">
        <f t="array" ref="C925">INDEX(DB_ALM[],A925+1,1)</f>
        <v>SPARE_28</v>
      </c>
      <c r="D925" s="13" t="str" cm="1">
        <f t="array" ref="D925">INDEX(DB_ALM[],A925+1,3)</f>
        <v>SPARE_891</v>
      </c>
      <c r="E925" s="34" t="str" cm="1">
        <f t="array" ref="E925">INDEX(DB_ALM[],A925+1,5)</f>
        <v>SPARE_28</v>
      </c>
      <c r="F925" s="34" t="s">
        <v>205</v>
      </c>
      <c r="G925" s="13" t="str" cm="1">
        <f t="array" ref="G925">INDEX(DB_ALM[],A925+1,13)</f>
        <v>No blocking</v>
      </c>
      <c r="H925" s="1" t="e">
        <f t="shared" si="14"/>
        <v>#N/A</v>
      </c>
    </row>
    <row r="926" spans="1:8" hidden="1" x14ac:dyDescent="0.25">
      <c r="A926" s="1">
        <v>924</v>
      </c>
      <c r="B926" s="1" t="b" cm="1">
        <f t="array" ref="B926">INDEX(DB_ALM[],A926+1,20)</f>
        <v>0</v>
      </c>
      <c r="C926" s="13" t="str" cm="1">
        <f t="array" ref="C926">INDEX(DB_ALM[],A926+1,1)</f>
        <v>SPARE_28</v>
      </c>
      <c r="D926" s="13" t="str" cm="1">
        <f t="array" ref="D926">INDEX(DB_ALM[],A926+1,3)</f>
        <v>SPARE_892</v>
      </c>
      <c r="E926" s="34" t="str" cm="1">
        <f t="array" ref="E926">INDEX(DB_ALM[],A926+1,5)</f>
        <v>SPARE_28</v>
      </c>
      <c r="F926" s="34" t="s">
        <v>205</v>
      </c>
      <c r="G926" s="13" t="str" cm="1">
        <f t="array" ref="G926">INDEX(DB_ALM[],A926+1,13)</f>
        <v>No blocking</v>
      </c>
      <c r="H926" s="1" t="e">
        <f t="shared" si="14"/>
        <v>#N/A</v>
      </c>
    </row>
    <row r="927" spans="1:8" hidden="1" x14ac:dyDescent="0.25">
      <c r="A927" s="1">
        <v>925</v>
      </c>
      <c r="B927" s="1" t="b" cm="1">
        <f t="array" ref="B927">INDEX(DB_ALM[],A927+1,20)</f>
        <v>0</v>
      </c>
      <c r="C927" s="13" t="str" cm="1">
        <f t="array" ref="C927">INDEX(DB_ALM[],A927+1,1)</f>
        <v>SPARE_28</v>
      </c>
      <c r="D927" s="13" t="str" cm="1">
        <f t="array" ref="D927">INDEX(DB_ALM[],A927+1,3)</f>
        <v>SPARE_893</v>
      </c>
      <c r="E927" s="34" t="str" cm="1">
        <f t="array" ref="E927">INDEX(DB_ALM[],A927+1,5)</f>
        <v>SPARE_28</v>
      </c>
      <c r="F927" s="34" t="s">
        <v>205</v>
      </c>
      <c r="G927" s="13" t="str" cm="1">
        <f t="array" ref="G927">INDEX(DB_ALM[],A927+1,13)</f>
        <v>No blocking</v>
      </c>
      <c r="H927" s="1" t="e">
        <f t="shared" si="14"/>
        <v>#N/A</v>
      </c>
    </row>
    <row r="928" spans="1:8" hidden="1" x14ac:dyDescent="0.25">
      <c r="A928" s="1">
        <v>926</v>
      </c>
      <c r="B928" s="1" t="b" cm="1">
        <f t="array" ref="B928">INDEX(DB_ALM[],A928+1,20)</f>
        <v>0</v>
      </c>
      <c r="C928" s="13" t="str" cm="1">
        <f t="array" ref="C928">INDEX(DB_ALM[],A928+1,1)</f>
        <v>SPARE_28</v>
      </c>
      <c r="D928" s="13" t="str" cm="1">
        <f t="array" ref="D928">INDEX(DB_ALM[],A928+1,3)</f>
        <v>SPARE_894</v>
      </c>
      <c r="E928" s="34" t="str" cm="1">
        <f t="array" ref="E928">INDEX(DB_ALM[],A928+1,5)</f>
        <v>SPARE_28</v>
      </c>
      <c r="F928" s="34" t="s">
        <v>205</v>
      </c>
      <c r="G928" s="13" t="str" cm="1">
        <f t="array" ref="G928">INDEX(DB_ALM[],A928+1,13)</f>
        <v>No blocking</v>
      </c>
      <c r="H928" s="1" t="e">
        <f t="shared" si="14"/>
        <v>#N/A</v>
      </c>
    </row>
    <row r="929" spans="1:8" hidden="1" x14ac:dyDescent="0.25">
      <c r="A929" s="1">
        <v>927</v>
      </c>
      <c r="B929" s="1" t="b" cm="1">
        <f t="array" ref="B929">INDEX(DB_ALM[],A929+1,20)</f>
        <v>0</v>
      </c>
      <c r="C929" s="13" t="str" cm="1">
        <f t="array" ref="C929">INDEX(DB_ALM[],A929+1,1)</f>
        <v>SPARE_28</v>
      </c>
      <c r="D929" s="13" t="str" cm="1">
        <f t="array" ref="D929">INDEX(DB_ALM[],A929+1,3)</f>
        <v>SPARE_895</v>
      </c>
      <c r="E929" s="34" t="str" cm="1">
        <f t="array" ref="E929">INDEX(DB_ALM[],A929+1,5)</f>
        <v>SPARE_28</v>
      </c>
      <c r="F929" s="34" t="s">
        <v>205</v>
      </c>
      <c r="G929" s="13" t="str" cm="1">
        <f t="array" ref="G929">INDEX(DB_ALM[],A929+1,13)</f>
        <v>No blocking</v>
      </c>
      <c r="H929" s="1" t="e">
        <f t="shared" si="14"/>
        <v>#N/A</v>
      </c>
    </row>
    <row r="930" spans="1:8" hidden="1" x14ac:dyDescent="0.25">
      <c r="A930" s="1">
        <v>928</v>
      </c>
      <c r="B930" s="1" t="b" cm="1">
        <f t="array" ref="B930">INDEX(DB_ALM[],A930+1,20)</f>
        <v>0</v>
      </c>
      <c r="C930" s="13" t="str" cm="1">
        <f t="array" ref="C930">INDEX(DB_ALM[],A930+1,1)</f>
        <v>SPARE_29</v>
      </c>
      <c r="D930" s="13" t="str" cm="1">
        <f t="array" ref="D930">INDEX(DB_ALM[],A930+1,3)</f>
        <v>SPARE_896</v>
      </c>
      <c r="E930" s="34" t="str" cm="1">
        <f t="array" ref="E930">INDEX(DB_ALM[],A930+1,5)</f>
        <v>SPARE_29</v>
      </c>
      <c r="F930" s="34" t="s">
        <v>205</v>
      </c>
      <c r="G930" s="13" t="str" cm="1">
        <f t="array" ref="G930">INDEX(DB_ALM[],A930+1,13)</f>
        <v>No blocking</v>
      </c>
      <c r="H930" s="1" t="e">
        <f t="shared" si="14"/>
        <v>#N/A</v>
      </c>
    </row>
    <row r="931" spans="1:8" hidden="1" x14ac:dyDescent="0.25">
      <c r="A931" s="1">
        <v>929</v>
      </c>
      <c r="B931" s="1" t="b" cm="1">
        <f t="array" ref="B931">INDEX(DB_ALM[],A931+1,20)</f>
        <v>0</v>
      </c>
      <c r="C931" s="13" t="str" cm="1">
        <f t="array" ref="C931">INDEX(DB_ALM[],A931+1,1)</f>
        <v>SPARE_29</v>
      </c>
      <c r="D931" s="13" t="str" cm="1">
        <f t="array" ref="D931">INDEX(DB_ALM[],A931+1,3)</f>
        <v>SPARE_897</v>
      </c>
      <c r="E931" s="34" t="str" cm="1">
        <f t="array" ref="E931">INDEX(DB_ALM[],A931+1,5)</f>
        <v>SPARE_29</v>
      </c>
      <c r="F931" s="34" t="s">
        <v>205</v>
      </c>
      <c r="G931" s="13" t="str" cm="1">
        <f t="array" ref="G931">INDEX(DB_ALM[],A931+1,13)</f>
        <v>No blocking</v>
      </c>
      <c r="H931" s="1" t="e">
        <f t="shared" si="14"/>
        <v>#N/A</v>
      </c>
    </row>
    <row r="932" spans="1:8" hidden="1" x14ac:dyDescent="0.25">
      <c r="A932" s="1">
        <v>930</v>
      </c>
      <c r="B932" s="1" t="b" cm="1">
        <f t="array" ref="B932">INDEX(DB_ALM[],A932+1,20)</f>
        <v>0</v>
      </c>
      <c r="C932" s="13" t="str" cm="1">
        <f t="array" ref="C932">INDEX(DB_ALM[],A932+1,1)</f>
        <v>SPARE_29</v>
      </c>
      <c r="D932" s="13" t="str" cm="1">
        <f t="array" ref="D932">INDEX(DB_ALM[],A932+1,3)</f>
        <v>SPARE_898</v>
      </c>
      <c r="E932" s="34" t="str" cm="1">
        <f t="array" ref="E932">INDEX(DB_ALM[],A932+1,5)</f>
        <v>SPARE_29</v>
      </c>
      <c r="F932" s="34" t="s">
        <v>205</v>
      </c>
      <c r="G932" s="13" t="str" cm="1">
        <f t="array" ref="G932">INDEX(DB_ALM[],A932+1,13)</f>
        <v>No blocking</v>
      </c>
      <c r="H932" s="1" t="e">
        <f t="shared" si="14"/>
        <v>#N/A</v>
      </c>
    </row>
    <row r="933" spans="1:8" hidden="1" x14ac:dyDescent="0.25">
      <c r="A933" s="1">
        <v>931</v>
      </c>
      <c r="B933" s="1" t="b" cm="1">
        <f t="array" ref="B933">INDEX(DB_ALM[],A933+1,20)</f>
        <v>0</v>
      </c>
      <c r="C933" s="13" t="str" cm="1">
        <f t="array" ref="C933">INDEX(DB_ALM[],A933+1,1)</f>
        <v>SPARE_29</v>
      </c>
      <c r="D933" s="13" t="str" cm="1">
        <f t="array" ref="D933">INDEX(DB_ALM[],A933+1,3)</f>
        <v>SPARE_899</v>
      </c>
      <c r="E933" s="34" t="str" cm="1">
        <f t="array" ref="E933">INDEX(DB_ALM[],A933+1,5)</f>
        <v>SPARE_29</v>
      </c>
      <c r="F933" s="34" t="s">
        <v>205</v>
      </c>
      <c r="G933" s="13" t="str" cm="1">
        <f t="array" ref="G933">INDEX(DB_ALM[],A933+1,13)</f>
        <v>No blocking</v>
      </c>
      <c r="H933" s="1" t="e">
        <f t="shared" si="14"/>
        <v>#N/A</v>
      </c>
    </row>
    <row r="934" spans="1:8" hidden="1" x14ac:dyDescent="0.25">
      <c r="A934" s="1">
        <v>932</v>
      </c>
      <c r="B934" s="1" t="b" cm="1">
        <f t="array" ref="B934">INDEX(DB_ALM[],A934+1,20)</f>
        <v>0</v>
      </c>
      <c r="C934" s="13" t="str" cm="1">
        <f t="array" ref="C934">INDEX(DB_ALM[],A934+1,1)</f>
        <v>SPARE_29</v>
      </c>
      <c r="D934" s="13" t="str" cm="1">
        <f t="array" ref="D934">INDEX(DB_ALM[],A934+1,3)</f>
        <v>SPARE_900</v>
      </c>
      <c r="E934" s="34" t="str" cm="1">
        <f t="array" ref="E934">INDEX(DB_ALM[],A934+1,5)</f>
        <v>SPARE_29</v>
      </c>
      <c r="F934" s="34" t="s">
        <v>205</v>
      </c>
      <c r="G934" s="13" t="str" cm="1">
        <f t="array" ref="G934">INDEX(DB_ALM[],A934+1,13)</f>
        <v>No blocking</v>
      </c>
      <c r="H934" s="1" t="e">
        <f t="shared" si="14"/>
        <v>#N/A</v>
      </c>
    </row>
    <row r="935" spans="1:8" hidden="1" x14ac:dyDescent="0.25">
      <c r="A935" s="1">
        <v>933</v>
      </c>
      <c r="B935" s="1" t="b" cm="1">
        <f t="array" ref="B935">INDEX(DB_ALM[],A935+1,20)</f>
        <v>0</v>
      </c>
      <c r="C935" s="13" t="str" cm="1">
        <f t="array" ref="C935">INDEX(DB_ALM[],A935+1,1)</f>
        <v>SPARE_29</v>
      </c>
      <c r="D935" s="13" t="str" cm="1">
        <f t="array" ref="D935">INDEX(DB_ALM[],A935+1,3)</f>
        <v>SPARE_901</v>
      </c>
      <c r="E935" s="34" t="str" cm="1">
        <f t="array" ref="E935">INDEX(DB_ALM[],A935+1,5)</f>
        <v>SPARE_29</v>
      </c>
      <c r="F935" s="34" t="s">
        <v>205</v>
      </c>
      <c r="G935" s="13" t="str" cm="1">
        <f t="array" ref="G935">INDEX(DB_ALM[],A935+1,13)</f>
        <v>No blocking</v>
      </c>
      <c r="H935" s="1" t="e">
        <f t="shared" si="14"/>
        <v>#N/A</v>
      </c>
    </row>
    <row r="936" spans="1:8" hidden="1" x14ac:dyDescent="0.25">
      <c r="A936" s="1">
        <v>934</v>
      </c>
      <c r="B936" s="1" t="b" cm="1">
        <f t="array" ref="B936">INDEX(DB_ALM[],A936+1,20)</f>
        <v>0</v>
      </c>
      <c r="C936" s="13" t="str" cm="1">
        <f t="array" ref="C936">INDEX(DB_ALM[],A936+1,1)</f>
        <v>SPARE_29</v>
      </c>
      <c r="D936" s="13" t="str" cm="1">
        <f t="array" ref="D936">INDEX(DB_ALM[],A936+1,3)</f>
        <v>SPARE_902</v>
      </c>
      <c r="E936" s="34" t="str" cm="1">
        <f t="array" ref="E936">INDEX(DB_ALM[],A936+1,5)</f>
        <v>SPARE_29</v>
      </c>
      <c r="F936" s="34" t="s">
        <v>205</v>
      </c>
      <c r="G936" s="13" t="str" cm="1">
        <f t="array" ref="G936">INDEX(DB_ALM[],A936+1,13)</f>
        <v>No blocking</v>
      </c>
      <c r="H936" s="1" t="e">
        <f t="shared" si="14"/>
        <v>#N/A</v>
      </c>
    </row>
    <row r="937" spans="1:8" hidden="1" x14ac:dyDescent="0.25">
      <c r="A937" s="1">
        <v>935</v>
      </c>
      <c r="B937" s="1" t="b" cm="1">
        <f t="array" ref="B937">INDEX(DB_ALM[],A937+1,20)</f>
        <v>0</v>
      </c>
      <c r="C937" s="13" t="str" cm="1">
        <f t="array" ref="C937">INDEX(DB_ALM[],A937+1,1)</f>
        <v>SPARE_29</v>
      </c>
      <c r="D937" s="13" t="str" cm="1">
        <f t="array" ref="D937">INDEX(DB_ALM[],A937+1,3)</f>
        <v>SPARE_903</v>
      </c>
      <c r="E937" s="34" t="str" cm="1">
        <f t="array" ref="E937">INDEX(DB_ALM[],A937+1,5)</f>
        <v>SPARE_29</v>
      </c>
      <c r="F937" s="34" t="s">
        <v>205</v>
      </c>
      <c r="G937" s="13" t="str" cm="1">
        <f t="array" ref="G937">INDEX(DB_ALM[],A937+1,13)</f>
        <v>No blocking</v>
      </c>
      <c r="H937" s="1" t="e">
        <f t="shared" si="14"/>
        <v>#N/A</v>
      </c>
    </row>
    <row r="938" spans="1:8" hidden="1" x14ac:dyDescent="0.25">
      <c r="A938" s="1">
        <v>936</v>
      </c>
      <c r="B938" s="1" t="b" cm="1">
        <f t="array" ref="B938">INDEX(DB_ALM[],A938+1,20)</f>
        <v>0</v>
      </c>
      <c r="C938" s="13" t="str" cm="1">
        <f t="array" ref="C938">INDEX(DB_ALM[],A938+1,1)</f>
        <v>SPARE_29</v>
      </c>
      <c r="D938" s="13" t="str" cm="1">
        <f t="array" ref="D938">INDEX(DB_ALM[],A938+1,3)</f>
        <v>SPARE_904</v>
      </c>
      <c r="E938" s="34" t="str" cm="1">
        <f t="array" ref="E938">INDEX(DB_ALM[],A938+1,5)</f>
        <v>SPARE_29</v>
      </c>
      <c r="F938" s="34" t="s">
        <v>205</v>
      </c>
      <c r="G938" s="13" t="str" cm="1">
        <f t="array" ref="G938">INDEX(DB_ALM[],A938+1,13)</f>
        <v>No blocking</v>
      </c>
      <c r="H938" s="1" t="e">
        <f t="shared" si="14"/>
        <v>#N/A</v>
      </c>
    </row>
    <row r="939" spans="1:8" hidden="1" x14ac:dyDescent="0.25">
      <c r="A939" s="1">
        <v>937</v>
      </c>
      <c r="B939" s="1" t="b" cm="1">
        <f t="array" ref="B939">INDEX(DB_ALM[],A939+1,20)</f>
        <v>0</v>
      </c>
      <c r="C939" s="13" t="str" cm="1">
        <f t="array" ref="C939">INDEX(DB_ALM[],A939+1,1)</f>
        <v>SPARE_29</v>
      </c>
      <c r="D939" s="13" t="str" cm="1">
        <f t="array" ref="D939">INDEX(DB_ALM[],A939+1,3)</f>
        <v>SPARE_905</v>
      </c>
      <c r="E939" s="34" t="str" cm="1">
        <f t="array" ref="E939">INDEX(DB_ALM[],A939+1,5)</f>
        <v>SPARE_29</v>
      </c>
      <c r="F939" s="34" t="s">
        <v>205</v>
      </c>
      <c r="G939" s="13" t="str" cm="1">
        <f t="array" ref="G939">INDEX(DB_ALM[],A939+1,13)</f>
        <v>No blocking</v>
      </c>
      <c r="H939" s="1" t="e">
        <f t="shared" si="14"/>
        <v>#N/A</v>
      </c>
    </row>
    <row r="940" spans="1:8" hidden="1" x14ac:dyDescent="0.25">
      <c r="A940" s="1">
        <v>938</v>
      </c>
      <c r="B940" s="1" t="b" cm="1">
        <f t="array" ref="B940">INDEX(DB_ALM[],A940+1,20)</f>
        <v>0</v>
      </c>
      <c r="C940" s="13" t="str" cm="1">
        <f t="array" ref="C940">INDEX(DB_ALM[],A940+1,1)</f>
        <v>SPARE_29</v>
      </c>
      <c r="D940" s="13" t="str" cm="1">
        <f t="array" ref="D940">INDEX(DB_ALM[],A940+1,3)</f>
        <v>SPARE_906</v>
      </c>
      <c r="E940" s="34" t="str" cm="1">
        <f t="array" ref="E940">INDEX(DB_ALM[],A940+1,5)</f>
        <v>SPARE_29</v>
      </c>
      <c r="F940" s="34" t="s">
        <v>205</v>
      </c>
      <c r="G940" s="13" t="str" cm="1">
        <f t="array" ref="G940">INDEX(DB_ALM[],A940+1,13)</f>
        <v>No blocking</v>
      </c>
      <c r="H940" s="1" t="e">
        <f t="shared" si="14"/>
        <v>#N/A</v>
      </c>
    </row>
    <row r="941" spans="1:8" hidden="1" x14ac:dyDescent="0.25">
      <c r="A941" s="1">
        <v>939</v>
      </c>
      <c r="B941" s="1" t="b" cm="1">
        <f t="array" ref="B941">INDEX(DB_ALM[],A941+1,20)</f>
        <v>0</v>
      </c>
      <c r="C941" s="13" t="str" cm="1">
        <f t="array" ref="C941">INDEX(DB_ALM[],A941+1,1)</f>
        <v>SPARE_29</v>
      </c>
      <c r="D941" s="13" t="str" cm="1">
        <f t="array" ref="D941">INDEX(DB_ALM[],A941+1,3)</f>
        <v>SPARE_907</v>
      </c>
      <c r="E941" s="34" t="str" cm="1">
        <f t="array" ref="E941">INDEX(DB_ALM[],A941+1,5)</f>
        <v>SPARE_29</v>
      </c>
      <c r="F941" s="34" t="s">
        <v>205</v>
      </c>
      <c r="G941" s="13" t="str" cm="1">
        <f t="array" ref="G941">INDEX(DB_ALM[],A941+1,13)</f>
        <v>No blocking</v>
      </c>
      <c r="H941" s="1" t="e">
        <f t="shared" si="14"/>
        <v>#N/A</v>
      </c>
    </row>
    <row r="942" spans="1:8" hidden="1" x14ac:dyDescent="0.25">
      <c r="A942" s="1">
        <v>940</v>
      </c>
      <c r="B942" s="1" t="b" cm="1">
        <f t="array" ref="B942">INDEX(DB_ALM[],A942+1,20)</f>
        <v>0</v>
      </c>
      <c r="C942" s="13" t="str" cm="1">
        <f t="array" ref="C942">INDEX(DB_ALM[],A942+1,1)</f>
        <v>SPARE_29</v>
      </c>
      <c r="D942" s="13" t="str" cm="1">
        <f t="array" ref="D942">INDEX(DB_ALM[],A942+1,3)</f>
        <v>SPARE_908</v>
      </c>
      <c r="E942" s="34" t="str" cm="1">
        <f t="array" ref="E942">INDEX(DB_ALM[],A942+1,5)</f>
        <v>SPARE_29</v>
      </c>
      <c r="F942" s="34" t="s">
        <v>205</v>
      </c>
      <c r="G942" s="13" t="str" cm="1">
        <f t="array" ref="G942">INDEX(DB_ALM[],A942+1,13)</f>
        <v>No blocking</v>
      </c>
      <c r="H942" s="1" t="e">
        <f t="shared" si="14"/>
        <v>#N/A</v>
      </c>
    </row>
    <row r="943" spans="1:8" hidden="1" x14ac:dyDescent="0.25">
      <c r="A943" s="1">
        <v>941</v>
      </c>
      <c r="B943" s="1" t="b" cm="1">
        <f t="array" ref="B943">INDEX(DB_ALM[],A943+1,20)</f>
        <v>0</v>
      </c>
      <c r="C943" s="13" t="str" cm="1">
        <f t="array" ref="C943">INDEX(DB_ALM[],A943+1,1)</f>
        <v>SPARE_29</v>
      </c>
      <c r="D943" s="13" t="str" cm="1">
        <f t="array" ref="D943">INDEX(DB_ALM[],A943+1,3)</f>
        <v>SPARE_909</v>
      </c>
      <c r="E943" s="34" t="str" cm="1">
        <f t="array" ref="E943">INDEX(DB_ALM[],A943+1,5)</f>
        <v>SPARE_29</v>
      </c>
      <c r="F943" s="34" t="s">
        <v>205</v>
      </c>
      <c r="G943" s="13" t="str" cm="1">
        <f t="array" ref="G943">INDEX(DB_ALM[],A943+1,13)</f>
        <v>No blocking</v>
      </c>
      <c r="H943" s="1" t="e">
        <f t="shared" si="14"/>
        <v>#N/A</v>
      </c>
    </row>
    <row r="944" spans="1:8" hidden="1" x14ac:dyDescent="0.25">
      <c r="A944" s="1">
        <v>942</v>
      </c>
      <c r="B944" s="1" t="b" cm="1">
        <f t="array" ref="B944">INDEX(DB_ALM[],A944+1,20)</f>
        <v>0</v>
      </c>
      <c r="C944" s="13" t="str" cm="1">
        <f t="array" ref="C944">INDEX(DB_ALM[],A944+1,1)</f>
        <v>SPARE_29</v>
      </c>
      <c r="D944" s="13" t="str" cm="1">
        <f t="array" ref="D944">INDEX(DB_ALM[],A944+1,3)</f>
        <v>SPARE_910</v>
      </c>
      <c r="E944" s="34" t="str" cm="1">
        <f t="array" ref="E944">INDEX(DB_ALM[],A944+1,5)</f>
        <v>SPARE_29</v>
      </c>
      <c r="F944" s="34" t="s">
        <v>205</v>
      </c>
      <c r="G944" s="13" t="str" cm="1">
        <f t="array" ref="G944">INDEX(DB_ALM[],A944+1,13)</f>
        <v>No blocking</v>
      </c>
      <c r="H944" s="1" t="e">
        <f t="shared" si="14"/>
        <v>#N/A</v>
      </c>
    </row>
    <row r="945" spans="1:8" hidden="1" x14ac:dyDescent="0.25">
      <c r="A945" s="1">
        <v>943</v>
      </c>
      <c r="B945" s="1" t="b" cm="1">
        <f t="array" ref="B945">INDEX(DB_ALM[],A945+1,20)</f>
        <v>0</v>
      </c>
      <c r="C945" s="13" t="str" cm="1">
        <f t="array" ref="C945">INDEX(DB_ALM[],A945+1,1)</f>
        <v>SPARE_29</v>
      </c>
      <c r="D945" s="13" t="str" cm="1">
        <f t="array" ref="D945">INDEX(DB_ALM[],A945+1,3)</f>
        <v>SPARE_911</v>
      </c>
      <c r="E945" s="34" t="str" cm="1">
        <f t="array" ref="E945">INDEX(DB_ALM[],A945+1,5)</f>
        <v>SPARE_29</v>
      </c>
      <c r="F945" s="34" t="s">
        <v>205</v>
      </c>
      <c r="G945" s="13" t="str" cm="1">
        <f t="array" ref="G945">INDEX(DB_ALM[],A945+1,13)</f>
        <v>No blocking</v>
      </c>
      <c r="H945" s="1" t="e">
        <f t="shared" si="14"/>
        <v>#N/A</v>
      </c>
    </row>
    <row r="946" spans="1:8" hidden="1" x14ac:dyDescent="0.25">
      <c r="A946" s="1">
        <v>944</v>
      </c>
      <c r="B946" s="1" t="b" cm="1">
        <f t="array" ref="B946">INDEX(DB_ALM[],A946+1,20)</f>
        <v>0</v>
      </c>
      <c r="C946" s="13" t="str" cm="1">
        <f t="array" ref="C946">INDEX(DB_ALM[],A946+1,1)</f>
        <v>SPARE_29</v>
      </c>
      <c r="D946" s="13" t="str" cm="1">
        <f t="array" ref="D946">INDEX(DB_ALM[],A946+1,3)</f>
        <v>SPARE_912</v>
      </c>
      <c r="E946" s="34" t="str" cm="1">
        <f t="array" ref="E946">INDEX(DB_ALM[],A946+1,5)</f>
        <v>SPARE_29</v>
      </c>
      <c r="F946" s="34" t="s">
        <v>205</v>
      </c>
      <c r="G946" s="13" t="str" cm="1">
        <f t="array" ref="G946">INDEX(DB_ALM[],A946+1,13)</f>
        <v>No blocking</v>
      </c>
      <c r="H946" s="1" t="e">
        <f t="shared" si="14"/>
        <v>#N/A</v>
      </c>
    </row>
    <row r="947" spans="1:8" hidden="1" x14ac:dyDescent="0.25">
      <c r="A947" s="1">
        <v>945</v>
      </c>
      <c r="B947" s="1" t="b" cm="1">
        <f t="array" ref="B947">INDEX(DB_ALM[],A947+1,20)</f>
        <v>0</v>
      </c>
      <c r="C947" s="13" t="str" cm="1">
        <f t="array" ref="C947">INDEX(DB_ALM[],A947+1,1)</f>
        <v>SPARE_29</v>
      </c>
      <c r="D947" s="13" t="str" cm="1">
        <f t="array" ref="D947">INDEX(DB_ALM[],A947+1,3)</f>
        <v>SPARE_913</v>
      </c>
      <c r="E947" s="34" t="str" cm="1">
        <f t="array" ref="E947">INDEX(DB_ALM[],A947+1,5)</f>
        <v>SPARE_29</v>
      </c>
      <c r="F947" s="34" t="s">
        <v>205</v>
      </c>
      <c r="G947" s="13" t="str" cm="1">
        <f t="array" ref="G947">INDEX(DB_ALM[],A947+1,13)</f>
        <v>No blocking</v>
      </c>
      <c r="H947" s="1" t="e">
        <f t="shared" si="14"/>
        <v>#N/A</v>
      </c>
    </row>
    <row r="948" spans="1:8" hidden="1" x14ac:dyDescent="0.25">
      <c r="A948" s="1">
        <v>946</v>
      </c>
      <c r="B948" s="1" t="b" cm="1">
        <f t="array" ref="B948">INDEX(DB_ALM[],A948+1,20)</f>
        <v>0</v>
      </c>
      <c r="C948" s="13" t="str" cm="1">
        <f t="array" ref="C948">INDEX(DB_ALM[],A948+1,1)</f>
        <v>SPARE_29</v>
      </c>
      <c r="D948" s="13" t="str" cm="1">
        <f t="array" ref="D948">INDEX(DB_ALM[],A948+1,3)</f>
        <v>SPARE_914</v>
      </c>
      <c r="E948" s="34" t="str" cm="1">
        <f t="array" ref="E948">INDEX(DB_ALM[],A948+1,5)</f>
        <v>SPARE_29</v>
      </c>
      <c r="F948" s="34" t="s">
        <v>205</v>
      </c>
      <c r="G948" s="13" t="str" cm="1">
        <f t="array" ref="G948">INDEX(DB_ALM[],A948+1,13)</f>
        <v>No blocking</v>
      </c>
      <c r="H948" s="1" t="e">
        <f t="shared" si="14"/>
        <v>#N/A</v>
      </c>
    </row>
    <row r="949" spans="1:8" hidden="1" x14ac:dyDescent="0.25">
      <c r="A949" s="1">
        <v>947</v>
      </c>
      <c r="B949" s="1" t="b" cm="1">
        <f t="array" ref="B949">INDEX(DB_ALM[],A949+1,20)</f>
        <v>0</v>
      </c>
      <c r="C949" s="13" t="str" cm="1">
        <f t="array" ref="C949">INDEX(DB_ALM[],A949+1,1)</f>
        <v>SPARE_29</v>
      </c>
      <c r="D949" s="13" t="str" cm="1">
        <f t="array" ref="D949">INDEX(DB_ALM[],A949+1,3)</f>
        <v>SPARE_915</v>
      </c>
      <c r="E949" s="34" t="str" cm="1">
        <f t="array" ref="E949">INDEX(DB_ALM[],A949+1,5)</f>
        <v>SPARE_29</v>
      </c>
      <c r="F949" s="34" t="s">
        <v>205</v>
      </c>
      <c r="G949" s="13" t="str" cm="1">
        <f t="array" ref="G949">INDEX(DB_ALM[],A949+1,13)</f>
        <v>No blocking</v>
      </c>
      <c r="H949" s="1" t="e">
        <f t="shared" si="14"/>
        <v>#N/A</v>
      </c>
    </row>
    <row r="950" spans="1:8" hidden="1" x14ac:dyDescent="0.25">
      <c r="A950" s="1">
        <v>948</v>
      </c>
      <c r="B950" s="1" t="b" cm="1">
        <f t="array" ref="B950">INDEX(DB_ALM[],A950+1,20)</f>
        <v>0</v>
      </c>
      <c r="C950" s="13" t="str" cm="1">
        <f t="array" ref="C950">INDEX(DB_ALM[],A950+1,1)</f>
        <v>SPARE_29</v>
      </c>
      <c r="D950" s="13" t="str" cm="1">
        <f t="array" ref="D950">INDEX(DB_ALM[],A950+1,3)</f>
        <v>SPARE_916</v>
      </c>
      <c r="E950" s="34" t="str" cm="1">
        <f t="array" ref="E950">INDEX(DB_ALM[],A950+1,5)</f>
        <v>SPARE_29</v>
      </c>
      <c r="F950" s="34" t="s">
        <v>205</v>
      </c>
      <c r="G950" s="13" t="str" cm="1">
        <f t="array" ref="G950">INDEX(DB_ALM[],A950+1,13)</f>
        <v>No blocking</v>
      </c>
      <c r="H950" s="1" t="e">
        <f t="shared" si="14"/>
        <v>#N/A</v>
      </c>
    </row>
    <row r="951" spans="1:8" hidden="1" x14ac:dyDescent="0.25">
      <c r="A951" s="1">
        <v>949</v>
      </c>
      <c r="B951" s="1" t="b" cm="1">
        <f t="array" ref="B951">INDEX(DB_ALM[],A951+1,20)</f>
        <v>0</v>
      </c>
      <c r="C951" s="13" t="str" cm="1">
        <f t="array" ref="C951">INDEX(DB_ALM[],A951+1,1)</f>
        <v>SPARE_29</v>
      </c>
      <c r="D951" s="13" t="str" cm="1">
        <f t="array" ref="D951">INDEX(DB_ALM[],A951+1,3)</f>
        <v>SPARE_917</v>
      </c>
      <c r="E951" s="34" t="str" cm="1">
        <f t="array" ref="E951">INDEX(DB_ALM[],A951+1,5)</f>
        <v>SPARE_29</v>
      </c>
      <c r="F951" s="34" t="s">
        <v>205</v>
      </c>
      <c r="G951" s="13" t="str" cm="1">
        <f t="array" ref="G951">INDEX(DB_ALM[],A951+1,13)</f>
        <v>No blocking</v>
      </c>
      <c r="H951" s="1" t="e">
        <f t="shared" si="14"/>
        <v>#N/A</v>
      </c>
    </row>
    <row r="952" spans="1:8" hidden="1" x14ac:dyDescent="0.25">
      <c r="A952" s="1">
        <v>950</v>
      </c>
      <c r="B952" s="1" t="b" cm="1">
        <f t="array" ref="B952">INDEX(DB_ALM[],A952+1,20)</f>
        <v>0</v>
      </c>
      <c r="C952" s="13" t="str" cm="1">
        <f t="array" ref="C952">INDEX(DB_ALM[],A952+1,1)</f>
        <v>SPARE_29</v>
      </c>
      <c r="D952" s="13" t="str" cm="1">
        <f t="array" ref="D952">INDEX(DB_ALM[],A952+1,3)</f>
        <v>SPARE_918</v>
      </c>
      <c r="E952" s="34" t="str" cm="1">
        <f t="array" ref="E952">INDEX(DB_ALM[],A952+1,5)</f>
        <v>SPARE_29</v>
      </c>
      <c r="F952" s="34" t="s">
        <v>205</v>
      </c>
      <c r="G952" s="13" t="str" cm="1">
        <f t="array" ref="G952">INDEX(DB_ALM[],A952+1,13)</f>
        <v>No blocking</v>
      </c>
      <c r="H952" s="1" t="e">
        <f t="shared" si="14"/>
        <v>#N/A</v>
      </c>
    </row>
    <row r="953" spans="1:8" hidden="1" x14ac:dyDescent="0.25">
      <c r="A953" s="1">
        <v>951</v>
      </c>
      <c r="B953" s="1" t="b" cm="1">
        <f t="array" ref="B953">INDEX(DB_ALM[],A953+1,20)</f>
        <v>0</v>
      </c>
      <c r="C953" s="13" t="str" cm="1">
        <f t="array" ref="C953">INDEX(DB_ALM[],A953+1,1)</f>
        <v>SPARE_29</v>
      </c>
      <c r="D953" s="13" t="str" cm="1">
        <f t="array" ref="D953">INDEX(DB_ALM[],A953+1,3)</f>
        <v>SPARE_919</v>
      </c>
      <c r="E953" s="34" t="str" cm="1">
        <f t="array" ref="E953">INDEX(DB_ALM[],A953+1,5)</f>
        <v>SPARE_29</v>
      </c>
      <c r="F953" s="34" t="s">
        <v>205</v>
      </c>
      <c r="G953" s="13" t="str" cm="1">
        <f t="array" ref="G953">INDEX(DB_ALM[],A953+1,13)</f>
        <v>No blocking</v>
      </c>
      <c r="H953" s="1" t="e">
        <f t="shared" si="14"/>
        <v>#N/A</v>
      </c>
    </row>
    <row r="954" spans="1:8" hidden="1" x14ac:dyDescent="0.25">
      <c r="A954" s="1">
        <v>952</v>
      </c>
      <c r="B954" s="1" t="b" cm="1">
        <f t="array" ref="B954">INDEX(DB_ALM[],A954+1,20)</f>
        <v>0</v>
      </c>
      <c r="C954" s="13" t="str" cm="1">
        <f t="array" ref="C954">INDEX(DB_ALM[],A954+1,1)</f>
        <v>SPARE_29</v>
      </c>
      <c r="D954" s="13" t="str" cm="1">
        <f t="array" ref="D954">INDEX(DB_ALM[],A954+1,3)</f>
        <v>SPARE_920</v>
      </c>
      <c r="E954" s="34" t="str" cm="1">
        <f t="array" ref="E954">INDEX(DB_ALM[],A954+1,5)</f>
        <v>SPARE_29</v>
      </c>
      <c r="F954" s="34" t="s">
        <v>205</v>
      </c>
      <c r="G954" s="13" t="str" cm="1">
        <f t="array" ref="G954">INDEX(DB_ALM[],A954+1,13)</f>
        <v>No blocking</v>
      </c>
      <c r="H954" s="1" t="e">
        <f t="shared" si="14"/>
        <v>#N/A</v>
      </c>
    </row>
    <row r="955" spans="1:8" hidden="1" x14ac:dyDescent="0.25">
      <c r="A955" s="1">
        <v>953</v>
      </c>
      <c r="B955" s="1" t="b" cm="1">
        <f t="array" ref="B955">INDEX(DB_ALM[],A955+1,20)</f>
        <v>0</v>
      </c>
      <c r="C955" s="13" t="str" cm="1">
        <f t="array" ref="C955">INDEX(DB_ALM[],A955+1,1)</f>
        <v>SPARE_29</v>
      </c>
      <c r="D955" s="13" t="str" cm="1">
        <f t="array" ref="D955">INDEX(DB_ALM[],A955+1,3)</f>
        <v>SPARE_921</v>
      </c>
      <c r="E955" s="34" t="str" cm="1">
        <f t="array" ref="E955">INDEX(DB_ALM[],A955+1,5)</f>
        <v>SPARE_29</v>
      </c>
      <c r="F955" s="34" t="s">
        <v>205</v>
      </c>
      <c r="G955" s="13" t="str" cm="1">
        <f t="array" ref="G955">INDEX(DB_ALM[],A955+1,13)</f>
        <v>No blocking</v>
      </c>
      <c r="H955" s="1" t="e">
        <f t="shared" si="14"/>
        <v>#N/A</v>
      </c>
    </row>
    <row r="956" spans="1:8" hidden="1" x14ac:dyDescent="0.25">
      <c r="A956" s="1">
        <v>954</v>
      </c>
      <c r="B956" s="1" t="b" cm="1">
        <f t="array" ref="B956">INDEX(DB_ALM[],A956+1,20)</f>
        <v>0</v>
      </c>
      <c r="C956" s="13" t="str" cm="1">
        <f t="array" ref="C956">INDEX(DB_ALM[],A956+1,1)</f>
        <v>SPARE_29</v>
      </c>
      <c r="D956" s="13" t="str" cm="1">
        <f t="array" ref="D956">INDEX(DB_ALM[],A956+1,3)</f>
        <v>SPARE_922</v>
      </c>
      <c r="E956" s="34" t="str" cm="1">
        <f t="array" ref="E956">INDEX(DB_ALM[],A956+1,5)</f>
        <v>SPARE_29</v>
      </c>
      <c r="F956" s="34" t="s">
        <v>205</v>
      </c>
      <c r="G956" s="13" t="str" cm="1">
        <f t="array" ref="G956">INDEX(DB_ALM[],A956+1,13)</f>
        <v>No blocking</v>
      </c>
      <c r="H956" s="1" t="e">
        <f t="shared" si="14"/>
        <v>#N/A</v>
      </c>
    </row>
    <row r="957" spans="1:8" hidden="1" x14ac:dyDescent="0.25">
      <c r="A957" s="1">
        <v>955</v>
      </c>
      <c r="B957" s="1" t="b" cm="1">
        <f t="array" ref="B957">INDEX(DB_ALM[],A957+1,20)</f>
        <v>0</v>
      </c>
      <c r="C957" s="13" t="str" cm="1">
        <f t="array" ref="C957">INDEX(DB_ALM[],A957+1,1)</f>
        <v>SPARE_29</v>
      </c>
      <c r="D957" s="13" t="str" cm="1">
        <f t="array" ref="D957">INDEX(DB_ALM[],A957+1,3)</f>
        <v>SPARE_923</v>
      </c>
      <c r="E957" s="34" t="str" cm="1">
        <f t="array" ref="E957">INDEX(DB_ALM[],A957+1,5)</f>
        <v>SPARE_29</v>
      </c>
      <c r="F957" s="34" t="s">
        <v>205</v>
      </c>
      <c r="G957" s="13" t="str" cm="1">
        <f t="array" ref="G957">INDEX(DB_ALM[],A957+1,13)</f>
        <v>No blocking</v>
      </c>
      <c r="H957" s="1" t="e">
        <f t="shared" si="14"/>
        <v>#N/A</v>
      </c>
    </row>
    <row r="958" spans="1:8" hidden="1" x14ac:dyDescent="0.25">
      <c r="A958" s="1">
        <v>956</v>
      </c>
      <c r="B958" s="1" t="b" cm="1">
        <f t="array" ref="B958">INDEX(DB_ALM[],A958+1,20)</f>
        <v>0</v>
      </c>
      <c r="C958" s="13" t="str" cm="1">
        <f t="array" ref="C958">INDEX(DB_ALM[],A958+1,1)</f>
        <v>SPARE_29</v>
      </c>
      <c r="D958" s="13" t="str" cm="1">
        <f t="array" ref="D958">INDEX(DB_ALM[],A958+1,3)</f>
        <v>SPARE_924</v>
      </c>
      <c r="E958" s="34" t="str" cm="1">
        <f t="array" ref="E958">INDEX(DB_ALM[],A958+1,5)</f>
        <v>SPARE_29</v>
      </c>
      <c r="F958" s="34" t="s">
        <v>205</v>
      </c>
      <c r="G958" s="13" t="str" cm="1">
        <f t="array" ref="G958">INDEX(DB_ALM[],A958+1,13)</f>
        <v>No blocking</v>
      </c>
      <c r="H958" s="1" t="e">
        <f t="shared" si="14"/>
        <v>#N/A</v>
      </c>
    </row>
    <row r="959" spans="1:8" hidden="1" x14ac:dyDescent="0.25">
      <c r="A959" s="1">
        <v>957</v>
      </c>
      <c r="B959" s="1" t="b" cm="1">
        <f t="array" ref="B959">INDEX(DB_ALM[],A959+1,20)</f>
        <v>0</v>
      </c>
      <c r="C959" s="13" t="str" cm="1">
        <f t="array" ref="C959">INDEX(DB_ALM[],A959+1,1)</f>
        <v>SPARE_29</v>
      </c>
      <c r="D959" s="13" t="str" cm="1">
        <f t="array" ref="D959">INDEX(DB_ALM[],A959+1,3)</f>
        <v>SPARE_925</v>
      </c>
      <c r="E959" s="34" t="str" cm="1">
        <f t="array" ref="E959">INDEX(DB_ALM[],A959+1,5)</f>
        <v>SPARE_29</v>
      </c>
      <c r="F959" s="34" t="s">
        <v>205</v>
      </c>
      <c r="G959" s="13" t="str" cm="1">
        <f t="array" ref="G959">INDEX(DB_ALM[],A959+1,13)</f>
        <v>No blocking</v>
      </c>
      <c r="H959" s="1" t="e">
        <f t="shared" si="14"/>
        <v>#N/A</v>
      </c>
    </row>
    <row r="960" spans="1:8" hidden="1" x14ac:dyDescent="0.25">
      <c r="A960" s="1">
        <v>958</v>
      </c>
      <c r="B960" s="1" t="b" cm="1">
        <f t="array" ref="B960">INDEX(DB_ALM[],A960+1,20)</f>
        <v>0</v>
      </c>
      <c r="C960" s="13" t="str" cm="1">
        <f t="array" ref="C960">INDEX(DB_ALM[],A960+1,1)</f>
        <v>SPARE_29</v>
      </c>
      <c r="D960" s="13" t="str" cm="1">
        <f t="array" ref="D960">INDEX(DB_ALM[],A960+1,3)</f>
        <v>SPARE_926</v>
      </c>
      <c r="E960" s="34" t="str" cm="1">
        <f t="array" ref="E960">INDEX(DB_ALM[],A960+1,5)</f>
        <v>SPARE_29</v>
      </c>
      <c r="F960" s="34" t="s">
        <v>205</v>
      </c>
      <c r="G960" s="13" t="str" cm="1">
        <f t="array" ref="G960">INDEX(DB_ALM[],A960+1,13)</f>
        <v>No blocking</v>
      </c>
      <c r="H960" s="1" t="e">
        <f t="shared" si="14"/>
        <v>#N/A</v>
      </c>
    </row>
    <row r="961" spans="1:8" hidden="1" x14ac:dyDescent="0.25">
      <c r="A961" s="1">
        <v>959</v>
      </c>
      <c r="B961" s="1" t="b" cm="1">
        <f t="array" ref="B961">INDEX(DB_ALM[],A961+1,20)</f>
        <v>0</v>
      </c>
      <c r="C961" s="13" t="str" cm="1">
        <f t="array" ref="C961">INDEX(DB_ALM[],A961+1,1)</f>
        <v>SPARE_29</v>
      </c>
      <c r="D961" s="13" t="str" cm="1">
        <f t="array" ref="D961">INDEX(DB_ALM[],A961+1,3)</f>
        <v>SPARE_927</v>
      </c>
      <c r="E961" s="34" t="str" cm="1">
        <f t="array" ref="E961">INDEX(DB_ALM[],A961+1,5)</f>
        <v>SPARE_29</v>
      </c>
      <c r="F961" s="34" t="s">
        <v>205</v>
      </c>
      <c r="G961" s="13" t="str" cm="1">
        <f t="array" ref="G961">INDEX(DB_ALM[],A961+1,13)</f>
        <v>No blocking</v>
      </c>
      <c r="H961" s="1" t="e">
        <f t="shared" si="14"/>
        <v>#N/A</v>
      </c>
    </row>
    <row r="962" spans="1:8" hidden="1" x14ac:dyDescent="0.25">
      <c r="A962" s="1">
        <v>960</v>
      </c>
      <c r="B962" s="1" t="b" cm="1">
        <f t="array" ref="B962">INDEX(DB_ALM[],A962+1,20)</f>
        <v>0</v>
      </c>
      <c r="C962" s="13" t="str" cm="1">
        <f t="array" ref="C962">INDEX(DB_ALM[],A962+1,1)</f>
        <v>SPARE_30</v>
      </c>
      <c r="D962" s="13" t="str" cm="1">
        <f t="array" ref="D962">INDEX(DB_ALM[],A962+1,3)</f>
        <v>SPARE_896</v>
      </c>
      <c r="E962" s="34" t="str" cm="1">
        <f t="array" ref="E962">INDEX(DB_ALM[],A962+1,5)</f>
        <v>SPARE_30</v>
      </c>
      <c r="F962" s="34" t="s">
        <v>205</v>
      </c>
      <c r="G962" s="13" t="str" cm="1">
        <f t="array" ref="G962">INDEX(DB_ALM[],A962+1,13)</f>
        <v>No blocking</v>
      </c>
      <c r="H962" s="1" t="e">
        <f t="shared" ref="H962:H993" si="15">VLOOKUP(F962,$K$1:$L$193,2,FALSE)</f>
        <v>#N/A</v>
      </c>
    </row>
    <row r="963" spans="1:8" hidden="1" x14ac:dyDescent="0.25">
      <c r="A963" s="1">
        <v>961</v>
      </c>
      <c r="B963" s="1" t="b" cm="1">
        <f t="array" ref="B963">INDEX(DB_ALM[],A963+1,20)</f>
        <v>0</v>
      </c>
      <c r="C963" s="13" t="str" cm="1">
        <f t="array" ref="C963">INDEX(DB_ALM[],A963+1,1)</f>
        <v>SPARE_30</v>
      </c>
      <c r="D963" s="13" t="str" cm="1">
        <f t="array" ref="D963">INDEX(DB_ALM[],A963+1,3)</f>
        <v>SPARE_897</v>
      </c>
      <c r="E963" s="34" t="str" cm="1">
        <f t="array" ref="E963">INDEX(DB_ALM[],A963+1,5)</f>
        <v>SPARE_30</v>
      </c>
      <c r="F963" s="34" t="s">
        <v>205</v>
      </c>
      <c r="G963" s="13" t="str" cm="1">
        <f t="array" ref="G963">INDEX(DB_ALM[],A963+1,13)</f>
        <v>No blocking</v>
      </c>
      <c r="H963" s="1" t="e">
        <f t="shared" si="15"/>
        <v>#N/A</v>
      </c>
    </row>
    <row r="964" spans="1:8" hidden="1" x14ac:dyDescent="0.25">
      <c r="A964" s="1">
        <v>962</v>
      </c>
      <c r="B964" s="1" t="b" cm="1">
        <f t="array" ref="B964">INDEX(DB_ALM[],A964+1,20)</f>
        <v>0</v>
      </c>
      <c r="C964" s="13" t="str" cm="1">
        <f t="array" ref="C964">INDEX(DB_ALM[],A964+1,1)</f>
        <v>SPARE_30</v>
      </c>
      <c r="D964" s="13" t="str" cm="1">
        <f t="array" ref="D964">INDEX(DB_ALM[],A964+1,3)</f>
        <v>SPARE_898</v>
      </c>
      <c r="E964" s="34" t="str" cm="1">
        <f t="array" ref="E964">INDEX(DB_ALM[],A964+1,5)</f>
        <v>SPARE_30</v>
      </c>
      <c r="F964" s="34" t="s">
        <v>205</v>
      </c>
      <c r="G964" s="13" t="str" cm="1">
        <f t="array" ref="G964">INDEX(DB_ALM[],A964+1,13)</f>
        <v>No blocking</v>
      </c>
      <c r="H964" s="1" t="e">
        <f t="shared" si="15"/>
        <v>#N/A</v>
      </c>
    </row>
    <row r="965" spans="1:8" hidden="1" x14ac:dyDescent="0.25">
      <c r="A965" s="1">
        <v>963</v>
      </c>
      <c r="B965" s="1" t="b" cm="1">
        <f t="array" ref="B965">INDEX(DB_ALM[],A965+1,20)</f>
        <v>0</v>
      </c>
      <c r="C965" s="13" t="str" cm="1">
        <f t="array" ref="C965">INDEX(DB_ALM[],A965+1,1)</f>
        <v>SPARE_30</v>
      </c>
      <c r="D965" s="13" t="str" cm="1">
        <f t="array" ref="D965">INDEX(DB_ALM[],A965+1,3)</f>
        <v>SPARE_899</v>
      </c>
      <c r="E965" s="34" t="str" cm="1">
        <f t="array" ref="E965">INDEX(DB_ALM[],A965+1,5)</f>
        <v>SPARE_30</v>
      </c>
      <c r="F965" s="34" t="s">
        <v>205</v>
      </c>
      <c r="G965" s="13" t="str" cm="1">
        <f t="array" ref="G965">INDEX(DB_ALM[],A965+1,13)</f>
        <v>No blocking</v>
      </c>
      <c r="H965" s="1" t="e">
        <f t="shared" si="15"/>
        <v>#N/A</v>
      </c>
    </row>
    <row r="966" spans="1:8" hidden="1" x14ac:dyDescent="0.25">
      <c r="A966" s="1">
        <v>964</v>
      </c>
      <c r="B966" s="1" t="b" cm="1">
        <f t="array" ref="B966">INDEX(DB_ALM[],A966+1,20)</f>
        <v>0</v>
      </c>
      <c r="C966" s="13" t="str" cm="1">
        <f t="array" ref="C966">INDEX(DB_ALM[],A966+1,1)</f>
        <v>SPARE_30</v>
      </c>
      <c r="D966" s="13" t="str" cm="1">
        <f t="array" ref="D966">INDEX(DB_ALM[],A966+1,3)</f>
        <v>SPARE_900</v>
      </c>
      <c r="E966" s="34" t="str" cm="1">
        <f t="array" ref="E966">INDEX(DB_ALM[],A966+1,5)</f>
        <v>SPARE_30</v>
      </c>
      <c r="F966" s="34" t="s">
        <v>205</v>
      </c>
      <c r="G966" s="13" t="str" cm="1">
        <f t="array" ref="G966">INDEX(DB_ALM[],A966+1,13)</f>
        <v>No blocking</v>
      </c>
      <c r="H966" s="1" t="e">
        <f t="shared" si="15"/>
        <v>#N/A</v>
      </c>
    </row>
    <row r="967" spans="1:8" hidden="1" x14ac:dyDescent="0.25">
      <c r="A967" s="1">
        <v>965</v>
      </c>
      <c r="B967" s="1" t="b" cm="1">
        <f t="array" ref="B967">INDEX(DB_ALM[],A967+1,20)</f>
        <v>0</v>
      </c>
      <c r="C967" s="13" t="str" cm="1">
        <f t="array" ref="C967">INDEX(DB_ALM[],A967+1,1)</f>
        <v>SPARE_30</v>
      </c>
      <c r="D967" s="13" t="str" cm="1">
        <f t="array" ref="D967">INDEX(DB_ALM[],A967+1,3)</f>
        <v>SPARE_901</v>
      </c>
      <c r="E967" s="34" t="str" cm="1">
        <f t="array" ref="E967">INDEX(DB_ALM[],A967+1,5)</f>
        <v>SPARE_30</v>
      </c>
      <c r="F967" s="34" t="s">
        <v>205</v>
      </c>
      <c r="G967" s="13" t="str" cm="1">
        <f t="array" ref="G967">INDEX(DB_ALM[],A967+1,13)</f>
        <v>No blocking</v>
      </c>
      <c r="H967" s="1" t="e">
        <f t="shared" si="15"/>
        <v>#N/A</v>
      </c>
    </row>
    <row r="968" spans="1:8" hidden="1" x14ac:dyDescent="0.25">
      <c r="A968" s="1">
        <v>966</v>
      </c>
      <c r="B968" s="1" t="b" cm="1">
        <f t="array" ref="B968">INDEX(DB_ALM[],A968+1,20)</f>
        <v>0</v>
      </c>
      <c r="C968" s="13" t="str" cm="1">
        <f t="array" ref="C968">INDEX(DB_ALM[],A968+1,1)</f>
        <v>SPARE_30</v>
      </c>
      <c r="D968" s="13" t="str" cm="1">
        <f t="array" ref="D968">INDEX(DB_ALM[],A968+1,3)</f>
        <v>SPARE_902</v>
      </c>
      <c r="E968" s="34" t="str" cm="1">
        <f t="array" ref="E968">INDEX(DB_ALM[],A968+1,5)</f>
        <v>SPARE_30</v>
      </c>
      <c r="F968" s="34" t="s">
        <v>205</v>
      </c>
      <c r="G968" s="13" t="str" cm="1">
        <f t="array" ref="G968">INDEX(DB_ALM[],A968+1,13)</f>
        <v>No blocking</v>
      </c>
      <c r="H968" s="1" t="e">
        <f t="shared" si="15"/>
        <v>#N/A</v>
      </c>
    </row>
    <row r="969" spans="1:8" hidden="1" x14ac:dyDescent="0.25">
      <c r="A969" s="1">
        <v>967</v>
      </c>
      <c r="B969" s="1" t="b" cm="1">
        <f t="array" ref="B969">INDEX(DB_ALM[],A969+1,20)</f>
        <v>0</v>
      </c>
      <c r="C969" s="13" t="str" cm="1">
        <f t="array" ref="C969">INDEX(DB_ALM[],A969+1,1)</f>
        <v>SPARE_30</v>
      </c>
      <c r="D969" s="13" t="str" cm="1">
        <f t="array" ref="D969">INDEX(DB_ALM[],A969+1,3)</f>
        <v>SPARE_903</v>
      </c>
      <c r="E969" s="34" t="str" cm="1">
        <f t="array" ref="E969">INDEX(DB_ALM[],A969+1,5)</f>
        <v>SPARE_30</v>
      </c>
      <c r="F969" s="34" t="s">
        <v>205</v>
      </c>
      <c r="G969" s="13" t="str" cm="1">
        <f t="array" ref="G969">INDEX(DB_ALM[],A969+1,13)</f>
        <v>No blocking</v>
      </c>
      <c r="H969" s="1" t="e">
        <f t="shared" si="15"/>
        <v>#N/A</v>
      </c>
    </row>
    <row r="970" spans="1:8" hidden="1" x14ac:dyDescent="0.25">
      <c r="A970" s="1">
        <v>968</v>
      </c>
      <c r="B970" s="1" t="b" cm="1">
        <f t="array" ref="B970">INDEX(DB_ALM[],A970+1,20)</f>
        <v>0</v>
      </c>
      <c r="C970" s="13" t="str" cm="1">
        <f t="array" ref="C970">INDEX(DB_ALM[],A970+1,1)</f>
        <v>SPARE_30</v>
      </c>
      <c r="D970" s="13" t="str" cm="1">
        <f t="array" ref="D970">INDEX(DB_ALM[],A970+1,3)</f>
        <v>SPARE_904</v>
      </c>
      <c r="E970" s="34" t="str" cm="1">
        <f t="array" ref="E970">INDEX(DB_ALM[],A970+1,5)</f>
        <v>SPARE_30</v>
      </c>
      <c r="F970" s="34" t="s">
        <v>205</v>
      </c>
      <c r="G970" s="13" t="str" cm="1">
        <f t="array" ref="G970">INDEX(DB_ALM[],A970+1,13)</f>
        <v>No blocking</v>
      </c>
      <c r="H970" s="1" t="e">
        <f t="shared" si="15"/>
        <v>#N/A</v>
      </c>
    </row>
    <row r="971" spans="1:8" hidden="1" x14ac:dyDescent="0.25">
      <c r="A971" s="1">
        <v>969</v>
      </c>
      <c r="B971" s="1" t="b" cm="1">
        <f t="array" ref="B971">INDEX(DB_ALM[],A971+1,20)</f>
        <v>0</v>
      </c>
      <c r="C971" s="13" t="str" cm="1">
        <f t="array" ref="C971">INDEX(DB_ALM[],A971+1,1)</f>
        <v>SPARE_30</v>
      </c>
      <c r="D971" s="13" t="str" cm="1">
        <f t="array" ref="D971">INDEX(DB_ALM[],A971+1,3)</f>
        <v>SPARE_905</v>
      </c>
      <c r="E971" s="34" t="str" cm="1">
        <f t="array" ref="E971">INDEX(DB_ALM[],A971+1,5)</f>
        <v>SPARE_30</v>
      </c>
      <c r="F971" s="34" t="s">
        <v>205</v>
      </c>
      <c r="G971" s="13" t="str" cm="1">
        <f t="array" ref="G971">INDEX(DB_ALM[],A971+1,13)</f>
        <v>No blocking</v>
      </c>
      <c r="H971" s="1" t="e">
        <f t="shared" si="15"/>
        <v>#N/A</v>
      </c>
    </row>
    <row r="972" spans="1:8" hidden="1" x14ac:dyDescent="0.25">
      <c r="A972" s="1">
        <v>970</v>
      </c>
      <c r="B972" s="1" t="b" cm="1">
        <f t="array" ref="B972">INDEX(DB_ALM[],A972+1,20)</f>
        <v>0</v>
      </c>
      <c r="C972" s="13" t="str" cm="1">
        <f t="array" ref="C972">INDEX(DB_ALM[],A972+1,1)</f>
        <v>SPARE_30</v>
      </c>
      <c r="D972" s="13" t="str" cm="1">
        <f t="array" ref="D972">INDEX(DB_ALM[],A972+1,3)</f>
        <v>SPARE_906</v>
      </c>
      <c r="E972" s="34" t="str" cm="1">
        <f t="array" ref="E972">INDEX(DB_ALM[],A972+1,5)</f>
        <v>SPARE_30</v>
      </c>
      <c r="F972" s="34" t="s">
        <v>205</v>
      </c>
      <c r="G972" s="13" t="str" cm="1">
        <f t="array" ref="G972">INDEX(DB_ALM[],A972+1,13)</f>
        <v>No blocking</v>
      </c>
      <c r="H972" s="1" t="e">
        <f t="shared" si="15"/>
        <v>#N/A</v>
      </c>
    </row>
    <row r="973" spans="1:8" hidden="1" x14ac:dyDescent="0.25">
      <c r="A973" s="1">
        <v>971</v>
      </c>
      <c r="B973" s="1" t="b" cm="1">
        <f t="array" ref="B973">INDEX(DB_ALM[],A973+1,20)</f>
        <v>0</v>
      </c>
      <c r="C973" s="13" t="str" cm="1">
        <f t="array" ref="C973">INDEX(DB_ALM[],A973+1,1)</f>
        <v>SPARE_30</v>
      </c>
      <c r="D973" s="13" t="str" cm="1">
        <f t="array" ref="D973">INDEX(DB_ALM[],A973+1,3)</f>
        <v>SPARE_907</v>
      </c>
      <c r="E973" s="34" t="str" cm="1">
        <f t="array" ref="E973">INDEX(DB_ALM[],A973+1,5)</f>
        <v>SPARE_30</v>
      </c>
      <c r="F973" s="34" t="s">
        <v>205</v>
      </c>
      <c r="G973" s="13" t="str" cm="1">
        <f t="array" ref="G973">INDEX(DB_ALM[],A973+1,13)</f>
        <v>No blocking</v>
      </c>
      <c r="H973" s="1" t="e">
        <f t="shared" si="15"/>
        <v>#N/A</v>
      </c>
    </row>
    <row r="974" spans="1:8" hidden="1" x14ac:dyDescent="0.25">
      <c r="A974" s="1">
        <v>972</v>
      </c>
      <c r="B974" s="1" t="b" cm="1">
        <f t="array" ref="B974">INDEX(DB_ALM[],A974+1,20)</f>
        <v>0</v>
      </c>
      <c r="C974" s="13" t="str" cm="1">
        <f t="array" ref="C974">INDEX(DB_ALM[],A974+1,1)</f>
        <v>SPARE_30</v>
      </c>
      <c r="D974" s="13" t="str" cm="1">
        <f t="array" ref="D974">INDEX(DB_ALM[],A974+1,3)</f>
        <v>SPARE_908</v>
      </c>
      <c r="E974" s="34" t="str" cm="1">
        <f t="array" ref="E974">INDEX(DB_ALM[],A974+1,5)</f>
        <v>SPARE_30</v>
      </c>
      <c r="F974" s="34" t="s">
        <v>205</v>
      </c>
      <c r="G974" s="13" t="str" cm="1">
        <f t="array" ref="G974">INDEX(DB_ALM[],A974+1,13)</f>
        <v>No blocking</v>
      </c>
      <c r="H974" s="1" t="e">
        <f t="shared" si="15"/>
        <v>#N/A</v>
      </c>
    </row>
    <row r="975" spans="1:8" hidden="1" x14ac:dyDescent="0.25">
      <c r="A975" s="1">
        <v>973</v>
      </c>
      <c r="B975" s="1" t="b" cm="1">
        <f t="array" ref="B975">INDEX(DB_ALM[],A975+1,20)</f>
        <v>0</v>
      </c>
      <c r="C975" s="13" t="str" cm="1">
        <f t="array" ref="C975">INDEX(DB_ALM[],A975+1,1)</f>
        <v>SPARE_30</v>
      </c>
      <c r="D975" s="13" t="str" cm="1">
        <f t="array" ref="D975">INDEX(DB_ALM[],A975+1,3)</f>
        <v>SPARE_909</v>
      </c>
      <c r="E975" s="34" t="str" cm="1">
        <f t="array" ref="E975">INDEX(DB_ALM[],A975+1,5)</f>
        <v>SPARE_30</v>
      </c>
      <c r="F975" s="34" t="s">
        <v>205</v>
      </c>
      <c r="G975" s="13" t="str" cm="1">
        <f t="array" ref="G975">INDEX(DB_ALM[],A975+1,13)</f>
        <v>No blocking</v>
      </c>
      <c r="H975" s="1" t="e">
        <f t="shared" si="15"/>
        <v>#N/A</v>
      </c>
    </row>
    <row r="976" spans="1:8" hidden="1" x14ac:dyDescent="0.25">
      <c r="A976" s="1">
        <v>974</v>
      </c>
      <c r="B976" s="1" t="b" cm="1">
        <f t="array" ref="B976">INDEX(DB_ALM[],A976+1,20)</f>
        <v>0</v>
      </c>
      <c r="C976" s="13" t="str" cm="1">
        <f t="array" ref="C976">INDEX(DB_ALM[],A976+1,1)</f>
        <v>SPARE_30</v>
      </c>
      <c r="D976" s="13" t="str" cm="1">
        <f t="array" ref="D976">INDEX(DB_ALM[],A976+1,3)</f>
        <v>SPARE_910</v>
      </c>
      <c r="E976" s="34" t="str" cm="1">
        <f t="array" ref="E976">INDEX(DB_ALM[],A976+1,5)</f>
        <v>SPARE_30</v>
      </c>
      <c r="F976" s="34" t="s">
        <v>205</v>
      </c>
      <c r="G976" s="13" t="str" cm="1">
        <f t="array" ref="G976">INDEX(DB_ALM[],A976+1,13)</f>
        <v>No blocking</v>
      </c>
      <c r="H976" s="1" t="e">
        <f t="shared" si="15"/>
        <v>#N/A</v>
      </c>
    </row>
    <row r="977" spans="1:8" hidden="1" x14ac:dyDescent="0.25">
      <c r="A977" s="1">
        <v>975</v>
      </c>
      <c r="B977" s="1" t="b" cm="1">
        <f t="array" ref="B977">INDEX(DB_ALM[],A977+1,20)</f>
        <v>0</v>
      </c>
      <c r="C977" s="13" t="str" cm="1">
        <f t="array" ref="C977">INDEX(DB_ALM[],A977+1,1)</f>
        <v>SPARE_30</v>
      </c>
      <c r="D977" s="13" t="str" cm="1">
        <f t="array" ref="D977">INDEX(DB_ALM[],A977+1,3)</f>
        <v>SPARE_911</v>
      </c>
      <c r="E977" s="34" t="str" cm="1">
        <f t="array" ref="E977">INDEX(DB_ALM[],A977+1,5)</f>
        <v>SPARE_30</v>
      </c>
      <c r="F977" s="34" t="s">
        <v>205</v>
      </c>
      <c r="G977" s="13" t="str" cm="1">
        <f t="array" ref="G977">INDEX(DB_ALM[],A977+1,13)</f>
        <v>No blocking</v>
      </c>
      <c r="H977" s="1" t="e">
        <f t="shared" si="15"/>
        <v>#N/A</v>
      </c>
    </row>
    <row r="978" spans="1:8" hidden="1" x14ac:dyDescent="0.25">
      <c r="A978" s="1">
        <v>976</v>
      </c>
      <c r="B978" s="1" t="b" cm="1">
        <f t="array" ref="B978">INDEX(DB_ALM[],A978+1,20)</f>
        <v>0</v>
      </c>
      <c r="C978" s="13" t="str" cm="1">
        <f t="array" ref="C978">INDEX(DB_ALM[],A978+1,1)</f>
        <v>SPARE_30</v>
      </c>
      <c r="D978" s="13" t="str" cm="1">
        <f t="array" ref="D978">INDEX(DB_ALM[],A978+1,3)</f>
        <v>SPARE_912</v>
      </c>
      <c r="E978" s="34" t="str" cm="1">
        <f t="array" ref="E978">INDEX(DB_ALM[],A978+1,5)</f>
        <v>SPARE_30</v>
      </c>
      <c r="F978" s="34" t="s">
        <v>205</v>
      </c>
      <c r="G978" s="13" t="str" cm="1">
        <f t="array" ref="G978">INDEX(DB_ALM[],A978+1,13)</f>
        <v>No blocking</v>
      </c>
      <c r="H978" s="1" t="e">
        <f t="shared" si="15"/>
        <v>#N/A</v>
      </c>
    </row>
    <row r="979" spans="1:8" hidden="1" x14ac:dyDescent="0.25">
      <c r="A979" s="1">
        <v>977</v>
      </c>
      <c r="B979" s="1" t="b" cm="1">
        <f t="array" ref="B979">INDEX(DB_ALM[],A979+1,20)</f>
        <v>0</v>
      </c>
      <c r="C979" s="13" t="str" cm="1">
        <f t="array" ref="C979">INDEX(DB_ALM[],A979+1,1)</f>
        <v>SPARE_30</v>
      </c>
      <c r="D979" s="13" t="str" cm="1">
        <f t="array" ref="D979">INDEX(DB_ALM[],A979+1,3)</f>
        <v>SPARE_913</v>
      </c>
      <c r="E979" s="34" t="str" cm="1">
        <f t="array" ref="E979">INDEX(DB_ALM[],A979+1,5)</f>
        <v>SPARE_30</v>
      </c>
      <c r="F979" s="34" t="s">
        <v>205</v>
      </c>
      <c r="G979" s="13" t="str" cm="1">
        <f t="array" ref="G979">INDEX(DB_ALM[],A979+1,13)</f>
        <v>No blocking</v>
      </c>
      <c r="H979" s="1" t="e">
        <f t="shared" si="15"/>
        <v>#N/A</v>
      </c>
    </row>
    <row r="980" spans="1:8" hidden="1" x14ac:dyDescent="0.25">
      <c r="A980" s="1">
        <v>978</v>
      </c>
      <c r="B980" s="1" t="b" cm="1">
        <f t="array" ref="B980">INDEX(DB_ALM[],A980+1,20)</f>
        <v>0</v>
      </c>
      <c r="C980" s="13" t="str" cm="1">
        <f t="array" ref="C980">INDEX(DB_ALM[],A980+1,1)</f>
        <v>SPARE_30</v>
      </c>
      <c r="D980" s="13" t="str" cm="1">
        <f t="array" ref="D980">INDEX(DB_ALM[],A980+1,3)</f>
        <v>SPARE_914</v>
      </c>
      <c r="E980" s="34" t="str" cm="1">
        <f t="array" ref="E980">INDEX(DB_ALM[],A980+1,5)</f>
        <v>SPARE_30</v>
      </c>
      <c r="F980" s="34" t="s">
        <v>205</v>
      </c>
      <c r="G980" s="13" t="str" cm="1">
        <f t="array" ref="G980">INDEX(DB_ALM[],A980+1,13)</f>
        <v>No blocking</v>
      </c>
      <c r="H980" s="1" t="e">
        <f t="shared" si="15"/>
        <v>#N/A</v>
      </c>
    </row>
    <row r="981" spans="1:8" hidden="1" x14ac:dyDescent="0.25">
      <c r="A981" s="1">
        <v>979</v>
      </c>
      <c r="B981" s="1" t="b" cm="1">
        <f t="array" ref="B981">INDEX(DB_ALM[],A981+1,20)</f>
        <v>0</v>
      </c>
      <c r="C981" s="13" t="str" cm="1">
        <f t="array" ref="C981">INDEX(DB_ALM[],A981+1,1)</f>
        <v>SPARE_30</v>
      </c>
      <c r="D981" s="13" t="str" cm="1">
        <f t="array" ref="D981">INDEX(DB_ALM[],A981+1,3)</f>
        <v>SPARE_915</v>
      </c>
      <c r="E981" s="34" t="str" cm="1">
        <f t="array" ref="E981">INDEX(DB_ALM[],A981+1,5)</f>
        <v>SPARE_30</v>
      </c>
      <c r="F981" s="34" t="s">
        <v>205</v>
      </c>
      <c r="G981" s="13" t="str" cm="1">
        <f t="array" ref="G981">INDEX(DB_ALM[],A981+1,13)</f>
        <v>No blocking</v>
      </c>
      <c r="H981" s="1" t="e">
        <f t="shared" si="15"/>
        <v>#N/A</v>
      </c>
    </row>
    <row r="982" spans="1:8" hidden="1" x14ac:dyDescent="0.25">
      <c r="A982" s="1">
        <v>980</v>
      </c>
      <c r="B982" s="1" t="b" cm="1">
        <f t="array" ref="B982">INDEX(DB_ALM[],A982+1,20)</f>
        <v>0</v>
      </c>
      <c r="C982" s="13" t="str" cm="1">
        <f t="array" ref="C982">INDEX(DB_ALM[],A982+1,1)</f>
        <v>SPARE_30</v>
      </c>
      <c r="D982" s="13" t="str" cm="1">
        <f t="array" ref="D982">INDEX(DB_ALM[],A982+1,3)</f>
        <v>SPARE_916</v>
      </c>
      <c r="E982" s="34" t="str" cm="1">
        <f t="array" ref="E982">INDEX(DB_ALM[],A982+1,5)</f>
        <v>SPARE_30</v>
      </c>
      <c r="F982" s="34" t="s">
        <v>205</v>
      </c>
      <c r="G982" s="13" t="str" cm="1">
        <f t="array" ref="G982">INDEX(DB_ALM[],A982+1,13)</f>
        <v>No blocking</v>
      </c>
      <c r="H982" s="1" t="e">
        <f t="shared" si="15"/>
        <v>#N/A</v>
      </c>
    </row>
    <row r="983" spans="1:8" hidden="1" x14ac:dyDescent="0.25">
      <c r="A983" s="1">
        <v>981</v>
      </c>
      <c r="B983" s="1" t="b" cm="1">
        <f t="array" ref="B983">INDEX(DB_ALM[],A983+1,20)</f>
        <v>0</v>
      </c>
      <c r="C983" s="13" t="str" cm="1">
        <f t="array" ref="C983">INDEX(DB_ALM[],A983+1,1)</f>
        <v>SPARE_30</v>
      </c>
      <c r="D983" s="13" t="str" cm="1">
        <f t="array" ref="D983">INDEX(DB_ALM[],A983+1,3)</f>
        <v>SPARE_917</v>
      </c>
      <c r="E983" s="34" t="str" cm="1">
        <f t="array" ref="E983">INDEX(DB_ALM[],A983+1,5)</f>
        <v>SPARE_30</v>
      </c>
      <c r="F983" s="34" t="s">
        <v>205</v>
      </c>
      <c r="G983" s="13" t="str" cm="1">
        <f t="array" ref="G983">INDEX(DB_ALM[],A983+1,13)</f>
        <v>No blocking</v>
      </c>
      <c r="H983" s="1" t="e">
        <f t="shared" si="15"/>
        <v>#N/A</v>
      </c>
    </row>
    <row r="984" spans="1:8" hidden="1" x14ac:dyDescent="0.25">
      <c r="A984" s="1">
        <v>982</v>
      </c>
      <c r="B984" s="1" t="b" cm="1">
        <f t="array" ref="B984">INDEX(DB_ALM[],A984+1,20)</f>
        <v>0</v>
      </c>
      <c r="C984" s="13" t="str" cm="1">
        <f t="array" ref="C984">INDEX(DB_ALM[],A984+1,1)</f>
        <v>SPARE_30</v>
      </c>
      <c r="D984" s="13" t="str" cm="1">
        <f t="array" ref="D984">INDEX(DB_ALM[],A984+1,3)</f>
        <v>SPARE_918</v>
      </c>
      <c r="E984" s="34" t="str" cm="1">
        <f t="array" ref="E984">INDEX(DB_ALM[],A984+1,5)</f>
        <v>SPARE_30</v>
      </c>
      <c r="F984" s="34" t="s">
        <v>205</v>
      </c>
      <c r="G984" s="13" t="str" cm="1">
        <f t="array" ref="G984">INDEX(DB_ALM[],A984+1,13)</f>
        <v>No blocking</v>
      </c>
      <c r="H984" s="1" t="e">
        <f t="shared" si="15"/>
        <v>#N/A</v>
      </c>
    </row>
    <row r="985" spans="1:8" hidden="1" x14ac:dyDescent="0.25">
      <c r="A985" s="1">
        <v>983</v>
      </c>
      <c r="B985" s="1" t="b" cm="1">
        <f t="array" ref="B985">INDEX(DB_ALM[],A985+1,20)</f>
        <v>0</v>
      </c>
      <c r="C985" s="13" t="str" cm="1">
        <f t="array" ref="C985">INDEX(DB_ALM[],A985+1,1)</f>
        <v>SPARE_30</v>
      </c>
      <c r="D985" s="13" t="str" cm="1">
        <f t="array" ref="D985">INDEX(DB_ALM[],A985+1,3)</f>
        <v>SPARE_919</v>
      </c>
      <c r="E985" s="34" t="str" cm="1">
        <f t="array" ref="E985">INDEX(DB_ALM[],A985+1,5)</f>
        <v>SPARE_30</v>
      </c>
      <c r="F985" s="34" t="s">
        <v>205</v>
      </c>
      <c r="G985" s="13" t="str" cm="1">
        <f t="array" ref="G985">INDEX(DB_ALM[],A985+1,13)</f>
        <v>No blocking</v>
      </c>
      <c r="H985" s="1" t="e">
        <f t="shared" si="15"/>
        <v>#N/A</v>
      </c>
    </row>
    <row r="986" spans="1:8" hidden="1" x14ac:dyDescent="0.25">
      <c r="A986" s="1">
        <v>984</v>
      </c>
      <c r="B986" s="1" t="b" cm="1">
        <f t="array" ref="B986">INDEX(DB_ALM[],A986+1,20)</f>
        <v>0</v>
      </c>
      <c r="C986" s="13" t="str" cm="1">
        <f t="array" ref="C986">INDEX(DB_ALM[],A986+1,1)</f>
        <v>SPARE_30</v>
      </c>
      <c r="D986" s="13" t="str" cm="1">
        <f t="array" ref="D986">INDEX(DB_ALM[],A986+1,3)</f>
        <v>SPARE_920</v>
      </c>
      <c r="E986" s="34" t="str" cm="1">
        <f t="array" ref="E986">INDEX(DB_ALM[],A986+1,5)</f>
        <v>SPARE_30</v>
      </c>
      <c r="F986" s="34" t="s">
        <v>205</v>
      </c>
      <c r="G986" s="13" t="str" cm="1">
        <f t="array" ref="G986">INDEX(DB_ALM[],A986+1,13)</f>
        <v>No blocking</v>
      </c>
      <c r="H986" s="1" t="e">
        <f t="shared" si="15"/>
        <v>#N/A</v>
      </c>
    </row>
    <row r="987" spans="1:8" hidden="1" x14ac:dyDescent="0.25">
      <c r="A987" s="1">
        <v>985</v>
      </c>
      <c r="B987" s="1" t="b" cm="1">
        <f t="array" ref="B987">INDEX(DB_ALM[],A987+1,20)</f>
        <v>0</v>
      </c>
      <c r="C987" s="13" t="str" cm="1">
        <f t="array" ref="C987">INDEX(DB_ALM[],A987+1,1)</f>
        <v>SPARE_30</v>
      </c>
      <c r="D987" s="13" t="str" cm="1">
        <f t="array" ref="D987">INDEX(DB_ALM[],A987+1,3)</f>
        <v>SPARE_921</v>
      </c>
      <c r="E987" s="34" t="str" cm="1">
        <f t="array" ref="E987">INDEX(DB_ALM[],A987+1,5)</f>
        <v>SPARE_30</v>
      </c>
      <c r="F987" s="34" t="s">
        <v>205</v>
      </c>
      <c r="G987" s="13" t="str" cm="1">
        <f t="array" ref="G987">INDEX(DB_ALM[],A987+1,13)</f>
        <v>No blocking</v>
      </c>
      <c r="H987" s="1" t="e">
        <f t="shared" si="15"/>
        <v>#N/A</v>
      </c>
    </row>
    <row r="988" spans="1:8" hidden="1" x14ac:dyDescent="0.25">
      <c r="A988" s="1">
        <v>986</v>
      </c>
      <c r="B988" s="1" t="b" cm="1">
        <f t="array" ref="B988">INDEX(DB_ALM[],A988+1,20)</f>
        <v>0</v>
      </c>
      <c r="C988" s="13" t="str" cm="1">
        <f t="array" ref="C988">INDEX(DB_ALM[],A988+1,1)</f>
        <v>SPARE_30</v>
      </c>
      <c r="D988" s="13" t="str" cm="1">
        <f t="array" ref="D988">INDEX(DB_ALM[],A988+1,3)</f>
        <v>SPARE_922</v>
      </c>
      <c r="E988" s="34" t="str" cm="1">
        <f t="array" ref="E988">INDEX(DB_ALM[],A988+1,5)</f>
        <v>SPARE_30</v>
      </c>
      <c r="F988" s="34" t="s">
        <v>205</v>
      </c>
      <c r="G988" s="13" t="str" cm="1">
        <f t="array" ref="G988">INDEX(DB_ALM[],A988+1,13)</f>
        <v>No blocking</v>
      </c>
      <c r="H988" s="1" t="e">
        <f t="shared" si="15"/>
        <v>#N/A</v>
      </c>
    </row>
    <row r="989" spans="1:8" hidden="1" x14ac:dyDescent="0.25">
      <c r="A989" s="1">
        <v>987</v>
      </c>
      <c r="B989" s="1" t="b" cm="1">
        <f t="array" ref="B989">INDEX(DB_ALM[],A989+1,20)</f>
        <v>0</v>
      </c>
      <c r="C989" s="13" t="str" cm="1">
        <f t="array" ref="C989">INDEX(DB_ALM[],A989+1,1)</f>
        <v>SPARE_30</v>
      </c>
      <c r="D989" s="13" t="str" cm="1">
        <f t="array" ref="D989">INDEX(DB_ALM[],A989+1,3)</f>
        <v>SPARE_923</v>
      </c>
      <c r="E989" s="34" t="str" cm="1">
        <f t="array" ref="E989">INDEX(DB_ALM[],A989+1,5)</f>
        <v>SPARE_30</v>
      </c>
      <c r="F989" s="34" t="s">
        <v>205</v>
      </c>
      <c r="G989" s="13" t="str" cm="1">
        <f t="array" ref="G989">INDEX(DB_ALM[],A989+1,13)</f>
        <v>No blocking</v>
      </c>
      <c r="H989" s="1" t="e">
        <f t="shared" si="15"/>
        <v>#N/A</v>
      </c>
    </row>
    <row r="990" spans="1:8" hidden="1" x14ac:dyDescent="0.25">
      <c r="A990" s="1">
        <v>988</v>
      </c>
      <c r="B990" s="1" t="b" cm="1">
        <f t="array" ref="B990">INDEX(DB_ALM[],A990+1,20)</f>
        <v>0</v>
      </c>
      <c r="C990" s="13" t="str" cm="1">
        <f t="array" ref="C990">INDEX(DB_ALM[],A990+1,1)</f>
        <v>SPARE_30</v>
      </c>
      <c r="D990" s="13" t="str" cm="1">
        <f t="array" ref="D990">INDEX(DB_ALM[],A990+1,3)</f>
        <v>SPARE_924</v>
      </c>
      <c r="E990" s="34" t="str" cm="1">
        <f t="array" ref="E990">INDEX(DB_ALM[],A990+1,5)</f>
        <v>SPARE_30</v>
      </c>
      <c r="F990" s="34" t="s">
        <v>205</v>
      </c>
      <c r="G990" s="13" t="str" cm="1">
        <f t="array" ref="G990">INDEX(DB_ALM[],A990+1,13)</f>
        <v>No blocking</v>
      </c>
      <c r="H990" s="1" t="e">
        <f t="shared" si="15"/>
        <v>#N/A</v>
      </c>
    </row>
    <row r="991" spans="1:8" hidden="1" x14ac:dyDescent="0.25">
      <c r="A991" s="1">
        <v>989</v>
      </c>
      <c r="B991" s="1" t="b" cm="1">
        <f t="array" ref="B991">INDEX(DB_ALM[],A991+1,20)</f>
        <v>0</v>
      </c>
      <c r="C991" s="13" t="str" cm="1">
        <f t="array" ref="C991">INDEX(DB_ALM[],A991+1,1)</f>
        <v>SPARE_30</v>
      </c>
      <c r="D991" s="13" t="str" cm="1">
        <f t="array" ref="D991">INDEX(DB_ALM[],A991+1,3)</f>
        <v>SPARE_925</v>
      </c>
      <c r="E991" s="34" t="str" cm="1">
        <f t="array" ref="E991">INDEX(DB_ALM[],A991+1,5)</f>
        <v>SPARE_30</v>
      </c>
      <c r="F991" s="34" t="s">
        <v>205</v>
      </c>
      <c r="G991" s="13" t="str" cm="1">
        <f t="array" ref="G991">INDEX(DB_ALM[],A991+1,13)</f>
        <v>No blocking</v>
      </c>
      <c r="H991" s="1" t="e">
        <f t="shared" si="15"/>
        <v>#N/A</v>
      </c>
    </row>
    <row r="992" spans="1:8" hidden="1" x14ac:dyDescent="0.25">
      <c r="A992" s="1">
        <v>990</v>
      </c>
      <c r="B992" s="1" t="b" cm="1">
        <f t="array" ref="B992">INDEX(DB_ALM[],A992+1,20)</f>
        <v>0</v>
      </c>
      <c r="C992" s="13" t="str" cm="1">
        <f t="array" ref="C992">INDEX(DB_ALM[],A992+1,1)</f>
        <v>SPARE_30</v>
      </c>
      <c r="D992" s="13" t="str" cm="1">
        <f t="array" ref="D992">INDEX(DB_ALM[],A992+1,3)</f>
        <v>SPARE_926</v>
      </c>
      <c r="E992" s="34" t="str" cm="1">
        <f t="array" ref="E992">INDEX(DB_ALM[],A992+1,5)</f>
        <v>SPARE_30</v>
      </c>
      <c r="F992" s="34" t="s">
        <v>205</v>
      </c>
      <c r="G992" s="13" t="str" cm="1">
        <f t="array" ref="G992">INDEX(DB_ALM[],A992+1,13)</f>
        <v>No blocking</v>
      </c>
      <c r="H992" s="1" t="e">
        <f t="shared" si="15"/>
        <v>#N/A</v>
      </c>
    </row>
    <row r="993" spans="1:8" hidden="1" x14ac:dyDescent="0.25">
      <c r="A993" s="1">
        <v>991</v>
      </c>
      <c r="B993" s="1" t="b" cm="1">
        <f t="array" ref="B993">INDEX(DB_ALM[],A993+1,20)</f>
        <v>0</v>
      </c>
      <c r="C993" s="13" t="str" cm="1">
        <f t="array" ref="C993">INDEX(DB_ALM[],A993+1,1)</f>
        <v>SPARE_30</v>
      </c>
      <c r="D993" s="13" t="str" cm="1">
        <f t="array" ref="D993">INDEX(DB_ALM[],A993+1,3)</f>
        <v>SPARE_927</v>
      </c>
      <c r="E993" s="34" t="str" cm="1">
        <f t="array" ref="E993">INDEX(DB_ALM[],A993+1,5)</f>
        <v>SPARE_927</v>
      </c>
      <c r="F993" s="34" t="s">
        <v>205</v>
      </c>
      <c r="G993" s="13" t="str" cm="1">
        <f t="array" ref="G993">INDEX(DB_ALM[],A993+1,13)</f>
        <v>No blocking</v>
      </c>
      <c r="H993" s="1" t="e">
        <f t="shared" si="15"/>
        <v>#N/A</v>
      </c>
    </row>
  </sheetData>
  <pageMargins left="0.7" right="0.7" top="0.75" bottom="0.75" header="0.3" footer="0.3"/>
  <pageSetup paperSize="9"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17C4C-BB1C-4BF1-B382-D4A648AD5C45}">
  <sheetPr codeName="List39">
    <tabColor theme="8"/>
  </sheetPr>
  <dimension ref="A1:AA1121"/>
  <sheetViews>
    <sheetView zoomScale="70" zoomScaleNormal="70" workbookViewId="0">
      <selection activeCell="G4" sqref="G4"/>
    </sheetView>
  </sheetViews>
  <sheetFormatPr defaultRowHeight="15" x14ac:dyDescent="0.25"/>
  <cols>
    <col min="1" max="2" width="8.28515625" customWidth="1"/>
    <col min="3" max="3" width="27.5703125" customWidth="1"/>
    <col min="4" max="4" width="42.5703125" customWidth="1"/>
    <col min="5" max="5" width="59.140625" customWidth="1"/>
    <col min="6" max="6" width="110.42578125" style="35" customWidth="1"/>
    <col min="7" max="7" width="10.7109375" customWidth="1"/>
    <col min="8" max="8" width="11.7109375" customWidth="1"/>
    <col min="9" max="9" width="14" customWidth="1"/>
    <col min="10" max="10" width="72.85546875" customWidth="1"/>
    <col min="11" max="11" width="105.140625" customWidth="1"/>
    <col min="13" max="13" width="22.85546875" customWidth="1"/>
    <col min="14" max="14" width="34.5703125" customWidth="1"/>
    <col min="19" max="19" width="78.42578125" customWidth="1"/>
    <col min="20" max="20" width="78.7109375" customWidth="1"/>
  </cols>
  <sheetData>
    <row r="1" spans="1:27" x14ac:dyDescent="0.25">
      <c r="A1" t="s">
        <v>1045</v>
      </c>
      <c r="B1" t="s">
        <v>1083</v>
      </c>
      <c r="C1" t="s">
        <v>3167</v>
      </c>
      <c r="D1" t="s">
        <v>1071</v>
      </c>
      <c r="E1" t="s">
        <v>3434</v>
      </c>
      <c r="F1" t="s">
        <v>3435</v>
      </c>
      <c r="G1" t="s">
        <v>26</v>
      </c>
      <c r="H1" t="s">
        <v>27</v>
      </c>
      <c r="I1" t="s">
        <v>2452</v>
      </c>
      <c r="J1" t="s">
        <v>3436</v>
      </c>
      <c r="K1" t="s">
        <v>3437</v>
      </c>
      <c r="N1">
        <v>0</v>
      </c>
      <c r="S1" s="39"/>
      <c r="AA1" t="s">
        <v>3438</v>
      </c>
    </row>
    <row r="2" spans="1:27" x14ac:dyDescent="0.25">
      <c r="A2" s="36">
        <v>0</v>
      </c>
      <c r="B2" s="36" t="b" cm="1">
        <f t="array" ref="B2">INDEX(DB_PAR[],A2+1,1)</f>
        <v>1</v>
      </c>
      <c r="C2" s="34" t="str" cm="1">
        <f t="array" ref="C2">INDEX(DB_PAR[],A2+1,3)</f>
        <v xml:space="preserve"> NOM_VAL_AND_CTRL</v>
      </c>
      <c r="D2" s="34" t="str" cm="1">
        <f t="array" ref="D2">INDEX(DB_PAR[],A2+1,4)</f>
        <v>SPARE_00</v>
      </c>
      <c r="F2" s="34"/>
      <c r="G2" s="34" t="str" cm="1">
        <f t="array" ref="G2">IF(INDEX(DB_PAR[],A2+1,5) = "REAL",INDEX(DB_PAR[],A2+1,8),IF(INDEX(DB_PAR[],A2+1,5) = "INT",INDEX(DB_PAR[],A2+1,6),INDEX(DB_PAR[],A2+1,7)))</f>
        <v>REAL</v>
      </c>
      <c r="H2" s="36" t="str" cm="1">
        <f t="array" ref="H2">INDEX(DB_PAR[],A2+1,9)</f>
        <v>T#0MS</v>
      </c>
      <c r="I2" s="36"/>
      <c r="J2" s="36" t="e">
        <f>VLOOKUP(E2,$S$1:$T$299,2,FALSE)</f>
        <v>#N/A</v>
      </c>
      <c r="K2" s="36" t="e">
        <f>VLOOKUP(F2,$M$1:$N$299,2,FALSE)</f>
        <v>#N/A</v>
      </c>
      <c r="M2" t="s">
        <v>3439</v>
      </c>
      <c r="N2" t="s">
        <v>3440</v>
      </c>
      <c r="S2" s="40" t="s">
        <v>3441</v>
      </c>
      <c r="T2" t="s">
        <v>3442</v>
      </c>
      <c r="AA2" t="s">
        <v>3443</v>
      </c>
    </row>
    <row r="3" spans="1:27" x14ac:dyDescent="0.25">
      <c r="A3" s="36">
        <v>1</v>
      </c>
      <c r="B3" s="36" t="b" cm="1">
        <f t="array" ref="B3">INDEX(DB_PAR[],A3+1,1)</f>
        <v>1</v>
      </c>
      <c r="C3" s="34" t="str" cm="1">
        <f t="array" ref="C3">INDEX(DB_PAR[],A3+1,3)</f>
        <v xml:space="preserve"> NOM_VAL_AND_CTRL</v>
      </c>
      <c r="D3" s="34" t="str" cm="1">
        <f t="array" ref="D3">INDEX(DB_PAR[],A3+1,4)</f>
        <v>ACTIVE_POWER</v>
      </c>
      <c r="E3" t="s">
        <v>3441</v>
      </c>
      <c r="F3" s="34" t="s">
        <v>3439</v>
      </c>
      <c r="G3" s="34" t="str" cm="1">
        <f t="array" ref="G3">IF(INDEX(DB_PAR[],A3+1,5) = "REAL",INDEX(DB_PAR[],A3+1,8),IF(INDEX(DB_PAR[],A3+1,5) = "INT",INDEX(DB_PAR[],A3+1,6),INDEX(DB_PAR[],A3+1,7)))</f>
        <v>REAL</v>
      </c>
      <c r="H3" s="36" t="str" cm="1">
        <f t="array" ref="H3">INDEX(DB_PAR[],A3+1,9)</f>
        <v>T#0MS</v>
      </c>
      <c r="I3" s="36" t="s">
        <v>1084</v>
      </c>
      <c r="J3" s="36" t="str">
        <f t="shared" ref="J3:J14" si="0">VLOOKUP(E3,$S$1:$T$299,2,FALSE)</f>
        <v>Generator aktiv effekt nominell verdi</v>
      </c>
      <c r="K3" s="36" t="str">
        <f t="shared" ref="K3:K14" si="1">VLOOKUP(F3,$M$1:$N$299,2,FALSE)</f>
        <v>Spesifisert verdi for en parameter under normale driftsforhold.</v>
      </c>
      <c r="M3" t="s">
        <v>3444</v>
      </c>
      <c r="N3" t="s">
        <v>3445</v>
      </c>
      <c r="S3" s="39" t="s">
        <v>3446</v>
      </c>
      <c r="T3" t="s">
        <v>3447</v>
      </c>
      <c r="AA3" t="s">
        <v>1084</v>
      </c>
    </row>
    <row r="4" spans="1:27" x14ac:dyDescent="0.25">
      <c r="A4" s="36">
        <v>2</v>
      </c>
      <c r="B4" s="36" t="b" cm="1">
        <f t="array" ref="B4">INDEX(DB_PAR[],A4+1,1)</f>
        <v>1</v>
      </c>
      <c r="C4" s="34" t="str" cm="1">
        <f t="array" ref="C4">INDEX(DB_PAR[],A4+1,3)</f>
        <v xml:space="preserve"> NOM_VAL_AND_CTRL</v>
      </c>
      <c r="D4" s="34" t="str" cm="1">
        <f t="array" ref="D4">INDEX(DB_PAR[],A4+1,4)</f>
        <v>POSITIVE_REACTIVE_POWER</v>
      </c>
      <c r="E4" t="s">
        <v>3446</v>
      </c>
      <c r="F4" s="34" t="s">
        <v>3444</v>
      </c>
      <c r="G4" s="34" t="str" cm="1">
        <f t="array" ref="G4">IF(INDEX(DB_PAR[],A4+1,5) = "REAL",INDEX(DB_PAR[],A4+1,8),IF(INDEX(DB_PAR[],A4+1,5) = "INT",INDEX(DB_PAR[],A4+1,6),INDEX(DB_PAR[],A4+1,7)))</f>
        <v>REAL</v>
      </c>
      <c r="H4" s="36" t="str" cm="1">
        <f t="array" ref="H4">INDEX(DB_PAR[],A4+1,9)</f>
        <v>T#0MS</v>
      </c>
      <c r="I4" s="36" t="s">
        <v>1084</v>
      </c>
      <c r="J4" s="36" t="str">
        <f t="shared" si="0"/>
        <v>Generator reaktiv effekt nominell verdi - høy grense</v>
      </c>
      <c r="K4" s="36" t="str">
        <f t="shared" si="1"/>
        <v>Spesifisert høy grenseverdi for en parameter under normale driftsforhold.</v>
      </c>
      <c r="M4" t="s">
        <v>3448</v>
      </c>
      <c r="N4" t="s">
        <v>3449</v>
      </c>
      <c r="S4" s="40" t="s">
        <v>3450</v>
      </c>
      <c r="T4" t="s">
        <v>3451</v>
      </c>
      <c r="AA4" t="s">
        <v>1092</v>
      </c>
    </row>
    <row r="5" spans="1:27" x14ac:dyDescent="0.25">
      <c r="A5" s="36">
        <v>3</v>
      </c>
      <c r="B5" s="36" t="b" cm="1">
        <f t="array" ref="B5">INDEX(DB_PAR[],A5+1,1)</f>
        <v>1</v>
      </c>
      <c r="C5" s="34" t="str" cm="1">
        <f t="array" ref="C5">INDEX(DB_PAR[],A5+1,3)</f>
        <v xml:space="preserve"> NOM_VAL_AND_CTRL</v>
      </c>
      <c r="D5" s="34" t="str" cm="1">
        <f t="array" ref="D5">INDEX(DB_PAR[],A5+1,4)</f>
        <v>NEGATIVE_REACTIVE_POWER</v>
      </c>
      <c r="E5" t="s">
        <v>3450</v>
      </c>
      <c r="F5" s="34" t="s">
        <v>3448</v>
      </c>
      <c r="G5" s="34" t="str" cm="1">
        <f t="array" ref="G5">IF(INDEX(DB_PAR[],A5+1,5) = "REAL",INDEX(DB_PAR[],A5+1,8),IF(INDEX(DB_PAR[],A5+1,5) = "INT",INDEX(DB_PAR[],A5+1,6),INDEX(DB_PAR[],A5+1,7)))</f>
        <v>REAL</v>
      </c>
      <c r="H5" s="36" t="str" cm="1">
        <f t="array" ref="H5">INDEX(DB_PAR[],A5+1,9)</f>
        <v>T#0MS</v>
      </c>
      <c r="I5" s="36" t="s">
        <v>1084</v>
      </c>
      <c r="J5" s="36" t="str">
        <f t="shared" si="0"/>
        <v>Generator reaktiv effekt nominell verdi - lav grense</v>
      </c>
      <c r="K5" s="36" t="str">
        <f t="shared" si="1"/>
        <v>Spesifisert lav grenseverdi for en parameter under normale driftsforhold.</v>
      </c>
      <c r="M5" t="s">
        <v>3439</v>
      </c>
      <c r="N5" t="s">
        <v>3440</v>
      </c>
      <c r="S5" s="39" t="s">
        <v>3452</v>
      </c>
      <c r="T5" t="s">
        <v>3453</v>
      </c>
    </row>
    <row r="6" spans="1:27" x14ac:dyDescent="0.25">
      <c r="A6" s="36">
        <v>4</v>
      </c>
      <c r="B6" s="36" t="b" cm="1">
        <f t="array" ref="B6">INDEX(DB_PAR[],A6+1,1)</f>
        <v>1</v>
      </c>
      <c r="C6" s="34" t="str" cm="1">
        <f t="array" ref="C6">INDEX(DB_PAR[],A6+1,3)</f>
        <v xml:space="preserve"> NOM_VAL_AND_CTRL</v>
      </c>
      <c r="D6" s="34" t="str" cm="1">
        <f t="array" ref="D6">INDEX(DB_PAR[],A6+1,4)</f>
        <v>APPARENT_POWER</v>
      </c>
      <c r="E6" t="s">
        <v>3452</v>
      </c>
      <c r="F6" s="34" t="s">
        <v>3439</v>
      </c>
      <c r="G6" s="34" t="str" cm="1">
        <f t="array" ref="G6">IF(INDEX(DB_PAR[],A6+1,5) = "REAL",INDEX(DB_PAR[],A6+1,8),IF(INDEX(DB_PAR[],A6+1,5) = "INT",INDEX(DB_PAR[],A6+1,6),INDEX(DB_PAR[],A6+1,7)))</f>
        <v>REAL</v>
      </c>
      <c r="H6" s="36" t="str" cm="1">
        <f t="array" ref="H6">INDEX(DB_PAR[],A6+1,9)</f>
        <v>T#0MS</v>
      </c>
      <c r="I6" s="36" t="s">
        <v>1084</v>
      </c>
      <c r="J6" s="36" t="str">
        <f t="shared" si="0"/>
        <v>Generator tilsynelatende effekt nominell verdi</v>
      </c>
      <c r="K6" s="36" t="str">
        <f t="shared" si="1"/>
        <v>Spesifisert verdi for en parameter under normale driftsforhold.</v>
      </c>
      <c r="M6" t="s">
        <v>3444</v>
      </c>
      <c r="N6" t="s">
        <v>3445</v>
      </c>
      <c r="S6" s="40" t="s">
        <v>3454</v>
      </c>
      <c r="T6" t="s">
        <v>3455</v>
      </c>
    </row>
    <row r="7" spans="1:27" x14ac:dyDescent="0.25">
      <c r="A7" s="36">
        <v>5</v>
      </c>
      <c r="B7" s="36" t="b" cm="1">
        <f t="array" ref="B7">INDEX(DB_PAR[],A7+1,1)</f>
        <v>1</v>
      </c>
      <c r="C7" s="34" t="str" cm="1">
        <f t="array" ref="C7">INDEX(DB_PAR[],A7+1,3)</f>
        <v xml:space="preserve"> NOM_VAL_AND_CTRL</v>
      </c>
      <c r="D7" s="34" t="str" cm="1">
        <f t="array" ref="D7">INDEX(DB_PAR[],A7+1,4)</f>
        <v>POSITIVE_POWER_FACTOR</v>
      </c>
      <c r="E7" t="s">
        <v>3454</v>
      </c>
      <c r="F7" s="34" t="s">
        <v>3444</v>
      </c>
      <c r="G7" s="34" t="str" cm="1">
        <f t="array" ref="G7">IF(INDEX(DB_PAR[],A7+1,5) = "REAL",INDEX(DB_PAR[],A7+1,8),IF(INDEX(DB_PAR[],A7+1,5) = "INT",INDEX(DB_PAR[],A7+1,6),INDEX(DB_PAR[],A7+1,7)))</f>
        <v>REAL</v>
      </c>
      <c r="H7" s="36" t="str" cm="1">
        <f t="array" ref="H7">INDEX(DB_PAR[],A7+1,9)</f>
        <v>T#0MS</v>
      </c>
      <c r="I7" s="36" t="s">
        <v>1084</v>
      </c>
      <c r="J7" s="36" t="str">
        <f t="shared" si="0"/>
        <v>Generator effektfaktor nominell verdi - høy grense</v>
      </c>
      <c r="K7" s="36" t="str">
        <f t="shared" si="1"/>
        <v>Spesifisert høy grenseverdi for en parameter under normale driftsforhold.</v>
      </c>
      <c r="M7" t="s">
        <v>3448</v>
      </c>
      <c r="N7" t="s">
        <v>3449</v>
      </c>
      <c r="S7" s="39" t="s">
        <v>3456</v>
      </c>
      <c r="T7" t="s">
        <v>3457</v>
      </c>
    </row>
    <row r="8" spans="1:27" x14ac:dyDescent="0.25">
      <c r="A8" s="36">
        <v>6</v>
      </c>
      <c r="B8" s="36" t="b" cm="1">
        <f t="array" ref="B8">INDEX(DB_PAR[],A8+1,1)</f>
        <v>1</v>
      </c>
      <c r="C8" s="34" t="str" cm="1">
        <f t="array" ref="C8">INDEX(DB_PAR[],A8+1,3)</f>
        <v xml:space="preserve"> NOM_VAL_AND_CTRL</v>
      </c>
      <c r="D8" s="34" t="str" cm="1">
        <f t="array" ref="D8">INDEX(DB_PAR[],A8+1,4)</f>
        <v>NEGATIVE_POWER_FACTOR</v>
      </c>
      <c r="E8" t="s">
        <v>3456</v>
      </c>
      <c r="F8" s="34" t="s">
        <v>3448</v>
      </c>
      <c r="G8" s="34" t="str" cm="1">
        <f t="array" ref="G8">IF(INDEX(DB_PAR[],A8+1,5) = "REAL",INDEX(DB_PAR[],A8+1,8),IF(INDEX(DB_PAR[],A8+1,5) = "INT",INDEX(DB_PAR[],A8+1,6),INDEX(DB_PAR[],A8+1,7)))</f>
        <v>REAL</v>
      </c>
      <c r="H8" s="36" t="str" cm="1">
        <f t="array" ref="H8">INDEX(DB_PAR[],A8+1,9)</f>
        <v>T#0MS</v>
      </c>
      <c r="I8" s="36" t="s">
        <v>1084</v>
      </c>
      <c r="J8" s="36" t="str">
        <f t="shared" si="0"/>
        <v>Generator effektfaktor nominell verdi - lav grense</v>
      </c>
      <c r="K8" s="36" t="str">
        <f t="shared" si="1"/>
        <v>Spesifisert lav grenseverdi for en parameter under normale driftsforhold.</v>
      </c>
      <c r="M8" t="s">
        <v>3439</v>
      </c>
      <c r="N8" t="s">
        <v>3440</v>
      </c>
      <c r="S8" s="40" t="s">
        <v>3458</v>
      </c>
      <c r="T8" t="s">
        <v>3459</v>
      </c>
    </row>
    <row r="9" spans="1:27" x14ac:dyDescent="0.25">
      <c r="A9" s="36">
        <v>7</v>
      </c>
      <c r="B9" s="36" t="b" cm="1">
        <f t="array" ref="B9">INDEX(DB_PAR[],A9+1,1)</f>
        <v>1</v>
      </c>
      <c r="C9" s="34" t="str" cm="1">
        <f t="array" ref="C9">INDEX(DB_PAR[],A9+1,3)</f>
        <v xml:space="preserve"> NOM_VAL_AND_CTRL</v>
      </c>
      <c r="D9" s="34" t="str" cm="1">
        <f t="array" ref="D9">INDEX(DB_PAR[],A9+1,4)</f>
        <v>FREQUENCY</v>
      </c>
      <c r="E9" t="s">
        <v>3458</v>
      </c>
      <c r="F9" s="34" t="s">
        <v>3439</v>
      </c>
      <c r="G9" s="34" t="str" cm="1">
        <f t="array" ref="G9">IF(INDEX(DB_PAR[],A9+1,5) = "REAL",INDEX(DB_PAR[],A9+1,8),IF(INDEX(DB_PAR[],A9+1,5) = "INT",INDEX(DB_PAR[],A9+1,6),INDEX(DB_PAR[],A9+1,7)))</f>
        <v>REAL</v>
      </c>
      <c r="H9" s="36" t="str" cm="1">
        <f t="array" ref="H9">INDEX(DB_PAR[],A9+1,9)</f>
        <v>T#0MS</v>
      </c>
      <c r="I9" s="36" t="s">
        <v>1084</v>
      </c>
      <c r="J9" s="36" t="str">
        <f t="shared" si="0"/>
        <v>Generator frekvens nominell verdi</v>
      </c>
      <c r="K9" s="36" t="str">
        <f t="shared" si="1"/>
        <v>Spesifisert verdi for en parameter under normale driftsforhold.</v>
      </c>
      <c r="M9" t="s">
        <v>3439</v>
      </c>
      <c r="N9" t="s">
        <v>3440</v>
      </c>
      <c r="S9" s="39" t="s">
        <v>3460</v>
      </c>
      <c r="T9" t="s">
        <v>3461</v>
      </c>
    </row>
    <row r="10" spans="1:27" x14ac:dyDescent="0.25">
      <c r="A10" s="36">
        <v>8</v>
      </c>
      <c r="B10" s="36" t="b" cm="1">
        <f t="array" ref="B10">INDEX(DB_PAR[],A10+1,1)</f>
        <v>1</v>
      </c>
      <c r="C10" s="34" t="str" cm="1">
        <f t="array" ref="C10">INDEX(DB_PAR[],A10+1,3)</f>
        <v xml:space="preserve"> NOM_VAL_AND_CTRL</v>
      </c>
      <c r="D10" s="34" t="str" cm="1">
        <f t="array" ref="D10">INDEX(DB_PAR[],A10+1,4)</f>
        <v>GENERATOR_VOLTAGE</v>
      </c>
      <c r="E10" t="s">
        <v>3460</v>
      </c>
      <c r="F10" s="34" t="s">
        <v>3439</v>
      </c>
      <c r="G10" s="34" t="str" cm="1">
        <f t="array" ref="G10">IF(INDEX(DB_PAR[],A10+1,5) = "REAL",INDEX(DB_PAR[],A10+1,8),IF(INDEX(DB_PAR[],A10+1,5) = "INT",INDEX(DB_PAR[],A10+1,6),INDEX(DB_PAR[],A10+1,7)))</f>
        <v>REAL</v>
      </c>
      <c r="H10" s="36" t="str" cm="1">
        <f t="array" ref="H10">INDEX(DB_PAR[],A10+1,9)</f>
        <v>T#0MS</v>
      </c>
      <c r="I10" s="36" t="s">
        <v>1084</v>
      </c>
      <c r="J10" s="36" t="str">
        <f t="shared" si="0"/>
        <v>Generator spenning nominell verdi</v>
      </c>
      <c r="K10" s="36" t="str">
        <f t="shared" si="1"/>
        <v>Spesifisert verdi for en parameter under normale driftsforhold.</v>
      </c>
      <c r="M10" t="s">
        <v>3439</v>
      </c>
      <c r="N10" t="s">
        <v>3440</v>
      </c>
      <c r="S10" s="40" t="s">
        <v>3462</v>
      </c>
      <c r="T10" t="s">
        <v>3463</v>
      </c>
    </row>
    <row r="11" spans="1:27" x14ac:dyDescent="0.25">
      <c r="A11" s="36">
        <v>9</v>
      </c>
      <c r="B11" s="36" t="b" cm="1">
        <f t="array" ref="B11">INDEX(DB_PAR[],A11+1,1)</f>
        <v>1</v>
      </c>
      <c r="C11" s="34" t="str" cm="1">
        <f t="array" ref="C11">INDEX(DB_PAR[],A11+1,3)</f>
        <v xml:space="preserve"> NOM_VAL_AND_CTRL</v>
      </c>
      <c r="D11" s="34" t="str" cm="1">
        <f t="array" ref="D11">INDEX(DB_PAR[],A11+1,4)</f>
        <v>GENERATOR_CURRENT</v>
      </c>
      <c r="E11" t="s">
        <v>3462</v>
      </c>
      <c r="F11" s="34" t="s">
        <v>3439</v>
      </c>
      <c r="G11" s="34" t="str" cm="1">
        <f t="array" ref="G11">IF(INDEX(DB_PAR[],A11+1,5) = "REAL",INDEX(DB_PAR[],A11+1,8),IF(INDEX(DB_PAR[],A11+1,5) = "INT",INDEX(DB_PAR[],A11+1,6),INDEX(DB_PAR[],A11+1,7)))</f>
        <v>REAL</v>
      </c>
      <c r="H11" s="36" t="str" cm="1">
        <f t="array" ref="H11">INDEX(DB_PAR[],A11+1,9)</f>
        <v>T#0MS</v>
      </c>
      <c r="I11" s="36" t="s">
        <v>1084</v>
      </c>
      <c r="J11" s="36" t="str">
        <f t="shared" si="0"/>
        <v>Generator strøm nominell verdi</v>
      </c>
      <c r="K11" s="36" t="str">
        <f t="shared" si="1"/>
        <v>Spesifisert verdi for en parameter under normale driftsforhold.</v>
      </c>
      <c r="M11" t="s">
        <v>3439</v>
      </c>
      <c r="N11" t="s">
        <v>3440</v>
      </c>
      <c r="S11" s="39" t="s">
        <v>3464</v>
      </c>
      <c r="T11" t="s">
        <v>3465</v>
      </c>
    </row>
    <row r="12" spans="1:27" x14ac:dyDescent="0.25">
      <c r="A12" s="36">
        <v>10</v>
      </c>
      <c r="B12" s="36" t="b" cm="1">
        <f t="array" ref="B12">INDEX(DB_PAR[],A12+1,1)</f>
        <v>1</v>
      </c>
      <c r="C12" s="34" t="str" cm="1">
        <f t="array" ref="C12">INDEX(DB_PAR[],A12+1,3)</f>
        <v xml:space="preserve"> NOM_VAL_AND_CTRL</v>
      </c>
      <c r="D12" s="34" t="str" cm="1">
        <f t="array" ref="D12">INDEX(DB_PAR[],A12+1,4)</f>
        <v>GRID_VOLTAGE</v>
      </c>
      <c r="E12" t="s">
        <v>3464</v>
      </c>
      <c r="F12" s="34" t="s">
        <v>3439</v>
      </c>
      <c r="G12" s="34" t="str" cm="1">
        <f t="array" ref="G12">IF(INDEX(DB_PAR[],A12+1,5) = "REAL",INDEX(DB_PAR[],A12+1,8),IF(INDEX(DB_PAR[],A12+1,5) = "INT",INDEX(DB_PAR[],A12+1,6),INDEX(DB_PAR[],A12+1,7)))</f>
        <v>REAL</v>
      </c>
      <c r="H12" s="36" t="str" cm="1">
        <f t="array" ref="H12">INDEX(DB_PAR[],A12+1,9)</f>
        <v>T#0MS</v>
      </c>
      <c r="I12" s="36" t="s">
        <v>1084</v>
      </c>
      <c r="J12" s="36" t="str">
        <f t="shared" si="0"/>
        <v>Nettspenning nominell verdi</v>
      </c>
      <c r="K12" s="36" t="str">
        <f t="shared" si="1"/>
        <v>Spesifisert verdi for en parameter under normale driftsforhold.</v>
      </c>
      <c r="M12" t="s">
        <v>3439</v>
      </c>
      <c r="N12" t="s">
        <v>3440</v>
      </c>
      <c r="S12" s="40" t="s">
        <v>3466</v>
      </c>
      <c r="T12" t="s">
        <v>3467</v>
      </c>
    </row>
    <row r="13" spans="1:27" x14ac:dyDescent="0.25">
      <c r="A13" s="36">
        <v>11</v>
      </c>
      <c r="B13" s="36" t="b" cm="1">
        <f t="array" ref="B13">INDEX(DB_PAR[],A13+1,1)</f>
        <v>1</v>
      </c>
      <c r="C13" s="34" t="str" cm="1">
        <f t="array" ref="C13">INDEX(DB_PAR[],A13+1,3)</f>
        <v xml:space="preserve"> NOM_VAL_AND_CTRL</v>
      </c>
      <c r="D13" s="34" t="str" cm="1">
        <f t="array" ref="D13">INDEX(DB_PAR[],A13+1,4)</f>
        <v>GRID_CURRENT</v>
      </c>
      <c r="E13" t="s">
        <v>3466</v>
      </c>
      <c r="F13" s="34" t="s">
        <v>3439</v>
      </c>
      <c r="G13" s="34" t="str" cm="1">
        <f t="array" ref="G13">IF(INDEX(DB_PAR[],A13+1,5) = "REAL",INDEX(DB_PAR[],A13+1,8),IF(INDEX(DB_PAR[],A13+1,5) = "INT",INDEX(DB_PAR[],A13+1,6),INDEX(DB_PAR[],A13+1,7)))</f>
        <v>REAL</v>
      </c>
      <c r="H13" s="36" t="str" cm="1">
        <f t="array" ref="H13">INDEX(DB_PAR[],A13+1,9)</f>
        <v>T#0MS</v>
      </c>
      <c r="I13" s="36" t="s">
        <v>1084</v>
      </c>
      <c r="J13" s="36" t="str">
        <f t="shared" si="0"/>
        <v>Nettstrøm nominell verdi</v>
      </c>
      <c r="K13" s="36" t="str">
        <f t="shared" si="1"/>
        <v>Spesifisert verdi for en parameter under normale driftsforhold.</v>
      </c>
      <c r="M13" t="s">
        <v>3439</v>
      </c>
      <c r="N13" t="s">
        <v>3440</v>
      </c>
      <c r="S13" s="39" t="s">
        <v>3468</v>
      </c>
      <c r="T13" t="s">
        <v>3469</v>
      </c>
    </row>
    <row r="14" spans="1:27" x14ac:dyDescent="0.25">
      <c r="A14" s="36">
        <v>12</v>
      </c>
      <c r="B14" s="36" t="b" cm="1">
        <f t="array" ref="B14">INDEX(DB_PAR[],A14+1,1)</f>
        <v>1</v>
      </c>
      <c r="C14" s="34" t="str" cm="1">
        <f t="array" ref="C14">INDEX(DB_PAR[],A14+1,3)</f>
        <v xml:space="preserve"> NOM_VAL_AND_CTRL</v>
      </c>
      <c r="D14" s="34" t="str" cm="1">
        <f t="array" ref="D14">INDEX(DB_PAR[],A14+1,4)</f>
        <v>GENERATOR_SPEED</v>
      </c>
      <c r="E14" t="s">
        <v>3468</v>
      </c>
      <c r="F14" s="34" t="s">
        <v>3439</v>
      </c>
      <c r="G14" s="34" t="str" cm="1">
        <f t="array" ref="G14">IF(INDEX(DB_PAR[],A14+1,5) = "REAL",INDEX(DB_PAR[],A14+1,8),IF(INDEX(DB_PAR[],A14+1,5) = "INT",INDEX(DB_PAR[],A14+1,6),INDEX(DB_PAR[],A14+1,7)))</f>
        <v>REAL</v>
      </c>
      <c r="H14" s="36" t="str" cm="1">
        <f t="array" ref="H14">INDEX(DB_PAR[],A14+1,9)</f>
        <v>T#0MS</v>
      </c>
      <c r="I14" s="36" t="s">
        <v>1084</v>
      </c>
      <c r="J14" s="36" t="str">
        <f t="shared" si="0"/>
        <v>Generator turtall nominell verdi</v>
      </c>
      <c r="K14" s="36" t="str">
        <f t="shared" si="1"/>
        <v>Spesifisert verdi for en parameter under normale driftsforhold.</v>
      </c>
      <c r="M14" t="s">
        <v>3470</v>
      </c>
      <c r="N14" t="s">
        <v>3471</v>
      </c>
      <c r="S14" s="40" t="s">
        <v>3472</v>
      </c>
      <c r="T14" t="s">
        <v>3473</v>
      </c>
    </row>
    <row r="15" spans="1:27" hidden="1" x14ac:dyDescent="0.25">
      <c r="A15" s="36">
        <v>13</v>
      </c>
      <c r="B15" s="36" t="b" cm="1">
        <f t="array" ref="B15">INDEX(DB_PAR[],A15+1,1)</f>
        <v>0</v>
      </c>
      <c r="C15" s="34" t="str" cm="1">
        <f t="array" ref="C15">INDEX(DB_PAR[],A15+1,3)</f>
        <v xml:space="preserve"> NOM_VAL_AND_CTRL</v>
      </c>
      <c r="D15" s="34" t="str" cm="1">
        <f t="array" ref="D15">INDEX(DB_PAR[],A15+1,4)</f>
        <v>TURBINE_SPEED</v>
      </c>
      <c r="E15" t="s">
        <v>3474</v>
      </c>
      <c r="F15" s="34" t="s">
        <v>3439</v>
      </c>
      <c r="G15" s="34" t="str" cm="1">
        <f t="array" ref="G15">IF(INDEX(DB_PAR[],A15+1,5) = "REAL",INDEX(DB_PAR[],A15+1,8),IF(INDEX(DB_PAR[],A15+1,5) = "INT",INDEX(DB_PAR[],A15+1,6),INDEX(DB_PAR[],A15+1,7)))</f>
        <v>REAL</v>
      </c>
      <c r="H15" s="36" t="str" cm="1">
        <f t="array" ref="H15">INDEX(DB_PAR[],A15+1,9)</f>
        <v>T#0MS</v>
      </c>
      <c r="I15" s="36" t="s">
        <v>1084</v>
      </c>
      <c r="J15" s="36"/>
      <c r="K15" s="36" t="str">
        <f t="shared" ref="K15:K65" si="2">VLOOKUP(F15,$M$1:$N$170,2,FALSE)</f>
        <v>Spesifisert verdi for en parameter under normale driftsforhold.</v>
      </c>
      <c r="M15" t="s">
        <v>3475</v>
      </c>
      <c r="N15" t="s">
        <v>3476</v>
      </c>
      <c r="S15" s="39" t="s">
        <v>3477</v>
      </c>
      <c r="T15" t="s">
        <v>3478</v>
      </c>
    </row>
    <row r="16" spans="1:27" x14ac:dyDescent="0.25">
      <c r="A16" s="36">
        <v>14</v>
      </c>
      <c r="B16" s="36" t="b" cm="1">
        <f t="array" ref="B16">INDEX(DB_PAR[],A16+1,1)</f>
        <v>1</v>
      </c>
      <c r="C16" s="34" t="str" cm="1">
        <f t="array" ref="C16">INDEX(DB_PAR[],A16+1,3)</f>
        <v xml:space="preserve"> NOM_VAL_AND_CTRL</v>
      </c>
      <c r="D16" s="34" t="str" cm="1">
        <f t="array" ref="D16">INDEX(DB_PAR[],A16+1,4)</f>
        <v>LOW_LIMIT_EQUAL_0</v>
      </c>
      <c r="E16" t="s">
        <v>3472</v>
      </c>
      <c r="F16" s="34" t="s">
        <v>3470</v>
      </c>
      <c r="G16" s="34" t="str" cm="1">
        <f t="array" ref="G16">IF(INDEX(DB_PAR[],A16+1,5) = "REAL",INDEX(DB_PAR[],A16+1,8),IF(INDEX(DB_PAR[],A16+1,5) = "INT",INDEX(DB_PAR[],A16+1,6),INDEX(DB_PAR[],A16+1,7)))</f>
        <v>REAL</v>
      </c>
      <c r="H16" s="36" t="str" cm="1">
        <f t="array" ref="H16">INDEX(DB_PAR[],A16+1,9)</f>
        <v>T#0MS</v>
      </c>
      <c r="I16" s="36" t="s">
        <v>1084</v>
      </c>
      <c r="J16" s="36" t="str">
        <f>VLOOKUP(E16,$S$1:$T$299,2,FALSE)</f>
        <v>Lav grense for måleverdi er 0</v>
      </c>
      <c r="K16" s="36" t="str">
        <f>VLOOKUP(F16,$M$1:$N$299,2,FALSE)</f>
        <v>Lav grense for måleverdien er 0.</v>
      </c>
      <c r="M16" t="s">
        <v>3479</v>
      </c>
      <c r="N16" t="s">
        <v>3480</v>
      </c>
      <c r="S16" s="40" t="s">
        <v>3481</v>
      </c>
      <c r="T16" t="s">
        <v>3482</v>
      </c>
    </row>
    <row r="17" spans="1:20" hidden="1" x14ac:dyDescent="0.25">
      <c r="A17" s="36">
        <v>15</v>
      </c>
      <c r="B17" s="36" t="b" cm="1">
        <f t="array" ref="B17">INDEX(DB_PAR[],A17+1,1)</f>
        <v>0</v>
      </c>
      <c r="C17" s="34" t="str" cm="1">
        <f t="array" ref="C17">INDEX(DB_PAR[],A17+1,3)</f>
        <v xml:space="preserve"> NOM_VAL_AND_CTRL</v>
      </c>
      <c r="D17" s="34" t="str" cm="1">
        <f t="array" ref="D17">INDEX(DB_PAR[],A17+1,4)</f>
        <v>SPARE_16</v>
      </c>
      <c r="F17" s="34"/>
      <c r="G17" s="34" t="str" cm="1">
        <f t="array" ref="G17">IF(INDEX(DB_PAR[],A17+1,5) = "REAL",INDEX(DB_PAR[],A17+1,8),IF(INDEX(DB_PAR[],A17+1,5) = "INT",INDEX(DB_PAR[],A17+1,6),INDEX(DB_PAR[],A17+1,7)))</f>
        <v>REAL</v>
      </c>
      <c r="H17" s="36" t="str" cm="1">
        <f t="array" ref="H17">INDEX(DB_PAR[],A17+1,9)</f>
        <v>T#0MS</v>
      </c>
      <c r="I17" s="36"/>
      <c r="J17" s="36"/>
      <c r="K17" s="36" t="e">
        <f t="shared" si="2"/>
        <v>#N/A</v>
      </c>
      <c r="M17" t="s">
        <v>3483</v>
      </c>
      <c r="N17" t="s">
        <v>3484</v>
      </c>
      <c r="S17" s="39" t="s">
        <v>3485</v>
      </c>
      <c r="T17" t="s">
        <v>3486</v>
      </c>
    </row>
    <row r="18" spans="1:20" x14ac:dyDescent="0.25">
      <c r="A18" s="36">
        <v>16</v>
      </c>
      <c r="B18" s="36" t="b" cm="1">
        <f t="array" ref="B18">INDEX(DB_PAR[],A18+1,1)</f>
        <v>0</v>
      </c>
      <c r="C18" s="34" t="str" cm="1">
        <f t="array" ref="C18">INDEX(DB_PAR[],A18+1,3)</f>
        <v xml:space="preserve"> NOM_VAL_AND_CTRL</v>
      </c>
      <c r="D18" s="34" t="str" cm="1">
        <f t="array" ref="D18">INDEX(DB_PAR[],A18+1,4)</f>
        <v>CTRL_STANDSTILL_SPEED_OK_TIME_DELAY</v>
      </c>
      <c r="E18" t="s">
        <v>3477</v>
      </c>
      <c r="F18" s="34" t="s">
        <v>3475</v>
      </c>
      <c r="G18" s="34" t="str" cm="1">
        <f t="array" ref="G18">IF(INDEX(DB_PAR[],A18+1,5) = "REAL",INDEX(DB_PAR[],A18+1,8),IF(INDEX(DB_PAR[],A18+1,5) = "INT",INDEX(DB_PAR[],A18+1,6),INDEX(DB_PAR[],A18+1,7)))</f>
        <v>TIME</v>
      </c>
      <c r="H18" s="36" t="str" cm="1">
        <f t="array" ref="H18">INDEX(DB_PAR[],A18+1,9)</f>
        <v>T#15S</v>
      </c>
      <c r="I18" s="36" t="s">
        <v>1084</v>
      </c>
      <c r="J18" s="36" t="str">
        <f t="shared" ref="J18:J19" si="3">VLOOKUP(E18,$S$1:$T$299,2,FALSE)</f>
        <v>Turbin stille tidsforsinkelse</v>
      </c>
      <c r="K18" s="36" t="str">
        <f t="shared" ref="K18:K19" si="4">VLOOKUP(F18,$M$1:$N$299,2,FALSE)</f>
        <v>Tiden som må gå fra turbinstopp til standstill.</v>
      </c>
      <c r="M18" t="s">
        <v>3483</v>
      </c>
      <c r="N18" t="s">
        <v>3484</v>
      </c>
      <c r="S18" s="40" t="s">
        <v>3487</v>
      </c>
      <c r="T18" t="s">
        <v>3488</v>
      </c>
    </row>
    <row r="19" spans="1:20" x14ac:dyDescent="0.25">
      <c r="A19" s="36">
        <v>17</v>
      </c>
      <c r="B19" s="36" t="b" cm="1">
        <f t="array" ref="B19">INDEX(DB_PAR[],A19+1,1)</f>
        <v>0</v>
      </c>
      <c r="C19" s="34" t="str" cm="1">
        <f t="array" ref="C19">INDEX(DB_PAR[],A19+1,3)</f>
        <v xml:space="preserve"> NOM_VAL_AND_CTRL</v>
      </c>
      <c r="D19" s="34" t="str" cm="1">
        <f t="array" ref="D19">INDEX(DB_PAR[],A19+1,4)</f>
        <v>CTRL_STANDSTILL_MIV_CLOSED_TIME_DELAY</v>
      </c>
      <c r="E19" t="s">
        <v>3481</v>
      </c>
      <c r="F19" s="34" t="s">
        <v>3479</v>
      </c>
      <c r="G19" s="34" t="str" cm="1">
        <f t="array" ref="G19">IF(INDEX(DB_PAR[],A19+1,5) = "REAL",INDEX(DB_PAR[],A19+1,8),IF(INDEX(DB_PAR[],A19+1,5) = "INT",INDEX(DB_PAR[],A19+1,6),INDEX(DB_PAR[],A19+1,7)))</f>
        <v>TIME</v>
      </c>
      <c r="H19" s="36" t="str" cm="1">
        <f t="array" ref="H19">INDEX(DB_PAR[],A19+1,9)</f>
        <v>T#30M</v>
      </c>
      <c r="I19" s="36" t="s">
        <v>1084</v>
      </c>
      <c r="J19" s="36" t="str">
        <f t="shared" si="3"/>
        <v>Turbin stille MIV lukket tidsforsinkelse</v>
      </c>
      <c r="K19" s="36" t="str">
        <f t="shared" si="4"/>
        <v>Ved feil på hastighetssensor, tiden som må gå fra lukking av MIV til å erklære turbinen i standstill.</v>
      </c>
      <c r="M19" t="s">
        <v>3483</v>
      </c>
      <c r="N19" t="s">
        <v>3484</v>
      </c>
      <c r="S19" s="39" t="s">
        <v>3489</v>
      </c>
      <c r="T19" t="s">
        <v>3490</v>
      </c>
    </row>
    <row r="20" spans="1:20" hidden="1" x14ac:dyDescent="0.25">
      <c r="A20" s="36">
        <v>18</v>
      </c>
      <c r="B20" s="36" t="b" cm="1">
        <f t="array" ref="B20">INDEX(DB_PAR[],A20+1,1)</f>
        <v>0</v>
      </c>
      <c r="C20" s="34" t="str" cm="1">
        <f t="array" ref="C20">INDEX(DB_PAR[],A20+1,3)</f>
        <v xml:space="preserve"> NOM_VAL_AND_CTRL</v>
      </c>
      <c r="D20" s="34" t="str" cm="1">
        <f t="array" ref="D20">INDEX(DB_PAR[],A20+1,4)</f>
        <v>CTRL_h_MAX_ALLOWED_DIFFERENCE</v>
      </c>
      <c r="E20" t="s">
        <v>3491</v>
      </c>
      <c r="F20" s="34" t="s">
        <v>3492</v>
      </c>
      <c r="G20" s="34" t="str" cm="1">
        <f t="array" ref="G20">IF(INDEX(DB_PAR[],A20+1,5) = "REAL",INDEX(DB_PAR[],A20+1,8),IF(INDEX(DB_PAR[],A20+1,5) = "INT",INDEX(DB_PAR[],A20+1,6),INDEX(DB_PAR[],A20+1,7)))</f>
        <v>REAL</v>
      </c>
      <c r="H20" s="36" t="str" cm="1">
        <f t="array" ref="H20">INDEX(DB_PAR[],A20+1,9)</f>
        <v>T#0MS</v>
      </c>
      <c r="I20" s="36" t="s">
        <v>1084</v>
      </c>
      <c r="J20" s="36"/>
      <c r="K20" s="36" t="e">
        <f t="shared" si="2"/>
        <v>#N/A</v>
      </c>
      <c r="M20" t="s">
        <v>3483</v>
      </c>
      <c r="N20" t="s">
        <v>3484</v>
      </c>
      <c r="S20" s="40" t="s">
        <v>3493</v>
      </c>
      <c r="T20" t="s">
        <v>3494</v>
      </c>
    </row>
    <row r="21" spans="1:20" hidden="1" x14ac:dyDescent="0.25">
      <c r="A21" s="36">
        <v>19</v>
      </c>
      <c r="B21" s="36" t="b" cm="1">
        <f t="array" ref="B21">INDEX(DB_PAR[],A21+1,1)</f>
        <v>0</v>
      </c>
      <c r="C21" s="34" t="str" cm="1">
        <f t="array" ref="C21">INDEX(DB_PAR[],A21+1,3)</f>
        <v xml:space="preserve"> NOM_VAL_AND_CTRL</v>
      </c>
      <c r="D21" s="34" t="str" cm="1">
        <f t="array" ref="D21">INDEX(DB_PAR[],A21+1,4)</f>
        <v>CTRL_n_MAX_ALLOWED_DIFFERENCE</v>
      </c>
      <c r="E21" t="s">
        <v>3495</v>
      </c>
      <c r="F21" s="34" t="s">
        <v>3496</v>
      </c>
      <c r="G21" s="34" t="str" cm="1">
        <f t="array" ref="G21">IF(INDEX(DB_PAR[],A21+1,5) = "REAL",INDEX(DB_PAR[],A21+1,8),IF(INDEX(DB_PAR[],A21+1,5) = "INT",INDEX(DB_PAR[],A21+1,6),INDEX(DB_PAR[],A21+1,7)))</f>
        <v>REAL</v>
      </c>
      <c r="H21" s="36" t="str" cm="1">
        <f t="array" ref="H21">INDEX(DB_PAR[],A21+1,9)</f>
        <v>T#0MS</v>
      </c>
      <c r="I21" s="36" t="s">
        <v>1084</v>
      </c>
      <c r="J21" s="36"/>
      <c r="K21" s="36" t="e">
        <f t="shared" si="2"/>
        <v>#N/A</v>
      </c>
      <c r="M21" t="s">
        <v>3497</v>
      </c>
      <c r="N21" t="s">
        <v>3498</v>
      </c>
      <c r="S21" s="39" t="s">
        <v>3499</v>
      </c>
      <c r="T21" t="s">
        <v>3500</v>
      </c>
    </row>
    <row r="22" spans="1:20" hidden="1" x14ac:dyDescent="0.25">
      <c r="A22" s="36">
        <v>20</v>
      </c>
      <c r="B22" s="36" t="b" cm="1">
        <f t="array" ref="B22">INDEX(DB_PAR[],A22+1,1)</f>
        <v>0</v>
      </c>
      <c r="C22" s="34" t="str" cm="1">
        <f t="array" ref="C22">INDEX(DB_PAR[],A22+1,3)</f>
        <v xml:space="preserve"> NOM_VAL_AND_CTRL</v>
      </c>
      <c r="D22" s="34" t="str" cm="1">
        <f t="array" ref="D22">INDEX(DB_PAR[],A22+1,4)</f>
        <v>CTRL_pt_MAX_ALLOWED_DIFFERENCE</v>
      </c>
      <c r="F22" s="34"/>
      <c r="G22" s="34" t="str" cm="1">
        <f t="array" ref="G22">IF(INDEX(DB_PAR[],A22+1,5) = "REAL",INDEX(DB_PAR[],A22+1,8),IF(INDEX(DB_PAR[],A22+1,5) = "INT",INDEX(DB_PAR[],A22+1,6),INDEX(DB_PAR[],A22+1,7)))</f>
        <v>REAL</v>
      </c>
      <c r="H22" s="36" t="str" cm="1">
        <f t="array" ref="H22">INDEX(DB_PAR[],A22+1,9)</f>
        <v>T#0MS</v>
      </c>
      <c r="I22" s="36"/>
      <c r="J22" s="36"/>
      <c r="K22" s="36" t="e">
        <f t="shared" si="2"/>
        <v>#N/A</v>
      </c>
      <c r="M22" t="s">
        <v>3501</v>
      </c>
      <c r="N22" t="s">
        <v>3502</v>
      </c>
      <c r="S22" s="40" t="s">
        <v>3501</v>
      </c>
      <c r="T22" t="s">
        <v>3503</v>
      </c>
    </row>
    <row r="23" spans="1:20" hidden="1" x14ac:dyDescent="0.25">
      <c r="A23" s="36">
        <v>21</v>
      </c>
      <c r="B23" s="36" t="b" cm="1">
        <f t="array" ref="B23">INDEX(DB_PAR[],A23+1,1)</f>
        <v>0</v>
      </c>
      <c r="C23" s="34" t="str" cm="1">
        <f t="array" ref="C23">INDEX(DB_PAR[],A23+1,3)</f>
        <v xml:space="preserve"> NOM_VAL_AND_CTRL</v>
      </c>
      <c r="D23" s="34" t="str" cm="1">
        <f t="array" ref="D23">INDEX(DB_PAR[],A23+1,4)</f>
        <v>SPARE_22</v>
      </c>
      <c r="F23" s="34"/>
      <c r="G23" s="34" t="str" cm="1">
        <f t="array" ref="G23">IF(INDEX(DB_PAR[],A23+1,5) = "REAL",INDEX(DB_PAR[],A23+1,8),IF(INDEX(DB_PAR[],A23+1,5) = "INT",INDEX(DB_PAR[],A23+1,6),INDEX(DB_PAR[],A23+1,7)))</f>
        <v>REAL</v>
      </c>
      <c r="H23" s="36" t="str" cm="1">
        <f t="array" ref="H23">INDEX(DB_PAR[],A23+1,9)</f>
        <v>T#0MS</v>
      </c>
      <c r="I23" s="36"/>
      <c r="J23" s="36"/>
      <c r="K23" s="36" t="e">
        <f t="shared" si="2"/>
        <v>#N/A</v>
      </c>
      <c r="M23" t="s">
        <v>3504</v>
      </c>
      <c r="N23" t="s">
        <v>3505</v>
      </c>
      <c r="S23" s="39" t="s">
        <v>3504</v>
      </c>
      <c r="T23" t="s">
        <v>3506</v>
      </c>
    </row>
    <row r="24" spans="1:20" x14ac:dyDescent="0.25">
      <c r="A24" s="36">
        <v>22</v>
      </c>
      <c r="B24" s="36" t="b" cm="1">
        <f t="array" ref="B24">INDEX(DB_PAR[],A24+1,1)</f>
        <v>1</v>
      </c>
      <c r="C24" s="34" t="str" cm="1">
        <f t="array" ref="C24">INDEX(DB_PAR[],A24+1,3)</f>
        <v xml:space="preserve"> NOM_VAL_AND_CTRL</v>
      </c>
      <c r="D24" s="34" t="str" cm="1">
        <f t="array" ref="D24">INDEX(DB_PAR[],A24+1,4)</f>
        <v>WATER_LEVEL_REGULATION_INCREMENT</v>
      </c>
      <c r="E24" t="s">
        <v>3485</v>
      </c>
      <c r="F24" s="34" t="s">
        <v>3483</v>
      </c>
      <c r="G24" s="34" t="str" cm="1">
        <f t="array" ref="G24">IF(INDEX(DB_PAR[],A24+1,5) = "REAL",INDEX(DB_PAR[],A24+1,8),IF(INDEX(DB_PAR[],A24+1,5) = "INT",INDEX(DB_PAR[],A24+1,6),INDEX(DB_PAR[],A24+1,7)))</f>
        <v>REAL</v>
      </c>
      <c r="H24" s="36" t="str" cm="1">
        <f t="array" ref="H24">INDEX(DB_PAR[],A24+1,9)</f>
        <v>T#0MS</v>
      </c>
      <c r="I24" s="36" t="s">
        <v>1084</v>
      </c>
      <c r="J24" s="36" t="str">
        <f t="shared" ref="J24:J27" si="5">VLOOKUP(E24,$S$1:$T$299,2,FALSE)</f>
        <v>Vannivå reguleringsøkning</v>
      </c>
      <c r="K24" s="36" t="str">
        <f t="shared" ref="K24:K27" si="6">VLOOKUP(F24,$M$1:$N$299,2,FALSE)</f>
        <v>Justeringsverdi lagt til setpunktet for reguleringen ved å klikke på øk-/reduser-knapper på SCADA/HMI.</v>
      </c>
      <c r="M24" t="s">
        <v>3507</v>
      </c>
      <c r="N24" t="s">
        <v>3508</v>
      </c>
      <c r="S24" s="40" t="s">
        <v>3509</v>
      </c>
      <c r="T24" t="s">
        <v>3510</v>
      </c>
    </row>
    <row r="25" spans="1:20" x14ac:dyDescent="0.25">
      <c r="A25" s="36">
        <v>23</v>
      </c>
      <c r="B25" s="36" t="b" cm="1">
        <f t="array" ref="B25">INDEX(DB_PAR[],A25+1,1)</f>
        <v>0</v>
      </c>
      <c r="C25" s="34" t="str" cm="1">
        <f t="array" ref="C25">INDEX(DB_PAR[],A25+1,3)</f>
        <v xml:space="preserve"> NOM_VAL_AND_CTRL</v>
      </c>
      <c r="D25" s="34" t="str" cm="1">
        <f t="array" ref="D25">INDEX(DB_PAR[],A25+1,4)</f>
        <v>WATER_PRESSURE_REGULATION_INCREMENT</v>
      </c>
      <c r="E25" t="s">
        <v>3487</v>
      </c>
      <c r="F25" s="34" t="s">
        <v>3483</v>
      </c>
      <c r="G25" s="34" t="str" cm="1">
        <f t="array" ref="G25">IF(INDEX(DB_PAR[],A25+1,5) = "REAL",INDEX(DB_PAR[],A25+1,8),IF(INDEX(DB_PAR[],A25+1,5) = "INT",INDEX(DB_PAR[],A25+1,6),INDEX(DB_PAR[],A25+1,7)))</f>
        <v>REAL</v>
      </c>
      <c r="H25" s="36" t="str" cm="1">
        <f t="array" ref="H25">INDEX(DB_PAR[],A25+1,9)</f>
        <v>T#0MS</v>
      </c>
      <c r="I25" s="36" t="s">
        <v>1084</v>
      </c>
      <c r="J25" s="36" t="str">
        <f t="shared" si="5"/>
        <v>Vanntrykk reguleringsøkning</v>
      </c>
      <c r="K25" s="36" t="str">
        <f t="shared" si="6"/>
        <v>Justeringsverdi lagt til setpunktet for reguleringen ved å klikke på øk-/reduser-knapper på SCADA/HMI.</v>
      </c>
      <c r="M25" t="s">
        <v>3511</v>
      </c>
      <c r="N25" t="s">
        <v>3512</v>
      </c>
      <c r="S25" s="39" t="s">
        <v>3513</v>
      </c>
      <c r="T25" t="s">
        <v>3514</v>
      </c>
    </row>
    <row r="26" spans="1:20" x14ac:dyDescent="0.25">
      <c r="A26" s="36">
        <v>24</v>
      </c>
      <c r="B26" s="36" t="b" cm="1">
        <f t="array" ref="B26">INDEX(DB_PAR[],A26+1,1)</f>
        <v>1</v>
      </c>
      <c r="C26" s="34" t="str" cm="1">
        <f t="array" ref="C26">INDEX(DB_PAR[],A26+1,3)</f>
        <v xml:space="preserve"> NOM_VAL_AND_CTRL</v>
      </c>
      <c r="D26" s="34" t="str" cm="1">
        <f t="array" ref="D26">INDEX(DB_PAR[],A26+1,4)</f>
        <v>ACTIVE_POWER_REGULATION_INCREMENT</v>
      </c>
      <c r="E26" t="s">
        <v>3489</v>
      </c>
      <c r="F26" s="34" t="s">
        <v>3483</v>
      </c>
      <c r="G26" s="34" t="str" cm="1">
        <f t="array" ref="G26">IF(INDEX(DB_PAR[],A26+1,5) = "REAL",INDEX(DB_PAR[],A26+1,8),IF(INDEX(DB_PAR[],A26+1,5) = "INT",INDEX(DB_PAR[],A26+1,6),INDEX(DB_PAR[],A26+1,7)))</f>
        <v>REAL</v>
      </c>
      <c r="H26" s="36" t="str" cm="1">
        <f t="array" ref="H26">INDEX(DB_PAR[],A26+1,9)</f>
        <v>T#0MS</v>
      </c>
      <c r="I26" s="36" t="s">
        <v>1084</v>
      </c>
      <c r="J26" s="36" t="str">
        <f t="shared" si="5"/>
        <v>Aktiv effekt reguleringsøkning</v>
      </c>
      <c r="K26" s="36" t="str">
        <f t="shared" si="6"/>
        <v>Justeringsverdi lagt til setpunktet for reguleringen ved å klikke på øk-/reduser-knapper på SCADA/HMI.</v>
      </c>
      <c r="M26" t="s">
        <v>3515</v>
      </c>
      <c r="N26" t="s">
        <v>3516</v>
      </c>
      <c r="S26" s="40" t="s">
        <v>3517</v>
      </c>
      <c r="T26" t="s">
        <v>3518</v>
      </c>
    </row>
    <row r="27" spans="1:20" x14ac:dyDescent="0.25">
      <c r="A27" s="36">
        <v>25</v>
      </c>
      <c r="B27" s="36" t="b" cm="1">
        <f t="array" ref="B27">INDEX(DB_PAR[],A27+1,1)</f>
        <v>0</v>
      </c>
      <c r="C27" s="34" t="str" cm="1">
        <f t="array" ref="C27">INDEX(DB_PAR[],A27+1,3)</f>
        <v xml:space="preserve"> NOM_VAL_AND_CTRL</v>
      </c>
      <c r="D27" s="34" t="str" cm="1">
        <f t="array" ref="D27">INDEX(DB_PAR[],A27+1,4)</f>
        <v>POSITION_REGULATION_INCREMENT</v>
      </c>
      <c r="E27" t="s">
        <v>3493</v>
      </c>
      <c r="F27" s="34" t="s">
        <v>3483</v>
      </c>
      <c r="G27" s="34" t="str" cm="1">
        <f t="array" ref="G27">IF(INDEX(DB_PAR[],A27+1,5) = "REAL",INDEX(DB_PAR[],A27+1,8),IF(INDEX(DB_PAR[],A27+1,5) = "INT",INDEX(DB_PAR[],A27+1,6),INDEX(DB_PAR[],A27+1,7)))</f>
        <v>REAL</v>
      </c>
      <c r="H27" s="36" t="str" cm="1">
        <f t="array" ref="H27">INDEX(DB_PAR[],A27+1,9)</f>
        <v>T#0MS</v>
      </c>
      <c r="I27" s="36" t="s">
        <v>1084</v>
      </c>
      <c r="J27" s="36" t="str">
        <f t="shared" si="5"/>
        <v>Posisjonsreguleringsøkning</v>
      </c>
      <c r="K27" s="36" t="str">
        <f t="shared" si="6"/>
        <v>Justeringsverdi lagt til setpunktet for reguleringen ved å klikke på øk-/reduser-knapper på SCADA/HMI.</v>
      </c>
      <c r="M27" t="s">
        <v>3519</v>
      </c>
      <c r="N27" t="s">
        <v>3520</v>
      </c>
      <c r="S27" s="39" t="s">
        <v>3521</v>
      </c>
      <c r="T27" t="s">
        <v>3522</v>
      </c>
    </row>
    <row r="28" spans="1:20" hidden="1" x14ac:dyDescent="0.25">
      <c r="A28" s="36">
        <v>26</v>
      </c>
      <c r="B28" s="36" t="b" cm="1">
        <f t="array" ref="B28">INDEX(DB_PAR[],A28+1,1)</f>
        <v>0</v>
      </c>
      <c r="C28" s="34" t="str" cm="1">
        <f t="array" ref="C28">INDEX(DB_PAR[],A28+1,3)</f>
        <v xml:space="preserve"> NOM_VAL_AND_CTRL</v>
      </c>
      <c r="D28" s="34" t="str" cm="1">
        <f t="array" ref="D28">INDEX(DB_PAR[],A28+1,4)</f>
        <v>SPEED_REGULATION_INCREMENT</v>
      </c>
      <c r="E28" t="s">
        <v>3523</v>
      </c>
      <c r="F28" s="34" t="s">
        <v>3524</v>
      </c>
      <c r="G28" s="34" t="str" cm="1">
        <f t="array" ref="G28">IF(INDEX(DB_PAR[],A28+1,5) = "REAL",INDEX(DB_PAR[],A28+1,8),IF(INDEX(DB_PAR[],A28+1,5) = "INT",INDEX(DB_PAR[],A28+1,6),INDEX(DB_PAR[],A28+1,7)))</f>
        <v>REAL</v>
      </c>
      <c r="H28" s="36" t="str" cm="1">
        <f t="array" ref="H28">INDEX(DB_PAR[],A28+1,9)</f>
        <v>T#0MS</v>
      </c>
      <c r="I28" s="36" t="s">
        <v>1084</v>
      </c>
      <c r="J28" s="36"/>
      <c r="K28" s="36" t="e">
        <f t="shared" si="2"/>
        <v>#N/A</v>
      </c>
      <c r="M28" t="s">
        <v>3525</v>
      </c>
      <c r="N28" t="s">
        <v>3526</v>
      </c>
      <c r="S28" s="40" t="s">
        <v>3527</v>
      </c>
      <c r="T28" t="s">
        <v>3528</v>
      </c>
    </row>
    <row r="29" spans="1:20" hidden="1" x14ac:dyDescent="0.25">
      <c r="A29" s="36">
        <v>27</v>
      </c>
      <c r="B29" s="36" t="b" cm="1">
        <f t="array" ref="B29">INDEX(DB_PAR[],A29+1,1)</f>
        <v>0</v>
      </c>
      <c r="C29" s="34" t="str" cm="1">
        <f t="array" ref="C29">INDEX(DB_PAR[],A29+1,3)</f>
        <v xml:space="preserve"> NOM_VAL_AND_CTRL</v>
      </c>
      <c r="D29" s="34" t="str" cm="1">
        <f t="array" ref="D29">INDEX(DB_PAR[],A29+1,4)</f>
        <v>SPARE_28</v>
      </c>
      <c r="F29" s="34"/>
      <c r="G29" s="34" t="str" cm="1">
        <f t="array" ref="G29">IF(INDEX(DB_PAR[],A29+1,5) = "REAL",INDEX(DB_PAR[],A29+1,8),IF(INDEX(DB_PAR[],A29+1,5) = "INT",INDEX(DB_PAR[],A29+1,6),INDEX(DB_PAR[],A29+1,7)))</f>
        <v>REAL</v>
      </c>
      <c r="H29" s="36" t="str" cm="1">
        <f t="array" ref="H29">INDEX(DB_PAR[],A29+1,9)</f>
        <v>T#0MS</v>
      </c>
      <c r="I29" s="36"/>
      <c r="J29" s="36"/>
      <c r="K29" s="36" t="e">
        <f t="shared" si="2"/>
        <v>#N/A</v>
      </c>
      <c r="M29" t="s">
        <v>3529</v>
      </c>
      <c r="N29" t="s">
        <v>3530</v>
      </c>
      <c r="S29" s="39" t="s">
        <v>3531</v>
      </c>
      <c r="T29" t="s">
        <v>3532</v>
      </c>
    </row>
    <row r="30" spans="1:20" x14ac:dyDescent="0.25">
      <c r="A30" s="36">
        <v>28</v>
      </c>
      <c r="B30" s="36" t="b" cm="1">
        <f t="array" ref="B30">INDEX(DB_PAR[],A30+1,1)</f>
        <v>1</v>
      </c>
      <c r="C30" s="34" t="str" cm="1">
        <f t="array" ref="C30">INDEX(DB_PAR[],A30+1,3)</f>
        <v xml:space="preserve"> NOM_VAL_AND_CTRL</v>
      </c>
      <c r="D30" s="34" t="str" cm="1">
        <f t="array" ref="D30">INDEX(DB_PAR[],A30+1,4)</f>
        <v>h_NUM_MEAS</v>
      </c>
      <c r="E30" t="s">
        <v>3499</v>
      </c>
      <c r="F30" s="34" t="s">
        <v>3497</v>
      </c>
      <c r="G30" s="34" t="str" cm="1">
        <f t="array" ref="G30">IF(INDEX(DB_PAR[],A30+1,5) = "REAL",INDEX(DB_PAR[],A30+1,8),IF(INDEX(DB_PAR[],A30+1,5) = "INT",INDEX(DB_PAR[],A30+1,6),INDEX(DB_PAR[],A30+1,7)))</f>
        <v>INT</v>
      </c>
      <c r="H30" s="36" t="str" cm="1">
        <f t="array" ref="H30">INDEX(DB_PAR[],A30+1,9)</f>
        <v>T#0MS</v>
      </c>
      <c r="I30" s="36"/>
      <c r="J30" s="36" t="str">
        <f t="shared" ref="J30:J32" si="7">VLOOKUP(E30,$S$1:$T$299,2,FALSE)</f>
        <v>Antall vannivåmålinger</v>
      </c>
      <c r="K30" s="36" t="str">
        <f t="shared" ref="K30:K32" si="8">VLOOKUP(F30,$M$1:$N$299,2,FALSE)</f>
        <v>Antall som erklærer hvor mange forskjellige vannstandsmålinger som er til stede i systemet.</v>
      </c>
      <c r="M30" t="s">
        <v>3533</v>
      </c>
      <c r="N30" t="s">
        <v>3534</v>
      </c>
      <c r="S30" s="40" t="s">
        <v>3535</v>
      </c>
      <c r="T30" t="s">
        <v>3536</v>
      </c>
    </row>
    <row r="31" spans="1:20" x14ac:dyDescent="0.25">
      <c r="A31" s="36">
        <v>29</v>
      </c>
      <c r="B31" s="36" t="b" cm="1">
        <f t="array" ref="B31">INDEX(DB_PAR[],A31+1,1)</f>
        <v>0</v>
      </c>
      <c r="C31" s="34" t="str" cm="1">
        <f t="array" ref="C31">INDEX(DB_PAR[],A31+1,3)</f>
        <v xml:space="preserve"> NOM_VAL_AND_CTRL</v>
      </c>
      <c r="D31" s="34" t="str" cm="1">
        <f t="array" ref="D31">INDEX(DB_PAR[],A31+1,4)</f>
        <v>pt_NUM_MEAS</v>
      </c>
      <c r="E31" t="s">
        <v>3501</v>
      </c>
      <c r="F31" s="34" t="s">
        <v>3501</v>
      </c>
      <c r="G31" s="34" t="str" cm="1">
        <f t="array" ref="G31">IF(INDEX(DB_PAR[],A31+1,5) = "REAL",INDEX(DB_PAR[],A31+1,8),IF(INDEX(DB_PAR[],A31+1,5) = "INT",INDEX(DB_PAR[],A31+1,6),INDEX(DB_PAR[],A31+1,7)))</f>
        <v>INT</v>
      </c>
      <c r="H31" s="36" t="str" cm="1">
        <f t="array" ref="H31">INDEX(DB_PAR[],A31+1,9)</f>
        <v>T#0MS</v>
      </c>
      <c r="I31" s="36"/>
      <c r="J31" s="36" t="str">
        <f t="shared" si="7"/>
        <v>Antall vanntrykkmålinger</v>
      </c>
      <c r="K31" s="36" t="str">
        <f t="shared" si="8"/>
        <v>Antall vanntrykksmålinger.</v>
      </c>
      <c r="M31" t="s">
        <v>3537</v>
      </c>
      <c r="N31" t="s">
        <v>3538</v>
      </c>
      <c r="S31" s="39" t="s">
        <v>3539</v>
      </c>
      <c r="T31" t="s">
        <v>3540</v>
      </c>
    </row>
    <row r="32" spans="1:20" x14ac:dyDescent="0.25">
      <c r="A32" s="36">
        <v>30</v>
      </c>
      <c r="B32" s="36" t="b" cm="1">
        <f t="array" ref="B32">INDEX(DB_PAR[],A32+1,1)</f>
        <v>0</v>
      </c>
      <c r="C32" s="34" t="str" cm="1">
        <f t="array" ref="C32">INDEX(DB_PAR[],A32+1,3)</f>
        <v xml:space="preserve"> NOM_VAL_AND_CTRL</v>
      </c>
      <c r="D32" s="34" t="str" cm="1">
        <f t="array" ref="D32">INDEX(DB_PAR[],A32+1,4)</f>
        <v>n_NUM_MEAS</v>
      </c>
      <c r="E32" t="s">
        <v>3504</v>
      </c>
      <c r="F32" s="34" t="s">
        <v>3504</v>
      </c>
      <c r="G32" s="34" t="str" cm="1">
        <f t="array" ref="G32">IF(INDEX(DB_PAR[],A32+1,5) = "REAL",INDEX(DB_PAR[],A32+1,8),IF(INDEX(DB_PAR[],A32+1,5) = "INT",INDEX(DB_PAR[],A32+1,6),INDEX(DB_PAR[],A32+1,7)))</f>
        <v>INT</v>
      </c>
      <c r="H32" s="36" t="str" cm="1">
        <f t="array" ref="H32">INDEX(DB_PAR[],A32+1,9)</f>
        <v>T#0MS</v>
      </c>
      <c r="I32" s="36"/>
      <c r="J32" s="36" t="str">
        <f t="shared" si="7"/>
        <v>Antall turtallmålinger</v>
      </c>
      <c r="K32" s="36" t="str">
        <f t="shared" si="8"/>
        <v>Antall hastighetsmålinger</v>
      </c>
      <c r="M32" t="s">
        <v>3537</v>
      </c>
      <c r="N32" t="s">
        <v>3538</v>
      </c>
      <c r="S32" s="40" t="s">
        <v>3541</v>
      </c>
      <c r="T32" t="s">
        <v>3542</v>
      </c>
    </row>
    <row r="33" spans="1:20" hidden="1" x14ac:dyDescent="0.25">
      <c r="A33" s="36">
        <v>31</v>
      </c>
      <c r="B33" s="36" t="b" cm="1">
        <f t="array" ref="B33">INDEX(DB_PAR[],A33+1,1)</f>
        <v>0</v>
      </c>
      <c r="C33" s="34" t="str" cm="1">
        <f t="array" ref="C33">INDEX(DB_PAR[],A33+1,3)</f>
        <v xml:space="preserve"> NOM_VAL_AND_CTRL</v>
      </c>
      <c r="D33" s="34" t="str" cm="1">
        <f t="array" ref="D33">INDEX(DB_PAR[],A33+1,4)</f>
        <v>SPARE_32</v>
      </c>
      <c r="F33" s="34"/>
      <c r="G33" s="34" t="str" cm="1">
        <f t="array" ref="G33">IF(INDEX(DB_PAR[],A33+1,5) = "REAL",INDEX(DB_PAR[],A33+1,8),IF(INDEX(DB_PAR[],A33+1,5) = "INT",INDEX(DB_PAR[],A33+1,6),INDEX(DB_PAR[],A33+1,7)))</f>
        <v>REAL</v>
      </c>
      <c r="H33" s="36" t="str" cm="1">
        <f t="array" ref="H33">INDEX(DB_PAR[],A33+1,9)</f>
        <v>T#0MS</v>
      </c>
      <c r="I33" s="36"/>
      <c r="J33" s="36"/>
      <c r="K33" s="36" t="e">
        <f t="shared" si="2"/>
        <v>#N/A</v>
      </c>
      <c r="M33" t="s">
        <v>3537</v>
      </c>
      <c r="N33" t="s">
        <v>3538</v>
      </c>
      <c r="S33" s="39" t="s">
        <v>3543</v>
      </c>
      <c r="T33" t="s">
        <v>3544</v>
      </c>
    </row>
    <row r="34" spans="1:20" hidden="1" x14ac:dyDescent="0.25">
      <c r="A34" s="36">
        <v>32</v>
      </c>
      <c r="B34" s="36" t="b" cm="1">
        <f t="array" ref="B34">INDEX(DB_PAR[],A34+1,1)</f>
        <v>0</v>
      </c>
      <c r="C34" s="34" t="str" cm="1">
        <f t="array" ref="C34">INDEX(DB_PAR[],A34+1,3)</f>
        <v xml:space="preserve"> CTRL_2</v>
      </c>
      <c r="D34" s="34" t="str" cm="1">
        <f t="array" ref="D34">INDEX(DB_PAR[],A34+1,4)</f>
        <v>CTRL_I_MEAS_VAL_LOW</v>
      </c>
      <c r="E34" t="s">
        <v>3545</v>
      </c>
      <c r="F34" s="34" t="s">
        <v>3507</v>
      </c>
      <c r="G34" s="34" t="str" cm="1">
        <f t="array" ref="G34">IF(INDEX(DB_PAR[],A34+1,5) = "REAL",INDEX(DB_PAR[],A34+1,8),IF(INDEX(DB_PAR[],A34+1,5) = "INT",INDEX(DB_PAR[],A34+1,6),INDEX(DB_PAR[],A34+1,7)))</f>
        <v>REAL</v>
      </c>
      <c r="H34" s="36" t="str" cm="1">
        <f t="array" ref="H34">INDEX(DB_PAR[],A34+1,9)</f>
        <v>T#0MS</v>
      </c>
      <c r="I34" s="36" t="s">
        <v>1084</v>
      </c>
      <c r="J34" s="36"/>
      <c r="K34" s="36" t="str">
        <f t="shared" si="2"/>
        <v>Parameter brukt til å erklære laveste verdi av måleområdet.</v>
      </c>
      <c r="M34" t="s">
        <v>3537</v>
      </c>
      <c r="N34" t="s">
        <v>3538</v>
      </c>
      <c r="S34" s="40" t="s">
        <v>3546</v>
      </c>
      <c r="T34" t="s">
        <v>3547</v>
      </c>
    </row>
    <row r="35" spans="1:20" hidden="1" x14ac:dyDescent="0.25">
      <c r="A35" s="36">
        <v>33</v>
      </c>
      <c r="B35" s="36" t="b" cm="1">
        <f t="array" ref="B35">INDEX(DB_PAR[],A35+1,1)</f>
        <v>0</v>
      </c>
      <c r="C35" s="34" t="str" cm="1">
        <f t="array" ref="C35">INDEX(DB_PAR[],A35+1,3)</f>
        <v xml:space="preserve"> CTRL_2</v>
      </c>
      <c r="D35" s="34" t="str" cm="1">
        <f t="array" ref="D35">INDEX(DB_PAR[],A35+1,4)</f>
        <v>CTRL_I_MEAS_VAL_HIGH</v>
      </c>
      <c r="E35" t="s">
        <v>3548</v>
      </c>
      <c r="F35" s="34" t="s">
        <v>3511</v>
      </c>
      <c r="G35" s="34" t="str" cm="1">
        <f t="array" ref="G35">IF(INDEX(DB_PAR[],A35+1,5) = "REAL",INDEX(DB_PAR[],A35+1,8),IF(INDEX(DB_PAR[],A35+1,5) = "INT",INDEX(DB_PAR[],A35+1,6),INDEX(DB_PAR[],A35+1,7)))</f>
        <v>REAL</v>
      </c>
      <c r="H35" s="36" t="str" cm="1">
        <f t="array" ref="H35">INDEX(DB_PAR[],A35+1,9)</f>
        <v>T#0MS</v>
      </c>
      <c r="I35" s="36" t="s">
        <v>1084</v>
      </c>
      <c r="J35" s="36"/>
      <c r="K35" s="36" t="str">
        <f t="shared" si="2"/>
        <v>Parameter brukt til å erklære høyeste verdi av måleområdet.</v>
      </c>
      <c r="M35" t="s">
        <v>3537</v>
      </c>
      <c r="N35" t="s">
        <v>3538</v>
      </c>
      <c r="S35" s="39" t="s">
        <v>3549</v>
      </c>
      <c r="T35" t="s">
        <v>3550</v>
      </c>
    </row>
    <row r="36" spans="1:20" hidden="1" x14ac:dyDescent="0.25">
      <c r="A36" s="36">
        <v>34</v>
      </c>
      <c r="B36" s="36" t="b" cm="1">
        <f t="array" ref="B36">INDEX(DB_PAR[],A36+1,1)</f>
        <v>0</v>
      </c>
      <c r="C36" s="34" t="str" cm="1">
        <f t="array" ref="C36">INDEX(DB_PAR[],A36+1,3)</f>
        <v xml:space="preserve"> CTRL_2</v>
      </c>
      <c r="D36" s="34" t="str" cm="1">
        <f t="array" ref="D36">INDEX(DB_PAR[],A36+1,4)</f>
        <v>CTRL_PF_MEAS_VAL_LOW</v>
      </c>
      <c r="E36" t="s">
        <v>3551</v>
      </c>
      <c r="F36" s="34" t="s">
        <v>3507</v>
      </c>
      <c r="G36" s="34" t="str" cm="1">
        <f t="array" ref="G36">IF(INDEX(DB_PAR[],A36+1,5) = "REAL",INDEX(DB_PAR[],A36+1,8),IF(INDEX(DB_PAR[],A36+1,5) = "INT",INDEX(DB_PAR[],A36+1,6),INDEX(DB_PAR[],A36+1,7)))</f>
        <v>REAL</v>
      </c>
      <c r="H36" s="36" t="str" cm="1">
        <f t="array" ref="H36">INDEX(DB_PAR[],A36+1,9)</f>
        <v>T#0MS</v>
      </c>
      <c r="I36" s="36" t="s">
        <v>1084</v>
      </c>
      <c r="J36" s="36"/>
      <c r="K36" s="36" t="str">
        <f t="shared" si="2"/>
        <v>Parameter brukt til å erklære laveste verdi av måleområdet.</v>
      </c>
      <c r="M36" t="s">
        <v>3537</v>
      </c>
      <c r="N36" t="s">
        <v>3538</v>
      </c>
      <c r="S36" s="40" t="s">
        <v>3552</v>
      </c>
      <c r="T36" t="s">
        <v>3553</v>
      </c>
    </row>
    <row r="37" spans="1:20" hidden="1" x14ac:dyDescent="0.25">
      <c r="A37" s="36">
        <v>35</v>
      </c>
      <c r="B37" s="36" t="b" cm="1">
        <f t="array" ref="B37">INDEX(DB_PAR[],A37+1,1)</f>
        <v>0</v>
      </c>
      <c r="C37" s="34" t="str" cm="1">
        <f t="array" ref="C37">INDEX(DB_PAR[],A37+1,3)</f>
        <v xml:space="preserve"> CTRL_2</v>
      </c>
      <c r="D37" s="34" t="str" cm="1">
        <f t="array" ref="D37">INDEX(DB_PAR[],A37+1,4)</f>
        <v>CTRL_PF_MEAS_VAL_HIGH</v>
      </c>
      <c r="E37" t="s">
        <v>3554</v>
      </c>
      <c r="F37" s="34" t="s">
        <v>3511</v>
      </c>
      <c r="G37" s="34" t="str" cm="1">
        <f t="array" ref="G37">IF(INDEX(DB_PAR[],A37+1,5) = "REAL",INDEX(DB_PAR[],A37+1,8),IF(INDEX(DB_PAR[],A37+1,5) = "INT",INDEX(DB_PAR[],A37+1,6),INDEX(DB_PAR[],A37+1,7)))</f>
        <v>REAL</v>
      </c>
      <c r="H37" s="36" t="str" cm="1">
        <f t="array" ref="H37">INDEX(DB_PAR[],A37+1,9)</f>
        <v>T#0MS</v>
      </c>
      <c r="I37" s="36" t="s">
        <v>1084</v>
      </c>
      <c r="J37" s="36"/>
      <c r="K37" s="36" t="str">
        <f t="shared" si="2"/>
        <v>Parameter brukt til å erklære høyeste verdi av måleområdet.</v>
      </c>
      <c r="M37" t="s">
        <v>3537</v>
      </c>
      <c r="N37" t="s">
        <v>3538</v>
      </c>
      <c r="S37" s="39" t="s">
        <v>3555</v>
      </c>
      <c r="T37" t="s">
        <v>3556</v>
      </c>
    </row>
    <row r="38" spans="1:20" hidden="1" x14ac:dyDescent="0.25">
      <c r="A38" s="36">
        <v>36</v>
      </c>
      <c r="B38" s="36" t="b" cm="1">
        <f t="array" ref="B38">INDEX(DB_PAR[],A38+1,1)</f>
        <v>0</v>
      </c>
      <c r="C38" s="34" t="str" cm="1">
        <f t="array" ref="C38">INDEX(DB_PAR[],A38+1,3)</f>
        <v xml:space="preserve"> CTRL_2</v>
      </c>
      <c r="D38" s="34" t="str" cm="1">
        <f t="array" ref="D38">INDEX(DB_PAR[],A38+1,4)</f>
        <v>CTRL_f_MEAS_VAL_LOW</v>
      </c>
      <c r="E38" t="s">
        <v>3557</v>
      </c>
      <c r="F38" s="34" t="s">
        <v>3507</v>
      </c>
      <c r="G38" s="34" t="str" cm="1">
        <f t="array" ref="G38">IF(INDEX(DB_PAR[],A38+1,5) = "REAL",INDEX(DB_PAR[],A38+1,8),IF(INDEX(DB_PAR[],A38+1,5) = "INT",INDEX(DB_PAR[],A38+1,6),INDEX(DB_PAR[],A38+1,7)))</f>
        <v>REAL</v>
      </c>
      <c r="H38" s="36" t="str" cm="1">
        <f t="array" ref="H38">INDEX(DB_PAR[],A38+1,9)</f>
        <v>T#0MS</v>
      </c>
      <c r="I38" s="36" t="s">
        <v>1084</v>
      </c>
      <c r="J38" s="36"/>
      <c r="K38" s="36" t="str">
        <f t="shared" si="2"/>
        <v>Parameter brukt til å erklære laveste verdi av måleområdet.</v>
      </c>
      <c r="M38" t="s">
        <v>3537</v>
      </c>
      <c r="N38" t="s">
        <v>3538</v>
      </c>
      <c r="S38" s="40" t="s">
        <v>3558</v>
      </c>
      <c r="T38" t="s">
        <v>3559</v>
      </c>
    </row>
    <row r="39" spans="1:20" hidden="1" x14ac:dyDescent="0.25">
      <c r="A39" s="36">
        <v>37</v>
      </c>
      <c r="B39" s="36" t="b" cm="1">
        <f t="array" ref="B39">INDEX(DB_PAR[],A39+1,1)</f>
        <v>0</v>
      </c>
      <c r="C39" s="34" t="str" cm="1">
        <f t="array" ref="C39">INDEX(DB_PAR[],A39+1,3)</f>
        <v xml:space="preserve"> CTRL_2</v>
      </c>
      <c r="D39" s="34" t="str" cm="1">
        <f t="array" ref="D39">INDEX(DB_PAR[],A39+1,4)</f>
        <v>CTRL_f_MEAS_VAL_HIGH</v>
      </c>
      <c r="E39" t="s">
        <v>3560</v>
      </c>
      <c r="F39" s="34" t="s">
        <v>3511</v>
      </c>
      <c r="G39" s="34" t="str" cm="1">
        <f t="array" ref="G39">IF(INDEX(DB_PAR[],A39+1,5) = "REAL",INDEX(DB_PAR[],A39+1,8),IF(INDEX(DB_PAR[],A39+1,5) = "INT",INDEX(DB_PAR[],A39+1,6),INDEX(DB_PAR[],A39+1,7)))</f>
        <v>REAL</v>
      </c>
      <c r="H39" s="36" t="str" cm="1">
        <f t="array" ref="H39">INDEX(DB_PAR[],A39+1,9)</f>
        <v>T#0MS</v>
      </c>
      <c r="I39" s="36" t="s">
        <v>1084</v>
      </c>
      <c r="J39" s="36"/>
      <c r="K39" s="36" t="str">
        <f t="shared" si="2"/>
        <v>Parameter brukt til å erklære høyeste verdi av måleområdet.</v>
      </c>
      <c r="M39" t="s">
        <v>3537</v>
      </c>
      <c r="N39" t="s">
        <v>3538</v>
      </c>
      <c r="S39" s="39" t="s">
        <v>3561</v>
      </c>
      <c r="T39" t="s">
        <v>3562</v>
      </c>
    </row>
    <row r="40" spans="1:20" hidden="1" x14ac:dyDescent="0.25">
      <c r="A40" s="36">
        <v>38</v>
      </c>
      <c r="B40" s="36" t="b" cm="1">
        <f t="array" ref="B40">INDEX(DB_PAR[],A40+1,1)</f>
        <v>0</v>
      </c>
      <c r="C40" s="34" t="str" cm="1">
        <f t="array" ref="C40">INDEX(DB_PAR[],A40+1,3)</f>
        <v xml:space="preserve"> CTRL_2</v>
      </c>
      <c r="D40" s="34" t="str" cm="1">
        <f t="array" ref="D40">INDEX(DB_PAR[],A40+1,4)</f>
        <v>INTAKE_WATER_LEVEL_VAL_LOW</v>
      </c>
      <c r="E40" t="s">
        <v>3563</v>
      </c>
      <c r="F40" s="34" t="s">
        <v>3507</v>
      </c>
      <c r="G40" s="34" t="str" cm="1">
        <f t="array" ref="G40">IF(INDEX(DB_PAR[],A40+1,5) = "REAL",INDEX(DB_PAR[],A40+1,8),IF(INDEX(DB_PAR[],A40+1,5) = "INT",INDEX(DB_PAR[],A40+1,6),INDEX(DB_PAR[],A40+1,7)))</f>
        <v>REAL</v>
      </c>
      <c r="H40" s="36" t="str" cm="1">
        <f t="array" ref="H40">INDEX(DB_PAR[],A40+1,9)</f>
        <v>T#0MS</v>
      </c>
      <c r="I40" s="36" t="s">
        <v>1084</v>
      </c>
      <c r="J40" s="36"/>
      <c r="K40" s="36" t="str">
        <f t="shared" si="2"/>
        <v>Parameter brukt til å erklære laveste verdi av måleområdet.</v>
      </c>
      <c r="M40" t="s">
        <v>3537</v>
      </c>
      <c r="N40" t="s">
        <v>3538</v>
      </c>
      <c r="S40" s="40" t="s">
        <v>3564</v>
      </c>
      <c r="T40" t="s">
        <v>3565</v>
      </c>
    </row>
    <row r="41" spans="1:20" hidden="1" x14ac:dyDescent="0.25">
      <c r="A41" s="36">
        <v>39</v>
      </c>
      <c r="B41" s="36" t="b" cm="1">
        <f t="array" ref="B41">INDEX(DB_PAR[],A41+1,1)</f>
        <v>0</v>
      </c>
      <c r="C41" s="34" t="str" cm="1">
        <f t="array" ref="C41">INDEX(DB_PAR[],A41+1,3)</f>
        <v xml:space="preserve"> CTRL_2</v>
      </c>
      <c r="D41" s="34" t="str" cm="1">
        <f t="array" ref="D41">INDEX(DB_PAR[],A41+1,4)</f>
        <v>INTAKE_WATER_LEVEL_VAL_HIGH</v>
      </c>
      <c r="E41" t="s">
        <v>3566</v>
      </c>
      <c r="F41" s="34" t="s">
        <v>3511</v>
      </c>
      <c r="G41" s="34" t="str" cm="1">
        <f t="array" ref="G41">IF(INDEX(DB_PAR[],A41+1,5) = "REAL",INDEX(DB_PAR[],A41+1,8),IF(INDEX(DB_PAR[],A41+1,5) = "INT",INDEX(DB_PAR[],A41+1,6),INDEX(DB_PAR[],A41+1,7)))</f>
        <v>REAL</v>
      </c>
      <c r="H41" s="36" t="str" cm="1">
        <f t="array" ref="H41">INDEX(DB_PAR[],A41+1,9)</f>
        <v>T#0MS</v>
      </c>
      <c r="I41" s="36" t="s">
        <v>1084</v>
      </c>
      <c r="J41" s="36"/>
      <c r="K41" s="36" t="str">
        <f t="shared" si="2"/>
        <v>Parameter brukt til å erklære høyeste verdi av måleområdet.</v>
      </c>
      <c r="M41" t="s">
        <v>3537</v>
      </c>
      <c r="N41" t="s">
        <v>3538</v>
      </c>
      <c r="S41" s="39" t="s">
        <v>3567</v>
      </c>
      <c r="T41" t="s">
        <v>3568</v>
      </c>
    </row>
    <row r="42" spans="1:20" hidden="1" x14ac:dyDescent="0.25">
      <c r="A42" s="36">
        <v>40</v>
      </c>
      <c r="B42" s="36" t="b" cm="1">
        <f t="array" ref="B42">INDEX(DB_PAR[],A42+1,1)</f>
        <v>1</v>
      </c>
      <c r="C42" s="34" t="str" cm="1">
        <f t="array" ref="C42">INDEX(DB_PAR[],A42+1,3)</f>
        <v xml:space="preserve"> CTRL_2</v>
      </c>
      <c r="D42" s="34" t="str" cm="1">
        <f t="array" ref="D42">INDEX(DB_PAR[],A42+1,4)</f>
        <v>INTAKE_WATER_LEVEL_LL</v>
      </c>
      <c r="E42" t="s">
        <v>3569</v>
      </c>
      <c r="F42" s="34" t="s">
        <v>3570</v>
      </c>
      <c r="G42" s="34" t="str" cm="1">
        <f t="array" ref="G42">IF(INDEX(DB_PAR[],A42+1,5) = "REAL",INDEX(DB_PAR[],A42+1,8),IF(INDEX(DB_PAR[],A42+1,5) = "INT",INDEX(DB_PAR[],A42+1,6),INDEX(DB_PAR[],A42+1,7)))</f>
        <v>REAL</v>
      </c>
      <c r="H42" s="36" t="str" cm="1">
        <f t="array" ref="H42">INDEX(DB_PAR[],A42+1,9)</f>
        <v>T#0MS</v>
      </c>
      <c r="I42" s="36" t="s">
        <v>1084</v>
      </c>
      <c r="J42" s="36"/>
      <c r="K42" s="36" t="e">
        <f t="shared" si="2"/>
        <v>#N/A</v>
      </c>
      <c r="M42" t="s">
        <v>3537</v>
      </c>
      <c r="N42" t="s">
        <v>3538</v>
      </c>
      <c r="S42" s="40" t="s">
        <v>3571</v>
      </c>
      <c r="T42" t="s">
        <v>3572</v>
      </c>
    </row>
    <row r="43" spans="1:20" hidden="1" x14ac:dyDescent="0.25">
      <c r="A43" s="36">
        <v>41</v>
      </c>
      <c r="B43" s="36" t="b" cm="1">
        <f t="array" ref="B43">INDEX(DB_PAR[],A43+1,1)</f>
        <v>1</v>
      </c>
      <c r="C43" s="34" t="str" cm="1">
        <f t="array" ref="C43">INDEX(DB_PAR[],A43+1,3)</f>
        <v xml:space="preserve"> CTRL_2</v>
      </c>
      <c r="D43" s="34" t="str" cm="1">
        <f t="array" ref="D43">INDEX(DB_PAR[],A43+1,4)</f>
        <v>INTAKE_WATER_LEVEL_L</v>
      </c>
      <c r="E43" t="s">
        <v>3573</v>
      </c>
      <c r="F43" s="34" t="s">
        <v>3574</v>
      </c>
      <c r="G43" s="34" t="str" cm="1">
        <f t="array" ref="G43">IF(INDEX(DB_PAR[],A43+1,5) = "REAL",INDEX(DB_PAR[],A43+1,8),IF(INDEX(DB_PAR[],A43+1,5) = "INT",INDEX(DB_PAR[],A43+1,6),INDEX(DB_PAR[],A43+1,7)))</f>
        <v>REAL</v>
      </c>
      <c r="H43" s="36" t="str" cm="1">
        <f t="array" ref="H43">INDEX(DB_PAR[],A43+1,9)</f>
        <v>T#0MS</v>
      </c>
      <c r="I43" s="36" t="s">
        <v>1084</v>
      </c>
      <c r="J43" s="36"/>
      <c r="K43" s="36" t="e">
        <f t="shared" si="2"/>
        <v>#N/A</v>
      </c>
      <c r="M43" t="s">
        <v>3537</v>
      </c>
      <c r="N43" t="s">
        <v>3538</v>
      </c>
      <c r="S43" s="39" t="s">
        <v>3575</v>
      </c>
      <c r="T43" t="s">
        <v>3576</v>
      </c>
    </row>
    <row r="44" spans="1:20" x14ac:dyDescent="0.25">
      <c r="A44" s="36">
        <v>42</v>
      </c>
      <c r="B44" s="36" t="b" cm="1">
        <f t="array" ref="B44">INDEX(DB_PAR[],A44+1,1)</f>
        <v>0</v>
      </c>
      <c r="C44" s="34" t="str" cm="1">
        <f t="array" ref="C44">INDEX(DB_PAR[],A44+1,3)</f>
        <v xml:space="preserve"> CTRL_2</v>
      </c>
      <c r="D44" s="34" t="str" cm="1">
        <f t="array" ref="D44">INDEX(DB_PAR[],A44+1,4)</f>
        <v>TURBINE_PRESSURE_VAL_LOW</v>
      </c>
      <c r="E44" t="s">
        <v>3509</v>
      </c>
      <c r="F44" s="34" t="s">
        <v>3507</v>
      </c>
      <c r="G44" s="34" t="str" cm="1">
        <f t="array" ref="G44">IF(INDEX(DB_PAR[],A44+1,5) = "REAL",INDEX(DB_PAR[],A44+1,8),IF(INDEX(DB_PAR[],A44+1,5) = "INT",INDEX(DB_PAR[],A44+1,6),INDEX(DB_PAR[],A44+1,7)))</f>
        <v>REAL</v>
      </c>
      <c r="H44" s="36" t="str" cm="1">
        <f t="array" ref="H44">INDEX(DB_PAR[],A44+1,9)</f>
        <v>T#0MS</v>
      </c>
      <c r="I44" s="36" t="s">
        <v>1084</v>
      </c>
      <c r="J44" s="36" t="str">
        <f t="shared" ref="J44:J45" si="9">VLOOKUP(E44,$S$1:$T$299,2,FALSE)</f>
        <v>Turbine trykkmåling lav verdi</v>
      </c>
      <c r="K44" s="36" t="str">
        <f t="shared" ref="K44:K45" si="10">VLOOKUP(F44,$M$1:$N$299,2,FALSE)</f>
        <v>Parameter brukt til å erklære laveste verdi av måleområdet.</v>
      </c>
      <c r="M44" t="s">
        <v>3537</v>
      </c>
      <c r="N44" t="s">
        <v>3538</v>
      </c>
      <c r="S44" s="40" t="s">
        <v>3577</v>
      </c>
      <c r="T44" t="s">
        <v>3578</v>
      </c>
    </row>
    <row r="45" spans="1:20" x14ac:dyDescent="0.25">
      <c r="A45" s="36">
        <v>43</v>
      </c>
      <c r="B45" s="36" t="b" cm="1">
        <f t="array" ref="B45">INDEX(DB_PAR[],A45+1,1)</f>
        <v>0</v>
      </c>
      <c r="C45" s="34" t="str" cm="1">
        <f t="array" ref="C45">INDEX(DB_PAR[],A45+1,3)</f>
        <v xml:space="preserve"> CTRL_2</v>
      </c>
      <c r="D45" s="34" t="str" cm="1">
        <f t="array" ref="D45">INDEX(DB_PAR[],A45+1,4)</f>
        <v>TURBINE_PRESSURE_VAL_HIGH</v>
      </c>
      <c r="E45" t="s">
        <v>3513</v>
      </c>
      <c r="F45" s="34" t="s">
        <v>3511</v>
      </c>
      <c r="G45" s="34" t="str" cm="1">
        <f t="array" ref="G45">IF(INDEX(DB_PAR[],A45+1,5) = "REAL",INDEX(DB_PAR[],A45+1,8),IF(INDEX(DB_PAR[],A45+1,5) = "INT",INDEX(DB_PAR[],A45+1,6),INDEX(DB_PAR[],A45+1,7)))</f>
        <v>REAL</v>
      </c>
      <c r="H45" s="36" t="str" cm="1">
        <f t="array" ref="H45">INDEX(DB_PAR[],A45+1,9)</f>
        <v>T#0MS</v>
      </c>
      <c r="I45" s="36" t="s">
        <v>1084</v>
      </c>
      <c r="J45" s="36" t="str">
        <f t="shared" si="9"/>
        <v>Turbine trykkmåling høy verdi</v>
      </c>
      <c r="K45" s="36" t="str">
        <f t="shared" si="10"/>
        <v>Parameter brukt til å erklære høyeste verdi av måleområdet.</v>
      </c>
      <c r="M45" t="s">
        <v>3537</v>
      </c>
      <c r="N45" t="s">
        <v>3538</v>
      </c>
      <c r="S45" s="39" t="s">
        <v>3579</v>
      </c>
      <c r="T45" t="s">
        <v>3580</v>
      </c>
    </row>
    <row r="46" spans="1:20" hidden="1" x14ac:dyDescent="0.25">
      <c r="A46" s="36">
        <v>44</v>
      </c>
      <c r="B46" s="36" t="b" cm="1">
        <f t="array" ref="B46">INDEX(DB_PAR[],A46+1,1)</f>
        <v>0</v>
      </c>
      <c r="C46" s="34" t="str" cm="1">
        <f t="array" ref="C46">INDEX(DB_PAR[],A46+1,3)</f>
        <v xml:space="preserve"> CTRL_2</v>
      </c>
      <c r="D46" s="34" t="str" cm="1">
        <f t="array" ref="D46">INDEX(DB_PAR[],A46+1,4)</f>
        <v>TURBINE_PRESSURE_LL</v>
      </c>
      <c r="E46" t="s">
        <v>3581</v>
      </c>
      <c r="F46" s="34" t="s">
        <v>3570</v>
      </c>
      <c r="G46" s="34" t="str" cm="1">
        <f t="array" ref="G46">IF(INDEX(DB_PAR[],A46+1,5) = "REAL",INDEX(DB_PAR[],A46+1,8),IF(INDEX(DB_PAR[],A46+1,5) = "INT",INDEX(DB_PAR[],A46+1,6),INDEX(DB_PAR[],A46+1,7)))</f>
        <v>REAL</v>
      </c>
      <c r="H46" s="36" t="str" cm="1">
        <f t="array" ref="H46">INDEX(DB_PAR[],A46+1,9)</f>
        <v>T#0MS</v>
      </c>
      <c r="I46" s="36" t="s">
        <v>1084</v>
      </c>
      <c r="J46" s="36" t="s">
        <v>3582</v>
      </c>
      <c r="K46" s="36" t="s">
        <v>3583</v>
      </c>
      <c r="M46" t="s">
        <v>3537</v>
      </c>
      <c r="N46" t="s">
        <v>3538</v>
      </c>
      <c r="S46" s="40" t="s">
        <v>3584</v>
      </c>
      <c r="T46" t="s">
        <v>3585</v>
      </c>
    </row>
    <row r="47" spans="1:20" hidden="1" x14ac:dyDescent="0.25">
      <c r="A47" s="36">
        <v>45</v>
      </c>
      <c r="B47" s="36" t="b" cm="1">
        <f t="array" ref="B47">INDEX(DB_PAR[],A47+1,1)</f>
        <v>0</v>
      </c>
      <c r="C47" s="34" t="str" cm="1">
        <f t="array" ref="C47">INDEX(DB_PAR[],A47+1,3)</f>
        <v xml:space="preserve"> CTRL_2</v>
      </c>
      <c r="D47" s="34" t="str" cm="1">
        <f t="array" ref="D47">INDEX(DB_PAR[],A47+1,4)</f>
        <v>TURBINE_PRESSURE_L</v>
      </c>
      <c r="E47" t="s">
        <v>3586</v>
      </c>
      <c r="F47" s="34" t="s">
        <v>3574</v>
      </c>
      <c r="G47" s="34" t="str" cm="1">
        <f t="array" ref="G47">IF(INDEX(DB_PAR[],A47+1,5) = "REAL",INDEX(DB_PAR[],A47+1,8),IF(INDEX(DB_PAR[],A47+1,5) = "INT",INDEX(DB_PAR[],A47+1,6),INDEX(DB_PAR[],A47+1,7)))</f>
        <v>REAL</v>
      </c>
      <c r="H47" s="36" t="str" cm="1">
        <f t="array" ref="H47">INDEX(DB_PAR[],A47+1,9)</f>
        <v>T#0MS</v>
      </c>
      <c r="I47" s="36" t="s">
        <v>1084</v>
      </c>
      <c r="J47" s="36" t="s">
        <v>3587</v>
      </c>
      <c r="K47" s="36" t="s">
        <v>3588</v>
      </c>
      <c r="M47" t="s">
        <v>3537</v>
      </c>
      <c r="N47" t="s">
        <v>3538</v>
      </c>
      <c r="S47" s="39" t="s">
        <v>3589</v>
      </c>
      <c r="T47" t="s">
        <v>3590</v>
      </c>
    </row>
    <row r="48" spans="1:20" ht="30" hidden="1" x14ac:dyDescent="0.25">
      <c r="A48" s="36">
        <v>46</v>
      </c>
      <c r="B48" s="36" t="b" cm="1">
        <f t="array" ref="B48">INDEX(DB_PAR[],A48+1,1)</f>
        <v>0</v>
      </c>
      <c r="C48" s="34" t="str" cm="1">
        <f t="array" ref="C48">INDEX(DB_PAR[],A48+1,3)</f>
        <v xml:space="preserve"> CTRL_2</v>
      </c>
      <c r="D48" s="34" t="str" cm="1">
        <f t="array" ref="D48">INDEX(DB_PAR[],A48+1,4)</f>
        <v>TURBINE_PRESSURE_H</v>
      </c>
      <c r="E48" t="s">
        <v>3591</v>
      </c>
      <c r="F48" s="34" t="s">
        <v>3592</v>
      </c>
      <c r="G48" s="34" t="str" cm="1">
        <f t="array" ref="G48">IF(INDEX(DB_PAR[],A48+1,5) = "REAL",INDEX(DB_PAR[],A48+1,8),IF(INDEX(DB_PAR[],A48+1,5) = "INT",INDEX(DB_PAR[],A48+1,6),INDEX(DB_PAR[],A48+1,7)))</f>
        <v>REAL</v>
      </c>
      <c r="H48" s="36" t="str" cm="1">
        <f t="array" ref="H48">INDEX(DB_PAR[],A48+1,9)</f>
        <v>T#0MS</v>
      </c>
      <c r="I48" s="36" t="s">
        <v>1084</v>
      </c>
      <c r="J48" s="36"/>
      <c r="K48" s="36" t="str">
        <f t="shared" si="2"/>
        <v>Verdi som indikerer grensen over hvilken måleverdien er på den høyere enden av den tillatte rekkevidden. Utløser en alarm.</v>
      </c>
      <c r="M48" t="s">
        <v>3537</v>
      </c>
      <c r="N48" t="s">
        <v>3538</v>
      </c>
      <c r="S48" s="40" t="s">
        <v>3593</v>
      </c>
      <c r="T48" t="s">
        <v>3594</v>
      </c>
    </row>
    <row r="49" spans="1:20" hidden="1" x14ac:dyDescent="0.25">
      <c r="A49" s="36">
        <v>47</v>
      </c>
      <c r="B49" s="36" t="b" cm="1">
        <f t="array" ref="B49">INDEX(DB_PAR[],A49+1,1)</f>
        <v>0</v>
      </c>
      <c r="C49" s="34" t="str" cm="1">
        <f t="array" ref="C49">INDEX(DB_PAR[],A49+1,3)</f>
        <v xml:space="preserve"> CTRL_2</v>
      </c>
      <c r="D49" s="34" t="str" cm="1">
        <f t="array" ref="D49">INDEX(DB_PAR[],A49+1,4)</f>
        <v>SPEED_VAL_LOW</v>
      </c>
      <c r="E49" t="s">
        <v>3595</v>
      </c>
      <c r="F49" s="34" t="s">
        <v>3507</v>
      </c>
      <c r="G49" s="34" t="str" cm="1">
        <f t="array" ref="G49">IF(INDEX(DB_PAR[],A49+1,5) = "REAL",INDEX(DB_PAR[],A49+1,8),IF(INDEX(DB_PAR[],A49+1,5) = "INT",INDEX(DB_PAR[],A49+1,6),INDEX(DB_PAR[],A49+1,7)))</f>
        <v>REAL</v>
      </c>
      <c r="H49" s="36" t="str" cm="1">
        <f t="array" ref="H49">INDEX(DB_PAR[],A49+1,9)</f>
        <v>T#0MS</v>
      </c>
      <c r="I49" s="36" t="s">
        <v>1084</v>
      </c>
      <c r="J49" s="36"/>
      <c r="K49" s="36" t="str">
        <f t="shared" si="2"/>
        <v>Parameter brukt til å erklære laveste verdi av måleområdet.</v>
      </c>
      <c r="M49" t="s">
        <v>3537</v>
      </c>
      <c r="N49" t="s">
        <v>3538</v>
      </c>
      <c r="S49" s="39" t="s">
        <v>3596</v>
      </c>
      <c r="T49" t="s">
        <v>3597</v>
      </c>
    </row>
    <row r="50" spans="1:20" hidden="1" x14ac:dyDescent="0.25">
      <c r="A50" s="36">
        <v>48</v>
      </c>
      <c r="B50" s="36" t="b" cm="1">
        <f t="array" ref="B50">INDEX(DB_PAR[],A50+1,1)</f>
        <v>0</v>
      </c>
      <c r="C50" s="34" t="str" cm="1">
        <f t="array" ref="C50">INDEX(DB_PAR[],A50+1,3)</f>
        <v xml:space="preserve"> CTRL_2</v>
      </c>
      <c r="D50" s="34" t="str" cm="1">
        <f t="array" ref="D50">INDEX(DB_PAR[],A50+1,4)</f>
        <v>SPEED_VAL_HIGH</v>
      </c>
      <c r="E50" t="s">
        <v>3598</v>
      </c>
      <c r="F50" s="34" t="s">
        <v>3511</v>
      </c>
      <c r="G50" s="34" t="str" cm="1">
        <f t="array" ref="G50">IF(INDEX(DB_PAR[],A50+1,5) = "REAL",INDEX(DB_PAR[],A50+1,8),IF(INDEX(DB_PAR[],A50+1,5) = "INT",INDEX(DB_PAR[],A50+1,6),INDEX(DB_PAR[],A50+1,7)))</f>
        <v>REAL</v>
      </c>
      <c r="H50" s="36" t="str" cm="1">
        <f t="array" ref="H50">INDEX(DB_PAR[],A50+1,9)</f>
        <v>T#0MS</v>
      </c>
      <c r="I50" s="36" t="s">
        <v>1084</v>
      </c>
      <c r="J50" s="36"/>
      <c r="K50" s="36" t="str">
        <f t="shared" si="2"/>
        <v>Parameter brukt til å erklære høyeste verdi av måleområdet.</v>
      </c>
      <c r="M50" t="s">
        <v>3537</v>
      </c>
      <c r="N50" t="s">
        <v>3538</v>
      </c>
      <c r="S50" s="40" t="s">
        <v>3599</v>
      </c>
      <c r="T50" t="s">
        <v>3600</v>
      </c>
    </row>
    <row r="51" spans="1:20" hidden="1" x14ac:dyDescent="0.25">
      <c r="A51" s="36">
        <v>49</v>
      </c>
      <c r="B51" s="36" t="b" cm="1">
        <f t="array" ref="B51">INDEX(DB_PAR[],A51+1,1)</f>
        <v>0</v>
      </c>
      <c r="C51" s="34" t="str" cm="1">
        <f t="array" ref="C51">INDEX(DB_PAR[],A51+1,3)</f>
        <v xml:space="preserve"> CTRL_2</v>
      </c>
      <c r="D51" s="34" t="str" cm="1">
        <f t="array" ref="D51">INDEX(DB_PAR[],A51+1,4)</f>
        <v>SPARE_18</v>
      </c>
      <c r="F51" s="34"/>
      <c r="G51" s="34" t="str" cm="1">
        <f t="array" ref="G51">IF(INDEX(DB_PAR[],A51+1,5) = "REAL",INDEX(DB_PAR[],A51+1,8),IF(INDEX(DB_PAR[],A51+1,5) = "INT",INDEX(DB_PAR[],A51+1,6),INDEX(DB_PAR[],A51+1,7)))</f>
        <v>REAL</v>
      </c>
      <c r="H51" s="36" t="str" cm="1">
        <f t="array" ref="H51">INDEX(DB_PAR[],A51+1,9)</f>
        <v>T#0MS</v>
      </c>
      <c r="I51" s="36"/>
      <c r="J51" s="36"/>
      <c r="K51" s="36" t="e">
        <f t="shared" si="2"/>
        <v>#N/A</v>
      </c>
      <c r="M51" t="s">
        <v>3537</v>
      </c>
      <c r="N51" t="s">
        <v>3538</v>
      </c>
      <c r="S51" s="39" t="s">
        <v>3601</v>
      </c>
      <c r="T51" t="s">
        <v>3602</v>
      </c>
    </row>
    <row r="52" spans="1:20" hidden="1" x14ac:dyDescent="0.25">
      <c r="A52" s="36">
        <v>50</v>
      </c>
      <c r="B52" s="36" t="b" cm="1">
        <f t="array" ref="B52">INDEX(DB_PAR[],A52+1,1)</f>
        <v>0</v>
      </c>
      <c r="C52" s="34" t="str" cm="1">
        <f t="array" ref="C52">INDEX(DB_PAR[],A52+1,3)</f>
        <v xml:space="preserve"> CTRL_2</v>
      </c>
      <c r="D52" s="34" t="str" cm="1">
        <f t="array" ref="D52">INDEX(DB_PAR[],A52+1,4)</f>
        <v>SPARE_19</v>
      </c>
      <c r="F52" s="34"/>
      <c r="G52" s="34" t="str" cm="1">
        <f t="array" ref="G52">IF(INDEX(DB_PAR[],A52+1,5) = "REAL",INDEX(DB_PAR[],A52+1,8),IF(INDEX(DB_PAR[],A52+1,5) = "INT",INDEX(DB_PAR[],A52+1,6),INDEX(DB_PAR[],A52+1,7)))</f>
        <v>REAL</v>
      </c>
      <c r="H52" s="36" t="str" cm="1">
        <f t="array" ref="H52">INDEX(DB_PAR[],A52+1,9)</f>
        <v>T#0MS</v>
      </c>
      <c r="I52" s="36"/>
      <c r="J52" s="36"/>
      <c r="K52" s="36" t="e">
        <f t="shared" si="2"/>
        <v>#N/A</v>
      </c>
      <c r="M52" t="s">
        <v>3537</v>
      </c>
      <c r="N52" t="s">
        <v>3538</v>
      </c>
      <c r="S52" s="40" t="s">
        <v>3603</v>
      </c>
      <c r="T52" t="s">
        <v>3604</v>
      </c>
    </row>
    <row r="53" spans="1:20" ht="45" x14ac:dyDescent="0.25">
      <c r="A53" s="36">
        <v>51</v>
      </c>
      <c r="B53" s="36" t="b" cm="1">
        <f t="array" ref="B53">INDEX(DB_PAR[],A53+1,1)</f>
        <v>0</v>
      </c>
      <c r="C53" s="34" t="str" cm="1">
        <f t="array" ref="C53">INDEX(DB_PAR[],A53+1,3)</f>
        <v xml:space="preserve"> CTRL_2</v>
      </c>
      <c r="D53" s="34" t="str" cm="1">
        <f t="array" ref="D53">INDEX(DB_PAR[],A53+1,4)</f>
        <v>AUTO_RESTART_ENABLED</v>
      </c>
      <c r="E53" s="1" t="s">
        <v>3517</v>
      </c>
      <c r="F53" s="34" t="s">
        <v>3515</v>
      </c>
      <c r="G53" s="34" t="str" cm="1">
        <f t="array" ref="G53">IF(INDEX(DB_PAR[],A53+1,5) = "REAL",INDEX(DB_PAR[],A53+1,8),IF(INDEX(DB_PAR[],A53+1,5) = "INT",INDEX(DB_PAR[],A53+1,6),INDEX(DB_PAR[],A53+1,7)))</f>
        <v>INT</v>
      </c>
      <c r="H53" s="36" t="str" cm="1">
        <f t="array" ref="H53">INDEX(DB_PAR[],A53+1,9)</f>
        <v>T#0MS</v>
      </c>
      <c r="I53" s="36"/>
      <c r="J53" s="36" t="str">
        <f t="shared" ref="J53:J54" si="11">VLOOKUP(E53,$S$1:$T$299,2,FALSE)</f>
        <v>Automatisk omstart aktivert</v>
      </c>
      <c r="K53" s="36" t="s">
        <v>3516</v>
      </c>
      <c r="M53" t="s">
        <v>3507</v>
      </c>
      <c r="N53" t="s">
        <v>3508</v>
      </c>
      <c r="S53" s="39" t="s">
        <v>3605</v>
      </c>
      <c r="T53" t="s">
        <v>3606</v>
      </c>
    </row>
    <row r="54" spans="1:20" x14ac:dyDescent="0.25">
      <c r="A54" s="36">
        <v>52</v>
      </c>
      <c r="B54" s="36" t="b" cm="1">
        <f t="array" ref="B54">INDEX(DB_PAR[],A54+1,1)</f>
        <v>0</v>
      </c>
      <c r="C54" s="34" t="str" cm="1">
        <f t="array" ref="C54">INDEX(DB_PAR[],A54+1,3)</f>
        <v xml:space="preserve"> CTRL_2</v>
      </c>
      <c r="D54" s="34" t="str" cm="1">
        <f t="array" ref="D54">INDEX(DB_PAR[],A54+1,4)</f>
        <v>MIN_WATER_LEVEL_FOR_AUTO_RESTART</v>
      </c>
      <c r="E54" t="s">
        <v>3521</v>
      </c>
      <c r="F54" s="34" t="s">
        <v>3519</v>
      </c>
      <c r="G54" s="34" t="str" cm="1">
        <f t="array" ref="G54">IF(INDEX(DB_PAR[],A54+1,5) = "REAL",INDEX(DB_PAR[],A54+1,8),IF(INDEX(DB_PAR[],A54+1,5) = "INT",INDEX(DB_PAR[],A54+1,6),INDEX(DB_PAR[],A54+1,7)))</f>
        <v>REAL</v>
      </c>
      <c r="H54" s="36" t="str" cm="1">
        <f t="array" ref="H54">INDEX(DB_PAR[],A54+1,9)</f>
        <v>T#0MS</v>
      </c>
      <c r="I54" s="36"/>
      <c r="J54" s="36" t="str">
        <f t="shared" si="11"/>
        <v>Minimal vannivå for automatisk omstart</v>
      </c>
      <c r="K54" s="36" t="str">
        <f t="shared" ref="K54" si="12">VLOOKUP(F54,$M$1:$N$299,2,FALSE)</f>
        <v>Verdi som erklærer minimal vannstand hvor Automatisk Omstart startes.</v>
      </c>
      <c r="M54" t="s">
        <v>3511</v>
      </c>
      <c r="N54" t="s">
        <v>3512</v>
      </c>
      <c r="S54" s="40" t="s">
        <v>3607</v>
      </c>
      <c r="T54" t="s">
        <v>3608</v>
      </c>
    </row>
    <row r="55" spans="1:20" hidden="1" x14ac:dyDescent="0.25">
      <c r="A55" s="36">
        <v>53</v>
      </c>
      <c r="B55" s="36" t="b" cm="1">
        <f t="array" ref="B55">INDEX(DB_PAR[],A55+1,1)</f>
        <v>0</v>
      </c>
      <c r="C55" s="34" t="str" cm="1">
        <f t="array" ref="C55">INDEX(DB_PAR[],A55+1,3)</f>
        <v xml:space="preserve"> CTRL_2</v>
      </c>
      <c r="D55" s="34" t="str" cm="1">
        <f t="array" ref="D55">INDEX(DB_PAR[],A55+1,4)</f>
        <v>SPARE_22</v>
      </c>
      <c r="F55" s="34"/>
      <c r="G55" s="34" t="str" cm="1">
        <f t="array" ref="G55">IF(INDEX(DB_PAR[],A55+1,5) = "REAL",INDEX(DB_PAR[],A55+1,8),IF(INDEX(DB_PAR[],A55+1,5) = "INT",INDEX(DB_PAR[],A55+1,6),INDEX(DB_PAR[],A55+1,7)))</f>
        <v>REAL</v>
      </c>
      <c r="H55" s="36" t="str" cm="1">
        <f t="array" ref="H55">INDEX(DB_PAR[],A55+1,9)</f>
        <v>T#0MS</v>
      </c>
      <c r="I55" s="36"/>
      <c r="J55" s="36"/>
      <c r="K55" s="36" t="e">
        <f t="shared" si="2"/>
        <v>#N/A</v>
      </c>
      <c r="M55" t="s">
        <v>3537</v>
      </c>
      <c r="N55" t="s">
        <v>3538</v>
      </c>
      <c r="S55" s="39" t="s">
        <v>3609</v>
      </c>
      <c r="T55" t="s">
        <v>3610</v>
      </c>
    </row>
    <row r="56" spans="1:20" hidden="1" x14ac:dyDescent="0.25">
      <c r="A56" s="36">
        <v>54</v>
      </c>
      <c r="B56" s="36" t="b" cm="1">
        <f t="array" ref="B56">INDEX(DB_PAR[],A56+1,1)</f>
        <v>0</v>
      </c>
      <c r="C56" s="34" t="str" cm="1">
        <f t="array" ref="C56">INDEX(DB_PAR[],A56+1,3)</f>
        <v xml:space="preserve"> CTRL_2</v>
      </c>
      <c r="D56" s="34" t="str" cm="1">
        <f t="array" ref="D56">INDEX(DB_PAR[],A56+1,4)</f>
        <v>SPARE_23</v>
      </c>
      <c r="F56" s="34"/>
      <c r="G56" s="34" t="str" cm="1">
        <f t="array" ref="G56">IF(INDEX(DB_PAR[],A56+1,5) = "REAL",INDEX(DB_PAR[],A56+1,8),IF(INDEX(DB_PAR[],A56+1,5) = "INT",INDEX(DB_PAR[],A56+1,6),INDEX(DB_PAR[],A56+1,7)))</f>
        <v>REAL</v>
      </c>
      <c r="H56" s="36" t="str" cm="1">
        <f t="array" ref="H56">INDEX(DB_PAR[],A56+1,9)</f>
        <v>T#0MS</v>
      </c>
      <c r="I56" s="36"/>
      <c r="J56" s="36"/>
      <c r="K56" s="36" t="e">
        <f t="shared" si="2"/>
        <v>#N/A</v>
      </c>
      <c r="M56" t="s">
        <v>3611</v>
      </c>
      <c r="N56" t="s">
        <v>3612</v>
      </c>
      <c r="S56" s="40" t="s">
        <v>3613</v>
      </c>
      <c r="T56" t="s">
        <v>3614</v>
      </c>
    </row>
    <row r="57" spans="1:20" ht="30" x14ac:dyDescent="0.25">
      <c r="A57" s="36">
        <v>55</v>
      </c>
      <c r="B57" s="36" t="b" cm="1">
        <f t="array" ref="B57">INDEX(DB_PAR[],A57+1,1)</f>
        <v>1</v>
      </c>
      <c r="C57" s="34" t="str" cm="1">
        <f t="array" ref="C57">INDEX(DB_PAR[],A57+1,3)</f>
        <v xml:space="preserve"> CTRL_2</v>
      </c>
      <c r="D57" s="34" t="str" cm="1">
        <f t="array" ref="D57">INDEX(DB_PAR[],A57+1,4)</f>
        <v>LOCAL_CTRL_SW_EXSIST</v>
      </c>
      <c r="E57" t="s">
        <v>3527</v>
      </c>
      <c r="F57" s="34" t="s">
        <v>3525</v>
      </c>
      <c r="G57" s="34" t="str" cm="1">
        <f t="array" ref="G57">IF(INDEX(DB_PAR[],A57+1,5) = "REAL",INDEX(DB_PAR[],A57+1,8),IF(INDEX(DB_PAR[],A57+1,5) = "INT",INDEX(DB_PAR[],A57+1,6),INDEX(DB_PAR[],A57+1,7)))</f>
        <v>INT</v>
      </c>
      <c r="H57" s="36" t="str" cm="1">
        <f t="array" ref="H57">INDEX(DB_PAR[],A57+1,9)</f>
        <v>T#0MS</v>
      </c>
      <c r="I57" s="36" t="s">
        <v>1084</v>
      </c>
      <c r="J57" s="36" t="str">
        <f t="shared" ref="J57:J58" si="13">VLOOKUP(E57,$S$1:$T$299,2,FALSE)</f>
        <v>Lokal kontrollbryter eksisterer</v>
      </c>
      <c r="K57" s="36" t="str">
        <f t="shared" ref="K57:K58" si="14">VLOOKUP(F57,$M$1:$N$299,2,FALSE)</f>
        <v>Parameter som erklærer om lokal kontrollbryter finnes på kontrollskapdør. Hvis bryteren ikke finnes, settes lokal/remote kontroll via HMI/SCADA.</v>
      </c>
      <c r="M57" t="s">
        <v>3592</v>
      </c>
      <c r="N57" t="s">
        <v>3615</v>
      </c>
      <c r="S57" s="39" t="s">
        <v>3616</v>
      </c>
      <c r="T57" t="s">
        <v>3617</v>
      </c>
    </row>
    <row r="58" spans="1:20" ht="30" x14ac:dyDescent="0.25">
      <c r="A58" s="36">
        <v>56</v>
      </c>
      <c r="B58" s="36" t="b" cm="1">
        <f t="array" ref="B58">INDEX(DB_PAR[],A58+1,1)</f>
        <v>1</v>
      </c>
      <c r="C58" s="34" t="str" cm="1">
        <f t="array" ref="C58">INDEX(DB_PAR[],A58+1,3)</f>
        <v xml:space="preserve"> CTRL_2</v>
      </c>
      <c r="D58" s="34" t="str" cm="1">
        <f t="array" ref="D58">INDEX(DB_PAR[],A58+1,4)</f>
        <v>AUTO_CTRL_SW_EXSIST</v>
      </c>
      <c r="E58" t="s">
        <v>3531</v>
      </c>
      <c r="F58" s="34" t="s">
        <v>3529</v>
      </c>
      <c r="G58" s="34" t="str" cm="1">
        <f t="array" ref="G58">IF(INDEX(DB_PAR[],A58+1,5) = "REAL",INDEX(DB_PAR[],A58+1,8),IF(INDEX(DB_PAR[],A58+1,5) = "INT",INDEX(DB_PAR[],A58+1,6),INDEX(DB_PAR[],A58+1,7)))</f>
        <v>INT</v>
      </c>
      <c r="H58" s="36" t="str" cm="1">
        <f t="array" ref="H58">INDEX(DB_PAR[],A58+1,9)</f>
        <v>T#0MS</v>
      </c>
      <c r="I58" s="36" t="s">
        <v>1084</v>
      </c>
      <c r="J58" s="36" t="str">
        <f t="shared" si="13"/>
        <v>Automatisk kontrollbryter eksisterer</v>
      </c>
      <c r="K58" s="36" t="str">
        <f t="shared" si="14"/>
        <v>Parameter som erklærer om automatisk kontrollbryter finnes på kontrollskapdør. Hvis bryteren ikke finnes, settes automatisk/manuell kontroll via HMI/SCADA.</v>
      </c>
      <c r="M58" t="s">
        <v>3618</v>
      </c>
      <c r="N58" t="s">
        <v>3619</v>
      </c>
      <c r="S58" s="40" t="s">
        <v>3620</v>
      </c>
      <c r="T58" t="s">
        <v>3621</v>
      </c>
    </row>
    <row r="59" spans="1:20" hidden="1" x14ac:dyDescent="0.25">
      <c r="A59" s="36">
        <v>57</v>
      </c>
      <c r="B59" s="36" t="b" cm="1">
        <f t="array" ref="B59">INDEX(DB_PAR[],A59+1,1)</f>
        <v>1</v>
      </c>
      <c r="C59" s="34" t="str" cm="1">
        <f t="array" ref="C59">INDEX(DB_PAR[],A59+1,3)</f>
        <v xml:space="preserve"> CTRL_2</v>
      </c>
      <c r="D59" s="34" t="str" cm="1">
        <f t="array" ref="D59">INDEX(DB_PAR[],A59+1,4)</f>
        <v>POWER_SCHEDUL_ENB_TOMM_EDIT</v>
      </c>
      <c r="F59" s="34"/>
      <c r="G59" s="34" t="str" cm="1">
        <f t="array" ref="G59">IF(INDEX(DB_PAR[],A59+1,5) = "REAL",INDEX(DB_PAR[],A59+1,8),IF(INDEX(DB_PAR[],A59+1,5) = "INT",INDEX(DB_PAR[],A59+1,6),INDEX(DB_PAR[],A59+1,7)))</f>
        <v>INT</v>
      </c>
      <c r="H59" s="36" t="str" cm="1">
        <f t="array" ref="H59">INDEX(DB_PAR[],A59+1,9)</f>
        <v>T#0MS</v>
      </c>
      <c r="I59" s="36"/>
      <c r="J59" s="36"/>
      <c r="K59" s="36" t="e">
        <f t="shared" si="2"/>
        <v>#N/A</v>
      </c>
      <c r="M59" t="s">
        <v>3622</v>
      </c>
      <c r="N59" t="s">
        <v>3623</v>
      </c>
      <c r="S59" s="39" t="s">
        <v>3624</v>
      </c>
      <c r="T59" t="s">
        <v>3625</v>
      </c>
    </row>
    <row r="60" spans="1:20" hidden="1" x14ac:dyDescent="0.25">
      <c r="A60" s="36">
        <v>58</v>
      </c>
      <c r="B60" s="36" t="b" cm="1">
        <f t="array" ref="B60">INDEX(DB_PAR[],A60+1,1)</f>
        <v>0</v>
      </c>
      <c r="C60" s="34" t="str" cm="1">
        <f t="array" ref="C60">INDEX(DB_PAR[],A60+1,3)</f>
        <v xml:space="preserve"> CTRL_2</v>
      </c>
      <c r="D60" s="34" t="str" cm="1">
        <f t="array" ref="D60">INDEX(DB_PAR[],A60+1,4)</f>
        <v>SPARE_27</v>
      </c>
      <c r="F60" s="34"/>
      <c r="G60" s="34" t="str" cm="1">
        <f t="array" ref="G60">IF(INDEX(DB_PAR[],A60+1,5) = "REAL",INDEX(DB_PAR[],A60+1,8),IF(INDEX(DB_PAR[],A60+1,5) = "INT",INDEX(DB_PAR[],A60+1,6),INDEX(DB_PAR[],A60+1,7)))</f>
        <v>REAL</v>
      </c>
      <c r="H60" s="36" t="str" cm="1">
        <f t="array" ref="H60">INDEX(DB_PAR[],A60+1,9)</f>
        <v>T#0MS</v>
      </c>
      <c r="I60" s="36"/>
      <c r="J60" s="36"/>
      <c r="K60" s="36" t="e">
        <f t="shared" si="2"/>
        <v>#N/A</v>
      </c>
      <c r="M60" t="s">
        <v>3622</v>
      </c>
      <c r="N60" t="s">
        <v>3623</v>
      </c>
      <c r="S60" s="40" t="s">
        <v>3626</v>
      </c>
      <c r="T60" t="s">
        <v>3627</v>
      </c>
    </row>
    <row r="61" spans="1:20" x14ac:dyDescent="0.25">
      <c r="A61" s="36">
        <v>59</v>
      </c>
      <c r="B61" s="36" t="b" cm="1">
        <f t="array" ref="B61">INDEX(DB_PAR[],A61+1,1)</f>
        <v>1</v>
      </c>
      <c r="C61" s="34" t="str" cm="1">
        <f t="array" ref="C61">INDEX(DB_PAR[],A61+1,3)</f>
        <v xml:space="preserve"> CTRL_2</v>
      </c>
      <c r="D61" s="34" t="str" cm="1">
        <f t="array" ref="D61">INDEX(DB_PAR[],A61+1,4)</f>
        <v>U1_NOM_POWER</v>
      </c>
      <c r="E61" t="s">
        <v>3535</v>
      </c>
      <c r="F61" s="34" t="s">
        <v>3533</v>
      </c>
      <c r="G61" s="34" t="str" cm="1">
        <f t="array" ref="G61">IF(INDEX(DB_PAR[],A61+1,5) = "REAL",INDEX(DB_PAR[],A61+1,8),IF(INDEX(DB_PAR[],A61+1,5) = "INT",INDEX(DB_PAR[],A61+1,6),INDEX(DB_PAR[],A61+1,7)))</f>
        <v>REAL</v>
      </c>
      <c r="H61" s="36" t="str" cm="1">
        <f t="array" ref="H61">INDEX(DB_PAR[],A61+1,9)</f>
        <v>T#0MS</v>
      </c>
      <c r="I61" s="36"/>
      <c r="J61" s="36" t="str">
        <f>VLOOKUP(E61,$S$1:$T$299,2,FALSE)</f>
        <v>Generator minimal effekt</v>
      </c>
      <c r="K61" s="36" t="str">
        <f>VLOOKUP(F61,$M$1:$N$299,2,FALSE)</f>
        <v>Minimal effekt som GENERATORBRYTER vil koble fra ved nedstengning.</v>
      </c>
      <c r="M61" t="s">
        <v>3622</v>
      </c>
      <c r="N61" t="s">
        <v>3623</v>
      </c>
      <c r="S61" s="39" t="s">
        <v>3628</v>
      </c>
      <c r="T61" t="s">
        <v>3629</v>
      </c>
    </row>
    <row r="62" spans="1:20" hidden="1" x14ac:dyDescent="0.25">
      <c r="A62" s="36">
        <v>60</v>
      </c>
      <c r="B62" s="36" t="b" cm="1">
        <f t="array" ref="B62">INDEX(DB_PAR[],A62+1,1)</f>
        <v>1</v>
      </c>
      <c r="C62" s="34" t="str" cm="1">
        <f t="array" ref="C62">INDEX(DB_PAR[],A62+1,3)</f>
        <v xml:space="preserve"> CTRL_2</v>
      </c>
      <c r="D62" s="34" t="str" cm="1">
        <f t="array" ref="D62">INDEX(DB_PAR[],A62+1,4)</f>
        <v>U2_NOM_POWER</v>
      </c>
      <c r="F62" s="34"/>
      <c r="G62" s="34" t="str" cm="1">
        <f t="array" ref="G62">IF(INDEX(DB_PAR[],A62+1,5) = "REAL",INDEX(DB_PAR[],A62+1,8),IF(INDEX(DB_PAR[],A62+1,5) = "INT",INDEX(DB_PAR[],A62+1,6),INDEX(DB_PAR[],A62+1,7)))</f>
        <v>REAL</v>
      </c>
      <c r="H62" s="36" t="str" cm="1">
        <f t="array" ref="H62">INDEX(DB_PAR[],A62+1,9)</f>
        <v>T#0MS</v>
      </c>
      <c r="I62" s="36"/>
      <c r="J62" s="36"/>
      <c r="K62" s="36" t="e">
        <f t="shared" si="2"/>
        <v>#N/A</v>
      </c>
      <c r="M62" t="s">
        <v>3630</v>
      </c>
      <c r="N62" t="s">
        <v>3631</v>
      </c>
      <c r="S62" s="40" t="s">
        <v>3632</v>
      </c>
      <c r="T62" t="s">
        <v>3633</v>
      </c>
    </row>
    <row r="63" spans="1:20" hidden="1" x14ac:dyDescent="0.25">
      <c r="A63" s="36">
        <v>61</v>
      </c>
      <c r="B63" s="36" t="b" cm="1">
        <f t="array" ref="B63">INDEX(DB_PAR[],A63+1,1)</f>
        <v>1</v>
      </c>
      <c r="C63" s="34" t="str" cm="1">
        <f t="array" ref="C63">INDEX(DB_PAR[],A63+1,3)</f>
        <v xml:space="preserve"> CTRL_2</v>
      </c>
      <c r="D63" s="34" t="str" cm="1">
        <f t="array" ref="D63">INDEX(DB_PAR[],A63+1,4)</f>
        <v>U3_NOM_POWER</v>
      </c>
      <c r="F63" s="34"/>
      <c r="G63" s="34" t="str" cm="1">
        <f t="array" ref="G63">IF(INDEX(DB_PAR[],A63+1,5) = "REAL",INDEX(DB_PAR[],A63+1,8),IF(INDEX(DB_PAR[],A63+1,5) = "INT",INDEX(DB_PAR[],A63+1,6),INDEX(DB_PAR[],A63+1,7)))</f>
        <v>REAL</v>
      </c>
      <c r="H63" s="36" t="str" cm="1">
        <f t="array" ref="H63">INDEX(DB_PAR[],A63+1,9)</f>
        <v>T#0MS</v>
      </c>
      <c r="I63" s="36"/>
      <c r="J63" s="36"/>
      <c r="K63" s="36" t="e">
        <f t="shared" si="2"/>
        <v>#N/A</v>
      </c>
      <c r="M63" t="s">
        <v>3634</v>
      </c>
      <c r="N63" t="s">
        <v>3635</v>
      </c>
      <c r="S63" s="39" t="s">
        <v>3636</v>
      </c>
      <c r="T63" t="s">
        <v>3637</v>
      </c>
    </row>
    <row r="64" spans="1:20" hidden="1" x14ac:dyDescent="0.25">
      <c r="A64" s="36">
        <v>62</v>
      </c>
      <c r="B64" s="36" t="b" cm="1">
        <f t="array" ref="B64">INDEX(DB_PAR[],A64+1,1)</f>
        <v>0</v>
      </c>
      <c r="C64" s="34" t="str" cm="1">
        <f t="array" ref="C64">INDEX(DB_PAR[],A64+1,3)</f>
        <v xml:space="preserve"> CTRL_2</v>
      </c>
      <c r="D64" s="34" t="str" cm="1">
        <f t="array" ref="D64">INDEX(DB_PAR[],A64+1,4)</f>
        <v>SPARE_31</v>
      </c>
      <c r="F64" s="34"/>
      <c r="G64" s="34" t="str" cm="1">
        <f t="array" ref="G64">IF(INDEX(DB_PAR[],A64+1,5) = "REAL",INDEX(DB_PAR[],A64+1,8),IF(INDEX(DB_PAR[],A64+1,5) = "INT",INDEX(DB_PAR[],A64+1,6),INDEX(DB_PAR[],A64+1,7)))</f>
        <v>REAL</v>
      </c>
      <c r="H64" s="36" t="str" cm="1">
        <f t="array" ref="H64">INDEX(DB_PAR[],A64+1,9)</f>
        <v>T#0MS</v>
      </c>
      <c r="I64" s="36"/>
      <c r="J64" s="36"/>
      <c r="K64" s="36" t="e">
        <f t="shared" si="2"/>
        <v>#N/A</v>
      </c>
      <c r="M64" t="s">
        <v>3507</v>
      </c>
      <c r="N64" t="s">
        <v>3508</v>
      </c>
      <c r="S64" s="40" t="s">
        <v>3638</v>
      </c>
      <c r="T64" t="s">
        <v>3639</v>
      </c>
    </row>
    <row r="65" spans="1:20" hidden="1" x14ac:dyDescent="0.25">
      <c r="A65" s="36">
        <v>63</v>
      </c>
      <c r="B65" s="36" t="b" cm="1">
        <f t="array" ref="B65">INDEX(DB_PAR[],A65+1,1)</f>
        <v>0</v>
      </c>
      <c r="C65" s="34" t="str" cm="1">
        <f t="array" ref="C65">INDEX(DB_PAR[],A65+1,3)</f>
        <v xml:space="preserve"> CTRL_2</v>
      </c>
      <c r="D65" s="34" t="str" cm="1">
        <f t="array" ref="D65">INDEX(DB_PAR[],A65+1,4)</f>
        <v>SPARE_32</v>
      </c>
      <c r="F65" s="34"/>
      <c r="G65" s="34" t="str" cm="1">
        <f t="array" ref="G65">IF(INDEX(DB_PAR[],A65+1,5) = "REAL",INDEX(DB_PAR[],A65+1,8),IF(INDEX(DB_PAR[],A65+1,5) = "INT",INDEX(DB_PAR[],A65+1,6),INDEX(DB_PAR[],A65+1,7)))</f>
        <v>REAL</v>
      </c>
      <c r="H65" s="36" t="str" cm="1">
        <f t="array" ref="H65">INDEX(DB_PAR[],A65+1,9)</f>
        <v>T#0MS</v>
      </c>
      <c r="I65" s="36"/>
      <c r="J65" s="36"/>
      <c r="K65" s="36" t="e">
        <f t="shared" si="2"/>
        <v>#N/A</v>
      </c>
      <c r="M65" t="s">
        <v>3511</v>
      </c>
      <c r="N65" t="s">
        <v>3512</v>
      </c>
      <c r="S65" s="39" t="s">
        <v>3640</v>
      </c>
      <c r="T65" t="s">
        <v>3641</v>
      </c>
    </row>
    <row r="66" spans="1:20" ht="30" x14ac:dyDescent="0.25">
      <c r="A66" s="36">
        <v>64</v>
      </c>
      <c r="B66" s="36" t="b" cm="1">
        <f t="array" ref="B66">INDEX(DB_PAR[],A66+1,1)</f>
        <v>0</v>
      </c>
      <c r="C66" s="34" t="str" cm="1">
        <f t="array" ref="C66">INDEX(DB_PAR[],A66+1,3)</f>
        <v xml:space="preserve"> DEVICES</v>
      </c>
      <c r="D66" s="34" t="str" cm="1">
        <f t="array" ref="D66">INDEX(DB_PAR[],A66+1,4)</f>
        <v>GEN_SENTRON_CURRENT_SCAL_FACTOR</v>
      </c>
      <c r="E66" t="s">
        <v>3539</v>
      </c>
      <c r="F66" s="34" t="s">
        <v>3537</v>
      </c>
      <c r="G66" s="34" t="str" cm="1">
        <f t="array" ref="G66">IF(INDEX(DB_PAR[],A66+1,5) = "REAL",INDEX(DB_PAR[],A66+1,8),IF(INDEX(DB_PAR[],A66+1,5) = "INT",INDEX(DB_PAR[],A66+1,6),INDEX(DB_PAR[],A66+1,7)))</f>
        <v>REAL</v>
      </c>
      <c r="H66" s="36" t="str" cm="1">
        <f t="array" ref="H66">INDEX(DB_PAR[],A66+1,9)</f>
        <v>T#0MS</v>
      </c>
      <c r="I66" s="36" t="s">
        <v>1084</v>
      </c>
      <c r="J66" s="36" t="str">
        <f t="shared" ref="J66:J70" si="15">VLOOKUP(E66,$S$1:$T$299,2,FALSE)</f>
        <v>Generator måleapparat strøm målingsskalafaktor</v>
      </c>
      <c r="K66" s="36" t="str">
        <f t="shared" ref="K66:K70" si="16">VLOOKUP(F66,$M$1:$N$299,2,FALSE)</f>
        <v>Konstant multiplikator brukt til å relater verdien eller avlesningen som er oppnådd fra et måleinstrument til den faktiske fysiske størrelsen som blir målt.</v>
      </c>
      <c r="M66" t="s">
        <v>3537</v>
      </c>
      <c r="N66" t="s">
        <v>3538</v>
      </c>
      <c r="S66" s="40" t="s">
        <v>3642</v>
      </c>
      <c r="T66" t="s">
        <v>3643</v>
      </c>
    </row>
    <row r="67" spans="1:20" ht="30" x14ac:dyDescent="0.25">
      <c r="A67" s="36">
        <v>65</v>
      </c>
      <c r="B67" s="36" t="b" cm="1">
        <f t="array" ref="B67">INDEX(DB_PAR[],A67+1,1)</f>
        <v>0</v>
      </c>
      <c r="C67" s="34" t="str" cm="1">
        <f t="array" ref="C67">INDEX(DB_PAR[],A67+1,3)</f>
        <v xml:space="preserve"> DEVICES</v>
      </c>
      <c r="D67" s="34" t="str" cm="1">
        <f t="array" ref="D67">INDEX(DB_PAR[],A67+1,4)</f>
        <v>GEN_SENTRON_VOLT_SCAL_FACTOR</v>
      </c>
      <c r="E67" t="s">
        <v>3541</v>
      </c>
      <c r="F67" s="34" t="s">
        <v>3537</v>
      </c>
      <c r="G67" s="34" t="str" cm="1">
        <f t="array" ref="G67">IF(INDEX(DB_PAR[],A67+1,5) = "REAL",INDEX(DB_PAR[],A67+1,8),IF(INDEX(DB_PAR[],A67+1,5) = "INT",INDEX(DB_PAR[],A67+1,6),INDEX(DB_PAR[],A67+1,7)))</f>
        <v>REAL</v>
      </c>
      <c r="H67" s="36" t="str" cm="1">
        <f t="array" ref="H67">INDEX(DB_PAR[],A67+1,9)</f>
        <v>T#0MS</v>
      </c>
      <c r="I67" s="36" t="s">
        <v>1084</v>
      </c>
      <c r="J67" s="36" t="str">
        <f t="shared" si="15"/>
        <v>Generator måleapparat spennings målingsskalafaktor</v>
      </c>
      <c r="K67" s="36" t="str">
        <f t="shared" si="16"/>
        <v>Konstant multiplikator brukt til å relater verdien eller avlesningen som er oppnådd fra et måleinstrument til den faktiske fysiske størrelsen som blir målt.</v>
      </c>
      <c r="M67" t="s">
        <v>3611</v>
      </c>
      <c r="N67" t="s">
        <v>3612</v>
      </c>
      <c r="S67" s="39" t="s">
        <v>3644</v>
      </c>
      <c r="T67" t="s">
        <v>3645</v>
      </c>
    </row>
    <row r="68" spans="1:20" ht="30" x14ac:dyDescent="0.25">
      <c r="A68" s="36">
        <v>66</v>
      </c>
      <c r="B68" s="36" t="b" cm="1">
        <f t="array" ref="B68">INDEX(DB_PAR[],A68+1,1)</f>
        <v>0</v>
      </c>
      <c r="C68" s="34" t="str" cm="1">
        <f t="array" ref="C68">INDEX(DB_PAR[],A68+1,3)</f>
        <v xml:space="preserve"> DEVICES</v>
      </c>
      <c r="D68" s="34" t="str" cm="1">
        <f t="array" ref="D68">INDEX(DB_PAR[],A68+1,4)</f>
        <v>GEN_SENTRON_POWER_SCAL_FACTOR</v>
      </c>
      <c r="E68" t="s">
        <v>3543</v>
      </c>
      <c r="F68" s="34" t="s">
        <v>3537</v>
      </c>
      <c r="G68" s="34" t="str" cm="1">
        <f t="array" ref="G68">IF(INDEX(DB_PAR[],A68+1,5) = "REAL",INDEX(DB_PAR[],A68+1,8),IF(INDEX(DB_PAR[],A68+1,5) = "INT",INDEX(DB_PAR[],A68+1,6),INDEX(DB_PAR[],A68+1,7)))</f>
        <v>REAL</v>
      </c>
      <c r="H68" s="36" t="str" cm="1">
        <f t="array" ref="H68">INDEX(DB_PAR[],A68+1,9)</f>
        <v>T#0MS</v>
      </c>
      <c r="I68" s="36" t="s">
        <v>1084</v>
      </c>
      <c r="J68" s="36" t="str">
        <f t="shared" si="15"/>
        <v>Generator måleapparat effekt målingsskalafaktor</v>
      </c>
      <c r="K68" s="36" t="str">
        <f t="shared" si="16"/>
        <v>Konstant multiplikator brukt til å relater verdien eller avlesningen som er oppnådd fra et måleinstrument til den faktiske fysiske størrelsen som blir målt.</v>
      </c>
      <c r="M68" t="s">
        <v>3592</v>
      </c>
      <c r="N68" t="s">
        <v>3615</v>
      </c>
      <c r="S68" s="40" t="s">
        <v>3646</v>
      </c>
      <c r="T68" t="s">
        <v>3647</v>
      </c>
    </row>
    <row r="69" spans="1:20" ht="30" x14ac:dyDescent="0.25">
      <c r="A69" s="36">
        <v>67</v>
      </c>
      <c r="B69" s="36" t="b" cm="1">
        <f t="array" ref="B69">INDEX(DB_PAR[],A69+1,1)</f>
        <v>0</v>
      </c>
      <c r="C69" s="34" t="str" cm="1">
        <f t="array" ref="C69">INDEX(DB_PAR[],A69+1,3)</f>
        <v xml:space="preserve"> DEVICES</v>
      </c>
      <c r="D69" s="34" t="str" cm="1">
        <f t="array" ref="D69">INDEX(DB_PAR[],A69+1,4)</f>
        <v>GEN_SENTRON_FREQ_SCAL_FACTOR</v>
      </c>
      <c r="E69" t="s">
        <v>3546</v>
      </c>
      <c r="F69" s="34" t="s">
        <v>3537</v>
      </c>
      <c r="G69" s="34" t="str" cm="1">
        <f t="array" ref="G69">IF(INDEX(DB_PAR[],A69+1,5) = "REAL",INDEX(DB_PAR[],A69+1,8),IF(INDEX(DB_PAR[],A69+1,5) = "INT",INDEX(DB_PAR[],A69+1,6),INDEX(DB_PAR[],A69+1,7)))</f>
        <v>REAL</v>
      </c>
      <c r="H69" s="36" t="str" cm="1">
        <f t="array" ref="H69">INDEX(DB_PAR[],A69+1,9)</f>
        <v>T#0MS</v>
      </c>
      <c r="I69" s="36" t="s">
        <v>1084</v>
      </c>
      <c r="J69" s="36" t="str">
        <f t="shared" si="15"/>
        <v>Generator måleapparat frekvens målingsskalafaktor</v>
      </c>
      <c r="K69" s="36" t="str">
        <f t="shared" si="16"/>
        <v>Konstant multiplikator brukt til å relater verdien eller avlesningen som er oppnådd fra et måleinstrument til den faktiske fysiske størrelsen som blir målt.</v>
      </c>
      <c r="M69" t="s">
        <v>3618</v>
      </c>
      <c r="N69" t="s">
        <v>3619</v>
      </c>
      <c r="S69" s="39" t="s">
        <v>3648</v>
      </c>
      <c r="T69" t="s">
        <v>3649</v>
      </c>
    </row>
    <row r="70" spans="1:20" ht="30" x14ac:dyDescent="0.25">
      <c r="A70" s="36">
        <v>68</v>
      </c>
      <c r="B70" s="36" t="b" cm="1">
        <f t="array" ref="B70">INDEX(DB_PAR[],A70+1,1)</f>
        <v>0</v>
      </c>
      <c r="C70" s="34" t="str" cm="1">
        <f t="array" ref="C70">INDEX(DB_PAR[],A70+1,3)</f>
        <v xml:space="preserve"> DEVICES</v>
      </c>
      <c r="D70" s="34" t="str" cm="1">
        <f t="array" ref="D70">INDEX(DB_PAR[],A70+1,4)</f>
        <v>GEN_SENTRON_POWER_FACTOR_SCAL_FACTOR</v>
      </c>
      <c r="E70" t="s">
        <v>3549</v>
      </c>
      <c r="F70" s="34" t="s">
        <v>3537</v>
      </c>
      <c r="G70" s="34" t="str" cm="1">
        <f t="array" ref="G70">IF(INDEX(DB_PAR[],A70+1,5) = "REAL",INDEX(DB_PAR[],A70+1,8),IF(INDEX(DB_PAR[],A70+1,5) = "INT",INDEX(DB_PAR[],A70+1,6),INDEX(DB_PAR[],A70+1,7)))</f>
        <v>REAL</v>
      </c>
      <c r="H70" s="36" t="str" cm="1">
        <f t="array" ref="H70">INDEX(DB_PAR[],A70+1,9)</f>
        <v>T#0MS</v>
      </c>
      <c r="I70" s="36" t="s">
        <v>1084</v>
      </c>
      <c r="J70" s="36" t="str">
        <f t="shared" si="15"/>
        <v>Generator måleapparat effektfaktor målingsskalafaktor</v>
      </c>
      <c r="K70" s="36" t="str">
        <f t="shared" si="16"/>
        <v>Konstant multiplikator brukt til å relater verdien eller avlesningen som er oppnådd fra et måleinstrument til den faktiske fysiske størrelsen som blir målt.</v>
      </c>
      <c r="M70" t="s">
        <v>3507</v>
      </c>
      <c r="N70" t="s">
        <v>3508</v>
      </c>
      <c r="S70" s="40" t="s">
        <v>3650</v>
      </c>
      <c r="T70" t="s">
        <v>3651</v>
      </c>
    </row>
    <row r="71" spans="1:20" ht="30" hidden="1" x14ac:dyDescent="0.25">
      <c r="A71" s="36">
        <v>69</v>
      </c>
      <c r="B71" s="36" t="b" cm="1">
        <f t="array" ref="B71">INDEX(DB_PAR[],A71+1,1)</f>
        <v>1</v>
      </c>
      <c r="C71" s="34" t="str" cm="1">
        <f t="array" ref="C71">INDEX(DB_PAR[],A71+1,3)</f>
        <v xml:space="preserve"> DEVICES</v>
      </c>
      <c r="D71" s="34" t="str" cm="1">
        <f t="array" ref="D71">INDEX(DB_PAR[],A71+1,4)</f>
        <v>AUX_SENTRON_CURRENT_SCAL_FACTOR</v>
      </c>
      <c r="E71" t="s">
        <v>3652</v>
      </c>
      <c r="F71" s="34" t="s">
        <v>3537</v>
      </c>
      <c r="G71" s="34" t="str" cm="1">
        <f t="array" ref="G71">IF(INDEX(DB_PAR[],A71+1,5) = "REAL",INDEX(DB_PAR[],A71+1,8),IF(INDEX(DB_PAR[],A71+1,5) = "INT",INDEX(DB_PAR[],A71+1,6),INDEX(DB_PAR[],A71+1,7)))</f>
        <v>REAL</v>
      </c>
      <c r="H71" s="36" t="str" cm="1">
        <f t="array" ref="H71">INDEX(DB_PAR[],A71+1,9)</f>
        <v>T#0MS</v>
      </c>
      <c r="I71" s="36" t="s">
        <v>1084</v>
      </c>
      <c r="J71" s="36"/>
      <c r="K71" s="36" t="str">
        <f t="shared" ref="K71:K129" si="17">VLOOKUP(F71,$M$1:$N$170,2,FALSE)</f>
        <v>Konstant multiplikator brukt til å relater verdien eller avlesningen som er oppnådd fra et måleinstrument til den faktiske fysiske størrelsen som blir målt.</v>
      </c>
      <c r="M71" t="s">
        <v>3511</v>
      </c>
      <c r="N71" t="s">
        <v>3512</v>
      </c>
      <c r="S71" s="39" t="s">
        <v>3653</v>
      </c>
      <c r="T71" t="s">
        <v>3654</v>
      </c>
    </row>
    <row r="72" spans="1:20" ht="30" hidden="1" x14ac:dyDescent="0.25">
      <c r="A72" s="36">
        <v>70</v>
      </c>
      <c r="B72" s="36" t="b" cm="1">
        <f t="array" ref="B72">INDEX(DB_PAR[],A72+1,1)</f>
        <v>1</v>
      </c>
      <c r="C72" s="34" t="str" cm="1">
        <f t="array" ref="C72">INDEX(DB_PAR[],A72+1,3)</f>
        <v xml:space="preserve"> DEVICES</v>
      </c>
      <c r="D72" s="34" t="str" cm="1">
        <f t="array" ref="D72">INDEX(DB_PAR[],A72+1,4)</f>
        <v>AUX_SENTRON_VOLT_SCAL_FACTOR</v>
      </c>
      <c r="E72" t="s">
        <v>3655</v>
      </c>
      <c r="F72" s="34" t="s">
        <v>3537</v>
      </c>
      <c r="G72" s="34" t="str" cm="1">
        <f t="array" ref="G72">IF(INDEX(DB_PAR[],A72+1,5) = "REAL",INDEX(DB_PAR[],A72+1,8),IF(INDEX(DB_PAR[],A72+1,5) = "INT",INDEX(DB_PAR[],A72+1,6),INDEX(DB_PAR[],A72+1,7)))</f>
        <v>REAL</v>
      </c>
      <c r="H72" s="36" t="str" cm="1">
        <f t="array" ref="H72">INDEX(DB_PAR[],A72+1,9)</f>
        <v>T#0MS</v>
      </c>
      <c r="I72" s="36" t="s">
        <v>1084</v>
      </c>
      <c r="J72" s="36"/>
      <c r="K72" s="36" t="str">
        <f t="shared" si="17"/>
        <v>Konstant multiplikator brukt til å relater verdien eller avlesningen som er oppnådd fra et måleinstrument til den faktiske fysiske størrelsen som blir målt.</v>
      </c>
      <c r="M72" t="s">
        <v>3537</v>
      </c>
      <c r="N72" t="s">
        <v>3538</v>
      </c>
      <c r="S72" s="40" t="s">
        <v>3656</v>
      </c>
      <c r="T72" t="s">
        <v>3657</v>
      </c>
    </row>
    <row r="73" spans="1:20" ht="30" hidden="1" x14ac:dyDescent="0.25">
      <c r="A73" s="36">
        <v>71</v>
      </c>
      <c r="B73" s="36" t="b" cm="1">
        <f t="array" ref="B73">INDEX(DB_PAR[],A73+1,1)</f>
        <v>1</v>
      </c>
      <c r="C73" s="34" t="str" cm="1">
        <f t="array" ref="C73">INDEX(DB_PAR[],A73+1,3)</f>
        <v xml:space="preserve"> DEVICES</v>
      </c>
      <c r="D73" s="34" t="str" cm="1">
        <f t="array" ref="D73">INDEX(DB_PAR[],A73+1,4)</f>
        <v>AUX_SENTRON_POWER_SCAL_FACTOR</v>
      </c>
      <c r="E73" t="s">
        <v>3658</v>
      </c>
      <c r="F73" s="34" t="s">
        <v>3537</v>
      </c>
      <c r="G73" s="34" t="str" cm="1">
        <f t="array" ref="G73">IF(INDEX(DB_PAR[],A73+1,5) = "REAL",INDEX(DB_PAR[],A73+1,8),IF(INDEX(DB_PAR[],A73+1,5) = "INT",INDEX(DB_PAR[],A73+1,6),INDEX(DB_PAR[],A73+1,7)))</f>
        <v>REAL</v>
      </c>
      <c r="H73" s="36" t="str" cm="1">
        <f t="array" ref="H73">INDEX(DB_PAR[],A73+1,9)</f>
        <v>T#0MS</v>
      </c>
      <c r="I73" s="36" t="s">
        <v>1084</v>
      </c>
      <c r="J73" s="36"/>
      <c r="K73" s="36" t="str">
        <f t="shared" si="17"/>
        <v>Konstant multiplikator brukt til å relater verdien eller avlesningen som er oppnådd fra et måleinstrument til den faktiske fysiske størrelsen som blir målt.</v>
      </c>
      <c r="M73" t="s">
        <v>3611</v>
      </c>
      <c r="N73" t="s">
        <v>3612</v>
      </c>
      <c r="S73" s="39" t="s">
        <v>3659</v>
      </c>
      <c r="T73" t="s">
        <v>3660</v>
      </c>
    </row>
    <row r="74" spans="1:20" ht="30" hidden="1" x14ac:dyDescent="0.25">
      <c r="A74" s="36">
        <v>72</v>
      </c>
      <c r="B74" s="36" t="b" cm="1">
        <f t="array" ref="B74">INDEX(DB_PAR[],A74+1,1)</f>
        <v>1</v>
      </c>
      <c r="C74" s="34" t="str" cm="1">
        <f t="array" ref="C74">INDEX(DB_PAR[],A74+1,3)</f>
        <v xml:space="preserve"> DEVICES</v>
      </c>
      <c r="D74" s="34" t="str" cm="1">
        <f t="array" ref="D74">INDEX(DB_PAR[],A74+1,4)</f>
        <v>AUX_SENTRON_FREQ_SCAL_FACTOR</v>
      </c>
      <c r="E74" t="s">
        <v>3661</v>
      </c>
      <c r="F74" s="34" t="s">
        <v>3537</v>
      </c>
      <c r="G74" s="34" t="str" cm="1">
        <f t="array" ref="G74">IF(INDEX(DB_PAR[],A74+1,5) = "REAL",INDEX(DB_PAR[],A74+1,8),IF(INDEX(DB_PAR[],A74+1,5) = "INT",INDEX(DB_PAR[],A74+1,6),INDEX(DB_PAR[],A74+1,7)))</f>
        <v>REAL</v>
      </c>
      <c r="H74" s="36" t="str" cm="1">
        <f t="array" ref="H74">INDEX(DB_PAR[],A74+1,9)</f>
        <v>T#0MS</v>
      </c>
      <c r="I74" s="36" t="s">
        <v>1084</v>
      </c>
      <c r="J74" s="36"/>
      <c r="K74" s="36" t="str">
        <f t="shared" si="17"/>
        <v>Konstant multiplikator brukt til å relater verdien eller avlesningen som er oppnådd fra et måleinstrument til den faktiske fysiske størrelsen som blir målt.</v>
      </c>
      <c r="M74" t="s">
        <v>3592</v>
      </c>
      <c r="N74" t="s">
        <v>3615</v>
      </c>
      <c r="S74" s="40" t="s">
        <v>3662</v>
      </c>
      <c r="T74" t="s">
        <v>3663</v>
      </c>
    </row>
    <row r="75" spans="1:20" ht="30" hidden="1" x14ac:dyDescent="0.25">
      <c r="A75" s="36">
        <v>73</v>
      </c>
      <c r="B75" s="36" t="b" cm="1">
        <f t="array" ref="B75">INDEX(DB_PAR[],A75+1,1)</f>
        <v>1</v>
      </c>
      <c r="C75" s="34" t="str" cm="1">
        <f t="array" ref="C75">INDEX(DB_PAR[],A75+1,3)</f>
        <v xml:space="preserve"> DEVICES</v>
      </c>
      <c r="D75" s="34" t="str" cm="1">
        <f t="array" ref="D75">INDEX(DB_PAR[],A75+1,4)</f>
        <v>AUX_SENTRON_POWER_FACTOR_SCAL_FACTOR</v>
      </c>
      <c r="E75" t="s">
        <v>3664</v>
      </c>
      <c r="F75" s="34" t="s">
        <v>3537</v>
      </c>
      <c r="G75" s="34" t="str" cm="1">
        <f t="array" ref="G75">IF(INDEX(DB_PAR[],A75+1,5) = "REAL",INDEX(DB_PAR[],A75+1,8),IF(INDEX(DB_PAR[],A75+1,5) = "INT",INDEX(DB_PAR[],A75+1,6),INDEX(DB_PAR[],A75+1,7)))</f>
        <v>REAL</v>
      </c>
      <c r="H75" s="36" t="str" cm="1">
        <f t="array" ref="H75">INDEX(DB_PAR[],A75+1,9)</f>
        <v>T#0MS</v>
      </c>
      <c r="I75" s="36" t="s">
        <v>1084</v>
      </c>
      <c r="J75" s="36"/>
      <c r="K75" s="36" t="str">
        <f t="shared" si="17"/>
        <v>Konstant multiplikator brukt til å relater verdien eller avlesningen som er oppnådd fra et måleinstrument til den faktiske fysiske størrelsen som blir målt.</v>
      </c>
      <c r="M75" t="s">
        <v>3618</v>
      </c>
      <c r="N75" t="s">
        <v>3619</v>
      </c>
      <c r="S75" s="39" t="s">
        <v>3665</v>
      </c>
      <c r="T75" t="s">
        <v>3666</v>
      </c>
    </row>
    <row r="76" spans="1:20" ht="30" hidden="1" x14ac:dyDescent="0.25">
      <c r="A76" s="36">
        <v>74</v>
      </c>
      <c r="B76" s="36" t="b" cm="1">
        <f t="array" ref="B76">INDEX(DB_PAR[],A76+1,1)</f>
        <v>1</v>
      </c>
      <c r="C76" s="34" t="str" cm="1">
        <f t="array" ref="C76">INDEX(DB_PAR[],A76+1,3)</f>
        <v xml:space="preserve"> DEVICES</v>
      </c>
      <c r="D76" s="34" t="str" cm="1">
        <f t="array" ref="D76">INDEX(DB_PAR[],A76+1,4)</f>
        <v>AUX_SENTRON_ENERGY_SCAL_FACTOR</v>
      </c>
      <c r="E76" t="s">
        <v>3667</v>
      </c>
      <c r="F76" s="34" t="s">
        <v>3537</v>
      </c>
      <c r="G76" s="34" t="str" cm="1">
        <f t="array" ref="G76">IF(INDEX(DB_PAR[],A76+1,5) = "REAL",INDEX(DB_PAR[],A76+1,8),IF(INDEX(DB_PAR[],A76+1,5) = "INT",INDEX(DB_PAR[],A76+1,6),INDEX(DB_PAR[],A76+1,7)))</f>
        <v>REAL</v>
      </c>
      <c r="H76" s="36" t="str" cm="1">
        <f t="array" ref="H76">INDEX(DB_PAR[],A76+1,9)</f>
        <v>T#0MS</v>
      </c>
      <c r="I76" s="36" t="s">
        <v>1084</v>
      </c>
      <c r="J76" s="36"/>
      <c r="K76" s="36" t="str">
        <f t="shared" si="17"/>
        <v>Konstant multiplikator brukt til å relater verdien eller avlesningen som er oppnådd fra et måleinstrument til den faktiske fysiske størrelsen som blir målt.</v>
      </c>
      <c r="M76" t="s">
        <v>3507</v>
      </c>
      <c r="N76" t="s">
        <v>3508</v>
      </c>
      <c r="S76" s="40" t="s">
        <v>3668</v>
      </c>
      <c r="T76" t="s">
        <v>3669</v>
      </c>
    </row>
    <row r="77" spans="1:20" ht="30" x14ac:dyDescent="0.25">
      <c r="A77" s="36">
        <v>75</v>
      </c>
      <c r="B77" s="36" t="b" cm="1">
        <f t="array" ref="B77">INDEX(DB_PAR[],A77+1,1)</f>
        <v>0</v>
      </c>
      <c r="C77" s="34" t="str" cm="1">
        <f t="array" ref="C77">INDEX(DB_PAR[],A77+1,3)</f>
        <v xml:space="preserve"> DEVICES</v>
      </c>
      <c r="D77" s="34" t="str" cm="1">
        <f t="array" ref="D77">INDEX(DB_PAR[],A77+1,4)</f>
        <v>GEN_PROT_CURRENT_SCAL_FACTOR</v>
      </c>
      <c r="E77" t="s">
        <v>3552</v>
      </c>
      <c r="F77" s="34" t="s">
        <v>3537</v>
      </c>
      <c r="G77" s="34" t="str" cm="1">
        <f t="array" ref="G77">IF(INDEX(DB_PAR[],A77+1,5) = "REAL",INDEX(DB_PAR[],A77+1,8),IF(INDEX(DB_PAR[],A77+1,5) = "INT",INDEX(DB_PAR[],A77+1,6),INDEX(DB_PAR[],A77+1,7)))</f>
        <v>REAL</v>
      </c>
      <c r="H77" s="36" t="str" cm="1">
        <f t="array" ref="H77">INDEX(DB_PAR[],A77+1,9)</f>
        <v>T#0MS</v>
      </c>
      <c r="I77" s="36" t="s">
        <v>1084</v>
      </c>
      <c r="J77" s="36" t="str">
        <f t="shared" ref="J77:J93" si="18">VLOOKUP(E77,$S$1:$T$299,2,FALSE)</f>
        <v>Generator beskyttelse strøm målingsskalafaktor</v>
      </c>
      <c r="K77" s="36" t="str">
        <f t="shared" ref="K77:K93" si="19">VLOOKUP(F77,$M$1:$N$299,2,FALSE)</f>
        <v>Konstant multiplikator brukt til å relater verdien eller avlesningen som er oppnådd fra et måleinstrument til den faktiske fysiske størrelsen som blir målt.</v>
      </c>
      <c r="M77" t="s">
        <v>3511</v>
      </c>
      <c r="N77" t="s">
        <v>3512</v>
      </c>
      <c r="S77" s="39" t="s">
        <v>3670</v>
      </c>
      <c r="T77" t="s">
        <v>3671</v>
      </c>
    </row>
    <row r="78" spans="1:20" ht="30" x14ac:dyDescent="0.25">
      <c r="A78" s="36">
        <v>76</v>
      </c>
      <c r="B78" s="36" t="b" cm="1">
        <f t="array" ref="B78">INDEX(DB_PAR[],A78+1,1)</f>
        <v>0</v>
      </c>
      <c r="C78" s="34" t="str" cm="1">
        <f t="array" ref="C78">INDEX(DB_PAR[],A78+1,3)</f>
        <v xml:space="preserve"> DEVICES</v>
      </c>
      <c r="D78" s="34" t="str" cm="1">
        <f t="array" ref="D78">INDEX(DB_PAR[],A78+1,4)</f>
        <v>GEN_PROT_VOLT_SCAL_FACTOR</v>
      </c>
      <c r="E78" t="s">
        <v>3555</v>
      </c>
      <c r="F78" s="34" t="s">
        <v>3537</v>
      </c>
      <c r="G78" s="34" t="str" cm="1">
        <f t="array" ref="G78">IF(INDEX(DB_PAR[],A78+1,5) = "REAL",INDEX(DB_PAR[],A78+1,8),IF(INDEX(DB_PAR[],A78+1,5) = "INT",INDEX(DB_PAR[],A78+1,6),INDEX(DB_PAR[],A78+1,7)))</f>
        <v>REAL</v>
      </c>
      <c r="H78" s="36" t="str" cm="1">
        <f t="array" ref="H78">INDEX(DB_PAR[],A78+1,9)</f>
        <v>T#0MS</v>
      </c>
      <c r="I78" s="36" t="s">
        <v>1084</v>
      </c>
      <c r="J78" s="36" t="str">
        <f t="shared" si="18"/>
        <v>Generator beskyttelse spennings målingsskalafaktor</v>
      </c>
      <c r="K78" s="36" t="str">
        <f t="shared" si="19"/>
        <v>Konstant multiplikator brukt til å relater verdien eller avlesningen som er oppnådd fra et måleinstrument til den faktiske fysiske størrelsen som blir målt.</v>
      </c>
      <c r="M78" t="s">
        <v>3537</v>
      </c>
      <c r="N78" t="s">
        <v>3538</v>
      </c>
      <c r="S78" s="40" t="s">
        <v>3672</v>
      </c>
      <c r="T78" t="s">
        <v>3673</v>
      </c>
    </row>
    <row r="79" spans="1:20" ht="30" x14ac:dyDescent="0.25">
      <c r="A79" s="36">
        <v>77</v>
      </c>
      <c r="B79" s="36" t="b" cm="1">
        <f t="array" ref="B79">INDEX(DB_PAR[],A79+1,1)</f>
        <v>0</v>
      </c>
      <c r="C79" s="34" t="str" cm="1">
        <f t="array" ref="C79">INDEX(DB_PAR[],A79+1,3)</f>
        <v xml:space="preserve"> DEVICES</v>
      </c>
      <c r="D79" s="34" t="str" cm="1">
        <f t="array" ref="D79">INDEX(DB_PAR[],A79+1,4)</f>
        <v>GEN_PROT_POWER_SCAL_FACTOR</v>
      </c>
      <c r="E79" t="s">
        <v>3558</v>
      </c>
      <c r="F79" s="34" t="s">
        <v>3537</v>
      </c>
      <c r="G79" s="34" t="str" cm="1">
        <f t="array" ref="G79">IF(INDEX(DB_PAR[],A79+1,5) = "REAL",INDEX(DB_PAR[],A79+1,8),IF(INDEX(DB_PAR[],A79+1,5) = "INT",INDEX(DB_PAR[],A79+1,6),INDEX(DB_PAR[],A79+1,7)))</f>
        <v>REAL</v>
      </c>
      <c r="H79" s="36" t="str" cm="1">
        <f t="array" ref="H79">INDEX(DB_PAR[],A79+1,9)</f>
        <v>T#0MS</v>
      </c>
      <c r="I79" s="36" t="s">
        <v>1084</v>
      </c>
      <c r="J79" s="36" t="str">
        <f t="shared" si="18"/>
        <v>Generator beskyttelse effekt målingsskalafaktor</v>
      </c>
      <c r="K79" s="36" t="str">
        <f t="shared" si="19"/>
        <v>Konstant multiplikator brukt til å relater verdien eller avlesningen som er oppnådd fra et måleinstrument til den faktiske fysiske størrelsen som blir målt.</v>
      </c>
      <c r="M79" t="s">
        <v>3611</v>
      </c>
      <c r="N79" t="s">
        <v>3612</v>
      </c>
      <c r="S79" s="39" t="s">
        <v>3674</v>
      </c>
      <c r="T79" t="s">
        <v>3675</v>
      </c>
    </row>
    <row r="80" spans="1:20" ht="30" x14ac:dyDescent="0.25">
      <c r="A80" s="36">
        <v>78</v>
      </c>
      <c r="B80" s="36" t="b" cm="1">
        <f t="array" ref="B80">INDEX(DB_PAR[],A80+1,1)</f>
        <v>0</v>
      </c>
      <c r="C80" s="34" t="str" cm="1">
        <f t="array" ref="C80">INDEX(DB_PAR[],A80+1,3)</f>
        <v xml:space="preserve"> DEVICES</v>
      </c>
      <c r="D80" s="34" t="str" cm="1">
        <f t="array" ref="D80">INDEX(DB_PAR[],A80+1,4)</f>
        <v>GEN_PROT_FREQ_SCAL_FACTOR</v>
      </c>
      <c r="E80" t="s">
        <v>3561</v>
      </c>
      <c r="F80" s="34" t="s">
        <v>3537</v>
      </c>
      <c r="G80" s="34" t="str" cm="1">
        <f t="array" ref="G80">IF(INDEX(DB_PAR[],A80+1,5) = "REAL",INDEX(DB_PAR[],A80+1,8),IF(INDEX(DB_PAR[],A80+1,5) = "INT",INDEX(DB_PAR[],A80+1,6),INDEX(DB_PAR[],A80+1,7)))</f>
        <v>REAL</v>
      </c>
      <c r="H80" s="36" t="str" cm="1">
        <f t="array" ref="H80">INDEX(DB_PAR[],A80+1,9)</f>
        <v>T#0MS</v>
      </c>
      <c r="I80" s="36" t="s">
        <v>1084</v>
      </c>
      <c r="J80" s="36" t="str">
        <f t="shared" si="18"/>
        <v>Generator beskyttelse frekvens målingsskalafaktor</v>
      </c>
      <c r="K80" s="36" t="str">
        <f t="shared" si="19"/>
        <v>Konstant multiplikator brukt til å relater verdien eller avlesningen som er oppnådd fra et måleinstrument til den faktiske fysiske størrelsen som blir målt.</v>
      </c>
      <c r="M80" t="s">
        <v>3592</v>
      </c>
      <c r="N80" t="s">
        <v>3615</v>
      </c>
      <c r="S80" s="40" t="s">
        <v>3676</v>
      </c>
      <c r="T80" t="s">
        <v>3677</v>
      </c>
    </row>
    <row r="81" spans="1:20" ht="30" x14ac:dyDescent="0.25">
      <c r="A81" s="36">
        <v>79</v>
      </c>
      <c r="B81" s="36" t="b" cm="1">
        <f t="array" ref="B81">INDEX(DB_PAR[],A81+1,1)</f>
        <v>0</v>
      </c>
      <c r="C81" s="34" t="str" cm="1">
        <f t="array" ref="C81">INDEX(DB_PAR[],A81+1,3)</f>
        <v xml:space="preserve"> DEVICES</v>
      </c>
      <c r="D81" s="34" t="str" cm="1">
        <f t="array" ref="D81">INDEX(DB_PAR[],A81+1,4)</f>
        <v>GEN_PROT_POWER_FACTOR_SCAL_FACTOR</v>
      </c>
      <c r="E81" t="s">
        <v>3564</v>
      </c>
      <c r="F81" s="34" t="s">
        <v>3537</v>
      </c>
      <c r="G81" s="34" t="str" cm="1">
        <f t="array" ref="G81">IF(INDEX(DB_PAR[],A81+1,5) = "REAL",INDEX(DB_PAR[],A81+1,8),IF(INDEX(DB_PAR[],A81+1,5) = "INT",INDEX(DB_PAR[],A81+1,6),INDEX(DB_PAR[],A81+1,7)))</f>
        <v>REAL</v>
      </c>
      <c r="H81" s="36" t="str" cm="1">
        <f t="array" ref="H81">INDEX(DB_PAR[],A81+1,9)</f>
        <v>T#0MS</v>
      </c>
      <c r="I81" s="36" t="s">
        <v>1084</v>
      </c>
      <c r="J81" s="36" t="str">
        <f t="shared" si="18"/>
        <v>Generator beskyttelse effektfaktor målingsskalafaktor</v>
      </c>
      <c r="K81" s="36" t="str">
        <f t="shared" si="19"/>
        <v>Konstant multiplikator brukt til å relater verdien eller avlesningen som er oppnådd fra et måleinstrument til den faktiske fysiske størrelsen som blir målt.</v>
      </c>
      <c r="M81" t="s">
        <v>3618</v>
      </c>
      <c r="N81" t="s">
        <v>3619</v>
      </c>
      <c r="S81" s="39" t="s">
        <v>3678</v>
      </c>
      <c r="T81" t="s">
        <v>3679</v>
      </c>
    </row>
    <row r="82" spans="1:20" ht="30" x14ac:dyDescent="0.25">
      <c r="A82" s="36">
        <v>80</v>
      </c>
      <c r="B82" s="36" t="b" cm="1">
        <f t="array" ref="B82">INDEX(DB_PAR[],A82+1,1)</f>
        <v>0</v>
      </c>
      <c r="C82" s="34" t="str" cm="1">
        <f t="array" ref="C82">INDEX(DB_PAR[],A82+1,3)</f>
        <v xml:space="preserve"> DEVICES</v>
      </c>
      <c r="D82" s="34" t="str" cm="1">
        <f t="array" ref="D82">INDEX(DB_PAR[],A82+1,4)</f>
        <v>LINE_PROT_CURRENT_SCAL_FACTOR</v>
      </c>
      <c r="E82" t="s">
        <v>3567</v>
      </c>
      <c r="F82" s="34" t="s">
        <v>3537</v>
      </c>
      <c r="G82" s="34" t="str" cm="1">
        <f t="array" ref="G82">IF(INDEX(DB_PAR[],A82+1,5) = "REAL",INDEX(DB_PAR[],A82+1,8),IF(INDEX(DB_PAR[],A82+1,5) = "INT",INDEX(DB_PAR[],A82+1,6),INDEX(DB_PAR[],A82+1,7)))</f>
        <v>REAL</v>
      </c>
      <c r="H82" s="36" t="str" cm="1">
        <f t="array" ref="H82">INDEX(DB_PAR[],A82+1,9)</f>
        <v>T#0MS</v>
      </c>
      <c r="I82" s="36" t="s">
        <v>1084</v>
      </c>
      <c r="J82" s="36" t="str">
        <f t="shared" si="18"/>
        <v>Linjebeskyttelse strøm målingsskalafaktor</v>
      </c>
      <c r="K82" s="36" t="str">
        <f t="shared" si="19"/>
        <v>Konstant multiplikator brukt til å relater verdien eller avlesningen som er oppnådd fra et måleinstrument til den faktiske fysiske størrelsen som blir målt.</v>
      </c>
      <c r="M82" t="s">
        <v>3507</v>
      </c>
      <c r="N82" t="s">
        <v>3508</v>
      </c>
      <c r="S82" s="40" t="s">
        <v>3680</v>
      </c>
      <c r="T82" t="s">
        <v>3681</v>
      </c>
    </row>
    <row r="83" spans="1:20" ht="30" x14ac:dyDescent="0.25">
      <c r="A83" s="36">
        <v>81</v>
      </c>
      <c r="B83" s="36" t="b" cm="1">
        <f t="array" ref="B83">INDEX(DB_PAR[],A83+1,1)</f>
        <v>0</v>
      </c>
      <c r="C83" s="34" t="str" cm="1">
        <f t="array" ref="C83">INDEX(DB_PAR[],A83+1,3)</f>
        <v xml:space="preserve"> DEVICES</v>
      </c>
      <c r="D83" s="34" t="str" cm="1">
        <f t="array" ref="D83">INDEX(DB_PAR[],A83+1,4)</f>
        <v>LINE_PROT_VOLT_SCAL_FACTOR</v>
      </c>
      <c r="E83" t="s">
        <v>3571</v>
      </c>
      <c r="F83" s="34" t="s">
        <v>3537</v>
      </c>
      <c r="G83" s="34" t="str" cm="1">
        <f t="array" ref="G83">IF(INDEX(DB_PAR[],A83+1,5) = "REAL",INDEX(DB_PAR[],A83+1,8),IF(INDEX(DB_PAR[],A83+1,5) = "INT",INDEX(DB_PAR[],A83+1,6),INDEX(DB_PAR[],A83+1,7)))</f>
        <v>REAL</v>
      </c>
      <c r="H83" s="36" t="str" cm="1">
        <f t="array" ref="H83">INDEX(DB_PAR[],A83+1,9)</f>
        <v>T#0MS</v>
      </c>
      <c r="I83" s="36" t="s">
        <v>1084</v>
      </c>
      <c r="J83" s="36" t="str">
        <f t="shared" si="18"/>
        <v>Linjebeskyttelse spennings målingsskalafaktor</v>
      </c>
      <c r="K83" s="36" t="str">
        <f t="shared" si="19"/>
        <v>Konstant multiplikator brukt til å relater verdien eller avlesningen som er oppnådd fra et måleinstrument til den faktiske fysiske størrelsen som blir målt.</v>
      </c>
      <c r="M83" t="s">
        <v>3511</v>
      </c>
      <c r="N83" t="s">
        <v>3512</v>
      </c>
      <c r="S83" s="39" t="s">
        <v>3682</v>
      </c>
      <c r="T83" t="s">
        <v>3683</v>
      </c>
    </row>
    <row r="84" spans="1:20" ht="30" x14ac:dyDescent="0.25">
      <c r="A84" s="36">
        <v>82</v>
      </c>
      <c r="B84" s="36" t="b" cm="1">
        <f t="array" ref="B84">INDEX(DB_PAR[],A84+1,1)</f>
        <v>0</v>
      </c>
      <c r="C84" s="34" t="str" cm="1">
        <f t="array" ref="C84">INDEX(DB_PAR[],A84+1,3)</f>
        <v xml:space="preserve"> DEVICES</v>
      </c>
      <c r="D84" s="34" t="str" cm="1">
        <f t="array" ref="D84">INDEX(DB_PAR[],A84+1,4)</f>
        <v>LINE_PROT_POWER_SCAL_FACTOR</v>
      </c>
      <c r="E84" t="s">
        <v>3575</v>
      </c>
      <c r="F84" s="34" t="s">
        <v>3537</v>
      </c>
      <c r="G84" s="34" t="str" cm="1">
        <f t="array" ref="G84">IF(INDEX(DB_PAR[],A84+1,5) = "REAL",INDEX(DB_PAR[],A84+1,8),IF(INDEX(DB_PAR[],A84+1,5) = "INT",INDEX(DB_PAR[],A84+1,6),INDEX(DB_PAR[],A84+1,7)))</f>
        <v>REAL</v>
      </c>
      <c r="H84" s="36" t="str" cm="1">
        <f t="array" ref="H84">INDEX(DB_PAR[],A84+1,9)</f>
        <v>T#0MS</v>
      </c>
      <c r="I84" s="36" t="s">
        <v>1084</v>
      </c>
      <c r="J84" s="36" t="str">
        <f t="shared" si="18"/>
        <v>Linjebeskyttelse effekt målingsskalafaktor</v>
      </c>
      <c r="K84" s="36" t="str">
        <f t="shared" si="19"/>
        <v>Konstant multiplikator brukt til å relater verdien eller avlesningen som er oppnådd fra et måleinstrument til den faktiske fysiske størrelsen som blir målt.</v>
      </c>
      <c r="M84" t="s">
        <v>3537</v>
      </c>
      <c r="N84" t="s">
        <v>3538</v>
      </c>
      <c r="S84" s="40" t="s">
        <v>3684</v>
      </c>
      <c r="T84" t="s">
        <v>3685</v>
      </c>
    </row>
    <row r="85" spans="1:20" ht="30" x14ac:dyDescent="0.25">
      <c r="A85" s="36">
        <v>83</v>
      </c>
      <c r="B85" s="36" t="b" cm="1">
        <f t="array" ref="B85">INDEX(DB_PAR[],A85+1,1)</f>
        <v>0</v>
      </c>
      <c r="C85" s="34" t="str" cm="1">
        <f t="array" ref="C85">INDEX(DB_PAR[],A85+1,3)</f>
        <v xml:space="preserve"> DEVICES</v>
      </c>
      <c r="D85" s="34" t="str" cm="1">
        <f t="array" ref="D85">INDEX(DB_PAR[],A85+1,4)</f>
        <v>LINE_PROT_FREQ_SCAL_FACTOR</v>
      </c>
      <c r="E85" t="s">
        <v>3577</v>
      </c>
      <c r="F85" s="34" t="s">
        <v>3537</v>
      </c>
      <c r="G85" s="34" t="str" cm="1">
        <f t="array" ref="G85">IF(INDEX(DB_PAR[],A85+1,5) = "REAL",INDEX(DB_PAR[],A85+1,8),IF(INDEX(DB_PAR[],A85+1,5) = "INT",INDEX(DB_PAR[],A85+1,6),INDEX(DB_PAR[],A85+1,7)))</f>
        <v>REAL</v>
      </c>
      <c r="H85" s="36" t="str" cm="1">
        <f t="array" ref="H85">INDEX(DB_PAR[],A85+1,9)</f>
        <v>T#0MS</v>
      </c>
      <c r="I85" s="36" t="s">
        <v>1084</v>
      </c>
      <c r="J85" s="36" t="str">
        <f t="shared" si="18"/>
        <v>Linjebeskyttelse frekvens målingsskalafaktor</v>
      </c>
      <c r="K85" s="36" t="str">
        <f t="shared" si="19"/>
        <v>Konstant multiplikator brukt til å relater verdien eller avlesningen som er oppnådd fra et måleinstrument til den faktiske fysiske størrelsen som blir målt.</v>
      </c>
      <c r="M85" t="s">
        <v>3611</v>
      </c>
      <c r="N85" t="s">
        <v>3612</v>
      </c>
      <c r="S85" s="39" t="s">
        <v>3686</v>
      </c>
      <c r="T85" t="s">
        <v>3687</v>
      </c>
    </row>
    <row r="86" spans="1:20" ht="30" x14ac:dyDescent="0.25">
      <c r="A86" s="36">
        <v>84</v>
      </c>
      <c r="B86" s="36" t="b" cm="1">
        <f t="array" ref="B86">INDEX(DB_PAR[],A86+1,1)</f>
        <v>0</v>
      </c>
      <c r="C86" s="34" t="str" cm="1">
        <f t="array" ref="C86">INDEX(DB_PAR[],A86+1,3)</f>
        <v xml:space="preserve"> DEVICES</v>
      </c>
      <c r="D86" s="34" t="str" cm="1">
        <f t="array" ref="D86">INDEX(DB_PAR[],A86+1,4)</f>
        <v>LINE_PROT_POWER_FACTOR_SCAL_FACTOR</v>
      </c>
      <c r="E86" t="s">
        <v>3579</v>
      </c>
      <c r="F86" s="34" t="s">
        <v>3537</v>
      </c>
      <c r="G86" s="34" t="str" cm="1">
        <f t="array" ref="G86">IF(INDEX(DB_PAR[],A86+1,5) = "REAL",INDEX(DB_PAR[],A86+1,8),IF(INDEX(DB_PAR[],A86+1,5) = "INT",INDEX(DB_PAR[],A86+1,6),INDEX(DB_PAR[],A86+1,7)))</f>
        <v>REAL</v>
      </c>
      <c r="H86" s="36" t="str" cm="1">
        <f t="array" ref="H86">INDEX(DB_PAR[],A86+1,9)</f>
        <v>T#0MS</v>
      </c>
      <c r="I86" s="36" t="s">
        <v>1084</v>
      </c>
      <c r="J86" s="36" t="str">
        <f t="shared" si="18"/>
        <v>Linjebeskyttelse effektfaktor målingsskalafaktor</v>
      </c>
      <c r="K86" s="36" t="str">
        <f t="shared" si="19"/>
        <v>Konstant multiplikator brukt til å relater verdien eller avlesningen som er oppnådd fra et måleinstrument til den faktiske fysiske størrelsen som blir målt.</v>
      </c>
      <c r="M86" t="s">
        <v>3592</v>
      </c>
      <c r="N86" t="s">
        <v>3615</v>
      </c>
      <c r="S86" s="40" t="s">
        <v>3688</v>
      </c>
      <c r="T86" t="s">
        <v>3689</v>
      </c>
    </row>
    <row r="87" spans="1:20" ht="30" x14ac:dyDescent="0.25">
      <c r="A87" s="36">
        <v>85</v>
      </c>
      <c r="B87" s="36" t="b" cm="1">
        <f t="array" ref="B87">INDEX(DB_PAR[],A87+1,1)</f>
        <v>1</v>
      </c>
      <c r="C87" s="34" t="str" cm="1">
        <f t="array" ref="C87">INDEX(DB_PAR[],A87+1,3)</f>
        <v xml:space="preserve"> DEVICES</v>
      </c>
      <c r="D87" s="34" t="str" cm="1">
        <f t="array" ref="D87">INDEX(DB_PAR[],A87+1,4)</f>
        <v>LINE_PROT_ENERGY_SCAL_FACTOR</v>
      </c>
      <c r="E87" t="s">
        <v>3584</v>
      </c>
      <c r="F87" s="34" t="s">
        <v>3537</v>
      </c>
      <c r="G87" s="34" t="str" cm="1">
        <f t="array" ref="G87">IF(INDEX(DB_PAR[],A87+1,5) = "REAL",INDEX(DB_PAR[],A87+1,8),IF(INDEX(DB_PAR[],A87+1,5) = "INT",INDEX(DB_PAR[],A87+1,6),INDEX(DB_PAR[],A87+1,7)))</f>
        <v>REAL</v>
      </c>
      <c r="H87" s="36" t="str" cm="1">
        <f t="array" ref="H87">INDEX(DB_PAR[],A87+1,9)</f>
        <v>T#0MS</v>
      </c>
      <c r="I87" s="36" t="s">
        <v>1084</v>
      </c>
      <c r="J87" s="36" t="str">
        <f t="shared" si="18"/>
        <v>Linjebeskyttelse energimåling målingsskalafaktor</v>
      </c>
      <c r="K87" s="36" t="str">
        <f t="shared" si="19"/>
        <v>Konstant multiplikator brukt til å relater verdien eller avlesningen som er oppnådd fra et måleinstrument til den faktiske fysiske størrelsen som blir målt.</v>
      </c>
      <c r="M87" t="s">
        <v>3618</v>
      </c>
      <c r="N87" t="s">
        <v>3619</v>
      </c>
      <c r="S87" s="39" t="s">
        <v>3690</v>
      </c>
      <c r="T87" t="s">
        <v>3691</v>
      </c>
    </row>
    <row r="88" spans="1:20" ht="30" x14ac:dyDescent="0.25">
      <c r="A88" s="36">
        <v>86</v>
      </c>
      <c r="B88" s="36" t="b" cm="1">
        <f t="array" ref="B88">INDEX(DB_PAR[],A88+1,1)</f>
        <v>0</v>
      </c>
      <c r="C88" s="34" t="str" cm="1">
        <f t="array" ref="C88">INDEX(DB_PAR[],A88+1,3)</f>
        <v xml:space="preserve"> DEVICES</v>
      </c>
      <c r="D88" s="34" t="str" cm="1">
        <f t="array" ref="D88">INDEX(DB_PAR[],A88+1,4)</f>
        <v>EXC_CURRENT_SCAL_FACTOR</v>
      </c>
      <c r="E88" t="s">
        <v>3589</v>
      </c>
      <c r="F88" s="34" t="s">
        <v>3537</v>
      </c>
      <c r="G88" s="34" t="str" cm="1">
        <f t="array" ref="G88">IF(INDEX(DB_PAR[],A88+1,5) = "REAL",INDEX(DB_PAR[],A88+1,8),IF(INDEX(DB_PAR[],A88+1,5) = "INT",INDEX(DB_PAR[],A88+1,6),INDEX(DB_PAR[],A88+1,7)))</f>
        <v>REAL</v>
      </c>
      <c r="H88" s="36" t="str" cm="1">
        <f t="array" ref="H88">INDEX(DB_PAR[],A88+1,9)</f>
        <v>T#0MS</v>
      </c>
      <c r="I88" s="36" t="s">
        <v>1084</v>
      </c>
      <c r="J88" s="36" t="str">
        <f t="shared" si="18"/>
        <v>Magnetiserings strøm målingsskalafaktor</v>
      </c>
      <c r="K88" s="36" t="str">
        <f t="shared" si="19"/>
        <v>Konstant multiplikator brukt til å relater verdien eller avlesningen som er oppnådd fra et måleinstrument til den faktiske fysiske størrelsen som blir målt.</v>
      </c>
      <c r="M88" t="s">
        <v>3507</v>
      </c>
      <c r="N88" t="s">
        <v>3508</v>
      </c>
      <c r="S88" s="40" t="s">
        <v>3692</v>
      </c>
      <c r="T88" t="s">
        <v>3693</v>
      </c>
    </row>
    <row r="89" spans="1:20" ht="30" x14ac:dyDescent="0.25">
      <c r="A89" s="36">
        <v>87</v>
      </c>
      <c r="B89" s="36" t="b" cm="1">
        <f t="array" ref="B89">INDEX(DB_PAR[],A89+1,1)</f>
        <v>0</v>
      </c>
      <c r="C89" s="34" t="str" cm="1">
        <f t="array" ref="C89">INDEX(DB_PAR[],A89+1,3)</f>
        <v xml:space="preserve"> DEVICES</v>
      </c>
      <c r="D89" s="34" t="str" cm="1">
        <f t="array" ref="D89">INDEX(DB_PAR[],A89+1,4)</f>
        <v>EXC_VOLT_SCAL_FACTOR</v>
      </c>
      <c r="E89" t="s">
        <v>3593</v>
      </c>
      <c r="F89" s="34" t="s">
        <v>3537</v>
      </c>
      <c r="G89" s="34" t="str" cm="1">
        <f t="array" ref="G89">IF(INDEX(DB_PAR[],A89+1,5) = "REAL",INDEX(DB_PAR[],A89+1,8),IF(INDEX(DB_PAR[],A89+1,5) = "INT",INDEX(DB_PAR[],A89+1,6),INDEX(DB_PAR[],A89+1,7)))</f>
        <v>REAL</v>
      </c>
      <c r="H89" s="36" t="str" cm="1">
        <f t="array" ref="H89">INDEX(DB_PAR[],A89+1,9)</f>
        <v>T#0MS</v>
      </c>
      <c r="I89" s="36" t="s">
        <v>1084</v>
      </c>
      <c r="J89" s="36" t="str">
        <f t="shared" si="18"/>
        <v>Magnetiserings spennings målingsskalafaktor</v>
      </c>
      <c r="K89" s="36" t="str">
        <f t="shared" si="19"/>
        <v>Konstant multiplikator brukt til å relater verdien eller avlesningen som er oppnådd fra et måleinstrument til den faktiske fysiske størrelsen som blir målt.</v>
      </c>
      <c r="M89" t="s">
        <v>3511</v>
      </c>
      <c r="N89" t="s">
        <v>3512</v>
      </c>
      <c r="S89" s="39" t="s">
        <v>3694</v>
      </c>
      <c r="T89" t="s">
        <v>3695</v>
      </c>
    </row>
    <row r="90" spans="1:20" ht="30" x14ac:dyDescent="0.25">
      <c r="A90" s="36">
        <v>88</v>
      </c>
      <c r="B90" s="36" t="b" cm="1">
        <f t="array" ref="B90">INDEX(DB_PAR[],A90+1,1)</f>
        <v>0</v>
      </c>
      <c r="C90" s="34" t="str" cm="1">
        <f t="array" ref="C90">INDEX(DB_PAR[],A90+1,3)</f>
        <v xml:space="preserve"> DEVICES</v>
      </c>
      <c r="D90" s="34" t="str" cm="1">
        <f t="array" ref="D90">INDEX(DB_PAR[],A90+1,4)</f>
        <v>EXC_POWER_SCAL_FACTOR</v>
      </c>
      <c r="E90" t="s">
        <v>3596</v>
      </c>
      <c r="F90" s="34" t="s">
        <v>3537</v>
      </c>
      <c r="G90" s="34" t="str" cm="1">
        <f t="array" ref="G90">IF(INDEX(DB_PAR[],A90+1,5) = "REAL",INDEX(DB_PAR[],A90+1,8),IF(INDEX(DB_PAR[],A90+1,5) = "INT",INDEX(DB_PAR[],A90+1,6),INDEX(DB_PAR[],A90+1,7)))</f>
        <v>REAL</v>
      </c>
      <c r="H90" s="36" t="str" cm="1">
        <f t="array" ref="H90">INDEX(DB_PAR[],A90+1,9)</f>
        <v>T#0MS</v>
      </c>
      <c r="I90" s="36" t="s">
        <v>1084</v>
      </c>
      <c r="J90" s="36" t="str">
        <f t="shared" si="18"/>
        <v>Magnetiserings effekt målingsskalafaktor</v>
      </c>
      <c r="K90" s="36" t="str">
        <f t="shared" si="19"/>
        <v>Konstant multiplikator brukt til å relater verdien eller avlesningen som er oppnådd fra et måleinstrument til den faktiske fysiske størrelsen som blir målt.</v>
      </c>
      <c r="M90" t="s">
        <v>3537</v>
      </c>
      <c r="N90" t="s">
        <v>3538</v>
      </c>
      <c r="S90" s="40" t="s">
        <v>3696</v>
      </c>
      <c r="T90" t="s">
        <v>3697</v>
      </c>
    </row>
    <row r="91" spans="1:20" ht="30" x14ac:dyDescent="0.25">
      <c r="A91" s="36">
        <v>89</v>
      </c>
      <c r="B91" s="36" t="b" cm="1">
        <f t="array" ref="B91">INDEX(DB_PAR[],A91+1,1)</f>
        <v>0</v>
      </c>
      <c r="C91" s="34" t="str" cm="1">
        <f t="array" ref="C91">INDEX(DB_PAR[],A91+1,3)</f>
        <v xml:space="preserve"> DEVICES</v>
      </c>
      <c r="D91" s="34" t="str" cm="1">
        <f t="array" ref="D91">INDEX(DB_PAR[],A91+1,4)</f>
        <v>EXC_FREQ_SCAL_FACTOR</v>
      </c>
      <c r="E91" t="s">
        <v>3599</v>
      </c>
      <c r="F91" s="34" t="s">
        <v>3537</v>
      </c>
      <c r="G91" s="34" t="str" cm="1">
        <f t="array" ref="G91">IF(INDEX(DB_PAR[],A91+1,5) = "REAL",INDEX(DB_PAR[],A91+1,8),IF(INDEX(DB_PAR[],A91+1,5) = "INT",INDEX(DB_PAR[],A91+1,6),INDEX(DB_PAR[],A91+1,7)))</f>
        <v>REAL</v>
      </c>
      <c r="H91" s="36" t="str" cm="1">
        <f t="array" ref="H91">INDEX(DB_PAR[],A91+1,9)</f>
        <v>T#0MS</v>
      </c>
      <c r="I91" s="36" t="s">
        <v>1084</v>
      </c>
      <c r="J91" s="36" t="str">
        <f t="shared" si="18"/>
        <v>Magnetiserings frekvens målingsskalafaktor</v>
      </c>
      <c r="K91" s="36" t="str">
        <f t="shared" si="19"/>
        <v>Konstant multiplikator brukt til å relater verdien eller avlesningen som er oppnådd fra et måleinstrument til den faktiske fysiske størrelsen som blir målt.</v>
      </c>
      <c r="M91" t="s">
        <v>3611</v>
      </c>
      <c r="N91" t="s">
        <v>3612</v>
      </c>
      <c r="S91" s="39" t="s">
        <v>3698</v>
      </c>
      <c r="T91" t="s">
        <v>3699</v>
      </c>
    </row>
    <row r="92" spans="1:20" ht="30" x14ac:dyDescent="0.25">
      <c r="A92" s="36">
        <v>90</v>
      </c>
      <c r="B92" s="36" t="b" cm="1">
        <f t="array" ref="B92">INDEX(DB_PAR[],A92+1,1)</f>
        <v>0</v>
      </c>
      <c r="C92" s="34" t="str" cm="1">
        <f t="array" ref="C92">INDEX(DB_PAR[],A92+1,3)</f>
        <v xml:space="preserve"> DEVICES</v>
      </c>
      <c r="D92" s="34" t="str" cm="1">
        <f t="array" ref="D92">INDEX(DB_PAR[],A92+1,4)</f>
        <v>EXC_POWER_FACTOR_SCAL_FACTOR</v>
      </c>
      <c r="E92" t="s">
        <v>3601</v>
      </c>
      <c r="F92" s="34" t="s">
        <v>3537</v>
      </c>
      <c r="G92" s="34" t="str" cm="1">
        <f t="array" ref="G92">IF(INDEX(DB_PAR[],A92+1,5) = "REAL",INDEX(DB_PAR[],A92+1,8),IF(INDEX(DB_PAR[],A92+1,5) = "INT",INDEX(DB_PAR[],A92+1,6),INDEX(DB_PAR[],A92+1,7)))</f>
        <v>REAL</v>
      </c>
      <c r="H92" s="36" t="str" cm="1">
        <f t="array" ref="H92">INDEX(DB_PAR[],A92+1,9)</f>
        <v>T#0MS</v>
      </c>
      <c r="I92" s="36" t="s">
        <v>1084</v>
      </c>
      <c r="J92" s="36" t="str">
        <f t="shared" si="18"/>
        <v>Magnetiserings effektfaktor målingsskalafaktor</v>
      </c>
      <c r="K92" s="36" t="str">
        <f t="shared" si="19"/>
        <v>Konstant multiplikator brukt til å relater verdien eller avlesningen som er oppnådd fra et måleinstrument til den faktiske fysiske størrelsen som blir målt.</v>
      </c>
      <c r="M92" t="s">
        <v>3592</v>
      </c>
      <c r="N92" t="s">
        <v>3615</v>
      </c>
      <c r="S92" s="40" t="s">
        <v>3700</v>
      </c>
      <c r="T92" t="s">
        <v>3701</v>
      </c>
    </row>
    <row r="93" spans="1:20" ht="30" x14ac:dyDescent="0.25">
      <c r="A93" s="36">
        <v>91</v>
      </c>
      <c r="B93" s="36" t="b" cm="1">
        <f t="array" ref="B93">INDEX(DB_PAR[],A93+1,1)</f>
        <v>0</v>
      </c>
      <c r="C93" s="34" t="str" cm="1">
        <f t="array" ref="C93">INDEX(DB_PAR[],A93+1,3)</f>
        <v xml:space="preserve"> DEVICES</v>
      </c>
      <c r="D93" s="34" t="str" cm="1">
        <f t="array" ref="D93">INDEX(DB_PAR[],A93+1,4)</f>
        <v>TRAFO_CURR_SCAL_FACTOR</v>
      </c>
      <c r="E93" t="s">
        <v>3603</v>
      </c>
      <c r="F93" s="34" t="s">
        <v>3537</v>
      </c>
      <c r="G93" s="34" t="str" cm="1">
        <f t="array" ref="G93">IF(INDEX(DB_PAR[],A93+1,5) = "REAL",INDEX(DB_PAR[],A93+1,8),IF(INDEX(DB_PAR[],A93+1,5) = "INT",INDEX(DB_PAR[],A93+1,6),INDEX(DB_PAR[],A93+1,7)))</f>
        <v>REAL</v>
      </c>
      <c r="H93" s="36" t="str" cm="1">
        <f t="array" ref="H93">INDEX(DB_PAR[],A93+1,9)</f>
        <v>T#0MS</v>
      </c>
      <c r="I93" s="36"/>
      <c r="J93" s="36" t="str">
        <f t="shared" si="18"/>
        <v>Magnetiserings feltstrøm skalafaktor</v>
      </c>
      <c r="K93" s="36" t="str">
        <f t="shared" si="19"/>
        <v>Konstant multiplikator brukt til å relater verdien eller avlesningen som er oppnådd fra et måleinstrument til den faktiske fysiske størrelsen som blir målt.</v>
      </c>
      <c r="M93" t="s">
        <v>3618</v>
      </c>
      <c r="N93" t="s">
        <v>3619</v>
      </c>
      <c r="S93" s="39" t="s">
        <v>3702</v>
      </c>
      <c r="T93" t="s">
        <v>3703</v>
      </c>
    </row>
    <row r="94" spans="1:20" hidden="1" x14ac:dyDescent="0.25">
      <c r="A94" s="36">
        <v>92</v>
      </c>
      <c r="B94" s="36" t="b" cm="1">
        <f t="array" ref="B94">INDEX(DB_PAR[],A94+1,1)</f>
        <v>0</v>
      </c>
      <c r="C94" s="34" t="str" cm="1">
        <f t="array" ref="C94">INDEX(DB_PAR[],A94+1,3)</f>
        <v xml:space="preserve"> DEVICES</v>
      </c>
      <c r="D94" s="34" t="str" cm="1">
        <f t="array" ref="D94">INDEX(DB_PAR[],A94+1,4)</f>
        <v>TRAFO_VOLT_SCAL_FACTOR</v>
      </c>
      <c r="F94" s="34"/>
      <c r="G94" s="34" t="str" cm="1">
        <f t="array" ref="G94">IF(INDEX(DB_PAR[],A94+1,5) = "REAL",INDEX(DB_PAR[],A94+1,8),IF(INDEX(DB_PAR[],A94+1,5) = "INT",INDEX(DB_PAR[],A94+1,6),INDEX(DB_PAR[],A94+1,7)))</f>
        <v>REAL</v>
      </c>
      <c r="H94" s="36" t="str" cm="1">
        <f t="array" ref="H94">INDEX(DB_PAR[],A94+1,9)</f>
        <v>T#0MS</v>
      </c>
      <c r="I94" s="36"/>
      <c r="J94" s="36"/>
      <c r="K94" s="36" t="e">
        <f t="shared" si="17"/>
        <v>#N/A</v>
      </c>
      <c r="M94" t="s">
        <v>3592</v>
      </c>
      <c r="N94" t="s">
        <v>3615</v>
      </c>
      <c r="S94" s="40" t="s">
        <v>3704</v>
      </c>
      <c r="T94" t="s">
        <v>3705</v>
      </c>
    </row>
    <row r="95" spans="1:20" hidden="1" x14ac:dyDescent="0.25">
      <c r="A95" s="36">
        <v>93</v>
      </c>
      <c r="B95" s="36" t="b" cm="1">
        <f t="array" ref="B95">INDEX(DB_PAR[],A95+1,1)</f>
        <v>0</v>
      </c>
      <c r="C95" s="34" t="str" cm="1">
        <f t="array" ref="C95">INDEX(DB_PAR[],A95+1,3)</f>
        <v xml:space="preserve"> DEVICES</v>
      </c>
      <c r="D95" s="34" t="str" cm="1">
        <f t="array" ref="D95">INDEX(DB_PAR[],A95+1,4)</f>
        <v>TRAFO_POWER_SCAL_FACTOR</v>
      </c>
      <c r="F95" s="34"/>
      <c r="G95" s="34" t="str" cm="1">
        <f t="array" ref="G95">IF(INDEX(DB_PAR[],A95+1,5) = "REAL",INDEX(DB_PAR[],A95+1,8),IF(INDEX(DB_PAR[],A95+1,5) = "INT",INDEX(DB_PAR[],A95+1,6),INDEX(DB_PAR[],A95+1,7)))</f>
        <v>REAL</v>
      </c>
      <c r="H95" s="36" t="str" cm="1">
        <f t="array" ref="H95">INDEX(DB_PAR[],A95+1,9)</f>
        <v>T#0MS</v>
      </c>
      <c r="I95" s="36"/>
      <c r="J95" s="36"/>
      <c r="K95" s="36" t="e">
        <f t="shared" si="17"/>
        <v>#N/A</v>
      </c>
      <c r="M95" t="s">
        <v>3618</v>
      </c>
      <c r="N95" t="s">
        <v>3619</v>
      </c>
      <c r="S95" s="39" t="s">
        <v>3706</v>
      </c>
      <c r="T95" t="s">
        <v>3707</v>
      </c>
    </row>
    <row r="96" spans="1:20" hidden="1" x14ac:dyDescent="0.25">
      <c r="A96" s="36">
        <v>94</v>
      </c>
      <c r="B96" s="36" t="b" cm="1">
        <f t="array" ref="B96">INDEX(DB_PAR[],A96+1,1)</f>
        <v>0</v>
      </c>
      <c r="C96" s="34" t="str" cm="1">
        <f t="array" ref="C96">INDEX(DB_PAR[],A96+1,3)</f>
        <v xml:space="preserve"> DEVICES</v>
      </c>
      <c r="D96" s="34" t="str" cm="1">
        <f t="array" ref="D96">INDEX(DB_PAR[],A96+1,4)</f>
        <v>TRAFO_FREQ_SCAL_FACTOR</v>
      </c>
      <c r="F96" s="34"/>
      <c r="G96" s="34" t="str" cm="1">
        <f t="array" ref="G96">IF(INDEX(DB_PAR[],A96+1,5) = "REAL",INDEX(DB_PAR[],A96+1,8),IF(INDEX(DB_PAR[],A96+1,5) = "INT",INDEX(DB_PAR[],A96+1,6),INDEX(DB_PAR[],A96+1,7)))</f>
        <v>REAL</v>
      </c>
      <c r="H96" s="36" t="str" cm="1">
        <f t="array" ref="H96">INDEX(DB_PAR[],A96+1,9)</f>
        <v>T#0MS</v>
      </c>
      <c r="I96" s="36"/>
      <c r="J96" s="36"/>
      <c r="K96" s="36" t="e">
        <f t="shared" si="17"/>
        <v>#N/A</v>
      </c>
      <c r="M96" t="s">
        <v>3708</v>
      </c>
      <c r="N96" t="s">
        <v>3709</v>
      </c>
      <c r="S96" s="40" t="s">
        <v>3710</v>
      </c>
      <c r="T96" t="s">
        <v>3711</v>
      </c>
    </row>
    <row r="97" spans="1:20" hidden="1" x14ac:dyDescent="0.25">
      <c r="A97" s="36">
        <v>95</v>
      </c>
      <c r="B97" s="36" t="b" cm="1">
        <f t="array" ref="B97">INDEX(DB_PAR[],A97+1,1)</f>
        <v>0</v>
      </c>
      <c r="C97" s="34" t="str" cm="1">
        <f t="array" ref="C97">INDEX(DB_PAR[],A97+1,3)</f>
        <v xml:space="preserve"> DEVICES</v>
      </c>
      <c r="D97" s="34" t="str" cm="1">
        <f t="array" ref="D97">INDEX(DB_PAR[],A97+1,4)</f>
        <v>TRAFO_ENERGY_SCAL_FACTOR</v>
      </c>
      <c r="F97" s="34"/>
      <c r="G97" s="34" t="str" cm="1">
        <f t="array" ref="G97">IF(INDEX(DB_PAR[],A97+1,5) = "REAL",INDEX(DB_PAR[],A97+1,8),IF(INDEX(DB_PAR[],A97+1,5) = "INT",INDEX(DB_PAR[],A97+1,6),INDEX(DB_PAR[],A97+1,7)))</f>
        <v>REAL</v>
      </c>
      <c r="H97" s="36" t="str" cm="1">
        <f t="array" ref="H97">INDEX(DB_PAR[],A97+1,9)</f>
        <v>T#0MS</v>
      </c>
      <c r="I97" s="36"/>
      <c r="J97" s="36"/>
      <c r="K97" s="36" t="e">
        <f t="shared" si="17"/>
        <v>#N/A</v>
      </c>
      <c r="M97" t="s">
        <v>3712</v>
      </c>
      <c r="N97" t="s">
        <v>3713</v>
      </c>
      <c r="S97" s="39" t="s">
        <v>3714</v>
      </c>
      <c r="T97" t="s">
        <v>3715</v>
      </c>
    </row>
    <row r="98" spans="1:20" hidden="1" x14ac:dyDescent="0.25">
      <c r="A98" s="36">
        <v>96</v>
      </c>
      <c r="B98" s="36" t="b" cm="1">
        <f t="array" ref="B98">INDEX(DB_PAR[],A98+1,1)</f>
        <v>0</v>
      </c>
      <c r="C98" s="34" t="str" cm="1">
        <f t="array" ref="C98">INDEX(DB_PAR[],A98+1,3)</f>
        <v xml:space="preserve"> SUBSYSTEM_MEAS_1</v>
      </c>
      <c r="D98" s="34" t="str" cm="1">
        <f t="array" ref="D98">INDEX(DB_PAR[],A98+1,4)</f>
        <v>HPU_ACCU_PRESS_VAL_LOW</v>
      </c>
      <c r="E98" t="s">
        <v>3716</v>
      </c>
      <c r="F98" s="34" t="s">
        <v>3507</v>
      </c>
      <c r="G98" s="34" t="str" cm="1">
        <f t="array" ref="G98">IF(INDEX(DB_PAR[],A98+1,5) = "REAL",INDEX(DB_PAR[],A98+1,8),IF(INDEX(DB_PAR[],A98+1,5) = "INT",INDEX(DB_PAR[],A98+1,6),INDEX(DB_PAR[],A98+1,7)))</f>
        <v>REAL</v>
      </c>
      <c r="H98" s="36" t="str" cm="1">
        <f t="array" ref="H98">INDEX(DB_PAR[],A98+1,9)</f>
        <v>T#0MS</v>
      </c>
      <c r="I98" s="36" t="s">
        <v>1084</v>
      </c>
      <c r="J98" s="36"/>
      <c r="K98" s="36" t="str">
        <f t="shared" si="17"/>
        <v>Parameter brukt til å erklære laveste verdi av måleområdet.</v>
      </c>
      <c r="M98" t="s">
        <v>3717</v>
      </c>
      <c r="N98" t="s">
        <v>3718</v>
      </c>
      <c r="S98" s="40" t="s">
        <v>3719</v>
      </c>
      <c r="T98" t="s">
        <v>3720</v>
      </c>
    </row>
    <row r="99" spans="1:20" hidden="1" x14ac:dyDescent="0.25">
      <c r="A99" s="36">
        <v>97</v>
      </c>
      <c r="B99" s="36" t="b" cm="1">
        <f t="array" ref="B99">INDEX(DB_PAR[],A99+1,1)</f>
        <v>0</v>
      </c>
      <c r="C99" s="34" t="str" cm="1">
        <f t="array" ref="C99">INDEX(DB_PAR[],A99+1,3)</f>
        <v xml:space="preserve"> SUBSYSTEM_MEAS_1</v>
      </c>
      <c r="D99" s="34" t="str" cm="1">
        <f t="array" ref="D99">INDEX(DB_PAR[],A99+1,4)</f>
        <v>HPU_ACCU_PRESS_VAL_HIGH</v>
      </c>
      <c r="E99" t="s">
        <v>3721</v>
      </c>
      <c r="F99" s="34" t="s">
        <v>3511</v>
      </c>
      <c r="G99" s="34" t="str" cm="1">
        <f t="array" ref="G99">IF(INDEX(DB_PAR[],A99+1,5) = "REAL",INDEX(DB_PAR[],A99+1,8),IF(INDEX(DB_PAR[],A99+1,5) = "INT",INDEX(DB_PAR[],A99+1,6),INDEX(DB_PAR[],A99+1,7)))</f>
        <v>REAL</v>
      </c>
      <c r="H99" s="36" t="str" cm="1">
        <f t="array" ref="H99">INDEX(DB_PAR[],A99+1,9)</f>
        <v>T#0MS</v>
      </c>
      <c r="I99" s="36" t="s">
        <v>1084</v>
      </c>
      <c r="J99" s="36"/>
      <c r="K99" s="36" t="str">
        <f t="shared" si="17"/>
        <v>Parameter brukt til å erklære høyeste verdi av måleområdet.</v>
      </c>
      <c r="M99" t="s">
        <v>3722</v>
      </c>
      <c r="N99" t="s">
        <v>3723</v>
      </c>
      <c r="S99" s="39" t="s">
        <v>3724</v>
      </c>
      <c r="T99" t="s">
        <v>3725</v>
      </c>
    </row>
    <row r="100" spans="1:20" ht="30" hidden="1" x14ac:dyDescent="0.25">
      <c r="A100" s="36">
        <v>98</v>
      </c>
      <c r="B100" s="36" t="b" cm="1">
        <f t="array" ref="B100">INDEX(DB_PAR[],A100+1,1)</f>
        <v>0</v>
      </c>
      <c r="C100" s="34" t="str" cm="1">
        <f t="array" ref="C100">INDEX(DB_PAR[],A100+1,3)</f>
        <v xml:space="preserve"> SUBSYSTEM_MEAS_1</v>
      </c>
      <c r="D100" s="34" t="str" cm="1">
        <f t="array" ref="D100">INDEX(DB_PAR[],A100+1,4)</f>
        <v>HPU_ACU_PRESS_SCAL_FACTOR</v>
      </c>
      <c r="E100" t="s">
        <v>3726</v>
      </c>
      <c r="F100" s="34" t="s">
        <v>3537</v>
      </c>
      <c r="G100" s="34" t="str" cm="1">
        <f t="array" ref="G100">IF(INDEX(DB_PAR[],A100+1,5) = "REAL",INDEX(DB_PAR[],A100+1,8),IF(INDEX(DB_PAR[],A100+1,5) = "INT",INDEX(DB_PAR[],A100+1,6),INDEX(DB_PAR[],A100+1,7)))</f>
        <v>REAL</v>
      </c>
      <c r="H100" s="36" t="str" cm="1">
        <f t="array" ref="H100">INDEX(DB_PAR[],A100+1,9)</f>
        <v>T#0MS</v>
      </c>
      <c r="I100" s="36" t="s">
        <v>1084</v>
      </c>
      <c r="J100" s="36"/>
      <c r="K100" s="36" t="str">
        <f t="shared" si="17"/>
        <v>Konstant multiplikator brukt til å relater verdien eller avlesningen som er oppnådd fra et måleinstrument til den faktiske fysiske størrelsen som blir målt.</v>
      </c>
      <c r="M100" t="s">
        <v>3727</v>
      </c>
      <c r="N100" t="s">
        <v>3728</v>
      </c>
      <c r="S100" s="40" t="s">
        <v>3729</v>
      </c>
      <c r="T100" t="s">
        <v>3730</v>
      </c>
    </row>
    <row r="101" spans="1:20" ht="30" hidden="1" x14ac:dyDescent="0.25">
      <c r="A101" s="36">
        <v>99</v>
      </c>
      <c r="B101" s="36" t="b" cm="1">
        <f t="array" ref="B101">INDEX(DB_PAR[],A101+1,1)</f>
        <v>0</v>
      </c>
      <c r="C101" s="34" t="str" cm="1">
        <f t="array" ref="C101">INDEX(DB_PAR[],A101+1,3)</f>
        <v xml:space="preserve"> SUBSYSTEM_MEAS_1</v>
      </c>
      <c r="D101" s="34" t="str" cm="1">
        <f t="array" ref="D101">INDEX(DB_PAR[],A101+1,4)</f>
        <v>HPU_ACCU_PRESS_OFFSET</v>
      </c>
      <c r="E101" t="s">
        <v>3731</v>
      </c>
      <c r="F101" s="34" t="s">
        <v>3611</v>
      </c>
      <c r="G101" s="34" t="str" cm="1">
        <f t="array" ref="G101">IF(INDEX(DB_PAR[],A101+1,5) = "REAL",INDEX(DB_PAR[],A101+1,8),IF(INDEX(DB_PAR[],A101+1,5) = "INT",INDEX(DB_PAR[],A101+1,6),INDEX(DB_PAR[],A101+1,7)))</f>
        <v>REAL</v>
      </c>
      <c r="H101" s="36" t="str" cm="1">
        <f t="array" ref="H101">INDEX(DB_PAR[],A101+1,9)</f>
        <v>T#0MS</v>
      </c>
      <c r="I101" s="36" t="s">
        <v>1084</v>
      </c>
      <c r="J101" s="36"/>
      <c r="K101" s="36" t="str">
        <f t="shared" si="17"/>
        <v>Konstant verdi lagt til eller trukket fra en måling eller avlesning for å flytte den til ønsket referansepunkt eller baseline.</v>
      </c>
      <c r="M101" t="s">
        <v>3732</v>
      </c>
      <c r="N101" t="s">
        <v>3733</v>
      </c>
      <c r="S101" s="39" t="s">
        <v>3734</v>
      </c>
      <c r="T101" t="s">
        <v>3735</v>
      </c>
    </row>
    <row r="102" spans="1:20" hidden="1" x14ac:dyDescent="0.25">
      <c r="A102" s="36">
        <v>100</v>
      </c>
      <c r="B102" s="36" t="b" cm="1">
        <f t="array" ref="B102">INDEX(DB_PAR[],A102+1,1)</f>
        <v>0</v>
      </c>
      <c r="C102" s="34" t="str" cm="1">
        <f t="array" ref="C102">INDEX(DB_PAR[],A102+1,3)</f>
        <v xml:space="preserve"> SUBSYSTEM_MEAS_1</v>
      </c>
      <c r="D102" s="34" t="str" cm="1">
        <f t="array" ref="D102">INDEX(DB_PAR[],A102+1,4)</f>
        <v>HPU_ACCU_PRESS_LL</v>
      </c>
      <c r="E102" t="s">
        <v>3736</v>
      </c>
      <c r="F102" s="34" t="s">
        <v>3570</v>
      </c>
      <c r="G102" s="34" t="str" cm="1">
        <f t="array" ref="G102">IF(INDEX(DB_PAR[],A102+1,5) = "REAL",INDEX(DB_PAR[],A102+1,8),IF(INDEX(DB_PAR[],A102+1,5) = "INT",INDEX(DB_PAR[],A102+1,6),INDEX(DB_PAR[],A102+1,7)))</f>
        <v>REAL</v>
      </c>
      <c r="H102" s="36" t="str" cm="1">
        <f t="array" ref="H102">INDEX(DB_PAR[],A102+1,9)</f>
        <v>T#0MS</v>
      </c>
      <c r="I102" s="36" t="s">
        <v>1084</v>
      </c>
      <c r="J102" s="36"/>
      <c r="K102" s="36" t="e">
        <f t="shared" si="17"/>
        <v>#N/A</v>
      </c>
      <c r="M102" t="s">
        <v>3737</v>
      </c>
      <c r="N102" t="s">
        <v>3738</v>
      </c>
      <c r="S102" s="40" t="s">
        <v>3739</v>
      </c>
      <c r="T102" t="s">
        <v>3740</v>
      </c>
    </row>
    <row r="103" spans="1:20" hidden="1" x14ac:dyDescent="0.25">
      <c r="A103" s="36">
        <v>101</v>
      </c>
      <c r="B103" s="36" t="b" cm="1">
        <f t="array" ref="B103">INDEX(DB_PAR[],A103+1,1)</f>
        <v>0</v>
      </c>
      <c r="C103" s="34" t="str" cm="1">
        <f t="array" ref="C103">INDEX(DB_PAR[],A103+1,3)</f>
        <v xml:space="preserve"> SUBSYSTEM_MEAS_1</v>
      </c>
      <c r="D103" s="34" t="str" cm="1">
        <f t="array" ref="D103">INDEX(DB_PAR[],A103+1,4)</f>
        <v>HPU_ACCU_PRESS_L</v>
      </c>
      <c r="E103" t="s">
        <v>3741</v>
      </c>
      <c r="F103" s="34" t="s">
        <v>3574</v>
      </c>
      <c r="G103" s="34" t="str" cm="1">
        <f t="array" ref="G103">IF(INDEX(DB_PAR[],A103+1,5) = "REAL",INDEX(DB_PAR[],A103+1,8),IF(INDEX(DB_PAR[],A103+1,5) = "INT",INDEX(DB_PAR[],A103+1,6),INDEX(DB_PAR[],A103+1,7)))</f>
        <v>REAL</v>
      </c>
      <c r="H103" s="36" t="str" cm="1">
        <f t="array" ref="H103">INDEX(DB_PAR[],A103+1,9)</f>
        <v>T#0MS</v>
      </c>
      <c r="I103" s="36" t="s">
        <v>1084</v>
      </c>
      <c r="J103" s="36"/>
      <c r="K103" s="36" t="e">
        <f t="shared" si="17"/>
        <v>#N/A</v>
      </c>
      <c r="M103" t="s">
        <v>3742</v>
      </c>
      <c r="N103" t="s">
        <v>3743</v>
      </c>
      <c r="S103" s="39" t="s">
        <v>3744</v>
      </c>
      <c r="T103" t="s">
        <v>3745</v>
      </c>
    </row>
    <row r="104" spans="1:20" ht="30" hidden="1" x14ac:dyDescent="0.25">
      <c r="A104" s="36">
        <v>102</v>
      </c>
      <c r="B104" s="36" t="b" cm="1">
        <f t="array" ref="B104">INDEX(DB_PAR[],A104+1,1)</f>
        <v>0</v>
      </c>
      <c r="C104" s="34" t="str" cm="1">
        <f t="array" ref="C104">INDEX(DB_PAR[],A104+1,3)</f>
        <v xml:space="preserve"> SUBSYSTEM_MEAS_1</v>
      </c>
      <c r="D104" s="34" t="str" cm="1">
        <f t="array" ref="D104">INDEX(DB_PAR[],A104+1,4)</f>
        <v>HPU_ACCU_PRESS_H</v>
      </c>
      <c r="E104" t="s">
        <v>3746</v>
      </c>
      <c r="F104" s="34" t="s">
        <v>3592</v>
      </c>
      <c r="G104" s="34" t="str" cm="1">
        <f t="array" ref="G104">IF(INDEX(DB_PAR[],A104+1,5) = "REAL",INDEX(DB_PAR[],A104+1,8),IF(INDEX(DB_PAR[],A104+1,5) = "INT",INDEX(DB_PAR[],A104+1,6),INDEX(DB_PAR[],A104+1,7)))</f>
        <v>REAL</v>
      </c>
      <c r="H104" s="36" t="str" cm="1">
        <f t="array" ref="H104">INDEX(DB_PAR[],A104+1,9)</f>
        <v>T#0MS</v>
      </c>
      <c r="I104" s="36" t="s">
        <v>1084</v>
      </c>
      <c r="J104" s="36"/>
      <c r="K104" s="36" t="str">
        <f t="shared" si="17"/>
        <v>Verdi som indikerer grensen over hvilken måleverdien er på den høyere enden av den tillatte rekkevidden. Utløser en alarm.</v>
      </c>
      <c r="M104" t="s">
        <v>3747</v>
      </c>
      <c r="N104" t="s">
        <v>3748</v>
      </c>
      <c r="S104" s="40" t="s">
        <v>3749</v>
      </c>
      <c r="T104" t="s">
        <v>3750</v>
      </c>
    </row>
    <row r="105" spans="1:20" hidden="1" x14ac:dyDescent="0.25">
      <c r="A105" s="36">
        <v>103</v>
      </c>
      <c r="B105" s="36" t="b" cm="1">
        <f t="array" ref="B105">INDEX(DB_PAR[],A105+1,1)</f>
        <v>0</v>
      </c>
      <c r="C105" s="34" t="str" cm="1">
        <f t="array" ref="C105">INDEX(DB_PAR[],A105+1,3)</f>
        <v xml:space="preserve"> SUBSYSTEM_MEAS_1</v>
      </c>
      <c r="D105" s="34" t="str" cm="1">
        <f t="array" ref="D105">INDEX(DB_PAR[],A105+1,4)</f>
        <v>HPU_SYS_PRESS_VAL_LOW</v>
      </c>
      <c r="E105" t="s">
        <v>3751</v>
      </c>
      <c r="F105" s="34" t="s">
        <v>3507</v>
      </c>
      <c r="G105" s="34" t="str" cm="1">
        <f t="array" ref="G105">IF(INDEX(DB_PAR[],A105+1,5) = "REAL",INDEX(DB_PAR[],A105+1,8),IF(INDEX(DB_PAR[],A105+1,5) = "INT",INDEX(DB_PAR[],A105+1,6),INDEX(DB_PAR[],A105+1,7)))</f>
        <v>REAL</v>
      </c>
      <c r="H105" s="36" t="str" cm="1">
        <f t="array" ref="H105">INDEX(DB_PAR[],A105+1,9)</f>
        <v>T#0MS</v>
      </c>
      <c r="I105" s="36" t="s">
        <v>1084</v>
      </c>
      <c r="J105" s="36"/>
      <c r="K105" s="36" t="str">
        <f t="shared" si="17"/>
        <v>Parameter brukt til å erklære laveste verdi av måleområdet.</v>
      </c>
      <c r="M105" t="s">
        <v>3752</v>
      </c>
      <c r="N105" t="s">
        <v>3753</v>
      </c>
      <c r="S105" s="39" t="s">
        <v>3754</v>
      </c>
      <c r="T105" t="s">
        <v>3755</v>
      </c>
    </row>
    <row r="106" spans="1:20" hidden="1" x14ac:dyDescent="0.25">
      <c r="A106" s="36">
        <v>104</v>
      </c>
      <c r="B106" s="36" t="b" cm="1">
        <f t="array" ref="B106">INDEX(DB_PAR[],A106+1,1)</f>
        <v>0</v>
      </c>
      <c r="C106" s="34" t="str" cm="1">
        <f t="array" ref="C106">INDEX(DB_PAR[],A106+1,3)</f>
        <v xml:space="preserve"> SUBSYSTEM_MEAS_1</v>
      </c>
      <c r="D106" s="34" t="str" cm="1">
        <f t="array" ref="D106">INDEX(DB_PAR[],A106+1,4)</f>
        <v>HPU_SYS_PRESS_VAL_HIGH</v>
      </c>
      <c r="E106" t="s">
        <v>3756</v>
      </c>
      <c r="F106" s="34" t="s">
        <v>3511</v>
      </c>
      <c r="G106" s="34" t="str" cm="1">
        <f t="array" ref="G106">IF(INDEX(DB_PAR[],A106+1,5) = "REAL",INDEX(DB_PAR[],A106+1,8),IF(INDEX(DB_PAR[],A106+1,5) = "INT",INDEX(DB_PAR[],A106+1,6),INDEX(DB_PAR[],A106+1,7)))</f>
        <v>REAL</v>
      </c>
      <c r="H106" s="36" t="str" cm="1">
        <f t="array" ref="H106">INDEX(DB_PAR[],A106+1,9)</f>
        <v>T#0MS</v>
      </c>
      <c r="I106" s="36" t="s">
        <v>1084</v>
      </c>
      <c r="J106" s="36"/>
      <c r="K106" s="36" t="str">
        <f t="shared" si="17"/>
        <v>Parameter brukt til å erklære høyeste verdi av måleområdet.</v>
      </c>
      <c r="M106" t="s">
        <v>3757</v>
      </c>
      <c r="N106" t="s">
        <v>3758</v>
      </c>
      <c r="S106" s="40" t="s">
        <v>3759</v>
      </c>
      <c r="T106" t="s">
        <v>3760</v>
      </c>
    </row>
    <row r="107" spans="1:20" ht="30" hidden="1" x14ac:dyDescent="0.25">
      <c r="A107" s="36">
        <v>105</v>
      </c>
      <c r="B107" s="36" t="b" cm="1">
        <f t="array" ref="B107">INDEX(DB_PAR[],A107+1,1)</f>
        <v>0</v>
      </c>
      <c r="C107" s="34" t="str" cm="1">
        <f t="array" ref="C107">INDEX(DB_PAR[],A107+1,3)</f>
        <v xml:space="preserve"> SUBSYSTEM_MEAS_1</v>
      </c>
      <c r="D107" s="34" t="str" cm="1">
        <f t="array" ref="D107">INDEX(DB_PAR[],A107+1,4)</f>
        <v>HPU_SYS_PRESS_SCAL_FACTOR</v>
      </c>
      <c r="E107" t="s">
        <v>3761</v>
      </c>
      <c r="F107" s="34" t="s">
        <v>3537</v>
      </c>
      <c r="G107" s="34" t="str" cm="1">
        <f t="array" ref="G107">IF(INDEX(DB_PAR[],A107+1,5) = "REAL",INDEX(DB_PAR[],A107+1,8),IF(INDEX(DB_PAR[],A107+1,5) = "INT",INDEX(DB_PAR[],A107+1,6),INDEX(DB_PAR[],A107+1,7)))</f>
        <v>REAL</v>
      </c>
      <c r="H107" s="36" t="str" cm="1">
        <f t="array" ref="H107">INDEX(DB_PAR[],A107+1,9)</f>
        <v>T#0MS</v>
      </c>
      <c r="I107" s="36" t="s">
        <v>1084</v>
      </c>
      <c r="J107" s="36"/>
      <c r="K107" s="36" t="str">
        <f t="shared" si="17"/>
        <v>Konstant multiplikator brukt til å relater verdien eller avlesningen som er oppnådd fra et måleinstrument til den faktiske fysiske størrelsen som blir målt.</v>
      </c>
      <c r="M107" t="s">
        <v>3762</v>
      </c>
      <c r="N107" t="s">
        <v>3763</v>
      </c>
      <c r="S107" s="39" t="s">
        <v>3764</v>
      </c>
      <c r="T107" t="s">
        <v>3765</v>
      </c>
    </row>
    <row r="108" spans="1:20" ht="30" hidden="1" x14ac:dyDescent="0.25">
      <c r="A108" s="36">
        <v>106</v>
      </c>
      <c r="B108" s="36" t="b" cm="1">
        <f t="array" ref="B108">INDEX(DB_PAR[],A108+1,1)</f>
        <v>0</v>
      </c>
      <c r="C108" s="34" t="str" cm="1">
        <f t="array" ref="C108">INDEX(DB_PAR[],A108+1,3)</f>
        <v xml:space="preserve"> SUBSYSTEM_MEAS_1</v>
      </c>
      <c r="D108" s="34" t="str" cm="1">
        <f t="array" ref="D108">INDEX(DB_PAR[],A108+1,4)</f>
        <v>HPU_SYS_PRESS_OFFSET</v>
      </c>
      <c r="E108" t="s">
        <v>3766</v>
      </c>
      <c r="F108" s="34" t="s">
        <v>3611</v>
      </c>
      <c r="G108" s="34" t="str" cm="1">
        <f t="array" ref="G108">IF(INDEX(DB_PAR[],A108+1,5) = "REAL",INDEX(DB_PAR[],A108+1,8),IF(INDEX(DB_PAR[],A108+1,5) = "INT",INDEX(DB_PAR[],A108+1,6),INDEX(DB_PAR[],A108+1,7)))</f>
        <v>REAL</v>
      </c>
      <c r="H108" s="36" t="str" cm="1">
        <f t="array" ref="H108">INDEX(DB_PAR[],A108+1,9)</f>
        <v>T#0MS</v>
      </c>
      <c r="I108" s="36" t="s">
        <v>1084</v>
      </c>
      <c r="J108" s="36"/>
      <c r="K108" s="36" t="str">
        <f t="shared" si="17"/>
        <v>Konstant verdi lagt til eller trukket fra en måling eller avlesning for å flytte den til ønsket referansepunkt eller baseline.</v>
      </c>
      <c r="M108" t="s">
        <v>3507</v>
      </c>
      <c r="N108" t="s">
        <v>3508</v>
      </c>
      <c r="S108" s="40" t="s">
        <v>3767</v>
      </c>
      <c r="T108" t="s">
        <v>3768</v>
      </c>
    </row>
    <row r="109" spans="1:20" hidden="1" x14ac:dyDescent="0.25">
      <c r="A109" s="36">
        <v>107</v>
      </c>
      <c r="B109" s="36" t="b" cm="1">
        <f t="array" ref="B109">INDEX(DB_PAR[],A109+1,1)</f>
        <v>0</v>
      </c>
      <c r="C109" s="34" t="str" cm="1">
        <f t="array" ref="C109">INDEX(DB_PAR[],A109+1,3)</f>
        <v xml:space="preserve"> SUBSYSTEM_MEAS_1</v>
      </c>
      <c r="D109" s="34" t="str" cm="1">
        <f t="array" ref="D109">INDEX(DB_PAR[],A109+1,4)</f>
        <v>HPU_SYS_PRESS_LL</v>
      </c>
      <c r="E109" t="s">
        <v>3769</v>
      </c>
      <c r="F109" s="34" t="s">
        <v>3570</v>
      </c>
      <c r="G109" s="34" t="str" cm="1">
        <f t="array" ref="G109">IF(INDEX(DB_PAR[],A109+1,5) = "REAL",INDEX(DB_PAR[],A109+1,8),IF(INDEX(DB_PAR[],A109+1,5) = "INT",INDEX(DB_PAR[],A109+1,6),INDEX(DB_PAR[],A109+1,7)))</f>
        <v>REAL</v>
      </c>
      <c r="H109" s="36" t="str" cm="1">
        <f t="array" ref="H109">INDEX(DB_PAR[],A109+1,9)</f>
        <v>T#0MS</v>
      </c>
      <c r="I109" s="36" t="s">
        <v>1084</v>
      </c>
      <c r="J109" s="36"/>
      <c r="K109" s="36" t="e">
        <f t="shared" si="17"/>
        <v>#N/A</v>
      </c>
      <c r="M109" t="s">
        <v>3511</v>
      </c>
      <c r="N109" t="s">
        <v>3512</v>
      </c>
      <c r="S109" s="39" t="s">
        <v>3770</v>
      </c>
      <c r="T109" t="s">
        <v>3771</v>
      </c>
    </row>
    <row r="110" spans="1:20" hidden="1" x14ac:dyDescent="0.25">
      <c r="A110" s="36">
        <v>108</v>
      </c>
      <c r="B110" s="36" t="b" cm="1">
        <f t="array" ref="B110">INDEX(DB_PAR[],A110+1,1)</f>
        <v>0</v>
      </c>
      <c r="C110" s="34" t="str" cm="1">
        <f t="array" ref="C110">INDEX(DB_PAR[],A110+1,3)</f>
        <v xml:space="preserve"> SUBSYSTEM_MEAS_1</v>
      </c>
      <c r="D110" s="34" t="str" cm="1">
        <f t="array" ref="D110">INDEX(DB_PAR[],A110+1,4)</f>
        <v>HPU_SYS_PRESS_L</v>
      </c>
      <c r="E110" t="s">
        <v>3772</v>
      </c>
      <c r="F110" s="34" t="s">
        <v>3574</v>
      </c>
      <c r="G110" s="34" t="str" cm="1">
        <f t="array" ref="G110">IF(INDEX(DB_PAR[],A110+1,5) = "REAL",INDEX(DB_PAR[],A110+1,8),IF(INDEX(DB_PAR[],A110+1,5) = "INT",INDEX(DB_PAR[],A110+1,6),INDEX(DB_PAR[],A110+1,7)))</f>
        <v>REAL</v>
      </c>
      <c r="H110" s="36" t="str" cm="1">
        <f t="array" ref="H110">INDEX(DB_PAR[],A110+1,9)</f>
        <v>T#0MS</v>
      </c>
      <c r="I110" s="36" t="s">
        <v>1084</v>
      </c>
      <c r="J110" s="36"/>
      <c r="K110" s="36" t="e">
        <f t="shared" si="17"/>
        <v>#N/A</v>
      </c>
      <c r="M110" t="s">
        <v>3537</v>
      </c>
      <c r="N110" t="s">
        <v>3538</v>
      </c>
      <c r="S110" s="40" t="s">
        <v>3773</v>
      </c>
      <c r="T110" t="s">
        <v>3774</v>
      </c>
    </row>
    <row r="111" spans="1:20" ht="30" hidden="1" x14ac:dyDescent="0.25">
      <c r="A111" s="36">
        <v>109</v>
      </c>
      <c r="B111" s="36" t="b" cm="1">
        <f t="array" ref="B111">INDEX(DB_PAR[],A111+1,1)</f>
        <v>0</v>
      </c>
      <c r="C111" s="34" t="str" cm="1">
        <f t="array" ref="C111">INDEX(DB_PAR[],A111+1,3)</f>
        <v xml:space="preserve"> SUBSYSTEM_MEAS_1</v>
      </c>
      <c r="D111" s="34" t="str" cm="1">
        <f t="array" ref="D111">INDEX(DB_PAR[],A111+1,4)</f>
        <v>HPU_SYS_PRESS_H</v>
      </c>
      <c r="E111" t="s">
        <v>3775</v>
      </c>
      <c r="F111" s="34" t="s">
        <v>3592</v>
      </c>
      <c r="G111" s="34" t="str" cm="1">
        <f t="array" ref="G111">IF(INDEX(DB_PAR[],A111+1,5) = "REAL",INDEX(DB_PAR[],A111+1,8),IF(INDEX(DB_PAR[],A111+1,5) = "INT",INDEX(DB_PAR[],A111+1,6),INDEX(DB_PAR[],A111+1,7)))</f>
        <v>REAL</v>
      </c>
      <c r="H111" s="36" t="str" cm="1">
        <f t="array" ref="H111">INDEX(DB_PAR[],A111+1,9)</f>
        <v>T#0MS</v>
      </c>
      <c r="I111" s="36" t="s">
        <v>1084</v>
      </c>
      <c r="J111" s="36"/>
      <c r="K111" s="36" t="str">
        <f t="shared" si="17"/>
        <v>Verdi som indikerer grensen over hvilken måleverdien er på den høyere enden av den tillatte rekkevidden. Utløser en alarm.</v>
      </c>
      <c r="M111" t="s">
        <v>3611</v>
      </c>
      <c r="N111" t="s">
        <v>3612</v>
      </c>
      <c r="S111" s="39" t="s">
        <v>3776</v>
      </c>
      <c r="T111" t="s">
        <v>3777</v>
      </c>
    </row>
    <row r="112" spans="1:20" hidden="1" x14ac:dyDescent="0.25">
      <c r="A112" s="36">
        <v>110</v>
      </c>
      <c r="B112" s="36" t="b" cm="1">
        <f t="array" ref="B112">INDEX(DB_PAR[],A112+1,1)</f>
        <v>0</v>
      </c>
      <c r="C112" s="34" t="str" cm="1">
        <f t="array" ref="C112">INDEX(DB_PAR[],A112+1,3)</f>
        <v xml:space="preserve"> SUBSYSTEM_MEAS_1</v>
      </c>
      <c r="D112" s="34" t="str" cm="1">
        <f t="array" ref="D112">INDEX(DB_PAR[],A112+1,4)</f>
        <v>HPU_OIL_LEVEL_VAL_LOW</v>
      </c>
      <c r="E112" t="s">
        <v>3778</v>
      </c>
      <c r="F112" s="34" t="s">
        <v>3507</v>
      </c>
      <c r="G112" s="34" t="str" cm="1">
        <f t="array" ref="G112">IF(INDEX(DB_PAR[],A112+1,5) = "REAL",INDEX(DB_PAR[],A112+1,8),IF(INDEX(DB_PAR[],A112+1,5) = "INT",INDEX(DB_PAR[],A112+1,6),INDEX(DB_PAR[],A112+1,7)))</f>
        <v>REAL</v>
      </c>
      <c r="H112" s="36" t="str" cm="1">
        <f t="array" ref="H112">INDEX(DB_PAR[],A112+1,9)</f>
        <v>T#0MS</v>
      </c>
      <c r="I112" s="36" t="s">
        <v>1084</v>
      </c>
      <c r="J112" s="36"/>
      <c r="K112" s="36" t="str">
        <f t="shared" si="17"/>
        <v>Parameter brukt til å erklære laveste verdi av måleområdet.</v>
      </c>
      <c r="M112" t="s">
        <v>3507</v>
      </c>
      <c r="N112" t="s">
        <v>3508</v>
      </c>
      <c r="S112" s="40" t="s">
        <v>3779</v>
      </c>
      <c r="T112" t="s">
        <v>3780</v>
      </c>
    </row>
    <row r="113" spans="1:20" hidden="1" x14ac:dyDescent="0.25">
      <c r="A113" s="36">
        <v>111</v>
      </c>
      <c r="B113" s="36" t="b" cm="1">
        <f t="array" ref="B113">INDEX(DB_PAR[],A113+1,1)</f>
        <v>0</v>
      </c>
      <c r="C113" s="34" t="str" cm="1">
        <f t="array" ref="C113">INDEX(DB_PAR[],A113+1,3)</f>
        <v xml:space="preserve"> SUBSYSTEM_MEAS_1</v>
      </c>
      <c r="D113" s="34" t="str" cm="1">
        <f t="array" ref="D113">INDEX(DB_PAR[],A113+1,4)</f>
        <v>HPU_OIL_LEVEL_VAL_HIGH</v>
      </c>
      <c r="E113" t="s">
        <v>3781</v>
      </c>
      <c r="F113" s="34" t="s">
        <v>3511</v>
      </c>
      <c r="G113" s="34" t="str" cm="1">
        <f t="array" ref="G113">IF(INDEX(DB_PAR[],A113+1,5) = "REAL",INDEX(DB_PAR[],A113+1,8),IF(INDEX(DB_PAR[],A113+1,5) = "INT",INDEX(DB_PAR[],A113+1,6),INDEX(DB_PAR[],A113+1,7)))</f>
        <v>REAL</v>
      </c>
      <c r="H113" s="36" t="str" cm="1">
        <f t="array" ref="H113">INDEX(DB_PAR[],A113+1,9)</f>
        <v>T#0MS</v>
      </c>
      <c r="I113" s="36" t="s">
        <v>1084</v>
      </c>
      <c r="J113" s="36"/>
      <c r="K113" s="36" t="str">
        <f t="shared" si="17"/>
        <v>Parameter brukt til å erklære høyeste verdi av måleområdet.</v>
      </c>
      <c r="M113" t="s">
        <v>3511</v>
      </c>
      <c r="N113" t="s">
        <v>3512</v>
      </c>
      <c r="S113" s="39" t="s">
        <v>3782</v>
      </c>
      <c r="T113" t="s">
        <v>3783</v>
      </c>
    </row>
    <row r="114" spans="1:20" ht="30" hidden="1" x14ac:dyDescent="0.25">
      <c r="A114" s="36">
        <v>112</v>
      </c>
      <c r="B114" s="36" t="b" cm="1">
        <f t="array" ref="B114">INDEX(DB_PAR[],A114+1,1)</f>
        <v>0</v>
      </c>
      <c r="C114" s="34" t="str" cm="1">
        <f t="array" ref="C114">INDEX(DB_PAR[],A114+1,3)</f>
        <v xml:space="preserve"> SUBSYSTEM_MEAS_1</v>
      </c>
      <c r="D114" s="34" t="str" cm="1">
        <f t="array" ref="D114">INDEX(DB_PAR[],A114+1,4)</f>
        <v>HPU_OIL_LEVEL_SCAL_FACTOR</v>
      </c>
      <c r="E114" t="s">
        <v>3784</v>
      </c>
      <c r="F114" s="34" t="s">
        <v>3537</v>
      </c>
      <c r="G114" s="34" t="str" cm="1">
        <f t="array" ref="G114">IF(INDEX(DB_PAR[],A114+1,5) = "REAL",INDEX(DB_PAR[],A114+1,8),IF(INDEX(DB_PAR[],A114+1,5) = "INT",INDEX(DB_PAR[],A114+1,6),INDEX(DB_PAR[],A114+1,7)))</f>
        <v>REAL</v>
      </c>
      <c r="H114" s="36" t="str" cm="1">
        <f t="array" ref="H114">INDEX(DB_PAR[],A114+1,9)</f>
        <v>T#0MS</v>
      </c>
      <c r="I114" s="36" t="s">
        <v>1084</v>
      </c>
      <c r="J114" s="36"/>
      <c r="K114" s="36" t="str">
        <f t="shared" si="17"/>
        <v>Konstant multiplikator brukt til å relater verdien eller avlesningen som er oppnådd fra et måleinstrument til den faktiske fysiske størrelsen som blir målt.</v>
      </c>
      <c r="M114" t="s">
        <v>3537</v>
      </c>
      <c r="N114" t="s">
        <v>3538</v>
      </c>
      <c r="S114" s="40" t="s">
        <v>3785</v>
      </c>
      <c r="T114" t="s">
        <v>3786</v>
      </c>
    </row>
    <row r="115" spans="1:20" ht="30" hidden="1" x14ac:dyDescent="0.25">
      <c r="A115" s="36">
        <v>113</v>
      </c>
      <c r="B115" s="36" t="b" cm="1">
        <f t="array" ref="B115">INDEX(DB_PAR[],A115+1,1)</f>
        <v>0</v>
      </c>
      <c r="C115" s="34" t="str" cm="1">
        <f t="array" ref="C115">INDEX(DB_PAR[],A115+1,3)</f>
        <v xml:space="preserve"> SUBSYSTEM_MEAS_1</v>
      </c>
      <c r="D115" s="34" t="str" cm="1">
        <f t="array" ref="D115">INDEX(DB_PAR[],A115+1,4)</f>
        <v>HPU_OIL_LEVEL_OFFSET</v>
      </c>
      <c r="E115" t="s">
        <v>3787</v>
      </c>
      <c r="F115" s="34" t="s">
        <v>3611</v>
      </c>
      <c r="G115" s="34" t="str" cm="1">
        <f t="array" ref="G115">IF(INDEX(DB_PAR[],A115+1,5) = "REAL",INDEX(DB_PAR[],A115+1,8),IF(INDEX(DB_PAR[],A115+1,5) = "INT",INDEX(DB_PAR[],A115+1,6),INDEX(DB_PAR[],A115+1,7)))</f>
        <v>REAL</v>
      </c>
      <c r="H115" s="36" t="str" cm="1">
        <f t="array" ref="H115">INDEX(DB_PAR[],A115+1,9)</f>
        <v>T#0MS</v>
      </c>
      <c r="I115" s="36" t="s">
        <v>1084</v>
      </c>
      <c r="J115" s="36"/>
      <c r="K115" s="36" t="str">
        <f t="shared" si="17"/>
        <v>Konstant verdi lagt til eller trukket fra en måling eller avlesning for å flytte den til ønsket referansepunkt eller baseline.</v>
      </c>
      <c r="M115" t="s">
        <v>3611</v>
      </c>
      <c r="N115" t="s">
        <v>3612</v>
      </c>
      <c r="S115" s="39" t="s">
        <v>3788</v>
      </c>
      <c r="T115" t="s">
        <v>3789</v>
      </c>
    </row>
    <row r="116" spans="1:20" hidden="1" x14ac:dyDescent="0.25">
      <c r="A116" s="36">
        <v>114</v>
      </c>
      <c r="B116" s="36" t="b" cm="1">
        <f t="array" ref="B116">INDEX(DB_PAR[],A116+1,1)</f>
        <v>0</v>
      </c>
      <c r="C116" s="34" t="str" cm="1">
        <f t="array" ref="C116">INDEX(DB_PAR[],A116+1,3)</f>
        <v xml:space="preserve"> SUBSYSTEM_MEAS_1</v>
      </c>
      <c r="D116" s="34" t="str" cm="1">
        <f t="array" ref="D116">INDEX(DB_PAR[],A116+1,4)</f>
        <v>HPU_OIL_LEVEL_LL</v>
      </c>
      <c r="E116" t="s">
        <v>3790</v>
      </c>
      <c r="F116" s="34" t="s">
        <v>3570</v>
      </c>
      <c r="G116" s="34" t="str" cm="1">
        <f t="array" ref="G116">IF(INDEX(DB_PAR[],A116+1,5) = "REAL",INDEX(DB_PAR[],A116+1,8),IF(INDEX(DB_PAR[],A116+1,5) = "INT",INDEX(DB_PAR[],A116+1,6),INDEX(DB_PAR[],A116+1,7)))</f>
        <v>REAL</v>
      </c>
      <c r="H116" s="36" t="str" cm="1">
        <f t="array" ref="H116">INDEX(DB_PAR[],A116+1,9)</f>
        <v>T#0MS</v>
      </c>
      <c r="I116" s="36" t="s">
        <v>1084</v>
      </c>
      <c r="J116" s="36"/>
      <c r="K116" s="36" t="e">
        <f t="shared" si="17"/>
        <v>#N/A</v>
      </c>
      <c r="M116" t="s">
        <v>3791</v>
      </c>
      <c r="N116" t="s">
        <v>3792</v>
      </c>
      <c r="S116" s="40" t="s">
        <v>3793</v>
      </c>
      <c r="T116" t="s">
        <v>3794</v>
      </c>
    </row>
    <row r="117" spans="1:20" hidden="1" x14ac:dyDescent="0.25">
      <c r="A117" s="36">
        <v>115</v>
      </c>
      <c r="B117" s="36" t="b" cm="1">
        <f t="array" ref="B117">INDEX(DB_PAR[],A117+1,1)</f>
        <v>0</v>
      </c>
      <c r="C117" s="34" t="str" cm="1">
        <f t="array" ref="C117">INDEX(DB_PAR[],A117+1,3)</f>
        <v xml:space="preserve"> SUBSYSTEM_MEAS_1</v>
      </c>
      <c r="D117" s="34" t="str" cm="1">
        <f t="array" ref="D117">INDEX(DB_PAR[],A117+1,4)</f>
        <v>HPU_OIL_LEVEL_L</v>
      </c>
      <c r="E117" t="s">
        <v>3795</v>
      </c>
      <c r="F117" s="34" t="s">
        <v>3574</v>
      </c>
      <c r="G117" s="34" t="str" cm="1">
        <f t="array" ref="G117">IF(INDEX(DB_PAR[],A117+1,5) = "REAL",INDEX(DB_PAR[],A117+1,8),IF(INDEX(DB_PAR[],A117+1,5) = "INT",INDEX(DB_PAR[],A117+1,6),INDEX(DB_PAR[],A117+1,7)))</f>
        <v>REAL</v>
      </c>
      <c r="H117" s="36" t="str" cm="1">
        <f t="array" ref="H117">INDEX(DB_PAR[],A117+1,9)</f>
        <v>T#0MS</v>
      </c>
      <c r="I117" s="36" t="s">
        <v>1084</v>
      </c>
      <c r="J117" s="36"/>
      <c r="K117" s="36" t="e">
        <f t="shared" si="17"/>
        <v>#N/A</v>
      </c>
      <c r="M117" t="s">
        <v>3796</v>
      </c>
      <c r="N117" t="s">
        <v>3797</v>
      </c>
      <c r="S117" s="39" t="s">
        <v>3798</v>
      </c>
      <c r="T117" t="s">
        <v>3799</v>
      </c>
    </row>
    <row r="118" spans="1:20" ht="30" hidden="1" x14ac:dyDescent="0.25">
      <c r="A118" s="36">
        <v>116</v>
      </c>
      <c r="B118" s="36" t="b" cm="1">
        <f t="array" ref="B118">INDEX(DB_PAR[],A118+1,1)</f>
        <v>0</v>
      </c>
      <c r="C118" s="34" t="str" cm="1">
        <f t="array" ref="C118">INDEX(DB_PAR[],A118+1,3)</f>
        <v xml:space="preserve"> SUBSYSTEM_MEAS_1</v>
      </c>
      <c r="D118" s="34" t="str" cm="1">
        <f t="array" ref="D118">INDEX(DB_PAR[],A118+1,4)</f>
        <v>HPU_OIL_LEVEL_H</v>
      </c>
      <c r="E118" t="s">
        <v>3800</v>
      </c>
      <c r="F118" s="34" t="s">
        <v>3592</v>
      </c>
      <c r="G118" s="34" t="str" cm="1">
        <f t="array" ref="G118">IF(INDEX(DB_PAR[],A118+1,5) = "REAL",INDEX(DB_PAR[],A118+1,8),IF(INDEX(DB_PAR[],A118+1,5) = "INT",INDEX(DB_PAR[],A118+1,6),INDEX(DB_PAR[],A118+1,7)))</f>
        <v>REAL</v>
      </c>
      <c r="H118" s="36" t="str" cm="1">
        <f t="array" ref="H118">INDEX(DB_PAR[],A118+1,9)</f>
        <v>T#0MS</v>
      </c>
      <c r="I118" s="36" t="s">
        <v>1084</v>
      </c>
      <c r="J118" s="36"/>
      <c r="K118" s="36" t="str">
        <f t="shared" si="17"/>
        <v>Verdi som indikerer grensen over hvilken måleverdien er på den høyere enden av den tillatte rekkevidden. Utløser en alarm.</v>
      </c>
      <c r="M118" t="s">
        <v>3791</v>
      </c>
      <c r="N118" t="s">
        <v>3792</v>
      </c>
      <c r="S118" s="40" t="s">
        <v>3801</v>
      </c>
      <c r="T118" t="s">
        <v>3802</v>
      </c>
    </row>
    <row r="119" spans="1:20" hidden="1" x14ac:dyDescent="0.25">
      <c r="A119" s="36">
        <v>117</v>
      </c>
      <c r="B119" s="36" t="b" cm="1">
        <f t="array" ref="B119">INDEX(DB_PAR[],A119+1,1)</f>
        <v>0</v>
      </c>
      <c r="C119" s="34" t="str" cm="1">
        <f t="array" ref="C119">INDEX(DB_PAR[],A119+1,3)</f>
        <v xml:space="preserve"> SUBSYSTEM_MEAS_1</v>
      </c>
      <c r="D119" s="34" t="str" cm="1">
        <f t="array" ref="D119">INDEX(DB_PAR[],A119+1,4)</f>
        <v>HPU_OIL_LEVEL_HH</v>
      </c>
      <c r="E119" t="s">
        <v>3803</v>
      </c>
      <c r="F119" s="34" t="s">
        <v>3618</v>
      </c>
      <c r="G119" s="34" t="str" cm="1">
        <f t="array" ref="G119">IF(INDEX(DB_PAR[],A119+1,5) = "REAL",INDEX(DB_PAR[],A119+1,8),IF(INDEX(DB_PAR[],A119+1,5) = "INT",INDEX(DB_PAR[],A119+1,6),INDEX(DB_PAR[],A119+1,7)))</f>
        <v>REAL</v>
      </c>
      <c r="H119" s="36" t="str" cm="1">
        <f t="array" ref="H119">INDEX(DB_PAR[],A119+1,9)</f>
        <v>T#0MS</v>
      </c>
      <c r="I119" s="36" t="s">
        <v>1084</v>
      </c>
      <c r="J119" s="36"/>
      <c r="K119" s="36" t="str">
        <f t="shared" si="17"/>
        <v>Verdi som indikerer grensen over hvilken måleverdien ikke er innenfor den tillatte rekkevidden. Utløser en alarm.</v>
      </c>
      <c r="M119" t="s">
        <v>3796</v>
      </c>
      <c r="N119" t="s">
        <v>3797</v>
      </c>
      <c r="S119" s="39" t="s">
        <v>3804</v>
      </c>
      <c r="T119" t="s">
        <v>3805</v>
      </c>
    </row>
    <row r="120" spans="1:20" hidden="1" x14ac:dyDescent="0.25">
      <c r="A120" s="36">
        <v>118</v>
      </c>
      <c r="B120" s="36" t="b" cm="1">
        <f t="array" ref="B120">INDEX(DB_PAR[],A120+1,1)</f>
        <v>0</v>
      </c>
      <c r="C120" s="34" t="str" cm="1">
        <f t="array" ref="C120">INDEX(DB_PAR[],A120+1,3)</f>
        <v xml:space="preserve"> SUBSYSTEM_MEAS_1</v>
      </c>
      <c r="D120" s="34" t="str" cm="1">
        <f t="array" ref="D120">INDEX(DB_PAR[],A120+1,4)</f>
        <v>HPU_OIL_TEMP_VAL_LOW</v>
      </c>
      <c r="E120" t="s">
        <v>3806</v>
      </c>
      <c r="F120" s="34" t="s">
        <v>3507</v>
      </c>
      <c r="G120" s="34" t="str" cm="1">
        <f t="array" ref="G120">IF(INDEX(DB_PAR[],A120+1,5) = "REAL",INDEX(DB_PAR[],A120+1,8),IF(INDEX(DB_PAR[],A120+1,5) = "INT",INDEX(DB_PAR[],A120+1,6),INDEX(DB_PAR[],A120+1,7)))</f>
        <v>REAL</v>
      </c>
      <c r="H120" s="36" t="str" cm="1">
        <f t="array" ref="H120">INDEX(DB_PAR[],A120+1,9)</f>
        <v>T#0MS</v>
      </c>
      <c r="I120" s="36" t="s">
        <v>1084</v>
      </c>
      <c r="J120" s="36"/>
      <c r="K120" s="36" t="str">
        <f t="shared" si="17"/>
        <v>Parameter brukt til å erklære laveste verdi av måleområdet.</v>
      </c>
      <c r="M120" t="s">
        <v>3807</v>
      </c>
      <c r="N120" t="s">
        <v>3808</v>
      </c>
      <c r="S120" s="40" t="s">
        <v>3809</v>
      </c>
      <c r="T120" t="s">
        <v>3810</v>
      </c>
    </row>
    <row r="121" spans="1:20" hidden="1" x14ac:dyDescent="0.25">
      <c r="A121" s="36">
        <v>119</v>
      </c>
      <c r="B121" s="36" t="b" cm="1">
        <f t="array" ref="B121">INDEX(DB_PAR[],A121+1,1)</f>
        <v>0</v>
      </c>
      <c r="C121" s="34" t="str" cm="1">
        <f t="array" ref="C121">INDEX(DB_PAR[],A121+1,3)</f>
        <v xml:space="preserve"> SUBSYSTEM_MEAS_1</v>
      </c>
      <c r="D121" s="34" t="str" cm="1">
        <f t="array" ref="D121">INDEX(DB_PAR[],A121+1,4)</f>
        <v>HPU_OIL_TEMP_VAL_HIGH</v>
      </c>
      <c r="E121" t="s">
        <v>3811</v>
      </c>
      <c r="F121" s="34" t="s">
        <v>3511</v>
      </c>
      <c r="G121" s="34" t="str" cm="1">
        <f t="array" ref="G121">IF(INDEX(DB_PAR[],A121+1,5) = "REAL",INDEX(DB_PAR[],A121+1,8),IF(INDEX(DB_PAR[],A121+1,5) = "INT",INDEX(DB_PAR[],A121+1,6),INDEX(DB_PAR[],A121+1,7)))</f>
        <v>REAL</v>
      </c>
      <c r="H121" s="36" t="str" cm="1">
        <f t="array" ref="H121">INDEX(DB_PAR[],A121+1,9)</f>
        <v>T#0MS</v>
      </c>
      <c r="I121" s="36" t="s">
        <v>1084</v>
      </c>
      <c r="J121" s="36"/>
      <c r="K121" s="36" t="str">
        <f t="shared" si="17"/>
        <v>Parameter brukt til å erklære høyeste verdi av måleområdet.</v>
      </c>
      <c r="M121" t="s">
        <v>3812</v>
      </c>
      <c r="N121" t="s">
        <v>3813</v>
      </c>
      <c r="S121" s="39" t="s">
        <v>3814</v>
      </c>
      <c r="T121" t="s">
        <v>3815</v>
      </c>
    </row>
    <row r="122" spans="1:20" ht="30" hidden="1" x14ac:dyDescent="0.25">
      <c r="A122" s="36">
        <v>120</v>
      </c>
      <c r="B122" s="36" t="b" cm="1">
        <f t="array" ref="B122">INDEX(DB_PAR[],A122+1,1)</f>
        <v>0</v>
      </c>
      <c r="C122" s="34" t="str" cm="1">
        <f t="array" ref="C122">INDEX(DB_PAR[],A122+1,3)</f>
        <v xml:space="preserve"> SUBSYSTEM_MEAS_1</v>
      </c>
      <c r="D122" s="34" t="str" cm="1">
        <f t="array" ref="D122">INDEX(DB_PAR[],A122+1,4)</f>
        <v>HPU_OIL_TEMP_SCAL_FACTOR</v>
      </c>
      <c r="E122" t="s">
        <v>3816</v>
      </c>
      <c r="F122" s="34" t="s">
        <v>3537</v>
      </c>
      <c r="G122" s="34" t="str" cm="1">
        <f t="array" ref="G122">IF(INDEX(DB_PAR[],A122+1,5) = "REAL",INDEX(DB_PAR[],A122+1,8),IF(INDEX(DB_PAR[],A122+1,5) = "INT",INDEX(DB_PAR[],A122+1,6),INDEX(DB_PAR[],A122+1,7)))</f>
        <v>REAL</v>
      </c>
      <c r="H122" s="36" t="str" cm="1">
        <f t="array" ref="H122">INDEX(DB_PAR[],A122+1,9)</f>
        <v>T#0MS</v>
      </c>
      <c r="I122" s="36" t="s">
        <v>1084</v>
      </c>
      <c r="J122" s="36"/>
      <c r="K122" s="36" t="str">
        <f t="shared" si="17"/>
        <v>Konstant multiplikator brukt til å relater verdien eller avlesningen som er oppnådd fra et måleinstrument til den faktiske fysiske størrelsen som blir målt.</v>
      </c>
      <c r="M122" t="s">
        <v>3817</v>
      </c>
      <c r="N122" t="s">
        <v>3818</v>
      </c>
      <c r="S122" s="40" t="s">
        <v>3819</v>
      </c>
      <c r="T122" t="s">
        <v>3820</v>
      </c>
    </row>
    <row r="123" spans="1:20" ht="30" hidden="1" x14ac:dyDescent="0.25">
      <c r="A123" s="36">
        <v>121</v>
      </c>
      <c r="B123" s="36" t="b" cm="1">
        <f t="array" ref="B123">INDEX(DB_PAR[],A123+1,1)</f>
        <v>0</v>
      </c>
      <c r="C123" s="34" t="str" cm="1">
        <f t="array" ref="C123">INDEX(DB_PAR[],A123+1,3)</f>
        <v xml:space="preserve"> SUBSYSTEM_MEAS_1</v>
      </c>
      <c r="D123" s="34" t="str" cm="1">
        <f t="array" ref="D123">INDEX(DB_PAR[],A123+1,4)</f>
        <v>HPU_OIL_TEMP_OFFSET</v>
      </c>
      <c r="E123" t="s">
        <v>3821</v>
      </c>
      <c r="F123" s="34" t="s">
        <v>3611</v>
      </c>
      <c r="G123" s="34" t="str" cm="1">
        <f t="array" ref="G123">IF(INDEX(DB_PAR[],A123+1,5) = "REAL",INDEX(DB_PAR[],A123+1,8),IF(INDEX(DB_PAR[],A123+1,5) = "INT",INDEX(DB_PAR[],A123+1,6),INDEX(DB_PAR[],A123+1,7)))</f>
        <v>REAL</v>
      </c>
      <c r="H123" s="36" t="str" cm="1">
        <f t="array" ref="H123">INDEX(DB_PAR[],A123+1,9)</f>
        <v>T#0MS</v>
      </c>
      <c r="I123" s="36" t="s">
        <v>1084</v>
      </c>
      <c r="J123" s="36"/>
      <c r="K123" s="36" t="str">
        <f t="shared" si="17"/>
        <v>Konstant verdi lagt til eller trukket fra en måling eller avlesning for å flytte den til ønsket referansepunkt eller baseline.</v>
      </c>
      <c r="M123" t="s">
        <v>3822</v>
      </c>
      <c r="N123" t="s">
        <v>3823</v>
      </c>
      <c r="S123" s="39" t="s">
        <v>3824</v>
      </c>
      <c r="T123" t="s">
        <v>3825</v>
      </c>
    </row>
    <row r="124" spans="1:20" hidden="1" x14ac:dyDescent="0.25">
      <c r="A124" s="36">
        <v>122</v>
      </c>
      <c r="B124" s="36" t="b" cm="1">
        <f t="array" ref="B124">INDEX(DB_PAR[],A124+1,1)</f>
        <v>0</v>
      </c>
      <c r="C124" s="34" t="str" cm="1">
        <f t="array" ref="C124">INDEX(DB_PAR[],A124+1,3)</f>
        <v xml:space="preserve"> SUBSYSTEM_MEAS_1</v>
      </c>
      <c r="D124" s="34" t="str" cm="1">
        <f t="array" ref="D124">INDEX(DB_PAR[],A124+1,4)</f>
        <v>HPU_OIL_TEMP_L</v>
      </c>
      <c r="E124" t="s">
        <v>3826</v>
      </c>
      <c r="F124" s="34" t="s">
        <v>3574</v>
      </c>
      <c r="G124" s="34" t="str" cm="1">
        <f t="array" ref="G124">IF(INDEX(DB_PAR[],A124+1,5) = "REAL",INDEX(DB_PAR[],A124+1,8),IF(INDEX(DB_PAR[],A124+1,5) = "INT",INDEX(DB_PAR[],A124+1,6),INDEX(DB_PAR[],A124+1,7)))</f>
        <v>REAL</v>
      </c>
      <c r="H124" s="36" t="str" cm="1">
        <f t="array" ref="H124">INDEX(DB_PAR[],A124+1,9)</f>
        <v>T#0MS</v>
      </c>
      <c r="I124" s="36" t="s">
        <v>1084</v>
      </c>
      <c r="J124" s="36"/>
      <c r="K124" s="36" t="e">
        <f t="shared" si="17"/>
        <v>#N/A</v>
      </c>
      <c r="M124" t="s">
        <v>3827</v>
      </c>
      <c r="N124" t="s">
        <v>3828</v>
      </c>
      <c r="S124" s="40" t="s">
        <v>3829</v>
      </c>
      <c r="T124" t="s">
        <v>3830</v>
      </c>
    </row>
    <row r="125" spans="1:20" ht="30" hidden="1" x14ac:dyDescent="0.25">
      <c r="A125" s="36">
        <v>123</v>
      </c>
      <c r="B125" s="36" t="b" cm="1">
        <f t="array" ref="B125">INDEX(DB_PAR[],A125+1,1)</f>
        <v>0</v>
      </c>
      <c r="C125" s="34" t="str" cm="1">
        <f t="array" ref="C125">INDEX(DB_PAR[],A125+1,3)</f>
        <v xml:space="preserve"> SUBSYSTEM_MEAS_1</v>
      </c>
      <c r="D125" s="34" t="str" cm="1">
        <f t="array" ref="D125">INDEX(DB_PAR[],A125+1,4)</f>
        <v>HPU_OIL_TEMP_H</v>
      </c>
      <c r="E125" t="s">
        <v>3831</v>
      </c>
      <c r="F125" s="34" t="s">
        <v>3592</v>
      </c>
      <c r="G125" s="34" t="str" cm="1">
        <f t="array" ref="G125">IF(INDEX(DB_PAR[],A125+1,5) = "REAL",INDEX(DB_PAR[],A125+1,8),IF(INDEX(DB_PAR[],A125+1,5) = "INT",INDEX(DB_PAR[],A125+1,6),INDEX(DB_PAR[],A125+1,7)))</f>
        <v>REAL</v>
      </c>
      <c r="H125" s="36" t="str" cm="1">
        <f t="array" ref="H125">INDEX(DB_PAR[],A125+1,9)</f>
        <v>T#0MS</v>
      </c>
      <c r="I125" s="36" t="s">
        <v>1084</v>
      </c>
      <c r="J125" s="36"/>
      <c r="K125" s="36" t="str">
        <f t="shared" si="17"/>
        <v>Verdi som indikerer grensen over hvilken måleverdien er på den høyere enden av den tillatte rekkevidden. Utløser en alarm.</v>
      </c>
      <c r="M125" t="s">
        <v>3832</v>
      </c>
      <c r="N125" t="s">
        <v>3833</v>
      </c>
      <c r="S125" s="39" t="s">
        <v>3834</v>
      </c>
      <c r="T125" t="s">
        <v>3835</v>
      </c>
    </row>
    <row r="126" spans="1:20" hidden="1" x14ac:dyDescent="0.25">
      <c r="A126" s="36">
        <v>124</v>
      </c>
      <c r="B126" s="36" t="b" cm="1">
        <f t="array" ref="B126">INDEX(DB_PAR[],A126+1,1)</f>
        <v>0</v>
      </c>
      <c r="C126" s="34" t="str" cm="1">
        <f t="array" ref="C126">INDEX(DB_PAR[],A126+1,3)</f>
        <v xml:space="preserve"> SUBSYSTEM_MEAS_1</v>
      </c>
      <c r="D126" s="34" t="str" cm="1">
        <f t="array" ref="D126">INDEX(DB_PAR[],A126+1,4)</f>
        <v>HPU_OIL_TEMP_HH</v>
      </c>
      <c r="E126" t="s">
        <v>3836</v>
      </c>
      <c r="F126" s="34" t="s">
        <v>3618</v>
      </c>
      <c r="G126" s="34" t="str" cm="1">
        <f t="array" ref="G126">IF(INDEX(DB_PAR[],A126+1,5) = "REAL",INDEX(DB_PAR[],A126+1,8),IF(INDEX(DB_PAR[],A126+1,5) = "INT",INDEX(DB_PAR[],A126+1,6),INDEX(DB_PAR[],A126+1,7)))</f>
        <v>REAL</v>
      </c>
      <c r="H126" s="36" t="str" cm="1">
        <f t="array" ref="H126">INDEX(DB_PAR[],A126+1,9)</f>
        <v>T#0MS</v>
      </c>
      <c r="I126" s="36" t="s">
        <v>1084</v>
      </c>
      <c r="J126" s="36"/>
      <c r="K126" s="36" t="str">
        <f t="shared" si="17"/>
        <v>Verdi som indikerer grensen over hvilken måleverdien ikke er innenfor den tillatte rekkevidden. Utløser en alarm.</v>
      </c>
      <c r="M126" t="s">
        <v>3837</v>
      </c>
      <c r="N126" t="s">
        <v>3838</v>
      </c>
      <c r="S126" s="40" t="s">
        <v>3839</v>
      </c>
      <c r="T126" t="s">
        <v>3840</v>
      </c>
    </row>
    <row r="127" spans="1:20" hidden="1" x14ac:dyDescent="0.25">
      <c r="A127" s="36">
        <v>125</v>
      </c>
      <c r="B127" s="36" t="b" cm="1">
        <f t="array" ref="B127">INDEX(DB_PAR[],A127+1,1)</f>
        <v>0</v>
      </c>
      <c r="C127" s="34" t="str" cm="1">
        <f t="array" ref="C127">INDEX(DB_PAR[],A127+1,3)</f>
        <v xml:space="preserve"> SUBSYSTEM_MEAS_1</v>
      </c>
      <c r="D127" s="34" t="str" cm="1">
        <f t="array" ref="D127">INDEX(DB_PAR[],A127+1,4)</f>
        <v>PARAM_29</v>
      </c>
      <c r="F127" s="34"/>
      <c r="G127" s="34" t="str" cm="1">
        <f t="array" ref="G127">IF(INDEX(DB_PAR[],A127+1,5) = "REAL",INDEX(DB_PAR[],A127+1,8),IF(INDEX(DB_PAR[],A127+1,5) = "INT",INDEX(DB_PAR[],A127+1,6),INDEX(DB_PAR[],A127+1,7)))</f>
        <v>REAL</v>
      </c>
      <c r="H127" s="36" t="str" cm="1">
        <f t="array" ref="H127">INDEX(DB_PAR[],A127+1,9)</f>
        <v>T#0MS</v>
      </c>
      <c r="I127" s="36"/>
      <c r="J127" s="36"/>
      <c r="K127" s="36" t="e">
        <f t="shared" si="17"/>
        <v>#N/A</v>
      </c>
      <c r="M127" t="s">
        <v>3841</v>
      </c>
      <c r="N127" t="s">
        <v>3842</v>
      </c>
      <c r="S127" s="39" t="s">
        <v>3843</v>
      </c>
      <c r="T127" t="s">
        <v>3844</v>
      </c>
    </row>
    <row r="128" spans="1:20" hidden="1" x14ac:dyDescent="0.25">
      <c r="A128" s="36">
        <v>126</v>
      </c>
      <c r="B128" s="36" t="b" cm="1">
        <f t="array" ref="B128">INDEX(DB_PAR[],A128+1,1)</f>
        <v>0</v>
      </c>
      <c r="C128" s="34" t="str" cm="1">
        <f t="array" ref="C128">INDEX(DB_PAR[],A128+1,3)</f>
        <v xml:space="preserve"> SUBSYSTEM_MEAS_1</v>
      </c>
      <c r="D128" s="34" t="str" cm="1">
        <f t="array" ref="D128">INDEX(DB_PAR[],A128+1,4)</f>
        <v>PARAM_30</v>
      </c>
      <c r="F128" s="34"/>
      <c r="G128" s="34" t="str" cm="1">
        <f t="array" ref="G128">IF(INDEX(DB_PAR[],A128+1,5) = "REAL",INDEX(DB_PAR[],A128+1,8),IF(INDEX(DB_PAR[],A128+1,5) = "INT",INDEX(DB_PAR[],A128+1,6),INDEX(DB_PAR[],A128+1,7)))</f>
        <v>REAL</v>
      </c>
      <c r="H128" s="36" t="str" cm="1">
        <f t="array" ref="H128">INDEX(DB_PAR[],A128+1,9)</f>
        <v>T#0MS</v>
      </c>
      <c r="I128" s="36"/>
      <c r="J128" s="36"/>
      <c r="K128" s="36" t="e">
        <f t="shared" si="17"/>
        <v>#N/A</v>
      </c>
      <c r="M128" t="s">
        <v>3845</v>
      </c>
      <c r="N128" t="s">
        <v>3846</v>
      </c>
      <c r="S128" s="40" t="s">
        <v>3847</v>
      </c>
      <c r="T128" t="s">
        <v>3848</v>
      </c>
    </row>
    <row r="129" spans="1:20" hidden="1" x14ac:dyDescent="0.25">
      <c r="A129" s="36">
        <v>127</v>
      </c>
      <c r="B129" s="36" t="b" cm="1">
        <f t="array" ref="B129">INDEX(DB_PAR[],A129+1,1)</f>
        <v>0</v>
      </c>
      <c r="C129" s="34" t="str" cm="1">
        <f t="array" ref="C129">INDEX(DB_PAR[],A129+1,3)</f>
        <v xml:space="preserve"> SUBSYSTEM_MEAS_1</v>
      </c>
      <c r="D129" s="34" t="str" cm="1">
        <f t="array" ref="D129">INDEX(DB_PAR[],A129+1,4)</f>
        <v>PARAM_31</v>
      </c>
      <c r="E129" t="s">
        <v>205</v>
      </c>
      <c r="F129" s="34"/>
      <c r="G129" s="34" t="str" cm="1">
        <f t="array" ref="G129">IF(INDEX(DB_PAR[],A129+1,5) = "REAL",INDEX(DB_PAR[],A129+1,8),IF(INDEX(DB_PAR[],A129+1,5) = "INT",INDEX(DB_PAR[],A129+1,6),INDEX(DB_PAR[],A129+1,7)))</f>
        <v>REAL</v>
      </c>
      <c r="H129" s="36" t="str" cm="1">
        <f t="array" ref="H129">INDEX(DB_PAR[],A129+1,9)</f>
        <v>T#0MS</v>
      </c>
      <c r="I129" s="36"/>
      <c r="J129" s="36"/>
      <c r="K129" s="36" t="e">
        <f t="shared" si="17"/>
        <v>#N/A</v>
      </c>
      <c r="M129" t="s">
        <v>3849</v>
      </c>
      <c r="N129" t="s">
        <v>3850</v>
      </c>
      <c r="S129" s="39" t="s">
        <v>3851</v>
      </c>
      <c r="T129" t="s">
        <v>3852</v>
      </c>
    </row>
    <row r="130" spans="1:20" hidden="1" x14ac:dyDescent="0.25">
      <c r="A130" s="36">
        <v>128</v>
      </c>
      <c r="B130" s="36" t="b" cm="1">
        <f t="array" ref="B130">INDEX(DB_PAR[],A130+1,1)</f>
        <v>0</v>
      </c>
      <c r="C130" s="34" t="str" cm="1">
        <f t="array" ref="C130">INDEX(DB_PAR[],A130+1,3)</f>
        <v xml:space="preserve"> SUBSYSTEM_MEAS_2</v>
      </c>
      <c r="D130" s="34" t="str" cm="1">
        <f t="array" ref="D130">INDEX(DB_PAR[],A130+1,4)</f>
        <v>PENSTOCK_PRESS_VAL_LOW</v>
      </c>
      <c r="E130" t="s">
        <v>3853</v>
      </c>
      <c r="F130" s="34" t="s">
        <v>3507</v>
      </c>
      <c r="G130" s="34" t="str" cm="1">
        <f t="array" ref="G130">IF(INDEX(DB_PAR[],A130+1,5) = "REAL",INDEX(DB_PAR[],A130+1,8),IF(INDEX(DB_PAR[],A130+1,5) = "INT",INDEX(DB_PAR[],A130+1,6),INDEX(DB_PAR[],A130+1,7)))</f>
        <v>REAL</v>
      </c>
      <c r="H130" s="36" t="str" cm="1">
        <f t="array" ref="H130">INDEX(DB_PAR[],A130+1,9)</f>
        <v>T#0MS</v>
      </c>
      <c r="I130" s="36" t="s">
        <v>1084</v>
      </c>
      <c r="J130" s="36"/>
      <c r="K130" s="36" t="str">
        <f t="shared" ref="K130:K193" si="20">VLOOKUP(F130,$M$1:$N$170,2,FALSE)</f>
        <v>Parameter brukt til å erklære laveste verdi av måleområdet.</v>
      </c>
      <c r="M130" t="s">
        <v>3854</v>
      </c>
      <c r="N130" t="s">
        <v>3855</v>
      </c>
      <c r="S130" s="40" t="s">
        <v>3856</v>
      </c>
      <c r="T130" t="s">
        <v>3857</v>
      </c>
    </row>
    <row r="131" spans="1:20" hidden="1" x14ac:dyDescent="0.25">
      <c r="A131" s="36">
        <v>129</v>
      </c>
      <c r="B131" s="36" t="b" cm="1">
        <f t="array" ref="B131">INDEX(DB_PAR[],A131+1,1)</f>
        <v>0</v>
      </c>
      <c r="C131" s="34" t="str" cm="1">
        <f t="array" ref="C131">INDEX(DB_PAR[],A131+1,3)</f>
        <v xml:space="preserve"> SUBSYSTEM_MEAS_2</v>
      </c>
      <c r="D131" s="34" t="str" cm="1">
        <f t="array" ref="D131">INDEX(DB_PAR[],A131+1,4)</f>
        <v>PENSTOCK_PRESS_VAL_HIGH</v>
      </c>
      <c r="E131" t="s">
        <v>3858</v>
      </c>
      <c r="F131" s="34" t="s">
        <v>3511</v>
      </c>
      <c r="G131" s="34" t="str" cm="1">
        <f t="array" ref="G131">IF(INDEX(DB_PAR[],A131+1,5) = "REAL",INDEX(DB_PAR[],A131+1,8),IF(INDEX(DB_PAR[],A131+1,5) = "INT",INDEX(DB_PAR[],A131+1,6),INDEX(DB_PAR[],A131+1,7)))</f>
        <v>REAL</v>
      </c>
      <c r="H131" s="36" t="str" cm="1">
        <f t="array" ref="H131">INDEX(DB_PAR[],A131+1,9)</f>
        <v>T#0MS</v>
      </c>
      <c r="I131" s="36" t="s">
        <v>1084</v>
      </c>
      <c r="J131" s="36"/>
      <c r="K131" s="36" t="str">
        <f t="shared" si="20"/>
        <v>Parameter brukt til å erklære høyeste verdi av måleområdet.</v>
      </c>
      <c r="M131" t="s">
        <v>3859</v>
      </c>
      <c r="N131" t="s">
        <v>3860</v>
      </c>
      <c r="S131" s="39" t="s">
        <v>3861</v>
      </c>
      <c r="T131" t="s">
        <v>3862</v>
      </c>
    </row>
    <row r="132" spans="1:20" ht="30" hidden="1" x14ac:dyDescent="0.25">
      <c r="A132" s="36">
        <v>130</v>
      </c>
      <c r="B132" s="36" t="b" cm="1">
        <f t="array" ref="B132">INDEX(DB_PAR[],A132+1,1)</f>
        <v>0</v>
      </c>
      <c r="C132" s="34" t="str" cm="1">
        <f t="array" ref="C132">INDEX(DB_PAR[],A132+1,3)</f>
        <v xml:space="preserve"> SUBSYSTEM_MEAS_2</v>
      </c>
      <c r="D132" s="34" t="str" cm="1">
        <f t="array" ref="D132">INDEX(DB_PAR[],A132+1,4)</f>
        <v>PENSTOCK_PRESS_SCAL_FACTOR</v>
      </c>
      <c r="E132" t="s">
        <v>3863</v>
      </c>
      <c r="F132" s="34" t="s">
        <v>3537</v>
      </c>
      <c r="G132" s="34" t="str" cm="1">
        <f t="array" ref="G132">IF(INDEX(DB_PAR[],A132+1,5) = "REAL",INDEX(DB_PAR[],A132+1,8),IF(INDEX(DB_PAR[],A132+1,5) = "INT",INDEX(DB_PAR[],A132+1,6),INDEX(DB_PAR[],A132+1,7)))</f>
        <v>REAL</v>
      </c>
      <c r="H132" s="36" t="str" cm="1">
        <f t="array" ref="H132">INDEX(DB_PAR[],A132+1,9)</f>
        <v>T#0MS</v>
      </c>
      <c r="I132" s="36" t="s">
        <v>1084</v>
      </c>
      <c r="J132" s="36"/>
      <c r="K132" s="36" t="str">
        <f t="shared" si="20"/>
        <v>Konstant multiplikator brukt til å relater verdien eller avlesningen som er oppnådd fra et måleinstrument til den faktiske fysiske størrelsen som blir målt.</v>
      </c>
      <c r="M132" t="s">
        <v>3864</v>
      </c>
      <c r="N132" t="s">
        <v>3865</v>
      </c>
      <c r="S132" s="40" t="s">
        <v>3866</v>
      </c>
      <c r="T132" t="s">
        <v>3867</v>
      </c>
    </row>
    <row r="133" spans="1:20" ht="30" hidden="1" x14ac:dyDescent="0.25">
      <c r="A133" s="36">
        <v>131</v>
      </c>
      <c r="B133" s="36" t="b" cm="1">
        <f t="array" ref="B133">INDEX(DB_PAR[],A133+1,1)</f>
        <v>0</v>
      </c>
      <c r="C133" s="34" t="str" cm="1">
        <f t="array" ref="C133">INDEX(DB_PAR[],A133+1,3)</f>
        <v xml:space="preserve"> SUBSYSTEM_MEAS_2</v>
      </c>
      <c r="D133" s="34" t="str" cm="1">
        <f t="array" ref="D133">INDEX(DB_PAR[],A133+1,4)</f>
        <v>PENSTOCK_PRESS_OFFSET</v>
      </c>
      <c r="E133" t="s">
        <v>3868</v>
      </c>
      <c r="F133" s="34" t="s">
        <v>3611</v>
      </c>
      <c r="G133" s="34" t="str" cm="1">
        <f t="array" ref="G133">IF(INDEX(DB_PAR[],A133+1,5) = "REAL",INDEX(DB_PAR[],A133+1,8),IF(INDEX(DB_PAR[],A133+1,5) = "INT",INDEX(DB_PAR[],A133+1,6),INDEX(DB_PAR[],A133+1,7)))</f>
        <v>REAL</v>
      </c>
      <c r="H133" s="36" t="str" cm="1">
        <f t="array" ref="H133">INDEX(DB_PAR[],A133+1,9)</f>
        <v>T#0MS</v>
      </c>
      <c r="I133" s="36" t="s">
        <v>1084</v>
      </c>
      <c r="J133" s="36"/>
      <c r="K133" s="36" t="str">
        <f t="shared" si="20"/>
        <v>Konstant verdi lagt til eller trukket fra en måling eller avlesning for å flytte den til ønsket referansepunkt eller baseline.</v>
      </c>
      <c r="M133" t="s">
        <v>3869</v>
      </c>
      <c r="N133" t="s">
        <v>3870</v>
      </c>
      <c r="S133" s="39" t="s">
        <v>3871</v>
      </c>
      <c r="T133" t="s">
        <v>3872</v>
      </c>
    </row>
    <row r="134" spans="1:20" hidden="1" x14ac:dyDescent="0.25">
      <c r="A134" s="36">
        <v>132</v>
      </c>
      <c r="B134" s="36" t="b" cm="1">
        <f t="array" ref="B134">INDEX(DB_PAR[],A134+1,1)</f>
        <v>0</v>
      </c>
      <c r="C134" s="34" t="str" cm="1">
        <f t="array" ref="C134">INDEX(DB_PAR[],A134+1,3)</f>
        <v xml:space="preserve"> SUBSYSTEM_MEAS_2</v>
      </c>
      <c r="D134" s="34" t="str" cm="1">
        <f t="array" ref="D134">INDEX(DB_PAR[],A134+1,4)</f>
        <v>TURBINE_PRESS_VAL_LOW</v>
      </c>
      <c r="E134" t="s">
        <v>3509</v>
      </c>
      <c r="F134" s="34" t="s">
        <v>3507</v>
      </c>
      <c r="G134" s="34" t="str" cm="1">
        <f t="array" ref="G134">IF(INDEX(DB_PAR[],A134+1,5) = "REAL",INDEX(DB_PAR[],A134+1,8),IF(INDEX(DB_PAR[],A134+1,5) = "INT",INDEX(DB_PAR[],A134+1,6),INDEX(DB_PAR[],A134+1,7)))</f>
        <v>REAL</v>
      </c>
      <c r="H134" s="36" t="str" cm="1">
        <f t="array" ref="H134">INDEX(DB_PAR[],A134+1,9)</f>
        <v>T#0MS</v>
      </c>
      <c r="I134" s="36" t="s">
        <v>1084</v>
      </c>
      <c r="J134" s="36"/>
      <c r="K134" s="36" t="str">
        <f t="shared" si="20"/>
        <v>Parameter brukt til å erklære laveste verdi av måleområdet.</v>
      </c>
      <c r="M134" t="s">
        <v>3873</v>
      </c>
      <c r="N134" t="s">
        <v>3874</v>
      </c>
      <c r="S134" s="40" t="s">
        <v>3875</v>
      </c>
      <c r="T134" t="s">
        <v>3876</v>
      </c>
    </row>
    <row r="135" spans="1:20" hidden="1" x14ac:dyDescent="0.25">
      <c r="A135" s="36">
        <v>133</v>
      </c>
      <c r="B135" s="36" t="b" cm="1">
        <f t="array" ref="B135">INDEX(DB_PAR[],A135+1,1)</f>
        <v>0</v>
      </c>
      <c r="C135" s="34" t="str" cm="1">
        <f t="array" ref="C135">INDEX(DB_PAR[],A135+1,3)</f>
        <v xml:space="preserve"> SUBSYSTEM_MEAS_2</v>
      </c>
      <c r="D135" s="34" t="str" cm="1">
        <f t="array" ref="D135">INDEX(DB_PAR[],A135+1,4)</f>
        <v>TURBINE_PRESS_VAL_HIGH</v>
      </c>
      <c r="E135" t="s">
        <v>3513</v>
      </c>
      <c r="F135" s="34" t="s">
        <v>3511</v>
      </c>
      <c r="G135" s="34" t="str" cm="1">
        <f t="array" ref="G135">IF(INDEX(DB_PAR[],A135+1,5) = "REAL",INDEX(DB_PAR[],A135+1,8),IF(INDEX(DB_PAR[],A135+1,5) = "INT",INDEX(DB_PAR[],A135+1,6),INDEX(DB_PAR[],A135+1,7)))</f>
        <v>REAL</v>
      </c>
      <c r="H135" s="36" t="str" cm="1">
        <f t="array" ref="H135">INDEX(DB_PAR[],A135+1,9)</f>
        <v>T#0MS</v>
      </c>
      <c r="I135" s="36" t="s">
        <v>1084</v>
      </c>
      <c r="J135" s="36"/>
      <c r="K135" s="36" t="str">
        <f t="shared" si="20"/>
        <v>Parameter brukt til å erklære høyeste verdi av måleområdet.</v>
      </c>
      <c r="M135" t="s">
        <v>3877</v>
      </c>
      <c r="N135" t="s">
        <v>3878</v>
      </c>
      <c r="S135" s="39" t="s">
        <v>3879</v>
      </c>
      <c r="T135" t="s">
        <v>3880</v>
      </c>
    </row>
    <row r="136" spans="1:20" ht="30" hidden="1" x14ac:dyDescent="0.25">
      <c r="A136" s="36">
        <v>134</v>
      </c>
      <c r="B136" s="36" t="b" cm="1">
        <f t="array" ref="B136">INDEX(DB_PAR[],A136+1,1)</f>
        <v>0</v>
      </c>
      <c r="C136" s="34" t="str" cm="1">
        <f t="array" ref="C136">INDEX(DB_PAR[],A136+1,3)</f>
        <v xml:space="preserve"> SUBSYSTEM_MEAS_2</v>
      </c>
      <c r="D136" s="34" t="str" cm="1">
        <f t="array" ref="D136">INDEX(DB_PAR[],A136+1,4)</f>
        <v>TURBINE_PRESS_SCAL_FACTOR</v>
      </c>
      <c r="E136" t="s">
        <v>3881</v>
      </c>
      <c r="F136" s="34" t="s">
        <v>3537</v>
      </c>
      <c r="G136" s="34" t="str" cm="1">
        <f t="array" ref="G136">IF(INDEX(DB_PAR[],A136+1,5) = "REAL",INDEX(DB_PAR[],A136+1,8),IF(INDEX(DB_PAR[],A136+1,5) = "INT",INDEX(DB_PAR[],A136+1,6),INDEX(DB_PAR[],A136+1,7)))</f>
        <v>REAL</v>
      </c>
      <c r="H136" s="36" t="str" cm="1">
        <f t="array" ref="H136">INDEX(DB_PAR[],A136+1,9)</f>
        <v>T#0MS</v>
      </c>
      <c r="I136" s="36" t="s">
        <v>1084</v>
      </c>
      <c r="J136" s="36"/>
      <c r="K136" s="36" t="str">
        <f t="shared" si="20"/>
        <v>Konstant multiplikator brukt til å relater verdien eller avlesningen som er oppnådd fra et måleinstrument til den faktiske fysiske størrelsen som blir målt.</v>
      </c>
      <c r="M136" t="s">
        <v>3882</v>
      </c>
      <c r="N136" t="s">
        <v>3883</v>
      </c>
      <c r="S136" s="40" t="s">
        <v>3884</v>
      </c>
      <c r="T136" t="s">
        <v>3885</v>
      </c>
    </row>
    <row r="137" spans="1:20" ht="30" hidden="1" x14ac:dyDescent="0.25">
      <c r="A137" s="36">
        <v>135</v>
      </c>
      <c r="B137" s="36" t="b" cm="1">
        <f t="array" ref="B137">INDEX(DB_PAR[],A137+1,1)</f>
        <v>0</v>
      </c>
      <c r="C137" s="34" t="str" cm="1">
        <f t="array" ref="C137">INDEX(DB_PAR[],A137+1,3)</f>
        <v xml:space="preserve"> SUBSYSTEM_MEAS_2</v>
      </c>
      <c r="D137" s="34" t="str" cm="1">
        <f t="array" ref="D137">INDEX(DB_PAR[],A137+1,4)</f>
        <v>TURBINE_PRESS_OFFSET</v>
      </c>
      <c r="E137" t="s">
        <v>3886</v>
      </c>
      <c r="F137" s="34" t="s">
        <v>3611</v>
      </c>
      <c r="G137" s="34" t="str" cm="1">
        <f t="array" ref="G137">IF(INDEX(DB_PAR[],A137+1,5) = "REAL",INDEX(DB_PAR[],A137+1,8),IF(INDEX(DB_PAR[],A137+1,5) = "INT",INDEX(DB_PAR[],A137+1,6),INDEX(DB_PAR[],A137+1,7)))</f>
        <v>REAL</v>
      </c>
      <c r="H137" s="36" t="str" cm="1">
        <f t="array" ref="H137">INDEX(DB_PAR[],A137+1,9)</f>
        <v>T#0MS</v>
      </c>
      <c r="I137" s="36" t="s">
        <v>1084</v>
      </c>
      <c r="J137" s="36"/>
      <c r="K137" s="36" t="str">
        <f t="shared" si="20"/>
        <v>Konstant verdi lagt til eller trukket fra en måling eller avlesning for å flytte den til ønsket referansepunkt eller baseline.</v>
      </c>
      <c r="M137" t="s">
        <v>3887</v>
      </c>
      <c r="N137" t="s">
        <v>3888</v>
      </c>
      <c r="S137" s="39" t="s">
        <v>3889</v>
      </c>
      <c r="T137" t="s">
        <v>3890</v>
      </c>
    </row>
    <row r="138" spans="1:20" hidden="1" x14ac:dyDescent="0.25">
      <c r="A138" s="36">
        <v>136</v>
      </c>
      <c r="B138" s="36" t="b" cm="1">
        <f t="array" ref="B138">INDEX(DB_PAR[],A138+1,1)</f>
        <v>0</v>
      </c>
      <c r="C138" s="34" t="str" cm="1">
        <f t="array" ref="C138">INDEX(DB_PAR[],A138+1,3)</f>
        <v xml:space="preserve"> SUBSYSTEM_MEAS_2</v>
      </c>
      <c r="D138" s="34" t="str" cm="1">
        <f t="array" ref="D138">INDEX(DB_PAR[],A138+1,4)</f>
        <v>DRAFT_TUBE_PRESS_VAL_LOW</v>
      </c>
      <c r="E138" t="s">
        <v>3891</v>
      </c>
      <c r="F138" s="34" t="s">
        <v>3507</v>
      </c>
      <c r="G138" s="34" t="str" cm="1">
        <f t="array" ref="G138">IF(INDEX(DB_PAR[],A138+1,5) = "REAL",INDEX(DB_PAR[],A138+1,8),IF(INDEX(DB_PAR[],A138+1,5) = "INT",INDEX(DB_PAR[],A138+1,6),INDEX(DB_PAR[],A138+1,7)))</f>
        <v>REAL</v>
      </c>
      <c r="H138" s="36" t="str" cm="1">
        <f t="array" ref="H138">INDEX(DB_PAR[],A138+1,9)</f>
        <v>T#0MS</v>
      </c>
      <c r="I138" s="36" t="s">
        <v>1084</v>
      </c>
      <c r="J138" s="36"/>
      <c r="K138" s="36" t="str">
        <f t="shared" si="20"/>
        <v>Parameter brukt til å erklære laveste verdi av måleområdet.</v>
      </c>
      <c r="M138" t="s">
        <v>3892</v>
      </c>
      <c r="N138" t="s">
        <v>3893</v>
      </c>
      <c r="S138" s="40" t="s">
        <v>3894</v>
      </c>
      <c r="T138" t="s">
        <v>3895</v>
      </c>
    </row>
    <row r="139" spans="1:20" hidden="1" x14ac:dyDescent="0.25">
      <c r="A139" s="36">
        <v>137</v>
      </c>
      <c r="B139" s="36" t="b" cm="1">
        <f t="array" ref="B139">INDEX(DB_PAR[],A139+1,1)</f>
        <v>0</v>
      </c>
      <c r="C139" s="34" t="str" cm="1">
        <f t="array" ref="C139">INDEX(DB_PAR[],A139+1,3)</f>
        <v xml:space="preserve"> SUBSYSTEM_MEAS_2</v>
      </c>
      <c r="D139" s="34" t="str" cm="1">
        <f t="array" ref="D139">INDEX(DB_PAR[],A139+1,4)</f>
        <v>DRAFT_TUBE_PRESS_VAL_HIGH</v>
      </c>
      <c r="E139" t="s">
        <v>3896</v>
      </c>
      <c r="F139" s="34" t="s">
        <v>3511</v>
      </c>
      <c r="G139" s="34" t="str" cm="1">
        <f t="array" ref="G139">IF(INDEX(DB_PAR[],A139+1,5) = "REAL",INDEX(DB_PAR[],A139+1,8),IF(INDEX(DB_PAR[],A139+1,5) = "INT",INDEX(DB_PAR[],A139+1,6),INDEX(DB_PAR[],A139+1,7)))</f>
        <v>REAL</v>
      </c>
      <c r="H139" s="36" t="str" cm="1">
        <f t="array" ref="H139">INDEX(DB_PAR[],A139+1,9)</f>
        <v>T#0MS</v>
      </c>
      <c r="I139" s="36" t="s">
        <v>1084</v>
      </c>
      <c r="J139" s="36"/>
      <c r="K139" s="36" t="str">
        <f t="shared" si="20"/>
        <v>Parameter brukt til å erklære høyeste verdi av måleområdet.</v>
      </c>
      <c r="M139" t="s">
        <v>3897</v>
      </c>
      <c r="N139" t="s">
        <v>3898</v>
      </c>
      <c r="S139" s="39" t="s">
        <v>3899</v>
      </c>
      <c r="T139" t="s">
        <v>3900</v>
      </c>
    </row>
    <row r="140" spans="1:20" ht="30" hidden="1" x14ac:dyDescent="0.25">
      <c r="A140" s="36">
        <v>138</v>
      </c>
      <c r="B140" s="36" t="b" cm="1">
        <f t="array" ref="B140">INDEX(DB_PAR[],A140+1,1)</f>
        <v>0</v>
      </c>
      <c r="C140" s="34" t="str" cm="1">
        <f t="array" ref="C140">INDEX(DB_PAR[],A140+1,3)</f>
        <v xml:space="preserve"> SUBSYSTEM_MEAS_2</v>
      </c>
      <c r="D140" s="34" t="str" cm="1">
        <f t="array" ref="D140">INDEX(DB_PAR[],A140+1,4)</f>
        <v>DRAFT_TUBE_PRESS_SCAL_FACTOR</v>
      </c>
      <c r="E140" t="s">
        <v>3901</v>
      </c>
      <c r="F140" s="34" t="s">
        <v>3537</v>
      </c>
      <c r="G140" s="34" t="str" cm="1">
        <f t="array" ref="G140">IF(INDEX(DB_PAR[],A140+1,5) = "REAL",INDEX(DB_PAR[],A140+1,8),IF(INDEX(DB_PAR[],A140+1,5) = "INT",INDEX(DB_PAR[],A140+1,6),INDEX(DB_PAR[],A140+1,7)))</f>
        <v>REAL</v>
      </c>
      <c r="H140" s="36" t="str" cm="1">
        <f t="array" ref="H140">INDEX(DB_PAR[],A140+1,9)</f>
        <v>T#0MS</v>
      </c>
      <c r="I140" s="36" t="s">
        <v>1084</v>
      </c>
      <c r="J140" s="36"/>
      <c r="K140" s="36" t="str">
        <f t="shared" si="20"/>
        <v>Konstant multiplikator brukt til å relater verdien eller avlesningen som er oppnådd fra et måleinstrument til den faktiske fysiske størrelsen som blir målt.</v>
      </c>
      <c r="M140" t="s">
        <v>3902</v>
      </c>
      <c r="N140" t="s">
        <v>3903</v>
      </c>
      <c r="S140" s="40" t="s">
        <v>3904</v>
      </c>
      <c r="T140" t="s">
        <v>3905</v>
      </c>
    </row>
    <row r="141" spans="1:20" ht="30" hidden="1" x14ac:dyDescent="0.25">
      <c r="A141" s="36">
        <v>139</v>
      </c>
      <c r="B141" s="36" t="b" cm="1">
        <f t="array" ref="B141">INDEX(DB_PAR[],A141+1,1)</f>
        <v>0</v>
      </c>
      <c r="C141" s="34" t="str" cm="1">
        <f t="array" ref="C141">INDEX(DB_PAR[],A141+1,3)</f>
        <v xml:space="preserve"> SUBSYSTEM_MEAS_2</v>
      </c>
      <c r="D141" s="34" t="str" cm="1">
        <f t="array" ref="D141">INDEX(DB_PAR[],A141+1,4)</f>
        <v>DRAFT_TUBE_PRESS_OFFSET</v>
      </c>
      <c r="E141" t="s">
        <v>3906</v>
      </c>
      <c r="F141" s="34" t="s">
        <v>3611</v>
      </c>
      <c r="G141" s="34" t="str" cm="1">
        <f t="array" ref="G141">IF(INDEX(DB_PAR[],A141+1,5) = "REAL",INDEX(DB_PAR[],A141+1,8),IF(INDEX(DB_PAR[],A141+1,5) = "INT",INDEX(DB_PAR[],A141+1,6),INDEX(DB_PAR[],A141+1,7)))</f>
        <v>REAL</v>
      </c>
      <c r="H141" s="36" t="str" cm="1">
        <f t="array" ref="H141">INDEX(DB_PAR[],A141+1,9)</f>
        <v>T#0MS</v>
      </c>
      <c r="I141" s="36" t="s">
        <v>1084</v>
      </c>
      <c r="J141" s="36"/>
      <c r="K141" s="36" t="str">
        <f t="shared" si="20"/>
        <v>Konstant verdi lagt til eller trukket fra en måling eller avlesning for å flytte den til ønsket referansepunkt eller baseline.</v>
      </c>
      <c r="M141" t="s">
        <v>3907</v>
      </c>
      <c r="N141" t="s">
        <v>3908</v>
      </c>
      <c r="S141" s="39" t="s">
        <v>3909</v>
      </c>
      <c r="T141" t="s">
        <v>3910</v>
      </c>
    </row>
    <row r="142" spans="1:20" ht="30" hidden="1" x14ac:dyDescent="0.25">
      <c r="A142" s="36">
        <v>140</v>
      </c>
      <c r="B142" s="36" t="b" cm="1">
        <f t="array" ref="B142">INDEX(DB_PAR[],A142+1,1)</f>
        <v>0</v>
      </c>
      <c r="C142" s="34" t="str" cm="1">
        <f t="array" ref="C142">INDEX(DB_PAR[],A142+1,3)</f>
        <v xml:space="preserve"> SUBSYSTEM_MEAS_2</v>
      </c>
      <c r="D142" s="34" t="str" cm="1">
        <f t="array" ref="D142">INDEX(DB_PAR[],A142+1,4)</f>
        <v>DRAFT_TUBE_PRESSURE_H</v>
      </c>
      <c r="E142" t="s">
        <v>3911</v>
      </c>
      <c r="F142" s="34" t="s">
        <v>3592</v>
      </c>
      <c r="G142" s="34" t="str" cm="1">
        <f t="array" ref="G142">IF(INDEX(DB_PAR[],A142+1,5) = "REAL",INDEX(DB_PAR[],A142+1,8),IF(INDEX(DB_PAR[],A142+1,5) = "INT",INDEX(DB_PAR[],A142+1,6),INDEX(DB_PAR[],A142+1,7)))</f>
        <v>REAL</v>
      </c>
      <c r="H142" s="36" t="str" cm="1">
        <f t="array" ref="H142">INDEX(DB_PAR[],A142+1,9)</f>
        <v>T#0MS</v>
      </c>
      <c r="I142" s="36" t="s">
        <v>1084</v>
      </c>
      <c r="J142" s="36"/>
      <c r="K142" s="36" t="str">
        <f t="shared" si="20"/>
        <v>Verdi som indikerer grensen over hvilken måleverdien er på den høyere enden av den tillatte rekkevidden. Utløser en alarm.</v>
      </c>
      <c r="M142" t="s">
        <v>3537</v>
      </c>
      <c r="N142" t="s">
        <v>3538</v>
      </c>
      <c r="S142" s="40" t="s">
        <v>3912</v>
      </c>
      <c r="T142" t="s">
        <v>3913</v>
      </c>
    </row>
    <row r="143" spans="1:20" hidden="1" x14ac:dyDescent="0.25">
      <c r="A143" s="36">
        <v>141</v>
      </c>
      <c r="B143" s="36" t="b" cm="1">
        <f t="array" ref="B143">INDEX(DB_PAR[],A143+1,1)</f>
        <v>0</v>
      </c>
      <c r="C143" s="34" t="str" cm="1">
        <f t="array" ref="C143">INDEX(DB_PAR[],A143+1,3)</f>
        <v xml:space="preserve"> SUBSYSTEM_MEAS_2</v>
      </c>
      <c r="D143" s="34" t="str" cm="1">
        <f t="array" ref="D143">INDEX(DB_PAR[],A143+1,4)</f>
        <v>DRAFT_TUBE_PRESSURE_HH</v>
      </c>
      <c r="E143" t="s">
        <v>3914</v>
      </c>
      <c r="F143" s="34" t="s">
        <v>3618</v>
      </c>
      <c r="G143" s="34" t="str" cm="1">
        <f t="array" ref="G143">IF(INDEX(DB_PAR[],A143+1,5) = "REAL",INDEX(DB_PAR[],A143+1,8),IF(INDEX(DB_PAR[],A143+1,5) = "INT",INDEX(DB_PAR[],A143+1,6),INDEX(DB_PAR[],A143+1,7)))</f>
        <v>REAL</v>
      </c>
      <c r="H143" s="36" t="str" cm="1">
        <f t="array" ref="H143">INDEX(DB_PAR[],A143+1,9)</f>
        <v>T#0MS</v>
      </c>
      <c r="I143" s="36" t="s">
        <v>1084</v>
      </c>
      <c r="J143" s="36"/>
      <c r="K143" s="36" t="str">
        <f t="shared" si="20"/>
        <v>Verdi som indikerer grensen over hvilken måleverdien ikke er innenfor den tillatte rekkevidden. Utløser en alarm.</v>
      </c>
      <c r="M143" t="s">
        <v>3915</v>
      </c>
      <c r="N143" t="s">
        <v>3916</v>
      </c>
      <c r="S143" s="39" t="s">
        <v>3917</v>
      </c>
      <c r="T143" t="s">
        <v>3918</v>
      </c>
    </row>
    <row r="144" spans="1:20" hidden="1" x14ac:dyDescent="0.25">
      <c r="A144" s="36">
        <v>142</v>
      </c>
      <c r="B144" s="36" t="b" cm="1">
        <f t="array" ref="B144">INDEX(DB_PAR[],A144+1,1)</f>
        <v>1</v>
      </c>
      <c r="C144" s="34" t="str" cm="1">
        <f t="array" ref="C144">INDEX(DB_PAR[],A144+1,3)</f>
        <v xml:space="preserve"> SUBSYSTEM_MEAS_2</v>
      </c>
      <c r="D144" s="34" t="str" cm="1">
        <f t="array" ref="D144">INDEX(DB_PAR[],A144+1,4)</f>
        <v>INTAKE_WATER_LEVEL_1_VAL_LOW</v>
      </c>
      <c r="E144" t="s">
        <v>3919</v>
      </c>
      <c r="F144" s="34" t="s">
        <v>3507</v>
      </c>
      <c r="G144" s="34" t="str" cm="1">
        <f t="array" ref="G144">IF(INDEX(DB_PAR[],A144+1,5) = "REAL",INDEX(DB_PAR[],A144+1,8),IF(INDEX(DB_PAR[],A144+1,5) = "INT",INDEX(DB_PAR[],A144+1,6),INDEX(DB_PAR[],A144+1,7)))</f>
        <v>REAL</v>
      </c>
      <c r="H144" s="36" t="str" cm="1">
        <f t="array" ref="H144">INDEX(DB_PAR[],A144+1,9)</f>
        <v>T#0MS</v>
      </c>
      <c r="I144" s="36" t="s">
        <v>1084</v>
      </c>
      <c r="J144" s="36"/>
      <c r="K144" s="36" t="str">
        <f t="shared" si="20"/>
        <v>Parameter brukt til å erklære laveste verdi av måleområdet.</v>
      </c>
      <c r="M144" t="s">
        <v>3920</v>
      </c>
      <c r="N144" t="s">
        <v>3921</v>
      </c>
      <c r="S144" s="40" t="s">
        <v>3922</v>
      </c>
      <c r="T144" t="s">
        <v>3923</v>
      </c>
    </row>
    <row r="145" spans="1:20" hidden="1" x14ac:dyDescent="0.25">
      <c r="A145" s="36">
        <v>143</v>
      </c>
      <c r="B145" s="36" t="b" cm="1">
        <f t="array" ref="B145">INDEX(DB_PAR[],A145+1,1)</f>
        <v>1</v>
      </c>
      <c r="C145" s="34" t="str" cm="1">
        <f t="array" ref="C145">INDEX(DB_PAR[],A145+1,3)</f>
        <v xml:space="preserve"> SUBSYSTEM_MEAS_2</v>
      </c>
      <c r="D145" s="34" t="str" cm="1">
        <f t="array" ref="D145">INDEX(DB_PAR[],A145+1,4)</f>
        <v>INTAKE_WATER_LEVEL_1_VAL_HIGH</v>
      </c>
      <c r="E145" t="s">
        <v>3924</v>
      </c>
      <c r="F145" s="34" t="s">
        <v>3511</v>
      </c>
      <c r="G145" s="34" t="str" cm="1">
        <f t="array" ref="G145">IF(INDEX(DB_PAR[],A145+1,5) = "REAL",INDEX(DB_PAR[],A145+1,8),IF(INDEX(DB_PAR[],A145+1,5) = "INT",INDEX(DB_PAR[],A145+1,6),INDEX(DB_PAR[],A145+1,7)))</f>
        <v>REAL</v>
      </c>
      <c r="H145" s="36" t="str" cm="1">
        <f t="array" ref="H145">INDEX(DB_PAR[],A145+1,9)</f>
        <v>T#0MS</v>
      </c>
      <c r="I145" s="36" t="s">
        <v>1084</v>
      </c>
      <c r="J145" s="36"/>
      <c r="K145" s="36" t="str">
        <f t="shared" si="20"/>
        <v>Parameter brukt til å erklære høyeste verdi av måleområdet.</v>
      </c>
      <c r="M145" t="s">
        <v>3925</v>
      </c>
      <c r="N145" t="s">
        <v>3926</v>
      </c>
      <c r="S145" s="39" t="s">
        <v>3927</v>
      </c>
      <c r="T145" t="s">
        <v>3928</v>
      </c>
    </row>
    <row r="146" spans="1:20" ht="30" hidden="1" x14ac:dyDescent="0.25">
      <c r="A146" s="36">
        <v>144</v>
      </c>
      <c r="B146" s="36" t="b" cm="1">
        <f t="array" ref="B146">INDEX(DB_PAR[],A146+1,1)</f>
        <v>1</v>
      </c>
      <c r="C146" s="34" t="str" cm="1">
        <f t="array" ref="C146">INDEX(DB_PAR[],A146+1,3)</f>
        <v xml:space="preserve"> SUBSYSTEM_MEAS_2</v>
      </c>
      <c r="D146" s="34" t="str" cm="1">
        <f t="array" ref="D146">INDEX(DB_PAR[],A146+1,4)</f>
        <v>INTAKE_WATER_LEVEL_1_SCAL_FACTOR</v>
      </c>
      <c r="E146" t="s">
        <v>3929</v>
      </c>
      <c r="F146" s="34" t="s">
        <v>3537</v>
      </c>
      <c r="G146" s="34" t="str" cm="1">
        <f t="array" ref="G146">IF(INDEX(DB_PAR[],A146+1,5) = "REAL",INDEX(DB_PAR[],A146+1,8),IF(INDEX(DB_PAR[],A146+1,5) = "INT",INDEX(DB_PAR[],A146+1,6),INDEX(DB_PAR[],A146+1,7)))</f>
        <v>REAL</v>
      </c>
      <c r="H146" s="36" t="str" cm="1">
        <f t="array" ref="H146">INDEX(DB_PAR[],A146+1,9)</f>
        <v>T#0MS</v>
      </c>
      <c r="I146" s="36" t="s">
        <v>1084</v>
      </c>
      <c r="J146" s="36"/>
      <c r="K146" s="36" t="str">
        <f t="shared" si="20"/>
        <v>Konstant multiplikator brukt til å relater verdien eller avlesningen som er oppnådd fra et måleinstrument til den faktiske fysiske størrelsen som blir målt.</v>
      </c>
      <c r="M146" t="s">
        <v>3537</v>
      </c>
      <c r="N146" t="s">
        <v>3538</v>
      </c>
      <c r="S146" s="40" t="s">
        <v>3930</v>
      </c>
      <c r="T146" t="s">
        <v>3931</v>
      </c>
    </row>
    <row r="147" spans="1:20" ht="30" hidden="1" x14ac:dyDescent="0.25">
      <c r="A147" s="36">
        <v>145</v>
      </c>
      <c r="B147" s="36" t="b" cm="1">
        <f t="array" ref="B147">INDEX(DB_PAR[],A147+1,1)</f>
        <v>1</v>
      </c>
      <c r="C147" s="34" t="str" cm="1">
        <f t="array" ref="C147">INDEX(DB_PAR[],A147+1,3)</f>
        <v xml:space="preserve"> SUBSYSTEM_MEAS_2</v>
      </c>
      <c r="D147" s="34" t="str" cm="1">
        <f t="array" ref="D147">INDEX(DB_PAR[],A147+1,4)</f>
        <v>INTAKE_WATER_LEVEL_1_OFFSET</v>
      </c>
      <c r="E147" t="s">
        <v>3932</v>
      </c>
      <c r="F147" s="34" t="s">
        <v>3611</v>
      </c>
      <c r="G147" s="34" t="str" cm="1">
        <f t="array" ref="G147">IF(INDEX(DB_PAR[],A147+1,5) = "REAL",INDEX(DB_PAR[],A147+1,8),IF(INDEX(DB_PAR[],A147+1,5) = "INT",INDEX(DB_PAR[],A147+1,6),INDEX(DB_PAR[],A147+1,7)))</f>
        <v>REAL</v>
      </c>
      <c r="H147" s="36" t="str" cm="1">
        <f t="array" ref="H147">INDEX(DB_PAR[],A147+1,9)</f>
        <v>T#0MS</v>
      </c>
      <c r="I147" s="36" t="s">
        <v>1084</v>
      </c>
      <c r="J147" s="36"/>
      <c r="K147" s="36" t="str">
        <f t="shared" si="20"/>
        <v>Konstant verdi lagt til eller trukket fra en måling eller avlesning for å flytte den til ønsket referansepunkt eller baseline.</v>
      </c>
      <c r="M147" t="s">
        <v>3933</v>
      </c>
      <c r="N147" t="s">
        <v>3934</v>
      </c>
      <c r="S147" s="39" t="s">
        <v>3935</v>
      </c>
      <c r="T147" t="s">
        <v>3936</v>
      </c>
    </row>
    <row r="148" spans="1:20" hidden="1" x14ac:dyDescent="0.25">
      <c r="A148" s="36">
        <v>146</v>
      </c>
      <c r="B148" s="36" t="b" cm="1">
        <f t="array" ref="B148">INDEX(DB_PAR[],A148+1,1)</f>
        <v>0</v>
      </c>
      <c r="C148" s="34" t="str" cm="1">
        <f t="array" ref="C148">INDEX(DB_PAR[],A148+1,3)</f>
        <v xml:space="preserve"> SUBSYSTEM_MEAS_2</v>
      </c>
      <c r="D148" s="34" t="str" cm="1">
        <f t="array" ref="D148">INDEX(DB_PAR[],A148+1,4)</f>
        <v>INTAKE_WATER_LEVEL_2_VAL_LOW</v>
      </c>
      <c r="E148" t="s">
        <v>3937</v>
      </c>
      <c r="F148" s="34" t="s">
        <v>3507</v>
      </c>
      <c r="G148" s="34" t="str" cm="1">
        <f t="array" ref="G148">IF(INDEX(DB_PAR[],A148+1,5) = "REAL",INDEX(DB_PAR[],A148+1,8),IF(INDEX(DB_PAR[],A148+1,5) = "INT",INDEX(DB_PAR[],A148+1,6),INDEX(DB_PAR[],A148+1,7)))</f>
        <v>REAL</v>
      </c>
      <c r="H148" s="36" t="str" cm="1">
        <f t="array" ref="H148">INDEX(DB_PAR[],A148+1,9)</f>
        <v>T#0MS</v>
      </c>
      <c r="I148" s="36" t="s">
        <v>1084</v>
      </c>
      <c r="J148" s="36"/>
      <c r="K148" s="36" t="str">
        <f t="shared" si="20"/>
        <v>Parameter brukt til å erklære laveste verdi av måleområdet.</v>
      </c>
      <c r="M148" t="s">
        <v>3938</v>
      </c>
      <c r="N148" t="s">
        <v>3939</v>
      </c>
      <c r="S148" s="40" t="s">
        <v>3940</v>
      </c>
      <c r="T148" t="s">
        <v>3941</v>
      </c>
    </row>
    <row r="149" spans="1:20" hidden="1" x14ac:dyDescent="0.25">
      <c r="A149" s="36">
        <v>147</v>
      </c>
      <c r="B149" s="36" t="b" cm="1">
        <f t="array" ref="B149">INDEX(DB_PAR[],A149+1,1)</f>
        <v>0</v>
      </c>
      <c r="C149" s="34" t="str" cm="1">
        <f t="array" ref="C149">INDEX(DB_PAR[],A149+1,3)</f>
        <v xml:space="preserve"> SUBSYSTEM_MEAS_2</v>
      </c>
      <c r="D149" s="34" t="str" cm="1">
        <f t="array" ref="D149">INDEX(DB_PAR[],A149+1,4)</f>
        <v>INTAKE_WATER_LEVEL_2_VAL_HIGH</v>
      </c>
      <c r="E149" t="s">
        <v>3942</v>
      </c>
      <c r="F149" s="34" t="s">
        <v>3511</v>
      </c>
      <c r="G149" s="34" t="str" cm="1">
        <f t="array" ref="G149">IF(INDEX(DB_PAR[],A149+1,5) = "REAL",INDEX(DB_PAR[],A149+1,8),IF(INDEX(DB_PAR[],A149+1,5) = "INT",INDEX(DB_PAR[],A149+1,6),INDEX(DB_PAR[],A149+1,7)))</f>
        <v>REAL</v>
      </c>
      <c r="H149" s="36" t="str" cm="1">
        <f t="array" ref="H149">INDEX(DB_PAR[],A149+1,9)</f>
        <v>T#0MS</v>
      </c>
      <c r="I149" s="36" t="s">
        <v>1084</v>
      </c>
      <c r="J149" s="36"/>
      <c r="K149" s="36" t="str">
        <f t="shared" si="20"/>
        <v>Parameter brukt til å erklære høyeste verdi av måleområdet.</v>
      </c>
      <c r="M149" t="s">
        <v>3943</v>
      </c>
      <c r="N149" t="s">
        <v>3944</v>
      </c>
      <c r="S149" s="39" t="s">
        <v>3945</v>
      </c>
      <c r="T149" t="s">
        <v>3946</v>
      </c>
    </row>
    <row r="150" spans="1:20" ht="30" hidden="1" x14ac:dyDescent="0.25">
      <c r="A150" s="36">
        <v>148</v>
      </c>
      <c r="B150" s="36" t="b" cm="1">
        <f t="array" ref="B150">INDEX(DB_PAR[],A150+1,1)</f>
        <v>0</v>
      </c>
      <c r="C150" s="34" t="str" cm="1">
        <f t="array" ref="C150">INDEX(DB_PAR[],A150+1,3)</f>
        <v xml:space="preserve"> SUBSYSTEM_MEAS_2</v>
      </c>
      <c r="D150" s="34" t="str" cm="1">
        <f t="array" ref="D150">INDEX(DB_PAR[],A150+1,4)</f>
        <v>INTAKE_WATER_LEVEL_2_SCAL_FACTOR</v>
      </c>
      <c r="E150" t="s">
        <v>3947</v>
      </c>
      <c r="F150" s="34" t="s">
        <v>3537</v>
      </c>
      <c r="G150" s="34" t="str" cm="1">
        <f t="array" ref="G150">IF(INDEX(DB_PAR[],A150+1,5) = "REAL",INDEX(DB_PAR[],A150+1,8),IF(INDEX(DB_PAR[],A150+1,5) = "INT",INDEX(DB_PAR[],A150+1,6),INDEX(DB_PAR[],A150+1,7)))</f>
        <v>REAL</v>
      </c>
      <c r="H150" s="36" t="str" cm="1">
        <f t="array" ref="H150">INDEX(DB_PAR[],A150+1,9)</f>
        <v>T#0MS</v>
      </c>
      <c r="I150" s="36" t="s">
        <v>1084</v>
      </c>
      <c r="J150" s="36"/>
      <c r="K150" s="36" t="str">
        <f t="shared" si="20"/>
        <v>Konstant multiplikator brukt til å relater verdien eller avlesningen som er oppnådd fra et måleinstrument til den faktiske fysiske størrelsen som blir målt.</v>
      </c>
      <c r="M150" t="s">
        <v>3948</v>
      </c>
      <c r="N150" t="s">
        <v>3949</v>
      </c>
      <c r="S150" s="40" t="s">
        <v>3950</v>
      </c>
      <c r="T150" t="s">
        <v>3951</v>
      </c>
    </row>
    <row r="151" spans="1:20" ht="30" hidden="1" x14ac:dyDescent="0.25">
      <c r="A151" s="36">
        <v>149</v>
      </c>
      <c r="B151" s="36" t="b" cm="1">
        <f t="array" ref="B151">INDEX(DB_PAR[],A151+1,1)</f>
        <v>0</v>
      </c>
      <c r="C151" s="34" t="str" cm="1">
        <f t="array" ref="C151">INDEX(DB_PAR[],A151+1,3)</f>
        <v xml:space="preserve"> SUBSYSTEM_MEAS_2</v>
      </c>
      <c r="D151" s="34" t="str" cm="1">
        <f t="array" ref="D151">INDEX(DB_PAR[],A151+1,4)</f>
        <v>INTAKE_WATER_LEVEL_2_OFFSET</v>
      </c>
      <c r="E151" t="s">
        <v>3952</v>
      </c>
      <c r="F151" s="34" t="s">
        <v>3611</v>
      </c>
      <c r="G151" s="34" t="str" cm="1">
        <f t="array" ref="G151">IF(INDEX(DB_PAR[],A151+1,5) = "REAL",INDEX(DB_PAR[],A151+1,8),IF(INDEX(DB_PAR[],A151+1,5) = "INT",INDEX(DB_PAR[],A151+1,6),INDEX(DB_PAR[],A151+1,7)))</f>
        <v>REAL</v>
      </c>
      <c r="H151" s="36" t="str" cm="1">
        <f t="array" ref="H151">INDEX(DB_PAR[],A151+1,9)</f>
        <v>T#0MS</v>
      </c>
      <c r="I151" s="36" t="s">
        <v>1084</v>
      </c>
      <c r="J151" s="36"/>
      <c r="K151" s="36" t="str">
        <f t="shared" si="20"/>
        <v>Konstant verdi lagt til eller trukket fra en måling eller avlesning for å flytte den til ønsket referansepunkt eller baseline.</v>
      </c>
      <c r="M151" t="s">
        <v>3953</v>
      </c>
      <c r="N151" t="s">
        <v>3954</v>
      </c>
      <c r="S151" s="39" t="s">
        <v>3955</v>
      </c>
      <c r="T151" t="s">
        <v>3956</v>
      </c>
    </row>
    <row r="152" spans="1:20" hidden="1" x14ac:dyDescent="0.25">
      <c r="A152" s="36">
        <v>150</v>
      </c>
      <c r="B152" s="36" t="b" cm="1">
        <f t="array" ref="B152">INDEX(DB_PAR[],A152+1,1)</f>
        <v>0</v>
      </c>
      <c r="C152" s="34" t="str" cm="1">
        <f t="array" ref="C152">INDEX(DB_PAR[],A152+1,3)</f>
        <v xml:space="preserve"> SUBSYSTEM_MEAS_2</v>
      </c>
      <c r="D152" s="34" t="str" cm="1">
        <f t="array" ref="D152">INDEX(DB_PAR[],A152+1,4)</f>
        <v>TAIL_WATER_LEVEL_VAL_LOW</v>
      </c>
      <c r="E152" t="s">
        <v>3957</v>
      </c>
      <c r="F152" s="34" t="s">
        <v>3507</v>
      </c>
      <c r="G152" s="34" t="str" cm="1">
        <f t="array" ref="G152">IF(INDEX(DB_PAR[],A152+1,5) = "REAL",INDEX(DB_PAR[],A152+1,8),IF(INDEX(DB_PAR[],A152+1,5) = "INT",INDEX(DB_PAR[],A152+1,6),INDEX(DB_PAR[],A152+1,7)))</f>
        <v>REAL</v>
      </c>
      <c r="H152" s="36" t="str" cm="1">
        <f t="array" ref="H152">INDEX(DB_PAR[],A152+1,9)</f>
        <v>T#0MS</v>
      </c>
      <c r="I152" s="36" t="s">
        <v>1084</v>
      </c>
      <c r="J152" s="36"/>
      <c r="K152" s="36" t="str">
        <f t="shared" si="20"/>
        <v>Parameter brukt til å erklære laveste verdi av måleområdet.</v>
      </c>
      <c r="M152" t="s">
        <v>3958</v>
      </c>
      <c r="N152" t="s">
        <v>3959</v>
      </c>
      <c r="S152" s="40" t="s">
        <v>3960</v>
      </c>
      <c r="T152" t="s">
        <v>3961</v>
      </c>
    </row>
    <row r="153" spans="1:20" hidden="1" x14ac:dyDescent="0.25">
      <c r="A153" s="36">
        <v>151</v>
      </c>
      <c r="B153" s="36" t="b" cm="1">
        <f t="array" ref="B153">INDEX(DB_PAR[],A153+1,1)</f>
        <v>0</v>
      </c>
      <c r="C153" s="34" t="str" cm="1">
        <f t="array" ref="C153">INDEX(DB_PAR[],A153+1,3)</f>
        <v xml:space="preserve"> SUBSYSTEM_MEAS_2</v>
      </c>
      <c r="D153" s="34" t="str" cm="1">
        <f t="array" ref="D153">INDEX(DB_PAR[],A153+1,4)</f>
        <v>TAIL_WATER_LEVEL_VAL_HIGH</v>
      </c>
      <c r="E153" t="s">
        <v>3962</v>
      </c>
      <c r="F153" s="34" t="s">
        <v>3511</v>
      </c>
      <c r="G153" s="34" t="str" cm="1">
        <f t="array" ref="G153">IF(INDEX(DB_PAR[],A153+1,5) = "REAL",INDEX(DB_PAR[],A153+1,8),IF(INDEX(DB_PAR[],A153+1,5) = "INT",INDEX(DB_PAR[],A153+1,6),INDEX(DB_PAR[],A153+1,7)))</f>
        <v>REAL</v>
      </c>
      <c r="H153" s="36" t="str" cm="1">
        <f t="array" ref="H153">INDEX(DB_PAR[],A153+1,9)</f>
        <v>T#0MS</v>
      </c>
      <c r="I153" s="36" t="s">
        <v>1084</v>
      </c>
      <c r="J153" s="36"/>
      <c r="K153" s="36" t="str">
        <f t="shared" si="20"/>
        <v>Parameter brukt til å erklære høyeste verdi av måleområdet.</v>
      </c>
      <c r="M153" t="s">
        <v>3948</v>
      </c>
      <c r="N153" t="s">
        <v>3949</v>
      </c>
      <c r="S153" s="39" t="s">
        <v>3963</v>
      </c>
      <c r="T153" t="s">
        <v>3964</v>
      </c>
    </row>
    <row r="154" spans="1:20" ht="30" hidden="1" x14ac:dyDescent="0.25">
      <c r="A154" s="36">
        <v>152</v>
      </c>
      <c r="B154" s="36" t="b" cm="1">
        <f t="array" ref="B154">INDEX(DB_PAR[],A154+1,1)</f>
        <v>0</v>
      </c>
      <c r="C154" s="34" t="str" cm="1">
        <f t="array" ref="C154">INDEX(DB_PAR[],A154+1,3)</f>
        <v xml:space="preserve"> SUBSYSTEM_MEAS_2</v>
      </c>
      <c r="D154" s="34" t="str" cm="1">
        <f t="array" ref="D154">INDEX(DB_PAR[],A154+1,4)</f>
        <v>TAIL_WATER_LEVEL_SCAL_FACTOR</v>
      </c>
      <c r="E154" t="s">
        <v>3965</v>
      </c>
      <c r="F154" s="34" t="s">
        <v>3537</v>
      </c>
      <c r="G154" s="34" t="str" cm="1">
        <f t="array" ref="G154">IF(INDEX(DB_PAR[],A154+1,5) = "REAL",INDEX(DB_PAR[],A154+1,8),IF(INDEX(DB_PAR[],A154+1,5) = "INT",INDEX(DB_PAR[],A154+1,6),INDEX(DB_PAR[],A154+1,7)))</f>
        <v>REAL</v>
      </c>
      <c r="H154" s="36" t="str" cm="1">
        <f t="array" ref="H154">INDEX(DB_PAR[],A154+1,9)</f>
        <v>T#0MS</v>
      </c>
      <c r="I154" s="36" t="s">
        <v>1084</v>
      </c>
      <c r="J154" s="36"/>
      <c r="K154" s="36" t="str">
        <f t="shared" si="20"/>
        <v>Konstant multiplikator brukt til å relater verdien eller avlesningen som er oppnådd fra et måleinstrument til den faktiske fysiske størrelsen som blir målt.</v>
      </c>
      <c r="M154" t="s">
        <v>3953</v>
      </c>
      <c r="N154" t="s">
        <v>3954</v>
      </c>
      <c r="S154" s="40" t="s">
        <v>3966</v>
      </c>
      <c r="T154" t="s">
        <v>3967</v>
      </c>
    </row>
    <row r="155" spans="1:20" ht="30" hidden="1" x14ac:dyDescent="0.25">
      <c r="A155" s="36">
        <v>153</v>
      </c>
      <c r="B155" s="36" t="b" cm="1">
        <f t="array" ref="B155">INDEX(DB_PAR[],A155+1,1)</f>
        <v>0</v>
      </c>
      <c r="C155" s="34" t="str" cm="1">
        <f t="array" ref="C155">INDEX(DB_PAR[],A155+1,3)</f>
        <v xml:space="preserve"> SUBSYSTEM_MEAS_2</v>
      </c>
      <c r="D155" s="34" t="str" cm="1">
        <f t="array" ref="D155">INDEX(DB_PAR[],A155+1,4)</f>
        <v>TAIL_WATER_LEVEL_OFFSET</v>
      </c>
      <c r="E155" t="s">
        <v>3968</v>
      </c>
      <c r="F155" s="34" t="s">
        <v>3611</v>
      </c>
      <c r="G155" s="34" t="str" cm="1">
        <f t="array" ref="G155">IF(INDEX(DB_PAR[],A155+1,5) = "REAL",INDEX(DB_PAR[],A155+1,8),IF(INDEX(DB_PAR[],A155+1,5) = "INT",INDEX(DB_PAR[],A155+1,6),INDEX(DB_PAR[],A155+1,7)))</f>
        <v>REAL</v>
      </c>
      <c r="H155" s="36" t="str" cm="1">
        <f t="array" ref="H155">INDEX(DB_PAR[],A155+1,9)</f>
        <v>T#0MS</v>
      </c>
      <c r="I155" s="36" t="s">
        <v>1084</v>
      </c>
      <c r="J155" s="36"/>
      <c r="K155" s="36" t="str">
        <f t="shared" si="20"/>
        <v>Konstant verdi lagt til eller trukket fra en måling eller avlesning for å flytte den til ønsket referansepunkt eller baseline.</v>
      </c>
      <c r="M155" t="s">
        <v>3958</v>
      </c>
      <c r="N155" t="s">
        <v>3959</v>
      </c>
      <c r="S155" s="39" t="s">
        <v>3969</v>
      </c>
      <c r="T155" t="s">
        <v>3970</v>
      </c>
    </row>
    <row r="156" spans="1:20" ht="30" hidden="1" x14ac:dyDescent="0.25">
      <c r="A156" s="36">
        <v>154</v>
      </c>
      <c r="B156" s="36" t="b" cm="1">
        <f t="array" ref="B156">INDEX(DB_PAR[],A156+1,1)</f>
        <v>0</v>
      </c>
      <c r="C156" s="34" t="str" cm="1">
        <f t="array" ref="C156">INDEX(DB_PAR[],A156+1,3)</f>
        <v xml:space="preserve"> SUBSYSTEM_MEAS_2</v>
      </c>
      <c r="D156" s="34" t="str" cm="1">
        <f t="array" ref="D156">INDEX(DB_PAR[],A156+1,4)</f>
        <v>TAIL_WATER_LEVEL_H</v>
      </c>
      <c r="E156" t="s">
        <v>3971</v>
      </c>
      <c r="F156" s="34" t="s">
        <v>3592</v>
      </c>
      <c r="G156" s="34" t="str" cm="1">
        <f t="array" ref="G156">IF(INDEX(DB_PAR[],A156+1,5) = "REAL",INDEX(DB_PAR[],A156+1,8),IF(INDEX(DB_PAR[],A156+1,5) = "INT",INDEX(DB_PAR[],A156+1,6),INDEX(DB_PAR[],A156+1,7)))</f>
        <v>REAL</v>
      </c>
      <c r="H156" s="36" t="str" cm="1">
        <f t="array" ref="H156">INDEX(DB_PAR[],A156+1,9)</f>
        <v>T#0MS</v>
      </c>
      <c r="I156" s="36" t="s">
        <v>1084</v>
      </c>
      <c r="J156" s="36"/>
      <c r="K156" s="36" t="str">
        <f t="shared" si="20"/>
        <v>Verdi som indikerer grensen over hvilken måleverdien er på den høyere enden av den tillatte rekkevidden. Utløser en alarm.</v>
      </c>
      <c r="M156" t="s">
        <v>3948</v>
      </c>
      <c r="N156" t="s">
        <v>3949</v>
      </c>
      <c r="S156" s="40" t="s">
        <v>3972</v>
      </c>
      <c r="T156" t="s">
        <v>3973</v>
      </c>
    </row>
    <row r="157" spans="1:20" hidden="1" x14ac:dyDescent="0.25">
      <c r="A157" s="36">
        <v>155</v>
      </c>
      <c r="B157" s="36" t="b" cm="1">
        <f t="array" ref="B157">INDEX(DB_PAR[],A157+1,1)</f>
        <v>0</v>
      </c>
      <c r="C157" s="34" t="str" cm="1">
        <f t="array" ref="C157">INDEX(DB_PAR[],A157+1,3)</f>
        <v xml:space="preserve"> SUBSYSTEM_MEAS_2</v>
      </c>
      <c r="D157" s="34" t="str" cm="1">
        <f t="array" ref="D157">INDEX(DB_PAR[],A157+1,4)</f>
        <v>TAIL_WATER_LEVEL_HH</v>
      </c>
      <c r="F157" s="34"/>
      <c r="G157" s="34" t="str" cm="1">
        <f t="array" ref="G157">IF(INDEX(DB_PAR[],A157+1,5) = "REAL",INDEX(DB_PAR[],A157+1,8),IF(INDEX(DB_PAR[],A157+1,5) = "INT",INDEX(DB_PAR[],A157+1,6),INDEX(DB_PAR[],A157+1,7)))</f>
        <v>REAL</v>
      </c>
      <c r="H157" s="36" t="str" cm="1">
        <f t="array" ref="H157">INDEX(DB_PAR[],A157+1,9)</f>
        <v>T#0MS</v>
      </c>
      <c r="I157" s="36"/>
      <c r="J157" s="36"/>
      <c r="K157" s="36" t="e">
        <f t="shared" si="20"/>
        <v>#N/A</v>
      </c>
      <c r="M157" t="s">
        <v>3953</v>
      </c>
      <c r="N157" t="s">
        <v>3954</v>
      </c>
      <c r="S157" s="39" t="s">
        <v>3974</v>
      </c>
      <c r="T157" t="s">
        <v>3975</v>
      </c>
    </row>
    <row r="158" spans="1:20" hidden="1" x14ac:dyDescent="0.25">
      <c r="A158" s="36">
        <v>156</v>
      </c>
      <c r="B158" s="36" t="b" cm="1">
        <f t="array" ref="B158">INDEX(DB_PAR[],A158+1,1)</f>
        <v>0</v>
      </c>
      <c r="C158" s="34" t="str" cm="1">
        <f t="array" ref="C158">INDEX(DB_PAR[],A158+1,3)</f>
        <v xml:space="preserve"> SUBSYSTEM_MEAS_2</v>
      </c>
      <c r="D158" s="34" t="str" cm="1">
        <f t="array" ref="D158">INDEX(DB_PAR[],A158+1,4)</f>
        <v>PARAM_29</v>
      </c>
      <c r="F158" s="34"/>
      <c r="G158" s="34" t="str" cm="1">
        <f t="array" ref="G158">IF(INDEX(DB_PAR[],A158+1,5) = "REAL",INDEX(DB_PAR[],A158+1,8),IF(INDEX(DB_PAR[],A158+1,5) = "INT",INDEX(DB_PAR[],A158+1,6),INDEX(DB_PAR[],A158+1,7)))</f>
        <v>REAL</v>
      </c>
      <c r="H158" s="36" t="str" cm="1">
        <f t="array" ref="H158">INDEX(DB_PAR[],A158+1,9)</f>
        <v>T#0MS</v>
      </c>
      <c r="I158" s="36"/>
      <c r="J158" s="36"/>
      <c r="K158" s="36" t="e">
        <f t="shared" si="20"/>
        <v>#N/A</v>
      </c>
      <c r="M158" t="s">
        <v>3958</v>
      </c>
      <c r="N158" t="s">
        <v>3959</v>
      </c>
      <c r="S158" s="40" t="s">
        <v>3976</v>
      </c>
      <c r="T158" t="s">
        <v>3977</v>
      </c>
    </row>
    <row r="159" spans="1:20" hidden="1" x14ac:dyDescent="0.25">
      <c r="A159" s="36">
        <v>157</v>
      </c>
      <c r="B159" s="36" t="b" cm="1">
        <f t="array" ref="B159">INDEX(DB_PAR[],A159+1,1)</f>
        <v>0</v>
      </c>
      <c r="C159" s="34" t="str" cm="1">
        <f t="array" ref="C159">INDEX(DB_PAR[],A159+1,3)</f>
        <v xml:space="preserve"> SUBSYSTEM_MEAS_2</v>
      </c>
      <c r="D159" s="34" t="str" cm="1">
        <f t="array" ref="D159">INDEX(DB_PAR[],A159+1,4)</f>
        <v>PARAM_30</v>
      </c>
      <c r="F159" s="34"/>
      <c r="G159" s="34" t="str" cm="1">
        <f t="array" ref="G159">IF(INDEX(DB_PAR[],A159+1,5) = "REAL",INDEX(DB_PAR[],A159+1,8),IF(INDEX(DB_PAR[],A159+1,5) = "INT",INDEX(DB_PAR[],A159+1,6),INDEX(DB_PAR[],A159+1,7)))</f>
        <v>REAL</v>
      </c>
      <c r="H159" s="36" t="str" cm="1">
        <f t="array" ref="H159">INDEX(DB_PAR[],A159+1,9)</f>
        <v>T#0MS</v>
      </c>
      <c r="I159" s="36"/>
      <c r="J159" s="36"/>
      <c r="K159" s="36" t="e">
        <f t="shared" si="20"/>
        <v>#N/A</v>
      </c>
      <c r="M159" t="s">
        <v>3978</v>
      </c>
      <c r="N159" t="s">
        <v>3979</v>
      </c>
      <c r="S159" s="39" t="s">
        <v>3980</v>
      </c>
      <c r="T159" t="s">
        <v>3981</v>
      </c>
    </row>
    <row r="160" spans="1:20" hidden="1" x14ac:dyDescent="0.25">
      <c r="A160" s="36">
        <v>158</v>
      </c>
      <c r="B160" s="36" t="b" cm="1">
        <f t="array" ref="B160">INDEX(DB_PAR[],A160+1,1)</f>
        <v>0</v>
      </c>
      <c r="C160" s="34" t="str" cm="1">
        <f t="array" ref="C160">INDEX(DB_PAR[],A160+1,3)</f>
        <v xml:space="preserve"> SUBSYSTEM_MEAS_2</v>
      </c>
      <c r="D160" s="34" t="str" cm="1">
        <f t="array" ref="D160">INDEX(DB_PAR[],A160+1,4)</f>
        <v>PARAM_31</v>
      </c>
      <c r="F160" s="34"/>
      <c r="G160" s="34" t="str" cm="1">
        <f t="array" ref="G160">IF(INDEX(DB_PAR[],A160+1,5) = "REAL",INDEX(DB_PAR[],A160+1,8),IF(INDEX(DB_PAR[],A160+1,5) = "INT",INDEX(DB_PAR[],A160+1,6),INDEX(DB_PAR[],A160+1,7)))</f>
        <v>REAL</v>
      </c>
      <c r="H160" s="36" t="str" cm="1">
        <f t="array" ref="H160">INDEX(DB_PAR[],A160+1,9)</f>
        <v>T#0MS</v>
      </c>
      <c r="I160" s="36"/>
      <c r="J160" s="36"/>
      <c r="K160" s="36" t="e">
        <f t="shared" si="20"/>
        <v>#N/A</v>
      </c>
      <c r="M160" t="s">
        <v>3982</v>
      </c>
      <c r="N160" t="s">
        <v>3983</v>
      </c>
      <c r="S160" s="40" t="s">
        <v>3984</v>
      </c>
      <c r="T160" t="s">
        <v>3985</v>
      </c>
    </row>
    <row r="161" spans="1:20" hidden="1" x14ac:dyDescent="0.25">
      <c r="A161" s="36">
        <v>159</v>
      </c>
      <c r="B161" s="36" t="b" cm="1">
        <f t="array" ref="B161">INDEX(DB_PAR[],A161+1,1)</f>
        <v>0</v>
      </c>
      <c r="C161" s="34" t="str" cm="1">
        <f t="array" ref="C161">INDEX(DB_PAR[],A161+1,3)</f>
        <v xml:space="preserve"> SUBSYSTEM_MEAS_2</v>
      </c>
      <c r="D161" s="34" t="str" cm="1">
        <f t="array" ref="D161">INDEX(DB_PAR[],A161+1,4)</f>
        <v>PARAM_32</v>
      </c>
      <c r="F161" s="34"/>
      <c r="G161" s="34" t="str" cm="1">
        <f t="array" ref="G161">IF(INDEX(DB_PAR[],A161+1,5) = "REAL",INDEX(DB_PAR[],A161+1,8),IF(INDEX(DB_PAR[],A161+1,5) = "INT",INDEX(DB_PAR[],A161+1,6),INDEX(DB_PAR[],A161+1,7)))</f>
        <v>REAL</v>
      </c>
      <c r="H161" s="36" t="str" cm="1">
        <f t="array" ref="H161">INDEX(DB_PAR[],A161+1,9)</f>
        <v>T#0MS</v>
      </c>
      <c r="I161" s="36"/>
      <c r="J161" s="36"/>
      <c r="K161" s="36" t="e">
        <f t="shared" si="20"/>
        <v>#N/A</v>
      </c>
      <c r="M161" t="s">
        <v>3986</v>
      </c>
      <c r="N161" t="s">
        <v>3987</v>
      </c>
      <c r="S161" s="39" t="s">
        <v>3988</v>
      </c>
      <c r="T161" t="s">
        <v>3989</v>
      </c>
    </row>
    <row r="162" spans="1:20" x14ac:dyDescent="0.25">
      <c r="A162" s="36">
        <v>160</v>
      </c>
      <c r="B162" s="36" t="b" cm="1">
        <f t="array" ref="B162">INDEX(DB_PAR[],A162+1,1)</f>
        <v>0</v>
      </c>
      <c r="C162" s="34" t="str" cm="1">
        <f t="array" ref="C162">INDEX(DB_PAR[],A162+1,3)</f>
        <v xml:space="preserve"> SUBSYSTEM_MEAS_3</v>
      </c>
      <c r="D162" s="34" t="str" cm="1">
        <f t="array" ref="D162">INDEX(DB_PAR[],A162+1,4)</f>
        <v>PARAM_1</v>
      </c>
      <c r="E162" t="s">
        <v>3605</v>
      </c>
      <c r="F162" s="34" t="s">
        <v>3507</v>
      </c>
      <c r="G162" s="34" t="str" cm="1">
        <f t="array" ref="G162">IF(INDEX(DB_PAR[],A162+1,5) = "REAL",INDEX(DB_PAR[],A162+1,8),IF(INDEX(DB_PAR[],A162+1,5) = "INT",INDEX(DB_PAR[],A162+1,6),INDEX(DB_PAR[],A162+1,7)))</f>
        <v>REAL</v>
      </c>
      <c r="H162" s="36" t="str" cm="1">
        <f t="array" ref="H162">INDEX(DB_PAR[],A162+1,9)</f>
        <v>T#0MS</v>
      </c>
      <c r="I162" s="36"/>
      <c r="J162" s="36" t="str">
        <f t="shared" ref="J162:J167" si="21">VLOOKUP(E162,$S$1:$T$299,2,FALSE)</f>
        <v>Transformator temperatur måling lav verdi</v>
      </c>
      <c r="K162" s="36" t="str">
        <f t="shared" ref="K162:K170" si="22">VLOOKUP(F162,$M$1:$N$299,2,FALSE)</f>
        <v>Parameter brukt til å erklære laveste verdi av måleområdet.</v>
      </c>
      <c r="M162" t="s">
        <v>3990</v>
      </c>
      <c r="N162" t="s">
        <v>3991</v>
      </c>
      <c r="S162" s="40" t="s">
        <v>3992</v>
      </c>
      <c r="T162" t="s">
        <v>3993</v>
      </c>
    </row>
    <row r="163" spans="1:20" x14ac:dyDescent="0.25">
      <c r="A163" s="36">
        <v>161</v>
      </c>
      <c r="B163" s="36" t="b" cm="1">
        <f t="array" ref="B163">INDEX(DB_PAR[],A163+1,1)</f>
        <v>0</v>
      </c>
      <c r="C163" s="34" t="str" cm="1">
        <f t="array" ref="C163">INDEX(DB_PAR[],A163+1,3)</f>
        <v xml:space="preserve"> SUBSYSTEM_MEAS_3</v>
      </c>
      <c r="D163" s="34" t="str" cm="1">
        <f t="array" ref="D163">INDEX(DB_PAR[],A163+1,4)</f>
        <v>PARAM_2</v>
      </c>
      <c r="E163" t="s">
        <v>3607</v>
      </c>
      <c r="F163" s="34" t="s">
        <v>3511</v>
      </c>
      <c r="G163" s="34" t="str" cm="1">
        <f t="array" ref="G163">IF(INDEX(DB_PAR[],A163+1,5) = "REAL",INDEX(DB_PAR[],A163+1,8),IF(INDEX(DB_PAR[],A163+1,5) = "INT",INDEX(DB_PAR[],A163+1,6),INDEX(DB_PAR[],A163+1,7)))</f>
        <v>REAL</v>
      </c>
      <c r="H163" s="36" t="str" cm="1">
        <f t="array" ref="H163">INDEX(DB_PAR[],A163+1,9)</f>
        <v>T#0MS</v>
      </c>
      <c r="I163" s="36"/>
      <c r="J163" s="36" t="str">
        <f t="shared" si="21"/>
        <v>Transformator temperatur måling høy verdi</v>
      </c>
      <c r="K163" s="36" t="str">
        <f t="shared" si="22"/>
        <v>Parameter brukt til å erklære høyeste verdi av måleområdet.</v>
      </c>
      <c r="M163" t="s">
        <v>3994</v>
      </c>
      <c r="N163" t="s">
        <v>3995</v>
      </c>
      <c r="S163" s="39" t="s">
        <v>3996</v>
      </c>
      <c r="T163" t="s">
        <v>3997</v>
      </c>
    </row>
    <row r="164" spans="1:20" ht="30" x14ac:dyDescent="0.25">
      <c r="A164" s="36">
        <v>162</v>
      </c>
      <c r="B164" s="36" t="b" cm="1">
        <f t="array" ref="B164">INDEX(DB_PAR[],A164+1,1)</f>
        <v>0</v>
      </c>
      <c r="C164" s="34" t="str" cm="1">
        <f t="array" ref="C164">INDEX(DB_PAR[],A164+1,3)</f>
        <v xml:space="preserve"> SUBSYSTEM_MEAS_3</v>
      </c>
      <c r="D164" s="34" t="str" cm="1">
        <f t="array" ref="D164">INDEX(DB_PAR[],A164+1,4)</f>
        <v>PARAM_3</v>
      </c>
      <c r="E164" t="s">
        <v>3609</v>
      </c>
      <c r="F164" s="34" t="s">
        <v>3537</v>
      </c>
      <c r="G164" s="34" t="str" cm="1">
        <f t="array" ref="G164">IF(INDEX(DB_PAR[],A164+1,5) = "REAL",INDEX(DB_PAR[],A164+1,8),IF(INDEX(DB_PAR[],A164+1,5) = "INT",INDEX(DB_PAR[],A164+1,6),INDEX(DB_PAR[],A164+1,7)))</f>
        <v>REAL</v>
      </c>
      <c r="H164" s="36" t="str" cm="1">
        <f t="array" ref="H164">INDEX(DB_PAR[],A164+1,9)</f>
        <v>T#0MS</v>
      </c>
      <c r="I164" s="36"/>
      <c r="J164" s="36" t="str">
        <f t="shared" si="21"/>
        <v>Transformator temperatur målingsskalafaktor</v>
      </c>
      <c r="K164" s="36" t="str">
        <f t="shared" si="22"/>
        <v>Konstant multiplikator brukt til å relater verdien eller avlesningen som er oppnådd fra et måleinstrument til den faktiske fysiske størrelsen som blir målt.</v>
      </c>
      <c r="M164" t="s">
        <v>3998</v>
      </c>
      <c r="N164" t="s">
        <v>3999</v>
      </c>
      <c r="S164" s="40" t="s">
        <v>4000</v>
      </c>
      <c r="T164" t="s">
        <v>4001</v>
      </c>
    </row>
    <row r="165" spans="1:20" ht="30" x14ac:dyDescent="0.25">
      <c r="A165" s="36">
        <v>163</v>
      </c>
      <c r="B165" s="36" t="b" cm="1">
        <f t="array" ref="B165">INDEX(DB_PAR[],A165+1,1)</f>
        <v>0</v>
      </c>
      <c r="C165" s="34" t="str" cm="1">
        <f t="array" ref="C165">INDEX(DB_PAR[],A165+1,3)</f>
        <v xml:space="preserve"> SUBSYSTEM_MEAS_3</v>
      </c>
      <c r="D165" s="34" t="str" cm="1">
        <f t="array" ref="D165">INDEX(DB_PAR[],A165+1,4)</f>
        <v>PARAM_4</v>
      </c>
      <c r="E165" t="s">
        <v>3613</v>
      </c>
      <c r="F165" s="34" t="s">
        <v>3611</v>
      </c>
      <c r="G165" s="34" t="str" cm="1">
        <f t="array" ref="G165">IF(INDEX(DB_PAR[],A165+1,5) = "REAL",INDEX(DB_PAR[],A165+1,8),IF(INDEX(DB_PAR[],A165+1,5) = "INT",INDEX(DB_PAR[],A165+1,6),INDEX(DB_PAR[],A165+1,7)))</f>
        <v>REAL</v>
      </c>
      <c r="H165" s="36" t="str" cm="1">
        <f t="array" ref="H165">INDEX(DB_PAR[],A165+1,9)</f>
        <v>T#0MS</v>
      </c>
      <c r="I165" s="36"/>
      <c r="J165" s="36" t="str">
        <f t="shared" si="21"/>
        <v>Transformator temperatur måling offset</v>
      </c>
      <c r="K165" s="36" t="str">
        <f t="shared" si="22"/>
        <v>Konstant verdi lagt til eller trukket fra en måling eller avlesning for å flytte den til ønsket referansepunkt eller baseline.</v>
      </c>
      <c r="M165" t="s">
        <v>4002</v>
      </c>
      <c r="N165" t="s">
        <v>4003</v>
      </c>
      <c r="S165" s="39" t="s">
        <v>4004</v>
      </c>
      <c r="T165" t="s">
        <v>4005</v>
      </c>
    </row>
    <row r="166" spans="1:20" ht="30" x14ac:dyDescent="0.25">
      <c r="A166" s="36">
        <v>164</v>
      </c>
      <c r="B166" s="36" t="b" cm="1">
        <f t="array" ref="B166">INDEX(DB_PAR[],A166+1,1)</f>
        <v>0</v>
      </c>
      <c r="C166" s="34" t="str" cm="1">
        <f t="array" ref="C166">INDEX(DB_PAR[],A166+1,3)</f>
        <v xml:space="preserve"> SUBSYSTEM_MEAS_3</v>
      </c>
      <c r="D166" s="34" t="str" cm="1">
        <f t="array" ref="D166">INDEX(DB_PAR[],A166+1,4)</f>
        <v>PARAM_5</v>
      </c>
      <c r="E166" t="s">
        <v>3616</v>
      </c>
      <c r="F166" s="34" t="s">
        <v>3592</v>
      </c>
      <c r="G166" s="34" t="str" cm="1">
        <f t="array" ref="G166">IF(INDEX(DB_PAR[],A166+1,5) = "REAL",INDEX(DB_PAR[],A166+1,8),IF(INDEX(DB_PAR[],A166+1,5) = "INT",INDEX(DB_PAR[],A166+1,6),INDEX(DB_PAR[],A166+1,7)))</f>
        <v>REAL</v>
      </c>
      <c r="H166" s="36" t="str" cm="1">
        <f t="array" ref="H166">INDEX(DB_PAR[],A166+1,9)</f>
        <v>T#0MS</v>
      </c>
      <c r="I166" s="36"/>
      <c r="J166" s="36" t="str">
        <f t="shared" si="21"/>
        <v>Transformator temperatur høy verdi</v>
      </c>
      <c r="K166" s="36" t="str">
        <f t="shared" si="22"/>
        <v>Verdi som indikerer grensen over hvilken måleverdien er på den høyere enden av den tillatte rekkevidden. Utløser en alarm.</v>
      </c>
      <c r="M166" t="s">
        <v>4006</v>
      </c>
      <c r="N166" t="s">
        <v>4007</v>
      </c>
      <c r="S166" s="40" t="s">
        <v>4008</v>
      </c>
      <c r="T166" t="s">
        <v>4009</v>
      </c>
    </row>
    <row r="167" spans="1:20" x14ac:dyDescent="0.25">
      <c r="A167" s="36">
        <v>165</v>
      </c>
      <c r="B167" s="36" t="b" cm="1">
        <f t="array" ref="B167">INDEX(DB_PAR[],A167+1,1)</f>
        <v>0</v>
      </c>
      <c r="C167" s="34" t="str" cm="1">
        <f t="array" ref="C167">INDEX(DB_PAR[],A167+1,3)</f>
        <v xml:space="preserve"> SUBSYSTEM_MEAS_3</v>
      </c>
      <c r="D167" s="34" t="str" cm="1">
        <f t="array" ref="D167">INDEX(DB_PAR[],A167+1,4)</f>
        <v>PARAM_6</v>
      </c>
      <c r="E167" t="s">
        <v>3620</v>
      </c>
      <c r="F167" s="34" t="s">
        <v>3618</v>
      </c>
      <c r="G167" s="34" t="str" cm="1">
        <f t="array" ref="G167">IF(INDEX(DB_PAR[],A167+1,5) = "REAL",INDEX(DB_PAR[],A167+1,8),IF(INDEX(DB_PAR[],A167+1,5) = "INT",INDEX(DB_PAR[],A167+1,6),INDEX(DB_PAR[],A167+1,7)))</f>
        <v>REAL</v>
      </c>
      <c r="H167" s="36" t="str" cm="1">
        <f t="array" ref="H167">INDEX(DB_PAR[],A167+1,9)</f>
        <v>T#0MS</v>
      </c>
      <c r="I167" s="36"/>
      <c r="J167" s="36" t="str">
        <f t="shared" si="21"/>
        <v>Transformator temperatur for høy verdi</v>
      </c>
      <c r="K167" s="36" t="str">
        <f t="shared" si="22"/>
        <v>Verdi som indikerer grensen over hvilken måleverdien ikke er innenfor den tillatte rekkevidden. Utløser en alarm.</v>
      </c>
      <c r="M167" t="s">
        <v>4010</v>
      </c>
      <c r="N167" t="s">
        <v>4011</v>
      </c>
      <c r="S167" s="39" t="s">
        <v>4012</v>
      </c>
      <c r="T167" t="s">
        <v>4013</v>
      </c>
    </row>
    <row r="168" spans="1:20" x14ac:dyDescent="0.25">
      <c r="A168" s="36">
        <v>166</v>
      </c>
      <c r="B168" s="36" t="b" cm="1">
        <f t="array" ref="B168">INDEX(DB_PAR[],A168+1,1)</f>
        <v>1</v>
      </c>
      <c r="C168" s="34" t="str" cm="1">
        <f t="array" ref="C168">INDEX(DB_PAR[],A168+1,3)</f>
        <v xml:space="preserve"> SUBSYSTEM_MEAS_3</v>
      </c>
      <c r="D168" s="34" t="str" cm="1">
        <f t="array" ref="D168">INDEX(DB_PAR[],A168+1,4)</f>
        <v>EXPORT_ACTIVE_ENERGY</v>
      </c>
      <c r="E168" t="s">
        <v>4014</v>
      </c>
      <c r="F168" s="34" t="s">
        <v>3622</v>
      </c>
      <c r="G168" s="34" t="str" cm="1">
        <f t="array" ref="G168">IF(INDEX(DB_PAR[],A168+1,5) = "REAL",INDEX(DB_PAR[],A168+1,8),IF(INDEX(DB_PAR[],A168+1,5) = "INT",INDEX(DB_PAR[],A168+1,6),INDEX(DB_PAR[],A168+1,7)))</f>
        <v>REAL</v>
      </c>
      <c r="H168" s="36" t="str" cm="1">
        <f t="array" ref="H168">INDEX(DB_PAR[],A168+1,9)</f>
        <v>T#0MS</v>
      </c>
      <c r="I168" s="36"/>
      <c r="J168" s="36" t="s">
        <v>3625</v>
      </c>
      <c r="K168" s="36" t="str">
        <f t="shared" si="22"/>
        <v>Parameter som erklærer enheten til energimåleren.</v>
      </c>
      <c r="M168" t="s">
        <v>4015</v>
      </c>
      <c r="N168" t="s">
        <v>4016</v>
      </c>
      <c r="S168" s="40" t="s">
        <v>4017</v>
      </c>
      <c r="T168" t="s">
        <v>4018</v>
      </c>
    </row>
    <row r="169" spans="1:20" x14ac:dyDescent="0.25">
      <c r="A169" s="36">
        <v>167</v>
      </c>
      <c r="B169" s="36" t="b" cm="1">
        <f t="array" ref="B169">INDEX(DB_PAR[],A169+1,1)</f>
        <v>1</v>
      </c>
      <c r="C169" s="34" t="str" cm="1">
        <f t="array" ref="C169">INDEX(DB_PAR[],A169+1,3)</f>
        <v xml:space="preserve"> SUBSYSTEM_MEAS_3</v>
      </c>
      <c r="D169" s="34" t="str" cm="1">
        <f t="array" ref="D169">INDEX(DB_PAR[],A169+1,4)</f>
        <v>EXPORT_REACTIVE_ENERGY</v>
      </c>
      <c r="E169" t="s">
        <v>4019</v>
      </c>
      <c r="F169" s="34" t="s">
        <v>3622</v>
      </c>
      <c r="G169" s="34" t="str" cm="1">
        <f t="array" ref="G169">IF(INDEX(DB_PAR[],A169+1,5) = "REAL",INDEX(DB_PAR[],A169+1,8),IF(INDEX(DB_PAR[],A169+1,5) = "INT",INDEX(DB_PAR[],A169+1,6),INDEX(DB_PAR[],A169+1,7)))</f>
        <v>REAL</v>
      </c>
      <c r="H169" s="36" t="str" cm="1">
        <f t="array" ref="H169">INDEX(DB_PAR[],A169+1,9)</f>
        <v>T#0MS</v>
      </c>
      <c r="I169" s="36"/>
      <c r="J169" s="36" t="s">
        <v>3627</v>
      </c>
      <c r="K169" s="36" t="str">
        <f t="shared" si="22"/>
        <v>Parameter som erklærer enheten til energimåleren.</v>
      </c>
      <c r="M169" t="s">
        <v>4020</v>
      </c>
      <c r="N169" t="s">
        <v>4021</v>
      </c>
      <c r="S169" s="39" t="s">
        <v>4022</v>
      </c>
      <c r="T169" t="s">
        <v>4023</v>
      </c>
    </row>
    <row r="170" spans="1:20" x14ac:dyDescent="0.25">
      <c r="A170" s="36">
        <v>168</v>
      </c>
      <c r="B170" s="36" t="b" cm="1">
        <f t="array" ref="B170">INDEX(DB_PAR[],A170+1,1)</f>
        <v>1</v>
      </c>
      <c r="C170" s="34" t="str" cm="1">
        <f t="array" ref="C170">INDEX(DB_PAR[],A170+1,3)</f>
        <v xml:space="preserve"> SUBSYSTEM_MEAS_3</v>
      </c>
      <c r="D170" s="34" t="str" cm="1">
        <f t="array" ref="D170">INDEX(DB_PAR[],A170+1,4)</f>
        <v>IMPORT_ACTIVE_ENERGY</v>
      </c>
      <c r="E170" t="s">
        <v>4024</v>
      </c>
      <c r="F170" s="34" t="s">
        <v>3622</v>
      </c>
      <c r="G170" s="34" t="str" cm="1">
        <f t="array" ref="G170">IF(INDEX(DB_PAR[],A170+1,5) = "REAL",INDEX(DB_PAR[],A170+1,8),IF(INDEX(DB_PAR[],A170+1,5) = "INT",INDEX(DB_PAR[],A170+1,6),INDEX(DB_PAR[],A170+1,7)))</f>
        <v>REAL</v>
      </c>
      <c r="H170" s="36" t="str" cm="1">
        <f t="array" ref="H170">INDEX(DB_PAR[],A170+1,9)</f>
        <v>T#0MS</v>
      </c>
      <c r="I170" s="36"/>
      <c r="J170" s="36" t="s">
        <v>3629</v>
      </c>
      <c r="K170" s="36" t="str">
        <f t="shared" si="22"/>
        <v>Parameter som erklærer enheten til energimåleren.</v>
      </c>
      <c r="M170" t="s">
        <v>4025</v>
      </c>
      <c r="N170" t="s">
        <v>4026</v>
      </c>
      <c r="S170" s="40" t="s">
        <v>4027</v>
      </c>
      <c r="T170" t="s">
        <v>4028</v>
      </c>
    </row>
    <row r="171" spans="1:20" hidden="1" x14ac:dyDescent="0.25">
      <c r="A171" s="36">
        <v>169</v>
      </c>
      <c r="B171" s="36" t="b" cm="1">
        <f t="array" ref="B171">INDEX(DB_PAR[],A171+1,1)</f>
        <v>0</v>
      </c>
      <c r="C171" s="34" t="str" cm="1">
        <f t="array" ref="C171">INDEX(DB_PAR[],A171+1,3)</f>
        <v xml:space="preserve"> SUBSYSTEM_MEAS_3</v>
      </c>
      <c r="D171" s="34" t="str" cm="1">
        <f t="array" ref="D171">INDEX(DB_PAR[],A171+1,4)</f>
        <v>IMPORT_REACTIVE_ENERGY</v>
      </c>
      <c r="F171" s="34"/>
      <c r="G171" s="34" t="str" cm="1">
        <f t="array" ref="G171">IF(INDEX(DB_PAR[],A171+1,5) = "REAL",INDEX(DB_PAR[],A171+1,8),IF(INDEX(DB_PAR[],A171+1,5) = "INT",INDEX(DB_PAR[],A171+1,6),INDEX(DB_PAR[],A171+1,7)))</f>
        <v>REAL</v>
      </c>
      <c r="H171" s="36" t="str" cm="1">
        <f t="array" ref="H171">INDEX(DB_PAR[],A171+1,9)</f>
        <v>T#0MS</v>
      </c>
      <c r="I171" s="36"/>
      <c r="J171" s="36"/>
      <c r="K171" s="36" t="e">
        <f t="shared" si="20"/>
        <v>#N/A</v>
      </c>
      <c r="M171" t="s">
        <v>4029</v>
      </c>
      <c r="N171" t="s">
        <v>4030</v>
      </c>
      <c r="S171" s="39" t="s">
        <v>4031</v>
      </c>
      <c r="T171" t="s">
        <v>4032</v>
      </c>
    </row>
    <row r="172" spans="1:20" hidden="1" x14ac:dyDescent="0.25">
      <c r="A172" s="36">
        <v>170</v>
      </c>
      <c r="B172" s="36" t="b" cm="1">
        <f t="array" ref="B172">INDEX(DB_PAR[],A172+1,1)</f>
        <v>0</v>
      </c>
      <c r="C172" s="34" t="str" cm="1">
        <f t="array" ref="C172">INDEX(DB_PAR[],A172+1,3)</f>
        <v xml:space="preserve"> SUBSYSTEM_MEAS_3</v>
      </c>
      <c r="D172" s="34" t="str" cm="1">
        <f t="array" ref="D172">INDEX(DB_PAR[],A172+1,4)</f>
        <v>PARAM_11</v>
      </c>
      <c r="F172" s="34"/>
      <c r="G172" s="34" t="str" cm="1">
        <f t="array" ref="G172">IF(INDEX(DB_PAR[],A172+1,5) = "REAL",INDEX(DB_PAR[],A172+1,8),IF(INDEX(DB_PAR[],A172+1,5) = "INT",INDEX(DB_PAR[],A172+1,6),INDEX(DB_PAR[],A172+1,7)))</f>
        <v>REAL</v>
      </c>
      <c r="H172" s="36" t="str" cm="1">
        <f t="array" ref="H172">INDEX(DB_PAR[],A172+1,9)</f>
        <v>T#0MS</v>
      </c>
      <c r="I172" s="36"/>
      <c r="J172" s="36"/>
      <c r="K172" s="36" t="e">
        <f t="shared" si="20"/>
        <v>#N/A</v>
      </c>
      <c r="M172" t="s">
        <v>4033</v>
      </c>
      <c r="N172" t="s">
        <v>4034</v>
      </c>
      <c r="S172" s="40" t="s">
        <v>4035</v>
      </c>
      <c r="T172" t="s">
        <v>4036</v>
      </c>
    </row>
    <row r="173" spans="1:20" hidden="1" x14ac:dyDescent="0.25">
      <c r="A173" s="36">
        <v>171</v>
      </c>
      <c r="B173" s="36" t="b" cm="1">
        <f t="array" ref="B173">INDEX(DB_PAR[],A173+1,1)</f>
        <v>0</v>
      </c>
      <c r="C173" s="34" t="str" cm="1">
        <f t="array" ref="C173">INDEX(DB_PAR[],A173+1,3)</f>
        <v xml:space="preserve"> SUBSYSTEM_MEAS_3</v>
      </c>
      <c r="D173" s="34" t="str" cm="1">
        <f t="array" ref="D173">INDEX(DB_PAR[],A173+1,4)</f>
        <v>PARAM_12</v>
      </c>
      <c r="F173" s="34"/>
      <c r="G173" s="34" t="str" cm="1">
        <f t="array" ref="G173">IF(INDEX(DB_PAR[],A173+1,5) = "REAL",INDEX(DB_PAR[],A173+1,8),IF(INDEX(DB_PAR[],A173+1,5) = "INT",INDEX(DB_PAR[],A173+1,6),INDEX(DB_PAR[],A173+1,7)))</f>
        <v>REAL</v>
      </c>
      <c r="H173" s="36" t="str" cm="1">
        <f t="array" ref="H173">INDEX(DB_PAR[],A173+1,9)</f>
        <v>T#0MS</v>
      </c>
      <c r="I173" s="36"/>
      <c r="J173" s="36"/>
      <c r="K173" s="36" t="e">
        <f t="shared" si="20"/>
        <v>#N/A</v>
      </c>
      <c r="M173" t="s">
        <v>4037</v>
      </c>
      <c r="N173" t="s">
        <v>4038</v>
      </c>
      <c r="S173" s="39" t="s">
        <v>4039</v>
      </c>
      <c r="T173" t="s">
        <v>4040</v>
      </c>
    </row>
    <row r="174" spans="1:20" hidden="1" x14ac:dyDescent="0.25">
      <c r="A174" s="36">
        <v>172</v>
      </c>
      <c r="B174" s="36" t="b" cm="1">
        <f t="array" ref="B174">INDEX(DB_PAR[],A174+1,1)</f>
        <v>0</v>
      </c>
      <c r="C174" s="34" t="str" cm="1">
        <f t="array" ref="C174">INDEX(DB_PAR[],A174+1,3)</f>
        <v xml:space="preserve"> SUBSYSTEM_MEAS_3</v>
      </c>
      <c r="D174" s="34" t="str" cm="1">
        <f t="array" ref="D174">INDEX(DB_PAR[],A174+1,4)</f>
        <v>PARAM_13</v>
      </c>
      <c r="F174" s="34"/>
      <c r="G174" s="34" t="str" cm="1">
        <f t="array" ref="G174">IF(INDEX(DB_PAR[],A174+1,5) = "REAL",INDEX(DB_PAR[],A174+1,8),IF(INDEX(DB_PAR[],A174+1,5) = "INT",INDEX(DB_PAR[],A174+1,6),INDEX(DB_PAR[],A174+1,7)))</f>
        <v>REAL</v>
      </c>
      <c r="H174" s="36" t="str" cm="1">
        <f t="array" ref="H174">INDEX(DB_PAR[],A174+1,9)</f>
        <v>T#0MS</v>
      </c>
      <c r="I174" s="36"/>
      <c r="J174" s="36"/>
      <c r="K174" s="36" t="e">
        <f t="shared" si="20"/>
        <v>#N/A</v>
      </c>
      <c r="M174" t="s">
        <v>3507</v>
      </c>
      <c r="N174" t="s">
        <v>3508</v>
      </c>
      <c r="S174" s="40" t="s">
        <v>4041</v>
      </c>
      <c r="T174" t="s">
        <v>4042</v>
      </c>
    </row>
    <row r="175" spans="1:20" hidden="1" x14ac:dyDescent="0.25">
      <c r="A175" s="36">
        <v>173</v>
      </c>
      <c r="B175" s="36" t="b" cm="1">
        <f t="array" ref="B175">INDEX(DB_PAR[],A175+1,1)</f>
        <v>0</v>
      </c>
      <c r="C175" s="34" t="str" cm="1">
        <f t="array" ref="C175">INDEX(DB_PAR[],A175+1,3)</f>
        <v xml:space="preserve"> SUBSYSTEM_MEAS_3</v>
      </c>
      <c r="D175" s="34" t="str" cm="1">
        <f t="array" ref="D175">INDEX(DB_PAR[],A175+1,4)</f>
        <v>PARAM_14</v>
      </c>
      <c r="F175" s="34"/>
      <c r="G175" s="34" t="str" cm="1">
        <f t="array" ref="G175">IF(INDEX(DB_PAR[],A175+1,5) = "REAL",INDEX(DB_PAR[],A175+1,8),IF(INDEX(DB_PAR[],A175+1,5) = "INT",INDEX(DB_PAR[],A175+1,6),INDEX(DB_PAR[],A175+1,7)))</f>
        <v>REAL</v>
      </c>
      <c r="H175" s="36" t="str" cm="1">
        <f t="array" ref="H175">INDEX(DB_PAR[],A175+1,9)</f>
        <v>T#0MS</v>
      </c>
      <c r="I175" s="36"/>
      <c r="J175" s="36"/>
      <c r="K175" s="36" t="e">
        <f t="shared" si="20"/>
        <v>#N/A</v>
      </c>
      <c r="M175" t="s">
        <v>3511</v>
      </c>
      <c r="N175" t="s">
        <v>3512</v>
      </c>
      <c r="S175" s="39" t="s">
        <v>4043</v>
      </c>
      <c r="T175" t="s">
        <v>4044</v>
      </c>
    </row>
    <row r="176" spans="1:20" hidden="1" x14ac:dyDescent="0.25">
      <c r="A176" s="36">
        <v>174</v>
      </c>
      <c r="B176" s="36" t="b" cm="1">
        <f t="array" ref="B176">INDEX(DB_PAR[],A176+1,1)</f>
        <v>0</v>
      </c>
      <c r="C176" s="34" t="str" cm="1">
        <f t="array" ref="C176">INDEX(DB_PAR[],A176+1,3)</f>
        <v xml:space="preserve"> SUBSYSTEM_MEAS_3</v>
      </c>
      <c r="D176" s="34" t="str" cm="1">
        <f t="array" ref="D176">INDEX(DB_PAR[],A176+1,4)</f>
        <v>PARAM_15</v>
      </c>
      <c r="F176" s="34"/>
      <c r="G176" s="34" t="str" cm="1">
        <f t="array" ref="G176">IF(INDEX(DB_PAR[],A176+1,5) = "REAL",INDEX(DB_PAR[],A176+1,8),IF(INDEX(DB_PAR[],A176+1,5) = "INT",INDEX(DB_PAR[],A176+1,6),INDEX(DB_PAR[],A176+1,7)))</f>
        <v>REAL</v>
      </c>
      <c r="H176" s="36" t="str" cm="1">
        <f t="array" ref="H176">INDEX(DB_PAR[],A176+1,9)</f>
        <v>T#0MS</v>
      </c>
      <c r="I176" s="36"/>
      <c r="J176" s="36"/>
      <c r="K176" s="36" t="e">
        <f t="shared" si="20"/>
        <v>#N/A</v>
      </c>
      <c r="M176" t="s">
        <v>3537</v>
      </c>
      <c r="N176" t="s">
        <v>3538</v>
      </c>
      <c r="S176" s="40" t="s">
        <v>4045</v>
      </c>
      <c r="T176" t="s">
        <v>4046</v>
      </c>
    </row>
    <row r="177" spans="1:20" hidden="1" x14ac:dyDescent="0.25">
      <c r="A177" s="36">
        <v>175</v>
      </c>
      <c r="B177" s="36" t="b" cm="1">
        <f t="array" ref="B177">INDEX(DB_PAR[],A177+1,1)</f>
        <v>0</v>
      </c>
      <c r="C177" s="34" t="str" cm="1">
        <f t="array" ref="C177">INDEX(DB_PAR[],A177+1,3)</f>
        <v xml:space="preserve"> SUBSYSTEM_MEAS_3</v>
      </c>
      <c r="D177" s="34" t="str" cm="1">
        <f t="array" ref="D177">INDEX(DB_PAR[],A177+1,4)</f>
        <v>PARAM_16</v>
      </c>
      <c r="F177" s="34"/>
      <c r="G177" s="34" t="str" cm="1">
        <f t="array" ref="G177">IF(INDEX(DB_PAR[],A177+1,5) = "REAL",INDEX(DB_PAR[],A177+1,8),IF(INDEX(DB_PAR[],A177+1,5) = "INT",INDEX(DB_PAR[],A177+1,6),INDEX(DB_PAR[],A177+1,7)))</f>
        <v>REAL</v>
      </c>
      <c r="H177" s="36" t="str" cm="1">
        <f t="array" ref="H177">INDEX(DB_PAR[],A177+1,9)</f>
        <v>T#0MS</v>
      </c>
      <c r="I177" s="36"/>
      <c r="J177" s="36"/>
      <c r="K177" s="36" t="e">
        <f t="shared" si="20"/>
        <v>#N/A</v>
      </c>
      <c r="M177" t="s">
        <v>3611</v>
      </c>
      <c r="N177" t="s">
        <v>3612</v>
      </c>
      <c r="S177" s="39" t="s">
        <v>4047</v>
      </c>
      <c r="T177" t="s">
        <v>4048</v>
      </c>
    </row>
    <row r="178" spans="1:20" hidden="1" x14ac:dyDescent="0.25">
      <c r="A178" s="36">
        <v>176</v>
      </c>
      <c r="B178" s="36" t="b" cm="1">
        <f t="array" ref="B178">INDEX(DB_PAR[],A178+1,1)</f>
        <v>0</v>
      </c>
      <c r="C178" s="34" t="str" cm="1">
        <f t="array" ref="C178">INDEX(DB_PAR[],A178+1,3)</f>
        <v xml:space="preserve"> SUBSYSTEM_MEAS_3</v>
      </c>
      <c r="D178" s="34" t="str" cm="1">
        <f t="array" ref="D178">INDEX(DB_PAR[],A178+1,4)</f>
        <v>PARAM_17</v>
      </c>
      <c r="F178" s="34"/>
      <c r="G178" s="34" t="str" cm="1">
        <f t="array" ref="G178">IF(INDEX(DB_PAR[],A178+1,5) = "REAL",INDEX(DB_PAR[],A178+1,8),IF(INDEX(DB_PAR[],A178+1,5) = "INT",INDEX(DB_PAR[],A178+1,6),INDEX(DB_PAR[],A178+1,7)))</f>
        <v>REAL</v>
      </c>
      <c r="H178" s="36" t="str" cm="1">
        <f t="array" ref="H178">INDEX(DB_PAR[],A178+1,9)</f>
        <v>T#0MS</v>
      </c>
      <c r="I178" s="36"/>
      <c r="J178" s="36"/>
      <c r="K178" s="36" t="e">
        <f t="shared" si="20"/>
        <v>#N/A</v>
      </c>
      <c r="M178" t="s">
        <v>3592</v>
      </c>
      <c r="N178" t="s">
        <v>3615</v>
      </c>
      <c r="S178" s="40" t="s">
        <v>4049</v>
      </c>
      <c r="T178" t="s">
        <v>4050</v>
      </c>
    </row>
    <row r="179" spans="1:20" hidden="1" x14ac:dyDescent="0.25">
      <c r="A179" s="36">
        <v>177</v>
      </c>
      <c r="B179" s="36" t="b" cm="1">
        <f t="array" ref="B179">INDEX(DB_PAR[],A179+1,1)</f>
        <v>0</v>
      </c>
      <c r="C179" s="34" t="str" cm="1">
        <f t="array" ref="C179">INDEX(DB_PAR[],A179+1,3)</f>
        <v xml:space="preserve"> SUBSYSTEM_MEAS_3</v>
      </c>
      <c r="D179" s="34" t="str" cm="1">
        <f t="array" ref="D179">INDEX(DB_PAR[],A179+1,4)</f>
        <v>PARAM_18</v>
      </c>
      <c r="F179" s="34"/>
      <c r="G179" s="34" t="str" cm="1">
        <f t="array" ref="G179">IF(INDEX(DB_PAR[],A179+1,5) = "REAL",INDEX(DB_PAR[],A179+1,8),IF(INDEX(DB_PAR[],A179+1,5) = "INT",INDEX(DB_PAR[],A179+1,6),INDEX(DB_PAR[],A179+1,7)))</f>
        <v>REAL</v>
      </c>
      <c r="H179" s="36" t="str" cm="1">
        <f t="array" ref="H179">INDEX(DB_PAR[],A179+1,9)</f>
        <v>T#0MS</v>
      </c>
      <c r="I179" s="36"/>
      <c r="J179" s="36"/>
      <c r="K179" s="36" t="e">
        <f t="shared" si="20"/>
        <v>#N/A</v>
      </c>
      <c r="M179" t="s">
        <v>3618</v>
      </c>
      <c r="N179" t="s">
        <v>3619</v>
      </c>
      <c r="S179" s="39" t="s">
        <v>4051</v>
      </c>
      <c r="T179" t="s">
        <v>4052</v>
      </c>
    </row>
    <row r="180" spans="1:20" hidden="1" x14ac:dyDescent="0.25">
      <c r="A180" s="36">
        <v>178</v>
      </c>
      <c r="B180" s="36" t="b" cm="1">
        <f t="array" ref="B180">INDEX(DB_PAR[],A180+1,1)</f>
        <v>0</v>
      </c>
      <c r="C180" s="34" t="str" cm="1">
        <f t="array" ref="C180">INDEX(DB_PAR[],A180+1,3)</f>
        <v xml:space="preserve"> SUBSYSTEM_MEAS_3</v>
      </c>
      <c r="D180" s="34" t="str" cm="1">
        <f t="array" ref="D180">INDEX(DB_PAR[],A180+1,4)</f>
        <v>PARAM_19</v>
      </c>
      <c r="F180" s="34"/>
      <c r="G180" s="34" t="str" cm="1">
        <f t="array" ref="G180">IF(INDEX(DB_PAR[],A180+1,5) = "REAL",INDEX(DB_PAR[],A180+1,8),IF(INDEX(DB_PAR[],A180+1,5) = "INT",INDEX(DB_PAR[],A180+1,6),INDEX(DB_PAR[],A180+1,7)))</f>
        <v>REAL</v>
      </c>
      <c r="H180" s="36" t="str" cm="1">
        <f t="array" ref="H180">INDEX(DB_PAR[],A180+1,9)</f>
        <v>T#0MS</v>
      </c>
      <c r="I180" s="36"/>
      <c r="J180" s="36"/>
      <c r="K180" s="36" t="e">
        <f t="shared" si="20"/>
        <v>#N/A</v>
      </c>
      <c r="M180" t="s">
        <v>4053</v>
      </c>
      <c r="N180" t="s">
        <v>4054</v>
      </c>
      <c r="S180" s="40" t="s">
        <v>4055</v>
      </c>
      <c r="T180" t="s">
        <v>4056</v>
      </c>
    </row>
    <row r="181" spans="1:20" hidden="1" x14ac:dyDescent="0.25">
      <c r="A181" s="36">
        <v>179</v>
      </c>
      <c r="B181" s="36" t="b" cm="1">
        <f t="array" ref="B181">INDEX(DB_PAR[],A181+1,1)</f>
        <v>0</v>
      </c>
      <c r="C181" s="34" t="str" cm="1">
        <f t="array" ref="C181">INDEX(DB_PAR[],A181+1,3)</f>
        <v xml:space="preserve"> SUBSYSTEM_MEAS_3</v>
      </c>
      <c r="D181" s="34" t="str" cm="1">
        <f t="array" ref="D181">INDEX(DB_PAR[],A181+1,4)</f>
        <v>PARAM_20</v>
      </c>
      <c r="F181" s="34"/>
      <c r="G181" s="34" t="str" cm="1">
        <f t="array" ref="G181">IF(INDEX(DB_PAR[],A181+1,5) = "REAL",INDEX(DB_PAR[],A181+1,8),IF(INDEX(DB_PAR[],A181+1,5) = "INT",INDEX(DB_PAR[],A181+1,6),INDEX(DB_PAR[],A181+1,7)))</f>
        <v>REAL</v>
      </c>
      <c r="H181" s="36" t="str" cm="1">
        <f t="array" ref="H181">INDEX(DB_PAR[],A181+1,9)</f>
        <v>T#0MS</v>
      </c>
      <c r="I181" s="36"/>
      <c r="J181" s="36"/>
      <c r="K181" s="36" t="e">
        <f t="shared" si="20"/>
        <v>#N/A</v>
      </c>
      <c r="M181" t="s">
        <v>4057</v>
      </c>
      <c r="N181" t="s">
        <v>4058</v>
      </c>
      <c r="S181" s="39" t="s">
        <v>4059</v>
      </c>
      <c r="T181" t="s">
        <v>4060</v>
      </c>
    </row>
    <row r="182" spans="1:20" hidden="1" x14ac:dyDescent="0.25">
      <c r="A182" s="36">
        <v>180</v>
      </c>
      <c r="B182" s="36" t="b" cm="1">
        <f t="array" ref="B182">INDEX(DB_PAR[],A182+1,1)</f>
        <v>0</v>
      </c>
      <c r="C182" s="34" t="str" cm="1">
        <f t="array" ref="C182">INDEX(DB_PAR[],A182+1,3)</f>
        <v xml:space="preserve"> SUBSYSTEM_MEAS_3</v>
      </c>
      <c r="D182" s="34" t="str" cm="1">
        <f t="array" ref="D182">INDEX(DB_PAR[],A182+1,4)</f>
        <v>PARAM_21</v>
      </c>
      <c r="F182" s="34"/>
      <c r="G182" s="34" t="str" cm="1">
        <f t="array" ref="G182">IF(INDEX(DB_PAR[],A182+1,5) = "REAL",INDEX(DB_PAR[],A182+1,8),IF(INDEX(DB_PAR[],A182+1,5) = "INT",INDEX(DB_PAR[],A182+1,6),INDEX(DB_PAR[],A182+1,7)))</f>
        <v>REAL</v>
      </c>
      <c r="H182" s="36" t="str" cm="1">
        <f t="array" ref="H182">INDEX(DB_PAR[],A182+1,9)</f>
        <v>T#0MS</v>
      </c>
      <c r="I182" s="36"/>
      <c r="J182" s="36"/>
      <c r="K182" s="36" t="e">
        <f t="shared" si="20"/>
        <v>#N/A</v>
      </c>
      <c r="M182" t="s">
        <v>4061</v>
      </c>
      <c r="N182" t="s">
        <v>4062</v>
      </c>
      <c r="S182" s="40" t="s">
        <v>4063</v>
      </c>
      <c r="T182" t="s">
        <v>4064</v>
      </c>
    </row>
    <row r="183" spans="1:20" hidden="1" x14ac:dyDescent="0.25">
      <c r="A183" s="36">
        <v>181</v>
      </c>
      <c r="B183" s="36" t="b" cm="1">
        <f t="array" ref="B183">INDEX(DB_PAR[],A183+1,1)</f>
        <v>0</v>
      </c>
      <c r="C183" s="34" t="str" cm="1">
        <f t="array" ref="C183">INDEX(DB_PAR[],A183+1,3)</f>
        <v xml:space="preserve"> SUBSYSTEM_MEAS_3</v>
      </c>
      <c r="D183" s="34" t="str" cm="1">
        <f t="array" ref="D183">INDEX(DB_PAR[],A183+1,4)</f>
        <v>PARAM_22</v>
      </c>
      <c r="F183" s="34"/>
      <c r="G183" s="34" t="str" cm="1">
        <f t="array" ref="G183">IF(INDEX(DB_PAR[],A183+1,5) = "REAL",INDEX(DB_PAR[],A183+1,8),IF(INDEX(DB_PAR[],A183+1,5) = "INT",INDEX(DB_PAR[],A183+1,6),INDEX(DB_PAR[],A183+1,7)))</f>
        <v>REAL</v>
      </c>
      <c r="H183" s="36" t="str" cm="1">
        <f t="array" ref="H183">INDEX(DB_PAR[],A183+1,9)</f>
        <v>T#0MS</v>
      </c>
      <c r="I183" s="36"/>
      <c r="J183" s="36"/>
      <c r="K183" s="36" t="e">
        <f t="shared" si="20"/>
        <v>#N/A</v>
      </c>
    </row>
    <row r="184" spans="1:20" hidden="1" x14ac:dyDescent="0.25">
      <c r="A184" s="36">
        <v>182</v>
      </c>
      <c r="B184" s="36" t="b" cm="1">
        <f t="array" ref="B184">INDEX(DB_PAR[],A184+1,1)</f>
        <v>0</v>
      </c>
      <c r="C184" s="34" t="str" cm="1">
        <f t="array" ref="C184">INDEX(DB_PAR[],A184+1,3)</f>
        <v xml:space="preserve"> SUBSYSTEM_MEAS_3</v>
      </c>
      <c r="D184" s="34" t="str" cm="1">
        <f t="array" ref="D184">INDEX(DB_PAR[],A184+1,4)</f>
        <v>PARAM_23</v>
      </c>
      <c r="F184" s="34"/>
      <c r="G184" s="34" t="str" cm="1">
        <f t="array" ref="G184">IF(INDEX(DB_PAR[],A184+1,5) = "REAL",INDEX(DB_PAR[],A184+1,8),IF(INDEX(DB_PAR[],A184+1,5) = "INT",INDEX(DB_PAR[],A184+1,6),INDEX(DB_PAR[],A184+1,7)))</f>
        <v>REAL</v>
      </c>
      <c r="H184" s="36" t="str" cm="1">
        <f t="array" ref="H184">INDEX(DB_PAR[],A184+1,9)</f>
        <v>T#0MS</v>
      </c>
      <c r="I184" s="36"/>
      <c r="J184" s="36"/>
      <c r="K184" s="36" t="e">
        <f t="shared" si="20"/>
        <v>#N/A</v>
      </c>
    </row>
    <row r="185" spans="1:20" hidden="1" x14ac:dyDescent="0.25">
      <c r="A185" s="36">
        <v>183</v>
      </c>
      <c r="B185" s="36" t="b" cm="1">
        <f t="array" ref="B185">INDEX(DB_PAR[],A185+1,1)</f>
        <v>0</v>
      </c>
      <c r="C185" s="34" t="str" cm="1">
        <f t="array" ref="C185">INDEX(DB_PAR[],A185+1,3)</f>
        <v xml:space="preserve"> SUBSYSTEM_MEAS_3</v>
      </c>
      <c r="D185" s="34" t="str" cm="1">
        <f t="array" ref="D185">INDEX(DB_PAR[],A185+1,4)</f>
        <v>PARAM_24</v>
      </c>
      <c r="F185" s="34"/>
      <c r="G185" s="34" t="str" cm="1">
        <f t="array" ref="G185">IF(INDEX(DB_PAR[],A185+1,5) = "REAL",INDEX(DB_PAR[],A185+1,8),IF(INDEX(DB_PAR[],A185+1,5) = "INT",INDEX(DB_PAR[],A185+1,6),INDEX(DB_PAR[],A185+1,7)))</f>
        <v>REAL</v>
      </c>
      <c r="H185" s="36" t="str" cm="1">
        <f t="array" ref="H185">INDEX(DB_PAR[],A185+1,9)</f>
        <v>T#0MS</v>
      </c>
      <c r="I185" s="36"/>
      <c r="J185" s="36"/>
      <c r="K185" s="36" t="e">
        <f t="shared" si="20"/>
        <v>#N/A</v>
      </c>
    </row>
    <row r="186" spans="1:20" hidden="1" x14ac:dyDescent="0.25">
      <c r="A186" s="36">
        <v>184</v>
      </c>
      <c r="B186" s="36" t="b" cm="1">
        <f t="array" ref="B186">INDEX(DB_PAR[],A186+1,1)</f>
        <v>0</v>
      </c>
      <c r="C186" s="34" t="str" cm="1">
        <f t="array" ref="C186">INDEX(DB_PAR[],A186+1,3)</f>
        <v xml:space="preserve"> SUBSYSTEM_MEAS_3</v>
      </c>
      <c r="D186" s="34" t="str" cm="1">
        <f t="array" ref="D186">INDEX(DB_PAR[],A186+1,4)</f>
        <v>PARAM_25</v>
      </c>
      <c r="F186" s="34"/>
      <c r="G186" s="34" t="str" cm="1">
        <f t="array" ref="G186">IF(INDEX(DB_PAR[],A186+1,5) = "REAL",INDEX(DB_PAR[],A186+1,8),IF(INDEX(DB_PAR[],A186+1,5) = "INT",INDEX(DB_PAR[],A186+1,6),INDEX(DB_PAR[],A186+1,7)))</f>
        <v>REAL</v>
      </c>
      <c r="H186" s="36" t="str" cm="1">
        <f t="array" ref="H186">INDEX(DB_PAR[],A186+1,9)</f>
        <v>T#0MS</v>
      </c>
      <c r="I186" s="36"/>
      <c r="J186" s="36"/>
      <c r="K186" s="36" t="e">
        <f t="shared" si="20"/>
        <v>#N/A</v>
      </c>
    </row>
    <row r="187" spans="1:20" hidden="1" x14ac:dyDescent="0.25">
      <c r="A187" s="36">
        <v>185</v>
      </c>
      <c r="B187" s="36" t="b" cm="1">
        <f t="array" ref="B187">INDEX(DB_PAR[],A187+1,1)</f>
        <v>0</v>
      </c>
      <c r="C187" s="34" t="str" cm="1">
        <f t="array" ref="C187">INDEX(DB_PAR[],A187+1,3)</f>
        <v xml:space="preserve"> SUBSYSTEM_MEAS_3</v>
      </c>
      <c r="D187" s="34" t="str" cm="1">
        <f t="array" ref="D187">INDEX(DB_PAR[],A187+1,4)</f>
        <v>PARAM_26</v>
      </c>
      <c r="F187" s="34"/>
      <c r="G187" s="34" t="str" cm="1">
        <f t="array" ref="G187">IF(INDEX(DB_PAR[],A187+1,5) = "REAL",INDEX(DB_PAR[],A187+1,8),IF(INDEX(DB_PAR[],A187+1,5) = "INT",INDEX(DB_PAR[],A187+1,6),INDEX(DB_PAR[],A187+1,7)))</f>
        <v>REAL</v>
      </c>
      <c r="H187" s="36" t="str" cm="1">
        <f t="array" ref="H187">INDEX(DB_PAR[],A187+1,9)</f>
        <v>T#0MS</v>
      </c>
      <c r="I187" s="36"/>
      <c r="J187" s="36"/>
      <c r="K187" s="36" t="e">
        <f t="shared" si="20"/>
        <v>#N/A</v>
      </c>
    </row>
    <row r="188" spans="1:20" hidden="1" x14ac:dyDescent="0.25">
      <c r="A188" s="36">
        <v>186</v>
      </c>
      <c r="B188" s="36" t="b" cm="1">
        <f t="array" ref="B188">INDEX(DB_PAR[],A188+1,1)</f>
        <v>0</v>
      </c>
      <c r="C188" s="34" t="str" cm="1">
        <f t="array" ref="C188">INDEX(DB_PAR[],A188+1,3)</f>
        <v xml:space="preserve"> SUBSYSTEM_MEAS_3</v>
      </c>
      <c r="D188" s="34" t="str" cm="1">
        <f t="array" ref="D188">INDEX(DB_PAR[],A188+1,4)</f>
        <v>PARAM_27</v>
      </c>
      <c r="F188" s="34"/>
      <c r="G188" s="34" t="str" cm="1">
        <f t="array" ref="G188">IF(INDEX(DB_PAR[],A188+1,5) = "REAL",INDEX(DB_PAR[],A188+1,8),IF(INDEX(DB_PAR[],A188+1,5) = "INT",INDEX(DB_PAR[],A188+1,6),INDEX(DB_PAR[],A188+1,7)))</f>
        <v>REAL</v>
      </c>
      <c r="H188" s="36" t="str" cm="1">
        <f t="array" ref="H188">INDEX(DB_PAR[],A188+1,9)</f>
        <v>T#0MS</v>
      </c>
      <c r="I188" s="36"/>
      <c r="J188" s="36"/>
      <c r="K188" s="36" t="e">
        <f t="shared" si="20"/>
        <v>#N/A</v>
      </c>
    </row>
    <row r="189" spans="1:20" hidden="1" x14ac:dyDescent="0.25">
      <c r="A189" s="36">
        <v>187</v>
      </c>
      <c r="B189" s="36" t="b" cm="1">
        <f t="array" ref="B189">INDEX(DB_PAR[],A189+1,1)</f>
        <v>0</v>
      </c>
      <c r="C189" s="34" t="str" cm="1">
        <f t="array" ref="C189">INDEX(DB_PAR[],A189+1,3)</f>
        <v xml:space="preserve"> SUBSYSTEM_MEAS_3</v>
      </c>
      <c r="D189" s="34" t="str" cm="1">
        <f t="array" ref="D189">INDEX(DB_PAR[],A189+1,4)</f>
        <v>PARAM_28</v>
      </c>
      <c r="F189" s="34"/>
      <c r="G189" s="34" t="str" cm="1">
        <f t="array" ref="G189">IF(INDEX(DB_PAR[],A189+1,5) = "REAL",INDEX(DB_PAR[],A189+1,8),IF(INDEX(DB_PAR[],A189+1,5) = "INT",INDEX(DB_PAR[],A189+1,6),INDEX(DB_PAR[],A189+1,7)))</f>
        <v>REAL</v>
      </c>
      <c r="H189" s="36" t="str" cm="1">
        <f t="array" ref="H189">INDEX(DB_PAR[],A189+1,9)</f>
        <v>T#0MS</v>
      </c>
      <c r="I189" s="36"/>
      <c r="J189" s="36"/>
      <c r="K189" s="36" t="e">
        <f t="shared" si="20"/>
        <v>#N/A</v>
      </c>
    </row>
    <row r="190" spans="1:20" hidden="1" x14ac:dyDescent="0.25">
      <c r="A190" s="36">
        <v>188</v>
      </c>
      <c r="B190" s="36" t="b" cm="1">
        <f t="array" ref="B190">INDEX(DB_PAR[],A190+1,1)</f>
        <v>0</v>
      </c>
      <c r="C190" s="34" t="str" cm="1">
        <f t="array" ref="C190">INDEX(DB_PAR[],A190+1,3)</f>
        <v xml:space="preserve"> SUBSYSTEM_MEAS_3</v>
      </c>
      <c r="D190" s="34" t="str" cm="1">
        <f t="array" ref="D190">INDEX(DB_PAR[],A190+1,4)</f>
        <v>PARAM_29</v>
      </c>
      <c r="F190" s="34"/>
      <c r="G190" s="34" t="str" cm="1">
        <f t="array" ref="G190">IF(INDEX(DB_PAR[],A190+1,5) = "REAL",INDEX(DB_PAR[],A190+1,8),IF(INDEX(DB_PAR[],A190+1,5) = "INT",INDEX(DB_PAR[],A190+1,6),INDEX(DB_PAR[],A190+1,7)))</f>
        <v>REAL</v>
      </c>
      <c r="H190" s="36" t="str" cm="1">
        <f t="array" ref="H190">INDEX(DB_PAR[],A190+1,9)</f>
        <v>T#0MS</v>
      </c>
      <c r="I190" s="36"/>
      <c r="J190" s="36"/>
      <c r="K190" s="36" t="e">
        <f t="shared" si="20"/>
        <v>#N/A</v>
      </c>
    </row>
    <row r="191" spans="1:20" hidden="1" x14ac:dyDescent="0.25">
      <c r="A191" s="36">
        <v>189</v>
      </c>
      <c r="B191" s="36" t="b" cm="1">
        <f t="array" ref="B191">INDEX(DB_PAR[],A191+1,1)</f>
        <v>0</v>
      </c>
      <c r="C191" s="34" t="str" cm="1">
        <f t="array" ref="C191">INDEX(DB_PAR[],A191+1,3)</f>
        <v xml:space="preserve"> SUBSYSTEM_MEAS_3</v>
      </c>
      <c r="D191" s="34" t="str" cm="1">
        <f t="array" ref="D191">INDEX(DB_PAR[],A191+1,4)</f>
        <v>PARAM_30</v>
      </c>
      <c r="F191" s="34"/>
      <c r="G191" s="34" t="str" cm="1">
        <f t="array" ref="G191">IF(INDEX(DB_PAR[],A191+1,5) = "REAL",INDEX(DB_PAR[],A191+1,8),IF(INDEX(DB_PAR[],A191+1,5) = "INT",INDEX(DB_PAR[],A191+1,6),INDEX(DB_PAR[],A191+1,7)))</f>
        <v>REAL</v>
      </c>
      <c r="H191" s="36" t="str" cm="1">
        <f t="array" ref="H191">INDEX(DB_PAR[],A191+1,9)</f>
        <v>T#0MS</v>
      </c>
      <c r="I191" s="36"/>
      <c r="J191" s="36"/>
      <c r="K191" s="36" t="e">
        <f t="shared" si="20"/>
        <v>#N/A</v>
      </c>
    </row>
    <row r="192" spans="1:20" hidden="1" x14ac:dyDescent="0.25">
      <c r="A192" s="36">
        <v>190</v>
      </c>
      <c r="B192" s="36" t="b" cm="1">
        <f t="array" ref="B192">INDEX(DB_PAR[],A192+1,1)</f>
        <v>0</v>
      </c>
      <c r="C192" s="34" t="str" cm="1">
        <f t="array" ref="C192">INDEX(DB_PAR[],A192+1,3)</f>
        <v xml:space="preserve"> SUBSYSTEM_MEAS_3</v>
      </c>
      <c r="D192" s="34" t="str" cm="1">
        <f t="array" ref="D192">INDEX(DB_PAR[],A192+1,4)</f>
        <v>PARAM_31</v>
      </c>
      <c r="F192" s="34"/>
      <c r="G192" s="34" t="str" cm="1">
        <f t="array" ref="G192">IF(INDEX(DB_PAR[],A192+1,5) = "REAL",INDEX(DB_PAR[],A192+1,8),IF(INDEX(DB_PAR[],A192+1,5) = "INT",INDEX(DB_PAR[],A192+1,6),INDEX(DB_PAR[],A192+1,7)))</f>
        <v>REAL</v>
      </c>
      <c r="H192" s="36" t="str" cm="1">
        <f t="array" ref="H192">INDEX(DB_PAR[],A192+1,9)</f>
        <v>T#0MS</v>
      </c>
      <c r="I192" s="36"/>
      <c r="J192" s="36"/>
      <c r="K192" s="36" t="e">
        <f t="shared" si="20"/>
        <v>#N/A</v>
      </c>
    </row>
    <row r="193" spans="1:11" hidden="1" x14ac:dyDescent="0.25">
      <c r="A193" s="36">
        <v>191</v>
      </c>
      <c r="B193" s="36" t="b" cm="1">
        <f t="array" ref="B193">INDEX(DB_PAR[],A193+1,1)</f>
        <v>0</v>
      </c>
      <c r="C193" s="34" t="str" cm="1">
        <f t="array" ref="C193">INDEX(DB_PAR[],A193+1,3)</f>
        <v xml:space="preserve"> SUBSYSTEM_MEAS_3</v>
      </c>
      <c r="D193" s="34" t="str" cm="1">
        <f t="array" ref="D193">INDEX(DB_PAR[],A193+1,4)</f>
        <v>PARAM_32</v>
      </c>
      <c r="F193" s="34"/>
      <c r="G193" s="34" t="str" cm="1">
        <f t="array" ref="G193">IF(INDEX(DB_PAR[],A193+1,5) = "REAL",INDEX(DB_PAR[],A193+1,8),IF(INDEX(DB_PAR[],A193+1,5) = "INT",INDEX(DB_PAR[],A193+1,6),INDEX(DB_PAR[],A193+1,7)))</f>
        <v>REAL</v>
      </c>
      <c r="H193" s="36" t="str" cm="1">
        <f t="array" ref="H193">INDEX(DB_PAR[],A193+1,9)</f>
        <v>T#0MS</v>
      </c>
      <c r="I193" s="36"/>
      <c r="J193" s="36"/>
      <c r="K193" s="36" t="e">
        <f t="shared" si="20"/>
        <v>#N/A</v>
      </c>
    </row>
    <row r="194" spans="1:11" hidden="1" x14ac:dyDescent="0.25">
      <c r="A194" s="36">
        <v>192</v>
      </c>
      <c r="B194" s="36" t="b" cm="1">
        <f t="array" ref="B194">INDEX(DB_PAR[],A194+1,1)</f>
        <v>1</v>
      </c>
      <c r="C194" s="34" t="str" cm="1">
        <f t="array" ref="C194">INDEX(DB_PAR[],A194+1,3)</f>
        <v xml:space="preserve"> COMMON_CONTROL</v>
      </c>
      <c r="D194" s="34" t="str" cm="1">
        <f t="array" ref="D194">INDEX(DB_PAR[],A194+1,4)</f>
        <v>START_REG_ON_NETWORK</v>
      </c>
      <c r="F194" s="34"/>
      <c r="G194" s="34" t="str" cm="1">
        <f t="array" ref="G194">IF(INDEX(DB_PAR[],A194+1,5) = "REAL",INDEX(DB_PAR[],A194+1,8),IF(INDEX(DB_PAR[],A194+1,5) = "INT",INDEX(DB_PAR[],A194+1,6),INDEX(DB_PAR[],A194+1,7)))</f>
        <v>INT</v>
      </c>
      <c r="H194" s="36" t="str" cm="1">
        <f t="array" ref="H194">INDEX(DB_PAR[],A194+1,9)</f>
        <v>T#9M</v>
      </c>
      <c r="I194" s="36"/>
      <c r="J194" s="36"/>
      <c r="K194" s="36" t="e">
        <f t="shared" ref="K194:K257" si="23">VLOOKUP(F194,$M$1:$N$170,2,FALSE)</f>
        <v>#N/A</v>
      </c>
    </row>
    <row r="195" spans="1:11" hidden="1" x14ac:dyDescent="0.25">
      <c r="A195" s="36">
        <v>193</v>
      </c>
      <c r="B195" s="36" t="b" cm="1">
        <f t="array" ref="B195">INDEX(DB_PAR[],A195+1,1)</f>
        <v>0</v>
      </c>
      <c r="C195" s="34" t="str" cm="1">
        <f t="array" ref="C195">INDEX(DB_PAR[],A195+1,3)</f>
        <v xml:space="preserve"> COMMON_CONTROL</v>
      </c>
      <c r="D195" s="34" t="str" cm="1">
        <f t="array" ref="D195">INDEX(DB_PAR[],A195+1,4)</f>
        <v>RUN_MODE</v>
      </c>
      <c r="F195" s="34"/>
      <c r="G195" s="34" t="str" cm="1">
        <f t="array" ref="G195">IF(INDEX(DB_PAR[],A195+1,5) = "REAL",INDEX(DB_PAR[],A195+1,8),IF(INDEX(DB_PAR[],A195+1,5) = "INT",INDEX(DB_PAR[],A195+1,6),INDEX(DB_PAR[],A195+1,7)))</f>
        <v>INT</v>
      </c>
      <c r="H195" s="36" t="str" cm="1">
        <f t="array" ref="H195">INDEX(DB_PAR[],A195+1,9)</f>
        <v>T#0MS</v>
      </c>
      <c r="I195" s="36"/>
      <c r="J195" s="36"/>
      <c r="K195" s="36" t="e">
        <f t="shared" si="23"/>
        <v>#N/A</v>
      </c>
    </row>
    <row r="196" spans="1:11" hidden="1" x14ac:dyDescent="0.25">
      <c r="A196" s="36">
        <v>194</v>
      </c>
      <c r="B196" s="36" t="b" cm="1">
        <f t="array" ref="B196">INDEX(DB_PAR[],A196+1,1)</f>
        <v>1</v>
      </c>
      <c r="C196" s="34" t="str" cm="1">
        <f t="array" ref="C196">INDEX(DB_PAR[],A196+1,3)</f>
        <v xml:space="preserve"> COMMON_CONTROL</v>
      </c>
      <c r="D196" s="34" t="str" cm="1">
        <f t="array" ref="D196">INDEX(DB_PAR[],A196+1,4)</f>
        <v>START_MODE</v>
      </c>
      <c r="F196" s="34"/>
      <c r="G196" s="34" t="str" cm="1">
        <f t="array" ref="G196">IF(INDEX(DB_PAR[],A196+1,5) = "REAL",INDEX(DB_PAR[],A196+1,8),IF(INDEX(DB_PAR[],A196+1,5) = "INT",INDEX(DB_PAR[],A196+1,6),INDEX(DB_PAR[],A196+1,7)))</f>
        <v>INT</v>
      </c>
      <c r="H196" s="36" t="str" cm="1">
        <f t="array" ref="H196">INDEX(DB_PAR[],A196+1,9)</f>
        <v>T#0MS</v>
      </c>
      <c r="I196" s="36"/>
      <c r="J196" s="36"/>
      <c r="K196" s="36" t="e">
        <f t="shared" si="23"/>
        <v>#N/A</v>
      </c>
    </row>
    <row r="197" spans="1:11" hidden="1" x14ac:dyDescent="0.25">
      <c r="A197" s="36">
        <v>195</v>
      </c>
      <c r="B197" s="36" t="b" cm="1">
        <f t="array" ref="B197">INDEX(DB_PAR[],A197+1,1)</f>
        <v>1</v>
      </c>
      <c r="C197" s="34" t="str" cm="1">
        <f t="array" ref="C197">INDEX(DB_PAR[],A197+1,3)</f>
        <v xml:space="preserve"> COMMON_CONTROL</v>
      </c>
      <c r="D197" s="34" t="str" cm="1">
        <f t="array" ref="D197">INDEX(DB_PAR[],A197+1,4)</f>
        <v>RAMP_UP_TIME</v>
      </c>
      <c r="F197" s="34"/>
      <c r="G197" s="34" t="str" cm="1">
        <f t="array" ref="G197">IF(INDEX(DB_PAR[],A197+1,5) = "REAL",INDEX(DB_PAR[],A197+1,8),IF(INDEX(DB_PAR[],A197+1,5) = "INT",INDEX(DB_PAR[],A197+1,6),INDEX(DB_PAR[],A197+1,7)))</f>
        <v>REAL</v>
      </c>
      <c r="H197" s="36" t="str" cm="1">
        <f t="array" ref="H197">INDEX(DB_PAR[],A197+1,9)</f>
        <v>T#0MS</v>
      </c>
      <c r="I197" s="36"/>
      <c r="J197" s="36"/>
      <c r="K197" s="36" t="e">
        <f t="shared" si="23"/>
        <v>#N/A</v>
      </c>
    </row>
    <row r="198" spans="1:11" hidden="1" x14ac:dyDescent="0.25">
      <c r="A198" s="36">
        <v>196</v>
      </c>
      <c r="B198" s="36" t="b" cm="1">
        <f t="array" ref="B198">INDEX(DB_PAR[],A198+1,1)</f>
        <v>1</v>
      </c>
      <c r="C198" s="34" t="str" cm="1">
        <f t="array" ref="C198">INDEX(DB_PAR[],A198+1,3)</f>
        <v xml:space="preserve"> COMMON_CONTROL</v>
      </c>
      <c r="D198" s="34" t="str" cm="1">
        <f t="array" ref="D198">INDEX(DB_PAR[],A198+1,4)</f>
        <v>RAMP_DOWN_TIME</v>
      </c>
      <c r="F198" s="34"/>
      <c r="G198" s="34" t="str" cm="1">
        <f t="array" ref="G198">IF(INDEX(DB_PAR[],A198+1,5) = "REAL",INDEX(DB_PAR[],A198+1,8),IF(INDEX(DB_PAR[],A198+1,5) = "INT",INDEX(DB_PAR[],A198+1,6),INDEX(DB_PAR[],A198+1,7)))</f>
        <v>REAL</v>
      </c>
      <c r="H198" s="36" t="str" cm="1">
        <f t="array" ref="H198">INDEX(DB_PAR[],A198+1,9)</f>
        <v>T#0MS</v>
      </c>
      <c r="I198" s="36"/>
      <c r="J198" s="36"/>
      <c r="K198" s="36" t="e">
        <f t="shared" si="23"/>
        <v>#N/A</v>
      </c>
    </row>
    <row r="199" spans="1:11" hidden="1" x14ac:dyDescent="0.25">
      <c r="A199" s="36">
        <v>197</v>
      </c>
      <c r="B199" s="36" t="b" cm="1">
        <f t="array" ref="B199">INDEX(DB_PAR[],A199+1,1)</f>
        <v>1</v>
      </c>
      <c r="C199" s="34" t="str" cm="1">
        <f t="array" ref="C199">INDEX(DB_PAR[],A199+1,3)</f>
        <v xml:space="preserve"> COMMON_CONTROL</v>
      </c>
      <c r="D199" s="34" t="str" cm="1">
        <f t="array" ref="D199">INDEX(DB_PAR[],A199+1,4)</f>
        <v>START_UNIT_VAL</v>
      </c>
      <c r="F199" s="34"/>
      <c r="G199" s="34" t="str" cm="1">
        <f t="array" ref="G199">IF(INDEX(DB_PAR[],A199+1,5) = "REAL",INDEX(DB_PAR[],A199+1,8),IF(INDEX(DB_PAR[],A199+1,5) = "INT",INDEX(DB_PAR[],A199+1,6),INDEX(DB_PAR[],A199+1,7)))</f>
        <v>REAL</v>
      </c>
      <c r="H199" s="36" t="str" cm="1">
        <f t="array" ref="H199">INDEX(DB_PAR[],A199+1,9)</f>
        <v>T#1M</v>
      </c>
      <c r="I199" s="36"/>
      <c r="J199" s="36"/>
      <c r="K199" s="36" t="e">
        <f t="shared" si="23"/>
        <v>#N/A</v>
      </c>
    </row>
    <row r="200" spans="1:11" hidden="1" x14ac:dyDescent="0.25">
      <c r="A200" s="36">
        <v>198</v>
      </c>
      <c r="B200" s="36" t="b" cm="1">
        <f t="array" ref="B200">INDEX(DB_PAR[],A200+1,1)</f>
        <v>1</v>
      </c>
      <c r="C200" s="34" t="str" cm="1">
        <f t="array" ref="C200">INDEX(DB_PAR[],A200+1,3)</f>
        <v xml:space="preserve"> COMMON_CONTROL</v>
      </c>
      <c r="D200" s="34" t="str" cm="1">
        <f t="array" ref="D200">INDEX(DB_PAR[],A200+1,4)</f>
        <v>STOP_UNIT_VAL</v>
      </c>
      <c r="F200" s="34"/>
      <c r="G200" s="34" t="str" cm="1">
        <f t="array" ref="G200">IF(INDEX(DB_PAR[],A200+1,5) = "REAL",INDEX(DB_PAR[],A200+1,8),IF(INDEX(DB_PAR[],A200+1,5) = "INT",INDEX(DB_PAR[],A200+1,6),INDEX(DB_PAR[],A200+1,7)))</f>
        <v>REAL</v>
      </c>
      <c r="H200" s="36" t="str" cm="1">
        <f t="array" ref="H200">INDEX(DB_PAR[],A200+1,9)</f>
        <v>T#1M</v>
      </c>
      <c r="I200" s="36"/>
      <c r="J200" s="36"/>
      <c r="K200" s="36" t="e">
        <f t="shared" si="23"/>
        <v>#N/A</v>
      </c>
    </row>
    <row r="201" spans="1:11" hidden="1" x14ac:dyDescent="0.25">
      <c r="A201" s="36">
        <v>199</v>
      </c>
      <c r="B201" s="36" t="b" cm="1">
        <f t="array" ref="B201">INDEX(DB_PAR[],A201+1,1)</f>
        <v>1</v>
      </c>
      <c r="C201" s="34" t="str" cm="1">
        <f t="array" ref="C201">INDEX(DB_PAR[],A201+1,3)</f>
        <v xml:space="preserve"> COMMON_CONTROL</v>
      </c>
      <c r="D201" s="34" t="str" cm="1">
        <f t="array" ref="D201">INDEX(DB_PAR[],A201+1,4)</f>
        <v>START_UNIT_DELAY</v>
      </c>
      <c r="F201" s="34"/>
      <c r="G201" s="34" t="str" cm="1">
        <f t="array" ref="G201">IF(INDEX(DB_PAR[],A201+1,5) = "REAL",INDEX(DB_PAR[],A201+1,8),IF(INDEX(DB_PAR[],A201+1,5) = "INT",INDEX(DB_PAR[],A201+1,6),INDEX(DB_PAR[],A201+1,7)))</f>
        <v>TIME</v>
      </c>
      <c r="H201" s="36" t="str" cm="1">
        <f t="array" ref="H201">INDEX(DB_PAR[],A201+1,9)</f>
        <v>T#10M</v>
      </c>
      <c r="I201" s="36"/>
      <c r="J201" s="36"/>
      <c r="K201" s="36" t="e">
        <f t="shared" si="23"/>
        <v>#N/A</v>
      </c>
    </row>
    <row r="202" spans="1:11" hidden="1" x14ac:dyDescent="0.25">
      <c r="A202" s="36">
        <v>200</v>
      </c>
      <c r="B202" s="36" t="b" cm="1">
        <f t="array" ref="B202">INDEX(DB_PAR[],A202+1,1)</f>
        <v>1</v>
      </c>
      <c r="C202" s="34" t="str" cm="1">
        <f t="array" ref="C202">INDEX(DB_PAR[],A202+1,3)</f>
        <v xml:space="preserve"> COMMON_CONTROL</v>
      </c>
      <c r="D202" s="34" t="str" cm="1">
        <f t="array" ref="D202">INDEX(DB_PAR[],A202+1,4)</f>
        <v>STOP_UNIT_DELAY</v>
      </c>
      <c r="F202" s="34"/>
      <c r="G202" s="34" t="str" cm="1">
        <f t="array" ref="G202">IF(INDEX(DB_PAR[],A202+1,5) = "REAL",INDEX(DB_PAR[],A202+1,8),IF(INDEX(DB_PAR[],A202+1,5) = "INT",INDEX(DB_PAR[],A202+1,6),INDEX(DB_PAR[],A202+1,7)))</f>
        <v>TIME</v>
      </c>
      <c r="H202" s="36" t="str" cm="1">
        <f t="array" ref="H202">INDEX(DB_PAR[],A202+1,9)</f>
        <v>T#10M</v>
      </c>
      <c r="I202" s="36"/>
      <c r="J202" s="36"/>
      <c r="K202" s="36" t="e">
        <f t="shared" si="23"/>
        <v>#N/A</v>
      </c>
    </row>
    <row r="203" spans="1:11" hidden="1" x14ac:dyDescent="0.25">
      <c r="A203" s="36">
        <v>201</v>
      </c>
      <c r="B203" s="36" t="b" cm="1">
        <f t="array" ref="B203">INDEX(DB_PAR[],A203+1,1)</f>
        <v>0</v>
      </c>
      <c r="C203" s="34" t="str" cm="1">
        <f t="array" ref="C203">INDEX(DB_PAR[],A203+1,3)</f>
        <v xml:space="preserve"> COMMON_CONTROL</v>
      </c>
      <c r="D203" s="34" t="str" cm="1">
        <f t="array" ref="D203">INDEX(DB_PAR[],A203+1,4)</f>
        <v>PARAM_10</v>
      </c>
      <c r="F203" s="34"/>
      <c r="G203" s="34" t="str" cm="1">
        <f t="array" ref="G203">IF(INDEX(DB_PAR[],A203+1,5) = "REAL",INDEX(DB_PAR[],A203+1,8),IF(INDEX(DB_PAR[],A203+1,5) = "INT",INDEX(DB_PAR[],A203+1,6),INDEX(DB_PAR[],A203+1,7)))</f>
        <v>REAL</v>
      </c>
      <c r="H203" s="36" t="str" cm="1">
        <f t="array" ref="H203">INDEX(DB_PAR[],A203+1,9)</f>
        <v>T#0MS</v>
      </c>
      <c r="I203" s="36"/>
      <c r="J203" s="36"/>
      <c r="K203" s="36" t="e">
        <f t="shared" si="23"/>
        <v>#N/A</v>
      </c>
    </row>
    <row r="204" spans="1:11" hidden="1" x14ac:dyDescent="0.25">
      <c r="A204" s="36">
        <v>202</v>
      </c>
      <c r="B204" s="36" t="b" cm="1">
        <f t="array" ref="B204">INDEX(DB_PAR[],A204+1,1)</f>
        <v>0</v>
      </c>
      <c r="C204" s="34" t="str" cm="1">
        <f t="array" ref="C204">INDEX(DB_PAR[],A204+1,3)</f>
        <v xml:space="preserve"> COMMON_CONTROL</v>
      </c>
      <c r="D204" s="34" t="str" cm="1">
        <f t="array" ref="D204">INDEX(DB_PAR[],A204+1,4)</f>
        <v>PARAM_11</v>
      </c>
      <c r="F204" s="34"/>
      <c r="G204" s="34" t="str" cm="1">
        <f t="array" ref="G204">IF(INDEX(DB_PAR[],A204+1,5) = "REAL",INDEX(DB_PAR[],A204+1,8),IF(INDEX(DB_PAR[],A204+1,5) = "INT",INDEX(DB_PAR[],A204+1,6),INDEX(DB_PAR[],A204+1,7)))</f>
        <v>REAL</v>
      </c>
      <c r="H204" s="36" t="str" cm="1">
        <f t="array" ref="H204">INDEX(DB_PAR[],A204+1,9)</f>
        <v>T#0MS</v>
      </c>
      <c r="I204" s="36"/>
      <c r="J204" s="36"/>
      <c r="K204" s="36" t="e">
        <f t="shared" si="23"/>
        <v>#N/A</v>
      </c>
    </row>
    <row r="205" spans="1:11" hidden="1" x14ac:dyDescent="0.25">
      <c r="A205" s="36">
        <v>203</v>
      </c>
      <c r="B205" s="36" t="b" cm="1">
        <f t="array" ref="B205">INDEX(DB_PAR[],A205+1,1)</f>
        <v>0</v>
      </c>
      <c r="C205" s="34" t="str" cm="1">
        <f t="array" ref="C205">INDEX(DB_PAR[],A205+1,3)</f>
        <v xml:space="preserve"> COMMON_CONTROL</v>
      </c>
      <c r="D205" s="34" t="str" cm="1">
        <f t="array" ref="D205">INDEX(DB_PAR[],A205+1,4)</f>
        <v>PARAM_12</v>
      </c>
      <c r="F205" s="34"/>
      <c r="G205" s="34" t="str" cm="1">
        <f t="array" ref="G205">IF(INDEX(DB_PAR[],A205+1,5) = "REAL",INDEX(DB_PAR[],A205+1,8),IF(INDEX(DB_PAR[],A205+1,5) = "INT",INDEX(DB_PAR[],A205+1,6),INDEX(DB_PAR[],A205+1,7)))</f>
        <v>REAL</v>
      </c>
      <c r="H205" s="36" t="str" cm="1">
        <f t="array" ref="H205">INDEX(DB_PAR[],A205+1,9)</f>
        <v>T#0MS</v>
      </c>
      <c r="I205" s="36"/>
      <c r="J205" s="36"/>
      <c r="K205" s="36" t="e">
        <f t="shared" si="23"/>
        <v>#N/A</v>
      </c>
    </row>
    <row r="206" spans="1:11" hidden="1" x14ac:dyDescent="0.25">
      <c r="A206" s="36">
        <v>204</v>
      </c>
      <c r="B206" s="36" t="b" cm="1">
        <f t="array" ref="B206">INDEX(DB_PAR[],A206+1,1)</f>
        <v>0</v>
      </c>
      <c r="C206" s="34" t="str" cm="1">
        <f t="array" ref="C206">INDEX(DB_PAR[],A206+1,3)</f>
        <v xml:space="preserve"> COMMON_CONTROL</v>
      </c>
      <c r="D206" s="34" t="str" cm="1">
        <f t="array" ref="D206">INDEX(DB_PAR[],A206+1,4)</f>
        <v>PARAM_13</v>
      </c>
      <c r="F206" s="34"/>
      <c r="G206" s="34" t="str" cm="1">
        <f t="array" ref="G206">IF(INDEX(DB_PAR[],A206+1,5) = "REAL",INDEX(DB_PAR[],A206+1,8),IF(INDEX(DB_PAR[],A206+1,5) = "INT",INDEX(DB_PAR[],A206+1,6),INDEX(DB_PAR[],A206+1,7)))</f>
        <v>REAL</v>
      </c>
      <c r="H206" s="36" t="str" cm="1">
        <f t="array" ref="H206">INDEX(DB_PAR[],A206+1,9)</f>
        <v>T#0MS</v>
      </c>
      <c r="I206" s="36"/>
      <c r="J206" s="36"/>
      <c r="K206" s="36" t="e">
        <f t="shared" si="23"/>
        <v>#N/A</v>
      </c>
    </row>
    <row r="207" spans="1:11" hidden="1" x14ac:dyDescent="0.25">
      <c r="A207" s="36">
        <v>205</v>
      </c>
      <c r="B207" s="36" t="b" cm="1">
        <f t="array" ref="B207">INDEX(DB_PAR[],A207+1,1)</f>
        <v>0</v>
      </c>
      <c r="C207" s="34" t="str" cm="1">
        <f t="array" ref="C207">INDEX(DB_PAR[],A207+1,3)</f>
        <v xml:space="preserve"> COMMON_CONTROL</v>
      </c>
      <c r="D207" s="34" t="str" cm="1">
        <f t="array" ref="D207">INDEX(DB_PAR[],A207+1,4)</f>
        <v>PARAM_14</v>
      </c>
      <c r="F207" s="34"/>
      <c r="G207" s="34" t="str" cm="1">
        <f t="array" ref="G207">IF(INDEX(DB_PAR[],A207+1,5) = "REAL",INDEX(DB_PAR[],A207+1,8),IF(INDEX(DB_PAR[],A207+1,5) = "INT",INDEX(DB_PAR[],A207+1,6),INDEX(DB_PAR[],A207+1,7)))</f>
        <v>REAL</v>
      </c>
      <c r="H207" s="36" t="str" cm="1">
        <f t="array" ref="H207">INDEX(DB_PAR[],A207+1,9)</f>
        <v>T#0MS</v>
      </c>
      <c r="I207" s="36"/>
      <c r="J207" s="36"/>
      <c r="K207" s="36" t="e">
        <f t="shared" si="23"/>
        <v>#N/A</v>
      </c>
    </row>
    <row r="208" spans="1:11" hidden="1" x14ac:dyDescent="0.25">
      <c r="A208" s="36">
        <v>206</v>
      </c>
      <c r="B208" s="36" t="b" cm="1">
        <f t="array" ref="B208">INDEX(DB_PAR[],A208+1,1)</f>
        <v>0</v>
      </c>
      <c r="C208" s="34" t="str" cm="1">
        <f t="array" ref="C208">INDEX(DB_PAR[],A208+1,3)</f>
        <v xml:space="preserve"> COMMON_CONTROL</v>
      </c>
      <c r="D208" s="34" t="str" cm="1">
        <f t="array" ref="D208">INDEX(DB_PAR[],A208+1,4)</f>
        <v>PARAM_15</v>
      </c>
      <c r="F208" s="34"/>
      <c r="G208" s="34" t="str" cm="1">
        <f t="array" ref="G208">IF(INDEX(DB_PAR[],A208+1,5) = "REAL",INDEX(DB_PAR[],A208+1,8),IF(INDEX(DB_PAR[],A208+1,5) = "INT",INDEX(DB_PAR[],A208+1,6),INDEX(DB_PAR[],A208+1,7)))</f>
        <v>REAL</v>
      </c>
      <c r="H208" s="36" t="str" cm="1">
        <f t="array" ref="H208">INDEX(DB_PAR[],A208+1,9)</f>
        <v>T#0MS</v>
      </c>
      <c r="I208" s="36"/>
      <c r="J208" s="36"/>
      <c r="K208" s="36" t="e">
        <f t="shared" si="23"/>
        <v>#N/A</v>
      </c>
    </row>
    <row r="209" spans="1:11" hidden="1" x14ac:dyDescent="0.25">
      <c r="A209" s="36">
        <v>207</v>
      </c>
      <c r="B209" s="36" t="b" cm="1">
        <f t="array" ref="B209">INDEX(DB_PAR[],A209+1,1)</f>
        <v>0</v>
      </c>
      <c r="C209" s="34" t="str" cm="1">
        <f t="array" ref="C209">INDEX(DB_PAR[],A209+1,3)</f>
        <v xml:space="preserve"> COMMON_CONTROL</v>
      </c>
      <c r="D209" s="34" t="str" cm="1">
        <f t="array" ref="D209">INDEX(DB_PAR[],A209+1,4)</f>
        <v>PARAM_16</v>
      </c>
      <c r="F209" s="34"/>
      <c r="G209" s="34" t="str" cm="1">
        <f t="array" ref="G209">IF(INDEX(DB_PAR[],A209+1,5) = "REAL",INDEX(DB_PAR[],A209+1,8),IF(INDEX(DB_PAR[],A209+1,5) = "INT",INDEX(DB_PAR[],A209+1,6),INDEX(DB_PAR[],A209+1,7)))</f>
        <v>REAL</v>
      </c>
      <c r="H209" s="36" t="str" cm="1">
        <f t="array" ref="H209">INDEX(DB_PAR[],A209+1,9)</f>
        <v>T#0MS</v>
      </c>
      <c r="I209" s="36"/>
      <c r="J209" s="36"/>
      <c r="K209" s="36" t="e">
        <f t="shared" si="23"/>
        <v>#N/A</v>
      </c>
    </row>
    <row r="210" spans="1:11" hidden="1" x14ac:dyDescent="0.25">
      <c r="A210" s="36">
        <v>208</v>
      </c>
      <c r="B210" s="36" t="b" cm="1">
        <f t="array" ref="B210">INDEX(DB_PAR[],A210+1,1)</f>
        <v>0</v>
      </c>
      <c r="C210" s="34" t="str" cm="1">
        <f t="array" ref="C210">INDEX(DB_PAR[],A210+1,3)</f>
        <v xml:space="preserve"> COMMON_CONTROL</v>
      </c>
      <c r="D210" s="34" t="str" cm="1">
        <f t="array" ref="D210">INDEX(DB_PAR[],A210+1,4)</f>
        <v>PARAM_17</v>
      </c>
      <c r="F210" s="34"/>
      <c r="G210" s="34" t="str" cm="1">
        <f t="array" ref="G210">IF(INDEX(DB_PAR[],A210+1,5) = "REAL",INDEX(DB_PAR[],A210+1,8),IF(INDEX(DB_PAR[],A210+1,5) = "INT",INDEX(DB_PAR[],A210+1,6),INDEX(DB_PAR[],A210+1,7)))</f>
        <v>REAL</v>
      </c>
      <c r="H210" s="36" t="str" cm="1">
        <f t="array" ref="H210">INDEX(DB_PAR[],A210+1,9)</f>
        <v>T#0MS</v>
      </c>
      <c r="I210" s="36"/>
      <c r="J210" s="36"/>
      <c r="K210" s="36" t="e">
        <f t="shared" si="23"/>
        <v>#N/A</v>
      </c>
    </row>
    <row r="211" spans="1:11" hidden="1" x14ac:dyDescent="0.25">
      <c r="A211" s="36">
        <v>209</v>
      </c>
      <c r="B211" s="36" t="b" cm="1">
        <f t="array" ref="B211">INDEX(DB_PAR[],A211+1,1)</f>
        <v>0</v>
      </c>
      <c r="C211" s="34" t="str" cm="1">
        <f t="array" ref="C211">INDEX(DB_PAR[],A211+1,3)</f>
        <v xml:space="preserve"> COMMON_CONTROL</v>
      </c>
      <c r="D211" s="34" t="str" cm="1">
        <f t="array" ref="D211">INDEX(DB_PAR[],A211+1,4)</f>
        <v>PARAM_18</v>
      </c>
      <c r="F211" s="34"/>
      <c r="G211" s="34" t="str" cm="1">
        <f t="array" ref="G211">IF(INDEX(DB_PAR[],A211+1,5) = "REAL",INDEX(DB_PAR[],A211+1,8),IF(INDEX(DB_PAR[],A211+1,5) = "INT",INDEX(DB_PAR[],A211+1,6),INDEX(DB_PAR[],A211+1,7)))</f>
        <v>REAL</v>
      </c>
      <c r="H211" s="36" t="str" cm="1">
        <f t="array" ref="H211">INDEX(DB_PAR[],A211+1,9)</f>
        <v>T#0MS</v>
      </c>
      <c r="I211" s="36"/>
      <c r="J211" s="36"/>
      <c r="K211" s="36" t="e">
        <f t="shared" si="23"/>
        <v>#N/A</v>
      </c>
    </row>
    <row r="212" spans="1:11" hidden="1" x14ac:dyDescent="0.25">
      <c r="A212" s="36">
        <v>210</v>
      </c>
      <c r="B212" s="36" t="b" cm="1">
        <f t="array" ref="B212">INDEX(DB_PAR[],A212+1,1)</f>
        <v>0</v>
      </c>
      <c r="C212" s="34" t="str" cm="1">
        <f t="array" ref="C212">INDEX(DB_PAR[],A212+1,3)</f>
        <v xml:space="preserve"> COMMON_CONTROL</v>
      </c>
      <c r="D212" s="34" t="str" cm="1">
        <f t="array" ref="D212">INDEX(DB_PAR[],A212+1,4)</f>
        <v>PARAM_19</v>
      </c>
      <c r="F212" s="34"/>
      <c r="G212" s="34" t="str" cm="1">
        <f t="array" ref="G212">IF(INDEX(DB_PAR[],A212+1,5) = "REAL",INDEX(DB_PAR[],A212+1,8),IF(INDEX(DB_PAR[],A212+1,5) = "INT",INDEX(DB_PAR[],A212+1,6),INDEX(DB_PAR[],A212+1,7)))</f>
        <v>REAL</v>
      </c>
      <c r="H212" s="36" t="str" cm="1">
        <f t="array" ref="H212">INDEX(DB_PAR[],A212+1,9)</f>
        <v>T#0MS</v>
      </c>
      <c r="I212" s="36"/>
      <c r="J212" s="36"/>
      <c r="K212" s="36" t="e">
        <f t="shared" si="23"/>
        <v>#N/A</v>
      </c>
    </row>
    <row r="213" spans="1:11" hidden="1" x14ac:dyDescent="0.25">
      <c r="A213" s="36">
        <v>211</v>
      </c>
      <c r="B213" s="36" t="b" cm="1">
        <f t="array" ref="B213">INDEX(DB_PAR[],A213+1,1)</f>
        <v>0</v>
      </c>
      <c r="C213" s="34" t="str" cm="1">
        <f t="array" ref="C213">INDEX(DB_PAR[],A213+1,3)</f>
        <v xml:space="preserve"> COMMON_CONTROL</v>
      </c>
      <c r="D213" s="34" t="str" cm="1">
        <f t="array" ref="D213">INDEX(DB_PAR[],A213+1,4)</f>
        <v>PARAM_20</v>
      </c>
      <c r="F213" s="34"/>
      <c r="G213" s="34" t="str" cm="1">
        <f t="array" ref="G213">IF(INDEX(DB_PAR[],A213+1,5) = "REAL",INDEX(DB_PAR[],A213+1,8),IF(INDEX(DB_PAR[],A213+1,5) = "INT",INDEX(DB_PAR[],A213+1,6),INDEX(DB_PAR[],A213+1,7)))</f>
        <v>REAL</v>
      </c>
      <c r="H213" s="36" t="str" cm="1">
        <f t="array" ref="H213">INDEX(DB_PAR[],A213+1,9)</f>
        <v>T#0MS</v>
      </c>
      <c r="I213" s="36"/>
      <c r="J213" s="36"/>
      <c r="K213" s="36" t="e">
        <f t="shared" si="23"/>
        <v>#N/A</v>
      </c>
    </row>
    <row r="214" spans="1:11" hidden="1" x14ac:dyDescent="0.25">
      <c r="A214" s="36">
        <v>212</v>
      </c>
      <c r="B214" s="36" t="b" cm="1">
        <f t="array" ref="B214">INDEX(DB_PAR[],A214+1,1)</f>
        <v>0</v>
      </c>
      <c r="C214" s="34" t="str" cm="1">
        <f t="array" ref="C214">INDEX(DB_PAR[],A214+1,3)</f>
        <v xml:space="preserve"> COMMON_CONTROL</v>
      </c>
      <c r="D214" s="34" t="str" cm="1">
        <f t="array" ref="D214">INDEX(DB_PAR[],A214+1,4)</f>
        <v>PARAM_21</v>
      </c>
      <c r="F214" s="34"/>
      <c r="G214" s="34" t="str" cm="1">
        <f t="array" ref="G214">IF(INDEX(DB_PAR[],A214+1,5) = "REAL",INDEX(DB_PAR[],A214+1,8),IF(INDEX(DB_PAR[],A214+1,5) = "INT",INDEX(DB_PAR[],A214+1,6),INDEX(DB_PAR[],A214+1,7)))</f>
        <v>REAL</v>
      </c>
      <c r="H214" s="36" t="str" cm="1">
        <f t="array" ref="H214">INDEX(DB_PAR[],A214+1,9)</f>
        <v>T#0MS</v>
      </c>
      <c r="I214" s="36"/>
      <c r="J214" s="36"/>
      <c r="K214" s="36" t="e">
        <f t="shared" si="23"/>
        <v>#N/A</v>
      </c>
    </row>
    <row r="215" spans="1:11" hidden="1" x14ac:dyDescent="0.25">
      <c r="A215" s="36">
        <v>213</v>
      </c>
      <c r="B215" s="36" t="b" cm="1">
        <f t="array" ref="B215">INDEX(DB_PAR[],A215+1,1)</f>
        <v>0</v>
      </c>
      <c r="C215" s="34" t="str" cm="1">
        <f t="array" ref="C215">INDEX(DB_PAR[],A215+1,3)</f>
        <v xml:space="preserve"> COMMON_CONTROL</v>
      </c>
      <c r="D215" s="34" t="str" cm="1">
        <f t="array" ref="D215">INDEX(DB_PAR[],A215+1,4)</f>
        <v>PARAM_22</v>
      </c>
      <c r="F215" s="34"/>
      <c r="G215" s="34" t="str" cm="1">
        <f t="array" ref="G215">IF(INDEX(DB_PAR[],A215+1,5) = "REAL",INDEX(DB_PAR[],A215+1,8),IF(INDEX(DB_PAR[],A215+1,5) = "INT",INDEX(DB_PAR[],A215+1,6),INDEX(DB_PAR[],A215+1,7)))</f>
        <v>REAL</v>
      </c>
      <c r="H215" s="36" t="str" cm="1">
        <f t="array" ref="H215">INDEX(DB_PAR[],A215+1,9)</f>
        <v>T#0MS</v>
      </c>
      <c r="I215" s="36"/>
      <c r="J215" s="36"/>
      <c r="K215" s="36" t="e">
        <f t="shared" si="23"/>
        <v>#N/A</v>
      </c>
    </row>
    <row r="216" spans="1:11" hidden="1" x14ac:dyDescent="0.25">
      <c r="A216" s="36">
        <v>214</v>
      </c>
      <c r="B216" s="36" t="b" cm="1">
        <f t="array" ref="B216">INDEX(DB_PAR[],A216+1,1)</f>
        <v>0</v>
      </c>
      <c r="C216" s="34" t="str" cm="1">
        <f t="array" ref="C216">INDEX(DB_PAR[],A216+1,3)</f>
        <v xml:space="preserve"> COMMON_CONTROL</v>
      </c>
      <c r="D216" s="34" t="str" cm="1">
        <f t="array" ref="D216">INDEX(DB_PAR[],A216+1,4)</f>
        <v>PARAM_23</v>
      </c>
      <c r="F216" s="34"/>
      <c r="G216" s="34" t="str" cm="1">
        <f t="array" ref="G216">IF(INDEX(DB_PAR[],A216+1,5) = "REAL",INDEX(DB_PAR[],A216+1,8),IF(INDEX(DB_PAR[],A216+1,5) = "INT",INDEX(DB_PAR[],A216+1,6),INDEX(DB_PAR[],A216+1,7)))</f>
        <v>REAL</v>
      </c>
      <c r="H216" s="36" t="str" cm="1">
        <f t="array" ref="H216">INDEX(DB_PAR[],A216+1,9)</f>
        <v>T#0MS</v>
      </c>
      <c r="I216" s="36"/>
      <c r="J216" s="36"/>
      <c r="K216" s="36" t="e">
        <f t="shared" si="23"/>
        <v>#N/A</v>
      </c>
    </row>
    <row r="217" spans="1:11" hidden="1" x14ac:dyDescent="0.25">
      <c r="A217" s="36">
        <v>215</v>
      </c>
      <c r="B217" s="36" t="b" cm="1">
        <f t="array" ref="B217">INDEX(DB_PAR[],A217+1,1)</f>
        <v>0</v>
      </c>
      <c r="C217" s="34" t="str" cm="1">
        <f t="array" ref="C217">INDEX(DB_PAR[],A217+1,3)</f>
        <v xml:space="preserve"> COMMON_CONTROL</v>
      </c>
      <c r="D217" s="34" t="str" cm="1">
        <f t="array" ref="D217">INDEX(DB_PAR[],A217+1,4)</f>
        <v>PARAM_24</v>
      </c>
      <c r="F217" s="34"/>
      <c r="G217" s="34" t="str" cm="1">
        <f t="array" ref="G217">IF(INDEX(DB_PAR[],A217+1,5) = "REAL",INDEX(DB_PAR[],A217+1,8),IF(INDEX(DB_PAR[],A217+1,5) = "INT",INDEX(DB_PAR[],A217+1,6),INDEX(DB_PAR[],A217+1,7)))</f>
        <v>REAL</v>
      </c>
      <c r="H217" s="36" t="str" cm="1">
        <f t="array" ref="H217">INDEX(DB_PAR[],A217+1,9)</f>
        <v>T#0MS</v>
      </c>
      <c r="I217" s="36"/>
      <c r="J217" s="36"/>
      <c r="K217" s="36" t="e">
        <f t="shared" si="23"/>
        <v>#N/A</v>
      </c>
    </row>
    <row r="218" spans="1:11" hidden="1" x14ac:dyDescent="0.25">
      <c r="A218" s="36">
        <v>216</v>
      </c>
      <c r="B218" s="36" t="b" cm="1">
        <f t="array" ref="B218">INDEX(DB_PAR[],A218+1,1)</f>
        <v>0</v>
      </c>
      <c r="C218" s="34" t="str" cm="1">
        <f t="array" ref="C218">INDEX(DB_PAR[],A218+1,3)</f>
        <v xml:space="preserve"> COMMON_CONTROL</v>
      </c>
      <c r="D218" s="34" t="str" cm="1">
        <f t="array" ref="D218">INDEX(DB_PAR[],A218+1,4)</f>
        <v>PARAM_25</v>
      </c>
      <c r="F218" s="34"/>
      <c r="G218" s="34" t="str" cm="1">
        <f t="array" ref="G218">IF(INDEX(DB_PAR[],A218+1,5) = "REAL",INDEX(DB_PAR[],A218+1,8),IF(INDEX(DB_PAR[],A218+1,5) = "INT",INDEX(DB_PAR[],A218+1,6),INDEX(DB_PAR[],A218+1,7)))</f>
        <v>REAL</v>
      </c>
      <c r="H218" s="36" t="str" cm="1">
        <f t="array" ref="H218">INDEX(DB_PAR[],A218+1,9)</f>
        <v>T#0MS</v>
      </c>
      <c r="I218" s="36"/>
      <c r="J218" s="36"/>
      <c r="K218" s="36" t="e">
        <f t="shared" si="23"/>
        <v>#N/A</v>
      </c>
    </row>
    <row r="219" spans="1:11" hidden="1" x14ac:dyDescent="0.25">
      <c r="A219" s="36">
        <v>217</v>
      </c>
      <c r="B219" s="36" t="b" cm="1">
        <f t="array" ref="B219">INDEX(DB_PAR[],A219+1,1)</f>
        <v>0</v>
      </c>
      <c r="C219" s="34" t="str" cm="1">
        <f t="array" ref="C219">INDEX(DB_PAR[],A219+1,3)</f>
        <v xml:space="preserve"> COMMON_CONTROL</v>
      </c>
      <c r="D219" s="34" t="str" cm="1">
        <f t="array" ref="D219">INDEX(DB_PAR[],A219+1,4)</f>
        <v>PARAM_26</v>
      </c>
      <c r="F219" s="34"/>
      <c r="G219" s="34" t="str" cm="1">
        <f t="array" ref="G219">IF(INDEX(DB_PAR[],A219+1,5) = "REAL",INDEX(DB_PAR[],A219+1,8),IF(INDEX(DB_PAR[],A219+1,5) = "INT",INDEX(DB_PAR[],A219+1,6),INDEX(DB_PAR[],A219+1,7)))</f>
        <v>REAL</v>
      </c>
      <c r="H219" s="36" t="str" cm="1">
        <f t="array" ref="H219">INDEX(DB_PAR[],A219+1,9)</f>
        <v>T#0MS</v>
      </c>
      <c r="I219" s="36"/>
      <c r="J219" s="36"/>
      <c r="K219" s="36" t="e">
        <f t="shared" si="23"/>
        <v>#N/A</v>
      </c>
    </row>
    <row r="220" spans="1:11" hidden="1" x14ac:dyDescent="0.25">
      <c r="A220" s="36">
        <v>218</v>
      </c>
      <c r="B220" s="36" t="b" cm="1">
        <f t="array" ref="B220">INDEX(DB_PAR[],A220+1,1)</f>
        <v>0</v>
      </c>
      <c r="C220" s="34" t="str" cm="1">
        <f t="array" ref="C220">INDEX(DB_PAR[],A220+1,3)</f>
        <v xml:space="preserve"> COMMON_CONTROL</v>
      </c>
      <c r="D220" s="34" t="str" cm="1">
        <f t="array" ref="D220">INDEX(DB_PAR[],A220+1,4)</f>
        <v>PARAM_27</v>
      </c>
      <c r="F220" s="34"/>
      <c r="G220" s="34" t="str" cm="1">
        <f t="array" ref="G220">IF(INDEX(DB_PAR[],A220+1,5) = "REAL",INDEX(DB_PAR[],A220+1,8),IF(INDEX(DB_PAR[],A220+1,5) = "INT",INDEX(DB_PAR[],A220+1,6),INDEX(DB_PAR[],A220+1,7)))</f>
        <v>REAL</v>
      </c>
      <c r="H220" s="36" t="str" cm="1">
        <f t="array" ref="H220">INDEX(DB_PAR[],A220+1,9)</f>
        <v>T#0MS</v>
      </c>
      <c r="I220" s="36"/>
      <c r="J220" s="36"/>
      <c r="K220" s="36" t="e">
        <f t="shared" si="23"/>
        <v>#N/A</v>
      </c>
    </row>
    <row r="221" spans="1:11" hidden="1" x14ac:dyDescent="0.25">
      <c r="A221" s="36">
        <v>219</v>
      </c>
      <c r="B221" s="36" t="b" cm="1">
        <f t="array" ref="B221">INDEX(DB_PAR[],A221+1,1)</f>
        <v>0</v>
      </c>
      <c r="C221" s="34" t="str" cm="1">
        <f t="array" ref="C221">INDEX(DB_PAR[],A221+1,3)</f>
        <v xml:space="preserve"> COMMON_CONTROL</v>
      </c>
      <c r="D221" s="34" t="str" cm="1">
        <f t="array" ref="D221">INDEX(DB_PAR[],A221+1,4)</f>
        <v>PARAM_28</v>
      </c>
      <c r="F221" s="34"/>
      <c r="G221" s="34" t="str" cm="1">
        <f t="array" ref="G221">IF(INDEX(DB_PAR[],A221+1,5) = "REAL",INDEX(DB_PAR[],A221+1,8),IF(INDEX(DB_PAR[],A221+1,5) = "INT",INDEX(DB_PAR[],A221+1,6),INDEX(DB_PAR[],A221+1,7)))</f>
        <v>REAL</v>
      </c>
      <c r="H221" s="36" t="str" cm="1">
        <f t="array" ref="H221">INDEX(DB_PAR[],A221+1,9)</f>
        <v>T#0MS</v>
      </c>
      <c r="I221" s="36"/>
      <c r="J221" s="36"/>
      <c r="K221" s="36" t="e">
        <f t="shared" si="23"/>
        <v>#N/A</v>
      </c>
    </row>
    <row r="222" spans="1:11" hidden="1" x14ac:dyDescent="0.25">
      <c r="A222" s="36">
        <v>220</v>
      </c>
      <c r="B222" s="36" t="b" cm="1">
        <f t="array" ref="B222">INDEX(DB_PAR[],A222+1,1)</f>
        <v>0</v>
      </c>
      <c r="C222" s="34" t="str" cm="1">
        <f t="array" ref="C222">INDEX(DB_PAR[],A222+1,3)</f>
        <v xml:space="preserve"> COMMON_CONTROL</v>
      </c>
      <c r="D222" s="34" t="str" cm="1">
        <f t="array" ref="D222">INDEX(DB_PAR[],A222+1,4)</f>
        <v>PARAM_29</v>
      </c>
      <c r="F222" s="34"/>
      <c r="G222" s="34" t="str" cm="1">
        <f t="array" ref="G222">IF(INDEX(DB_PAR[],A222+1,5) = "REAL",INDEX(DB_PAR[],A222+1,8),IF(INDEX(DB_PAR[],A222+1,5) = "INT",INDEX(DB_PAR[],A222+1,6),INDEX(DB_PAR[],A222+1,7)))</f>
        <v>REAL</v>
      </c>
      <c r="H222" s="36" t="str" cm="1">
        <f t="array" ref="H222">INDEX(DB_PAR[],A222+1,9)</f>
        <v>T#0MS</v>
      </c>
      <c r="I222" s="36"/>
      <c r="J222" s="36"/>
      <c r="K222" s="36" t="e">
        <f t="shared" si="23"/>
        <v>#N/A</v>
      </c>
    </row>
    <row r="223" spans="1:11" hidden="1" x14ac:dyDescent="0.25">
      <c r="A223" s="36">
        <v>221</v>
      </c>
      <c r="B223" s="36" t="b" cm="1">
        <f t="array" ref="B223">INDEX(DB_PAR[],A223+1,1)</f>
        <v>0</v>
      </c>
      <c r="C223" s="34" t="str" cm="1">
        <f t="array" ref="C223">INDEX(DB_PAR[],A223+1,3)</f>
        <v xml:space="preserve"> COMMON_CONTROL</v>
      </c>
      <c r="D223" s="34" t="str" cm="1">
        <f t="array" ref="D223">INDEX(DB_PAR[],A223+1,4)</f>
        <v>PARAM_30</v>
      </c>
      <c r="F223" s="34"/>
      <c r="G223" s="34" t="str" cm="1">
        <f t="array" ref="G223">IF(INDEX(DB_PAR[],A223+1,5) = "REAL",INDEX(DB_PAR[],A223+1,8),IF(INDEX(DB_PAR[],A223+1,5) = "INT",INDEX(DB_PAR[],A223+1,6),INDEX(DB_PAR[],A223+1,7)))</f>
        <v>REAL</v>
      </c>
      <c r="H223" s="36" t="str" cm="1">
        <f t="array" ref="H223">INDEX(DB_PAR[],A223+1,9)</f>
        <v>T#0MS</v>
      </c>
      <c r="I223" s="36"/>
      <c r="J223" s="36"/>
      <c r="K223" s="36" t="e">
        <f t="shared" si="23"/>
        <v>#N/A</v>
      </c>
    </row>
    <row r="224" spans="1:11" hidden="1" x14ac:dyDescent="0.25">
      <c r="A224" s="36">
        <v>222</v>
      </c>
      <c r="B224" s="36" t="b" cm="1">
        <f t="array" ref="B224">INDEX(DB_PAR[],A224+1,1)</f>
        <v>0</v>
      </c>
      <c r="C224" s="34" t="str" cm="1">
        <f t="array" ref="C224">INDEX(DB_PAR[],A224+1,3)</f>
        <v xml:space="preserve"> COMMON_CONTROL</v>
      </c>
      <c r="D224" s="34" t="str" cm="1">
        <f t="array" ref="D224">INDEX(DB_PAR[],A224+1,4)</f>
        <v>PARAM_31</v>
      </c>
      <c r="F224" s="34"/>
      <c r="G224" s="34" t="str" cm="1">
        <f t="array" ref="G224">IF(INDEX(DB_PAR[],A224+1,5) = "REAL",INDEX(DB_PAR[],A224+1,8),IF(INDEX(DB_PAR[],A224+1,5) = "INT",INDEX(DB_PAR[],A224+1,6),INDEX(DB_PAR[],A224+1,7)))</f>
        <v>REAL</v>
      </c>
      <c r="H224" s="36" t="str" cm="1">
        <f t="array" ref="H224">INDEX(DB_PAR[],A224+1,9)</f>
        <v>T#0MS</v>
      </c>
      <c r="I224" s="36"/>
      <c r="J224" s="36"/>
      <c r="K224" s="36" t="e">
        <f t="shared" si="23"/>
        <v>#N/A</v>
      </c>
    </row>
    <row r="225" spans="1:20" hidden="1" x14ac:dyDescent="0.25">
      <c r="A225" s="36">
        <v>223</v>
      </c>
      <c r="B225" s="36" t="b" cm="1">
        <f t="array" ref="B225">INDEX(DB_PAR[],A225+1,1)</f>
        <v>0</v>
      </c>
      <c r="C225" s="34" t="str" cm="1">
        <f t="array" ref="C225">INDEX(DB_PAR[],A225+1,3)</f>
        <v xml:space="preserve"> COMMON_CONTROL</v>
      </c>
      <c r="D225" s="34" t="str" cm="1">
        <f t="array" ref="D225">INDEX(DB_PAR[],A225+1,4)</f>
        <v>PARAM_32</v>
      </c>
      <c r="F225" s="34"/>
      <c r="G225" s="34" t="str" cm="1">
        <f t="array" ref="G225">IF(INDEX(DB_PAR[],A225+1,5) = "REAL",INDEX(DB_PAR[],A225+1,8),IF(INDEX(DB_PAR[],A225+1,5) = "INT",INDEX(DB_PAR[],A225+1,6),INDEX(DB_PAR[],A225+1,7)))</f>
        <v>REAL</v>
      </c>
      <c r="H225" s="36" t="str" cm="1">
        <f t="array" ref="H225">INDEX(DB_PAR[],A225+1,9)</f>
        <v>T#0MS</v>
      </c>
      <c r="I225" s="36"/>
      <c r="J225" s="36"/>
      <c r="K225" s="36" t="e">
        <f t="shared" si="23"/>
        <v>#N/A</v>
      </c>
    </row>
    <row r="226" spans="1:20" hidden="1" x14ac:dyDescent="0.25">
      <c r="A226" s="36">
        <v>224</v>
      </c>
      <c r="B226" s="36" t="b" cm="1">
        <f t="array" ref="B226">INDEX(DB_PAR[],A226+1,1)</f>
        <v>1</v>
      </c>
      <c r="C226" s="34" t="str" cm="1">
        <f t="array" ref="C226">INDEX(DB_PAR[],A226+1,3)</f>
        <v xml:space="preserve"> SUB_SYSTEM_CTRL</v>
      </c>
      <c r="D226" s="34" t="str" cm="1">
        <f t="array" ref="D226">INDEX(DB_PAR[],A226+1,4)</f>
        <v>HPU_AC_PUMP_CTRL_REG_HIGH_LIMIT</v>
      </c>
      <c r="E226" t="s">
        <v>4065</v>
      </c>
      <c r="F226" s="34" t="s">
        <v>4066</v>
      </c>
      <c r="G226" s="34" t="str" cm="1">
        <f t="array" ref="G226">IF(INDEX(DB_PAR[],A226+1,5) = "REAL",INDEX(DB_PAR[],A226+1,8),IF(INDEX(DB_PAR[],A226+1,5) = "INT",INDEX(DB_PAR[],A226+1,6),INDEX(DB_PAR[],A226+1,7)))</f>
        <v>REAL</v>
      </c>
      <c r="H226" s="36" t="str" cm="1">
        <f t="array" ref="H226">INDEX(DB_PAR[],A226+1,9)</f>
        <v>T#0MS</v>
      </c>
      <c r="I226" s="36" t="s">
        <v>1084</v>
      </c>
      <c r="J226" s="36"/>
      <c r="K226" s="36" t="e">
        <f t="shared" si="23"/>
        <v>#N/A</v>
      </c>
    </row>
    <row r="227" spans="1:20" hidden="1" x14ac:dyDescent="0.25">
      <c r="A227" s="36">
        <v>225</v>
      </c>
      <c r="B227" s="36" t="b" cm="1">
        <f t="array" ref="B227">INDEX(DB_PAR[],A227+1,1)</f>
        <v>1</v>
      </c>
      <c r="C227" s="34" t="str" cm="1">
        <f t="array" ref="C227">INDEX(DB_PAR[],A227+1,3)</f>
        <v xml:space="preserve"> SUB_SYSTEM_CTRL</v>
      </c>
      <c r="D227" s="34" t="str" cm="1">
        <f t="array" ref="D227">INDEX(DB_PAR[],A227+1,4)</f>
        <v>HPU_AC_PUMP_CTRL_REG_AREA</v>
      </c>
      <c r="E227" t="s">
        <v>4067</v>
      </c>
      <c r="F227" s="34" t="s">
        <v>4068</v>
      </c>
      <c r="G227" s="34" t="str" cm="1">
        <f t="array" ref="G227">IF(INDEX(DB_PAR[],A227+1,5) = "REAL",INDEX(DB_PAR[],A227+1,8),IF(INDEX(DB_PAR[],A227+1,5) = "INT",INDEX(DB_PAR[],A227+1,6),INDEX(DB_PAR[],A227+1,7)))</f>
        <v>REAL</v>
      </c>
      <c r="H227" s="36" t="str" cm="1">
        <f t="array" ref="H227">INDEX(DB_PAR[],A227+1,9)</f>
        <v>T#0MS</v>
      </c>
      <c r="I227" s="36" t="s">
        <v>1084</v>
      </c>
      <c r="J227" s="36"/>
      <c r="K227" s="36" t="e">
        <f t="shared" si="23"/>
        <v>#N/A</v>
      </c>
    </row>
    <row r="228" spans="1:20" hidden="1" x14ac:dyDescent="0.25">
      <c r="A228" s="36">
        <v>226</v>
      </c>
      <c r="B228" s="36" t="b" cm="1">
        <f t="array" ref="B228">INDEX(DB_PAR[],A228+1,1)</f>
        <v>0</v>
      </c>
      <c r="C228" s="34" t="str" cm="1">
        <f t="array" ref="C228">INDEX(DB_PAR[],A228+1,3)</f>
        <v xml:space="preserve"> SUB_SYSTEM_CTRL</v>
      </c>
      <c r="D228" s="34" t="str" cm="1">
        <f t="array" ref="D228">INDEX(DB_PAR[],A228+1,4)</f>
        <v>HPU_HEATER_CONTROL_REG_HIGH_LIMIT</v>
      </c>
      <c r="E228" t="s">
        <v>4069</v>
      </c>
      <c r="F228" s="34" t="s">
        <v>4066</v>
      </c>
      <c r="G228" s="34" t="str" cm="1">
        <f t="array" ref="G228">IF(INDEX(DB_PAR[],A228+1,5) = "REAL",INDEX(DB_PAR[],A228+1,8),IF(INDEX(DB_PAR[],A228+1,5) = "INT",INDEX(DB_PAR[],A228+1,6),INDEX(DB_PAR[],A228+1,7)))</f>
        <v>REAL</v>
      </c>
      <c r="H228" s="36" t="str" cm="1">
        <f t="array" ref="H228">INDEX(DB_PAR[],A228+1,9)</f>
        <v>T#0MS</v>
      </c>
      <c r="I228" s="36" t="s">
        <v>1084</v>
      </c>
      <c r="J228" s="36"/>
      <c r="K228" s="36" t="e">
        <f t="shared" si="23"/>
        <v>#N/A</v>
      </c>
    </row>
    <row r="229" spans="1:20" hidden="1" x14ac:dyDescent="0.25">
      <c r="A229" s="36">
        <v>227</v>
      </c>
      <c r="B229" s="36" t="b" cm="1">
        <f t="array" ref="B229">INDEX(DB_PAR[],A229+1,1)</f>
        <v>0</v>
      </c>
      <c r="C229" s="34" t="str" cm="1">
        <f t="array" ref="C229">INDEX(DB_PAR[],A229+1,3)</f>
        <v xml:space="preserve"> SUB_SYSTEM_CTRL</v>
      </c>
      <c r="D229" s="34" t="str" cm="1">
        <f t="array" ref="D229">INDEX(DB_PAR[],A229+1,4)</f>
        <v>HPU_HEATER_CONTROL_REG_AREA</v>
      </c>
      <c r="E229" t="s">
        <v>4070</v>
      </c>
      <c r="F229" s="34" t="s">
        <v>4068</v>
      </c>
      <c r="G229" s="34" t="str" cm="1">
        <f t="array" ref="G229">IF(INDEX(DB_PAR[],A229+1,5) = "REAL",INDEX(DB_PAR[],A229+1,8),IF(INDEX(DB_PAR[],A229+1,5) = "INT",INDEX(DB_PAR[],A229+1,6),INDEX(DB_PAR[],A229+1,7)))</f>
        <v>REAL</v>
      </c>
      <c r="H229" s="36" t="str" cm="1">
        <f t="array" ref="H229">INDEX(DB_PAR[],A229+1,9)</f>
        <v>T#0MS</v>
      </c>
      <c r="I229" s="36" t="s">
        <v>1084</v>
      </c>
      <c r="J229" s="36"/>
      <c r="K229" s="36" t="e">
        <f t="shared" si="23"/>
        <v>#N/A</v>
      </c>
    </row>
    <row r="230" spans="1:20" x14ac:dyDescent="0.25">
      <c r="A230" s="36">
        <v>228</v>
      </c>
      <c r="B230" s="36" t="b" cm="1">
        <f t="array" ref="B230">INDEX(DB_PAR[],A230+1,1)</f>
        <v>0</v>
      </c>
      <c r="C230" s="34" t="str" cm="1">
        <f t="array" ref="C230">INDEX(DB_PAR[],A230+1,3)</f>
        <v xml:space="preserve"> SUB_SYSTEM_CTRL</v>
      </c>
      <c r="D230" s="34" t="str" cm="1">
        <f t="array" ref="D230">INDEX(DB_PAR[],A230+1,4)</f>
        <v>WATERWAY_MIN_PRESSURE_TO_OPEN_MIV</v>
      </c>
      <c r="E230" t="s">
        <v>3632</v>
      </c>
      <c r="F230" s="34" t="s">
        <v>3630</v>
      </c>
      <c r="G230" s="34" t="str" cm="1">
        <f t="array" ref="G230">IF(INDEX(DB_PAR[],A230+1,5) = "REAL",INDEX(DB_PAR[],A230+1,8),IF(INDEX(DB_PAR[],A230+1,5) = "INT",INDEX(DB_PAR[],A230+1,6),INDEX(DB_PAR[],A230+1,7)))</f>
        <v>REAL</v>
      </c>
      <c r="H230" s="36" t="str" cm="1">
        <f t="array" ref="H230">INDEX(DB_PAR[],A230+1,9)</f>
        <v>T#0MS</v>
      </c>
      <c r="I230" s="36" t="s">
        <v>1084</v>
      </c>
      <c r="J230" s="36" t="str">
        <f t="shared" ref="J230:J231" si="24">VLOOKUP(E230,$S$1:$T$299,2,FALSE)</f>
        <v>Minimal vannveistrykk for MIV åpning</v>
      </c>
      <c r="K230" s="36" t="str">
        <f t="shared" ref="K230:K231" si="25">VLOOKUP(F230,$M$1:$N$299,2,FALSE)</f>
        <v>Minimal trykk i vannveien for å tillate at MIV åpnes.</v>
      </c>
      <c r="M230" t="s">
        <v>4029</v>
      </c>
      <c r="N230" t="s">
        <v>4030</v>
      </c>
      <c r="S230" s="39" t="s">
        <v>4031</v>
      </c>
      <c r="T230" t="s">
        <v>4032</v>
      </c>
    </row>
    <row r="231" spans="1:20" ht="30" x14ac:dyDescent="0.25">
      <c r="A231" s="36">
        <v>229</v>
      </c>
      <c r="B231" s="36" t="b" cm="1">
        <f t="array" ref="B231">INDEX(DB_PAR[],A231+1,1)</f>
        <v>0</v>
      </c>
      <c r="C231" s="34" t="str" cm="1">
        <f t="array" ref="C231">INDEX(DB_PAR[],A231+1,3)</f>
        <v xml:space="preserve"> SUB_SYSTEM_CTRL</v>
      </c>
      <c r="D231" s="34" t="str" cm="1">
        <f t="array" ref="D231">INDEX(DB_PAR[],A231+1,4)</f>
        <v>WATERWAY_MIN_PRESS_DIFF_FOR_OPEN_MIV</v>
      </c>
      <c r="E231" t="s">
        <v>3636</v>
      </c>
      <c r="F231" s="34" t="s">
        <v>3634</v>
      </c>
      <c r="G231" s="34" t="str" cm="1">
        <f t="array" ref="G231">IF(INDEX(DB_PAR[],A231+1,5) = "REAL",INDEX(DB_PAR[],A231+1,8),IF(INDEX(DB_PAR[],A231+1,5) = "INT",INDEX(DB_PAR[],A231+1,6),INDEX(DB_PAR[],A231+1,7)))</f>
        <v>REAL</v>
      </c>
      <c r="H231" s="36" t="str" cm="1">
        <f t="array" ref="H231">INDEX(DB_PAR[],A231+1,9)</f>
        <v>T#0MS</v>
      </c>
      <c r="I231" s="36" t="s">
        <v>1084</v>
      </c>
      <c r="J231" s="36" t="str">
        <f t="shared" si="24"/>
        <v>Maksimalt trykkdifferensial for MIV åpning</v>
      </c>
      <c r="K231" s="36" t="str">
        <f t="shared" si="25"/>
        <v>Maksimal trykkforskjell mellom vannvei og turbin for å tillate at MIV åpnes.</v>
      </c>
      <c r="M231" t="s">
        <v>4033</v>
      </c>
      <c r="N231" t="s">
        <v>4034</v>
      </c>
      <c r="S231" s="40" t="s">
        <v>4035</v>
      </c>
      <c r="T231" t="s">
        <v>4036</v>
      </c>
    </row>
    <row r="232" spans="1:20" hidden="1" x14ac:dyDescent="0.25">
      <c r="A232" s="36">
        <v>230</v>
      </c>
      <c r="B232" s="36" t="b" cm="1">
        <f t="array" ref="B232">INDEX(DB_PAR[],A232+1,1)</f>
        <v>0</v>
      </c>
      <c r="C232" s="34" t="str" cm="1">
        <f t="array" ref="C232">INDEX(DB_PAR[],A232+1,3)</f>
        <v xml:space="preserve"> SUB_SYSTEM_CTRL</v>
      </c>
      <c r="D232" s="34" t="str" cm="1">
        <f t="array" ref="D232">INDEX(DB_PAR[],A232+1,4)</f>
        <v>WATERWAY_NUM_OF_PRESSURE_MEAS</v>
      </c>
      <c r="E232" t="s">
        <v>4071</v>
      </c>
      <c r="F232" s="34" t="s">
        <v>4072</v>
      </c>
      <c r="G232" s="34" t="str" cm="1">
        <f t="array" ref="G232">IF(INDEX(DB_PAR[],A232+1,5) = "REAL",INDEX(DB_PAR[],A232+1,8),IF(INDEX(DB_PAR[],A232+1,5) = "INT",INDEX(DB_PAR[],A232+1,6),INDEX(DB_PAR[],A232+1,7)))</f>
        <v>REAL</v>
      </c>
      <c r="H232" s="36" t="str" cm="1">
        <f t="array" ref="H232">INDEX(DB_PAR[],A232+1,9)</f>
        <v>T#0MS</v>
      </c>
      <c r="I232" s="36" t="s">
        <v>1084</v>
      </c>
      <c r="J232" s="36"/>
      <c r="K232" s="36" t="e">
        <f t="shared" si="23"/>
        <v>#N/A</v>
      </c>
      <c r="M232" t="s">
        <v>4037</v>
      </c>
      <c r="N232" t="s">
        <v>4038</v>
      </c>
      <c r="S232" s="39" t="s">
        <v>4039</v>
      </c>
      <c r="T232" t="s">
        <v>4040</v>
      </c>
    </row>
    <row r="233" spans="1:20" hidden="1" x14ac:dyDescent="0.25">
      <c r="A233" s="36">
        <v>231</v>
      </c>
      <c r="B233" s="36" t="b" cm="1">
        <f t="array" ref="B233">INDEX(DB_PAR[],A233+1,1)</f>
        <v>0</v>
      </c>
      <c r="C233" s="34" t="str" cm="1">
        <f t="array" ref="C233">INDEX(DB_PAR[],A233+1,3)</f>
        <v xml:space="preserve"> SUB_SYSTEM_CTRL</v>
      </c>
      <c r="D233" s="34" t="str" cm="1">
        <f t="array" ref="D233">INDEX(DB_PAR[],A233+1,4)</f>
        <v>PARAM_39</v>
      </c>
      <c r="F233" s="34"/>
      <c r="G233" s="34" t="str" cm="1">
        <f t="array" ref="G233">IF(INDEX(DB_PAR[],A233+1,5) = "REAL",INDEX(DB_PAR[],A233+1,8),IF(INDEX(DB_PAR[],A233+1,5) = "INT",INDEX(DB_PAR[],A233+1,6),INDEX(DB_PAR[],A233+1,7)))</f>
        <v>REAL</v>
      </c>
      <c r="H233" s="36" t="str" cm="1">
        <f t="array" ref="H233">INDEX(DB_PAR[],A233+1,9)</f>
        <v>T#0MS</v>
      </c>
      <c r="I233" s="36"/>
      <c r="J233" s="36"/>
      <c r="K233" s="36" t="e">
        <f t="shared" si="23"/>
        <v>#N/A</v>
      </c>
      <c r="M233" t="s">
        <v>3507</v>
      </c>
      <c r="N233" t="s">
        <v>3508</v>
      </c>
      <c r="S233" s="40" t="s">
        <v>4041</v>
      </c>
      <c r="T233" t="s">
        <v>4042</v>
      </c>
    </row>
    <row r="234" spans="1:20" hidden="1" x14ac:dyDescent="0.25">
      <c r="A234" s="36">
        <v>232</v>
      </c>
      <c r="B234" s="36" t="b" cm="1">
        <f t="array" ref="B234">INDEX(DB_PAR[],A234+1,1)</f>
        <v>0</v>
      </c>
      <c r="C234" s="34" t="str" cm="1">
        <f t="array" ref="C234">INDEX(DB_PAR[],A234+1,3)</f>
        <v xml:space="preserve"> SUB_SYSTEM_CTRL</v>
      </c>
      <c r="D234" s="34" t="str" cm="1">
        <f t="array" ref="D234">INDEX(DB_PAR[],A234+1,4)</f>
        <v>PARAM_40</v>
      </c>
      <c r="F234" s="34"/>
      <c r="G234" s="34" t="str" cm="1">
        <f t="array" ref="G234">IF(INDEX(DB_PAR[],A234+1,5) = "REAL",INDEX(DB_PAR[],A234+1,8),IF(INDEX(DB_PAR[],A234+1,5) = "INT",INDEX(DB_PAR[],A234+1,6),INDEX(DB_PAR[],A234+1,7)))</f>
        <v>REAL</v>
      </c>
      <c r="H234" s="36" t="str" cm="1">
        <f t="array" ref="H234">INDEX(DB_PAR[],A234+1,9)</f>
        <v>T#0MS</v>
      </c>
      <c r="I234" s="36"/>
      <c r="J234" s="36"/>
      <c r="K234" s="36" t="e">
        <f t="shared" si="23"/>
        <v>#N/A</v>
      </c>
      <c r="M234" t="s">
        <v>3511</v>
      </c>
      <c r="N234" t="s">
        <v>3512</v>
      </c>
      <c r="S234" s="39" t="s">
        <v>4043</v>
      </c>
      <c r="T234" t="s">
        <v>4044</v>
      </c>
    </row>
    <row r="235" spans="1:20" hidden="1" x14ac:dyDescent="0.25">
      <c r="A235" s="36">
        <v>233</v>
      </c>
      <c r="B235" s="36" t="b" cm="1">
        <f t="array" ref="B235">INDEX(DB_PAR[],A235+1,1)</f>
        <v>0</v>
      </c>
      <c r="C235" s="34" t="str" cm="1">
        <f t="array" ref="C235">INDEX(DB_PAR[],A235+1,3)</f>
        <v xml:space="preserve"> SUB_SYSTEM_CTRL</v>
      </c>
      <c r="D235" s="34" t="str" cm="1">
        <f t="array" ref="D235">INDEX(DB_PAR[],A235+1,4)</f>
        <v>PARAM_41</v>
      </c>
      <c r="F235" s="34"/>
      <c r="G235" s="34" t="str" cm="1">
        <f t="array" ref="G235">IF(INDEX(DB_PAR[],A235+1,5) = "REAL",INDEX(DB_PAR[],A235+1,8),IF(INDEX(DB_PAR[],A235+1,5) = "INT",INDEX(DB_PAR[],A235+1,6),INDEX(DB_PAR[],A235+1,7)))</f>
        <v>REAL</v>
      </c>
      <c r="H235" s="36" t="str" cm="1">
        <f t="array" ref="H235">INDEX(DB_PAR[],A235+1,9)</f>
        <v>T#0MS</v>
      </c>
      <c r="I235" s="36"/>
      <c r="J235" s="36"/>
      <c r="K235" s="36" t="e">
        <f t="shared" si="23"/>
        <v>#N/A</v>
      </c>
      <c r="M235" t="s">
        <v>3537</v>
      </c>
      <c r="N235" t="s">
        <v>3538</v>
      </c>
      <c r="S235" s="40" t="s">
        <v>4045</v>
      </c>
      <c r="T235" t="s">
        <v>4046</v>
      </c>
    </row>
    <row r="236" spans="1:20" hidden="1" x14ac:dyDescent="0.25">
      <c r="A236" s="36">
        <v>234</v>
      </c>
      <c r="B236" s="36" t="b" cm="1">
        <f t="array" ref="B236">INDEX(DB_PAR[],A236+1,1)</f>
        <v>0</v>
      </c>
      <c r="C236" s="34" t="str" cm="1">
        <f t="array" ref="C236">INDEX(DB_PAR[],A236+1,3)</f>
        <v xml:space="preserve"> SUB_SYSTEM_CTRL</v>
      </c>
      <c r="D236" s="34" t="str" cm="1">
        <f t="array" ref="D236">INDEX(DB_PAR[],A236+1,4)</f>
        <v>PARAM_42</v>
      </c>
      <c r="F236" s="34"/>
      <c r="G236" s="34" t="str" cm="1">
        <f t="array" ref="G236">IF(INDEX(DB_PAR[],A236+1,5) = "REAL",INDEX(DB_PAR[],A236+1,8),IF(INDEX(DB_PAR[],A236+1,5) = "INT",INDEX(DB_PAR[],A236+1,6),INDEX(DB_PAR[],A236+1,7)))</f>
        <v>REAL</v>
      </c>
      <c r="H236" s="36" t="str" cm="1">
        <f t="array" ref="H236">INDEX(DB_PAR[],A236+1,9)</f>
        <v>T#0MS</v>
      </c>
      <c r="I236" s="36"/>
      <c r="J236" s="36"/>
      <c r="K236" s="36" t="e">
        <f t="shared" si="23"/>
        <v>#N/A</v>
      </c>
      <c r="M236" t="s">
        <v>3611</v>
      </c>
      <c r="N236" t="s">
        <v>3612</v>
      </c>
      <c r="S236" s="39" t="s">
        <v>4047</v>
      </c>
      <c r="T236" t="s">
        <v>4048</v>
      </c>
    </row>
    <row r="237" spans="1:20" hidden="1" x14ac:dyDescent="0.25">
      <c r="A237" s="36">
        <v>235</v>
      </c>
      <c r="B237" s="36" t="b" cm="1">
        <f t="array" ref="B237">INDEX(DB_PAR[],A237+1,1)</f>
        <v>0</v>
      </c>
      <c r="C237" s="34" t="str" cm="1">
        <f t="array" ref="C237">INDEX(DB_PAR[],A237+1,3)</f>
        <v xml:space="preserve"> SUB_SYSTEM_CTRL</v>
      </c>
      <c r="D237" s="34" t="str" cm="1">
        <f t="array" ref="D237">INDEX(DB_PAR[],A237+1,4)</f>
        <v>PARAM_43</v>
      </c>
      <c r="F237" s="34"/>
      <c r="G237" s="34" t="str" cm="1">
        <f t="array" ref="G237">IF(INDEX(DB_PAR[],A237+1,5) = "REAL",INDEX(DB_PAR[],A237+1,8),IF(INDEX(DB_PAR[],A237+1,5) = "INT",INDEX(DB_PAR[],A237+1,6),INDEX(DB_PAR[],A237+1,7)))</f>
        <v>REAL</v>
      </c>
      <c r="H237" s="36" t="str" cm="1">
        <f t="array" ref="H237">INDEX(DB_PAR[],A237+1,9)</f>
        <v>T#0MS</v>
      </c>
      <c r="I237" s="36"/>
      <c r="J237" s="36"/>
      <c r="K237" s="36" t="e">
        <f t="shared" si="23"/>
        <v>#N/A</v>
      </c>
      <c r="M237" t="s">
        <v>3592</v>
      </c>
      <c r="N237" t="s">
        <v>3615</v>
      </c>
      <c r="S237" s="40" t="s">
        <v>4049</v>
      </c>
      <c r="T237" t="s">
        <v>4050</v>
      </c>
    </row>
    <row r="238" spans="1:20" hidden="1" x14ac:dyDescent="0.25">
      <c r="A238" s="36">
        <v>236</v>
      </c>
      <c r="B238" s="36" t="b" cm="1">
        <f t="array" ref="B238">INDEX(DB_PAR[],A238+1,1)</f>
        <v>0</v>
      </c>
      <c r="C238" s="34" t="str" cm="1">
        <f t="array" ref="C238">INDEX(DB_PAR[],A238+1,3)</f>
        <v xml:space="preserve"> SUB_SYSTEM_CTRL</v>
      </c>
      <c r="D238" s="34" t="str" cm="1">
        <f t="array" ref="D238">INDEX(DB_PAR[],A238+1,4)</f>
        <v>PARAM_44</v>
      </c>
      <c r="F238" s="34"/>
      <c r="G238" s="34" t="str" cm="1">
        <f t="array" ref="G238">IF(INDEX(DB_PAR[],A238+1,5) = "REAL",INDEX(DB_PAR[],A238+1,8),IF(INDEX(DB_PAR[],A238+1,5) = "INT",INDEX(DB_PAR[],A238+1,6),INDEX(DB_PAR[],A238+1,7)))</f>
        <v>REAL</v>
      </c>
      <c r="H238" s="36" t="str" cm="1">
        <f t="array" ref="H238">INDEX(DB_PAR[],A238+1,9)</f>
        <v>T#0MS</v>
      </c>
      <c r="I238" s="36"/>
      <c r="J238" s="36"/>
      <c r="K238" s="36" t="e">
        <f t="shared" si="23"/>
        <v>#N/A</v>
      </c>
      <c r="M238" t="s">
        <v>3618</v>
      </c>
      <c r="N238" t="s">
        <v>3619</v>
      </c>
      <c r="S238" s="39" t="s">
        <v>4051</v>
      </c>
      <c r="T238" t="s">
        <v>4052</v>
      </c>
    </row>
    <row r="239" spans="1:20" hidden="1" x14ac:dyDescent="0.25">
      <c r="A239" s="36">
        <v>237</v>
      </c>
      <c r="B239" s="36" t="b" cm="1">
        <f t="array" ref="B239">INDEX(DB_PAR[],A239+1,1)</f>
        <v>0</v>
      </c>
      <c r="C239" s="34" t="str" cm="1">
        <f t="array" ref="C239">INDEX(DB_PAR[],A239+1,3)</f>
        <v xml:space="preserve"> SUB_SYSTEM_CTRL</v>
      </c>
      <c r="D239" s="34" t="str" cm="1">
        <f t="array" ref="D239">INDEX(DB_PAR[],A239+1,4)</f>
        <v>PARAM_45</v>
      </c>
      <c r="F239" s="34"/>
      <c r="G239" s="34" t="str" cm="1">
        <f t="array" ref="G239">IF(INDEX(DB_PAR[],A239+1,5) = "REAL",INDEX(DB_PAR[],A239+1,8),IF(INDEX(DB_PAR[],A239+1,5) = "INT",INDEX(DB_PAR[],A239+1,6),INDEX(DB_PAR[],A239+1,7)))</f>
        <v>REAL</v>
      </c>
      <c r="H239" s="36" t="str" cm="1">
        <f t="array" ref="H239">INDEX(DB_PAR[],A239+1,9)</f>
        <v>T#0MS</v>
      </c>
      <c r="I239" s="36"/>
      <c r="J239" s="36"/>
      <c r="K239" s="36" t="e">
        <f t="shared" si="23"/>
        <v>#N/A</v>
      </c>
      <c r="M239" t="s">
        <v>4053</v>
      </c>
      <c r="N239" t="s">
        <v>4054</v>
      </c>
      <c r="S239" s="40" t="s">
        <v>4055</v>
      </c>
      <c r="T239" t="s">
        <v>4056</v>
      </c>
    </row>
    <row r="240" spans="1:20" hidden="1" x14ac:dyDescent="0.25">
      <c r="A240" s="36">
        <v>238</v>
      </c>
      <c r="B240" s="36" t="b" cm="1">
        <f t="array" ref="B240">INDEX(DB_PAR[],A240+1,1)</f>
        <v>0</v>
      </c>
      <c r="C240" s="34" t="str" cm="1">
        <f t="array" ref="C240">INDEX(DB_PAR[],A240+1,3)</f>
        <v xml:space="preserve"> SUB_SYSTEM_CTRL</v>
      </c>
      <c r="D240" s="34" t="str" cm="1">
        <f t="array" ref="D240">INDEX(DB_PAR[],A240+1,4)</f>
        <v>PARAM_46</v>
      </c>
      <c r="F240" s="34"/>
      <c r="G240" s="34" t="str" cm="1">
        <f t="array" ref="G240">IF(INDEX(DB_PAR[],A240+1,5) = "REAL",INDEX(DB_PAR[],A240+1,8),IF(INDEX(DB_PAR[],A240+1,5) = "INT",INDEX(DB_PAR[],A240+1,6),INDEX(DB_PAR[],A240+1,7)))</f>
        <v>REAL</v>
      </c>
      <c r="H240" s="36" t="str" cm="1">
        <f t="array" ref="H240">INDEX(DB_PAR[],A240+1,9)</f>
        <v>T#0MS</v>
      </c>
      <c r="I240" s="36"/>
      <c r="J240" s="36"/>
      <c r="K240" s="36" t="e">
        <f t="shared" si="23"/>
        <v>#N/A</v>
      </c>
      <c r="M240" t="s">
        <v>4057</v>
      </c>
      <c r="N240" t="s">
        <v>4058</v>
      </c>
      <c r="S240" s="39" t="s">
        <v>4059</v>
      </c>
      <c r="T240" t="s">
        <v>4060</v>
      </c>
    </row>
    <row r="241" spans="1:20" hidden="1" x14ac:dyDescent="0.25">
      <c r="A241" s="36">
        <v>239</v>
      </c>
      <c r="B241" s="36" t="b" cm="1">
        <f t="array" ref="B241">INDEX(DB_PAR[],A241+1,1)</f>
        <v>0</v>
      </c>
      <c r="C241" s="34" t="str" cm="1">
        <f t="array" ref="C241">INDEX(DB_PAR[],A241+1,3)</f>
        <v xml:space="preserve"> SUB_SYSTEM_CTRL</v>
      </c>
      <c r="D241" s="34" t="str" cm="1">
        <f t="array" ref="D241">INDEX(DB_PAR[],A241+1,4)</f>
        <v>PARAM_47</v>
      </c>
      <c r="F241" s="34"/>
      <c r="G241" s="34" t="str" cm="1">
        <f t="array" ref="G241">IF(INDEX(DB_PAR[],A241+1,5) = "REAL",INDEX(DB_PAR[],A241+1,8),IF(INDEX(DB_PAR[],A241+1,5) = "INT",INDEX(DB_PAR[],A241+1,6),INDEX(DB_PAR[],A241+1,7)))</f>
        <v>REAL</v>
      </c>
      <c r="H241" s="36" t="str" cm="1">
        <f t="array" ref="H241">INDEX(DB_PAR[],A241+1,9)</f>
        <v>T#0MS</v>
      </c>
      <c r="I241" s="36"/>
      <c r="J241" s="36"/>
      <c r="K241" s="36" t="e">
        <f t="shared" si="23"/>
        <v>#N/A</v>
      </c>
      <c r="M241" t="s">
        <v>4061</v>
      </c>
      <c r="N241" t="s">
        <v>4062</v>
      </c>
      <c r="S241" s="40" t="s">
        <v>4063</v>
      </c>
      <c r="T241" t="s">
        <v>4064</v>
      </c>
    </row>
    <row r="242" spans="1:20" hidden="1" x14ac:dyDescent="0.25">
      <c r="A242" s="36">
        <v>240</v>
      </c>
      <c r="B242" s="36" t="b" cm="1">
        <f t="array" ref="B242">INDEX(DB_PAR[],A242+1,1)</f>
        <v>0</v>
      </c>
      <c r="C242" s="34" t="str" cm="1">
        <f t="array" ref="C242">INDEX(DB_PAR[],A242+1,3)</f>
        <v xml:space="preserve"> SUB_SYSTEM_CTRL</v>
      </c>
      <c r="D242" s="34" t="str" cm="1">
        <f t="array" ref="D242">INDEX(DB_PAR[],A242+1,4)</f>
        <v>PARAM_48</v>
      </c>
      <c r="F242" s="34"/>
      <c r="G242" s="34" t="str" cm="1">
        <f t="array" ref="G242">IF(INDEX(DB_PAR[],A242+1,5) = "REAL",INDEX(DB_PAR[],A242+1,8),IF(INDEX(DB_PAR[],A242+1,5) = "INT",INDEX(DB_PAR[],A242+1,6),INDEX(DB_PAR[],A242+1,7)))</f>
        <v>REAL</v>
      </c>
      <c r="H242" s="36" t="str" cm="1">
        <f t="array" ref="H242">INDEX(DB_PAR[],A242+1,9)</f>
        <v>T#0MS</v>
      </c>
      <c r="I242" s="36"/>
      <c r="J242" s="36"/>
      <c r="K242" s="36" t="e">
        <f t="shared" si="23"/>
        <v>#N/A</v>
      </c>
    </row>
    <row r="243" spans="1:20" hidden="1" x14ac:dyDescent="0.25">
      <c r="A243" s="36">
        <v>241</v>
      </c>
      <c r="B243" s="36" t="b" cm="1">
        <f t="array" ref="B243">INDEX(DB_PAR[],A243+1,1)</f>
        <v>0</v>
      </c>
      <c r="C243" s="34" t="str" cm="1">
        <f t="array" ref="C243">INDEX(DB_PAR[],A243+1,3)</f>
        <v xml:space="preserve"> SUB_SYSTEM_CTRL</v>
      </c>
      <c r="D243" s="34" t="str" cm="1">
        <f t="array" ref="D243">INDEX(DB_PAR[],A243+1,4)</f>
        <v>PARAM_49</v>
      </c>
      <c r="F243" s="34"/>
      <c r="G243" s="34" t="str" cm="1">
        <f t="array" ref="G243">IF(INDEX(DB_PAR[],A243+1,5) = "REAL",INDEX(DB_PAR[],A243+1,8),IF(INDEX(DB_PAR[],A243+1,5) = "INT",INDEX(DB_PAR[],A243+1,6),INDEX(DB_PAR[],A243+1,7)))</f>
        <v>REAL</v>
      </c>
      <c r="H243" s="36" t="str" cm="1">
        <f t="array" ref="H243">INDEX(DB_PAR[],A243+1,9)</f>
        <v>T#0MS</v>
      </c>
      <c r="I243" s="36"/>
      <c r="J243" s="36"/>
      <c r="K243" s="36" t="e">
        <f t="shared" si="23"/>
        <v>#N/A</v>
      </c>
    </row>
    <row r="244" spans="1:20" hidden="1" x14ac:dyDescent="0.25">
      <c r="A244" s="36">
        <v>242</v>
      </c>
      <c r="B244" s="36" t="b" cm="1">
        <f t="array" ref="B244">INDEX(DB_PAR[],A244+1,1)</f>
        <v>0</v>
      </c>
      <c r="C244" s="34" t="str" cm="1">
        <f t="array" ref="C244">INDEX(DB_PAR[],A244+1,3)</f>
        <v xml:space="preserve"> SUB_SYSTEM_CTRL</v>
      </c>
      <c r="D244" s="34" t="str" cm="1">
        <f t="array" ref="D244">INDEX(DB_PAR[],A244+1,4)</f>
        <v>PARAM_50</v>
      </c>
      <c r="F244" s="34"/>
      <c r="G244" s="34" t="str" cm="1">
        <f t="array" ref="G244">IF(INDEX(DB_PAR[],A244+1,5) = "REAL",INDEX(DB_PAR[],A244+1,8),IF(INDEX(DB_PAR[],A244+1,5) = "INT",INDEX(DB_PAR[],A244+1,6),INDEX(DB_PAR[],A244+1,7)))</f>
        <v>REAL</v>
      </c>
      <c r="H244" s="36" t="str" cm="1">
        <f t="array" ref="H244">INDEX(DB_PAR[],A244+1,9)</f>
        <v>T#0MS</v>
      </c>
      <c r="I244" s="36"/>
      <c r="J244" s="36"/>
      <c r="K244" s="36" t="e">
        <f t="shared" si="23"/>
        <v>#N/A</v>
      </c>
    </row>
    <row r="245" spans="1:20" hidden="1" x14ac:dyDescent="0.25">
      <c r="A245" s="36">
        <v>243</v>
      </c>
      <c r="B245" s="36" t="b" cm="1">
        <f t="array" ref="B245">INDEX(DB_PAR[],A245+1,1)</f>
        <v>0</v>
      </c>
      <c r="C245" s="34" t="str" cm="1">
        <f t="array" ref="C245">INDEX(DB_PAR[],A245+1,3)</f>
        <v xml:space="preserve"> SUB_SYSTEM_CTRL</v>
      </c>
      <c r="D245" s="34" t="str" cm="1">
        <f t="array" ref="D245">INDEX(DB_PAR[],A245+1,4)</f>
        <v>PARAM_51</v>
      </c>
      <c r="F245" s="34"/>
      <c r="G245" s="34" t="str" cm="1">
        <f t="array" ref="G245">IF(INDEX(DB_PAR[],A245+1,5) = "REAL",INDEX(DB_PAR[],A245+1,8),IF(INDEX(DB_PAR[],A245+1,5) = "INT",INDEX(DB_PAR[],A245+1,6),INDEX(DB_PAR[],A245+1,7)))</f>
        <v>REAL</v>
      </c>
      <c r="H245" s="36" t="str" cm="1">
        <f t="array" ref="H245">INDEX(DB_PAR[],A245+1,9)</f>
        <v>T#0MS</v>
      </c>
      <c r="I245" s="36"/>
      <c r="J245" s="36"/>
      <c r="K245" s="36" t="e">
        <f t="shared" si="23"/>
        <v>#N/A</v>
      </c>
    </row>
    <row r="246" spans="1:20" hidden="1" x14ac:dyDescent="0.25">
      <c r="A246" s="36">
        <v>244</v>
      </c>
      <c r="B246" s="36" t="b" cm="1">
        <f t="array" ref="B246">INDEX(DB_PAR[],A246+1,1)</f>
        <v>0</v>
      </c>
      <c r="C246" s="34" t="str" cm="1">
        <f t="array" ref="C246">INDEX(DB_PAR[],A246+1,3)</f>
        <v xml:space="preserve"> SUB_SYSTEM_CTRL</v>
      </c>
      <c r="D246" s="34" t="str" cm="1">
        <f t="array" ref="D246">INDEX(DB_PAR[],A246+1,4)</f>
        <v>PARAM_52</v>
      </c>
      <c r="F246" s="34"/>
      <c r="G246" s="34" t="str" cm="1">
        <f t="array" ref="G246">IF(INDEX(DB_PAR[],A246+1,5) = "REAL",INDEX(DB_PAR[],A246+1,8),IF(INDEX(DB_PAR[],A246+1,5) = "INT",INDEX(DB_PAR[],A246+1,6),INDEX(DB_PAR[],A246+1,7)))</f>
        <v>REAL</v>
      </c>
      <c r="H246" s="36" t="str" cm="1">
        <f t="array" ref="H246">INDEX(DB_PAR[],A246+1,9)</f>
        <v>T#0MS</v>
      </c>
      <c r="I246" s="36"/>
      <c r="J246" s="36"/>
      <c r="K246" s="36" t="e">
        <f t="shared" si="23"/>
        <v>#N/A</v>
      </c>
    </row>
    <row r="247" spans="1:20" hidden="1" x14ac:dyDescent="0.25">
      <c r="A247" s="36">
        <v>245</v>
      </c>
      <c r="B247" s="36" t="b" cm="1">
        <f t="array" ref="B247">INDEX(DB_PAR[],A247+1,1)</f>
        <v>0</v>
      </c>
      <c r="C247" s="34" t="str" cm="1">
        <f t="array" ref="C247">INDEX(DB_PAR[],A247+1,3)</f>
        <v xml:space="preserve"> SUB_SYSTEM_CTRL</v>
      </c>
      <c r="D247" s="34" t="str" cm="1">
        <f t="array" ref="D247">INDEX(DB_PAR[],A247+1,4)</f>
        <v>PARAM_53</v>
      </c>
      <c r="F247" s="34"/>
      <c r="G247" s="34" t="str" cm="1">
        <f t="array" ref="G247">IF(INDEX(DB_PAR[],A247+1,5) = "REAL",INDEX(DB_PAR[],A247+1,8),IF(INDEX(DB_PAR[],A247+1,5) = "INT",INDEX(DB_PAR[],A247+1,6),INDEX(DB_PAR[],A247+1,7)))</f>
        <v>REAL</v>
      </c>
      <c r="H247" s="36" t="str" cm="1">
        <f t="array" ref="H247">INDEX(DB_PAR[],A247+1,9)</f>
        <v>T#0MS</v>
      </c>
      <c r="I247" s="36"/>
      <c r="J247" s="36"/>
      <c r="K247" s="36" t="e">
        <f t="shared" si="23"/>
        <v>#N/A</v>
      </c>
    </row>
    <row r="248" spans="1:20" hidden="1" x14ac:dyDescent="0.25">
      <c r="A248" s="36">
        <v>246</v>
      </c>
      <c r="B248" s="36" t="b" cm="1">
        <f t="array" ref="B248">INDEX(DB_PAR[],A248+1,1)</f>
        <v>0</v>
      </c>
      <c r="C248" s="34" t="str" cm="1">
        <f t="array" ref="C248">INDEX(DB_PAR[],A248+1,3)</f>
        <v xml:space="preserve"> SUB_SYSTEM_CTRL</v>
      </c>
      <c r="D248" s="34" t="str" cm="1">
        <f t="array" ref="D248">INDEX(DB_PAR[],A248+1,4)</f>
        <v>PARAM_54</v>
      </c>
      <c r="F248" s="34"/>
      <c r="G248" s="34" t="str" cm="1">
        <f t="array" ref="G248">IF(INDEX(DB_PAR[],A248+1,5) = "REAL",INDEX(DB_PAR[],A248+1,8),IF(INDEX(DB_PAR[],A248+1,5) = "INT",INDEX(DB_PAR[],A248+1,6),INDEX(DB_PAR[],A248+1,7)))</f>
        <v>REAL</v>
      </c>
      <c r="H248" s="36" t="str" cm="1">
        <f t="array" ref="H248">INDEX(DB_PAR[],A248+1,9)</f>
        <v>T#0MS</v>
      </c>
      <c r="I248" s="36"/>
      <c r="J248" s="36"/>
      <c r="K248" s="36" t="e">
        <f t="shared" si="23"/>
        <v>#N/A</v>
      </c>
    </row>
    <row r="249" spans="1:20" hidden="1" x14ac:dyDescent="0.25">
      <c r="A249" s="36">
        <v>247</v>
      </c>
      <c r="B249" s="36" t="b" cm="1">
        <f t="array" ref="B249">INDEX(DB_PAR[],A249+1,1)</f>
        <v>0</v>
      </c>
      <c r="C249" s="34" t="str" cm="1">
        <f t="array" ref="C249">INDEX(DB_PAR[],A249+1,3)</f>
        <v xml:space="preserve"> SUB_SYSTEM_CTRL</v>
      </c>
      <c r="D249" s="34" t="str" cm="1">
        <f t="array" ref="D249">INDEX(DB_PAR[],A249+1,4)</f>
        <v>PARAM_55</v>
      </c>
      <c r="F249" s="34"/>
      <c r="G249" s="34" t="str" cm="1">
        <f t="array" ref="G249">IF(INDEX(DB_PAR[],A249+1,5) = "REAL",INDEX(DB_PAR[],A249+1,8),IF(INDEX(DB_PAR[],A249+1,5) = "INT",INDEX(DB_PAR[],A249+1,6),INDEX(DB_PAR[],A249+1,7)))</f>
        <v>REAL</v>
      </c>
      <c r="H249" s="36" t="str" cm="1">
        <f t="array" ref="H249">INDEX(DB_PAR[],A249+1,9)</f>
        <v>T#0MS</v>
      </c>
      <c r="I249" s="36"/>
      <c r="J249" s="36"/>
      <c r="K249" s="36" t="e">
        <f t="shared" si="23"/>
        <v>#N/A</v>
      </c>
    </row>
    <row r="250" spans="1:20" hidden="1" x14ac:dyDescent="0.25">
      <c r="A250" s="36">
        <v>248</v>
      </c>
      <c r="B250" s="36" t="b" cm="1">
        <f t="array" ref="B250">INDEX(DB_PAR[],A250+1,1)</f>
        <v>0</v>
      </c>
      <c r="C250" s="34" t="str" cm="1">
        <f t="array" ref="C250">INDEX(DB_PAR[],A250+1,3)</f>
        <v xml:space="preserve"> SUB_SYSTEM_CTRL</v>
      </c>
      <c r="D250" s="34" t="str" cm="1">
        <f t="array" ref="D250">INDEX(DB_PAR[],A250+1,4)</f>
        <v>PARAM_56</v>
      </c>
      <c r="F250" s="34"/>
      <c r="G250" s="34" t="str" cm="1">
        <f t="array" ref="G250">IF(INDEX(DB_PAR[],A250+1,5) = "REAL",INDEX(DB_PAR[],A250+1,8),IF(INDEX(DB_PAR[],A250+1,5) = "INT",INDEX(DB_PAR[],A250+1,6),INDEX(DB_PAR[],A250+1,7)))</f>
        <v>REAL</v>
      </c>
      <c r="H250" s="36" t="str" cm="1">
        <f t="array" ref="H250">INDEX(DB_PAR[],A250+1,9)</f>
        <v>T#0MS</v>
      </c>
      <c r="I250" s="36"/>
      <c r="J250" s="36"/>
      <c r="K250" s="36" t="e">
        <f t="shared" si="23"/>
        <v>#N/A</v>
      </c>
    </row>
    <row r="251" spans="1:20" hidden="1" x14ac:dyDescent="0.25">
      <c r="A251" s="36">
        <v>249</v>
      </c>
      <c r="B251" s="36" t="b" cm="1">
        <f t="array" ref="B251">INDEX(DB_PAR[],A251+1,1)</f>
        <v>0</v>
      </c>
      <c r="C251" s="34" t="str" cm="1">
        <f t="array" ref="C251">INDEX(DB_PAR[],A251+1,3)</f>
        <v xml:space="preserve"> SUB_SYSTEM_CTRL</v>
      </c>
      <c r="D251" s="34" t="str" cm="1">
        <f t="array" ref="D251">INDEX(DB_PAR[],A251+1,4)</f>
        <v>PARAM_57</v>
      </c>
      <c r="F251" s="34"/>
      <c r="G251" s="34" t="str" cm="1">
        <f t="array" ref="G251">IF(INDEX(DB_PAR[],A251+1,5) = "REAL",INDEX(DB_PAR[],A251+1,8),IF(INDEX(DB_PAR[],A251+1,5) = "INT",INDEX(DB_PAR[],A251+1,6),INDEX(DB_PAR[],A251+1,7)))</f>
        <v>REAL</v>
      </c>
      <c r="H251" s="36" t="str" cm="1">
        <f t="array" ref="H251">INDEX(DB_PAR[],A251+1,9)</f>
        <v>T#0MS</v>
      </c>
      <c r="I251" s="36"/>
      <c r="J251" s="36"/>
      <c r="K251" s="36" t="e">
        <f t="shared" si="23"/>
        <v>#N/A</v>
      </c>
    </row>
    <row r="252" spans="1:20" hidden="1" x14ac:dyDescent="0.25">
      <c r="A252" s="36">
        <v>250</v>
      </c>
      <c r="B252" s="36" t="b" cm="1">
        <f t="array" ref="B252">INDEX(DB_PAR[],A252+1,1)</f>
        <v>0</v>
      </c>
      <c r="C252" s="34" t="str" cm="1">
        <f t="array" ref="C252">INDEX(DB_PAR[],A252+1,3)</f>
        <v xml:space="preserve"> SUB_SYSTEM_CTRL</v>
      </c>
      <c r="D252" s="34" t="str" cm="1">
        <f t="array" ref="D252">INDEX(DB_PAR[],A252+1,4)</f>
        <v>PARAM_58</v>
      </c>
      <c r="F252" s="34"/>
      <c r="G252" s="34" t="str" cm="1">
        <f t="array" ref="G252">IF(INDEX(DB_PAR[],A252+1,5) = "REAL",INDEX(DB_PAR[],A252+1,8),IF(INDEX(DB_PAR[],A252+1,5) = "INT",INDEX(DB_PAR[],A252+1,6),INDEX(DB_PAR[],A252+1,7)))</f>
        <v>REAL</v>
      </c>
      <c r="H252" s="36" t="str" cm="1">
        <f t="array" ref="H252">INDEX(DB_PAR[],A252+1,9)</f>
        <v>T#0MS</v>
      </c>
      <c r="I252" s="36"/>
      <c r="J252" s="36"/>
      <c r="K252" s="36" t="e">
        <f t="shared" si="23"/>
        <v>#N/A</v>
      </c>
    </row>
    <row r="253" spans="1:20" hidden="1" x14ac:dyDescent="0.25">
      <c r="A253" s="36">
        <v>251</v>
      </c>
      <c r="B253" s="36" t="b" cm="1">
        <f t="array" ref="B253">INDEX(DB_PAR[],A253+1,1)</f>
        <v>0</v>
      </c>
      <c r="C253" s="34" t="str" cm="1">
        <f t="array" ref="C253">INDEX(DB_PAR[],A253+1,3)</f>
        <v xml:space="preserve"> SUB_SYSTEM_CTRL</v>
      </c>
      <c r="D253" s="34" t="str" cm="1">
        <f t="array" ref="D253">INDEX(DB_PAR[],A253+1,4)</f>
        <v>PARAM_59</v>
      </c>
      <c r="F253" s="34"/>
      <c r="G253" s="34" t="str" cm="1">
        <f t="array" ref="G253">IF(INDEX(DB_PAR[],A253+1,5) = "REAL",INDEX(DB_PAR[],A253+1,8),IF(INDEX(DB_PAR[],A253+1,5) = "INT",INDEX(DB_PAR[],A253+1,6),INDEX(DB_PAR[],A253+1,7)))</f>
        <v>REAL</v>
      </c>
      <c r="H253" s="36" t="str" cm="1">
        <f t="array" ref="H253">INDEX(DB_PAR[],A253+1,9)</f>
        <v>T#0MS</v>
      </c>
      <c r="I253" s="36"/>
      <c r="J253" s="36"/>
      <c r="K253" s="36" t="e">
        <f t="shared" si="23"/>
        <v>#N/A</v>
      </c>
    </row>
    <row r="254" spans="1:20" hidden="1" x14ac:dyDescent="0.25">
      <c r="A254" s="36">
        <v>252</v>
      </c>
      <c r="B254" s="36" t="b" cm="1">
        <f t="array" ref="B254">INDEX(DB_PAR[],A254+1,1)</f>
        <v>0</v>
      </c>
      <c r="C254" s="34" t="str" cm="1">
        <f t="array" ref="C254">INDEX(DB_PAR[],A254+1,3)</f>
        <v xml:space="preserve"> SUB_SYSTEM_CTRL</v>
      </c>
      <c r="D254" s="34" t="str" cm="1">
        <f t="array" ref="D254">INDEX(DB_PAR[],A254+1,4)</f>
        <v>PARAM_60</v>
      </c>
      <c r="F254" s="34"/>
      <c r="G254" s="34" t="str" cm="1">
        <f t="array" ref="G254">IF(INDEX(DB_PAR[],A254+1,5) = "REAL",INDEX(DB_PAR[],A254+1,8),IF(INDEX(DB_PAR[],A254+1,5) = "INT",INDEX(DB_PAR[],A254+1,6),INDEX(DB_PAR[],A254+1,7)))</f>
        <v>REAL</v>
      </c>
      <c r="H254" s="36" t="str" cm="1">
        <f t="array" ref="H254">INDEX(DB_PAR[],A254+1,9)</f>
        <v>T#0MS</v>
      </c>
      <c r="I254" s="36"/>
      <c r="J254" s="36"/>
      <c r="K254" s="36" t="e">
        <f t="shared" si="23"/>
        <v>#N/A</v>
      </c>
    </row>
    <row r="255" spans="1:20" hidden="1" x14ac:dyDescent="0.25">
      <c r="A255" s="36">
        <v>253</v>
      </c>
      <c r="B255" s="36" t="b" cm="1">
        <f t="array" ref="B255">INDEX(DB_PAR[],A255+1,1)</f>
        <v>0</v>
      </c>
      <c r="C255" s="34" t="str" cm="1">
        <f t="array" ref="C255">INDEX(DB_PAR[],A255+1,3)</f>
        <v xml:space="preserve"> SUB_SYSTEM_CTRL</v>
      </c>
      <c r="D255" s="34" t="str" cm="1">
        <f t="array" ref="D255">INDEX(DB_PAR[],A255+1,4)</f>
        <v>PARAM_61</v>
      </c>
      <c r="F255" s="34"/>
      <c r="G255" s="34" t="str" cm="1">
        <f t="array" ref="G255">IF(INDEX(DB_PAR[],A255+1,5) = "REAL",INDEX(DB_PAR[],A255+1,8),IF(INDEX(DB_PAR[],A255+1,5) = "INT",INDEX(DB_PAR[],A255+1,6),INDEX(DB_PAR[],A255+1,7)))</f>
        <v>REAL</v>
      </c>
      <c r="H255" s="36" t="str" cm="1">
        <f t="array" ref="H255">INDEX(DB_PAR[],A255+1,9)</f>
        <v>T#0MS</v>
      </c>
      <c r="I255" s="36"/>
      <c r="J255" s="36"/>
      <c r="K255" s="36" t="e">
        <f t="shared" si="23"/>
        <v>#N/A</v>
      </c>
    </row>
    <row r="256" spans="1:20" hidden="1" x14ac:dyDescent="0.25">
      <c r="A256" s="36">
        <v>254</v>
      </c>
      <c r="B256" s="36" t="b" cm="1">
        <f t="array" ref="B256">INDEX(DB_PAR[],A256+1,1)</f>
        <v>0</v>
      </c>
      <c r="C256" s="34" t="str" cm="1">
        <f t="array" ref="C256">INDEX(DB_PAR[],A256+1,3)</f>
        <v xml:space="preserve"> SUB_SYSTEM_CTRL</v>
      </c>
      <c r="D256" s="34" t="str" cm="1">
        <f t="array" ref="D256">INDEX(DB_PAR[],A256+1,4)</f>
        <v>PARAM_62</v>
      </c>
      <c r="F256" s="34"/>
      <c r="G256" s="34" t="str" cm="1">
        <f t="array" ref="G256">IF(INDEX(DB_PAR[],A256+1,5) = "REAL",INDEX(DB_PAR[],A256+1,8),IF(INDEX(DB_PAR[],A256+1,5) = "INT",INDEX(DB_PAR[],A256+1,6),INDEX(DB_PAR[],A256+1,7)))</f>
        <v>REAL</v>
      </c>
      <c r="H256" s="36" t="str" cm="1">
        <f t="array" ref="H256">INDEX(DB_PAR[],A256+1,9)</f>
        <v>T#0MS</v>
      </c>
      <c r="I256" s="36"/>
      <c r="J256" s="36"/>
      <c r="K256" s="36" t="e">
        <f t="shared" si="23"/>
        <v>#N/A</v>
      </c>
    </row>
    <row r="257" spans="1:11" hidden="1" x14ac:dyDescent="0.25">
      <c r="A257" s="36">
        <v>255</v>
      </c>
      <c r="B257" s="36" t="b" cm="1">
        <f t="array" ref="B257">INDEX(DB_PAR[],A257+1,1)</f>
        <v>0</v>
      </c>
      <c r="C257" s="34" t="str" cm="1">
        <f t="array" ref="C257">INDEX(DB_PAR[],A257+1,3)</f>
        <v xml:space="preserve"> SUB_SYSTEM_CTRL</v>
      </c>
      <c r="D257" s="34" t="str" cm="1">
        <f t="array" ref="D257">INDEX(DB_PAR[],A257+1,4)</f>
        <v>PARAM_63</v>
      </c>
      <c r="F257" s="34"/>
      <c r="G257" s="34" t="str" cm="1">
        <f t="array" ref="G257">IF(INDEX(DB_PAR[],A257+1,5) = "REAL",INDEX(DB_PAR[],A257+1,8),IF(INDEX(DB_PAR[],A257+1,5) = "INT",INDEX(DB_PAR[],A257+1,6),INDEX(DB_PAR[],A257+1,7)))</f>
        <v>REAL</v>
      </c>
      <c r="H257" s="36" t="str" cm="1">
        <f t="array" ref="H257">INDEX(DB_PAR[],A257+1,9)</f>
        <v>T#0MS</v>
      </c>
      <c r="I257" s="36"/>
      <c r="J257" s="36"/>
      <c r="K257" s="36" t="e">
        <f t="shared" si="23"/>
        <v>#N/A</v>
      </c>
    </row>
    <row r="258" spans="1:11" hidden="1" x14ac:dyDescent="0.25">
      <c r="A258" s="36">
        <v>256</v>
      </c>
      <c r="B258" s="36" t="b" cm="1">
        <f t="array" ref="B258">INDEX(DB_PAR[],A258+1,1)</f>
        <v>0</v>
      </c>
      <c r="C258" s="34" t="str" cm="1">
        <f t="array" ref="C258">INDEX(DB_PAR[],A258+1,3)</f>
        <v xml:space="preserve"> SUB_SYSTEM_CTRL_2</v>
      </c>
      <c r="D258" s="34" t="str" cm="1">
        <f t="array" ref="D258">INDEX(DB_PAR[],A258+1,4)</f>
        <v>PARAM_0</v>
      </c>
      <c r="F258" s="34"/>
      <c r="G258" s="34" t="str" cm="1">
        <f t="array" ref="G258">IF(INDEX(DB_PAR[],A258+1,5) = "REAL",INDEX(DB_PAR[],A258+1,8),IF(INDEX(DB_PAR[],A258+1,5) = "INT",INDEX(DB_PAR[],A258+1,6),INDEX(DB_PAR[],A258+1,7)))</f>
        <v>REAL</v>
      </c>
      <c r="H258" s="36" t="str" cm="1">
        <f t="array" ref="H258">INDEX(DB_PAR[],A258+1,9)</f>
        <v>T#0MS</v>
      </c>
      <c r="I258" s="36"/>
      <c r="J258" s="36"/>
      <c r="K258" s="36" t="e">
        <f t="shared" ref="K258:K321" si="26">VLOOKUP(F258,$M$1:$N$170,2,FALSE)</f>
        <v>#N/A</v>
      </c>
    </row>
    <row r="259" spans="1:11" hidden="1" x14ac:dyDescent="0.25">
      <c r="A259" s="36">
        <v>257</v>
      </c>
      <c r="B259" s="36" t="b" cm="1">
        <f t="array" ref="B259">INDEX(DB_PAR[],A259+1,1)</f>
        <v>0</v>
      </c>
      <c r="C259" s="34" t="str" cm="1">
        <f t="array" ref="C259">INDEX(DB_PAR[],A259+1,3)</f>
        <v xml:space="preserve"> SUB_SYSTEM_CTRL_2</v>
      </c>
      <c r="D259" s="34" t="str" cm="1">
        <f t="array" ref="D259">INDEX(DB_PAR[],A259+1,4)</f>
        <v>PARAM_1</v>
      </c>
      <c r="F259" s="34"/>
      <c r="G259" s="34" t="str" cm="1">
        <f t="array" ref="G259">IF(INDEX(DB_PAR[],A259+1,5) = "REAL",INDEX(DB_PAR[],A259+1,8),IF(INDEX(DB_PAR[],A259+1,5) = "INT",INDEX(DB_PAR[],A259+1,6),INDEX(DB_PAR[],A259+1,7)))</f>
        <v>REAL</v>
      </c>
      <c r="H259" s="36" t="str" cm="1">
        <f t="array" ref="H259">INDEX(DB_PAR[],A259+1,9)</f>
        <v>T#0MS</v>
      </c>
      <c r="I259" s="36"/>
      <c r="J259" s="36"/>
      <c r="K259" s="36" t="e">
        <f t="shared" si="26"/>
        <v>#N/A</v>
      </c>
    </row>
    <row r="260" spans="1:11" hidden="1" x14ac:dyDescent="0.25">
      <c r="A260" s="36">
        <v>258</v>
      </c>
      <c r="B260" s="36" t="b" cm="1">
        <f t="array" ref="B260">INDEX(DB_PAR[],A260+1,1)</f>
        <v>0</v>
      </c>
      <c r="C260" s="34" t="str" cm="1">
        <f t="array" ref="C260">INDEX(DB_PAR[],A260+1,3)</f>
        <v xml:space="preserve"> SUB_SYSTEM_CTRL_2</v>
      </c>
      <c r="D260" s="34" t="str" cm="1">
        <f t="array" ref="D260">INDEX(DB_PAR[],A260+1,4)</f>
        <v>PARAM_2</v>
      </c>
      <c r="F260" s="34"/>
      <c r="G260" s="34" t="str" cm="1">
        <f t="array" ref="G260">IF(INDEX(DB_PAR[],A260+1,5) = "REAL",INDEX(DB_PAR[],A260+1,8),IF(INDEX(DB_PAR[],A260+1,5) = "INT",INDEX(DB_PAR[],A260+1,6),INDEX(DB_PAR[],A260+1,7)))</f>
        <v>REAL</v>
      </c>
      <c r="H260" s="36" t="str" cm="1">
        <f t="array" ref="H260">INDEX(DB_PAR[],A260+1,9)</f>
        <v>T#0MS</v>
      </c>
      <c r="I260" s="36"/>
      <c r="J260" s="36"/>
      <c r="K260" s="36" t="e">
        <f t="shared" si="26"/>
        <v>#N/A</v>
      </c>
    </row>
    <row r="261" spans="1:11" hidden="1" x14ac:dyDescent="0.25">
      <c r="A261" s="36">
        <v>259</v>
      </c>
      <c r="B261" s="36" t="b" cm="1">
        <f t="array" ref="B261">INDEX(DB_PAR[],A261+1,1)</f>
        <v>0</v>
      </c>
      <c r="C261" s="34" t="str" cm="1">
        <f t="array" ref="C261">INDEX(DB_PAR[],A261+1,3)</f>
        <v xml:space="preserve"> SUB_SYSTEM_CTRL_2</v>
      </c>
      <c r="D261" s="34" t="str" cm="1">
        <f t="array" ref="D261">INDEX(DB_PAR[],A261+1,4)</f>
        <v>PARAM_3</v>
      </c>
      <c r="F261" s="34"/>
      <c r="G261" s="34" t="str" cm="1">
        <f t="array" ref="G261">IF(INDEX(DB_PAR[],A261+1,5) = "REAL",INDEX(DB_PAR[],A261+1,8),IF(INDEX(DB_PAR[],A261+1,5) = "INT",INDEX(DB_PAR[],A261+1,6),INDEX(DB_PAR[],A261+1,7)))</f>
        <v>REAL</v>
      </c>
      <c r="H261" s="36" t="str" cm="1">
        <f t="array" ref="H261">INDEX(DB_PAR[],A261+1,9)</f>
        <v>T#0MS</v>
      </c>
      <c r="I261" s="36"/>
      <c r="J261" s="36"/>
      <c r="K261" s="36" t="e">
        <f t="shared" si="26"/>
        <v>#N/A</v>
      </c>
    </row>
    <row r="262" spans="1:11" hidden="1" x14ac:dyDescent="0.25">
      <c r="A262" s="36">
        <v>260</v>
      </c>
      <c r="B262" s="36" t="b" cm="1">
        <f t="array" ref="B262">INDEX(DB_PAR[],A262+1,1)</f>
        <v>0</v>
      </c>
      <c r="C262" s="34" t="str" cm="1">
        <f t="array" ref="C262">INDEX(DB_PAR[],A262+1,3)</f>
        <v xml:space="preserve"> SUB_SYSTEM_CTRL_2</v>
      </c>
      <c r="D262" s="34" t="str" cm="1">
        <f t="array" ref="D262">INDEX(DB_PAR[],A262+1,4)</f>
        <v>PARAM_4</v>
      </c>
      <c r="F262" s="34"/>
      <c r="G262" s="34" t="str" cm="1">
        <f t="array" ref="G262">IF(INDEX(DB_PAR[],A262+1,5) = "REAL",INDEX(DB_PAR[],A262+1,8),IF(INDEX(DB_PAR[],A262+1,5) = "INT",INDEX(DB_PAR[],A262+1,6),INDEX(DB_PAR[],A262+1,7)))</f>
        <v>REAL</v>
      </c>
      <c r="H262" s="36" t="str" cm="1">
        <f t="array" ref="H262">INDEX(DB_PAR[],A262+1,9)</f>
        <v>T#0MS</v>
      </c>
      <c r="I262" s="36"/>
      <c r="J262" s="36"/>
      <c r="K262" s="36" t="e">
        <f t="shared" si="26"/>
        <v>#N/A</v>
      </c>
    </row>
    <row r="263" spans="1:11" hidden="1" x14ac:dyDescent="0.25">
      <c r="A263" s="36">
        <v>261</v>
      </c>
      <c r="B263" s="36" t="b" cm="1">
        <f t="array" ref="B263">INDEX(DB_PAR[],A263+1,1)</f>
        <v>0</v>
      </c>
      <c r="C263" s="34" t="str" cm="1">
        <f t="array" ref="C263">INDEX(DB_PAR[],A263+1,3)</f>
        <v xml:space="preserve"> SUB_SYSTEM_CTRL_2</v>
      </c>
      <c r="D263" s="34" t="str" cm="1">
        <f t="array" ref="D263">INDEX(DB_PAR[],A263+1,4)</f>
        <v>PARAM_5</v>
      </c>
      <c r="F263" s="34"/>
      <c r="G263" s="34" t="str" cm="1">
        <f t="array" ref="G263">IF(INDEX(DB_PAR[],A263+1,5) = "REAL",INDEX(DB_PAR[],A263+1,8),IF(INDEX(DB_PAR[],A263+1,5) = "INT",INDEX(DB_PAR[],A263+1,6),INDEX(DB_PAR[],A263+1,7)))</f>
        <v>REAL</v>
      </c>
      <c r="H263" s="36" t="str" cm="1">
        <f t="array" ref="H263">INDEX(DB_PAR[],A263+1,9)</f>
        <v>T#0MS</v>
      </c>
      <c r="I263" s="36"/>
      <c r="J263" s="36"/>
      <c r="K263" s="36" t="e">
        <f t="shared" si="26"/>
        <v>#N/A</v>
      </c>
    </row>
    <row r="264" spans="1:11" hidden="1" x14ac:dyDescent="0.25">
      <c r="A264" s="36">
        <v>262</v>
      </c>
      <c r="B264" s="36" t="b" cm="1">
        <f t="array" ref="B264">INDEX(DB_PAR[],A264+1,1)</f>
        <v>0</v>
      </c>
      <c r="C264" s="34" t="str" cm="1">
        <f t="array" ref="C264">INDEX(DB_PAR[],A264+1,3)</f>
        <v xml:space="preserve"> SUB_SYSTEM_CTRL_2</v>
      </c>
      <c r="D264" s="34" t="str" cm="1">
        <f t="array" ref="D264">INDEX(DB_PAR[],A264+1,4)</f>
        <v>PARAM_6</v>
      </c>
      <c r="F264" s="34"/>
      <c r="G264" s="34" t="str" cm="1">
        <f t="array" ref="G264">IF(INDEX(DB_PAR[],A264+1,5) = "REAL",INDEX(DB_PAR[],A264+1,8),IF(INDEX(DB_PAR[],A264+1,5) = "INT",INDEX(DB_PAR[],A264+1,6),INDEX(DB_PAR[],A264+1,7)))</f>
        <v>REAL</v>
      </c>
      <c r="H264" s="36" t="str" cm="1">
        <f t="array" ref="H264">INDEX(DB_PAR[],A264+1,9)</f>
        <v>T#0MS</v>
      </c>
      <c r="I264" s="36"/>
      <c r="J264" s="36"/>
      <c r="K264" s="36" t="e">
        <f t="shared" si="26"/>
        <v>#N/A</v>
      </c>
    </row>
    <row r="265" spans="1:11" hidden="1" x14ac:dyDescent="0.25">
      <c r="A265" s="36">
        <v>263</v>
      </c>
      <c r="B265" s="36" t="b" cm="1">
        <f t="array" ref="B265">INDEX(DB_PAR[],A265+1,1)</f>
        <v>0</v>
      </c>
      <c r="C265" s="34" t="str" cm="1">
        <f t="array" ref="C265">INDEX(DB_PAR[],A265+1,3)</f>
        <v xml:space="preserve"> SUB_SYSTEM_CTRL_2</v>
      </c>
      <c r="D265" s="34" t="str" cm="1">
        <f t="array" ref="D265">INDEX(DB_PAR[],A265+1,4)</f>
        <v>PARAM_7</v>
      </c>
      <c r="F265" s="34"/>
      <c r="G265" s="34" t="str" cm="1">
        <f t="array" ref="G265">IF(INDEX(DB_PAR[],A265+1,5) = "REAL",INDEX(DB_PAR[],A265+1,8),IF(INDEX(DB_PAR[],A265+1,5) = "INT",INDEX(DB_PAR[],A265+1,6),INDEX(DB_PAR[],A265+1,7)))</f>
        <v>REAL</v>
      </c>
      <c r="H265" s="36" t="str" cm="1">
        <f t="array" ref="H265">INDEX(DB_PAR[],A265+1,9)</f>
        <v>T#0MS</v>
      </c>
      <c r="I265" s="36"/>
      <c r="J265" s="36"/>
      <c r="K265" s="36" t="e">
        <f t="shared" si="26"/>
        <v>#N/A</v>
      </c>
    </row>
    <row r="266" spans="1:11" hidden="1" x14ac:dyDescent="0.25">
      <c r="A266" s="36">
        <v>264</v>
      </c>
      <c r="B266" s="36" t="b" cm="1">
        <f t="array" ref="B266">INDEX(DB_PAR[],A266+1,1)</f>
        <v>0</v>
      </c>
      <c r="C266" s="34" t="str" cm="1">
        <f t="array" ref="C266">INDEX(DB_PAR[],A266+1,3)</f>
        <v xml:space="preserve"> SUB_SYSTEM_CTRL_2</v>
      </c>
      <c r="D266" s="34" t="str" cm="1">
        <f t="array" ref="D266">INDEX(DB_PAR[],A266+1,4)</f>
        <v>PARAM_8</v>
      </c>
      <c r="F266" s="34"/>
      <c r="G266" s="34" t="str" cm="1">
        <f t="array" ref="G266">IF(INDEX(DB_PAR[],A266+1,5) = "REAL",INDEX(DB_PAR[],A266+1,8),IF(INDEX(DB_PAR[],A266+1,5) = "INT",INDEX(DB_PAR[],A266+1,6),INDEX(DB_PAR[],A266+1,7)))</f>
        <v>REAL</v>
      </c>
      <c r="H266" s="36" t="str" cm="1">
        <f t="array" ref="H266">INDEX(DB_PAR[],A266+1,9)</f>
        <v>T#0MS</v>
      </c>
      <c r="I266" s="36"/>
      <c r="J266" s="36"/>
      <c r="K266" s="36" t="e">
        <f t="shared" si="26"/>
        <v>#N/A</v>
      </c>
    </row>
    <row r="267" spans="1:11" hidden="1" x14ac:dyDescent="0.25">
      <c r="A267" s="36">
        <v>265</v>
      </c>
      <c r="B267" s="36" t="b" cm="1">
        <f t="array" ref="B267">INDEX(DB_PAR[],A267+1,1)</f>
        <v>0</v>
      </c>
      <c r="C267" s="34" t="str" cm="1">
        <f t="array" ref="C267">INDEX(DB_PAR[],A267+1,3)</f>
        <v xml:space="preserve"> SUB_SYSTEM_CTRL_2</v>
      </c>
      <c r="D267" s="34" t="str" cm="1">
        <f t="array" ref="D267">INDEX(DB_PAR[],A267+1,4)</f>
        <v>PARAM_9</v>
      </c>
      <c r="F267" s="34"/>
      <c r="G267" s="34" t="str" cm="1">
        <f t="array" ref="G267">IF(INDEX(DB_PAR[],A267+1,5) = "REAL",INDEX(DB_PAR[],A267+1,8),IF(INDEX(DB_PAR[],A267+1,5) = "INT",INDEX(DB_PAR[],A267+1,6),INDEX(DB_PAR[],A267+1,7)))</f>
        <v>REAL</v>
      </c>
      <c r="H267" s="36" t="str" cm="1">
        <f t="array" ref="H267">INDEX(DB_PAR[],A267+1,9)</f>
        <v>T#0MS</v>
      </c>
      <c r="I267" s="36"/>
      <c r="J267" s="36"/>
      <c r="K267" s="36" t="e">
        <f t="shared" si="26"/>
        <v>#N/A</v>
      </c>
    </row>
    <row r="268" spans="1:11" hidden="1" x14ac:dyDescent="0.25">
      <c r="A268" s="36">
        <v>266</v>
      </c>
      <c r="B268" s="36" t="b" cm="1">
        <f t="array" ref="B268">INDEX(DB_PAR[],A268+1,1)</f>
        <v>0</v>
      </c>
      <c r="C268" s="34" t="str" cm="1">
        <f t="array" ref="C268">INDEX(DB_PAR[],A268+1,3)</f>
        <v xml:space="preserve"> SUB_SYSTEM_CTRL_2</v>
      </c>
      <c r="D268" s="34" t="str" cm="1">
        <f t="array" ref="D268">INDEX(DB_PAR[],A268+1,4)</f>
        <v>PARAM_10</v>
      </c>
      <c r="F268" s="34"/>
      <c r="G268" s="34" t="str" cm="1">
        <f t="array" ref="G268">IF(INDEX(DB_PAR[],A268+1,5) = "REAL",INDEX(DB_PAR[],A268+1,8),IF(INDEX(DB_PAR[],A268+1,5) = "INT",INDEX(DB_PAR[],A268+1,6),INDEX(DB_PAR[],A268+1,7)))</f>
        <v>REAL</v>
      </c>
      <c r="H268" s="36" t="str" cm="1">
        <f t="array" ref="H268">INDEX(DB_PAR[],A268+1,9)</f>
        <v>T#0MS</v>
      </c>
      <c r="I268" s="36"/>
      <c r="J268" s="36"/>
      <c r="K268" s="36" t="e">
        <f t="shared" si="26"/>
        <v>#N/A</v>
      </c>
    </row>
    <row r="269" spans="1:11" hidden="1" x14ac:dyDescent="0.25">
      <c r="A269" s="36">
        <v>267</v>
      </c>
      <c r="B269" s="36" t="b" cm="1">
        <f t="array" ref="B269">INDEX(DB_PAR[],A269+1,1)</f>
        <v>0</v>
      </c>
      <c r="C269" s="34" t="str" cm="1">
        <f t="array" ref="C269">INDEX(DB_PAR[],A269+1,3)</f>
        <v xml:space="preserve"> SUB_SYSTEM_CTRL_2</v>
      </c>
      <c r="D269" s="34" t="str" cm="1">
        <f t="array" ref="D269">INDEX(DB_PAR[],A269+1,4)</f>
        <v>PARAM_11</v>
      </c>
      <c r="F269" s="34"/>
      <c r="G269" s="34" t="str" cm="1">
        <f t="array" ref="G269">IF(INDEX(DB_PAR[],A269+1,5) = "REAL",INDEX(DB_PAR[],A269+1,8),IF(INDEX(DB_PAR[],A269+1,5) = "INT",INDEX(DB_PAR[],A269+1,6),INDEX(DB_PAR[],A269+1,7)))</f>
        <v>REAL</v>
      </c>
      <c r="H269" s="36" t="str" cm="1">
        <f t="array" ref="H269">INDEX(DB_PAR[],A269+1,9)</f>
        <v>T#0MS</v>
      </c>
      <c r="I269" s="36"/>
      <c r="J269" s="36"/>
      <c r="K269" s="36" t="e">
        <f t="shared" si="26"/>
        <v>#N/A</v>
      </c>
    </row>
    <row r="270" spans="1:11" hidden="1" x14ac:dyDescent="0.25">
      <c r="A270" s="36">
        <v>268</v>
      </c>
      <c r="B270" s="36" t="b" cm="1">
        <f t="array" ref="B270">INDEX(DB_PAR[],A270+1,1)</f>
        <v>0</v>
      </c>
      <c r="C270" s="34" t="str" cm="1">
        <f t="array" ref="C270">INDEX(DB_PAR[],A270+1,3)</f>
        <v xml:space="preserve"> SUB_SYSTEM_CTRL_2</v>
      </c>
      <c r="D270" s="34" t="str" cm="1">
        <f t="array" ref="D270">INDEX(DB_PAR[],A270+1,4)</f>
        <v>PARAM_12</v>
      </c>
      <c r="F270" s="34"/>
      <c r="G270" s="34" t="str" cm="1">
        <f t="array" ref="G270">IF(INDEX(DB_PAR[],A270+1,5) = "REAL",INDEX(DB_PAR[],A270+1,8),IF(INDEX(DB_PAR[],A270+1,5) = "INT",INDEX(DB_PAR[],A270+1,6),INDEX(DB_PAR[],A270+1,7)))</f>
        <v>REAL</v>
      </c>
      <c r="H270" s="36" t="str" cm="1">
        <f t="array" ref="H270">INDEX(DB_PAR[],A270+1,9)</f>
        <v>T#0MS</v>
      </c>
      <c r="I270" s="36"/>
      <c r="J270" s="36"/>
      <c r="K270" s="36" t="e">
        <f t="shared" si="26"/>
        <v>#N/A</v>
      </c>
    </row>
    <row r="271" spans="1:11" hidden="1" x14ac:dyDescent="0.25">
      <c r="A271" s="36">
        <v>269</v>
      </c>
      <c r="B271" s="36" t="b" cm="1">
        <f t="array" ref="B271">INDEX(DB_PAR[],A271+1,1)</f>
        <v>0</v>
      </c>
      <c r="C271" s="34" t="str" cm="1">
        <f t="array" ref="C271">INDEX(DB_PAR[],A271+1,3)</f>
        <v xml:space="preserve"> SUB_SYSTEM_CTRL_2</v>
      </c>
      <c r="D271" s="34" t="str" cm="1">
        <f t="array" ref="D271">INDEX(DB_PAR[],A271+1,4)</f>
        <v>PARAM_13</v>
      </c>
      <c r="F271" s="34"/>
      <c r="G271" s="34" t="str" cm="1">
        <f t="array" ref="G271">IF(INDEX(DB_PAR[],A271+1,5) = "REAL",INDEX(DB_PAR[],A271+1,8),IF(INDEX(DB_PAR[],A271+1,5) = "INT",INDEX(DB_PAR[],A271+1,6),INDEX(DB_PAR[],A271+1,7)))</f>
        <v>REAL</v>
      </c>
      <c r="H271" s="36" t="str" cm="1">
        <f t="array" ref="H271">INDEX(DB_PAR[],A271+1,9)</f>
        <v>T#0MS</v>
      </c>
      <c r="I271" s="36"/>
      <c r="J271" s="36"/>
      <c r="K271" s="36" t="e">
        <f t="shared" si="26"/>
        <v>#N/A</v>
      </c>
    </row>
    <row r="272" spans="1:11" hidden="1" x14ac:dyDescent="0.25">
      <c r="A272" s="36">
        <v>270</v>
      </c>
      <c r="B272" s="36" t="b" cm="1">
        <f t="array" ref="B272">INDEX(DB_PAR[],A272+1,1)</f>
        <v>0</v>
      </c>
      <c r="C272" s="34" t="str" cm="1">
        <f t="array" ref="C272">INDEX(DB_PAR[],A272+1,3)</f>
        <v xml:space="preserve"> SUB_SYSTEM_CTRL_2</v>
      </c>
      <c r="D272" s="34" t="str" cm="1">
        <f t="array" ref="D272">INDEX(DB_PAR[],A272+1,4)</f>
        <v>PARAM_14</v>
      </c>
      <c r="F272" s="34"/>
      <c r="G272" s="34" t="str" cm="1">
        <f t="array" ref="G272">IF(INDEX(DB_PAR[],A272+1,5) = "REAL",INDEX(DB_PAR[],A272+1,8),IF(INDEX(DB_PAR[],A272+1,5) = "INT",INDEX(DB_PAR[],A272+1,6),INDEX(DB_PAR[],A272+1,7)))</f>
        <v>REAL</v>
      </c>
      <c r="H272" s="36" t="str" cm="1">
        <f t="array" ref="H272">INDEX(DB_PAR[],A272+1,9)</f>
        <v>T#0MS</v>
      </c>
      <c r="I272" s="36"/>
      <c r="J272" s="36"/>
      <c r="K272" s="36" t="e">
        <f t="shared" si="26"/>
        <v>#N/A</v>
      </c>
    </row>
    <row r="273" spans="1:11" hidden="1" x14ac:dyDescent="0.25">
      <c r="A273" s="36">
        <v>271</v>
      </c>
      <c r="B273" s="36" t="b" cm="1">
        <f t="array" ref="B273">INDEX(DB_PAR[],A273+1,1)</f>
        <v>0</v>
      </c>
      <c r="C273" s="34" t="str" cm="1">
        <f t="array" ref="C273">INDEX(DB_PAR[],A273+1,3)</f>
        <v xml:space="preserve"> SUB_SYSTEM_CTRL_2</v>
      </c>
      <c r="D273" s="34" t="str" cm="1">
        <f t="array" ref="D273">INDEX(DB_PAR[],A273+1,4)</f>
        <v>PARAM_15</v>
      </c>
      <c r="F273" s="34"/>
      <c r="G273" s="34" t="str" cm="1">
        <f t="array" ref="G273">IF(INDEX(DB_PAR[],A273+1,5) = "REAL",INDEX(DB_PAR[],A273+1,8),IF(INDEX(DB_PAR[],A273+1,5) = "INT",INDEX(DB_PAR[],A273+1,6),INDEX(DB_PAR[],A273+1,7)))</f>
        <v>REAL</v>
      </c>
      <c r="H273" s="36" t="str" cm="1">
        <f t="array" ref="H273">INDEX(DB_PAR[],A273+1,9)</f>
        <v>T#0MS</v>
      </c>
      <c r="I273" s="36"/>
      <c r="J273" s="36"/>
      <c r="K273" s="36" t="e">
        <f t="shared" si="26"/>
        <v>#N/A</v>
      </c>
    </row>
    <row r="274" spans="1:11" hidden="1" x14ac:dyDescent="0.25">
      <c r="A274" s="36">
        <v>272</v>
      </c>
      <c r="B274" s="36" t="b" cm="1">
        <f t="array" ref="B274">INDEX(DB_PAR[],A274+1,1)</f>
        <v>0</v>
      </c>
      <c r="C274" s="34" t="str" cm="1">
        <f t="array" ref="C274">INDEX(DB_PAR[],A274+1,3)</f>
        <v xml:space="preserve"> SUB_SYSTEM_CTRL_2</v>
      </c>
      <c r="D274" s="34" t="str" cm="1">
        <f t="array" ref="D274">INDEX(DB_PAR[],A274+1,4)</f>
        <v>PARAM_16</v>
      </c>
      <c r="F274" s="34"/>
      <c r="G274" s="34" t="str" cm="1">
        <f t="array" ref="G274">IF(INDEX(DB_PAR[],A274+1,5) = "REAL",INDEX(DB_PAR[],A274+1,8),IF(INDEX(DB_PAR[],A274+1,5) = "INT",INDEX(DB_PAR[],A274+1,6),INDEX(DB_PAR[],A274+1,7)))</f>
        <v>REAL</v>
      </c>
      <c r="H274" s="36" t="str" cm="1">
        <f t="array" ref="H274">INDEX(DB_PAR[],A274+1,9)</f>
        <v>T#0MS</v>
      </c>
      <c r="I274" s="36"/>
      <c r="J274" s="36"/>
      <c r="K274" s="36" t="e">
        <f t="shared" si="26"/>
        <v>#N/A</v>
      </c>
    </row>
    <row r="275" spans="1:11" hidden="1" x14ac:dyDescent="0.25">
      <c r="A275" s="36">
        <v>273</v>
      </c>
      <c r="B275" s="36" t="b" cm="1">
        <f t="array" ref="B275">INDEX(DB_PAR[],A275+1,1)</f>
        <v>0</v>
      </c>
      <c r="C275" s="34" t="str" cm="1">
        <f t="array" ref="C275">INDEX(DB_PAR[],A275+1,3)</f>
        <v xml:space="preserve"> SUB_SYSTEM_CTRL_2</v>
      </c>
      <c r="D275" s="34" t="str" cm="1">
        <f t="array" ref="D275">INDEX(DB_PAR[],A275+1,4)</f>
        <v>PARAM_17</v>
      </c>
      <c r="F275" s="34"/>
      <c r="G275" s="34" t="str" cm="1">
        <f t="array" ref="G275">IF(INDEX(DB_PAR[],A275+1,5) = "REAL",INDEX(DB_PAR[],A275+1,8),IF(INDEX(DB_PAR[],A275+1,5) = "INT",INDEX(DB_PAR[],A275+1,6),INDEX(DB_PAR[],A275+1,7)))</f>
        <v>REAL</v>
      </c>
      <c r="H275" s="36" t="str" cm="1">
        <f t="array" ref="H275">INDEX(DB_PAR[],A275+1,9)</f>
        <v>T#0MS</v>
      </c>
      <c r="I275" s="36"/>
      <c r="J275" s="36"/>
      <c r="K275" s="36" t="e">
        <f t="shared" si="26"/>
        <v>#N/A</v>
      </c>
    </row>
    <row r="276" spans="1:11" hidden="1" x14ac:dyDescent="0.25">
      <c r="A276" s="36">
        <v>274</v>
      </c>
      <c r="B276" s="36" t="b" cm="1">
        <f t="array" ref="B276">INDEX(DB_PAR[],A276+1,1)</f>
        <v>0</v>
      </c>
      <c r="C276" s="34" t="str" cm="1">
        <f t="array" ref="C276">INDEX(DB_PAR[],A276+1,3)</f>
        <v xml:space="preserve"> SUB_SYSTEM_CTRL_2</v>
      </c>
      <c r="D276" s="34" t="str" cm="1">
        <f t="array" ref="D276">INDEX(DB_PAR[],A276+1,4)</f>
        <v>PARAM_18</v>
      </c>
      <c r="F276" s="34"/>
      <c r="G276" s="34" t="str" cm="1">
        <f t="array" ref="G276">IF(INDEX(DB_PAR[],A276+1,5) = "REAL",INDEX(DB_PAR[],A276+1,8),IF(INDEX(DB_PAR[],A276+1,5) = "INT",INDEX(DB_PAR[],A276+1,6),INDEX(DB_PAR[],A276+1,7)))</f>
        <v>REAL</v>
      </c>
      <c r="H276" s="36" t="str" cm="1">
        <f t="array" ref="H276">INDEX(DB_PAR[],A276+1,9)</f>
        <v>T#0MS</v>
      </c>
      <c r="I276" s="36"/>
      <c r="J276" s="36"/>
      <c r="K276" s="36" t="e">
        <f t="shared" si="26"/>
        <v>#N/A</v>
      </c>
    </row>
    <row r="277" spans="1:11" hidden="1" x14ac:dyDescent="0.25">
      <c r="A277" s="36">
        <v>275</v>
      </c>
      <c r="B277" s="36" t="b" cm="1">
        <f t="array" ref="B277">INDEX(DB_PAR[],A277+1,1)</f>
        <v>0</v>
      </c>
      <c r="C277" s="34" t="str" cm="1">
        <f t="array" ref="C277">INDEX(DB_PAR[],A277+1,3)</f>
        <v xml:space="preserve"> SUB_SYSTEM_CTRL_2</v>
      </c>
      <c r="D277" s="34" t="str" cm="1">
        <f t="array" ref="D277">INDEX(DB_PAR[],A277+1,4)</f>
        <v>PARAM_19</v>
      </c>
      <c r="F277" s="34"/>
      <c r="G277" s="34" t="str" cm="1">
        <f t="array" ref="G277">IF(INDEX(DB_PAR[],A277+1,5) = "REAL",INDEX(DB_PAR[],A277+1,8),IF(INDEX(DB_PAR[],A277+1,5) = "INT",INDEX(DB_PAR[],A277+1,6),INDEX(DB_PAR[],A277+1,7)))</f>
        <v>REAL</v>
      </c>
      <c r="H277" s="36" t="str" cm="1">
        <f t="array" ref="H277">INDEX(DB_PAR[],A277+1,9)</f>
        <v>T#0MS</v>
      </c>
      <c r="I277" s="36"/>
      <c r="J277" s="36"/>
      <c r="K277" s="36" t="e">
        <f t="shared" si="26"/>
        <v>#N/A</v>
      </c>
    </row>
    <row r="278" spans="1:11" hidden="1" x14ac:dyDescent="0.25">
      <c r="A278" s="36">
        <v>276</v>
      </c>
      <c r="B278" s="36" t="b" cm="1">
        <f t="array" ref="B278">INDEX(DB_PAR[],A278+1,1)</f>
        <v>0</v>
      </c>
      <c r="C278" s="34" t="str" cm="1">
        <f t="array" ref="C278">INDEX(DB_PAR[],A278+1,3)</f>
        <v xml:space="preserve"> SUB_SYSTEM_CTRL_2</v>
      </c>
      <c r="D278" s="34" t="str" cm="1">
        <f t="array" ref="D278">INDEX(DB_PAR[],A278+1,4)</f>
        <v>PARAM_20</v>
      </c>
      <c r="F278" s="34"/>
      <c r="G278" s="34" t="str" cm="1">
        <f t="array" ref="G278">IF(INDEX(DB_PAR[],A278+1,5) = "REAL",INDEX(DB_PAR[],A278+1,8),IF(INDEX(DB_PAR[],A278+1,5) = "INT",INDEX(DB_PAR[],A278+1,6),INDEX(DB_PAR[],A278+1,7)))</f>
        <v>REAL</v>
      </c>
      <c r="H278" s="36" t="str" cm="1">
        <f t="array" ref="H278">INDEX(DB_PAR[],A278+1,9)</f>
        <v>T#0MS</v>
      </c>
      <c r="I278" s="36"/>
      <c r="J278" s="36"/>
      <c r="K278" s="36" t="e">
        <f t="shared" si="26"/>
        <v>#N/A</v>
      </c>
    </row>
    <row r="279" spans="1:11" hidden="1" x14ac:dyDescent="0.25">
      <c r="A279" s="36">
        <v>277</v>
      </c>
      <c r="B279" s="36" t="b" cm="1">
        <f t="array" ref="B279">INDEX(DB_PAR[],A279+1,1)</f>
        <v>0</v>
      </c>
      <c r="C279" s="34" t="str" cm="1">
        <f t="array" ref="C279">INDEX(DB_PAR[],A279+1,3)</f>
        <v xml:space="preserve"> SUB_SYSTEM_CTRL_2</v>
      </c>
      <c r="D279" s="34" t="str" cm="1">
        <f t="array" ref="D279">INDEX(DB_PAR[],A279+1,4)</f>
        <v>PARAM_21</v>
      </c>
      <c r="F279" s="34"/>
      <c r="G279" s="34" t="str" cm="1">
        <f t="array" ref="G279">IF(INDEX(DB_PAR[],A279+1,5) = "REAL",INDEX(DB_PAR[],A279+1,8),IF(INDEX(DB_PAR[],A279+1,5) = "INT",INDEX(DB_PAR[],A279+1,6),INDEX(DB_PAR[],A279+1,7)))</f>
        <v>REAL</v>
      </c>
      <c r="H279" s="36" t="str" cm="1">
        <f t="array" ref="H279">INDEX(DB_PAR[],A279+1,9)</f>
        <v>T#0MS</v>
      </c>
      <c r="I279" s="36"/>
      <c r="J279" s="36"/>
      <c r="K279" s="36" t="e">
        <f t="shared" si="26"/>
        <v>#N/A</v>
      </c>
    </row>
    <row r="280" spans="1:11" hidden="1" x14ac:dyDescent="0.25">
      <c r="A280" s="36">
        <v>278</v>
      </c>
      <c r="B280" s="36" t="b" cm="1">
        <f t="array" ref="B280">INDEX(DB_PAR[],A280+1,1)</f>
        <v>0</v>
      </c>
      <c r="C280" s="34" t="str" cm="1">
        <f t="array" ref="C280">INDEX(DB_PAR[],A280+1,3)</f>
        <v xml:space="preserve"> SUB_SYSTEM_CTRL_2</v>
      </c>
      <c r="D280" s="34" t="str" cm="1">
        <f t="array" ref="D280">INDEX(DB_PAR[],A280+1,4)</f>
        <v>PARAM_22</v>
      </c>
      <c r="F280" s="34"/>
      <c r="G280" s="34" t="str" cm="1">
        <f t="array" ref="G280">IF(INDEX(DB_PAR[],A280+1,5) = "REAL",INDEX(DB_PAR[],A280+1,8),IF(INDEX(DB_PAR[],A280+1,5) = "INT",INDEX(DB_PAR[],A280+1,6),INDEX(DB_PAR[],A280+1,7)))</f>
        <v>REAL</v>
      </c>
      <c r="H280" s="36" t="str" cm="1">
        <f t="array" ref="H280">INDEX(DB_PAR[],A280+1,9)</f>
        <v>T#0MS</v>
      </c>
      <c r="I280" s="36"/>
      <c r="J280" s="36"/>
      <c r="K280" s="36" t="e">
        <f t="shared" si="26"/>
        <v>#N/A</v>
      </c>
    </row>
    <row r="281" spans="1:11" hidden="1" x14ac:dyDescent="0.25">
      <c r="A281" s="36">
        <v>279</v>
      </c>
      <c r="B281" s="36" t="b" cm="1">
        <f t="array" ref="B281">INDEX(DB_PAR[],A281+1,1)</f>
        <v>0</v>
      </c>
      <c r="C281" s="34" t="str" cm="1">
        <f t="array" ref="C281">INDEX(DB_PAR[],A281+1,3)</f>
        <v xml:space="preserve"> SUB_SYSTEM_CTRL_2</v>
      </c>
      <c r="D281" s="34" t="str" cm="1">
        <f t="array" ref="D281">INDEX(DB_PAR[],A281+1,4)</f>
        <v>PARAM_23</v>
      </c>
      <c r="F281" s="34"/>
      <c r="G281" s="34" t="str" cm="1">
        <f t="array" ref="G281">IF(INDEX(DB_PAR[],A281+1,5) = "REAL",INDEX(DB_PAR[],A281+1,8),IF(INDEX(DB_PAR[],A281+1,5) = "INT",INDEX(DB_PAR[],A281+1,6),INDEX(DB_PAR[],A281+1,7)))</f>
        <v>REAL</v>
      </c>
      <c r="H281" s="36" t="str" cm="1">
        <f t="array" ref="H281">INDEX(DB_PAR[],A281+1,9)</f>
        <v>T#0MS</v>
      </c>
      <c r="I281" s="36"/>
      <c r="J281" s="36"/>
      <c r="K281" s="36" t="e">
        <f t="shared" si="26"/>
        <v>#N/A</v>
      </c>
    </row>
    <row r="282" spans="1:11" hidden="1" x14ac:dyDescent="0.25">
      <c r="A282" s="36">
        <v>280</v>
      </c>
      <c r="B282" s="36" t="b" cm="1">
        <f t="array" ref="B282">INDEX(DB_PAR[],A282+1,1)</f>
        <v>0</v>
      </c>
      <c r="C282" s="34" t="str" cm="1">
        <f t="array" ref="C282">INDEX(DB_PAR[],A282+1,3)</f>
        <v xml:space="preserve"> SUB_SYSTEM_CTRL_2</v>
      </c>
      <c r="D282" s="34" t="str" cm="1">
        <f t="array" ref="D282">INDEX(DB_PAR[],A282+1,4)</f>
        <v>PARAM_24</v>
      </c>
      <c r="F282" s="34"/>
      <c r="G282" s="34" t="str" cm="1">
        <f t="array" ref="G282">IF(INDEX(DB_PAR[],A282+1,5) = "REAL",INDEX(DB_PAR[],A282+1,8),IF(INDEX(DB_PAR[],A282+1,5) = "INT",INDEX(DB_PAR[],A282+1,6),INDEX(DB_PAR[],A282+1,7)))</f>
        <v>REAL</v>
      </c>
      <c r="H282" s="36" t="str" cm="1">
        <f t="array" ref="H282">INDEX(DB_PAR[],A282+1,9)</f>
        <v>T#0MS</v>
      </c>
      <c r="I282" s="36"/>
      <c r="J282" s="36"/>
      <c r="K282" s="36" t="e">
        <f t="shared" si="26"/>
        <v>#N/A</v>
      </c>
    </row>
    <row r="283" spans="1:11" hidden="1" x14ac:dyDescent="0.25">
      <c r="A283" s="36">
        <v>281</v>
      </c>
      <c r="B283" s="36" t="b" cm="1">
        <f t="array" ref="B283">INDEX(DB_PAR[],A283+1,1)</f>
        <v>0</v>
      </c>
      <c r="C283" s="34" t="str" cm="1">
        <f t="array" ref="C283">INDEX(DB_PAR[],A283+1,3)</f>
        <v xml:space="preserve"> SUB_SYSTEM_CTRL_2</v>
      </c>
      <c r="D283" s="34" t="str" cm="1">
        <f t="array" ref="D283">INDEX(DB_PAR[],A283+1,4)</f>
        <v>PARAM_25</v>
      </c>
      <c r="F283" s="34"/>
      <c r="G283" s="34" t="str" cm="1">
        <f t="array" ref="G283">IF(INDEX(DB_PAR[],A283+1,5) = "REAL",INDEX(DB_PAR[],A283+1,8),IF(INDEX(DB_PAR[],A283+1,5) = "INT",INDEX(DB_PAR[],A283+1,6),INDEX(DB_PAR[],A283+1,7)))</f>
        <v>REAL</v>
      </c>
      <c r="H283" s="36" t="str" cm="1">
        <f t="array" ref="H283">INDEX(DB_PAR[],A283+1,9)</f>
        <v>T#0MS</v>
      </c>
      <c r="I283" s="36"/>
      <c r="J283" s="36"/>
      <c r="K283" s="36" t="e">
        <f t="shared" si="26"/>
        <v>#N/A</v>
      </c>
    </row>
    <row r="284" spans="1:11" hidden="1" x14ac:dyDescent="0.25">
      <c r="A284" s="36">
        <v>282</v>
      </c>
      <c r="B284" s="36" t="b" cm="1">
        <f t="array" ref="B284">INDEX(DB_PAR[],A284+1,1)</f>
        <v>0</v>
      </c>
      <c r="C284" s="34" t="str" cm="1">
        <f t="array" ref="C284">INDEX(DB_PAR[],A284+1,3)</f>
        <v xml:space="preserve"> SUB_SYSTEM_CTRL_2</v>
      </c>
      <c r="D284" s="34" t="str" cm="1">
        <f t="array" ref="D284">INDEX(DB_PAR[],A284+1,4)</f>
        <v>PARAM_26</v>
      </c>
      <c r="F284" s="34"/>
      <c r="G284" s="34" t="str" cm="1">
        <f t="array" ref="G284">IF(INDEX(DB_PAR[],A284+1,5) = "REAL",INDEX(DB_PAR[],A284+1,8),IF(INDEX(DB_PAR[],A284+1,5) = "INT",INDEX(DB_PAR[],A284+1,6),INDEX(DB_PAR[],A284+1,7)))</f>
        <v>REAL</v>
      </c>
      <c r="H284" s="36" t="str" cm="1">
        <f t="array" ref="H284">INDEX(DB_PAR[],A284+1,9)</f>
        <v>T#0MS</v>
      </c>
      <c r="I284" s="36"/>
      <c r="J284" s="36"/>
      <c r="K284" s="36" t="e">
        <f t="shared" si="26"/>
        <v>#N/A</v>
      </c>
    </row>
    <row r="285" spans="1:11" hidden="1" x14ac:dyDescent="0.25">
      <c r="A285" s="36">
        <v>283</v>
      </c>
      <c r="B285" s="36" t="b" cm="1">
        <f t="array" ref="B285">INDEX(DB_PAR[],A285+1,1)</f>
        <v>0</v>
      </c>
      <c r="C285" s="34" t="str" cm="1">
        <f t="array" ref="C285">INDEX(DB_PAR[],A285+1,3)</f>
        <v xml:space="preserve"> SUB_SYSTEM_CTRL_2</v>
      </c>
      <c r="D285" s="34" t="str" cm="1">
        <f t="array" ref="D285">INDEX(DB_PAR[],A285+1,4)</f>
        <v>PARAM_27</v>
      </c>
      <c r="F285" s="34"/>
      <c r="G285" s="34" t="str" cm="1">
        <f t="array" ref="G285">IF(INDEX(DB_PAR[],A285+1,5) = "REAL",INDEX(DB_PAR[],A285+1,8),IF(INDEX(DB_PAR[],A285+1,5) = "INT",INDEX(DB_PAR[],A285+1,6),INDEX(DB_PAR[],A285+1,7)))</f>
        <v>REAL</v>
      </c>
      <c r="H285" s="36" t="str" cm="1">
        <f t="array" ref="H285">INDEX(DB_PAR[],A285+1,9)</f>
        <v>T#0MS</v>
      </c>
      <c r="I285" s="36"/>
      <c r="J285" s="36"/>
      <c r="K285" s="36" t="e">
        <f t="shared" si="26"/>
        <v>#N/A</v>
      </c>
    </row>
    <row r="286" spans="1:11" hidden="1" x14ac:dyDescent="0.25">
      <c r="A286" s="36">
        <v>284</v>
      </c>
      <c r="B286" s="36" t="b" cm="1">
        <f t="array" ref="B286">INDEX(DB_PAR[],A286+1,1)</f>
        <v>0</v>
      </c>
      <c r="C286" s="34" t="str" cm="1">
        <f t="array" ref="C286">INDEX(DB_PAR[],A286+1,3)</f>
        <v xml:space="preserve"> SUB_SYSTEM_CTRL_2</v>
      </c>
      <c r="D286" s="34" t="str" cm="1">
        <f t="array" ref="D286">INDEX(DB_PAR[],A286+1,4)</f>
        <v>PARAM_28</v>
      </c>
      <c r="F286" s="34"/>
      <c r="G286" s="34" t="str" cm="1">
        <f t="array" ref="G286">IF(INDEX(DB_PAR[],A286+1,5) = "REAL",INDEX(DB_PAR[],A286+1,8),IF(INDEX(DB_PAR[],A286+1,5) = "INT",INDEX(DB_PAR[],A286+1,6),INDEX(DB_PAR[],A286+1,7)))</f>
        <v>REAL</v>
      </c>
      <c r="H286" s="36" t="str" cm="1">
        <f t="array" ref="H286">INDEX(DB_PAR[],A286+1,9)</f>
        <v>T#0MS</v>
      </c>
      <c r="I286" s="36"/>
      <c r="J286" s="36"/>
      <c r="K286" s="36" t="e">
        <f t="shared" si="26"/>
        <v>#N/A</v>
      </c>
    </row>
    <row r="287" spans="1:11" hidden="1" x14ac:dyDescent="0.25">
      <c r="A287" s="36">
        <v>285</v>
      </c>
      <c r="B287" s="36" t="b" cm="1">
        <f t="array" ref="B287">INDEX(DB_PAR[],A287+1,1)</f>
        <v>0</v>
      </c>
      <c r="C287" s="34" t="str" cm="1">
        <f t="array" ref="C287">INDEX(DB_PAR[],A287+1,3)</f>
        <v xml:space="preserve"> SUB_SYSTEM_CTRL_2</v>
      </c>
      <c r="D287" s="34" t="str" cm="1">
        <f t="array" ref="D287">INDEX(DB_PAR[],A287+1,4)</f>
        <v>PARAM_29</v>
      </c>
      <c r="F287" s="34"/>
      <c r="G287" s="34" t="str" cm="1">
        <f t="array" ref="G287">IF(INDEX(DB_PAR[],A287+1,5) = "REAL",INDEX(DB_PAR[],A287+1,8),IF(INDEX(DB_PAR[],A287+1,5) = "INT",INDEX(DB_PAR[],A287+1,6),INDEX(DB_PAR[],A287+1,7)))</f>
        <v>REAL</v>
      </c>
      <c r="H287" s="36" t="str" cm="1">
        <f t="array" ref="H287">INDEX(DB_PAR[],A287+1,9)</f>
        <v>T#0MS</v>
      </c>
      <c r="I287" s="36"/>
      <c r="J287" s="36"/>
      <c r="K287" s="36" t="e">
        <f t="shared" si="26"/>
        <v>#N/A</v>
      </c>
    </row>
    <row r="288" spans="1:11" hidden="1" x14ac:dyDescent="0.25">
      <c r="A288" s="36">
        <v>286</v>
      </c>
      <c r="B288" s="36" t="b" cm="1">
        <f t="array" ref="B288">INDEX(DB_PAR[],A288+1,1)</f>
        <v>0</v>
      </c>
      <c r="C288" s="34" t="str" cm="1">
        <f t="array" ref="C288">INDEX(DB_PAR[],A288+1,3)</f>
        <v xml:space="preserve"> SUB_SYSTEM_CTRL_2</v>
      </c>
      <c r="D288" s="34" t="str" cm="1">
        <f t="array" ref="D288">INDEX(DB_PAR[],A288+1,4)</f>
        <v>PARAM_30</v>
      </c>
      <c r="F288" s="34"/>
      <c r="G288" s="34" t="str" cm="1">
        <f t="array" ref="G288">IF(INDEX(DB_PAR[],A288+1,5) = "REAL",INDEX(DB_PAR[],A288+1,8),IF(INDEX(DB_PAR[],A288+1,5) = "INT",INDEX(DB_PAR[],A288+1,6),INDEX(DB_PAR[],A288+1,7)))</f>
        <v>REAL</v>
      </c>
      <c r="H288" s="36" t="str" cm="1">
        <f t="array" ref="H288">INDEX(DB_PAR[],A288+1,9)</f>
        <v>T#0MS</v>
      </c>
      <c r="I288" s="36"/>
      <c r="J288" s="36"/>
      <c r="K288" s="36" t="e">
        <f t="shared" si="26"/>
        <v>#N/A</v>
      </c>
    </row>
    <row r="289" spans="1:20" hidden="1" x14ac:dyDescent="0.25">
      <c r="A289" s="36">
        <v>287</v>
      </c>
      <c r="B289" s="36" t="b" cm="1">
        <f t="array" ref="B289">INDEX(DB_PAR[],A289+1,1)</f>
        <v>0</v>
      </c>
      <c r="C289" s="34" t="str" cm="1">
        <f t="array" ref="C289">INDEX(DB_PAR[],A289+1,3)</f>
        <v xml:space="preserve"> SUB_SYSTEM_CTRL_2</v>
      </c>
      <c r="D289" s="34" t="str" cm="1">
        <f t="array" ref="D289">INDEX(DB_PAR[],A289+1,4)</f>
        <v>PARAM_31</v>
      </c>
      <c r="F289" s="34"/>
      <c r="G289" s="34" t="str" cm="1">
        <f t="array" ref="G289">IF(INDEX(DB_PAR[],A289+1,5) = "REAL",INDEX(DB_PAR[],A289+1,8),IF(INDEX(DB_PAR[],A289+1,5) = "INT",INDEX(DB_PAR[],A289+1,6),INDEX(DB_PAR[],A289+1,7)))</f>
        <v>REAL</v>
      </c>
      <c r="H289" s="36" t="str" cm="1">
        <f t="array" ref="H289">INDEX(DB_PAR[],A289+1,9)</f>
        <v>T#0MS</v>
      </c>
      <c r="I289" s="36"/>
      <c r="J289" s="36"/>
      <c r="K289" s="36" t="e">
        <f t="shared" si="26"/>
        <v>#N/A</v>
      </c>
    </row>
    <row r="290" spans="1:20" x14ac:dyDescent="0.25">
      <c r="A290" s="36">
        <v>288</v>
      </c>
      <c r="B290" s="36" t="b" cm="1">
        <f t="array" ref="B290">INDEX(DB_PAR[],A290+1,1)</f>
        <v>0</v>
      </c>
      <c r="C290" s="34" t="str" cm="1">
        <f t="array" ref="C290">INDEX(DB_PAR[],A290+1,3)</f>
        <v xml:space="preserve"> GEN_MEAS</v>
      </c>
      <c r="D290" s="34" t="str" cm="1">
        <f t="array" ref="D290">INDEX(DB_PAR[],A290+1,4)</f>
        <v>WIND_TEMP_VAL_LOW</v>
      </c>
      <c r="E290" t="s">
        <v>3638</v>
      </c>
      <c r="F290" s="34" t="s">
        <v>3507</v>
      </c>
      <c r="G290" s="34" t="str" cm="1">
        <f t="array" ref="G290">IF(INDEX(DB_PAR[],A290+1,5) = "REAL",INDEX(DB_PAR[],A290+1,8),IF(INDEX(DB_PAR[],A290+1,5) = "INT",INDEX(DB_PAR[],A290+1,6),INDEX(DB_PAR[],A290+1,7)))</f>
        <v>REAL</v>
      </c>
      <c r="H290" s="36" t="str" cm="1">
        <f t="array" ref="H290">INDEX(DB_PAR[],A290+1,9)</f>
        <v>T#0MS</v>
      </c>
      <c r="I290" s="36" t="s">
        <v>1084</v>
      </c>
      <c r="J290" s="36" t="str">
        <f t="shared" ref="J290:J307" si="27">VLOOKUP(E290,$S$1:$T$299,2,FALSE)</f>
        <v>Vindingstemperatur måling lav verdi</v>
      </c>
      <c r="K290" s="36" t="str">
        <f t="shared" ref="K290:K307" si="28">VLOOKUP(F290,$M$1:$N$299,2,FALSE)</f>
        <v>Parameter brukt til å erklære laveste verdi av måleområdet.</v>
      </c>
      <c r="M290" t="s">
        <v>4037</v>
      </c>
      <c r="N290" t="s">
        <v>4038</v>
      </c>
      <c r="S290" s="39" t="s">
        <v>4039</v>
      </c>
      <c r="T290" t="s">
        <v>4040</v>
      </c>
    </row>
    <row r="291" spans="1:20" x14ac:dyDescent="0.25">
      <c r="A291" s="36">
        <v>289</v>
      </c>
      <c r="B291" s="36" t="b" cm="1">
        <f t="array" ref="B291">INDEX(DB_PAR[],A291+1,1)</f>
        <v>0</v>
      </c>
      <c r="C291" s="34" t="str" cm="1">
        <f t="array" ref="C291">INDEX(DB_PAR[],A291+1,3)</f>
        <v xml:space="preserve"> GEN_MEAS</v>
      </c>
      <c r="D291" s="34" t="str" cm="1">
        <f t="array" ref="D291">INDEX(DB_PAR[],A291+1,4)</f>
        <v>WIND_TEMP_VAL_HIGH</v>
      </c>
      <c r="E291" t="s">
        <v>3640</v>
      </c>
      <c r="F291" s="34" t="s">
        <v>3511</v>
      </c>
      <c r="G291" s="34" t="str" cm="1">
        <f t="array" ref="G291">IF(INDEX(DB_PAR[],A291+1,5) = "REAL",INDEX(DB_PAR[],A291+1,8),IF(INDEX(DB_PAR[],A291+1,5) = "INT",INDEX(DB_PAR[],A291+1,6),INDEX(DB_PAR[],A291+1,7)))</f>
        <v>REAL</v>
      </c>
      <c r="H291" s="36" t="str" cm="1">
        <f t="array" ref="H291">INDEX(DB_PAR[],A291+1,9)</f>
        <v>T#0MS</v>
      </c>
      <c r="I291" s="36" t="s">
        <v>1084</v>
      </c>
      <c r="J291" s="36" t="str">
        <f t="shared" si="27"/>
        <v>Vindingstemperatur måling høy verdi</v>
      </c>
      <c r="K291" s="36" t="str">
        <f t="shared" si="28"/>
        <v>Parameter brukt til å erklære høyeste verdi av måleområdet.</v>
      </c>
      <c r="M291" t="s">
        <v>3507</v>
      </c>
      <c r="N291" t="s">
        <v>3508</v>
      </c>
      <c r="S291" s="40" t="s">
        <v>4041</v>
      </c>
      <c r="T291" t="s">
        <v>4042</v>
      </c>
    </row>
    <row r="292" spans="1:20" ht="30" x14ac:dyDescent="0.25">
      <c r="A292" s="36">
        <v>290</v>
      </c>
      <c r="B292" s="36" t="b" cm="1">
        <f t="array" ref="B292">INDEX(DB_PAR[],A292+1,1)</f>
        <v>0</v>
      </c>
      <c r="C292" s="34" t="str" cm="1">
        <f t="array" ref="C292">INDEX(DB_PAR[],A292+1,3)</f>
        <v xml:space="preserve"> GEN_MEAS</v>
      </c>
      <c r="D292" s="34" t="str" cm="1">
        <f t="array" ref="D292">INDEX(DB_PAR[],A292+1,4)</f>
        <v>WIND_TEMP_SCAL_FACTOR</v>
      </c>
      <c r="E292" t="s">
        <v>3642</v>
      </c>
      <c r="F292" s="34" t="s">
        <v>3537</v>
      </c>
      <c r="G292" s="34" t="str" cm="1">
        <f t="array" ref="G292">IF(INDEX(DB_PAR[],A292+1,5) = "REAL",INDEX(DB_PAR[],A292+1,8),IF(INDEX(DB_PAR[],A292+1,5) = "INT",INDEX(DB_PAR[],A292+1,6),INDEX(DB_PAR[],A292+1,7)))</f>
        <v>REAL</v>
      </c>
      <c r="H292" s="36" t="str" cm="1">
        <f t="array" ref="H292">INDEX(DB_PAR[],A292+1,9)</f>
        <v>T#0MS</v>
      </c>
      <c r="I292" s="36" t="s">
        <v>1084</v>
      </c>
      <c r="J292" s="36" t="str">
        <f t="shared" si="27"/>
        <v>Vindingstemperatur skalafaktor</v>
      </c>
      <c r="K292" s="36" t="str">
        <f t="shared" si="28"/>
        <v>Konstant multiplikator brukt til å relater verdien eller avlesningen som er oppnådd fra et måleinstrument til den faktiske fysiske størrelsen som blir målt.</v>
      </c>
      <c r="M292" t="s">
        <v>3511</v>
      </c>
      <c r="N292" t="s">
        <v>3512</v>
      </c>
      <c r="S292" s="39" t="s">
        <v>4043</v>
      </c>
      <c r="T292" t="s">
        <v>4044</v>
      </c>
    </row>
    <row r="293" spans="1:20" ht="30" x14ac:dyDescent="0.25">
      <c r="A293" s="36">
        <v>291</v>
      </c>
      <c r="B293" s="36" t="b" cm="1">
        <f t="array" ref="B293">INDEX(DB_PAR[],A293+1,1)</f>
        <v>0</v>
      </c>
      <c r="C293" s="34" t="str" cm="1">
        <f t="array" ref="C293">INDEX(DB_PAR[],A293+1,3)</f>
        <v xml:space="preserve"> GEN_MEAS</v>
      </c>
      <c r="D293" s="34" t="str" cm="1">
        <f t="array" ref="D293">INDEX(DB_PAR[],A293+1,4)</f>
        <v>WIND_TEMP_OFFSET</v>
      </c>
      <c r="E293" t="s">
        <v>3644</v>
      </c>
      <c r="F293" s="34" t="s">
        <v>3611</v>
      </c>
      <c r="G293" s="34" t="str" cm="1">
        <f t="array" ref="G293">IF(INDEX(DB_PAR[],A293+1,5) = "REAL",INDEX(DB_PAR[],A293+1,8),IF(INDEX(DB_PAR[],A293+1,5) = "INT",INDEX(DB_PAR[],A293+1,6),INDEX(DB_PAR[],A293+1,7)))</f>
        <v>REAL</v>
      </c>
      <c r="H293" s="36" t="str" cm="1">
        <f t="array" ref="H293">INDEX(DB_PAR[],A293+1,9)</f>
        <v>T#0MS</v>
      </c>
      <c r="I293" s="36" t="s">
        <v>1084</v>
      </c>
      <c r="J293" s="36" t="str">
        <f t="shared" si="27"/>
        <v>Vindingstemperatur skalafaktor offset</v>
      </c>
      <c r="K293" s="36" t="str">
        <f t="shared" si="28"/>
        <v>Konstant verdi lagt til eller trukket fra en måling eller avlesning for å flytte den til ønsket referansepunkt eller baseline.</v>
      </c>
      <c r="M293" t="s">
        <v>3537</v>
      </c>
      <c r="N293" t="s">
        <v>3538</v>
      </c>
      <c r="S293" s="40" t="s">
        <v>4045</v>
      </c>
      <c r="T293" t="s">
        <v>4046</v>
      </c>
    </row>
    <row r="294" spans="1:20" ht="30" x14ac:dyDescent="0.25">
      <c r="A294" s="36">
        <v>292</v>
      </c>
      <c r="B294" s="36" t="b" cm="1">
        <f t="array" ref="B294">INDEX(DB_PAR[],A294+1,1)</f>
        <v>0</v>
      </c>
      <c r="C294" s="34" t="str" cm="1">
        <f t="array" ref="C294">INDEX(DB_PAR[],A294+1,3)</f>
        <v xml:space="preserve"> GEN_MEAS</v>
      </c>
      <c r="D294" s="34" t="str" cm="1">
        <f t="array" ref="D294">INDEX(DB_PAR[],A294+1,4)</f>
        <v>WIND_TEMP_H</v>
      </c>
      <c r="E294" t="s">
        <v>3646</v>
      </c>
      <c r="F294" s="34" t="s">
        <v>3592</v>
      </c>
      <c r="G294" s="34" t="str" cm="1">
        <f t="array" ref="G294">IF(INDEX(DB_PAR[],A294+1,5) = "REAL",INDEX(DB_PAR[],A294+1,8),IF(INDEX(DB_PAR[],A294+1,5) = "INT",INDEX(DB_PAR[],A294+1,6),INDEX(DB_PAR[],A294+1,7)))</f>
        <v>REAL</v>
      </c>
      <c r="H294" s="36" t="str" cm="1">
        <f t="array" ref="H294">INDEX(DB_PAR[],A294+1,9)</f>
        <v>T#0MS</v>
      </c>
      <c r="I294" s="36" t="s">
        <v>1084</v>
      </c>
      <c r="J294" s="36" t="str">
        <f t="shared" si="27"/>
        <v>Vindingstemperatur høy verdi</v>
      </c>
      <c r="K294" s="36" t="str">
        <f t="shared" si="28"/>
        <v>Verdi som indikerer grensen over hvilken måleverdien er på den høyere enden av den tillatte rekkevidden. Utløser en alarm.</v>
      </c>
      <c r="M294" t="s">
        <v>3611</v>
      </c>
      <c r="N294" t="s">
        <v>3612</v>
      </c>
      <c r="S294" s="39" t="s">
        <v>4047</v>
      </c>
      <c r="T294" t="s">
        <v>4048</v>
      </c>
    </row>
    <row r="295" spans="1:20" x14ac:dyDescent="0.25">
      <c r="A295" s="36">
        <v>293</v>
      </c>
      <c r="B295" s="36" t="b" cm="1">
        <f t="array" ref="B295">INDEX(DB_PAR[],A295+1,1)</f>
        <v>0</v>
      </c>
      <c r="C295" s="34" t="str" cm="1">
        <f t="array" ref="C295">INDEX(DB_PAR[],A295+1,3)</f>
        <v xml:space="preserve"> GEN_MEAS</v>
      </c>
      <c r="D295" s="34" t="str" cm="1">
        <f t="array" ref="D295">INDEX(DB_PAR[],A295+1,4)</f>
        <v>WIND_TEMP_HH</v>
      </c>
      <c r="E295" t="s">
        <v>3648</v>
      </c>
      <c r="F295" s="34" t="s">
        <v>3618</v>
      </c>
      <c r="G295" s="34" t="str" cm="1">
        <f t="array" ref="G295">IF(INDEX(DB_PAR[],A295+1,5) = "REAL",INDEX(DB_PAR[],A295+1,8),IF(INDEX(DB_PAR[],A295+1,5) = "INT",INDEX(DB_PAR[],A295+1,6),INDEX(DB_PAR[],A295+1,7)))</f>
        <v>REAL</v>
      </c>
      <c r="H295" s="36" t="str" cm="1">
        <f t="array" ref="H295">INDEX(DB_PAR[],A295+1,9)</f>
        <v>T#0MS</v>
      </c>
      <c r="I295" s="36" t="s">
        <v>1084</v>
      </c>
      <c r="J295" s="36" t="str">
        <f t="shared" si="27"/>
        <v>Vindingstemperatur for høy verdi</v>
      </c>
      <c r="K295" s="36" t="str">
        <f t="shared" si="28"/>
        <v>Verdi som indikerer grensen over hvilken måleverdien ikke er innenfor den tillatte rekkevidden. Utløser en alarm.</v>
      </c>
      <c r="M295" t="s">
        <v>3592</v>
      </c>
      <c r="N295" t="s">
        <v>3615</v>
      </c>
      <c r="S295" s="40" t="s">
        <v>4049</v>
      </c>
      <c r="T295" t="s">
        <v>4050</v>
      </c>
    </row>
    <row r="296" spans="1:20" x14ac:dyDescent="0.25">
      <c r="A296" s="36">
        <v>294</v>
      </c>
      <c r="B296" s="36" t="b" cm="1">
        <f t="array" ref="B296">INDEX(DB_PAR[],A296+1,1)</f>
        <v>0</v>
      </c>
      <c r="C296" s="34" t="str" cm="1">
        <f t="array" ref="C296">INDEX(DB_PAR[],A296+1,3)</f>
        <v xml:space="preserve"> GEN_MEAS</v>
      </c>
      <c r="D296" s="34" t="str" cm="1">
        <f t="array" ref="D296">INDEX(DB_PAR[],A296+1,4)</f>
        <v>DE_TEMP_VAL_LOW</v>
      </c>
      <c r="E296" t="s">
        <v>3650</v>
      </c>
      <c r="F296" s="34" t="s">
        <v>3507</v>
      </c>
      <c r="G296" s="34" t="str" cm="1">
        <f t="array" ref="G296">IF(INDEX(DB_PAR[],A296+1,5) = "REAL",INDEX(DB_PAR[],A296+1,8),IF(INDEX(DB_PAR[],A296+1,5) = "INT",INDEX(DB_PAR[],A296+1,6),INDEX(DB_PAR[],A296+1,7)))</f>
        <v>REAL</v>
      </c>
      <c r="H296" s="36" t="str" cm="1">
        <f t="array" ref="H296">INDEX(DB_PAR[],A296+1,9)</f>
        <v>T#0MS</v>
      </c>
      <c r="I296" s="36" t="s">
        <v>1084</v>
      </c>
      <c r="J296" s="36" t="str">
        <f t="shared" si="27"/>
        <v>Drivende ende temperatur måling lav verdi</v>
      </c>
      <c r="K296" s="36" t="str">
        <f t="shared" si="28"/>
        <v>Parameter brukt til å erklære laveste verdi av måleområdet.</v>
      </c>
      <c r="M296" t="s">
        <v>3618</v>
      </c>
      <c r="N296" t="s">
        <v>3619</v>
      </c>
      <c r="S296" s="39" t="s">
        <v>4051</v>
      </c>
      <c r="T296" t="s">
        <v>4052</v>
      </c>
    </row>
    <row r="297" spans="1:20" x14ac:dyDescent="0.25">
      <c r="A297" s="36">
        <v>295</v>
      </c>
      <c r="B297" s="36" t="b" cm="1">
        <f t="array" ref="B297">INDEX(DB_PAR[],A297+1,1)</f>
        <v>0</v>
      </c>
      <c r="C297" s="34" t="str" cm="1">
        <f t="array" ref="C297">INDEX(DB_PAR[],A297+1,3)</f>
        <v xml:space="preserve"> GEN_MEAS</v>
      </c>
      <c r="D297" s="34" t="str" cm="1">
        <f t="array" ref="D297">INDEX(DB_PAR[],A297+1,4)</f>
        <v>DE_TEMP_VAL_HIGH</v>
      </c>
      <c r="E297" t="s">
        <v>3653</v>
      </c>
      <c r="F297" s="34" t="s">
        <v>3511</v>
      </c>
      <c r="G297" s="34" t="str" cm="1">
        <f t="array" ref="G297">IF(INDEX(DB_PAR[],A297+1,5) = "REAL",INDEX(DB_PAR[],A297+1,8),IF(INDEX(DB_PAR[],A297+1,5) = "INT",INDEX(DB_PAR[],A297+1,6),INDEX(DB_PAR[],A297+1,7)))</f>
        <v>REAL</v>
      </c>
      <c r="H297" s="36" t="str" cm="1">
        <f t="array" ref="H297">INDEX(DB_PAR[],A297+1,9)</f>
        <v>T#0MS</v>
      </c>
      <c r="I297" s="36" t="s">
        <v>1084</v>
      </c>
      <c r="J297" s="36" t="str">
        <f t="shared" si="27"/>
        <v>Drivende ende temperatur måling høy verdi</v>
      </c>
      <c r="K297" s="36" t="str">
        <f t="shared" si="28"/>
        <v>Parameter brukt til å erklære høyeste verdi av måleområdet.</v>
      </c>
      <c r="M297" t="s">
        <v>4053</v>
      </c>
      <c r="N297" t="s">
        <v>4054</v>
      </c>
      <c r="S297" s="40" t="s">
        <v>4055</v>
      </c>
      <c r="T297" t="s">
        <v>4056</v>
      </c>
    </row>
    <row r="298" spans="1:20" ht="30" x14ac:dyDescent="0.25">
      <c r="A298" s="36">
        <v>296</v>
      </c>
      <c r="B298" s="36" t="b" cm="1">
        <f t="array" ref="B298">INDEX(DB_PAR[],A298+1,1)</f>
        <v>0</v>
      </c>
      <c r="C298" s="34" t="str" cm="1">
        <f t="array" ref="C298">INDEX(DB_PAR[],A298+1,3)</f>
        <v xml:space="preserve"> GEN_MEAS</v>
      </c>
      <c r="D298" s="34" t="str" cm="1">
        <f t="array" ref="D298">INDEX(DB_PAR[],A298+1,4)</f>
        <v>DE_TEMP_SCAL_FACTOR</v>
      </c>
      <c r="E298" t="s">
        <v>3656</v>
      </c>
      <c r="F298" s="34" t="s">
        <v>3537</v>
      </c>
      <c r="G298" s="34" t="str" cm="1">
        <f t="array" ref="G298">IF(INDEX(DB_PAR[],A298+1,5) = "REAL",INDEX(DB_PAR[],A298+1,8),IF(INDEX(DB_PAR[],A298+1,5) = "INT",INDEX(DB_PAR[],A298+1,6),INDEX(DB_PAR[],A298+1,7)))</f>
        <v>REAL</v>
      </c>
      <c r="H298" s="36" t="str" cm="1">
        <f t="array" ref="H298">INDEX(DB_PAR[],A298+1,9)</f>
        <v>T#0MS</v>
      </c>
      <c r="I298" s="36" t="s">
        <v>1084</v>
      </c>
      <c r="J298" s="36" t="str">
        <f t="shared" si="27"/>
        <v>Drivende ende temperatur skalafaktor</v>
      </c>
      <c r="K298" s="36" t="str">
        <f t="shared" si="28"/>
        <v>Konstant multiplikator brukt til å relater verdien eller avlesningen som er oppnådd fra et måleinstrument til den faktiske fysiske størrelsen som blir målt.</v>
      </c>
      <c r="M298" t="s">
        <v>4057</v>
      </c>
      <c r="N298" t="s">
        <v>4058</v>
      </c>
      <c r="S298" s="39" t="s">
        <v>4059</v>
      </c>
      <c r="T298" t="s">
        <v>4060</v>
      </c>
    </row>
    <row r="299" spans="1:20" ht="30" x14ac:dyDescent="0.25">
      <c r="A299" s="36">
        <v>297</v>
      </c>
      <c r="B299" s="36" t="b" cm="1">
        <f t="array" ref="B299">INDEX(DB_PAR[],A299+1,1)</f>
        <v>0</v>
      </c>
      <c r="C299" s="34" t="str" cm="1">
        <f t="array" ref="C299">INDEX(DB_PAR[],A299+1,3)</f>
        <v xml:space="preserve"> GEN_MEAS</v>
      </c>
      <c r="D299" s="34" t="str" cm="1">
        <f t="array" ref="D299">INDEX(DB_PAR[],A299+1,4)</f>
        <v>DE_TEMP_OFFSET</v>
      </c>
      <c r="E299" t="s">
        <v>3659</v>
      </c>
      <c r="F299" s="34" t="s">
        <v>3611</v>
      </c>
      <c r="G299" s="34" t="str" cm="1">
        <f t="array" ref="G299">IF(INDEX(DB_PAR[],A299+1,5) = "REAL",INDEX(DB_PAR[],A299+1,8),IF(INDEX(DB_PAR[],A299+1,5) = "INT",INDEX(DB_PAR[],A299+1,6),INDEX(DB_PAR[],A299+1,7)))</f>
        <v>REAL</v>
      </c>
      <c r="H299" s="36" t="str" cm="1">
        <f t="array" ref="H299">INDEX(DB_PAR[],A299+1,9)</f>
        <v>T#0MS</v>
      </c>
      <c r="I299" s="36" t="s">
        <v>1084</v>
      </c>
      <c r="J299" s="36" t="str">
        <f t="shared" si="27"/>
        <v>Drivende ende temperatur skalafaktor offset</v>
      </c>
      <c r="K299" s="36" t="str">
        <f t="shared" si="28"/>
        <v>Konstant verdi lagt til eller trukket fra en måling eller avlesning for å flytte den til ønsket referansepunkt eller baseline.</v>
      </c>
      <c r="M299" t="s">
        <v>4061</v>
      </c>
      <c r="N299" t="s">
        <v>4062</v>
      </c>
      <c r="S299" s="40" t="s">
        <v>4063</v>
      </c>
      <c r="T299" t="s">
        <v>4064</v>
      </c>
    </row>
    <row r="300" spans="1:20" ht="30" x14ac:dyDescent="0.25">
      <c r="A300" s="36">
        <v>298</v>
      </c>
      <c r="B300" s="36" t="b" cm="1">
        <f t="array" ref="B300">INDEX(DB_PAR[],A300+1,1)</f>
        <v>0</v>
      </c>
      <c r="C300" s="34" t="str" cm="1">
        <f t="array" ref="C300">INDEX(DB_PAR[],A300+1,3)</f>
        <v xml:space="preserve"> GEN_MEAS</v>
      </c>
      <c r="D300" s="34" t="str" cm="1">
        <f t="array" ref="D300">INDEX(DB_PAR[],A300+1,4)</f>
        <v>DE_TEMP_H</v>
      </c>
      <c r="E300" t="s">
        <v>3662</v>
      </c>
      <c r="F300" s="34" t="s">
        <v>3592</v>
      </c>
      <c r="G300" s="34" t="str" cm="1">
        <f t="array" ref="G300">IF(INDEX(DB_PAR[],A300+1,5) = "REAL",INDEX(DB_PAR[],A300+1,8),IF(INDEX(DB_PAR[],A300+1,5) = "INT",INDEX(DB_PAR[],A300+1,6),INDEX(DB_PAR[],A300+1,7)))</f>
        <v>REAL</v>
      </c>
      <c r="H300" s="36" t="str" cm="1">
        <f t="array" ref="H300">INDEX(DB_PAR[],A300+1,9)</f>
        <v>T#0MS</v>
      </c>
      <c r="I300" s="36" t="s">
        <v>1084</v>
      </c>
      <c r="J300" s="36" t="str">
        <f t="shared" si="27"/>
        <v>Drivende ende temperatur høy verdi</v>
      </c>
      <c r="K300" s="36" t="str">
        <f t="shared" si="28"/>
        <v>Verdi som indikerer grensen over hvilken måleverdien er på den høyere enden av den tillatte rekkevidden. Utløser en alarm.</v>
      </c>
    </row>
    <row r="301" spans="1:20" x14ac:dyDescent="0.25">
      <c r="A301" s="36">
        <v>299</v>
      </c>
      <c r="B301" s="36" t="b" cm="1">
        <f t="array" ref="B301">INDEX(DB_PAR[],A301+1,1)</f>
        <v>0</v>
      </c>
      <c r="C301" s="34" t="str" cm="1">
        <f t="array" ref="C301">INDEX(DB_PAR[],A301+1,3)</f>
        <v xml:space="preserve"> GEN_MEAS</v>
      </c>
      <c r="D301" s="34" t="str" cm="1">
        <f t="array" ref="D301">INDEX(DB_PAR[],A301+1,4)</f>
        <v>DE_TEMP_HH</v>
      </c>
      <c r="E301" t="s">
        <v>3665</v>
      </c>
      <c r="F301" s="34" t="s">
        <v>3618</v>
      </c>
      <c r="G301" s="34" t="str" cm="1">
        <f t="array" ref="G301">IF(INDEX(DB_PAR[],A301+1,5) = "REAL",INDEX(DB_PAR[],A301+1,8),IF(INDEX(DB_PAR[],A301+1,5) = "INT",INDEX(DB_PAR[],A301+1,6),INDEX(DB_PAR[],A301+1,7)))</f>
        <v>REAL</v>
      </c>
      <c r="H301" s="36" t="str" cm="1">
        <f t="array" ref="H301">INDEX(DB_PAR[],A301+1,9)</f>
        <v>T#0MS</v>
      </c>
      <c r="I301" s="36" t="s">
        <v>1084</v>
      </c>
      <c r="J301" s="36" t="str">
        <f t="shared" si="27"/>
        <v>Drivende ende temperatur for høy verdi</v>
      </c>
      <c r="K301" s="36" t="str">
        <f t="shared" si="28"/>
        <v>Verdi som indikerer grensen over hvilken måleverdien ikke er innenfor den tillatte rekkevidden. Utløser en alarm.</v>
      </c>
    </row>
    <row r="302" spans="1:20" x14ac:dyDescent="0.25">
      <c r="A302" s="36">
        <v>300</v>
      </c>
      <c r="B302" s="36" t="b" cm="1">
        <f t="array" ref="B302">INDEX(DB_PAR[],A302+1,1)</f>
        <v>0</v>
      </c>
      <c r="C302" s="34" t="str" cm="1">
        <f t="array" ref="C302">INDEX(DB_PAR[],A302+1,3)</f>
        <v xml:space="preserve"> GEN_MEAS</v>
      </c>
      <c r="D302" s="34" t="str" cm="1">
        <f t="array" ref="D302">INDEX(DB_PAR[],A302+1,4)</f>
        <v>NDE_TEMP_VAL_LOW</v>
      </c>
      <c r="E302" t="s">
        <v>3668</v>
      </c>
      <c r="F302" s="34" t="s">
        <v>3507</v>
      </c>
      <c r="G302" s="34" t="str" cm="1">
        <f t="array" ref="G302">IF(INDEX(DB_PAR[],A302+1,5) = "REAL",INDEX(DB_PAR[],A302+1,8),IF(INDEX(DB_PAR[],A302+1,5) = "INT",INDEX(DB_PAR[],A302+1,6),INDEX(DB_PAR[],A302+1,7)))</f>
        <v>REAL</v>
      </c>
      <c r="H302" s="36" t="str" cm="1">
        <f t="array" ref="H302">INDEX(DB_PAR[],A302+1,9)</f>
        <v>T#0MS</v>
      </c>
      <c r="I302" s="36" t="s">
        <v>1084</v>
      </c>
      <c r="J302" s="36" t="str">
        <f t="shared" si="27"/>
        <v>Ikke drivende ende temperatur måling lav verdi</v>
      </c>
      <c r="K302" s="36" t="str">
        <f t="shared" si="28"/>
        <v>Parameter brukt til å erklære laveste verdi av måleområdet.</v>
      </c>
    </row>
    <row r="303" spans="1:20" x14ac:dyDescent="0.25">
      <c r="A303" s="36">
        <v>301</v>
      </c>
      <c r="B303" s="36" t="b" cm="1">
        <f t="array" ref="B303">INDEX(DB_PAR[],A303+1,1)</f>
        <v>0</v>
      </c>
      <c r="C303" s="34" t="str" cm="1">
        <f t="array" ref="C303">INDEX(DB_PAR[],A303+1,3)</f>
        <v xml:space="preserve"> GEN_MEAS</v>
      </c>
      <c r="D303" s="34" t="str" cm="1">
        <f t="array" ref="D303">INDEX(DB_PAR[],A303+1,4)</f>
        <v>NDE_TEMP_VAL_HIGH</v>
      </c>
      <c r="E303" t="s">
        <v>3670</v>
      </c>
      <c r="F303" s="34" t="s">
        <v>3511</v>
      </c>
      <c r="G303" s="34" t="str" cm="1">
        <f t="array" ref="G303">IF(INDEX(DB_PAR[],A303+1,5) = "REAL",INDEX(DB_PAR[],A303+1,8),IF(INDEX(DB_PAR[],A303+1,5) = "INT",INDEX(DB_PAR[],A303+1,6),INDEX(DB_PAR[],A303+1,7)))</f>
        <v>REAL</v>
      </c>
      <c r="H303" s="36" t="str" cm="1">
        <f t="array" ref="H303">INDEX(DB_PAR[],A303+1,9)</f>
        <v>T#0MS</v>
      </c>
      <c r="I303" s="36" t="s">
        <v>1084</v>
      </c>
      <c r="J303" s="36" t="str">
        <f t="shared" si="27"/>
        <v>Ikke drivende ende temperatur måling høy verdi</v>
      </c>
      <c r="K303" s="36" t="str">
        <f t="shared" si="28"/>
        <v>Parameter brukt til å erklære høyeste verdi av måleområdet.</v>
      </c>
    </row>
    <row r="304" spans="1:20" ht="30" x14ac:dyDescent="0.25">
      <c r="A304" s="36">
        <v>302</v>
      </c>
      <c r="B304" s="36" t="b" cm="1">
        <f t="array" ref="B304">INDEX(DB_PAR[],A304+1,1)</f>
        <v>0</v>
      </c>
      <c r="C304" s="34" t="str" cm="1">
        <f t="array" ref="C304">INDEX(DB_PAR[],A304+1,3)</f>
        <v xml:space="preserve"> GEN_MEAS</v>
      </c>
      <c r="D304" s="34" t="str" cm="1">
        <f t="array" ref="D304">INDEX(DB_PAR[],A304+1,4)</f>
        <v>NDE_TEMP_SCAL_FACTOR</v>
      </c>
      <c r="E304" t="s">
        <v>3672</v>
      </c>
      <c r="F304" s="34" t="s">
        <v>3537</v>
      </c>
      <c r="G304" s="34" t="str" cm="1">
        <f t="array" ref="G304">IF(INDEX(DB_PAR[],A304+1,5) = "REAL",INDEX(DB_PAR[],A304+1,8),IF(INDEX(DB_PAR[],A304+1,5) = "INT",INDEX(DB_PAR[],A304+1,6),INDEX(DB_PAR[],A304+1,7)))</f>
        <v>REAL</v>
      </c>
      <c r="H304" s="36" t="str" cm="1">
        <f t="array" ref="H304">INDEX(DB_PAR[],A304+1,9)</f>
        <v>T#0MS</v>
      </c>
      <c r="I304" s="36" t="s">
        <v>1084</v>
      </c>
      <c r="J304" s="36" t="str">
        <f t="shared" si="27"/>
        <v>Ikke drivende ende temperatur skalafaktor</v>
      </c>
      <c r="K304" s="36" t="str">
        <f t="shared" si="28"/>
        <v>Konstant multiplikator brukt til å relater verdien eller avlesningen som er oppnådd fra et måleinstrument til den faktiske fysiske størrelsen som blir målt.</v>
      </c>
    </row>
    <row r="305" spans="1:11" ht="30" x14ac:dyDescent="0.25">
      <c r="A305" s="36">
        <v>303</v>
      </c>
      <c r="B305" s="36" t="b" cm="1">
        <f t="array" ref="B305">INDEX(DB_PAR[],A305+1,1)</f>
        <v>0</v>
      </c>
      <c r="C305" s="34" t="str" cm="1">
        <f t="array" ref="C305">INDEX(DB_PAR[],A305+1,3)</f>
        <v xml:space="preserve"> GEN_MEAS</v>
      </c>
      <c r="D305" s="34" t="str" cm="1">
        <f t="array" ref="D305">INDEX(DB_PAR[],A305+1,4)</f>
        <v>NDE_TEMP_OFFSET</v>
      </c>
      <c r="E305" t="s">
        <v>3674</v>
      </c>
      <c r="F305" s="34" t="s">
        <v>3611</v>
      </c>
      <c r="G305" s="34" t="str" cm="1">
        <f t="array" ref="G305">IF(INDEX(DB_PAR[],A305+1,5) = "REAL",INDEX(DB_PAR[],A305+1,8),IF(INDEX(DB_PAR[],A305+1,5) = "INT",INDEX(DB_PAR[],A305+1,6),INDEX(DB_PAR[],A305+1,7)))</f>
        <v>REAL</v>
      </c>
      <c r="H305" s="36" t="str" cm="1">
        <f t="array" ref="H305">INDEX(DB_PAR[],A305+1,9)</f>
        <v>T#0MS</v>
      </c>
      <c r="I305" s="36" t="s">
        <v>1084</v>
      </c>
      <c r="J305" s="36" t="str">
        <f t="shared" si="27"/>
        <v>Ikke drivende ende temperatur skalafaktor offset</v>
      </c>
      <c r="K305" s="36" t="str">
        <f t="shared" si="28"/>
        <v>Konstant verdi lagt til eller trukket fra en måling eller avlesning for å flytte den til ønsket referansepunkt eller baseline.</v>
      </c>
    </row>
    <row r="306" spans="1:11" ht="30" x14ac:dyDescent="0.25">
      <c r="A306" s="36">
        <v>304</v>
      </c>
      <c r="B306" s="36" t="b" cm="1">
        <f t="array" ref="B306">INDEX(DB_PAR[],A306+1,1)</f>
        <v>0</v>
      </c>
      <c r="C306" s="34" t="str" cm="1">
        <f t="array" ref="C306">INDEX(DB_PAR[],A306+1,3)</f>
        <v xml:space="preserve"> GEN_MEAS</v>
      </c>
      <c r="D306" s="34" t="str" cm="1">
        <f t="array" ref="D306">INDEX(DB_PAR[],A306+1,4)</f>
        <v>NDE_TEMP_H</v>
      </c>
      <c r="E306" t="s">
        <v>3676</v>
      </c>
      <c r="F306" s="34" t="s">
        <v>3592</v>
      </c>
      <c r="G306" s="34" t="str" cm="1">
        <f t="array" ref="G306">IF(INDEX(DB_PAR[],A306+1,5) = "REAL",INDEX(DB_PAR[],A306+1,8),IF(INDEX(DB_PAR[],A306+1,5) = "INT",INDEX(DB_PAR[],A306+1,6),INDEX(DB_PAR[],A306+1,7)))</f>
        <v>REAL</v>
      </c>
      <c r="H306" s="36" t="str" cm="1">
        <f t="array" ref="H306">INDEX(DB_PAR[],A306+1,9)</f>
        <v>T#0MS</v>
      </c>
      <c r="I306" s="36" t="s">
        <v>1084</v>
      </c>
      <c r="J306" s="36" t="str">
        <f t="shared" si="27"/>
        <v>Ikke drivende ende temperatur høy verdi</v>
      </c>
      <c r="K306" s="36" t="str">
        <f t="shared" si="28"/>
        <v>Verdi som indikerer grensen over hvilken måleverdien er på den høyere enden av den tillatte rekkevidden. Utløser en alarm.</v>
      </c>
    </row>
    <row r="307" spans="1:11" x14ac:dyDescent="0.25">
      <c r="A307" s="36">
        <v>305</v>
      </c>
      <c r="B307" s="36" t="b" cm="1">
        <f t="array" ref="B307">INDEX(DB_PAR[],A307+1,1)</f>
        <v>0</v>
      </c>
      <c r="C307" s="34" t="str" cm="1">
        <f t="array" ref="C307">INDEX(DB_PAR[],A307+1,3)</f>
        <v xml:space="preserve"> GEN_MEAS</v>
      </c>
      <c r="D307" s="34" t="str" cm="1">
        <f t="array" ref="D307">INDEX(DB_PAR[],A307+1,4)</f>
        <v>NDE_TEMP_HH</v>
      </c>
      <c r="E307" t="s">
        <v>3678</v>
      </c>
      <c r="F307" s="34" t="s">
        <v>3618</v>
      </c>
      <c r="G307" s="34" t="str" cm="1">
        <f t="array" ref="G307">IF(INDEX(DB_PAR[],A307+1,5) = "REAL",INDEX(DB_PAR[],A307+1,8),IF(INDEX(DB_PAR[],A307+1,5) = "INT",INDEX(DB_PAR[],A307+1,6),INDEX(DB_PAR[],A307+1,7)))</f>
        <v>REAL</v>
      </c>
      <c r="H307" s="36" t="str" cm="1">
        <f t="array" ref="H307">INDEX(DB_PAR[],A307+1,9)</f>
        <v>T#0MS</v>
      </c>
      <c r="I307" s="36" t="s">
        <v>1084</v>
      </c>
      <c r="J307" s="36" t="str">
        <f t="shared" si="27"/>
        <v>Ikke drivende ende temperatur for høy verdi</v>
      </c>
      <c r="K307" s="36" t="str">
        <f t="shared" si="28"/>
        <v>Verdi som indikerer grensen over hvilken måleverdien ikke er innenfor den tillatte rekkevidden. Utløser en alarm.</v>
      </c>
    </row>
    <row r="308" spans="1:11" hidden="1" x14ac:dyDescent="0.25">
      <c r="A308" s="36">
        <v>306</v>
      </c>
      <c r="B308" s="36" t="b" cm="1">
        <f t="array" ref="B308">INDEX(DB_PAR[],A308+1,1)</f>
        <v>0</v>
      </c>
      <c r="C308" s="34" t="str" cm="1">
        <f t="array" ref="C308">INDEX(DB_PAR[],A308+1,3)</f>
        <v xml:space="preserve"> GEN_MEAS</v>
      </c>
      <c r="D308" s="34" t="str" cm="1">
        <f t="array" ref="D308">INDEX(DB_PAR[],A308+1,4)</f>
        <v>AIR_INLET_TEMP_VAL_LOW</v>
      </c>
      <c r="E308" t="s">
        <v>4073</v>
      </c>
      <c r="F308" s="34" t="s">
        <v>3507</v>
      </c>
      <c r="G308" s="34" t="str" cm="1">
        <f t="array" ref="G308">IF(INDEX(DB_PAR[],A308+1,5) = "REAL",INDEX(DB_PAR[],A308+1,8),IF(INDEX(DB_PAR[],A308+1,5) = "INT",INDEX(DB_PAR[],A308+1,6),INDEX(DB_PAR[],A308+1,7)))</f>
        <v>REAL</v>
      </c>
      <c r="H308" s="36" t="str" cm="1">
        <f t="array" ref="H308">INDEX(DB_PAR[],A308+1,9)</f>
        <v>T#0MS</v>
      </c>
      <c r="I308" s="36" t="s">
        <v>1084</v>
      </c>
      <c r="J308" s="36"/>
      <c r="K308" s="36" t="str">
        <f t="shared" si="26"/>
        <v>Parameter brukt til å erklære laveste verdi av måleområdet.</v>
      </c>
    </row>
    <row r="309" spans="1:11" hidden="1" x14ac:dyDescent="0.25">
      <c r="A309" s="36">
        <v>307</v>
      </c>
      <c r="B309" s="36" t="b" cm="1">
        <f t="array" ref="B309">INDEX(DB_PAR[],A309+1,1)</f>
        <v>0</v>
      </c>
      <c r="C309" s="34" t="str" cm="1">
        <f t="array" ref="C309">INDEX(DB_PAR[],A309+1,3)</f>
        <v xml:space="preserve"> GEN_MEAS</v>
      </c>
      <c r="D309" s="34" t="str" cm="1">
        <f t="array" ref="D309">INDEX(DB_PAR[],A309+1,4)</f>
        <v>AIR_INLET_TEMP_VAL_HIGH</v>
      </c>
      <c r="E309" t="s">
        <v>4074</v>
      </c>
      <c r="F309" s="34" t="s">
        <v>3511</v>
      </c>
      <c r="G309" s="34" t="str" cm="1">
        <f t="array" ref="G309">IF(INDEX(DB_PAR[],A309+1,5) = "REAL",INDEX(DB_PAR[],A309+1,8),IF(INDEX(DB_PAR[],A309+1,5) = "INT",INDEX(DB_PAR[],A309+1,6),INDEX(DB_PAR[],A309+1,7)))</f>
        <v>REAL</v>
      </c>
      <c r="H309" s="36" t="str" cm="1">
        <f t="array" ref="H309">INDEX(DB_PAR[],A309+1,9)</f>
        <v>T#0MS</v>
      </c>
      <c r="I309" s="36" t="s">
        <v>1084</v>
      </c>
      <c r="J309" s="36"/>
      <c r="K309" s="36" t="str">
        <f t="shared" si="26"/>
        <v>Parameter brukt til å erklære høyeste verdi av måleområdet.</v>
      </c>
    </row>
    <row r="310" spans="1:11" ht="30" hidden="1" x14ac:dyDescent="0.25">
      <c r="A310" s="36">
        <v>308</v>
      </c>
      <c r="B310" s="36" t="b" cm="1">
        <f t="array" ref="B310">INDEX(DB_PAR[],A310+1,1)</f>
        <v>0</v>
      </c>
      <c r="C310" s="34" t="str" cm="1">
        <f t="array" ref="C310">INDEX(DB_PAR[],A310+1,3)</f>
        <v xml:space="preserve"> GEN_MEAS</v>
      </c>
      <c r="D310" s="34" t="str" cm="1">
        <f t="array" ref="D310">INDEX(DB_PAR[],A310+1,4)</f>
        <v>AIR_INLET_TEMP_SCAL_FACTOR</v>
      </c>
      <c r="E310" t="s">
        <v>4075</v>
      </c>
      <c r="F310" s="34" t="s">
        <v>3537</v>
      </c>
      <c r="G310" s="34" t="str" cm="1">
        <f t="array" ref="G310">IF(INDEX(DB_PAR[],A310+1,5) = "REAL",INDEX(DB_PAR[],A310+1,8),IF(INDEX(DB_PAR[],A310+1,5) = "INT",INDEX(DB_PAR[],A310+1,6),INDEX(DB_PAR[],A310+1,7)))</f>
        <v>REAL</v>
      </c>
      <c r="H310" s="36" t="str" cm="1">
        <f t="array" ref="H310">INDEX(DB_PAR[],A310+1,9)</f>
        <v>T#0MS</v>
      </c>
      <c r="I310" s="36" t="s">
        <v>1084</v>
      </c>
      <c r="J310" s="36"/>
      <c r="K310" s="36" t="str">
        <f t="shared" si="26"/>
        <v>Konstant multiplikator brukt til å relater verdien eller avlesningen som er oppnådd fra et måleinstrument til den faktiske fysiske størrelsen som blir målt.</v>
      </c>
    </row>
    <row r="311" spans="1:11" ht="30" hidden="1" x14ac:dyDescent="0.25">
      <c r="A311" s="36">
        <v>309</v>
      </c>
      <c r="B311" s="36" t="b" cm="1">
        <f t="array" ref="B311">INDEX(DB_PAR[],A311+1,1)</f>
        <v>0</v>
      </c>
      <c r="C311" s="34" t="str" cm="1">
        <f t="array" ref="C311">INDEX(DB_PAR[],A311+1,3)</f>
        <v xml:space="preserve"> GEN_MEAS</v>
      </c>
      <c r="D311" s="34" t="str" cm="1">
        <f t="array" ref="D311">INDEX(DB_PAR[],A311+1,4)</f>
        <v>AIR_INLET_TEMP_OFFSET</v>
      </c>
      <c r="E311" t="s">
        <v>4076</v>
      </c>
      <c r="F311" s="34" t="s">
        <v>3611</v>
      </c>
      <c r="G311" s="34" t="str" cm="1">
        <f t="array" ref="G311">IF(INDEX(DB_PAR[],A311+1,5) = "REAL",INDEX(DB_PAR[],A311+1,8),IF(INDEX(DB_PAR[],A311+1,5) = "INT",INDEX(DB_PAR[],A311+1,6),INDEX(DB_PAR[],A311+1,7)))</f>
        <v>REAL</v>
      </c>
      <c r="H311" s="36" t="str" cm="1">
        <f t="array" ref="H311">INDEX(DB_PAR[],A311+1,9)</f>
        <v>T#0MS</v>
      </c>
      <c r="I311" s="36" t="s">
        <v>1084</v>
      </c>
      <c r="J311" s="36"/>
      <c r="K311" s="36" t="str">
        <f t="shared" si="26"/>
        <v>Konstant verdi lagt til eller trukket fra en måling eller avlesning for å flytte den til ønsket referansepunkt eller baseline.</v>
      </c>
    </row>
    <row r="312" spans="1:11" ht="30" hidden="1" x14ac:dyDescent="0.25">
      <c r="A312" s="36">
        <v>310</v>
      </c>
      <c r="B312" s="36" t="b" cm="1">
        <f t="array" ref="B312">INDEX(DB_PAR[],A312+1,1)</f>
        <v>0</v>
      </c>
      <c r="C312" s="34" t="str" cm="1">
        <f t="array" ref="C312">INDEX(DB_PAR[],A312+1,3)</f>
        <v xml:space="preserve"> GEN_MEAS</v>
      </c>
      <c r="D312" s="34" t="str" cm="1">
        <f t="array" ref="D312">INDEX(DB_PAR[],A312+1,4)</f>
        <v>AIR_INLET_TEMP_H</v>
      </c>
      <c r="E312" t="s">
        <v>4077</v>
      </c>
      <c r="F312" s="34" t="s">
        <v>3592</v>
      </c>
      <c r="G312" s="34" t="str" cm="1">
        <f t="array" ref="G312">IF(INDEX(DB_PAR[],A312+1,5) = "REAL",INDEX(DB_PAR[],A312+1,8),IF(INDEX(DB_PAR[],A312+1,5) = "INT",INDEX(DB_PAR[],A312+1,6),INDEX(DB_PAR[],A312+1,7)))</f>
        <v>REAL</v>
      </c>
      <c r="H312" s="36" t="str" cm="1">
        <f t="array" ref="H312">INDEX(DB_PAR[],A312+1,9)</f>
        <v>T#0MS</v>
      </c>
      <c r="I312" s="36" t="s">
        <v>1084</v>
      </c>
      <c r="J312" s="36"/>
      <c r="K312" s="36" t="str">
        <f t="shared" si="26"/>
        <v>Verdi som indikerer grensen over hvilken måleverdien er på den høyere enden av den tillatte rekkevidden. Utløser en alarm.</v>
      </c>
    </row>
    <row r="313" spans="1:11" hidden="1" x14ac:dyDescent="0.25">
      <c r="A313" s="36">
        <v>311</v>
      </c>
      <c r="B313" s="36" t="b" cm="1">
        <f t="array" ref="B313">INDEX(DB_PAR[],A313+1,1)</f>
        <v>0</v>
      </c>
      <c r="C313" s="34" t="str" cm="1">
        <f t="array" ref="C313">INDEX(DB_PAR[],A313+1,3)</f>
        <v xml:space="preserve"> GEN_MEAS</v>
      </c>
      <c r="D313" s="34" t="str" cm="1">
        <f t="array" ref="D313">INDEX(DB_PAR[],A313+1,4)</f>
        <v>AIR_INLET_TEMP_HH</v>
      </c>
      <c r="E313" t="s">
        <v>4078</v>
      </c>
      <c r="F313" s="34" t="s">
        <v>3618</v>
      </c>
      <c r="G313" s="34" t="str" cm="1">
        <f t="array" ref="G313">IF(INDEX(DB_PAR[],A313+1,5) = "REAL",INDEX(DB_PAR[],A313+1,8),IF(INDEX(DB_PAR[],A313+1,5) = "INT",INDEX(DB_PAR[],A313+1,6),INDEX(DB_PAR[],A313+1,7)))</f>
        <v>REAL</v>
      </c>
      <c r="H313" s="36" t="str" cm="1">
        <f t="array" ref="H313">INDEX(DB_PAR[],A313+1,9)</f>
        <v>T#0MS</v>
      </c>
      <c r="I313" s="36" t="s">
        <v>1084</v>
      </c>
      <c r="J313" s="36"/>
      <c r="K313" s="36" t="str">
        <f t="shared" si="26"/>
        <v>Verdi som indikerer grensen over hvilken måleverdien ikke er innenfor den tillatte rekkevidden. Utløser en alarm.</v>
      </c>
    </row>
    <row r="314" spans="1:11" x14ac:dyDescent="0.25">
      <c r="A314" s="36">
        <v>312</v>
      </c>
      <c r="B314" s="36" t="b" cm="1">
        <f t="array" ref="B314">INDEX(DB_PAR[],A314+1,1)</f>
        <v>0</v>
      </c>
      <c r="C314" s="34" t="str" cm="1">
        <f t="array" ref="C314">INDEX(DB_PAR[],A314+1,3)</f>
        <v xml:space="preserve"> GEN_MEAS</v>
      </c>
      <c r="D314" s="34" t="str" cm="1">
        <f t="array" ref="D314">INDEX(DB_PAR[],A314+1,4)</f>
        <v>AIR_OUTLET_TEMP_VAL_LOW</v>
      </c>
      <c r="E314" t="s">
        <v>3680</v>
      </c>
      <c r="F314" s="34" t="s">
        <v>3507</v>
      </c>
      <c r="G314" s="34" t="str" cm="1">
        <f t="array" ref="G314">IF(INDEX(DB_PAR[],A314+1,5) = "REAL",INDEX(DB_PAR[],A314+1,8),IF(INDEX(DB_PAR[],A314+1,5) = "INT",INDEX(DB_PAR[],A314+1,6),INDEX(DB_PAR[],A314+1,7)))</f>
        <v>REAL</v>
      </c>
      <c r="H314" s="36" t="str" cm="1">
        <f t="array" ref="H314">INDEX(DB_PAR[],A314+1,9)</f>
        <v>T#0MS</v>
      </c>
      <c r="I314" s="36" t="s">
        <v>1084</v>
      </c>
      <c r="J314" s="36" t="str">
        <f t="shared" ref="J314:J319" si="29">VLOOKUP(E314,$S$1:$T$299,2,FALSE)</f>
        <v>Luftutløp temperatur måleområde lav verdi</v>
      </c>
      <c r="K314" s="36" t="str">
        <f t="shared" ref="K314:K319" si="30">VLOOKUP(F314,$M$1:$N$299,2,FALSE)</f>
        <v>Parameter brukt til å erklære laveste verdi av måleområdet.</v>
      </c>
    </row>
    <row r="315" spans="1:11" x14ac:dyDescent="0.25">
      <c r="A315" s="36">
        <v>313</v>
      </c>
      <c r="B315" s="36" t="b" cm="1">
        <f t="array" ref="B315">INDEX(DB_PAR[],A315+1,1)</f>
        <v>0</v>
      </c>
      <c r="C315" s="34" t="str" cm="1">
        <f t="array" ref="C315">INDEX(DB_PAR[],A315+1,3)</f>
        <v xml:space="preserve"> GEN_MEAS</v>
      </c>
      <c r="D315" s="34" t="str" cm="1">
        <f t="array" ref="D315">INDEX(DB_PAR[],A315+1,4)</f>
        <v>AIR_OUTLET_TEMP_VAL_HIGH</v>
      </c>
      <c r="E315" t="s">
        <v>3682</v>
      </c>
      <c r="F315" s="34" t="s">
        <v>3511</v>
      </c>
      <c r="G315" s="34" t="str" cm="1">
        <f t="array" ref="G315">IF(INDEX(DB_PAR[],A315+1,5) = "REAL",INDEX(DB_PAR[],A315+1,8),IF(INDEX(DB_PAR[],A315+1,5) = "INT",INDEX(DB_PAR[],A315+1,6),INDEX(DB_PAR[],A315+1,7)))</f>
        <v>REAL</v>
      </c>
      <c r="H315" s="36" t="str" cm="1">
        <f t="array" ref="H315">INDEX(DB_PAR[],A315+1,9)</f>
        <v>T#0MS</v>
      </c>
      <c r="I315" s="36" t="s">
        <v>1084</v>
      </c>
      <c r="J315" s="36" t="str">
        <f t="shared" si="29"/>
        <v>Luftutløp temperatur måleområde høy verdi</v>
      </c>
      <c r="K315" s="36" t="str">
        <f t="shared" si="30"/>
        <v>Parameter brukt til å erklære høyeste verdi av måleområdet.</v>
      </c>
    </row>
    <row r="316" spans="1:11" ht="30" x14ac:dyDescent="0.25">
      <c r="A316" s="36">
        <v>314</v>
      </c>
      <c r="B316" s="36" t="b" cm="1">
        <f t="array" ref="B316">INDEX(DB_PAR[],A316+1,1)</f>
        <v>0</v>
      </c>
      <c r="C316" s="34" t="str" cm="1">
        <f t="array" ref="C316">INDEX(DB_PAR[],A316+1,3)</f>
        <v xml:space="preserve"> GEN_MEAS</v>
      </c>
      <c r="D316" s="34" t="str" cm="1">
        <f t="array" ref="D316">INDEX(DB_PAR[],A316+1,4)</f>
        <v>AIR_OUTLET_TEMP_SCAL_FACTOR</v>
      </c>
      <c r="E316" t="s">
        <v>3684</v>
      </c>
      <c r="F316" s="34" t="s">
        <v>3537</v>
      </c>
      <c r="G316" s="34" t="str" cm="1">
        <f t="array" ref="G316">IF(INDEX(DB_PAR[],A316+1,5) = "REAL",INDEX(DB_PAR[],A316+1,8),IF(INDEX(DB_PAR[],A316+1,5) = "INT",INDEX(DB_PAR[],A316+1,6),INDEX(DB_PAR[],A316+1,7)))</f>
        <v>REAL</v>
      </c>
      <c r="H316" s="36" t="str" cm="1">
        <f t="array" ref="H316">INDEX(DB_PAR[],A316+1,9)</f>
        <v>T#0MS</v>
      </c>
      <c r="I316" s="36" t="s">
        <v>1084</v>
      </c>
      <c r="J316" s="36" t="str">
        <f t="shared" si="29"/>
        <v>Luftutløp temperatur skalafaktor</v>
      </c>
      <c r="K316" s="36" t="str">
        <f t="shared" si="30"/>
        <v>Konstant multiplikator brukt til å relater verdien eller avlesningen som er oppnådd fra et måleinstrument til den faktiske fysiske størrelsen som blir målt.</v>
      </c>
    </row>
    <row r="317" spans="1:11" ht="30" x14ac:dyDescent="0.25">
      <c r="A317" s="36">
        <v>315</v>
      </c>
      <c r="B317" s="36" t="b" cm="1">
        <f t="array" ref="B317">INDEX(DB_PAR[],A317+1,1)</f>
        <v>0</v>
      </c>
      <c r="C317" s="34" t="str" cm="1">
        <f t="array" ref="C317">INDEX(DB_PAR[],A317+1,3)</f>
        <v xml:space="preserve"> GEN_MEAS</v>
      </c>
      <c r="D317" s="34" t="str" cm="1">
        <f t="array" ref="D317">INDEX(DB_PAR[],A317+1,4)</f>
        <v>AIR_OUTLET_TEMP_OFFSET</v>
      </c>
      <c r="E317" t="s">
        <v>3686</v>
      </c>
      <c r="F317" s="34" t="s">
        <v>3611</v>
      </c>
      <c r="G317" s="34" t="str" cm="1">
        <f t="array" ref="G317">IF(INDEX(DB_PAR[],A317+1,5) = "REAL",INDEX(DB_PAR[],A317+1,8),IF(INDEX(DB_PAR[],A317+1,5) = "INT",INDEX(DB_PAR[],A317+1,6),INDEX(DB_PAR[],A317+1,7)))</f>
        <v>REAL</v>
      </c>
      <c r="H317" s="36" t="str" cm="1">
        <f t="array" ref="H317">INDEX(DB_PAR[],A317+1,9)</f>
        <v>T#0MS</v>
      </c>
      <c r="I317" s="36" t="s">
        <v>1084</v>
      </c>
      <c r="J317" s="36" t="str">
        <f t="shared" si="29"/>
        <v>Luftutløp temperatur skalafaktor offset</v>
      </c>
      <c r="K317" s="36" t="str">
        <f t="shared" si="30"/>
        <v>Konstant verdi lagt til eller trukket fra en måling eller avlesning for å flytte den til ønsket referansepunkt eller baseline.</v>
      </c>
    </row>
    <row r="318" spans="1:11" ht="30" x14ac:dyDescent="0.25">
      <c r="A318" s="36">
        <v>316</v>
      </c>
      <c r="B318" s="36" t="b" cm="1">
        <f t="array" ref="B318">INDEX(DB_PAR[],A318+1,1)</f>
        <v>0</v>
      </c>
      <c r="C318" s="34" t="str" cm="1">
        <f t="array" ref="C318">INDEX(DB_PAR[],A318+1,3)</f>
        <v xml:space="preserve"> GEN_MEAS</v>
      </c>
      <c r="D318" s="34" t="str" cm="1">
        <f t="array" ref="D318">INDEX(DB_PAR[],A318+1,4)</f>
        <v>AIR_OUTLET_TEMP_H</v>
      </c>
      <c r="E318" t="s">
        <v>3688</v>
      </c>
      <c r="F318" s="34" t="s">
        <v>3592</v>
      </c>
      <c r="G318" s="34" t="str" cm="1">
        <f t="array" ref="G318">IF(INDEX(DB_PAR[],A318+1,5) = "REAL",INDEX(DB_PAR[],A318+1,8),IF(INDEX(DB_PAR[],A318+1,5) = "INT",INDEX(DB_PAR[],A318+1,6),INDEX(DB_PAR[],A318+1,7)))</f>
        <v>REAL</v>
      </c>
      <c r="H318" s="36" t="str" cm="1">
        <f t="array" ref="H318">INDEX(DB_PAR[],A318+1,9)</f>
        <v>T#0MS</v>
      </c>
      <c r="I318" s="36" t="s">
        <v>1084</v>
      </c>
      <c r="J318" s="36" t="str">
        <f t="shared" si="29"/>
        <v>Luftutløp temperatur høy verdi</v>
      </c>
      <c r="K318" s="36" t="str">
        <f t="shared" si="30"/>
        <v>Verdi som indikerer grensen over hvilken måleverdien er på den høyere enden av den tillatte rekkevidden. Utløser en alarm.</v>
      </c>
    </row>
    <row r="319" spans="1:11" x14ac:dyDescent="0.25">
      <c r="A319" s="36">
        <v>317</v>
      </c>
      <c r="B319" s="36" t="b" cm="1">
        <f t="array" ref="B319">INDEX(DB_PAR[],A319+1,1)</f>
        <v>0</v>
      </c>
      <c r="C319" s="34" t="str" cm="1">
        <f t="array" ref="C319">INDEX(DB_PAR[],A319+1,3)</f>
        <v xml:space="preserve"> GEN_MEAS</v>
      </c>
      <c r="D319" s="34" t="str" cm="1">
        <f t="array" ref="D319">INDEX(DB_PAR[],A319+1,4)</f>
        <v>AIR_OUTLET_TEMP_HH</v>
      </c>
      <c r="E319" t="s">
        <v>3690</v>
      </c>
      <c r="F319" s="34" t="s">
        <v>3618</v>
      </c>
      <c r="G319" s="34" t="str" cm="1">
        <f t="array" ref="G319">IF(INDEX(DB_PAR[],A319+1,5) = "REAL",INDEX(DB_PAR[],A319+1,8),IF(INDEX(DB_PAR[],A319+1,5) = "INT",INDEX(DB_PAR[],A319+1,6),INDEX(DB_PAR[],A319+1,7)))</f>
        <v>REAL</v>
      </c>
      <c r="H319" s="36" t="str" cm="1">
        <f t="array" ref="H319">INDEX(DB_PAR[],A319+1,9)</f>
        <v>T#0MS</v>
      </c>
      <c r="I319" s="36" t="s">
        <v>1084</v>
      </c>
      <c r="J319" s="36" t="str">
        <f t="shared" si="29"/>
        <v>Luftutløp temperatur for høy verdi</v>
      </c>
      <c r="K319" s="36" t="str">
        <f t="shared" si="30"/>
        <v>Verdi som indikerer grensen over hvilken måleverdien ikke er innenfor den tillatte rekkevidden. Utløser en alarm.</v>
      </c>
    </row>
    <row r="320" spans="1:11" hidden="1" x14ac:dyDescent="0.25">
      <c r="A320" s="36">
        <v>318</v>
      </c>
      <c r="B320" s="36" t="b" cm="1">
        <f t="array" ref="B320">INDEX(DB_PAR[],A320+1,1)</f>
        <v>0</v>
      </c>
      <c r="C320" s="34" t="str" cm="1">
        <f t="array" ref="C320">INDEX(DB_PAR[],A320+1,3)</f>
        <v xml:space="preserve"> GEN_MEAS</v>
      </c>
      <c r="D320" s="34" t="str" cm="1">
        <f t="array" ref="D320">INDEX(DB_PAR[],A320+1,4)</f>
        <v>PARAM_94</v>
      </c>
      <c r="F320" s="34"/>
      <c r="G320" s="34" t="str" cm="1">
        <f t="array" ref="G320">IF(INDEX(DB_PAR[],A320+1,5) = "REAL",INDEX(DB_PAR[],A320+1,8),IF(INDEX(DB_PAR[],A320+1,5) = "INT",INDEX(DB_PAR[],A320+1,6),INDEX(DB_PAR[],A320+1,7)))</f>
        <v>REAL</v>
      </c>
      <c r="H320" s="36" t="str" cm="1">
        <f t="array" ref="H320">INDEX(DB_PAR[],A320+1,9)</f>
        <v>T#0MS</v>
      </c>
      <c r="I320" s="36"/>
      <c r="J320" s="36"/>
      <c r="K320" s="36" t="e">
        <f t="shared" si="26"/>
        <v>#N/A</v>
      </c>
    </row>
    <row r="321" spans="1:11" hidden="1" x14ac:dyDescent="0.25">
      <c r="A321" s="36">
        <v>319</v>
      </c>
      <c r="B321" s="36" t="b" cm="1">
        <f t="array" ref="B321">INDEX(DB_PAR[],A321+1,1)</f>
        <v>0</v>
      </c>
      <c r="C321" s="34" t="str" cm="1">
        <f t="array" ref="C321">INDEX(DB_PAR[],A321+1,3)</f>
        <v xml:space="preserve"> GEN_MEAS</v>
      </c>
      <c r="D321" s="34" t="str" cm="1">
        <f t="array" ref="D321">INDEX(DB_PAR[],A321+1,4)</f>
        <v>PARAM_95</v>
      </c>
      <c r="F321" s="34"/>
      <c r="G321" s="34" t="str" cm="1">
        <f t="array" ref="G321">IF(INDEX(DB_PAR[],A321+1,5) = "REAL",INDEX(DB_PAR[],A321+1,8),IF(INDEX(DB_PAR[],A321+1,5) = "INT",INDEX(DB_PAR[],A321+1,6),INDEX(DB_PAR[],A321+1,7)))</f>
        <v>REAL</v>
      </c>
      <c r="H321" s="36" t="str" cm="1">
        <f t="array" ref="H321">INDEX(DB_PAR[],A321+1,9)</f>
        <v>T#0MS</v>
      </c>
      <c r="I321" s="36"/>
      <c r="J321" s="36"/>
      <c r="K321" s="36" t="e">
        <f t="shared" si="26"/>
        <v>#N/A</v>
      </c>
    </row>
    <row r="322" spans="1:11" x14ac:dyDescent="0.25">
      <c r="A322" s="36">
        <v>320</v>
      </c>
      <c r="B322" s="36" t="b" cm="1">
        <f t="array" ref="B322">INDEX(DB_PAR[],A322+1,1)</f>
        <v>0</v>
      </c>
      <c r="C322" s="34" t="str" cm="1">
        <f t="array" ref="C322">INDEX(DB_PAR[],A322+1,3)</f>
        <v xml:space="preserve"> GEN_MEAS_2</v>
      </c>
      <c r="D322" s="34" t="str" cm="1">
        <f t="array" ref="D322">INDEX(DB_PAR[],A322+1,4)</f>
        <v>PARAM_0</v>
      </c>
      <c r="E322" t="s">
        <v>3692</v>
      </c>
      <c r="F322" s="34" t="s">
        <v>3507</v>
      </c>
      <c r="G322" s="34" t="str" cm="1">
        <f t="array" ref="G322">IF(INDEX(DB_PAR[],A322+1,5) = "REAL",INDEX(DB_PAR[],A322+1,8),IF(INDEX(DB_PAR[],A322+1,5) = "INT",INDEX(DB_PAR[],A322+1,6),INDEX(DB_PAR[],A322+1,7)))</f>
        <v>REAL</v>
      </c>
      <c r="H322" s="36" t="str" cm="1">
        <f t="array" ref="H322">INDEX(DB_PAR[],A322+1,9)</f>
        <v>T#0MS</v>
      </c>
      <c r="I322" s="36"/>
      <c r="J322" s="36" t="str">
        <f t="shared" ref="J322:J329" si="31">VLOOKUP(E322,$S$1:$T$299,2,FALSE)</f>
        <v>Generatorlager temperatur måling område lav verdi</v>
      </c>
      <c r="K322" s="36" t="str">
        <f t="shared" ref="K322:K329" si="32">VLOOKUP(F322,$M$1:$N$299,2,FALSE)</f>
        <v>Parameter brukt til å erklære laveste verdi av måleområdet.</v>
      </c>
    </row>
    <row r="323" spans="1:11" x14ac:dyDescent="0.25">
      <c r="A323" s="36">
        <v>321</v>
      </c>
      <c r="B323" s="36" t="b" cm="1">
        <f t="array" ref="B323">INDEX(DB_PAR[],A323+1,1)</f>
        <v>0</v>
      </c>
      <c r="C323" s="34" t="str" cm="1">
        <f t="array" ref="C323">INDEX(DB_PAR[],A323+1,3)</f>
        <v xml:space="preserve"> GEN_MEAS_2</v>
      </c>
      <c r="D323" s="34" t="str" cm="1">
        <f t="array" ref="D323">INDEX(DB_PAR[],A323+1,4)</f>
        <v>PARAM_1</v>
      </c>
      <c r="E323" t="s">
        <v>3694</v>
      </c>
      <c r="F323" s="34" t="s">
        <v>3511</v>
      </c>
      <c r="G323" s="34" t="str" cm="1">
        <f t="array" ref="G323">IF(INDEX(DB_PAR[],A323+1,5) = "REAL",INDEX(DB_PAR[],A323+1,8),IF(INDEX(DB_PAR[],A323+1,5) = "INT",INDEX(DB_PAR[],A323+1,6),INDEX(DB_PAR[],A323+1,7)))</f>
        <v>REAL</v>
      </c>
      <c r="H323" s="36" t="str" cm="1">
        <f t="array" ref="H323">INDEX(DB_PAR[],A323+1,9)</f>
        <v>T#0MS</v>
      </c>
      <c r="I323" s="36"/>
      <c r="J323" s="36" t="str">
        <f t="shared" si="31"/>
        <v>Generatorlager temperatur måling område høy verdi</v>
      </c>
      <c r="K323" s="36" t="str">
        <f t="shared" si="32"/>
        <v>Parameter brukt til å erklære høyeste verdi av måleområdet.</v>
      </c>
    </row>
    <row r="324" spans="1:11" ht="30" x14ac:dyDescent="0.25">
      <c r="A324" s="36">
        <v>322</v>
      </c>
      <c r="B324" s="36" t="b" cm="1">
        <f t="array" ref="B324">INDEX(DB_PAR[],A324+1,1)</f>
        <v>0</v>
      </c>
      <c r="C324" s="34" t="str" cm="1">
        <f t="array" ref="C324">INDEX(DB_PAR[],A324+1,3)</f>
        <v xml:space="preserve"> GEN_MEAS_2</v>
      </c>
      <c r="D324" s="34" t="str" cm="1">
        <f t="array" ref="D324">INDEX(DB_PAR[],A324+1,4)</f>
        <v>PARAM_2</v>
      </c>
      <c r="E324" t="s">
        <v>3696</v>
      </c>
      <c r="F324" s="34" t="s">
        <v>3537</v>
      </c>
      <c r="G324" s="34" t="str" cm="1">
        <f t="array" ref="G324">IF(INDEX(DB_PAR[],A324+1,5) = "REAL",INDEX(DB_PAR[],A324+1,8),IF(INDEX(DB_PAR[],A324+1,5) = "INT",INDEX(DB_PAR[],A324+1,6),INDEX(DB_PAR[],A324+1,7)))</f>
        <v>REAL</v>
      </c>
      <c r="H324" s="36" t="str" cm="1">
        <f t="array" ref="H324">INDEX(DB_PAR[],A324+1,9)</f>
        <v>T#0MS</v>
      </c>
      <c r="I324" s="36"/>
      <c r="J324" s="36" t="str">
        <f t="shared" si="31"/>
        <v>Generatorlager temperatur måling skalafaktor</v>
      </c>
      <c r="K324" s="36" t="str">
        <f t="shared" si="32"/>
        <v>Konstant multiplikator brukt til å relater verdien eller avlesningen som er oppnådd fra et måleinstrument til den faktiske fysiske størrelsen som blir målt.</v>
      </c>
    </row>
    <row r="325" spans="1:11" ht="30" x14ac:dyDescent="0.25">
      <c r="A325" s="36">
        <v>323</v>
      </c>
      <c r="B325" s="36" t="b" cm="1">
        <f t="array" ref="B325">INDEX(DB_PAR[],A325+1,1)</f>
        <v>0</v>
      </c>
      <c r="C325" s="34" t="str" cm="1">
        <f t="array" ref="C325">INDEX(DB_PAR[],A325+1,3)</f>
        <v xml:space="preserve"> GEN_MEAS_2</v>
      </c>
      <c r="D325" s="34" t="str" cm="1">
        <f t="array" ref="D325">INDEX(DB_PAR[],A325+1,4)</f>
        <v>PARAM_3</v>
      </c>
      <c r="E325" t="s">
        <v>3698</v>
      </c>
      <c r="F325" s="34" t="s">
        <v>3611</v>
      </c>
      <c r="G325" s="34" t="str" cm="1">
        <f t="array" ref="G325">IF(INDEX(DB_PAR[],A325+1,5) = "REAL",INDEX(DB_PAR[],A325+1,8),IF(INDEX(DB_PAR[],A325+1,5) = "INT",INDEX(DB_PAR[],A325+1,6),INDEX(DB_PAR[],A325+1,7)))</f>
        <v>REAL</v>
      </c>
      <c r="H325" s="36" t="str" cm="1">
        <f t="array" ref="H325">INDEX(DB_PAR[],A325+1,9)</f>
        <v>T#0MS</v>
      </c>
      <c r="I325" s="36"/>
      <c r="J325" s="36" t="str">
        <f t="shared" si="31"/>
        <v>Generatorlager temperatur måling offset</v>
      </c>
      <c r="K325" s="36" t="str">
        <f t="shared" si="32"/>
        <v>Konstant verdi lagt til eller trukket fra en måling eller avlesning for å flytte den til ønsket referansepunkt eller baseline.</v>
      </c>
    </row>
    <row r="326" spans="1:11" ht="30" x14ac:dyDescent="0.25">
      <c r="A326" s="36">
        <v>324</v>
      </c>
      <c r="B326" s="36" t="b" cm="1">
        <f t="array" ref="B326">INDEX(DB_PAR[],A326+1,1)</f>
        <v>0</v>
      </c>
      <c r="C326" s="34" t="str" cm="1">
        <f t="array" ref="C326">INDEX(DB_PAR[],A326+1,3)</f>
        <v xml:space="preserve"> GEN_MEAS_2</v>
      </c>
      <c r="D326" s="34" t="str" cm="1">
        <f t="array" ref="D326">INDEX(DB_PAR[],A326+1,4)</f>
        <v>PARAM_4</v>
      </c>
      <c r="E326" t="s">
        <v>3700</v>
      </c>
      <c r="F326" s="34" t="s">
        <v>3592</v>
      </c>
      <c r="G326" s="34" t="str" cm="1">
        <f t="array" ref="G326">IF(INDEX(DB_PAR[],A326+1,5) = "REAL",INDEX(DB_PAR[],A326+1,8),IF(INDEX(DB_PAR[],A326+1,5) = "INT",INDEX(DB_PAR[],A326+1,6),INDEX(DB_PAR[],A326+1,7)))</f>
        <v>REAL</v>
      </c>
      <c r="H326" s="36" t="str" cm="1">
        <f t="array" ref="H326">INDEX(DB_PAR[],A326+1,9)</f>
        <v>T#0MS</v>
      </c>
      <c r="I326" s="36"/>
      <c r="J326" s="36" t="str">
        <f t="shared" si="31"/>
        <v>Generator N lager temperatur høy verdi</v>
      </c>
      <c r="K326" s="36" t="str">
        <f t="shared" si="32"/>
        <v>Verdi som indikerer grensen over hvilken måleverdien er på den høyere enden av den tillatte rekkevidden. Utløser en alarm.</v>
      </c>
    </row>
    <row r="327" spans="1:11" x14ac:dyDescent="0.25">
      <c r="A327" s="36">
        <v>325</v>
      </c>
      <c r="B327" s="36" t="b" cm="1">
        <f t="array" ref="B327">INDEX(DB_PAR[],A327+1,1)</f>
        <v>0</v>
      </c>
      <c r="C327" s="34" t="str" cm="1">
        <f t="array" ref="C327">INDEX(DB_PAR[],A327+1,3)</f>
        <v xml:space="preserve"> GEN_MEAS_2</v>
      </c>
      <c r="D327" s="34" t="str" cm="1">
        <f t="array" ref="D327">INDEX(DB_PAR[],A327+1,4)</f>
        <v>PARAM_5</v>
      </c>
      <c r="E327" t="s">
        <v>3702</v>
      </c>
      <c r="F327" s="34" t="s">
        <v>3618</v>
      </c>
      <c r="G327" s="34" t="str" cm="1">
        <f t="array" ref="G327">IF(INDEX(DB_PAR[],A327+1,5) = "REAL",INDEX(DB_PAR[],A327+1,8),IF(INDEX(DB_PAR[],A327+1,5) = "INT",INDEX(DB_PAR[],A327+1,6),INDEX(DB_PAR[],A327+1,7)))</f>
        <v>REAL</v>
      </c>
      <c r="H327" s="36" t="str" cm="1">
        <f t="array" ref="H327">INDEX(DB_PAR[],A327+1,9)</f>
        <v>T#0MS</v>
      </c>
      <c r="I327" s="36"/>
      <c r="J327" s="36" t="str">
        <f t="shared" si="31"/>
        <v>Generator N lager temperatur for høy verdi</v>
      </c>
      <c r="K327" s="36" t="str">
        <f t="shared" si="32"/>
        <v>Verdi som indikerer grensen over hvilken måleverdien ikke er innenfor den tillatte rekkevidden. Utløser en alarm.</v>
      </c>
    </row>
    <row r="328" spans="1:11" ht="30" x14ac:dyDescent="0.25">
      <c r="A328" s="36">
        <v>326</v>
      </c>
      <c r="B328" s="36" t="b" cm="1">
        <f t="array" ref="B328">INDEX(DB_PAR[],A328+1,1)</f>
        <v>0</v>
      </c>
      <c r="C328" s="34" t="str" cm="1">
        <f t="array" ref="C328">INDEX(DB_PAR[],A328+1,3)</f>
        <v xml:space="preserve"> GEN_MEAS_2</v>
      </c>
      <c r="D328" s="34" t="str" cm="1">
        <f t="array" ref="D328">INDEX(DB_PAR[],A328+1,4)</f>
        <v>PARAM_6</v>
      </c>
      <c r="E328" t="s">
        <v>3704</v>
      </c>
      <c r="F328" s="34" t="s">
        <v>3592</v>
      </c>
      <c r="G328" s="34" t="str" cm="1">
        <f t="array" ref="G328">IF(INDEX(DB_PAR[],A328+1,5) = "REAL",INDEX(DB_PAR[],A328+1,8),IF(INDEX(DB_PAR[],A328+1,5) = "INT",INDEX(DB_PAR[],A328+1,6),INDEX(DB_PAR[],A328+1,7)))</f>
        <v>REAL</v>
      </c>
      <c r="H328" s="36" t="str" cm="1">
        <f t="array" ref="H328">INDEX(DB_PAR[],A328+1,9)</f>
        <v>T#0MS</v>
      </c>
      <c r="I328" s="36"/>
      <c r="J328" s="36" t="str">
        <f t="shared" si="31"/>
        <v>Generator T lager temperatur høy verdi</v>
      </c>
      <c r="K328" s="36" t="str">
        <f t="shared" si="32"/>
        <v>Verdi som indikerer grensen over hvilken måleverdien er på den høyere enden av den tillatte rekkevidden. Utløser en alarm.</v>
      </c>
    </row>
    <row r="329" spans="1:11" x14ac:dyDescent="0.25">
      <c r="A329" s="36">
        <v>327</v>
      </c>
      <c r="B329" s="36" t="b" cm="1">
        <f t="array" ref="B329">INDEX(DB_PAR[],A329+1,1)</f>
        <v>0</v>
      </c>
      <c r="C329" s="34" t="str" cm="1">
        <f t="array" ref="C329">INDEX(DB_PAR[],A329+1,3)</f>
        <v xml:space="preserve"> GEN_MEAS_2</v>
      </c>
      <c r="D329" s="34" t="str" cm="1">
        <f t="array" ref="D329">INDEX(DB_PAR[],A329+1,4)</f>
        <v>PARAM_7</v>
      </c>
      <c r="E329" t="s">
        <v>3706</v>
      </c>
      <c r="F329" s="34" t="s">
        <v>3618</v>
      </c>
      <c r="G329" s="34" t="str" cm="1">
        <f t="array" ref="G329">IF(INDEX(DB_PAR[],A329+1,5) = "REAL",INDEX(DB_PAR[],A329+1,8),IF(INDEX(DB_PAR[],A329+1,5) = "INT",INDEX(DB_PAR[],A329+1,6),INDEX(DB_PAR[],A329+1,7)))</f>
        <v>REAL</v>
      </c>
      <c r="H329" s="36" t="str" cm="1">
        <f t="array" ref="H329">INDEX(DB_PAR[],A329+1,9)</f>
        <v>T#0MS</v>
      </c>
      <c r="I329" s="36"/>
      <c r="J329" s="36" t="str">
        <f t="shared" si="31"/>
        <v>Generator T lager temperatur for høy verdi</v>
      </c>
      <c r="K329" s="36" t="str">
        <f t="shared" si="32"/>
        <v>Verdi som indikerer grensen over hvilken måleverdien ikke er innenfor den tillatte rekkevidden. Utløser en alarm.</v>
      </c>
    </row>
    <row r="330" spans="1:11" hidden="1" x14ac:dyDescent="0.25">
      <c r="A330" s="36">
        <v>328</v>
      </c>
      <c r="B330" s="36" t="b" cm="1">
        <f t="array" ref="B330">INDEX(DB_PAR[],A330+1,1)</f>
        <v>0</v>
      </c>
      <c r="C330" s="34" t="str" cm="1">
        <f t="array" ref="C330">INDEX(DB_PAR[],A330+1,3)</f>
        <v xml:space="preserve"> GEN_MEAS_2</v>
      </c>
      <c r="D330" s="34" t="str" cm="1">
        <f t="array" ref="D330">INDEX(DB_PAR[],A330+1,4)</f>
        <v>PARAM_8</v>
      </c>
      <c r="F330" s="34"/>
      <c r="G330" s="34" t="str" cm="1">
        <f t="array" ref="G330">IF(INDEX(DB_PAR[],A330+1,5) = "REAL",INDEX(DB_PAR[],A330+1,8),IF(INDEX(DB_PAR[],A330+1,5) = "INT",INDEX(DB_PAR[],A330+1,6),INDEX(DB_PAR[],A330+1,7)))</f>
        <v>REAL</v>
      </c>
      <c r="H330" s="36" t="str" cm="1">
        <f t="array" ref="H330">INDEX(DB_PAR[],A330+1,9)</f>
        <v>T#0MS</v>
      </c>
      <c r="I330" s="36"/>
      <c r="J330" s="36"/>
      <c r="K330" s="36" t="e">
        <f t="shared" ref="K330:K385" si="33">VLOOKUP(F330,$M$1:$N$170,2,FALSE)</f>
        <v>#N/A</v>
      </c>
    </row>
    <row r="331" spans="1:11" hidden="1" x14ac:dyDescent="0.25">
      <c r="A331" s="36">
        <v>329</v>
      </c>
      <c r="B331" s="36" t="b" cm="1">
        <f t="array" ref="B331">INDEX(DB_PAR[],A331+1,1)</f>
        <v>0</v>
      </c>
      <c r="C331" s="34" t="str" cm="1">
        <f t="array" ref="C331">INDEX(DB_PAR[],A331+1,3)</f>
        <v xml:space="preserve"> GEN_MEAS_2</v>
      </c>
      <c r="D331" s="34" t="str" cm="1">
        <f t="array" ref="D331">INDEX(DB_PAR[],A331+1,4)</f>
        <v>PARAM_9</v>
      </c>
      <c r="F331" s="34"/>
      <c r="G331" s="34" t="str" cm="1">
        <f t="array" ref="G331">IF(INDEX(DB_PAR[],A331+1,5) = "REAL",INDEX(DB_PAR[],A331+1,8),IF(INDEX(DB_PAR[],A331+1,5) = "INT",INDEX(DB_PAR[],A331+1,6),INDEX(DB_PAR[],A331+1,7)))</f>
        <v>REAL</v>
      </c>
      <c r="H331" s="36" t="str" cm="1">
        <f t="array" ref="H331">INDEX(DB_PAR[],A331+1,9)</f>
        <v>T#0MS</v>
      </c>
      <c r="I331" s="36"/>
      <c r="J331" s="36"/>
      <c r="K331" s="36" t="e">
        <f t="shared" si="33"/>
        <v>#N/A</v>
      </c>
    </row>
    <row r="332" spans="1:11" hidden="1" x14ac:dyDescent="0.25">
      <c r="A332" s="36">
        <v>330</v>
      </c>
      <c r="B332" s="36" t="b" cm="1">
        <f t="array" ref="B332">INDEX(DB_PAR[],A332+1,1)</f>
        <v>0</v>
      </c>
      <c r="C332" s="34" t="str" cm="1">
        <f t="array" ref="C332">INDEX(DB_PAR[],A332+1,3)</f>
        <v xml:space="preserve"> GEN_MEAS_2</v>
      </c>
      <c r="D332" s="34" t="str" cm="1">
        <f t="array" ref="D332">INDEX(DB_PAR[],A332+1,4)</f>
        <v>PARAM_10</v>
      </c>
      <c r="F332" s="34"/>
      <c r="G332" s="34" t="str" cm="1">
        <f t="array" ref="G332">IF(INDEX(DB_PAR[],A332+1,5) = "REAL",INDEX(DB_PAR[],A332+1,8),IF(INDEX(DB_PAR[],A332+1,5) = "INT",INDEX(DB_PAR[],A332+1,6),INDEX(DB_PAR[],A332+1,7)))</f>
        <v>REAL</v>
      </c>
      <c r="H332" s="36" t="str" cm="1">
        <f t="array" ref="H332">INDEX(DB_PAR[],A332+1,9)</f>
        <v>T#0MS</v>
      </c>
      <c r="I332" s="36"/>
      <c r="J332" s="36"/>
      <c r="K332" s="36" t="e">
        <f t="shared" si="33"/>
        <v>#N/A</v>
      </c>
    </row>
    <row r="333" spans="1:11" hidden="1" x14ac:dyDescent="0.25">
      <c r="A333" s="36">
        <v>331</v>
      </c>
      <c r="B333" s="36" t="b" cm="1">
        <f t="array" ref="B333">INDEX(DB_PAR[],A333+1,1)</f>
        <v>0</v>
      </c>
      <c r="C333" s="34" t="str" cm="1">
        <f t="array" ref="C333">INDEX(DB_PAR[],A333+1,3)</f>
        <v xml:space="preserve"> GEN_MEAS_2</v>
      </c>
      <c r="D333" s="34" t="str" cm="1">
        <f t="array" ref="D333">INDEX(DB_PAR[],A333+1,4)</f>
        <v>PARAM_11</v>
      </c>
      <c r="F333" s="34"/>
      <c r="G333" s="34" t="str" cm="1">
        <f t="array" ref="G333">IF(INDEX(DB_PAR[],A333+1,5) = "REAL",INDEX(DB_PAR[],A333+1,8),IF(INDEX(DB_PAR[],A333+1,5) = "INT",INDEX(DB_PAR[],A333+1,6),INDEX(DB_PAR[],A333+1,7)))</f>
        <v>REAL</v>
      </c>
      <c r="H333" s="36" t="str" cm="1">
        <f t="array" ref="H333">INDEX(DB_PAR[],A333+1,9)</f>
        <v>T#0MS</v>
      </c>
      <c r="I333" s="36"/>
      <c r="J333" s="36"/>
      <c r="K333" s="36" t="e">
        <f t="shared" si="33"/>
        <v>#N/A</v>
      </c>
    </row>
    <row r="334" spans="1:11" hidden="1" x14ac:dyDescent="0.25">
      <c r="A334" s="36">
        <v>332</v>
      </c>
      <c r="B334" s="36" t="b" cm="1">
        <f t="array" ref="B334">INDEX(DB_PAR[],A334+1,1)</f>
        <v>0</v>
      </c>
      <c r="C334" s="34" t="str" cm="1">
        <f t="array" ref="C334">INDEX(DB_PAR[],A334+1,3)</f>
        <v xml:space="preserve"> GEN_MEAS_2</v>
      </c>
      <c r="D334" s="34" t="str" cm="1">
        <f t="array" ref="D334">INDEX(DB_PAR[],A334+1,4)</f>
        <v>PARAM_12</v>
      </c>
      <c r="F334" s="34"/>
      <c r="G334" s="34" t="str" cm="1">
        <f t="array" ref="G334">IF(INDEX(DB_PAR[],A334+1,5) = "REAL",INDEX(DB_PAR[],A334+1,8),IF(INDEX(DB_PAR[],A334+1,5) = "INT",INDEX(DB_PAR[],A334+1,6),INDEX(DB_PAR[],A334+1,7)))</f>
        <v>REAL</v>
      </c>
      <c r="H334" s="36" t="str" cm="1">
        <f t="array" ref="H334">INDEX(DB_PAR[],A334+1,9)</f>
        <v>T#0MS</v>
      </c>
      <c r="I334" s="36"/>
      <c r="J334" s="36"/>
      <c r="K334" s="36" t="e">
        <f t="shared" si="33"/>
        <v>#N/A</v>
      </c>
    </row>
    <row r="335" spans="1:11" hidden="1" x14ac:dyDescent="0.25">
      <c r="A335" s="36">
        <v>333</v>
      </c>
      <c r="B335" s="36" t="b" cm="1">
        <f t="array" ref="B335">INDEX(DB_PAR[],A335+1,1)</f>
        <v>0</v>
      </c>
      <c r="C335" s="34" t="str" cm="1">
        <f t="array" ref="C335">INDEX(DB_PAR[],A335+1,3)</f>
        <v xml:space="preserve"> GEN_MEAS_2</v>
      </c>
      <c r="D335" s="34" t="str" cm="1">
        <f t="array" ref="D335">INDEX(DB_PAR[],A335+1,4)</f>
        <v>PARAM_13</v>
      </c>
      <c r="F335" s="34"/>
      <c r="G335" s="34" t="str" cm="1">
        <f t="array" ref="G335">IF(INDEX(DB_PAR[],A335+1,5) = "REAL",INDEX(DB_PAR[],A335+1,8),IF(INDEX(DB_PAR[],A335+1,5) = "INT",INDEX(DB_PAR[],A335+1,6),INDEX(DB_PAR[],A335+1,7)))</f>
        <v>REAL</v>
      </c>
      <c r="H335" s="36" t="str" cm="1">
        <f t="array" ref="H335">INDEX(DB_PAR[],A335+1,9)</f>
        <v>T#0MS</v>
      </c>
      <c r="I335" s="36"/>
      <c r="J335" s="36"/>
      <c r="K335" s="36" t="e">
        <f t="shared" si="33"/>
        <v>#N/A</v>
      </c>
    </row>
    <row r="336" spans="1:11" hidden="1" x14ac:dyDescent="0.25">
      <c r="A336" s="36">
        <v>334</v>
      </c>
      <c r="B336" s="36" t="b" cm="1">
        <f t="array" ref="B336">INDEX(DB_PAR[],A336+1,1)</f>
        <v>0</v>
      </c>
      <c r="C336" s="34" t="str" cm="1">
        <f t="array" ref="C336">INDEX(DB_PAR[],A336+1,3)</f>
        <v xml:space="preserve"> GEN_MEAS_2</v>
      </c>
      <c r="D336" s="34" t="str" cm="1">
        <f t="array" ref="D336">INDEX(DB_PAR[],A336+1,4)</f>
        <v>PARAM_14</v>
      </c>
      <c r="F336" s="34"/>
      <c r="G336" s="34" t="str" cm="1">
        <f t="array" ref="G336">IF(INDEX(DB_PAR[],A336+1,5) = "REAL",INDEX(DB_PAR[],A336+1,8),IF(INDEX(DB_PAR[],A336+1,5) = "INT",INDEX(DB_PAR[],A336+1,6),INDEX(DB_PAR[],A336+1,7)))</f>
        <v>REAL</v>
      </c>
      <c r="H336" s="36" t="str" cm="1">
        <f t="array" ref="H336">INDEX(DB_PAR[],A336+1,9)</f>
        <v>T#0MS</v>
      </c>
      <c r="I336" s="36"/>
      <c r="J336" s="36"/>
      <c r="K336" s="36" t="e">
        <f t="shared" si="33"/>
        <v>#N/A</v>
      </c>
    </row>
    <row r="337" spans="1:11" hidden="1" x14ac:dyDescent="0.25">
      <c r="A337" s="36">
        <v>335</v>
      </c>
      <c r="B337" s="36" t="b" cm="1">
        <f t="array" ref="B337">INDEX(DB_PAR[],A337+1,1)</f>
        <v>0</v>
      </c>
      <c r="C337" s="34" t="str" cm="1">
        <f t="array" ref="C337">INDEX(DB_PAR[],A337+1,3)</f>
        <v xml:space="preserve"> GEN_MEAS_2</v>
      </c>
      <c r="D337" s="34" t="str" cm="1">
        <f t="array" ref="D337">INDEX(DB_PAR[],A337+1,4)</f>
        <v>PARAM_15</v>
      </c>
      <c r="F337" s="34"/>
      <c r="G337" s="34" t="str" cm="1">
        <f t="array" ref="G337">IF(INDEX(DB_PAR[],A337+1,5) = "REAL",INDEX(DB_PAR[],A337+1,8),IF(INDEX(DB_PAR[],A337+1,5) = "INT",INDEX(DB_PAR[],A337+1,6),INDEX(DB_PAR[],A337+1,7)))</f>
        <v>REAL</v>
      </c>
      <c r="H337" s="36" t="str" cm="1">
        <f t="array" ref="H337">INDEX(DB_PAR[],A337+1,9)</f>
        <v>T#0MS</v>
      </c>
      <c r="I337" s="36"/>
      <c r="J337" s="36"/>
      <c r="K337" s="36" t="e">
        <f t="shared" si="33"/>
        <v>#N/A</v>
      </c>
    </row>
    <row r="338" spans="1:11" hidden="1" x14ac:dyDescent="0.25">
      <c r="A338" s="36">
        <v>336</v>
      </c>
      <c r="B338" s="36" t="b" cm="1">
        <f t="array" ref="B338">INDEX(DB_PAR[],A338+1,1)</f>
        <v>0</v>
      </c>
      <c r="C338" s="34" t="str" cm="1">
        <f t="array" ref="C338">INDEX(DB_PAR[],A338+1,3)</f>
        <v xml:space="preserve"> GEN_MEAS_2</v>
      </c>
      <c r="D338" s="34" t="str" cm="1">
        <f t="array" ref="D338">INDEX(DB_PAR[],A338+1,4)</f>
        <v>PARAM_16</v>
      </c>
      <c r="F338" s="34"/>
      <c r="G338" s="34" t="str" cm="1">
        <f t="array" ref="G338">IF(INDEX(DB_PAR[],A338+1,5) = "REAL",INDEX(DB_PAR[],A338+1,8),IF(INDEX(DB_PAR[],A338+1,5) = "INT",INDEX(DB_PAR[],A338+1,6),INDEX(DB_PAR[],A338+1,7)))</f>
        <v>REAL</v>
      </c>
      <c r="H338" s="36" t="str" cm="1">
        <f t="array" ref="H338">INDEX(DB_PAR[],A338+1,9)</f>
        <v>T#0MS</v>
      </c>
      <c r="I338" s="36"/>
      <c r="J338" s="36"/>
      <c r="K338" s="36" t="e">
        <f t="shared" si="33"/>
        <v>#N/A</v>
      </c>
    </row>
    <row r="339" spans="1:11" hidden="1" x14ac:dyDescent="0.25">
      <c r="A339" s="36">
        <v>337</v>
      </c>
      <c r="B339" s="36" t="b" cm="1">
        <f t="array" ref="B339">INDEX(DB_PAR[],A339+1,1)</f>
        <v>0</v>
      </c>
      <c r="C339" s="34" t="str" cm="1">
        <f t="array" ref="C339">INDEX(DB_PAR[],A339+1,3)</f>
        <v xml:space="preserve"> GEN_MEAS_2</v>
      </c>
      <c r="D339" s="34" t="str" cm="1">
        <f t="array" ref="D339">INDEX(DB_PAR[],A339+1,4)</f>
        <v>PARAM_17</v>
      </c>
      <c r="F339" s="34"/>
      <c r="G339" s="34" t="str" cm="1">
        <f t="array" ref="G339">IF(INDEX(DB_PAR[],A339+1,5) = "REAL",INDEX(DB_PAR[],A339+1,8),IF(INDEX(DB_PAR[],A339+1,5) = "INT",INDEX(DB_PAR[],A339+1,6),INDEX(DB_PAR[],A339+1,7)))</f>
        <v>REAL</v>
      </c>
      <c r="H339" s="36" t="str" cm="1">
        <f t="array" ref="H339">INDEX(DB_PAR[],A339+1,9)</f>
        <v>T#0MS</v>
      </c>
      <c r="I339" s="36"/>
      <c r="J339" s="36"/>
      <c r="K339" s="36" t="e">
        <f t="shared" si="33"/>
        <v>#N/A</v>
      </c>
    </row>
    <row r="340" spans="1:11" hidden="1" x14ac:dyDescent="0.25">
      <c r="A340" s="36">
        <v>338</v>
      </c>
      <c r="B340" s="36" t="b" cm="1">
        <f t="array" ref="B340">INDEX(DB_PAR[],A340+1,1)</f>
        <v>0</v>
      </c>
      <c r="C340" s="34" t="str" cm="1">
        <f t="array" ref="C340">INDEX(DB_PAR[],A340+1,3)</f>
        <v xml:space="preserve"> GEN_MEAS_2</v>
      </c>
      <c r="D340" s="34" t="str" cm="1">
        <f t="array" ref="D340">INDEX(DB_PAR[],A340+1,4)</f>
        <v>PARAM_18</v>
      </c>
      <c r="F340" s="34"/>
      <c r="G340" s="34" t="str" cm="1">
        <f t="array" ref="G340">IF(INDEX(DB_PAR[],A340+1,5) = "REAL",INDEX(DB_PAR[],A340+1,8),IF(INDEX(DB_PAR[],A340+1,5) = "INT",INDEX(DB_PAR[],A340+1,6),INDEX(DB_PAR[],A340+1,7)))</f>
        <v>REAL</v>
      </c>
      <c r="H340" s="36" t="str" cm="1">
        <f t="array" ref="H340">INDEX(DB_PAR[],A340+1,9)</f>
        <v>T#0MS</v>
      </c>
      <c r="I340" s="36"/>
      <c r="J340" s="36"/>
      <c r="K340" s="36" t="e">
        <f t="shared" si="33"/>
        <v>#N/A</v>
      </c>
    </row>
    <row r="341" spans="1:11" hidden="1" x14ac:dyDescent="0.25">
      <c r="A341" s="36">
        <v>339</v>
      </c>
      <c r="B341" s="36" t="b" cm="1">
        <f t="array" ref="B341">INDEX(DB_PAR[],A341+1,1)</f>
        <v>0</v>
      </c>
      <c r="C341" s="34" t="str" cm="1">
        <f t="array" ref="C341">INDEX(DB_PAR[],A341+1,3)</f>
        <v xml:space="preserve"> GEN_MEAS_2</v>
      </c>
      <c r="D341" s="34" t="str" cm="1">
        <f t="array" ref="D341">INDEX(DB_PAR[],A341+1,4)</f>
        <v>PARAM_19</v>
      </c>
      <c r="F341" s="34"/>
      <c r="G341" s="34" t="str" cm="1">
        <f t="array" ref="G341">IF(INDEX(DB_PAR[],A341+1,5) = "REAL",INDEX(DB_PAR[],A341+1,8),IF(INDEX(DB_PAR[],A341+1,5) = "INT",INDEX(DB_PAR[],A341+1,6),INDEX(DB_PAR[],A341+1,7)))</f>
        <v>REAL</v>
      </c>
      <c r="H341" s="36" t="str" cm="1">
        <f t="array" ref="H341">INDEX(DB_PAR[],A341+1,9)</f>
        <v>T#0MS</v>
      </c>
      <c r="I341" s="36"/>
      <c r="J341" s="36"/>
      <c r="K341" s="36" t="e">
        <f t="shared" si="33"/>
        <v>#N/A</v>
      </c>
    </row>
    <row r="342" spans="1:11" hidden="1" x14ac:dyDescent="0.25">
      <c r="A342" s="36">
        <v>340</v>
      </c>
      <c r="B342" s="36" t="b" cm="1">
        <f t="array" ref="B342">INDEX(DB_PAR[],A342+1,1)</f>
        <v>0</v>
      </c>
      <c r="C342" s="34" t="str" cm="1">
        <f t="array" ref="C342">INDEX(DB_PAR[],A342+1,3)</f>
        <v xml:space="preserve"> GEN_MEAS_2</v>
      </c>
      <c r="D342" s="34" t="str" cm="1">
        <f t="array" ref="D342">INDEX(DB_PAR[],A342+1,4)</f>
        <v>PARAM_20</v>
      </c>
      <c r="F342" s="34"/>
      <c r="G342" s="34" t="str" cm="1">
        <f t="array" ref="G342">IF(INDEX(DB_PAR[],A342+1,5) = "REAL",INDEX(DB_PAR[],A342+1,8),IF(INDEX(DB_PAR[],A342+1,5) = "INT",INDEX(DB_PAR[],A342+1,6),INDEX(DB_PAR[],A342+1,7)))</f>
        <v>REAL</v>
      </c>
      <c r="H342" s="36" t="str" cm="1">
        <f t="array" ref="H342">INDEX(DB_PAR[],A342+1,9)</f>
        <v>T#0MS</v>
      </c>
      <c r="I342" s="36"/>
      <c r="J342" s="36"/>
      <c r="K342" s="36" t="e">
        <f t="shared" si="33"/>
        <v>#N/A</v>
      </c>
    </row>
    <row r="343" spans="1:11" hidden="1" x14ac:dyDescent="0.25">
      <c r="A343" s="36">
        <v>341</v>
      </c>
      <c r="B343" s="36" t="b" cm="1">
        <f t="array" ref="B343">INDEX(DB_PAR[],A343+1,1)</f>
        <v>0</v>
      </c>
      <c r="C343" s="34" t="str" cm="1">
        <f t="array" ref="C343">INDEX(DB_PAR[],A343+1,3)</f>
        <v xml:space="preserve"> GEN_MEAS_2</v>
      </c>
      <c r="D343" s="34" t="str" cm="1">
        <f t="array" ref="D343">INDEX(DB_PAR[],A343+1,4)</f>
        <v>PARAM_21</v>
      </c>
      <c r="F343" s="34"/>
      <c r="G343" s="34" t="str" cm="1">
        <f t="array" ref="G343">IF(INDEX(DB_PAR[],A343+1,5) = "REAL",INDEX(DB_PAR[],A343+1,8),IF(INDEX(DB_PAR[],A343+1,5) = "INT",INDEX(DB_PAR[],A343+1,6),INDEX(DB_PAR[],A343+1,7)))</f>
        <v>REAL</v>
      </c>
      <c r="H343" s="36" t="str" cm="1">
        <f t="array" ref="H343">INDEX(DB_PAR[],A343+1,9)</f>
        <v>T#0MS</v>
      </c>
      <c r="I343" s="36"/>
      <c r="J343" s="36"/>
      <c r="K343" s="36" t="e">
        <f t="shared" si="33"/>
        <v>#N/A</v>
      </c>
    </row>
    <row r="344" spans="1:11" hidden="1" x14ac:dyDescent="0.25">
      <c r="A344" s="36">
        <v>342</v>
      </c>
      <c r="B344" s="36" t="b" cm="1">
        <f t="array" ref="B344">INDEX(DB_PAR[],A344+1,1)</f>
        <v>0</v>
      </c>
      <c r="C344" s="34" t="str" cm="1">
        <f t="array" ref="C344">INDEX(DB_PAR[],A344+1,3)</f>
        <v xml:space="preserve"> GEN_MEAS_2</v>
      </c>
      <c r="D344" s="34" t="str" cm="1">
        <f t="array" ref="D344">INDEX(DB_PAR[],A344+1,4)</f>
        <v>PARAM_22</v>
      </c>
      <c r="F344" s="34"/>
      <c r="G344" s="34" t="str" cm="1">
        <f t="array" ref="G344">IF(INDEX(DB_PAR[],A344+1,5) = "REAL",INDEX(DB_PAR[],A344+1,8),IF(INDEX(DB_PAR[],A344+1,5) = "INT",INDEX(DB_PAR[],A344+1,6),INDEX(DB_PAR[],A344+1,7)))</f>
        <v>REAL</v>
      </c>
      <c r="H344" s="36" t="str" cm="1">
        <f t="array" ref="H344">INDEX(DB_PAR[],A344+1,9)</f>
        <v>T#0MS</v>
      </c>
      <c r="I344" s="36"/>
      <c r="J344" s="36"/>
      <c r="K344" s="36" t="e">
        <f t="shared" si="33"/>
        <v>#N/A</v>
      </c>
    </row>
    <row r="345" spans="1:11" hidden="1" x14ac:dyDescent="0.25">
      <c r="A345" s="36">
        <v>343</v>
      </c>
      <c r="B345" s="36" t="b" cm="1">
        <f t="array" ref="B345">INDEX(DB_PAR[],A345+1,1)</f>
        <v>0</v>
      </c>
      <c r="C345" s="34" t="str" cm="1">
        <f t="array" ref="C345">INDEX(DB_PAR[],A345+1,3)</f>
        <v xml:space="preserve"> GEN_MEAS_2</v>
      </c>
      <c r="D345" s="34" t="str" cm="1">
        <f t="array" ref="D345">INDEX(DB_PAR[],A345+1,4)</f>
        <v>PARAM_23</v>
      </c>
      <c r="F345" s="34"/>
      <c r="G345" s="34" t="str" cm="1">
        <f t="array" ref="G345">IF(INDEX(DB_PAR[],A345+1,5) = "REAL",INDEX(DB_PAR[],A345+1,8),IF(INDEX(DB_PAR[],A345+1,5) = "INT",INDEX(DB_PAR[],A345+1,6),INDEX(DB_PAR[],A345+1,7)))</f>
        <v>REAL</v>
      </c>
      <c r="H345" s="36" t="str" cm="1">
        <f t="array" ref="H345">INDEX(DB_PAR[],A345+1,9)</f>
        <v>T#0MS</v>
      </c>
      <c r="I345" s="36"/>
      <c r="J345" s="36"/>
      <c r="K345" s="36" t="e">
        <f t="shared" si="33"/>
        <v>#N/A</v>
      </c>
    </row>
    <row r="346" spans="1:11" hidden="1" x14ac:dyDescent="0.25">
      <c r="A346" s="36">
        <v>344</v>
      </c>
      <c r="B346" s="36" t="b" cm="1">
        <f t="array" ref="B346">INDEX(DB_PAR[],A346+1,1)</f>
        <v>0</v>
      </c>
      <c r="C346" s="34" t="str" cm="1">
        <f t="array" ref="C346">INDEX(DB_PAR[],A346+1,3)</f>
        <v xml:space="preserve"> GEN_MEAS_2</v>
      </c>
      <c r="D346" s="34" t="str" cm="1">
        <f t="array" ref="D346">INDEX(DB_PAR[],A346+1,4)</f>
        <v>PARAM_24</v>
      </c>
      <c r="F346" s="34"/>
      <c r="G346" s="34" t="str" cm="1">
        <f t="array" ref="G346">IF(INDEX(DB_PAR[],A346+1,5) = "REAL",INDEX(DB_PAR[],A346+1,8),IF(INDEX(DB_PAR[],A346+1,5) = "INT",INDEX(DB_PAR[],A346+1,6),INDEX(DB_PAR[],A346+1,7)))</f>
        <v>REAL</v>
      </c>
      <c r="H346" s="36" t="str" cm="1">
        <f t="array" ref="H346">INDEX(DB_PAR[],A346+1,9)</f>
        <v>T#0MS</v>
      </c>
      <c r="I346" s="36"/>
      <c r="J346" s="36"/>
      <c r="K346" s="36" t="e">
        <f t="shared" si="33"/>
        <v>#N/A</v>
      </c>
    </row>
    <row r="347" spans="1:11" hidden="1" x14ac:dyDescent="0.25">
      <c r="A347" s="36">
        <v>345</v>
      </c>
      <c r="B347" s="36" t="b" cm="1">
        <f t="array" ref="B347">INDEX(DB_PAR[],A347+1,1)</f>
        <v>0</v>
      </c>
      <c r="C347" s="34" t="str" cm="1">
        <f t="array" ref="C347">INDEX(DB_PAR[],A347+1,3)</f>
        <v xml:space="preserve"> GEN_MEAS_2</v>
      </c>
      <c r="D347" s="34" t="str" cm="1">
        <f t="array" ref="D347">INDEX(DB_PAR[],A347+1,4)</f>
        <v>PARAM_25</v>
      </c>
      <c r="F347" s="34"/>
      <c r="G347" s="34" t="str" cm="1">
        <f t="array" ref="G347">IF(INDEX(DB_PAR[],A347+1,5) = "REAL",INDEX(DB_PAR[],A347+1,8),IF(INDEX(DB_PAR[],A347+1,5) = "INT",INDEX(DB_PAR[],A347+1,6),INDEX(DB_PAR[],A347+1,7)))</f>
        <v>REAL</v>
      </c>
      <c r="H347" s="36" t="str" cm="1">
        <f t="array" ref="H347">INDEX(DB_PAR[],A347+1,9)</f>
        <v>T#0MS</v>
      </c>
      <c r="I347" s="36"/>
      <c r="J347" s="36"/>
      <c r="K347" s="36" t="e">
        <f t="shared" si="33"/>
        <v>#N/A</v>
      </c>
    </row>
    <row r="348" spans="1:11" hidden="1" x14ac:dyDescent="0.25">
      <c r="A348" s="36">
        <v>346</v>
      </c>
      <c r="B348" s="36" t="b" cm="1">
        <f t="array" ref="B348">INDEX(DB_PAR[],A348+1,1)</f>
        <v>0</v>
      </c>
      <c r="C348" s="34" t="str" cm="1">
        <f t="array" ref="C348">INDEX(DB_PAR[],A348+1,3)</f>
        <v xml:space="preserve"> GEN_MEAS_2</v>
      </c>
      <c r="D348" s="34" t="str" cm="1">
        <f t="array" ref="D348">INDEX(DB_PAR[],A348+1,4)</f>
        <v>PARAM_26</v>
      </c>
      <c r="F348" s="34"/>
      <c r="G348" s="34" t="str" cm="1">
        <f t="array" ref="G348">IF(INDEX(DB_PAR[],A348+1,5) = "REAL",INDEX(DB_PAR[],A348+1,8),IF(INDEX(DB_PAR[],A348+1,5) = "INT",INDEX(DB_PAR[],A348+1,6),INDEX(DB_PAR[],A348+1,7)))</f>
        <v>REAL</v>
      </c>
      <c r="H348" s="36" t="str" cm="1">
        <f t="array" ref="H348">INDEX(DB_PAR[],A348+1,9)</f>
        <v>T#0MS</v>
      </c>
      <c r="I348" s="36"/>
      <c r="J348" s="36"/>
      <c r="K348" s="36" t="e">
        <f t="shared" si="33"/>
        <v>#N/A</v>
      </c>
    </row>
    <row r="349" spans="1:11" hidden="1" x14ac:dyDescent="0.25">
      <c r="A349" s="36">
        <v>347</v>
      </c>
      <c r="B349" s="36" t="b" cm="1">
        <f t="array" ref="B349">INDEX(DB_PAR[],A349+1,1)</f>
        <v>0</v>
      </c>
      <c r="C349" s="34" t="str" cm="1">
        <f t="array" ref="C349">INDEX(DB_PAR[],A349+1,3)</f>
        <v xml:space="preserve"> GEN_MEAS_2</v>
      </c>
      <c r="D349" s="34" t="str" cm="1">
        <f t="array" ref="D349">INDEX(DB_PAR[],A349+1,4)</f>
        <v>PARAM_27</v>
      </c>
      <c r="F349" s="34"/>
      <c r="G349" s="34" t="str" cm="1">
        <f t="array" ref="G349">IF(INDEX(DB_PAR[],A349+1,5) = "REAL",INDEX(DB_PAR[],A349+1,8),IF(INDEX(DB_PAR[],A349+1,5) = "INT",INDEX(DB_PAR[],A349+1,6),INDEX(DB_PAR[],A349+1,7)))</f>
        <v>REAL</v>
      </c>
      <c r="H349" s="36" t="str" cm="1">
        <f t="array" ref="H349">INDEX(DB_PAR[],A349+1,9)</f>
        <v>T#0MS</v>
      </c>
      <c r="I349" s="36"/>
      <c r="J349" s="36"/>
      <c r="K349" s="36" t="e">
        <f t="shared" si="33"/>
        <v>#N/A</v>
      </c>
    </row>
    <row r="350" spans="1:11" hidden="1" x14ac:dyDescent="0.25">
      <c r="A350" s="36">
        <v>348</v>
      </c>
      <c r="B350" s="36" t="b" cm="1">
        <f t="array" ref="B350">INDEX(DB_PAR[],A350+1,1)</f>
        <v>0</v>
      </c>
      <c r="C350" s="34" t="str" cm="1">
        <f t="array" ref="C350">INDEX(DB_PAR[],A350+1,3)</f>
        <v xml:space="preserve"> GEN_MEAS_2</v>
      </c>
      <c r="D350" s="34" t="str" cm="1">
        <f t="array" ref="D350">INDEX(DB_PAR[],A350+1,4)</f>
        <v>PARAM_28</v>
      </c>
      <c r="F350" s="34"/>
      <c r="G350" s="34" t="str" cm="1">
        <f t="array" ref="G350">IF(INDEX(DB_PAR[],A350+1,5) = "REAL",INDEX(DB_PAR[],A350+1,8),IF(INDEX(DB_PAR[],A350+1,5) = "INT",INDEX(DB_PAR[],A350+1,6),INDEX(DB_PAR[],A350+1,7)))</f>
        <v>REAL</v>
      </c>
      <c r="H350" s="36" t="str" cm="1">
        <f t="array" ref="H350">INDEX(DB_PAR[],A350+1,9)</f>
        <v>T#0MS</v>
      </c>
      <c r="I350" s="36"/>
      <c r="J350" s="36"/>
      <c r="K350" s="36" t="e">
        <f t="shared" si="33"/>
        <v>#N/A</v>
      </c>
    </row>
    <row r="351" spans="1:11" hidden="1" x14ac:dyDescent="0.25">
      <c r="A351" s="36">
        <v>349</v>
      </c>
      <c r="B351" s="36" t="b" cm="1">
        <f t="array" ref="B351">INDEX(DB_PAR[],A351+1,1)</f>
        <v>0</v>
      </c>
      <c r="C351" s="34" t="str" cm="1">
        <f t="array" ref="C351">INDEX(DB_PAR[],A351+1,3)</f>
        <v xml:space="preserve"> GEN_MEAS_2</v>
      </c>
      <c r="D351" s="34" t="str" cm="1">
        <f t="array" ref="D351">INDEX(DB_PAR[],A351+1,4)</f>
        <v>PARAM_29</v>
      </c>
      <c r="F351" s="34"/>
      <c r="G351" s="34" t="str" cm="1">
        <f t="array" ref="G351">IF(INDEX(DB_PAR[],A351+1,5) = "REAL",INDEX(DB_PAR[],A351+1,8),IF(INDEX(DB_PAR[],A351+1,5) = "INT",INDEX(DB_PAR[],A351+1,6),INDEX(DB_PAR[],A351+1,7)))</f>
        <v>REAL</v>
      </c>
      <c r="H351" s="36" t="str" cm="1">
        <f t="array" ref="H351">INDEX(DB_PAR[],A351+1,9)</f>
        <v>T#0MS</v>
      </c>
      <c r="I351" s="36"/>
      <c r="J351" s="36"/>
      <c r="K351" s="36" t="e">
        <f t="shared" si="33"/>
        <v>#N/A</v>
      </c>
    </row>
    <row r="352" spans="1:11" hidden="1" x14ac:dyDescent="0.25">
      <c r="A352" s="36">
        <v>350</v>
      </c>
      <c r="B352" s="36" t="b" cm="1">
        <f t="array" ref="B352">INDEX(DB_PAR[],A352+1,1)</f>
        <v>0</v>
      </c>
      <c r="C352" s="34" t="str" cm="1">
        <f t="array" ref="C352">INDEX(DB_PAR[],A352+1,3)</f>
        <v xml:space="preserve"> GEN_MEAS_2</v>
      </c>
      <c r="D352" s="34" t="str" cm="1">
        <f t="array" ref="D352">INDEX(DB_PAR[],A352+1,4)</f>
        <v>PARAM_30</v>
      </c>
      <c r="F352" s="34"/>
      <c r="G352" s="34" t="str" cm="1">
        <f t="array" ref="G352">IF(INDEX(DB_PAR[],A352+1,5) = "REAL",INDEX(DB_PAR[],A352+1,8),IF(INDEX(DB_PAR[],A352+1,5) = "INT",INDEX(DB_PAR[],A352+1,6),INDEX(DB_PAR[],A352+1,7)))</f>
        <v>REAL</v>
      </c>
      <c r="H352" s="36" t="str" cm="1">
        <f t="array" ref="H352">INDEX(DB_PAR[],A352+1,9)</f>
        <v>T#0MS</v>
      </c>
      <c r="I352" s="36"/>
      <c r="J352" s="36"/>
      <c r="K352" s="36" t="e">
        <f t="shared" si="33"/>
        <v>#N/A</v>
      </c>
    </row>
    <row r="353" spans="1:11" hidden="1" x14ac:dyDescent="0.25">
      <c r="A353" s="36">
        <v>351</v>
      </c>
      <c r="B353" s="36" t="b" cm="1">
        <f t="array" ref="B353">INDEX(DB_PAR[],A353+1,1)</f>
        <v>0</v>
      </c>
      <c r="C353" s="34" t="str" cm="1">
        <f t="array" ref="C353">INDEX(DB_PAR[],A353+1,3)</f>
        <v xml:space="preserve"> GEN_MEAS_2</v>
      </c>
      <c r="D353" s="34" t="str" cm="1">
        <f t="array" ref="D353">INDEX(DB_PAR[],A353+1,4)</f>
        <v>PARAM_31</v>
      </c>
      <c r="F353" s="34"/>
      <c r="G353" s="34" t="str" cm="1">
        <f t="array" ref="G353">IF(INDEX(DB_PAR[],A353+1,5) = "REAL",INDEX(DB_PAR[],A353+1,8),IF(INDEX(DB_PAR[],A353+1,5) = "INT",INDEX(DB_PAR[],A353+1,6),INDEX(DB_PAR[],A353+1,7)))</f>
        <v>REAL</v>
      </c>
      <c r="H353" s="36" t="str" cm="1">
        <f t="array" ref="H353">INDEX(DB_PAR[],A353+1,9)</f>
        <v>T#0MS</v>
      </c>
      <c r="I353" s="36"/>
      <c r="J353" s="36"/>
      <c r="K353" s="36" t="e">
        <f t="shared" si="33"/>
        <v>#N/A</v>
      </c>
    </row>
    <row r="354" spans="1:11" x14ac:dyDescent="0.25">
      <c r="A354" s="36">
        <v>352</v>
      </c>
      <c r="B354" s="36" t="b" cm="1">
        <f t="array" ref="B354">INDEX(DB_PAR[],A354+1,1)</f>
        <v>0</v>
      </c>
      <c r="C354" s="34" t="str" cm="1">
        <f t="array" ref="C354">INDEX(DB_PAR[],A354+1,3)</f>
        <v xml:space="preserve"> GEN_SPEED</v>
      </c>
      <c r="D354" s="34" t="str" cm="1">
        <f t="array" ref="D354">INDEX(DB_PAR[],A354+1,4)</f>
        <v>STANDSTILL</v>
      </c>
      <c r="E354" t="s">
        <v>3710</v>
      </c>
      <c r="F354" s="34" t="s">
        <v>3708</v>
      </c>
      <c r="G354" s="34" t="str" cm="1">
        <f t="array" ref="G354">IF(INDEX(DB_PAR[],A354+1,5) = "REAL",INDEX(DB_PAR[],A354+1,8),IF(INDEX(DB_PAR[],A354+1,5) = "INT",INDEX(DB_PAR[],A354+1,6),INDEX(DB_PAR[],A354+1,7)))</f>
        <v>REAL</v>
      </c>
      <c r="H354" s="36" t="str" cm="1">
        <f t="array" ref="H354">INDEX(DB_PAR[],A354+1,9)</f>
        <v>T#0MS</v>
      </c>
      <c r="I354" s="36" t="s">
        <v>1084</v>
      </c>
      <c r="J354" s="36" t="str">
        <f t="shared" ref="J354:J365" si="34">VLOOKUP(E354,$S$1:$T$299,2,FALSE)</f>
        <v>Stille hastighetsrelé</v>
      </c>
      <c r="K354" s="36" t="str">
        <f t="shared" ref="K354:K365" si="35">VLOOKUP(F354,$M$1:$N$299,2,FALSE)</f>
        <v>En verdi som indikerer hastighetsgrensen under hvilken det anses at turbinen er i stillstand.</v>
      </c>
    </row>
    <row r="355" spans="1:11" x14ac:dyDescent="0.25">
      <c r="A355" s="36">
        <v>353</v>
      </c>
      <c r="B355" s="36" t="b" cm="1">
        <f t="array" ref="B355">INDEX(DB_PAR[],A355+1,1)</f>
        <v>0</v>
      </c>
      <c r="C355" s="34" t="str" cm="1">
        <f t="array" ref="C355">INDEX(DB_PAR[],A355+1,3)</f>
        <v xml:space="preserve"> GEN_SPEED</v>
      </c>
      <c r="D355" s="34" t="str" cm="1">
        <f t="array" ref="D355">INDEX(DB_PAR[],A355+1,4)</f>
        <v>BRAKE</v>
      </c>
      <c r="E355" t="s">
        <v>3714</v>
      </c>
      <c r="F355" s="34" t="s">
        <v>3712</v>
      </c>
      <c r="G355" s="34" t="str" cm="1">
        <f t="array" ref="G355">IF(INDEX(DB_PAR[],A355+1,5) = "REAL",INDEX(DB_PAR[],A355+1,8),IF(INDEX(DB_PAR[],A355+1,5) = "INT",INDEX(DB_PAR[],A355+1,6),INDEX(DB_PAR[],A355+1,7)))</f>
        <v>REAL</v>
      </c>
      <c r="H355" s="36" t="str" cm="1">
        <f t="array" ref="H355">INDEX(DB_PAR[],A355+1,9)</f>
        <v>T#0MS</v>
      </c>
      <c r="I355" s="36" t="s">
        <v>1084</v>
      </c>
      <c r="J355" s="36" t="str">
        <f t="shared" si="34"/>
        <v>Bremsehastighetsrelé</v>
      </c>
      <c r="K355" s="36" t="str">
        <f t="shared" si="35"/>
        <v>En verdi som indikerer hastighetsgrensen under hvilken det anses at turbinen bremser.</v>
      </c>
    </row>
    <row r="356" spans="1:11" x14ac:dyDescent="0.25">
      <c r="A356" s="36">
        <v>354</v>
      </c>
      <c r="B356" s="36" t="b" cm="1">
        <f t="array" ref="B356">INDEX(DB_PAR[],A356+1,1)</f>
        <v>0</v>
      </c>
      <c r="C356" s="34" t="str" cm="1">
        <f t="array" ref="C356">INDEX(DB_PAR[],A356+1,3)</f>
        <v xml:space="preserve"> GEN_SPEED</v>
      </c>
      <c r="D356" s="34" t="str" cm="1">
        <f t="array" ref="D356">INDEX(DB_PAR[],A356+1,4)</f>
        <v>EXCITATION</v>
      </c>
      <c r="E356" t="s">
        <v>3719</v>
      </c>
      <c r="F356" s="34" t="s">
        <v>3717</v>
      </c>
      <c r="G356" s="34" t="str" cm="1">
        <f t="array" ref="G356">IF(INDEX(DB_PAR[],A356+1,5) = "REAL",INDEX(DB_PAR[],A356+1,8),IF(INDEX(DB_PAR[],A356+1,5) = "INT",INDEX(DB_PAR[],A356+1,6),INDEX(DB_PAR[],A356+1,7)))</f>
        <v>REAL</v>
      </c>
      <c r="H356" s="36" t="str" cm="1">
        <f t="array" ref="H356">INDEX(DB_PAR[],A356+1,9)</f>
        <v>T#0MS</v>
      </c>
      <c r="I356" s="36" t="s">
        <v>1084</v>
      </c>
      <c r="J356" s="36" t="str">
        <f t="shared" si="34"/>
        <v>Magnetisering hastighetsrelé</v>
      </c>
      <c r="K356" s="36" t="str">
        <f t="shared" si="35"/>
        <v>En verdi som indikerer hastighetsgrensen over hvilken det anses at magnetiseringen er klar til å slå på.</v>
      </c>
    </row>
    <row r="357" spans="1:11" x14ac:dyDescent="0.25">
      <c r="A357" s="36">
        <v>355</v>
      </c>
      <c r="B357" s="36" t="b" cm="1">
        <f t="array" ref="B357">INDEX(DB_PAR[],A357+1,1)</f>
        <v>0</v>
      </c>
      <c r="C357" s="34" t="str" cm="1">
        <f t="array" ref="C357">INDEX(DB_PAR[],A357+1,3)</f>
        <v xml:space="preserve"> GEN_SPEED</v>
      </c>
      <c r="D357" s="34" t="str" cm="1">
        <f t="array" ref="D357">INDEX(DB_PAR[],A357+1,4)</f>
        <v>SYNC</v>
      </c>
      <c r="E357" t="s">
        <v>3724</v>
      </c>
      <c r="F357" s="34" t="s">
        <v>3722</v>
      </c>
      <c r="G357" s="34" t="str" cm="1">
        <f t="array" ref="G357">IF(INDEX(DB_PAR[],A357+1,5) = "REAL",INDEX(DB_PAR[],A357+1,8),IF(INDEX(DB_PAR[],A357+1,5) = "INT",INDEX(DB_PAR[],A357+1,6),INDEX(DB_PAR[],A357+1,7)))</f>
        <v>REAL</v>
      </c>
      <c r="H357" s="36" t="str" cm="1">
        <f t="array" ref="H357">INDEX(DB_PAR[],A357+1,9)</f>
        <v>T#0MS</v>
      </c>
      <c r="I357" s="36" t="s">
        <v>1084</v>
      </c>
      <c r="J357" s="36" t="str">
        <f t="shared" si="34"/>
        <v>Synkroniseringshastighetsrelé</v>
      </c>
      <c r="K357" s="36" t="str">
        <f t="shared" si="35"/>
        <v>En verdi som indikerer hastighetsgrensen over hvilken det anses at synkroniseringen er klar til å utføres.</v>
      </c>
    </row>
    <row r="358" spans="1:11" x14ac:dyDescent="0.25">
      <c r="A358" s="36">
        <v>356</v>
      </c>
      <c r="B358" s="36" t="b" cm="1">
        <f t="array" ref="B358">INDEX(DB_PAR[],A358+1,1)</f>
        <v>0</v>
      </c>
      <c r="C358" s="34" t="str" cm="1">
        <f t="array" ref="C358">INDEX(DB_PAR[],A358+1,3)</f>
        <v xml:space="preserve"> GEN_SPEED</v>
      </c>
      <c r="D358" s="34" t="str" cm="1">
        <f t="array" ref="D358">INDEX(DB_PAR[],A358+1,4)</f>
        <v>OVERSPEED_1</v>
      </c>
      <c r="E358" t="s">
        <v>3729</v>
      </c>
      <c r="F358" s="34" t="s">
        <v>3727</v>
      </c>
      <c r="G358" s="34" t="str" cm="1">
        <f t="array" ref="G358">IF(INDEX(DB_PAR[],A358+1,5) = "REAL",INDEX(DB_PAR[],A358+1,8),IF(INDEX(DB_PAR[],A358+1,5) = "INT",INDEX(DB_PAR[],A358+1,6),INDEX(DB_PAR[],A358+1,7)))</f>
        <v>REAL</v>
      </c>
      <c r="H358" s="36" t="str" cm="1">
        <f t="array" ref="H358">INDEX(DB_PAR[],A358+1,9)</f>
        <v>T#0MS</v>
      </c>
      <c r="I358" s="36" t="s">
        <v>1084</v>
      </c>
      <c r="J358" s="36" t="str">
        <f t="shared" si="34"/>
        <v>Høyt turtall 1 hastighetsrelé</v>
      </c>
      <c r="K358" s="36" t="str">
        <f t="shared" si="35"/>
        <v>En verdi som indikerer hastighetsgrensen over hvilken det anses at turbinen er i høyt turtall 1</v>
      </c>
    </row>
    <row r="359" spans="1:11" x14ac:dyDescent="0.25">
      <c r="A359" s="36">
        <v>357</v>
      </c>
      <c r="B359" s="36" t="b" cm="1">
        <f t="array" ref="B359">INDEX(DB_PAR[],A359+1,1)</f>
        <v>0</v>
      </c>
      <c r="C359" s="34" t="str" cm="1">
        <f t="array" ref="C359">INDEX(DB_PAR[],A359+1,3)</f>
        <v xml:space="preserve"> GEN_SPEED</v>
      </c>
      <c r="D359" s="34" t="str" cm="1">
        <f t="array" ref="D359">INDEX(DB_PAR[],A359+1,4)</f>
        <v>OVERSPEED_2</v>
      </c>
      <c r="E359" t="s">
        <v>3734</v>
      </c>
      <c r="F359" s="34" t="s">
        <v>3732</v>
      </c>
      <c r="G359" s="34" t="str" cm="1">
        <f t="array" ref="G359">IF(INDEX(DB_PAR[],A359+1,5) = "REAL",INDEX(DB_PAR[],A359+1,8),IF(INDEX(DB_PAR[],A359+1,5) = "INT",INDEX(DB_PAR[],A359+1,6),INDEX(DB_PAR[],A359+1,7)))</f>
        <v>REAL</v>
      </c>
      <c r="H359" s="36" t="str" cm="1">
        <f t="array" ref="H359">INDEX(DB_PAR[],A359+1,9)</f>
        <v>T#0MS</v>
      </c>
      <c r="I359" s="36" t="s">
        <v>1084</v>
      </c>
      <c r="J359" s="36" t="str">
        <f t="shared" si="34"/>
        <v>Høyt turtall 2 hastighetsrelé</v>
      </c>
      <c r="K359" s="36" t="str">
        <f t="shared" si="35"/>
        <v>En verdi som indikerer hastighetsgrensen over hvilken det anses at turbinen er i høyt turtall 2.</v>
      </c>
    </row>
    <row r="360" spans="1:11" ht="30" x14ac:dyDescent="0.25">
      <c r="A360" s="36">
        <v>358</v>
      </c>
      <c r="B360" s="36" t="b" cm="1">
        <f t="array" ref="B360">INDEX(DB_PAR[],A360+1,1)</f>
        <v>0</v>
      </c>
      <c r="C360" s="34" t="str" cm="1">
        <f t="array" ref="C360">INDEX(DB_PAR[],A360+1,3)</f>
        <v xml:space="preserve"> GEN_SPEED</v>
      </c>
      <c r="D360" s="34" t="str" cm="1">
        <f t="array" ref="D360">INDEX(DB_PAR[],A360+1,4)</f>
        <v>STANDSTILL_HYST</v>
      </c>
      <c r="E360" t="s">
        <v>3739</v>
      </c>
      <c r="F360" s="34" t="s">
        <v>3737</v>
      </c>
      <c r="G360" s="34" t="str" cm="1">
        <f t="array" ref="G360">IF(INDEX(DB_PAR[],A360+1,5) = "REAL",INDEX(DB_PAR[],A360+1,8),IF(INDEX(DB_PAR[],A360+1,5) = "INT",INDEX(DB_PAR[],A360+1,6),INDEX(DB_PAR[],A360+1,7)))</f>
        <v>REAL</v>
      </c>
      <c r="H360" s="36" t="str" cm="1">
        <f t="array" ref="H360">INDEX(DB_PAR[],A360+1,9)</f>
        <v>T#0MS</v>
      </c>
      <c r="I360" s="36" t="s">
        <v>1084</v>
      </c>
      <c r="J360" s="36" t="str">
        <f t="shared" si="34"/>
        <v>Stille hysterese</v>
      </c>
      <c r="K360" s="36" t="str">
        <f t="shared" si="35"/>
        <v>En verdi som indikerer hastighetsgrensen over "stillestans hastighetsrelé"-verdien, som det anses at turbinen ikke lenger er i stillstand.</v>
      </c>
    </row>
    <row r="361" spans="1:11" ht="30" x14ac:dyDescent="0.25">
      <c r="A361" s="36">
        <v>359</v>
      </c>
      <c r="B361" s="36" t="b" cm="1">
        <f t="array" ref="B361">INDEX(DB_PAR[],A361+1,1)</f>
        <v>0</v>
      </c>
      <c r="C361" s="34" t="str" cm="1">
        <f t="array" ref="C361">INDEX(DB_PAR[],A361+1,3)</f>
        <v xml:space="preserve"> GEN_SPEED</v>
      </c>
      <c r="D361" s="34" t="str" cm="1">
        <f t="array" ref="D361">INDEX(DB_PAR[],A361+1,4)</f>
        <v>BRAKE_HYST</v>
      </c>
      <c r="E361" t="s">
        <v>3744</v>
      </c>
      <c r="F361" s="34" t="s">
        <v>3742</v>
      </c>
      <c r="G361" s="34" t="str" cm="1">
        <f t="array" ref="G361">IF(INDEX(DB_PAR[],A361+1,5) = "REAL",INDEX(DB_PAR[],A361+1,8),IF(INDEX(DB_PAR[],A361+1,5) = "INT",INDEX(DB_PAR[],A361+1,6),INDEX(DB_PAR[],A361+1,7)))</f>
        <v>REAL</v>
      </c>
      <c r="H361" s="36" t="str" cm="1">
        <f t="array" ref="H361">INDEX(DB_PAR[],A361+1,9)</f>
        <v>T#0MS</v>
      </c>
      <c r="I361" s="36" t="s">
        <v>1084</v>
      </c>
      <c r="J361" s="36" t="str">
        <f t="shared" si="34"/>
        <v>Bremsehysterese</v>
      </c>
      <c r="K361" s="36" t="str">
        <f t="shared" si="35"/>
        <v>En verdi som indikerer hastighetsgrensen over "bremsehastighetsrelé"-verdien, som det anses at turbinen ikke lenger bremser.</v>
      </c>
    </row>
    <row r="362" spans="1:11" ht="30" x14ac:dyDescent="0.25">
      <c r="A362" s="36">
        <v>360</v>
      </c>
      <c r="B362" s="36" t="b" cm="1">
        <f t="array" ref="B362">INDEX(DB_PAR[],A362+1,1)</f>
        <v>0</v>
      </c>
      <c r="C362" s="34" t="str" cm="1">
        <f t="array" ref="C362">INDEX(DB_PAR[],A362+1,3)</f>
        <v xml:space="preserve"> GEN_SPEED</v>
      </c>
      <c r="D362" s="34" t="str" cm="1">
        <f t="array" ref="D362">INDEX(DB_PAR[],A362+1,4)</f>
        <v>EXCITATION_HYST</v>
      </c>
      <c r="E362" t="s">
        <v>3749</v>
      </c>
      <c r="F362" s="34" t="s">
        <v>3747</v>
      </c>
      <c r="G362" s="34" t="str" cm="1">
        <f t="array" ref="G362">IF(INDEX(DB_PAR[],A362+1,5) = "REAL",INDEX(DB_PAR[],A362+1,8),IF(INDEX(DB_PAR[],A362+1,5) = "INT",INDEX(DB_PAR[],A362+1,6),INDEX(DB_PAR[],A362+1,7)))</f>
        <v>REAL</v>
      </c>
      <c r="H362" s="36" t="str" cm="1">
        <f t="array" ref="H362">INDEX(DB_PAR[],A362+1,9)</f>
        <v>T#0MS</v>
      </c>
      <c r="I362" s="36" t="s">
        <v>1084</v>
      </c>
      <c r="J362" s="36" t="str">
        <f t="shared" si="34"/>
        <v>Magnetiseringshysterese</v>
      </c>
      <c r="K362" s="36" t="str">
        <f t="shared" si="35"/>
        <v>En verdi som indikerer hastighetsgrensen under "magnetiseringshastighetsrelé"-verdien, som det anses at magnetiseringen ikke lenger er klar til å slå på.</v>
      </c>
    </row>
    <row r="363" spans="1:11" ht="30" x14ac:dyDescent="0.25">
      <c r="A363" s="36">
        <v>361</v>
      </c>
      <c r="B363" s="36" t="b" cm="1">
        <f t="array" ref="B363">INDEX(DB_PAR[],A363+1,1)</f>
        <v>0</v>
      </c>
      <c r="C363" s="34" t="str" cm="1">
        <f t="array" ref="C363">INDEX(DB_PAR[],A363+1,3)</f>
        <v xml:space="preserve"> GEN_SPEED</v>
      </c>
      <c r="D363" s="34" t="str" cm="1">
        <f t="array" ref="D363">INDEX(DB_PAR[],A363+1,4)</f>
        <v>SYNC_HYST</v>
      </c>
      <c r="E363" t="s">
        <v>3754</v>
      </c>
      <c r="F363" s="34" t="s">
        <v>3752</v>
      </c>
      <c r="G363" s="34" t="str" cm="1">
        <f t="array" ref="G363">IF(INDEX(DB_PAR[],A363+1,5) = "REAL",INDEX(DB_PAR[],A363+1,8),IF(INDEX(DB_PAR[],A363+1,5) = "INT",INDEX(DB_PAR[],A363+1,6),INDEX(DB_PAR[],A363+1,7)))</f>
        <v>REAL</v>
      </c>
      <c r="H363" s="36" t="str" cm="1">
        <f t="array" ref="H363">INDEX(DB_PAR[],A363+1,9)</f>
        <v>T#0MS</v>
      </c>
      <c r="I363" s="36" t="s">
        <v>1084</v>
      </c>
      <c r="J363" s="36" t="str">
        <f t="shared" si="34"/>
        <v>Synkroniseringshysterese</v>
      </c>
      <c r="K363" s="36" t="str">
        <f t="shared" si="35"/>
        <v>En verdi som indikerer hastighetsgrensen under "synkroniseringshastighetsrelé"-verdien, som det anses at synkroniseringen ikke lenger er klar til å utføres.</v>
      </c>
    </row>
    <row r="364" spans="1:11" ht="30" x14ac:dyDescent="0.25">
      <c r="A364" s="36">
        <v>362</v>
      </c>
      <c r="B364" s="36" t="b" cm="1">
        <f t="array" ref="B364">INDEX(DB_PAR[],A364+1,1)</f>
        <v>0</v>
      </c>
      <c r="C364" s="34" t="str" cm="1">
        <f t="array" ref="C364">INDEX(DB_PAR[],A364+1,3)</f>
        <v xml:space="preserve"> GEN_SPEED</v>
      </c>
      <c r="D364" s="34" t="str" cm="1">
        <f t="array" ref="D364">INDEX(DB_PAR[],A364+1,4)</f>
        <v>OVERSPEED_1_HYST</v>
      </c>
      <c r="E364" t="s">
        <v>3759</v>
      </c>
      <c r="F364" s="34" t="s">
        <v>3757</v>
      </c>
      <c r="G364" s="34" t="str" cm="1">
        <f t="array" ref="G364">IF(INDEX(DB_PAR[],A364+1,5) = "REAL",INDEX(DB_PAR[],A364+1,8),IF(INDEX(DB_PAR[],A364+1,5) = "INT",INDEX(DB_PAR[],A364+1,6),INDEX(DB_PAR[],A364+1,7)))</f>
        <v>REAL</v>
      </c>
      <c r="H364" s="36" t="str" cm="1">
        <f t="array" ref="H364">INDEX(DB_PAR[],A364+1,9)</f>
        <v>T#0MS</v>
      </c>
      <c r="I364" s="36" t="s">
        <v>1084</v>
      </c>
      <c r="J364" s="36" t="str">
        <f t="shared" si="34"/>
        <v>Høyt turtall 1 hysterese</v>
      </c>
      <c r="K364" s="36" t="str">
        <f t="shared" si="35"/>
        <v>En verdi som indikerer hastighetsgrensen under "høyt turtall 1 hastighetsrelé"-verdien, som det anses at turbinen ikke lenger er i høyt turtall 1.</v>
      </c>
    </row>
    <row r="365" spans="1:11" ht="30" x14ac:dyDescent="0.25">
      <c r="A365" s="36">
        <v>363</v>
      </c>
      <c r="B365" s="36" t="b" cm="1">
        <f t="array" ref="B365">INDEX(DB_PAR[],A365+1,1)</f>
        <v>0</v>
      </c>
      <c r="C365" s="34" t="str" cm="1">
        <f t="array" ref="C365">INDEX(DB_PAR[],A365+1,3)</f>
        <v xml:space="preserve"> GEN_SPEED</v>
      </c>
      <c r="D365" s="34" t="str" cm="1">
        <f t="array" ref="D365">INDEX(DB_PAR[],A365+1,4)</f>
        <v>OVERSPEED_2_HYST</v>
      </c>
      <c r="E365" t="s">
        <v>3764</v>
      </c>
      <c r="F365" s="34" t="s">
        <v>3762</v>
      </c>
      <c r="G365" s="34" t="str" cm="1">
        <f t="array" ref="G365">IF(INDEX(DB_PAR[],A365+1,5) = "REAL",INDEX(DB_PAR[],A365+1,8),IF(INDEX(DB_PAR[],A365+1,5) = "INT",INDEX(DB_PAR[],A365+1,6),INDEX(DB_PAR[],A365+1,7)))</f>
        <v>REAL</v>
      </c>
      <c r="H365" s="36" t="str" cm="1">
        <f t="array" ref="H365">INDEX(DB_PAR[],A365+1,9)</f>
        <v>T#0MS</v>
      </c>
      <c r="I365" s="36" t="s">
        <v>1084</v>
      </c>
      <c r="J365" s="36" t="str">
        <f t="shared" si="34"/>
        <v>Høyt turtall 2 hysterese</v>
      </c>
      <c r="K365" s="36" t="str">
        <f t="shared" si="35"/>
        <v>En verdi som indikerer hastighetsgrensen under "høyt turtall 2 hastighetsrelé"-verdien, som det anses at turbinen ikke lenger er i høyt turtall 2.</v>
      </c>
    </row>
    <row r="366" spans="1:11" hidden="1" x14ac:dyDescent="0.25">
      <c r="A366" s="36">
        <v>364</v>
      </c>
      <c r="B366" s="36" t="b" cm="1">
        <f t="array" ref="B366">INDEX(DB_PAR[],A366+1,1)</f>
        <v>0</v>
      </c>
      <c r="C366" s="34" t="str" cm="1">
        <f t="array" ref="C366">INDEX(DB_PAR[],A366+1,3)</f>
        <v xml:space="preserve"> GEN_SPEED</v>
      </c>
      <c r="D366" s="34" t="str" cm="1">
        <f t="array" ref="D366">INDEX(DB_PAR[],A366+1,4)</f>
        <v>PARAM_108</v>
      </c>
      <c r="F366" s="34"/>
      <c r="G366" s="34" t="str" cm="1">
        <f t="array" ref="G366">IF(INDEX(DB_PAR[],A366+1,5) = "REAL",INDEX(DB_PAR[],A366+1,8),IF(INDEX(DB_PAR[],A366+1,5) = "INT",INDEX(DB_PAR[],A366+1,6),INDEX(DB_PAR[],A366+1,7)))</f>
        <v>REAL</v>
      </c>
      <c r="H366" s="36" t="str" cm="1">
        <f t="array" ref="H366">INDEX(DB_PAR[],A366+1,9)</f>
        <v>T#0MS</v>
      </c>
      <c r="I366" s="36"/>
      <c r="J366" s="36"/>
      <c r="K366" s="36" t="e">
        <f t="shared" si="33"/>
        <v>#N/A</v>
      </c>
    </row>
    <row r="367" spans="1:11" hidden="1" x14ac:dyDescent="0.25">
      <c r="A367" s="36">
        <v>365</v>
      </c>
      <c r="B367" s="36" t="b" cm="1">
        <f t="array" ref="B367">INDEX(DB_PAR[],A367+1,1)</f>
        <v>0</v>
      </c>
      <c r="C367" s="34" t="str" cm="1">
        <f t="array" ref="C367">INDEX(DB_PAR[],A367+1,3)</f>
        <v xml:space="preserve"> GEN_SPEED</v>
      </c>
      <c r="D367" s="34" t="str" cm="1">
        <f t="array" ref="D367">INDEX(DB_PAR[],A367+1,4)</f>
        <v>PARAM_109</v>
      </c>
      <c r="F367" s="34"/>
      <c r="G367" s="34" t="str" cm="1">
        <f t="array" ref="G367">IF(INDEX(DB_PAR[],A367+1,5) = "REAL",INDEX(DB_PAR[],A367+1,8),IF(INDEX(DB_PAR[],A367+1,5) = "INT",INDEX(DB_PAR[],A367+1,6),INDEX(DB_PAR[],A367+1,7)))</f>
        <v>REAL</v>
      </c>
      <c r="H367" s="36" t="str" cm="1">
        <f t="array" ref="H367">INDEX(DB_PAR[],A367+1,9)</f>
        <v>T#0MS</v>
      </c>
      <c r="I367" s="36"/>
      <c r="J367" s="36"/>
      <c r="K367" s="36" t="e">
        <f t="shared" si="33"/>
        <v>#N/A</v>
      </c>
    </row>
    <row r="368" spans="1:11" hidden="1" x14ac:dyDescent="0.25">
      <c r="A368" s="36">
        <v>366</v>
      </c>
      <c r="B368" s="36" t="b" cm="1">
        <f t="array" ref="B368">INDEX(DB_PAR[],A368+1,1)</f>
        <v>0</v>
      </c>
      <c r="C368" s="34" t="str" cm="1">
        <f t="array" ref="C368">INDEX(DB_PAR[],A368+1,3)</f>
        <v xml:space="preserve"> GEN_SPEED</v>
      </c>
      <c r="D368" s="34" t="str" cm="1">
        <f t="array" ref="D368">INDEX(DB_PAR[],A368+1,4)</f>
        <v>PARAM_110</v>
      </c>
      <c r="F368" s="34"/>
      <c r="G368" s="34" t="str" cm="1">
        <f t="array" ref="G368">IF(INDEX(DB_PAR[],A368+1,5) = "REAL",INDEX(DB_PAR[],A368+1,8),IF(INDEX(DB_PAR[],A368+1,5) = "INT",INDEX(DB_PAR[],A368+1,6),INDEX(DB_PAR[],A368+1,7)))</f>
        <v>REAL</v>
      </c>
      <c r="H368" s="36" t="str" cm="1">
        <f t="array" ref="H368">INDEX(DB_PAR[],A368+1,9)</f>
        <v>T#0MS</v>
      </c>
      <c r="I368" s="36"/>
      <c r="J368" s="36"/>
      <c r="K368" s="36" t="e">
        <f t="shared" si="33"/>
        <v>#N/A</v>
      </c>
    </row>
    <row r="369" spans="1:11" hidden="1" x14ac:dyDescent="0.25">
      <c r="A369" s="36">
        <v>367</v>
      </c>
      <c r="B369" s="36" t="b" cm="1">
        <f t="array" ref="B369">INDEX(DB_PAR[],A369+1,1)</f>
        <v>0</v>
      </c>
      <c r="C369" s="34" t="str" cm="1">
        <f t="array" ref="C369">INDEX(DB_PAR[],A369+1,3)</f>
        <v xml:space="preserve"> GEN_SPEED</v>
      </c>
      <c r="D369" s="34" t="str" cm="1">
        <f t="array" ref="D369">INDEX(DB_PAR[],A369+1,4)</f>
        <v>PARAM_111</v>
      </c>
      <c r="F369" s="34"/>
      <c r="G369" s="34" t="str" cm="1">
        <f t="array" ref="G369">IF(INDEX(DB_PAR[],A369+1,5) = "REAL",INDEX(DB_PAR[],A369+1,8),IF(INDEX(DB_PAR[],A369+1,5) = "INT",INDEX(DB_PAR[],A369+1,6),INDEX(DB_PAR[],A369+1,7)))</f>
        <v>REAL</v>
      </c>
      <c r="H369" s="36" t="str" cm="1">
        <f t="array" ref="H369">INDEX(DB_PAR[],A369+1,9)</f>
        <v>T#0MS</v>
      </c>
      <c r="I369" s="36"/>
      <c r="J369" s="36"/>
      <c r="K369" s="36" t="e">
        <f t="shared" si="33"/>
        <v>#N/A</v>
      </c>
    </row>
    <row r="370" spans="1:11" x14ac:dyDescent="0.25">
      <c r="A370" s="36">
        <v>368</v>
      </c>
      <c r="B370" s="36" t="b" cm="1">
        <f t="array" ref="B370">INDEX(DB_PAR[],A370+1,1)</f>
        <v>0</v>
      </c>
      <c r="C370" s="34" t="str" cm="1">
        <f t="array" ref="C370">INDEX(DB_PAR[],A370+1,3)</f>
        <v xml:space="preserve"> GEN_SPEED</v>
      </c>
      <c r="D370" s="34" t="str" cm="1">
        <f t="array" ref="D370">INDEX(DB_PAR[],A370+1,4)</f>
        <v>MAIN_SPEED_VAL_LOW</v>
      </c>
      <c r="E370" t="s">
        <v>3767</v>
      </c>
      <c r="F370" s="34" t="s">
        <v>3507</v>
      </c>
      <c r="G370" s="34" t="str" cm="1">
        <f t="array" ref="G370">IF(INDEX(DB_PAR[],A370+1,5) = "REAL",INDEX(DB_PAR[],A370+1,8),IF(INDEX(DB_PAR[],A370+1,5) = "INT",INDEX(DB_PAR[],A370+1,6),INDEX(DB_PAR[],A370+1,7)))</f>
        <v>REAL</v>
      </c>
      <c r="H370" s="36" t="str" cm="1">
        <f t="array" ref="H370">INDEX(DB_PAR[],A370+1,9)</f>
        <v>T#0MS</v>
      </c>
      <c r="I370" s="36" t="s">
        <v>1084</v>
      </c>
      <c r="J370" s="36" t="str">
        <f t="shared" ref="J370:J377" si="36">VLOOKUP(E370,$S$1:$T$299,2,FALSE)</f>
        <v>Hovedhastighetsmåling område lav verdi</v>
      </c>
      <c r="K370" s="36" t="str">
        <f t="shared" ref="K370:K377" si="37">VLOOKUP(F370,$M$1:$N$299,2,FALSE)</f>
        <v>Parameter brukt til å erklære laveste verdi av måleområdet.</v>
      </c>
    </row>
    <row r="371" spans="1:11" x14ac:dyDescent="0.25">
      <c r="A371" s="36">
        <v>369</v>
      </c>
      <c r="B371" s="36" t="b" cm="1">
        <f t="array" ref="B371">INDEX(DB_PAR[],A371+1,1)</f>
        <v>0</v>
      </c>
      <c r="C371" s="34" t="str" cm="1">
        <f t="array" ref="C371">INDEX(DB_PAR[],A371+1,3)</f>
        <v xml:space="preserve"> GEN_SPEED</v>
      </c>
      <c r="D371" s="34" t="str" cm="1">
        <f t="array" ref="D371">INDEX(DB_PAR[],A371+1,4)</f>
        <v>MAIN_SPEED_VAL_HIGH</v>
      </c>
      <c r="E371" t="s">
        <v>3770</v>
      </c>
      <c r="F371" s="34" t="s">
        <v>3511</v>
      </c>
      <c r="G371" s="34" t="str" cm="1">
        <f t="array" ref="G371">IF(INDEX(DB_PAR[],A371+1,5) = "REAL",INDEX(DB_PAR[],A371+1,8),IF(INDEX(DB_PAR[],A371+1,5) = "INT",INDEX(DB_PAR[],A371+1,6),INDEX(DB_PAR[],A371+1,7)))</f>
        <v>REAL</v>
      </c>
      <c r="H371" s="36" t="str" cm="1">
        <f t="array" ref="H371">INDEX(DB_PAR[],A371+1,9)</f>
        <v>T#0MS</v>
      </c>
      <c r="I371" s="36" t="s">
        <v>1084</v>
      </c>
      <c r="J371" s="36" t="str">
        <f t="shared" si="36"/>
        <v>Hovedhastighetsmåling område høy verdi</v>
      </c>
      <c r="K371" s="36" t="str">
        <f t="shared" si="37"/>
        <v>Parameter brukt til å erklære høyeste verdi av måleområdet.</v>
      </c>
    </row>
    <row r="372" spans="1:11" ht="30" x14ac:dyDescent="0.25">
      <c r="A372" s="36">
        <v>370</v>
      </c>
      <c r="B372" s="36" t="b" cm="1">
        <f t="array" ref="B372">INDEX(DB_PAR[],A372+1,1)</f>
        <v>0</v>
      </c>
      <c r="C372" s="34" t="str" cm="1">
        <f t="array" ref="C372">INDEX(DB_PAR[],A372+1,3)</f>
        <v xml:space="preserve"> GEN_SPEED</v>
      </c>
      <c r="D372" s="34" t="str" cm="1">
        <f t="array" ref="D372">INDEX(DB_PAR[],A372+1,4)</f>
        <v>MAIN_SPEED_SCAL_FACTOR</v>
      </c>
      <c r="E372" t="s">
        <v>3773</v>
      </c>
      <c r="F372" s="34" t="s">
        <v>3537</v>
      </c>
      <c r="G372" s="34" t="str" cm="1">
        <f t="array" ref="G372">IF(INDEX(DB_PAR[],A372+1,5) = "REAL",INDEX(DB_PAR[],A372+1,8),IF(INDEX(DB_PAR[],A372+1,5) = "INT",INDEX(DB_PAR[],A372+1,6),INDEX(DB_PAR[],A372+1,7)))</f>
        <v>REAL</v>
      </c>
      <c r="H372" s="36" t="str" cm="1">
        <f t="array" ref="H372">INDEX(DB_PAR[],A372+1,9)</f>
        <v>T#0MS</v>
      </c>
      <c r="I372" s="36" t="s">
        <v>1084</v>
      </c>
      <c r="J372" s="36" t="str">
        <f t="shared" si="36"/>
        <v>Hovedhastighets måleskala faktor</v>
      </c>
      <c r="K372" s="36" t="str">
        <f t="shared" si="37"/>
        <v>Konstant multiplikator brukt til å relater verdien eller avlesningen som er oppnådd fra et måleinstrument til den faktiske fysiske størrelsen som blir målt.</v>
      </c>
    </row>
    <row r="373" spans="1:11" ht="30" x14ac:dyDescent="0.25">
      <c r="A373" s="36">
        <v>371</v>
      </c>
      <c r="B373" s="36" t="b" cm="1">
        <f t="array" ref="B373">INDEX(DB_PAR[],A373+1,1)</f>
        <v>0</v>
      </c>
      <c r="C373" s="34" t="str" cm="1">
        <f t="array" ref="C373">INDEX(DB_PAR[],A373+1,3)</f>
        <v xml:space="preserve"> GEN_SPEED</v>
      </c>
      <c r="D373" s="34" t="str" cm="1">
        <f t="array" ref="D373">INDEX(DB_PAR[],A373+1,4)</f>
        <v>MAIN_SPEED_OFFSET</v>
      </c>
      <c r="E373" t="s">
        <v>3776</v>
      </c>
      <c r="F373" s="34" t="s">
        <v>3611</v>
      </c>
      <c r="G373" s="34" t="str" cm="1">
        <f t="array" ref="G373">IF(INDEX(DB_PAR[],A373+1,5) = "REAL",INDEX(DB_PAR[],A373+1,8),IF(INDEX(DB_PAR[],A373+1,5) = "INT",INDEX(DB_PAR[],A373+1,6),INDEX(DB_PAR[],A373+1,7)))</f>
        <v>REAL</v>
      </c>
      <c r="H373" s="36" t="str" cm="1">
        <f t="array" ref="H373">INDEX(DB_PAR[],A373+1,9)</f>
        <v>T#0MS</v>
      </c>
      <c r="I373" s="36" t="s">
        <v>1084</v>
      </c>
      <c r="J373" s="36" t="str">
        <f t="shared" si="36"/>
        <v>Hovedhastighets måleskala offset</v>
      </c>
      <c r="K373" s="36" t="str">
        <f t="shared" si="37"/>
        <v>Konstant verdi lagt til eller trukket fra en måling eller avlesning for å flytte den til ønsket referansepunkt eller baseline.</v>
      </c>
    </row>
    <row r="374" spans="1:11" x14ac:dyDescent="0.25">
      <c r="A374" s="36">
        <v>372</v>
      </c>
      <c r="B374" s="36" t="b" cm="1">
        <f t="array" ref="B374">INDEX(DB_PAR[],A374+1,1)</f>
        <v>0</v>
      </c>
      <c r="C374" s="34" t="str" cm="1">
        <f t="array" ref="C374">INDEX(DB_PAR[],A374+1,3)</f>
        <v xml:space="preserve"> GEN_SPEED</v>
      </c>
      <c r="D374" s="34" t="str" cm="1">
        <f t="array" ref="D374">INDEX(DB_PAR[],A374+1,4)</f>
        <v>RED_SPEED_VAL_LOW</v>
      </c>
      <c r="E374" t="s">
        <v>3779</v>
      </c>
      <c r="F374" s="34" t="s">
        <v>3507</v>
      </c>
      <c r="G374" s="34" t="str" cm="1">
        <f t="array" ref="G374">IF(INDEX(DB_PAR[],A374+1,5) = "REAL",INDEX(DB_PAR[],A374+1,8),IF(INDEX(DB_PAR[],A374+1,5) = "INT",INDEX(DB_PAR[],A374+1,6),INDEX(DB_PAR[],A374+1,7)))</f>
        <v>REAL</v>
      </c>
      <c r="H374" s="36" t="str" cm="1">
        <f t="array" ref="H374">INDEX(DB_PAR[],A374+1,9)</f>
        <v>T#0MS</v>
      </c>
      <c r="I374" s="36" t="s">
        <v>1084</v>
      </c>
      <c r="J374" s="36" t="str">
        <f t="shared" si="36"/>
        <v>Redundant hastighetsmåling område lav verdi</v>
      </c>
      <c r="K374" s="36" t="str">
        <f t="shared" si="37"/>
        <v>Parameter brukt til å erklære laveste verdi av måleområdet.</v>
      </c>
    </row>
    <row r="375" spans="1:11" x14ac:dyDescent="0.25">
      <c r="A375" s="36">
        <v>373</v>
      </c>
      <c r="B375" s="36" t="b" cm="1">
        <f t="array" ref="B375">INDEX(DB_PAR[],A375+1,1)</f>
        <v>0</v>
      </c>
      <c r="C375" s="34" t="str" cm="1">
        <f t="array" ref="C375">INDEX(DB_PAR[],A375+1,3)</f>
        <v xml:space="preserve"> GEN_SPEED</v>
      </c>
      <c r="D375" s="34" t="str" cm="1">
        <f t="array" ref="D375">INDEX(DB_PAR[],A375+1,4)</f>
        <v>RED_SPEED_VAL_HIGH</v>
      </c>
      <c r="E375" t="s">
        <v>3782</v>
      </c>
      <c r="F375" s="34" t="s">
        <v>3511</v>
      </c>
      <c r="G375" s="34" t="str" cm="1">
        <f t="array" ref="G375">IF(INDEX(DB_PAR[],A375+1,5) = "REAL",INDEX(DB_PAR[],A375+1,8),IF(INDEX(DB_PAR[],A375+1,5) = "INT",INDEX(DB_PAR[],A375+1,6),INDEX(DB_PAR[],A375+1,7)))</f>
        <v>REAL</v>
      </c>
      <c r="H375" s="36" t="str" cm="1">
        <f t="array" ref="H375">INDEX(DB_PAR[],A375+1,9)</f>
        <v>T#0MS</v>
      </c>
      <c r="I375" s="36" t="s">
        <v>1084</v>
      </c>
      <c r="J375" s="36" t="str">
        <f t="shared" si="36"/>
        <v>Redundant hastighetsmåling område høy verdi</v>
      </c>
      <c r="K375" s="36" t="str">
        <f t="shared" si="37"/>
        <v>Parameter brukt til å erklære høyeste verdi av måleområdet.</v>
      </c>
    </row>
    <row r="376" spans="1:11" ht="30" x14ac:dyDescent="0.25">
      <c r="A376" s="36">
        <v>374</v>
      </c>
      <c r="B376" s="36" t="b" cm="1">
        <f t="array" ref="B376">INDEX(DB_PAR[],A376+1,1)</f>
        <v>0</v>
      </c>
      <c r="C376" s="34" t="str" cm="1">
        <f t="array" ref="C376">INDEX(DB_PAR[],A376+1,3)</f>
        <v xml:space="preserve"> GEN_SPEED</v>
      </c>
      <c r="D376" s="34" t="str" cm="1">
        <f t="array" ref="D376">INDEX(DB_PAR[],A376+1,4)</f>
        <v>RED_SPEED_SCAL_FACTOR</v>
      </c>
      <c r="E376" t="s">
        <v>3785</v>
      </c>
      <c r="F376" s="34" t="s">
        <v>3537</v>
      </c>
      <c r="G376" s="34" t="str" cm="1">
        <f t="array" ref="G376">IF(INDEX(DB_PAR[],A376+1,5) = "REAL",INDEX(DB_PAR[],A376+1,8),IF(INDEX(DB_PAR[],A376+1,5) = "INT",INDEX(DB_PAR[],A376+1,6),INDEX(DB_PAR[],A376+1,7)))</f>
        <v>REAL</v>
      </c>
      <c r="H376" s="36" t="str" cm="1">
        <f t="array" ref="H376">INDEX(DB_PAR[],A376+1,9)</f>
        <v>T#0MS</v>
      </c>
      <c r="I376" s="36" t="s">
        <v>1084</v>
      </c>
      <c r="J376" s="36" t="str">
        <f t="shared" si="36"/>
        <v>Redundant hastighets måleskala faktor</v>
      </c>
      <c r="K376" s="36" t="str">
        <f t="shared" si="37"/>
        <v>Konstant multiplikator brukt til å relater verdien eller avlesningen som er oppnådd fra et måleinstrument til den faktiske fysiske størrelsen som blir målt.</v>
      </c>
    </row>
    <row r="377" spans="1:11" ht="30" x14ac:dyDescent="0.25">
      <c r="A377" s="36">
        <v>375</v>
      </c>
      <c r="B377" s="36" t="b" cm="1">
        <f t="array" ref="B377">INDEX(DB_PAR[],A377+1,1)</f>
        <v>0</v>
      </c>
      <c r="C377" s="34" t="str" cm="1">
        <f t="array" ref="C377">INDEX(DB_PAR[],A377+1,3)</f>
        <v xml:space="preserve"> GEN_SPEED</v>
      </c>
      <c r="D377" s="34" t="str" cm="1">
        <f t="array" ref="D377">INDEX(DB_PAR[],A377+1,4)</f>
        <v>RED_SPEED_OFFSET</v>
      </c>
      <c r="E377" t="s">
        <v>3788</v>
      </c>
      <c r="F377" s="34" t="s">
        <v>3611</v>
      </c>
      <c r="G377" s="34" t="str" cm="1">
        <f t="array" ref="G377">IF(INDEX(DB_PAR[],A377+1,5) = "REAL",INDEX(DB_PAR[],A377+1,8),IF(INDEX(DB_PAR[],A377+1,5) = "INT",INDEX(DB_PAR[],A377+1,6),INDEX(DB_PAR[],A377+1,7)))</f>
        <v>REAL</v>
      </c>
      <c r="H377" s="36" t="str" cm="1">
        <f t="array" ref="H377">INDEX(DB_PAR[],A377+1,9)</f>
        <v>T#0MS</v>
      </c>
      <c r="I377" s="36" t="s">
        <v>1084</v>
      </c>
      <c r="J377" s="36" t="str">
        <f t="shared" si="36"/>
        <v>Redundant hastighets måleskala offset</v>
      </c>
      <c r="K377" s="36" t="str">
        <f t="shared" si="37"/>
        <v>Konstant verdi lagt til eller trukket fra en måling eller avlesning for å flytte den til ønsket referansepunkt eller baseline.</v>
      </c>
    </row>
    <row r="378" spans="1:11" hidden="1" x14ac:dyDescent="0.25">
      <c r="A378" s="36">
        <v>376</v>
      </c>
      <c r="B378" s="36" t="b" cm="1">
        <f t="array" ref="B378">INDEX(DB_PAR[],A378+1,1)</f>
        <v>0</v>
      </c>
      <c r="C378" s="34" t="str" cm="1">
        <f t="array" ref="C378">INDEX(DB_PAR[],A378+1,3)</f>
        <v xml:space="preserve"> GEN_SPEED</v>
      </c>
      <c r="D378" s="34" t="str" cm="1">
        <f t="array" ref="D378">INDEX(DB_PAR[],A378+1,4)</f>
        <v>PARAM_120</v>
      </c>
      <c r="F378" s="34"/>
      <c r="G378" s="34" t="str" cm="1">
        <f t="array" ref="G378">IF(INDEX(DB_PAR[],A378+1,5) = "REAL",INDEX(DB_PAR[],A378+1,8),IF(INDEX(DB_PAR[],A378+1,5) = "INT",INDEX(DB_PAR[],A378+1,6),INDEX(DB_PAR[],A378+1,7)))</f>
        <v>REAL</v>
      </c>
      <c r="H378" s="36" t="str" cm="1">
        <f t="array" ref="H378">INDEX(DB_PAR[],A378+1,9)</f>
        <v>T#0MS</v>
      </c>
      <c r="I378" s="36"/>
      <c r="J378" s="36"/>
      <c r="K378" s="36" t="e">
        <f t="shared" si="33"/>
        <v>#N/A</v>
      </c>
    </row>
    <row r="379" spans="1:11" hidden="1" x14ac:dyDescent="0.25">
      <c r="A379" s="36">
        <v>377</v>
      </c>
      <c r="B379" s="36" t="b" cm="1">
        <f t="array" ref="B379">INDEX(DB_PAR[],A379+1,1)</f>
        <v>0</v>
      </c>
      <c r="C379" s="34" t="str" cm="1">
        <f t="array" ref="C379">INDEX(DB_PAR[],A379+1,3)</f>
        <v xml:space="preserve"> GEN_SPEED</v>
      </c>
      <c r="D379" s="34" t="str" cm="1">
        <f t="array" ref="D379">INDEX(DB_PAR[],A379+1,4)</f>
        <v>PARAM_121</v>
      </c>
      <c r="F379" s="34"/>
      <c r="G379" s="34" t="str" cm="1">
        <f t="array" ref="G379">IF(INDEX(DB_PAR[],A379+1,5) = "REAL",INDEX(DB_PAR[],A379+1,8),IF(INDEX(DB_PAR[],A379+1,5) = "INT",INDEX(DB_PAR[],A379+1,6),INDEX(DB_PAR[],A379+1,7)))</f>
        <v>REAL</v>
      </c>
      <c r="H379" s="36" t="str" cm="1">
        <f t="array" ref="H379">INDEX(DB_PAR[],A379+1,9)</f>
        <v>T#0MS</v>
      </c>
      <c r="I379" s="36"/>
      <c r="J379" s="36"/>
      <c r="K379" s="36" t="e">
        <f t="shared" si="33"/>
        <v>#N/A</v>
      </c>
    </row>
    <row r="380" spans="1:11" hidden="1" x14ac:dyDescent="0.25">
      <c r="A380" s="36">
        <v>378</v>
      </c>
      <c r="B380" s="36" t="b" cm="1">
        <f t="array" ref="B380">INDEX(DB_PAR[],A380+1,1)</f>
        <v>0</v>
      </c>
      <c r="C380" s="34" t="str" cm="1">
        <f t="array" ref="C380">INDEX(DB_PAR[],A380+1,3)</f>
        <v xml:space="preserve"> GEN_SPEED</v>
      </c>
      <c r="D380" s="34" t="str" cm="1">
        <f t="array" ref="D380">INDEX(DB_PAR[],A380+1,4)</f>
        <v>PARAM_122</v>
      </c>
      <c r="F380" s="34"/>
      <c r="G380" s="34" t="str" cm="1">
        <f t="array" ref="G380">IF(INDEX(DB_PAR[],A380+1,5) = "REAL",INDEX(DB_PAR[],A380+1,8),IF(INDEX(DB_PAR[],A380+1,5) = "INT",INDEX(DB_PAR[],A380+1,6),INDEX(DB_PAR[],A380+1,7)))</f>
        <v>REAL</v>
      </c>
      <c r="H380" s="36" t="str" cm="1">
        <f t="array" ref="H380">INDEX(DB_PAR[],A380+1,9)</f>
        <v>T#0MS</v>
      </c>
      <c r="I380" s="36"/>
      <c r="J380" s="36"/>
      <c r="K380" s="36" t="e">
        <f t="shared" si="33"/>
        <v>#N/A</v>
      </c>
    </row>
    <row r="381" spans="1:11" hidden="1" x14ac:dyDescent="0.25">
      <c r="A381" s="36">
        <v>379</v>
      </c>
      <c r="B381" s="36" t="b" cm="1">
        <f t="array" ref="B381">INDEX(DB_PAR[],A381+1,1)</f>
        <v>0</v>
      </c>
      <c r="C381" s="34" t="str" cm="1">
        <f t="array" ref="C381">INDEX(DB_PAR[],A381+1,3)</f>
        <v xml:space="preserve"> GEN_SPEED</v>
      </c>
      <c r="D381" s="34" t="str" cm="1">
        <f t="array" ref="D381">INDEX(DB_PAR[],A381+1,4)</f>
        <v>PARAM_123</v>
      </c>
      <c r="F381" s="34"/>
      <c r="G381" s="34" t="str" cm="1">
        <f t="array" ref="G381">IF(INDEX(DB_PAR[],A381+1,5) = "REAL",INDEX(DB_PAR[],A381+1,8),IF(INDEX(DB_PAR[],A381+1,5) = "INT",INDEX(DB_PAR[],A381+1,6),INDEX(DB_PAR[],A381+1,7)))</f>
        <v>REAL</v>
      </c>
      <c r="H381" s="36" t="str" cm="1">
        <f t="array" ref="H381">INDEX(DB_PAR[],A381+1,9)</f>
        <v>T#0MS</v>
      </c>
      <c r="I381" s="36"/>
      <c r="J381" s="36"/>
      <c r="K381" s="36" t="e">
        <f t="shared" si="33"/>
        <v>#N/A</v>
      </c>
    </row>
    <row r="382" spans="1:11" hidden="1" x14ac:dyDescent="0.25">
      <c r="A382" s="36">
        <v>380</v>
      </c>
      <c r="B382" s="36" t="b" cm="1">
        <f t="array" ref="B382">INDEX(DB_PAR[],A382+1,1)</f>
        <v>0</v>
      </c>
      <c r="C382" s="34" t="str" cm="1">
        <f t="array" ref="C382">INDEX(DB_PAR[],A382+1,3)</f>
        <v xml:space="preserve"> GEN_SPEED</v>
      </c>
      <c r="D382" s="34" t="str" cm="1">
        <f t="array" ref="D382">INDEX(DB_PAR[],A382+1,4)</f>
        <v>PARAM_124</v>
      </c>
      <c r="F382" s="34"/>
      <c r="G382" s="34" t="str" cm="1">
        <f t="array" ref="G382">IF(INDEX(DB_PAR[],A382+1,5) = "REAL",INDEX(DB_PAR[],A382+1,8),IF(INDEX(DB_PAR[],A382+1,5) = "INT",INDEX(DB_PAR[],A382+1,6),INDEX(DB_PAR[],A382+1,7)))</f>
        <v>REAL</v>
      </c>
      <c r="H382" s="36" t="str" cm="1">
        <f t="array" ref="H382">INDEX(DB_PAR[],A382+1,9)</f>
        <v>T#0MS</v>
      </c>
      <c r="I382" s="36"/>
      <c r="J382" s="36"/>
      <c r="K382" s="36" t="e">
        <f t="shared" si="33"/>
        <v>#N/A</v>
      </c>
    </row>
    <row r="383" spans="1:11" hidden="1" x14ac:dyDescent="0.25">
      <c r="A383" s="36">
        <v>381</v>
      </c>
      <c r="B383" s="36" t="b" cm="1">
        <f t="array" ref="B383">INDEX(DB_PAR[],A383+1,1)</f>
        <v>0</v>
      </c>
      <c r="C383" s="34" t="str" cm="1">
        <f t="array" ref="C383">INDEX(DB_PAR[],A383+1,3)</f>
        <v xml:space="preserve"> GEN_SPEED</v>
      </c>
      <c r="D383" s="34" t="str" cm="1">
        <f t="array" ref="D383">INDEX(DB_PAR[],A383+1,4)</f>
        <v>PARAM_125</v>
      </c>
      <c r="F383" s="34"/>
      <c r="G383" s="34" t="str" cm="1">
        <f t="array" ref="G383">IF(INDEX(DB_PAR[],A383+1,5) = "REAL",INDEX(DB_PAR[],A383+1,8),IF(INDEX(DB_PAR[],A383+1,5) = "INT",INDEX(DB_PAR[],A383+1,6),INDEX(DB_PAR[],A383+1,7)))</f>
        <v>REAL</v>
      </c>
      <c r="H383" s="36" t="str" cm="1">
        <f t="array" ref="H383">INDEX(DB_PAR[],A383+1,9)</f>
        <v>T#0MS</v>
      </c>
      <c r="I383" s="36"/>
      <c r="J383" s="36"/>
      <c r="K383" s="36" t="e">
        <f t="shared" si="33"/>
        <v>#N/A</v>
      </c>
    </row>
    <row r="384" spans="1:11" hidden="1" x14ac:dyDescent="0.25">
      <c r="A384" s="36">
        <v>382</v>
      </c>
      <c r="B384" s="36" t="b" cm="1">
        <f t="array" ref="B384">INDEX(DB_PAR[],A384+1,1)</f>
        <v>0</v>
      </c>
      <c r="C384" s="34" t="str" cm="1">
        <f t="array" ref="C384">INDEX(DB_PAR[],A384+1,3)</f>
        <v xml:space="preserve"> GEN_SPEED</v>
      </c>
      <c r="D384" s="34" t="str" cm="1">
        <f t="array" ref="D384">INDEX(DB_PAR[],A384+1,4)</f>
        <v>PARAM_126</v>
      </c>
      <c r="F384" s="34"/>
      <c r="G384" s="34" t="str" cm="1">
        <f t="array" ref="G384">IF(INDEX(DB_PAR[],A384+1,5) = "REAL",INDEX(DB_PAR[],A384+1,8),IF(INDEX(DB_PAR[],A384+1,5) = "INT",INDEX(DB_PAR[],A384+1,6),INDEX(DB_PAR[],A384+1,7)))</f>
        <v>REAL</v>
      </c>
      <c r="H384" s="36" t="str" cm="1">
        <f t="array" ref="H384">INDEX(DB_PAR[],A384+1,9)</f>
        <v>T#0MS</v>
      </c>
      <c r="I384" s="36"/>
      <c r="J384" s="36"/>
      <c r="K384" s="36" t="e">
        <f t="shared" si="33"/>
        <v>#N/A</v>
      </c>
    </row>
    <row r="385" spans="1:11" hidden="1" x14ac:dyDescent="0.25">
      <c r="A385" s="36">
        <v>383</v>
      </c>
      <c r="B385" s="36" t="b" cm="1">
        <f t="array" ref="B385">INDEX(DB_PAR[],A385+1,1)</f>
        <v>0</v>
      </c>
      <c r="C385" s="34" t="str" cm="1">
        <f t="array" ref="C385">INDEX(DB_PAR[],A385+1,3)</f>
        <v xml:space="preserve"> GEN_SPEED</v>
      </c>
      <c r="D385" s="34" t="str" cm="1">
        <f t="array" ref="D385">INDEX(DB_PAR[],A385+1,4)</f>
        <v>PARAM_127</v>
      </c>
      <c r="F385" s="34"/>
      <c r="G385" s="34" t="str" cm="1">
        <f t="array" ref="G385">IF(INDEX(DB_PAR[],A385+1,5) = "REAL",INDEX(DB_PAR[],A385+1,8),IF(INDEX(DB_PAR[],A385+1,5) = "INT",INDEX(DB_PAR[],A385+1,6),INDEX(DB_PAR[],A385+1,7)))</f>
        <v>REAL</v>
      </c>
      <c r="H385" s="36" t="str" cm="1">
        <f t="array" ref="H385">INDEX(DB_PAR[],A385+1,9)</f>
        <v>T#0MS</v>
      </c>
      <c r="I385" s="36"/>
      <c r="J385" s="36"/>
      <c r="K385" s="36" t="e">
        <f t="shared" si="33"/>
        <v>#N/A</v>
      </c>
    </row>
    <row r="386" spans="1:11" x14ac:dyDescent="0.25">
      <c r="A386" s="36">
        <v>384</v>
      </c>
      <c r="B386" s="36" t="b" cm="1">
        <f t="array" ref="B386">INDEX(DB_PAR[],A386+1,1)</f>
        <v>0</v>
      </c>
      <c r="C386" s="34" t="str" cm="1">
        <f t="array" ref="C386">INDEX(DB_PAR[],A386+1,3)</f>
        <v xml:space="preserve"> GEN_WH_VIB</v>
      </c>
      <c r="D386" s="34" t="str" cm="1">
        <f t="array" ref="D386">INDEX(DB_PAR[],A386+1,4)</f>
        <v>WH_DE_ALARM</v>
      </c>
      <c r="E386" t="s">
        <v>3793</v>
      </c>
      <c r="F386" s="34" t="s">
        <v>3791</v>
      </c>
      <c r="G386" s="34" t="str" cm="1">
        <f t="array" ref="G386">IF(INDEX(DB_PAR[],A386+1,5) = "REAL",INDEX(DB_PAR[],A386+1,8),IF(INDEX(DB_PAR[],A386+1,5) = "INT",INDEX(DB_PAR[],A386+1,6),INDEX(DB_PAR[],A386+1,7)))</f>
        <v>REAL</v>
      </c>
      <c r="H386" s="36" t="str" cm="1">
        <f t="array" ref="H386">INDEX(DB_PAR[],A386+1,9)</f>
        <v>T#0MS</v>
      </c>
      <c r="I386" s="36" t="s">
        <v>1084</v>
      </c>
      <c r="J386" s="36" t="str">
        <f t="shared" ref="J386:J389" si="38">VLOOKUP(E386,$S$1:$T$299,2,FALSE)</f>
        <v>Arbeidstimer DE lagers oljealarm</v>
      </c>
      <c r="K386" s="36" t="str">
        <f t="shared" ref="K386:K389" si="39">VLOOKUP(F386,$M$1:$N$299,2,FALSE)</f>
        <v>Verdi som indikerer arbeidstimer hvor alarmen utløses.</v>
      </c>
    </row>
    <row r="387" spans="1:11" x14ac:dyDescent="0.25">
      <c r="A387" s="36">
        <v>385</v>
      </c>
      <c r="B387" s="36" t="b" cm="1">
        <f t="array" ref="B387">INDEX(DB_PAR[],A387+1,1)</f>
        <v>0</v>
      </c>
      <c r="C387" s="34" t="str" cm="1">
        <f t="array" ref="C387">INDEX(DB_PAR[],A387+1,3)</f>
        <v xml:space="preserve"> GEN_WH_VIB</v>
      </c>
      <c r="D387" s="34" t="str" cm="1">
        <f t="array" ref="D387">INDEX(DB_PAR[],A387+1,4)</f>
        <v>WH_DE_TRIP</v>
      </c>
      <c r="E387" t="s">
        <v>3798</v>
      </c>
      <c r="F387" s="34" t="s">
        <v>3796</v>
      </c>
      <c r="G387" s="34" t="str" cm="1">
        <f t="array" ref="G387">IF(INDEX(DB_PAR[],A387+1,5) = "REAL",INDEX(DB_PAR[],A387+1,8),IF(INDEX(DB_PAR[],A387+1,5) = "INT",INDEX(DB_PAR[],A387+1,6),INDEX(DB_PAR[],A387+1,7)))</f>
        <v>REAL</v>
      </c>
      <c r="H387" s="36" t="str" cm="1">
        <f t="array" ref="H387">INDEX(DB_PAR[],A387+1,9)</f>
        <v>T#0MS</v>
      </c>
      <c r="I387" s="36" t="s">
        <v>1084</v>
      </c>
      <c r="J387" s="36" t="str">
        <f t="shared" si="38"/>
        <v>Arbeidstimer DE lagers oljeutkobling</v>
      </c>
      <c r="K387" s="36" t="str">
        <f t="shared" si="39"/>
        <v>Verdi som indikerer arbeidstimer hvor trip utløses.</v>
      </c>
    </row>
    <row r="388" spans="1:11" x14ac:dyDescent="0.25">
      <c r="A388" s="36">
        <v>386</v>
      </c>
      <c r="B388" s="36" t="b" cm="1">
        <f t="array" ref="B388">INDEX(DB_PAR[],A388+1,1)</f>
        <v>0</v>
      </c>
      <c r="C388" s="34" t="str" cm="1">
        <f t="array" ref="C388">INDEX(DB_PAR[],A388+1,3)</f>
        <v xml:space="preserve"> GEN_WH_VIB</v>
      </c>
      <c r="D388" s="34" t="str" cm="1">
        <f t="array" ref="D388">INDEX(DB_PAR[],A388+1,4)</f>
        <v>WH_NDE_ALARM</v>
      </c>
      <c r="E388" t="s">
        <v>3801</v>
      </c>
      <c r="F388" s="34" t="s">
        <v>3791</v>
      </c>
      <c r="G388" s="34" t="str" cm="1">
        <f t="array" ref="G388">IF(INDEX(DB_PAR[],A388+1,5) = "REAL",INDEX(DB_PAR[],A388+1,8),IF(INDEX(DB_PAR[],A388+1,5) = "INT",INDEX(DB_PAR[],A388+1,6),INDEX(DB_PAR[],A388+1,7)))</f>
        <v>REAL</v>
      </c>
      <c r="H388" s="36" t="str" cm="1">
        <f t="array" ref="H388">INDEX(DB_PAR[],A388+1,9)</f>
        <v>T#0MS</v>
      </c>
      <c r="I388" s="36" t="s">
        <v>1084</v>
      </c>
      <c r="J388" s="36" t="str">
        <f t="shared" si="38"/>
        <v>Arbeidstimer NDE lagers oljealarm</v>
      </c>
      <c r="K388" s="36" t="str">
        <f t="shared" si="39"/>
        <v>Verdi som indikerer arbeidstimer hvor alarmen utløses.</v>
      </c>
    </row>
    <row r="389" spans="1:11" x14ac:dyDescent="0.25">
      <c r="A389" s="36">
        <v>387</v>
      </c>
      <c r="B389" s="36" t="b" cm="1">
        <f t="array" ref="B389">INDEX(DB_PAR[],A389+1,1)</f>
        <v>0</v>
      </c>
      <c r="C389" s="34" t="str" cm="1">
        <f t="array" ref="C389">INDEX(DB_PAR[],A389+1,3)</f>
        <v xml:space="preserve"> GEN_WH_VIB</v>
      </c>
      <c r="D389" s="34" t="str" cm="1">
        <f t="array" ref="D389">INDEX(DB_PAR[],A389+1,4)</f>
        <v>WH_NDE_TRIP</v>
      </c>
      <c r="E389" t="s">
        <v>3804</v>
      </c>
      <c r="F389" s="34" t="s">
        <v>3796</v>
      </c>
      <c r="G389" s="34" t="str" cm="1">
        <f t="array" ref="G389">IF(INDEX(DB_PAR[],A389+1,5) = "REAL",INDEX(DB_PAR[],A389+1,8),IF(INDEX(DB_PAR[],A389+1,5) = "INT",INDEX(DB_PAR[],A389+1,6),INDEX(DB_PAR[],A389+1,7)))</f>
        <v>REAL</v>
      </c>
      <c r="H389" s="36" t="str" cm="1">
        <f t="array" ref="H389">INDEX(DB_PAR[],A389+1,9)</f>
        <v>T#0MS</v>
      </c>
      <c r="I389" s="36" t="s">
        <v>1084</v>
      </c>
      <c r="J389" s="36" t="str">
        <f t="shared" si="38"/>
        <v>Arbeidstimer NDE lagers oljeutkobling</v>
      </c>
      <c r="K389" s="36" t="str">
        <f t="shared" si="39"/>
        <v>Verdi som indikerer arbeidstimer hvor trip utløses.</v>
      </c>
    </row>
    <row r="390" spans="1:11" hidden="1" x14ac:dyDescent="0.25">
      <c r="A390" s="36">
        <v>388</v>
      </c>
      <c r="B390" s="36" t="b" cm="1">
        <f t="array" ref="B390">INDEX(DB_PAR[],A390+1,1)</f>
        <v>0</v>
      </c>
      <c r="C390" s="34" t="str" cm="1">
        <f t="array" ref="C390">INDEX(DB_PAR[],A390+1,3)</f>
        <v xml:space="preserve"> GEN_WH_VIB</v>
      </c>
      <c r="D390" s="34" t="str" cm="1">
        <f t="array" ref="D390">INDEX(DB_PAR[],A390+1,4)</f>
        <v>VIB_VAL_LOW</v>
      </c>
      <c r="E390" t="s">
        <v>4079</v>
      </c>
      <c r="F390" s="34" t="s">
        <v>3507</v>
      </c>
      <c r="G390" s="34" t="str" cm="1">
        <f t="array" ref="G390">IF(INDEX(DB_PAR[],A390+1,5) = "REAL",INDEX(DB_PAR[],A390+1,8),IF(INDEX(DB_PAR[],A390+1,5) = "INT",INDEX(DB_PAR[],A390+1,6),INDEX(DB_PAR[],A390+1,7)))</f>
        <v>REAL</v>
      </c>
      <c r="H390" s="36" t="str" cm="1">
        <f t="array" ref="H390">INDEX(DB_PAR[],A390+1,9)</f>
        <v>T#0MS</v>
      </c>
      <c r="I390" s="36" t="s">
        <v>1084</v>
      </c>
      <c r="J390" s="36"/>
      <c r="K390" s="36" t="str">
        <f t="shared" ref="K390:K445" si="40">VLOOKUP(F390,$M$1:$N$170,2,FALSE)</f>
        <v>Parameter brukt til å erklære laveste verdi av måleområdet.</v>
      </c>
    </row>
    <row r="391" spans="1:11" hidden="1" x14ac:dyDescent="0.25">
      <c r="A391" s="36">
        <v>389</v>
      </c>
      <c r="B391" s="36" t="b" cm="1">
        <f t="array" ref="B391">INDEX(DB_PAR[],A391+1,1)</f>
        <v>0</v>
      </c>
      <c r="C391" s="34" t="str" cm="1">
        <f t="array" ref="C391">INDEX(DB_PAR[],A391+1,3)</f>
        <v xml:space="preserve"> GEN_WH_VIB</v>
      </c>
      <c r="D391" s="34" t="str" cm="1">
        <f t="array" ref="D391">INDEX(DB_PAR[],A391+1,4)</f>
        <v>VIB_VAL_HIGH</v>
      </c>
      <c r="E391" t="s">
        <v>4080</v>
      </c>
      <c r="F391" s="34" t="s">
        <v>3511</v>
      </c>
      <c r="G391" s="34" t="str" cm="1">
        <f t="array" ref="G391">IF(INDEX(DB_PAR[],A391+1,5) = "REAL",INDEX(DB_PAR[],A391+1,8),IF(INDEX(DB_PAR[],A391+1,5) = "INT",INDEX(DB_PAR[],A391+1,6),INDEX(DB_PAR[],A391+1,7)))</f>
        <v>REAL</v>
      </c>
      <c r="H391" s="36" t="str" cm="1">
        <f t="array" ref="H391">INDEX(DB_PAR[],A391+1,9)</f>
        <v>T#0MS</v>
      </c>
      <c r="I391" s="36" t="s">
        <v>1084</v>
      </c>
      <c r="J391" s="36"/>
      <c r="K391" s="36" t="str">
        <f t="shared" si="40"/>
        <v>Parameter brukt til å erklære høyeste verdi av måleområdet.</v>
      </c>
    </row>
    <row r="392" spans="1:11" ht="30" hidden="1" x14ac:dyDescent="0.25">
      <c r="A392" s="36">
        <v>390</v>
      </c>
      <c r="B392" s="36" t="b" cm="1">
        <f t="array" ref="B392">INDEX(DB_PAR[],A392+1,1)</f>
        <v>0</v>
      </c>
      <c r="C392" s="34" t="str" cm="1">
        <f t="array" ref="C392">INDEX(DB_PAR[],A392+1,3)</f>
        <v xml:space="preserve"> GEN_WH_VIB</v>
      </c>
      <c r="D392" s="34" t="str" cm="1">
        <f t="array" ref="D392">INDEX(DB_PAR[],A392+1,4)</f>
        <v>VIB_SCAL_FACTOR</v>
      </c>
      <c r="E392" t="s">
        <v>4081</v>
      </c>
      <c r="F392" s="34" t="s">
        <v>3537</v>
      </c>
      <c r="G392" s="34" t="str" cm="1">
        <f t="array" ref="G392">IF(INDEX(DB_PAR[],A392+1,5) = "REAL",INDEX(DB_PAR[],A392+1,8),IF(INDEX(DB_PAR[],A392+1,5) = "INT",INDEX(DB_PAR[],A392+1,6),INDEX(DB_PAR[],A392+1,7)))</f>
        <v>REAL</v>
      </c>
      <c r="H392" s="36" t="str" cm="1">
        <f t="array" ref="H392">INDEX(DB_PAR[],A392+1,9)</f>
        <v>T#0MS</v>
      </c>
      <c r="I392" s="36" t="s">
        <v>1084</v>
      </c>
      <c r="J392" s="36"/>
      <c r="K392" s="36" t="str">
        <f t="shared" si="40"/>
        <v>Konstant multiplikator brukt til å relater verdien eller avlesningen som er oppnådd fra et måleinstrument til den faktiske fysiske størrelsen som blir målt.</v>
      </c>
    </row>
    <row r="393" spans="1:11" ht="30" hidden="1" x14ac:dyDescent="0.25">
      <c r="A393" s="36">
        <v>391</v>
      </c>
      <c r="B393" s="36" t="b" cm="1">
        <f t="array" ref="B393">INDEX(DB_PAR[],A393+1,1)</f>
        <v>0</v>
      </c>
      <c r="C393" s="34" t="str" cm="1">
        <f t="array" ref="C393">INDEX(DB_PAR[],A393+1,3)</f>
        <v xml:space="preserve"> GEN_WH_VIB</v>
      </c>
      <c r="D393" s="34" t="str" cm="1">
        <f t="array" ref="D393">INDEX(DB_PAR[],A393+1,4)</f>
        <v>VIB_OFFSET</v>
      </c>
      <c r="E393" t="s">
        <v>4082</v>
      </c>
      <c r="F393" s="34" t="s">
        <v>3611</v>
      </c>
      <c r="G393" s="34" t="str" cm="1">
        <f t="array" ref="G393">IF(INDEX(DB_PAR[],A393+1,5) = "REAL",INDEX(DB_PAR[],A393+1,8),IF(INDEX(DB_PAR[],A393+1,5) = "INT",INDEX(DB_PAR[],A393+1,6),INDEX(DB_PAR[],A393+1,7)))</f>
        <v>REAL</v>
      </c>
      <c r="H393" s="36" t="str" cm="1">
        <f t="array" ref="H393">INDEX(DB_PAR[],A393+1,9)</f>
        <v>T#0MS</v>
      </c>
      <c r="I393" s="36" t="s">
        <v>1084</v>
      </c>
      <c r="J393" s="36"/>
      <c r="K393" s="36" t="str">
        <f t="shared" si="40"/>
        <v>Konstant verdi lagt til eller trukket fra en måling eller avlesning for å flytte den til ønsket referansepunkt eller baseline.</v>
      </c>
    </row>
    <row r="394" spans="1:11" ht="30" hidden="1" x14ac:dyDescent="0.25">
      <c r="A394" s="36">
        <v>392</v>
      </c>
      <c r="B394" s="36" t="b" cm="1">
        <f t="array" ref="B394">INDEX(DB_PAR[],A394+1,1)</f>
        <v>0</v>
      </c>
      <c r="C394" s="34" t="str" cm="1">
        <f t="array" ref="C394">INDEX(DB_PAR[],A394+1,3)</f>
        <v xml:space="preserve"> GEN_WH_VIB</v>
      </c>
      <c r="D394" s="34" t="str" cm="1">
        <f t="array" ref="D394">INDEX(DB_PAR[],A394+1,4)</f>
        <v>VIB_H</v>
      </c>
      <c r="E394" t="s">
        <v>4083</v>
      </c>
      <c r="F394" s="34" t="s">
        <v>3592</v>
      </c>
      <c r="G394" s="34" t="str" cm="1">
        <f t="array" ref="G394">IF(INDEX(DB_PAR[],A394+1,5) = "REAL",INDEX(DB_PAR[],A394+1,8),IF(INDEX(DB_PAR[],A394+1,5) = "INT",INDEX(DB_PAR[],A394+1,6),INDEX(DB_PAR[],A394+1,7)))</f>
        <v>REAL</v>
      </c>
      <c r="H394" s="36" t="str" cm="1">
        <f t="array" ref="H394">INDEX(DB_PAR[],A394+1,9)</f>
        <v>T#0MS</v>
      </c>
      <c r="I394" s="36" t="s">
        <v>1084</v>
      </c>
      <c r="J394" s="36"/>
      <c r="K394" s="36" t="str">
        <f t="shared" si="40"/>
        <v>Verdi som indikerer grensen over hvilken måleverdien er på den høyere enden av den tillatte rekkevidden. Utløser en alarm.</v>
      </c>
    </row>
    <row r="395" spans="1:11" hidden="1" x14ac:dyDescent="0.25">
      <c r="A395" s="36">
        <v>393</v>
      </c>
      <c r="B395" s="36" t="b" cm="1">
        <f t="array" ref="B395">INDEX(DB_PAR[],A395+1,1)</f>
        <v>0</v>
      </c>
      <c r="C395" s="34" t="str" cm="1">
        <f t="array" ref="C395">INDEX(DB_PAR[],A395+1,3)</f>
        <v xml:space="preserve"> GEN_WH_VIB</v>
      </c>
      <c r="D395" s="34" t="str" cm="1">
        <f t="array" ref="D395">INDEX(DB_PAR[],A395+1,4)</f>
        <v>VIB_HH</v>
      </c>
      <c r="E395" t="s">
        <v>4084</v>
      </c>
      <c r="F395" s="34" t="s">
        <v>3618</v>
      </c>
      <c r="G395" s="34" t="str" cm="1">
        <f t="array" ref="G395">IF(INDEX(DB_PAR[],A395+1,5) = "REAL",INDEX(DB_PAR[],A395+1,8),IF(INDEX(DB_PAR[],A395+1,5) = "INT",INDEX(DB_PAR[],A395+1,6),INDEX(DB_PAR[],A395+1,7)))</f>
        <v>REAL</v>
      </c>
      <c r="H395" s="36" t="str" cm="1">
        <f t="array" ref="H395">INDEX(DB_PAR[],A395+1,9)</f>
        <v>T#0MS</v>
      </c>
      <c r="I395" s="36" t="s">
        <v>1084</v>
      </c>
      <c r="J395" s="36"/>
      <c r="K395" s="36" t="str">
        <f t="shared" si="40"/>
        <v>Verdi som indikerer grensen over hvilken måleverdien ikke er innenfor den tillatte rekkevidden. Utløser en alarm.</v>
      </c>
    </row>
    <row r="396" spans="1:11" hidden="1" x14ac:dyDescent="0.25">
      <c r="A396" s="36">
        <v>394</v>
      </c>
      <c r="B396" s="36" t="b" cm="1">
        <f t="array" ref="B396">INDEX(DB_PAR[],A396+1,1)</f>
        <v>0</v>
      </c>
      <c r="C396" s="34" t="str" cm="1">
        <f t="array" ref="C396">INDEX(DB_PAR[],A396+1,3)</f>
        <v xml:space="preserve"> GEN_WH_VIB</v>
      </c>
      <c r="D396" s="34" t="str" cm="1">
        <f t="array" ref="D396">INDEX(DB_PAR[],A396+1,4)</f>
        <v>PARAM_138</v>
      </c>
      <c r="F396" s="34"/>
      <c r="G396" s="34" t="str" cm="1">
        <f t="array" ref="G396">IF(INDEX(DB_PAR[],A396+1,5) = "REAL",INDEX(DB_PAR[],A396+1,8),IF(INDEX(DB_PAR[],A396+1,5) = "INT",INDEX(DB_PAR[],A396+1,6),INDEX(DB_PAR[],A396+1,7)))</f>
        <v>REAL</v>
      </c>
      <c r="H396" s="36" t="str" cm="1">
        <f t="array" ref="H396">INDEX(DB_PAR[],A396+1,9)</f>
        <v>T#0MS</v>
      </c>
      <c r="I396" s="36"/>
      <c r="J396" s="36"/>
      <c r="K396" s="36" t="e">
        <f t="shared" si="40"/>
        <v>#N/A</v>
      </c>
    </row>
    <row r="397" spans="1:11" hidden="1" x14ac:dyDescent="0.25">
      <c r="A397" s="36">
        <v>395</v>
      </c>
      <c r="B397" s="36" t="b" cm="1">
        <f t="array" ref="B397">INDEX(DB_PAR[],A397+1,1)</f>
        <v>0</v>
      </c>
      <c r="C397" s="34" t="str" cm="1">
        <f t="array" ref="C397">INDEX(DB_PAR[],A397+1,3)</f>
        <v xml:space="preserve"> GEN_WH_VIB</v>
      </c>
      <c r="D397" s="34" t="str" cm="1">
        <f t="array" ref="D397">INDEX(DB_PAR[],A397+1,4)</f>
        <v>PARAM_139</v>
      </c>
      <c r="F397" s="34"/>
      <c r="G397" s="34" t="str" cm="1">
        <f t="array" ref="G397">IF(INDEX(DB_PAR[],A397+1,5) = "REAL",INDEX(DB_PAR[],A397+1,8),IF(INDEX(DB_PAR[],A397+1,5) = "INT",INDEX(DB_PAR[],A397+1,6),INDEX(DB_PAR[],A397+1,7)))</f>
        <v>REAL</v>
      </c>
      <c r="H397" s="36" t="str" cm="1">
        <f t="array" ref="H397">INDEX(DB_PAR[],A397+1,9)</f>
        <v>T#0MS</v>
      </c>
      <c r="I397" s="36"/>
      <c r="J397" s="36"/>
      <c r="K397" s="36" t="e">
        <f t="shared" si="40"/>
        <v>#N/A</v>
      </c>
    </row>
    <row r="398" spans="1:11" hidden="1" x14ac:dyDescent="0.25">
      <c r="A398" s="36">
        <v>396</v>
      </c>
      <c r="B398" s="36" t="b" cm="1">
        <f t="array" ref="B398">INDEX(DB_PAR[],A398+1,1)</f>
        <v>0</v>
      </c>
      <c r="C398" s="34" t="str" cm="1">
        <f t="array" ref="C398">INDEX(DB_PAR[],A398+1,3)</f>
        <v xml:space="preserve"> GEN_WH_VIB</v>
      </c>
      <c r="D398" s="34" t="str" cm="1">
        <f t="array" ref="D398">INDEX(DB_PAR[],A398+1,4)</f>
        <v>PARAM_140</v>
      </c>
      <c r="F398" s="34"/>
      <c r="G398" s="34" t="str" cm="1">
        <f t="array" ref="G398">IF(INDEX(DB_PAR[],A398+1,5) = "REAL",INDEX(DB_PAR[],A398+1,8),IF(INDEX(DB_PAR[],A398+1,5) = "INT",INDEX(DB_PAR[],A398+1,6),INDEX(DB_PAR[],A398+1,7)))</f>
        <v>REAL</v>
      </c>
      <c r="H398" s="36" t="str" cm="1">
        <f t="array" ref="H398">INDEX(DB_PAR[],A398+1,9)</f>
        <v>T#0MS</v>
      </c>
      <c r="I398" s="36"/>
      <c r="J398" s="36"/>
      <c r="K398" s="36" t="e">
        <f t="shared" si="40"/>
        <v>#N/A</v>
      </c>
    </row>
    <row r="399" spans="1:11" hidden="1" x14ac:dyDescent="0.25">
      <c r="A399" s="36">
        <v>397</v>
      </c>
      <c r="B399" s="36" t="b" cm="1">
        <f t="array" ref="B399">INDEX(DB_PAR[],A399+1,1)</f>
        <v>0</v>
      </c>
      <c r="C399" s="34" t="str" cm="1">
        <f t="array" ref="C399">INDEX(DB_PAR[],A399+1,3)</f>
        <v xml:space="preserve"> GEN_WH_VIB</v>
      </c>
      <c r="D399" s="34" t="str" cm="1">
        <f t="array" ref="D399">INDEX(DB_PAR[],A399+1,4)</f>
        <v>PARAM_141</v>
      </c>
      <c r="F399" s="34"/>
      <c r="G399" s="34" t="str" cm="1">
        <f t="array" ref="G399">IF(INDEX(DB_PAR[],A399+1,5) = "REAL",INDEX(DB_PAR[],A399+1,8),IF(INDEX(DB_PAR[],A399+1,5) = "INT",INDEX(DB_PAR[],A399+1,6),INDEX(DB_PAR[],A399+1,7)))</f>
        <v>REAL</v>
      </c>
      <c r="H399" s="36" t="str" cm="1">
        <f t="array" ref="H399">INDEX(DB_PAR[],A399+1,9)</f>
        <v>T#0MS</v>
      </c>
      <c r="I399" s="36"/>
      <c r="J399" s="36"/>
      <c r="K399" s="36" t="e">
        <f t="shared" si="40"/>
        <v>#N/A</v>
      </c>
    </row>
    <row r="400" spans="1:11" hidden="1" x14ac:dyDescent="0.25">
      <c r="A400" s="36">
        <v>398</v>
      </c>
      <c r="B400" s="36" t="b" cm="1">
        <f t="array" ref="B400">INDEX(DB_PAR[],A400+1,1)</f>
        <v>0</v>
      </c>
      <c r="C400" s="34" t="str" cm="1">
        <f t="array" ref="C400">INDEX(DB_PAR[],A400+1,3)</f>
        <v xml:space="preserve"> GEN_WH_VIB</v>
      </c>
      <c r="D400" s="34" t="str" cm="1">
        <f t="array" ref="D400">INDEX(DB_PAR[],A400+1,4)</f>
        <v>PARAM_142</v>
      </c>
      <c r="F400" s="34"/>
      <c r="G400" s="34" t="str" cm="1">
        <f t="array" ref="G400">IF(INDEX(DB_PAR[],A400+1,5) = "REAL",INDEX(DB_PAR[],A400+1,8),IF(INDEX(DB_PAR[],A400+1,5) = "INT",INDEX(DB_PAR[],A400+1,6),INDEX(DB_PAR[],A400+1,7)))</f>
        <v>REAL</v>
      </c>
      <c r="H400" s="36" t="str" cm="1">
        <f t="array" ref="H400">INDEX(DB_PAR[],A400+1,9)</f>
        <v>T#0MS</v>
      </c>
      <c r="I400" s="36"/>
      <c r="J400" s="36"/>
      <c r="K400" s="36" t="e">
        <f t="shared" si="40"/>
        <v>#N/A</v>
      </c>
    </row>
    <row r="401" spans="1:11" hidden="1" x14ac:dyDescent="0.25">
      <c r="A401" s="36">
        <v>399</v>
      </c>
      <c r="B401" s="36" t="b" cm="1">
        <f t="array" ref="B401">INDEX(DB_PAR[],A401+1,1)</f>
        <v>0</v>
      </c>
      <c r="C401" s="34" t="str" cm="1">
        <f t="array" ref="C401">INDEX(DB_PAR[],A401+1,3)</f>
        <v xml:space="preserve"> GEN_WH_VIB</v>
      </c>
      <c r="D401" s="34" t="str" cm="1">
        <f t="array" ref="D401">INDEX(DB_PAR[],A401+1,4)</f>
        <v>PARAM_143</v>
      </c>
      <c r="F401" s="34"/>
      <c r="G401" s="34" t="str" cm="1">
        <f t="array" ref="G401">IF(INDEX(DB_PAR[],A401+1,5) = "REAL",INDEX(DB_PAR[],A401+1,8),IF(INDEX(DB_PAR[],A401+1,5) = "INT",INDEX(DB_PAR[],A401+1,6),INDEX(DB_PAR[],A401+1,7)))</f>
        <v>REAL</v>
      </c>
      <c r="H401" s="36" t="str" cm="1">
        <f t="array" ref="H401">INDEX(DB_PAR[],A401+1,9)</f>
        <v>T#0MS</v>
      </c>
      <c r="I401" s="36"/>
      <c r="J401" s="36"/>
      <c r="K401" s="36" t="e">
        <f t="shared" si="40"/>
        <v>#N/A</v>
      </c>
    </row>
    <row r="402" spans="1:11" hidden="1" x14ac:dyDescent="0.25">
      <c r="A402" s="36">
        <v>400</v>
      </c>
      <c r="B402" s="36" t="b" cm="1">
        <f t="array" ref="B402">INDEX(DB_PAR[],A402+1,1)</f>
        <v>0</v>
      </c>
      <c r="C402" s="34" t="str" cm="1">
        <f t="array" ref="C402">INDEX(DB_PAR[],A402+1,3)</f>
        <v xml:space="preserve"> GEN_WH_VIB</v>
      </c>
      <c r="D402" s="34" t="str" cm="1">
        <f t="array" ref="D402">INDEX(DB_PAR[],A402+1,4)</f>
        <v>PARAM_144</v>
      </c>
      <c r="F402" s="34"/>
      <c r="G402" s="34" t="str" cm="1">
        <f t="array" ref="G402">IF(INDEX(DB_PAR[],A402+1,5) = "REAL",INDEX(DB_PAR[],A402+1,8),IF(INDEX(DB_PAR[],A402+1,5) = "INT",INDEX(DB_PAR[],A402+1,6),INDEX(DB_PAR[],A402+1,7)))</f>
        <v>REAL</v>
      </c>
      <c r="H402" s="36" t="str" cm="1">
        <f t="array" ref="H402">INDEX(DB_PAR[],A402+1,9)</f>
        <v>T#0MS</v>
      </c>
      <c r="I402" s="36"/>
      <c r="J402" s="36"/>
      <c r="K402" s="36" t="e">
        <f t="shared" si="40"/>
        <v>#N/A</v>
      </c>
    </row>
    <row r="403" spans="1:11" hidden="1" x14ac:dyDescent="0.25">
      <c r="A403" s="36">
        <v>401</v>
      </c>
      <c r="B403" s="36" t="b" cm="1">
        <f t="array" ref="B403">INDEX(DB_PAR[],A403+1,1)</f>
        <v>0</v>
      </c>
      <c r="C403" s="34" t="str" cm="1">
        <f t="array" ref="C403">INDEX(DB_PAR[],A403+1,3)</f>
        <v xml:space="preserve"> GEN_WH_VIB</v>
      </c>
      <c r="D403" s="34" t="str" cm="1">
        <f t="array" ref="D403">INDEX(DB_PAR[],A403+1,4)</f>
        <v>PARAM_145</v>
      </c>
      <c r="F403" s="34"/>
      <c r="G403" s="34" t="str" cm="1">
        <f t="array" ref="G403">IF(INDEX(DB_PAR[],A403+1,5) = "REAL",INDEX(DB_PAR[],A403+1,8),IF(INDEX(DB_PAR[],A403+1,5) = "INT",INDEX(DB_PAR[],A403+1,6),INDEX(DB_PAR[],A403+1,7)))</f>
        <v>REAL</v>
      </c>
      <c r="H403" s="36" t="str" cm="1">
        <f t="array" ref="H403">INDEX(DB_PAR[],A403+1,9)</f>
        <v>T#0MS</v>
      </c>
      <c r="I403" s="36"/>
      <c r="J403" s="36"/>
      <c r="K403" s="36" t="e">
        <f t="shared" si="40"/>
        <v>#N/A</v>
      </c>
    </row>
    <row r="404" spans="1:11" hidden="1" x14ac:dyDescent="0.25">
      <c r="A404" s="36">
        <v>402</v>
      </c>
      <c r="B404" s="36" t="b" cm="1">
        <f t="array" ref="B404">INDEX(DB_PAR[],A404+1,1)</f>
        <v>0</v>
      </c>
      <c r="C404" s="34" t="str" cm="1">
        <f t="array" ref="C404">INDEX(DB_PAR[],A404+1,3)</f>
        <v xml:space="preserve"> GEN_WH_VIB</v>
      </c>
      <c r="D404" s="34" t="str" cm="1">
        <f t="array" ref="D404">INDEX(DB_PAR[],A404+1,4)</f>
        <v>PARAM_146</v>
      </c>
      <c r="F404" s="34"/>
      <c r="G404" s="34" t="str" cm="1">
        <f t="array" ref="G404">IF(INDEX(DB_PAR[],A404+1,5) = "REAL",INDEX(DB_PAR[],A404+1,8),IF(INDEX(DB_PAR[],A404+1,5) = "INT",INDEX(DB_PAR[],A404+1,6),INDEX(DB_PAR[],A404+1,7)))</f>
        <v>REAL</v>
      </c>
      <c r="H404" s="36" t="str" cm="1">
        <f t="array" ref="H404">INDEX(DB_PAR[],A404+1,9)</f>
        <v>T#0MS</v>
      </c>
      <c r="I404" s="36"/>
      <c r="J404" s="36"/>
      <c r="K404" s="36" t="e">
        <f t="shared" si="40"/>
        <v>#N/A</v>
      </c>
    </row>
    <row r="405" spans="1:11" hidden="1" x14ac:dyDescent="0.25">
      <c r="A405" s="36">
        <v>403</v>
      </c>
      <c r="B405" s="36" t="b" cm="1">
        <f t="array" ref="B405">INDEX(DB_PAR[],A405+1,1)</f>
        <v>0</v>
      </c>
      <c r="C405" s="34" t="str" cm="1">
        <f t="array" ref="C405">INDEX(DB_PAR[],A405+1,3)</f>
        <v xml:space="preserve"> GEN_WH_VIB</v>
      </c>
      <c r="D405" s="34" t="str" cm="1">
        <f t="array" ref="D405">INDEX(DB_PAR[],A405+1,4)</f>
        <v>PARAM_147</v>
      </c>
      <c r="F405" s="34"/>
      <c r="G405" s="34" t="str" cm="1">
        <f t="array" ref="G405">IF(INDEX(DB_PAR[],A405+1,5) = "REAL",INDEX(DB_PAR[],A405+1,8),IF(INDEX(DB_PAR[],A405+1,5) = "INT",INDEX(DB_PAR[],A405+1,6),INDEX(DB_PAR[],A405+1,7)))</f>
        <v>REAL</v>
      </c>
      <c r="H405" s="36" t="str" cm="1">
        <f t="array" ref="H405">INDEX(DB_PAR[],A405+1,9)</f>
        <v>T#0MS</v>
      </c>
      <c r="I405" s="36"/>
      <c r="J405" s="36"/>
      <c r="K405" s="36" t="e">
        <f t="shared" si="40"/>
        <v>#N/A</v>
      </c>
    </row>
    <row r="406" spans="1:11" hidden="1" x14ac:dyDescent="0.25">
      <c r="A406" s="36">
        <v>404</v>
      </c>
      <c r="B406" s="36" t="b" cm="1">
        <f t="array" ref="B406">INDEX(DB_PAR[],A406+1,1)</f>
        <v>0</v>
      </c>
      <c r="C406" s="34" t="str" cm="1">
        <f t="array" ref="C406">INDEX(DB_PAR[],A406+1,3)</f>
        <v xml:space="preserve"> GEN_WH_VIB</v>
      </c>
      <c r="D406" s="34" t="str" cm="1">
        <f t="array" ref="D406">INDEX(DB_PAR[],A406+1,4)</f>
        <v>PARAM_148</v>
      </c>
      <c r="F406" s="34"/>
      <c r="G406" s="34" t="str" cm="1">
        <f t="array" ref="G406">IF(INDEX(DB_PAR[],A406+1,5) = "REAL",INDEX(DB_PAR[],A406+1,8),IF(INDEX(DB_PAR[],A406+1,5) = "INT",INDEX(DB_PAR[],A406+1,6),INDEX(DB_PAR[],A406+1,7)))</f>
        <v>REAL</v>
      </c>
      <c r="H406" s="36" t="str" cm="1">
        <f t="array" ref="H406">INDEX(DB_PAR[],A406+1,9)</f>
        <v>T#0MS</v>
      </c>
      <c r="I406" s="36"/>
      <c r="J406" s="36"/>
      <c r="K406" s="36" t="e">
        <f t="shared" si="40"/>
        <v>#N/A</v>
      </c>
    </row>
    <row r="407" spans="1:11" hidden="1" x14ac:dyDescent="0.25">
      <c r="A407" s="36">
        <v>405</v>
      </c>
      <c r="B407" s="36" t="b" cm="1">
        <f t="array" ref="B407">INDEX(DB_PAR[],A407+1,1)</f>
        <v>0</v>
      </c>
      <c r="C407" s="34" t="str" cm="1">
        <f t="array" ref="C407">INDEX(DB_PAR[],A407+1,3)</f>
        <v xml:space="preserve"> GEN_WH_VIB</v>
      </c>
      <c r="D407" s="34" t="str" cm="1">
        <f t="array" ref="D407">INDEX(DB_PAR[],A407+1,4)</f>
        <v>PARAM_149</v>
      </c>
      <c r="F407" s="34"/>
      <c r="G407" s="34" t="str" cm="1">
        <f t="array" ref="G407">IF(INDEX(DB_PAR[],A407+1,5) = "REAL",INDEX(DB_PAR[],A407+1,8),IF(INDEX(DB_PAR[],A407+1,5) = "INT",INDEX(DB_PAR[],A407+1,6),INDEX(DB_PAR[],A407+1,7)))</f>
        <v>REAL</v>
      </c>
      <c r="H407" s="36" t="str" cm="1">
        <f t="array" ref="H407">INDEX(DB_PAR[],A407+1,9)</f>
        <v>T#0MS</v>
      </c>
      <c r="I407" s="36"/>
      <c r="J407" s="36"/>
      <c r="K407" s="36" t="e">
        <f t="shared" si="40"/>
        <v>#N/A</v>
      </c>
    </row>
    <row r="408" spans="1:11" hidden="1" x14ac:dyDescent="0.25">
      <c r="A408" s="36">
        <v>406</v>
      </c>
      <c r="B408" s="36" t="b" cm="1">
        <f t="array" ref="B408">INDEX(DB_PAR[],A408+1,1)</f>
        <v>0</v>
      </c>
      <c r="C408" s="34" t="str" cm="1">
        <f t="array" ref="C408">INDEX(DB_PAR[],A408+1,3)</f>
        <v xml:space="preserve"> GEN_WH_VIB</v>
      </c>
      <c r="D408" s="34" t="str" cm="1">
        <f t="array" ref="D408">INDEX(DB_PAR[],A408+1,4)</f>
        <v>PARAM_150</v>
      </c>
      <c r="F408" s="34"/>
      <c r="G408" s="34" t="str" cm="1">
        <f t="array" ref="G408">IF(INDEX(DB_PAR[],A408+1,5) = "REAL",INDEX(DB_PAR[],A408+1,8),IF(INDEX(DB_PAR[],A408+1,5) = "INT",INDEX(DB_PAR[],A408+1,6),INDEX(DB_PAR[],A408+1,7)))</f>
        <v>REAL</v>
      </c>
      <c r="H408" s="36" t="str" cm="1">
        <f t="array" ref="H408">INDEX(DB_PAR[],A408+1,9)</f>
        <v>T#0MS</v>
      </c>
      <c r="I408" s="36"/>
      <c r="J408" s="36"/>
      <c r="K408" s="36" t="e">
        <f t="shared" si="40"/>
        <v>#N/A</v>
      </c>
    </row>
    <row r="409" spans="1:11" hidden="1" x14ac:dyDescent="0.25">
      <c r="A409" s="36">
        <v>407</v>
      </c>
      <c r="B409" s="36" t="b" cm="1">
        <f t="array" ref="B409">INDEX(DB_PAR[],A409+1,1)</f>
        <v>0</v>
      </c>
      <c r="C409" s="34" t="str" cm="1">
        <f t="array" ref="C409">INDEX(DB_PAR[],A409+1,3)</f>
        <v xml:space="preserve"> GEN_WH_VIB</v>
      </c>
      <c r="D409" s="34" t="str" cm="1">
        <f t="array" ref="D409">INDEX(DB_PAR[],A409+1,4)</f>
        <v>PARAM_151</v>
      </c>
      <c r="F409" s="34"/>
      <c r="G409" s="34" t="str" cm="1">
        <f t="array" ref="G409">IF(INDEX(DB_PAR[],A409+1,5) = "REAL",INDEX(DB_PAR[],A409+1,8),IF(INDEX(DB_PAR[],A409+1,5) = "INT",INDEX(DB_PAR[],A409+1,6),INDEX(DB_PAR[],A409+1,7)))</f>
        <v>REAL</v>
      </c>
      <c r="H409" s="36" t="str" cm="1">
        <f t="array" ref="H409">INDEX(DB_PAR[],A409+1,9)</f>
        <v>T#0MS</v>
      </c>
      <c r="I409" s="36"/>
      <c r="J409" s="36"/>
      <c r="K409" s="36" t="e">
        <f t="shared" si="40"/>
        <v>#N/A</v>
      </c>
    </row>
    <row r="410" spans="1:11" hidden="1" x14ac:dyDescent="0.25">
      <c r="A410" s="36">
        <v>408</v>
      </c>
      <c r="B410" s="36" t="b" cm="1">
        <f t="array" ref="B410">INDEX(DB_PAR[],A410+1,1)</f>
        <v>0</v>
      </c>
      <c r="C410" s="34" t="str" cm="1">
        <f t="array" ref="C410">INDEX(DB_PAR[],A410+1,3)</f>
        <v xml:space="preserve"> GEN_WH_VIB</v>
      </c>
      <c r="D410" s="34" t="str" cm="1">
        <f t="array" ref="D410">INDEX(DB_PAR[],A410+1,4)</f>
        <v>PARAM_152</v>
      </c>
      <c r="F410" s="34"/>
      <c r="G410" s="34" t="str" cm="1">
        <f t="array" ref="G410">IF(INDEX(DB_PAR[],A410+1,5) = "REAL",INDEX(DB_PAR[],A410+1,8),IF(INDEX(DB_PAR[],A410+1,5) = "INT",INDEX(DB_PAR[],A410+1,6),INDEX(DB_PAR[],A410+1,7)))</f>
        <v>REAL</v>
      </c>
      <c r="H410" s="36" t="str" cm="1">
        <f t="array" ref="H410">INDEX(DB_PAR[],A410+1,9)</f>
        <v>T#0MS</v>
      </c>
      <c r="I410" s="36"/>
      <c r="J410" s="36"/>
      <c r="K410" s="36" t="e">
        <f t="shared" si="40"/>
        <v>#N/A</v>
      </c>
    </row>
    <row r="411" spans="1:11" hidden="1" x14ac:dyDescent="0.25">
      <c r="A411" s="36">
        <v>409</v>
      </c>
      <c r="B411" s="36" t="b" cm="1">
        <f t="array" ref="B411">INDEX(DB_PAR[],A411+1,1)</f>
        <v>0</v>
      </c>
      <c r="C411" s="34" t="str" cm="1">
        <f t="array" ref="C411">INDEX(DB_PAR[],A411+1,3)</f>
        <v xml:space="preserve"> GEN_WH_VIB</v>
      </c>
      <c r="D411" s="34" t="str" cm="1">
        <f t="array" ref="D411">INDEX(DB_PAR[],A411+1,4)</f>
        <v>PARAM_153</v>
      </c>
      <c r="F411" s="34"/>
      <c r="G411" s="34" t="str" cm="1">
        <f t="array" ref="G411">IF(INDEX(DB_PAR[],A411+1,5) = "REAL",INDEX(DB_PAR[],A411+1,8),IF(INDEX(DB_PAR[],A411+1,5) = "INT",INDEX(DB_PAR[],A411+1,6),INDEX(DB_PAR[],A411+1,7)))</f>
        <v>REAL</v>
      </c>
      <c r="H411" s="36" t="str" cm="1">
        <f t="array" ref="H411">INDEX(DB_PAR[],A411+1,9)</f>
        <v>T#0MS</v>
      </c>
      <c r="I411" s="36"/>
      <c r="J411" s="36"/>
      <c r="K411" s="36" t="e">
        <f t="shared" si="40"/>
        <v>#N/A</v>
      </c>
    </row>
    <row r="412" spans="1:11" hidden="1" x14ac:dyDescent="0.25">
      <c r="A412" s="36">
        <v>410</v>
      </c>
      <c r="B412" s="36" t="b" cm="1">
        <f t="array" ref="B412">INDEX(DB_PAR[],A412+1,1)</f>
        <v>0</v>
      </c>
      <c r="C412" s="34" t="str" cm="1">
        <f t="array" ref="C412">INDEX(DB_PAR[],A412+1,3)</f>
        <v xml:space="preserve"> GEN_WH_VIB</v>
      </c>
      <c r="D412" s="34" t="str" cm="1">
        <f t="array" ref="D412">INDEX(DB_PAR[],A412+1,4)</f>
        <v>PARAM_154</v>
      </c>
      <c r="F412" s="34"/>
      <c r="G412" s="34" t="str" cm="1">
        <f t="array" ref="G412">IF(INDEX(DB_PAR[],A412+1,5) = "REAL",INDEX(DB_PAR[],A412+1,8),IF(INDEX(DB_PAR[],A412+1,5) = "INT",INDEX(DB_PAR[],A412+1,6),INDEX(DB_PAR[],A412+1,7)))</f>
        <v>REAL</v>
      </c>
      <c r="H412" s="36" t="str" cm="1">
        <f t="array" ref="H412">INDEX(DB_PAR[],A412+1,9)</f>
        <v>T#0MS</v>
      </c>
      <c r="I412" s="36"/>
      <c r="J412" s="36"/>
      <c r="K412" s="36" t="e">
        <f t="shared" si="40"/>
        <v>#N/A</v>
      </c>
    </row>
    <row r="413" spans="1:11" hidden="1" x14ac:dyDescent="0.25">
      <c r="A413" s="36">
        <v>411</v>
      </c>
      <c r="B413" s="36" t="b" cm="1">
        <f t="array" ref="B413">INDEX(DB_PAR[],A413+1,1)</f>
        <v>0</v>
      </c>
      <c r="C413" s="34" t="str" cm="1">
        <f t="array" ref="C413">INDEX(DB_PAR[],A413+1,3)</f>
        <v xml:space="preserve"> GEN_WH_VIB</v>
      </c>
      <c r="D413" s="34" t="str" cm="1">
        <f t="array" ref="D413">INDEX(DB_PAR[],A413+1,4)</f>
        <v>PARAM_155</v>
      </c>
      <c r="F413" s="34"/>
      <c r="G413" s="34" t="str" cm="1">
        <f t="array" ref="G413">IF(INDEX(DB_PAR[],A413+1,5) = "REAL",INDEX(DB_PAR[],A413+1,8),IF(INDEX(DB_PAR[],A413+1,5) = "INT",INDEX(DB_PAR[],A413+1,6),INDEX(DB_PAR[],A413+1,7)))</f>
        <v>REAL</v>
      </c>
      <c r="H413" s="36" t="str" cm="1">
        <f t="array" ref="H413">INDEX(DB_PAR[],A413+1,9)</f>
        <v>T#0MS</v>
      </c>
      <c r="I413" s="36"/>
      <c r="J413" s="36"/>
      <c r="K413" s="36" t="e">
        <f t="shared" si="40"/>
        <v>#N/A</v>
      </c>
    </row>
    <row r="414" spans="1:11" hidden="1" x14ac:dyDescent="0.25">
      <c r="A414" s="36">
        <v>412</v>
      </c>
      <c r="B414" s="36" t="b" cm="1">
        <f t="array" ref="B414">INDEX(DB_PAR[],A414+1,1)</f>
        <v>0</v>
      </c>
      <c r="C414" s="34" t="str" cm="1">
        <f t="array" ref="C414">INDEX(DB_PAR[],A414+1,3)</f>
        <v xml:space="preserve"> GEN_WH_VIB</v>
      </c>
      <c r="D414" s="34" t="str" cm="1">
        <f t="array" ref="D414">INDEX(DB_PAR[],A414+1,4)</f>
        <v>PARAM_156</v>
      </c>
      <c r="F414" s="34"/>
      <c r="G414" s="34" t="str" cm="1">
        <f t="array" ref="G414">IF(INDEX(DB_PAR[],A414+1,5) = "REAL",INDEX(DB_PAR[],A414+1,8),IF(INDEX(DB_PAR[],A414+1,5) = "INT",INDEX(DB_PAR[],A414+1,6),INDEX(DB_PAR[],A414+1,7)))</f>
        <v>REAL</v>
      </c>
      <c r="H414" s="36" t="str" cm="1">
        <f t="array" ref="H414">INDEX(DB_PAR[],A414+1,9)</f>
        <v>T#0MS</v>
      </c>
      <c r="I414" s="36"/>
      <c r="J414" s="36"/>
      <c r="K414" s="36" t="e">
        <f t="shared" si="40"/>
        <v>#N/A</v>
      </c>
    </row>
    <row r="415" spans="1:11" hidden="1" x14ac:dyDescent="0.25">
      <c r="A415" s="36">
        <v>413</v>
      </c>
      <c r="B415" s="36" t="b" cm="1">
        <f t="array" ref="B415">INDEX(DB_PAR[],A415+1,1)</f>
        <v>0</v>
      </c>
      <c r="C415" s="34" t="str" cm="1">
        <f t="array" ref="C415">INDEX(DB_PAR[],A415+1,3)</f>
        <v xml:space="preserve"> GEN_WH_VIB</v>
      </c>
      <c r="D415" s="34" t="str" cm="1">
        <f t="array" ref="D415">INDEX(DB_PAR[],A415+1,4)</f>
        <v>PARAM_157</v>
      </c>
      <c r="F415" s="34"/>
      <c r="G415" s="34" t="str" cm="1">
        <f t="array" ref="G415">IF(INDEX(DB_PAR[],A415+1,5) = "REAL",INDEX(DB_PAR[],A415+1,8),IF(INDEX(DB_PAR[],A415+1,5) = "INT",INDEX(DB_PAR[],A415+1,6),INDEX(DB_PAR[],A415+1,7)))</f>
        <v>REAL</v>
      </c>
      <c r="H415" s="36" t="str" cm="1">
        <f t="array" ref="H415">INDEX(DB_PAR[],A415+1,9)</f>
        <v>T#0MS</v>
      </c>
      <c r="I415" s="36"/>
      <c r="J415" s="36"/>
      <c r="K415" s="36" t="e">
        <f t="shared" si="40"/>
        <v>#N/A</v>
      </c>
    </row>
    <row r="416" spans="1:11" hidden="1" x14ac:dyDescent="0.25">
      <c r="A416" s="36">
        <v>414</v>
      </c>
      <c r="B416" s="36" t="b" cm="1">
        <f t="array" ref="B416">INDEX(DB_PAR[],A416+1,1)</f>
        <v>0</v>
      </c>
      <c r="C416" s="34" t="str" cm="1">
        <f t="array" ref="C416">INDEX(DB_PAR[],A416+1,3)</f>
        <v xml:space="preserve"> GEN_WH_VIB</v>
      </c>
      <c r="D416" s="34" t="str" cm="1">
        <f t="array" ref="D416">INDEX(DB_PAR[],A416+1,4)</f>
        <v>PARAM_158</v>
      </c>
      <c r="F416" s="34"/>
      <c r="G416" s="34" t="str" cm="1">
        <f t="array" ref="G416">IF(INDEX(DB_PAR[],A416+1,5) = "REAL",INDEX(DB_PAR[],A416+1,8),IF(INDEX(DB_PAR[],A416+1,5) = "INT",INDEX(DB_PAR[],A416+1,6),INDEX(DB_PAR[],A416+1,7)))</f>
        <v>REAL</v>
      </c>
      <c r="H416" s="36" t="str" cm="1">
        <f t="array" ref="H416">INDEX(DB_PAR[],A416+1,9)</f>
        <v>T#0MS</v>
      </c>
      <c r="I416" s="36"/>
      <c r="J416" s="36"/>
      <c r="K416" s="36" t="e">
        <f t="shared" si="40"/>
        <v>#N/A</v>
      </c>
    </row>
    <row r="417" spans="1:11" hidden="1" x14ac:dyDescent="0.25">
      <c r="A417" s="36">
        <v>415</v>
      </c>
      <c r="B417" s="36" t="b" cm="1">
        <f t="array" ref="B417">INDEX(DB_PAR[],A417+1,1)</f>
        <v>0</v>
      </c>
      <c r="C417" s="34" t="str" cm="1">
        <f t="array" ref="C417">INDEX(DB_PAR[],A417+1,3)</f>
        <v xml:space="preserve"> GEN_WH_VIB</v>
      </c>
      <c r="D417" s="34" t="str" cm="1">
        <f t="array" ref="D417">INDEX(DB_PAR[],A417+1,4)</f>
        <v>PARAM_159</v>
      </c>
      <c r="F417" s="34"/>
      <c r="G417" s="34" t="str" cm="1">
        <f t="array" ref="G417">IF(INDEX(DB_PAR[],A417+1,5) = "REAL",INDEX(DB_PAR[],A417+1,8),IF(INDEX(DB_PAR[],A417+1,5) = "INT",INDEX(DB_PAR[],A417+1,6),INDEX(DB_PAR[],A417+1,7)))</f>
        <v>REAL</v>
      </c>
      <c r="H417" s="36" t="str" cm="1">
        <f t="array" ref="H417">INDEX(DB_PAR[],A417+1,9)</f>
        <v>T#0MS</v>
      </c>
      <c r="I417" s="36"/>
      <c r="J417" s="36"/>
      <c r="K417" s="36" t="e">
        <f t="shared" si="40"/>
        <v>#N/A</v>
      </c>
    </row>
    <row r="418" spans="1:11" x14ac:dyDescent="0.25">
      <c r="A418" s="36">
        <v>416</v>
      </c>
      <c r="B418" s="36" t="b" cm="1">
        <f t="array" ref="B418">INDEX(DB_PAR[],A418+1,1)</f>
        <v>0</v>
      </c>
      <c r="C418" s="34" t="str" cm="1">
        <f t="array" ref="C418">INDEX(DB_PAR[],A418+1,3)</f>
        <v xml:space="preserve"> GEN_EXC</v>
      </c>
      <c r="D418" s="34" t="str" cm="1">
        <f t="array" ref="D418">INDEX(DB_PAR[],A418+1,4)</f>
        <v>GENERAL_START_EXC_REG</v>
      </c>
      <c r="E418" t="s">
        <v>3809</v>
      </c>
      <c r="F418" s="34" t="s">
        <v>3807</v>
      </c>
      <c r="G418" s="34" t="str" cm="1">
        <f t="array" ref="G418">IF(INDEX(DB_PAR[],A418+1,5) = "REAL",INDEX(DB_PAR[],A418+1,8),IF(INDEX(DB_PAR[],A418+1,5) = "INT",INDEX(DB_PAR[],A418+1,6),INDEX(DB_PAR[],A418+1,7)))</f>
        <v>INT</v>
      </c>
      <c r="H418" s="36" t="str" cm="1">
        <f t="array" ref="H418">INDEX(DB_PAR[],A418+1,9)</f>
        <v>T#0MS</v>
      </c>
      <c r="I418" s="36"/>
      <c r="J418" s="36" t="str">
        <f t="shared" ref="J418:J423" si="41">VLOOKUP(E418,$S$1:$T$299,2,FALSE)</f>
        <v>Start magnetiseringsregulering</v>
      </c>
      <c r="K418" s="36" t="str">
        <f t="shared" ref="K418:K423" si="42">VLOOKUP(F418,$M$1:$N$299,2,FALSE)</f>
        <v>1 - Reaktiv effekt, 2 - Effektfaktor, 3 - Spenning</v>
      </c>
    </row>
    <row r="419" spans="1:11" x14ac:dyDescent="0.25">
      <c r="A419" s="36">
        <v>417</v>
      </c>
      <c r="B419" s="36" t="b" cm="1">
        <f t="array" ref="B419">INDEX(DB_PAR[],A419+1,1)</f>
        <v>0</v>
      </c>
      <c r="C419" s="34" t="str" cm="1">
        <f t="array" ref="C419">INDEX(DB_PAR[],A419+1,3)</f>
        <v xml:space="preserve"> GEN_EXC</v>
      </c>
      <c r="D419" s="34" t="str" cm="1">
        <f t="array" ref="D419">INDEX(DB_PAR[],A419+1,4)</f>
        <v>GENERAL_U_REG_ENABLED</v>
      </c>
      <c r="E419" t="s">
        <v>3814</v>
      </c>
      <c r="F419" s="34" t="s">
        <v>3812</v>
      </c>
      <c r="G419" s="34" t="str" cm="1">
        <f t="array" ref="G419">IF(INDEX(DB_PAR[],A419+1,5) = "REAL",INDEX(DB_PAR[],A419+1,8),IF(INDEX(DB_PAR[],A419+1,5) = "INT",INDEX(DB_PAR[],A419+1,6),INDEX(DB_PAR[],A419+1,7)))</f>
        <v>INT</v>
      </c>
      <c r="H419" s="36" t="str" cm="1">
        <f t="array" ref="H419">INDEX(DB_PAR[],A419+1,9)</f>
        <v>T#0MS</v>
      </c>
      <c r="I419" s="36"/>
      <c r="J419" s="36" t="str">
        <f t="shared" si="41"/>
        <v>Spenningsregulering aktivert</v>
      </c>
      <c r="K419" s="36" t="str">
        <f t="shared" si="42"/>
        <v>0 - Spenningsregulering deaktivert, 1 - Spenningsregulering aktivert</v>
      </c>
    </row>
    <row r="420" spans="1:11" x14ac:dyDescent="0.25">
      <c r="A420" s="36">
        <v>418</v>
      </c>
      <c r="B420" s="36" t="b" cm="1">
        <f t="array" ref="B420">INDEX(DB_PAR[],A420+1,1)</f>
        <v>0</v>
      </c>
      <c r="C420" s="34" t="str" cm="1">
        <f t="array" ref="C420">INDEX(DB_PAR[],A420+1,3)</f>
        <v xml:space="preserve"> GEN_EXC</v>
      </c>
      <c r="D420" s="34" t="str" cm="1">
        <f t="array" ref="D420">INDEX(DB_PAR[],A420+1,4)</f>
        <v>GENERAL_CONVERT_PF_OR_Q</v>
      </c>
      <c r="E420" t="s">
        <v>3819</v>
      </c>
      <c r="F420" s="34" t="s">
        <v>3817</v>
      </c>
      <c r="G420" s="34" t="str" cm="1">
        <f t="array" ref="G420">IF(INDEX(DB_PAR[],A420+1,5) = "REAL",INDEX(DB_PAR[],A420+1,8),IF(INDEX(DB_PAR[],A420+1,5) = "INT",INDEX(DB_PAR[],A420+1,6),INDEX(DB_PAR[],A420+1,7)))</f>
        <v>INT</v>
      </c>
      <c r="H420" s="36" t="str" cm="1">
        <f t="array" ref="H420">INDEX(DB_PAR[],A420+1,9)</f>
        <v>T#0MS</v>
      </c>
      <c r="I420" s="36"/>
      <c r="J420" s="36" t="str">
        <f t="shared" si="41"/>
        <v>Konverter PF eller Q</v>
      </c>
      <c r="K420" s="36" t="str">
        <f t="shared" si="42"/>
        <v>0 - Ingen konvertering, 1 - Konverter effektfaktor til reaktiv effekt, 2 - Konverter reaktiv effekt til effektfaktor</v>
      </c>
    </row>
    <row r="421" spans="1:11" x14ac:dyDescent="0.25">
      <c r="A421" s="36">
        <v>419</v>
      </c>
      <c r="B421" s="36" t="b" cm="1">
        <f t="array" ref="B421">INDEX(DB_PAR[],A421+1,1)</f>
        <v>0</v>
      </c>
      <c r="C421" s="34" t="str" cm="1">
        <f t="array" ref="C421">INDEX(DB_PAR[],A421+1,3)</f>
        <v xml:space="preserve"> GEN_EXC</v>
      </c>
      <c r="D421" s="34" t="str" cm="1">
        <f t="array" ref="D421">INDEX(DB_PAR[],A421+1,4)</f>
        <v>GENERAL_V_MATCH_ENABLED</v>
      </c>
      <c r="E421" t="s">
        <v>3824</v>
      </c>
      <c r="F421" s="34" t="s">
        <v>3822</v>
      </c>
      <c r="G421" s="34" t="str" cm="1">
        <f t="array" ref="G421">IF(INDEX(DB_PAR[],A421+1,5) = "REAL",INDEX(DB_PAR[],A421+1,8),IF(INDEX(DB_PAR[],A421+1,5) = "INT",INDEX(DB_PAR[],A421+1,6),INDEX(DB_PAR[],A421+1,7)))</f>
        <v>INT</v>
      </c>
      <c r="H421" s="36" t="str" cm="1">
        <f t="array" ref="H421">INDEX(DB_PAR[],A421+1,9)</f>
        <v>T#0MS</v>
      </c>
      <c r="I421" s="36"/>
      <c r="J421" s="36" t="str">
        <f t="shared" si="41"/>
        <v>Kilde for spenningsmatching</v>
      </c>
      <c r="K421" s="36" t="str">
        <f t="shared" si="42"/>
        <v>0 - Synkronisator, 1 - PLS</v>
      </c>
    </row>
    <row r="422" spans="1:11" ht="30" x14ac:dyDescent="0.25">
      <c r="A422" s="36">
        <v>420</v>
      </c>
      <c r="B422" s="36" t="b" cm="1">
        <f t="array" ref="B422">INDEX(DB_PAR[],A422+1,1)</f>
        <v>0</v>
      </c>
      <c r="C422" s="34" t="str" cm="1">
        <f t="array" ref="C422">INDEX(DB_PAR[],A422+1,3)</f>
        <v xml:space="preserve"> GEN_EXC</v>
      </c>
      <c r="D422" s="34" t="str" cm="1">
        <f t="array" ref="D422">INDEX(DB_PAR[],A422+1,4)</f>
        <v>GENERAL_VOLT_OK</v>
      </c>
      <c r="E422" t="s">
        <v>3829</v>
      </c>
      <c r="F422" s="34" t="s">
        <v>3827</v>
      </c>
      <c r="G422" s="34" t="str" cm="1">
        <f t="array" ref="G422">IF(INDEX(DB_PAR[],A422+1,5) = "REAL",INDEX(DB_PAR[],A422+1,8),IF(INDEX(DB_PAR[],A422+1,5) = "INT",INDEX(DB_PAR[],A422+1,6),INDEX(DB_PAR[],A422+1,7)))</f>
        <v>REAL</v>
      </c>
      <c r="H422" s="36" t="str" cm="1">
        <f t="array" ref="H422">INDEX(DB_PAR[],A422+1,9)</f>
        <v>T#0MS</v>
      </c>
      <c r="I422" s="36"/>
      <c r="J422" s="36" t="str">
        <f t="shared" si="41"/>
        <v>Spenning OK</v>
      </c>
      <c r="K422" s="36" t="str">
        <f t="shared" si="42"/>
        <v>Minimal prosentvis verdi av nominell generator spenning for å sjekke magnetiseringsfunksjonen ved oppstart kommando.</v>
      </c>
    </row>
    <row r="423" spans="1:11" x14ac:dyDescent="0.25">
      <c r="A423" s="36">
        <v>421</v>
      </c>
      <c r="B423" s="36" t="b" cm="1">
        <f t="array" ref="B423">INDEX(DB_PAR[],A423+1,1)</f>
        <v>0</v>
      </c>
      <c r="C423" s="34" t="str" cm="1">
        <f t="array" ref="C423">INDEX(DB_PAR[],A423+1,3)</f>
        <v xml:space="preserve"> GEN_EXC</v>
      </c>
      <c r="D423" s="34" t="str" cm="1">
        <f t="array" ref="D423">INDEX(DB_PAR[],A423+1,4)</f>
        <v>GENERAL_RAMP_TIME</v>
      </c>
      <c r="E423" t="s">
        <v>3834</v>
      </c>
      <c r="F423" s="34" t="s">
        <v>3832</v>
      </c>
      <c r="G423" s="34" t="str" cm="1">
        <f t="array" ref="G423">IF(INDEX(DB_PAR[],A423+1,5) = "REAL",INDEX(DB_PAR[],A423+1,8),IF(INDEX(DB_PAR[],A423+1,5) = "INT",INDEX(DB_PAR[],A423+1,6),INDEX(DB_PAR[],A423+1,7)))</f>
        <v>REAL</v>
      </c>
      <c r="H423" s="36" t="str" cm="1">
        <f t="array" ref="H423">INDEX(DB_PAR[],A423+1,9)</f>
        <v>T#0MS</v>
      </c>
      <c r="I423" s="36"/>
      <c r="J423" s="36" t="str">
        <f t="shared" si="41"/>
        <v>Magnetiseringsinnstillings rampetid</v>
      </c>
      <c r="K423" s="36" t="str">
        <f t="shared" si="42"/>
        <v>Grense for slew rate av utgangsverdien i sekunder i området absolutt verdi.</v>
      </c>
    </row>
    <row r="424" spans="1:11" hidden="1" x14ac:dyDescent="0.25">
      <c r="A424" s="36">
        <v>422</v>
      </c>
      <c r="B424" s="36" t="b" cm="1">
        <f t="array" ref="B424">INDEX(DB_PAR[],A424+1,1)</f>
        <v>0</v>
      </c>
      <c r="C424" s="34" t="str" cm="1">
        <f t="array" ref="C424">INDEX(DB_PAR[],A424+1,3)</f>
        <v xml:space="preserve"> GEN_EXC</v>
      </c>
      <c r="D424" s="34" t="str" cm="1">
        <f t="array" ref="D424">INDEX(DB_PAR[],A424+1,4)</f>
        <v>PARAM_5</v>
      </c>
      <c r="F424" s="34"/>
      <c r="G424" s="34" t="str" cm="1">
        <f t="array" ref="G424">IF(INDEX(DB_PAR[],A424+1,5) = "REAL",INDEX(DB_PAR[],A424+1,8),IF(INDEX(DB_PAR[],A424+1,5) = "INT",INDEX(DB_PAR[],A424+1,6),INDEX(DB_PAR[],A424+1,7)))</f>
        <v>REAL</v>
      </c>
      <c r="H424" s="36" t="str" cm="1">
        <f t="array" ref="H424">INDEX(DB_PAR[],A424+1,9)</f>
        <v>T#0MS</v>
      </c>
      <c r="I424" s="36"/>
      <c r="J424" s="36"/>
      <c r="K424" s="36" t="e">
        <f t="shared" si="40"/>
        <v>#N/A</v>
      </c>
    </row>
    <row r="425" spans="1:11" hidden="1" x14ac:dyDescent="0.25">
      <c r="A425" s="36">
        <v>423</v>
      </c>
      <c r="B425" s="36" t="b" cm="1">
        <f t="array" ref="B425">INDEX(DB_PAR[],A425+1,1)</f>
        <v>0</v>
      </c>
      <c r="C425" s="34" t="str" cm="1">
        <f t="array" ref="C425">INDEX(DB_PAR[],A425+1,3)</f>
        <v xml:space="preserve"> GEN_EXC</v>
      </c>
      <c r="D425" s="34" t="str" cm="1">
        <f t="array" ref="D425">INDEX(DB_PAR[],A425+1,4)</f>
        <v>PARAM_6</v>
      </c>
      <c r="F425" s="34"/>
      <c r="G425" s="34" t="str" cm="1">
        <f t="array" ref="G425">IF(INDEX(DB_PAR[],A425+1,5) = "REAL",INDEX(DB_PAR[],A425+1,8),IF(INDEX(DB_PAR[],A425+1,5) = "INT",INDEX(DB_PAR[],A425+1,6),INDEX(DB_PAR[],A425+1,7)))</f>
        <v>REAL</v>
      </c>
      <c r="H425" s="36" t="str" cm="1">
        <f t="array" ref="H425">INDEX(DB_PAR[],A425+1,9)</f>
        <v>T#0MS</v>
      </c>
      <c r="I425" s="36"/>
      <c r="J425" s="36"/>
      <c r="K425" s="36" t="e">
        <f t="shared" si="40"/>
        <v>#N/A</v>
      </c>
    </row>
    <row r="426" spans="1:11" hidden="1" x14ac:dyDescent="0.25">
      <c r="A426" s="36">
        <v>424</v>
      </c>
      <c r="B426" s="36" t="b" cm="1">
        <f t="array" ref="B426">INDEX(DB_PAR[],A426+1,1)</f>
        <v>0</v>
      </c>
      <c r="C426" s="34" t="str" cm="1">
        <f t="array" ref="C426">INDEX(DB_PAR[],A426+1,3)</f>
        <v xml:space="preserve"> GEN_EXC</v>
      </c>
      <c r="D426" s="34" t="str" cm="1">
        <f t="array" ref="D426">INDEX(DB_PAR[],A426+1,4)</f>
        <v>PARAM_7</v>
      </c>
      <c r="F426" s="34"/>
      <c r="G426" s="34" t="str" cm="1">
        <f t="array" ref="G426">IF(INDEX(DB_PAR[],A426+1,5) = "REAL",INDEX(DB_PAR[],A426+1,8),IF(INDEX(DB_PAR[],A426+1,5) = "INT",INDEX(DB_PAR[],A426+1,6),INDEX(DB_PAR[],A426+1,7)))</f>
        <v>REAL</v>
      </c>
      <c r="H426" s="36" t="str" cm="1">
        <f t="array" ref="H426">INDEX(DB_PAR[],A426+1,9)</f>
        <v>T#0MS</v>
      </c>
      <c r="I426" s="36"/>
      <c r="J426" s="36"/>
      <c r="K426" s="36" t="e">
        <f t="shared" si="40"/>
        <v>#N/A</v>
      </c>
    </row>
    <row r="427" spans="1:11" hidden="1" x14ac:dyDescent="0.25">
      <c r="A427" s="36">
        <v>425</v>
      </c>
      <c r="B427" s="36" t="b" cm="1">
        <f t="array" ref="B427">INDEX(DB_PAR[],A427+1,1)</f>
        <v>0</v>
      </c>
      <c r="C427" s="34" t="str" cm="1">
        <f t="array" ref="C427">INDEX(DB_PAR[],A427+1,3)</f>
        <v xml:space="preserve"> GEN_EXC</v>
      </c>
      <c r="D427" s="34" t="str" cm="1">
        <f t="array" ref="D427">INDEX(DB_PAR[],A427+1,4)</f>
        <v>PARAM_8</v>
      </c>
      <c r="F427" s="34"/>
      <c r="G427" s="34" t="str" cm="1">
        <f t="array" ref="G427">IF(INDEX(DB_PAR[],A427+1,5) = "REAL",INDEX(DB_PAR[],A427+1,8),IF(INDEX(DB_PAR[],A427+1,5) = "INT",INDEX(DB_PAR[],A427+1,6),INDEX(DB_PAR[],A427+1,7)))</f>
        <v>REAL</v>
      </c>
      <c r="H427" s="36" t="str" cm="1">
        <f t="array" ref="H427">INDEX(DB_PAR[],A427+1,9)</f>
        <v>T#0MS</v>
      </c>
      <c r="I427" s="36"/>
      <c r="J427" s="36"/>
      <c r="K427" s="36" t="e">
        <f t="shared" si="40"/>
        <v>#N/A</v>
      </c>
    </row>
    <row r="428" spans="1:11" x14ac:dyDescent="0.25">
      <c r="A428" s="36">
        <v>426</v>
      </c>
      <c r="B428" s="36" t="b" cm="1">
        <f t="array" ref="B428">INDEX(DB_PAR[],A428+1,1)</f>
        <v>0</v>
      </c>
      <c r="C428" s="34" t="str" cm="1">
        <f t="array" ref="C428">INDEX(DB_PAR[],A428+1,3)</f>
        <v xml:space="preserve"> GEN_EXC</v>
      </c>
      <c r="D428" s="34" t="str" cm="1">
        <f t="array" ref="D428">INDEX(DB_PAR[],A428+1,4)</f>
        <v>GRID_REG_START_Q_REF</v>
      </c>
      <c r="E428" t="s">
        <v>3839</v>
      </c>
      <c r="F428" s="34" t="s">
        <v>3837</v>
      </c>
      <c r="G428" s="34" t="str" cm="1">
        <f t="array" ref="G428">IF(INDEX(DB_PAR[],A428+1,5) = "REAL",INDEX(DB_PAR[],A428+1,8),IF(INDEX(DB_PAR[],A428+1,5) = "INT",INDEX(DB_PAR[],A428+1,6),INDEX(DB_PAR[],A428+1,7)))</f>
        <v>REAL</v>
      </c>
      <c r="H428" s="36" t="str" cm="1">
        <f t="array" ref="H428">INDEX(DB_PAR[],A428+1,9)</f>
        <v>T#0MS</v>
      </c>
      <c r="I428" s="36"/>
      <c r="J428" s="36" t="str">
        <f t="shared" ref="J428:J436" si="43">VLOOKUP(E428,$S$1:$T$299,2,FALSE)</f>
        <v>Start Q innstilling</v>
      </c>
      <c r="K428" s="36" t="str">
        <f t="shared" ref="K428:K436" si="44">VLOOKUP(F428,$M$1:$N$299,2,FALSE)</f>
        <v>Start reaktiv effekt referanse etter synkronisering.</v>
      </c>
    </row>
    <row r="429" spans="1:11" x14ac:dyDescent="0.25">
      <c r="A429" s="36">
        <v>427</v>
      </c>
      <c r="B429" s="36" t="b" cm="1">
        <f t="array" ref="B429">INDEX(DB_PAR[],A429+1,1)</f>
        <v>0</v>
      </c>
      <c r="C429" s="34" t="str" cm="1">
        <f t="array" ref="C429">INDEX(DB_PAR[],A429+1,3)</f>
        <v xml:space="preserve"> GEN_EXC</v>
      </c>
      <c r="D429" s="34" t="str" cm="1">
        <f t="array" ref="D429">INDEX(DB_PAR[],A429+1,4)</f>
        <v>GRID_REG_START_PF_REF</v>
      </c>
      <c r="E429" t="s">
        <v>3843</v>
      </c>
      <c r="F429" s="34" t="s">
        <v>3841</v>
      </c>
      <c r="G429" s="34" t="str" cm="1">
        <f t="array" ref="G429">IF(INDEX(DB_PAR[],A429+1,5) = "REAL",INDEX(DB_PAR[],A429+1,8),IF(INDEX(DB_PAR[],A429+1,5) = "INT",INDEX(DB_PAR[],A429+1,6),INDEX(DB_PAR[],A429+1,7)))</f>
        <v>REAL</v>
      </c>
      <c r="H429" s="36" t="str" cm="1">
        <f t="array" ref="H429">INDEX(DB_PAR[],A429+1,9)</f>
        <v>T#0MS</v>
      </c>
      <c r="I429" s="36"/>
      <c r="J429" s="36" t="str">
        <f t="shared" si="43"/>
        <v>Start PF innstilling</v>
      </c>
      <c r="K429" s="36" t="str">
        <f t="shared" si="44"/>
        <v>Start effektfaktor referanse etter synkronisering.</v>
      </c>
    </row>
    <row r="430" spans="1:11" x14ac:dyDescent="0.25">
      <c r="A430" s="36">
        <v>428</v>
      </c>
      <c r="B430" s="36" t="b" cm="1">
        <f t="array" ref="B430">INDEX(DB_PAR[],A430+1,1)</f>
        <v>0</v>
      </c>
      <c r="C430" s="34" t="str" cm="1">
        <f t="array" ref="C430">INDEX(DB_PAR[],A430+1,3)</f>
        <v xml:space="preserve"> GEN_EXC</v>
      </c>
      <c r="D430" s="34" t="str" cm="1">
        <f t="array" ref="D430">INDEX(DB_PAR[],A430+1,4)</f>
        <v>GRID_REG_START_U_REF</v>
      </c>
      <c r="E430" t="s">
        <v>3847</v>
      </c>
      <c r="F430" s="34" t="s">
        <v>3845</v>
      </c>
      <c r="G430" s="34" t="str" cm="1">
        <f t="array" ref="G430">IF(INDEX(DB_PAR[],A430+1,5) = "REAL",INDEX(DB_PAR[],A430+1,8),IF(INDEX(DB_PAR[],A430+1,5) = "INT",INDEX(DB_PAR[],A430+1,6),INDEX(DB_PAR[],A430+1,7)))</f>
        <v>REAL</v>
      </c>
      <c r="H430" s="36" t="str" cm="1">
        <f t="array" ref="H430">INDEX(DB_PAR[],A430+1,9)</f>
        <v>T#0MS</v>
      </c>
      <c r="I430" s="36"/>
      <c r="J430" s="36" t="str">
        <f t="shared" si="43"/>
        <v>Start U innstilling</v>
      </c>
      <c r="K430" s="36" t="str">
        <f t="shared" si="44"/>
        <v>Start spenning referanse etter synkronisering.</v>
      </c>
    </row>
    <row r="431" spans="1:11" x14ac:dyDescent="0.25">
      <c r="A431" s="36">
        <v>429</v>
      </c>
      <c r="B431" s="36" t="b" cm="1">
        <f t="array" ref="B431">INDEX(DB_PAR[],A431+1,1)</f>
        <v>0</v>
      </c>
      <c r="C431" s="34" t="str" cm="1">
        <f t="array" ref="C431">INDEX(DB_PAR[],A431+1,3)</f>
        <v xml:space="preserve"> GEN_EXC</v>
      </c>
      <c r="D431" s="34" t="str" cm="1">
        <f t="array" ref="D431">INDEX(DB_PAR[],A431+1,4)</f>
        <v>GRID_REG_MIN_Q_REF</v>
      </c>
      <c r="E431" t="s">
        <v>3851</v>
      </c>
      <c r="F431" s="34" t="s">
        <v>3849</v>
      </c>
      <c r="G431" s="34" t="str" cm="1">
        <f t="array" ref="G431">IF(INDEX(DB_PAR[],A431+1,5) = "REAL",INDEX(DB_PAR[],A431+1,8),IF(INDEX(DB_PAR[],A431+1,5) = "INT",INDEX(DB_PAR[],A431+1,6),INDEX(DB_PAR[],A431+1,7)))</f>
        <v>REAL</v>
      </c>
      <c r="H431" s="36" t="str" cm="1">
        <f t="array" ref="H431">INDEX(DB_PAR[],A431+1,9)</f>
        <v>T#0MS</v>
      </c>
      <c r="I431" s="36"/>
      <c r="J431" s="36" t="str">
        <f t="shared" si="43"/>
        <v>Minimal Q innstilling</v>
      </c>
      <c r="K431" s="36" t="str">
        <f t="shared" si="44"/>
        <v>Minimal reaktiv effekt referanse på nettet.</v>
      </c>
    </row>
    <row r="432" spans="1:11" x14ac:dyDescent="0.25">
      <c r="A432" s="36">
        <v>430</v>
      </c>
      <c r="B432" s="36" t="b" cm="1">
        <f t="array" ref="B432">INDEX(DB_PAR[],A432+1,1)</f>
        <v>0</v>
      </c>
      <c r="C432" s="34" t="str" cm="1">
        <f t="array" ref="C432">INDEX(DB_PAR[],A432+1,3)</f>
        <v xml:space="preserve"> GEN_EXC</v>
      </c>
      <c r="D432" s="34" t="str" cm="1">
        <f t="array" ref="D432">INDEX(DB_PAR[],A432+1,4)</f>
        <v>GRID_REG_MIN_PF_REF</v>
      </c>
      <c r="E432" t="s">
        <v>3856</v>
      </c>
      <c r="F432" s="34" t="s">
        <v>3854</v>
      </c>
      <c r="G432" s="34" t="str" cm="1">
        <f t="array" ref="G432">IF(INDEX(DB_PAR[],A432+1,5) = "REAL",INDEX(DB_PAR[],A432+1,8),IF(INDEX(DB_PAR[],A432+1,5) = "INT",INDEX(DB_PAR[],A432+1,6),INDEX(DB_PAR[],A432+1,7)))</f>
        <v>REAL</v>
      </c>
      <c r="H432" s="36" t="str" cm="1">
        <f t="array" ref="H432">INDEX(DB_PAR[],A432+1,9)</f>
        <v>T#0MS</v>
      </c>
      <c r="I432" s="36"/>
      <c r="J432" s="36" t="str">
        <f t="shared" si="43"/>
        <v>Minimal PF innstilling</v>
      </c>
      <c r="K432" s="36" t="str">
        <f t="shared" si="44"/>
        <v>Minimal effektfaktor referanse på nettet.</v>
      </c>
    </row>
    <row r="433" spans="1:11" x14ac:dyDescent="0.25">
      <c r="A433" s="36">
        <v>431</v>
      </c>
      <c r="B433" s="36" t="b" cm="1">
        <f t="array" ref="B433">INDEX(DB_PAR[],A433+1,1)</f>
        <v>0</v>
      </c>
      <c r="C433" s="34" t="str" cm="1">
        <f t="array" ref="C433">INDEX(DB_PAR[],A433+1,3)</f>
        <v xml:space="preserve"> GEN_EXC</v>
      </c>
      <c r="D433" s="34" t="str" cm="1">
        <f t="array" ref="D433">INDEX(DB_PAR[],A433+1,4)</f>
        <v>GRID_REG_MIN_U_REF</v>
      </c>
      <c r="E433" t="s">
        <v>3861</v>
      </c>
      <c r="F433" s="34" t="s">
        <v>3859</v>
      </c>
      <c r="G433" s="34" t="str" cm="1">
        <f t="array" ref="G433">IF(INDEX(DB_PAR[],A433+1,5) = "REAL",INDEX(DB_PAR[],A433+1,8),IF(INDEX(DB_PAR[],A433+1,5) = "INT",INDEX(DB_PAR[],A433+1,6),INDEX(DB_PAR[],A433+1,7)))</f>
        <v>REAL</v>
      </c>
      <c r="H433" s="36" t="str" cm="1">
        <f t="array" ref="H433">INDEX(DB_PAR[],A433+1,9)</f>
        <v>T#0MS</v>
      </c>
      <c r="I433" s="36"/>
      <c r="J433" s="36" t="str">
        <f t="shared" si="43"/>
        <v>Minimal U innstilling</v>
      </c>
      <c r="K433" s="36" t="str">
        <f t="shared" si="44"/>
        <v>Minimal Spenning referanse på nettet.</v>
      </c>
    </row>
    <row r="434" spans="1:11" x14ac:dyDescent="0.25">
      <c r="A434" s="36">
        <v>432</v>
      </c>
      <c r="B434" s="36" t="b" cm="1">
        <f t="array" ref="B434">INDEX(DB_PAR[],A434+1,1)</f>
        <v>0</v>
      </c>
      <c r="C434" s="34" t="str" cm="1">
        <f t="array" ref="C434">INDEX(DB_PAR[],A434+1,3)</f>
        <v xml:space="preserve"> GEN_EXC</v>
      </c>
      <c r="D434" s="34" t="str" cm="1">
        <f t="array" ref="D434">INDEX(DB_PAR[],A434+1,4)</f>
        <v>GRID_REG_MAX_Q_REF</v>
      </c>
      <c r="E434" t="s">
        <v>3866</v>
      </c>
      <c r="F434" s="34" t="s">
        <v>3864</v>
      </c>
      <c r="G434" s="34" t="str" cm="1">
        <f t="array" ref="G434">IF(INDEX(DB_PAR[],A434+1,5) = "REAL",INDEX(DB_PAR[],A434+1,8),IF(INDEX(DB_PAR[],A434+1,5) = "INT",INDEX(DB_PAR[],A434+1,6),INDEX(DB_PAR[],A434+1,7)))</f>
        <v>REAL</v>
      </c>
      <c r="H434" s="36" t="str" cm="1">
        <f t="array" ref="H434">INDEX(DB_PAR[],A434+1,9)</f>
        <v>T#0MS</v>
      </c>
      <c r="I434" s="36"/>
      <c r="J434" s="36" t="str">
        <f t="shared" si="43"/>
        <v>Maksimal Q innstilling</v>
      </c>
      <c r="K434" s="36" t="str">
        <f t="shared" si="44"/>
        <v>Maksimal Reaktiv effekt referanse på nettet.</v>
      </c>
    </row>
    <row r="435" spans="1:11" x14ac:dyDescent="0.25">
      <c r="A435" s="36">
        <v>433</v>
      </c>
      <c r="B435" s="36" t="b" cm="1">
        <f t="array" ref="B435">INDEX(DB_PAR[],A435+1,1)</f>
        <v>0</v>
      </c>
      <c r="C435" s="34" t="str" cm="1">
        <f t="array" ref="C435">INDEX(DB_PAR[],A435+1,3)</f>
        <v xml:space="preserve"> GEN_EXC</v>
      </c>
      <c r="D435" s="34" t="str" cm="1">
        <f t="array" ref="D435">INDEX(DB_PAR[],A435+1,4)</f>
        <v>GRID_REG_MAX_PF_REF</v>
      </c>
      <c r="E435" t="s">
        <v>3871</v>
      </c>
      <c r="F435" s="34" t="s">
        <v>3869</v>
      </c>
      <c r="G435" s="34" t="str" cm="1">
        <f t="array" ref="G435">IF(INDEX(DB_PAR[],A435+1,5) = "REAL",INDEX(DB_PAR[],A435+1,8),IF(INDEX(DB_PAR[],A435+1,5) = "INT",INDEX(DB_PAR[],A435+1,6),INDEX(DB_PAR[],A435+1,7)))</f>
        <v>REAL</v>
      </c>
      <c r="H435" s="36" t="str" cm="1">
        <f t="array" ref="H435">INDEX(DB_PAR[],A435+1,9)</f>
        <v>T#0MS</v>
      </c>
      <c r="I435" s="36"/>
      <c r="J435" s="36" t="str">
        <f t="shared" si="43"/>
        <v>Maksimal PF innstilling</v>
      </c>
      <c r="K435" s="36" t="str">
        <f t="shared" si="44"/>
        <v>Maksimal Effektfaktor referanse på nettet.</v>
      </c>
    </row>
    <row r="436" spans="1:11" x14ac:dyDescent="0.25">
      <c r="A436" s="36">
        <v>434</v>
      </c>
      <c r="B436" s="36" t="b" cm="1">
        <f t="array" ref="B436">INDEX(DB_PAR[],A436+1,1)</f>
        <v>0</v>
      </c>
      <c r="C436" s="34" t="str" cm="1">
        <f t="array" ref="C436">INDEX(DB_PAR[],A436+1,3)</f>
        <v xml:space="preserve"> GEN_EXC</v>
      </c>
      <c r="D436" s="34" t="str" cm="1">
        <f t="array" ref="D436">INDEX(DB_PAR[],A436+1,4)</f>
        <v>GRID_REG_MAX_U_REF</v>
      </c>
      <c r="E436" t="s">
        <v>3875</v>
      </c>
      <c r="F436" s="34" t="s">
        <v>3873</v>
      </c>
      <c r="G436" s="34" t="str" cm="1">
        <f t="array" ref="G436">IF(INDEX(DB_PAR[],A436+1,5) = "REAL",INDEX(DB_PAR[],A436+1,8),IF(INDEX(DB_PAR[],A436+1,5) = "INT",INDEX(DB_PAR[],A436+1,6),INDEX(DB_PAR[],A436+1,7)))</f>
        <v>REAL</v>
      </c>
      <c r="H436" s="36" t="str" cm="1">
        <f t="array" ref="H436">INDEX(DB_PAR[],A436+1,9)</f>
        <v>T#0MS</v>
      </c>
      <c r="I436" s="36"/>
      <c r="J436" s="36" t="str">
        <f t="shared" si="43"/>
        <v>Maksimal U innstilling</v>
      </c>
      <c r="K436" s="36" t="str">
        <f t="shared" si="44"/>
        <v>Maksimal Spenning referanse på nettet.</v>
      </c>
    </row>
    <row r="437" spans="1:11" hidden="1" x14ac:dyDescent="0.25">
      <c r="A437" s="36">
        <v>435</v>
      </c>
      <c r="B437" s="36" t="b" cm="1">
        <f t="array" ref="B437">INDEX(DB_PAR[],A437+1,1)</f>
        <v>0</v>
      </c>
      <c r="C437" s="34" t="str" cm="1">
        <f t="array" ref="C437">INDEX(DB_PAR[],A437+1,3)</f>
        <v xml:space="preserve"> GEN_EXC</v>
      </c>
      <c r="D437" s="34" t="str" cm="1">
        <f t="array" ref="D437">INDEX(DB_PAR[],A437+1,4)</f>
        <v>PARAM_18</v>
      </c>
      <c r="F437" s="34"/>
      <c r="G437" s="34" t="str" cm="1">
        <f t="array" ref="G437">IF(INDEX(DB_PAR[],A437+1,5) = "REAL",INDEX(DB_PAR[],A437+1,8),IF(INDEX(DB_PAR[],A437+1,5) = "INT",INDEX(DB_PAR[],A437+1,6),INDEX(DB_PAR[],A437+1,7)))</f>
        <v>REAL</v>
      </c>
      <c r="H437" s="36" t="str" cm="1">
        <f t="array" ref="H437">INDEX(DB_PAR[],A437+1,9)</f>
        <v>T#0MS</v>
      </c>
      <c r="I437" s="36"/>
      <c r="J437" s="36"/>
      <c r="K437" s="36" t="e">
        <f t="shared" si="40"/>
        <v>#N/A</v>
      </c>
    </row>
    <row r="438" spans="1:11" hidden="1" x14ac:dyDescent="0.25">
      <c r="A438" s="36">
        <v>436</v>
      </c>
      <c r="B438" s="36" t="b" cm="1">
        <f t="array" ref="B438">INDEX(DB_PAR[],A438+1,1)</f>
        <v>0</v>
      </c>
      <c r="C438" s="34" t="str" cm="1">
        <f t="array" ref="C438">INDEX(DB_PAR[],A438+1,3)</f>
        <v xml:space="preserve"> GEN_EXC</v>
      </c>
      <c r="D438" s="34" t="str" cm="1">
        <f t="array" ref="D438">INDEX(DB_PAR[],A438+1,4)</f>
        <v>PARAM_19</v>
      </c>
      <c r="F438" s="34"/>
      <c r="G438" s="34" t="str" cm="1">
        <f t="array" ref="G438">IF(INDEX(DB_PAR[],A438+1,5) = "REAL",INDEX(DB_PAR[],A438+1,8),IF(INDEX(DB_PAR[],A438+1,5) = "INT",INDEX(DB_PAR[],A438+1,6),INDEX(DB_PAR[],A438+1,7)))</f>
        <v>REAL</v>
      </c>
      <c r="H438" s="36" t="str" cm="1">
        <f t="array" ref="H438">INDEX(DB_PAR[],A438+1,9)</f>
        <v>T#0MS</v>
      </c>
      <c r="I438" s="36"/>
      <c r="J438" s="36"/>
      <c r="K438" s="36" t="e">
        <f t="shared" si="40"/>
        <v>#N/A</v>
      </c>
    </row>
    <row r="439" spans="1:11" hidden="1" x14ac:dyDescent="0.25">
      <c r="A439" s="36">
        <v>437</v>
      </c>
      <c r="B439" s="36" t="b" cm="1">
        <f t="array" ref="B439">INDEX(DB_PAR[],A439+1,1)</f>
        <v>0</v>
      </c>
      <c r="C439" s="34" t="str" cm="1">
        <f t="array" ref="C439">INDEX(DB_PAR[],A439+1,3)</f>
        <v xml:space="preserve"> GEN_EXC</v>
      </c>
      <c r="D439" s="34" t="str" cm="1">
        <f t="array" ref="D439">INDEX(DB_PAR[],A439+1,4)</f>
        <v>PARAM_20</v>
      </c>
      <c r="F439" s="34"/>
      <c r="G439" s="34" t="str" cm="1">
        <f t="array" ref="G439">IF(INDEX(DB_PAR[],A439+1,5) = "REAL",INDEX(DB_PAR[],A439+1,8),IF(INDEX(DB_PAR[],A439+1,5) = "INT",INDEX(DB_PAR[],A439+1,6),INDEX(DB_PAR[],A439+1,7)))</f>
        <v>REAL</v>
      </c>
      <c r="H439" s="36" t="str" cm="1">
        <f t="array" ref="H439">INDEX(DB_PAR[],A439+1,9)</f>
        <v>T#0MS</v>
      </c>
      <c r="I439" s="36"/>
      <c r="J439" s="36"/>
      <c r="K439" s="36" t="e">
        <f t="shared" si="40"/>
        <v>#N/A</v>
      </c>
    </row>
    <row r="440" spans="1:11" hidden="1" x14ac:dyDescent="0.25">
      <c r="A440" s="36">
        <v>438</v>
      </c>
      <c r="B440" s="36" t="b" cm="1">
        <f t="array" ref="B440">INDEX(DB_PAR[],A440+1,1)</f>
        <v>0</v>
      </c>
      <c r="C440" s="34" t="str" cm="1">
        <f t="array" ref="C440">INDEX(DB_PAR[],A440+1,3)</f>
        <v xml:space="preserve"> GEN_EXC</v>
      </c>
      <c r="D440" s="34" t="str" cm="1">
        <f t="array" ref="D440">INDEX(DB_PAR[],A440+1,4)</f>
        <v>PARAM_21</v>
      </c>
      <c r="F440" s="34"/>
      <c r="G440" s="34" t="str" cm="1">
        <f t="array" ref="G440">IF(INDEX(DB_PAR[],A440+1,5) = "REAL",INDEX(DB_PAR[],A440+1,8),IF(INDEX(DB_PAR[],A440+1,5) = "INT",INDEX(DB_PAR[],A440+1,6),INDEX(DB_PAR[],A440+1,7)))</f>
        <v>REAL</v>
      </c>
      <c r="H440" s="36" t="str" cm="1">
        <f t="array" ref="H440">INDEX(DB_PAR[],A440+1,9)</f>
        <v>T#0MS</v>
      </c>
      <c r="I440" s="36"/>
      <c r="J440" s="36"/>
      <c r="K440" s="36" t="e">
        <f t="shared" si="40"/>
        <v>#N/A</v>
      </c>
    </row>
    <row r="441" spans="1:11" hidden="1" x14ac:dyDescent="0.25">
      <c r="A441" s="36">
        <v>439</v>
      </c>
      <c r="B441" s="36" t="b" cm="1">
        <f t="array" ref="B441">INDEX(DB_PAR[],A441+1,1)</f>
        <v>0</v>
      </c>
      <c r="C441" s="34" t="str" cm="1">
        <f t="array" ref="C441">INDEX(DB_PAR[],A441+1,3)</f>
        <v xml:space="preserve"> GEN_EXC</v>
      </c>
      <c r="D441" s="34" t="str" cm="1">
        <f t="array" ref="D441">INDEX(DB_PAR[],A441+1,4)</f>
        <v>PARAM_22</v>
      </c>
      <c r="F441" s="34"/>
      <c r="G441" s="34" t="str" cm="1">
        <f t="array" ref="G441">IF(INDEX(DB_PAR[],A441+1,5) = "REAL",INDEX(DB_PAR[],A441+1,8),IF(INDEX(DB_PAR[],A441+1,5) = "INT",INDEX(DB_PAR[],A441+1,6),INDEX(DB_PAR[],A441+1,7)))</f>
        <v>REAL</v>
      </c>
      <c r="H441" s="36" t="str" cm="1">
        <f t="array" ref="H441">INDEX(DB_PAR[],A441+1,9)</f>
        <v>T#0MS</v>
      </c>
      <c r="I441" s="36"/>
      <c r="J441" s="36"/>
      <c r="K441" s="36" t="e">
        <f t="shared" si="40"/>
        <v>#N/A</v>
      </c>
    </row>
    <row r="442" spans="1:11" hidden="1" x14ac:dyDescent="0.25">
      <c r="A442" s="36">
        <v>440</v>
      </c>
      <c r="B442" s="36" t="b" cm="1">
        <f t="array" ref="B442">INDEX(DB_PAR[],A442+1,1)</f>
        <v>0</v>
      </c>
      <c r="C442" s="34" t="str" cm="1">
        <f t="array" ref="C442">INDEX(DB_PAR[],A442+1,3)</f>
        <v xml:space="preserve"> GEN_EXC</v>
      </c>
      <c r="D442" s="34" t="str" cm="1">
        <f t="array" ref="D442">INDEX(DB_PAR[],A442+1,4)</f>
        <v>PARAM_23</v>
      </c>
      <c r="F442" s="34"/>
      <c r="G442" s="34" t="str" cm="1">
        <f t="array" ref="G442">IF(INDEX(DB_PAR[],A442+1,5) = "REAL",INDEX(DB_PAR[],A442+1,8),IF(INDEX(DB_PAR[],A442+1,5) = "INT",INDEX(DB_PAR[],A442+1,6),INDEX(DB_PAR[],A442+1,7)))</f>
        <v>REAL</v>
      </c>
      <c r="H442" s="36" t="str" cm="1">
        <f t="array" ref="H442">INDEX(DB_PAR[],A442+1,9)</f>
        <v>T#0MS</v>
      </c>
      <c r="I442" s="36"/>
      <c r="J442" s="36"/>
      <c r="K442" s="36" t="e">
        <f t="shared" si="40"/>
        <v>#N/A</v>
      </c>
    </row>
    <row r="443" spans="1:11" hidden="1" x14ac:dyDescent="0.25">
      <c r="A443" s="36">
        <v>441</v>
      </c>
      <c r="B443" s="36" t="b" cm="1">
        <f t="array" ref="B443">INDEX(DB_PAR[],A443+1,1)</f>
        <v>0</v>
      </c>
      <c r="C443" s="34" t="str" cm="1">
        <f t="array" ref="C443">INDEX(DB_PAR[],A443+1,3)</f>
        <v xml:space="preserve"> GEN_EXC</v>
      </c>
      <c r="D443" s="34" t="str" cm="1">
        <f t="array" ref="D443">INDEX(DB_PAR[],A443+1,4)</f>
        <v>PARAM_24</v>
      </c>
      <c r="F443" s="34"/>
      <c r="G443" s="34" t="str" cm="1">
        <f t="array" ref="G443">IF(INDEX(DB_PAR[],A443+1,5) = "REAL",INDEX(DB_PAR[],A443+1,8),IF(INDEX(DB_PAR[],A443+1,5) = "INT",INDEX(DB_PAR[],A443+1,6),INDEX(DB_PAR[],A443+1,7)))</f>
        <v>REAL</v>
      </c>
      <c r="H443" s="36" t="str" cm="1">
        <f t="array" ref="H443">INDEX(DB_PAR[],A443+1,9)</f>
        <v>T#0MS</v>
      </c>
      <c r="I443" s="36"/>
      <c r="J443" s="36"/>
      <c r="K443" s="36" t="e">
        <f t="shared" si="40"/>
        <v>#N/A</v>
      </c>
    </row>
    <row r="444" spans="1:11" hidden="1" x14ac:dyDescent="0.25">
      <c r="A444" s="36">
        <v>442</v>
      </c>
      <c r="B444" s="36" t="b" cm="1">
        <f t="array" ref="B444">INDEX(DB_PAR[],A444+1,1)</f>
        <v>0</v>
      </c>
      <c r="C444" s="34" t="str" cm="1">
        <f t="array" ref="C444">INDEX(DB_PAR[],A444+1,3)</f>
        <v xml:space="preserve"> GEN_EXC</v>
      </c>
      <c r="D444" s="34" t="str" cm="1">
        <f t="array" ref="D444">INDEX(DB_PAR[],A444+1,4)</f>
        <v>PARAM_25</v>
      </c>
      <c r="F444" s="34"/>
      <c r="G444" s="34" t="str" cm="1">
        <f t="array" ref="G444">IF(INDEX(DB_PAR[],A444+1,5) = "REAL",INDEX(DB_PAR[],A444+1,8),IF(INDEX(DB_PAR[],A444+1,5) = "INT",INDEX(DB_PAR[],A444+1,6),INDEX(DB_PAR[],A444+1,7)))</f>
        <v>REAL</v>
      </c>
      <c r="H444" s="36" t="str" cm="1">
        <f t="array" ref="H444">INDEX(DB_PAR[],A444+1,9)</f>
        <v>T#0MS</v>
      </c>
      <c r="I444" s="36"/>
      <c r="J444" s="36"/>
      <c r="K444" s="36" t="e">
        <f t="shared" si="40"/>
        <v>#N/A</v>
      </c>
    </row>
    <row r="445" spans="1:11" hidden="1" x14ac:dyDescent="0.25">
      <c r="A445" s="36">
        <v>443</v>
      </c>
      <c r="B445" s="36" t="b" cm="1">
        <f t="array" ref="B445">INDEX(DB_PAR[],A445+1,1)</f>
        <v>0</v>
      </c>
      <c r="C445" s="34" t="str" cm="1">
        <f t="array" ref="C445">INDEX(DB_PAR[],A445+1,3)</f>
        <v xml:space="preserve"> GEN_EXC</v>
      </c>
      <c r="D445" s="34" t="str" cm="1">
        <f t="array" ref="D445">INDEX(DB_PAR[],A445+1,4)</f>
        <v>PARAM_26</v>
      </c>
      <c r="F445" s="34"/>
      <c r="G445" s="34" t="str" cm="1">
        <f t="array" ref="G445">IF(INDEX(DB_PAR[],A445+1,5) = "REAL",INDEX(DB_PAR[],A445+1,8),IF(INDEX(DB_PAR[],A445+1,5) = "INT",INDEX(DB_PAR[],A445+1,6),INDEX(DB_PAR[],A445+1,7)))</f>
        <v>REAL</v>
      </c>
      <c r="H445" s="36" t="str" cm="1">
        <f t="array" ref="H445">INDEX(DB_PAR[],A445+1,9)</f>
        <v>T#0MS</v>
      </c>
      <c r="I445" s="36"/>
      <c r="J445" s="36"/>
      <c r="K445" s="36" t="e">
        <f t="shared" si="40"/>
        <v>#N/A</v>
      </c>
    </row>
    <row r="446" spans="1:11" x14ac:dyDescent="0.25">
      <c r="A446" s="36">
        <v>444</v>
      </c>
      <c r="B446" s="36" t="b" cm="1">
        <f t="array" ref="B446">INDEX(DB_PAR[],A446+1,1)</f>
        <v>0</v>
      </c>
      <c r="C446" s="34" t="str" cm="1">
        <f t="array" ref="C446">INDEX(DB_PAR[],A446+1,3)</f>
        <v xml:space="preserve"> GEN_EXC</v>
      </c>
      <c r="D446" s="34" t="str" cm="1">
        <f t="array" ref="D446">INDEX(DB_PAR[],A446+1,4)</f>
        <v>ANA_CTRL_FIXED_LOW_LIMIT</v>
      </c>
      <c r="E446" t="s">
        <v>3879</v>
      </c>
      <c r="F446" s="34" t="s">
        <v>3877</v>
      </c>
      <c r="G446" s="34" t="str" cm="1">
        <f t="array" ref="G446">IF(INDEX(DB_PAR[],A446+1,5) = "REAL",INDEX(DB_PAR[],A446+1,8),IF(INDEX(DB_PAR[],A446+1,5) = "INT",INDEX(DB_PAR[],A446+1,6),INDEX(DB_PAR[],A446+1,7)))</f>
        <v>REAL</v>
      </c>
      <c r="H446" s="36" t="str" cm="1">
        <f t="array" ref="H446">INDEX(DB_PAR[],A446+1,9)</f>
        <v>T#0MS</v>
      </c>
      <c r="I446" s="36"/>
      <c r="J446" s="36" t="str">
        <f t="shared" ref="J446:J449" si="45">VLOOKUP(E446,$S$1:$T$299,2,FALSE)</f>
        <v>Analog kontroll fast lavgrense</v>
      </c>
      <c r="K446" s="36" t="str">
        <f t="shared" ref="K446:K449" si="46">VLOOKUP(F446,$M$1:$N$299,2,FALSE)</f>
        <v>Lav grense for den analoge kontrollen for magnetisering.</v>
      </c>
    </row>
    <row r="447" spans="1:11" x14ac:dyDescent="0.25">
      <c r="A447" s="36">
        <v>445</v>
      </c>
      <c r="B447" s="36" t="b" cm="1">
        <f t="array" ref="B447">INDEX(DB_PAR[],A447+1,1)</f>
        <v>0</v>
      </c>
      <c r="C447" s="34" t="str" cm="1">
        <f t="array" ref="C447">INDEX(DB_PAR[],A447+1,3)</f>
        <v xml:space="preserve"> GEN_EXC</v>
      </c>
      <c r="D447" s="34" t="str" cm="1">
        <f t="array" ref="D447">INDEX(DB_PAR[],A447+1,4)</f>
        <v>ANA_CTRL_FIXED_HIGH_LIMIT</v>
      </c>
      <c r="E447" t="s">
        <v>3884</v>
      </c>
      <c r="F447" s="34" t="s">
        <v>3882</v>
      </c>
      <c r="G447" s="34" t="str" cm="1">
        <f t="array" ref="G447">IF(INDEX(DB_PAR[],A447+1,5) = "REAL",INDEX(DB_PAR[],A447+1,8),IF(INDEX(DB_PAR[],A447+1,5) = "INT",INDEX(DB_PAR[],A447+1,6),INDEX(DB_PAR[],A447+1,7)))</f>
        <v>REAL</v>
      </c>
      <c r="H447" s="36" t="str" cm="1">
        <f t="array" ref="H447">INDEX(DB_PAR[],A447+1,9)</f>
        <v>T#0MS</v>
      </c>
      <c r="I447" s="36"/>
      <c r="J447" s="36" t="str">
        <f t="shared" si="45"/>
        <v>Analog kontroll fast høygrense</v>
      </c>
      <c r="K447" s="36" t="str">
        <f t="shared" si="46"/>
        <v>Høy grense for den analoge kontrollen for magnetisering.</v>
      </c>
    </row>
    <row r="448" spans="1:11" x14ac:dyDescent="0.25">
      <c r="A448" s="36">
        <v>446</v>
      </c>
      <c r="B448" s="36" t="b" cm="1">
        <f t="array" ref="B448">INDEX(DB_PAR[],A448+1,1)</f>
        <v>0</v>
      </c>
      <c r="C448" s="34" t="str" cm="1">
        <f t="array" ref="C448">INDEX(DB_PAR[],A448+1,3)</f>
        <v xml:space="preserve"> GEN_EXC</v>
      </c>
      <c r="D448" s="34" t="str" cm="1">
        <f t="array" ref="D448">INDEX(DB_PAR[],A448+1,4)</f>
        <v>ANA_CTRL_FIXED_SCAL_FACTOR</v>
      </c>
      <c r="E448" t="s">
        <v>3889</v>
      </c>
      <c r="F448" s="34" t="s">
        <v>3887</v>
      </c>
      <c r="G448" s="34" t="str" cm="1">
        <f t="array" ref="G448">IF(INDEX(DB_PAR[],A448+1,5) = "REAL",INDEX(DB_PAR[],A448+1,8),IF(INDEX(DB_PAR[],A448+1,5) = "INT",INDEX(DB_PAR[],A448+1,6),INDEX(DB_PAR[],A448+1,7)))</f>
        <v>REAL</v>
      </c>
      <c r="H448" s="36" t="str" cm="1">
        <f t="array" ref="H448">INDEX(DB_PAR[],A448+1,9)</f>
        <v>T#0MS</v>
      </c>
      <c r="I448" s="36"/>
      <c r="J448" s="36" t="str">
        <f t="shared" si="45"/>
        <v>Analog kontroll fast skalafaktor</v>
      </c>
      <c r="K448" s="36" t="str">
        <f t="shared" si="46"/>
        <v>Skalafaktor for den analoge kontrollen for magnetisering.</v>
      </c>
    </row>
    <row r="449" spans="1:11" x14ac:dyDescent="0.25">
      <c r="A449" s="36">
        <v>447</v>
      </c>
      <c r="B449" s="36" t="b" cm="1">
        <f t="array" ref="B449">INDEX(DB_PAR[],A449+1,1)</f>
        <v>0</v>
      </c>
      <c r="C449" s="34" t="str" cm="1">
        <f t="array" ref="C449">INDEX(DB_PAR[],A449+1,3)</f>
        <v xml:space="preserve"> GEN_EXC</v>
      </c>
      <c r="D449" s="34" t="str" cm="1">
        <f t="array" ref="D449">INDEX(DB_PAR[],A449+1,4)</f>
        <v>ANA_CTRL_FIXED_OFFSET</v>
      </c>
      <c r="E449" t="s">
        <v>3894</v>
      </c>
      <c r="F449" s="34" t="s">
        <v>3892</v>
      </c>
      <c r="G449" s="34" t="str" cm="1">
        <f t="array" ref="G449">IF(INDEX(DB_PAR[],A449+1,5) = "REAL",INDEX(DB_PAR[],A449+1,8),IF(INDEX(DB_PAR[],A449+1,5) = "INT",INDEX(DB_PAR[],A449+1,6),INDEX(DB_PAR[],A449+1,7)))</f>
        <v>REAL</v>
      </c>
      <c r="H449" s="36" t="str" cm="1">
        <f t="array" ref="H449">INDEX(DB_PAR[],A449+1,9)</f>
        <v>T#0MS</v>
      </c>
      <c r="I449" s="36"/>
      <c r="J449" s="36" t="str">
        <f t="shared" si="45"/>
        <v>Analog kontroll fast offset</v>
      </c>
      <c r="K449" s="36" t="str">
        <f t="shared" si="46"/>
        <v>Offset for den analoge kontrollen for magnetisering.</v>
      </c>
    </row>
    <row r="450" spans="1:11" hidden="1" x14ac:dyDescent="0.25">
      <c r="A450" s="36">
        <v>448</v>
      </c>
      <c r="B450" s="36" t="b" cm="1">
        <f t="array" ref="B450">INDEX(DB_PAR[],A450+1,1)</f>
        <v>0</v>
      </c>
      <c r="C450" s="34" t="str" cm="1">
        <f t="array" ref="C450">INDEX(DB_PAR[],A450+1,3)</f>
        <v xml:space="preserve"> TUR_POS_MEAS_1</v>
      </c>
      <c r="D450" s="34" t="str" cm="1">
        <f t="array" ref="D450">INDEX(DB_PAR[],A450+1,4)</f>
        <v>FRANCIS_DISTRIBUTOR_VAL_1</v>
      </c>
      <c r="E450" t="s">
        <v>4085</v>
      </c>
      <c r="F450" s="34" t="s">
        <v>4086</v>
      </c>
      <c r="G450" s="34" t="str" cm="1">
        <f t="array" ref="G450">IF(INDEX(DB_PAR[],A450+1,5) = "REAL",INDEX(DB_PAR[],A450+1,8),IF(INDEX(DB_PAR[],A450+1,5) = "INT",INDEX(DB_PAR[],A450+1,6),INDEX(DB_PAR[],A450+1,7)))</f>
        <v>REAL</v>
      </c>
      <c r="H450" s="36" t="str" cm="1">
        <f t="array" ref="H450">INDEX(DB_PAR[],A450+1,9)</f>
        <v>T#0MS</v>
      </c>
      <c r="I450" s="36" t="s">
        <v>1084</v>
      </c>
      <c r="J450" s="36"/>
      <c r="K450" s="36" t="e">
        <f t="shared" ref="K450:K513" si="47">VLOOKUP(F450,$M$1:$N$170,2,FALSE)</f>
        <v>#N/A</v>
      </c>
    </row>
    <row r="451" spans="1:11" hidden="1" x14ac:dyDescent="0.25">
      <c r="A451" s="36">
        <v>449</v>
      </c>
      <c r="B451" s="36" t="b" cm="1">
        <f t="array" ref="B451">INDEX(DB_PAR[],A451+1,1)</f>
        <v>0</v>
      </c>
      <c r="C451" s="34" t="str" cm="1">
        <f t="array" ref="C451">INDEX(DB_PAR[],A451+1,3)</f>
        <v xml:space="preserve"> TUR_POS_MEAS_1</v>
      </c>
      <c r="D451" s="34" t="str" cm="1">
        <f t="array" ref="D451">INDEX(DB_PAR[],A451+1,4)</f>
        <v>FRANCIS_DISTRIBUTOR_VAL_2</v>
      </c>
      <c r="E451" t="s">
        <v>4087</v>
      </c>
      <c r="F451" s="34" t="s">
        <v>4088</v>
      </c>
      <c r="G451" s="34" t="str" cm="1">
        <f t="array" ref="G451">IF(INDEX(DB_PAR[],A451+1,5) = "REAL",INDEX(DB_PAR[],A451+1,8),IF(INDEX(DB_PAR[],A451+1,5) = "INT",INDEX(DB_PAR[],A451+1,6),INDEX(DB_PAR[],A451+1,7)))</f>
        <v>REAL</v>
      </c>
      <c r="H451" s="36" t="str" cm="1">
        <f t="array" ref="H451">INDEX(DB_PAR[],A451+1,9)</f>
        <v>T#0MS</v>
      </c>
      <c r="I451" s="36" t="s">
        <v>1084</v>
      </c>
      <c r="J451" s="36"/>
      <c r="K451" s="36" t="e">
        <f t="shared" si="47"/>
        <v>#N/A</v>
      </c>
    </row>
    <row r="452" spans="1:11" ht="30" hidden="1" x14ac:dyDescent="0.25">
      <c r="A452" s="36">
        <v>450</v>
      </c>
      <c r="B452" s="36" t="b" cm="1">
        <f t="array" ref="B452">INDEX(DB_PAR[],A452+1,1)</f>
        <v>0</v>
      </c>
      <c r="C452" s="34" t="str" cm="1">
        <f t="array" ref="C452">INDEX(DB_PAR[],A452+1,3)</f>
        <v xml:space="preserve"> TUR_POS_MEAS_1</v>
      </c>
      <c r="D452" s="34" t="str" cm="1">
        <f t="array" ref="D452">INDEX(DB_PAR[],A452+1,4)</f>
        <v>FRANCIS_DISTRIBUTOR_OFFSET</v>
      </c>
      <c r="E452" t="s">
        <v>4089</v>
      </c>
      <c r="F452" s="34" t="s">
        <v>4090</v>
      </c>
      <c r="G452" s="34" t="str" cm="1">
        <f t="array" ref="G452">IF(INDEX(DB_PAR[],A452+1,5) = "REAL",INDEX(DB_PAR[],A452+1,8),IF(INDEX(DB_PAR[],A452+1,5) = "INT",INDEX(DB_PAR[],A452+1,6),INDEX(DB_PAR[],A452+1,7)))</f>
        <v>REAL</v>
      </c>
      <c r="H452" s="36" t="str" cm="1">
        <f t="array" ref="H452">INDEX(DB_PAR[],A452+1,9)</f>
        <v>T#0MS</v>
      </c>
      <c r="I452" s="36" t="s">
        <v>1084</v>
      </c>
      <c r="J452" s="36"/>
      <c r="K452" s="36" t="e">
        <f t="shared" si="47"/>
        <v>#N/A</v>
      </c>
    </row>
    <row r="453" spans="1:11" ht="30" hidden="1" x14ac:dyDescent="0.25">
      <c r="A453" s="36">
        <v>451</v>
      </c>
      <c r="B453" s="36" t="b" cm="1">
        <f t="array" ref="B453">INDEX(DB_PAR[],A453+1,1)</f>
        <v>0</v>
      </c>
      <c r="C453" s="34" t="str" cm="1">
        <f t="array" ref="C453">INDEX(DB_PAR[],A453+1,3)</f>
        <v xml:space="preserve"> TUR_POS_MEAS_1</v>
      </c>
      <c r="D453" s="34" t="str" cm="1">
        <f t="array" ref="D453">INDEX(DB_PAR[],A453+1,4)</f>
        <v>FRANCIS_DISTRIBUTOR_SCAL_FACTOR</v>
      </c>
      <c r="E453" t="s">
        <v>4091</v>
      </c>
      <c r="F453" s="34" t="s">
        <v>3537</v>
      </c>
      <c r="G453" s="34" t="str" cm="1">
        <f t="array" ref="G453">IF(INDEX(DB_PAR[],A453+1,5) = "REAL",INDEX(DB_PAR[],A453+1,8),IF(INDEX(DB_PAR[],A453+1,5) = "INT",INDEX(DB_PAR[],A453+1,6),INDEX(DB_PAR[],A453+1,7)))</f>
        <v>REAL</v>
      </c>
      <c r="H453" s="36" t="str" cm="1">
        <f t="array" ref="H453">INDEX(DB_PAR[],A453+1,9)</f>
        <v>T#0MS</v>
      </c>
      <c r="I453" s="36" t="s">
        <v>1084</v>
      </c>
      <c r="J453" s="36"/>
      <c r="K453" s="36" t="str">
        <f t="shared" si="47"/>
        <v>Konstant multiplikator brukt til å relater verdien eller avlesningen som er oppnådd fra et måleinstrument til den faktiske fysiske størrelsen som blir målt.</v>
      </c>
    </row>
    <row r="454" spans="1:11" x14ac:dyDescent="0.25">
      <c r="A454" s="36">
        <v>452</v>
      </c>
      <c r="B454" s="36" t="b" cm="1">
        <f t="array" ref="B454">INDEX(DB_PAR[],A454+1,1)</f>
        <v>0</v>
      </c>
      <c r="C454" s="34" t="str" cm="1">
        <f t="array" ref="C454">INDEX(DB_PAR[],A454+1,3)</f>
        <v xml:space="preserve"> TUR_POS_MEAS_1</v>
      </c>
      <c r="D454" s="34" t="str" cm="1">
        <f t="array" ref="D454">INDEX(DB_PAR[],A454+1,4)</f>
        <v>KAPLAN_DISTRIBUTOR_VAL_1</v>
      </c>
      <c r="E454" t="s">
        <v>3899</v>
      </c>
      <c r="F454" s="34" t="s">
        <v>3897</v>
      </c>
      <c r="G454" s="34" t="str" cm="1">
        <f t="array" ref="G454">IF(INDEX(DB_PAR[],A454+1,5) = "REAL",INDEX(DB_PAR[],A454+1,8),IF(INDEX(DB_PAR[],A454+1,5) = "INT",INDEX(DB_PAR[],A454+1,6),INDEX(DB_PAR[],A454+1,7)))</f>
        <v>REAL</v>
      </c>
      <c r="H454" s="36" t="str" cm="1">
        <f t="array" ref="H454">INDEX(DB_PAR[],A454+1,9)</f>
        <v>T#0MS</v>
      </c>
      <c r="I454" s="36" t="s">
        <v>1084</v>
      </c>
      <c r="J454" s="36" t="str">
        <f t="shared" ref="J454:J461" si="48">VLOOKUP(E454,$S$1:$T$299,2,FALSE)</f>
        <v>Kaplan turbin distributør lukket posisjonsverdi</v>
      </c>
      <c r="K454" s="36" t="str">
        <f t="shared" ref="K454:K461" si="49">VLOOKUP(F454,$M$1:$N$299,2,FALSE)</f>
        <v>Parameter som brukes til å erklære "laveste" posisjonsverdi for Kaplan-turbine distributør.</v>
      </c>
    </row>
    <row r="455" spans="1:11" x14ac:dyDescent="0.25">
      <c r="A455" s="36">
        <v>453</v>
      </c>
      <c r="B455" s="36" t="b" cm="1">
        <f t="array" ref="B455">INDEX(DB_PAR[],A455+1,1)</f>
        <v>0</v>
      </c>
      <c r="C455" s="34" t="str" cm="1">
        <f t="array" ref="C455">INDEX(DB_PAR[],A455+1,3)</f>
        <v xml:space="preserve"> TUR_POS_MEAS_1</v>
      </c>
      <c r="D455" s="34" t="str" cm="1">
        <f t="array" ref="D455">INDEX(DB_PAR[],A455+1,4)</f>
        <v>KAPLAN_DISTRIBUTOR_VAL_2</v>
      </c>
      <c r="E455" t="s">
        <v>3904</v>
      </c>
      <c r="F455" s="34" t="s">
        <v>3902</v>
      </c>
      <c r="G455" s="34" t="str" cm="1">
        <f t="array" ref="G455">IF(INDEX(DB_PAR[],A455+1,5) = "REAL",INDEX(DB_PAR[],A455+1,8),IF(INDEX(DB_PAR[],A455+1,5) = "INT",INDEX(DB_PAR[],A455+1,6),INDEX(DB_PAR[],A455+1,7)))</f>
        <v>REAL</v>
      </c>
      <c r="H455" s="36" t="str" cm="1">
        <f t="array" ref="H455">INDEX(DB_PAR[],A455+1,9)</f>
        <v>T#0MS</v>
      </c>
      <c r="I455" s="36" t="s">
        <v>1084</v>
      </c>
      <c r="J455" s="36" t="str">
        <f t="shared" si="48"/>
        <v>Kaplan turbin distributør åpen posisjonsverdi</v>
      </c>
      <c r="K455" s="36" t="str">
        <f t="shared" si="49"/>
        <v>Parameter som brukes til å erklære "høyeste" posisjonsverdi for Kaplan-turbine distributør.</v>
      </c>
    </row>
    <row r="456" spans="1:11" ht="30" x14ac:dyDescent="0.25">
      <c r="A456" s="36">
        <v>454</v>
      </c>
      <c r="B456" s="36" t="b" cm="1">
        <f t="array" ref="B456">INDEX(DB_PAR[],A456+1,1)</f>
        <v>0</v>
      </c>
      <c r="C456" s="34" t="str" cm="1">
        <f t="array" ref="C456">INDEX(DB_PAR[],A456+1,3)</f>
        <v xml:space="preserve"> TUR_POS_MEAS_1</v>
      </c>
      <c r="D456" s="34" t="str" cm="1">
        <f t="array" ref="D456">INDEX(DB_PAR[],A456+1,4)</f>
        <v>KAPLAN_DISTRIBUTOR_OFFSET</v>
      </c>
      <c r="E456" t="s">
        <v>3909</v>
      </c>
      <c r="F456" s="34" t="s">
        <v>3907</v>
      </c>
      <c r="G456" s="34" t="str" cm="1">
        <f t="array" ref="G456">IF(INDEX(DB_PAR[],A456+1,5) = "REAL",INDEX(DB_PAR[],A456+1,8),IF(INDEX(DB_PAR[],A456+1,5) = "INT",INDEX(DB_PAR[],A456+1,6),INDEX(DB_PAR[],A456+1,7)))</f>
        <v>REAL</v>
      </c>
      <c r="H456" s="36" t="str" cm="1">
        <f t="array" ref="H456">INDEX(DB_PAR[],A456+1,9)</f>
        <v>T#0MS</v>
      </c>
      <c r="I456" s="36" t="s">
        <v>1084</v>
      </c>
      <c r="J456" s="36" t="str">
        <f t="shared" si="48"/>
        <v>Kaplan turbin distributør posisjonsoffset</v>
      </c>
      <c r="K456" s="36" t="str">
        <f t="shared" si="49"/>
        <v>Konstant verdi lagt til eller trukket fra en måling av Kaplan-distributørposisjon for å justere den til ønsket referansepunkt.</v>
      </c>
    </row>
    <row r="457" spans="1:11" ht="30" x14ac:dyDescent="0.25">
      <c r="A457" s="36">
        <v>455</v>
      </c>
      <c r="B457" s="36" t="b" cm="1">
        <f t="array" ref="B457">INDEX(DB_PAR[],A457+1,1)</f>
        <v>0</v>
      </c>
      <c r="C457" s="34" t="str" cm="1">
        <f t="array" ref="C457">INDEX(DB_PAR[],A457+1,3)</f>
        <v xml:space="preserve"> TUR_POS_MEAS_1</v>
      </c>
      <c r="D457" s="34" t="str" cm="1">
        <f t="array" ref="D457">INDEX(DB_PAR[],A457+1,4)</f>
        <v>KAPLAN_DISTRIBUTOR_SCAL_FACTOR</v>
      </c>
      <c r="E457" t="s">
        <v>3912</v>
      </c>
      <c r="F457" s="34" t="s">
        <v>3537</v>
      </c>
      <c r="G457" s="34" t="str" cm="1">
        <f t="array" ref="G457">IF(INDEX(DB_PAR[],A457+1,5) = "REAL",INDEX(DB_PAR[],A457+1,8),IF(INDEX(DB_PAR[],A457+1,5) = "INT",INDEX(DB_PAR[],A457+1,6),INDEX(DB_PAR[],A457+1,7)))</f>
        <v>REAL</v>
      </c>
      <c r="H457" s="36" t="str" cm="1">
        <f t="array" ref="H457">INDEX(DB_PAR[],A457+1,9)</f>
        <v>T#0MS</v>
      </c>
      <c r="I457" s="36" t="s">
        <v>1084</v>
      </c>
      <c r="J457" s="36" t="str">
        <f t="shared" si="48"/>
        <v>Kaplan turbin distributør posisjons skalafaktor</v>
      </c>
      <c r="K457" s="36" t="str">
        <f t="shared" si="49"/>
        <v>Konstant multiplikator brukt til å relater verdien eller avlesningen som er oppnådd fra et måleinstrument til den faktiske fysiske størrelsen som blir målt.</v>
      </c>
    </row>
    <row r="458" spans="1:11" x14ac:dyDescent="0.25">
      <c r="A458" s="36">
        <v>456</v>
      </c>
      <c r="B458" s="36" t="b" cm="1">
        <f t="array" ref="B458">INDEX(DB_PAR[],A458+1,1)</f>
        <v>0</v>
      </c>
      <c r="C458" s="34" t="str" cm="1">
        <f t="array" ref="C458">INDEX(DB_PAR[],A458+1,3)</f>
        <v xml:space="preserve"> TUR_POS_MEAS_1</v>
      </c>
      <c r="D458" s="34" t="str" cm="1">
        <f t="array" ref="D458">INDEX(DB_PAR[],A458+1,4)</f>
        <v>KAPLAN_RUNNER_VAL_1</v>
      </c>
      <c r="E458" t="s">
        <v>3917</v>
      </c>
      <c r="F458" s="34" t="s">
        <v>3915</v>
      </c>
      <c r="G458" s="34" t="str" cm="1">
        <f t="array" ref="G458">IF(INDEX(DB_PAR[],A458+1,5) = "REAL",INDEX(DB_PAR[],A458+1,8),IF(INDEX(DB_PAR[],A458+1,5) = "INT",INDEX(DB_PAR[],A458+1,6),INDEX(DB_PAR[],A458+1,7)))</f>
        <v>REAL</v>
      </c>
      <c r="H458" s="36" t="str" cm="1">
        <f t="array" ref="H458">INDEX(DB_PAR[],A458+1,9)</f>
        <v>T#0MS</v>
      </c>
      <c r="I458" s="36" t="s">
        <v>1084</v>
      </c>
      <c r="J458" s="36" t="str">
        <f t="shared" si="48"/>
        <v>Kaplan turbin løpehjul posisjonsverdi 1</v>
      </c>
      <c r="K458" s="36" t="str">
        <f t="shared" si="49"/>
        <v>Parameter som brukes til å erklære posisjon 1-verdi for Kaplan-løperen.</v>
      </c>
    </row>
    <row r="459" spans="1:11" x14ac:dyDescent="0.25">
      <c r="A459" s="36">
        <v>457</v>
      </c>
      <c r="B459" s="36" t="b" cm="1">
        <f t="array" ref="B459">INDEX(DB_PAR[],A459+1,1)</f>
        <v>0</v>
      </c>
      <c r="C459" s="34" t="str" cm="1">
        <f t="array" ref="C459">INDEX(DB_PAR[],A459+1,3)</f>
        <v xml:space="preserve"> TUR_POS_MEAS_1</v>
      </c>
      <c r="D459" s="34" t="str" cm="1">
        <f t="array" ref="D459">INDEX(DB_PAR[],A459+1,4)</f>
        <v>KAPLAN_RUNNER_VAL_2</v>
      </c>
      <c r="E459" t="s">
        <v>3922</v>
      </c>
      <c r="F459" s="34" t="s">
        <v>3920</v>
      </c>
      <c r="G459" s="34" t="str" cm="1">
        <f t="array" ref="G459">IF(INDEX(DB_PAR[],A459+1,5) = "REAL",INDEX(DB_PAR[],A459+1,8),IF(INDEX(DB_PAR[],A459+1,5) = "INT",INDEX(DB_PAR[],A459+1,6),INDEX(DB_PAR[],A459+1,7)))</f>
        <v>REAL</v>
      </c>
      <c r="H459" s="36" t="str" cm="1">
        <f t="array" ref="H459">INDEX(DB_PAR[],A459+1,9)</f>
        <v>T#0MS</v>
      </c>
      <c r="I459" s="36" t="s">
        <v>1084</v>
      </c>
      <c r="J459" s="36" t="str">
        <f t="shared" si="48"/>
        <v>Kaplan turbin løpehjul posisjonsverdi 2</v>
      </c>
      <c r="K459" s="36" t="str">
        <f t="shared" si="49"/>
        <v>Parameter som brukes til å erklære posisjon 2-verdi for Kaplan-løperen.</v>
      </c>
    </row>
    <row r="460" spans="1:11" ht="30" x14ac:dyDescent="0.25">
      <c r="A460" s="36">
        <v>458</v>
      </c>
      <c r="B460" s="36" t="b" cm="1">
        <f t="array" ref="B460">INDEX(DB_PAR[],A460+1,1)</f>
        <v>0</v>
      </c>
      <c r="C460" s="34" t="str" cm="1">
        <f t="array" ref="C460">INDEX(DB_PAR[],A460+1,3)</f>
        <v xml:space="preserve"> TUR_POS_MEAS_1</v>
      </c>
      <c r="D460" s="34" t="str" cm="1">
        <f t="array" ref="D460">INDEX(DB_PAR[],A460+1,4)</f>
        <v>KAPLAN_RUNNER_OFFSET</v>
      </c>
      <c r="E460" t="s">
        <v>3927</v>
      </c>
      <c r="F460" s="34" t="s">
        <v>3925</v>
      </c>
      <c r="G460" s="34" t="str" cm="1">
        <f t="array" ref="G460">IF(INDEX(DB_PAR[],A460+1,5) = "REAL",INDEX(DB_PAR[],A460+1,8),IF(INDEX(DB_PAR[],A460+1,5) = "INT",INDEX(DB_PAR[],A460+1,6),INDEX(DB_PAR[],A460+1,7)))</f>
        <v>REAL</v>
      </c>
      <c r="H460" s="36" t="str" cm="1">
        <f t="array" ref="H460">INDEX(DB_PAR[],A460+1,9)</f>
        <v>T#0MS</v>
      </c>
      <c r="I460" s="36" t="s">
        <v>1084</v>
      </c>
      <c r="J460" s="36" t="str">
        <f t="shared" si="48"/>
        <v>Kaplan turbin løpehjul posisjonsoffset</v>
      </c>
      <c r="K460" s="36" t="str">
        <f t="shared" si="49"/>
        <v>Konstant verdi lagt til eller trukket fra en måling av Kaplan-løperposisjon for å justere den til ønsket referansepunkt.</v>
      </c>
    </row>
    <row r="461" spans="1:11" ht="30" x14ac:dyDescent="0.25">
      <c r="A461" s="36">
        <v>459</v>
      </c>
      <c r="B461" s="36" t="b" cm="1">
        <f t="array" ref="B461">INDEX(DB_PAR[],A461+1,1)</f>
        <v>0</v>
      </c>
      <c r="C461" s="34" t="str" cm="1">
        <f t="array" ref="C461">INDEX(DB_PAR[],A461+1,3)</f>
        <v xml:space="preserve"> TUR_POS_MEAS_1</v>
      </c>
      <c r="D461" s="34" t="str" cm="1">
        <f t="array" ref="D461">INDEX(DB_PAR[],A461+1,4)</f>
        <v>KAPLAN_RUNNER_SCAL_FACTOR</v>
      </c>
      <c r="E461" t="s">
        <v>3930</v>
      </c>
      <c r="F461" s="34" t="s">
        <v>3537</v>
      </c>
      <c r="G461" s="34" t="str" cm="1">
        <f t="array" ref="G461">IF(INDEX(DB_PAR[],A461+1,5) = "REAL",INDEX(DB_PAR[],A461+1,8),IF(INDEX(DB_PAR[],A461+1,5) = "INT",INDEX(DB_PAR[],A461+1,6),INDEX(DB_PAR[],A461+1,7)))</f>
        <v>REAL</v>
      </c>
      <c r="H461" s="36" t="str" cm="1">
        <f t="array" ref="H461">INDEX(DB_PAR[],A461+1,9)</f>
        <v>T#0MS</v>
      </c>
      <c r="I461" s="36" t="s">
        <v>1084</v>
      </c>
      <c r="J461" s="36" t="str">
        <f t="shared" si="48"/>
        <v>Kaplan turbin løpehjul posisjons skalafaktor</v>
      </c>
      <c r="K461" s="36" t="str">
        <f t="shared" si="49"/>
        <v>Konstant multiplikator brukt til å relater verdien eller avlesningen som er oppnådd fra et måleinstrument til den faktiske fysiske størrelsen som blir målt.</v>
      </c>
    </row>
    <row r="462" spans="1:11" hidden="1" x14ac:dyDescent="0.25">
      <c r="A462" s="36">
        <v>460</v>
      </c>
      <c r="B462" s="36" t="b" cm="1">
        <f t="array" ref="B462">INDEX(DB_PAR[],A462+1,1)</f>
        <v>0</v>
      </c>
      <c r="C462" s="34" t="str" cm="1">
        <f t="array" ref="C462">INDEX(DB_PAR[],A462+1,3)</f>
        <v xml:space="preserve"> TUR_POS_MEAS_1</v>
      </c>
      <c r="D462" s="34" t="str" cm="1">
        <f t="array" ref="D462">INDEX(DB_PAR[],A462+1,4)</f>
        <v>CROSS_FLOW_VALVE_1_VAL_1</v>
      </c>
      <c r="E462" t="s">
        <v>4092</v>
      </c>
      <c r="F462" s="34" t="s">
        <v>4093</v>
      </c>
      <c r="G462" s="34" t="str" cm="1">
        <f t="array" ref="G462">IF(INDEX(DB_PAR[],A462+1,5) = "REAL",INDEX(DB_PAR[],A462+1,8),IF(INDEX(DB_PAR[],A462+1,5) = "INT",INDEX(DB_PAR[],A462+1,6),INDEX(DB_PAR[],A462+1,7)))</f>
        <v>REAL</v>
      </c>
      <c r="H462" s="36" t="str" cm="1">
        <f t="array" ref="H462">INDEX(DB_PAR[],A462+1,9)</f>
        <v>T#0MS</v>
      </c>
      <c r="I462" s="36" t="s">
        <v>1084</v>
      </c>
      <c r="J462" s="36"/>
      <c r="K462" s="36" t="e">
        <f t="shared" si="47"/>
        <v>#N/A</v>
      </c>
    </row>
    <row r="463" spans="1:11" hidden="1" x14ac:dyDescent="0.25">
      <c r="A463" s="36">
        <v>461</v>
      </c>
      <c r="B463" s="36" t="b" cm="1">
        <f t="array" ref="B463">INDEX(DB_PAR[],A463+1,1)</f>
        <v>0</v>
      </c>
      <c r="C463" s="34" t="str" cm="1">
        <f t="array" ref="C463">INDEX(DB_PAR[],A463+1,3)</f>
        <v xml:space="preserve"> TUR_POS_MEAS_1</v>
      </c>
      <c r="D463" s="34" t="str" cm="1">
        <f t="array" ref="D463">INDEX(DB_PAR[],A463+1,4)</f>
        <v>CROSS_FLOW_VALVE_1_VAL_2</v>
      </c>
      <c r="E463" t="s">
        <v>4094</v>
      </c>
      <c r="F463" s="34" t="s">
        <v>4095</v>
      </c>
      <c r="G463" s="34" t="str" cm="1">
        <f t="array" ref="G463">IF(INDEX(DB_PAR[],A463+1,5) = "REAL",INDEX(DB_PAR[],A463+1,8),IF(INDEX(DB_PAR[],A463+1,5) = "INT",INDEX(DB_PAR[],A463+1,6),INDEX(DB_PAR[],A463+1,7)))</f>
        <v>REAL</v>
      </c>
      <c r="H463" s="36" t="str" cm="1">
        <f t="array" ref="H463">INDEX(DB_PAR[],A463+1,9)</f>
        <v>T#0MS</v>
      </c>
      <c r="I463" s="36" t="s">
        <v>1084</v>
      </c>
      <c r="J463" s="36"/>
      <c r="K463" s="36" t="e">
        <f t="shared" si="47"/>
        <v>#N/A</v>
      </c>
    </row>
    <row r="464" spans="1:11" ht="30" hidden="1" x14ac:dyDescent="0.25">
      <c r="A464" s="36">
        <v>462</v>
      </c>
      <c r="B464" s="36" t="b" cm="1">
        <f t="array" ref="B464">INDEX(DB_PAR[],A464+1,1)</f>
        <v>0</v>
      </c>
      <c r="C464" s="34" t="str" cm="1">
        <f t="array" ref="C464">INDEX(DB_PAR[],A464+1,3)</f>
        <v xml:space="preserve"> TUR_POS_MEAS_1</v>
      </c>
      <c r="D464" s="34" t="str" cm="1">
        <f t="array" ref="D464">INDEX(DB_PAR[],A464+1,4)</f>
        <v>CROSS_FLOW_VALVE_1_OFFSET</v>
      </c>
      <c r="E464" t="s">
        <v>4096</v>
      </c>
      <c r="F464" s="34" t="s">
        <v>4097</v>
      </c>
      <c r="G464" s="34" t="str" cm="1">
        <f t="array" ref="G464">IF(INDEX(DB_PAR[],A464+1,5) = "REAL",INDEX(DB_PAR[],A464+1,8),IF(INDEX(DB_PAR[],A464+1,5) = "INT",INDEX(DB_PAR[],A464+1,6),INDEX(DB_PAR[],A464+1,7)))</f>
        <v>REAL</v>
      </c>
      <c r="H464" s="36" t="str" cm="1">
        <f t="array" ref="H464">INDEX(DB_PAR[],A464+1,9)</f>
        <v>T#0MS</v>
      </c>
      <c r="I464" s="36" t="s">
        <v>1084</v>
      </c>
      <c r="J464" s="36"/>
      <c r="K464" s="36" t="e">
        <f t="shared" si="47"/>
        <v>#N/A</v>
      </c>
    </row>
    <row r="465" spans="1:11" ht="30" hidden="1" x14ac:dyDescent="0.25">
      <c r="A465" s="36">
        <v>463</v>
      </c>
      <c r="B465" s="36" t="b" cm="1">
        <f t="array" ref="B465">INDEX(DB_PAR[],A465+1,1)</f>
        <v>0</v>
      </c>
      <c r="C465" s="34" t="str" cm="1">
        <f t="array" ref="C465">INDEX(DB_PAR[],A465+1,3)</f>
        <v xml:space="preserve"> TUR_POS_MEAS_1</v>
      </c>
      <c r="D465" s="34" t="str" cm="1">
        <f t="array" ref="D465">INDEX(DB_PAR[],A465+1,4)</f>
        <v>CROSS_FLOW_VALVE_1_SCAL_FACTOR</v>
      </c>
      <c r="E465" t="s">
        <v>4098</v>
      </c>
      <c r="F465" s="34" t="s">
        <v>3537</v>
      </c>
      <c r="G465" s="34" t="str" cm="1">
        <f t="array" ref="G465">IF(INDEX(DB_PAR[],A465+1,5) = "REAL",INDEX(DB_PAR[],A465+1,8),IF(INDEX(DB_PAR[],A465+1,5) = "INT",INDEX(DB_PAR[],A465+1,6),INDEX(DB_PAR[],A465+1,7)))</f>
        <v>REAL</v>
      </c>
      <c r="H465" s="36" t="str" cm="1">
        <f t="array" ref="H465">INDEX(DB_PAR[],A465+1,9)</f>
        <v>T#0MS</v>
      </c>
      <c r="I465" s="36" t="s">
        <v>1084</v>
      </c>
      <c r="J465" s="36"/>
      <c r="K465" s="36" t="str">
        <f t="shared" si="47"/>
        <v>Konstant multiplikator brukt til å relater verdien eller avlesningen som er oppnådd fra et måleinstrument til den faktiske fysiske størrelsen som blir målt.</v>
      </c>
    </row>
    <row r="466" spans="1:11" hidden="1" x14ac:dyDescent="0.25">
      <c r="A466" s="36">
        <v>464</v>
      </c>
      <c r="B466" s="36" t="b" cm="1">
        <f t="array" ref="B466">INDEX(DB_PAR[],A466+1,1)</f>
        <v>0</v>
      </c>
      <c r="C466" s="34" t="str" cm="1">
        <f t="array" ref="C466">INDEX(DB_PAR[],A466+1,3)</f>
        <v xml:space="preserve"> TUR_POS_MEAS_1</v>
      </c>
      <c r="D466" s="34" t="str" cm="1">
        <f t="array" ref="D466">INDEX(DB_PAR[],A466+1,4)</f>
        <v>CROSS_FLOW_VALVE_2_VAL_1</v>
      </c>
      <c r="E466" t="s">
        <v>4099</v>
      </c>
      <c r="F466" s="34" t="s">
        <v>4100</v>
      </c>
      <c r="G466" s="34" t="str" cm="1">
        <f t="array" ref="G466">IF(INDEX(DB_PAR[],A466+1,5) = "REAL",INDEX(DB_PAR[],A466+1,8),IF(INDEX(DB_PAR[],A466+1,5) = "INT",INDEX(DB_PAR[],A466+1,6),INDEX(DB_PAR[],A466+1,7)))</f>
        <v>REAL</v>
      </c>
      <c r="H466" s="36" t="str" cm="1">
        <f t="array" ref="H466">INDEX(DB_PAR[],A466+1,9)</f>
        <v>T#0MS</v>
      </c>
      <c r="I466" s="36" t="s">
        <v>1084</v>
      </c>
      <c r="J466" s="36"/>
      <c r="K466" s="36" t="e">
        <f t="shared" si="47"/>
        <v>#N/A</v>
      </c>
    </row>
    <row r="467" spans="1:11" hidden="1" x14ac:dyDescent="0.25">
      <c r="A467" s="36">
        <v>465</v>
      </c>
      <c r="B467" s="36" t="b" cm="1">
        <f t="array" ref="B467">INDEX(DB_PAR[],A467+1,1)</f>
        <v>0</v>
      </c>
      <c r="C467" s="34" t="str" cm="1">
        <f t="array" ref="C467">INDEX(DB_PAR[],A467+1,3)</f>
        <v xml:space="preserve"> TUR_POS_MEAS_1</v>
      </c>
      <c r="D467" s="34" t="str" cm="1">
        <f t="array" ref="D467">INDEX(DB_PAR[],A467+1,4)</f>
        <v>CROSS_FLOW_VALVE_2_VAL_2</v>
      </c>
      <c r="E467" t="s">
        <v>4101</v>
      </c>
      <c r="F467" s="34" t="s">
        <v>4102</v>
      </c>
      <c r="G467" s="34" t="str" cm="1">
        <f t="array" ref="G467">IF(INDEX(DB_PAR[],A467+1,5) = "REAL",INDEX(DB_PAR[],A467+1,8),IF(INDEX(DB_PAR[],A467+1,5) = "INT",INDEX(DB_PAR[],A467+1,6),INDEX(DB_PAR[],A467+1,7)))</f>
        <v>REAL</v>
      </c>
      <c r="H467" s="36" t="str" cm="1">
        <f t="array" ref="H467">INDEX(DB_PAR[],A467+1,9)</f>
        <v>T#0MS</v>
      </c>
      <c r="I467" s="36" t="s">
        <v>1084</v>
      </c>
      <c r="J467" s="36"/>
      <c r="K467" s="36" t="e">
        <f t="shared" si="47"/>
        <v>#N/A</v>
      </c>
    </row>
    <row r="468" spans="1:11" ht="30" hidden="1" x14ac:dyDescent="0.25">
      <c r="A468" s="36">
        <v>466</v>
      </c>
      <c r="B468" s="36" t="b" cm="1">
        <f t="array" ref="B468">INDEX(DB_PAR[],A468+1,1)</f>
        <v>0</v>
      </c>
      <c r="C468" s="34" t="str" cm="1">
        <f t="array" ref="C468">INDEX(DB_PAR[],A468+1,3)</f>
        <v xml:space="preserve"> TUR_POS_MEAS_1</v>
      </c>
      <c r="D468" s="34" t="str" cm="1">
        <f t="array" ref="D468">INDEX(DB_PAR[],A468+1,4)</f>
        <v>CROSS_FLOW_VALVE_2_OFFSET</v>
      </c>
      <c r="E468" t="s">
        <v>4103</v>
      </c>
      <c r="F468" s="34" t="s">
        <v>4104</v>
      </c>
      <c r="G468" s="34" t="str" cm="1">
        <f t="array" ref="G468">IF(INDEX(DB_PAR[],A468+1,5) = "REAL",INDEX(DB_PAR[],A468+1,8),IF(INDEX(DB_PAR[],A468+1,5) = "INT",INDEX(DB_PAR[],A468+1,6),INDEX(DB_PAR[],A468+1,7)))</f>
        <v>REAL</v>
      </c>
      <c r="H468" s="36" t="str" cm="1">
        <f t="array" ref="H468">INDEX(DB_PAR[],A468+1,9)</f>
        <v>T#0MS</v>
      </c>
      <c r="I468" s="36" t="s">
        <v>1084</v>
      </c>
      <c r="J468" s="36"/>
      <c r="K468" s="36" t="e">
        <f t="shared" si="47"/>
        <v>#N/A</v>
      </c>
    </row>
    <row r="469" spans="1:11" ht="30" hidden="1" x14ac:dyDescent="0.25">
      <c r="A469" s="36">
        <v>467</v>
      </c>
      <c r="B469" s="36" t="b" cm="1">
        <f t="array" ref="B469">INDEX(DB_PAR[],A469+1,1)</f>
        <v>0</v>
      </c>
      <c r="C469" s="34" t="str" cm="1">
        <f t="array" ref="C469">INDEX(DB_PAR[],A469+1,3)</f>
        <v xml:space="preserve"> TUR_POS_MEAS_1</v>
      </c>
      <c r="D469" s="34" t="str" cm="1">
        <f t="array" ref="D469">INDEX(DB_PAR[],A469+1,4)</f>
        <v>CROSS_FLOW_VALVE_2_SCAL_FACTOR</v>
      </c>
      <c r="E469" t="s">
        <v>4105</v>
      </c>
      <c r="F469" s="34" t="s">
        <v>3537</v>
      </c>
      <c r="G469" s="34" t="str" cm="1">
        <f t="array" ref="G469">IF(INDEX(DB_PAR[],A469+1,5) = "REAL",INDEX(DB_PAR[],A469+1,8),IF(INDEX(DB_PAR[],A469+1,5) = "INT",INDEX(DB_PAR[],A469+1,6),INDEX(DB_PAR[],A469+1,7)))</f>
        <v>REAL</v>
      </c>
      <c r="H469" s="36" t="str" cm="1">
        <f t="array" ref="H469">INDEX(DB_PAR[],A469+1,9)</f>
        <v>T#0MS</v>
      </c>
      <c r="I469" s="36" t="s">
        <v>1084</v>
      </c>
      <c r="J469" s="36"/>
      <c r="K469" s="36" t="str">
        <f t="shared" si="47"/>
        <v>Konstant multiplikator brukt til å relater verdien eller avlesningen som er oppnådd fra et måleinstrument til den faktiske fysiske størrelsen som blir målt.</v>
      </c>
    </row>
    <row r="470" spans="1:11" hidden="1" x14ac:dyDescent="0.25">
      <c r="A470" s="36">
        <v>468</v>
      </c>
      <c r="B470" s="36" t="b" cm="1">
        <f t="array" ref="B470">INDEX(DB_PAR[],A470+1,1)</f>
        <v>0</v>
      </c>
      <c r="C470" s="34" t="str" cm="1">
        <f t="array" ref="C470">INDEX(DB_PAR[],A470+1,3)</f>
        <v xml:space="preserve"> TUR_POS_MEAS_1</v>
      </c>
      <c r="D470" s="34" t="str" cm="1">
        <f t="array" ref="D470">INDEX(DB_PAR[],A470+1,4)</f>
        <v>PELTON_NOZZLE_1_VAL_1</v>
      </c>
      <c r="E470" t="s">
        <v>4106</v>
      </c>
      <c r="F470" s="34" t="s">
        <v>4107</v>
      </c>
      <c r="G470" s="34" t="str" cm="1">
        <f t="array" ref="G470">IF(INDEX(DB_PAR[],A470+1,5) = "REAL",INDEX(DB_PAR[],A470+1,8),IF(INDEX(DB_PAR[],A470+1,5) = "INT",INDEX(DB_PAR[],A470+1,6),INDEX(DB_PAR[],A470+1,7)))</f>
        <v>REAL</v>
      </c>
      <c r="H470" s="36" t="str" cm="1">
        <f t="array" ref="H470">INDEX(DB_PAR[],A470+1,9)</f>
        <v>T#0MS</v>
      </c>
      <c r="I470" s="36" t="s">
        <v>1084</v>
      </c>
      <c r="J470" s="36"/>
      <c r="K470" s="36" t="e">
        <f t="shared" si="47"/>
        <v>#N/A</v>
      </c>
    </row>
    <row r="471" spans="1:11" hidden="1" x14ac:dyDescent="0.25">
      <c r="A471" s="36">
        <v>469</v>
      </c>
      <c r="B471" s="36" t="b" cm="1">
        <f t="array" ref="B471">INDEX(DB_PAR[],A471+1,1)</f>
        <v>0</v>
      </c>
      <c r="C471" s="34" t="str" cm="1">
        <f t="array" ref="C471">INDEX(DB_PAR[],A471+1,3)</f>
        <v xml:space="preserve"> TUR_POS_MEAS_1</v>
      </c>
      <c r="D471" s="34" t="str" cm="1">
        <f t="array" ref="D471">INDEX(DB_PAR[],A471+1,4)</f>
        <v>PELTON_NOZZLE_1_VAL_2</v>
      </c>
      <c r="E471" t="s">
        <v>4108</v>
      </c>
      <c r="F471" s="34" t="s">
        <v>4109</v>
      </c>
      <c r="G471" s="34" t="str" cm="1">
        <f t="array" ref="G471">IF(INDEX(DB_PAR[],A471+1,5) = "REAL",INDEX(DB_PAR[],A471+1,8),IF(INDEX(DB_PAR[],A471+1,5) = "INT",INDEX(DB_PAR[],A471+1,6),INDEX(DB_PAR[],A471+1,7)))</f>
        <v>REAL</v>
      </c>
      <c r="H471" s="36" t="str" cm="1">
        <f t="array" ref="H471">INDEX(DB_PAR[],A471+1,9)</f>
        <v>T#0MS</v>
      </c>
      <c r="I471" s="36" t="s">
        <v>1084</v>
      </c>
      <c r="J471" s="36"/>
      <c r="K471" s="36" t="e">
        <f t="shared" si="47"/>
        <v>#N/A</v>
      </c>
    </row>
    <row r="472" spans="1:11" ht="30" hidden="1" x14ac:dyDescent="0.25">
      <c r="A472" s="36">
        <v>470</v>
      </c>
      <c r="B472" s="36" t="b" cm="1">
        <f t="array" ref="B472">INDEX(DB_PAR[],A472+1,1)</f>
        <v>0</v>
      </c>
      <c r="C472" s="34" t="str" cm="1">
        <f t="array" ref="C472">INDEX(DB_PAR[],A472+1,3)</f>
        <v xml:space="preserve"> TUR_POS_MEAS_1</v>
      </c>
      <c r="D472" s="34" t="str" cm="1">
        <f t="array" ref="D472">INDEX(DB_PAR[],A472+1,4)</f>
        <v>PELTON_NOZZLE_1_OFFSET</v>
      </c>
      <c r="E472" t="s">
        <v>4110</v>
      </c>
      <c r="F472" s="34" t="s">
        <v>4111</v>
      </c>
      <c r="G472" s="34" t="str" cm="1">
        <f t="array" ref="G472">IF(INDEX(DB_PAR[],A472+1,5) = "REAL",INDEX(DB_PAR[],A472+1,8),IF(INDEX(DB_PAR[],A472+1,5) = "INT",INDEX(DB_PAR[],A472+1,6),INDEX(DB_PAR[],A472+1,7)))</f>
        <v>REAL</v>
      </c>
      <c r="H472" s="36" t="str" cm="1">
        <f t="array" ref="H472">INDEX(DB_PAR[],A472+1,9)</f>
        <v>T#0MS</v>
      </c>
      <c r="I472" s="36" t="s">
        <v>1084</v>
      </c>
      <c r="J472" s="36"/>
      <c r="K472" s="36" t="e">
        <f t="shared" si="47"/>
        <v>#N/A</v>
      </c>
    </row>
    <row r="473" spans="1:11" ht="30" hidden="1" x14ac:dyDescent="0.25">
      <c r="A473" s="36">
        <v>471</v>
      </c>
      <c r="B473" s="36" t="b" cm="1">
        <f t="array" ref="B473">INDEX(DB_PAR[],A473+1,1)</f>
        <v>0</v>
      </c>
      <c r="C473" s="34" t="str" cm="1">
        <f t="array" ref="C473">INDEX(DB_PAR[],A473+1,3)</f>
        <v xml:space="preserve"> TUR_POS_MEAS_1</v>
      </c>
      <c r="D473" s="34" t="str" cm="1">
        <f t="array" ref="D473">INDEX(DB_PAR[],A473+1,4)</f>
        <v>PELTON_NOZZLE_1_SCAL_FACTOR</v>
      </c>
      <c r="E473" t="s">
        <v>4112</v>
      </c>
      <c r="F473" s="34" t="s">
        <v>3537</v>
      </c>
      <c r="G473" s="34" t="str" cm="1">
        <f t="array" ref="G473">IF(INDEX(DB_PAR[],A473+1,5) = "REAL",INDEX(DB_PAR[],A473+1,8),IF(INDEX(DB_PAR[],A473+1,5) = "INT",INDEX(DB_PAR[],A473+1,6),INDEX(DB_PAR[],A473+1,7)))</f>
        <v>REAL</v>
      </c>
      <c r="H473" s="36" t="str" cm="1">
        <f t="array" ref="H473">INDEX(DB_PAR[],A473+1,9)</f>
        <v>T#0MS</v>
      </c>
      <c r="I473" s="36" t="s">
        <v>1084</v>
      </c>
      <c r="J473" s="36"/>
      <c r="K473" s="36" t="str">
        <f t="shared" si="47"/>
        <v>Konstant multiplikator brukt til å relater verdien eller avlesningen som er oppnådd fra et måleinstrument til den faktiske fysiske størrelsen som blir målt.</v>
      </c>
    </row>
    <row r="474" spans="1:11" hidden="1" x14ac:dyDescent="0.25">
      <c r="A474" s="36">
        <v>472</v>
      </c>
      <c r="B474" s="36" t="b" cm="1">
        <f t="array" ref="B474">INDEX(DB_PAR[],A474+1,1)</f>
        <v>0</v>
      </c>
      <c r="C474" s="34" t="str" cm="1">
        <f t="array" ref="C474">INDEX(DB_PAR[],A474+1,3)</f>
        <v xml:space="preserve"> TUR_POS_MEAS_1</v>
      </c>
      <c r="D474" s="34" t="str" cm="1">
        <f t="array" ref="D474">INDEX(DB_PAR[],A474+1,4)</f>
        <v>PELTON_NOZZLE_2_VAL_1</v>
      </c>
      <c r="E474" t="s">
        <v>4113</v>
      </c>
      <c r="F474" s="34" t="s">
        <v>4114</v>
      </c>
      <c r="G474" s="34" t="str" cm="1">
        <f t="array" ref="G474">IF(INDEX(DB_PAR[],A474+1,5) = "REAL",INDEX(DB_PAR[],A474+1,8),IF(INDEX(DB_PAR[],A474+1,5) = "INT",INDEX(DB_PAR[],A474+1,6),INDEX(DB_PAR[],A474+1,7)))</f>
        <v>REAL</v>
      </c>
      <c r="H474" s="36" t="str" cm="1">
        <f t="array" ref="H474">INDEX(DB_PAR[],A474+1,9)</f>
        <v>T#0MS</v>
      </c>
      <c r="I474" s="36" t="s">
        <v>1084</v>
      </c>
      <c r="J474" s="36"/>
      <c r="K474" s="36" t="e">
        <f t="shared" si="47"/>
        <v>#N/A</v>
      </c>
    </row>
    <row r="475" spans="1:11" hidden="1" x14ac:dyDescent="0.25">
      <c r="A475" s="36">
        <v>473</v>
      </c>
      <c r="B475" s="36" t="b" cm="1">
        <f t="array" ref="B475">INDEX(DB_PAR[],A475+1,1)</f>
        <v>0</v>
      </c>
      <c r="C475" s="34" t="str" cm="1">
        <f t="array" ref="C475">INDEX(DB_PAR[],A475+1,3)</f>
        <v xml:space="preserve"> TUR_POS_MEAS_1</v>
      </c>
      <c r="D475" s="34" t="str" cm="1">
        <f t="array" ref="D475">INDEX(DB_PAR[],A475+1,4)</f>
        <v>PELTON_NOZZLE_2_VAL_2</v>
      </c>
      <c r="E475" t="s">
        <v>4115</v>
      </c>
      <c r="F475" s="34" t="s">
        <v>4116</v>
      </c>
      <c r="G475" s="34" t="str" cm="1">
        <f t="array" ref="G475">IF(INDEX(DB_PAR[],A475+1,5) = "REAL",INDEX(DB_PAR[],A475+1,8),IF(INDEX(DB_PAR[],A475+1,5) = "INT",INDEX(DB_PAR[],A475+1,6),INDEX(DB_PAR[],A475+1,7)))</f>
        <v>REAL</v>
      </c>
      <c r="H475" s="36" t="str" cm="1">
        <f t="array" ref="H475">INDEX(DB_PAR[],A475+1,9)</f>
        <v>T#0MS</v>
      </c>
      <c r="I475" s="36" t="s">
        <v>1084</v>
      </c>
      <c r="J475" s="36"/>
      <c r="K475" s="36" t="e">
        <f t="shared" si="47"/>
        <v>#N/A</v>
      </c>
    </row>
    <row r="476" spans="1:11" ht="30" hidden="1" x14ac:dyDescent="0.25">
      <c r="A476" s="36">
        <v>474</v>
      </c>
      <c r="B476" s="36" t="b" cm="1">
        <f t="array" ref="B476">INDEX(DB_PAR[],A476+1,1)</f>
        <v>0</v>
      </c>
      <c r="C476" s="34" t="str" cm="1">
        <f t="array" ref="C476">INDEX(DB_PAR[],A476+1,3)</f>
        <v xml:space="preserve"> TUR_POS_MEAS_1</v>
      </c>
      <c r="D476" s="34" t="str" cm="1">
        <f t="array" ref="D476">INDEX(DB_PAR[],A476+1,4)</f>
        <v>PELTON_NOZZLE_2_OFFSET</v>
      </c>
      <c r="E476" t="s">
        <v>4117</v>
      </c>
      <c r="F476" s="34" t="s">
        <v>4118</v>
      </c>
      <c r="G476" s="34" t="str" cm="1">
        <f t="array" ref="G476">IF(INDEX(DB_PAR[],A476+1,5) = "REAL",INDEX(DB_PAR[],A476+1,8),IF(INDEX(DB_PAR[],A476+1,5) = "INT",INDEX(DB_PAR[],A476+1,6),INDEX(DB_PAR[],A476+1,7)))</f>
        <v>REAL</v>
      </c>
      <c r="H476" s="36" t="str" cm="1">
        <f t="array" ref="H476">INDEX(DB_PAR[],A476+1,9)</f>
        <v>T#0MS</v>
      </c>
      <c r="I476" s="36" t="s">
        <v>1084</v>
      </c>
      <c r="J476" s="36"/>
      <c r="K476" s="36" t="e">
        <f t="shared" si="47"/>
        <v>#N/A</v>
      </c>
    </row>
    <row r="477" spans="1:11" ht="30" hidden="1" x14ac:dyDescent="0.25">
      <c r="A477" s="36">
        <v>475</v>
      </c>
      <c r="B477" s="36" t="b" cm="1">
        <f t="array" ref="B477">INDEX(DB_PAR[],A477+1,1)</f>
        <v>0</v>
      </c>
      <c r="C477" s="34" t="str" cm="1">
        <f t="array" ref="C477">INDEX(DB_PAR[],A477+1,3)</f>
        <v xml:space="preserve"> TUR_POS_MEAS_1</v>
      </c>
      <c r="D477" s="34" t="str" cm="1">
        <f t="array" ref="D477">INDEX(DB_PAR[],A477+1,4)</f>
        <v>PELTON_NOZZLE_2_SCAL_FACTOR</v>
      </c>
      <c r="E477" t="s">
        <v>4119</v>
      </c>
      <c r="F477" s="34" t="s">
        <v>3537</v>
      </c>
      <c r="G477" s="34" t="str" cm="1">
        <f t="array" ref="G477">IF(INDEX(DB_PAR[],A477+1,5) = "REAL",INDEX(DB_PAR[],A477+1,8),IF(INDEX(DB_PAR[],A477+1,5) = "INT",INDEX(DB_PAR[],A477+1,6),INDEX(DB_PAR[],A477+1,7)))</f>
        <v>REAL</v>
      </c>
      <c r="H477" s="36" t="str" cm="1">
        <f t="array" ref="H477">INDEX(DB_PAR[],A477+1,9)</f>
        <v>T#0MS</v>
      </c>
      <c r="I477" s="36" t="s">
        <v>1084</v>
      </c>
      <c r="J477" s="36"/>
      <c r="K477" s="36" t="str">
        <f t="shared" si="47"/>
        <v>Konstant multiplikator brukt til å relater verdien eller avlesningen som er oppnådd fra et måleinstrument til den faktiske fysiske størrelsen som blir målt.</v>
      </c>
    </row>
    <row r="478" spans="1:11" hidden="1" x14ac:dyDescent="0.25">
      <c r="A478" s="36">
        <v>476</v>
      </c>
      <c r="B478" s="36" t="b" cm="1">
        <f t="array" ref="B478">INDEX(DB_PAR[],A478+1,1)</f>
        <v>0</v>
      </c>
      <c r="C478" s="34" t="str" cm="1">
        <f t="array" ref="C478">INDEX(DB_PAR[],A478+1,3)</f>
        <v xml:space="preserve"> TUR_POS_MEAS_1</v>
      </c>
      <c r="D478" s="34" t="str" cm="1">
        <f t="array" ref="D478">INDEX(DB_PAR[],A478+1,4)</f>
        <v>PELTON_NOZZLE_3_VAL_1</v>
      </c>
      <c r="E478" t="s">
        <v>4120</v>
      </c>
      <c r="F478" s="34" t="s">
        <v>4121</v>
      </c>
      <c r="G478" s="34" t="str" cm="1">
        <f t="array" ref="G478">IF(INDEX(DB_PAR[],A478+1,5) = "REAL",INDEX(DB_PAR[],A478+1,8),IF(INDEX(DB_PAR[],A478+1,5) = "INT",INDEX(DB_PAR[],A478+1,6),INDEX(DB_PAR[],A478+1,7)))</f>
        <v>REAL</v>
      </c>
      <c r="H478" s="36" t="str" cm="1">
        <f t="array" ref="H478">INDEX(DB_PAR[],A478+1,9)</f>
        <v>T#0MS</v>
      </c>
      <c r="I478" s="36" t="s">
        <v>1084</v>
      </c>
      <c r="J478" s="36"/>
      <c r="K478" s="36" t="e">
        <f t="shared" si="47"/>
        <v>#N/A</v>
      </c>
    </row>
    <row r="479" spans="1:11" hidden="1" x14ac:dyDescent="0.25">
      <c r="A479" s="36">
        <v>477</v>
      </c>
      <c r="B479" s="36" t="b" cm="1">
        <f t="array" ref="B479">INDEX(DB_PAR[],A479+1,1)</f>
        <v>0</v>
      </c>
      <c r="C479" s="34" t="str" cm="1">
        <f t="array" ref="C479">INDEX(DB_PAR[],A479+1,3)</f>
        <v xml:space="preserve"> TUR_POS_MEAS_1</v>
      </c>
      <c r="D479" s="34" t="str" cm="1">
        <f t="array" ref="D479">INDEX(DB_PAR[],A479+1,4)</f>
        <v>PELTON_NOZZLE_3_VAL_2</v>
      </c>
      <c r="E479" t="s">
        <v>4122</v>
      </c>
      <c r="F479" s="34" t="s">
        <v>4123</v>
      </c>
      <c r="G479" s="34" t="str" cm="1">
        <f t="array" ref="G479">IF(INDEX(DB_PAR[],A479+1,5) = "REAL",INDEX(DB_PAR[],A479+1,8),IF(INDEX(DB_PAR[],A479+1,5) = "INT",INDEX(DB_PAR[],A479+1,6),INDEX(DB_PAR[],A479+1,7)))</f>
        <v>REAL</v>
      </c>
      <c r="H479" s="36" t="str" cm="1">
        <f t="array" ref="H479">INDEX(DB_PAR[],A479+1,9)</f>
        <v>T#0MS</v>
      </c>
      <c r="I479" s="36" t="s">
        <v>1084</v>
      </c>
      <c r="J479" s="36"/>
      <c r="K479" s="36" t="e">
        <f t="shared" si="47"/>
        <v>#N/A</v>
      </c>
    </row>
    <row r="480" spans="1:11" ht="30" hidden="1" x14ac:dyDescent="0.25">
      <c r="A480" s="36">
        <v>478</v>
      </c>
      <c r="B480" s="36" t="b" cm="1">
        <f t="array" ref="B480">INDEX(DB_PAR[],A480+1,1)</f>
        <v>0</v>
      </c>
      <c r="C480" s="34" t="str" cm="1">
        <f t="array" ref="C480">INDEX(DB_PAR[],A480+1,3)</f>
        <v xml:space="preserve"> TUR_POS_MEAS_1</v>
      </c>
      <c r="D480" s="34" t="str" cm="1">
        <f t="array" ref="D480">INDEX(DB_PAR[],A480+1,4)</f>
        <v>PELTON_NOZZLE_3_OFFSET</v>
      </c>
      <c r="E480" t="s">
        <v>4124</v>
      </c>
      <c r="F480" s="34" t="s">
        <v>4125</v>
      </c>
      <c r="G480" s="34" t="str" cm="1">
        <f t="array" ref="G480">IF(INDEX(DB_PAR[],A480+1,5) = "REAL",INDEX(DB_PAR[],A480+1,8),IF(INDEX(DB_PAR[],A480+1,5) = "INT",INDEX(DB_PAR[],A480+1,6),INDEX(DB_PAR[],A480+1,7)))</f>
        <v>REAL</v>
      </c>
      <c r="H480" s="36" t="str" cm="1">
        <f t="array" ref="H480">INDEX(DB_PAR[],A480+1,9)</f>
        <v>T#0MS</v>
      </c>
      <c r="I480" s="36" t="s">
        <v>1084</v>
      </c>
      <c r="J480" s="36"/>
      <c r="K480" s="36" t="e">
        <f t="shared" si="47"/>
        <v>#N/A</v>
      </c>
    </row>
    <row r="481" spans="1:11" ht="30" hidden="1" x14ac:dyDescent="0.25">
      <c r="A481" s="36">
        <v>479</v>
      </c>
      <c r="B481" s="36" t="b" cm="1">
        <f t="array" ref="B481">INDEX(DB_PAR[],A481+1,1)</f>
        <v>0</v>
      </c>
      <c r="C481" s="34" t="str" cm="1">
        <f t="array" ref="C481">INDEX(DB_PAR[],A481+1,3)</f>
        <v xml:space="preserve"> TUR_POS_MEAS_1</v>
      </c>
      <c r="D481" s="34" t="str" cm="1">
        <f t="array" ref="D481">INDEX(DB_PAR[],A481+1,4)</f>
        <v>PELTON_NOZZLE_3_SCAL_FACTOR</v>
      </c>
      <c r="E481" t="s">
        <v>4126</v>
      </c>
      <c r="F481" s="34" t="s">
        <v>3537</v>
      </c>
      <c r="G481" s="34" t="str" cm="1">
        <f t="array" ref="G481">IF(INDEX(DB_PAR[],A481+1,5) = "REAL",INDEX(DB_PAR[],A481+1,8),IF(INDEX(DB_PAR[],A481+1,5) = "INT",INDEX(DB_PAR[],A481+1,6),INDEX(DB_PAR[],A481+1,7)))</f>
        <v>REAL</v>
      </c>
      <c r="H481" s="36" t="str" cm="1">
        <f t="array" ref="H481">INDEX(DB_PAR[],A481+1,9)</f>
        <v>T#0MS</v>
      </c>
      <c r="I481" s="36" t="s">
        <v>1084</v>
      </c>
      <c r="J481" s="36"/>
      <c r="K481" s="36" t="str">
        <f t="shared" si="47"/>
        <v>Konstant multiplikator brukt til å relater verdien eller avlesningen som er oppnådd fra et måleinstrument til den faktiske fysiske størrelsen som blir målt.</v>
      </c>
    </row>
    <row r="482" spans="1:11" hidden="1" x14ac:dyDescent="0.25">
      <c r="A482" s="36">
        <v>480</v>
      </c>
      <c r="B482" s="36" t="b" cm="1">
        <f t="array" ref="B482">INDEX(DB_PAR[],A482+1,1)</f>
        <v>0</v>
      </c>
      <c r="C482" s="34" t="str" cm="1">
        <f t="array" ref="C482">INDEX(DB_PAR[],A482+1,3)</f>
        <v xml:space="preserve"> TUR_POS_MEAS_2</v>
      </c>
      <c r="D482" s="34" t="str" cm="1">
        <f t="array" ref="D482">INDEX(DB_PAR[],A482+1,4)</f>
        <v>PELTON_NOZZLE_4_VAL_1</v>
      </c>
      <c r="E482" t="s">
        <v>4127</v>
      </c>
      <c r="F482" s="34" t="s">
        <v>4128</v>
      </c>
      <c r="G482" s="34" t="str" cm="1">
        <f t="array" ref="G482">IF(INDEX(DB_PAR[],A482+1,5) = "REAL",INDEX(DB_PAR[],A482+1,8),IF(INDEX(DB_PAR[],A482+1,5) = "INT",INDEX(DB_PAR[],A482+1,6),INDEX(DB_PAR[],A482+1,7)))</f>
        <v>REAL</v>
      </c>
      <c r="H482" s="36" t="str" cm="1">
        <f t="array" ref="H482">INDEX(DB_PAR[],A482+1,9)</f>
        <v>T#0MS</v>
      </c>
      <c r="I482" s="36" t="s">
        <v>1084</v>
      </c>
      <c r="J482" s="36"/>
      <c r="K482" s="36" t="e">
        <f t="shared" si="47"/>
        <v>#N/A</v>
      </c>
    </row>
    <row r="483" spans="1:11" hidden="1" x14ac:dyDescent="0.25">
      <c r="A483" s="36">
        <v>481</v>
      </c>
      <c r="B483" s="36" t="b" cm="1">
        <f t="array" ref="B483">INDEX(DB_PAR[],A483+1,1)</f>
        <v>0</v>
      </c>
      <c r="C483" s="34" t="str" cm="1">
        <f t="array" ref="C483">INDEX(DB_PAR[],A483+1,3)</f>
        <v xml:space="preserve"> TUR_POS_MEAS_2</v>
      </c>
      <c r="D483" s="34" t="str" cm="1">
        <f t="array" ref="D483">INDEX(DB_PAR[],A483+1,4)</f>
        <v>PELTON_NOZZLE_4_VAL_2</v>
      </c>
      <c r="E483" t="s">
        <v>4129</v>
      </c>
      <c r="F483" s="34" t="s">
        <v>4130</v>
      </c>
      <c r="G483" s="34" t="str" cm="1">
        <f t="array" ref="G483">IF(INDEX(DB_PAR[],A483+1,5) = "REAL",INDEX(DB_PAR[],A483+1,8),IF(INDEX(DB_PAR[],A483+1,5) = "INT",INDEX(DB_PAR[],A483+1,6),INDEX(DB_PAR[],A483+1,7)))</f>
        <v>REAL</v>
      </c>
      <c r="H483" s="36" t="str" cm="1">
        <f t="array" ref="H483">INDEX(DB_PAR[],A483+1,9)</f>
        <v>T#0MS</v>
      </c>
      <c r="I483" s="36" t="s">
        <v>1084</v>
      </c>
      <c r="J483" s="36"/>
      <c r="K483" s="36" t="e">
        <f t="shared" si="47"/>
        <v>#N/A</v>
      </c>
    </row>
    <row r="484" spans="1:11" ht="30" hidden="1" x14ac:dyDescent="0.25">
      <c r="A484" s="36">
        <v>482</v>
      </c>
      <c r="B484" s="36" t="b" cm="1">
        <f t="array" ref="B484">INDEX(DB_PAR[],A484+1,1)</f>
        <v>0</v>
      </c>
      <c r="C484" s="34" t="str" cm="1">
        <f t="array" ref="C484">INDEX(DB_PAR[],A484+1,3)</f>
        <v xml:space="preserve"> TUR_POS_MEAS_2</v>
      </c>
      <c r="D484" s="34" t="str" cm="1">
        <f t="array" ref="D484">INDEX(DB_PAR[],A484+1,4)</f>
        <v>PELTON_NOZZLE_4_OFFSET</v>
      </c>
      <c r="E484" t="s">
        <v>4131</v>
      </c>
      <c r="F484" s="34" t="s">
        <v>4132</v>
      </c>
      <c r="G484" s="34" t="str" cm="1">
        <f t="array" ref="G484">IF(INDEX(DB_PAR[],A484+1,5) = "REAL",INDEX(DB_PAR[],A484+1,8),IF(INDEX(DB_PAR[],A484+1,5) = "INT",INDEX(DB_PAR[],A484+1,6),INDEX(DB_PAR[],A484+1,7)))</f>
        <v>REAL</v>
      </c>
      <c r="H484" s="36" t="str" cm="1">
        <f t="array" ref="H484">INDEX(DB_PAR[],A484+1,9)</f>
        <v>T#0MS</v>
      </c>
      <c r="I484" s="36" t="s">
        <v>1084</v>
      </c>
      <c r="J484" s="36"/>
      <c r="K484" s="36" t="e">
        <f t="shared" si="47"/>
        <v>#N/A</v>
      </c>
    </row>
    <row r="485" spans="1:11" ht="30" hidden="1" x14ac:dyDescent="0.25">
      <c r="A485" s="36">
        <v>483</v>
      </c>
      <c r="B485" s="36" t="b" cm="1">
        <f t="array" ref="B485">INDEX(DB_PAR[],A485+1,1)</f>
        <v>0</v>
      </c>
      <c r="C485" s="34" t="str" cm="1">
        <f t="array" ref="C485">INDEX(DB_PAR[],A485+1,3)</f>
        <v xml:space="preserve"> TUR_POS_MEAS_2</v>
      </c>
      <c r="D485" s="34" t="str" cm="1">
        <f t="array" ref="D485">INDEX(DB_PAR[],A485+1,4)</f>
        <v>PELTON_NOZZLE_4_SCAL_FACTOR</v>
      </c>
      <c r="E485" t="s">
        <v>4133</v>
      </c>
      <c r="F485" s="34" t="s">
        <v>3537</v>
      </c>
      <c r="G485" s="34" t="str" cm="1">
        <f t="array" ref="G485">IF(INDEX(DB_PAR[],A485+1,5) = "REAL",INDEX(DB_PAR[],A485+1,8),IF(INDEX(DB_PAR[],A485+1,5) = "INT",INDEX(DB_PAR[],A485+1,6),INDEX(DB_PAR[],A485+1,7)))</f>
        <v>REAL</v>
      </c>
      <c r="H485" s="36" t="str" cm="1">
        <f t="array" ref="H485">INDEX(DB_PAR[],A485+1,9)</f>
        <v>T#0MS</v>
      </c>
      <c r="I485" s="36" t="s">
        <v>1084</v>
      </c>
      <c r="J485" s="36"/>
      <c r="K485" s="36" t="str">
        <f t="shared" si="47"/>
        <v>Konstant multiplikator brukt til å relater verdien eller avlesningen som er oppnådd fra et måleinstrument til den faktiske fysiske størrelsen som blir målt.</v>
      </c>
    </row>
    <row r="486" spans="1:11" hidden="1" x14ac:dyDescent="0.25">
      <c r="A486" s="36">
        <v>484</v>
      </c>
      <c r="B486" s="36" t="b" cm="1">
        <f t="array" ref="B486">INDEX(DB_PAR[],A486+1,1)</f>
        <v>0</v>
      </c>
      <c r="C486" s="34" t="str" cm="1">
        <f t="array" ref="C486">INDEX(DB_PAR[],A486+1,3)</f>
        <v xml:space="preserve"> TUR_POS_MEAS_2</v>
      </c>
      <c r="D486" s="34" t="str" cm="1">
        <f t="array" ref="D486">INDEX(DB_PAR[],A486+1,4)</f>
        <v>PELTON_NOZZLE_5_VAL_1</v>
      </c>
      <c r="E486" t="s">
        <v>4134</v>
      </c>
      <c r="F486" s="34" t="s">
        <v>4135</v>
      </c>
      <c r="G486" s="34" t="str" cm="1">
        <f t="array" ref="G486">IF(INDEX(DB_PAR[],A486+1,5) = "REAL",INDEX(DB_PAR[],A486+1,8),IF(INDEX(DB_PAR[],A486+1,5) = "INT",INDEX(DB_PAR[],A486+1,6),INDEX(DB_PAR[],A486+1,7)))</f>
        <v>REAL</v>
      </c>
      <c r="H486" s="36" t="str" cm="1">
        <f t="array" ref="H486">INDEX(DB_PAR[],A486+1,9)</f>
        <v>T#0MS</v>
      </c>
      <c r="I486" s="36" t="s">
        <v>1084</v>
      </c>
      <c r="J486" s="36"/>
      <c r="K486" s="36" t="e">
        <f t="shared" si="47"/>
        <v>#N/A</v>
      </c>
    </row>
    <row r="487" spans="1:11" hidden="1" x14ac:dyDescent="0.25">
      <c r="A487" s="36">
        <v>485</v>
      </c>
      <c r="B487" s="36" t="b" cm="1">
        <f t="array" ref="B487">INDEX(DB_PAR[],A487+1,1)</f>
        <v>0</v>
      </c>
      <c r="C487" s="34" t="str" cm="1">
        <f t="array" ref="C487">INDEX(DB_PAR[],A487+1,3)</f>
        <v xml:space="preserve"> TUR_POS_MEAS_2</v>
      </c>
      <c r="D487" s="34" t="str" cm="1">
        <f t="array" ref="D487">INDEX(DB_PAR[],A487+1,4)</f>
        <v>PELTON_NOZZLE_5_VAL_2</v>
      </c>
      <c r="E487" t="s">
        <v>4136</v>
      </c>
      <c r="F487" s="34" t="s">
        <v>4137</v>
      </c>
      <c r="G487" s="34" t="str" cm="1">
        <f t="array" ref="G487">IF(INDEX(DB_PAR[],A487+1,5) = "REAL",INDEX(DB_PAR[],A487+1,8),IF(INDEX(DB_PAR[],A487+1,5) = "INT",INDEX(DB_PAR[],A487+1,6),INDEX(DB_PAR[],A487+1,7)))</f>
        <v>REAL</v>
      </c>
      <c r="H487" s="36" t="str" cm="1">
        <f t="array" ref="H487">INDEX(DB_PAR[],A487+1,9)</f>
        <v>T#0MS</v>
      </c>
      <c r="I487" s="36" t="s">
        <v>1084</v>
      </c>
      <c r="J487" s="36"/>
      <c r="K487" s="36" t="e">
        <f t="shared" si="47"/>
        <v>#N/A</v>
      </c>
    </row>
    <row r="488" spans="1:11" ht="30" hidden="1" x14ac:dyDescent="0.25">
      <c r="A488" s="36">
        <v>486</v>
      </c>
      <c r="B488" s="36" t="b" cm="1">
        <f t="array" ref="B488">INDEX(DB_PAR[],A488+1,1)</f>
        <v>0</v>
      </c>
      <c r="C488" s="34" t="str" cm="1">
        <f t="array" ref="C488">INDEX(DB_PAR[],A488+1,3)</f>
        <v xml:space="preserve"> TUR_POS_MEAS_2</v>
      </c>
      <c r="D488" s="34" t="str" cm="1">
        <f t="array" ref="D488">INDEX(DB_PAR[],A488+1,4)</f>
        <v>PELTON_NOZZLE_5_OFFSET</v>
      </c>
      <c r="E488" t="s">
        <v>4138</v>
      </c>
      <c r="F488" s="34" t="s">
        <v>4139</v>
      </c>
      <c r="G488" s="34" t="str" cm="1">
        <f t="array" ref="G488">IF(INDEX(DB_PAR[],A488+1,5) = "REAL",INDEX(DB_PAR[],A488+1,8),IF(INDEX(DB_PAR[],A488+1,5) = "INT",INDEX(DB_PAR[],A488+1,6),INDEX(DB_PAR[],A488+1,7)))</f>
        <v>REAL</v>
      </c>
      <c r="H488" s="36" t="str" cm="1">
        <f t="array" ref="H488">INDEX(DB_PAR[],A488+1,9)</f>
        <v>T#0MS</v>
      </c>
      <c r="I488" s="36" t="s">
        <v>1084</v>
      </c>
      <c r="J488" s="36"/>
      <c r="K488" s="36" t="e">
        <f t="shared" si="47"/>
        <v>#N/A</v>
      </c>
    </row>
    <row r="489" spans="1:11" ht="30" hidden="1" x14ac:dyDescent="0.25">
      <c r="A489" s="36">
        <v>487</v>
      </c>
      <c r="B489" s="36" t="b" cm="1">
        <f t="array" ref="B489">INDEX(DB_PAR[],A489+1,1)</f>
        <v>0</v>
      </c>
      <c r="C489" s="34" t="str" cm="1">
        <f t="array" ref="C489">INDEX(DB_PAR[],A489+1,3)</f>
        <v xml:space="preserve"> TUR_POS_MEAS_2</v>
      </c>
      <c r="D489" s="34" t="str" cm="1">
        <f t="array" ref="D489">INDEX(DB_PAR[],A489+1,4)</f>
        <v>PELTON_NOZZLE_5_SCAL_FACTOR</v>
      </c>
      <c r="E489" t="s">
        <v>4140</v>
      </c>
      <c r="F489" s="34" t="s">
        <v>3537</v>
      </c>
      <c r="G489" s="34" t="str" cm="1">
        <f t="array" ref="G489">IF(INDEX(DB_PAR[],A489+1,5) = "REAL",INDEX(DB_PAR[],A489+1,8),IF(INDEX(DB_PAR[],A489+1,5) = "INT",INDEX(DB_PAR[],A489+1,6),INDEX(DB_PAR[],A489+1,7)))</f>
        <v>REAL</v>
      </c>
      <c r="H489" s="36" t="str" cm="1">
        <f t="array" ref="H489">INDEX(DB_PAR[],A489+1,9)</f>
        <v>T#0MS</v>
      </c>
      <c r="I489" s="36" t="s">
        <v>1084</v>
      </c>
      <c r="J489" s="36"/>
      <c r="K489" s="36" t="str">
        <f t="shared" si="47"/>
        <v>Konstant multiplikator brukt til å relater verdien eller avlesningen som er oppnådd fra et måleinstrument til den faktiske fysiske størrelsen som blir målt.</v>
      </c>
    </row>
    <row r="490" spans="1:11" hidden="1" x14ac:dyDescent="0.25">
      <c r="A490" s="36">
        <v>488</v>
      </c>
      <c r="B490" s="36" t="b" cm="1">
        <f t="array" ref="B490">INDEX(DB_PAR[],A490+1,1)</f>
        <v>0</v>
      </c>
      <c r="C490" s="34" t="str" cm="1">
        <f t="array" ref="C490">INDEX(DB_PAR[],A490+1,3)</f>
        <v xml:space="preserve"> TUR_POS_MEAS_2</v>
      </c>
      <c r="D490" s="34" t="str" cm="1">
        <f t="array" ref="D490">INDEX(DB_PAR[],A490+1,4)</f>
        <v>PELTON_NOZZLE_6_VAL_1</v>
      </c>
      <c r="E490" t="s">
        <v>4141</v>
      </c>
      <c r="F490" s="34" t="s">
        <v>4142</v>
      </c>
      <c r="G490" s="34" t="str" cm="1">
        <f t="array" ref="G490">IF(INDEX(DB_PAR[],A490+1,5) = "REAL",INDEX(DB_PAR[],A490+1,8),IF(INDEX(DB_PAR[],A490+1,5) = "INT",INDEX(DB_PAR[],A490+1,6),INDEX(DB_PAR[],A490+1,7)))</f>
        <v>REAL</v>
      </c>
      <c r="H490" s="36" t="str" cm="1">
        <f t="array" ref="H490">INDEX(DB_PAR[],A490+1,9)</f>
        <v>T#0MS</v>
      </c>
      <c r="I490" s="36" t="s">
        <v>1084</v>
      </c>
      <c r="J490" s="36"/>
      <c r="K490" s="36" t="e">
        <f t="shared" si="47"/>
        <v>#N/A</v>
      </c>
    </row>
    <row r="491" spans="1:11" hidden="1" x14ac:dyDescent="0.25">
      <c r="A491" s="36">
        <v>489</v>
      </c>
      <c r="B491" s="36" t="b" cm="1">
        <f t="array" ref="B491">INDEX(DB_PAR[],A491+1,1)</f>
        <v>0</v>
      </c>
      <c r="C491" s="34" t="str" cm="1">
        <f t="array" ref="C491">INDEX(DB_PAR[],A491+1,3)</f>
        <v xml:space="preserve"> TUR_POS_MEAS_2</v>
      </c>
      <c r="D491" s="34" t="str" cm="1">
        <f t="array" ref="D491">INDEX(DB_PAR[],A491+1,4)</f>
        <v>PELTON_NOZZLE_6_VAL_2</v>
      </c>
      <c r="E491" t="s">
        <v>4143</v>
      </c>
      <c r="F491" s="34" t="s">
        <v>4144</v>
      </c>
      <c r="G491" s="34" t="str" cm="1">
        <f t="array" ref="G491">IF(INDEX(DB_PAR[],A491+1,5) = "REAL",INDEX(DB_PAR[],A491+1,8),IF(INDEX(DB_PAR[],A491+1,5) = "INT",INDEX(DB_PAR[],A491+1,6),INDEX(DB_PAR[],A491+1,7)))</f>
        <v>REAL</v>
      </c>
      <c r="H491" s="36" t="str" cm="1">
        <f t="array" ref="H491">INDEX(DB_PAR[],A491+1,9)</f>
        <v>T#0MS</v>
      </c>
      <c r="I491" s="36" t="s">
        <v>1084</v>
      </c>
      <c r="J491" s="36"/>
      <c r="K491" s="36" t="e">
        <f t="shared" si="47"/>
        <v>#N/A</v>
      </c>
    </row>
    <row r="492" spans="1:11" ht="30" hidden="1" x14ac:dyDescent="0.25">
      <c r="A492" s="36">
        <v>490</v>
      </c>
      <c r="B492" s="36" t="b" cm="1">
        <f t="array" ref="B492">INDEX(DB_PAR[],A492+1,1)</f>
        <v>0</v>
      </c>
      <c r="C492" s="34" t="str" cm="1">
        <f t="array" ref="C492">INDEX(DB_PAR[],A492+1,3)</f>
        <v xml:space="preserve"> TUR_POS_MEAS_2</v>
      </c>
      <c r="D492" s="34" t="str" cm="1">
        <f t="array" ref="D492">INDEX(DB_PAR[],A492+1,4)</f>
        <v>PELTON_NOZZLE_6_OFFSET</v>
      </c>
      <c r="E492" t="s">
        <v>4145</v>
      </c>
      <c r="F492" s="34" t="s">
        <v>4146</v>
      </c>
      <c r="G492" s="34" t="str" cm="1">
        <f t="array" ref="G492">IF(INDEX(DB_PAR[],A492+1,5) = "REAL",INDEX(DB_PAR[],A492+1,8),IF(INDEX(DB_PAR[],A492+1,5) = "INT",INDEX(DB_PAR[],A492+1,6),INDEX(DB_PAR[],A492+1,7)))</f>
        <v>REAL</v>
      </c>
      <c r="H492" s="36" t="str" cm="1">
        <f t="array" ref="H492">INDEX(DB_PAR[],A492+1,9)</f>
        <v>T#0MS</v>
      </c>
      <c r="I492" s="36" t="s">
        <v>1084</v>
      </c>
      <c r="J492" s="36"/>
      <c r="K492" s="36" t="e">
        <f t="shared" si="47"/>
        <v>#N/A</v>
      </c>
    </row>
    <row r="493" spans="1:11" ht="30" hidden="1" x14ac:dyDescent="0.25">
      <c r="A493" s="36">
        <v>491</v>
      </c>
      <c r="B493" s="36" t="b" cm="1">
        <f t="array" ref="B493">INDEX(DB_PAR[],A493+1,1)</f>
        <v>0</v>
      </c>
      <c r="C493" s="34" t="str" cm="1">
        <f t="array" ref="C493">INDEX(DB_PAR[],A493+1,3)</f>
        <v xml:space="preserve"> TUR_POS_MEAS_2</v>
      </c>
      <c r="D493" s="34" t="str" cm="1">
        <f t="array" ref="D493">INDEX(DB_PAR[],A493+1,4)</f>
        <v>PELTON_NOZZLE_6_SCAL_FACTOR</v>
      </c>
      <c r="E493" t="s">
        <v>4147</v>
      </c>
      <c r="F493" s="34" t="s">
        <v>3537</v>
      </c>
      <c r="G493" s="34" t="str" cm="1">
        <f t="array" ref="G493">IF(INDEX(DB_PAR[],A493+1,5) = "REAL",INDEX(DB_PAR[],A493+1,8),IF(INDEX(DB_PAR[],A493+1,5) = "INT",INDEX(DB_PAR[],A493+1,6),INDEX(DB_PAR[],A493+1,7)))</f>
        <v>REAL</v>
      </c>
      <c r="H493" s="36" t="str" cm="1">
        <f t="array" ref="H493">INDEX(DB_PAR[],A493+1,9)</f>
        <v>T#0MS</v>
      </c>
      <c r="I493" s="36" t="s">
        <v>1084</v>
      </c>
      <c r="J493" s="36"/>
      <c r="K493" s="36" t="str">
        <f t="shared" si="47"/>
        <v>Konstant multiplikator brukt til å relater verdien eller avlesningen som er oppnådd fra et måleinstrument til den faktiske fysiske størrelsen som blir målt.</v>
      </c>
    </row>
    <row r="494" spans="1:11" hidden="1" x14ac:dyDescent="0.25">
      <c r="A494" s="36">
        <v>492</v>
      </c>
      <c r="B494" s="36" t="b" cm="1">
        <f t="array" ref="B494">INDEX(DB_PAR[],A494+1,1)</f>
        <v>0</v>
      </c>
      <c r="C494" s="34" t="str" cm="1">
        <f t="array" ref="C494">INDEX(DB_PAR[],A494+1,3)</f>
        <v xml:space="preserve"> TUR_POS_MEAS_2</v>
      </c>
      <c r="D494" s="34" t="str" cm="1">
        <f t="array" ref="D494">INDEX(DB_PAR[],A494+1,4)</f>
        <v>PELTON_DEFLECTOR_1_VAL_1</v>
      </c>
      <c r="E494" t="s">
        <v>4148</v>
      </c>
      <c r="F494" s="34" t="s">
        <v>4149</v>
      </c>
      <c r="G494" s="34" t="str" cm="1">
        <f t="array" ref="G494">IF(INDEX(DB_PAR[],A494+1,5) = "REAL",INDEX(DB_PAR[],A494+1,8),IF(INDEX(DB_PAR[],A494+1,5) = "INT",INDEX(DB_PAR[],A494+1,6),INDEX(DB_PAR[],A494+1,7)))</f>
        <v>REAL</v>
      </c>
      <c r="H494" s="36" t="str" cm="1">
        <f t="array" ref="H494">INDEX(DB_PAR[],A494+1,9)</f>
        <v>T#0MS</v>
      </c>
      <c r="I494" s="36" t="s">
        <v>1084</v>
      </c>
      <c r="J494" s="36"/>
      <c r="K494" s="36" t="e">
        <f t="shared" si="47"/>
        <v>#N/A</v>
      </c>
    </row>
    <row r="495" spans="1:11" hidden="1" x14ac:dyDescent="0.25">
      <c r="A495" s="36">
        <v>493</v>
      </c>
      <c r="B495" s="36" t="b" cm="1">
        <f t="array" ref="B495">INDEX(DB_PAR[],A495+1,1)</f>
        <v>0</v>
      </c>
      <c r="C495" s="34" t="str" cm="1">
        <f t="array" ref="C495">INDEX(DB_PAR[],A495+1,3)</f>
        <v xml:space="preserve"> TUR_POS_MEAS_2</v>
      </c>
      <c r="D495" s="34" t="str" cm="1">
        <f t="array" ref="D495">INDEX(DB_PAR[],A495+1,4)</f>
        <v>PELTON_DEFLECTOR_1_VAL_2</v>
      </c>
      <c r="E495" t="s">
        <v>4150</v>
      </c>
      <c r="F495" s="34" t="s">
        <v>4151</v>
      </c>
      <c r="G495" s="34" t="str" cm="1">
        <f t="array" ref="G495">IF(INDEX(DB_PAR[],A495+1,5) = "REAL",INDEX(DB_PAR[],A495+1,8),IF(INDEX(DB_PAR[],A495+1,5) = "INT",INDEX(DB_PAR[],A495+1,6),INDEX(DB_PAR[],A495+1,7)))</f>
        <v>REAL</v>
      </c>
      <c r="H495" s="36" t="str" cm="1">
        <f t="array" ref="H495">INDEX(DB_PAR[],A495+1,9)</f>
        <v>T#0MS</v>
      </c>
      <c r="I495" s="36" t="s">
        <v>1084</v>
      </c>
      <c r="J495" s="36"/>
      <c r="K495" s="36" t="e">
        <f t="shared" si="47"/>
        <v>#N/A</v>
      </c>
    </row>
    <row r="496" spans="1:11" ht="30" hidden="1" x14ac:dyDescent="0.25">
      <c r="A496" s="36">
        <v>494</v>
      </c>
      <c r="B496" s="36" t="b" cm="1">
        <f t="array" ref="B496">INDEX(DB_PAR[],A496+1,1)</f>
        <v>0</v>
      </c>
      <c r="C496" s="34" t="str" cm="1">
        <f t="array" ref="C496">INDEX(DB_PAR[],A496+1,3)</f>
        <v xml:space="preserve"> TUR_POS_MEAS_2</v>
      </c>
      <c r="D496" s="34" t="str" cm="1">
        <f t="array" ref="D496">INDEX(DB_PAR[],A496+1,4)</f>
        <v>PELTON_DEFLECTOR_1_OFFSET</v>
      </c>
      <c r="E496" t="s">
        <v>4152</v>
      </c>
      <c r="F496" s="34" t="s">
        <v>4153</v>
      </c>
      <c r="G496" s="34" t="str" cm="1">
        <f t="array" ref="G496">IF(INDEX(DB_PAR[],A496+1,5) = "REAL",INDEX(DB_PAR[],A496+1,8),IF(INDEX(DB_PAR[],A496+1,5) = "INT",INDEX(DB_PAR[],A496+1,6),INDEX(DB_PAR[],A496+1,7)))</f>
        <v>REAL</v>
      </c>
      <c r="H496" s="36" t="str" cm="1">
        <f t="array" ref="H496">INDEX(DB_PAR[],A496+1,9)</f>
        <v>T#0MS</v>
      </c>
      <c r="I496" s="36" t="s">
        <v>1084</v>
      </c>
      <c r="J496" s="36"/>
      <c r="K496" s="36" t="e">
        <f t="shared" si="47"/>
        <v>#N/A</v>
      </c>
    </row>
    <row r="497" spans="1:11" ht="30" hidden="1" x14ac:dyDescent="0.25">
      <c r="A497" s="36">
        <v>495</v>
      </c>
      <c r="B497" s="36" t="b" cm="1">
        <f t="array" ref="B497">INDEX(DB_PAR[],A497+1,1)</f>
        <v>0</v>
      </c>
      <c r="C497" s="34" t="str" cm="1">
        <f t="array" ref="C497">INDEX(DB_PAR[],A497+1,3)</f>
        <v xml:space="preserve"> TUR_POS_MEAS_2</v>
      </c>
      <c r="D497" s="34" t="str" cm="1">
        <f t="array" ref="D497">INDEX(DB_PAR[],A497+1,4)</f>
        <v>PELTON_DEFLECTOR_1_SCAL_FACTOR</v>
      </c>
      <c r="E497" t="s">
        <v>4154</v>
      </c>
      <c r="F497" s="34" t="s">
        <v>3537</v>
      </c>
      <c r="G497" s="34" t="str" cm="1">
        <f t="array" ref="G497">IF(INDEX(DB_PAR[],A497+1,5) = "REAL",INDEX(DB_PAR[],A497+1,8),IF(INDEX(DB_PAR[],A497+1,5) = "INT",INDEX(DB_PAR[],A497+1,6),INDEX(DB_PAR[],A497+1,7)))</f>
        <v>REAL</v>
      </c>
      <c r="H497" s="36" t="str" cm="1">
        <f t="array" ref="H497">INDEX(DB_PAR[],A497+1,9)</f>
        <v>T#0MS</v>
      </c>
      <c r="I497" s="36" t="s">
        <v>1084</v>
      </c>
      <c r="J497" s="36"/>
      <c r="K497" s="36" t="str">
        <f t="shared" si="47"/>
        <v>Konstant multiplikator brukt til å relater verdien eller avlesningen som er oppnådd fra et måleinstrument til den faktiske fysiske størrelsen som blir målt.</v>
      </c>
    </row>
    <row r="498" spans="1:11" hidden="1" x14ac:dyDescent="0.25">
      <c r="A498" s="36">
        <v>496</v>
      </c>
      <c r="B498" s="36" t="b" cm="1">
        <f t="array" ref="B498">INDEX(DB_PAR[],A498+1,1)</f>
        <v>0</v>
      </c>
      <c r="C498" s="34" t="str" cm="1">
        <f t="array" ref="C498">INDEX(DB_PAR[],A498+1,3)</f>
        <v xml:space="preserve"> TUR_POS_MEAS_2</v>
      </c>
      <c r="D498" s="34" t="str" cm="1">
        <f t="array" ref="D498">INDEX(DB_PAR[],A498+1,4)</f>
        <v>PELTON_DEFLECTOR_2_VAL_1</v>
      </c>
      <c r="E498" t="s">
        <v>4155</v>
      </c>
      <c r="F498" s="34" t="s">
        <v>4156</v>
      </c>
      <c r="G498" s="34" t="str" cm="1">
        <f t="array" ref="G498">IF(INDEX(DB_PAR[],A498+1,5) = "REAL",INDEX(DB_PAR[],A498+1,8),IF(INDEX(DB_PAR[],A498+1,5) = "INT",INDEX(DB_PAR[],A498+1,6),INDEX(DB_PAR[],A498+1,7)))</f>
        <v>REAL</v>
      </c>
      <c r="H498" s="36" t="str" cm="1">
        <f t="array" ref="H498">INDEX(DB_PAR[],A498+1,9)</f>
        <v>T#0MS</v>
      </c>
      <c r="I498" s="36" t="s">
        <v>1084</v>
      </c>
      <c r="J498" s="36"/>
      <c r="K498" s="36" t="e">
        <f t="shared" si="47"/>
        <v>#N/A</v>
      </c>
    </row>
    <row r="499" spans="1:11" hidden="1" x14ac:dyDescent="0.25">
      <c r="A499" s="36">
        <v>497</v>
      </c>
      <c r="B499" s="36" t="b" cm="1">
        <f t="array" ref="B499">INDEX(DB_PAR[],A499+1,1)</f>
        <v>0</v>
      </c>
      <c r="C499" s="34" t="str" cm="1">
        <f t="array" ref="C499">INDEX(DB_PAR[],A499+1,3)</f>
        <v xml:space="preserve"> TUR_POS_MEAS_2</v>
      </c>
      <c r="D499" s="34" t="str" cm="1">
        <f t="array" ref="D499">INDEX(DB_PAR[],A499+1,4)</f>
        <v>PELTON_DEFLECTOR_2_VAL_2</v>
      </c>
      <c r="E499" t="s">
        <v>4157</v>
      </c>
      <c r="F499" s="34" t="s">
        <v>4158</v>
      </c>
      <c r="G499" s="34" t="str" cm="1">
        <f t="array" ref="G499">IF(INDEX(DB_PAR[],A499+1,5) = "REAL",INDEX(DB_PAR[],A499+1,8),IF(INDEX(DB_PAR[],A499+1,5) = "INT",INDEX(DB_PAR[],A499+1,6),INDEX(DB_PAR[],A499+1,7)))</f>
        <v>REAL</v>
      </c>
      <c r="H499" s="36" t="str" cm="1">
        <f t="array" ref="H499">INDEX(DB_PAR[],A499+1,9)</f>
        <v>T#0MS</v>
      </c>
      <c r="I499" s="36" t="s">
        <v>1084</v>
      </c>
      <c r="J499" s="36"/>
      <c r="K499" s="36" t="e">
        <f t="shared" si="47"/>
        <v>#N/A</v>
      </c>
    </row>
    <row r="500" spans="1:11" ht="30" hidden="1" x14ac:dyDescent="0.25">
      <c r="A500" s="36">
        <v>498</v>
      </c>
      <c r="B500" s="36" t="b" cm="1">
        <f t="array" ref="B500">INDEX(DB_PAR[],A500+1,1)</f>
        <v>0</v>
      </c>
      <c r="C500" s="34" t="str" cm="1">
        <f t="array" ref="C500">INDEX(DB_PAR[],A500+1,3)</f>
        <v xml:space="preserve"> TUR_POS_MEAS_2</v>
      </c>
      <c r="D500" s="34" t="str" cm="1">
        <f t="array" ref="D500">INDEX(DB_PAR[],A500+1,4)</f>
        <v>PELTON_DEFLECTOR_2_OFFSET</v>
      </c>
      <c r="E500" t="s">
        <v>4159</v>
      </c>
      <c r="F500" s="34" t="s">
        <v>4160</v>
      </c>
      <c r="G500" s="34" t="str" cm="1">
        <f t="array" ref="G500">IF(INDEX(DB_PAR[],A500+1,5) = "REAL",INDEX(DB_PAR[],A500+1,8),IF(INDEX(DB_PAR[],A500+1,5) = "INT",INDEX(DB_PAR[],A500+1,6),INDEX(DB_PAR[],A500+1,7)))</f>
        <v>REAL</v>
      </c>
      <c r="H500" s="36" t="str" cm="1">
        <f t="array" ref="H500">INDEX(DB_PAR[],A500+1,9)</f>
        <v>T#0MS</v>
      </c>
      <c r="I500" s="36" t="s">
        <v>1084</v>
      </c>
      <c r="J500" s="36"/>
      <c r="K500" s="36" t="e">
        <f t="shared" si="47"/>
        <v>#N/A</v>
      </c>
    </row>
    <row r="501" spans="1:11" ht="30" hidden="1" x14ac:dyDescent="0.25">
      <c r="A501" s="36">
        <v>499</v>
      </c>
      <c r="B501" s="36" t="b" cm="1">
        <f t="array" ref="B501">INDEX(DB_PAR[],A501+1,1)</f>
        <v>0</v>
      </c>
      <c r="C501" s="34" t="str" cm="1">
        <f t="array" ref="C501">INDEX(DB_PAR[],A501+1,3)</f>
        <v xml:space="preserve"> TUR_POS_MEAS_2</v>
      </c>
      <c r="D501" s="34" t="str" cm="1">
        <f t="array" ref="D501">INDEX(DB_PAR[],A501+1,4)</f>
        <v>PELTON_DEFLECTOR_2_SCAL_FACTOR</v>
      </c>
      <c r="E501" t="s">
        <v>4161</v>
      </c>
      <c r="F501" s="34" t="s">
        <v>3537</v>
      </c>
      <c r="G501" s="34" t="str" cm="1">
        <f t="array" ref="G501">IF(INDEX(DB_PAR[],A501+1,5) = "REAL",INDEX(DB_PAR[],A501+1,8),IF(INDEX(DB_PAR[],A501+1,5) = "INT",INDEX(DB_PAR[],A501+1,6),INDEX(DB_PAR[],A501+1,7)))</f>
        <v>REAL</v>
      </c>
      <c r="H501" s="36" t="str" cm="1">
        <f t="array" ref="H501">INDEX(DB_PAR[],A501+1,9)</f>
        <v>T#0MS</v>
      </c>
      <c r="I501" s="36" t="s">
        <v>1084</v>
      </c>
      <c r="J501" s="36"/>
      <c r="K501" s="36" t="str">
        <f t="shared" si="47"/>
        <v>Konstant multiplikator brukt til å relater verdien eller avlesningen som er oppnådd fra et måleinstrument til den faktiske fysiske størrelsen som blir målt.</v>
      </c>
    </row>
    <row r="502" spans="1:11" hidden="1" x14ac:dyDescent="0.25">
      <c r="A502" s="36">
        <v>500</v>
      </c>
      <c r="B502" s="36" t="b" cm="1">
        <f t="array" ref="B502">INDEX(DB_PAR[],A502+1,1)</f>
        <v>0</v>
      </c>
      <c r="C502" s="34" t="str" cm="1">
        <f t="array" ref="C502">INDEX(DB_PAR[],A502+1,3)</f>
        <v xml:space="preserve"> TUR_POS_MEAS_2</v>
      </c>
      <c r="D502" s="34" t="str" cm="1">
        <f t="array" ref="D502">INDEX(DB_PAR[],A502+1,4)</f>
        <v>PELTON_DEFLECTOR_3_VAL_1</v>
      </c>
      <c r="E502" t="s">
        <v>4162</v>
      </c>
      <c r="F502" s="34" t="s">
        <v>4163</v>
      </c>
      <c r="G502" s="34" t="str" cm="1">
        <f t="array" ref="G502">IF(INDEX(DB_PAR[],A502+1,5) = "REAL",INDEX(DB_PAR[],A502+1,8),IF(INDEX(DB_PAR[],A502+1,5) = "INT",INDEX(DB_PAR[],A502+1,6),INDEX(DB_PAR[],A502+1,7)))</f>
        <v>REAL</v>
      </c>
      <c r="H502" s="36" t="str" cm="1">
        <f t="array" ref="H502">INDEX(DB_PAR[],A502+1,9)</f>
        <v>T#0MS</v>
      </c>
      <c r="I502" s="36" t="s">
        <v>1084</v>
      </c>
      <c r="J502" s="36"/>
      <c r="K502" s="36" t="e">
        <f t="shared" si="47"/>
        <v>#N/A</v>
      </c>
    </row>
    <row r="503" spans="1:11" hidden="1" x14ac:dyDescent="0.25">
      <c r="A503" s="36">
        <v>501</v>
      </c>
      <c r="B503" s="36" t="b" cm="1">
        <f t="array" ref="B503">INDEX(DB_PAR[],A503+1,1)</f>
        <v>0</v>
      </c>
      <c r="C503" s="34" t="str" cm="1">
        <f t="array" ref="C503">INDEX(DB_PAR[],A503+1,3)</f>
        <v xml:space="preserve"> TUR_POS_MEAS_2</v>
      </c>
      <c r="D503" s="34" t="str" cm="1">
        <f t="array" ref="D503">INDEX(DB_PAR[],A503+1,4)</f>
        <v>PELTON_DEFLECTOR_3_VAL_2</v>
      </c>
      <c r="E503" t="s">
        <v>4164</v>
      </c>
      <c r="F503" s="34" t="s">
        <v>4165</v>
      </c>
      <c r="G503" s="34" t="str" cm="1">
        <f t="array" ref="G503">IF(INDEX(DB_PAR[],A503+1,5) = "REAL",INDEX(DB_PAR[],A503+1,8),IF(INDEX(DB_PAR[],A503+1,5) = "INT",INDEX(DB_PAR[],A503+1,6),INDEX(DB_PAR[],A503+1,7)))</f>
        <v>REAL</v>
      </c>
      <c r="H503" s="36" t="str" cm="1">
        <f t="array" ref="H503">INDEX(DB_PAR[],A503+1,9)</f>
        <v>T#0MS</v>
      </c>
      <c r="I503" s="36" t="s">
        <v>1084</v>
      </c>
      <c r="J503" s="36"/>
      <c r="K503" s="36" t="e">
        <f t="shared" si="47"/>
        <v>#N/A</v>
      </c>
    </row>
    <row r="504" spans="1:11" ht="30" hidden="1" x14ac:dyDescent="0.25">
      <c r="A504" s="36">
        <v>502</v>
      </c>
      <c r="B504" s="36" t="b" cm="1">
        <f t="array" ref="B504">INDEX(DB_PAR[],A504+1,1)</f>
        <v>0</v>
      </c>
      <c r="C504" s="34" t="str" cm="1">
        <f t="array" ref="C504">INDEX(DB_PAR[],A504+1,3)</f>
        <v xml:space="preserve"> TUR_POS_MEAS_2</v>
      </c>
      <c r="D504" s="34" t="str" cm="1">
        <f t="array" ref="D504">INDEX(DB_PAR[],A504+1,4)</f>
        <v>PELTON_DEFLECTOR_3_OFFSET</v>
      </c>
      <c r="E504" t="s">
        <v>4166</v>
      </c>
      <c r="F504" s="34" t="s">
        <v>4167</v>
      </c>
      <c r="G504" s="34" t="str" cm="1">
        <f t="array" ref="G504">IF(INDEX(DB_PAR[],A504+1,5) = "REAL",INDEX(DB_PAR[],A504+1,8),IF(INDEX(DB_PAR[],A504+1,5) = "INT",INDEX(DB_PAR[],A504+1,6),INDEX(DB_PAR[],A504+1,7)))</f>
        <v>REAL</v>
      </c>
      <c r="H504" s="36" t="str" cm="1">
        <f t="array" ref="H504">INDEX(DB_PAR[],A504+1,9)</f>
        <v>T#0MS</v>
      </c>
      <c r="I504" s="36" t="s">
        <v>1084</v>
      </c>
      <c r="J504" s="36"/>
      <c r="K504" s="36" t="e">
        <f t="shared" si="47"/>
        <v>#N/A</v>
      </c>
    </row>
    <row r="505" spans="1:11" ht="30" hidden="1" x14ac:dyDescent="0.25">
      <c r="A505" s="36">
        <v>503</v>
      </c>
      <c r="B505" s="36" t="b" cm="1">
        <f t="array" ref="B505">INDEX(DB_PAR[],A505+1,1)</f>
        <v>0</v>
      </c>
      <c r="C505" s="34" t="str" cm="1">
        <f t="array" ref="C505">INDEX(DB_PAR[],A505+1,3)</f>
        <v xml:space="preserve"> TUR_POS_MEAS_2</v>
      </c>
      <c r="D505" s="34" t="str" cm="1">
        <f t="array" ref="D505">INDEX(DB_PAR[],A505+1,4)</f>
        <v>PELTON_DEFLECTOR_3_SCAL_FACTOR</v>
      </c>
      <c r="E505" t="s">
        <v>4168</v>
      </c>
      <c r="F505" s="34" t="s">
        <v>3537</v>
      </c>
      <c r="G505" s="34" t="str" cm="1">
        <f t="array" ref="G505">IF(INDEX(DB_PAR[],A505+1,5) = "REAL",INDEX(DB_PAR[],A505+1,8),IF(INDEX(DB_PAR[],A505+1,5) = "INT",INDEX(DB_PAR[],A505+1,6),INDEX(DB_PAR[],A505+1,7)))</f>
        <v>REAL</v>
      </c>
      <c r="H505" s="36" t="str" cm="1">
        <f t="array" ref="H505">INDEX(DB_PAR[],A505+1,9)</f>
        <v>T#0MS</v>
      </c>
      <c r="I505" s="36" t="s">
        <v>1084</v>
      </c>
      <c r="J505" s="36"/>
      <c r="K505" s="36" t="str">
        <f t="shared" si="47"/>
        <v>Konstant multiplikator brukt til å relater verdien eller avlesningen som er oppnådd fra et måleinstrument til den faktiske fysiske størrelsen som blir målt.</v>
      </c>
    </row>
    <row r="506" spans="1:11" hidden="1" x14ac:dyDescent="0.25">
      <c r="A506" s="36">
        <v>504</v>
      </c>
      <c r="B506" s="36" t="b" cm="1">
        <f t="array" ref="B506">INDEX(DB_PAR[],A506+1,1)</f>
        <v>0</v>
      </c>
      <c r="C506" s="34" t="str" cm="1">
        <f t="array" ref="C506">INDEX(DB_PAR[],A506+1,3)</f>
        <v xml:space="preserve"> TUR_POS_MEAS_2</v>
      </c>
      <c r="D506" s="34" t="str" cm="1">
        <f t="array" ref="D506">INDEX(DB_PAR[],A506+1,4)</f>
        <v>PARAM_216</v>
      </c>
      <c r="F506" s="34"/>
      <c r="G506" s="34" t="str" cm="1">
        <f t="array" ref="G506">IF(INDEX(DB_PAR[],A506+1,5) = "REAL",INDEX(DB_PAR[],A506+1,8),IF(INDEX(DB_PAR[],A506+1,5) = "INT",INDEX(DB_PAR[],A506+1,6),INDEX(DB_PAR[],A506+1,7)))</f>
        <v>REAL</v>
      </c>
      <c r="H506" s="36" t="str" cm="1">
        <f t="array" ref="H506">INDEX(DB_PAR[],A506+1,9)</f>
        <v>T#0MS</v>
      </c>
      <c r="I506" s="36"/>
      <c r="J506" s="36"/>
      <c r="K506" s="36" t="e">
        <f t="shared" si="47"/>
        <v>#N/A</v>
      </c>
    </row>
    <row r="507" spans="1:11" hidden="1" x14ac:dyDescent="0.25">
      <c r="A507" s="36">
        <v>505</v>
      </c>
      <c r="B507" s="36" t="b" cm="1">
        <f t="array" ref="B507">INDEX(DB_PAR[],A507+1,1)</f>
        <v>0</v>
      </c>
      <c r="C507" s="34" t="str" cm="1">
        <f t="array" ref="C507">INDEX(DB_PAR[],A507+1,3)</f>
        <v xml:space="preserve"> TUR_POS_MEAS_2</v>
      </c>
      <c r="D507" s="34" t="str" cm="1">
        <f t="array" ref="D507">INDEX(DB_PAR[],A507+1,4)</f>
        <v>PARAM_217</v>
      </c>
      <c r="F507" s="34"/>
      <c r="G507" s="34" t="str" cm="1">
        <f t="array" ref="G507">IF(INDEX(DB_PAR[],A507+1,5) = "REAL",INDEX(DB_PAR[],A507+1,8),IF(INDEX(DB_PAR[],A507+1,5) = "INT",INDEX(DB_PAR[],A507+1,6),INDEX(DB_PAR[],A507+1,7)))</f>
        <v>REAL</v>
      </c>
      <c r="H507" s="36" t="str" cm="1">
        <f t="array" ref="H507">INDEX(DB_PAR[],A507+1,9)</f>
        <v>T#0MS</v>
      </c>
      <c r="I507" s="36"/>
      <c r="J507" s="36"/>
      <c r="K507" s="36" t="e">
        <f t="shared" si="47"/>
        <v>#N/A</v>
      </c>
    </row>
    <row r="508" spans="1:11" hidden="1" x14ac:dyDescent="0.25">
      <c r="A508" s="36">
        <v>506</v>
      </c>
      <c r="B508" s="36" t="b" cm="1">
        <f t="array" ref="B508">INDEX(DB_PAR[],A508+1,1)</f>
        <v>0</v>
      </c>
      <c r="C508" s="34" t="str" cm="1">
        <f t="array" ref="C508">INDEX(DB_PAR[],A508+1,3)</f>
        <v xml:space="preserve"> TUR_POS_MEAS_2</v>
      </c>
      <c r="D508" s="34" t="str" cm="1">
        <f t="array" ref="D508">INDEX(DB_PAR[],A508+1,4)</f>
        <v>PARAM_218</v>
      </c>
      <c r="F508" s="34"/>
      <c r="G508" s="34" t="str" cm="1">
        <f t="array" ref="G508">IF(INDEX(DB_PAR[],A508+1,5) = "REAL",INDEX(DB_PAR[],A508+1,8),IF(INDEX(DB_PAR[],A508+1,5) = "INT",INDEX(DB_PAR[],A508+1,6),INDEX(DB_PAR[],A508+1,7)))</f>
        <v>REAL</v>
      </c>
      <c r="H508" s="36" t="str" cm="1">
        <f t="array" ref="H508">INDEX(DB_PAR[],A508+1,9)</f>
        <v>T#0MS</v>
      </c>
      <c r="I508" s="36"/>
      <c r="J508" s="36"/>
      <c r="K508" s="36" t="e">
        <f t="shared" si="47"/>
        <v>#N/A</v>
      </c>
    </row>
    <row r="509" spans="1:11" hidden="1" x14ac:dyDescent="0.25">
      <c r="A509" s="36">
        <v>507</v>
      </c>
      <c r="B509" s="36" t="b" cm="1">
        <f t="array" ref="B509">INDEX(DB_PAR[],A509+1,1)</f>
        <v>0</v>
      </c>
      <c r="C509" s="34" t="str" cm="1">
        <f t="array" ref="C509">INDEX(DB_PAR[],A509+1,3)</f>
        <v xml:space="preserve"> TUR_POS_MEAS_2</v>
      </c>
      <c r="D509" s="34" t="str" cm="1">
        <f t="array" ref="D509">INDEX(DB_PAR[],A509+1,4)</f>
        <v>PARAM_219</v>
      </c>
      <c r="F509" s="34"/>
      <c r="G509" s="34" t="str" cm="1">
        <f t="array" ref="G509">IF(INDEX(DB_PAR[],A509+1,5) = "REAL",INDEX(DB_PAR[],A509+1,8),IF(INDEX(DB_PAR[],A509+1,5) = "INT",INDEX(DB_PAR[],A509+1,6),INDEX(DB_PAR[],A509+1,7)))</f>
        <v>REAL</v>
      </c>
      <c r="H509" s="36" t="str" cm="1">
        <f t="array" ref="H509">INDEX(DB_PAR[],A509+1,9)</f>
        <v>T#0MS</v>
      </c>
      <c r="I509" s="36"/>
      <c r="J509" s="36"/>
      <c r="K509" s="36" t="e">
        <f t="shared" si="47"/>
        <v>#N/A</v>
      </c>
    </row>
    <row r="510" spans="1:11" hidden="1" x14ac:dyDescent="0.25">
      <c r="A510" s="36">
        <v>508</v>
      </c>
      <c r="B510" s="36" t="b" cm="1">
        <f t="array" ref="B510">INDEX(DB_PAR[],A510+1,1)</f>
        <v>0</v>
      </c>
      <c r="C510" s="34" t="str" cm="1">
        <f t="array" ref="C510">INDEX(DB_PAR[],A510+1,3)</f>
        <v xml:space="preserve"> TUR_POS_MEAS_2</v>
      </c>
      <c r="D510" s="34" t="str" cm="1">
        <f t="array" ref="D510">INDEX(DB_PAR[],A510+1,4)</f>
        <v>PARAM_220</v>
      </c>
      <c r="F510" s="34"/>
      <c r="G510" s="34" t="str" cm="1">
        <f t="array" ref="G510">IF(INDEX(DB_PAR[],A510+1,5) = "REAL",INDEX(DB_PAR[],A510+1,8),IF(INDEX(DB_PAR[],A510+1,5) = "INT",INDEX(DB_PAR[],A510+1,6),INDEX(DB_PAR[],A510+1,7)))</f>
        <v>REAL</v>
      </c>
      <c r="H510" s="36" t="str" cm="1">
        <f t="array" ref="H510">INDEX(DB_PAR[],A510+1,9)</f>
        <v>T#0MS</v>
      </c>
      <c r="I510" s="36"/>
      <c r="J510" s="36"/>
      <c r="K510" s="36" t="e">
        <f t="shared" si="47"/>
        <v>#N/A</v>
      </c>
    </row>
    <row r="511" spans="1:11" hidden="1" x14ac:dyDescent="0.25">
      <c r="A511" s="36">
        <v>509</v>
      </c>
      <c r="B511" s="36" t="b" cm="1">
        <f t="array" ref="B511">INDEX(DB_PAR[],A511+1,1)</f>
        <v>0</v>
      </c>
      <c r="C511" s="34" t="str" cm="1">
        <f t="array" ref="C511">INDEX(DB_PAR[],A511+1,3)</f>
        <v xml:space="preserve"> TUR_POS_MEAS_2</v>
      </c>
      <c r="D511" s="34" t="str" cm="1">
        <f t="array" ref="D511">INDEX(DB_PAR[],A511+1,4)</f>
        <v>PARAM_221</v>
      </c>
      <c r="F511" s="34"/>
      <c r="G511" s="34" t="str" cm="1">
        <f t="array" ref="G511">IF(INDEX(DB_PAR[],A511+1,5) = "REAL",INDEX(DB_PAR[],A511+1,8),IF(INDEX(DB_PAR[],A511+1,5) = "INT",INDEX(DB_PAR[],A511+1,6),INDEX(DB_PAR[],A511+1,7)))</f>
        <v>REAL</v>
      </c>
      <c r="H511" s="36" t="str" cm="1">
        <f t="array" ref="H511">INDEX(DB_PAR[],A511+1,9)</f>
        <v>T#0MS</v>
      </c>
      <c r="I511" s="36"/>
      <c r="J511" s="36"/>
      <c r="K511" s="36" t="e">
        <f t="shared" si="47"/>
        <v>#N/A</v>
      </c>
    </row>
    <row r="512" spans="1:11" hidden="1" x14ac:dyDescent="0.25">
      <c r="A512" s="36">
        <v>510</v>
      </c>
      <c r="B512" s="36" t="b" cm="1">
        <f t="array" ref="B512">INDEX(DB_PAR[],A512+1,1)</f>
        <v>0</v>
      </c>
      <c r="C512" s="34" t="str" cm="1">
        <f t="array" ref="C512">INDEX(DB_PAR[],A512+1,3)</f>
        <v xml:space="preserve"> TUR_POS_MEAS_2</v>
      </c>
      <c r="D512" s="34" t="str" cm="1">
        <f t="array" ref="D512">INDEX(DB_PAR[],A512+1,4)</f>
        <v>PARAM_222</v>
      </c>
      <c r="F512" s="34"/>
      <c r="G512" s="34" t="str" cm="1">
        <f t="array" ref="G512">IF(INDEX(DB_PAR[],A512+1,5) = "REAL",INDEX(DB_PAR[],A512+1,8),IF(INDEX(DB_PAR[],A512+1,5) = "INT",INDEX(DB_PAR[],A512+1,6),INDEX(DB_PAR[],A512+1,7)))</f>
        <v>REAL</v>
      </c>
      <c r="H512" s="36" t="str" cm="1">
        <f t="array" ref="H512">INDEX(DB_PAR[],A512+1,9)</f>
        <v>T#0MS</v>
      </c>
      <c r="I512" s="36"/>
      <c r="J512" s="36"/>
      <c r="K512" s="36" t="e">
        <f t="shared" si="47"/>
        <v>#N/A</v>
      </c>
    </row>
    <row r="513" spans="1:11" hidden="1" x14ac:dyDescent="0.25">
      <c r="A513" s="36">
        <v>511</v>
      </c>
      <c r="B513" s="36" t="b" cm="1">
        <f t="array" ref="B513">INDEX(DB_PAR[],A513+1,1)</f>
        <v>0</v>
      </c>
      <c r="C513" s="34" t="str" cm="1">
        <f t="array" ref="C513">INDEX(DB_PAR[],A513+1,3)</f>
        <v xml:space="preserve"> TUR_POS_MEAS_2</v>
      </c>
      <c r="D513" s="34" t="str" cm="1">
        <f t="array" ref="D513">INDEX(DB_PAR[],A513+1,4)</f>
        <v>PARAM_223</v>
      </c>
      <c r="F513" s="34"/>
      <c r="G513" s="34" t="str" cm="1">
        <f t="array" ref="G513">IF(INDEX(DB_PAR[],A513+1,5) = "REAL",INDEX(DB_PAR[],A513+1,8),IF(INDEX(DB_PAR[],A513+1,5) = "INT",INDEX(DB_PAR[],A513+1,6),INDEX(DB_PAR[],A513+1,7)))</f>
        <v>REAL</v>
      </c>
      <c r="H513" s="36" t="str" cm="1">
        <f t="array" ref="H513">INDEX(DB_PAR[],A513+1,9)</f>
        <v>T#0MS</v>
      </c>
      <c r="I513" s="36"/>
      <c r="J513" s="36"/>
      <c r="K513" s="36" t="e">
        <f t="shared" si="47"/>
        <v>#N/A</v>
      </c>
    </row>
    <row r="514" spans="1:11" x14ac:dyDescent="0.25">
      <c r="A514" s="36">
        <v>512</v>
      </c>
      <c r="B514" s="36" t="b" cm="1">
        <f t="array" ref="B514">INDEX(DB_PAR[],A514+1,1)</f>
        <v>0</v>
      </c>
      <c r="C514" s="34" t="str" cm="1">
        <f t="array" ref="C514">INDEX(DB_PAR[],A514+1,3)</f>
        <v xml:space="preserve"> TURBINE_1</v>
      </c>
      <c r="D514" s="34" t="str" cm="1">
        <f t="array" ref="D514">INDEX(DB_PAR[],A514+1,4)</f>
        <v>GENERAL_VALVE_NUMBER</v>
      </c>
      <c r="E514" t="s">
        <v>3935</v>
      </c>
      <c r="F514" s="34" t="s">
        <v>3933</v>
      </c>
      <c r="G514" s="34" t="str" cm="1">
        <f t="array" ref="G514">IF(INDEX(DB_PAR[],A514+1,5) = "REAL",INDEX(DB_PAR[],A514+1,8),IF(INDEX(DB_PAR[],A514+1,5) = "INT",INDEX(DB_PAR[],A514+1,6),INDEX(DB_PAR[],A514+1,7)))</f>
        <v>INT</v>
      </c>
      <c r="H514" s="36" t="str" cm="1">
        <f t="array" ref="H514">INDEX(DB_PAR[],A514+1,9)</f>
        <v>T#0MS</v>
      </c>
      <c r="I514" s="36" t="s">
        <v>1084</v>
      </c>
      <c r="J514" s="36" t="str">
        <f>VLOOKUP(E514,$S$1:$T$299,2,FALSE)</f>
        <v>Antall ventiler i turbin</v>
      </c>
      <c r="K514" s="36" t="str">
        <f>VLOOKUP(F514,$M$1:$N$299,2,FALSE)</f>
        <v>Antall ventiler i turbin.</v>
      </c>
    </row>
    <row r="515" spans="1:11" hidden="1" x14ac:dyDescent="0.25">
      <c r="A515" s="36">
        <v>513</v>
      </c>
      <c r="B515" s="36" t="b" cm="1">
        <f t="array" ref="B515">INDEX(DB_PAR[],A515+1,1)</f>
        <v>0</v>
      </c>
      <c r="C515" s="34" t="str" cm="1">
        <f t="array" ref="C515">INDEX(DB_PAR[],A515+1,3)</f>
        <v xml:space="preserve"> TURBINE_1</v>
      </c>
      <c r="D515" s="34" t="str" cm="1">
        <f t="array" ref="D515">INDEX(DB_PAR[],A515+1,4)</f>
        <v>GENERAL_DEFLECTOR_NUM</v>
      </c>
      <c r="E515" t="s">
        <v>4169</v>
      </c>
      <c r="F515" s="34" t="s">
        <v>4170</v>
      </c>
      <c r="G515" s="34" t="str" cm="1">
        <f t="array" ref="G515">IF(INDEX(DB_PAR[],A515+1,5) = "REAL",INDEX(DB_PAR[],A515+1,8),IF(INDEX(DB_PAR[],A515+1,5) = "INT",INDEX(DB_PAR[],A515+1,6),INDEX(DB_PAR[],A515+1,7)))</f>
        <v>INT</v>
      </c>
      <c r="H515" s="36" t="str" cm="1">
        <f t="array" ref="H515">INDEX(DB_PAR[],A515+1,9)</f>
        <v>T#0MS</v>
      </c>
      <c r="I515" s="36" t="s">
        <v>1084</v>
      </c>
      <c r="J515" s="36"/>
      <c r="K515" s="36" t="e">
        <f t="shared" ref="K515:K577" si="50">VLOOKUP(F515,$M$1:$N$170,2,FALSE)</f>
        <v>#N/A</v>
      </c>
    </row>
    <row r="516" spans="1:11" hidden="1" x14ac:dyDescent="0.25">
      <c r="A516" s="36">
        <v>514</v>
      </c>
      <c r="B516" s="36" t="b" cm="1">
        <f t="array" ref="B516">INDEX(DB_PAR[],A516+1,1)</f>
        <v>0</v>
      </c>
      <c r="C516" s="34" t="str" cm="1">
        <f t="array" ref="C516">INDEX(DB_PAR[],A516+1,3)</f>
        <v xml:space="preserve"> TURBINE_1</v>
      </c>
      <c r="D516" s="34" t="str" cm="1">
        <f t="array" ref="D516">INDEX(DB_PAR[],A516+1,4)</f>
        <v>GENERAL_PELTON_SYNC_VALVE</v>
      </c>
      <c r="E516" t="s">
        <v>4171</v>
      </c>
      <c r="F516" s="34" t="s">
        <v>4172</v>
      </c>
      <c r="G516" s="34" t="str" cm="1">
        <f t="array" ref="G516">IF(INDEX(DB_PAR[],A516+1,5) = "REAL",INDEX(DB_PAR[],A516+1,8),IF(INDEX(DB_PAR[],A516+1,5) = "INT",INDEX(DB_PAR[],A516+1,6),INDEX(DB_PAR[],A516+1,7)))</f>
        <v>INT</v>
      </c>
      <c r="H516" s="36" t="str" cm="1">
        <f t="array" ref="H516">INDEX(DB_PAR[],A516+1,9)</f>
        <v>T#0MS</v>
      </c>
      <c r="I516" s="36" t="s">
        <v>1084</v>
      </c>
      <c r="J516" s="36"/>
      <c r="K516" s="36" t="e">
        <f t="shared" si="50"/>
        <v>#N/A</v>
      </c>
    </row>
    <row r="517" spans="1:11" x14ac:dyDescent="0.25">
      <c r="A517" s="36">
        <v>515</v>
      </c>
      <c r="B517" s="36" t="b" cm="1">
        <f t="array" ref="B517">INDEX(DB_PAR[],A517+1,1)</f>
        <v>0</v>
      </c>
      <c r="C517" s="34" t="str" cm="1">
        <f t="array" ref="C517">INDEX(DB_PAR[],A517+1,3)</f>
        <v xml:space="preserve"> TURBINE_1</v>
      </c>
      <c r="D517" s="34" t="str" cm="1">
        <f t="array" ref="D517">INDEX(DB_PAR[],A517+1,4)</f>
        <v>GENERAL_VALVE_CLOSED</v>
      </c>
      <c r="E517" t="s">
        <v>3940</v>
      </c>
      <c r="F517" s="34" t="s">
        <v>3938</v>
      </c>
      <c r="G517" s="34" t="str" cm="1">
        <f t="array" ref="G517">IF(INDEX(DB_PAR[],A517+1,5) = "REAL",INDEX(DB_PAR[],A517+1,8),IF(INDEX(DB_PAR[],A517+1,5) = "INT",INDEX(DB_PAR[],A517+1,6),INDEX(DB_PAR[],A517+1,7)))</f>
        <v>REAL</v>
      </c>
      <c r="H517" s="36" t="str" cm="1">
        <f t="array" ref="H517">INDEX(DB_PAR[],A517+1,9)</f>
        <v>T#0MS</v>
      </c>
      <c r="I517" s="36" t="s">
        <v>1084</v>
      </c>
      <c r="J517" s="36" t="str">
        <f t="shared" ref="J517:J518" si="51">VLOOKUP(E517,$S$1:$T$299,2,FALSE)</f>
        <v>Ventil lukket posisjon</v>
      </c>
      <c r="K517" s="36" t="str">
        <f t="shared" ref="K517:K518" si="52">VLOOKUP(F517,$M$1:$N$299,2,FALSE)</f>
        <v>Verdi som erklærer posisjonen der ventilen anses å være lukket. Gjelder for alle ventiler.</v>
      </c>
    </row>
    <row r="518" spans="1:11" x14ac:dyDescent="0.25">
      <c r="A518" s="36">
        <v>516</v>
      </c>
      <c r="B518" s="36" t="b" cm="1">
        <f t="array" ref="B518">INDEX(DB_PAR[],A518+1,1)</f>
        <v>0</v>
      </c>
      <c r="C518" s="34" t="str" cm="1">
        <f t="array" ref="C518">INDEX(DB_PAR[],A518+1,3)</f>
        <v xml:space="preserve"> TURBINE_1</v>
      </c>
      <c r="D518" s="34" t="str" cm="1">
        <f t="array" ref="D518">INDEX(DB_PAR[],A518+1,4)</f>
        <v>GENERAL_VALVE_OPEN</v>
      </c>
      <c r="E518" t="s">
        <v>3945</v>
      </c>
      <c r="F518" s="34" t="s">
        <v>3943</v>
      </c>
      <c r="G518" s="34" t="str" cm="1">
        <f t="array" ref="G518">IF(INDEX(DB_PAR[],A518+1,5) = "REAL",INDEX(DB_PAR[],A518+1,8),IF(INDEX(DB_PAR[],A518+1,5) = "INT",INDEX(DB_PAR[],A518+1,6),INDEX(DB_PAR[],A518+1,7)))</f>
        <v>REAL</v>
      </c>
      <c r="H518" s="36" t="str" cm="1">
        <f t="array" ref="H518">INDEX(DB_PAR[],A518+1,9)</f>
        <v>T#0MS</v>
      </c>
      <c r="I518" s="36" t="s">
        <v>1084</v>
      </c>
      <c r="J518" s="36" t="str">
        <f t="shared" si="51"/>
        <v>Ventil åpen posisjon</v>
      </c>
      <c r="K518" s="36" t="str">
        <f t="shared" si="52"/>
        <v>Verdi som erklærer posisjonen der ventilen anses å være åpen. Gjelder for alle ventiler.</v>
      </c>
    </row>
    <row r="519" spans="1:11" hidden="1" x14ac:dyDescent="0.25">
      <c r="A519" s="36">
        <v>517</v>
      </c>
      <c r="B519" s="36" t="b" cm="1">
        <f t="array" ref="B519">INDEX(DB_PAR[],A519+1,1)</f>
        <v>0</v>
      </c>
      <c r="C519" s="34" t="str" cm="1">
        <f t="array" ref="C519">INDEX(DB_PAR[],A519+1,3)</f>
        <v xml:space="preserve"> TURBINE_1</v>
      </c>
      <c r="D519" s="34" t="str" cm="1">
        <f t="array" ref="D519">INDEX(DB_PAR[],A519+1,4)</f>
        <v>GENERAL_SPARE_6</v>
      </c>
      <c r="F519" s="34"/>
      <c r="G519" s="34" t="str" cm="1">
        <f t="array" ref="G519">IF(INDEX(DB_PAR[],A519+1,5) = "REAL",INDEX(DB_PAR[],A519+1,8),IF(INDEX(DB_PAR[],A519+1,5) = "INT",INDEX(DB_PAR[],A519+1,6),INDEX(DB_PAR[],A519+1,7)))</f>
        <v>REAL</v>
      </c>
      <c r="H519" s="36" t="str" cm="1">
        <f t="array" ref="H519">INDEX(DB_PAR[],A519+1,9)</f>
        <v>T#0MS</v>
      </c>
      <c r="I519" s="36"/>
      <c r="J519" s="36"/>
      <c r="K519" s="36" t="e">
        <f t="shared" si="50"/>
        <v>#N/A</v>
      </c>
    </row>
    <row r="520" spans="1:11" hidden="1" x14ac:dyDescent="0.25">
      <c r="A520" s="36">
        <v>518</v>
      </c>
      <c r="B520" s="36" t="b" cm="1">
        <f t="array" ref="B520">INDEX(DB_PAR[],A520+1,1)</f>
        <v>0</v>
      </c>
      <c r="C520" s="34" t="str" cm="1">
        <f t="array" ref="C520">INDEX(DB_PAR[],A520+1,3)</f>
        <v xml:space="preserve"> TURBINE_1</v>
      </c>
      <c r="D520" s="34" t="str" cm="1">
        <f t="array" ref="D520">INDEX(DB_PAR[],A520+1,4)</f>
        <v>GENERAL_SPARE_7</v>
      </c>
      <c r="F520" s="34"/>
      <c r="G520" s="34" t="str" cm="1">
        <f t="array" ref="G520">IF(INDEX(DB_PAR[],A520+1,5) = "REAL",INDEX(DB_PAR[],A520+1,8),IF(INDEX(DB_PAR[],A520+1,5) = "INT",INDEX(DB_PAR[],A520+1,6),INDEX(DB_PAR[],A520+1,7)))</f>
        <v>REAL</v>
      </c>
      <c r="H520" s="36" t="str" cm="1">
        <f t="array" ref="H520">INDEX(DB_PAR[],A520+1,9)</f>
        <v>T#0MS</v>
      </c>
      <c r="I520" s="36"/>
      <c r="J520" s="36"/>
      <c r="K520" s="36" t="e">
        <f t="shared" si="50"/>
        <v>#N/A</v>
      </c>
    </row>
    <row r="521" spans="1:11" ht="30" x14ac:dyDescent="0.25">
      <c r="A521" s="36">
        <v>519</v>
      </c>
      <c r="B521" s="36" t="b" cm="1">
        <f t="array" ref="B521">INDEX(DB_PAR[],A521+1,1)</f>
        <v>0</v>
      </c>
      <c r="C521" s="34" t="str" cm="1">
        <f t="array" ref="C521">INDEX(DB_PAR[],A521+1,3)</f>
        <v xml:space="preserve"> TURBINE_1</v>
      </c>
      <c r="D521" s="34" t="str" cm="1">
        <f t="array" ref="D521">INDEX(DB_PAR[],A521+1,4)</f>
        <v>CTRL_SPEED_UP_FIRST_POINT_FIRST_VALVE_POSITION</v>
      </c>
      <c r="E521" t="s">
        <v>3950</v>
      </c>
      <c r="F521" s="34" t="s">
        <v>3948</v>
      </c>
      <c r="G521" s="34" t="str" cm="1">
        <f t="array" ref="G521">IF(INDEX(DB_PAR[],A521+1,5) = "REAL",INDEX(DB_PAR[],A521+1,8),IF(INDEX(DB_PAR[],A521+1,5) = "INT",INDEX(DB_PAR[],A521+1,6),INDEX(DB_PAR[],A521+1,7)))</f>
        <v>REAL</v>
      </c>
      <c r="H521" s="36" t="str" cm="1">
        <f t="array" ref="H521">INDEX(DB_PAR[],A521+1,9)</f>
        <v>T#0MS</v>
      </c>
      <c r="I521" s="36" t="s">
        <v>1084</v>
      </c>
      <c r="J521" s="36" t="str">
        <f t="shared" ref="J521:J540" si="53">VLOOKUP(E521,$S$1:$T$299,2,FALSE)</f>
        <v>Øk hastighet første punkt første ventilposisjon</v>
      </c>
      <c r="K521" s="36" t="str">
        <f t="shared" ref="K521:K540" si="54">VLOOKUP(F521,$M$1:$N$299,2,FALSE)</f>
        <v>Posjon på første ventil i oppstart.</v>
      </c>
    </row>
    <row r="522" spans="1:11" ht="30" x14ac:dyDescent="0.25">
      <c r="A522" s="36">
        <v>520</v>
      </c>
      <c r="B522" s="36" t="b" cm="1">
        <f t="array" ref="B522">INDEX(DB_PAR[],A522+1,1)</f>
        <v>0</v>
      </c>
      <c r="C522" s="34" t="str" cm="1">
        <f t="array" ref="C522">INDEX(DB_PAR[],A522+1,3)</f>
        <v xml:space="preserve"> TURBINE_1</v>
      </c>
      <c r="D522" s="34" t="str" cm="1">
        <f t="array" ref="D522">INDEX(DB_PAR[],A522+1,4)</f>
        <v>CTRL_SPEED_UP_FIRST_POINT_SECOND_VALVE_POSITION</v>
      </c>
      <c r="E522" t="s">
        <v>3955</v>
      </c>
      <c r="F522" s="34" t="s">
        <v>3953</v>
      </c>
      <c r="G522" s="34" t="str" cm="1">
        <f t="array" ref="G522">IF(INDEX(DB_PAR[],A522+1,5) = "REAL",INDEX(DB_PAR[],A522+1,8),IF(INDEX(DB_PAR[],A522+1,5) = "INT",INDEX(DB_PAR[],A522+1,6),INDEX(DB_PAR[],A522+1,7)))</f>
        <v>REAL</v>
      </c>
      <c r="H522" s="36" t="str" cm="1">
        <f t="array" ref="H522">INDEX(DB_PAR[],A522+1,9)</f>
        <v>T#0MS</v>
      </c>
      <c r="I522" s="36" t="s">
        <v>1084</v>
      </c>
      <c r="J522" s="36" t="str">
        <f t="shared" si="53"/>
        <v>Øk hastighet første punkt andre ventilposisjon</v>
      </c>
      <c r="K522" s="36" t="str">
        <f t="shared" si="54"/>
        <v>Posjon på andre ventil i oppstart.</v>
      </c>
    </row>
    <row r="523" spans="1:11" x14ac:dyDescent="0.25">
      <c r="A523" s="36">
        <v>521</v>
      </c>
      <c r="B523" s="36" t="b" cm="1">
        <f t="array" ref="B523">INDEX(DB_PAR[],A523+1,1)</f>
        <v>0</v>
      </c>
      <c r="C523" s="34" t="str" cm="1">
        <f t="array" ref="C523">INDEX(DB_PAR[],A523+1,3)</f>
        <v xml:space="preserve"> TURBINE_1</v>
      </c>
      <c r="D523" s="34" t="str" cm="1">
        <f t="array" ref="D523">INDEX(DB_PAR[],A523+1,4)</f>
        <v>CTRL_SPEED_UP_FIRST_POINT_LIMIT_SPEED</v>
      </c>
      <c r="E523" t="s">
        <v>3960</v>
      </c>
      <c r="F523" s="34" t="s">
        <v>3958</v>
      </c>
      <c r="G523" s="34" t="str" cm="1">
        <f t="array" ref="G523">IF(INDEX(DB_PAR[],A523+1,5) = "REAL",INDEX(DB_PAR[],A523+1,8),IF(INDEX(DB_PAR[],A523+1,5) = "INT",INDEX(DB_PAR[],A523+1,6),INDEX(DB_PAR[],A523+1,7)))</f>
        <v>REAL</v>
      </c>
      <c r="H523" s="36" t="str" cm="1">
        <f t="array" ref="H523">INDEX(DB_PAR[],A523+1,9)</f>
        <v>T#0MS</v>
      </c>
      <c r="I523" s="36" t="s">
        <v>1084</v>
      </c>
      <c r="J523" s="36" t="str">
        <f t="shared" si="53"/>
        <v>Øk hastighet første punkt hastighetsgrense</v>
      </c>
      <c r="K523" s="36" t="str">
        <f t="shared" si="54"/>
        <v>Verdi som erklærer hastigheten der "oppstart" går over til neste punkt.</v>
      </c>
    </row>
    <row r="524" spans="1:11" ht="30" x14ac:dyDescent="0.25">
      <c r="A524" s="36">
        <v>522</v>
      </c>
      <c r="B524" s="36" t="b" cm="1">
        <f t="array" ref="B524">INDEX(DB_PAR[],A524+1,1)</f>
        <v>0</v>
      </c>
      <c r="C524" s="34" t="str" cm="1">
        <f t="array" ref="C524">INDEX(DB_PAR[],A524+1,3)</f>
        <v xml:space="preserve"> TURBINE_1</v>
      </c>
      <c r="D524" s="34" t="str" cm="1">
        <f t="array" ref="D524">INDEX(DB_PAR[],A524+1,4)</f>
        <v>CTRL_SPEED_UP_SECOND_POINT_FIRST_VALVE_POSITION</v>
      </c>
      <c r="E524" t="s">
        <v>3963</v>
      </c>
      <c r="F524" s="34" t="s">
        <v>3948</v>
      </c>
      <c r="G524" s="34" t="str" cm="1">
        <f t="array" ref="G524">IF(INDEX(DB_PAR[],A524+1,5) = "REAL",INDEX(DB_PAR[],A524+1,8),IF(INDEX(DB_PAR[],A524+1,5) = "INT",INDEX(DB_PAR[],A524+1,6),INDEX(DB_PAR[],A524+1,7)))</f>
        <v>REAL</v>
      </c>
      <c r="H524" s="36" t="str" cm="1">
        <f t="array" ref="H524">INDEX(DB_PAR[],A524+1,9)</f>
        <v>T#0MS</v>
      </c>
      <c r="I524" s="36" t="s">
        <v>1084</v>
      </c>
      <c r="J524" s="36" t="str">
        <f t="shared" si="53"/>
        <v>Øk hastighet andre punkt første ventilposisjon</v>
      </c>
      <c r="K524" s="36" t="str">
        <f t="shared" si="54"/>
        <v>Posjon på første ventil i oppstart.</v>
      </c>
    </row>
    <row r="525" spans="1:11" ht="30" x14ac:dyDescent="0.25">
      <c r="A525" s="36">
        <v>523</v>
      </c>
      <c r="B525" s="36" t="b" cm="1">
        <f t="array" ref="B525">INDEX(DB_PAR[],A525+1,1)</f>
        <v>0</v>
      </c>
      <c r="C525" s="34" t="str" cm="1">
        <f t="array" ref="C525">INDEX(DB_PAR[],A525+1,3)</f>
        <v xml:space="preserve"> TURBINE_1</v>
      </c>
      <c r="D525" s="34" t="str" cm="1">
        <f t="array" ref="D525">INDEX(DB_PAR[],A525+1,4)</f>
        <v>CTRL_SPEED_UP_SECOND_POINT_SECOND_VALVE_POSITION</v>
      </c>
      <c r="E525" t="s">
        <v>3966</v>
      </c>
      <c r="F525" s="34" t="s">
        <v>3953</v>
      </c>
      <c r="G525" s="34" t="str" cm="1">
        <f t="array" ref="G525">IF(INDEX(DB_PAR[],A525+1,5) = "REAL",INDEX(DB_PAR[],A525+1,8),IF(INDEX(DB_PAR[],A525+1,5) = "INT",INDEX(DB_PAR[],A525+1,6),INDEX(DB_PAR[],A525+1,7)))</f>
        <v>REAL</v>
      </c>
      <c r="H525" s="36" t="str" cm="1">
        <f t="array" ref="H525">INDEX(DB_PAR[],A525+1,9)</f>
        <v>T#0MS</v>
      </c>
      <c r="I525" s="36" t="s">
        <v>1084</v>
      </c>
      <c r="J525" s="36" t="str">
        <f t="shared" si="53"/>
        <v>Øk hastighet andre punkt andre ventilposisjon</v>
      </c>
      <c r="K525" s="36" t="str">
        <f t="shared" si="54"/>
        <v>Posjon på andre ventil i oppstart.</v>
      </c>
    </row>
    <row r="526" spans="1:11" ht="30" x14ac:dyDescent="0.25">
      <c r="A526" s="36">
        <v>524</v>
      </c>
      <c r="B526" s="36" t="b" cm="1">
        <f t="array" ref="B526">INDEX(DB_PAR[],A526+1,1)</f>
        <v>0</v>
      </c>
      <c r="C526" s="34" t="str" cm="1">
        <f t="array" ref="C526">INDEX(DB_PAR[],A526+1,3)</f>
        <v xml:space="preserve"> TURBINE_1</v>
      </c>
      <c r="D526" s="34" t="str" cm="1">
        <f t="array" ref="D526">INDEX(DB_PAR[],A526+1,4)</f>
        <v>CTRL_SPEED_UP_SECOND_POINT_LIMIT_SPEED</v>
      </c>
      <c r="E526" t="s">
        <v>3969</v>
      </c>
      <c r="F526" s="34" t="s">
        <v>3958</v>
      </c>
      <c r="G526" s="34" t="str" cm="1">
        <f t="array" ref="G526">IF(INDEX(DB_PAR[],A526+1,5) = "REAL",INDEX(DB_PAR[],A526+1,8),IF(INDEX(DB_PAR[],A526+1,5) = "INT",INDEX(DB_PAR[],A526+1,6),INDEX(DB_PAR[],A526+1,7)))</f>
        <v>REAL</v>
      </c>
      <c r="H526" s="36" t="str" cm="1">
        <f t="array" ref="H526">INDEX(DB_PAR[],A526+1,9)</f>
        <v>T#0MS</v>
      </c>
      <c r="I526" s="36" t="s">
        <v>1084</v>
      </c>
      <c r="J526" s="36" t="str">
        <f t="shared" si="53"/>
        <v>Øk hastighet andre punkt hastighetsgrense</v>
      </c>
      <c r="K526" s="36" t="str">
        <f t="shared" si="54"/>
        <v>Verdi som erklærer hastigheten der "oppstart" går over til neste punkt.</v>
      </c>
    </row>
    <row r="527" spans="1:11" ht="30" x14ac:dyDescent="0.25">
      <c r="A527" s="36">
        <v>525</v>
      </c>
      <c r="B527" s="36" t="b" cm="1">
        <f t="array" ref="B527">INDEX(DB_PAR[],A527+1,1)</f>
        <v>0</v>
      </c>
      <c r="C527" s="34" t="str" cm="1">
        <f t="array" ref="C527">INDEX(DB_PAR[],A527+1,3)</f>
        <v xml:space="preserve"> TURBINE_1</v>
      </c>
      <c r="D527" s="34" t="str" cm="1">
        <f t="array" ref="D527">INDEX(DB_PAR[],A527+1,4)</f>
        <v>CTRL_SPEED_UP_THIRD_POINT_FIRST_VALVE_POSITION</v>
      </c>
      <c r="E527" t="s">
        <v>3972</v>
      </c>
      <c r="F527" s="34" t="s">
        <v>3948</v>
      </c>
      <c r="G527" s="34" t="str" cm="1">
        <f t="array" ref="G527">IF(INDEX(DB_PAR[],A527+1,5) = "REAL",INDEX(DB_PAR[],A527+1,8),IF(INDEX(DB_PAR[],A527+1,5) = "INT",INDEX(DB_PAR[],A527+1,6),INDEX(DB_PAR[],A527+1,7)))</f>
        <v>REAL</v>
      </c>
      <c r="H527" s="36" t="str" cm="1">
        <f t="array" ref="H527">INDEX(DB_PAR[],A527+1,9)</f>
        <v>T#0MS</v>
      </c>
      <c r="I527" s="36" t="s">
        <v>1084</v>
      </c>
      <c r="J527" s="36" t="str">
        <f t="shared" si="53"/>
        <v>Øk hastighet tredje punkt første ventilposisjon</v>
      </c>
      <c r="K527" s="36" t="str">
        <f t="shared" si="54"/>
        <v>Posjon på første ventil i oppstart.</v>
      </c>
    </row>
    <row r="528" spans="1:11" ht="30" x14ac:dyDescent="0.25">
      <c r="A528" s="36">
        <v>526</v>
      </c>
      <c r="B528" s="36" t="b" cm="1">
        <f t="array" ref="B528">INDEX(DB_PAR[],A528+1,1)</f>
        <v>0</v>
      </c>
      <c r="C528" s="34" t="str" cm="1">
        <f t="array" ref="C528">INDEX(DB_PAR[],A528+1,3)</f>
        <v xml:space="preserve"> TURBINE_1</v>
      </c>
      <c r="D528" s="34" t="str" cm="1">
        <f t="array" ref="D528">INDEX(DB_PAR[],A528+1,4)</f>
        <v>CTRL_SPEED_UP_THIRD_POINT_SECOND_VALVE_POSITION</v>
      </c>
      <c r="E528" t="s">
        <v>3974</v>
      </c>
      <c r="F528" s="34" t="s">
        <v>3953</v>
      </c>
      <c r="G528" s="34" t="str" cm="1">
        <f t="array" ref="G528">IF(INDEX(DB_PAR[],A528+1,5) = "REAL",INDEX(DB_PAR[],A528+1,8),IF(INDEX(DB_PAR[],A528+1,5) = "INT",INDEX(DB_PAR[],A528+1,6),INDEX(DB_PAR[],A528+1,7)))</f>
        <v>REAL</v>
      </c>
      <c r="H528" s="36" t="str" cm="1">
        <f t="array" ref="H528">INDEX(DB_PAR[],A528+1,9)</f>
        <v>T#0MS</v>
      </c>
      <c r="I528" s="36" t="s">
        <v>1084</v>
      </c>
      <c r="J528" s="36" t="str">
        <f t="shared" si="53"/>
        <v>Øk hastighet tredje punkt andre ventilposisjon</v>
      </c>
      <c r="K528" s="36" t="str">
        <f t="shared" si="54"/>
        <v>Posjon på andre ventil i oppstart.</v>
      </c>
    </row>
    <row r="529" spans="1:11" ht="30" x14ac:dyDescent="0.25">
      <c r="A529" s="36">
        <v>527</v>
      </c>
      <c r="B529" s="36" t="b" cm="1">
        <f t="array" ref="B529">INDEX(DB_PAR[],A529+1,1)</f>
        <v>0</v>
      </c>
      <c r="C529" s="34" t="str" cm="1">
        <f t="array" ref="C529">INDEX(DB_PAR[],A529+1,3)</f>
        <v xml:space="preserve"> TURBINE_1</v>
      </c>
      <c r="D529" s="34" t="str" cm="1">
        <f t="array" ref="D529">INDEX(DB_PAR[],A529+1,4)</f>
        <v>CTRL_SPEED_UP_LIMIT_SPEED_FOR_START_SPEED_REG</v>
      </c>
      <c r="E529" t="s">
        <v>3976</v>
      </c>
      <c r="F529" s="34" t="s">
        <v>3958</v>
      </c>
      <c r="G529" s="34" t="str" cm="1">
        <f t="array" ref="G529">IF(INDEX(DB_PAR[],A529+1,5) = "REAL",INDEX(DB_PAR[],A529+1,8),IF(INDEX(DB_PAR[],A529+1,5) = "INT",INDEX(DB_PAR[],A529+1,6),INDEX(DB_PAR[],A529+1,7)))</f>
        <v>REAL</v>
      </c>
      <c r="H529" s="36" t="str" cm="1">
        <f t="array" ref="H529">INDEX(DB_PAR[],A529+1,9)</f>
        <v>T#0MS</v>
      </c>
      <c r="I529" s="36" t="s">
        <v>1084</v>
      </c>
      <c r="J529" s="36" t="str">
        <f t="shared" si="53"/>
        <v>Øk hastighet tredje punkt hastighetsgrense</v>
      </c>
      <c r="K529" s="36" t="str">
        <f t="shared" si="54"/>
        <v>Verdi som erklærer hastigheten der "oppstart" går over til neste punkt.</v>
      </c>
    </row>
    <row r="530" spans="1:11" ht="30" x14ac:dyDescent="0.25">
      <c r="A530" s="36">
        <v>528</v>
      </c>
      <c r="B530" s="36" t="b" cm="1">
        <f t="array" ref="B530">INDEX(DB_PAR[],A530+1,1)</f>
        <v>0</v>
      </c>
      <c r="C530" s="34" t="str" cm="1">
        <f t="array" ref="C530">INDEX(DB_PAR[],A530+1,3)</f>
        <v xml:space="preserve"> TURBINE_1</v>
      </c>
      <c r="D530" s="34" t="str" cm="1">
        <f t="array" ref="D530">INDEX(DB_PAR[],A530+1,4)</f>
        <v>CTRL_SPEED_NO_LOAD_FOLLOW_GRID_FREQUENCY</v>
      </c>
      <c r="E530" t="s">
        <v>3980</v>
      </c>
      <c r="F530" s="34" t="s">
        <v>3978</v>
      </c>
      <c r="G530" s="34" t="str" cm="1">
        <f t="array" ref="G530">IF(INDEX(DB_PAR[],A530+1,5) = "REAL",INDEX(DB_PAR[],A530+1,8),IF(INDEX(DB_PAR[],A530+1,5) = "INT",INDEX(DB_PAR[],A530+1,6),INDEX(DB_PAR[],A530+1,7)))</f>
        <v>INT</v>
      </c>
      <c r="H530" s="36" t="str" cm="1">
        <f t="array" ref="H530">INDEX(DB_PAR[],A530+1,9)</f>
        <v>T#0MS</v>
      </c>
      <c r="I530" s="36" t="s">
        <v>3443</v>
      </c>
      <c r="J530" s="36" t="str">
        <f t="shared" si="53"/>
        <v>Synkronisering følger nettfrekvens</v>
      </c>
      <c r="K530" s="36" t="str">
        <f t="shared" si="54"/>
        <v>0 - Synkronisator gir opp/ned signaler, 1 - Hastighetsreferanse følger nettfrekvensen</v>
      </c>
    </row>
    <row r="531" spans="1:11" ht="30" x14ac:dyDescent="0.25">
      <c r="A531" s="36">
        <v>529</v>
      </c>
      <c r="B531" s="36" t="b" cm="1">
        <f t="array" ref="B531">INDEX(DB_PAR[],A531+1,1)</f>
        <v>0</v>
      </c>
      <c r="C531" s="34" t="str" cm="1">
        <f t="array" ref="C531">INDEX(DB_PAR[],A531+1,3)</f>
        <v xml:space="preserve"> TURBINE_1</v>
      </c>
      <c r="D531" s="34" t="str" cm="1">
        <f t="array" ref="D531">INDEX(DB_PAR[],A531+1,4)</f>
        <v>CTRL_SPEED_NO_LOAD_INCREMENT_FOR_SPEED_REF</v>
      </c>
      <c r="E531" t="s">
        <v>3984</v>
      </c>
      <c r="F531" s="34" t="s">
        <v>3982</v>
      </c>
      <c r="G531" s="34" t="str" cm="1">
        <f t="array" ref="G531">IF(INDEX(DB_PAR[],A531+1,5) = "REAL",INDEX(DB_PAR[],A531+1,8),IF(INDEX(DB_PAR[],A531+1,5) = "INT",INDEX(DB_PAR[],A531+1,6),INDEX(DB_PAR[],A531+1,7)))</f>
        <v>REAL</v>
      </c>
      <c r="H531" s="36" t="str" cm="1">
        <f t="array" ref="H531">INDEX(DB_PAR[],A531+1,9)</f>
        <v>T#0MS</v>
      </c>
      <c r="I531" s="36" t="s">
        <v>3443</v>
      </c>
      <c r="J531" s="36" t="str">
        <f t="shared" si="53"/>
        <v>Økning for hastighetsreferanse</v>
      </c>
      <c r="K531" s="36" t="str">
        <f t="shared" si="54"/>
        <v>Verdi som erklærer hastighetsreferansens økning på grunn av synkronisatorens kommando.</v>
      </c>
    </row>
    <row r="532" spans="1:11" x14ac:dyDescent="0.25">
      <c r="A532" s="36">
        <v>530</v>
      </c>
      <c r="B532" s="36" t="b" cm="1">
        <f t="array" ref="B532">INDEX(DB_PAR[],A532+1,1)</f>
        <v>0</v>
      </c>
      <c r="C532" s="34" t="str" cm="1">
        <f t="array" ref="C532">INDEX(DB_PAR[],A532+1,3)</f>
        <v xml:space="preserve"> TURBINE_1</v>
      </c>
      <c r="D532" s="34" t="str" cm="1">
        <f t="array" ref="D532">INDEX(DB_PAR[],A532+1,4)</f>
        <v>CTRL_MIN_POWER_FIRST_VALVE</v>
      </c>
      <c r="E532" t="s">
        <v>3988</v>
      </c>
      <c r="F532" s="34" t="s">
        <v>3986</v>
      </c>
      <c r="G532" s="34" t="str" cm="1">
        <f t="array" ref="G532">IF(INDEX(DB_PAR[],A532+1,5) = "REAL",INDEX(DB_PAR[],A532+1,8),IF(INDEX(DB_PAR[],A532+1,5) = "INT",INDEX(DB_PAR[],A532+1,6),INDEX(DB_PAR[],A532+1,7)))</f>
        <v>REAL</v>
      </c>
      <c r="H532" s="36" t="str" cm="1">
        <f t="array" ref="H532">INDEX(DB_PAR[],A532+1,9)</f>
        <v>T#0MS</v>
      </c>
      <c r="I532" s="36" t="s">
        <v>1084</v>
      </c>
      <c r="J532" s="36" t="str">
        <f t="shared" si="53"/>
        <v>Minimal effekt deflektor referanse</v>
      </c>
      <c r="K532" s="36" t="str">
        <f t="shared" si="54"/>
        <v>Verdi som erklærer referansen til deflektorventilen ved minimums effekt før regulering aktiveres.</v>
      </c>
    </row>
    <row r="533" spans="1:11" x14ac:dyDescent="0.25">
      <c r="A533" s="36">
        <v>531</v>
      </c>
      <c r="B533" s="36" t="b" cm="1">
        <f t="array" ref="B533">INDEX(DB_PAR[],A533+1,1)</f>
        <v>0</v>
      </c>
      <c r="C533" s="34" t="str" cm="1">
        <f t="array" ref="C533">INDEX(DB_PAR[],A533+1,3)</f>
        <v xml:space="preserve"> TURBINE_1</v>
      </c>
      <c r="D533" s="34" t="str" cm="1">
        <f t="array" ref="D533">INDEX(DB_PAR[],A533+1,4)</f>
        <v>CTRL_MIN_POWER_SECOND_VALVE</v>
      </c>
      <c r="E533" t="s">
        <v>3992</v>
      </c>
      <c r="F533" s="34" t="s">
        <v>3990</v>
      </c>
      <c r="G533" s="34" t="str" cm="1">
        <f t="array" ref="G533">IF(INDEX(DB_PAR[],A533+1,5) = "REAL",INDEX(DB_PAR[],A533+1,8),IF(INDEX(DB_PAR[],A533+1,5) = "INT",INDEX(DB_PAR[],A533+1,6),INDEX(DB_PAR[],A533+1,7)))</f>
        <v>REAL</v>
      </c>
      <c r="H533" s="36" t="str" cm="1">
        <f t="array" ref="H533">INDEX(DB_PAR[],A533+1,9)</f>
        <v>T#0MS</v>
      </c>
      <c r="I533" s="36" t="s">
        <v>1084</v>
      </c>
      <c r="J533" s="36" t="str">
        <f t="shared" si="53"/>
        <v>Minimal effekt synkronisering dyse referanse</v>
      </c>
      <c r="K533" s="36" t="str">
        <f t="shared" si="54"/>
        <v>Verdi som erklærer referansen til synkroniseringsdysen ved minimums effekt før regulering aktiveres.</v>
      </c>
    </row>
    <row r="534" spans="1:11" x14ac:dyDescent="0.25">
      <c r="A534" s="36">
        <v>532</v>
      </c>
      <c r="B534" s="36" t="b" cm="1">
        <f t="array" ref="B534">INDEX(DB_PAR[],A534+1,1)</f>
        <v>0</v>
      </c>
      <c r="C534" s="34" t="str" cm="1">
        <f t="array" ref="C534">INDEX(DB_PAR[],A534+1,3)</f>
        <v xml:space="preserve"> TURBINE_1</v>
      </c>
      <c r="D534" s="34" t="str" cm="1">
        <f t="array" ref="D534">INDEX(DB_PAR[],A534+1,4)</f>
        <v>CTRL_GRID_STARTING_REG</v>
      </c>
      <c r="E534" t="s">
        <v>3996</v>
      </c>
      <c r="F534" s="34" t="s">
        <v>3994</v>
      </c>
      <c r="G534" s="34" t="str" cm="1">
        <f t="array" ref="G534">IF(INDEX(DB_PAR[],A534+1,5) = "REAL",INDEX(DB_PAR[],A534+1,8),IF(INDEX(DB_PAR[],A534+1,5) = "INT",INDEX(DB_PAR[],A534+1,6),INDEX(DB_PAR[],A534+1,7)))</f>
        <v>INT</v>
      </c>
      <c r="H534" s="36" t="str" cm="1">
        <f t="array" ref="H534">INDEX(DB_PAR[],A534+1,9)</f>
        <v>T#0MS</v>
      </c>
      <c r="I534" s="36" t="s">
        <v>1084</v>
      </c>
      <c r="J534" s="36" t="str">
        <f t="shared" si="53"/>
        <v>Type oppstart regulering på nettet</v>
      </c>
      <c r="K534" s="36" t="str">
        <f t="shared" si="54"/>
        <v>1 - Vannstand, 3 - Aktiv effekt, 4 - Posisjon</v>
      </c>
    </row>
    <row r="535" spans="1:11" ht="30" x14ac:dyDescent="0.25">
      <c r="A535" s="36">
        <v>533</v>
      </c>
      <c r="B535" s="36" t="b" cm="1">
        <f t="array" ref="B535">INDEX(DB_PAR[],A535+1,1)</f>
        <v>0</v>
      </c>
      <c r="C535" s="34" t="str" cm="1">
        <f t="array" ref="C535">INDEX(DB_PAR[],A535+1,3)</f>
        <v xml:space="preserve"> TURBINE_1</v>
      </c>
      <c r="D535" s="34" t="str" cm="1">
        <f t="array" ref="D535">INDEX(DB_PAR[],A535+1,4)</f>
        <v>CTRL_SHUTDOWN_FIRST_VALVE_NSD_RAMP_TIME</v>
      </c>
      <c r="E535" t="s">
        <v>4000</v>
      </c>
      <c r="F535" s="34" t="s">
        <v>3998</v>
      </c>
      <c r="G535" s="34" t="str" cm="1">
        <f t="array" ref="G535">IF(INDEX(DB_PAR[],A535+1,5) = "REAL",INDEX(DB_PAR[],A535+1,8),IF(INDEX(DB_PAR[],A535+1,5) = "INT",INDEX(DB_PAR[],A535+1,6),INDEX(DB_PAR[],A535+1,7)))</f>
        <v>REAL</v>
      </c>
      <c r="H535" s="36" t="str" cm="1">
        <f t="array" ref="H535">INDEX(DB_PAR[],A535+1,9)</f>
        <v>T#0MS</v>
      </c>
      <c r="I535" s="36" t="s">
        <v>1084</v>
      </c>
      <c r="J535" s="36" t="str">
        <f t="shared" si="53"/>
        <v>Stopp første ventil rampetid</v>
      </c>
      <c r="K535" s="36" t="str">
        <f t="shared" si="54"/>
        <v>Verdi som erklærer rampetiden til første ventil ved normal stopp.</v>
      </c>
    </row>
    <row r="536" spans="1:11" ht="30" x14ac:dyDescent="0.25">
      <c r="A536" s="36">
        <v>534</v>
      </c>
      <c r="B536" s="36" t="b" cm="1">
        <f t="array" ref="B536">INDEX(DB_PAR[],A536+1,1)</f>
        <v>0</v>
      </c>
      <c r="C536" s="34" t="str" cm="1">
        <f t="array" ref="C536">INDEX(DB_PAR[],A536+1,3)</f>
        <v xml:space="preserve"> TURBINE_1</v>
      </c>
      <c r="D536" s="34" t="str" cm="1">
        <f t="array" ref="D536">INDEX(DB_PAR[],A536+1,4)</f>
        <v>CTRL_SHUTDOWN_FIRST_VALVE_QSD_RAMP_TIME</v>
      </c>
      <c r="E536" t="s">
        <v>4004</v>
      </c>
      <c r="F536" s="34" t="s">
        <v>4002</v>
      </c>
      <c r="G536" s="34" t="str" cm="1">
        <f t="array" ref="G536">IF(INDEX(DB_PAR[],A536+1,5) = "REAL",INDEX(DB_PAR[],A536+1,8),IF(INDEX(DB_PAR[],A536+1,5) = "INT",INDEX(DB_PAR[],A536+1,6),INDEX(DB_PAR[],A536+1,7)))</f>
        <v>REAL</v>
      </c>
      <c r="H536" s="36" t="str" cm="1">
        <f t="array" ref="H536">INDEX(DB_PAR[],A536+1,9)</f>
        <v>T#0MS</v>
      </c>
      <c r="I536" s="36" t="s">
        <v>1084</v>
      </c>
      <c r="J536" s="36" t="str">
        <f t="shared" si="53"/>
        <v>Hurtigstopp første ventil rampetid</v>
      </c>
      <c r="K536" s="36" t="str">
        <f t="shared" si="54"/>
        <v>Verdi som erklærer rampetiden til første ventil ved hurtigstopp.</v>
      </c>
    </row>
    <row r="537" spans="1:11" ht="30" x14ac:dyDescent="0.25">
      <c r="A537" s="36">
        <v>535</v>
      </c>
      <c r="B537" s="36" t="b" cm="1">
        <f t="array" ref="B537">INDEX(DB_PAR[],A537+1,1)</f>
        <v>0</v>
      </c>
      <c r="C537" s="34" t="str" cm="1">
        <f t="array" ref="C537">INDEX(DB_PAR[],A537+1,3)</f>
        <v xml:space="preserve"> TURBINE_1</v>
      </c>
      <c r="D537" s="34" t="str" cm="1">
        <f t="array" ref="D537">INDEX(DB_PAR[],A537+1,4)</f>
        <v>CTRL_SHUTDOWN_FIRST_VALVE_ESD_RAMP_TIME</v>
      </c>
      <c r="E537" t="s">
        <v>4008</v>
      </c>
      <c r="F537" s="34" t="s">
        <v>4006</v>
      </c>
      <c r="G537" s="34" t="str" cm="1">
        <f t="array" ref="G537">IF(INDEX(DB_PAR[],A537+1,5) = "REAL",INDEX(DB_PAR[],A537+1,8),IF(INDEX(DB_PAR[],A537+1,5) = "INT",INDEX(DB_PAR[],A537+1,6),INDEX(DB_PAR[],A537+1,7)))</f>
        <v>REAL</v>
      </c>
      <c r="H537" s="36" t="str" cm="1">
        <f t="array" ref="H537">INDEX(DB_PAR[],A537+1,9)</f>
        <v>T#0MS</v>
      </c>
      <c r="I537" s="36" t="s">
        <v>1084</v>
      </c>
      <c r="J537" s="36" t="str">
        <f t="shared" si="53"/>
        <v>Nødstopp første ventil rampetid</v>
      </c>
      <c r="K537" s="36" t="str">
        <f t="shared" si="54"/>
        <v>Verdi som erklærer rampetiden til første ventil ved nødstopp.</v>
      </c>
    </row>
    <row r="538" spans="1:11" ht="30" x14ac:dyDescent="0.25">
      <c r="A538" s="36">
        <v>536</v>
      </c>
      <c r="B538" s="36" t="b" cm="1">
        <f t="array" ref="B538">INDEX(DB_PAR[],A538+1,1)</f>
        <v>0</v>
      </c>
      <c r="C538" s="34" t="str" cm="1">
        <f t="array" ref="C538">INDEX(DB_PAR[],A538+1,3)</f>
        <v xml:space="preserve"> TURBINE_1</v>
      </c>
      <c r="D538" s="34" t="str" cm="1">
        <f t="array" ref="D538">INDEX(DB_PAR[],A538+1,4)</f>
        <v>CTRL_SHUTDOWN_SECOND_VALVE_NSD_RAMP_TIME</v>
      </c>
      <c r="E538" t="s">
        <v>4012</v>
      </c>
      <c r="F538" s="34" t="s">
        <v>4010</v>
      </c>
      <c r="G538" s="34" t="str" cm="1">
        <f t="array" ref="G538">IF(INDEX(DB_PAR[],A538+1,5) = "REAL",INDEX(DB_PAR[],A538+1,8),IF(INDEX(DB_PAR[],A538+1,5) = "INT",INDEX(DB_PAR[],A538+1,6),INDEX(DB_PAR[],A538+1,7)))</f>
        <v>REAL</v>
      </c>
      <c r="H538" s="36" t="str" cm="1">
        <f t="array" ref="H538">INDEX(DB_PAR[],A538+1,9)</f>
        <v>T#0MS</v>
      </c>
      <c r="I538" s="36" t="s">
        <v>1084</v>
      </c>
      <c r="J538" s="36" t="str">
        <f t="shared" si="53"/>
        <v>Stopp andre ventil rampetid</v>
      </c>
      <c r="K538" s="36" t="str">
        <f t="shared" si="54"/>
        <v>Verdi som erklærer rampetiden til andre ventil ved normal stopp.</v>
      </c>
    </row>
    <row r="539" spans="1:11" ht="30" x14ac:dyDescent="0.25">
      <c r="A539" s="36">
        <v>537</v>
      </c>
      <c r="B539" s="36" t="b" cm="1">
        <f t="array" ref="B539">INDEX(DB_PAR[],A539+1,1)</f>
        <v>0</v>
      </c>
      <c r="C539" s="34" t="str" cm="1">
        <f t="array" ref="C539">INDEX(DB_PAR[],A539+1,3)</f>
        <v xml:space="preserve"> TURBINE_1</v>
      </c>
      <c r="D539" s="34" t="str" cm="1">
        <f t="array" ref="D539">INDEX(DB_PAR[],A539+1,4)</f>
        <v>CTRL_SHUTDOWN_SECOND_VALVE_QSD_RAMP_TIME</v>
      </c>
      <c r="E539" t="s">
        <v>4017</v>
      </c>
      <c r="F539" s="34" t="s">
        <v>4015</v>
      </c>
      <c r="G539" s="34" t="str" cm="1">
        <f t="array" ref="G539">IF(INDEX(DB_PAR[],A539+1,5) = "REAL",INDEX(DB_PAR[],A539+1,8),IF(INDEX(DB_PAR[],A539+1,5) = "INT",INDEX(DB_PAR[],A539+1,6),INDEX(DB_PAR[],A539+1,7)))</f>
        <v>REAL</v>
      </c>
      <c r="H539" s="36" t="str" cm="1">
        <f t="array" ref="H539">INDEX(DB_PAR[],A539+1,9)</f>
        <v>T#0MS</v>
      </c>
      <c r="I539" s="36" t="s">
        <v>1084</v>
      </c>
      <c r="J539" s="36" t="str">
        <f t="shared" si="53"/>
        <v>Hurtigstopp andre ventil rampetid</v>
      </c>
      <c r="K539" s="36" t="str">
        <f t="shared" si="54"/>
        <v>Verdi som erklærer rampetiden til andre ventil ved hurtigstopp.</v>
      </c>
    </row>
    <row r="540" spans="1:11" ht="30" x14ac:dyDescent="0.25">
      <c r="A540" s="36">
        <v>538</v>
      </c>
      <c r="B540" s="36" t="b" cm="1">
        <f t="array" ref="B540">INDEX(DB_PAR[],A540+1,1)</f>
        <v>0</v>
      </c>
      <c r="C540" s="34" t="str" cm="1">
        <f t="array" ref="C540">INDEX(DB_PAR[],A540+1,3)</f>
        <v xml:space="preserve"> TURBINE_1</v>
      </c>
      <c r="D540" s="34" t="str" cm="1">
        <f t="array" ref="D540">INDEX(DB_PAR[],A540+1,4)</f>
        <v>CTRL_SHUTDOWN_SECOND_VALVE_ESD_RAMP_TIME</v>
      </c>
      <c r="E540" t="s">
        <v>4022</v>
      </c>
      <c r="F540" s="34" t="s">
        <v>4020</v>
      </c>
      <c r="G540" s="34" t="str" cm="1">
        <f t="array" ref="G540">IF(INDEX(DB_PAR[],A540+1,5) = "REAL",INDEX(DB_PAR[],A540+1,8),IF(INDEX(DB_PAR[],A540+1,5) = "INT",INDEX(DB_PAR[],A540+1,6),INDEX(DB_PAR[],A540+1,7)))</f>
        <v>REAL</v>
      </c>
      <c r="H540" s="36" t="str" cm="1">
        <f t="array" ref="H540">INDEX(DB_PAR[],A540+1,9)</f>
        <v>T#0MS</v>
      </c>
      <c r="I540" s="36" t="s">
        <v>1084</v>
      </c>
      <c r="J540" s="36" t="str">
        <f t="shared" si="53"/>
        <v>Nødstopp andre ventil rampetid</v>
      </c>
      <c r="K540" s="36" t="str">
        <f t="shared" si="54"/>
        <v>Verdi som erklærer rampetiden til andre ventil ved nødstopp.</v>
      </c>
    </row>
    <row r="541" spans="1:11" ht="30" hidden="1" x14ac:dyDescent="0.25">
      <c r="A541" s="36">
        <v>539</v>
      </c>
      <c r="B541" s="36" t="b" cm="1">
        <f t="array" ref="B541">INDEX(DB_PAR[],A541+1,1)</f>
        <v>0</v>
      </c>
      <c r="C541" s="34" t="str" cm="1">
        <f t="array" ref="C541">INDEX(DB_PAR[],A541+1,3)</f>
        <v xml:space="preserve"> TURBINE_1</v>
      </c>
      <c r="D541" s="34" t="str" cm="1">
        <f t="array" ref="D541">INDEX(DB_PAR[],A541+1,4)</f>
        <v>VALVE_1_RAMP_TIME</v>
      </c>
      <c r="F541" s="34"/>
      <c r="G541" s="34" t="str" cm="1">
        <f t="array" ref="G541">IF(INDEX(DB_PAR[],A541+1,5) = "REAL",INDEX(DB_PAR[],A541+1,8),IF(INDEX(DB_PAR[],A541+1,5) = "INT",INDEX(DB_PAR[],A541+1,6),INDEX(DB_PAR[],A541+1,7)))</f>
        <v>REAL</v>
      </c>
      <c r="H541" s="36" t="str" cm="1">
        <f t="array" ref="H541">INDEX(DB_PAR[],A541+1,9)</f>
        <v>T#0MS</v>
      </c>
      <c r="I541" s="36" t="s">
        <v>3438</v>
      </c>
      <c r="J541" s="36"/>
      <c r="K541" s="36" t="e">
        <f t="shared" si="50"/>
        <v>#N/A</v>
      </c>
    </row>
    <row r="542" spans="1:11" ht="30" hidden="1" x14ac:dyDescent="0.25">
      <c r="A542" s="36">
        <v>540</v>
      </c>
      <c r="B542" s="36" t="b" cm="1">
        <f t="array" ref="B542">INDEX(DB_PAR[],A542+1,1)</f>
        <v>0</v>
      </c>
      <c r="C542" s="34" t="str" cm="1">
        <f t="array" ref="C542">INDEX(DB_PAR[],A542+1,3)</f>
        <v xml:space="preserve"> TURBINE_1</v>
      </c>
      <c r="D542" s="34" t="str" cm="1">
        <f t="array" ref="D542">INDEX(DB_PAR[],A542+1,4)</f>
        <v>VALVE_2_RAMP_TIME</v>
      </c>
      <c r="F542" s="34"/>
      <c r="G542" s="34" t="str" cm="1">
        <f t="array" ref="G542">IF(INDEX(DB_PAR[],A542+1,5) = "REAL",INDEX(DB_PAR[],A542+1,8),IF(INDEX(DB_PAR[],A542+1,5) = "INT",INDEX(DB_PAR[],A542+1,6),INDEX(DB_PAR[],A542+1,7)))</f>
        <v>REAL</v>
      </c>
      <c r="H542" s="36" t="str" cm="1">
        <f t="array" ref="H542">INDEX(DB_PAR[],A542+1,9)</f>
        <v>T#0MS</v>
      </c>
      <c r="I542" s="36" t="s">
        <v>3438</v>
      </c>
      <c r="J542" s="36"/>
      <c r="K542" s="36" t="e">
        <f t="shared" si="50"/>
        <v>#N/A</v>
      </c>
    </row>
    <row r="543" spans="1:11" ht="30" x14ac:dyDescent="0.25">
      <c r="A543" s="36">
        <v>541</v>
      </c>
      <c r="B543" s="36" t="b" cm="1">
        <f t="array" ref="B543">INDEX(DB_PAR[],A543+1,1)</f>
        <v>0</v>
      </c>
      <c r="C543" s="34" t="str" cm="1">
        <f t="array" ref="C543">INDEX(DB_PAR[],A543+1,3)</f>
        <v xml:space="preserve"> TURBINE_1</v>
      </c>
      <c r="D543" s="34" t="str" cm="1">
        <f t="array" ref="D543">INDEX(DB_PAR[],A543+1,4)</f>
        <v>AUTO_ALARMS_SPEED_DETECTION_LIMIT</v>
      </c>
      <c r="E543" t="s">
        <v>4027</v>
      </c>
      <c r="F543" s="34" t="s">
        <v>4025</v>
      </c>
      <c r="G543" s="34" t="str" cm="1">
        <f t="array" ref="G543">IF(INDEX(DB_PAR[],A543+1,5) = "REAL",INDEX(DB_PAR[],A543+1,8),IF(INDEX(DB_PAR[],A543+1,5) = "INT",INDEX(DB_PAR[],A543+1,6),INDEX(DB_PAR[],A543+1,7)))</f>
        <v>REAL</v>
      </c>
      <c r="H543" s="36" t="str" cm="1">
        <f t="array" ref="H543">INDEX(DB_PAR[],A543+1,9)</f>
        <v>T#0MS</v>
      </c>
      <c r="I543" s="36" t="s">
        <v>1084</v>
      </c>
      <c r="J543" s="36" t="str">
        <f t="shared" ref="J543:J546" si="55">VLOOKUP(E543,$S$1:$T$299,2,FALSE)</f>
        <v>Auto alarmer hastighetsdeteksjonsgrense</v>
      </c>
      <c r="K543" s="36" t="str">
        <f t="shared" ref="K543:K546" si="56">VLOOKUP(F543,$M$1:$N$299,2,FALSE)</f>
        <v>Verdi som erklærer hastigheten under hvilken en turbinfeil anses hvis denne hastigheten ikke er nådd innen gitt tid.</v>
      </c>
    </row>
    <row r="544" spans="1:11" ht="30" x14ac:dyDescent="0.25">
      <c r="A544" s="36">
        <v>542</v>
      </c>
      <c r="B544" s="36" t="b" cm="1">
        <f t="array" ref="B544">INDEX(DB_PAR[],A544+1,1)</f>
        <v>0</v>
      </c>
      <c r="C544" s="34" t="str" cm="1">
        <f t="array" ref="C544">INDEX(DB_PAR[],A544+1,3)</f>
        <v xml:space="preserve"> TURBINE_1</v>
      </c>
      <c r="D544" s="34" t="str" cm="1">
        <f t="array" ref="D544">INDEX(DB_PAR[],A544+1,4)</f>
        <v>AUTO_ALARMS_MINIMAL_POSITION_ON_GRID</v>
      </c>
      <c r="E544" t="s">
        <v>4031</v>
      </c>
      <c r="F544" s="34" t="s">
        <v>4029</v>
      </c>
      <c r="G544" s="34" t="str" cm="1">
        <f t="array" ref="G544">IF(INDEX(DB_PAR[],A544+1,5) = "REAL",INDEX(DB_PAR[],A544+1,8),IF(INDEX(DB_PAR[],A544+1,5) = "INT",INDEX(DB_PAR[],A544+1,6),INDEX(DB_PAR[],A544+1,7)))</f>
        <v>REAL</v>
      </c>
      <c r="H544" s="36" t="str" cm="1">
        <f t="array" ref="H544">INDEX(DB_PAR[],A544+1,9)</f>
        <v>T#0MS</v>
      </c>
      <c r="I544" s="36" t="s">
        <v>1084</v>
      </c>
      <c r="J544" s="36" t="str">
        <f t="shared" si="55"/>
        <v>Auto alarmer minimal ventilposisjon på nett</v>
      </c>
      <c r="K544" s="36" t="str">
        <f t="shared" si="56"/>
        <v>Verdi som erklærer minimal åpenhet av ventiler mens kraftverket er tilkoblet nettet.</v>
      </c>
    </row>
    <row r="545" spans="1:11" ht="30" x14ac:dyDescent="0.25">
      <c r="A545" s="36">
        <v>543</v>
      </c>
      <c r="B545" s="36" t="b" cm="1">
        <f t="array" ref="B545">INDEX(DB_PAR[],A545+1,1)</f>
        <v>0</v>
      </c>
      <c r="C545" s="34" t="str" cm="1">
        <f t="array" ref="C545">INDEX(DB_PAR[],A545+1,3)</f>
        <v xml:space="preserve"> TURBINE_1</v>
      </c>
      <c r="D545" s="34" t="str" cm="1">
        <f t="array" ref="D545">INDEX(DB_PAR[],A545+1,4)</f>
        <v>AUTO_ALARMS_MINIMAL_WATER_LEVEL</v>
      </c>
      <c r="E545" t="s">
        <v>4035</v>
      </c>
      <c r="F545" s="34" t="s">
        <v>4033</v>
      </c>
      <c r="G545" s="34" t="str" cm="1">
        <f t="array" ref="G545">IF(INDEX(DB_PAR[],A545+1,5) = "REAL",INDEX(DB_PAR[],A545+1,8),IF(INDEX(DB_PAR[],A545+1,5) = "INT",INDEX(DB_PAR[],A545+1,6),INDEX(DB_PAR[],A545+1,7)))</f>
        <v>REAL</v>
      </c>
      <c r="H545" s="36" t="str" cm="1">
        <f t="array" ref="H545">INDEX(DB_PAR[],A545+1,9)</f>
        <v>T#0MS</v>
      </c>
      <c r="I545" s="36" t="s">
        <v>1084</v>
      </c>
      <c r="J545" s="36" t="str">
        <f t="shared" si="55"/>
        <v>Auto alarmer minimal vannstand</v>
      </c>
      <c r="K545" s="36" t="str">
        <f t="shared" si="56"/>
        <v>Verdi som erklærer minimal vannstand under hvilken stopp aktiveres. Kraftverket starter automatisk på nytt når vannstanden stiger over gitt grense.</v>
      </c>
    </row>
    <row r="546" spans="1:11" ht="30" x14ac:dyDescent="0.25">
      <c r="A546" s="36">
        <v>544</v>
      </c>
      <c r="B546" s="36" t="b" cm="1">
        <f t="array" ref="B546">INDEX(DB_PAR[],A546+1,1)</f>
        <v>0</v>
      </c>
      <c r="C546" s="34" t="str" cm="1">
        <f t="array" ref="C546">INDEX(DB_PAR[],A546+1,3)</f>
        <v xml:space="preserve"> TURBINE_2</v>
      </c>
      <c r="D546" s="34" t="str" cm="1">
        <f t="array" ref="D546">INDEX(DB_PAR[],A546+1,4)</f>
        <v>AUTO_ALARMS_MAXIMAL_WATER_LEVEL</v>
      </c>
      <c r="E546" t="s">
        <v>4039</v>
      </c>
      <c r="F546" s="34" t="s">
        <v>4037</v>
      </c>
      <c r="G546" s="34" t="str" cm="1">
        <f t="array" ref="G546">IF(INDEX(DB_PAR[],A546+1,5) = "REAL",INDEX(DB_PAR[],A546+1,8),IF(INDEX(DB_PAR[],A546+1,5) = "INT",INDEX(DB_PAR[],A546+1,6),INDEX(DB_PAR[],A546+1,7)))</f>
        <v>REAL</v>
      </c>
      <c r="H546" s="36" t="str" cm="1">
        <f t="array" ref="H546">INDEX(DB_PAR[],A546+1,9)</f>
        <v>T#0MS</v>
      </c>
      <c r="I546" s="36" t="s">
        <v>3438</v>
      </c>
      <c r="J546" s="36" t="str">
        <f t="shared" si="55"/>
        <v>Auto alarmer maksimal vannstand</v>
      </c>
      <c r="K546" s="36" t="str">
        <f t="shared" si="56"/>
        <v>Verdi som erklærer maksimal vannstand ved hvilken automatisk omstart initieres.</v>
      </c>
    </row>
    <row r="547" spans="1:11" ht="30" x14ac:dyDescent="0.25">
      <c r="A547" s="36">
        <v>545</v>
      </c>
      <c r="B547" s="36" t="b" cm="1">
        <f t="array" ref="B547">INDEX(DB_PAR[],A547+1,1)</f>
        <v>0</v>
      </c>
      <c r="C547" s="34" t="str" cm="1">
        <f t="array" ref="C547">INDEX(DB_PAR[],A547+1,3)</f>
        <v xml:space="preserve"> TURBINE_2</v>
      </c>
      <c r="D547" s="34" t="str" cm="1">
        <f t="array" ref="D547">INDEX(DB_PAR[],A547+1,4)</f>
        <v>VALVE_ANA_CTRL_VAL_LOW</v>
      </c>
      <c r="E547" t="s">
        <v>4173</v>
      </c>
      <c r="F547" s="34" t="s">
        <v>4174</v>
      </c>
      <c r="G547" s="34" t="str" cm="1">
        <f t="array" ref="G547">IF(INDEX(DB_PAR[],A547+1,5) = "REAL",INDEX(DB_PAR[],A547+1,8),IF(INDEX(DB_PAR[],A547+1,5) = "INT",INDEX(DB_PAR[],A547+1,6),INDEX(DB_PAR[],A547+1,7)))</f>
        <v>REAL</v>
      </c>
      <c r="H547" s="36" t="str" cm="1">
        <f t="array" ref="H547">INDEX(DB_PAR[],A547+1,9)</f>
        <v>T#0MS</v>
      </c>
      <c r="I547" s="36" t="s">
        <v>3438</v>
      </c>
      <c r="J547" s="36" t="s">
        <v>4175</v>
      </c>
      <c r="K547" s="36" t="s">
        <v>4176</v>
      </c>
    </row>
    <row r="548" spans="1:11" ht="30" x14ac:dyDescent="0.25">
      <c r="A548" s="36">
        <v>546</v>
      </c>
      <c r="B548" s="36" t="b" cm="1">
        <f t="array" ref="B548">INDEX(DB_PAR[],A548+1,1)</f>
        <v>0</v>
      </c>
      <c r="C548" s="34" t="str" cm="1">
        <f t="array" ref="C548">INDEX(DB_PAR[],A548+1,3)</f>
        <v xml:space="preserve"> TURBINE_2</v>
      </c>
      <c r="D548" s="34" t="str" cm="1">
        <f t="array" ref="D548">INDEX(DB_PAR[],A548+1,4)</f>
        <v>VALVE_ANA_CTRL_VAL_HIGH</v>
      </c>
      <c r="E548" t="s">
        <v>4177</v>
      </c>
      <c r="F548" s="34" t="s">
        <v>4178</v>
      </c>
      <c r="G548" s="34" t="str" cm="1">
        <f t="array" ref="G548">IF(INDEX(DB_PAR[],A548+1,5) = "REAL",INDEX(DB_PAR[],A548+1,8),IF(INDEX(DB_PAR[],A548+1,5) = "INT",INDEX(DB_PAR[],A548+1,6),INDEX(DB_PAR[],A548+1,7)))</f>
        <v>REAL</v>
      </c>
      <c r="H548" s="36" t="str" cm="1">
        <f t="array" ref="H548">INDEX(DB_PAR[],A548+1,9)</f>
        <v>T#0MS</v>
      </c>
      <c r="I548" s="36" t="s">
        <v>3438</v>
      </c>
      <c r="J548" s="36" t="s">
        <v>4179</v>
      </c>
      <c r="K548" s="36" t="s">
        <v>4180</v>
      </c>
    </row>
    <row r="549" spans="1:11" ht="30" x14ac:dyDescent="0.25">
      <c r="A549" s="36">
        <v>547</v>
      </c>
      <c r="B549" s="36" t="b" cm="1">
        <f t="array" ref="B549">INDEX(DB_PAR[],A549+1,1)</f>
        <v>0</v>
      </c>
      <c r="C549" s="34" t="str" cm="1">
        <f t="array" ref="C549">INDEX(DB_PAR[],A549+1,3)</f>
        <v xml:space="preserve"> TURBINE_2</v>
      </c>
      <c r="D549" s="34" t="str" cm="1">
        <f t="array" ref="D549">INDEX(DB_PAR[],A549+1,4)</f>
        <v>VALVE_ANA_CTRL_OFFSET</v>
      </c>
      <c r="E549" s="11" t="s">
        <v>4181</v>
      </c>
      <c r="F549" s="34" t="s">
        <v>4182</v>
      </c>
      <c r="G549" s="34" t="str" cm="1">
        <f t="array" ref="G549">IF(INDEX(DB_PAR[],A549+1,5) = "REAL",INDEX(DB_PAR[],A549+1,8),IF(INDEX(DB_PAR[],A549+1,5) = "INT",INDEX(DB_PAR[],A549+1,6),INDEX(DB_PAR[],A549+1,7)))</f>
        <v>REAL</v>
      </c>
      <c r="H549" s="36" t="str" cm="1">
        <f t="array" ref="H549">INDEX(DB_PAR[],A549+1,9)</f>
        <v>T#0MS</v>
      </c>
      <c r="I549" s="36" t="s">
        <v>3438</v>
      </c>
      <c r="J549" s="36" t="s">
        <v>4183</v>
      </c>
      <c r="K549" s="36" t="s">
        <v>4184</v>
      </c>
    </row>
    <row r="550" spans="1:11" ht="30" x14ac:dyDescent="0.25">
      <c r="A550" s="36">
        <v>548</v>
      </c>
      <c r="B550" s="36" t="b" cm="1">
        <f t="array" ref="B550">INDEX(DB_PAR[],A550+1,1)</f>
        <v>0</v>
      </c>
      <c r="C550" s="34" t="str" cm="1">
        <f t="array" ref="C550">INDEX(DB_PAR[],A550+1,3)</f>
        <v xml:space="preserve"> TURBINE_2</v>
      </c>
      <c r="D550" s="34" t="str" cm="1">
        <f t="array" ref="D550">INDEX(DB_PAR[],A550+1,4)</f>
        <v>VALVE_ANA_CTRL_SCAL_FACTOR</v>
      </c>
      <c r="E550" t="s">
        <v>4185</v>
      </c>
      <c r="F550" s="34" t="s">
        <v>4186</v>
      </c>
      <c r="G550" s="34" t="str" cm="1">
        <f t="array" ref="G550">IF(INDEX(DB_PAR[],A550+1,5) = "REAL",INDEX(DB_PAR[],A550+1,8),IF(INDEX(DB_PAR[],A550+1,5) = "INT",INDEX(DB_PAR[],A550+1,6),INDEX(DB_PAR[],A550+1,7)))</f>
        <v>REAL</v>
      </c>
      <c r="H550" s="36" t="str" cm="1">
        <f t="array" ref="H550">INDEX(DB_PAR[],A550+1,9)</f>
        <v>T#0MS</v>
      </c>
      <c r="I550" s="36" t="s">
        <v>3438</v>
      </c>
      <c r="J550" s="36" t="s">
        <v>4187</v>
      </c>
      <c r="K550" s="36" t="s">
        <v>4188</v>
      </c>
    </row>
    <row r="551" spans="1:11" hidden="1" x14ac:dyDescent="0.25">
      <c r="A551" s="36">
        <v>549</v>
      </c>
      <c r="B551" s="36" t="b" cm="1">
        <f t="array" ref="B551">INDEX(DB_PAR[],A551+1,1)</f>
        <v>0</v>
      </c>
      <c r="C551" s="34" t="str" cm="1">
        <f t="array" ref="C551">INDEX(DB_PAR[],A551+1,3)</f>
        <v xml:space="preserve"> TURBINE_2</v>
      </c>
      <c r="D551" s="34" t="str" cm="1">
        <f t="array" ref="D551">INDEX(DB_PAR[],A551+1,4)</f>
        <v>DEFLECTOR_ANA_CTRL_VAL_LOW</v>
      </c>
      <c r="E551" t="s">
        <v>4189</v>
      </c>
      <c r="F551" s="34" t="s">
        <v>4190</v>
      </c>
      <c r="G551" s="34" t="str" cm="1">
        <f t="array" ref="G551">IF(INDEX(DB_PAR[],A551+1,5) = "REAL",INDEX(DB_PAR[],A551+1,8),IF(INDEX(DB_PAR[],A551+1,5) = "INT",INDEX(DB_PAR[],A551+1,6),INDEX(DB_PAR[],A551+1,7)))</f>
        <v>REAL</v>
      </c>
      <c r="H551" s="36" t="str" cm="1">
        <f t="array" ref="H551">INDEX(DB_PAR[],A551+1,9)</f>
        <v>T#0MS</v>
      </c>
      <c r="I551" s="36" t="s">
        <v>1084</v>
      </c>
      <c r="J551" s="36"/>
      <c r="K551" s="36" t="e">
        <f t="shared" si="50"/>
        <v>#N/A</v>
      </c>
    </row>
    <row r="552" spans="1:11" hidden="1" x14ac:dyDescent="0.25">
      <c r="A552" s="36">
        <v>550</v>
      </c>
      <c r="B552" s="36" t="b" cm="1">
        <f t="array" ref="B552">INDEX(DB_PAR[],A552+1,1)</f>
        <v>0</v>
      </c>
      <c r="C552" s="34" t="str" cm="1">
        <f t="array" ref="C552">INDEX(DB_PAR[],A552+1,3)</f>
        <v xml:space="preserve"> TURBINE_2</v>
      </c>
      <c r="D552" s="34" t="str" cm="1">
        <f t="array" ref="D552">INDEX(DB_PAR[],A552+1,4)</f>
        <v>DEFLECTOR_ANA_CTRL_VAL_HIGH</v>
      </c>
      <c r="E552" t="s">
        <v>4191</v>
      </c>
      <c r="F552" s="34" t="s">
        <v>4192</v>
      </c>
      <c r="G552" s="34" t="str" cm="1">
        <f t="array" ref="G552">IF(INDEX(DB_PAR[],A552+1,5) = "REAL",INDEX(DB_PAR[],A552+1,8),IF(INDEX(DB_PAR[],A552+1,5) = "INT",INDEX(DB_PAR[],A552+1,6),INDEX(DB_PAR[],A552+1,7)))</f>
        <v>REAL</v>
      </c>
      <c r="H552" s="36" t="str" cm="1">
        <f t="array" ref="H552">INDEX(DB_PAR[],A552+1,9)</f>
        <v>T#0MS</v>
      </c>
      <c r="I552" s="36" t="s">
        <v>1084</v>
      </c>
      <c r="J552" s="36"/>
      <c r="K552" s="36" t="e">
        <f t="shared" si="50"/>
        <v>#N/A</v>
      </c>
    </row>
    <row r="553" spans="1:11" hidden="1" x14ac:dyDescent="0.25">
      <c r="A553" s="36">
        <v>551</v>
      </c>
      <c r="B553" s="36" t="b" cm="1">
        <f t="array" ref="B553">INDEX(DB_PAR[],A553+1,1)</f>
        <v>0</v>
      </c>
      <c r="C553" s="34" t="str" cm="1">
        <f t="array" ref="C553">INDEX(DB_PAR[],A553+1,3)</f>
        <v xml:space="preserve"> TURBINE_2</v>
      </c>
      <c r="D553" s="34" t="str" cm="1">
        <f t="array" ref="D553">INDEX(DB_PAR[],A553+1,4)</f>
        <v>DEFLECTOR_ANA_CTRL_OFFSET</v>
      </c>
      <c r="E553" t="s">
        <v>4193</v>
      </c>
      <c r="F553" s="34" t="s">
        <v>4194</v>
      </c>
      <c r="G553" s="34" t="str" cm="1">
        <f t="array" ref="G553">IF(INDEX(DB_PAR[],A553+1,5) = "REAL",INDEX(DB_PAR[],A553+1,8),IF(INDEX(DB_PAR[],A553+1,5) = "INT",INDEX(DB_PAR[],A553+1,6),INDEX(DB_PAR[],A553+1,7)))</f>
        <v>REAL</v>
      </c>
      <c r="H553" s="36" t="str" cm="1">
        <f t="array" ref="H553">INDEX(DB_PAR[],A553+1,9)</f>
        <v>T#0MS</v>
      </c>
      <c r="I553" s="36" t="s">
        <v>1084</v>
      </c>
      <c r="J553" s="36"/>
      <c r="K553" s="36" t="e">
        <f t="shared" si="50"/>
        <v>#N/A</v>
      </c>
    </row>
    <row r="554" spans="1:11" ht="30" hidden="1" x14ac:dyDescent="0.25">
      <c r="A554" s="36">
        <v>552</v>
      </c>
      <c r="B554" s="36" t="b" cm="1">
        <f t="array" ref="B554">INDEX(DB_PAR[],A554+1,1)</f>
        <v>0</v>
      </c>
      <c r="C554" s="34" t="str" cm="1">
        <f t="array" ref="C554">INDEX(DB_PAR[],A554+1,3)</f>
        <v xml:space="preserve"> TURBINE_2</v>
      </c>
      <c r="D554" s="34" t="str" cm="1">
        <f t="array" ref="D554">INDEX(DB_PAR[],A554+1,4)</f>
        <v>DEFLECTOR_ANA_CTRL_SCAL_FACTOR</v>
      </c>
      <c r="E554" t="s">
        <v>4195</v>
      </c>
      <c r="F554" s="34" t="s">
        <v>4196</v>
      </c>
      <c r="G554" s="34" t="str" cm="1">
        <f t="array" ref="G554">IF(INDEX(DB_PAR[],A554+1,5) = "REAL",INDEX(DB_PAR[],A554+1,8),IF(INDEX(DB_PAR[],A554+1,5) = "INT",INDEX(DB_PAR[],A554+1,6),INDEX(DB_PAR[],A554+1,7)))</f>
        <v>REAL</v>
      </c>
      <c r="H554" s="36" t="str" cm="1">
        <f t="array" ref="H554">INDEX(DB_PAR[],A554+1,9)</f>
        <v>T#0MS</v>
      </c>
      <c r="I554" s="36" t="s">
        <v>1084</v>
      </c>
      <c r="J554" s="36"/>
      <c r="K554" s="36" t="e">
        <f t="shared" si="50"/>
        <v>#N/A</v>
      </c>
    </row>
    <row r="555" spans="1:11" ht="30" hidden="1" x14ac:dyDescent="0.25">
      <c r="A555" s="36">
        <v>553</v>
      </c>
      <c r="B555" s="36" t="b" cm="1">
        <f t="array" ref="B555">INDEX(DB_PAR[],A555+1,1)</f>
        <v>0</v>
      </c>
      <c r="C555" s="34" t="str" cm="1">
        <f t="array" ref="C555">INDEX(DB_PAR[],A555+1,3)</f>
        <v xml:space="preserve"> TURBINE_2</v>
      </c>
      <c r="D555" s="34" t="str" cm="1">
        <f t="array" ref="D555">INDEX(DB_PAR[],A555+1,4)</f>
        <v>KAPLAN_SECOND_VALVE_SPEED_LIMIT_ID</v>
      </c>
      <c r="E555" t="s">
        <v>4197</v>
      </c>
      <c r="F555" t="s">
        <v>4198</v>
      </c>
      <c r="G555" s="34" t="str" cm="1">
        <f t="array" ref="G555">IF(INDEX(DB_PAR[],A555+1,5) = "REAL",INDEX(DB_PAR[],A555+1,8),IF(INDEX(DB_PAR[],A555+1,5) = "INT",INDEX(DB_PAR[],A555+1,6),INDEX(DB_PAR[],A555+1,7)))</f>
        <v>REAL</v>
      </c>
      <c r="H555" s="36" t="str" cm="1">
        <f t="array" ref="H555">INDEX(DB_PAR[],A555+1,9)</f>
        <v>T#0MS</v>
      </c>
      <c r="I555" s="36" t="s">
        <v>3438</v>
      </c>
      <c r="J555" t="s">
        <v>4199</v>
      </c>
      <c r="K555" t="s">
        <v>4200</v>
      </c>
    </row>
    <row r="556" spans="1:11" ht="30" hidden="1" x14ac:dyDescent="0.25">
      <c r="A556" s="36">
        <v>554</v>
      </c>
      <c r="B556" s="36" t="b" cm="1">
        <f t="array" ref="B556">INDEX(DB_PAR[],A556+1,1)</f>
        <v>0</v>
      </c>
      <c r="C556" s="34" t="str" cm="1">
        <f t="array" ref="C556">INDEX(DB_PAR[],A556+1,3)</f>
        <v xml:space="preserve"> TURBINE_2</v>
      </c>
      <c r="D556" s="34" t="str" cm="1">
        <f t="array" ref="D556">INDEX(DB_PAR[],A556+1,4)</f>
        <v>KAPLAN_BEHAVIOR_DURING_SHUTDOWN</v>
      </c>
      <c r="E556" t="s">
        <v>4201</v>
      </c>
      <c r="F556" s="34" t="s">
        <v>4202</v>
      </c>
      <c r="G556" s="34" t="str" cm="1">
        <f t="array" ref="G556">IF(INDEX(DB_PAR[],A556+1,5) = "REAL",INDEX(DB_PAR[],A556+1,8),IF(INDEX(DB_PAR[],A556+1,5) = "INT",INDEX(DB_PAR[],A556+1,6),INDEX(DB_PAR[],A556+1,7)))</f>
        <v>REAL</v>
      </c>
      <c r="H556" s="36" t="str" cm="1">
        <f t="array" ref="H556">INDEX(DB_PAR[],A556+1,9)</f>
        <v>T#0MS</v>
      </c>
      <c r="I556" s="36" t="s">
        <v>3438</v>
      </c>
      <c r="J556" t="s">
        <v>4203</v>
      </c>
      <c r="K556" t="s">
        <v>4204</v>
      </c>
    </row>
    <row r="557" spans="1:11" ht="30" hidden="1" x14ac:dyDescent="0.25">
      <c r="A557" s="36">
        <v>555</v>
      </c>
      <c r="B557" s="36" t="b" cm="1">
        <f t="array" ref="B557">INDEX(DB_PAR[],A557+1,1)</f>
        <v>0</v>
      </c>
      <c r="C557" s="34" t="str" cm="1">
        <f t="array" ref="C557">INDEX(DB_PAR[],A557+1,3)</f>
        <v xml:space="preserve"> TURBINE_2</v>
      </c>
      <c r="D557" s="34" t="str" cm="1">
        <f t="array" ref="D557">INDEX(DB_PAR[],A557+1,4)</f>
        <v>KAPLAN_LEADING_VALVE</v>
      </c>
      <c r="E557" t="s">
        <v>4205</v>
      </c>
      <c r="F557" s="34" t="s">
        <v>4206</v>
      </c>
      <c r="G557" s="34" t="str" cm="1">
        <f t="array" ref="G557">IF(INDEX(DB_PAR[],A557+1,5) = "REAL",INDEX(DB_PAR[],A557+1,8),IF(INDEX(DB_PAR[],A557+1,5) = "INT",INDEX(DB_PAR[],A557+1,6),INDEX(DB_PAR[],A557+1,7)))</f>
        <v>REAL</v>
      </c>
      <c r="H557" s="36" t="str" cm="1">
        <f t="array" ref="H557">INDEX(DB_PAR[],A557+1,9)</f>
        <v>T#0MS</v>
      </c>
      <c r="I557" s="36" t="s">
        <v>3438</v>
      </c>
      <c r="J557" t="s">
        <v>4207</v>
      </c>
      <c r="K557" t="s">
        <v>4208</v>
      </c>
    </row>
    <row r="558" spans="1:11" ht="30" hidden="1" x14ac:dyDescent="0.25">
      <c r="A558" s="36">
        <v>556</v>
      </c>
      <c r="B558" s="36" t="b" cm="1">
        <f t="array" ref="B558">INDEX(DB_PAR[],A558+1,1)</f>
        <v>0</v>
      </c>
      <c r="C558" s="34" t="str" cm="1">
        <f t="array" ref="C558">INDEX(DB_PAR[],A558+1,3)</f>
        <v xml:space="preserve"> TURBINE_2</v>
      </c>
      <c r="D558" s="34" t="str" cm="1">
        <f t="array" ref="D558">INDEX(DB_PAR[],A558+1,4)</f>
        <v>CROSS_FLOW_DEAD_BAND</v>
      </c>
      <c r="F558" s="34"/>
      <c r="G558" s="34" t="str" cm="1">
        <f t="array" ref="G558">IF(INDEX(DB_PAR[],A558+1,5) = "REAL",INDEX(DB_PAR[],A558+1,8),IF(INDEX(DB_PAR[],A558+1,5) = "INT",INDEX(DB_PAR[],A558+1,6),INDEX(DB_PAR[],A558+1,7)))</f>
        <v>REAL</v>
      </c>
      <c r="H558" s="36" t="str" cm="1">
        <f t="array" ref="H558">INDEX(DB_PAR[],A558+1,9)</f>
        <v>T#0MS</v>
      </c>
      <c r="I558" s="36" t="s">
        <v>3438</v>
      </c>
      <c r="J558" s="36"/>
      <c r="K558" t="s">
        <v>4209</v>
      </c>
    </row>
    <row r="559" spans="1:11" ht="30" hidden="1" x14ac:dyDescent="0.25">
      <c r="A559" s="36">
        <v>557</v>
      </c>
      <c r="B559" s="36" t="b" cm="1">
        <f t="array" ref="B559">INDEX(DB_PAR[],A559+1,1)</f>
        <v>0</v>
      </c>
      <c r="C559" s="34" t="str" cm="1">
        <f t="array" ref="C559">INDEX(DB_PAR[],A559+1,3)</f>
        <v xml:space="preserve"> TURBINE_2</v>
      </c>
      <c r="D559" s="34" t="str" cm="1">
        <f t="array" ref="D559">INDEX(DB_PAR[],A559+1,4)</f>
        <v>SPARE_14</v>
      </c>
      <c r="F559" s="34"/>
      <c r="G559" s="34" t="str" cm="1">
        <f t="array" ref="G559">IF(INDEX(DB_PAR[],A559+1,5) = "REAL",INDEX(DB_PAR[],A559+1,8),IF(INDEX(DB_PAR[],A559+1,5) = "INT",INDEX(DB_PAR[],A559+1,6),INDEX(DB_PAR[],A559+1,7)))</f>
        <v>REAL</v>
      </c>
      <c r="H559" s="36" t="str" cm="1">
        <f t="array" ref="H559">INDEX(DB_PAR[],A559+1,9)</f>
        <v>T#0MS</v>
      </c>
      <c r="I559" s="36" t="s">
        <v>3438</v>
      </c>
      <c r="J559" s="36"/>
      <c r="K559" s="36" t="e">
        <f t="shared" si="50"/>
        <v>#N/A</v>
      </c>
    </row>
    <row r="560" spans="1:11" ht="30" hidden="1" x14ac:dyDescent="0.25">
      <c r="A560" s="36">
        <v>558</v>
      </c>
      <c r="B560" s="36" t="b" cm="1">
        <f t="array" ref="B560">INDEX(DB_PAR[],A560+1,1)</f>
        <v>0</v>
      </c>
      <c r="C560" s="34" t="str" cm="1">
        <f t="array" ref="C560">INDEX(DB_PAR[],A560+1,3)</f>
        <v xml:space="preserve"> TURBINE_2</v>
      </c>
      <c r="D560" s="34" t="str" cm="1">
        <f t="array" ref="D560">INDEX(DB_PAR[],A560+1,4)</f>
        <v>PELTON_SELECTION_LOGARITAM_RAMPING_TIME</v>
      </c>
      <c r="E560" t="s">
        <v>4210</v>
      </c>
      <c r="F560" s="34"/>
      <c r="G560" s="34" t="str" cm="1">
        <f t="array" ref="G560">IF(INDEX(DB_PAR[],A560+1,5) = "REAL",INDEX(DB_PAR[],A560+1,8),IF(INDEX(DB_PAR[],A560+1,5) = "INT",INDEX(DB_PAR[],A560+1,6),INDEX(DB_PAR[],A560+1,7)))</f>
        <v>REAL</v>
      </c>
      <c r="H560" s="36" t="str" cm="1">
        <f t="array" ref="H560">INDEX(DB_PAR[],A560+1,9)</f>
        <v>T#0MS</v>
      </c>
      <c r="I560" s="36" t="s">
        <v>3438</v>
      </c>
      <c r="J560" s="36"/>
      <c r="K560" s="36" t="e">
        <f t="shared" si="50"/>
        <v>#N/A</v>
      </c>
    </row>
    <row r="561" spans="1:11" ht="30" hidden="1" x14ac:dyDescent="0.25">
      <c r="A561" s="36">
        <v>559</v>
      </c>
      <c r="B561" s="36" t="b" cm="1">
        <f t="array" ref="B561">INDEX(DB_PAR[],A561+1,1)</f>
        <v>0</v>
      </c>
      <c r="C561" s="34" t="str" cm="1">
        <f t="array" ref="C561">INDEX(DB_PAR[],A561+1,3)</f>
        <v xml:space="preserve"> TURBINE_2</v>
      </c>
      <c r="D561" s="34" t="str" cm="1">
        <f t="array" ref="D561">INDEX(DB_PAR[],A561+1,4)</f>
        <v>PELTON_SELECTION_GENERAL_Q_HYST</v>
      </c>
      <c r="E561" t="s">
        <v>4211</v>
      </c>
      <c r="F561" s="34"/>
      <c r="G561" s="34" t="str" cm="1">
        <f t="array" ref="G561">IF(INDEX(DB_PAR[],A561+1,5) = "REAL",INDEX(DB_PAR[],A561+1,8),IF(INDEX(DB_PAR[],A561+1,5) = "INT",INDEX(DB_PAR[],A561+1,6),INDEX(DB_PAR[],A561+1,7)))</f>
        <v>REAL</v>
      </c>
      <c r="H561" s="36" t="str" cm="1">
        <f t="array" ref="H561">INDEX(DB_PAR[],A561+1,9)</f>
        <v>T#0MS</v>
      </c>
      <c r="I561" s="36" t="s">
        <v>3438</v>
      </c>
      <c r="J561" s="36"/>
      <c r="K561" s="36" t="e">
        <f t="shared" si="50"/>
        <v>#N/A</v>
      </c>
    </row>
    <row r="562" spans="1:11" ht="30" hidden="1" x14ac:dyDescent="0.25">
      <c r="A562" s="36">
        <v>560</v>
      </c>
      <c r="B562" s="36" t="b" cm="1">
        <f t="array" ref="B562">INDEX(DB_PAR[],A562+1,1)</f>
        <v>0</v>
      </c>
      <c r="C562" s="34" t="str" cm="1">
        <f t="array" ref="C562">INDEX(DB_PAR[],A562+1,3)</f>
        <v xml:space="preserve"> TURBINE_2</v>
      </c>
      <c r="D562" s="34" t="str" cm="1">
        <f t="array" ref="D562">INDEX(DB_PAR[],A562+1,4)</f>
        <v>PELTON_SELECTION_GENERAL_Q_MAX</v>
      </c>
      <c r="E562" t="s">
        <v>4212</v>
      </c>
      <c r="F562" s="34"/>
      <c r="G562" s="34" t="str" cm="1">
        <f t="array" ref="G562">IF(INDEX(DB_PAR[],A562+1,5) = "REAL",INDEX(DB_PAR[],A562+1,8),IF(INDEX(DB_PAR[],A562+1,5) = "INT",INDEX(DB_PAR[],A562+1,6),INDEX(DB_PAR[],A562+1,7)))</f>
        <v>REAL</v>
      </c>
      <c r="H562" s="36" t="str" cm="1">
        <f t="array" ref="H562">INDEX(DB_PAR[],A562+1,9)</f>
        <v>T#0MS</v>
      </c>
      <c r="I562" s="36" t="s">
        <v>3438</v>
      </c>
      <c r="J562" s="36"/>
      <c r="K562" s="36" t="e">
        <f t="shared" si="50"/>
        <v>#N/A</v>
      </c>
    </row>
    <row r="563" spans="1:11" ht="30" hidden="1" x14ac:dyDescent="0.25">
      <c r="A563" s="36">
        <v>561</v>
      </c>
      <c r="B563" s="36" t="b" cm="1">
        <f t="array" ref="B563">INDEX(DB_PAR[],A563+1,1)</f>
        <v>0</v>
      </c>
      <c r="C563" s="34" t="str" cm="1">
        <f t="array" ref="C563">INDEX(DB_PAR[],A563+1,3)</f>
        <v xml:space="preserve"> TURBINE_2</v>
      </c>
      <c r="D563" s="34" t="str" cm="1">
        <f t="array" ref="D563">INDEX(DB_PAR[],A563+1,4)</f>
        <v>PELTON_SELECTION_NOZZLE_2_DEACTIVATION_POINT</v>
      </c>
      <c r="E563" t="s">
        <v>4213</v>
      </c>
      <c r="F563" s="34" t="s">
        <v>4214</v>
      </c>
      <c r="G563" s="34" t="str" cm="1">
        <f t="array" ref="G563">IF(INDEX(DB_PAR[],A563+1,5) = "REAL",INDEX(DB_PAR[],A563+1,8),IF(INDEX(DB_PAR[],A563+1,5) = "INT",INDEX(DB_PAR[],A563+1,6),INDEX(DB_PAR[],A563+1,7)))</f>
        <v>REAL</v>
      </c>
      <c r="H563" s="36" t="str" cm="1">
        <f t="array" ref="H563">INDEX(DB_PAR[],A563+1,9)</f>
        <v>T#15S</v>
      </c>
      <c r="I563" s="36" t="s">
        <v>1084</v>
      </c>
      <c r="J563" s="36"/>
      <c r="K563" s="36" t="e">
        <f t="shared" si="50"/>
        <v>#N/A</v>
      </c>
    </row>
    <row r="564" spans="1:11" ht="30" hidden="1" x14ac:dyDescent="0.25">
      <c r="A564" s="36">
        <v>562</v>
      </c>
      <c r="B564" s="36" t="b" cm="1">
        <f t="array" ref="B564">INDEX(DB_PAR[],A564+1,1)</f>
        <v>0</v>
      </c>
      <c r="C564" s="34" t="str" cm="1">
        <f t="array" ref="C564">INDEX(DB_PAR[],A564+1,3)</f>
        <v xml:space="preserve"> TURBINE_2</v>
      </c>
      <c r="D564" s="34" t="str" cm="1">
        <f t="array" ref="D564">INDEX(DB_PAR[],A564+1,4)</f>
        <v>PELTON_SELECTION_NOZZLE_2_ACTIVATION_POINT</v>
      </c>
      <c r="E564" t="s">
        <v>4215</v>
      </c>
      <c r="F564" s="34" t="s">
        <v>4216</v>
      </c>
      <c r="G564" s="34" t="str" cm="1">
        <f t="array" ref="G564">IF(INDEX(DB_PAR[],A564+1,5) = "REAL",INDEX(DB_PAR[],A564+1,8),IF(INDEX(DB_PAR[],A564+1,5) = "INT",INDEX(DB_PAR[],A564+1,6),INDEX(DB_PAR[],A564+1,7)))</f>
        <v>REAL</v>
      </c>
      <c r="H564" s="36" t="str" cm="1">
        <f t="array" ref="H564">INDEX(DB_PAR[],A564+1,9)</f>
        <v>T#15S</v>
      </c>
      <c r="I564" s="36" t="s">
        <v>1084</v>
      </c>
      <c r="J564" s="36"/>
      <c r="K564" s="36" t="e">
        <f t="shared" si="50"/>
        <v>#N/A</v>
      </c>
    </row>
    <row r="565" spans="1:11" ht="30" hidden="1" x14ac:dyDescent="0.25">
      <c r="A565" s="36">
        <v>563</v>
      </c>
      <c r="B565" s="36" t="b" cm="1">
        <f t="array" ref="B565">INDEX(DB_PAR[],A565+1,1)</f>
        <v>0</v>
      </c>
      <c r="C565" s="34" t="str" cm="1">
        <f t="array" ref="C565">INDEX(DB_PAR[],A565+1,3)</f>
        <v xml:space="preserve"> TURBINE_2</v>
      </c>
      <c r="D565" s="34" t="str" cm="1">
        <f t="array" ref="D565">INDEX(DB_PAR[],A565+1,4)</f>
        <v>PELTON_SELECTION_NOZZLE_2_HYSTERESIS</v>
      </c>
      <c r="E565" t="s">
        <v>4217</v>
      </c>
      <c r="F565" s="34" t="s">
        <v>4218</v>
      </c>
      <c r="G565" s="34" t="str" cm="1">
        <f t="array" ref="G565">IF(INDEX(DB_PAR[],A565+1,5) = "REAL",INDEX(DB_PAR[],A565+1,8),IF(INDEX(DB_PAR[],A565+1,5) = "INT",INDEX(DB_PAR[],A565+1,6),INDEX(DB_PAR[],A565+1,7)))</f>
        <v>REAL</v>
      </c>
      <c r="H565" s="36" t="str" cm="1">
        <f t="array" ref="H565">INDEX(DB_PAR[],A565+1,9)</f>
        <v>T#0MS</v>
      </c>
      <c r="I565" s="36" t="s">
        <v>1084</v>
      </c>
      <c r="J565" s="36"/>
      <c r="K565" s="36" t="e">
        <f t="shared" si="50"/>
        <v>#N/A</v>
      </c>
    </row>
    <row r="566" spans="1:11" ht="30" hidden="1" x14ac:dyDescent="0.25">
      <c r="A566" s="36">
        <v>564</v>
      </c>
      <c r="B566" s="36" t="b" cm="1">
        <f t="array" ref="B566">INDEX(DB_PAR[],A566+1,1)</f>
        <v>0</v>
      </c>
      <c r="C566" s="34" t="str" cm="1">
        <f t="array" ref="C566">INDEX(DB_PAR[],A566+1,3)</f>
        <v xml:space="preserve"> TURBINE_2</v>
      </c>
      <c r="D566" s="34" t="str" cm="1">
        <f t="array" ref="D566">INDEX(DB_PAR[],A566+1,4)</f>
        <v>PELTON_SELECTION_NOZZLE_3_DEACTIVATION_POINT</v>
      </c>
      <c r="E566" t="s">
        <v>4219</v>
      </c>
      <c r="F566" s="34" t="s">
        <v>4220</v>
      </c>
      <c r="G566" s="34" t="str" cm="1">
        <f t="array" ref="G566">IF(INDEX(DB_PAR[],A566+1,5) = "REAL",INDEX(DB_PAR[],A566+1,8),IF(INDEX(DB_PAR[],A566+1,5) = "INT",INDEX(DB_PAR[],A566+1,6),INDEX(DB_PAR[],A566+1,7)))</f>
        <v>REAL</v>
      </c>
      <c r="H566" s="36" t="str" cm="1">
        <f t="array" ref="H566">INDEX(DB_PAR[],A566+1,9)</f>
        <v>T#15S</v>
      </c>
      <c r="I566" s="36" t="s">
        <v>1084</v>
      </c>
      <c r="J566" s="36"/>
      <c r="K566" s="36" t="e">
        <f t="shared" si="50"/>
        <v>#N/A</v>
      </c>
    </row>
    <row r="567" spans="1:11" ht="30" hidden="1" x14ac:dyDescent="0.25">
      <c r="A567" s="36">
        <v>565</v>
      </c>
      <c r="B567" s="36" t="b" cm="1">
        <f t="array" ref="B567">INDEX(DB_PAR[],A567+1,1)</f>
        <v>0</v>
      </c>
      <c r="C567" s="34" t="str" cm="1">
        <f t="array" ref="C567">INDEX(DB_PAR[],A567+1,3)</f>
        <v xml:space="preserve"> TURBINE_2</v>
      </c>
      <c r="D567" s="34" t="str" cm="1">
        <f t="array" ref="D567">INDEX(DB_PAR[],A567+1,4)</f>
        <v>PELTON_SELECTION_NOZZLE_3_ACTIVATION_POINT</v>
      </c>
      <c r="E567" t="s">
        <v>4221</v>
      </c>
      <c r="F567" s="34" t="s">
        <v>4222</v>
      </c>
      <c r="G567" s="34" t="str" cm="1">
        <f t="array" ref="G567">IF(INDEX(DB_PAR[],A567+1,5) = "REAL",INDEX(DB_PAR[],A567+1,8),IF(INDEX(DB_PAR[],A567+1,5) = "INT",INDEX(DB_PAR[],A567+1,6),INDEX(DB_PAR[],A567+1,7)))</f>
        <v>REAL</v>
      </c>
      <c r="H567" s="36" t="str" cm="1">
        <f t="array" ref="H567">INDEX(DB_PAR[],A567+1,9)</f>
        <v>T#15S</v>
      </c>
      <c r="I567" s="36" t="s">
        <v>1084</v>
      </c>
      <c r="J567" s="36"/>
      <c r="K567" s="36" t="e">
        <f t="shared" si="50"/>
        <v>#N/A</v>
      </c>
    </row>
    <row r="568" spans="1:11" ht="30" hidden="1" x14ac:dyDescent="0.25">
      <c r="A568" s="36">
        <v>566</v>
      </c>
      <c r="B568" s="36" t="b" cm="1">
        <f t="array" ref="B568">INDEX(DB_PAR[],A568+1,1)</f>
        <v>0</v>
      </c>
      <c r="C568" s="34" t="str" cm="1">
        <f t="array" ref="C568">INDEX(DB_PAR[],A568+1,3)</f>
        <v xml:space="preserve"> TURBINE_2</v>
      </c>
      <c r="D568" s="34" t="str" cm="1">
        <f t="array" ref="D568">INDEX(DB_PAR[],A568+1,4)</f>
        <v>PELTON_SELECTION_NOZZLE_3_HYSTERESIS</v>
      </c>
      <c r="E568" t="s">
        <v>4223</v>
      </c>
      <c r="F568" s="34" t="s">
        <v>4224</v>
      </c>
      <c r="G568" s="34" t="str" cm="1">
        <f t="array" ref="G568">IF(INDEX(DB_PAR[],A568+1,5) = "REAL",INDEX(DB_PAR[],A568+1,8),IF(INDEX(DB_PAR[],A568+1,5) = "INT",INDEX(DB_PAR[],A568+1,6),INDEX(DB_PAR[],A568+1,7)))</f>
        <v>REAL</v>
      </c>
      <c r="H568" s="36" t="str" cm="1">
        <f t="array" ref="H568">INDEX(DB_PAR[],A568+1,9)</f>
        <v>T#0MS</v>
      </c>
      <c r="I568" s="36" t="s">
        <v>1084</v>
      </c>
      <c r="J568" s="36"/>
      <c r="K568" s="36" t="e">
        <f t="shared" si="50"/>
        <v>#N/A</v>
      </c>
    </row>
    <row r="569" spans="1:11" ht="30" hidden="1" x14ac:dyDescent="0.25">
      <c r="A569" s="36">
        <v>567</v>
      </c>
      <c r="B569" s="36" t="b" cm="1">
        <f t="array" ref="B569">INDEX(DB_PAR[],A569+1,1)</f>
        <v>0</v>
      </c>
      <c r="C569" s="34" t="str" cm="1">
        <f t="array" ref="C569">INDEX(DB_PAR[],A569+1,3)</f>
        <v xml:space="preserve"> TURBINE_2</v>
      </c>
      <c r="D569" s="34" t="str" cm="1">
        <f t="array" ref="D569">INDEX(DB_PAR[],A569+1,4)</f>
        <v>PELTON_SELECTION_NOZZLE_4_DEACTIVATION_POINT</v>
      </c>
      <c r="E569" t="s">
        <v>4225</v>
      </c>
      <c r="F569" s="34" t="s">
        <v>4226</v>
      </c>
      <c r="G569" s="34" t="str" cm="1">
        <f t="array" ref="G569">IF(INDEX(DB_PAR[],A569+1,5) = "REAL",INDEX(DB_PAR[],A569+1,8),IF(INDEX(DB_PAR[],A569+1,5) = "INT",INDEX(DB_PAR[],A569+1,6),INDEX(DB_PAR[],A569+1,7)))</f>
        <v>REAL</v>
      </c>
      <c r="H569" s="36" t="str" cm="1">
        <f t="array" ref="H569">INDEX(DB_PAR[],A569+1,9)</f>
        <v>T#15S</v>
      </c>
      <c r="I569" s="36" t="s">
        <v>1084</v>
      </c>
      <c r="J569" s="36"/>
      <c r="K569" s="36" t="e">
        <f t="shared" si="50"/>
        <v>#N/A</v>
      </c>
    </row>
    <row r="570" spans="1:11" ht="30" hidden="1" x14ac:dyDescent="0.25">
      <c r="A570" s="36">
        <v>568</v>
      </c>
      <c r="B570" s="36" t="b" cm="1">
        <f t="array" ref="B570">INDEX(DB_PAR[],A570+1,1)</f>
        <v>0</v>
      </c>
      <c r="C570" s="34" t="str" cm="1">
        <f t="array" ref="C570">INDEX(DB_PAR[],A570+1,3)</f>
        <v xml:space="preserve"> TURBINE_2</v>
      </c>
      <c r="D570" s="34" t="str" cm="1">
        <f t="array" ref="D570">INDEX(DB_PAR[],A570+1,4)</f>
        <v>PELTON_SELECTION_NOZZLE_4_ACTIVATION_POINT</v>
      </c>
      <c r="E570" t="s">
        <v>4227</v>
      </c>
      <c r="F570" s="34" t="s">
        <v>4228</v>
      </c>
      <c r="G570" s="34" t="str" cm="1">
        <f t="array" ref="G570">IF(INDEX(DB_PAR[],A570+1,5) = "REAL",INDEX(DB_PAR[],A570+1,8),IF(INDEX(DB_PAR[],A570+1,5) = "INT",INDEX(DB_PAR[],A570+1,6),INDEX(DB_PAR[],A570+1,7)))</f>
        <v>REAL</v>
      </c>
      <c r="H570" s="36" t="str" cm="1">
        <f t="array" ref="H570">INDEX(DB_PAR[],A570+1,9)</f>
        <v>T#15S</v>
      </c>
      <c r="I570" s="36" t="s">
        <v>1084</v>
      </c>
      <c r="J570" s="36"/>
      <c r="K570" s="36" t="e">
        <f t="shared" si="50"/>
        <v>#N/A</v>
      </c>
    </row>
    <row r="571" spans="1:11" ht="30" hidden="1" x14ac:dyDescent="0.25">
      <c r="A571" s="36">
        <v>569</v>
      </c>
      <c r="B571" s="36" t="b" cm="1">
        <f t="array" ref="B571">INDEX(DB_PAR[],A571+1,1)</f>
        <v>0</v>
      </c>
      <c r="C571" s="34" t="str" cm="1">
        <f t="array" ref="C571">INDEX(DB_PAR[],A571+1,3)</f>
        <v xml:space="preserve"> TURBINE_2</v>
      </c>
      <c r="D571" s="34" t="str" cm="1">
        <f t="array" ref="D571">INDEX(DB_PAR[],A571+1,4)</f>
        <v>PELTON_SELECTION_NOZZLE_4_HYSTERESIS</v>
      </c>
      <c r="E571" t="s">
        <v>4229</v>
      </c>
      <c r="F571" s="34" t="s">
        <v>4230</v>
      </c>
      <c r="G571" s="34" t="str" cm="1">
        <f t="array" ref="G571">IF(INDEX(DB_PAR[],A571+1,5) = "REAL",INDEX(DB_PAR[],A571+1,8),IF(INDEX(DB_PAR[],A571+1,5) = "INT",INDEX(DB_PAR[],A571+1,6),INDEX(DB_PAR[],A571+1,7)))</f>
        <v>REAL</v>
      </c>
      <c r="H571" s="36" t="str" cm="1">
        <f t="array" ref="H571">INDEX(DB_PAR[],A571+1,9)</f>
        <v>T#0MS</v>
      </c>
      <c r="I571" s="36" t="s">
        <v>1084</v>
      </c>
      <c r="J571" s="36"/>
      <c r="K571" s="36" t="e">
        <f t="shared" si="50"/>
        <v>#N/A</v>
      </c>
    </row>
    <row r="572" spans="1:11" ht="30" hidden="1" x14ac:dyDescent="0.25">
      <c r="A572" s="36">
        <v>570</v>
      </c>
      <c r="B572" s="36" t="b" cm="1">
        <f t="array" ref="B572">INDEX(DB_PAR[],A572+1,1)</f>
        <v>0</v>
      </c>
      <c r="C572" s="34" t="str" cm="1">
        <f t="array" ref="C572">INDEX(DB_PAR[],A572+1,3)</f>
        <v xml:space="preserve"> TURBINE_2</v>
      </c>
      <c r="D572" s="34" t="str" cm="1">
        <f t="array" ref="D572">INDEX(DB_PAR[],A572+1,4)</f>
        <v>PELTON_SELECTION_NOZZLE_5_DEACTIVATION_POINT</v>
      </c>
      <c r="E572" t="s">
        <v>4231</v>
      </c>
      <c r="F572" s="34" t="s">
        <v>4232</v>
      </c>
      <c r="G572" s="34" t="str" cm="1">
        <f t="array" ref="G572">IF(INDEX(DB_PAR[],A572+1,5) = "REAL",INDEX(DB_PAR[],A572+1,8),IF(INDEX(DB_PAR[],A572+1,5) = "INT",INDEX(DB_PAR[],A572+1,6),INDEX(DB_PAR[],A572+1,7)))</f>
        <v>REAL</v>
      </c>
      <c r="H572" s="36" t="str" cm="1">
        <f t="array" ref="H572">INDEX(DB_PAR[],A572+1,9)</f>
        <v>T#15S</v>
      </c>
      <c r="I572" s="36" t="s">
        <v>1084</v>
      </c>
      <c r="J572" s="36"/>
      <c r="K572" s="36" t="e">
        <f t="shared" si="50"/>
        <v>#N/A</v>
      </c>
    </row>
    <row r="573" spans="1:11" ht="30" hidden="1" x14ac:dyDescent="0.25">
      <c r="A573" s="36">
        <v>571</v>
      </c>
      <c r="B573" s="36" t="b" cm="1">
        <f t="array" ref="B573">INDEX(DB_PAR[],A573+1,1)</f>
        <v>0</v>
      </c>
      <c r="C573" s="34" t="str" cm="1">
        <f t="array" ref="C573">INDEX(DB_PAR[],A573+1,3)</f>
        <v xml:space="preserve"> TURBINE_2</v>
      </c>
      <c r="D573" s="34" t="str" cm="1">
        <f t="array" ref="D573">INDEX(DB_PAR[],A573+1,4)</f>
        <v>PELTON_SELECTION_NOZZLE_5_ACTIVATION_POINT</v>
      </c>
      <c r="E573" t="s">
        <v>4233</v>
      </c>
      <c r="F573" s="34" t="s">
        <v>4234</v>
      </c>
      <c r="G573" s="34" t="str" cm="1">
        <f t="array" ref="G573">IF(INDEX(DB_PAR[],A573+1,5) = "REAL",INDEX(DB_PAR[],A573+1,8),IF(INDEX(DB_PAR[],A573+1,5) = "INT",INDEX(DB_PAR[],A573+1,6),INDEX(DB_PAR[],A573+1,7)))</f>
        <v>REAL</v>
      </c>
      <c r="H573" s="36" t="str" cm="1">
        <f t="array" ref="H573">INDEX(DB_PAR[],A573+1,9)</f>
        <v>T#15S</v>
      </c>
      <c r="I573" s="36" t="s">
        <v>1084</v>
      </c>
      <c r="J573" s="36"/>
      <c r="K573" s="36" t="e">
        <f t="shared" si="50"/>
        <v>#N/A</v>
      </c>
    </row>
    <row r="574" spans="1:11" ht="30" hidden="1" x14ac:dyDescent="0.25">
      <c r="A574" s="36">
        <v>572</v>
      </c>
      <c r="B574" s="36" t="b" cm="1">
        <f t="array" ref="B574">INDEX(DB_PAR[],A574+1,1)</f>
        <v>0</v>
      </c>
      <c r="C574" s="34" t="str" cm="1">
        <f t="array" ref="C574">INDEX(DB_PAR[],A574+1,3)</f>
        <v xml:space="preserve"> TURBINE_2</v>
      </c>
      <c r="D574" s="34" t="str" cm="1">
        <f t="array" ref="D574">INDEX(DB_PAR[],A574+1,4)</f>
        <v>PELTON_SELECTION_NOZZLE_5_HYSTERESIS</v>
      </c>
      <c r="E574" t="s">
        <v>4235</v>
      </c>
      <c r="F574" s="34" t="s">
        <v>4236</v>
      </c>
      <c r="G574" s="34" t="str" cm="1">
        <f t="array" ref="G574">IF(INDEX(DB_PAR[],A574+1,5) = "REAL",INDEX(DB_PAR[],A574+1,8),IF(INDEX(DB_PAR[],A574+1,5) = "INT",INDEX(DB_PAR[],A574+1,6),INDEX(DB_PAR[],A574+1,7)))</f>
        <v>REAL</v>
      </c>
      <c r="H574" s="36" t="str" cm="1">
        <f t="array" ref="H574">INDEX(DB_PAR[],A574+1,9)</f>
        <v>T#0MS</v>
      </c>
      <c r="I574" s="36" t="s">
        <v>1084</v>
      </c>
      <c r="J574" s="36"/>
      <c r="K574" s="36" t="e">
        <f t="shared" si="50"/>
        <v>#N/A</v>
      </c>
    </row>
    <row r="575" spans="1:11" ht="30" hidden="1" x14ac:dyDescent="0.25">
      <c r="A575" s="36">
        <v>573</v>
      </c>
      <c r="B575" s="36" t="b" cm="1">
        <f t="array" ref="B575">INDEX(DB_PAR[],A575+1,1)</f>
        <v>0</v>
      </c>
      <c r="C575" s="34" t="str" cm="1">
        <f t="array" ref="C575">INDEX(DB_PAR[],A575+1,3)</f>
        <v xml:space="preserve"> TURBINE_2</v>
      </c>
      <c r="D575" s="34" t="str" cm="1">
        <f t="array" ref="D575">INDEX(DB_PAR[],A575+1,4)</f>
        <v>PELTON_SELECTION_NOZZLE_6_DEACTIVATION_POINT</v>
      </c>
      <c r="E575" t="s">
        <v>4237</v>
      </c>
      <c r="F575" s="34" t="s">
        <v>4238</v>
      </c>
      <c r="G575" s="34" t="str" cm="1">
        <f t="array" ref="G575">IF(INDEX(DB_PAR[],A575+1,5) = "REAL",INDEX(DB_PAR[],A575+1,8),IF(INDEX(DB_PAR[],A575+1,5) = "INT",INDEX(DB_PAR[],A575+1,6),INDEX(DB_PAR[],A575+1,7)))</f>
        <v>REAL</v>
      </c>
      <c r="H575" s="36" t="str" cm="1">
        <f t="array" ref="H575">INDEX(DB_PAR[],A575+1,9)</f>
        <v>T#15S</v>
      </c>
      <c r="I575" s="36" t="s">
        <v>1084</v>
      </c>
      <c r="J575" s="36"/>
      <c r="K575" s="36" t="e">
        <f t="shared" si="50"/>
        <v>#N/A</v>
      </c>
    </row>
    <row r="576" spans="1:11" ht="30" hidden="1" x14ac:dyDescent="0.25">
      <c r="A576" s="36">
        <v>574</v>
      </c>
      <c r="B576" s="36" t="b" cm="1">
        <f t="array" ref="B576">INDEX(DB_PAR[],A576+1,1)</f>
        <v>0</v>
      </c>
      <c r="C576" s="34" t="str" cm="1">
        <f t="array" ref="C576">INDEX(DB_PAR[],A576+1,3)</f>
        <v xml:space="preserve"> TURBINE_2</v>
      </c>
      <c r="D576" s="34" t="str" cm="1">
        <f t="array" ref="D576">INDEX(DB_PAR[],A576+1,4)</f>
        <v>PELTON_SELECTION_NOZZLE_6_ACTIVATION_POINT</v>
      </c>
      <c r="E576" t="s">
        <v>4239</v>
      </c>
      <c r="F576" s="34" t="s">
        <v>4240</v>
      </c>
      <c r="G576" s="34" t="str" cm="1">
        <f t="array" ref="G576">IF(INDEX(DB_PAR[],A576+1,5) = "REAL",INDEX(DB_PAR[],A576+1,8),IF(INDEX(DB_PAR[],A576+1,5) = "INT",INDEX(DB_PAR[],A576+1,6),INDEX(DB_PAR[],A576+1,7)))</f>
        <v>REAL</v>
      </c>
      <c r="H576" s="36" t="str" cm="1">
        <f t="array" ref="H576">INDEX(DB_PAR[],A576+1,9)</f>
        <v>T#15S</v>
      </c>
      <c r="I576" s="36" t="s">
        <v>1084</v>
      </c>
      <c r="J576" s="36"/>
      <c r="K576" s="36" t="e">
        <f t="shared" si="50"/>
        <v>#N/A</v>
      </c>
    </row>
    <row r="577" spans="1:11" ht="30" hidden="1" x14ac:dyDescent="0.25">
      <c r="A577" s="36">
        <v>575</v>
      </c>
      <c r="B577" s="36" t="b" cm="1">
        <f t="array" ref="B577">INDEX(DB_PAR[],A577+1,1)</f>
        <v>0</v>
      </c>
      <c r="C577" s="34" t="str" cm="1">
        <f t="array" ref="C577">INDEX(DB_PAR[],A577+1,3)</f>
        <v xml:space="preserve"> TURBINE_2</v>
      </c>
      <c r="D577" s="34" t="str" cm="1">
        <f t="array" ref="D577">INDEX(DB_PAR[],A577+1,4)</f>
        <v>PELTON_SELECTION_NOZZLE_6_HYSTERESIS</v>
      </c>
      <c r="E577" t="s">
        <v>4241</v>
      </c>
      <c r="F577" s="34" t="s">
        <v>4242</v>
      </c>
      <c r="G577" s="34" t="str" cm="1">
        <f t="array" ref="G577">IF(INDEX(DB_PAR[],A577+1,5) = "REAL",INDEX(DB_PAR[],A577+1,8),IF(INDEX(DB_PAR[],A577+1,5) = "INT",INDEX(DB_PAR[],A577+1,6),INDEX(DB_PAR[],A577+1,7)))</f>
        <v>REAL</v>
      </c>
      <c r="H577" s="36" t="str" cm="1">
        <f t="array" ref="H577">INDEX(DB_PAR[],A577+1,9)</f>
        <v>T#0MS</v>
      </c>
      <c r="I577" s="36" t="s">
        <v>1084</v>
      </c>
      <c r="J577" s="36"/>
      <c r="K577" s="36" t="e">
        <f t="shared" si="50"/>
        <v>#N/A</v>
      </c>
    </row>
    <row r="578" spans="1:11" x14ac:dyDescent="0.25">
      <c r="A578" s="36">
        <v>576</v>
      </c>
      <c r="B578" s="36" t="b" cm="1">
        <f t="array" ref="B578">INDEX(DB_PAR[],A578+1,1)</f>
        <v>0</v>
      </c>
      <c r="C578" s="34" t="str" cm="1">
        <f t="array" ref="C578">INDEX(DB_PAR[],A578+1,3)</f>
        <v xml:space="preserve"> TURBINE_3</v>
      </c>
      <c r="D578" s="34" t="str" cm="1">
        <f t="array" ref="D578">INDEX(DB_PAR[],A578+1,4)</f>
        <v>BEARING_TEMP_VAL_LOW</v>
      </c>
      <c r="E578" t="s">
        <v>4041</v>
      </c>
      <c r="F578" s="34" t="s">
        <v>3507</v>
      </c>
      <c r="G578" s="34" t="str" cm="1">
        <f t="array" ref="G578">IF(INDEX(DB_PAR[],A578+1,5) = "REAL",INDEX(DB_PAR[],A578+1,8),IF(INDEX(DB_PAR[],A578+1,5) = "INT",INDEX(DB_PAR[],A578+1,6),INDEX(DB_PAR[],A578+1,7)))</f>
        <v>REAL</v>
      </c>
      <c r="H578" s="36" t="str" cm="1">
        <f t="array" ref="H578">INDEX(DB_PAR[],A578+1,9)</f>
        <v>T#0MS</v>
      </c>
      <c r="I578" s="36"/>
      <c r="J578" s="36" t="str">
        <f t="shared" ref="J578:J586" si="57">VLOOKUP(E578,$S$1:$T$299,2,FALSE)</f>
        <v>Turbintakle temperatur måleområde lav verdi</v>
      </c>
      <c r="K578" s="36" t="str">
        <f t="shared" ref="K578:K586" si="58">VLOOKUP(F578,$M$1:$N$299,2,FALSE)</f>
        <v>Parameter brukt til å erklære laveste verdi av måleområdet.</v>
      </c>
    </row>
    <row r="579" spans="1:11" x14ac:dyDescent="0.25">
      <c r="A579" s="36">
        <v>577</v>
      </c>
      <c r="B579" s="36" t="b" cm="1">
        <f t="array" ref="B579">INDEX(DB_PAR[],A579+1,1)</f>
        <v>0</v>
      </c>
      <c r="C579" s="34" t="str" cm="1">
        <f t="array" ref="C579">INDEX(DB_PAR[],A579+1,3)</f>
        <v xml:space="preserve"> TURBINE_3</v>
      </c>
      <c r="D579" s="34" t="str" cm="1">
        <f t="array" ref="D579">INDEX(DB_PAR[],A579+1,4)</f>
        <v>BEARING_TEMP_VAL_HIGH</v>
      </c>
      <c r="E579" t="s">
        <v>4043</v>
      </c>
      <c r="F579" s="34" t="s">
        <v>3511</v>
      </c>
      <c r="G579" s="34" t="str" cm="1">
        <f t="array" ref="G579">IF(INDEX(DB_PAR[],A579+1,5) = "REAL",INDEX(DB_PAR[],A579+1,8),IF(INDEX(DB_PAR[],A579+1,5) = "INT",INDEX(DB_PAR[],A579+1,6),INDEX(DB_PAR[],A579+1,7)))</f>
        <v>REAL</v>
      </c>
      <c r="H579" s="36" t="str" cm="1">
        <f t="array" ref="H579">INDEX(DB_PAR[],A579+1,9)</f>
        <v>T#0MS</v>
      </c>
      <c r="I579" s="36"/>
      <c r="J579" s="36" t="str">
        <f t="shared" si="57"/>
        <v>Turbintakle temperatur måleområde høy verdi</v>
      </c>
      <c r="K579" s="36" t="str">
        <f t="shared" si="58"/>
        <v>Parameter brukt til å erklære høyeste verdi av måleområdet.</v>
      </c>
    </row>
    <row r="580" spans="1:11" ht="30" x14ac:dyDescent="0.25">
      <c r="A580" s="36">
        <v>578</v>
      </c>
      <c r="B580" s="36" t="b" cm="1">
        <f t="array" ref="B580">INDEX(DB_PAR[],A580+1,1)</f>
        <v>0</v>
      </c>
      <c r="C580" s="34" t="str" cm="1">
        <f t="array" ref="C580">INDEX(DB_PAR[],A580+1,3)</f>
        <v xml:space="preserve"> TURBINE_3</v>
      </c>
      <c r="D580" s="34" t="str" cm="1">
        <f t="array" ref="D580">INDEX(DB_PAR[],A580+1,4)</f>
        <v>BEARING_TEMP_OFFSET</v>
      </c>
      <c r="E580" t="s">
        <v>4045</v>
      </c>
      <c r="F580" s="34" t="s">
        <v>3537</v>
      </c>
      <c r="G580" s="34" t="str" cm="1">
        <f t="array" ref="G580">IF(INDEX(DB_PAR[],A580+1,5) = "REAL",INDEX(DB_PAR[],A580+1,8),IF(INDEX(DB_PAR[],A580+1,5) = "INT",INDEX(DB_PAR[],A580+1,6),INDEX(DB_PAR[],A580+1,7)))</f>
        <v>REAL</v>
      </c>
      <c r="H580" s="36" t="str" cm="1">
        <f t="array" ref="H580">INDEX(DB_PAR[],A580+1,9)</f>
        <v>T#0MS</v>
      </c>
      <c r="I580" s="36"/>
      <c r="J580" s="36" t="str">
        <f t="shared" si="57"/>
        <v>Turbintakle temperatur skalafaktor</v>
      </c>
      <c r="K580" s="36" t="str">
        <f t="shared" si="58"/>
        <v>Konstant multiplikator brukt til å relater verdien eller avlesningen som er oppnådd fra et måleinstrument til den faktiske fysiske størrelsen som blir målt.</v>
      </c>
    </row>
    <row r="581" spans="1:11" ht="30" x14ac:dyDescent="0.25">
      <c r="A581" s="36">
        <v>579</v>
      </c>
      <c r="B581" s="36" t="b" cm="1">
        <f t="array" ref="B581">INDEX(DB_PAR[],A581+1,1)</f>
        <v>0</v>
      </c>
      <c r="C581" s="34" t="str" cm="1">
        <f t="array" ref="C581">INDEX(DB_PAR[],A581+1,3)</f>
        <v xml:space="preserve"> TURBINE_3</v>
      </c>
      <c r="D581" s="34" t="str" cm="1">
        <f t="array" ref="D581">INDEX(DB_PAR[],A581+1,4)</f>
        <v>BEARING_TEMP_SCAL_FACTOR</v>
      </c>
      <c r="E581" t="s">
        <v>4047</v>
      </c>
      <c r="F581" s="34" t="s">
        <v>3611</v>
      </c>
      <c r="G581" s="34" t="str" cm="1">
        <f t="array" ref="G581">IF(INDEX(DB_PAR[],A581+1,5) = "REAL",INDEX(DB_PAR[],A581+1,8),IF(INDEX(DB_PAR[],A581+1,5) = "INT",INDEX(DB_PAR[],A581+1,6),INDEX(DB_PAR[],A581+1,7)))</f>
        <v>REAL</v>
      </c>
      <c r="H581" s="36" t="str" cm="1">
        <f t="array" ref="H581">INDEX(DB_PAR[],A581+1,9)</f>
        <v>T#0MS</v>
      </c>
      <c r="I581" s="36"/>
      <c r="J581" s="36" t="str">
        <f t="shared" si="57"/>
        <v>Turbintakle temperatur skalaforskyvning</v>
      </c>
      <c r="K581" s="36" t="str">
        <f t="shared" si="58"/>
        <v>Konstant verdi lagt til eller trukket fra en måling eller avlesning for å flytte den til ønsket referansepunkt eller baseline.</v>
      </c>
    </row>
    <row r="582" spans="1:11" ht="30" x14ac:dyDescent="0.25">
      <c r="A582" s="36">
        <v>580</v>
      </c>
      <c r="B582" s="36" t="b" cm="1">
        <f t="array" ref="B582">INDEX(DB_PAR[],A582+1,1)</f>
        <v>0</v>
      </c>
      <c r="C582" s="34" t="str" cm="1">
        <f t="array" ref="C582">INDEX(DB_PAR[],A582+1,3)</f>
        <v xml:space="preserve"> TURBINE_3</v>
      </c>
      <c r="D582" s="34" t="str" cm="1">
        <f t="array" ref="D582">INDEX(DB_PAR[],A582+1,4)</f>
        <v>BEARING_TEMP_H</v>
      </c>
      <c r="E582" t="s">
        <v>4049</v>
      </c>
      <c r="F582" s="34" t="s">
        <v>3592</v>
      </c>
      <c r="G582" s="34" t="str" cm="1">
        <f t="array" ref="G582">IF(INDEX(DB_PAR[],A582+1,5) = "REAL",INDEX(DB_PAR[],A582+1,8),IF(INDEX(DB_PAR[],A582+1,5) = "INT",INDEX(DB_PAR[],A582+1,6),INDEX(DB_PAR[],A582+1,7)))</f>
        <v>REAL</v>
      </c>
      <c r="H582" s="36" t="str" cm="1">
        <f t="array" ref="H582">INDEX(DB_PAR[],A582+1,9)</f>
        <v>T#0MS</v>
      </c>
      <c r="I582" s="36"/>
      <c r="J582" s="36" t="str">
        <f t="shared" si="57"/>
        <v>Turbintakle temperatur høy verdi</v>
      </c>
      <c r="K582" s="36" t="str">
        <f t="shared" si="58"/>
        <v>Verdi som indikerer grensen over hvilken måleverdien er på den høyere enden av den tillatte rekkevidden. Utløser en alarm.</v>
      </c>
    </row>
    <row r="583" spans="1:11" x14ac:dyDescent="0.25">
      <c r="A583" s="36">
        <v>581</v>
      </c>
      <c r="B583" s="36" t="b" cm="1">
        <f t="array" ref="B583">INDEX(DB_PAR[],A583+1,1)</f>
        <v>0</v>
      </c>
      <c r="C583" s="34" t="str" cm="1">
        <f t="array" ref="C583">INDEX(DB_PAR[],A583+1,3)</f>
        <v xml:space="preserve"> TURBINE_3</v>
      </c>
      <c r="D583" s="34" t="str" cm="1">
        <f t="array" ref="D583">INDEX(DB_PAR[],A583+1,4)</f>
        <v>BEARING_TEMP_HH</v>
      </c>
      <c r="E583" t="s">
        <v>4051</v>
      </c>
      <c r="F583" s="34" t="s">
        <v>3618</v>
      </c>
      <c r="G583" s="34" t="str" cm="1">
        <f t="array" ref="G583">IF(INDEX(DB_PAR[],A583+1,5) = "REAL",INDEX(DB_PAR[],A583+1,8),IF(INDEX(DB_PAR[],A583+1,5) = "INT",INDEX(DB_PAR[],A583+1,6),INDEX(DB_PAR[],A583+1,7)))</f>
        <v>REAL</v>
      </c>
      <c r="H583" s="36" t="str" cm="1">
        <f t="array" ref="H583">INDEX(DB_PAR[],A583+1,9)</f>
        <v>T#0MS</v>
      </c>
      <c r="I583" s="36"/>
      <c r="J583" s="36" t="str">
        <f t="shared" si="57"/>
        <v>Turbintakle temperatur for høy verdi</v>
      </c>
      <c r="K583" s="36" t="str">
        <f t="shared" si="58"/>
        <v>Verdi som indikerer grensen over hvilken måleverdien ikke er innenfor den tillatte rekkevidden. Utløser en alarm.</v>
      </c>
    </row>
    <row r="584" spans="1:11" x14ac:dyDescent="0.25">
      <c r="A584" s="36">
        <v>582</v>
      </c>
      <c r="B584" s="36" t="b" cm="1">
        <f t="array" ref="B584">INDEX(DB_PAR[],A584+1,1)</f>
        <v>0</v>
      </c>
      <c r="C584" s="34" t="str" cm="1">
        <f t="array" ref="C584">INDEX(DB_PAR[],A584+1,3)</f>
        <v xml:space="preserve"> TURBINE_3</v>
      </c>
      <c r="D584" s="34" t="str" cm="1">
        <f t="array" ref="D584">INDEX(DB_PAR[],A584+1,4)</f>
        <v>SPARE_7</v>
      </c>
      <c r="E584" t="s">
        <v>4055</v>
      </c>
      <c r="F584" s="34" t="s">
        <v>4053</v>
      </c>
      <c r="G584" s="34" t="str" cm="1">
        <f t="array" ref="G584">IF(INDEX(DB_PAR[],A584+1,5) = "REAL",INDEX(DB_PAR[],A584+1,8),IF(INDEX(DB_PAR[],A584+1,5) = "INT",INDEX(DB_PAR[],A584+1,6),INDEX(DB_PAR[],A584+1,7)))</f>
        <v>REAL</v>
      </c>
      <c r="H584" s="36" t="str" cm="1">
        <f t="array" ref="H584">INDEX(DB_PAR[],A584+1,9)</f>
        <v>T#0MS</v>
      </c>
      <c r="I584" s="36"/>
      <c r="J584" s="36" t="str">
        <f t="shared" si="57"/>
        <v>Turbinåpningsbegrensningsverdi</v>
      </c>
      <c r="K584" s="36" t="str">
        <f t="shared" si="58"/>
        <v>Maksimal åpenhet av turbinen når begrenseren er aktiv.</v>
      </c>
    </row>
    <row r="585" spans="1:11" x14ac:dyDescent="0.25">
      <c r="A585" s="36">
        <v>583</v>
      </c>
      <c r="B585" s="36" t="b" cm="1">
        <f t="array" ref="B585">INDEX(DB_PAR[],A585+1,1)</f>
        <v>0</v>
      </c>
      <c r="C585" s="34" t="str" cm="1">
        <f t="array" ref="C585">INDEX(DB_PAR[],A585+1,3)</f>
        <v xml:space="preserve"> TURBINE_3</v>
      </c>
      <c r="D585" s="34" t="str" cm="1">
        <f t="array" ref="D585">INDEX(DB_PAR[],A585+1,4)</f>
        <v>SPARE_8</v>
      </c>
      <c r="E585" t="s">
        <v>4059</v>
      </c>
      <c r="F585" s="34" t="s">
        <v>4057</v>
      </c>
      <c r="G585" s="34" t="str" cm="1">
        <f t="array" ref="G585">IF(INDEX(DB_PAR[],A585+1,5) = "REAL",INDEX(DB_PAR[],A585+1,8),IF(INDEX(DB_PAR[],A585+1,5) = "INT",INDEX(DB_PAR[],A585+1,6),INDEX(DB_PAR[],A585+1,7)))</f>
        <v>REAL</v>
      </c>
      <c r="H585" s="36" t="str" cm="1">
        <f t="array" ref="H585">INDEX(DB_PAR[],A585+1,9)</f>
        <v>T#0MS</v>
      </c>
      <c r="I585" s="36"/>
      <c r="J585" s="36" t="str">
        <f t="shared" si="57"/>
        <v>Turbinåpning uten begrensning</v>
      </c>
      <c r="K585" s="36" t="str">
        <f t="shared" si="58"/>
        <v>Maksimal åpenhet av turbinen når begrenseren ikke er aktiv.</v>
      </c>
    </row>
    <row r="586" spans="1:11" x14ac:dyDescent="0.25">
      <c r="A586" s="36">
        <v>584</v>
      </c>
      <c r="B586" s="36" t="b" cm="1">
        <f t="array" ref="B586">INDEX(DB_PAR[],A586+1,1)</f>
        <v>0</v>
      </c>
      <c r="C586" s="34" t="str" cm="1">
        <f t="array" ref="C586">INDEX(DB_PAR[],A586+1,3)</f>
        <v xml:space="preserve"> TURBINE_3</v>
      </c>
      <c r="D586" s="34" t="str" cm="1">
        <f t="array" ref="D586">INDEX(DB_PAR[],A586+1,4)</f>
        <v>SPARE_9</v>
      </c>
      <c r="E586" t="s">
        <v>4063</v>
      </c>
      <c r="F586" s="34" t="s">
        <v>4061</v>
      </c>
      <c r="G586" s="34" t="str" cm="1">
        <f t="array" ref="G586">IF(INDEX(DB_PAR[],A586+1,5) = "REAL",INDEX(DB_PAR[],A586+1,8),IF(INDEX(DB_PAR[],A586+1,5) = "INT",INDEX(DB_PAR[],A586+1,6),INDEX(DB_PAR[],A586+1,7)))</f>
        <v>REAL</v>
      </c>
      <c r="H586" s="36" t="str" cm="1">
        <f t="array" ref="H586">INDEX(DB_PAR[],A586+1,9)</f>
        <v>T#0MS</v>
      </c>
      <c r="I586" s="36"/>
      <c r="J586" s="36" t="str">
        <f t="shared" si="57"/>
        <v>Timer for begrensningsutgang</v>
      </c>
      <c r="K586" s="36" t="str">
        <f t="shared" si="58"/>
        <v>Tid nødvendig for at begrenseren skal slutte å fungere etter at betingelsene for ingen grense er oppfylt.</v>
      </c>
    </row>
    <row r="587" spans="1:11" hidden="1" x14ac:dyDescent="0.25">
      <c r="A587" s="36">
        <v>585</v>
      </c>
      <c r="B587" s="36" t="b" cm="1">
        <f t="array" ref="B587">INDEX(DB_PAR[],A587+1,1)</f>
        <v>0</v>
      </c>
      <c r="C587" s="34" t="str" cm="1">
        <f t="array" ref="C587">INDEX(DB_PAR[],A587+1,3)</f>
        <v xml:space="preserve"> TURBINE_3</v>
      </c>
      <c r="D587" s="34" t="str" cm="1">
        <f t="array" ref="D587">INDEX(DB_PAR[],A587+1,4)</f>
        <v>SPARE_10</v>
      </c>
      <c r="F587" s="34"/>
      <c r="G587" s="34" t="str" cm="1">
        <f t="array" ref="G587">IF(INDEX(DB_PAR[],A587+1,5) = "REAL",INDEX(DB_PAR[],A587+1,8),IF(INDEX(DB_PAR[],A587+1,5) = "INT",INDEX(DB_PAR[],A587+1,6),INDEX(DB_PAR[],A587+1,7)))</f>
        <v>REAL</v>
      </c>
      <c r="H587" s="36" t="str" cm="1">
        <f t="array" ref="H587">INDEX(DB_PAR[],A587+1,9)</f>
        <v>T#0MS</v>
      </c>
      <c r="I587" s="36"/>
      <c r="J587" s="36"/>
      <c r="K587" s="36" t="e">
        <f t="shared" ref="K587:K641" si="59">VLOOKUP(F587,$M$1:$N$170,2,FALSE)</f>
        <v>#N/A</v>
      </c>
    </row>
    <row r="588" spans="1:11" hidden="1" x14ac:dyDescent="0.25">
      <c r="A588" s="36">
        <v>586</v>
      </c>
      <c r="B588" s="36" t="b" cm="1">
        <f t="array" ref="B588">INDEX(DB_PAR[],A588+1,1)</f>
        <v>0</v>
      </c>
      <c r="C588" s="34" t="str" cm="1">
        <f t="array" ref="C588">INDEX(DB_PAR[],A588+1,3)</f>
        <v xml:space="preserve"> TURBINE_3</v>
      </c>
      <c r="D588" s="34" t="str" cm="1">
        <f t="array" ref="D588">INDEX(DB_PAR[],A588+1,4)</f>
        <v>SPARE_11</v>
      </c>
      <c r="F588" s="34"/>
      <c r="G588" s="34" t="str" cm="1">
        <f t="array" ref="G588">IF(INDEX(DB_PAR[],A588+1,5) = "REAL",INDEX(DB_PAR[],A588+1,8),IF(INDEX(DB_PAR[],A588+1,5) = "INT",INDEX(DB_PAR[],A588+1,6),INDEX(DB_PAR[],A588+1,7)))</f>
        <v>REAL</v>
      </c>
      <c r="H588" s="36" t="str" cm="1">
        <f t="array" ref="H588">INDEX(DB_PAR[],A588+1,9)</f>
        <v>T#0MS</v>
      </c>
      <c r="I588" s="36"/>
      <c r="J588" s="36"/>
      <c r="K588" s="36" t="e">
        <f t="shared" si="59"/>
        <v>#N/A</v>
      </c>
    </row>
    <row r="589" spans="1:11" hidden="1" x14ac:dyDescent="0.25">
      <c r="A589" s="36">
        <v>587</v>
      </c>
      <c r="B589" s="36" t="b" cm="1">
        <f t="array" ref="B589">INDEX(DB_PAR[],A589+1,1)</f>
        <v>0</v>
      </c>
      <c r="C589" s="34" t="str" cm="1">
        <f t="array" ref="C589">INDEX(DB_PAR[],A589+1,3)</f>
        <v xml:space="preserve"> TURBINE_3</v>
      </c>
      <c r="D589" s="34" t="str" cm="1">
        <f t="array" ref="D589">INDEX(DB_PAR[],A589+1,4)</f>
        <v>SPARE_12</v>
      </c>
      <c r="F589" s="34"/>
      <c r="G589" s="34" t="str" cm="1">
        <f t="array" ref="G589">IF(INDEX(DB_PAR[],A589+1,5) = "REAL",INDEX(DB_PAR[],A589+1,8),IF(INDEX(DB_PAR[],A589+1,5) = "INT",INDEX(DB_PAR[],A589+1,6),INDEX(DB_PAR[],A589+1,7)))</f>
        <v>REAL</v>
      </c>
      <c r="H589" s="36" t="str" cm="1">
        <f t="array" ref="H589">INDEX(DB_PAR[],A589+1,9)</f>
        <v>T#0MS</v>
      </c>
      <c r="I589" s="36"/>
      <c r="J589" s="36"/>
      <c r="K589" s="36" t="e">
        <f t="shared" si="59"/>
        <v>#N/A</v>
      </c>
    </row>
    <row r="590" spans="1:11" hidden="1" x14ac:dyDescent="0.25">
      <c r="A590" s="36">
        <v>588</v>
      </c>
      <c r="B590" s="36" t="b" cm="1">
        <f t="array" ref="B590">INDEX(DB_PAR[],A590+1,1)</f>
        <v>0</v>
      </c>
      <c r="C590" s="34" t="str" cm="1">
        <f t="array" ref="C590">INDEX(DB_PAR[],A590+1,3)</f>
        <v xml:space="preserve"> TURBINE_3</v>
      </c>
      <c r="D590" s="34" t="str" cm="1">
        <f t="array" ref="D590">INDEX(DB_PAR[],A590+1,4)</f>
        <v>SPARE_13</v>
      </c>
      <c r="F590" s="34"/>
      <c r="G590" s="34" t="str" cm="1">
        <f t="array" ref="G590">IF(INDEX(DB_PAR[],A590+1,5) = "REAL",INDEX(DB_PAR[],A590+1,8),IF(INDEX(DB_PAR[],A590+1,5) = "INT",INDEX(DB_PAR[],A590+1,6),INDEX(DB_PAR[],A590+1,7)))</f>
        <v>REAL</v>
      </c>
      <c r="H590" s="36" t="str" cm="1">
        <f t="array" ref="H590">INDEX(DB_PAR[],A590+1,9)</f>
        <v>T#0MS</v>
      </c>
      <c r="I590" s="36"/>
      <c r="J590" s="36"/>
      <c r="K590" s="36" t="e">
        <f t="shared" si="59"/>
        <v>#N/A</v>
      </c>
    </row>
    <row r="591" spans="1:11" hidden="1" x14ac:dyDescent="0.25">
      <c r="A591" s="36">
        <v>589</v>
      </c>
      <c r="B591" s="36" t="b" cm="1">
        <f t="array" ref="B591">INDEX(DB_PAR[],A591+1,1)</f>
        <v>0</v>
      </c>
      <c r="C591" s="34" t="str" cm="1">
        <f t="array" ref="C591">INDEX(DB_PAR[],A591+1,3)</f>
        <v xml:space="preserve"> TURBINE_3</v>
      </c>
      <c r="D591" s="34" t="str" cm="1">
        <f t="array" ref="D591">INDEX(DB_PAR[],A591+1,4)</f>
        <v>SPARE_14</v>
      </c>
      <c r="F591" s="34"/>
      <c r="G591" s="34" t="str" cm="1">
        <f t="array" ref="G591">IF(INDEX(DB_PAR[],A591+1,5) = "REAL",INDEX(DB_PAR[],A591+1,8),IF(INDEX(DB_PAR[],A591+1,5) = "INT",INDEX(DB_PAR[],A591+1,6),INDEX(DB_PAR[],A591+1,7)))</f>
        <v>REAL</v>
      </c>
      <c r="H591" s="36" t="str" cm="1">
        <f t="array" ref="H591">INDEX(DB_PAR[],A591+1,9)</f>
        <v>T#0MS</v>
      </c>
      <c r="I591" s="36"/>
      <c r="J591" s="36"/>
      <c r="K591" s="36" t="e">
        <f t="shared" si="59"/>
        <v>#N/A</v>
      </c>
    </row>
    <row r="592" spans="1:11" hidden="1" x14ac:dyDescent="0.25">
      <c r="A592" s="36">
        <v>590</v>
      </c>
      <c r="B592" s="36" t="b" cm="1">
        <f t="array" ref="B592">INDEX(DB_PAR[],A592+1,1)</f>
        <v>0</v>
      </c>
      <c r="C592" s="34" t="str" cm="1">
        <f t="array" ref="C592">INDEX(DB_PAR[],A592+1,3)</f>
        <v xml:space="preserve"> TURBINE_3</v>
      </c>
      <c r="D592" s="34" t="str" cm="1">
        <f t="array" ref="D592">INDEX(DB_PAR[],A592+1,4)</f>
        <v>SPARE_15</v>
      </c>
      <c r="F592" s="34"/>
      <c r="G592" s="34" t="str" cm="1">
        <f t="array" ref="G592">IF(INDEX(DB_PAR[],A592+1,5) = "REAL",INDEX(DB_PAR[],A592+1,8),IF(INDEX(DB_PAR[],A592+1,5) = "INT",INDEX(DB_PAR[],A592+1,6),INDEX(DB_PAR[],A592+1,7)))</f>
        <v>REAL</v>
      </c>
      <c r="H592" s="36" t="str" cm="1">
        <f t="array" ref="H592">INDEX(DB_PAR[],A592+1,9)</f>
        <v>T#0MS</v>
      </c>
      <c r="I592" s="36"/>
      <c r="J592" s="36"/>
      <c r="K592" s="36" t="e">
        <f t="shared" si="59"/>
        <v>#N/A</v>
      </c>
    </row>
    <row r="593" spans="1:11" hidden="1" x14ac:dyDescent="0.25">
      <c r="A593" s="36">
        <v>591</v>
      </c>
      <c r="B593" s="36" t="b" cm="1">
        <f t="array" ref="B593">INDEX(DB_PAR[],A593+1,1)</f>
        <v>0</v>
      </c>
      <c r="C593" s="34" t="str" cm="1">
        <f t="array" ref="C593">INDEX(DB_PAR[],A593+1,3)</f>
        <v xml:space="preserve"> TURBINE_3</v>
      </c>
      <c r="D593" s="34" t="str" cm="1">
        <f t="array" ref="D593">INDEX(DB_PAR[],A593+1,4)</f>
        <v>SPARE_16</v>
      </c>
      <c r="F593" s="34"/>
      <c r="G593" s="34" t="str" cm="1">
        <f t="array" ref="G593">IF(INDEX(DB_PAR[],A593+1,5) = "REAL",INDEX(DB_PAR[],A593+1,8),IF(INDEX(DB_PAR[],A593+1,5) = "INT",INDEX(DB_PAR[],A593+1,6),INDEX(DB_PAR[],A593+1,7)))</f>
        <v>REAL</v>
      </c>
      <c r="H593" s="36" t="str" cm="1">
        <f t="array" ref="H593">INDEX(DB_PAR[],A593+1,9)</f>
        <v>T#0MS</v>
      </c>
      <c r="I593" s="36"/>
      <c r="J593" s="36"/>
      <c r="K593" s="36" t="e">
        <f t="shared" si="59"/>
        <v>#N/A</v>
      </c>
    </row>
    <row r="594" spans="1:11" hidden="1" x14ac:dyDescent="0.25">
      <c r="A594" s="36">
        <v>592</v>
      </c>
      <c r="B594" s="36" t="b" cm="1">
        <f t="array" ref="B594">INDEX(DB_PAR[],A594+1,1)</f>
        <v>0</v>
      </c>
      <c r="C594" s="34" t="str" cm="1">
        <f t="array" ref="C594">INDEX(DB_PAR[],A594+1,3)</f>
        <v xml:space="preserve"> TURBINE_3</v>
      </c>
      <c r="D594" s="34" t="str" cm="1">
        <f t="array" ref="D594">INDEX(DB_PAR[],A594+1,4)</f>
        <v>SPARE_17</v>
      </c>
      <c r="F594" s="34"/>
      <c r="G594" s="34" t="str" cm="1">
        <f t="array" ref="G594">IF(INDEX(DB_PAR[],A594+1,5) = "REAL",INDEX(DB_PAR[],A594+1,8),IF(INDEX(DB_PAR[],A594+1,5) = "INT",INDEX(DB_PAR[],A594+1,6),INDEX(DB_PAR[],A594+1,7)))</f>
        <v>REAL</v>
      </c>
      <c r="H594" s="36" t="str" cm="1">
        <f t="array" ref="H594">INDEX(DB_PAR[],A594+1,9)</f>
        <v>T#0MS</v>
      </c>
      <c r="I594" s="36"/>
      <c r="J594" s="36"/>
      <c r="K594" s="36" t="e">
        <f t="shared" si="59"/>
        <v>#N/A</v>
      </c>
    </row>
    <row r="595" spans="1:11" hidden="1" x14ac:dyDescent="0.25">
      <c r="A595" s="36">
        <v>593</v>
      </c>
      <c r="B595" s="36" t="b" cm="1">
        <f t="array" ref="B595">INDEX(DB_PAR[],A595+1,1)</f>
        <v>0</v>
      </c>
      <c r="C595" s="34" t="str" cm="1">
        <f t="array" ref="C595">INDEX(DB_PAR[],A595+1,3)</f>
        <v xml:space="preserve"> TURBINE_3</v>
      </c>
      <c r="D595" s="34" t="str" cm="1">
        <f t="array" ref="D595">INDEX(DB_PAR[],A595+1,4)</f>
        <v>SPARE_18</v>
      </c>
      <c r="F595" s="34"/>
      <c r="G595" s="34" t="str" cm="1">
        <f t="array" ref="G595">IF(INDEX(DB_PAR[],A595+1,5) = "REAL",INDEX(DB_PAR[],A595+1,8),IF(INDEX(DB_PAR[],A595+1,5) = "INT",INDEX(DB_PAR[],A595+1,6),INDEX(DB_PAR[],A595+1,7)))</f>
        <v>REAL</v>
      </c>
      <c r="H595" s="36" t="str" cm="1">
        <f t="array" ref="H595">INDEX(DB_PAR[],A595+1,9)</f>
        <v>T#0MS</v>
      </c>
      <c r="I595" s="36"/>
      <c r="J595" s="36"/>
      <c r="K595" s="36" t="e">
        <f t="shared" si="59"/>
        <v>#N/A</v>
      </c>
    </row>
    <row r="596" spans="1:11" hidden="1" x14ac:dyDescent="0.25">
      <c r="A596" s="36">
        <v>594</v>
      </c>
      <c r="B596" s="36" t="b" cm="1">
        <f t="array" ref="B596">INDEX(DB_PAR[],A596+1,1)</f>
        <v>0</v>
      </c>
      <c r="C596" s="34" t="str" cm="1">
        <f t="array" ref="C596">INDEX(DB_PAR[],A596+1,3)</f>
        <v xml:space="preserve"> TURBINE_3</v>
      </c>
      <c r="D596" s="34" t="str" cm="1">
        <f t="array" ref="D596">INDEX(DB_PAR[],A596+1,4)</f>
        <v>SPARE_19</v>
      </c>
      <c r="F596" s="34"/>
      <c r="G596" s="34" t="str" cm="1">
        <f t="array" ref="G596">IF(INDEX(DB_PAR[],A596+1,5) = "REAL",INDEX(DB_PAR[],A596+1,8),IF(INDEX(DB_PAR[],A596+1,5) = "INT",INDEX(DB_PAR[],A596+1,6),INDEX(DB_PAR[],A596+1,7)))</f>
        <v>REAL</v>
      </c>
      <c r="H596" s="36" t="str" cm="1">
        <f t="array" ref="H596">INDEX(DB_PAR[],A596+1,9)</f>
        <v>T#0MS</v>
      </c>
      <c r="I596" s="36"/>
      <c r="J596" s="36"/>
      <c r="K596" s="36" t="e">
        <f t="shared" si="59"/>
        <v>#N/A</v>
      </c>
    </row>
    <row r="597" spans="1:11" hidden="1" x14ac:dyDescent="0.25">
      <c r="A597" s="36">
        <v>595</v>
      </c>
      <c r="B597" s="36" t="b" cm="1">
        <f t="array" ref="B597">INDEX(DB_PAR[],A597+1,1)</f>
        <v>0</v>
      </c>
      <c r="C597" s="34" t="str" cm="1">
        <f t="array" ref="C597">INDEX(DB_PAR[],A597+1,3)</f>
        <v xml:space="preserve"> TURBINE_3</v>
      </c>
      <c r="D597" s="34" t="str" cm="1">
        <f t="array" ref="D597">INDEX(DB_PAR[],A597+1,4)</f>
        <v>SPARE_20</v>
      </c>
      <c r="F597" s="34"/>
      <c r="G597" s="34" t="str" cm="1">
        <f t="array" ref="G597">IF(INDEX(DB_PAR[],A597+1,5) = "REAL",INDEX(DB_PAR[],A597+1,8),IF(INDEX(DB_PAR[],A597+1,5) = "INT",INDEX(DB_PAR[],A597+1,6),INDEX(DB_PAR[],A597+1,7)))</f>
        <v>REAL</v>
      </c>
      <c r="H597" s="36" t="str" cm="1">
        <f t="array" ref="H597">INDEX(DB_PAR[],A597+1,9)</f>
        <v>T#0MS</v>
      </c>
      <c r="I597" s="36"/>
      <c r="J597" s="36"/>
      <c r="K597" s="36" t="e">
        <f t="shared" si="59"/>
        <v>#N/A</v>
      </c>
    </row>
    <row r="598" spans="1:11" hidden="1" x14ac:dyDescent="0.25">
      <c r="A598" s="36">
        <v>596</v>
      </c>
      <c r="B598" s="36" t="b" cm="1">
        <f t="array" ref="B598">INDEX(DB_PAR[],A598+1,1)</f>
        <v>0</v>
      </c>
      <c r="C598" s="34" t="str" cm="1">
        <f t="array" ref="C598">INDEX(DB_PAR[],A598+1,3)</f>
        <v xml:space="preserve"> TURBINE_3</v>
      </c>
      <c r="D598" s="34" t="str" cm="1">
        <f t="array" ref="D598">INDEX(DB_PAR[],A598+1,4)</f>
        <v>SPARE_21</v>
      </c>
      <c r="F598" s="34"/>
      <c r="G598" s="34" t="str" cm="1">
        <f t="array" ref="G598">IF(INDEX(DB_PAR[],A598+1,5) = "REAL",INDEX(DB_PAR[],A598+1,8),IF(INDEX(DB_PAR[],A598+1,5) = "INT",INDEX(DB_PAR[],A598+1,6),INDEX(DB_PAR[],A598+1,7)))</f>
        <v>REAL</v>
      </c>
      <c r="H598" s="36" t="str" cm="1">
        <f t="array" ref="H598">INDEX(DB_PAR[],A598+1,9)</f>
        <v>T#0MS</v>
      </c>
      <c r="I598" s="36"/>
      <c r="J598" s="36"/>
      <c r="K598" s="36" t="e">
        <f t="shared" si="59"/>
        <v>#N/A</v>
      </c>
    </row>
    <row r="599" spans="1:11" hidden="1" x14ac:dyDescent="0.25">
      <c r="A599" s="36">
        <v>597</v>
      </c>
      <c r="B599" s="36" t="b" cm="1">
        <f t="array" ref="B599">INDEX(DB_PAR[],A599+1,1)</f>
        <v>0</v>
      </c>
      <c r="C599" s="34" t="str" cm="1">
        <f t="array" ref="C599">INDEX(DB_PAR[],A599+1,3)</f>
        <v xml:space="preserve"> TURBINE_3</v>
      </c>
      <c r="D599" s="34" t="str" cm="1">
        <f t="array" ref="D599">INDEX(DB_PAR[],A599+1,4)</f>
        <v>SPARE_22</v>
      </c>
      <c r="F599" s="34"/>
      <c r="G599" s="34" t="str" cm="1">
        <f t="array" ref="G599">IF(INDEX(DB_PAR[],A599+1,5) = "REAL",INDEX(DB_PAR[],A599+1,8),IF(INDEX(DB_PAR[],A599+1,5) = "INT",INDEX(DB_PAR[],A599+1,6),INDEX(DB_PAR[],A599+1,7)))</f>
        <v>REAL</v>
      </c>
      <c r="H599" s="36" t="str" cm="1">
        <f t="array" ref="H599">INDEX(DB_PAR[],A599+1,9)</f>
        <v>T#0MS</v>
      </c>
      <c r="I599" s="36"/>
      <c r="J599" s="36"/>
      <c r="K599" s="36" t="e">
        <f t="shared" si="59"/>
        <v>#N/A</v>
      </c>
    </row>
    <row r="600" spans="1:11" hidden="1" x14ac:dyDescent="0.25">
      <c r="A600" s="36">
        <v>598</v>
      </c>
      <c r="B600" s="36" t="b" cm="1">
        <f t="array" ref="B600">INDEX(DB_PAR[],A600+1,1)</f>
        <v>0</v>
      </c>
      <c r="C600" s="34" t="str" cm="1">
        <f t="array" ref="C600">INDEX(DB_PAR[],A600+1,3)</f>
        <v xml:space="preserve"> TURBINE_3</v>
      </c>
      <c r="D600" s="34" t="str" cm="1">
        <f t="array" ref="D600">INDEX(DB_PAR[],A600+1,4)</f>
        <v>SPARE_23</v>
      </c>
      <c r="F600" s="34"/>
      <c r="G600" s="34" t="str" cm="1">
        <f t="array" ref="G600">IF(INDEX(DB_PAR[],A600+1,5) = "REAL",INDEX(DB_PAR[],A600+1,8),IF(INDEX(DB_PAR[],A600+1,5) = "INT",INDEX(DB_PAR[],A600+1,6),INDEX(DB_PAR[],A600+1,7)))</f>
        <v>REAL</v>
      </c>
      <c r="H600" s="36" t="str" cm="1">
        <f t="array" ref="H600">INDEX(DB_PAR[],A600+1,9)</f>
        <v>T#0MS</v>
      </c>
      <c r="I600" s="36"/>
      <c r="J600" s="36"/>
      <c r="K600" s="36" t="e">
        <f t="shared" si="59"/>
        <v>#N/A</v>
      </c>
    </row>
    <row r="601" spans="1:11" hidden="1" x14ac:dyDescent="0.25">
      <c r="A601" s="36">
        <v>599</v>
      </c>
      <c r="B601" s="36" t="b" cm="1">
        <f t="array" ref="B601">INDEX(DB_PAR[],A601+1,1)</f>
        <v>0</v>
      </c>
      <c r="C601" s="34" t="str" cm="1">
        <f t="array" ref="C601">INDEX(DB_PAR[],A601+1,3)</f>
        <v xml:space="preserve"> TURBINE_3</v>
      </c>
      <c r="D601" s="34" t="str" cm="1">
        <f t="array" ref="D601">INDEX(DB_PAR[],A601+1,4)</f>
        <v>SPARE_24</v>
      </c>
      <c r="F601" s="34"/>
      <c r="G601" s="34" t="str" cm="1">
        <f t="array" ref="G601">IF(INDEX(DB_PAR[],A601+1,5) = "REAL",INDEX(DB_PAR[],A601+1,8),IF(INDEX(DB_PAR[],A601+1,5) = "INT",INDEX(DB_PAR[],A601+1,6),INDEX(DB_PAR[],A601+1,7)))</f>
        <v>REAL</v>
      </c>
      <c r="H601" s="36" t="str" cm="1">
        <f t="array" ref="H601">INDEX(DB_PAR[],A601+1,9)</f>
        <v>T#0MS</v>
      </c>
      <c r="I601" s="36"/>
      <c r="J601" s="36"/>
      <c r="K601" s="36" t="e">
        <f t="shared" si="59"/>
        <v>#N/A</v>
      </c>
    </row>
    <row r="602" spans="1:11" hidden="1" x14ac:dyDescent="0.25">
      <c r="A602" s="36">
        <v>600</v>
      </c>
      <c r="B602" s="36" t="b" cm="1">
        <f t="array" ref="B602">INDEX(DB_PAR[],A602+1,1)</f>
        <v>0</v>
      </c>
      <c r="C602" s="34" t="str" cm="1">
        <f t="array" ref="C602">INDEX(DB_PAR[],A602+1,3)</f>
        <v xml:space="preserve"> TURBINE_3</v>
      </c>
      <c r="D602" s="34" t="str" cm="1">
        <f t="array" ref="D602">INDEX(DB_PAR[],A602+1,4)</f>
        <v>SPARE_25</v>
      </c>
      <c r="F602" s="34"/>
      <c r="G602" s="34" t="str" cm="1">
        <f t="array" ref="G602">IF(INDEX(DB_PAR[],A602+1,5) = "REAL",INDEX(DB_PAR[],A602+1,8),IF(INDEX(DB_PAR[],A602+1,5) = "INT",INDEX(DB_PAR[],A602+1,6),INDEX(DB_PAR[],A602+1,7)))</f>
        <v>REAL</v>
      </c>
      <c r="H602" s="36" t="str" cm="1">
        <f t="array" ref="H602">INDEX(DB_PAR[],A602+1,9)</f>
        <v>T#0MS</v>
      </c>
      <c r="I602" s="36"/>
      <c r="J602" s="36"/>
      <c r="K602" s="36" t="e">
        <f t="shared" si="59"/>
        <v>#N/A</v>
      </c>
    </row>
    <row r="603" spans="1:11" hidden="1" x14ac:dyDescent="0.25">
      <c r="A603" s="36">
        <v>601</v>
      </c>
      <c r="B603" s="36" t="b" cm="1">
        <f t="array" ref="B603">INDEX(DB_PAR[],A603+1,1)</f>
        <v>0</v>
      </c>
      <c r="C603" s="34" t="str" cm="1">
        <f t="array" ref="C603">INDEX(DB_PAR[],A603+1,3)</f>
        <v xml:space="preserve"> TURBINE_3</v>
      </c>
      <c r="D603" s="34" t="str" cm="1">
        <f t="array" ref="D603">INDEX(DB_PAR[],A603+1,4)</f>
        <v>SPARE_26</v>
      </c>
      <c r="F603" s="34"/>
      <c r="G603" s="34" t="str" cm="1">
        <f t="array" ref="G603">IF(INDEX(DB_PAR[],A603+1,5) = "REAL",INDEX(DB_PAR[],A603+1,8),IF(INDEX(DB_PAR[],A603+1,5) = "INT",INDEX(DB_PAR[],A603+1,6),INDEX(DB_PAR[],A603+1,7)))</f>
        <v>REAL</v>
      </c>
      <c r="H603" s="36" t="str" cm="1">
        <f t="array" ref="H603">INDEX(DB_PAR[],A603+1,9)</f>
        <v>T#0MS</v>
      </c>
      <c r="I603" s="36"/>
      <c r="J603" s="36"/>
      <c r="K603" s="36" t="e">
        <f t="shared" si="59"/>
        <v>#N/A</v>
      </c>
    </row>
    <row r="604" spans="1:11" hidden="1" x14ac:dyDescent="0.25">
      <c r="A604" s="36">
        <v>602</v>
      </c>
      <c r="B604" s="36" t="b" cm="1">
        <f t="array" ref="B604">INDEX(DB_PAR[],A604+1,1)</f>
        <v>0</v>
      </c>
      <c r="C604" s="34" t="str" cm="1">
        <f t="array" ref="C604">INDEX(DB_PAR[],A604+1,3)</f>
        <v xml:space="preserve"> TURBINE_3</v>
      </c>
      <c r="D604" s="34" t="str" cm="1">
        <f t="array" ref="D604">INDEX(DB_PAR[],A604+1,4)</f>
        <v>SPARE_27</v>
      </c>
      <c r="F604" s="34"/>
      <c r="G604" s="34" t="str" cm="1">
        <f t="array" ref="G604">IF(INDEX(DB_PAR[],A604+1,5) = "REAL",INDEX(DB_PAR[],A604+1,8),IF(INDEX(DB_PAR[],A604+1,5) = "INT",INDEX(DB_PAR[],A604+1,6),INDEX(DB_PAR[],A604+1,7)))</f>
        <v>REAL</v>
      </c>
      <c r="H604" s="36" t="str" cm="1">
        <f t="array" ref="H604">INDEX(DB_PAR[],A604+1,9)</f>
        <v>T#0MS</v>
      </c>
      <c r="I604" s="36"/>
      <c r="J604" s="36"/>
      <c r="K604" s="36" t="e">
        <f t="shared" si="59"/>
        <v>#N/A</v>
      </c>
    </row>
    <row r="605" spans="1:11" hidden="1" x14ac:dyDescent="0.25">
      <c r="A605" s="36">
        <v>603</v>
      </c>
      <c r="B605" s="36" t="b" cm="1">
        <f t="array" ref="B605">INDEX(DB_PAR[],A605+1,1)</f>
        <v>0</v>
      </c>
      <c r="C605" s="34" t="str" cm="1">
        <f t="array" ref="C605">INDEX(DB_PAR[],A605+1,3)</f>
        <v xml:space="preserve"> TURBINE_3</v>
      </c>
      <c r="D605" s="34" t="str" cm="1">
        <f t="array" ref="D605">INDEX(DB_PAR[],A605+1,4)</f>
        <v>SPARE_28</v>
      </c>
      <c r="F605" s="34"/>
      <c r="G605" s="34" t="str" cm="1">
        <f t="array" ref="G605">IF(INDEX(DB_PAR[],A605+1,5) = "REAL",INDEX(DB_PAR[],A605+1,8),IF(INDEX(DB_PAR[],A605+1,5) = "INT",INDEX(DB_PAR[],A605+1,6),INDEX(DB_PAR[],A605+1,7)))</f>
        <v>REAL</v>
      </c>
      <c r="H605" s="36" t="str" cm="1">
        <f t="array" ref="H605">INDEX(DB_PAR[],A605+1,9)</f>
        <v>T#0MS</v>
      </c>
      <c r="I605" s="36"/>
      <c r="J605" s="36"/>
      <c r="K605" s="36" t="e">
        <f t="shared" si="59"/>
        <v>#N/A</v>
      </c>
    </row>
    <row r="606" spans="1:11" hidden="1" x14ac:dyDescent="0.25">
      <c r="A606" s="36">
        <v>604</v>
      </c>
      <c r="B606" s="36" t="b" cm="1">
        <f t="array" ref="B606">INDEX(DB_PAR[],A606+1,1)</f>
        <v>0</v>
      </c>
      <c r="C606" s="34" t="str" cm="1">
        <f t="array" ref="C606">INDEX(DB_PAR[],A606+1,3)</f>
        <v xml:space="preserve"> TURBINE_3</v>
      </c>
      <c r="D606" s="34" t="str" cm="1">
        <f t="array" ref="D606">INDEX(DB_PAR[],A606+1,4)</f>
        <v>SPARE_29</v>
      </c>
      <c r="F606" s="34"/>
      <c r="G606" s="34" t="str" cm="1">
        <f t="array" ref="G606">IF(INDEX(DB_PAR[],A606+1,5) = "REAL",INDEX(DB_PAR[],A606+1,8),IF(INDEX(DB_PAR[],A606+1,5) = "INT",INDEX(DB_PAR[],A606+1,6),INDEX(DB_PAR[],A606+1,7)))</f>
        <v>REAL</v>
      </c>
      <c r="H606" s="36" t="str" cm="1">
        <f t="array" ref="H606">INDEX(DB_PAR[],A606+1,9)</f>
        <v>T#0MS</v>
      </c>
      <c r="I606" s="36"/>
      <c r="J606" s="36"/>
      <c r="K606" s="36" t="e">
        <f t="shared" si="59"/>
        <v>#N/A</v>
      </c>
    </row>
    <row r="607" spans="1:11" hidden="1" x14ac:dyDescent="0.25">
      <c r="A607" s="36">
        <v>605</v>
      </c>
      <c r="B607" s="36" t="b" cm="1">
        <f t="array" ref="B607">INDEX(DB_PAR[],A607+1,1)</f>
        <v>0</v>
      </c>
      <c r="C607" s="34" t="str" cm="1">
        <f t="array" ref="C607">INDEX(DB_PAR[],A607+1,3)</f>
        <v xml:space="preserve"> TURBINE_3</v>
      </c>
      <c r="D607" s="34" t="str" cm="1">
        <f t="array" ref="D607">INDEX(DB_PAR[],A607+1,4)</f>
        <v>SPARE_30</v>
      </c>
      <c r="F607" s="34"/>
      <c r="G607" s="34" t="str" cm="1">
        <f t="array" ref="G607">IF(INDEX(DB_PAR[],A607+1,5) = "REAL",INDEX(DB_PAR[],A607+1,8),IF(INDEX(DB_PAR[],A607+1,5) = "INT",INDEX(DB_PAR[],A607+1,6),INDEX(DB_PAR[],A607+1,7)))</f>
        <v>REAL</v>
      </c>
      <c r="H607" s="36" t="str" cm="1">
        <f t="array" ref="H607">INDEX(DB_PAR[],A607+1,9)</f>
        <v>T#0MS</v>
      </c>
      <c r="I607" s="36"/>
      <c r="J607" s="36"/>
      <c r="K607" s="36" t="e">
        <f t="shared" si="59"/>
        <v>#N/A</v>
      </c>
    </row>
    <row r="608" spans="1:11" hidden="1" x14ac:dyDescent="0.25">
      <c r="A608" s="36">
        <v>606</v>
      </c>
      <c r="B608" s="36" t="b" cm="1">
        <f t="array" ref="B608">INDEX(DB_PAR[],A608+1,1)</f>
        <v>0</v>
      </c>
      <c r="C608" s="34" t="str" cm="1">
        <f t="array" ref="C608">INDEX(DB_PAR[],A608+1,3)</f>
        <v xml:space="preserve"> TURBINE_3</v>
      </c>
      <c r="D608" s="34" t="str" cm="1">
        <f t="array" ref="D608">INDEX(DB_PAR[],A608+1,4)</f>
        <v>SPARE_31</v>
      </c>
      <c r="F608" s="34"/>
      <c r="G608" s="34" t="str" cm="1">
        <f t="array" ref="G608">IF(INDEX(DB_PAR[],A608+1,5) = "REAL",INDEX(DB_PAR[],A608+1,8),IF(INDEX(DB_PAR[],A608+1,5) = "INT",INDEX(DB_PAR[],A608+1,6),INDEX(DB_PAR[],A608+1,7)))</f>
        <v>REAL</v>
      </c>
      <c r="H608" s="36" t="str" cm="1">
        <f t="array" ref="H608">INDEX(DB_PAR[],A608+1,9)</f>
        <v>T#0MS</v>
      </c>
      <c r="I608" s="36"/>
      <c r="J608" s="36"/>
      <c r="K608" s="36" t="e">
        <f t="shared" si="59"/>
        <v>#N/A</v>
      </c>
    </row>
    <row r="609" spans="1:11" hidden="1" x14ac:dyDescent="0.25">
      <c r="A609" s="36">
        <v>607</v>
      </c>
      <c r="B609" s="36" t="b" cm="1">
        <f t="array" ref="B609">INDEX(DB_PAR[],A609+1,1)</f>
        <v>0</v>
      </c>
      <c r="C609" s="34" t="str" cm="1">
        <f t="array" ref="C609">INDEX(DB_PAR[],A609+1,3)</f>
        <v xml:space="preserve"> TURBINE_3</v>
      </c>
      <c r="D609" s="34" t="str" cm="1">
        <f t="array" ref="D609">INDEX(DB_PAR[],A609+1,4)</f>
        <v>SPARE_32</v>
      </c>
      <c r="F609" s="34"/>
      <c r="G609" s="34" t="str" cm="1">
        <f t="array" ref="G609">IF(INDEX(DB_PAR[],A609+1,5) = "REAL",INDEX(DB_PAR[],A609+1,8),IF(INDEX(DB_PAR[],A609+1,5) = "INT",INDEX(DB_PAR[],A609+1,6),INDEX(DB_PAR[],A609+1,7)))</f>
        <v>REAL</v>
      </c>
      <c r="H609" s="36" t="str" cm="1">
        <f t="array" ref="H609">INDEX(DB_PAR[],A609+1,9)</f>
        <v>T#0MS</v>
      </c>
      <c r="I609" s="36"/>
      <c r="J609" s="36"/>
      <c r="K609" s="36" t="e">
        <f t="shared" si="59"/>
        <v>#N/A</v>
      </c>
    </row>
    <row r="610" spans="1:11" x14ac:dyDescent="0.25">
      <c r="A610" s="36">
        <v>608</v>
      </c>
      <c r="B610" s="36" t="b" cm="1">
        <f t="array" ref="B610">INDEX(DB_PAR[],A610+1,1)</f>
        <v>1</v>
      </c>
      <c r="C610" s="34" t="str" cm="1">
        <f t="array" ref="C610">INDEX(DB_PAR[],A610+1,3)</f>
        <v xml:space="preserve"> PID_WATER_LEVEL</v>
      </c>
      <c r="D610" s="34" t="str" cm="1">
        <f t="array" ref="D610">INDEX(DB_PAR[],A610+1,4)</f>
        <v>INPUT_RAMP_MIN_VAL</v>
      </c>
      <c r="E610" t="s">
        <v>4243</v>
      </c>
      <c r="F610" s="34" t="s">
        <v>4244</v>
      </c>
      <c r="G610" s="34" t="str" cm="1">
        <f t="array" ref="G610">IF(INDEX(DB_PAR[],A610+1,5) = "REAL",INDEX(DB_PAR[],A610+1,8),IF(INDEX(DB_PAR[],A610+1,5) = "INT",INDEX(DB_PAR[],A610+1,6),INDEX(DB_PAR[],A610+1,7)))</f>
        <v>REAL</v>
      </c>
      <c r="H610" s="36" t="str" cm="1">
        <f t="array" ref="H610">INDEX(DB_PAR[],A610+1,9)</f>
        <v>T#0MS</v>
      </c>
      <c r="I610" s="36" t="s">
        <v>1084</v>
      </c>
      <c r="J610" s="36" t="e">
        <f t="shared" ref="J610:J636" si="60">VLOOKUP(E610,$S$1:$T$299,2,FALSE)</f>
        <v>#N/A</v>
      </c>
      <c r="K610" s="36" t="s">
        <v>4245</v>
      </c>
    </row>
    <row r="611" spans="1:11" x14ac:dyDescent="0.25">
      <c r="A611" s="36">
        <v>609</v>
      </c>
      <c r="B611" s="36" t="b" cm="1">
        <f t="array" ref="B611">INDEX(DB_PAR[],A611+1,1)</f>
        <v>1</v>
      </c>
      <c r="C611" s="34" t="str" cm="1">
        <f t="array" ref="C611">INDEX(DB_PAR[],A611+1,3)</f>
        <v xml:space="preserve"> PID_WATER_LEVEL</v>
      </c>
      <c r="D611" s="34" t="str" cm="1">
        <f t="array" ref="D611">INDEX(DB_PAR[],A611+1,4)</f>
        <v>INPUT_RAMP_MAX_VAL</v>
      </c>
      <c r="E611" t="s">
        <v>4246</v>
      </c>
      <c r="F611" s="34" t="s">
        <v>4247</v>
      </c>
      <c r="G611" s="34" t="str" cm="1">
        <f t="array" ref="G611">IF(INDEX(DB_PAR[],A611+1,5) = "REAL",INDEX(DB_PAR[],A611+1,8),IF(INDEX(DB_PAR[],A611+1,5) = "INT",INDEX(DB_PAR[],A611+1,6),INDEX(DB_PAR[],A611+1,7)))</f>
        <v>REAL</v>
      </c>
      <c r="H611" s="36" t="str" cm="1">
        <f t="array" ref="H611">INDEX(DB_PAR[],A611+1,9)</f>
        <v>T#0MS</v>
      </c>
      <c r="I611" s="36" t="s">
        <v>1084</v>
      </c>
      <c r="J611" s="36" t="e">
        <f t="shared" si="60"/>
        <v>#N/A</v>
      </c>
      <c r="K611" s="36" t="s">
        <v>4248</v>
      </c>
    </row>
    <row r="612" spans="1:11" x14ac:dyDescent="0.25">
      <c r="A612" s="36">
        <v>610</v>
      </c>
      <c r="B612" s="36" t="b" cm="1">
        <f t="array" ref="B612">INDEX(DB_PAR[],A612+1,1)</f>
        <v>1</v>
      </c>
      <c r="C612" s="34" t="str" cm="1">
        <f t="array" ref="C612">INDEX(DB_PAR[],A612+1,3)</f>
        <v xml:space="preserve"> PID_WATER_LEVEL</v>
      </c>
      <c r="D612" s="34" t="str" cm="1">
        <f t="array" ref="D612">INDEX(DB_PAR[],A612+1,4)</f>
        <v>INPUT_RAMP_FALLING_TIME</v>
      </c>
      <c r="E612" t="s">
        <v>4249</v>
      </c>
      <c r="F612" s="34" t="s">
        <v>4250</v>
      </c>
      <c r="G612" s="34" t="str" cm="1">
        <f t="array" ref="G612">IF(INDEX(DB_PAR[],A612+1,5) = "REAL",INDEX(DB_PAR[],A612+1,8),IF(INDEX(DB_PAR[],A612+1,5) = "INT",INDEX(DB_PAR[],A612+1,6),INDEX(DB_PAR[],A612+1,7)))</f>
        <v>REAL</v>
      </c>
      <c r="H612" s="36" t="str" cm="1">
        <f t="array" ref="H612">INDEX(DB_PAR[],A612+1,9)</f>
        <v>T#1M</v>
      </c>
      <c r="I612" s="36" t="s">
        <v>1084</v>
      </c>
      <c r="J612" s="36" t="e">
        <f t="shared" si="60"/>
        <v>#N/A</v>
      </c>
      <c r="K612" s="36" t="s">
        <v>4251</v>
      </c>
    </row>
    <row r="613" spans="1:11" x14ac:dyDescent="0.25">
      <c r="A613" s="36">
        <v>611</v>
      </c>
      <c r="B613" s="36" t="b" cm="1">
        <f t="array" ref="B613">INDEX(DB_PAR[],A613+1,1)</f>
        <v>1</v>
      </c>
      <c r="C613" s="34" t="str" cm="1">
        <f t="array" ref="C613">INDEX(DB_PAR[],A613+1,3)</f>
        <v xml:space="preserve"> PID_WATER_LEVEL</v>
      </c>
      <c r="D613" s="34" t="str" cm="1">
        <f t="array" ref="D613">INDEX(DB_PAR[],A613+1,4)</f>
        <v>INPUT_RAMP_RISING_TIME</v>
      </c>
      <c r="E613" t="s">
        <v>4252</v>
      </c>
      <c r="F613" s="34" t="s">
        <v>4253</v>
      </c>
      <c r="G613" s="34" t="str" cm="1">
        <f t="array" ref="G613">IF(INDEX(DB_PAR[],A613+1,5) = "REAL",INDEX(DB_PAR[],A613+1,8),IF(INDEX(DB_PAR[],A613+1,5) = "INT",INDEX(DB_PAR[],A613+1,6),INDEX(DB_PAR[],A613+1,7)))</f>
        <v>REAL</v>
      </c>
      <c r="H613" s="36" t="str" cm="1">
        <f t="array" ref="H613">INDEX(DB_PAR[],A613+1,9)</f>
        <v>T#1M</v>
      </c>
      <c r="I613" s="36" t="s">
        <v>1084</v>
      </c>
      <c r="J613" s="36" t="e">
        <f t="shared" si="60"/>
        <v>#N/A</v>
      </c>
      <c r="K613" s="36" t="s">
        <v>4254</v>
      </c>
    </row>
    <row r="614" spans="1:11" x14ac:dyDescent="0.25">
      <c r="A614" s="36">
        <v>612</v>
      </c>
      <c r="B614" s="36" t="b" cm="1">
        <f t="array" ref="B614">INDEX(DB_PAR[],A614+1,1)</f>
        <v>1</v>
      </c>
      <c r="C614" s="34" t="str" cm="1">
        <f t="array" ref="C614">INDEX(DB_PAR[],A614+1,3)</f>
        <v xml:space="preserve"> PID_WATER_LEVEL</v>
      </c>
      <c r="D614" s="34" t="str" cm="1">
        <f t="array" ref="D614">INDEX(DB_PAR[],A614+1,4)</f>
        <v>OUTPUT_RAMP_FALLING_TIME</v>
      </c>
      <c r="E614" t="s">
        <v>4255</v>
      </c>
      <c r="F614" s="34" t="s">
        <v>4250</v>
      </c>
      <c r="G614" s="34" t="str" cm="1">
        <f t="array" ref="G614">IF(INDEX(DB_PAR[],A614+1,5) = "REAL",INDEX(DB_PAR[],A614+1,8),IF(INDEX(DB_PAR[],A614+1,5) = "INT",INDEX(DB_PAR[],A614+1,6),INDEX(DB_PAR[],A614+1,7)))</f>
        <v>REAL</v>
      </c>
      <c r="H614" s="36" t="str" cm="1">
        <f t="array" ref="H614">INDEX(DB_PAR[],A614+1,9)</f>
        <v>T#0MS</v>
      </c>
      <c r="I614" s="36" t="s">
        <v>1084</v>
      </c>
      <c r="J614" s="36" t="e">
        <f t="shared" si="60"/>
        <v>#N/A</v>
      </c>
      <c r="K614" s="36" t="s">
        <v>4251</v>
      </c>
    </row>
    <row r="615" spans="1:11" x14ac:dyDescent="0.25">
      <c r="A615" s="36">
        <v>613</v>
      </c>
      <c r="B615" s="36" t="b" cm="1">
        <f t="array" ref="B615">INDEX(DB_PAR[],A615+1,1)</f>
        <v>1</v>
      </c>
      <c r="C615" s="34" t="str" cm="1">
        <f t="array" ref="C615">INDEX(DB_PAR[],A615+1,3)</f>
        <v xml:space="preserve"> PID_WATER_LEVEL</v>
      </c>
      <c r="D615" s="34" t="str" cm="1">
        <f t="array" ref="D615">INDEX(DB_PAR[],A615+1,4)</f>
        <v>OUTPUT_RAMP_RISING_TIME</v>
      </c>
      <c r="E615" t="s">
        <v>4256</v>
      </c>
      <c r="F615" s="34" t="s">
        <v>4253</v>
      </c>
      <c r="G615" s="34" t="str" cm="1">
        <f t="array" ref="G615">IF(INDEX(DB_PAR[],A615+1,5) = "REAL",INDEX(DB_PAR[],A615+1,8),IF(INDEX(DB_PAR[],A615+1,5) = "INT",INDEX(DB_PAR[],A615+1,6),INDEX(DB_PAR[],A615+1,7)))</f>
        <v>REAL</v>
      </c>
      <c r="H615" s="36" t="str" cm="1">
        <f t="array" ref="H615">INDEX(DB_PAR[],A615+1,9)</f>
        <v>T#0MS</v>
      </c>
      <c r="I615" s="36" t="s">
        <v>1084</v>
      </c>
      <c r="J615" s="36" t="e">
        <f t="shared" si="60"/>
        <v>#N/A</v>
      </c>
      <c r="K615" s="36" t="s">
        <v>4254</v>
      </c>
    </row>
    <row r="616" spans="1:11" ht="30" x14ac:dyDescent="0.25">
      <c r="A616" s="36">
        <v>614</v>
      </c>
      <c r="B616" s="36" t="b" cm="1">
        <f t="array" ref="B616">INDEX(DB_PAR[],A616+1,1)</f>
        <v>1</v>
      </c>
      <c r="C616" s="34" t="str" cm="1">
        <f t="array" ref="C616">INDEX(DB_PAR[],A616+1,3)</f>
        <v xml:space="preserve"> PID_WATER_LEVEL</v>
      </c>
      <c r="D616" s="34" t="str" cm="1">
        <f t="array" ref="D616">INDEX(DB_PAR[],A616+1,4)</f>
        <v>MAN_ON</v>
      </c>
      <c r="E616" t="s">
        <v>4257</v>
      </c>
      <c r="F616" s="34" t="s">
        <v>4258</v>
      </c>
      <c r="G616" s="34" t="str" cm="1">
        <f t="array" ref="G616">IF(INDEX(DB_PAR[],A616+1,5) = "REAL",INDEX(DB_PAR[],A616+1,8),IF(INDEX(DB_PAR[],A616+1,5) = "INT",INDEX(DB_PAR[],A616+1,6),INDEX(DB_PAR[],A616+1,7)))</f>
        <v>INT</v>
      </c>
      <c r="H616" s="36" t="str" cm="1">
        <f t="array" ref="H616">INDEX(DB_PAR[],A616+1,9)</f>
        <v>T#0MS</v>
      </c>
      <c r="I616" s="36" t="s">
        <v>1084</v>
      </c>
      <c r="J616" s="36" t="e">
        <f t="shared" si="60"/>
        <v>#N/A</v>
      </c>
      <c r="K616" s="36" t="s">
        <v>4259</v>
      </c>
    </row>
    <row r="617" spans="1:11" ht="30" x14ac:dyDescent="0.25">
      <c r="A617" s="36">
        <v>615</v>
      </c>
      <c r="B617" s="36" t="b" cm="1">
        <f t="array" ref="B617">INDEX(DB_PAR[],A617+1,1)</f>
        <v>1</v>
      </c>
      <c r="C617" s="34" t="str" cm="1">
        <f t="array" ref="C617">INDEX(DB_PAR[],A617+1,3)</f>
        <v xml:space="preserve"> PID_WATER_LEVEL</v>
      </c>
      <c r="D617" s="34" t="str" cm="1">
        <f t="array" ref="D617">INDEX(DB_PAR[],A617+1,4)</f>
        <v>P_SEL</v>
      </c>
      <c r="E617" t="s">
        <v>4260</v>
      </c>
      <c r="F617" s="34" t="s">
        <v>4261</v>
      </c>
      <c r="G617" s="34" t="str" cm="1">
        <f t="array" ref="G617">IF(INDEX(DB_PAR[],A617+1,5) = "REAL",INDEX(DB_PAR[],A617+1,8),IF(INDEX(DB_PAR[],A617+1,5) = "INT",INDEX(DB_PAR[],A617+1,6),INDEX(DB_PAR[],A617+1,7)))</f>
        <v>INT</v>
      </c>
      <c r="H617" s="36" t="str" cm="1">
        <f t="array" ref="H617">INDEX(DB_PAR[],A617+1,9)</f>
        <v>T#0MS</v>
      </c>
      <c r="I617" s="36" t="s">
        <v>1084</v>
      </c>
      <c r="J617" s="36" t="e">
        <f t="shared" si="60"/>
        <v>#N/A</v>
      </c>
      <c r="K617" s="36" t="s">
        <v>4262</v>
      </c>
    </row>
    <row r="618" spans="1:11" ht="30" x14ac:dyDescent="0.25">
      <c r="A618" s="36">
        <v>616</v>
      </c>
      <c r="B618" s="36" t="b" cm="1">
        <f t="array" ref="B618">INDEX(DB_PAR[],A618+1,1)</f>
        <v>1</v>
      </c>
      <c r="C618" s="34" t="str" cm="1">
        <f t="array" ref="C618">INDEX(DB_PAR[],A618+1,3)</f>
        <v xml:space="preserve"> PID_WATER_LEVEL</v>
      </c>
      <c r="D618" s="34" t="str" cm="1">
        <f t="array" ref="D618">INDEX(DB_PAR[],A618+1,4)</f>
        <v>I_SEL</v>
      </c>
      <c r="E618" t="s">
        <v>4263</v>
      </c>
      <c r="F618" s="34" t="s">
        <v>4264</v>
      </c>
      <c r="G618" s="34" t="str" cm="1">
        <f t="array" ref="G618">IF(INDEX(DB_PAR[],A618+1,5) = "REAL",INDEX(DB_PAR[],A618+1,8),IF(INDEX(DB_PAR[],A618+1,5) = "INT",INDEX(DB_PAR[],A618+1,6),INDEX(DB_PAR[],A618+1,7)))</f>
        <v>INT</v>
      </c>
      <c r="H618" s="36" t="str" cm="1">
        <f t="array" ref="H618">INDEX(DB_PAR[],A618+1,9)</f>
        <v>T#0MS</v>
      </c>
      <c r="I618" s="36" t="s">
        <v>1084</v>
      </c>
      <c r="J618" s="36" t="e">
        <f t="shared" si="60"/>
        <v>#N/A</v>
      </c>
      <c r="K618" s="36" t="s">
        <v>4265</v>
      </c>
    </row>
    <row r="619" spans="1:11" x14ac:dyDescent="0.25">
      <c r="A619" s="36">
        <v>617</v>
      </c>
      <c r="B619" s="36" t="b" cm="1">
        <f t="array" ref="B619">INDEX(DB_PAR[],A619+1,1)</f>
        <v>1</v>
      </c>
      <c r="C619" s="34" t="str" cm="1">
        <f t="array" ref="C619">INDEX(DB_PAR[],A619+1,3)</f>
        <v xml:space="preserve"> PID_WATER_LEVEL</v>
      </c>
      <c r="D619" s="34" t="str" cm="1">
        <f t="array" ref="D619">INDEX(DB_PAR[],A619+1,4)</f>
        <v>INT_HOLD</v>
      </c>
      <c r="E619" t="s">
        <v>4266</v>
      </c>
      <c r="F619" s="34" t="s">
        <v>4267</v>
      </c>
      <c r="G619" s="34" t="str" cm="1">
        <f t="array" ref="G619">IF(INDEX(DB_PAR[],A619+1,5) = "REAL",INDEX(DB_PAR[],A619+1,8),IF(INDEX(DB_PAR[],A619+1,5) = "INT",INDEX(DB_PAR[],A619+1,6),INDEX(DB_PAR[],A619+1,7)))</f>
        <v>INT</v>
      </c>
      <c r="H619" s="36" t="str" cm="1">
        <f t="array" ref="H619">INDEX(DB_PAR[],A619+1,9)</f>
        <v>T#0MS</v>
      </c>
      <c r="I619" s="36" t="s">
        <v>1084</v>
      </c>
      <c r="J619" s="36" t="e">
        <f t="shared" si="60"/>
        <v>#N/A</v>
      </c>
      <c r="K619" s="36" t="s">
        <v>4268</v>
      </c>
    </row>
    <row r="620" spans="1:11" ht="30" x14ac:dyDescent="0.25">
      <c r="A620" s="36">
        <v>618</v>
      </c>
      <c r="B620" s="36" t="b" cm="1">
        <f t="array" ref="B620">INDEX(DB_PAR[],A620+1,1)</f>
        <v>1</v>
      </c>
      <c r="C620" s="34" t="str" cm="1">
        <f t="array" ref="C620">INDEX(DB_PAR[],A620+1,3)</f>
        <v xml:space="preserve"> PID_WATER_LEVEL</v>
      </c>
      <c r="D620" s="34" t="str" cm="1">
        <f t="array" ref="D620">INDEX(DB_PAR[],A620+1,4)</f>
        <v>D_SEL</v>
      </c>
      <c r="E620" t="s">
        <v>4269</v>
      </c>
      <c r="F620" s="34" t="s">
        <v>4270</v>
      </c>
      <c r="G620" s="34" t="str" cm="1">
        <f t="array" ref="G620">IF(INDEX(DB_PAR[],A620+1,5) = "REAL",INDEX(DB_PAR[],A620+1,8),IF(INDEX(DB_PAR[],A620+1,5) = "INT",INDEX(DB_PAR[],A620+1,6),INDEX(DB_PAR[],A620+1,7)))</f>
        <v>INT</v>
      </c>
      <c r="H620" s="36" t="str" cm="1">
        <f t="array" ref="H620">INDEX(DB_PAR[],A620+1,9)</f>
        <v>T#0MS</v>
      </c>
      <c r="I620" s="36" t="s">
        <v>1084</v>
      </c>
      <c r="J620" s="36" t="e">
        <f t="shared" si="60"/>
        <v>#N/A</v>
      </c>
      <c r="K620" s="36" t="s">
        <v>4271</v>
      </c>
    </row>
    <row r="621" spans="1:11" ht="30" x14ac:dyDescent="0.25">
      <c r="A621" s="36">
        <v>619</v>
      </c>
      <c r="B621" s="36" t="b" cm="1">
        <f t="array" ref="B621">INDEX(DB_PAR[],A621+1,1)</f>
        <v>1</v>
      </c>
      <c r="C621" s="34" t="str" cm="1">
        <f t="array" ref="C621">INDEX(DB_PAR[],A621+1,3)</f>
        <v xml:space="preserve"> PID_WATER_LEVEL</v>
      </c>
      <c r="D621" s="34" t="str" cm="1">
        <f t="array" ref="D621">INDEX(DB_PAR[],A621+1,4)</f>
        <v>NUM_OF_CYCLES</v>
      </c>
      <c r="E621" t="s">
        <v>4272</v>
      </c>
      <c r="F621" s="34" t="s">
        <v>4273</v>
      </c>
      <c r="G621" s="34" t="str" cm="1">
        <f t="array" ref="G621">IF(INDEX(DB_PAR[],A621+1,5) = "REAL",INDEX(DB_PAR[],A621+1,8),IF(INDEX(DB_PAR[],A621+1,5) = "INT",INDEX(DB_PAR[],A621+1,6),INDEX(DB_PAR[],A621+1,7)))</f>
        <v>INT</v>
      </c>
      <c r="H621" s="36" t="str" cm="1">
        <f t="array" ref="H621">INDEX(DB_PAR[],A621+1,9)</f>
        <v>T#0MS</v>
      </c>
      <c r="I621" s="36" t="s">
        <v>1084</v>
      </c>
      <c r="J621" s="36" t="e">
        <f t="shared" si="60"/>
        <v>#N/A</v>
      </c>
      <c r="K621" s="36" t="s">
        <v>4274</v>
      </c>
    </row>
    <row r="622" spans="1:11" x14ac:dyDescent="0.25">
      <c r="A622" s="36">
        <v>620</v>
      </c>
      <c r="B622" s="36" t="b" cm="1">
        <f t="array" ref="B622">INDEX(DB_PAR[],A622+1,1)</f>
        <v>1</v>
      </c>
      <c r="C622" s="34" t="str" cm="1">
        <f t="array" ref="C622">INDEX(DB_PAR[],A622+1,3)</f>
        <v xml:space="preserve"> PID_WATER_LEVEL</v>
      </c>
      <c r="D622" s="34" t="str" cm="1">
        <f t="array" ref="D622">INDEX(DB_PAR[],A622+1,4)</f>
        <v>GAIN</v>
      </c>
      <c r="E622" t="s">
        <v>4275</v>
      </c>
      <c r="F622" s="34" t="s">
        <v>4276</v>
      </c>
      <c r="G622" s="34" t="str" cm="1">
        <f t="array" ref="G622">IF(INDEX(DB_PAR[],A622+1,5) = "REAL",INDEX(DB_PAR[],A622+1,8),IF(INDEX(DB_PAR[],A622+1,5) = "INT",INDEX(DB_PAR[],A622+1,6),INDEX(DB_PAR[],A622+1,7)))</f>
        <v>REAL</v>
      </c>
      <c r="H622" s="36" t="str" cm="1">
        <f t="array" ref="H622">INDEX(DB_PAR[],A622+1,9)</f>
        <v>T#1M</v>
      </c>
      <c r="I622" s="36" t="s">
        <v>1084</v>
      </c>
      <c r="J622" s="36" t="e">
        <f t="shared" si="60"/>
        <v>#N/A</v>
      </c>
      <c r="K622" s="36" t="s">
        <v>4277</v>
      </c>
    </row>
    <row r="623" spans="1:11" x14ac:dyDescent="0.25">
      <c r="A623" s="36">
        <v>621</v>
      </c>
      <c r="B623" s="36" t="b" cm="1">
        <f t="array" ref="B623">INDEX(DB_PAR[],A623+1,1)</f>
        <v>1</v>
      </c>
      <c r="C623" s="34" t="str" cm="1">
        <f t="array" ref="C623">INDEX(DB_PAR[],A623+1,3)</f>
        <v xml:space="preserve"> PID_WATER_LEVEL</v>
      </c>
      <c r="D623" s="34" t="str" cm="1">
        <f t="array" ref="D623">INDEX(DB_PAR[],A623+1,4)</f>
        <v>TI</v>
      </c>
      <c r="E623" t="s">
        <v>4278</v>
      </c>
      <c r="F623" s="34" t="s">
        <v>4279</v>
      </c>
      <c r="G623" s="34" t="str" cm="1">
        <f t="array" ref="G623">IF(INDEX(DB_PAR[],A623+1,5) = "REAL",INDEX(DB_PAR[],A623+1,8),IF(INDEX(DB_PAR[],A623+1,5) = "INT",INDEX(DB_PAR[],A623+1,6),INDEX(DB_PAR[],A623+1,7)))</f>
        <v>TIME</v>
      </c>
      <c r="H623" s="36" t="str" cm="1">
        <f t="array" ref="H623">INDEX(DB_PAR[],A623+1,9)</f>
        <v>T#1M</v>
      </c>
      <c r="I623" s="36" t="s">
        <v>1084</v>
      </c>
      <c r="J623" s="36" t="e">
        <f t="shared" si="60"/>
        <v>#N/A</v>
      </c>
      <c r="K623" s="36" t="s">
        <v>4280</v>
      </c>
    </row>
    <row r="624" spans="1:11" x14ac:dyDescent="0.25">
      <c r="A624" s="36">
        <v>622</v>
      </c>
      <c r="B624" s="36" t="b" cm="1">
        <f t="array" ref="B624">INDEX(DB_PAR[],A624+1,1)</f>
        <v>1</v>
      </c>
      <c r="C624" s="34" t="str" cm="1">
        <f t="array" ref="C624">INDEX(DB_PAR[],A624+1,3)</f>
        <v xml:space="preserve"> PID_WATER_LEVEL</v>
      </c>
      <c r="D624" s="34" t="str" cm="1">
        <f t="array" ref="D624">INDEX(DB_PAR[],A624+1,4)</f>
        <v>TD</v>
      </c>
      <c r="E624" t="s">
        <v>4281</v>
      </c>
      <c r="F624" s="34" t="s">
        <v>4282</v>
      </c>
      <c r="G624" s="34" t="str" cm="1">
        <f t="array" ref="G624">IF(INDEX(DB_PAR[],A624+1,5) = "REAL",INDEX(DB_PAR[],A624+1,8),IF(INDEX(DB_PAR[],A624+1,5) = "INT",INDEX(DB_PAR[],A624+1,6),INDEX(DB_PAR[],A624+1,7)))</f>
        <v>TIME</v>
      </c>
      <c r="H624" s="36" t="str" cm="1">
        <f t="array" ref="H624">INDEX(DB_PAR[],A624+1,9)</f>
        <v>T#4S</v>
      </c>
      <c r="I624" s="36" t="s">
        <v>1084</v>
      </c>
      <c r="J624" s="36" t="e">
        <f t="shared" si="60"/>
        <v>#N/A</v>
      </c>
      <c r="K624" s="36" t="s">
        <v>4283</v>
      </c>
    </row>
    <row r="625" spans="1:11" ht="30" x14ac:dyDescent="0.25">
      <c r="A625" s="36">
        <v>623</v>
      </c>
      <c r="B625" s="36" t="b" cm="1">
        <f t="array" ref="B625">INDEX(DB_PAR[],A625+1,1)</f>
        <v>1</v>
      </c>
      <c r="C625" s="34" t="str" cm="1">
        <f t="array" ref="C625">INDEX(DB_PAR[],A625+1,3)</f>
        <v xml:space="preserve"> PID_WATER_LEVEL</v>
      </c>
      <c r="D625" s="34" t="str" cm="1">
        <f t="array" ref="D625">INDEX(DB_PAR[],A625+1,4)</f>
        <v>TM_LAG</v>
      </c>
      <c r="E625" t="s">
        <v>4284</v>
      </c>
      <c r="F625" s="34" t="s">
        <v>4285</v>
      </c>
      <c r="G625" s="34" t="str" cm="1">
        <f t="array" ref="G625">IF(INDEX(DB_PAR[],A625+1,5) = "REAL",INDEX(DB_PAR[],A625+1,8),IF(INDEX(DB_PAR[],A625+1,5) = "INT",INDEX(DB_PAR[],A625+1,6),INDEX(DB_PAR[],A625+1,7)))</f>
        <v>TIME</v>
      </c>
      <c r="H625" s="36" t="str" cm="1">
        <f t="array" ref="H625">INDEX(DB_PAR[],A625+1,9)</f>
        <v>T#2S</v>
      </c>
      <c r="I625" s="36" t="s">
        <v>1084</v>
      </c>
      <c r="J625" s="36" t="e">
        <f t="shared" si="60"/>
        <v>#N/A</v>
      </c>
      <c r="K625" s="36" t="s">
        <v>4286</v>
      </c>
    </row>
    <row r="626" spans="1:11" x14ac:dyDescent="0.25">
      <c r="A626" s="36">
        <v>624</v>
      </c>
      <c r="B626" s="36" t="b" cm="1">
        <f t="array" ref="B626">INDEX(DB_PAR[],A626+1,1)</f>
        <v>1</v>
      </c>
      <c r="C626" s="34" t="str" cm="1">
        <f t="array" ref="C626">INDEX(DB_PAR[],A626+1,3)</f>
        <v xml:space="preserve"> PID_WATER_LEVEL</v>
      </c>
      <c r="D626" s="34" t="str" cm="1">
        <f t="array" ref="D626">INDEX(DB_PAR[],A626+1,4)</f>
        <v>DEAD_W</v>
      </c>
      <c r="E626" t="s">
        <v>4287</v>
      </c>
      <c r="F626" s="34" t="s">
        <v>4288</v>
      </c>
      <c r="G626" s="34" t="str" cm="1">
        <f t="array" ref="G626">IF(INDEX(DB_PAR[],A626+1,5) = "REAL",INDEX(DB_PAR[],A626+1,8),IF(INDEX(DB_PAR[],A626+1,5) = "INT",INDEX(DB_PAR[],A626+1,6),INDEX(DB_PAR[],A626+1,7)))</f>
        <v>REAL</v>
      </c>
      <c r="H626" s="36" t="str" cm="1">
        <f t="array" ref="H626">INDEX(DB_PAR[],A626+1,9)</f>
        <v>T#1M</v>
      </c>
      <c r="I626" s="36" t="s">
        <v>1084</v>
      </c>
      <c r="J626" s="36" t="e">
        <f t="shared" si="60"/>
        <v>#N/A</v>
      </c>
      <c r="K626" s="36" t="s">
        <v>4289</v>
      </c>
    </row>
    <row r="627" spans="1:11" ht="30" x14ac:dyDescent="0.25">
      <c r="A627" s="36">
        <v>625</v>
      </c>
      <c r="B627" s="36" t="b" cm="1">
        <f t="array" ref="B627">INDEX(DB_PAR[],A627+1,1)</f>
        <v>1</v>
      </c>
      <c r="C627" s="34" t="str" cm="1">
        <f t="array" ref="C627">INDEX(DB_PAR[],A627+1,3)</f>
        <v xml:space="preserve"> PID_WATER_LEVEL</v>
      </c>
      <c r="D627" s="34" t="str" cm="1">
        <f t="array" ref="D627">INDEX(DB_PAR[],A627+1,4)</f>
        <v>LMN_HLM</v>
      </c>
      <c r="E627" t="s">
        <v>4290</v>
      </c>
      <c r="F627" s="35" t="s">
        <v>4291</v>
      </c>
      <c r="G627" s="34" t="str" cm="1">
        <f t="array" ref="G627">IF(INDEX(DB_PAR[],A627+1,5) = "REAL",INDEX(DB_PAR[],A627+1,8),IF(INDEX(DB_PAR[],A627+1,5) = "INT",INDEX(DB_PAR[],A627+1,6),INDEX(DB_PAR[],A627+1,7)))</f>
        <v>REAL</v>
      </c>
      <c r="H627" s="36" t="str" cm="1">
        <f t="array" ref="H627">INDEX(DB_PAR[],A627+1,9)</f>
        <v>T#30S</v>
      </c>
      <c r="I627" s="36" t="s">
        <v>1084</v>
      </c>
      <c r="J627" s="36" t="e">
        <f t="shared" si="60"/>
        <v>#N/A</v>
      </c>
      <c r="K627" s="36" t="s">
        <v>4292</v>
      </c>
    </row>
    <row r="628" spans="1:11" ht="30" x14ac:dyDescent="0.25">
      <c r="A628" s="36">
        <v>626</v>
      </c>
      <c r="B628" s="36" t="b" cm="1">
        <f t="array" ref="B628">INDEX(DB_PAR[],A628+1,1)</f>
        <v>1</v>
      </c>
      <c r="C628" s="34" t="str" cm="1">
        <f t="array" ref="C628">INDEX(DB_PAR[],A628+1,3)</f>
        <v xml:space="preserve"> PID_WATER_LEVEL</v>
      </c>
      <c r="D628" s="34" t="str" cm="1">
        <f t="array" ref="D628">INDEX(DB_PAR[],A628+1,4)</f>
        <v>LMN_LLM</v>
      </c>
      <c r="E628" t="s">
        <v>4293</v>
      </c>
      <c r="F628" s="35" t="s">
        <v>4294</v>
      </c>
      <c r="G628" s="34" t="str" cm="1">
        <f t="array" ref="G628">IF(INDEX(DB_PAR[],A628+1,5) = "REAL",INDEX(DB_PAR[],A628+1,8),IF(INDEX(DB_PAR[],A628+1,5) = "INT",INDEX(DB_PAR[],A628+1,6),INDEX(DB_PAR[],A628+1,7)))</f>
        <v>REAL</v>
      </c>
      <c r="H628" s="36" t="str" cm="1">
        <f t="array" ref="H628">INDEX(DB_PAR[],A628+1,9)</f>
        <v>T#30S</v>
      </c>
      <c r="I628" s="36" t="s">
        <v>1084</v>
      </c>
      <c r="J628" s="36" t="e">
        <f t="shared" si="60"/>
        <v>#N/A</v>
      </c>
      <c r="K628" s="36" t="s">
        <v>4295</v>
      </c>
    </row>
    <row r="629" spans="1:11" ht="30" x14ac:dyDescent="0.25">
      <c r="A629" s="36">
        <v>627</v>
      </c>
      <c r="B629" s="36" t="b" cm="1">
        <f t="array" ref="B629">INDEX(DB_PAR[],A629+1,1)</f>
        <v>1</v>
      </c>
      <c r="C629" s="34" t="str" cm="1">
        <f t="array" ref="C629">INDEX(DB_PAR[],A629+1,3)</f>
        <v xml:space="preserve"> PID_WATER_LEVEL</v>
      </c>
      <c r="D629" s="34" t="str" cm="1">
        <f t="array" ref="D629">INDEX(DB_PAR[],A629+1,4)</f>
        <v>REF_MIN_VAL</v>
      </c>
      <c r="E629" t="s">
        <v>4296</v>
      </c>
      <c r="F629" s="34" t="s">
        <v>4297</v>
      </c>
      <c r="G629" s="34" t="str" cm="1">
        <f t="array" ref="G629">IF(INDEX(DB_PAR[],A629+1,5) = "REAL",INDEX(DB_PAR[],A629+1,8),IF(INDEX(DB_PAR[],A629+1,5) = "INT",INDEX(DB_PAR[],A629+1,6),INDEX(DB_PAR[],A629+1,7)))</f>
        <v>REAL</v>
      </c>
      <c r="H629" s="36" t="str" cm="1">
        <f t="array" ref="H629">INDEX(DB_PAR[],A629+1,9)</f>
        <v>T#0MS</v>
      </c>
      <c r="I629" s="36" t="s">
        <v>1084</v>
      </c>
      <c r="J629" s="36" t="e">
        <f t="shared" si="60"/>
        <v>#N/A</v>
      </c>
      <c r="K629" s="36" t="s">
        <v>4298</v>
      </c>
    </row>
    <row r="630" spans="1:11" x14ac:dyDescent="0.25">
      <c r="A630" s="36">
        <v>628</v>
      </c>
      <c r="B630" s="36" t="b" cm="1">
        <f t="array" ref="B630">INDEX(DB_PAR[],A630+1,1)</f>
        <v>1</v>
      </c>
      <c r="C630" s="34" t="str" cm="1">
        <f t="array" ref="C630">INDEX(DB_PAR[],A630+1,3)</f>
        <v xml:space="preserve"> PID_WATER_LEVEL</v>
      </c>
      <c r="D630" s="34" t="str" cm="1">
        <f t="array" ref="D630">INDEX(DB_PAR[],A630+1,4)</f>
        <v>REF_MAX_VAL</v>
      </c>
      <c r="E630" t="s">
        <v>4299</v>
      </c>
      <c r="F630" s="34" t="s">
        <v>4300</v>
      </c>
      <c r="G630" s="34" t="str" cm="1">
        <f t="array" ref="G630">IF(INDEX(DB_PAR[],A630+1,5) = "REAL",INDEX(DB_PAR[],A630+1,8),IF(INDEX(DB_PAR[],A630+1,5) = "INT",INDEX(DB_PAR[],A630+1,6),INDEX(DB_PAR[],A630+1,7)))</f>
        <v>REAL</v>
      </c>
      <c r="H630" s="36" t="str" cm="1">
        <f t="array" ref="H630">INDEX(DB_PAR[],A630+1,9)</f>
        <v>T#0MS</v>
      </c>
      <c r="I630" s="36" t="s">
        <v>1084</v>
      </c>
      <c r="J630" s="36" t="e">
        <f t="shared" si="60"/>
        <v>#N/A</v>
      </c>
      <c r="K630" s="36" t="s">
        <v>4301</v>
      </c>
    </row>
    <row r="631" spans="1:11" ht="30" x14ac:dyDescent="0.25">
      <c r="A631" s="36">
        <v>629</v>
      </c>
      <c r="B631" s="36" t="b" cm="1">
        <f t="array" ref="B631">INDEX(DB_PAR[],A631+1,1)</f>
        <v>1</v>
      </c>
      <c r="C631" s="34" t="str" cm="1">
        <f t="array" ref="C631">INDEX(DB_PAR[],A631+1,3)</f>
        <v xml:space="preserve"> PID_WATER_LEVEL</v>
      </c>
      <c r="D631" s="34" t="str" cm="1">
        <f t="array" ref="D631">INDEX(DB_PAR[],A631+1,4)</f>
        <v>LMN_FAC</v>
      </c>
      <c r="E631" t="s">
        <v>4302</v>
      </c>
      <c r="F631" s="34" t="s">
        <v>4303</v>
      </c>
      <c r="G631" s="34" t="str" cm="1">
        <f t="array" ref="G631">IF(INDEX(DB_PAR[],A631+1,5) = "REAL",INDEX(DB_PAR[],A631+1,8),IF(INDEX(DB_PAR[],A631+1,5) = "INT",INDEX(DB_PAR[],A631+1,6),INDEX(DB_PAR[],A631+1,7)))</f>
        <v>REAL</v>
      </c>
      <c r="H631" s="36" t="str" cm="1">
        <f t="array" ref="H631">INDEX(DB_PAR[],A631+1,9)</f>
        <v>T#0MS</v>
      </c>
      <c r="I631" s="36" t="s">
        <v>1084</v>
      </c>
      <c r="J631" s="36" t="e">
        <f t="shared" si="60"/>
        <v>#N/A</v>
      </c>
      <c r="K631" s="36" t="s">
        <v>4304</v>
      </c>
    </row>
    <row r="632" spans="1:11" ht="30" x14ac:dyDescent="0.25">
      <c r="A632" s="36">
        <v>630</v>
      </c>
      <c r="B632" s="36" t="b" cm="1">
        <f t="array" ref="B632">INDEX(DB_PAR[],A632+1,1)</f>
        <v>1</v>
      </c>
      <c r="C632" s="34" t="str" cm="1">
        <f t="array" ref="C632">INDEX(DB_PAR[],A632+1,3)</f>
        <v xml:space="preserve"> PID_WATER_LEVEL</v>
      </c>
      <c r="D632" s="34" t="str" cm="1">
        <f t="array" ref="D632">INDEX(DB_PAR[],A632+1,4)</f>
        <v>LMN_OFFSET</v>
      </c>
      <c r="E632" t="s">
        <v>4305</v>
      </c>
      <c r="F632" s="34" t="s">
        <v>4306</v>
      </c>
      <c r="G632" s="34" t="str" cm="1">
        <f t="array" ref="G632">IF(INDEX(DB_PAR[],A632+1,5) = "REAL",INDEX(DB_PAR[],A632+1,8),IF(INDEX(DB_PAR[],A632+1,5) = "INT",INDEX(DB_PAR[],A632+1,6),INDEX(DB_PAR[],A632+1,7)))</f>
        <v>REAL</v>
      </c>
      <c r="H632" s="36" t="str" cm="1">
        <f t="array" ref="H632">INDEX(DB_PAR[],A632+1,9)</f>
        <v>T#0MS</v>
      </c>
      <c r="I632" s="36" t="s">
        <v>1084</v>
      </c>
      <c r="J632" s="36" t="e">
        <f t="shared" si="60"/>
        <v>#N/A</v>
      </c>
      <c r="K632" s="36" t="s">
        <v>4307</v>
      </c>
    </row>
    <row r="633" spans="1:11" x14ac:dyDescent="0.25">
      <c r="A633" s="36">
        <v>631</v>
      </c>
      <c r="B633" s="36" t="b" cm="1">
        <f t="array" ref="B633">INDEX(DB_PAR[],A633+1,1)</f>
        <v>1</v>
      </c>
      <c r="C633" s="34" t="str" cm="1">
        <f t="array" ref="C633">INDEX(DB_PAR[],A633+1,3)</f>
        <v xml:space="preserve"> PID_WATER_LEVEL</v>
      </c>
      <c r="D633" s="34" t="str" cm="1">
        <f t="array" ref="D633">INDEX(DB_PAR[],A633+1,4)</f>
        <v>DISV</v>
      </c>
      <c r="E633" t="s">
        <v>4308</v>
      </c>
      <c r="F633" s="34" t="s">
        <v>4309</v>
      </c>
      <c r="G633" s="34" t="str" cm="1">
        <f t="array" ref="G633">IF(INDEX(DB_PAR[],A633+1,5) = "REAL",INDEX(DB_PAR[],A633+1,8),IF(INDEX(DB_PAR[],A633+1,5) = "INT",INDEX(DB_PAR[],A633+1,6),INDEX(DB_PAR[],A633+1,7)))</f>
        <v>REAL</v>
      </c>
      <c r="H633" s="36" t="str" cm="1">
        <f t="array" ref="H633">INDEX(DB_PAR[],A633+1,9)</f>
        <v>T#0MS</v>
      </c>
      <c r="I633" s="36" t="s">
        <v>1084</v>
      </c>
      <c r="J633" s="36" t="e">
        <f t="shared" si="60"/>
        <v>#N/A</v>
      </c>
      <c r="K633" s="36" t="s">
        <v>4310</v>
      </c>
    </row>
    <row r="634" spans="1:11" x14ac:dyDescent="0.25">
      <c r="A634" s="36">
        <v>632</v>
      </c>
      <c r="B634" s="36" t="b" cm="1">
        <f t="array" ref="B634">INDEX(DB_PAR[],A634+1,1)</f>
        <v>1</v>
      </c>
      <c r="C634" s="34" t="str" cm="1">
        <f t="array" ref="C634">INDEX(DB_PAR[],A634+1,3)</f>
        <v xml:space="preserve"> PID_WATER_LEVEL</v>
      </c>
      <c r="D634" s="34" t="str" cm="1">
        <f t="array" ref="D634">INDEX(DB_PAR[],A634+1,4)</f>
        <v>MAN</v>
      </c>
      <c r="E634" t="s">
        <v>4311</v>
      </c>
      <c r="F634" s="34" t="s">
        <v>4312</v>
      </c>
      <c r="G634" s="34" t="str" cm="1">
        <f t="array" ref="G634">IF(INDEX(DB_PAR[],A634+1,5) = "REAL",INDEX(DB_PAR[],A634+1,8),IF(INDEX(DB_PAR[],A634+1,5) = "INT",INDEX(DB_PAR[],A634+1,6),INDEX(DB_PAR[],A634+1,7)))</f>
        <v>REAL</v>
      </c>
      <c r="H634" s="36" t="str" cm="1">
        <f t="array" ref="H634">INDEX(DB_PAR[],A634+1,9)</f>
        <v>T#0MS</v>
      </c>
      <c r="I634" s="36" t="s">
        <v>1084</v>
      </c>
      <c r="J634" s="36" t="e">
        <f t="shared" si="60"/>
        <v>#N/A</v>
      </c>
      <c r="K634" s="36" t="s">
        <v>4313</v>
      </c>
    </row>
    <row r="635" spans="1:11" ht="45" x14ac:dyDescent="0.25">
      <c r="A635" s="36">
        <v>633</v>
      </c>
      <c r="B635" s="36" t="b" cm="1">
        <f t="array" ref="B635">INDEX(DB_PAR[],A635+1,1)</f>
        <v>1</v>
      </c>
      <c r="C635" s="34" t="str" cm="1">
        <f t="array" ref="C635">INDEX(DB_PAR[],A635+1,3)</f>
        <v xml:space="preserve"> PID_WATER_LEVEL</v>
      </c>
      <c r="D635" s="34" t="str" cm="1">
        <f t="array" ref="D635">INDEX(DB_PAR[],A635+1,4)</f>
        <v>REFERENCE_CORRECTION</v>
      </c>
      <c r="E635" t="s">
        <v>4314</v>
      </c>
      <c r="F635" s="34" t="s">
        <v>4315</v>
      </c>
      <c r="G635" s="34" t="str" cm="1">
        <f t="array" ref="G635">IF(INDEX(DB_PAR[],A635+1,5) = "REAL",INDEX(DB_PAR[],A635+1,8),IF(INDEX(DB_PAR[],A635+1,5) = "INT",INDEX(DB_PAR[],A635+1,6),INDEX(DB_PAR[],A635+1,7)))</f>
        <v>REAL</v>
      </c>
      <c r="H635" s="36" t="str" cm="1">
        <f t="array" ref="H635">INDEX(DB_PAR[],A635+1,9)</f>
        <v>T#0MS</v>
      </c>
      <c r="I635" s="36" t="s">
        <v>3438</v>
      </c>
      <c r="J635" s="36" t="e">
        <f t="shared" si="60"/>
        <v>#N/A</v>
      </c>
      <c r="K635" s="36" t="s">
        <v>4316</v>
      </c>
    </row>
    <row r="636" spans="1:11" x14ac:dyDescent="0.25">
      <c r="A636" s="36">
        <v>634</v>
      </c>
      <c r="B636" s="36" t="b" cm="1">
        <f t="array" ref="B636">INDEX(DB_PAR[],A636+1,1)</f>
        <v>1</v>
      </c>
      <c r="C636" s="34" t="str" cm="1">
        <f t="array" ref="C636">INDEX(DB_PAR[],A636+1,3)</f>
        <v xml:space="preserve"> PID_WATER_LEVEL</v>
      </c>
      <c r="D636" s="34" t="str" cm="1">
        <f t="array" ref="D636">INDEX(DB_PAR[],A636+1,4)</f>
        <v>OUT_CTRL_MODE</v>
      </c>
      <c r="E636" t="s">
        <v>4317</v>
      </c>
      <c r="F636" s="34" t="s">
        <v>4318</v>
      </c>
      <c r="G636" s="34" t="str" cm="1">
        <f t="array" ref="G636">IF(INDEX(DB_PAR[],A636+1,5) = "REAL",INDEX(DB_PAR[],A636+1,8),IF(INDEX(DB_PAR[],A636+1,5) = "INT",INDEX(DB_PAR[],A636+1,6),INDEX(DB_PAR[],A636+1,7)))</f>
        <v>INT</v>
      </c>
      <c r="H636" s="36" t="str" cm="1">
        <f t="array" ref="H636">INDEX(DB_PAR[],A636+1,9)</f>
        <v>T#0MS</v>
      </c>
      <c r="I636" s="36" t="s">
        <v>1084</v>
      </c>
      <c r="J636" s="36" t="e">
        <f t="shared" si="60"/>
        <v>#N/A</v>
      </c>
      <c r="K636" s="36" t="s">
        <v>4319</v>
      </c>
    </row>
    <row r="637" spans="1:11" hidden="1" x14ac:dyDescent="0.25">
      <c r="A637" s="36">
        <v>635</v>
      </c>
      <c r="B637" s="36" t="b" cm="1">
        <f t="array" ref="B637">INDEX(DB_PAR[],A637+1,1)</f>
        <v>0</v>
      </c>
      <c r="C637" s="34" t="str" cm="1">
        <f t="array" ref="C637">INDEX(DB_PAR[],A637+1,3)</f>
        <v xml:space="preserve"> PID_WATER_LEVEL</v>
      </c>
      <c r="D637" s="34" t="str" cm="1">
        <f t="array" ref="D637">INDEX(DB_PAR[],A637+1,4)</f>
        <v>SPARE_4</v>
      </c>
      <c r="F637" s="34"/>
      <c r="G637" s="34" t="str" cm="1">
        <f t="array" ref="G637">IF(INDEX(DB_PAR[],A637+1,5) = "REAL",INDEX(DB_PAR[],A637+1,8),IF(INDEX(DB_PAR[],A637+1,5) = "INT",INDEX(DB_PAR[],A637+1,6),INDEX(DB_PAR[],A637+1,7)))</f>
        <v>REAL</v>
      </c>
      <c r="H637" s="36" t="str" cm="1">
        <f t="array" ref="H637">INDEX(DB_PAR[],A637+1,9)</f>
        <v>T#0MS</v>
      </c>
      <c r="I637" s="36"/>
      <c r="J637" s="36"/>
      <c r="K637" s="36"/>
    </row>
    <row r="638" spans="1:11" hidden="1" x14ac:dyDescent="0.25">
      <c r="A638" s="36">
        <v>636</v>
      </c>
      <c r="B638" s="36" t="b" cm="1">
        <f t="array" ref="B638">INDEX(DB_PAR[],A638+1,1)</f>
        <v>0</v>
      </c>
      <c r="C638" s="34" t="str" cm="1">
        <f t="array" ref="C638">INDEX(DB_PAR[],A638+1,3)</f>
        <v xml:space="preserve"> PID_WATER_LEVEL</v>
      </c>
      <c r="D638" s="34" t="str" cm="1">
        <f t="array" ref="D638">INDEX(DB_PAR[],A638+1,4)</f>
        <v>SPARE_5</v>
      </c>
      <c r="F638" s="34"/>
      <c r="G638" s="34" t="str" cm="1">
        <f t="array" ref="G638">IF(INDEX(DB_PAR[],A638+1,5) = "REAL",INDEX(DB_PAR[],A638+1,8),IF(INDEX(DB_PAR[],A638+1,5) = "INT",INDEX(DB_PAR[],A638+1,6),INDEX(DB_PAR[],A638+1,7)))</f>
        <v>REAL</v>
      </c>
      <c r="H638" s="36" t="str" cm="1">
        <f t="array" ref="H638">INDEX(DB_PAR[],A638+1,9)</f>
        <v>T#0MS</v>
      </c>
      <c r="I638" s="36"/>
      <c r="J638" s="36"/>
      <c r="K638" s="36"/>
    </row>
    <row r="639" spans="1:11" hidden="1" x14ac:dyDescent="0.25">
      <c r="A639" s="36">
        <v>637</v>
      </c>
      <c r="B639" s="36" t="b" cm="1">
        <f t="array" ref="B639">INDEX(DB_PAR[],A639+1,1)</f>
        <v>0</v>
      </c>
      <c r="C639" s="34" t="str" cm="1">
        <f t="array" ref="C639">INDEX(DB_PAR[],A639+1,3)</f>
        <v xml:space="preserve"> PID_WATER_LEVEL</v>
      </c>
      <c r="D639" s="34" t="str" cm="1">
        <f t="array" ref="D639">INDEX(DB_PAR[],A639+1,4)</f>
        <v>SPARE_6</v>
      </c>
      <c r="F639" s="34"/>
      <c r="G639" s="34" t="str" cm="1">
        <f t="array" ref="G639">IF(INDEX(DB_PAR[],A639+1,5) = "REAL",INDEX(DB_PAR[],A639+1,8),IF(INDEX(DB_PAR[],A639+1,5) = "INT",INDEX(DB_PAR[],A639+1,6),INDEX(DB_PAR[],A639+1,7)))</f>
        <v>REAL</v>
      </c>
      <c r="H639" s="36" t="str" cm="1">
        <f t="array" ref="H639">INDEX(DB_PAR[],A639+1,9)</f>
        <v>T#0MS</v>
      </c>
      <c r="I639" s="36"/>
      <c r="J639" s="36"/>
      <c r="K639" s="36"/>
    </row>
    <row r="640" spans="1:11" hidden="1" x14ac:dyDescent="0.25">
      <c r="A640" s="36">
        <v>638</v>
      </c>
      <c r="B640" s="36" t="b" cm="1">
        <f t="array" ref="B640">INDEX(DB_PAR[],A640+1,1)</f>
        <v>0</v>
      </c>
      <c r="C640" s="34" t="str" cm="1">
        <f t="array" ref="C640">INDEX(DB_PAR[],A640+1,3)</f>
        <v xml:space="preserve"> PID_WATER_LEVEL</v>
      </c>
      <c r="D640" s="34" t="str" cm="1">
        <f t="array" ref="D640">INDEX(DB_PAR[],A640+1,4)</f>
        <v>SPARE_7</v>
      </c>
      <c r="F640" s="34"/>
      <c r="G640" s="34" t="str" cm="1">
        <f t="array" ref="G640">IF(INDEX(DB_PAR[],A640+1,5) = "REAL",INDEX(DB_PAR[],A640+1,8),IF(INDEX(DB_PAR[],A640+1,5) = "INT",INDEX(DB_PAR[],A640+1,6),INDEX(DB_PAR[],A640+1,7)))</f>
        <v>REAL</v>
      </c>
      <c r="H640" s="36" t="str" cm="1">
        <f t="array" ref="H640">INDEX(DB_PAR[],A640+1,9)</f>
        <v>T#0MS</v>
      </c>
      <c r="I640" s="36"/>
      <c r="J640" s="36"/>
      <c r="K640" s="36" t="e">
        <f t="shared" si="59"/>
        <v>#N/A</v>
      </c>
    </row>
    <row r="641" spans="1:11" hidden="1" x14ac:dyDescent="0.25">
      <c r="A641" s="36">
        <v>639</v>
      </c>
      <c r="B641" s="36" t="b" cm="1">
        <f t="array" ref="B641">INDEX(DB_PAR[],A641+1,1)</f>
        <v>0</v>
      </c>
      <c r="C641" s="34" t="str" cm="1">
        <f t="array" ref="C641">INDEX(DB_PAR[],A641+1,3)</f>
        <v xml:space="preserve"> PID_WATER_LEVEL</v>
      </c>
      <c r="D641" s="34" t="str" cm="1">
        <f t="array" ref="D641">INDEX(DB_PAR[],A641+1,4)</f>
        <v>SPARE_8</v>
      </c>
      <c r="F641" s="34"/>
      <c r="G641" s="34" t="str" cm="1">
        <f t="array" ref="G641">IF(INDEX(DB_PAR[],A641+1,5) = "REAL",INDEX(DB_PAR[],A641+1,8),IF(INDEX(DB_PAR[],A641+1,5) = "INT",INDEX(DB_PAR[],A641+1,6),INDEX(DB_PAR[],A641+1,7)))</f>
        <v>REAL</v>
      </c>
      <c r="H641" s="36" t="str" cm="1">
        <f t="array" ref="H641">INDEX(DB_PAR[],A641+1,9)</f>
        <v>T#0MS</v>
      </c>
      <c r="I641" s="36"/>
      <c r="J641" s="36"/>
      <c r="K641" s="36" t="e">
        <f t="shared" si="59"/>
        <v>#N/A</v>
      </c>
    </row>
    <row r="642" spans="1:11" x14ac:dyDescent="0.25">
      <c r="A642" s="36">
        <v>640</v>
      </c>
      <c r="B642" s="36" t="b" cm="1">
        <f t="array" ref="B642">INDEX(DB_PAR[],A642+1,1)</f>
        <v>0</v>
      </c>
      <c r="C642" s="34" t="str" cm="1">
        <f t="array" ref="C642">INDEX(DB_PAR[],A642+1,3)</f>
        <v xml:space="preserve"> PID_WATER_PRESSURE</v>
      </c>
      <c r="D642" s="34" t="str" cm="1">
        <f t="array" ref="D642">INDEX(DB_PAR[],A642+1,4)</f>
        <v>INPUT_RAMP_MIN_VAL</v>
      </c>
      <c r="E642" t="s">
        <v>4320</v>
      </c>
      <c r="F642" s="34" t="s">
        <v>4244</v>
      </c>
      <c r="G642" s="34" t="str" cm="1">
        <f t="array" ref="G642">IF(INDEX(DB_PAR[],A642+1,5) = "REAL",INDEX(DB_PAR[],A642+1,8),IF(INDEX(DB_PAR[],A642+1,5) = "INT",INDEX(DB_PAR[],A642+1,6),INDEX(DB_PAR[],A642+1,7)))</f>
        <v>REAL</v>
      </c>
      <c r="H642" s="36" t="str" cm="1">
        <f t="array" ref="H642">INDEX(DB_PAR[],A642+1,9)</f>
        <v>T#0MS</v>
      </c>
      <c r="I642" s="36" t="s">
        <v>1084</v>
      </c>
      <c r="J642" s="36" t="e">
        <f t="shared" ref="J642:J668" si="61">VLOOKUP(E642,$S$1:$T$299,2,FALSE)</f>
        <v>#N/A</v>
      </c>
      <c r="K642" s="36" t="s">
        <v>4245</v>
      </c>
    </row>
    <row r="643" spans="1:11" x14ac:dyDescent="0.25">
      <c r="A643" s="36">
        <v>641</v>
      </c>
      <c r="B643" s="36" t="b" cm="1">
        <f t="array" ref="B643">INDEX(DB_PAR[],A643+1,1)</f>
        <v>0</v>
      </c>
      <c r="C643" s="34" t="str" cm="1">
        <f t="array" ref="C643">INDEX(DB_PAR[],A643+1,3)</f>
        <v xml:space="preserve"> PID_WATER_PRESSURE</v>
      </c>
      <c r="D643" s="34" t="str" cm="1">
        <f t="array" ref="D643">INDEX(DB_PAR[],A643+1,4)</f>
        <v>INPUT_RAMP_MAX_VAL</v>
      </c>
      <c r="E643" t="s">
        <v>4321</v>
      </c>
      <c r="F643" s="34" t="s">
        <v>4247</v>
      </c>
      <c r="G643" s="34" t="str" cm="1">
        <f t="array" ref="G643">IF(INDEX(DB_PAR[],A643+1,5) = "REAL",INDEX(DB_PAR[],A643+1,8),IF(INDEX(DB_PAR[],A643+1,5) = "INT",INDEX(DB_PAR[],A643+1,6),INDEX(DB_PAR[],A643+1,7)))</f>
        <v>REAL</v>
      </c>
      <c r="H643" s="36" t="str" cm="1">
        <f t="array" ref="H643">INDEX(DB_PAR[],A643+1,9)</f>
        <v>T#0MS</v>
      </c>
      <c r="I643" s="36" t="s">
        <v>1084</v>
      </c>
      <c r="J643" s="36" t="e">
        <f t="shared" si="61"/>
        <v>#N/A</v>
      </c>
      <c r="K643" s="36" t="s">
        <v>4248</v>
      </c>
    </row>
    <row r="644" spans="1:11" x14ac:dyDescent="0.25">
      <c r="A644" s="36">
        <v>642</v>
      </c>
      <c r="B644" s="36" t="b" cm="1">
        <f t="array" ref="B644">INDEX(DB_PAR[],A644+1,1)</f>
        <v>0</v>
      </c>
      <c r="C644" s="34" t="str" cm="1">
        <f t="array" ref="C644">INDEX(DB_PAR[],A644+1,3)</f>
        <v xml:space="preserve"> PID_WATER_PRESSURE</v>
      </c>
      <c r="D644" s="34" t="str" cm="1">
        <f t="array" ref="D644">INDEX(DB_PAR[],A644+1,4)</f>
        <v>INPUT_RAMP_FALLING_TIME</v>
      </c>
      <c r="E644" t="s">
        <v>4322</v>
      </c>
      <c r="F644" s="34" t="s">
        <v>4250</v>
      </c>
      <c r="G644" s="34" t="str" cm="1">
        <f t="array" ref="G644">IF(INDEX(DB_PAR[],A644+1,5) = "REAL",INDEX(DB_PAR[],A644+1,8),IF(INDEX(DB_PAR[],A644+1,5) = "INT",INDEX(DB_PAR[],A644+1,6),INDEX(DB_PAR[],A644+1,7)))</f>
        <v>REAL</v>
      </c>
      <c r="H644" s="36" t="str" cm="1">
        <f t="array" ref="H644">INDEX(DB_PAR[],A644+1,9)</f>
        <v>T#0MS</v>
      </c>
      <c r="I644" s="36" t="s">
        <v>1084</v>
      </c>
      <c r="J644" s="36" t="e">
        <f t="shared" si="61"/>
        <v>#N/A</v>
      </c>
      <c r="K644" s="36" t="s">
        <v>4251</v>
      </c>
    </row>
    <row r="645" spans="1:11" x14ac:dyDescent="0.25">
      <c r="A645" s="36">
        <v>643</v>
      </c>
      <c r="B645" s="36" t="b" cm="1">
        <f t="array" ref="B645">INDEX(DB_PAR[],A645+1,1)</f>
        <v>0</v>
      </c>
      <c r="C645" s="34" t="str" cm="1">
        <f t="array" ref="C645">INDEX(DB_PAR[],A645+1,3)</f>
        <v xml:space="preserve"> PID_WATER_PRESSURE</v>
      </c>
      <c r="D645" s="34" t="str" cm="1">
        <f t="array" ref="D645">INDEX(DB_PAR[],A645+1,4)</f>
        <v>INPUT_RAMP_RISING_TIME</v>
      </c>
      <c r="E645" t="s">
        <v>4323</v>
      </c>
      <c r="F645" s="34" t="s">
        <v>4253</v>
      </c>
      <c r="G645" s="34" t="str" cm="1">
        <f t="array" ref="G645">IF(INDEX(DB_PAR[],A645+1,5) = "REAL",INDEX(DB_PAR[],A645+1,8),IF(INDEX(DB_PAR[],A645+1,5) = "INT",INDEX(DB_PAR[],A645+1,6),INDEX(DB_PAR[],A645+1,7)))</f>
        <v>REAL</v>
      </c>
      <c r="H645" s="36" t="str" cm="1">
        <f t="array" ref="H645">INDEX(DB_PAR[],A645+1,9)</f>
        <v>T#0MS</v>
      </c>
      <c r="I645" s="36" t="s">
        <v>1084</v>
      </c>
      <c r="J645" s="36" t="e">
        <f t="shared" si="61"/>
        <v>#N/A</v>
      </c>
      <c r="K645" s="36" t="s">
        <v>4254</v>
      </c>
    </row>
    <row r="646" spans="1:11" x14ac:dyDescent="0.25">
      <c r="A646" s="36">
        <v>644</v>
      </c>
      <c r="B646" s="36" t="b" cm="1">
        <f t="array" ref="B646">INDEX(DB_PAR[],A646+1,1)</f>
        <v>0</v>
      </c>
      <c r="C646" s="34" t="str" cm="1">
        <f t="array" ref="C646">INDEX(DB_PAR[],A646+1,3)</f>
        <v xml:space="preserve"> PID_WATER_PRESSURE</v>
      </c>
      <c r="D646" s="34" t="str" cm="1">
        <f t="array" ref="D646">INDEX(DB_PAR[],A646+1,4)</f>
        <v>OUTPUT_RAMP_FALLING_TIME</v>
      </c>
      <c r="E646" t="s">
        <v>4324</v>
      </c>
      <c r="F646" s="34" t="s">
        <v>4250</v>
      </c>
      <c r="G646" s="34" t="str" cm="1">
        <f t="array" ref="G646">IF(INDEX(DB_PAR[],A646+1,5) = "REAL",INDEX(DB_PAR[],A646+1,8),IF(INDEX(DB_PAR[],A646+1,5) = "INT",INDEX(DB_PAR[],A646+1,6),INDEX(DB_PAR[],A646+1,7)))</f>
        <v>REAL</v>
      </c>
      <c r="H646" s="36" t="str" cm="1">
        <f t="array" ref="H646">INDEX(DB_PAR[],A646+1,9)</f>
        <v>T#0MS</v>
      </c>
      <c r="I646" s="36" t="s">
        <v>1084</v>
      </c>
      <c r="J646" s="36" t="e">
        <f t="shared" si="61"/>
        <v>#N/A</v>
      </c>
      <c r="K646" s="36" t="s">
        <v>4251</v>
      </c>
    </row>
    <row r="647" spans="1:11" x14ac:dyDescent="0.25">
      <c r="A647" s="36">
        <v>645</v>
      </c>
      <c r="B647" s="36" t="b" cm="1">
        <f t="array" ref="B647">INDEX(DB_PAR[],A647+1,1)</f>
        <v>0</v>
      </c>
      <c r="C647" s="34" t="str" cm="1">
        <f t="array" ref="C647">INDEX(DB_PAR[],A647+1,3)</f>
        <v xml:space="preserve"> PID_WATER_PRESSURE</v>
      </c>
      <c r="D647" s="34" t="str" cm="1">
        <f t="array" ref="D647">INDEX(DB_PAR[],A647+1,4)</f>
        <v>OUTPUT_RAMP_RISING_TIME</v>
      </c>
      <c r="E647" t="s">
        <v>4325</v>
      </c>
      <c r="F647" s="34" t="s">
        <v>4253</v>
      </c>
      <c r="G647" s="34" t="str" cm="1">
        <f t="array" ref="G647">IF(INDEX(DB_PAR[],A647+1,5) = "REAL",INDEX(DB_PAR[],A647+1,8),IF(INDEX(DB_PAR[],A647+1,5) = "INT",INDEX(DB_PAR[],A647+1,6),INDEX(DB_PAR[],A647+1,7)))</f>
        <v>REAL</v>
      </c>
      <c r="H647" s="36" t="str" cm="1">
        <f t="array" ref="H647">INDEX(DB_PAR[],A647+1,9)</f>
        <v>T#0MS</v>
      </c>
      <c r="I647" s="36" t="s">
        <v>1084</v>
      </c>
      <c r="J647" s="36" t="e">
        <f t="shared" si="61"/>
        <v>#N/A</v>
      </c>
      <c r="K647" s="36" t="s">
        <v>4254</v>
      </c>
    </row>
    <row r="648" spans="1:11" ht="30" x14ac:dyDescent="0.25">
      <c r="A648" s="36">
        <v>646</v>
      </c>
      <c r="B648" s="36" t="b" cm="1">
        <f t="array" ref="B648">INDEX(DB_PAR[],A648+1,1)</f>
        <v>0</v>
      </c>
      <c r="C648" s="34" t="str" cm="1">
        <f t="array" ref="C648">INDEX(DB_PAR[],A648+1,3)</f>
        <v xml:space="preserve"> PID_WATER_PRESSURE</v>
      </c>
      <c r="D648" s="34" t="str" cm="1">
        <f t="array" ref="D648">INDEX(DB_PAR[],A648+1,4)</f>
        <v>MAN_ON</v>
      </c>
      <c r="E648" t="s">
        <v>4326</v>
      </c>
      <c r="F648" s="34" t="s">
        <v>4258</v>
      </c>
      <c r="G648" s="34" t="str" cm="1">
        <f t="array" ref="G648">IF(INDEX(DB_PAR[],A648+1,5) = "REAL",INDEX(DB_PAR[],A648+1,8),IF(INDEX(DB_PAR[],A648+1,5) = "INT",INDEX(DB_PAR[],A648+1,6),INDEX(DB_PAR[],A648+1,7)))</f>
        <v>INT</v>
      </c>
      <c r="H648" s="36" t="str" cm="1">
        <f t="array" ref="H648">INDEX(DB_PAR[],A648+1,9)</f>
        <v>T#0MS</v>
      </c>
      <c r="I648" s="36" t="s">
        <v>1084</v>
      </c>
      <c r="J648" s="36" t="e">
        <f t="shared" si="61"/>
        <v>#N/A</v>
      </c>
      <c r="K648" s="36" t="s">
        <v>4259</v>
      </c>
    </row>
    <row r="649" spans="1:11" ht="30" x14ac:dyDescent="0.25">
      <c r="A649" s="36">
        <v>647</v>
      </c>
      <c r="B649" s="36" t="b" cm="1">
        <f t="array" ref="B649">INDEX(DB_PAR[],A649+1,1)</f>
        <v>0</v>
      </c>
      <c r="C649" s="34" t="str" cm="1">
        <f t="array" ref="C649">INDEX(DB_PAR[],A649+1,3)</f>
        <v xml:space="preserve"> PID_WATER_PRESSURE</v>
      </c>
      <c r="D649" s="34" t="str" cm="1">
        <f t="array" ref="D649">INDEX(DB_PAR[],A649+1,4)</f>
        <v>P_SEL</v>
      </c>
      <c r="E649" t="s">
        <v>4260</v>
      </c>
      <c r="F649" s="34" t="s">
        <v>4261</v>
      </c>
      <c r="G649" s="34" t="str" cm="1">
        <f t="array" ref="G649">IF(INDEX(DB_PAR[],A649+1,5) = "REAL",INDEX(DB_PAR[],A649+1,8),IF(INDEX(DB_PAR[],A649+1,5) = "INT",INDEX(DB_PAR[],A649+1,6),INDEX(DB_PAR[],A649+1,7)))</f>
        <v>INT</v>
      </c>
      <c r="H649" s="36" t="str" cm="1">
        <f t="array" ref="H649">INDEX(DB_PAR[],A649+1,9)</f>
        <v>T#0MS</v>
      </c>
      <c r="I649" s="36" t="s">
        <v>1084</v>
      </c>
      <c r="J649" s="36" t="e">
        <f t="shared" si="61"/>
        <v>#N/A</v>
      </c>
      <c r="K649" s="36" t="s">
        <v>4262</v>
      </c>
    </row>
    <row r="650" spans="1:11" ht="30" x14ac:dyDescent="0.25">
      <c r="A650" s="36">
        <v>648</v>
      </c>
      <c r="B650" s="36" t="b" cm="1">
        <f t="array" ref="B650">INDEX(DB_PAR[],A650+1,1)</f>
        <v>0</v>
      </c>
      <c r="C650" s="34" t="str" cm="1">
        <f t="array" ref="C650">INDEX(DB_PAR[],A650+1,3)</f>
        <v xml:space="preserve"> PID_WATER_PRESSURE</v>
      </c>
      <c r="D650" s="34" t="str" cm="1">
        <f t="array" ref="D650">INDEX(DB_PAR[],A650+1,4)</f>
        <v>I_SEL</v>
      </c>
      <c r="E650" t="s">
        <v>4263</v>
      </c>
      <c r="F650" s="34" t="s">
        <v>4264</v>
      </c>
      <c r="G650" s="34" t="str" cm="1">
        <f t="array" ref="G650">IF(INDEX(DB_PAR[],A650+1,5) = "REAL",INDEX(DB_PAR[],A650+1,8),IF(INDEX(DB_PAR[],A650+1,5) = "INT",INDEX(DB_PAR[],A650+1,6),INDEX(DB_PAR[],A650+1,7)))</f>
        <v>INT</v>
      </c>
      <c r="H650" s="36" t="str" cm="1">
        <f t="array" ref="H650">INDEX(DB_PAR[],A650+1,9)</f>
        <v>T#0MS</v>
      </c>
      <c r="I650" s="36" t="s">
        <v>1084</v>
      </c>
      <c r="J650" s="36" t="e">
        <f t="shared" si="61"/>
        <v>#N/A</v>
      </c>
      <c r="K650" s="36" t="s">
        <v>4265</v>
      </c>
    </row>
    <row r="651" spans="1:11" x14ac:dyDescent="0.25">
      <c r="A651" s="36">
        <v>649</v>
      </c>
      <c r="B651" s="36" t="b" cm="1">
        <f t="array" ref="B651">INDEX(DB_PAR[],A651+1,1)</f>
        <v>0</v>
      </c>
      <c r="C651" s="34" t="str" cm="1">
        <f t="array" ref="C651">INDEX(DB_PAR[],A651+1,3)</f>
        <v xml:space="preserve"> PID_WATER_PRESSURE</v>
      </c>
      <c r="D651" s="34" t="str" cm="1">
        <f t="array" ref="D651">INDEX(DB_PAR[],A651+1,4)</f>
        <v>INT_HOLD</v>
      </c>
      <c r="E651" t="s">
        <v>4266</v>
      </c>
      <c r="F651" s="34" t="s">
        <v>4267</v>
      </c>
      <c r="G651" s="34" t="str" cm="1">
        <f t="array" ref="G651">IF(INDEX(DB_PAR[],A651+1,5) = "REAL",INDEX(DB_PAR[],A651+1,8),IF(INDEX(DB_PAR[],A651+1,5) = "INT",INDEX(DB_PAR[],A651+1,6),INDEX(DB_PAR[],A651+1,7)))</f>
        <v>INT</v>
      </c>
      <c r="H651" s="36" t="str" cm="1">
        <f t="array" ref="H651">INDEX(DB_PAR[],A651+1,9)</f>
        <v>T#0MS</v>
      </c>
      <c r="I651" s="36" t="s">
        <v>1084</v>
      </c>
      <c r="J651" s="36" t="e">
        <f t="shared" si="61"/>
        <v>#N/A</v>
      </c>
      <c r="K651" s="36" t="s">
        <v>4268</v>
      </c>
    </row>
    <row r="652" spans="1:11" ht="30" x14ac:dyDescent="0.25">
      <c r="A652" s="36">
        <v>650</v>
      </c>
      <c r="B652" s="36" t="b" cm="1">
        <f t="array" ref="B652">INDEX(DB_PAR[],A652+1,1)</f>
        <v>0</v>
      </c>
      <c r="C652" s="34" t="str" cm="1">
        <f t="array" ref="C652">INDEX(DB_PAR[],A652+1,3)</f>
        <v xml:space="preserve"> PID_WATER_PRESSURE</v>
      </c>
      <c r="D652" s="34" t="str" cm="1">
        <f t="array" ref="D652">INDEX(DB_PAR[],A652+1,4)</f>
        <v>D_SEL</v>
      </c>
      <c r="E652" t="s">
        <v>4269</v>
      </c>
      <c r="F652" s="34" t="s">
        <v>4270</v>
      </c>
      <c r="G652" s="34" t="str" cm="1">
        <f t="array" ref="G652">IF(INDEX(DB_PAR[],A652+1,5) = "REAL",INDEX(DB_PAR[],A652+1,8),IF(INDEX(DB_PAR[],A652+1,5) = "INT",INDEX(DB_PAR[],A652+1,6),INDEX(DB_PAR[],A652+1,7)))</f>
        <v>INT</v>
      </c>
      <c r="H652" s="36" t="str" cm="1">
        <f t="array" ref="H652">INDEX(DB_PAR[],A652+1,9)</f>
        <v>T#0MS</v>
      </c>
      <c r="I652" s="36" t="s">
        <v>1084</v>
      </c>
      <c r="J652" s="36" t="e">
        <f t="shared" si="61"/>
        <v>#N/A</v>
      </c>
      <c r="K652" s="36" t="s">
        <v>4271</v>
      </c>
    </row>
    <row r="653" spans="1:11" ht="30" x14ac:dyDescent="0.25">
      <c r="A653" s="36">
        <v>651</v>
      </c>
      <c r="B653" s="36" t="b" cm="1">
        <f t="array" ref="B653">INDEX(DB_PAR[],A653+1,1)</f>
        <v>0</v>
      </c>
      <c r="C653" s="34" t="str" cm="1">
        <f t="array" ref="C653">INDEX(DB_PAR[],A653+1,3)</f>
        <v xml:space="preserve"> PID_WATER_PRESSURE</v>
      </c>
      <c r="D653" s="34" t="str" cm="1">
        <f t="array" ref="D653">INDEX(DB_PAR[],A653+1,4)</f>
        <v>NUM_OF_CYCLES</v>
      </c>
      <c r="E653" t="s">
        <v>4272</v>
      </c>
      <c r="F653" s="34" t="s">
        <v>4273</v>
      </c>
      <c r="G653" s="34" t="str" cm="1">
        <f t="array" ref="G653">IF(INDEX(DB_PAR[],A653+1,5) = "REAL",INDEX(DB_PAR[],A653+1,8),IF(INDEX(DB_PAR[],A653+1,5) = "INT",INDEX(DB_PAR[],A653+1,6),INDEX(DB_PAR[],A653+1,7)))</f>
        <v>INT</v>
      </c>
      <c r="H653" s="36" t="str" cm="1">
        <f t="array" ref="H653">INDEX(DB_PAR[],A653+1,9)</f>
        <v>T#0MS</v>
      </c>
      <c r="I653" s="36" t="s">
        <v>1084</v>
      </c>
      <c r="J653" s="36" t="e">
        <f t="shared" si="61"/>
        <v>#N/A</v>
      </c>
      <c r="K653" s="36" t="s">
        <v>4274</v>
      </c>
    </row>
    <row r="654" spans="1:11" x14ac:dyDescent="0.25">
      <c r="A654" s="36">
        <v>652</v>
      </c>
      <c r="B654" s="36" t="b" cm="1">
        <f t="array" ref="B654">INDEX(DB_PAR[],A654+1,1)</f>
        <v>0</v>
      </c>
      <c r="C654" s="34" t="str" cm="1">
        <f t="array" ref="C654">INDEX(DB_PAR[],A654+1,3)</f>
        <v xml:space="preserve"> PID_WATER_PRESSURE</v>
      </c>
      <c r="D654" s="34" t="str" cm="1">
        <f t="array" ref="D654">INDEX(DB_PAR[],A654+1,4)</f>
        <v>GAIN</v>
      </c>
      <c r="E654" t="s">
        <v>4275</v>
      </c>
      <c r="F654" s="34" t="s">
        <v>4276</v>
      </c>
      <c r="G654" s="34" t="str" cm="1">
        <f t="array" ref="G654">IF(INDEX(DB_PAR[],A654+1,5) = "REAL",INDEX(DB_PAR[],A654+1,8),IF(INDEX(DB_PAR[],A654+1,5) = "INT",INDEX(DB_PAR[],A654+1,6),INDEX(DB_PAR[],A654+1,7)))</f>
        <v>REAL</v>
      </c>
      <c r="H654" s="36" t="str" cm="1">
        <f t="array" ref="H654">INDEX(DB_PAR[],A654+1,9)</f>
        <v>T#0MS</v>
      </c>
      <c r="I654" s="36" t="s">
        <v>1084</v>
      </c>
      <c r="J654" s="36" t="e">
        <f t="shared" si="61"/>
        <v>#N/A</v>
      </c>
      <c r="K654" s="36" t="s">
        <v>4277</v>
      </c>
    </row>
    <row r="655" spans="1:11" x14ac:dyDescent="0.25">
      <c r="A655" s="36">
        <v>653</v>
      </c>
      <c r="B655" s="36" t="b" cm="1">
        <f t="array" ref="B655">INDEX(DB_PAR[],A655+1,1)</f>
        <v>0</v>
      </c>
      <c r="C655" s="34" t="str" cm="1">
        <f t="array" ref="C655">INDEX(DB_PAR[],A655+1,3)</f>
        <v xml:space="preserve"> PID_WATER_PRESSURE</v>
      </c>
      <c r="D655" s="34" t="str" cm="1">
        <f t="array" ref="D655">INDEX(DB_PAR[],A655+1,4)</f>
        <v>TI</v>
      </c>
      <c r="E655" t="s">
        <v>4278</v>
      </c>
      <c r="F655" s="34" t="s">
        <v>4279</v>
      </c>
      <c r="G655" s="34" t="str" cm="1">
        <f t="array" ref="G655">IF(INDEX(DB_PAR[],A655+1,5) = "REAL",INDEX(DB_PAR[],A655+1,8),IF(INDEX(DB_PAR[],A655+1,5) = "INT",INDEX(DB_PAR[],A655+1,6),INDEX(DB_PAR[],A655+1,7)))</f>
        <v>TIME</v>
      </c>
      <c r="H655" s="36" t="str" cm="1">
        <f t="array" ref="H655">INDEX(DB_PAR[],A655+1,9)</f>
        <v>T#0MS</v>
      </c>
      <c r="I655" s="36" t="s">
        <v>1084</v>
      </c>
      <c r="J655" s="36" t="e">
        <f t="shared" si="61"/>
        <v>#N/A</v>
      </c>
      <c r="K655" s="36" t="s">
        <v>4280</v>
      </c>
    </row>
    <row r="656" spans="1:11" x14ac:dyDescent="0.25">
      <c r="A656" s="36">
        <v>654</v>
      </c>
      <c r="B656" s="36" t="b" cm="1">
        <f t="array" ref="B656">INDEX(DB_PAR[],A656+1,1)</f>
        <v>0</v>
      </c>
      <c r="C656" s="34" t="str" cm="1">
        <f t="array" ref="C656">INDEX(DB_PAR[],A656+1,3)</f>
        <v xml:space="preserve"> PID_WATER_PRESSURE</v>
      </c>
      <c r="D656" s="34" t="str" cm="1">
        <f t="array" ref="D656">INDEX(DB_PAR[],A656+1,4)</f>
        <v>TD</v>
      </c>
      <c r="E656" t="s">
        <v>4281</v>
      </c>
      <c r="F656" s="34" t="s">
        <v>4282</v>
      </c>
      <c r="G656" s="34" t="str" cm="1">
        <f t="array" ref="G656">IF(INDEX(DB_PAR[],A656+1,5) = "REAL",INDEX(DB_PAR[],A656+1,8),IF(INDEX(DB_PAR[],A656+1,5) = "INT",INDEX(DB_PAR[],A656+1,6),INDEX(DB_PAR[],A656+1,7)))</f>
        <v>TIME</v>
      </c>
      <c r="H656" s="36" t="str" cm="1">
        <f t="array" ref="H656">INDEX(DB_PAR[],A656+1,9)</f>
        <v>T#0MS</v>
      </c>
      <c r="I656" s="36" t="s">
        <v>1084</v>
      </c>
      <c r="J656" s="36" t="e">
        <f t="shared" si="61"/>
        <v>#N/A</v>
      </c>
      <c r="K656" s="36" t="s">
        <v>4283</v>
      </c>
    </row>
    <row r="657" spans="1:11" ht="30" x14ac:dyDescent="0.25">
      <c r="A657" s="36">
        <v>655</v>
      </c>
      <c r="B657" s="36" t="b" cm="1">
        <f t="array" ref="B657">INDEX(DB_PAR[],A657+1,1)</f>
        <v>0</v>
      </c>
      <c r="C657" s="34" t="str" cm="1">
        <f t="array" ref="C657">INDEX(DB_PAR[],A657+1,3)</f>
        <v xml:space="preserve"> PID_WATER_PRESSURE</v>
      </c>
      <c r="D657" s="34" t="str" cm="1">
        <f t="array" ref="D657">INDEX(DB_PAR[],A657+1,4)</f>
        <v>TM_LAG</v>
      </c>
      <c r="E657" t="s">
        <v>4284</v>
      </c>
      <c r="F657" s="34" t="s">
        <v>4285</v>
      </c>
      <c r="G657" s="34" t="str" cm="1">
        <f t="array" ref="G657">IF(INDEX(DB_PAR[],A657+1,5) = "REAL",INDEX(DB_PAR[],A657+1,8),IF(INDEX(DB_PAR[],A657+1,5) = "INT",INDEX(DB_PAR[],A657+1,6),INDEX(DB_PAR[],A657+1,7)))</f>
        <v>TIME</v>
      </c>
      <c r="H657" s="36" t="str" cm="1">
        <f t="array" ref="H657">INDEX(DB_PAR[],A657+1,9)</f>
        <v>T#0MS</v>
      </c>
      <c r="I657" s="36" t="s">
        <v>1084</v>
      </c>
      <c r="J657" s="36" t="e">
        <f t="shared" si="61"/>
        <v>#N/A</v>
      </c>
      <c r="K657" s="36" t="s">
        <v>4286</v>
      </c>
    </row>
    <row r="658" spans="1:11" x14ac:dyDescent="0.25">
      <c r="A658" s="36">
        <v>656</v>
      </c>
      <c r="B658" s="36" t="b" cm="1">
        <f t="array" ref="B658">INDEX(DB_PAR[],A658+1,1)</f>
        <v>0</v>
      </c>
      <c r="C658" s="34" t="str" cm="1">
        <f t="array" ref="C658">INDEX(DB_PAR[],A658+1,3)</f>
        <v xml:space="preserve"> PID_WATER_PRESSURE</v>
      </c>
      <c r="D658" s="34" t="str" cm="1">
        <f t="array" ref="D658">INDEX(DB_PAR[],A658+1,4)</f>
        <v>DEAD_W</v>
      </c>
      <c r="E658" t="s">
        <v>4327</v>
      </c>
      <c r="F658" s="34" t="s">
        <v>4288</v>
      </c>
      <c r="G658" s="34" t="str" cm="1">
        <f t="array" ref="G658">IF(INDEX(DB_PAR[],A658+1,5) = "REAL",INDEX(DB_PAR[],A658+1,8),IF(INDEX(DB_PAR[],A658+1,5) = "INT",INDEX(DB_PAR[],A658+1,6),INDEX(DB_PAR[],A658+1,7)))</f>
        <v>REAL</v>
      </c>
      <c r="H658" s="36" t="str" cm="1">
        <f t="array" ref="H658">INDEX(DB_PAR[],A658+1,9)</f>
        <v>T#0MS</v>
      </c>
      <c r="I658" s="36" t="s">
        <v>1084</v>
      </c>
      <c r="J658" s="36" t="e">
        <f t="shared" si="61"/>
        <v>#N/A</v>
      </c>
      <c r="K658" s="36" t="s">
        <v>4289</v>
      </c>
    </row>
    <row r="659" spans="1:11" ht="30" x14ac:dyDescent="0.25">
      <c r="A659" s="36">
        <v>657</v>
      </c>
      <c r="B659" s="36" t="b" cm="1">
        <f t="array" ref="B659">INDEX(DB_PAR[],A659+1,1)</f>
        <v>0</v>
      </c>
      <c r="C659" s="34" t="str" cm="1">
        <f t="array" ref="C659">INDEX(DB_PAR[],A659+1,3)</f>
        <v xml:space="preserve"> PID_WATER_PRESSURE</v>
      </c>
      <c r="D659" s="34" t="str" cm="1">
        <f t="array" ref="D659">INDEX(DB_PAR[],A659+1,4)</f>
        <v>LMN_HLM</v>
      </c>
      <c r="E659" t="s">
        <v>4328</v>
      </c>
      <c r="F659" s="35" t="s">
        <v>4291</v>
      </c>
      <c r="G659" s="34" t="str" cm="1">
        <f t="array" ref="G659">IF(INDEX(DB_PAR[],A659+1,5) = "REAL",INDEX(DB_PAR[],A659+1,8),IF(INDEX(DB_PAR[],A659+1,5) = "INT",INDEX(DB_PAR[],A659+1,6),INDEX(DB_PAR[],A659+1,7)))</f>
        <v>REAL</v>
      </c>
      <c r="H659" s="36" t="str" cm="1">
        <f t="array" ref="H659">INDEX(DB_PAR[],A659+1,9)</f>
        <v>T#0MS</v>
      </c>
      <c r="I659" s="36" t="s">
        <v>1084</v>
      </c>
      <c r="J659" s="36" t="e">
        <f t="shared" si="61"/>
        <v>#N/A</v>
      </c>
      <c r="K659" s="36" t="s">
        <v>4292</v>
      </c>
    </row>
    <row r="660" spans="1:11" ht="30" x14ac:dyDescent="0.25">
      <c r="A660" s="36">
        <v>658</v>
      </c>
      <c r="B660" s="36" t="b" cm="1">
        <f t="array" ref="B660">INDEX(DB_PAR[],A660+1,1)</f>
        <v>0</v>
      </c>
      <c r="C660" s="34" t="str" cm="1">
        <f t="array" ref="C660">INDEX(DB_PAR[],A660+1,3)</f>
        <v xml:space="preserve"> PID_WATER_PRESSURE</v>
      </c>
      <c r="D660" s="34" t="str" cm="1">
        <f t="array" ref="D660">INDEX(DB_PAR[],A660+1,4)</f>
        <v>LMN_LLM</v>
      </c>
      <c r="E660" t="s">
        <v>4329</v>
      </c>
      <c r="F660" s="35" t="s">
        <v>4294</v>
      </c>
      <c r="G660" s="34" t="str" cm="1">
        <f t="array" ref="G660">IF(INDEX(DB_PAR[],A660+1,5) = "REAL",INDEX(DB_PAR[],A660+1,8),IF(INDEX(DB_PAR[],A660+1,5) = "INT",INDEX(DB_PAR[],A660+1,6),INDEX(DB_PAR[],A660+1,7)))</f>
        <v>REAL</v>
      </c>
      <c r="H660" s="36" t="str" cm="1">
        <f t="array" ref="H660">INDEX(DB_PAR[],A660+1,9)</f>
        <v>T#0MS</v>
      </c>
      <c r="I660" s="36" t="s">
        <v>1084</v>
      </c>
      <c r="J660" s="36" t="e">
        <f t="shared" si="61"/>
        <v>#N/A</v>
      </c>
      <c r="K660" s="36" t="s">
        <v>4295</v>
      </c>
    </row>
    <row r="661" spans="1:11" ht="30" x14ac:dyDescent="0.25">
      <c r="A661" s="36">
        <v>659</v>
      </c>
      <c r="B661" s="36" t="b" cm="1">
        <f t="array" ref="B661">INDEX(DB_PAR[],A661+1,1)</f>
        <v>0</v>
      </c>
      <c r="C661" s="34" t="str" cm="1">
        <f t="array" ref="C661">INDEX(DB_PAR[],A661+1,3)</f>
        <v xml:space="preserve"> PID_WATER_PRESSURE</v>
      </c>
      <c r="D661" s="34" t="str" cm="1">
        <f t="array" ref="D661">INDEX(DB_PAR[],A661+1,4)</f>
        <v>REF_MIN_VAL</v>
      </c>
      <c r="E661" t="s">
        <v>4330</v>
      </c>
      <c r="F661" s="34" t="s">
        <v>4297</v>
      </c>
      <c r="G661" s="34" t="str" cm="1">
        <f t="array" ref="G661">IF(INDEX(DB_PAR[],A661+1,5) = "REAL",INDEX(DB_PAR[],A661+1,8),IF(INDEX(DB_PAR[],A661+1,5) = "INT",INDEX(DB_PAR[],A661+1,6),INDEX(DB_PAR[],A661+1,7)))</f>
        <v>REAL</v>
      </c>
      <c r="H661" s="36" t="str" cm="1">
        <f t="array" ref="H661">INDEX(DB_PAR[],A661+1,9)</f>
        <v>T#0MS</v>
      </c>
      <c r="I661" s="36" t="s">
        <v>1084</v>
      </c>
      <c r="J661" s="36" t="e">
        <f t="shared" si="61"/>
        <v>#N/A</v>
      </c>
      <c r="K661" s="36" t="s">
        <v>4298</v>
      </c>
    </row>
    <row r="662" spans="1:11" x14ac:dyDescent="0.25">
      <c r="A662" s="36">
        <v>660</v>
      </c>
      <c r="B662" s="36" t="b" cm="1">
        <f t="array" ref="B662">INDEX(DB_PAR[],A662+1,1)</f>
        <v>0</v>
      </c>
      <c r="C662" s="34" t="str" cm="1">
        <f t="array" ref="C662">INDEX(DB_PAR[],A662+1,3)</f>
        <v xml:space="preserve"> PID_WATER_PRESSURE</v>
      </c>
      <c r="D662" s="34" t="str" cm="1">
        <f t="array" ref="D662">INDEX(DB_PAR[],A662+1,4)</f>
        <v>REF_MAX_VAL</v>
      </c>
      <c r="E662" t="s">
        <v>4331</v>
      </c>
      <c r="F662" s="34" t="s">
        <v>4300</v>
      </c>
      <c r="G662" s="34" t="str" cm="1">
        <f t="array" ref="G662">IF(INDEX(DB_PAR[],A662+1,5) = "REAL",INDEX(DB_PAR[],A662+1,8),IF(INDEX(DB_PAR[],A662+1,5) = "INT",INDEX(DB_PAR[],A662+1,6),INDEX(DB_PAR[],A662+1,7)))</f>
        <v>REAL</v>
      </c>
      <c r="H662" s="36" t="str" cm="1">
        <f t="array" ref="H662">INDEX(DB_PAR[],A662+1,9)</f>
        <v>T#0MS</v>
      </c>
      <c r="I662" s="36" t="s">
        <v>1084</v>
      </c>
      <c r="J662" s="36" t="e">
        <f t="shared" si="61"/>
        <v>#N/A</v>
      </c>
      <c r="K662" s="36" t="s">
        <v>4301</v>
      </c>
    </row>
    <row r="663" spans="1:11" ht="30" x14ac:dyDescent="0.25">
      <c r="A663" s="36">
        <v>661</v>
      </c>
      <c r="B663" s="36" t="b" cm="1">
        <f t="array" ref="B663">INDEX(DB_PAR[],A663+1,1)</f>
        <v>0</v>
      </c>
      <c r="C663" s="34" t="str" cm="1">
        <f t="array" ref="C663">INDEX(DB_PAR[],A663+1,3)</f>
        <v xml:space="preserve"> PID_WATER_PRESSURE</v>
      </c>
      <c r="D663" s="34" t="str" cm="1">
        <f t="array" ref="D663">INDEX(DB_PAR[],A663+1,4)</f>
        <v>LMN_FAC</v>
      </c>
      <c r="E663" t="s">
        <v>4332</v>
      </c>
      <c r="F663" s="34" t="s">
        <v>4303</v>
      </c>
      <c r="G663" s="34" t="str" cm="1">
        <f t="array" ref="G663">IF(INDEX(DB_PAR[],A663+1,5) = "REAL",INDEX(DB_PAR[],A663+1,8),IF(INDEX(DB_PAR[],A663+1,5) = "INT",INDEX(DB_PAR[],A663+1,6),INDEX(DB_PAR[],A663+1,7)))</f>
        <v>REAL</v>
      </c>
      <c r="H663" s="36" t="str" cm="1">
        <f t="array" ref="H663">INDEX(DB_PAR[],A663+1,9)</f>
        <v>T#0MS</v>
      </c>
      <c r="I663" s="36" t="s">
        <v>1084</v>
      </c>
      <c r="J663" s="36" t="e">
        <f t="shared" si="61"/>
        <v>#N/A</v>
      </c>
      <c r="K663" s="36" t="s">
        <v>4304</v>
      </c>
    </row>
    <row r="664" spans="1:11" ht="30" x14ac:dyDescent="0.25">
      <c r="A664" s="36">
        <v>662</v>
      </c>
      <c r="B664" s="36" t="b" cm="1">
        <f t="array" ref="B664">INDEX(DB_PAR[],A664+1,1)</f>
        <v>0</v>
      </c>
      <c r="C664" s="34" t="str" cm="1">
        <f t="array" ref="C664">INDEX(DB_PAR[],A664+1,3)</f>
        <v xml:space="preserve"> PID_WATER_PRESSURE</v>
      </c>
      <c r="D664" s="34" t="str" cm="1">
        <f t="array" ref="D664">INDEX(DB_PAR[],A664+1,4)</f>
        <v>LMN_OFFSET</v>
      </c>
      <c r="E664" t="s">
        <v>4333</v>
      </c>
      <c r="F664" s="34" t="s">
        <v>4306</v>
      </c>
      <c r="G664" s="34" t="str" cm="1">
        <f t="array" ref="G664">IF(INDEX(DB_PAR[],A664+1,5) = "REAL",INDEX(DB_PAR[],A664+1,8),IF(INDEX(DB_PAR[],A664+1,5) = "INT",INDEX(DB_PAR[],A664+1,6),INDEX(DB_PAR[],A664+1,7)))</f>
        <v>REAL</v>
      </c>
      <c r="H664" s="36" t="str" cm="1">
        <f t="array" ref="H664">INDEX(DB_PAR[],A664+1,9)</f>
        <v>T#0MS</v>
      </c>
      <c r="I664" s="36" t="s">
        <v>1084</v>
      </c>
      <c r="J664" s="36" t="e">
        <f t="shared" si="61"/>
        <v>#N/A</v>
      </c>
      <c r="K664" s="36" t="s">
        <v>4307</v>
      </c>
    </row>
    <row r="665" spans="1:11" x14ac:dyDescent="0.25">
      <c r="A665" s="36">
        <v>663</v>
      </c>
      <c r="B665" s="36" t="b" cm="1">
        <f t="array" ref="B665">INDEX(DB_PAR[],A665+1,1)</f>
        <v>0</v>
      </c>
      <c r="C665" s="34" t="str" cm="1">
        <f t="array" ref="C665">INDEX(DB_PAR[],A665+1,3)</f>
        <v xml:space="preserve"> PID_WATER_PRESSURE</v>
      </c>
      <c r="D665" s="34" t="str" cm="1">
        <f t="array" ref="D665">INDEX(DB_PAR[],A665+1,4)</f>
        <v>DISV</v>
      </c>
      <c r="E665" t="s">
        <v>4334</v>
      </c>
      <c r="F665" s="34" t="s">
        <v>4309</v>
      </c>
      <c r="G665" s="34" t="str" cm="1">
        <f t="array" ref="G665">IF(INDEX(DB_PAR[],A665+1,5) = "REAL",INDEX(DB_PAR[],A665+1,8),IF(INDEX(DB_PAR[],A665+1,5) = "INT",INDEX(DB_PAR[],A665+1,6),INDEX(DB_PAR[],A665+1,7)))</f>
        <v>REAL</v>
      </c>
      <c r="H665" s="36" t="str" cm="1">
        <f t="array" ref="H665">INDEX(DB_PAR[],A665+1,9)</f>
        <v>T#0MS</v>
      </c>
      <c r="I665" s="36" t="s">
        <v>1084</v>
      </c>
      <c r="J665" s="36" t="e">
        <f t="shared" si="61"/>
        <v>#N/A</v>
      </c>
      <c r="K665" s="36" t="s">
        <v>4310</v>
      </c>
    </row>
    <row r="666" spans="1:11" x14ac:dyDescent="0.25">
      <c r="A666" s="36">
        <v>664</v>
      </c>
      <c r="B666" s="36" t="b" cm="1">
        <f t="array" ref="B666">INDEX(DB_PAR[],A666+1,1)</f>
        <v>0</v>
      </c>
      <c r="C666" s="34" t="str" cm="1">
        <f t="array" ref="C666">INDEX(DB_PAR[],A666+1,3)</f>
        <v xml:space="preserve"> PID_WATER_PRESSURE</v>
      </c>
      <c r="D666" s="34" t="str" cm="1">
        <f t="array" ref="D666">INDEX(DB_PAR[],A666+1,4)</f>
        <v>MAN</v>
      </c>
      <c r="E666" t="s">
        <v>4335</v>
      </c>
      <c r="F666" s="34" t="s">
        <v>4312</v>
      </c>
      <c r="G666" s="34" t="str" cm="1">
        <f t="array" ref="G666">IF(INDEX(DB_PAR[],A666+1,5) = "REAL",INDEX(DB_PAR[],A666+1,8),IF(INDEX(DB_PAR[],A666+1,5) = "INT",INDEX(DB_PAR[],A666+1,6),INDEX(DB_PAR[],A666+1,7)))</f>
        <v>REAL</v>
      </c>
      <c r="H666" s="36" t="str" cm="1">
        <f t="array" ref="H666">INDEX(DB_PAR[],A666+1,9)</f>
        <v>T#0MS</v>
      </c>
      <c r="I666" s="36" t="s">
        <v>1084</v>
      </c>
      <c r="J666" s="36" t="e">
        <f t="shared" si="61"/>
        <v>#N/A</v>
      </c>
      <c r="K666" s="36" t="s">
        <v>4313</v>
      </c>
    </row>
    <row r="667" spans="1:11" ht="45" x14ac:dyDescent="0.25">
      <c r="A667" s="36">
        <v>665</v>
      </c>
      <c r="B667" s="36" t="b" cm="1">
        <f t="array" ref="B667">INDEX(DB_PAR[],A667+1,1)</f>
        <v>0</v>
      </c>
      <c r="C667" s="34" t="str" cm="1">
        <f t="array" ref="C667">INDEX(DB_PAR[],A667+1,3)</f>
        <v xml:space="preserve"> PID_WATER_PRESSURE</v>
      </c>
      <c r="D667" s="34" t="str" cm="1">
        <f t="array" ref="D667">INDEX(DB_PAR[],A667+1,4)</f>
        <v>REFERENCE_CORRECTION</v>
      </c>
      <c r="E667" t="s">
        <v>4336</v>
      </c>
      <c r="F667" s="34" t="s">
        <v>4315</v>
      </c>
      <c r="G667" s="34" t="str" cm="1">
        <f t="array" ref="G667">IF(INDEX(DB_PAR[],A667+1,5) = "REAL",INDEX(DB_PAR[],A667+1,8),IF(INDEX(DB_PAR[],A667+1,5) = "INT",INDEX(DB_PAR[],A667+1,6),INDEX(DB_PAR[],A667+1,7)))</f>
        <v>REAL</v>
      </c>
      <c r="H667" s="36" t="str" cm="1">
        <f t="array" ref="H667">INDEX(DB_PAR[],A667+1,9)</f>
        <v>T#0MS</v>
      </c>
      <c r="I667" s="36" t="s">
        <v>3438</v>
      </c>
      <c r="J667" s="36" t="e">
        <f t="shared" si="61"/>
        <v>#N/A</v>
      </c>
      <c r="K667" s="36" t="s">
        <v>4316</v>
      </c>
    </row>
    <row r="668" spans="1:11" x14ac:dyDescent="0.25">
      <c r="A668" s="36">
        <v>666</v>
      </c>
      <c r="B668" s="36" t="b" cm="1">
        <f t="array" ref="B668">INDEX(DB_PAR[],A668+1,1)</f>
        <v>0</v>
      </c>
      <c r="C668" s="34" t="str" cm="1">
        <f t="array" ref="C668">INDEX(DB_PAR[],A668+1,3)</f>
        <v xml:space="preserve"> PID_WATER_PRESSURE</v>
      </c>
      <c r="D668" s="34" t="str" cm="1">
        <f t="array" ref="D668">INDEX(DB_PAR[],A668+1,4)</f>
        <v>OUT_CTRL_MODE</v>
      </c>
      <c r="E668" t="s">
        <v>4317</v>
      </c>
      <c r="F668" s="34" t="s">
        <v>4318</v>
      </c>
      <c r="G668" s="34" t="str" cm="1">
        <f t="array" ref="G668">IF(INDEX(DB_PAR[],A668+1,5) = "REAL",INDEX(DB_PAR[],A668+1,8),IF(INDEX(DB_PAR[],A668+1,5) = "INT",INDEX(DB_PAR[],A668+1,6),INDEX(DB_PAR[],A668+1,7)))</f>
        <v>INT</v>
      </c>
      <c r="H668" s="36" t="str" cm="1">
        <f t="array" ref="H668">INDEX(DB_PAR[],A668+1,9)</f>
        <v>T#0MS</v>
      </c>
      <c r="I668" s="36" t="s">
        <v>1084</v>
      </c>
      <c r="J668" s="36" t="e">
        <f t="shared" si="61"/>
        <v>#N/A</v>
      </c>
      <c r="K668" s="36" t="s">
        <v>4319</v>
      </c>
    </row>
    <row r="669" spans="1:11" hidden="1" x14ac:dyDescent="0.25">
      <c r="A669" s="36">
        <v>667</v>
      </c>
      <c r="B669" s="36" t="b" cm="1">
        <f t="array" ref="B669">INDEX(DB_PAR[],A669+1,1)</f>
        <v>0</v>
      </c>
      <c r="C669" s="34" t="str" cm="1">
        <f t="array" ref="C669">INDEX(DB_PAR[],A669+1,3)</f>
        <v xml:space="preserve"> PID_WATER_PRESSURE</v>
      </c>
      <c r="D669" s="34" t="str" cm="1">
        <f t="array" ref="D669">INDEX(DB_PAR[],A669+1,4)</f>
        <v>SPARE_4</v>
      </c>
      <c r="F669" s="34"/>
      <c r="G669" s="34" t="str" cm="1">
        <f t="array" ref="G669">IF(INDEX(DB_PAR[],A669+1,5) = "REAL",INDEX(DB_PAR[],A669+1,8),IF(INDEX(DB_PAR[],A669+1,5) = "INT",INDEX(DB_PAR[],A669+1,6),INDEX(DB_PAR[],A669+1,7)))</f>
        <v>REAL</v>
      </c>
      <c r="H669" s="36" t="str" cm="1">
        <f t="array" ref="H669">INDEX(DB_PAR[],A669+1,9)</f>
        <v>T#0MS</v>
      </c>
      <c r="I669" s="36"/>
      <c r="J669" s="36"/>
      <c r="K669" s="36" t="e">
        <f t="shared" ref="K669:K705" si="62">VLOOKUP(F669,$M$1:$N$170,2,FALSE)</f>
        <v>#N/A</v>
      </c>
    </row>
    <row r="670" spans="1:11" hidden="1" x14ac:dyDescent="0.25">
      <c r="A670" s="36">
        <v>668</v>
      </c>
      <c r="B670" s="36" t="b" cm="1">
        <f t="array" ref="B670">INDEX(DB_PAR[],A670+1,1)</f>
        <v>0</v>
      </c>
      <c r="C670" s="34" t="str" cm="1">
        <f t="array" ref="C670">INDEX(DB_PAR[],A670+1,3)</f>
        <v xml:space="preserve"> PID_WATER_PRESSURE</v>
      </c>
      <c r="D670" s="34" t="str" cm="1">
        <f t="array" ref="D670">INDEX(DB_PAR[],A670+1,4)</f>
        <v>SPARE_5</v>
      </c>
      <c r="F670" s="34"/>
      <c r="G670" s="34" t="str" cm="1">
        <f t="array" ref="G670">IF(INDEX(DB_PAR[],A670+1,5) = "REAL",INDEX(DB_PAR[],A670+1,8),IF(INDEX(DB_PAR[],A670+1,5) = "INT",INDEX(DB_PAR[],A670+1,6),INDEX(DB_PAR[],A670+1,7)))</f>
        <v>REAL</v>
      </c>
      <c r="H670" s="36" t="str" cm="1">
        <f t="array" ref="H670">INDEX(DB_PAR[],A670+1,9)</f>
        <v>T#0MS</v>
      </c>
      <c r="I670" s="36"/>
      <c r="J670" s="36"/>
      <c r="K670" s="36" t="e">
        <f t="shared" si="62"/>
        <v>#N/A</v>
      </c>
    </row>
    <row r="671" spans="1:11" hidden="1" x14ac:dyDescent="0.25">
      <c r="A671" s="36">
        <v>669</v>
      </c>
      <c r="B671" s="36" t="b" cm="1">
        <f t="array" ref="B671">INDEX(DB_PAR[],A671+1,1)</f>
        <v>0</v>
      </c>
      <c r="C671" s="34" t="str" cm="1">
        <f t="array" ref="C671">INDEX(DB_PAR[],A671+1,3)</f>
        <v xml:space="preserve"> PID_WATER_PRESSURE</v>
      </c>
      <c r="D671" s="34" t="str" cm="1">
        <f t="array" ref="D671">INDEX(DB_PAR[],A671+1,4)</f>
        <v>SPARE_6</v>
      </c>
      <c r="F671" s="34"/>
      <c r="G671" s="34" t="str" cm="1">
        <f t="array" ref="G671">IF(INDEX(DB_PAR[],A671+1,5) = "REAL",INDEX(DB_PAR[],A671+1,8),IF(INDEX(DB_PAR[],A671+1,5) = "INT",INDEX(DB_PAR[],A671+1,6),INDEX(DB_PAR[],A671+1,7)))</f>
        <v>REAL</v>
      </c>
      <c r="H671" s="36" t="str" cm="1">
        <f t="array" ref="H671">INDEX(DB_PAR[],A671+1,9)</f>
        <v>T#0MS</v>
      </c>
      <c r="I671" s="36"/>
      <c r="J671" s="36"/>
      <c r="K671" s="36" t="e">
        <f t="shared" si="62"/>
        <v>#N/A</v>
      </c>
    </row>
    <row r="672" spans="1:11" hidden="1" x14ac:dyDescent="0.25">
      <c r="A672" s="36">
        <v>670</v>
      </c>
      <c r="B672" s="36" t="b" cm="1">
        <f t="array" ref="B672">INDEX(DB_PAR[],A672+1,1)</f>
        <v>0</v>
      </c>
      <c r="C672" s="34" t="str" cm="1">
        <f t="array" ref="C672">INDEX(DB_PAR[],A672+1,3)</f>
        <v xml:space="preserve"> PID_WATER_PRESSURE</v>
      </c>
      <c r="D672" s="34" t="str" cm="1">
        <f t="array" ref="D672">INDEX(DB_PAR[],A672+1,4)</f>
        <v>SPARE_7</v>
      </c>
      <c r="F672" s="34"/>
      <c r="G672" s="34" t="str" cm="1">
        <f t="array" ref="G672">IF(INDEX(DB_PAR[],A672+1,5) = "REAL",INDEX(DB_PAR[],A672+1,8),IF(INDEX(DB_PAR[],A672+1,5) = "INT",INDEX(DB_PAR[],A672+1,6),INDEX(DB_PAR[],A672+1,7)))</f>
        <v>REAL</v>
      </c>
      <c r="H672" s="36" t="str" cm="1">
        <f t="array" ref="H672">INDEX(DB_PAR[],A672+1,9)</f>
        <v>T#0MS</v>
      </c>
      <c r="I672" s="36"/>
      <c r="J672" s="36"/>
      <c r="K672" s="36" t="e">
        <f t="shared" si="62"/>
        <v>#N/A</v>
      </c>
    </row>
    <row r="673" spans="1:11" hidden="1" x14ac:dyDescent="0.25">
      <c r="A673" s="36">
        <v>671</v>
      </c>
      <c r="B673" s="36" t="b" cm="1">
        <f t="array" ref="B673">INDEX(DB_PAR[],A673+1,1)</f>
        <v>0</v>
      </c>
      <c r="C673" s="34" t="str" cm="1">
        <f t="array" ref="C673">INDEX(DB_PAR[],A673+1,3)</f>
        <v xml:space="preserve"> PID_WATER_PRESSURE</v>
      </c>
      <c r="D673" s="34" t="str" cm="1">
        <f t="array" ref="D673">INDEX(DB_PAR[],A673+1,4)</f>
        <v>SPARE_8</v>
      </c>
      <c r="F673" s="34"/>
      <c r="G673" s="34" t="str" cm="1">
        <f t="array" ref="G673">IF(INDEX(DB_PAR[],A673+1,5) = "REAL",INDEX(DB_PAR[],A673+1,8),IF(INDEX(DB_PAR[],A673+1,5) = "INT",INDEX(DB_PAR[],A673+1,6),INDEX(DB_PAR[],A673+1,7)))</f>
        <v>REAL</v>
      </c>
      <c r="H673" s="36" t="str" cm="1">
        <f t="array" ref="H673">INDEX(DB_PAR[],A673+1,9)</f>
        <v>T#0MS</v>
      </c>
      <c r="I673" s="36"/>
      <c r="J673" s="36"/>
      <c r="K673" s="36" t="e">
        <f t="shared" si="62"/>
        <v>#N/A</v>
      </c>
    </row>
    <row r="674" spans="1:11" x14ac:dyDescent="0.25">
      <c r="A674" s="36">
        <v>672</v>
      </c>
      <c r="B674" s="36" t="b" cm="1">
        <f t="array" ref="B674">INDEX(DB_PAR[],A674+1,1)</f>
        <v>1</v>
      </c>
      <c r="C674" s="34" t="str" cm="1">
        <f t="array" ref="C674">INDEX(DB_PAR[],A674+1,3)</f>
        <v xml:space="preserve"> PID_ACTIVE_POWER</v>
      </c>
      <c r="D674" s="34" t="str" cm="1">
        <f t="array" ref="D674">INDEX(DB_PAR[],A674+1,4)</f>
        <v>INPUT_RAMP_MIN_VAL</v>
      </c>
      <c r="E674" t="s">
        <v>4337</v>
      </c>
      <c r="F674" s="34" t="s">
        <v>4244</v>
      </c>
      <c r="G674" s="34" t="str" cm="1">
        <f t="array" ref="G674">IF(INDEX(DB_PAR[],A674+1,5) = "REAL",INDEX(DB_PAR[],A674+1,8),IF(INDEX(DB_PAR[],A674+1,5) = "INT",INDEX(DB_PAR[],A674+1,6),INDEX(DB_PAR[],A674+1,7)))</f>
        <v>REAL</v>
      </c>
      <c r="H674" s="36" t="str" cm="1">
        <f t="array" ref="H674">INDEX(DB_PAR[],A674+1,9)</f>
        <v>T#0MS</v>
      </c>
      <c r="I674" s="36" t="s">
        <v>1084</v>
      </c>
      <c r="J674" s="36" t="e">
        <f t="shared" ref="J674:J700" si="63">VLOOKUP(E674,$S$1:$T$299,2,FALSE)</f>
        <v>#N/A</v>
      </c>
      <c r="K674" s="36" t="s">
        <v>4245</v>
      </c>
    </row>
    <row r="675" spans="1:11" x14ac:dyDescent="0.25">
      <c r="A675" s="36">
        <v>673</v>
      </c>
      <c r="B675" s="36" t="b" cm="1">
        <f t="array" ref="B675">INDEX(DB_PAR[],A675+1,1)</f>
        <v>1</v>
      </c>
      <c r="C675" s="34" t="str" cm="1">
        <f t="array" ref="C675">INDEX(DB_PAR[],A675+1,3)</f>
        <v xml:space="preserve"> PID_ACTIVE_POWER</v>
      </c>
      <c r="D675" s="34" t="str" cm="1">
        <f t="array" ref="D675">INDEX(DB_PAR[],A675+1,4)</f>
        <v>INPUT_RAMP_MAX_VAL</v>
      </c>
      <c r="E675" t="s">
        <v>4338</v>
      </c>
      <c r="F675" s="34" t="s">
        <v>4247</v>
      </c>
      <c r="G675" s="34" t="str" cm="1">
        <f t="array" ref="G675">IF(INDEX(DB_PAR[],A675+1,5) = "REAL",INDEX(DB_PAR[],A675+1,8),IF(INDEX(DB_PAR[],A675+1,5) = "INT",INDEX(DB_PAR[],A675+1,6),INDEX(DB_PAR[],A675+1,7)))</f>
        <v>REAL</v>
      </c>
      <c r="H675" s="36" t="str" cm="1">
        <f t="array" ref="H675">INDEX(DB_PAR[],A675+1,9)</f>
        <v>T#0MS</v>
      </c>
      <c r="I675" s="36" t="s">
        <v>1084</v>
      </c>
      <c r="J675" s="36" t="e">
        <f t="shared" si="63"/>
        <v>#N/A</v>
      </c>
      <c r="K675" s="36" t="s">
        <v>4248</v>
      </c>
    </row>
    <row r="676" spans="1:11" x14ac:dyDescent="0.25">
      <c r="A676" s="36">
        <v>674</v>
      </c>
      <c r="B676" s="36" t="b" cm="1">
        <f t="array" ref="B676">INDEX(DB_PAR[],A676+1,1)</f>
        <v>1</v>
      </c>
      <c r="C676" s="34" t="str" cm="1">
        <f t="array" ref="C676">INDEX(DB_PAR[],A676+1,3)</f>
        <v xml:space="preserve"> PID_ACTIVE_POWER</v>
      </c>
      <c r="D676" s="34" t="str" cm="1">
        <f t="array" ref="D676">INDEX(DB_PAR[],A676+1,4)</f>
        <v>INPUT_RAMP_FALLING_TIME</v>
      </c>
      <c r="E676" t="s">
        <v>4339</v>
      </c>
      <c r="F676" s="34" t="s">
        <v>4250</v>
      </c>
      <c r="G676" s="34" t="str" cm="1">
        <f t="array" ref="G676">IF(INDEX(DB_PAR[],A676+1,5) = "REAL",INDEX(DB_PAR[],A676+1,8),IF(INDEX(DB_PAR[],A676+1,5) = "INT",INDEX(DB_PAR[],A676+1,6),INDEX(DB_PAR[],A676+1,7)))</f>
        <v>REAL</v>
      </c>
      <c r="H676" s="36" t="str" cm="1">
        <f t="array" ref="H676">INDEX(DB_PAR[],A676+1,9)</f>
        <v>T#0MS</v>
      </c>
      <c r="I676" s="36" t="s">
        <v>1084</v>
      </c>
      <c r="J676" s="36" t="e">
        <f t="shared" si="63"/>
        <v>#N/A</v>
      </c>
      <c r="K676" s="36" t="s">
        <v>4251</v>
      </c>
    </row>
    <row r="677" spans="1:11" x14ac:dyDescent="0.25">
      <c r="A677" s="36">
        <v>675</v>
      </c>
      <c r="B677" s="36" t="b" cm="1">
        <f t="array" ref="B677">INDEX(DB_PAR[],A677+1,1)</f>
        <v>1</v>
      </c>
      <c r="C677" s="34" t="str" cm="1">
        <f t="array" ref="C677">INDEX(DB_PAR[],A677+1,3)</f>
        <v xml:space="preserve"> PID_ACTIVE_POWER</v>
      </c>
      <c r="D677" s="34" t="str" cm="1">
        <f t="array" ref="D677">INDEX(DB_PAR[],A677+1,4)</f>
        <v>INPUT_RAMP_RISING_TIME</v>
      </c>
      <c r="E677" t="s">
        <v>4340</v>
      </c>
      <c r="F677" s="34" t="s">
        <v>4253</v>
      </c>
      <c r="G677" s="34" t="str" cm="1">
        <f t="array" ref="G677">IF(INDEX(DB_PAR[],A677+1,5) = "REAL",INDEX(DB_PAR[],A677+1,8),IF(INDEX(DB_PAR[],A677+1,5) = "INT",INDEX(DB_PAR[],A677+1,6),INDEX(DB_PAR[],A677+1,7)))</f>
        <v>REAL</v>
      </c>
      <c r="H677" s="36" t="str" cm="1">
        <f t="array" ref="H677">INDEX(DB_PAR[],A677+1,9)</f>
        <v>T#0MS</v>
      </c>
      <c r="I677" s="36" t="s">
        <v>1084</v>
      </c>
      <c r="J677" s="36" t="e">
        <f t="shared" si="63"/>
        <v>#N/A</v>
      </c>
      <c r="K677" s="36" t="s">
        <v>4254</v>
      </c>
    </row>
    <row r="678" spans="1:11" x14ac:dyDescent="0.25">
      <c r="A678" s="36">
        <v>676</v>
      </c>
      <c r="B678" s="36" t="b" cm="1">
        <f t="array" ref="B678">INDEX(DB_PAR[],A678+1,1)</f>
        <v>1</v>
      </c>
      <c r="C678" s="34" t="str" cm="1">
        <f t="array" ref="C678">INDEX(DB_PAR[],A678+1,3)</f>
        <v xml:space="preserve"> PID_ACTIVE_POWER</v>
      </c>
      <c r="D678" s="34" t="str" cm="1">
        <f t="array" ref="D678">INDEX(DB_PAR[],A678+1,4)</f>
        <v>OUTPUT_RAMP_FALLING_TIME</v>
      </c>
      <c r="E678" t="s">
        <v>4341</v>
      </c>
      <c r="F678" s="34" t="s">
        <v>4250</v>
      </c>
      <c r="G678" s="34" t="str" cm="1">
        <f t="array" ref="G678">IF(INDEX(DB_PAR[],A678+1,5) = "REAL",INDEX(DB_PAR[],A678+1,8),IF(INDEX(DB_PAR[],A678+1,5) = "INT",INDEX(DB_PAR[],A678+1,6),INDEX(DB_PAR[],A678+1,7)))</f>
        <v>REAL</v>
      </c>
      <c r="H678" s="36" t="str" cm="1">
        <f t="array" ref="H678">INDEX(DB_PAR[],A678+1,9)</f>
        <v>T#0MS</v>
      </c>
      <c r="I678" s="36" t="s">
        <v>1084</v>
      </c>
      <c r="J678" s="36" t="e">
        <f t="shared" si="63"/>
        <v>#N/A</v>
      </c>
      <c r="K678" s="36" t="s">
        <v>4251</v>
      </c>
    </row>
    <row r="679" spans="1:11" x14ac:dyDescent="0.25">
      <c r="A679" s="36">
        <v>677</v>
      </c>
      <c r="B679" s="36" t="b" cm="1">
        <f t="array" ref="B679">INDEX(DB_PAR[],A679+1,1)</f>
        <v>1</v>
      </c>
      <c r="C679" s="34" t="str" cm="1">
        <f t="array" ref="C679">INDEX(DB_PAR[],A679+1,3)</f>
        <v xml:space="preserve"> PID_ACTIVE_POWER</v>
      </c>
      <c r="D679" s="34" t="str" cm="1">
        <f t="array" ref="D679">INDEX(DB_PAR[],A679+1,4)</f>
        <v>OUTPUT_RAMP_RISING_TIME</v>
      </c>
      <c r="E679" t="s">
        <v>4342</v>
      </c>
      <c r="F679" s="34" t="s">
        <v>4253</v>
      </c>
      <c r="G679" s="34" t="str" cm="1">
        <f t="array" ref="G679">IF(INDEX(DB_PAR[],A679+1,5) = "REAL",INDEX(DB_PAR[],A679+1,8),IF(INDEX(DB_PAR[],A679+1,5) = "INT",INDEX(DB_PAR[],A679+1,6),INDEX(DB_PAR[],A679+1,7)))</f>
        <v>REAL</v>
      </c>
      <c r="H679" s="36" t="str" cm="1">
        <f t="array" ref="H679">INDEX(DB_PAR[],A679+1,9)</f>
        <v>T#0MS</v>
      </c>
      <c r="I679" s="36" t="s">
        <v>1084</v>
      </c>
      <c r="J679" s="36" t="e">
        <f t="shared" si="63"/>
        <v>#N/A</v>
      </c>
      <c r="K679" s="36" t="s">
        <v>4254</v>
      </c>
    </row>
    <row r="680" spans="1:11" ht="30" x14ac:dyDescent="0.25">
      <c r="A680" s="36">
        <v>678</v>
      </c>
      <c r="B680" s="36" t="b" cm="1">
        <f t="array" ref="B680">INDEX(DB_PAR[],A680+1,1)</f>
        <v>1</v>
      </c>
      <c r="C680" s="34" t="str" cm="1">
        <f t="array" ref="C680">INDEX(DB_PAR[],A680+1,3)</f>
        <v xml:space="preserve"> PID_ACTIVE_POWER</v>
      </c>
      <c r="D680" s="34" t="str" cm="1">
        <f t="array" ref="D680">INDEX(DB_PAR[],A680+1,4)</f>
        <v>MAN_ON</v>
      </c>
      <c r="E680" t="s">
        <v>4343</v>
      </c>
      <c r="F680" s="34" t="s">
        <v>4258</v>
      </c>
      <c r="G680" s="34" t="str" cm="1">
        <f t="array" ref="G680">IF(INDEX(DB_PAR[],A680+1,5) = "REAL",INDEX(DB_PAR[],A680+1,8),IF(INDEX(DB_PAR[],A680+1,5) = "INT",INDEX(DB_PAR[],A680+1,6),INDEX(DB_PAR[],A680+1,7)))</f>
        <v>INT</v>
      </c>
      <c r="H680" s="36" t="str" cm="1">
        <f t="array" ref="H680">INDEX(DB_PAR[],A680+1,9)</f>
        <v>T#0MS</v>
      </c>
      <c r="I680" s="36" t="s">
        <v>1084</v>
      </c>
      <c r="J680" s="36" t="e">
        <f t="shared" si="63"/>
        <v>#N/A</v>
      </c>
      <c r="K680" s="36" t="s">
        <v>4259</v>
      </c>
    </row>
    <row r="681" spans="1:11" ht="30" x14ac:dyDescent="0.25">
      <c r="A681" s="36">
        <v>679</v>
      </c>
      <c r="B681" s="36" t="b" cm="1">
        <f t="array" ref="B681">INDEX(DB_PAR[],A681+1,1)</f>
        <v>1</v>
      </c>
      <c r="C681" s="34" t="str" cm="1">
        <f t="array" ref="C681">INDEX(DB_PAR[],A681+1,3)</f>
        <v xml:space="preserve"> PID_ACTIVE_POWER</v>
      </c>
      <c r="D681" s="34" t="str" cm="1">
        <f t="array" ref="D681">INDEX(DB_PAR[],A681+1,4)</f>
        <v>P_SEL</v>
      </c>
      <c r="E681" t="s">
        <v>4344</v>
      </c>
      <c r="F681" s="34" t="s">
        <v>4261</v>
      </c>
      <c r="G681" s="34" t="str" cm="1">
        <f t="array" ref="G681">IF(INDEX(DB_PAR[],A681+1,5) = "REAL",INDEX(DB_PAR[],A681+1,8),IF(INDEX(DB_PAR[],A681+1,5) = "INT",INDEX(DB_PAR[],A681+1,6),INDEX(DB_PAR[],A681+1,7)))</f>
        <v>INT</v>
      </c>
      <c r="H681" s="36" t="str" cm="1">
        <f t="array" ref="H681">INDEX(DB_PAR[],A681+1,9)</f>
        <v>T#0MS</v>
      </c>
      <c r="I681" s="36" t="s">
        <v>1084</v>
      </c>
      <c r="J681" s="36" t="e">
        <f t="shared" si="63"/>
        <v>#N/A</v>
      </c>
      <c r="K681" s="36" t="s">
        <v>4262</v>
      </c>
    </row>
    <row r="682" spans="1:11" ht="30" x14ac:dyDescent="0.25">
      <c r="A682" s="36">
        <v>680</v>
      </c>
      <c r="B682" s="36" t="b" cm="1">
        <f t="array" ref="B682">INDEX(DB_PAR[],A682+1,1)</f>
        <v>1</v>
      </c>
      <c r="C682" s="34" t="str" cm="1">
        <f t="array" ref="C682">INDEX(DB_PAR[],A682+1,3)</f>
        <v xml:space="preserve"> PID_ACTIVE_POWER</v>
      </c>
      <c r="D682" s="34" t="str" cm="1">
        <f t="array" ref="D682">INDEX(DB_PAR[],A682+1,4)</f>
        <v>I_SEL</v>
      </c>
      <c r="E682" t="s">
        <v>4345</v>
      </c>
      <c r="F682" s="34" t="s">
        <v>4264</v>
      </c>
      <c r="G682" s="34" t="str" cm="1">
        <f t="array" ref="G682">IF(INDEX(DB_PAR[],A682+1,5) = "REAL",INDEX(DB_PAR[],A682+1,8),IF(INDEX(DB_PAR[],A682+1,5) = "INT",INDEX(DB_PAR[],A682+1,6),INDEX(DB_PAR[],A682+1,7)))</f>
        <v>INT</v>
      </c>
      <c r="H682" s="36" t="str" cm="1">
        <f t="array" ref="H682">INDEX(DB_PAR[],A682+1,9)</f>
        <v>T#0MS</v>
      </c>
      <c r="I682" s="36" t="s">
        <v>1084</v>
      </c>
      <c r="J682" s="36" t="e">
        <f t="shared" si="63"/>
        <v>#N/A</v>
      </c>
      <c r="K682" s="36" t="s">
        <v>4265</v>
      </c>
    </row>
    <row r="683" spans="1:11" x14ac:dyDescent="0.25">
      <c r="A683" s="36">
        <v>681</v>
      </c>
      <c r="B683" s="36" t="b" cm="1">
        <f t="array" ref="B683">INDEX(DB_PAR[],A683+1,1)</f>
        <v>1</v>
      </c>
      <c r="C683" s="34" t="str" cm="1">
        <f t="array" ref="C683">INDEX(DB_PAR[],A683+1,3)</f>
        <v xml:space="preserve"> PID_ACTIVE_POWER</v>
      </c>
      <c r="D683" s="34" t="str" cm="1">
        <f t="array" ref="D683">INDEX(DB_PAR[],A683+1,4)</f>
        <v>INT_HOLD</v>
      </c>
      <c r="E683" t="s">
        <v>4346</v>
      </c>
      <c r="F683" s="34" t="s">
        <v>4267</v>
      </c>
      <c r="G683" s="34" t="str" cm="1">
        <f t="array" ref="G683">IF(INDEX(DB_PAR[],A683+1,5) = "REAL",INDEX(DB_PAR[],A683+1,8),IF(INDEX(DB_PAR[],A683+1,5) = "INT",INDEX(DB_PAR[],A683+1,6),INDEX(DB_PAR[],A683+1,7)))</f>
        <v>INT</v>
      </c>
      <c r="H683" s="36" t="str" cm="1">
        <f t="array" ref="H683">INDEX(DB_PAR[],A683+1,9)</f>
        <v>T#0MS</v>
      </c>
      <c r="I683" s="36" t="s">
        <v>1084</v>
      </c>
      <c r="J683" s="36" t="e">
        <f t="shared" si="63"/>
        <v>#N/A</v>
      </c>
      <c r="K683" s="36" t="s">
        <v>4268</v>
      </c>
    </row>
    <row r="684" spans="1:11" ht="30" x14ac:dyDescent="0.25">
      <c r="A684" s="36">
        <v>682</v>
      </c>
      <c r="B684" s="36" t="b" cm="1">
        <f t="array" ref="B684">INDEX(DB_PAR[],A684+1,1)</f>
        <v>1</v>
      </c>
      <c r="C684" s="34" t="str" cm="1">
        <f t="array" ref="C684">INDEX(DB_PAR[],A684+1,3)</f>
        <v xml:space="preserve"> PID_ACTIVE_POWER</v>
      </c>
      <c r="D684" s="34" t="str" cm="1">
        <f t="array" ref="D684">INDEX(DB_PAR[],A684+1,4)</f>
        <v>D_SEL</v>
      </c>
      <c r="E684" t="s">
        <v>4347</v>
      </c>
      <c r="F684" s="34" t="s">
        <v>4348</v>
      </c>
      <c r="G684" s="34" t="str" cm="1">
        <f t="array" ref="G684">IF(INDEX(DB_PAR[],A684+1,5) = "REAL",INDEX(DB_PAR[],A684+1,8),IF(INDEX(DB_PAR[],A684+1,5) = "INT",INDEX(DB_PAR[],A684+1,6),INDEX(DB_PAR[],A684+1,7)))</f>
        <v>INT</v>
      </c>
      <c r="H684" s="36" t="str" cm="1">
        <f t="array" ref="H684">INDEX(DB_PAR[],A684+1,9)</f>
        <v>T#0MS</v>
      </c>
      <c r="I684" s="36" t="s">
        <v>1084</v>
      </c>
      <c r="J684" s="36" t="e">
        <f t="shared" si="63"/>
        <v>#N/A</v>
      </c>
      <c r="K684" s="36" t="s">
        <v>4271</v>
      </c>
    </row>
    <row r="685" spans="1:11" ht="30" x14ac:dyDescent="0.25">
      <c r="A685" s="36">
        <v>683</v>
      </c>
      <c r="B685" s="36" t="b" cm="1">
        <f t="array" ref="B685">INDEX(DB_PAR[],A685+1,1)</f>
        <v>1</v>
      </c>
      <c r="C685" s="34" t="str" cm="1">
        <f t="array" ref="C685">INDEX(DB_PAR[],A685+1,3)</f>
        <v xml:space="preserve"> PID_ACTIVE_POWER</v>
      </c>
      <c r="D685" s="34" t="str" cm="1">
        <f t="array" ref="D685">INDEX(DB_PAR[],A685+1,4)</f>
        <v>NUM_OF_CYCLES</v>
      </c>
      <c r="E685" t="s">
        <v>4349</v>
      </c>
      <c r="F685" s="34" t="s">
        <v>4273</v>
      </c>
      <c r="G685" s="34" t="str" cm="1">
        <f t="array" ref="G685">IF(INDEX(DB_PAR[],A685+1,5) = "REAL",INDEX(DB_PAR[],A685+1,8),IF(INDEX(DB_PAR[],A685+1,5) = "INT",INDEX(DB_PAR[],A685+1,6),INDEX(DB_PAR[],A685+1,7)))</f>
        <v>INT</v>
      </c>
      <c r="H685" s="36" t="str" cm="1">
        <f t="array" ref="H685">INDEX(DB_PAR[],A685+1,9)</f>
        <v>T#0MS</v>
      </c>
      <c r="I685" s="36" t="s">
        <v>1084</v>
      </c>
      <c r="J685" s="36" t="e">
        <f t="shared" si="63"/>
        <v>#N/A</v>
      </c>
      <c r="K685" s="36" t="s">
        <v>4274</v>
      </c>
    </row>
    <row r="686" spans="1:11" x14ac:dyDescent="0.25">
      <c r="A686" s="36">
        <v>684</v>
      </c>
      <c r="B686" s="36" t="b" cm="1">
        <f t="array" ref="B686">INDEX(DB_PAR[],A686+1,1)</f>
        <v>1</v>
      </c>
      <c r="C686" s="34" t="str" cm="1">
        <f t="array" ref="C686">INDEX(DB_PAR[],A686+1,3)</f>
        <v xml:space="preserve"> PID_ACTIVE_POWER</v>
      </c>
      <c r="D686" s="34" t="str" cm="1">
        <f t="array" ref="D686">INDEX(DB_PAR[],A686+1,4)</f>
        <v>GAIN</v>
      </c>
      <c r="E686" t="s">
        <v>4350</v>
      </c>
      <c r="F686" s="34" t="s">
        <v>4276</v>
      </c>
      <c r="G686" s="34" t="str" cm="1">
        <f t="array" ref="G686">IF(INDEX(DB_PAR[],A686+1,5) = "REAL",INDEX(DB_PAR[],A686+1,8),IF(INDEX(DB_PAR[],A686+1,5) = "INT",INDEX(DB_PAR[],A686+1,6),INDEX(DB_PAR[],A686+1,7)))</f>
        <v>REAL</v>
      </c>
      <c r="H686" s="36" t="str" cm="1">
        <f t="array" ref="H686">INDEX(DB_PAR[],A686+1,9)</f>
        <v>T#1M</v>
      </c>
      <c r="I686" s="36" t="s">
        <v>1084</v>
      </c>
      <c r="J686" s="36" t="e">
        <f t="shared" si="63"/>
        <v>#N/A</v>
      </c>
      <c r="K686" s="36" t="s">
        <v>4277</v>
      </c>
    </row>
    <row r="687" spans="1:11" x14ac:dyDescent="0.25">
      <c r="A687" s="36">
        <v>685</v>
      </c>
      <c r="B687" s="36" t="b" cm="1">
        <f t="array" ref="B687">INDEX(DB_PAR[],A687+1,1)</f>
        <v>1</v>
      </c>
      <c r="C687" s="34" t="str" cm="1">
        <f t="array" ref="C687">INDEX(DB_PAR[],A687+1,3)</f>
        <v xml:space="preserve"> PID_ACTIVE_POWER</v>
      </c>
      <c r="D687" s="34" t="str" cm="1">
        <f t="array" ref="D687">INDEX(DB_PAR[],A687+1,4)</f>
        <v>TI</v>
      </c>
      <c r="E687" t="s">
        <v>4351</v>
      </c>
      <c r="F687" s="34" t="s">
        <v>4279</v>
      </c>
      <c r="G687" s="34" t="str" cm="1">
        <f t="array" ref="G687">IF(INDEX(DB_PAR[],A687+1,5) = "REAL",INDEX(DB_PAR[],A687+1,8),IF(INDEX(DB_PAR[],A687+1,5) = "INT",INDEX(DB_PAR[],A687+1,6),INDEX(DB_PAR[],A687+1,7)))</f>
        <v>TIME</v>
      </c>
      <c r="H687" s="36" t="str" cm="1">
        <f t="array" ref="H687">INDEX(DB_PAR[],A687+1,9)</f>
        <v>T#40S</v>
      </c>
      <c r="I687" s="36" t="s">
        <v>1084</v>
      </c>
      <c r="J687" s="36" t="e">
        <f t="shared" si="63"/>
        <v>#N/A</v>
      </c>
      <c r="K687" s="36" t="s">
        <v>4280</v>
      </c>
    </row>
    <row r="688" spans="1:11" x14ac:dyDescent="0.25">
      <c r="A688" s="36">
        <v>686</v>
      </c>
      <c r="B688" s="36" t="b" cm="1">
        <f t="array" ref="B688">INDEX(DB_PAR[],A688+1,1)</f>
        <v>1</v>
      </c>
      <c r="C688" s="34" t="str" cm="1">
        <f t="array" ref="C688">INDEX(DB_PAR[],A688+1,3)</f>
        <v xml:space="preserve"> PID_ACTIVE_POWER</v>
      </c>
      <c r="D688" s="34" t="str" cm="1">
        <f t="array" ref="D688">INDEX(DB_PAR[],A688+1,4)</f>
        <v>TD</v>
      </c>
      <c r="E688" t="s">
        <v>4352</v>
      </c>
      <c r="F688" s="34" t="s">
        <v>4282</v>
      </c>
      <c r="G688" s="34" t="str" cm="1">
        <f t="array" ref="G688">IF(INDEX(DB_PAR[],A688+1,5) = "REAL",INDEX(DB_PAR[],A688+1,8),IF(INDEX(DB_PAR[],A688+1,5) = "INT",INDEX(DB_PAR[],A688+1,6),INDEX(DB_PAR[],A688+1,7)))</f>
        <v>TIME</v>
      </c>
      <c r="H688" s="36" t="str" cm="1">
        <f t="array" ref="H688">INDEX(DB_PAR[],A688+1,9)</f>
        <v>T#0MS</v>
      </c>
      <c r="I688" s="36" t="s">
        <v>1084</v>
      </c>
      <c r="J688" s="36" t="e">
        <f t="shared" si="63"/>
        <v>#N/A</v>
      </c>
      <c r="K688" s="36" t="s">
        <v>4283</v>
      </c>
    </row>
    <row r="689" spans="1:11" ht="30" x14ac:dyDescent="0.25">
      <c r="A689" s="36">
        <v>687</v>
      </c>
      <c r="B689" s="36" t="b" cm="1">
        <f t="array" ref="B689">INDEX(DB_PAR[],A689+1,1)</f>
        <v>1</v>
      </c>
      <c r="C689" s="34" t="str" cm="1">
        <f t="array" ref="C689">INDEX(DB_PAR[],A689+1,3)</f>
        <v xml:space="preserve"> PID_ACTIVE_POWER</v>
      </c>
      <c r="D689" s="34" t="str" cm="1">
        <f t="array" ref="D689">INDEX(DB_PAR[],A689+1,4)</f>
        <v>TM_LAG</v>
      </c>
      <c r="E689" t="s">
        <v>4353</v>
      </c>
      <c r="F689" s="34" t="s">
        <v>4285</v>
      </c>
      <c r="G689" s="34" t="str" cm="1">
        <f t="array" ref="G689">IF(INDEX(DB_PAR[],A689+1,5) = "REAL",INDEX(DB_PAR[],A689+1,8),IF(INDEX(DB_PAR[],A689+1,5) = "INT",INDEX(DB_PAR[],A689+1,6),INDEX(DB_PAR[],A689+1,7)))</f>
        <v>TIME</v>
      </c>
      <c r="H689" s="36" t="str" cm="1">
        <f t="array" ref="H689">INDEX(DB_PAR[],A689+1,9)</f>
        <v>T#0MS</v>
      </c>
      <c r="I689" s="36" t="s">
        <v>1084</v>
      </c>
      <c r="J689" s="36" t="e">
        <f t="shared" si="63"/>
        <v>#N/A</v>
      </c>
      <c r="K689" s="36" t="s">
        <v>4286</v>
      </c>
    </row>
    <row r="690" spans="1:11" x14ac:dyDescent="0.25">
      <c r="A690" s="36">
        <v>688</v>
      </c>
      <c r="B690" s="36" t="b" cm="1">
        <f t="array" ref="B690">INDEX(DB_PAR[],A690+1,1)</f>
        <v>1</v>
      </c>
      <c r="C690" s="34" t="str" cm="1">
        <f t="array" ref="C690">INDEX(DB_PAR[],A690+1,3)</f>
        <v xml:space="preserve"> PID_ACTIVE_POWER</v>
      </c>
      <c r="D690" s="34" t="str" cm="1">
        <f t="array" ref="D690">INDEX(DB_PAR[],A690+1,4)</f>
        <v>DEAD_W</v>
      </c>
      <c r="E690" t="s">
        <v>4354</v>
      </c>
      <c r="F690" s="34" t="s">
        <v>4288</v>
      </c>
      <c r="G690" s="34" t="str" cm="1">
        <f t="array" ref="G690">IF(INDEX(DB_PAR[],A690+1,5) = "REAL",INDEX(DB_PAR[],A690+1,8),IF(INDEX(DB_PAR[],A690+1,5) = "INT",INDEX(DB_PAR[],A690+1,6),INDEX(DB_PAR[],A690+1,7)))</f>
        <v>REAL</v>
      </c>
      <c r="H690" s="36" t="str" cm="1">
        <f t="array" ref="H690">INDEX(DB_PAR[],A690+1,9)</f>
        <v>T#1M</v>
      </c>
      <c r="I690" s="36" t="s">
        <v>1084</v>
      </c>
      <c r="J690" s="36" t="e">
        <f t="shared" si="63"/>
        <v>#N/A</v>
      </c>
      <c r="K690" s="36" t="s">
        <v>4289</v>
      </c>
    </row>
    <row r="691" spans="1:11" ht="30" x14ac:dyDescent="0.25">
      <c r="A691" s="36">
        <v>689</v>
      </c>
      <c r="B691" s="36" t="b" cm="1">
        <f t="array" ref="B691">INDEX(DB_PAR[],A691+1,1)</f>
        <v>1</v>
      </c>
      <c r="C691" s="34" t="str" cm="1">
        <f t="array" ref="C691">INDEX(DB_PAR[],A691+1,3)</f>
        <v xml:space="preserve"> PID_ACTIVE_POWER</v>
      </c>
      <c r="D691" s="34" t="str" cm="1">
        <f t="array" ref="D691">INDEX(DB_PAR[],A691+1,4)</f>
        <v>LMN_HLM</v>
      </c>
      <c r="E691" t="s">
        <v>4355</v>
      </c>
      <c r="F691" s="35" t="s">
        <v>4291</v>
      </c>
      <c r="G691" s="34" t="str" cm="1">
        <f t="array" ref="G691">IF(INDEX(DB_PAR[],A691+1,5) = "REAL",INDEX(DB_PAR[],A691+1,8),IF(INDEX(DB_PAR[],A691+1,5) = "INT",INDEX(DB_PAR[],A691+1,6),INDEX(DB_PAR[],A691+1,7)))</f>
        <v>REAL</v>
      </c>
      <c r="H691" s="36" t="str" cm="1">
        <f t="array" ref="H691">INDEX(DB_PAR[],A691+1,9)</f>
        <v>T#1M</v>
      </c>
      <c r="I691" s="36" t="s">
        <v>1084</v>
      </c>
      <c r="J691" s="36" t="e">
        <f t="shared" si="63"/>
        <v>#N/A</v>
      </c>
      <c r="K691" s="36" t="s">
        <v>4292</v>
      </c>
    </row>
    <row r="692" spans="1:11" ht="30" x14ac:dyDescent="0.25">
      <c r="A692" s="36">
        <v>690</v>
      </c>
      <c r="B692" s="36" t="b" cm="1">
        <f t="array" ref="B692">INDEX(DB_PAR[],A692+1,1)</f>
        <v>1</v>
      </c>
      <c r="C692" s="34" t="str" cm="1">
        <f t="array" ref="C692">INDEX(DB_PAR[],A692+1,3)</f>
        <v xml:space="preserve"> PID_ACTIVE_POWER</v>
      </c>
      <c r="D692" s="34" t="str" cm="1">
        <f t="array" ref="D692">INDEX(DB_PAR[],A692+1,4)</f>
        <v>LMN_LLM</v>
      </c>
      <c r="E692" t="s">
        <v>4356</v>
      </c>
      <c r="F692" s="35" t="s">
        <v>4294</v>
      </c>
      <c r="G692" s="34" t="str" cm="1">
        <f t="array" ref="G692">IF(INDEX(DB_PAR[],A692+1,5) = "REAL",INDEX(DB_PAR[],A692+1,8),IF(INDEX(DB_PAR[],A692+1,5) = "INT",INDEX(DB_PAR[],A692+1,6),INDEX(DB_PAR[],A692+1,7)))</f>
        <v>REAL</v>
      </c>
      <c r="H692" s="36" t="str" cm="1">
        <f t="array" ref="H692">INDEX(DB_PAR[],A692+1,9)</f>
        <v>T#0MS</v>
      </c>
      <c r="I692" s="36" t="s">
        <v>1084</v>
      </c>
      <c r="J692" s="36" t="e">
        <f t="shared" si="63"/>
        <v>#N/A</v>
      </c>
      <c r="K692" s="36" t="s">
        <v>4295</v>
      </c>
    </row>
    <row r="693" spans="1:11" ht="30" x14ac:dyDescent="0.25">
      <c r="A693" s="36">
        <v>691</v>
      </c>
      <c r="B693" s="36" t="b" cm="1">
        <f t="array" ref="B693">INDEX(DB_PAR[],A693+1,1)</f>
        <v>1</v>
      </c>
      <c r="C693" s="34" t="str" cm="1">
        <f t="array" ref="C693">INDEX(DB_PAR[],A693+1,3)</f>
        <v xml:space="preserve"> PID_ACTIVE_POWER</v>
      </c>
      <c r="D693" s="34" t="str" cm="1">
        <f t="array" ref="D693">INDEX(DB_PAR[],A693+1,4)</f>
        <v>REF_MIN_VAL</v>
      </c>
      <c r="E693" t="s">
        <v>4357</v>
      </c>
      <c r="F693" s="34" t="s">
        <v>4297</v>
      </c>
      <c r="G693" s="34" t="str" cm="1">
        <f t="array" ref="G693">IF(INDEX(DB_PAR[],A693+1,5) = "REAL",INDEX(DB_PAR[],A693+1,8),IF(INDEX(DB_PAR[],A693+1,5) = "INT",INDEX(DB_PAR[],A693+1,6),INDEX(DB_PAR[],A693+1,7)))</f>
        <v>REAL</v>
      </c>
      <c r="H693" s="36" t="str" cm="1">
        <f t="array" ref="H693">INDEX(DB_PAR[],A693+1,9)</f>
        <v>T#0MS</v>
      </c>
      <c r="I693" s="36" t="s">
        <v>1084</v>
      </c>
      <c r="J693" s="36" t="e">
        <f t="shared" si="63"/>
        <v>#N/A</v>
      </c>
      <c r="K693" s="36" t="s">
        <v>4298</v>
      </c>
    </row>
    <row r="694" spans="1:11" x14ac:dyDescent="0.25">
      <c r="A694" s="36">
        <v>692</v>
      </c>
      <c r="B694" s="36" t="b" cm="1">
        <f t="array" ref="B694">INDEX(DB_PAR[],A694+1,1)</f>
        <v>1</v>
      </c>
      <c r="C694" s="34" t="str" cm="1">
        <f t="array" ref="C694">INDEX(DB_PAR[],A694+1,3)</f>
        <v xml:space="preserve"> PID_ACTIVE_POWER</v>
      </c>
      <c r="D694" s="34" t="str" cm="1">
        <f t="array" ref="D694">INDEX(DB_PAR[],A694+1,4)</f>
        <v>REF_MAX_VAL</v>
      </c>
      <c r="E694" t="s">
        <v>4358</v>
      </c>
      <c r="F694" s="34" t="s">
        <v>4300</v>
      </c>
      <c r="G694" s="34" t="str" cm="1">
        <f t="array" ref="G694">IF(INDEX(DB_PAR[],A694+1,5) = "REAL",INDEX(DB_PAR[],A694+1,8),IF(INDEX(DB_PAR[],A694+1,5) = "INT",INDEX(DB_PAR[],A694+1,6),INDEX(DB_PAR[],A694+1,7)))</f>
        <v>REAL</v>
      </c>
      <c r="H694" s="36" t="str" cm="1">
        <f t="array" ref="H694">INDEX(DB_PAR[],A694+1,9)</f>
        <v>T#0MS</v>
      </c>
      <c r="I694" s="36" t="s">
        <v>1084</v>
      </c>
      <c r="J694" s="36" t="e">
        <f t="shared" si="63"/>
        <v>#N/A</v>
      </c>
      <c r="K694" s="36" t="s">
        <v>4301</v>
      </c>
    </row>
    <row r="695" spans="1:11" ht="30" x14ac:dyDescent="0.25">
      <c r="A695" s="36">
        <v>693</v>
      </c>
      <c r="B695" s="36" t="b" cm="1">
        <f t="array" ref="B695">INDEX(DB_PAR[],A695+1,1)</f>
        <v>1</v>
      </c>
      <c r="C695" s="34" t="str" cm="1">
        <f t="array" ref="C695">INDEX(DB_PAR[],A695+1,3)</f>
        <v xml:space="preserve"> PID_ACTIVE_POWER</v>
      </c>
      <c r="D695" s="34" t="str" cm="1">
        <f t="array" ref="D695">INDEX(DB_PAR[],A695+1,4)</f>
        <v>LMN_FAC</v>
      </c>
      <c r="E695" t="s">
        <v>4359</v>
      </c>
      <c r="F695" s="34" t="s">
        <v>4303</v>
      </c>
      <c r="G695" s="34" t="str" cm="1">
        <f t="array" ref="G695">IF(INDEX(DB_PAR[],A695+1,5) = "REAL",INDEX(DB_PAR[],A695+1,8),IF(INDEX(DB_PAR[],A695+1,5) = "INT",INDEX(DB_PAR[],A695+1,6),INDEX(DB_PAR[],A695+1,7)))</f>
        <v>REAL</v>
      </c>
      <c r="H695" s="36" t="str" cm="1">
        <f t="array" ref="H695">INDEX(DB_PAR[],A695+1,9)</f>
        <v>T#0MS</v>
      </c>
      <c r="I695" s="36" t="s">
        <v>1084</v>
      </c>
      <c r="J695" s="36" t="e">
        <f t="shared" si="63"/>
        <v>#N/A</v>
      </c>
      <c r="K695" s="36" t="s">
        <v>4304</v>
      </c>
    </row>
    <row r="696" spans="1:11" ht="30" x14ac:dyDescent="0.25">
      <c r="A696" s="36">
        <v>694</v>
      </c>
      <c r="B696" s="36" t="b" cm="1">
        <f t="array" ref="B696">INDEX(DB_PAR[],A696+1,1)</f>
        <v>1</v>
      </c>
      <c r="C696" s="34" t="str" cm="1">
        <f t="array" ref="C696">INDEX(DB_PAR[],A696+1,3)</f>
        <v xml:space="preserve"> PID_ACTIVE_POWER</v>
      </c>
      <c r="D696" s="34" t="str" cm="1">
        <f t="array" ref="D696">INDEX(DB_PAR[],A696+1,4)</f>
        <v>LMN_OFFSET</v>
      </c>
      <c r="E696" t="s">
        <v>4360</v>
      </c>
      <c r="F696" s="34" t="s">
        <v>4306</v>
      </c>
      <c r="G696" s="34" t="str" cm="1">
        <f t="array" ref="G696">IF(INDEX(DB_PAR[],A696+1,5) = "REAL",INDEX(DB_PAR[],A696+1,8),IF(INDEX(DB_PAR[],A696+1,5) = "INT",INDEX(DB_PAR[],A696+1,6),INDEX(DB_PAR[],A696+1,7)))</f>
        <v>REAL</v>
      </c>
      <c r="H696" s="36" t="str" cm="1">
        <f t="array" ref="H696">INDEX(DB_PAR[],A696+1,9)</f>
        <v>T#0MS</v>
      </c>
      <c r="I696" s="36" t="s">
        <v>1084</v>
      </c>
      <c r="J696" s="36" t="e">
        <f t="shared" si="63"/>
        <v>#N/A</v>
      </c>
      <c r="K696" s="36" t="s">
        <v>4307</v>
      </c>
    </row>
    <row r="697" spans="1:11" x14ac:dyDescent="0.25">
      <c r="A697" s="36">
        <v>695</v>
      </c>
      <c r="B697" s="36" t="b" cm="1">
        <f t="array" ref="B697">INDEX(DB_PAR[],A697+1,1)</f>
        <v>1</v>
      </c>
      <c r="C697" s="34" t="str" cm="1">
        <f t="array" ref="C697">INDEX(DB_PAR[],A697+1,3)</f>
        <v xml:space="preserve"> PID_ACTIVE_POWER</v>
      </c>
      <c r="D697" s="34" t="str" cm="1">
        <f t="array" ref="D697">INDEX(DB_PAR[],A697+1,4)</f>
        <v>DISV</v>
      </c>
      <c r="E697" t="s">
        <v>4361</v>
      </c>
      <c r="F697" s="34" t="s">
        <v>4309</v>
      </c>
      <c r="G697" s="34" t="str" cm="1">
        <f t="array" ref="G697">IF(INDEX(DB_PAR[],A697+1,5) = "REAL",INDEX(DB_PAR[],A697+1,8),IF(INDEX(DB_PAR[],A697+1,5) = "INT",INDEX(DB_PAR[],A697+1,6),INDEX(DB_PAR[],A697+1,7)))</f>
        <v>REAL</v>
      </c>
      <c r="H697" s="36" t="str" cm="1">
        <f t="array" ref="H697">INDEX(DB_PAR[],A697+1,9)</f>
        <v>T#0MS</v>
      </c>
      <c r="I697" s="36" t="s">
        <v>1084</v>
      </c>
      <c r="J697" s="36" t="e">
        <f t="shared" si="63"/>
        <v>#N/A</v>
      </c>
      <c r="K697" s="36" t="s">
        <v>4310</v>
      </c>
    </row>
    <row r="698" spans="1:11" x14ac:dyDescent="0.25">
      <c r="A698" s="36">
        <v>696</v>
      </c>
      <c r="B698" s="36" t="b" cm="1">
        <f t="array" ref="B698">INDEX(DB_PAR[],A698+1,1)</f>
        <v>1</v>
      </c>
      <c r="C698" s="34" t="str" cm="1">
        <f t="array" ref="C698">INDEX(DB_PAR[],A698+1,3)</f>
        <v xml:space="preserve"> PID_ACTIVE_POWER</v>
      </c>
      <c r="D698" s="34" t="str" cm="1">
        <f t="array" ref="D698">INDEX(DB_PAR[],A698+1,4)</f>
        <v>MAN</v>
      </c>
      <c r="E698" t="s">
        <v>4362</v>
      </c>
      <c r="F698" s="34" t="s">
        <v>4363</v>
      </c>
      <c r="G698" s="34" t="str" cm="1">
        <f t="array" ref="G698">IF(INDEX(DB_PAR[],A698+1,5) = "REAL",INDEX(DB_PAR[],A698+1,8),IF(INDEX(DB_PAR[],A698+1,5) = "INT",INDEX(DB_PAR[],A698+1,6),INDEX(DB_PAR[],A698+1,7)))</f>
        <v>REAL</v>
      </c>
      <c r="H698" s="36" t="str" cm="1">
        <f t="array" ref="H698">INDEX(DB_PAR[],A698+1,9)</f>
        <v>T#0MS</v>
      </c>
      <c r="I698" s="36" t="s">
        <v>1084</v>
      </c>
      <c r="J698" s="36" t="e">
        <f t="shared" si="63"/>
        <v>#N/A</v>
      </c>
      <c r="K698" s="36" t="s">
        <v>4313</v>
      </c>
    </row>
    <row r="699" spans="1:11" ht="45" x14ac:dyDescent="0.25">
      <c r="A699" s="36">
        <v>697</v>
      </c>
      <c r="B699" s="36" t="b" cm="1">
        <f t="array" ref="B699">INDEX(DB_PAR[],A699+1,1)</f>
        <v>1</v>
      </c>
      <c r="C699" s="34" t="str" cm="1">
        <f t="array" ref="C699">INDEX(DB_PAR[],A699+1,3)</f>
        <v xml:space="preserve"> PID_ACTIVE_POWER</v>
      </c>
      <c r="D699" s="34" t="str" cm="1">
        <f t="array" ref="D699">INDEX(DB_PAR[],A699+1,4)</f>
        <v>REFERENCE_CORRECTION</v>
      </c>
      <c r="E699" t="s">
        <v>4364</v>
      </c>
      <c r="F699" s="34" t="s">
        <v>4315</v>
      </c>
      <c r="G699" s="34" t="str" cm="1">
        <f t="array" ref="G699">IF(INDEX(DB_PAR[],A699+1,5) = "REAL",INDEX(DB_PAR[],A699+1,8),IF(INDEX(DB_PAR[],A699+1,5) = "INT",INDEX(DB_PAR[],A699+1,6),INDEX(DB_PAR[],A699+1,7)))</f>
        <v>REAL</v>
      </c>
      <c r="H699" s="36" t="str" cm="1">
        <f t="array" ref="H699">INDEX(DB_PAR[],A699+1,9)</f>
        <v>T#0MS</v>
      </c>
      <c r="I699" s="36" t="s">
        <v>3438</v>
      </c>
      <c r="J699" s="36" t="e">
        <f t="shared" si="63"/>
        <v>#N/A</v>
      </c>
      <c r="K699" s="36" t="s">
        <v>4316</v>
      </c>
    </row>
    <row r="700" spans="1:11" x14ac:dyDescent="0.25">
      <c r="A700" s="36">
        <v>698</v>
      </c>
      <c r="B700" s="36" t="b" cm="1">
        <f t="array" ref="B700">INDEX(DB_PAR[],A700+1,1)</f>
        <v>1</v>
      </c>
      <c r="C700" s="34" t="str" cm="1">
        <f t="array" ref="C700">INDEX(DB_PAR[],A700+1,3)</f>
        <v xml:space="preserve"> PID_ACTIVE_POWER</v>
      </c>
      <c r="D700" s="34" t="str" cm="1">
        <f t="array" ref="D700">INDEX(DB_PAR[],A700+1,4)</f>
        <v>OUT_CTRL_MODE</v>
      </c>
      <c r="E700" t="s">
        <v>4317</v>
      </c>
      <c r="F700" s="34" t="s">
        <v>4318</v>
      </c>
      <c r="G700" s="34" t="str" cm="1">
        <f t="array" ref="G700">IF(INDEX(DB_PAR[],A700+1,5) = "REAL",INDEX(DB_PAR[],A700+1,8),IF(INDEX(DB_PAR[],A700+1,5) = "INT",INDEX(DB_PAR[],A700+1,6),INDEX(DB_PAR[],A700+1,7)))</f>
        <v>INT</v>
      </c>
      <c r="H700" s="36" t="str" cm="1">
        <f t="array" ref="H700">INDEX(DB_PAR[],A700+1,9)</f>
        <v>T#0MS</v>
      </c>
      <c r="I700" s="36" t="s">
        <v>1084</v>
      </c>
      <c r="J700" s="36" t="e">
        <f t="shared" si="63"/>
        <v>#N/A</v>
      </c>
      <c r="K700" s="36" t="s">
        <v>4319</v>
      </c>
    </row>
    <row r="701" spans="1:11" hidden="1" x14ac:dyDescent="0.25">
      <c r="A701" s="36">
        <v>699</v>
      </c>
      <c r="B701" s="36" t="b" cm="1">
        <f t="array" ref="B701">INDEX(DB_PAR[],A701+1,1)</f>
        <v>0</v>
      </c>
      <c r="C701" s="34" t="str" cm="1">
        <f t="array" ref="C701">INDEX(DB_PAR[],A701+1,3)</f>
        <v xml:space="preserve"> PID_ACTIVE_POWER</v>
      </c>
      <c r="D701" s="34" t="str" cm="1">
        <f t="array" ref="D701">INDEX(DB_PAR[],A701+1,4)</f>
        <v>SPARE_4</v>
      </c>
      <c r="F701" s="34"/>
      <c r="G701" s="34" t="str" cm="1">
        <f t="array" ref="G701">IF(INDEX(DB_PAR[],A701+1,5) = "REAL",INDEX(DB_PAR[],A701+1,8),IF(INDEX(DB_PAR[],A701+1,5) = "INT",INDEX(DB_PAR[],A701+1,6),INDEX(DB_PAR[],A701+1,7)))</f>
        <v>REAL</v>
      </c>
      <c r="H701" s="36" t="str" cm="1">
        <f t="array" ref="H701">INDEX(DB_PAR[],A701+1,9)</f>
        <v>T#0MS</v>
      </c>
      <c r="I701" s="36"/>
      <c r="J701" s="36"/>
      <c r="K701" s="36" t="e">
        <f t="shared" si="62"/>
        <v>#N/A</v>
      </c>
    </row>
    <row r="702" spans="1:11" hidden="1" x14ac:dyDescent="0.25">
      <c r="A702" s="36">
        <v>700</v>
      </c>
      <c r="B702" s="36" t="b" cm="1">
        <f t="array" ref="B702">INDEX(DB_PAR[],A702+1,1)</f>
        <v>0</v>
      </c>
      <c r="C702" s="34" t="str" cm="1">
        <f t="array" ref="C702">INDEX(DB_PAR[],A702+1,3)</f>
        <v xml:space="preserve"> PID_ACTIVE_POWER</v>
      </c>
      <c r="D702" s="34" t="str" cm="1">
        <f t="array" ref="D702">INDEX(DB_PAR[],A702+1,4)</f>
        <v>SPARE_5</v>
      </c>
      <c r="F702" s="34"/>
      <c r="G702" s="34" t="str" cm="1">
        <f t="array" ref="G702">IF(INDEX(DB_PAR[],A702+1,5) = "REAL",INDEX(DB_PAR[],A702+1,8),IF(INDEX(DB_PAR[],A702+1,5) = "INT",INDEX(DB_PAR[],A702+1,6),INDEX(DB_PAR[],A702+1,7)))</f>
        <v>REAL</v>
      </c>
      <c r="H702" s="36" t="str" cm="1">
        <f t="array" ref="H702">INDEX(DB_PAR[],A702+1,9)</f>
        <v>T#0MS</v>
      </c>
      <c r="I702" s="36"/>
      <c r="J702" s="36"/>
      <c r="K702" s="36" t="e">
        <f t="shared" si="62"/>
        <v>#N/A</v>
      </c>
    </row>
    <row r="703" spans="1:11" hidden="1" x14ac:dyDescent="0.25">
      <c r="A703" s="36">
        <v>701</v>
      </c>
      <c r="B703" s="36" t="b" cm="1">
        <f t="array" ref="B703">INDEX(DB_PAR[],A703+1,1)</f>
        <v>0</v>
      </c>
      <c r="C703" s="34" t="str" cm="1">
        <f t="array" ref="C703">INDEX(DB_PAR[],A703+1,3)</f>
        <v xml:space="preserve"> PID_ACTIVE_POWER</v>
      </c>
      <c r="D703" s="34" t="str" cm="1">
        <f t="array" ref="D703">INDEX(DB_PAR[],A703+1,4)</f>
        <v>SPARE_6</v>
      </c>
      <c r="F703" s="34"/>
      <c r="G703" s="34" t="str" cm="1">
        <f t="array" ref="G703">IF(INDEX(DB_PAR[],A703+1,5) = "REAL",INDEX(DB_PAR[],A703+1,8),IF(INDEX(DB_PAR[],A703+1,5) = "INT",INDEX(DB_PAR[],A703+1,6),INDEX(DB_PAR[],A703+1,7)))</f>
        <v>REAL</v>
      </c>
      <c r="H703" s="36" t="str" cm="1">
        <f t="array" ref="H703">INDEX(DB_PAR[],A703+1,9)</f>
        <v>T#0MS</v>
      </c>
      <c r="I703" s="36"/>
      <c r="J703" s="36"/>
      <c r="K703" s="36" t="e">
        <f t="shared" si="62"/>
        <v>#N/A</v>
      </c>
    </row>
    <row r="704" spans="1:11" hidden="1" x14ac:dyDescent="0.25">
      <c r="A704" s="36">
        <v>702</v>
      </c>
      <c r="B704" s="36" t="b" cm="1">
        <f t="array" ref="B704">INDEX(DB_PAR[],A704+1,1)</f>
        <v>0</v>
      </c>
      <c r="C704" s="34" t="str" cm="1">
        <f t="array" ref="C704">INDEX(DB_PAR[],A704+1,3)</f>
        <v xml:space="preserve"> PID_ACTIVE_POWER</v>
      </c>
      <c r="D704" s="34" t="str" cm="1">
        <f t="array" ref="D704">INDEX(DB_PAR[],A704+1,4)</f>
        <v>SPARE_7</v>
      </c>
      <c r="F704" s="34"/>
      <c r="G704" s="34" t="str" cm="1">
        <f t="array" ref="G704">IF(INDEX(DB_PAR[],A704+1,5) = "REAL",INDEX(DB_PAR[],A704+1,8),IF(INDEX(DB_PAR[],A704+1,5) = "INT",INDEX(DB_PAR[],A704+1,6),INDEX(DB_PAR[],A704+1,7)))</f>
        <v>REAL</v>
      </c>
      <c r="H704" s="36" t="str" cm="1">
        <f t="array" ref="H704">INDEX(DB_PAR[],A704+1,9)</f>
        <v>T#0MS</v>
      </c>
      <c r="I704" s="36"/>
      <c r="J704" s="36"/>
      <c r="K704" s="36" t="e">
        <f t="shared" si="62"/>
        <v>#N/A</v>
      </c>
    </row>
    <row r="705" spans="1:11" hidden="1" x14ac:dyDescent="0.25">
      <c r="A705" s="36">
        <v>703</v>
      </c>
      <c r="B705" s="36" t="b" cm="1">
        <f t="array" ref="B705">INDEX(DB_PAR[],A705+1,1)</f>
        <v>0</v>
      </c>
      <c r="C705" s="34" t="str" cm="1">
        <f t="array" ref="C705">INDEX(DB_PAR[],A705+1,3)</f>
        <v xml:space="preserve"> PID_ACTIVE_POWER</v>
      </c>
      <c r="D705" s="34" t="str" cm="1">
        <f t="array" ref="D705">INDEX(DB_PAR[],A705+1,4)</f>
        <v>SPARE_8</v>
      </c>
      <c r="F705" s="34"/>
      <c r="G705" s="34" t="str" cm="1">
        <f t="array" ref="G705">IF(INDEX(DB_PAR[],A705+1,5) = "REAL",INDEX(DB_PAR[],A705+1,8),IF(INDEX(DB_PAR[],A705+1,5) = "INT",INDEX(DB_PAR[],A705+1,6),INDEX(DB_PAR[],A705+1,7)))</f>
        <v>REAL</v>
      </c>
      <c r="H705" s="36" t="str" cm="1">
        <f t="array" ref="H705">INDEX(DB_PAR[],A705+1,9)</f>
        <v>T#0MS</v>
      </c>
      <c r="I705" s="36"/>
      <c r="J705" s="36"/>
      <c r="K705" s="36" t="e">
        <f t="shared" si="62"/>
        <v>#N/A</v>
      </c>
    </row>
    <row r="706" spans="1:11" x14ac:dyDescent="0.25">
      <c r="A706" s="36">
        <v>704</v>
      </c>
      <c r="B706" s="36" t="b" cm="1">
        <f t="array" ref="B706">INDEX(DB_PAR[],A706+1,1)</f>
        <v>0</v>
      </c>
      <c r="C706" s="34" t="str" cm="1">
        <f t="array" ref="C706">INDEX(DB_PAR[],A706+1,3)</f>
        <v xml:space="preserve"> PID_SPEED</v>
      </c>
      <c r="D706" s="34" t="str" cm="1">
        <f t="array" ref="D706">INDEX(DB_PAR[],A706+1,4)</f>
        <v>INPUT_RAMP_MIN_VAL</v>
      </c>
      <c r="E706" t="s">
        <v>4365</v>
      </c>
      <c r="F706" s="34" t="s">
        <v>4244</v>
      </c>
      <c r="G706" s="34" t="str" cm="1">
        <f t="array" ref="G706">IF(INDEX(DB_PAR[],A706+1,5) = "REAL",INDEX(DB_PAR[],A706+1,8),IF(INDEX(DB_PAR[],A706+1,5) = "INT",INDEX(DB_PAR[],A706+1,6),INDEX(DB_PAR[],A706+1,7)))</f>
        <v>REAL</v>
      </c>
      <c r="H706" s="36" t="str" cm="1">
        <f t="array" ref="H706">INDEX(DB_PAR[],A706+1,9)</f>
        <v>T#0MS</v>
      </c>
      <c r="I706" s="36"/>
      <c r="J706" s="36" t="e">
        <f t="shared" ref="J706:J732" si="64">VLOOKUP(E706,$S$1:$T$299,2,FALSE)</f>
        <v>#N/A</v>
      </c>
      <c r="K706" s="36" t="s">
        <v>4245</v>
      </c>
    </row>
    <row r="707" spans="1:11" x14ac:dyDescent="0.25">
      <c r="A707" s="36">
        <v>705</v>
      </c>
      <c r="B707" s="36" t="b" cm="1">
        <f t="array" ref="B707">INDEX(DB_PAR[],A707+1,1)</f>
        <v>0</v>
      </c>
      <c r="C707" s="34" t="str" cm="1">
        <f t="array" ref="C707">INDEX(DB_PAR[],A707+1,3)</f>
        <v xml:space="preserve"> PID_SPEED</v>
      </c>
      <c r="D707" s="34" t="str" cm="1">
        <f t="array" ref="D707">INDEX(DB_PAR[],A707+1,4)</f>
        <v>INPUT_RAMP_MAX_VAL</v>
      </c>
      <c r="E707" t="s">
        <v>4366</v>
      </c>
      <c r="F707" s="34" t="s">
        <v>4247</v>
      </c>
      <c r="G707" s="34" t="str" cm="1">
        <f t="array" ref="G707">IF(INDEX(DB_PAR[],A707+1,5) = "REAL",INDEX(DB_PAR[],A707+1,8),IF(INDEX(DB_PAR[],A707+1,5) = "INT",INDEX(DB_PAR[],A707+1,6),INDEX(DB_PAR[],A707+1,7)))</f>
        <v>REAL</v>
      </c>
      <c r="H707" s="36" t="str" cm="1">
        <f t="array" ref="H707">INDEX(DB_PAR[],A707+1,9)</f>
        <v>T#0MS</v>
      </c>
      <c r="I707" s="36" t="s">
        <v>1084</v>
      </c>
      <c r="J707" s="36" t="e">
        <f t="shared" si="64"/>
        <v>#N/A</v>
      </c>
      <c r="K707" s="36" t="s">
        <v>4248</v>
      </c>
    </row>
    <row r="708" spans="1:11" x14ac:dyDescent="0.25">
      <c r="A708" s="36">
        <v>706</v>
      </c>
      <c r="B708" s="36" t="b" cm="1">
        <f t="array" ref="B708">INDEX(DB_PAR[],A708+1,1)</f>
        <v>0</v>
      </c>
      <c r="C708" s="34" t="str" cm="1">
        <f t="array" ref="C708">INDEX(DB_PAR[],A708+1,3)</f>
        <v xml:space="preserve"> PID_SPEED</v>
      </c>
      <c r="D708" s="34" t="str" cm="1">
        <f t="array" ref="D708">INDEX(DB_PAR[],A708+1,4)</f>
        <v>INPUT_RAMP_FALLING_TIME</v>
      </c>
      <c r="E708" t="s">
        <v>4367</v>
      </c>
      <c r="F708" s="34" t="s">
        <v>4250</v>
      </c>
      <c r="G708" s="34" t="str" cm="1">
        <f t="array" ref="G708">IF(INDEX(DB_PAR[],A708+1,5) = "REAL",INDEX(DB_PAR[],A708+1,8),IF(INDEX(DB_PAR[],A708+1,5) = "INT",INDEX(DB_PAR[],A708+1,6),INDEX(DB_PAR[],A708+1,7)))</f>
        <v>REAL</v>
      </c>
      <c r="H708" s="36" t="str" cm="1">
        <f t="array" ref="H708">INDEX(DB_PAR[],A708+1,9)</f>
        <v>T#0MS</v>
      </c>
      <c r="I708" s="36" t="s">
        <v>1084</v>
      </c>
      <c r="J708" s="36" t="e">
        <f t="shared" si="64"/>
        <v>#N/A</v>
      </c>
      <c r="K708" s="36" t="s">
        <v>4251</v>
      </c>
    </row>
    <row r="709" spans="1:11" x14ac:dyDescent="0.25">
      <c r="A709" s="36">
        <v>707</v>
      </c>
      <c r="B709" s="36" t="b" cm="1">
        <f t="array" ref="B709">INDEX(DB_PAR[],A709+1,1)</f>
        <v>0</v>
      </c>
      <c r="C709" s="34" t="str" cm="1">
        <f t="array" ref="C709">INDEX(DB_PAR[],A709+1,3)</f>
        <v xml:space="preserve"> PID_SPEED</v>
      </c>
      <c r="D709" s="34" t="str" cm="1">
        <f t="array" ref="D709">INDEX(DB_PAR[],A709+1,4)</f>
        <v>INPUT_RAMP_RISING_TIME</v>
      </c>
      <c r="E709" t="s">
        <v>4368</v>
      </c>
      <c r="F709" s="34" t="s">
        <v>4253</v>
      </c>
      <c r="G709" s="34" t="str" cm="1">
        <f t="array" ref="G709">IF(INDEX(DB_PAR[],A709+1,5) = "REAL",INDEX(DB_PAR[],A709+1,8),IF(INDEX(DB_PAR[],A709+1,5) = "INT",INDEX(DB_PAR[],A709+1,6),INDEX(DB_PAR[],A709+1,7)))</f>
        <v>REAL</v>
      </c>
      <c r="H709" s="36" t="str" cm="1">
        <f t="array" ref="H709">INDEX(DB_PAR[],A709+1,9)</f>
        <v>T#0MS</v>
      </c>
      <c r="I709" s="36" t="s">
        <v>1084</v>
      </c>
      <c r="J709" s="36" t="e">
        <f t="shared" si="64"/>
        <v>#N/A</v>
      </c>
      <c r="K709" s="36" t="s">
        <v>4254</v>
      </c>
    </row>
    <row r="710" spans="1:11" x14ac:dyDescent="0.25">
      <c r="A710" s="36">
        <v>708</v>
      </c>
      <c r="B710" s="36" t="b" cm="1">
        <f t="array" ref="B710">INDEX(DB_PAR[],A710+1,1)</f>
        <v>0</v>
      </c>
      <c r="C710" s="34" t="str" cm="1">
        <f t="array" ref="C710">INDEX(DB_PAR[],A710+1,3)</f>
        <v xml:space="preserve"> PID_SPEED</v>
      </c>
      <c r="D710" s="34" t="str" cm="1">
        <f t="array" ref="D710">INDEX(DB_PAR[],A710+1,4)</f>
        <v>OUTPUT_RAMP_FALLING_TIME</v>
      </c>
      <c r="E710" t="s">
        <v>4369</v>
      </c>
      <c r="F710" s="34" t="s">
        <v>4250</v>
      </c>
      <c r="G710" s="34" t="str" cm="1">
        <f t="array" ref="G710">IF(INDEX(DB_PAR[],A710+1,5) = "REAL",INDEX(DB_PAR[],A710+1,8),IF(INDEX(DB_PAR[],A710+1,5) = "INT",INDEX(DB_PAR[],A710+1,6),INDEX(DB_PAR[],A710+1,7)))</f>
        <v>REAL</v>
      </c>
      <c r="H710" s="36" t="str" cm="1">
        <f t="array" ref="H710">INDEX(DB_PAR[],A710+1,9)</f>
        <v>T#0MS</v>
      </c>
      <c r="I710" s="36" t="s">
        <v>1084</v>
      </c>
      <c r="J710" s="36" t="e">
        <f t="shared" si="64"/>
        <v>#N/A</v>
      </c>
      <c r="K710" s="36" t="s">
        <v>4251</v>
      </c>
    </row>
    <row r="711" spans="1:11" x14ac:dyDescent="0.25">
      <c r="A711" s="36">
        <v>709</v>
      </c>
      <c r="B711" s="36" t="b" cm="1">
        <f t="array" ref="B711">INDEX(DB_PAR[],A711+1,1)</f>
        <v>0</v>
      </c>
      <c r="C711" s="34" t="str" cm="1">
        <f t="array" ref="C711">INDEX(DB_PAR[],A711+1,3)</f>
        <v xml:space="preserve"> PID_SPEED</v>
      </c>
      <c r="D711" s="34" t="str" cm="1">
        <f t="array" ref="D711">INDEX(DB_PAR[],A711+1,4)</f>
        <v>OUTPUT_RAMP_RISING_TIME</v>
      </c>
      <c r="E711" t="s">
        <v>4370</v>
      </c>
      <c r="F711" s="34" t="s">
        <v>4253</v>
      </c>
      <c r="G711" s="34" t="str" cm="1">
        <f t="array" ref="G711">IF(INDEX(DB_PAR[],A711+1,5) = "REAL",INDEX(DB_PAR[],A711+1,8),IF(INDEX(DB_PAR[],A711+1,5) = "INT",INDEX(DB_PAR[],A711+1,6),INDEX(DB_PAR[],A711+1,7)))</f>
        <v>REAL</v>
      </c>
      <c r="H711" s="36" t="str" cm="1">
        <f t="array" ref="H711">INDEX(DB_PAR[],A711+1,9)</f>
        <v>T#0MS</v>
      </c>
      <c r="I711" s="36" t="s">
        <v>1084</v>
      </c>
      <c r="J711" s="36" t="e">
        <f t="shared" si="64"/>
        <v>#N/A</v>
      </c>
      <c r="K711" s="36" t="s">
        <v>4254</v>
      </c>
    </row>
    <row r="712" spans="1:11" ht="30" x14ac:dyDescent="0.25">
      <c r="A712" s="36">
        <v>710</v>
      </c>
      <c r="B712" s="36" t="b" cm="1">
        <f t="array" ref="B712">INDEX(DB_PAR[],A712+1,1)</f>
        <v>0</v>
      </c>
      <c r="C712" s="34" t="str" cm="1">
        <f t="array" ref="C712">INDEX(DB_PAR[],A712+1,3)</f>
        <v xml:space="preserve"> PID_SPEED</v>
      </c>
      <c r="D712" s="34" t="str" cm="1">
        <f t="array" ref="D712">INDEX(DB_PAR[],A712+1,4)</f>
        <v>MAN_ON</v>
      </c>
      <c r="E712" t="s">
        <v>4371</v>
      </c>
      <c r="F712" s="34" t="s">
        <v>4258</v>
      </c>
      <c r="G712" s="34" t="str" cm="1">
        <f t="array" ref="G712">IF(INDEX(DB_PAR[],A712+1,5) = "REAL",INDEX(DB_PAR[],A712+1,8),IF(INDEX(DB_PAR[],A712+1,5) = "INT",INDEX(DB_PAR[],A712+1,6),INDEX(DB_PAR[],A712+1,7)))</f>
        <v>INT</v>
      </c>
      <c r="H712" s="36" t="str" cm="1">
        <f t="array" ref="H712">INDEX(DB_PAR[],A712+1,9)</f>
        <v>T#0MS</v>
      </c>
      <c r="I712" s="36" t="s">
        <v>1084</v>
      </c>
      <c r="J712" s="36" t="e">
        <f t="shared" si="64"/>
        <v>#N/A</v>
      </c>
      <c r="K712" s="36" t="s">
        <v>4259</v>
      </c>
    </row>
    <row r="713" spans="1:11" ht="30" x14ac:dyDescent="0.25">
      <c r="A713" s="36">
        <v>711</v>
      </c>
      <c r="B713" s="36" t="b" cm="1">
        <f t="array" ref="B713">INDEX(DB_PAR[],A713+1,1)</f>
        <v>0</v>
      </c>
      <c r="C713" s="34" t="str" cm="1">
        <f t="array" ref="C713">INDEX(DB_PAR[],A713+1,3)</f>
        <v xml:space="preserve"> PID_SPEED</v>
      </c>
      <c r="D713" s="34" t="str" cm="1">
        <f t="array" ref="D713">INDEX(DB_PAR[],A713+1,4)</f>
        <v>P_SEL</v>
      </c>
      <c r="E713" t="s">
        <v>4372</v>
      </c>
      <c r="F713" s="34" t="s">
        <v>4261</v>
      </c>
      <c r="G713" s="34" t="str" cm="1">
        <f t="array" ref="G713">IF(INDEX(DB_PAR[],A713+1,5) = "REAL",INDEX(DB_PAR[],A713+1,8),IF(INDEX(DB_PAR[],A713+1,5) = "INT",INDEX(DB_PAR[],A713+1,6),INDEX(DB_PAR[],A713+1,7)))</f>
        <v>INT</v>
      </c>
      <c r="H713" s="36" t="str" cm="1">
        <f t="array" ref="H713">INDEX(DB_PAR[],A713+1,9)</f>
        <v>T#0MS</v>
      </c>
      <c r="I713" s="36" t="s">
        <v>1084</v>
      </c>
      <c r="J713" s="36" t="e">
        <f t="shared" si="64"/>
        <v>#N/A</v>
      </c>
      <c r="K713" s="36" t="s">
        <v>4262</v>
      </c>
    </row>
    <row r="714" spans="1:11" ht="30" x14ac:dyDescent="0.25">
      <c r="A714" s="36">
        <v>712</v>
      </c>
      <c r="B714" s="36" t="b" cm="1">
        <f t="array" ref="B714">INDEX(DB_PAR[],A714+1,1)</f>
        <v>0</v>
      </c>
      <c r="C714" s="34" t="str" cm="1">
        <f t="array" ref="C714">INDEX(DB_PAR[],A714+1,3)</f>
        <v xml:space="preserve"> PID_SPEED</v>
      </c>
      <c r="D714" s="34" t="str" cm="1">
        <f t="array" ref="D714">INDEX(DB_PAR[],A714+1,4)</f>
        <v>I_SEL</v>
      </c>
      <c r="E714" t="s">
        <v>4373</v>
      </c>
      <c r="F714" s="34" t="s">
        <v>4264</v>
      </c>
      <c r="G714" s="34" t="str" cm="1">
        <f t="array" ref="G714">IF(INDEX(DB_PAR[],A714+1,5) = "REAL",INDEX(DB_PAR[],A714+1,8),IF(INDEX(DB_PAR[],A714+1,5) = "INT",INDEX(DB_PAR[],A714+1,6),INDEX(DB_PAR[],A714+1,7)))</f>
        <v>INT</v>
      </c>
      <c r="H714" s="36" t="str" cm="1">
        <f t="array" ref="H714">INDEX(DB_PAR[],A714+1,9)</f>
        <v>T#0MS</v>
      </c>
      <c r="I714" s="36" t="s">
        <v>1084</v>
      </c>
      <c r="J714" s="36" t="e">
        <f t="shared" si="64"/>
        <v>#N/A</v>
      </c>
      <c r="K714" s="36" t="s">
        <v>4265</v>
      </c>
    </row>
    <row r="715" spans="1:11" x14ac:dyDescent="0.25">
      <c r="A715" s="36">
        <v>713</v>
      </c>
      <c r="B715" s="36" t="b" cm="1">
        <f t="array" ref="B715">INDEX(DB_PAR[],A715+1,1)</f>
        <v>0</v>
      </c>
      <c r="C715" s="34" t="str" cm="1">
        <f t="array" ref="C715">INDEX(DB_PAR[],A715+1,3)</f>
        <v xml:space="preserve"> PID_SPEED</v>
      </c>
      <c r="D715" s="34" t="str" cm="1">
        <f t="array" ref="D715">INDEX(DB_PAR[],A715+1,4)</f>
        <v>INT_HOLD</v>
      </c>
      <c r="E715" t="s">
        <v>4374</v>
      </c>
      <c r="F715" s="34" t="s">
        <v>4267</v>
      </c>
      <c r="G715" s="34" t="str" cm="1">
        <f t="array" ref="G715">IF(INDEX(DB_PAR[],A715+1,5) = "REAL",INDEX(DB_PAR[],A715+1,8),IF(INDEX(DB_PAR[],A715+1,5) = "INT",INDEX(DB_PAR[],A715+1,6),INDEX(DB_PAR[],A715+1,7)))</f>
        <v>INT</v>
      </c>
      <c r="H715" s="36" t="str" cm="1">
        <f t="array" ref="H715">INDEX(DB_PAR[],A715+1,9)</f>
        <v>T#0MS</v>
      </c>
      <c r="I715" s="36" t="s">
        <v>1084</v>
      </c>
      <c r="J715" s="36" t="e">
        <f t="shared" si="64"/>
        <v>#N/A</v>
      </c>
      <c r="K715" s="36" t="s">
        <v>4268</v>
      </c>
    </row>
    <row r="716" spans="1:11" ht="30" x14ac:dyDescent="0.25">
      <c r="A716" s="36">
        <v>714</v>
      </c>
      <c r="B716" s="36" t="b" cm="1">
        <f t="array" ref="B716">INDEX(DB_PAR[],A716+1,1)</f>
        <v>0</v>
      </c>
      <c r="C716" s="34" t="str" cm="1">
        <f t="array" ref="C716">INDEX(DB_PAR[],A716+1,3)</f>
        <v xml:space="preserve"> PID_SPEED</v>
      </c>
      <c r="D716" s="34" t="str" cm="1">
        <f t="array" ref="D716">INDEX(DB_PAR[],A716+1,4)</f>
        <v>D_SEL</v>
      </c>
      <c r="E716" t="s">
        <v>4375</v>
      </c>
      <c r="F716" s="34" t="s">
        <v>4348</v>
      </c>
      <c r="G716" s="34" t="str" cm="1">
        <f t="array" ref="G716">IF(INDEX(DB_PAR[],A716+1,5) = "REAL",INDEX(DB_PAR[],A716+1,8),IF(INDEX(DB_PAR[],A716+1,5) = "INT",INDEX(DB_PAR[],A716+1,6),INDEX(DB_PAR[],A716+1,7)))</f>
        <v>INT</v>
      </c>
      <c r="H716" s="36" t="str" cm="1">
        <f t="array" ref="H716">INDEX(DB_PAR[],A716+1,9)</f>
        <v>T#0MS</v>
      </c>
      <c r="I716" s="36" t="s">
        <v>1084</v>
      </c>
      <c r="J716" s="36" t="e">
        <f t="shared" si="64"/>
        <v>#N/A</v>
      </c>
      <c r="K716" s="36" t="s">
        <v>4271</v>
      </c>
    </row>
    <row r="717" spans="1:11" ht="30" x14ac:dyDescent="0.25">
      <c r="A717" s="36">
        <v>715</v>
      </c>
      <c r="B717" s="36" t="b" cm="1">
        <f t="array" ref="B717">INDEX(DB_PAR[],A717+1,1)</f>
        <v>0</v>
      </c>
      <c r="C717" s="34" t="str" cm="1">
        <f t="array" ref="C717">INDEX(DB_PAR[],A717+1,3)</f>
        <v xml:space="preserve"> PID_SPEED</v>
      </c>
      <c r="D717" s="34" t="str" cm="1">
        <f t="array" ref="D717">INDEX(DB_PAR[],A717+1,4)</f>
        <v>NUM_OF_CYCLES</v>
      </c>
      <c r="E717" t="s">
        <v>4376</v>
      </c>
      <c r="F717" s="34" t="s">
        <v>4273</v>
      </c>
      <c r="G717" s="34" t="str" cm="1">
        <f t="array" ref="G717">IF(INDEX(DB_PAR[],A717+1,5) = "REAL",INDEX(DB_PAR[],A717+1,8),IF(INDEX(DB_PAR[],A717+1,5) = "INT",INDEX(DB_PAR[],A717+1,6),INDEX(DB_PAR[],A717+1,7)))</f>
        <v>INT</v>
      </c>
      <c r="H717" s="36" t="str" cm="1">
        <f t="array" ref="H717">INDEX(DB_PAR[],A717+1,9)</f>
        <v>T#0MS</v>
      </c>
      <c r="I717" s="36" t="s">
        <v>1084</v>
      </c>
      <c r="J717" s="36" t="e">
        <f t="shared" si="64"/>
        <v>#N/A</v>
      </c>
      <c r="K717" s="36" t="s">
        <v>4274</v>
      </c>
    </row>
    <row r="718" spans="1:11" x14ac:dyDescent="0.25">
      <c r="A718" s="36">
        <v>716</v>
      </c>
      <c r="B718" s="36" t="b" cm="1">
        <f t="array" ref="B718">INDEX(DB_PAR[],A718+1,1)</f>
        <v>0</v>
      </c>
      <c r="C718" s="34" t="str" cm="1">
        <f t="array" ref="C718">INDEX(DB_PAR[],A718+1,3)</f>
        <v xml:space="preserve"> PID_SPEED</v>
      </c>
      <c r="D718" s="34" t="str" cm="1">
        <f t="array" ref="D718">INDEX(DB_PAR[],A718+1,4)</f>
        <v>GAIN</v>
      </c>
      <c r="E718" t="s">
        <v>4377</v>
      </c>
      <c r="F718" s="34" t="s">
        <v>4276</v>
      </c>
      <c r="G718" s="34" t="str" cm="1">
        <f t="array" ref="G718">IF(INDEX(DB_PAR[],A718+1,5) = "REAL",INDEX(DB_PAR[],A718+1,8),IF(INDEX(DB_PAR[],A718+1,5) = "INT",INDEX(DB_PAR[],A718+1,6),INDEX(DB_PAR[],A718+1,7)))</f>
        <v>REAL</v>
      </c>
      <c r="H718" s="36" t="str" cm="1">
        <f t="array" ref="H718">INDEX(DB_PAR[],A718+1,9)</f>
        <v>T#0MS</v>
      </c>
      <c r="I718" s="36" t="s">
        <v>1084</v>
      </c>
      <c r="J718" s="36" t="e">
        <f t="shared" si="64"/>
        <v>#N/A</v>
      </c>
      <c r="K718" s="36" t="s">
        <v>4277</v>
      </c>
    </row>
    <row r="719" spans="1:11" x14ac:dyDescent="0.25">
      <c r="A719" s="36">
        <v>717</v>
      </c>
      <c r="B719" s="36" t="b" cm="1">
        <f t="array" ref="B719">INDEX(DB_PAR[],A719+1,1)</f>
        <v>0</v>
      </c>
      <c r="C719" s="34" t="str" cm="1">
        <f t="array" ref="C719">INDEX(DB_PAR[],A719+1,3)</f>
        <v xml:space="preserve"> PID_SPEED</v>
      </c>
      <c r="D719" s="34" t="str" cm="1">
        <f t="array" ref="D719">INDEX(DB_PAR[],A719+1,4)</f>
        <v>TI</v>
      </c>
      <c r="E719" t="s">
        <v>4378</v>
      </c>
      <c r="F719" s="34" t="s">
        <v>4279</v>
      </c>
      <c r="G719" s="34" t="str" cm="1">
        <f t="array" ref="G719">IF(INDEX(DB_PAR[],A719+1,5) = "REAL",INDEX(DB_PAR[],A719+1,8),IF(INDEX(DB_PAR[],A719+1,5) = "INT",INDEX(DB_PAR[],A719+1,6),INDEX(DB_PAR[],A719+1,7)))</f>
        <v>TIME</v>
      </c>
      <c r="H719" s="36" t="str" cm="1">
        <f t="array" ref="H719">INDEX(DB_PAR[],A719+1,9)</f>
        <v>T#10S</v>
      </c>
      <c r="I719" s="36" t="s">
        <v>1084</v>
      </c>
      <c r="J719" s="36" t="e">
        <f t="shared" si="64"/>
        <v>#N/A</v>
      </c>
      <c r="K719" s="36" t="s">
        <v>4280</v>
      </c>
    </row>
    <row r="720" spans="1:11" x14ac:dyDescent="0.25">
      <c r="A720" s="36">
        <v>718</v>
      </c>
      <c r="B720" s="36" t="b" cm="1">
        <f t="array" ref="B720">INDEX(DB_PAR[],A720+1,1)</f>
        <v>0</v>
      </c>
      <c r="C720" s="34" t="str" cm="1">
        <f t="array" ref="C720">INDEX(DB_PAR[],A720+1,3)</f>
        <v xml:space="preserve"> PID_SPEED</v>
      </c>
      <c r="D720" s="34" t="str" cm="1">
        <f t="array" ref="D720">INDEX(DB_PAR[],A720+1,4)</f>
        <v>TD</v>
      </c>
      <c r="E720" t="s">
        <v>4379</v>
      </c>
      <c r="F720" s="34" t="s">
        <v>4282</v>
      </c>
      <c r="G720" s="34" t="str" cm="1">
        <f t="array" ref="G720">IF(INDEX(DB_PAR[],A720+1,5) = "REAL",INDEX(DB_PAR[],A720+1,8),IF(INDEX(DB_PAR[],A720+1,5) = "INT",INDEX(DB_PAR[],A720+1,6),INDEX(DB_PAR[],A720+1,7)))</f>
        <v>TIME</v>
      </c>
      <c r="H720" s="36" t="str" cm="1">
        <f t="array" ref="H720">INDEX(DB_PAR[],A720+1,9)</f>
        <v>T#0MS</v>
      </c>
      <c r="I720" s="36" t="s">
        <v>1084</v>
      </c>
      <c r="J720" s="36" t="e">
        <f t="shared" si="64"/>
        <v>#N/A</v>
      </c>
      <c r="K720" s="36" t="s">
        <v>4283</v>
      </c>
    </row>
    <row r="721" spans="1:11" ht="30" x14ac:dyDescent="0.25">
      <c r="A721" s="36">
        <v>719</v>
      </c>
      <c r="B721" s="36" t="b" cm="1">
        <f t="array" ref="B721">INDEX(DB_PAR[],A721+1,1)</f>
        <v>0</v>
      </c>
      <c r="C721" s="34" t="str" cm="1">
        <f t="array" ref="C721">INDEX(DB_PAR[],A721+1,3)</f>
        <v xml:space="preserve"> PID_SPEED</v>
      </c>
      <c r="D721" s="34" t="str" cm="1">
        <f t="array" ref="D721">INDEX(DB_PAR[],A721+1,4)</f>
        <v>TM_LAG</v>
      </c>
      <c r="E721" t="s">
        <v>4380</v>
      </c>
      <c r="F721" s="34" t="s">
        <v>4285</v>
      </c>
      <c r="G721" s="34" t="str" cm="1">
        <f t="array" ref="G721">IF(INDEX(DB_PAR[],A721+1,5) = "REAL",INDEX(DB_PAR[],A721+1,8),IF(INDEX(DB_PAR[],A721+1,5) = "INT",INDEX(DB_PAR[],A721+1,6),INDEX(DB_PAR[],A721+1,7)))</f>
        <v>TIME</v>
      </c>
      <c r="H721" s="36" t="str" cm="1">
        <f t="array" ref="H721">INDEX(DB_PAR[],A721+1,9)</f>
        <v>T#0MS</v>
      </c>
      <c r="I721" s="36" t="s">
        <v>1084</v>
      </c>
      <c r="J721" s="36" t="e">
        <f t="shared" si="64"/>
        <v>#N/A</v>
      </c>
      <c r="K721" s="36" t="s">
        <v>4286</v>
      </c>
    </row>
    <row r="722" spans="1:11" x14ac:dyDescent="0.25">
      <c r="A722" s="36">
        <v>720</v>
      </c>
      <c r="B722" s="36" t="b" cm="1">
        <f t="array" ref="B722">INDEX(DB_PAR[],A722+1,1)</f>
        <v>0</v>
      </c>
      <c r="C722" s="34" t="str" cm="1">
        <f t="array" ref="C722">INDEX(DB_PAR[],A722+1,3)</f>
        <v xml:space="preserve"> PID_SPEED</v>
      </c>
      <c r="D722" s="34" t="str" cm="1">
        <f t="array" ref="D722">INDEX(DB_PAR[],A722+1,4)</f>
        <v>DEAD_W</v>
      </c>
      <c r="E722" t="s">
        <v>4381</v>
      </c>
      <c r="F722" s="34" t="s">
        <v>4288</v>
      </c>
      <c r="G722" s="34" t="str" cm="1">
        <f t="array" ref="G722">IF(INDEX(DB_PAR[],A722+1,5) = "REAL",INDEX(DB_PAR[],A722+1,8),IF(INDEX(DB_PAR[],A722+1,5) = "INT",INDEX(DB_PAR[],A722+1,6),INDEX(DB_PAR[],A722+1,7)))</f>
        <v>REAL</v>
      </c>
      <c r="H722" s="36" t="str" cm="1">
        <f t="array" ref="H722">INDEX(DB_PAR[],A722+1,9)</f>
        <v>T#0MS</v>
      </c>
      <c r="I722" s="36" t="s">
        <v>1084</v>
      </c>
      <c r="J722" s="36" t="e">
        <f t="shared" si="64"/>
        <v>#N/A</v>
      </c>
      <c r="K722" s="36" t="s">
        <v>4289</v>
      </c>
    </row>
    <row r="723" spans="1:11" ht="30" x14ac:dyDescent="0.25">
      <c r="A723" s="36">
        <v>721</v>
      </c>
      <c r="B723" s="36" t="b" cm="1">
        <f t="array" ref="B723">INDEX(DB_PAR[],A723+1,1)</f>
        <v>0</v>
      </c>
      <c r="C723" s="34" t="str" cm="1">
        <f t="array" ref="C723">INDEX(DB_PAR[],A723+1,3)</f>
        <v xml:space="preserve"> PID_SPEED</v>
      </c>
      <c r="D723" s="34" t="str" cm="1">
        <f t="array" ref="D723">INDEX(DB_PAR[],A723+1,4)</f>
        <v>LMN_HLM</v>
      </c>
      <c r="E723" t="s">
        <v>4382</v>
      </c>
      <c r="F723" s="35" t="s">
        <v>4291</v>
      </c>
      <c r="G723" s="34" t="str" cm="1">
        <f t="array" ref="G723">IF(INDEX(DB_PAR[],A723+1,5) = "REAL",INDEX(DB_PAR[],A723+1,8),IF(INDEX(DB_PAR[],A723+1,5) = "INT",INDEX(DB_PAR[],A723+1,6),INDEX(DB_PAR[],A723+1,7)))</f>
        <v>REAL</v>
      </c>
      <c r="H723" s="36" t="str" cm="1">
        <f t="array" ref="H723">INDEX(DB_PAR[],A723+1,9)</f>
        <v>T#0MS</v>
      </c>
      <c r="I723" s="36" t="s">
        <v>1084</v>
      </c>
      <c r="J723" s="36" t="e">
        <f t="shared" si="64"/>
        <v>#N/A</v>
      </c>
      <c r="K723" s="36" t="s">
        <v>4292</v>
      </c>
    </row>
    <row r="724" spans="1:11" ht="30" x14ac:dyDescent="0.25">
      <c r="A724" s="36">
        <v>722</v>
      </c>
      <c r="B724" s="36" t="b" cm="1">
        <f t="array" ref="B724">INDEX(DB_PAR[],A724+1,1)</f>
        <v>0</v>
      </c>
      <c r="C724" s="34" t="str" cm="1">
        <f t="array" ref="C724">INDEX(DB_PAR[],A724+1,3)</f>
        <v xml:space="preserve"> PID_SPEED</v>
      </c>
      <c r="D724" s="34" t="str" cm="1">
        <f t="array" ref="D724">INDEX(DB_PAR[],A724+1,4)</f>
        <v>LMN_LLM</v>
      </c>
      <c r="E724" t="s">
        <v>4383</v>
      </c>
      <c r="F724" s="35" t="s">
        <v>4294</v>
      </c>
      <c r="G724" s="34" t="str" cm="1">
        <f t="array" ref="G724">IF(INDEX(DB_PAR[],A724+1,5) = "REAL",INDEX(DB_PAR[],A724+1,8),IF(INDEX(DB_PAR[],A724+1,5) = "INT",INDEX(DB_PAR[],A724+1,6),INDEX(DB_PAR[],A724+1,7)))</f>
        <v>REAL</v>
      </c>
      <c r="H724" s="36" t="str" cm="1">
        <f t="array" ref="H724">INDEX(DB_PAR[],A724+1,9)</f>
        <v>T#0MS</v>
      </c>
      <c r="I724" s="36" t="s">
        <v>1084</v>
      </c>
      <c r="J724" s="36" t="e">
        <f t="shared" si="64"/>
        <v>#N/A</v>
      </c>
      <c r="K724" s="36" t="s">
        <v>4295</v>
      </c>
    </row>
    <row r="725" spans="1:11" ht="30" x14ac:dyDescent="0.25">
      <c r="A725" s="36">
        <v>723</v>
      </c>
      <c r="B725" s="36" t="b" cm="1">
        <f t="array" ref="B725">INDEX(DB_PAR[],A725+1,1)</f>
        <v>0</v>
      </c>
      <c r="C725" s="34" t="str" cm="1">
        <f t="array" ref="C725">INDEX(DB_PAR[],A725+1,3)</f>
        <v xml:space="preserve"> PID_SPEED</v>
      </c>
      <c r="D725" s="34" t="str" cm="1">
        <f t="array" ref="D725">INDEX(DB_PAR[],A725+1,4)</f>
        <v>REF_MIN_VAL</v>
      </c>
      <c r="E725" t="s">
        <v>4384</v>
      </c>
      <c r="F725" s="34" t="s">
        <v>4297</v>
      </c>
      <c r="G725" s="34" t="str" cm="1">
        <f t="array" ref="G725">IF(INDEX(DB_PAR[],A725+1,5) = "REAL",INDEX(DB_PAR[],A725+1,8),IF(INDEX(DB_PAR[],A725+1,5) = "INT",INDEX(DB_PAR[],A725+1,6),INDEX(DB_PAR[],A725+1,7)))</f>
        <v>REAL</v>
      </c>
      <c r="H725" s="36" t="str" cm="1">
        <f t="array" ref="H725">INDEX(DB_PAR[],A725+1,9)</f>
        <v>T#0MS</v>
      </c>
      <c r="I725" s="36" t="s">
        <v>1084</v>
      </c>
      <c r="J725" s="36" t="e">
        <f t="shared" si="64"/>
        <v>#N/A</v>
      </c>
      <c r="K725" s="36" t="s">
        <v>4298</v>
      </c>
    </row>
    <row r="726" spans="1:11" x14ac:dyDescent="0.25">
      <c r="A726" s="36">
        <v>724</v>
      </c>
      <c r="B726" s="36" t="b" cm="1">
        <f t="array" ref="B726">INDEX(DB_PAR[],A726+1,1)</f>
        <v>0</v>
      </c>
      <c r="C726" s="34" t="str" cm="1">
        <f t="array" ref="C726">INDEX(DB_PAR[],A726+1,3)</f>
        <v xml:space="preserve"> PID_SPEED</v>
      </c>
      <c r="D726" s="34" t="str" cm="1">
        <f t="array" ref="D726">INDEX(DB_PAR[],A726+1,4)</f>
        <v>REF_MAX_VAL</v>
      </c>
      <c r="E726" t="s">
        <v>4385</v>
      </c>
      <c r="F726" s="34" t="s">
        <v>4300</v>
      </c>
      <c r="G726" s="34" t="str" cm="1">
        <f t="array" ref="G726">IF(INDEX(DB_PAR[],A726+1,5) = "REAL",INDEX(DB_PAR[],A726+1,8),IF(INDEX(DB_PAR[],A726+1,5) = "INT",INDEX(DB_PAR[],A726+1,6),INDEX(DB_PAR[],A726+1,7)))</f>
        <v>REAL</v>
      </c>
      <c r="H726" s="36" t="str" cm="1">
        <f t="array" ref="H726">INDEX(DB_PAR[],A726+1,9)</f>
        <v>T#0MS</v>
      </c>
      <c r="I726" s="36" t="s">
        <v>1084</v>
      </c>
      <c r="J726" s="36" t="e">
        <f t="shared" si="64"/>
        <v>#N/A</v>
      </c>
      <c r="K726" s="36" t="s">
        <v>4301</v>
      </c>
    </row>
    <row r="727" spans="1:11" ht="30" x14ac:dyDescent="0.25">
      <c r="A727" s="36">
        <v>725</v>
      </c>
      <c r="B727" s="36" t="b" cm="1">
        <f t="array" ref="B727">INDEX(DB_PAR[],A727+1,1)</f>
        <v>0</v>
      </c>
      <c r="C727" s="34" t="str" cm="1">
        <f t="array" ref="C727">INDEX(DB_PAR[],A727+1,3)</f>
        <v xml:space="preserve"> PID_SPEED</v>
      </c>
      <c r="D727" s="34" t="str" cm="1">
        <f t="array" ref="D727">INDEX(DB_PAR[],A727+1,4)</f>
        <v>LMN_FAC</v>
      </c>
      <c r="E727" t="s">
        <v>4386</v>
      </c>
      <c r="F727" s="34" t="s">
        <v>4303</v>
      </c>
      <c r="G727" s="34" t="str" cm="1">
        <f t="array" ref="G727">IF(INDEX(DB_PAR[],A727+1,5) = "REAL",INDEX(DB_PAR[],A727+1,8),IF(INDEX(DB_PAR[],A727+1,5) = "INT",INDEX(DB_PAR[],A727+1,6),INDEX(DB_PAR[],A727+1,7)))</f>
        <v>REAL</v>
      </c>
      <c r="H727" s="36" t="str" cm="1">
        <f t="array" ref="H727">INDEX(DB_PAR[],A727+1,9)</f>
        <v>T#0MS</v>
      </c>
      <c r="I727" s="36" t="s">
        <v>1084</v>
      </c>
      <c r="J727" s="36" t="e">
        <f t="shared" si="64"/>
        <v>#N/A</v>
      </c>
      <c r="K727" s="36" t="s">
        <v>4304</v>
      </c>
    </row>
    <row r="728" spans="1:11" ht="30" x14ac:dyDescent="0.25">
      <c r="A728" s="36">
        <v>726</v>
      </c>
      <c r="B728" s="36" t="b" cm="1">
        <f t="array" ref="B728">INDEX(DB_PAR[],A728+1,1)</f>
        <v>0</v>
      </c>
      <c r="C728" s="34" t="str" cm="1">
        <f t="array" ref="C728">INDEX(DB_PAR[],A728+1,3)</f>
        <v xml:space="preserve"> PID_SPEED</v>
      </c>
      <c r="D728" s="34" t="str" cm="1">
        <f t="array" ref="D728">INDEX(DB_PAR[],A728+1,4)</f>
        <v>LMN_OFFSET</v>
      </c>
      <c r="E728" t="s">
        <v>4387</v>
      </c>
      <c r="F728" s="34" t="s">
        <v>4306</v>
      </c>
      <c r="G728" s="34" t="str" cm="1">
        <f t="array" ref="G728">IF(INDEX(DB_PAR[],A728+1,5) = "REAL",INDEX(DB_PAR[],A728+1,8),IF(INDEX(DB_PAR[],A728+1,5) = "INT",INDEX(DB_PAR[],A728+1,6),INDEX(DB_PAR[],A728+1,7)))</f>
        <v>REAL</v>
      </c>
      <c r="H728" s="36" t="str" cm="1">
        <f t="array" ref="H728">INDEX(DB_PAR[],A728+1,9)</f>
        <v>T#0MS</v>
      </c>
      <c r="I728" s="36" t="s">
        <v>1084</v>
      </c>
      <c r="J728" s="36" t="e">
        <f t="shared" si="64"/>
        <v>#N/A</v>
      </c>
      <c r="K728" s="36" t="s">
        <v>4307</v>
      </c>
    </row>
    <row r="729" spans="1:11" x14ac:dyDescent="0.25">
      <c r="A729" s="36">
        <v>727</v>
      </c>
      <c r="B729" s="36" t="b" cm="1">
        <f t="array" ref="B729">INDEX(DB_PAR[],A729+1,1)</f>
        <v>0</v>
      </c>
      <c r="C729" s="34" t="str" cm="1">
        <f t="array" ref="C729">INDEX(DB_PAR[],A729+1,3)</f>
        <v xml:space="preserve"> PID_SPEED</v>
      </c>
      <c r="D729" s="34" t="str" cm="1">
        <f t="array" ref="D729">INDEX(DB_PAR[],A729+1,4)</f>
        <v>DISV</v>
      </c>
      <c r="E729" t="s">
        <v>4388</v>
      </c>
      <c r="F729" s="34" t="s">
        <v>4309</v>
      </c>
      <c r="G729" s="34" t="str" cm="1">
        <f t="array" ref="G729">IF(INDEX(DB_PAR[],A729+1,5) = "REAL",INDEX(DB_PAR[],A729+1,8),IF(INDEX(DB_PAR[],A729+1,5) = "INT",INDEX(DB_PAR[],A729+1,6),INDEX(DB_PAR[],A729+1,7)))</f>
        <v>REAL</v>
      </c>
      <c r="H729" s="36" t="str" cm="1">
        <f t="array" ref="H729">INDEX(DB_PAR[],A729+1,9)</f>
        <v>T#0MS</v>
      </c>
      <c r="I729" s="36" t="s">
        <v>1084</v>
      </c>
      <c r="J729" s="36" t="e">
        <f t="shared" si="64"/>
        <v>#N/A</v>
      </c>
      <c r="K729" s="36" t="s">
        <v>4310</v>
      </c>
    </row>
    <row r="730" spans="1:11" x14ac:dyDescent="0.25">
      <c r="A730" s="36">
        <v>728</v>
      </c>
      <c r="B730" s="36" t="b" cm="1">
        <f t="array" ref="B730">INDEX(DB_PAR[],A730+1,1)</f>
        <v>0</v>
      </c>
      <c r="C730" s="34" t="str" cm="1">
        <f t="array" ref="C730">INDEX(DB_PAR[],A730+1,3)</f>
        <v xml:space="preserve"> PID_SPEED</v>
      </c>
      <c r="D730" s="34" t="str" cm="1">
        <f t="array" ref="D730">INDEX(DB_PAR[],A730+1,4)</f>
        <v>MAN</v>
      </c>
      <c r="E730" t="s">
        <v>4389</v>
      </c>
      <c r="F730" s="34" t="s">
        <v>4363</v>
      </c>
      <c r="G730" s="34" t="str" cm="1">
        <f t="array" ref="G730">IF(INDEX(DB_PAR[],A730+1,5) = "REAL",INDEX(DB_PAR[],A730+1,8),IF(INDEX(DB_PAR[],A730+1,5) = "INT",INDEX(DB_PAR[],A730+1,6),INDEX(DB_PAR[],A730+1,7)))</f>
        <v>REAL</v>
      </c>
      <c r="H730" s="36" t="str" cm="1">
        <f t="array" ref="H730">INDEX(DB_PAR[],A730+1,9)</f>
        <v>T#0MS</v>
      </c>
      <c r="I730" s="36" t="s">
        <v>1084</v>
      </c>
      <c r="J730" s="36" t="e">
        <f t="shared" si="64"/>
        <v>#N/A</v>
      </c>
      <c r="K730" s="36" t="s">
        <v>4313</v>
      </c>
    </row>
    <row r="731" spans="1:11" ht="45" x14ac:dyDescent="0.25">
      <c r="A731" s="36">
        <v>729</v>
      </c>
      <c r="B731" s="36" t="b" cm="1">
        <f t="array" ref="B731">INDEX(DB_PAR[],A731+1,1)</f>
        <v>0</v>
      </c>
      <c r="C731" s="34" t="str" cm="1">
        <f t="array" ref="C731">INDEX(DB_PAR[],A731+1,3)</f>
        <v xml:space="preserve"> PID_SPEED</v>
      </c>
      <c r="D731" s="34" t="str" cm="1">
        <f t="array" ref="D731">INDEX(DB_PAR[],A731+1,4)</f>
        <v>REFERENCE_CORRECTION</v>
      </c>
      <c r="E731" t="s">
        <v>4390</v>
      </c>
      <c r="F731" s="34" t="s">
        <v>4315</v>
      </c>
      <c r="G731" s="34" t="str" cm="1">
        <f t="array" ref="G731">IF(INDEX(DB_PAR[],A731+1,5) = "REAL",INDEX(DB_PAR[],A731+1,8),IF(INDEX(DB_PAR[],A731+1,5) = "INT",INDEX(DB_PAR[],A731+1,6),INDEX(DB_PAR[],A731+1,7)))</f>
        <v>REAL</v>
      </c>
      <c r="H731" s="36" t="str" cm="1">
        <f t="array" ref="H731">INDEX(DB_PAR[],A731+1,9)</f>
        <v>T#0MS</v>
      </c>
      <c r="I731" s="36" t="s">
        <v>3438</v>
      </c>
      <c r="J731" s="36" t="e">
        <f t="shared" si="64"/>
        <v>#N/A</v>
      </c>
      <c r="K731" s="36" t="s">
        <v>4316</v>
      </c>
    </row>
    <row r="732" spans="1:11" x14ac:dyDescent="0.25">
      <c r="A732" s="36">
        <v>730</v>
      </c>
      <c r="B732" s="36" t="b" cm="1">
        <f t="array" ref="B732">INDEX(DB_PAR[],A732+1,1)</f>
        <v>0</v>
      </c>
      <c r="C732" s="34" t="str" cm="1">
        <f t="array" ref="C732">INDEX(DB_PAR[],A732+1,3)</f>
        <v xml:space="preserve"> PID_SPEED</v>
      </c>
      <c r="D732" s="34" t="str" cm="1">
        <f t="array" ref="D732">INDEX(DB_PAR[],A732+1,4)</f>
        <v>OUT_CTRL_MODE</v>
      </c>
      <c r="E732" t="s">
        <v>4317</v>
      </c>
      <c r="F732" s="34" t="s">
        <v>4318</v>
      </c>
      <c r="G732" s="34" t="str" cm="1">
        <f t="array" ref="G732">IF(INDEX(DB_PAR[],A732+1,5) = "REAL",INDEX(DB_PAR[],A732+1,8),IF(INDEX(DB_PAR[],A732+1,5) = "INT",INDEX(DB_PAR[],A732+1,6),INDEX(DB_PAR[],A732+1,7)))</f>
        <v>INT</v>
      </c>
      <c r="H732" s="36" t="str" cm="1">
        <f t="array" ref="H732">INDEX(DB_PAR[],A732+1,9)</f>
        <v>T#0MS</v>
      </c>
      <c r="I732" s="36" t="s">
        <v>1084</v>
      </c>
      <c r="J732" s="36" t="e">
        <f t="shared" si="64"/>
        <v>#N/A</v>
      </c>
      <c r="K732" s="36" t="s">
        <v>4319</v>
      </c>
    </row>
    <row r="733" spans="1:11" hidden="1" x14ac:dyDescent="0.25">
      <c r="A733" s="36">
        <v>731</v>
      </c>
      <c r="B733" s="36" t="b" cm="1">
        <f t="array" ref="B733">INDEX(DB_PAR[],A733+1,1)</f>
        <v>0</v>
      </c>
      <c r="C733" s="34" t="str" cm="1">
        <f t="array" ref="C733">INDEX(DB_PAR[],A733+1,3)</f>
        <v xml:space="preserve"> PID_SPEED</v>
      </c>
      <c r="D733" s="34" t="str" cm="1">
        <f t="array" ref="D733">INDEX(DB_PAR[],A733+1,4)</f>
        <v>SPARE_4</v>
      </c>
      <c r="F733" s="34"/>
      <c r="G733" s="34" t="str" cm="1">
        <f t="array" ref="G733">IF(INDEX(DB_PAR[],A733+1,5) = "REAL",INDEX(DB_PAR[],A733+1,8),IF(INDEX(DB_PAR[],A733+1,5) = "INT",INDEX(DB_PAR[],A733+1,6),INDEX(DB_PAR[],A733+1,7)))</f>
        <v>REAL</v>
      </c>
      <c r="H733" s="36" t="str" cm="1">
        <f t="array" ref="H733">INDEX(DB_PAR[],A733+1,9)</f>
        <v>T#0MS</v>
      </c>
      <c r="I733" s="36"/>
      <c r="J733" s="36"/>
      <c r="K733" s="36" t="e">
        <f t="shared" ref="K733:K769" si="65">VLOOKUP(F733,$M$1:$N$170,2,FALSE)</f>
        <v>#N/A</v>
      </c>
    </row>
    <row r="734" spans="1:11" hidden="1" x14ac:dyDescent="0.25">
      <c r="A734" s="36">
        <v>732</v>
      </c>
      <c r="B734" s="36" t="b" cm="1">
        <f t="array" ref="B734">INDEX(DB_PAR[],A734+1,1)</f>
        <v>0</v>
      </c>
      <c r="C734" s="34" t="str" cm="1">
        <f t="array" ref="C734">INDEX(DB_PAR[],A734+1,3)</f>
        <v xml:space="preserve"> PID_SPEED</v>
      </c>
      <c r="D734" s="34" t="str" cm="1">
        <f t="array" ref="D734">INDEX(DB_PAR[],A734+1,4)</f>
        <v>SPARE_5</v>
      </c>
      <c r="F734" s="34"/>
      <c r="G734" s="34" t="str" cm="1">
        <f t="array" ref="G734">IF(INDEX(DB_PAR[],A734+1,5) = "REAL",INDEX(DB_PAR[],A734+1,8),IF(INDEX(DB_PAR[],A734+1,5) = "INT",INDEX(DB_PAR[],A734+1,6),INDEX(DB_PAR[],A734+1,7)))</f>
        <v>REAL</v>
      </c>
      <c r="H734" s="36" t="str" cm="1">
        <f t="array" ref="H734">INDEX(DB_PAR[],A734+1,9)</f>
        <v>T#0MS</v>
      </c>
      <c r="I734" s="36"/>
      <c r="J734" s="36"/>
      <c r="K734" s="36" t="e">
        <f t="shared" si="65"/>
        <v>#N/A</v>
      </c>
    </row>
    <row r="735" spans="1:11" hidden="1" x14ac:dyDescent="0.25">
      <c r="A735" s="36">
        <v>733</v>
      </c>
      <c r="B735" s="36" t="b" cm="1">
        <f t="array" ref="B735">INDEX(DB_PAR[],A735+1,1)</f>
        <v>0</v>
      </c>
      <c r="C735" s="34" t="str" cm="1">
        <f t="array" ref="C735">INDEX(DB_PAR[],A735+1,3)</f>
        <v xml:space="preserve"> PID_SPEED</v>
      </c>
      <c r="D735" s="34" t="str" cm="1">
        <f t="array" ref="D735">INDEX(DB_PAR[],A735+1,4)</f>
        <v>SPARE_6</v>
      </c>
      <c r="F735" s="34"/>
      <c r="G735" s="34" t="str" cm="1">
        <f t="array" ref="G735">IF(INDEX(DB_PAR[],A735+1,5) = "REAL",INDEX(DB_PAR[],A735+1,8),IF(INDEX(DB_PAR[],A735+1,5) = "INT",INDEX(DB_PAR[],A735+1,6),INDEX(DB_PAR[],A735+1,7)))</f>
        <v>REAL</v>
      </c>
      <c r="H735" s="36" t="str" cm="1">
        <f t="array" ref="H735">INDEX(DB_PAR[],A735+1,9)</f>
        <v>T#0MS</v>
      </c>
      <c r="I735" s="36"/>
      <c r="J735" s="36"/>
      <c r="K735" s="36" t="e">
        <f t="shared" si="65"/>
        <v>#N/A</v>
      </c>
    </row>
    <row r="736" spans="1:11" hidden="1" x14ac:dyDescent="0.25">
      <c r="A736" s="36">
        <v>734</v>
      </c>
      <c r="B736" s="36" t="b" cm="1">
        <f t="array" ref="B736">INDEX(DB_PAR[],A736+1,1)</f>
        <v>0</v>
      </c>
      <c r="C736" s="34" t="str" cm="1">
        <f t="array" ref="C736">INDEX(DB_PAR[],A736+1,3)</f>
        <v xml:space="preserve"> PID_SPEED</v>
      </c>
      <c r="D736" s="34" t="str" cm="1">
        <f t="array" ref="D736">INDEX(DB_PAR[],A736+1,4)</f>
        <v>SPARE_7</v>
      </c>
      <c r="F736" s="34"/>
      <c r="G736" s="34" t="str" cm="1">
        <f t="array" ref="G736">IF(INDEX(DB_PAR[],A736+1,5) = "REAL",INDEX(DB_PAR[],A736+1,8),IF(INDEX(DB_PAR[],A736+1,5) = "INT",INDEX(DB_PAR[],A736+1,6),INDEX(DB_PAR[],A736+1,7)))</f>
        <v>REAL</v>
      </c>
      <c r="H736" s="36" t="str" cm="1">
        <f t="array" ref="H736">INDEX(DB_PAR[],A736+1,9)</f>
        <v>T#0MS</v>
      </c>
      <c r="I736" s="36"/>
      <c r="J736" s="36"/>
      <c r="K736" s="36" t="e">
        <f t="shared" si="65"/>
        <v>#N/A</v>
      </c>
    </row>
    <row r="737" spans="1:11" hidden="1" x14ac:dyDescent="0.25">
      <c r="A737" s="36">
        <v>735</v>
      </c>
      <c r="B737" s="36" t="b" cm="1">
        <f t="array" ref="B737">INDEX(DB_PAR[],A737+1,1)</f>
        <v>0</v>
      </c>
      <c r="C737" s="34" t="str" cm="1">
        <f t="array" ref="C737">INDEX(DB_PAR[],A737+1,3)</f>
        <v xml:space="preserve"> PID_SPEED</v>
      </c>
      <c r="D737" s="34" t="str" cm="1">
        <f t="array" ref="D737">INDEX(DB_PAR[],A737+1,4)</f>
        <v>SPARE_8</v>
      </c>
      <c r="F737" s="34"/>
      <c r="G737" s="34" t="str" cm="1">
        <f t="array" ref="G737">IF(INDEX(DB_PAR[],A737+1,5) = "REAL",INDEX(DB_PAR[],A737+1,8),IF(INDEX(DB_PAR[],A737+1,5) = "INT",INDEX(DB_PAR[],A737+1,6),INDEX(DB_PAR[],A737+1,7)))</f>
        <v>REAL</v>
      </c>
      <c r="H737" s="36" t="str" cm="1">
        <f t="array" ref="H737">INDEX(DB_PAR[],A737+1,9)</f>
        <v>T#0MS</v>
      </c>
      <c r="I737" s="36"/>
      <c r="J737" s="36"/>
      <c r="K737" s="36" t="e">
        <f t="shared" si="65"/>
        <v>#N/A</v>
      </c>
    </row>
    <row r="738" spans="1:11" hidden="1" x14ac:dyDescent="0.25">
      <c r="A738" s="36">
        <v>736</v>
      </c>
      <c r="B738" s="36" t="b" cm="1">
        <f t="array" ref="B738">INDEX(DB_PAR[],A738+1,1)</f>
        <v>0</v>
      </c>
      <c r="C738" s="34" t="str" cm="1">
        <f t="array" ref="C738">INDEX(DB_PAR[],A738+1,3)</f>
        <v xml:space="preserve"> PID_FRANCIS_DISTRIBUTOR</v>
      </c>
      <c r="D738" s="34" t="str" cm="1">
        <f t="array" ref="D738">INDEX(DB_PAR[],A738+1,4)</f>
        <v>INPUT_RAMP_MIN_VAL</v>
      </c>
      <c r="E738" t="s">
        <v>4391</v>
      </c>
      <c r="F738" s="34" t="s">
        <v>4244</v>
      </c>
      <c r="G738" s="34" t="str" cm="1">
        <f t="array" ref="G738">IF(INDEX(DB_PAR[],A738+1,5) = "REAL",INDEX(DB_PAR[],A738+1,8),IF(INDEX(DB_PAR[],A738+1,5) = "INT",INDEX(DB_PAR[],A738+1,6),INDEX(DB_PAR[],A738+1,7)))</f>
        <v>REAL</v>
      </c>
      <c r="H738" s="36" t="str" cm="1">
        <f t="array" ref="H738">INDEX(DB_PAR[],A738+1,9)</f>
        <v>T#0MS</v>
      </c>
      <c r="I738" s="36" t="s">
        <v>1084</v>
      </c>
      <c r="J738" s="36"/>
      <c r="K738" s="36" t="e">
        <f t="shared" si="65"/>
        <v>#N/A</v>
      </c>
    </row>
    <row r="739" spans="1:11" hidden="1" x14ac:dyDescent="0.25">
      <c r="A739" s="36">
        <v>737</v>
      </c>
      <c r="B739" s="36" t="b" cm="1">
        <f t="array" ref="B739">INDEX(DB_PAR[],A739+1,1)</f>
        <v>0</v>
      </c>
      <c r="C739" s="34" t="str" cm="1">
        <f t="array" ref="C739">INDEX(DB_PAR[],A739+1,3)</f>
        <v xml:space="preserve"> PID_FRANCIS_DISTRIBUTOR</v>
      </c>
      <c r="D739" s="34" t="str" cm="1">
        <f t="array" ref="D739">INDEX(DB_PAR[],A739+1,4)</f>
        <v>INPUT_RAMP_MAX_VAL</v>
      </c>
      <c r="E739" t="s">
        <v>4392</v>
      </c>
      <c r="F739" s="34" t="s">
        <v>4247</v>
      </c>
      <c r="G739" s="34" t="str" cm="1">
        <f t="array" ref="G739">IF(INDEX(DB_PAR[],A739+1,5) = "REAL",INDEX(DB_PAR[],A739+1,8),IF(INDEX(DB_PAR[],A739+1,5) = "INT",INDEX(DB_PAR[],A739+1,6),INDEX(DB_PAR[],A739+1,7)))</f>
        <v>REAL</v>
      </c>
      <c r="H739" s="36" t="str" cm="1">
        <f t="array" ref="H739">INDEX(DB_PAR[],A739+1,9)</f>
        <v>T#0MS</v>
      </c>
      <c r="I739" s="36" t="s">
        <v>1084</v>
      </c>
      <c r="J739" s="36"/>
      <c r="K739" s="36" t="e">
        <f t="shared" si="65"/>
        <v>#N/A</v>
      </c>
    </row>
    <row r="740" spans="1:11" hidden="1" x14ac:dyDescent="0.25">
      <c r="A740" s="36">
        <v>738</v>
      </c>
      <c r="B740" s="36" t="b" cm="1">
        <f t="array" ref="B740">INDEX(DB_PAR[],A740+1,1)</f>
        <v>0</v>
      </c>
      <c r="C740" s="34" t="str" cm="1">
        <f t="array" ref="C740">INDEX(DB_PAR[],A740+1,3)</f>
        <v xml:space="preserve"> PID_FRANCIS_DISTRIBUTOR</v>
      </c>
      <c r="D740" s="34" t="str" cm="1">
        <f t="array" ref="D740">INDEX(DB_PAR[],A740+1,4)</f>
        <v>INPUT_RAMP_FALLING_TIME</v>
      </c>
      <c r="E740" t="s">
        <v>4393</v>
      </c>
      <c r="F740" s="34" t="s">
        <v>4250</v>
      </c>
      <c r="G740" s="34" t="str" cm="1">
        <f t="array" ref="G740">IF(INDEX(DB_PAR[],A740+1,5) = "REAL",INDEX(DB_PAR[],A740+1,8),IF(INDEX(DB_PAR[],A740+1,5) = "INT",INDEX(DB_PAR[],A740+1,6),INDEX(DB_PAR[],A740+1,7)))</f>
        <v>REAL</v>
      </c>
      <c r="H740" s="36" t="str" cm="1">
        <f t="array" ref="H740">INDEX(DB_PAR[],A740+1,9)</f>
        <v>T#0MS</v>
      </c>
      <c r="I740" s="36" t="s">
        <v>1084</v>
      </c>
      <c r="J740" s="36"/>
      <c r="K740" s="36" t="e">
        <f t="shared" si="65"/>
        <v>#N/A</v>
      </c>
    </row>
    <row r="741" spans="1:11" hidden="1" x14ac:dyDescent="0.25">
      <c r="A741" s="36">
        <v>739</v>
      </c>
      <c r="B741" s="36" t="b" cm="1">
        <f t="array" ref="B741">INDEX(DB_PAR[],A741+1,1)</f>
        <v>0</v>
      </c>
      <c r="C741" s="34" t="str" cm="1">
        <f t="array" ref="C741">INDEX(DB_PAR[],A741+1,3)</f>
        <v xml:space="preserve"> PID_FRANCIS_DISTRIBUTOR</v>
      </c>
      <c r="D741" s="34" t="str" cm="1">
        <f t="array" ref="D741">INDEX(DB_PAR[],A741+1,4)</f>
        <v>INPUT_RAMP_RISING_TIME</v>
      </c>
      <c r="E741" t="s">
        <v>4394</v>
      </c>
      <c r="F741" s="34" t="s">
        <v>4253</v>
      </c>
      <c r="G741" s="34" t="str" cm="1">
        <f t="array" ref="G741">IF(INDEX(DB_PAR[],A741+1,5) = "REAL",INDEX(DB_PAR[],A741+1,8),IF(INDEX(DB_PAR[],A741+1,5) = "INT",INDEX(DB_PAR[],A741+1,6),INDEX(DB_PAR[],A741+1,7)))</f>
        <v>REAL</v>
      </c>
      <c r="H741" s="36" t="str" cm="1">
        <f t="array" ref="H741">INDEX(DB_PAR[],A741+1,9)</f>
        <v>T#0MS</v>
      </c>
      <c r="I741" s="36" t="s">
        <v>1084</v>
      </c>
      <c r="J741" s="36"/>
      <c r="K741" s="36" t="e">
        <f t="shared" si="65"/>
        <v>#N/A</v>
      </c>
    </row>
    <row r="742" spans="1:11" hidden="1" x14ac:dyDescent="0.25">
      <c r="A742" s="36">
        <v>740</v>
      </c>
      <c r="B742" s="36" t="b" cm="1">
        <f t="array" ref="B742">INDEX(DB_PAR[],A742+1,1)</f>
        <v>0</v>
      </c>
      <c r="C742" s="34" t="str" cm="1">
        <f t="array" ref="C742">INDEX(DB_PAR[],A742+1,3)</f>
        <v xml:space="preserve"> PID_FRANCIS_DISTRIBUTOR</v>
      </c>
      <c r="D742" s="34" t="str" cm="1">
        <f t="array" ref="D742">INDEX(DB_PAR[],A742+1,4)</f>
        <v>OUTPUT_RAMP_FALLING_TIME</v>
      </c>
      <c r="E742" t="s">
        <v>4395</v>
      </c>
      <c r="F742" s="34" t="s">
        <v>4250</v>
      </c>
      <c r="G742" s="34" t="str" cm="1">
        <f t="array" ref="G742">IF(INDEX(DB_PAR[],A742+1,5) = "REAL",INDEX(DB_PAR[],A742+1,8),IF(INDEX(DB_PAR[],A742+1,5) = "INT",INDEX(DB_PAR[],A742+1,6),INDEX(DB_PAR[],A742+1,7)))</f>
        <v>REAL</v>
      </c>
      <c r="H742" s="36" t="str" cm="1">
        <f t="array" ref="H742">INDEX(DB_PAR[],A742+1,9)</f>
        <v>T#0MS</v>
      </c>
      <c r="I742" s="36" t="s">
        <v>1084</v>
      </c>
      <c r="J742" s="36"/>
      <c r="K742" s="36" t="e">
        <f t="shared" si="65"/>
        <v>#N/A</v>
      </c>
    </row>
    <row r="743" spans="1:11" hidden="1" x14ac:dyDescent="0.25">
      <c r="A743" s="36">
        <v>741</v>
      </c>
      <c r="B743" s="36" t="b" cm="1">
        <f t="array" ref="B743">INDEX(DB_PAR[],A743+1,1)</f>
        <v>0</v>
      </c>
      <c r="C743" s="34" t="str" cm="1">
        <f t="array" ref="C743">INDEX(DB_PAR[],A743+1,3)</f>
        <v xml:space="preserve"> PID_FRANCIS_DISTRIBUTOR</v>
      </c>
      <c r="D743" s="34" t="str" cm="1">
        <f t="array" ref="D743">INDEX(DB_PAR[],A743+1,4)</f>
        <v>OUTPUT_RAMP_RISING_TIME</v>
      </c>
      <c r="E743" t="s">
        <v>4396</v>
      </c>
      <c r="F743" s="34" t="s">
        <v>4253</v>
      </c>
      <c r="G743" s="34" t="str" cm="1">
        <f t="array" ref="G743">IF(INDEX(DB_PAR[],A743+1,5) = "REAL",INDEX(DB_PAR[],A743+1,8),IF(INDEX(DB_PAR[],A743+1,5) = "INT",INDEX(DB_PAR[],A743+1,6),INDEX(DB_PAR[],A743+1,7)))</f>
        <v>REAL</v>
      </c>
      <c r="H743" s="36" t="str" cm="1">
        <f t="array" ref="H743">INDEX(DB_PAR[],A743+1,9)</f>
        <v>T#0MS</v>
      </c>
      <c r="I743" s="36" t="s">
        <v>1084</v>
      </c>
      <c r="J743" s="36"/>
      <c r="K743" s="36" t="e">
        <f t="shared" si="65"/>
        <v>#N/A</v>
      </c>
    </row>
    <row r="744" spans="1:11" ht="30" hidden="1" x14ac:dyDescent="0.25">
      <c r="A744" s="36">
        <v>742</v>
      </c>
      <c r="B744" s="36" t="b" cm="1">
        <f t="array" ref="B744">INDEX(DB_PAR[],A744+1,1)</f>
        <v>0</v>
      </c>
      <c r="C744" s="34" t="str" cm="1">
        <f t="array" ref="C744">INDEX(DB_PAR[],A744+1,3)</f>
        <v xml:space="preserve"> PID_FRANCIS_DISTRIBUTOR</v>
      </c>
      <c r="D744" s="34" t="str" cm="1">
        <f t="array" ref="D744">INDEX(DB_PAR[],A744+1,4)</f>
        <v>MAN_ON</v>
      </c>
      <c r="E744" t="s">
        <v>4397</v>
      </c>
      <c r="F744" s="34" t="s">
        <v>4258</v>
      </c>
      <c r="G744" s="34" t="str" cm="1">
        <f t="array" ref="G744">IF(INDEX(DB_PAR[],A744+1,5) = "REAL",INDEX(DB_PAR[],A744+1,8),IF(INDEX(DB_PAR[],A744+1,5) = "INT",INDEX(DB_PAR[],A744+1,6),INDEX(DB_PAR[],A744+1,7)))</f>
        <v>INT</v>
      </c>
      <c r="H744" s="36" t="str" cm="1">
        <f t="array" ref="H744">INDEX(DB_PAR[],A744+1,9)</f>
        <v>T#0MS</v>
      </c>
      <c r="I744" s="36" t="s">
        <v>1084</v>
      </c>
      <c r="J744" s="36"/>
      <c r="K744" s="36" t="e">
        <f t="shared" si="65"/>
        <v>#N/A</v>
      </c>
    </row>
    <row r="745" spans="1:11" ht="30" hidden="1" x14ac:dyDescent="0.25">
      <c r="A745" s="36">
        <v>743</v>
      </c>
      <c r="B745" s="36" t="b" cm="1">
        <f t="array" ref="B745">INDEX(DB_PAR[],A745+1,1)</f>
        <v>0</v>
      </c>
      <c r="C745" s="34" t="str" cm="1">
        <f t="array" ref="C745">INDEX(DB_PAR[],A745+1,3)</f>
        <v xml:space="preserve"> PID_FRANCIS_DISTRIBUTOR</v>
      </c>
      <c r="D745" s="34" t="str" cm="1">
        <f t="array" ref="D745">INDEX(DB_PAR[],A745+1,4)</f>
        <v>P_SEL</v>
      </c>
      <c r="E745" t="s">
        <v>4398</v>
      </c>
      <c r="F745" s="34" t="s">
        <v>4261</v>
      </c>
      <c r="G745" s="34" t="str" cm="1">
        <f t="array" ref="G745">IF(INDEX(DB_PAR[],A745+1,5) = "REAL",INDEX(DB_PAR[],A745+1,8),IF(INDEX(DB_PAR[],A745+1,5) = "INT",INDEX(DB_PAR[],A745+1,6),INDEX(DB_PAR[],A745+1,7)))</f>
        <v>INT</v>
      </c>
      <c r="H745" s="36" t="str" cm="1">
        <f t="array" ref="H745">INDEX(DB_PAR[],A745+1,9)</f>
        <v>T#0MS</v>
      </c>
      <c r="I745" s="36" t="s">
        <v>1084</v>
      </c>
      <c r="J745" s="36"/>
      <c r="K745" s="36" t="e">
        <f t="shared" si="65"/>
        <v>#N/A</v>
      </c>
    </row>
    <row r="746" spans="1:11" ht="30" hidden="1" x14ac:dyDescent="0.25">
      <c r="A746" s="36">
        <v>744</v>
      </c>
      <c r="B746" s="36" t="b" cm="1">
        <f t="array" ref="B746">INDEX(DB_PAR[],A746+1,1)</f>
        <v>0</v>
      </c>
      <c r="C746" s="34" t="str" cm="1">
        <f t="array" ref="C746">INDEX(DB_PAR[],A746+1,3)</f>
        <v xml:space="preserve"> PID_FRANCIS_DISTRIBUTOR</v>
      </c>
      <c r="D746" s="34" t="str" cm="1">
        <f t="array" ref="D746">INDEX(DB_PAR[],A746+1,4)</f>
        <v>I_SEL</v>
      </c>
      <c r="E746" t="s">
        <v>4399</v>
      </c>
      <c r="F746" s="34" t="s">
        <v>4264</v>
      </c>
      <c r="G746" s="34" t="str" cm="1">
        <f t="array" ref="G746">IF(INDEX(DB_PAR[],A746+1,5) = "REAL",INDEX(DB_PAR[],A746+1,8),IF(INDEX(DB_PAR[],A746+1,5) = "INT",INDEX(DB_PAR[],A746+1,6),INDEX(DB_PAR[],A746+1,7)))</f>
        <v>INT</v>
      </c>
      <c r="H746" s="36" t="str" cm="1">
        <f t="array" ref="H746">INDEX(DB_PAR[],A746+1,9)</f>
        <v>T#0MS</v>
      </c>
      <c r="I746" s="36" t="s">
        <v>1084</v>
      </c>
      <c r="J746" s="36"/>
      <c r="K746" s="36" t="e">
        <f t="shared" si="65"/>
        <v>#N/A</v>
      </c>
    </row>
    <row r="747" spans="1:11" hidden="1" x14ac:dyDescent="0.25">
      <c r="A747" s="36">
        <v>745</v>
      </c>
      <c r="B747" s="36" t="b" cm="1">
        <f t="array" ref="B747">INDEX(DB_PAR[],A747+1,1)</f>
        <v>0</v>
      </c>
      <c r="C747" s="34" t="str" cm="1">
        <f t="array" ref="C747">INDEX(DB_PAR[],A747+1,3)</f>
        <v xml:space="preserve"> PID_FRANCIS_DISTRIBUTOR</v>
      </c>
      <c r="D747" s="34" t="str" cm="1">
        <f t="array" ref="D747">INDEX(DB_PAR[],A747+1,4)</f>
        <v>INT_HOLD</v>
      </c>
      <c r="E747" t="s">
        <v>4400</v>
      </c>
      <c r="F747" s="34" t="s">
        <v>4267</v>
      </c>
      <c r="G747" s="34" t="str" cm="1">
        <f t="array" ref="G747">IF(INDEX(DB_PAR[],A747+1,5) = "REAL",INDEX(DB_PAR[],A747+1,8),IF(INDEX(DB_PAR[],A747+1,5) = "INT",INDEX(DB_PAR[],A747+1,6),INDEX(DB_PAR[],A747+1,7)))</f>
        <v>INT</v>
      </c>
      <c r="H747" s="36" t="str" cm="1">
        <f t="array" ref="H747">INDEX(DB_PAR[],A747+1,9)</f>
        <v>T#0MS</v>
      </c>
      <c r="I747" s="36" t="s">
        <v>1084</v>
      </c>
      <c r="J747" s="36"/>
      <c r="K747" s="36" t="e">
        <f t="shared" si="65"/>
        <v>#N/A</v>
      </c>
    </row>
    <row r="748" spans="1:11" ht="30" hidden="1" x14ac:dyDescent="0.25">
      <c r="A748" s="36">
        <v>746</v>
      </c>
      <c r="B748" s="36" t="b" cm="1">
        <f t="array" ref="B748">INDEX(DB_PAR[],A748+1,1)</f>
        <v>0</v>
      </c>
      <c r="C748" s="34" t="str" cm="1">
        <f t="array" ref="C748">INDEX(DB_PAR[],A748+1,3)</f>
        <v xml:space="preserve"> PID_FRANCIS_DISTRIBUTOR</v>
      </c>
      <c r="D748" s="34" t="str" cm="1">
        <f t="array" ref="D748">INDEX(DB_PAR[],A748+1,4)</f>
        <v>D_SEL</v>
      </c>
      <c r="E748" t="s">
        <v>4401</v>
      </c>
      <c r="F748" s="34" t="s">
        <v>4348</v>
      </c>
      <c r="G748" s="34" t="str" cm="1">
        <f t="array" ref="G748">IF(INDEX(DB_PAR[],A748+1,5) = "REAL",INDEX(DB_PAR[],A748+1,8),IF(INDEX(DB_PAR[],A748+1,5) = "INT",INDEX(DB_PAR[],A748+1,6),INDEX(DB_PAR[],A748+1,7)))</f>
        <v>INT</v>
      </c>
      <c r="H748" s="36" t="str" cm="1">
        <f t="array" ref="H748">INDEX(DB_PAR[],A748+1,9)</f>
        <v>T#0MS</v>
      </c>
      <c r="I748" s="36" t="s">
        <v>1084</v>
      </c>
      <c r="J748" s="36"/>
      <c r="K748" s="36" t="e">
        <f t="shared" si="65"/>
        <v>#N/A</v>
      </c>
    </row>
    <row r="749" spans="1:11" ht="30" hidden="1" x14ac:dyDescent="0.25">
      <c r="A749" s="36">
        <v>747</v>
      </c>
      <c r="B749" s="36" t="b" cm="1">
        <f t="array" ref="B749">INDEX(DB_PAR[],A749+1,1)</f>
        <v>0</v>
      </c>
      <c r="C749" s="34" t="str" cm="1">
        <f t="array" ref="C749">INDEX(DB_PAR[],A749+1,3)</f>
        <v xml:space="preserve"> PID_FRANCIS_DISTRIBUTOR</v>
      </c>
      <c r="D749" s="34" t="str" cm="1">
        <f t="array" ref="D749">INDEX(DB_PAR[],A749+1,4)</f>
        <v>NUM_OF_CYCLES</v>
      </c>
      <c r="E749" t="s">
        <v>4402</v>
      </c>
      <c r="F749" s="34" t="s">
        <v>4273</v>
      </c>
      <c r="G749" s="34" t="str" cm="1">
        <f t="array" ref="G749">IF(INDEX(DB_PAR[],A749+1,5) = "REAL",INDEX(DB_PAR[],A749+1,8),IF(INDEX(DB_PAR[],A749+1,5) = "INT",INDEX(DB_PAR[],A749+1,6),INDEX(DB_PAR[],A749+1,7)))</f>
        <v>INT</v>
      </c>
      <c r="H749" s="36" t="str" cm="1">
        <f t="array" ref="H749">INDEX(DB_PAR[],A749+1,9)</f>
        <v>T#0MS</v>
      </c>
      <c r="I749" s="36" t="s">
        <v>1084</v>
      </c>
      <c r="J749" s="36"/>
      <c r="K749" s="36" t="e">
        <f t="shared" si="65"/>
        <v>#N/A</v>
      </c>
    </row>
    <row r="750" spans="1:11" hidden="1" x14ac:dyDescent="0.25">
      <c r="A750" s="36">
        <v>748</v>
      </c>
      <c r="B750" s="36" t="b" cm="1">
        <f t="array" ref="B750">INDEX(DB_PAR[],A750+1,1)</f>
        <v>0</v>
      </c>
      <c r="C750" s="34" t="str" cm="1">
        <f t="array" ref="C750">INDEX(DB_PAR[],A750+1,3)</f>
        <v xml:space="preserve"> PID_FRANCIS_DISTRIBUTOR</v>
      </c>
      <c r="D750" s="34" t="str" cm="1">
        <f t="array" ref="D750">INDEX(DB_PAR[],A750+1,4)</f>
        <v>GAIN</v>
      </c>
      <c r="E750" t="s">
        <v>4403</v>
      </c>
      <c r="F750" s="34" t="s">
        <v>4276</v>
      </c>
      <c r="G750" s="34" t="str" cm="1">
        <f t="array" ref="G750">IF(INDEX(DB_PAR[],A750+1,5) = "REAL",INDEX(DB_PAR[],A750+1,8),IF(INDEX(DB_PAR[],A750+1,5) = "INT",INDEX(DB_PAR[],A750+1,6),INDEX(DB_PAR[],A750+1,7)))</f>
        <v>REAL</v>
      </c>
      <c r="H750" s="36" t="str" cm="1">
        <f t="array" ref="H750">INDEX(DB_PAR[],A750+1,9)</f>
        <v>T#0MS</v>
      </c>
      <c r="I750" s="36" t="s">
        <v>1084</v>
      </c>
      <c r="J750" s="36"/>
      <c r="K750" s="36" t="e">
        <f t="shared" si="65"/>
        <v>#N/A</v>
      </c>
    </row>
    <row r="751" spans="1:11" hidden="1" x14ac:dyDescent="0.25">
      <c r="A751" s="36">
        <v>749</v>
      </c>
      <c r="B751" s="36" t="b" cm="1">
        <f t="array" ref="B751">INDEX(DB_PAR[],A751+1,1)</f>
        <v>0</v>
      </c>
      <c r="C751" s="34" t="str" cm="1">
        <f t="array" ref="C751">INDEX(DB_PAR[],A751+1,3)</f>
        <v xml:space="preserve"> PID_FRANCIS_DISTRIBUTOR</v>
      </c>
      <c r="D751" s="34" t="str" cm="1">
        <f t="array" ref="D751">INDEX(DB_PAR[],A751+1,4)</f>
        <v>TI</v>
      </c>
      <c r="E751" t="s">
        <v>4404</v>
      </c>
      <c r="F751" s="34" t="s">
        <v>4279</v>
      </c>
      <c r="G751" s="34" t="str" cm="1">
        <f t="array" ref="G751">IF(INDEX(DB_PAR[],A751+1,5) = "REAL",INDEX(DB_PAR[],A751+1,8),IF(INDEX(DB_PAR[],A751+1,5) = "INT",INDEX(DB_PAR[],A751+1,6),INDEX(DB_PAR[],A751+1,7)))</f>
        <v>INT</v>
      </c>
      <c r="H751" s="36" t="str" cm="1">
        <f t="array" ref="H751">INDEX(DB_PAR[],A751+1,9)</f>
        <v>T#0MS</v>
      </c>
      <c r="I751" s="36" t="s">
        <v>1084</v>
      </c>
      <c r="J751" s="36"/>
      <c r="K751" s="36" t="e">
        <f t="shared" si="65"/>
        <v>#N/A</v>
      </c>
    </row>
    <row r="752" spans="1:11" hidden="1" x14ac:dyDescent="0.25">
      <c r="A752" s="36">
        <v>750</v>
      </c>
      <c r="B752" s="36" t="b" cm="1">
        <f t="array" ref="B752">INDEX(DB_PAR[],A752+1,1)</f>
        <v>0</v>
      </c>
      <c r="C752" s="34" t="str" cm="1">
        <f t="array" ref="C752">INDEX(DB_PAR[],A752+1,3)</f>
        <v xml:space="preserve"> PID_FRANCIS_DISTRIBUTOR</v>
      </c>
      <c r="D752" s="34" t="str" cm="1">
        <f t="array" ref="D752">INDEX(DB_PAR[],A752+1,4)</f>
        <v>TD</v>
      </c>
      <c r="E752" t="s">
        <v>4405</v>
      </c>
      <c r="F752" s="34" t="s">
        <v>4282</v>
      </c>
      <c r="G752" s="34" t="str" cm="1">
        <f t="array" ref="G752">IF(INDEX(DB_PAR[],A752+1,5) = "REAL",INDEX(DB_PAR[],A752+1,8),IF(INDEX(DB_PAR[],A752+1,5) = "INT",INDEX(DB_PAR[],A752+1,6),INDEX(DB_PAR[],A752+1,7)))</f>
        <v>INT</v>
      </c>
      <c r="H752" s="36" t="str" cm="1">
        <f t="array" ref="H752">INDEX(DB_PAR[],A752+1,9)</f>
        <v>T#0MS</v>
      </c>
      <c r="I752" s="36" t="s">
        <v>1084</v>
      </c>
      <c r="J752" s="36"/>
      <c r="K752" s="36" t="e">
        <f t="shared" si="65"/>
        <v>#N/A</v>
      </c>
    </row>
    <row r="753" spans="1:11" ht="30" hidden="1" x14ac:dyDescent="0.25">
      <c r="A753" s="36">
        <v>751</v>
      </c>
      <c r="B753" s="36" t="b" cm="1">
        <f t="array" ref="B753">INDEX(DB_PAR[],A753+1,1)</f>
        <v>0</v>
      </c>
      <c r="C753" s="34" t="str" cm="1">
        <f t="array" ref="C753">INDEX(DB_PAR[],A753+1,3)</f>
        <v xml:space="preserve"> PID_FRANCIS_DISTRIBUTOR</v>
      </c>
      <c r="D753" s="34" t="str" cm="1">
        <f t="array" ref="D753">INDEX(DB_PAR[],A753+1,4)</f>
        <v>TM_LAG</v>
      </c>
      <c r="E753" t="s">
        <v>4406</v>
      </c>
      <c r="F753" s="34" t="s">
        <v>4285</v>
      </c>
      <c r="G753" s="34" t="str" cm="1">
        <f t="array" ref="G753">IF(INDEX(DB_PAR[],A753+1,5) = "REAL",INDEX(DB_PAR[],A753+1,8),IF(INDEX(DB_PAR[],A753+1,5) = "INT",INDEX(DB_PAR[],A753+1,6),INDEX(DB_PAR[],A753+1,7)))</f>
        <v>INT</v>
      </c>
      <c r="H753" s="36" t="str" cm="1">
        <f t="array" ref="H753">INDEX(DB_PAR[],A753+1,9)</f>
        <v>T#0MS</v>
      </c>
      <c r="I753" s="36" t="s">
        <v>1084</v>
      </c>
      <c r="J753" s="36"/>
      <c r="K753" s="36" t="e">
        <f t="shared" si="65"/>
        <v>#N/A</v>
      </c>
    </row>
    <row r="754" spans="1:11" hidden="1" x14ac:dyDescent="0.25">
      <c r="A754" s="36">
        <v>752</v>
      </c>
      <c r="B754" s="36" t="b" cm="1">
        <f t="array" ref="B754">INDEX(DB_PAR[],A754+1,1)</f>
        <v>0</v>
      </c>
      <c r="C754" s="34" t="str" cm="1">
        <f t="array" ref="C754">INDEX(DB_PAR[],A754+1,3)</f>
        <v xml:space="preserve"> PID_FRANCIS_DISTRIBUTOR</v>
      </c>
      <c r="D754" s="34" t="str" cm="1">
        <f t="array" ref="D754">INDEX(DB_PAR[],A754+1,4)</f>
        <v>DEAD_W</v>
      </c>
      <c r="E754" t="s">
        <v>4407</v>
      </c>
      <c r="F754" s="34" t="s">
        <v>4288</v>
      </c>
      <c r="G754" s="34" t="str" cm="1">
        <f t="array" ref="G754">IF(INDEX(DB_PAR[],A754+1,5) = "REAL",INDEX(DB_PAR[],A754+1,8),IF(INDEX(DB_PAR[],A754+1,5) = "INT",INDEX(DB_PAR[],A754+1,6),INDEX(DB_PAR[],A754+1,7)))</f>
        <v>REAL</v>
      </c>
      <c r="H754" s="36" t="str" cm="1">
        <f t="array" ref="H754">INDEX(DB_PAR[],A754+1,9)</f>
        <v>T#0MS</v>
      </c>
      <c r="I754" s="36" t="s">
        <v>1084</v>
      </c>
      <c r="J754" s="36"/>
      <c r="K754" s="36" t="e">
        <f t="shared" si="65"/>
        <v>#N/A</v>
      </c>
    </row>
    <row r="755" spans="1:11" ht="30" hidden="1" x14ac:dyDescent="0.25">
      <c r="A755" s="36">
        <v>753</v>
      </c>
      <c r="B755" s="36" t="b" cm="1">
        <f t="array" ref="B755">INDEX(DB_PAR[],A755+1,1)</f>
        <v>0</v>
      </c>
      <c r="C755" s="34" t="str" cm="1">
        <f t="array" ref="C755">INDEX(DB_PAR[],A755+1,3)</f>
        <v xml:space="preserve"> PID_FRANCIS_DISTRIBUTOR</v>
      </c>
      <c r="D755" s="34" t="str" cm="1">
        <f t="array" ref="D755">INDEX(DB_PAR[],A755+1,4)</f>
        <v>LMN_HLM</v>
      </c>
      <c r="E755" t="s">
        <v>4408</v>
      </c>
      <c r="F755" s="35" t="s">
        <v>4291</v>
      </c>
      <c r="G755" s="34" t="str" cm="1">
        <f t="array" ref="G755">IF(INDEX(DB_PAR[],A755+1,5) = "REAL",INDEX(DB_PAR[],A755+1,8),IF(INDEX(DB_PAR[],A755+1,5) = "INT",INDEX(DB_PAR[],A755+1,6),INDEX(DB_PAR[],A755+1,7)))</f>
        <v>REAL</v>
      </c>
      <c r="H755" s="36" t="str" cm="1">
        <f t="array" ref="H755">INDEX(DB_PAR[],A755+1,9)</f>
        <v>T#0MS</v>
      </c>
      <c r="I755" s="36" t="s">
        <v>1084</v>
      </c>
      <c r="J755" s="36"/>
      <c r="K755" s="36" t="e">
        <f t="shared" si="65"/>
        <v>#N/A</v>
      </c>
    </row>
    <row r="756" spans="1:11" ht="30" hidden="1" x14ac:dyDescent="0.25">
      <c r="A756" s="36">
        <v>754</v>
      </c>
      <c r="B756" s="36" t="b" cm="1">
        <f t="array" ref="B756">INDEX(DB_PAR[],A756+1,1)</f>
        <v>0</v>
      </c>
      <c r="C756" s="34" t="str" cm="1">
        <f t="array" ref="C756">INDEX(DB_PAR[],A756+1,3)</f>
        <v xml:space="preserve"> PID_FRANCIS_DISTRIBUTOR</v>
      </c>
      <c r="D756" s="34" t="str" cm="1">
        <f t="array" ref="D756">INDEX(DB_PAR[],A756+1,4)</f>
        <v>LMN_LLM</v>
      </c>
      <c r="E756" t="s">
        <v>4409</v>
      </c>
      <c r="F756" s="35" t="s">
        <v>4294</v>
      </c>
      <c r="G756" s="34" t="str" cm="1">
        <f t="array" ref="G756">IF(INDEX(DB_PAR[],A756+1,5) = "REAL",INDEX(DB_PAR[],A756+1,8),IF(INDEX(DB_PAR[],A756+1,5) = "INT",INDEX(DB_PAR[],A756+1,6),INDEX(DB_PAR[],A756+1,7)))</f>
        <v>REAL</v>
      </c>
      <c r="H756" s="36" t="str" cm="1">
        <f t="array" ref="H756">INDEX(DB_PAR[],A756+1,9)</f>
        <v>T#0MS</v>
      </c>
      <c r="I756" s="36" t="s">
        <v>1084</v>
      </c>
      <c r="J756" s="36"/>
      <c r="K756" s="36" t="e">
        <f t="shared" si="65"/>
        <v>#N/A</v>
      </c>
    </row>
    <row r="757" spans="1:11" hidden="1" x14ac:dyDescent="0.25">
      <c r="A757" s="36">
        <v>755</v>
      </c>
      <c r="B757" s="36" t="b" cm="1">
        <f t="array" ref="B757">INDEX(DB_PAR[],A757+1,1)</f>
        <v>0</v>
      </c>
      <c r="C757" s="34" t="str" cm="1">
        <f t="array" ref="C757">INDEX(DB_PAR[],A757+1,3)</f>
        <v xml:space="preserve"> PID_FRANCIS_DISTRIBUTOR</v>
      </c>
      <c r="D757" s="34" t="str" cm="1">
        <f t="array" ref="D757">INDEX(DB_PAR[],A757+1,4)</f>
        <v>REF_MIN_VAL</v>
      </c>
      <c r="E757" t="s">
        <v>4410</v>
      </c>
      <c r="F757" s="34" t="s">
        <v>4297</v>
      </c>
      <c r="G757" s="34" t="str" cm="1">
        <f t="array" ref="G757">IF(INDEX(DB_PAR[],A757+1,5) = "REAL",INDEX(DB_PAR[],A757+1,8),IF(INDEX(DB_PAR[],A757+1,5) = "INT",INDEX(DB_PAR[],A757+1,6),INDEX(DB_PAR[],A757+1,7)))</f>
        <v>REAL</v>
      </c>
      <c r="H757" s="36" t="str" cm="1">
        <f t="array" ref="H757">INDEX(DB_PAR[],A757+1,9)</f>
        <v>T#0MS</v>
      </c>
      <c r="I757" s="36" t="s">
        <v>1084</v>
      </c>
      <c r="J757" s="36"/>
      <c r="K757" s="36" t="e">
        <f t="shared" si="65"/>
        <v>#N/A</v>
      </c>
    </row>
    <row r="758" spans="1:11" hidden="1" x14ac:dyDescent="0.25">
      <c r="A758" s="36">
        <v>756</v>
      </c>
      <c r="B758" s="36" t="b" cm="1">
        <f t="array" ref="B758">INDEX(DB_PAR[],A758+1,1)</f>
        <v>0</v>
      </c>
      <c r="C758" s="34" t="str" cm="1">
        <f t="array" ref="C758">INDEX(DB_PAR[],A758+1,3)</f>
        <v xml:space="preserve"> PID_FRANCIS_DISTRIBUTOR</v>
      </c>
      <c r="D758" s="34" t="str" cm="1">
        <f t="array" ref="D758">INDEX(DB_PAR[],A758+1,4)</f>
        <v>REF_MAX_VAL</v>
      </c>
      <c r="E758" t="s">
        <v>4411</v>
      </c>
      <c r="F758" s="34" t="s">
        <v>4300</v>
      </c>
      <c r="G758" s="34" t="str" cm="1">
        <f t="array" ref="G758">IF(INDEX(DB_PAR[],A758+1,5) = "REAL",INDEX(DB_PAR[],A758+1,8),IF(INDEX(DB_PAR[],A758+1,5) = "INT",INDEX(DB_PAR[],A758+1,6),INDEX(DB_PAR[],A758+1,7)))</f>
        <v>REAL</v>
      </c>
      <c r="H758" s="36" t="str" cm="1">
        <f t="array" ref="H758">INDEX(DB_PAR[],A758+1,9)</f>
        <v>T#0MS</v>
      </c>
      <c r="I758" s="36" t="s">
        <v>1084</v>
      </c>
      <c r="J758" s="36"/>
      <c r="K758" s="36" t="e">
        <f t="shared" si="65"/>
        <v>#N/A</v>
      </c>
    </row>
    <row r="759" spans="1:11" ht="30" hidden="1" x14ac:dyDescent="0.25">
      <c r="A759" s="36">
        <v>757</v>
      </c>
      <c r="B759" s="36" t="b" cm="1">
        <f t="array" ref="B759">INDEX(DB_PAR[],A759+1,1)</f>
        <v>0</v>
      </c>
      <c r="C759" s="34" t="str" cm="1">
        <f t="array" ref="C759">INDEX(DB_PAR[],A759+1,3)</f>
        <v xml:space="preserve"> PID_FRANCIS_DISTRIBUTOR</v>
      </c>
      <c r="D759" s="34" t="str" cm="1">
        <f t="array" ref="D759">INDEX(DB_PAR[],A759+1,4)</f>
        <v>LMN_FAC</v>
      </c>
      <c r="E759" t="s">
        <v>4412</v>
      </c>
      <c r="F759" s="34" t="s">
        <v>4303</v>
      </c>
      <c r="G759" s="34" t="str" cm="1">
        <f t="array" ref="G759">IF(INDEX(DB_PAR[],A759+1,5) = "REAL",INDEX(DB_PAR[],A759+1,8),IF(INDEX(DB_PAR[],A759+1,5) = "INT",INDEX(DB_PAR[],A759+1,6),INDEX(DB_PAR[],A759+1,7)))</f>
        <v>REAL</v>
      </c>
      <c r="H759" s="36" t="str" cm="1">
        <f t="array" ref="H759">INDEX(DB_PAR[],A759+1,9)</f>
        <v>T#0MS</v>
      </c>
      <c r="I759" s="36" t="s">
        <v>1084</v>
      </c>
      <c r="J759" s="36"/>
      <c r="K759" s="36" t="e">
        <f t="shared" si="65"/>
        <v>#N/A</v>
      </c>
    </row>
    <row r="760" spans="1:11" ht="30" hidden="1" x14ac:dyDescent="0.25">
      <c r="A760" s="36">
        <v>758</v>
      </c>
      <c r="B760" s="36" t="b" cm="1">
        <f t="array" ref="B760">INDEX(DB_PAR[],A760+1,1)</f>
        <v>0</v>
      </c>
      <c r="C760" s="34" t="str" cm="1">
        <f t="array" ref="C760">INDEX(DB_PAR[],A760+1,3)</f>
        <v xml:space="preserve"> PID_FRANCIS_DISTRIBUTOR</v>
      </c>
      <c r="D760" s="34" t="str" cm="1">
        <f t="array" ref="D760">INDEX(DB_PAR[],A760+1,4)</f>
        <v>LMN_OFFSET</v>
      </c>
      <c r="E760" t="s">
        <v>4413</v>
      </c>
      <c r="F760" s="34" t="s">
        <v>4306</v>
      </c>
      <c r="G760" s="34" t="str" cm="1">
        <f t="array" ref="G760">IF(INDEX(DB_PAR[],A760+1,5) = "REAL",INDEX(DB_PAR[],A760+1,8),IF(INDEX(DB_PAR[],A760+1,5) = "INT",INDEX(DB_PAR[],A760+1,6),INDEX(DB_PAR[],A760+1,7)))</f>
        <v>REAL</v>
      </c>
      <c r="H760" s="36" t="str" cm="1">
        <f t="array" ref="H760">INDEX(DB_PAR[],A760+1,9)</f>
        <v>T#0MS</v>
      </c>
      <c r="I760" s="36" t="s">
        <v>1084</v>
      </c>
      <c r="J760" s="36"/>
      <c r="K760" s="36" t="e">
        <f t="shared" si="65"/>
        <v>#N/A</v>
      </c>
    </row>
    <row r="761" spans="1:11" hidden="1" x14ac:dyDescent="0.25">
      <c r="A761" s="36">
        <v>759</v>
      </c>
      <c r="B761" s="36" t="b" cm="1">
        <f t="array" ref="B761">INDEX(DB_PAR[],A761+1,1)</f>
        <v>0</v>
      </c>
      <c r="C761" s="34" t="str" cm="1">
        <f t="array" ref="C761">INDEX(DB_PAR[],A761+1,3)</f>
        <v xml:space="preserve"> PID_FRANCIS_DISTRIBUTOR</v>
      </c>
      <c r="D761" s="34" t="str" cm="1">
        <f t="array" ref="D761">INDEX(DB_PAR[],A761+1,4)</f>
        <v>DISV</v>
      </c>
      <c r="E761" t="s">
        <v>4414</v>
      </c>
      <c r="F761" s="34" t="s">
        <v>4309</v>
      </c>
      <c r="G761" s="34" t="str" cm="1">
        <f t="array" ref="G761">IF(INDEX(DB_PAR[],A761+1,5) = "REAL",INDEX(DB_PAR[],A761+1,8),IF(INDEX(DB_PAR[],A761+1,5) = "INT",INDEX(DB_PAR[],A761+1,6),INDEX(DB_PAR[],A761+1,7)))</f>
        <v>REAL</v>
      </c>
      <c r="H761" s="36" t="str" cm="1">
        <f t="array" ref="H761">INDEX(DB_PAR[],A761+1,9)</f>
        <v>T#0MS</v>
      </c>
      <c r="I761" s="36" t="s">
        <v>1084</v>
      </c>
      <c r="J761" s="36"/>
      <c r="K761" s="36" t="e">
        <f t="shared" si="65"/>
        <v>#N/A</v>
      </c>
    </row>
    <row r="762" spans="1:11" hidden="1" x14ac:dyDescent="0.25">
      <c r="A762" s="36">
        <v>760</v>
      </c>
      <c r="B762" s="36" t="b" cm="1">
        <f t="array" ref="B762">INDEX(DB_PAR[],A762+1,1)</f>
        <v>0</v>
      </c>
      <c r="C762" s="34" t="str" cm="1">
        <f t="array" ref="C762">INDEX(DB_PAR[],A762+1,3)</f>
        <v xml:space="preserve"> PID_FRANCIS_DISTRIBUTOR</v>
      </c>
      <c r="D762" s="34" t="str" cm="1">
        <f t="array" ref="D762">INDEX(DB_PAR[],A762+1,4)</f>
        <v>MAN</v>
      </c>
      <c r="E762" t="s">
        <v>4415</v>
      </c>
      <c r="F762" s="34" t="s">
        <v>4363</v>
      </c>
      <c r="G762" s="34" t="str" cm="1">
        <f t="array" ref="G762">IF(INDEX(DB_PAR[],A762+1,5) = "REAL",INDEX(DB_PAR[],A762+1,8),IF(INDEX(DB_PAR[],A762+1,5) = "INT",INDEX(DB_PAR[],A762+1,6),INDEX(DB_PAR[],A762+1,7)))</f>
        <v>REAL</v>
      </c>
      <c r="H762" s="36" t="str" cm="1">
        <f t="array" ref="H762">INDEX(DB_PAR[],A762+1,9)</f>
        <v>T#0MS</v>
      </c>
      <c r="I762" s="36" t="s">
        <v>1084</v>
      </c>
      <c r="J762" s="36"/>
      <c r="K762" s="36" t="e">
        <f t="shared" si="65"/>
        <v>#N/A</v>
      </c>
    </row>
    <row r="763" spans="1:11" ht="30" hidden="1" x14ac:dyDescent="0.25">
      <c r="A763" s="36">
        <v>761</v>
      </c>
      <c r="B763" s="36" t="b" cm="1">
        <f t="array" ref="B763">INDEX(DB_PAR[],A763+1,1)</f>
        <v>0</v>
      </c>
      <c r="C763" s="34" t="str" cm="1">
        <f t="array" ref="C763">INDEX(DB_PAR[],A763+1,3)</f>
        <v xml:space="preserve"> PID_FRANCIS_DISTRIBUTOR</v>
      </c>
      <c r="D763" s="34" t="str" cm="1">
        <f t="array" ref="D763">INDEX(DB_PAR[],A763+1,4)</f>
        <v>REFERENCE_CORRECTION</v>
      </c>
      <c r="E763" t="s">
        <v>4416</v>
      </c>
      <c r="F763" s="34" t="s">
        <v>4315</v>
      </c>
      <c r="G763" s="34" t="str" cm="1">
        <f t="array" ref="G763">IF(INDEX(DB_PAR[],A763+1,5) = "REAL",INDEX(DB_PAR[],A763+1,8),IF(INDEX(DB_PAR[],A763+1,5) = "INT",INDEX(DB_PAR[],A763+1,6),INDEX(DB_PAR[],A763+1,7)))</f>
        <v>REAL</v>
      </c>
      <c r="H763" s="36" t="str" cm="1">
        <f t="array" ref="H763">INDEX(DB_PAR[],A763+1,9)</f>
        <v>T#0MS</v>
      </c>
      <c r="I763" s="36" t="s">
        <v>3438</v>
      </c>
      <c r="J763" s="36"/>
      <c r="K763" s="36" t="e">
        <f t="shared" si="65"/>
        <v>#N/A</v>
      </c>
    </row>
    <row r="764" spans="1:11" hidden="1" x14ac:dyDescent="0.25">
      <c r="A764" s="36">
        <v>762</v>
      </c>
      <c r="B764" s="36" t="b" cm="1">
        <f t="array" ref="B764">INDEX(DB_PAR[],A764+1,1)</f>
        <v>0</v>
      </c>
      <c r="C764" s="34" t="str" cm="1">
        <f t="array" ref="C764">INDEX(DB_PAR[],A764+1,3)</f>
        <v xml:space="preserve"> PID_FRANCIS_DISTRIBUTOR</v>
      </c>
      <c r="D764" s="34" t="str" cm="1">
        <f t="array" ref="D764">INDEX(DB_PAR[],A764+1,4)</f>
        <v>OUT_CTRL_MODE</v>
      </c>
      <c r="E764" t="s">
        <v>4317</v>
      </c>
      <c r="F764" s="34" t="s">
        <v>4318</v>
      </c>
      <c r="G764" s="34" t="str" cm="1">
        <f t="array" ref="G764">IF(INDEX(DB_PAR[],A764+1,5) = "REAL",INDEX(DB_PAR[],A764+1,8),IF(INDEX(DB_PAR[],A764+1,5) = "INT",INDEX(DB_PAR[],A764+1,6),INDEX(DB_PAR[],A764+1,7)))</f>
        <v>INT</v>
      </c>
      <c r="H764" s="36" t="str" cm="1">
        <f t="array" ref="H764">INDEX(DB_PAR[],A764+1,9)</f>
        <v>T#0MS</v>
      </c>
      <c r="I764" s="36" t="s">
        <v>1084</v>
      </c>
      <c r="J764" s="36"/>
      <c r="K764" s="36" t="e">
        <f t="shared" si="65"/>
        <v>#N/A</v>
      </c>
    </row>
    <row r="765" spans="1:11" hidden="1" x14ac:dyDescent="0.25">
      <c r="A765" s="36">
        <v>763</v>
      </c>
      <c r="B765" s="36" t="b" cm="1">
        <f t="array" ref="B765">INDEX(DB_PAR[],A765+1,1)</f>
        <v>0</v>
      </c>
      <c r="C765" s="34" t="str" cm="1">
        <f t="array" ref="C765">INDEX(DB_PAR[],A765+1,3)</f>
        <v xml:space="preserve"> PID_FRANCIS_DISTRIBUTOR</v>
      </c>
      <c r="D765" s="34" t="str" cm="1">
        <f t="array" ref="D765">INDEX(DB_PAR[],A765+1,4)</f>
        <v>SPARE_4</v>
      </c>
      <c r="F765" s="34"/>
      <c r="G765" s="34" t="str" cm="1">
        <f t="array" ref="G765">IF(INDEX(DB_PAR[],A765+1,5) = "REAL",INDEX(DB_PAR[],A765+1,8),IF(INDEX(DB_PAR[],A765+1,5) = "INT",INDEX(DB_PAR[],A765+1,6),INDEX(DB_PAR[],A765+1,7)))</f>
        <v>REAL</v>
      </c>
      <c r="H765" s="36" t="str" cm="1">
        <f t="array" ref="H765">INDEX(DB_PAR[],A765+1,9)</f>
        <v>T#0MS</v>
      </c>
      <c r="I765" s="36"/>
      <c r="J765" s="36"/>
      <c r="K765" s="36" t="e">
        <f t="shared" si="65"/>
        <v>#N/A</v>
      </c>
    </row>
    <row r="766" spans="1:11" hidden="1" x14ac:dyDescent="0.25">
      <c r="A766" s="36">
        <v>764</v>
      </c>
      <c r="B766" s="36" t="b" cm="1">
        <f t="array" ref="B766">INDEX(DB_PAR[],A766+1,1)</f>
        <v>0</v>
      </c>
      <c r="C766" s="34" t="str" cm="1">
        <f t="array" ref="C766">INDEX(DB_PAR[],A766+1,3)</f>
        <v xml:space="preserve"> PID_FRANCIS_DISTRIBUTOR</v>
      </c>
      <c r="D766" s="34" t="str" cm="1">
        <f t="array" ref="D766">INDEX(DB_PAR[],A766+1,4)</f>
        <v>SPARE_5</v>
      </c>
      <c r="F766" s="34"/>
      <c r="G766" s="34" t="str" cm="1">
        <f t="array" ref="G766">IF(INDEX(DB_PAR[],A766+1,5) = "REAL",INDEX(DB_PAR[],A766+1,8),IF(INDEX(DB_PAR[],A766+1,5) = "INT",INDEX(DB_PAR[],A766+1,6),INDEX(DB_PAR[],A766+1,7)))</f>
        <v>REAL</v>
      </c>
      <c r="H766" s="36" t="str" cm="1">
        <f t="array" ref="H766">INDEX(DB_PAR[],A766+1,9)</f>
        <v>T#0MS</v>
      </c>
      <c r="I766" s="36"/>
      <c r="J766" s="36"/>
      <c r="K766" s="36" t="e">
        <f t="shared" si="65"/>
        <v>#N/A</v>
      </c>
    </row>
    <row r="767" spans="1:11" hidden="1" x14ac:dyDescent="0.25">
      <c r="A767" s="36">
        <v>765</v>
      </c>
      <c r="B767" s="36" t="b" cm="1">
        <f t="array" ref="B767">INDEX(DB_PAR[],A767+1,1)</f>
        <v>0</v>
      </c>
      <c r="C767" s="34" t="str" cm="1">
        <f t="array" ref="C767">INDEX(DB_PAR[],A767+1,3)</f>
        <v xml:space="preserve"> PID_FRANCIS_DISTRIBUTOR</v>
      </c>
      <c r="D767" s="34" t="str" cm="1">
        <f t="array" ref="D767">INDEX(DB_PAR[],A767+1,4)</f>
        <v>SPARE_6</v>
      </c>
      <c r="F767" s="34"/>
      <c r="G767" s="34" t="str" cm="1">
        <f t="array" ref="G767">IF(INDEX(DB_PAR[],A767+1,5) = "REAL",INDEX(DB_PAR[],A767+1,8),IF(INDEX(DB_PAR[],A767+1,5) = "INT",INDEX(DB_PAR[],A767+1,6),INDEX(DB_PAR[],A767+1,7)))</f>
        <v>REAL</v>
      </c>
      <c r="H767" s="36" t="str" cm="1">
        <f t="array" ref="H767">INDEX(DB_PAR[],A767+1,9)</f>
        <v>T#0MS</v>
      </c>
      <c r="I767" s="36"/>
      <c r="J767" s="36"/>
      <c r="K767" s="36" t="e">
        <f t="shared" si="65"/>
        <v>#N/A</v>
      </c>
    </row>
    <row r="768" spans="1:11" hidden="1" x14ac:dyDescent="0.25">
      <c r="A768" s="36">
        <v>766</v>
      </c>
      <c r="B768" s="36" t="b" cm="1">
        <f t="array" ref="B768">INDEX(DB_PAR[],A768+1,1)</f>
        <v>0</v>
      </c>
      <c r="C768" s="34" t="str" cm="1">
        <f t="array" ref="C768">INDEX(DB_PAR[],A768+1,3)</f>
        <v xml:space="preserve"> PID_FRANCIS_DISTRIBUTOR</v>
      </c>
      <c r="D768" s="34" t="str" cm="1">
        <f t="array" ref="D768">INDEX(DB_PAR[],A768+1,4)</f>
        <v>SPARE_7</v>
      </c>
      <c r="F768" s="34"/>
      <c r="G768" s="34" t="str" cm="1">
        <f t="array" ref="G768">IF(INDEX(DB_PAR[],A768+1,5) = "REAL",INDEX(DB_PAR[],A768+1,8),IF(INDEX(DB_PAR[],A768+1,5) = "INT",INDEX(DB_PAR[],A768+1,6),INDEX(DB_PAR[],A768+1,7)))</f>
        <v>REAL</v>
      </c>
      <c r="H768" s="36" t="str" cm="1">
        <f t="array" ref="H768">INDEX(DB_PAR[],A768+1,9)</f>
        <v>T#0MS</v>
      </c>
      <c r="I768" s="36"/>
      <c r="J768" s="36"/>
      <c r="K768" s="36" t="e">
        <f t="shared" si="65"/>
        <v>#N/A</v>
      </c>
    </row>
    <row r="769" spans="1:11" hidden="1" x14ac:dyDescent="0.25">
      <c r="A769" s="36">
        <v>767</v>
      </c>
      <c r="B769" s="36" t="b" cm="1">
        <f t="array" ref="B769">INDEX(DB_PAR[],A769+1,1)</f>
        <v>0</v>
      </c>
      <c r="C769" s="34" t="str" cm="1">
        <f t="array" ref="C769">INDEX(DB_PAR[],A769+1,3)</f>
        <v xml:space="preserve"> PID_FRANCIS_DISTRIBUTOR</v>
      </c>
      <c r="D769" s="34" t="str" cm="1">
        <f t="array" ref="D769">INDEX(DB_PAR[],A769+1,4)</f>
        <v>SPARE_8</v>
      </c>
      <c r="F769" s="34"/>
      <c r="G769" s="34" t="str" cm="1">
        <f t="array" ref="G769">IF(INDEX(DB_PAR[],A769+1,5) = "REAL",INDEX(DB_PAR[],A769+1,8),IF(INDEX(DB_PAR[],A769+1,5) = "INT",INDEX(DB_PAR[],A769+1,6),INDEX(DB_PAR[],A769+1,7)))</f>
        <v>REAL</v>
      </c>
      <c r="H769" s="36" t="str" cm="1">
        <f t="array" ref="H769">INDEX(DB_PAR[],A769+1,9)</f>
        <v>T#0MS</v>
      </c>
      <c r="I769" s="36"/>
      <c r="J769" s="36"/>
      <c r="K769" s="36" t="e">
        <f t="shared" si="65"/>
        <v>#N/A</v>
      </c>
    </row>
    <row r="770" spans="1:11" x14ac:dyDescent="0.25">
      <c r="A770" s="36">
        <v>768</v>
      </c>
      <c r="B770" s="36" t="b" cm="1">
        <f t="array" ref="B770">INDEX(DB_PAR[],A770+1,1)</f>
        <v>0</v>
      </c>
      <c r="C770" s="34" t="str" cm="1">
        <f t="array" ref="C770">INDEX(DB_PAR[],A770+1,3)</f>
        <v xml:space="preserve"> PID_KAPLAN_DISTRIBUTOR</v>
      </c>
      <c r="D770" s="34" t="str" cm="1">
        <f t="array" ref="D770">INDEX(DB_PAR[],A770+1,4)</f>
        <v>INPUT_RAMP_MIN_VAL</v>
      </c>
      <c r="E770" t="s">
        <v>4417</v>
      </c>
      <c r="F770" s="34" t="s">
        <v>4244</v>
      </c>
      <c r="G770" s="34" t="str" cm="1">
        <f t="array" ref="G770">IF(INDEX(DB_PAR[],A770+1,5) = "REAL",INDEX(DB_PAR[],A770+1,8),IF(INDEX(DB_PAR[],A770+1,5) = "INT",INDEX(DB_PAR[],A770+1,6),INDEX(DB_PAR[],A770+1,7)))</f>
        <v>REAL</v>
      </c>
      <c r="H770" s="36" t="str" cm="1">
        <f t="array" ref="H770">INDEX(DB_PAR[],A770+1,9)</f>
        <v>T#0MS</v>
      </c>
      <c r="I770" s="36" t="s">
        <v>1084</v>
      </c>
      <c r="J770" s="36" t="e">
        <f t="shared" ref="J770:J796" si="66">VLOOKUP(E770,$S$1:$T$299,2,FALSE)</f>
        <v>#N/A</v>
      </c>
      <c r="K770" s="36" t="s">
        <v>4245</v>
      </c>
    </row>
    <row r="771" spans="1:11" x14ac:dyDescent="0.25">
      <c r="A771" s="36">
        <v>769</v>
      </c>
      <c r="B771" s="36" t="b" cm="1">
        <f t="array" ref="B771">INDEX(DB_PAR[],A771+1,1)</f>
        <v>0</v>
      </c>
      <c r="C771" s="34" t="str" cm="1">
        <f t="array" ref="C771">INDEX(DB_PAR[],A771+1,3)</f>
        <v xml:space="preserve"> PID_KAPLAN_DISTRIBUTOR</v>
      </c>
      <c r="D771" s="34" t="str" cm="1">
        <f t="array" ref="D771">INDEX(DB_PAR[],A771+1,4)</f>
        <v>INPUT_RAMP_MAX_VAL</v>
      </c>
      <c r="E771" t="s">
        <v>4418</v>
      </c>
      <c r="F771" s="34" t="s">
        <v>4247</v>
      </c>
      <c r="G771" s="34" t="str" cm="1">
        <f t="array" ref="G771">IF(INDEX(DB_PAR[],A771+1,5) = "REAL",INDEX(DB_PAR[],A771+1,8),IF(INDEX(DB_PAR[],A771+1,5) = "INT",INDEX(DB_PAR[],A771+1,6),INDEX(DB_PAR[],A771+1,7)))</f>
        <v>REAL</v>
      </c>
      <c r="H771" s="36" t="str" cm="1">
        <f t="array" ref="H771">INDEX(DB_PAR[],A771+1,9)</f>
        <v>T#0MS</v>
      </c>
      <c r="I771" s="36" t="s">
        <v>1084</v>
      </c>
      <c r="J771" s="36" t="e">
        <f t="shared" si="66"/>
        <v>#N/A</v>
      </c>
      <c r="K771" s="36" t="s">
        <v>4248</v>
      </c>
    </row>
    <row r="772" spans="1:11" x14ac:dyDescent="0.25">
      <c r="A772" s="36">
        <v>770</v>
      </c>
      <c r="B772" s="36" t="b" cm="1">
        <f t="array" ref="B772">INDEX(DB_PAR[],A772+1,1)</f>
        <v>0</v>
      </c>
      <c r="C772" s="34" t="str" cm="1">
        <f t="array" ref="C772">INDEX(DB_PAR[],A772+1,3)</f>
        <v xml:space="preserve"> PID_KAPLAN_DISTRIBUTOR</v>
      </c>
      <c r="D772" s="34" t="str" cm="1">
        <f t="array" ref="D772">INDEX(DB_PAR[],A772+1,4)</f>
        <v>INPUT_RAMP_FALLING_TIME</v>
      </c>
      <c r="E772" t="s">
        <v>4419</v>
      </c>
      <c r="F772" s="34" t="s">
        <v>4250</v>
      </c>
      <c r="G772" s="34" t="str" cm="1">
        <f t="array" ref="G772">IF(INDEX(DB_PAR[],A772+1,5) = "REAL",INDEX(DB_PAR[],A772+1,8),IF(INDEX(DB_PAR[],A772+1,5) = "INT",INDEX(DB_PAR[],A772+1,6),INDEX(DB_PAR[],A772+1,7)))</f>
        <v>REAL</v>
      </c>
      <c r="H772" s="36" t="str" cm="1">
        <f t="array" ref="H772">INDEX(DB_PAR[],A772+1,9)</f>
        <v>T#0MS</v>
      </c>
      <c r="I772" s="36" t="s">
        <v>1084</v>
      </c>
      <c r="J772" s="36" t="e">
        <f t="shared" si="66"/>
        <v>#N/A</v>
      </c>
      <c r="K772" s="36" t="s">
        <v>4251</v>
      </c>
    </row>
    <row r="773" spans="1:11" x14ac:dyDescent="0.25">
      <c r="A773" s="36">
        <v>771</v>
      </c>
      <c r="B773" s="36" t="b" cm="1">
        <f t="array" ref="B773">INDEX(DB_PAR[],A773+1,1)</f>
        <v>0</v>
      </c>
      <c r="C773" s="34" t="str" cm="1">
        <f t="array" ref="C773">INDEX(DB_PAR[],A773+1,3)</f>
        <v xml:space="preserve"> PID_KAPLAN_DISTRIBUTOR</v>
      </c>
      <c r="D773" s="34" t="str" cm="1">
        <f t="array" ref="D773">INDEX(DB_PAR[],A773+1,4)</f>
        <v>INPUT_RAMP_RISING_TIME</v>
      </c>
      <c r="E773" t="s">
        <v>4420</v>
      </c>
      <c r="F773" s="34" t="s">
        <v>4253</v>
      </c>
      <c r="G773" s="34" t="str" cm="1">
        <f t="array" ref="G773">IF(INDEX(DB_PAR[],A773+1,5) = "REAL",INDEX(DB_PAR[],A773+1,8),IF(INDEX(DB_PAR[],A773+1,5) = "INT",INDEX(DB_PAR[],A773+1,6),INDEX(DB_PAR[],A773+1,7)))</f>
        <v>REAL</v>
      </c>
      <c r="H773" s="36" t="str" cm="1">
        <f t="array" ref="H773">INDEX(DB_PAR[],A773+1,9)</f>
        <v>T#0MS</v>
      </c>
      <c r="I773" s="36" t="s">
        <v>1084</v>
      </c>
      <c r="J773" s="36" t="e">
        <f t="shared" si="66"/>
        <v>#N/A</v>
      </c>
      <c r="K773" s="36" t="s">
        <v>4254</v>
      </c>
    </row>
    <row r="774" spans="1:11" x14ac:dyDescent="0.25">
      <c r="A774" s="36">
        <v>772</v>
      </c>
      <c r="B774" s="36" t="b" cm="1">
        <f t="array" ref="B774">INDEX(DB_PAR[],A774+1,1)</f>
        <v>0</v>
      </c>
      <c r="C774" s="34" t="str" cm="1">
        <f t="array" ref="C774">INDEX(DB_PAR[],A774+1,3)</f>
        <v xml:space="preserve"> PID_KAPLAN_DISTRIBUTOR</v>
      </c>
      <c r="D774" s="34" t="str" cm="1">
        <f t="array" ref="D774">INDEX(DB_PAR[],A774+1,4)</f>
        <v>OUTPUT_RAMP_FALLING_TIME</v>
      </c>
      <c r="E774" t="s">
        <v>4421</v>
      </c>
      <c r="F774" s="34" t="s">
        <v>4250</v>
      </c>
      <c r="G774" s="34" t="str" cm="1">
        <f t="array" ref="G774">IF(INDEX(DB_PAR[],A774+1,5) = "REAL",INDEX(DB_PAR[],A774+1,8),IF(INDEX(DB_PAR[],A774+1,5) = "INT",INDEX(DB_PAR[],A774+1,6),INDEX(DB_PAR[],A774+1,7)))</f>
        <v>REAL</v>
      </c>
      <c r="H774" s="36" t="str" cm="1">
        <f t="array" ref="H774">INDEX(DB_PAR[],A774+1,9)</f>
        <v>T#0MS</v>
      </c>
      <c r="I774" s="36" t="s">
        <v>1084</v>
      </c>
      <c r="J774" s="36" t="e">
        <f t="shared" si="66"/>
        <v>#N/A</v>
      </c>
      <c r="K774" s="36" t="s">
        <v>4251</v>
      </c>
    </row>
    <row r="775" spans="1:11" x14ac:dyDescent="0.25">
      <c r="A775" s="36">
        <v>773</v>
      </c>
      <c r="B775" s="36" t="b" cm="1">
        <f t="array" ref="B775">INDEX(DB_PAR[],A775+1,1)</f>
        <v>0</v>
      </c>
      <c r="C775" s="34" t="str" cm="1">
        <f t="array" ref="C775">INDEX(DB_PAR[],A775+1,3)</f>
        <v xml:space="preserve"> PID_KAPLAN_DISTRIBUTOR</v>
      </c>
      <c r="D775" s="34" t="str" cm="1">
        <f t="array" ref="D775">INDEX(DB_PAR[],A775+1,4)</f>
        <v>OUTPUT_RAMP_RISING_TIME</v>
      </c>
      <c r="E775" t="s">
        <v>4422</v>
      </c>
      <c r="F775" s="34" t="s">
        <v>4253</v>
      </c>
      <c r="G775" s="34" t="str" cm="1">
        <f t="array" ref="G775">IF(INDEX(DB_PAR[],A775+1,5) = "REAL",INDEX(DB_PAR[],A775+1,8),IF(INDEX(DB_PAR[],A775+1,5) = "INT",INDEX(DB_PAR[],A775+1,6),INDEX(DB_PAR[],A775+1,7)))</f>
        <v>REAL</v>
      </c>
      <c r="H775" s="36" t="str" cm="1">
        <f t="array" ref="H775">INDEX(DB_PAR[],A775+1,9)</f>
        <v>T#0MS</v>
      </c>
      <c r="I775" s="36" t="s">
        <v>1084</v>
      </c>
      <c r="J775" s="36" t="e">
        <f t="shared" si="66"/>
        <v>#N/A</v>
      </c>
      <c r="K775" s="36" t="s">
        <v>4254</v>
      </c>
    </row>
    <row r="776" spans="1:11" ht="30" x14ac:dyDescent="0.25">
      <c r="A776" s="36">
        <v>774</v>
      </c>
      <c r="B776" s="36" t="b" cm="1">
        <f t="array" ref="B776">INDEX(DB_PAR[],A776+1,1)</f>
        <v>0</v>
      </c>
      <c r="C776" s="34" t="str" cm="1">
        <f t="array" ref="C776">INDEX(DB_PAR[],A776+1,3)</f>
        <v xml:space="preserve"> PID_KAPLAN_DISTRIBUTOR</v>
      </c>
      <c r="D776" s="34" t="str" cm="1">
        <f t="array" ref="D776">INDEX(DB_PAR[],A776+1,4)</f>
        <v>MAN_ON</v>
      </c>
      <c r="E776" t="s">
        <v>4423</v>
      </c>
      <c r="F776" s="34" t="s">
        <v>4258</v>
      </c>
      <c r="G776" s="34" t="str" cm="1">
        <f t="array" ref="G776">IF(INDEX(DB_PAR[],A776+1,5) = "REAL",INDEX(DB_PAR[],A776+1,8),IF(INDEX(DB_PAR[],A776+1,5) = "INT",INDEX(DB_PAR[],A776+1,6),INDEX(DB_PAR[],A776+1,7)))</f>
        <v>INT</v>
      </c>
      <c r="H776" s="36" t="str" cm="1">
        <f t="array" ref="H776">INDEX(DB_PAR[],A776+1,9)</f>
        <v>T#0MS</v>
      </c>
      <c r="I776" s="36" t="s">
        <v>1084</v>
      </c>
      <c r="J776" s="36" t="e">
        <f t="shared" si="66"/>
        <v>#N/A</v>
      </c>
      <c r="K776" s="36" t="s">
        <v>4259</v>
      </c>
    </row>
    <row r="777" spans="1:11" ht="30" x14ac:dyDescent="0.25">
      <c r="A777" s="36">
        <v>775</v>
      </c>
      <c r="B777" s="36" t="b" cm="1">
        <f t="array" ref="B777">INDEX(DB_PAR[],A777+1,1)</f>
        <v>0</v>
      </c>
      <c r="C777" s="34" t="str" cm="1">
        <f t="array" ref="C777">INDEX(DB_PAR[],A777+1,3)</f>
        <v xml:space="preserve"> PID_KAPLAN_DISTRIBUTOR</v>
      </c>
      <c r="D777" s="34" t="str" cm="1">
        <f t="array" ref="D777">INDEX(DB_PAR[],A777+1,4)</f>
        <v>P_SEL</v>
      </c>
      <c r="E777" t="s">
        <v>4424</v>
      </c>
      <c r="F777" s="34" t="s">
        <v>4261</v>
      </c>
      <c r="G777" s="34" t="str" cm="1">
        <f t="array" ref="G777">IF(INDEX(DB_PAR[],A777+1,5) = "REAL",INDEX(DB_PAR[],A777+1,8),IF(INDEX(DB_PAR[],A777+1,5) = "INT",INDEX(DB_PAR[],A777+1,6),INDEX(DB_PAR[],A777+1,7)))</f>
        <v>INT</v>
      </c>
      <c r="H777" s="36" t="str" cm="1">
        <f t="array" ref="H777">INDEX(DB_PAR[],A777+1,9)</f>
        <v>T#0MS</v>
      </c>
      <c r="I777" s="36" t="s">
        <v>1084</v>
      </c>
      <c r="J777" s="36" t="e">
        <f t="shared" si="66"/>
        <v>#N/A</v>
      </c>
      <c r="K777" s="36" t="s">
        <v>4262</v>
      </c>
    </row>
    <row r="778" spans="1:11" ht="30" x14ac:dyDescent="0.25">
      <c r="A778" s="36">
        <v>776</v>
      </c>
      <c r="B778" s="36" t="b" cm="1">
        <f t="array" ref="B778">INDEX(DB_PAR[],A778+1,1)</f>
        <v>0</v>
      </c>
      <c r="C778" s="34" t="str" cm="1">
        <f t="array" ref="C778">INDEX(DB_PAR[],A778+1,3)</f>
        <v xml:space="preserve"> PID_KAPLAN_DISTRIBUTOR</v>
      </c>
      <c r="D778" s="34" t="str" cm="1">
        <f t="array" ref="D778">INDEX(DB_PAR[],A778+1,4)</f>
        <v>I_SEL</v>
      </c>
      <c r="E778" t="s">
        <v>4425</v>
      </c>
      <c r="F778" s="34" t="s">
        <v>4264</v>
      </c>
      <c r="G778" s="34" t="str" cm="1">
        <f t="array" ref="G778">IF(INDEX(DB_PAR[],A778+1,5) = "REAL",INDEX(DB_PAR[],A778+1,8),IF(INDEX(DB_PAR[],A778+1,5) = "INT",INDEX(DB_PAR[],A778+1,6),INDEX(DB_PAR[],A778+1,7)))</f>
        <v>INT</v>
      </c>
      <c r="H778" s="36" t="str" cm="1">
        <f t="array" ref="H778">INDEX(DB_PAR[],A778+1,9)</f>
        <v>T#0MS</v>
      </c>
      <c r="I778" s="36" t="s">
        <v>1084</v>
      </c>
      <c r="J778" s="36" t="e">
        <f t="shared" si="66"/>
        <v>#N/A</v>
      </c>
      <c r="K778" s="36" t="s">
        <v>4265</v>
      </c>
    </row>
    <row r="779" spans="1:11" x14ac:dyDescent="0.25">
      <c r="A779" s="36">
        <v>777</v>
      </c>
      <c r="B779" s="36" t="b" cm="1">
        <f t="array" ref="B779">INDEX(DB_PAR[],A779+1,1)</f>
        <v>0</v>
      </c>
      <c r="C779" s="34" t="str" cm="1">
        <f t="array" ref="C779">INDEX(DB_PAR[],A779+1,3)</f>
        <v xml:space="preserve"> PID_KAPLAN_DISTRIBUTOR</v>
      </c>
      <c r="D779" s="34" t="str" cm="1">
        <f t="array" ref="D779">INDEX(DB_PAR[],A779+1,4)</f>
        <v>INT_HOLD</v>
      </c>
      <c r="E779" t="s">
        <v>4426</v>
      </c>
      <c r="F779" s="34" t="s">
        <v>4267</v>
      </c>
      <c r="G779" s="34" t="str" cm="1">
        <f t="array" ref="G779">IF(INDEX(DB_PAR[],A779+1,5) = "REAL",INDEX(DB_PAR[],A779+1,8),IF(INDEX(DB_PAR[],A779+1,5) = "INT",INDEX(DB_PAR[],A779+1,6),INDEX(DB_PAR[],A779+1,7)))</f>
        <v>INT</v>
      </c>
      <c r="H779" s="36" t="str" cm="1">
        <f t="array" ref="H779">INDEX(DB_PAR[],A779+1,9)</f>
        <v>T#0MS</v>
      </c>
      <c r="I779" s="36" t="s">
        <v>1084</v>
      </c>
      <c r="J779" s="36" t="e">
        <f t="shared" si="66"/>
        <v>#N/A</v>
      </c>
      <c r="K779" s="36" t="s">
        <v>4268</v>
      </c>
    </row>
    <row r="780" spans="1:11" ht="30" x14ac:dyDescent="0.25">
      <c r="A780" s="36">
        <v>778</v>
      </c>
      <c r="B780" s="36" t="b" cm="1">
        <f t="array" ref="B780">INDEX(DB_PAR[],A780+1,1)</f>
        <v>0</v>
      </c>
      <c r="C780" s="34" t="str" cm="1">
        <f t="array" ref="C780">INDEX(DB_PAR[],A780+1,3)</f>
        <v xml:space="preserve"> PID_KAPLAN_DISTRIBUTOR</v>
      </c>
      <c r="D780" s="34" t="str" cm="1">
        <f t="array" ref="D780">INDEX(DB_PAR[],A780+1,4)</f>
        <v>D_SEL</v>
      </c>
      <c r="E780" t="s">
        <v>4427</v>
      </c>
      <c r="F780" s="34" t="s">
        <v>4348</v>
      </c>
      <c r="G780" s="34" t="str" cm="1">
        <f t="array" ref="G780">IF(INDEX(DB_PAR[],A780+1,5) = "REAL",INDEX(DB_PAR[],A780+1,8),IF(INDEX(DB_PAR[],A780+1,5) = "INT",INDEX(DB_PAR[],A780+1,6),INDEX(DB_PAR[],A780+1,7)))</f>
        <v>INT</v>
      </c>
      <c r="H780" s="36" t="str" cm="1">
        <f t="array" ref="H780">INDEX(DB_PAR[],A780+1,9)</f>
        <v>T#0MS</v>
      </c>
      <c r="I780" s="36" t="s">
        <v>1084</v>
      </c>
      <c r="J780" s="36" t="e">
        <f t="shared" si="66"/>
        <v>#N/A</v>
      </c>
      <c r="K780" s="36" t="s">
        <v>4271</v>
      </c>
    </row>
    <row r="781" spans="1:11" ht="30" x14ac:dyDescent="0.25">
      <c r="A781" s="36">
        <v>779</v>
      </c>
      <c r="B781" s="36" t="b" cm="1">
        <f t="array" ref="B781">INDEX(DB_PAR[],A781+1,1)</f>
        <v>0</v>
      </c>
      <c r="C781" s="34" t="str" cm="1">
        <f t="array" ref="C781">INDEX(DB_PAR[],A781+1,3)</f>
        <v xml:space="preserve"> PID_KAPLAN_DISTRIBUTOR</v>
      </c>
      <c r="D781" s="34" t="str" cm="1">
        <f t="array" ref="D781">INDEX(DB_PAR[],A781+1,4)</f>
        <v>NUM_OF_CYCLES</v>
      </c>
      <c r="E781" t="s">
        <v>4428</v>
      </c>
      <c r="F781" s="34" t="s">
        <v>4273</v>
      </c>
      <c r="G781" s="34" t="str" cm="1">
        <f t="array" ref="G781">IF(INDEX(DB_PAR[],A781+1,5) = "REAL",INDEX(DB_PAR[],A781+1,8),IF(INDEX(DB_PAR[],A781+1,5) = "INT",INDEX(DB_PAR[],A781+1,6),INDEX(DB_PAR[],A781+1,7)))</f>
        <v>INT</v>
      </c>
      <c r="H781" s="36" t="str" cm="1">
        <f t="array" ref="H781">INDEX(DB_PAR[],A781+1,9)</f>
        <v>T#0MS</v>
      </c>
      <c r="I781" s="36" t="s">
        <v>1084</v>
      </c>
      <c r="J781" s="36" t="e">
        <f t="shared" si="66"/>
        <v>#N/A</v>
      </c>
      <c r="K781" s="36" t="s">
        <v>4274</v>
      </c>
    </row>
    <row r="782" spans="1:11" x14ac:dyDescent="0.25">
      <c r="A782" s="36">
        <v>780</v>
      </c>
      <c r="B782" s="36" t="b" cm="1">
        <f t="array" ref="B782">INDEX(DB_PAR[],A782+1,1)</f>
        <v>0</v>
      </c>
      <c r="C782" s="34" t="str" cm="1">
        <f t="array" ref="C782">INDEX(DB_PAR[],A782+1,3)</f>
        <v xml:space="preserve"> PID_KAPLAN_DISTRIBUTOR</v>
      </c>
      <c r="D782" s="34" t="str" cm="1">
        <f t="array" ref="D782">INDEX(DB_PAR[],A782+1,4)</f>
        <v>GAIN</v>
      </c>
      <c r="E782" t="s">
        <v>4429</v>
      </c>
      <c r="F782" s="34" t="s">
        <v>4276</v>
      </c>
      <c r="G782" s="34" t="str" cm="1">
        <f t="array" ref="G782">IF(INDEX(DB_PAR[],A782+1,5) = "REAL",INDEX(DB_PAR[],A782+1,8),IF(INDEX(DB_PAR[],A782+1,5) = "INT",INDEX(DB_PAR[],A782+1,6),INDEX(DB_PAR[],A782+1,7)))</f>
        <v>REAL</v>
      </c>
      <c r="H782" s="36" t="str" cm="1">
        <f t="array" ref="H782">INDEX(DB_PAR[],A782+1,9)</f>
        <v>T#0MS</v>
      </c>
      <c r="I782" s="36" t="s">
        <v>1084</v>
      </c>
      <c r="J782" s="36" t="e">
        <f t="shared" si="66"/>
        <v>#N/A</v>
      </c>
      <c r="K782" s="36" t="s">
        <v>4277</v>
      </c>
    </row>
    <row r="783" spans="1:11" x14ac:dyDescent="0.25">
      <c r="A783" s="36">
        <v>781</v>
      </c>
      <c r="B783" s="36" t="b" cm="1">
        <f t="array" ref="B783">INDEX(DB_PAR[],A783+1,1)</f>
        <v>0</v>
      </c>
      <c r="C783" s="34" t="str" cm="1">
        <f t="array" ref="C783">INDEX(DB_PAR[],A783+1,3)</f>
        <v xml:space="preserve"> PID_KAPLAN_DISTRIBUTOR</v>
      </c>
      <c r="D783" s="34" t="str" cm="1">
        <f t="array" ref="D783">INDEX(DB_PAR[],A783+1,4)</f>
        <v>TI</v>
      </c>
      <c r="E783" t="s">
        <v>4430</v>
      </c>
      <c r="F783" s="34" t="s">
        <v>4279</v>
      </c>
      <c r="G783" s="34" t="str" cm="1">
        <f t="array" ref="G783">IF(INDEX(DB_PAR[],A783+1,5) = "REAL",INDEX(DB_PAR[],A783+1,8),IF(INDEX(DB_PAR[],A783+1,5) = "INT",INDEX(DB_PAR[],A783+1,6),INDEX(DB_PAR[],A783+1,7)))</f>
        <v>INT</v>
      </c>
      <c r="H783" s="36" t="str" cm="1">
        <f t="array" ref="H783">INDEX(DB_PAR[],A783+1,9)</f>
        <v>T#0MS</v>
      </c>
      <c r="I783" s="36" t="s">
        <v>1084</v>
      </c>
      <c r="J783" s="36" t="e">
        <f t="shared" si="66"/>
        <v>#N/A</v>
      </c>
      <c r="K783" s="36" t="s">
        <v>4280</v>
      </c>
    </row>
    <row r="784" spans="1:11" x14ac:dyDescent="0.25">
      <c r="A784" s="36">
        <v>782</v>
      </c>
      <c r="B784" s="36" t="b" cm="1">
        <f t="array" ref="B784">INDEX(DB_PAR[],A784+1,1)</f>
        <v>0</v>
      </c>
      <c r="C784" s="34" t="str" cm="1">
        <f t="array" ref="C784">INDEX(DB_PAR[],A784+1,3)</f>
        <v xml:space="preserve"> PID_KAPLAN_DISTRIBUTOR</v>
      </c>
      <c r="D784" s="34" t="str" cm="1">
        <f t="array" ref="D784">INDEX(DB_PAR[],A784+1,4)</f>
        <v>TD</v>
      </c>
      <c r="E784" t="s">
        <v>4431</v>
      </c>
      <c r="F784" s="34" t="s">
        <v>4282</v>
      </c>
      <c r="G784" s="34" t="str" cm="1">
        <f t="array" ref="G784">IF(INDEX(DB_PAR[],A784+1,5) = "REAL",INDEX(DB_PAR[],A784+1,8),IF(INDEX(DB_PAR[],A784+1,5) = "INT",INDEX(DB_PAR[],A784+1,6),INDEX(DB_PAR[],A784+1,7)))</f>
        <v>INT</v>
      </c>
      <c r="H784" s="36" t="str" cm="1">
        <f t="array" ref="H784">INDEX(DB_PAR[],A784+1,9)</f>
        <v>T#0MS</v>
      </c>
      <c r="I784" s="36" t="s">
        <v>1084</v>
      </c>
      <c r="J784" s="36" t="e">
        <f t="shared" si="66"/>
        <v>#N/A</v>
      </c>
      <c r="K784" s="36" t="s">
        <v>4283</v>
      </c>
    </row>
    <row r="785" spans="1:11" ht="30" x14ac:dyDescent="0.25">
      <c r="A785" s="36">
        <v>783</v>
      </c>
      <c r="B785" s="36" t="b" cm="1">
        <f t="array" ref="B785">INDEX(DB_PAR[],A785+1,1)</f>
        <v>0</v>
      </c>
      <c r="C785" s="34" t="str" cm="1">
        <f t="array" ref="C785">INDEX(DB_PAR[],A785+1,3)</f>
        <v xml:space="preserve"> PID_KAPLAN_DISTRIBUTOR</v>
      </c>
      <c r="D785" s="34" t="str" cm="1">
        <f t="array" ref="D785">INDEX(DB_PAR[],A785+1,4)</f>
        <v>TM_LAG</v>
      </c>
      <c r="E785" t="s">
        <v>4432</v>
      </c>
      <c r="F785" s="34" t="s">
        <v>4285</v>
      </c>
      <c r="G785" s="34" t="str" cm="1">
        <f t="array" ref="G785">IF(INDEX(DB_PAR[],A785+1,5) = "REAL",INDEX(DB_PAR[],A785+1,8),IF(INDEX(DB_PAR[],A785+1,5) = "INT",INDEX(DB_PAR[],A785+1,6),INDEX(DB_PAR[],A785+1,7)))</f>
        <v>INT</v>
      </c>
      <c r="H785" s="36" t="str" cm="1">
        <f t="array" ref="H785">INDEX(DB_PAR[],A785+1,9)</f>
        <v>T#0MS</v>
      </c>
      <c r="I785" s="36" t="s">
        <v>1084</v>
      </c>
      <c r="J785" s="36" t="e">
        <f t="shared" si="66"/>
        <v>#N/A</v>
      </c>
      <c r="K785" s="36" t="s">
        <v>4286</v>
      </c>
    </row>
    <row r="786" spans="1:11" x14ac:dyDescent="0.25">
      <c r="A786" s="36">
        <v>784</v>
      </c>
      <c r="B786" s="36" t="b" cm="1">
        <f t="array" ref="B786">INDEX(DB_PAR[],A786+1,1)</f>
        <v>0</v>
      </c>
      <c r="C786" s="34" t="str" cm="1">
        <f t="array" ref="C786">INDEX(DB_PAR[],A786+1,3)</f>
        <v xml:space="preserve"> PID_KAPLAN_DISTRIBUTOR</v>
      </c>
      <c r="D786" s="34" t="str" cm="1">
        <f t="array" ref="D786">INDEX(DB_PAR[],A786+1,4)</f>
        <v>DEAD_W</v>
      </c>
      <c r="E786" t="s">
        <v>4433</v>
      </c>
      <c r="F786" s="34" t="s">
        <v>4288</v>
      </c>
      <c r="G786" s="34" t="str" cm="1">
        <f t="array" ref="G786">IF(INDEX(DB_PAR[],A786+1,5) = "REAL",INDEX(DB_PAR[],A786+1,8),IF(INDEX(DB_PAR[],A786+1,5) = "INT",INDEX(DB_PAR[],A786+1,6),INDEX(DB_PAR[],A786+1,7)))</f>
        <v>REAL</v>
      </c>
      <c r="H786" s="36" t="str" cm="1">
        <f t="array" ref="H786">INDEX(DB_PAR[],A786+1,9)</f>
        <v>T#0MS</v>
      </c>
      <c r="I786" s="36" t="s">
        <v>1084</v>
      </c>
      <c r="J786" s="36" t="e">
        <f t="shared" si="66"/>
        <v>#N/A</v>
      </c>
      <c r="K786" s="36" t="s">
        <v>4289</v>
      </c>
    </row>
    <row r="787" spans="1:11" ht="30" x14ac:dyDescent="0.25">
      <c r="A787" s="36">
        <v>785</v>
      </c>
      <c r="B787" s="36" t="b" cm="1">
        <f t="array" ref="B787">INDEX(DB_PAR[],A787+1,1)</f>
        <v>0</v>
      </c>
      <c r="C787" s="34" t="str" cm="1">
        <f t="array" ref="C787">INDEX(DB_PAR[],A787+1,3)</f>
        <v xml:space="preserve"> PID_KAPLAN_DISTRIBUTOR</v>
      </c>
      <c r="D787" s="34" t="str" cm="1">
        <f t="array" ref="D787">INDEX(DB_PAR[],A787+1,4)</f>
        <v>LMN_HLM</v>
      </c>
      <c r="E787" t="s">
        <v>4434</v>
      </c>
      <c r="F787" s="35" t="s">
        <v>4291</v>
      </c>
      <c r="G787" s="34" t="str" cm="1">
        <f t="array" ref="G787">IF(INDEX(DB_PAR[],A787+1,5) = "REAL",INDEX(DB_PAR[],A787+1,8),IF(INDEX(DB_PAR[],A787+1,5) = "INT",INDEX(DB_PAR[],A787+1,6),INDEX(DB_PAR[],A787+1,7)))</f>
        <v>REAL</v>
      </c>
      <c r="H787" s="36" t="str" cm="1">
        <f t="array" ref="H787">INDEX(DB_PAR[],A787+1,9)</f>
        <v>T#0MS</v>
      </c>
      <c r="I787" s="36" t="s">
        <v>1084</v>
      </c>
      <c r="J787" s="36" t="e">
        <f t="shared" si="66"/>
        <v>#N/A</v>
      </c>
      <c r="K787" s="36" t="s">
        <v>4292</v>
      </c>
    </row>
    <row r="788" spans="1:11" ht="30" x14ac:dyDescent="0.25">
      <c r="A788" s="36">
        <v>786</v>
      </c>
      <c r="B788" s="36" t="b" cm="1">
        <f t="array" ref="B788">INDEX(DB_PAR[],A788+1,1)</f>
        <v>0</v>
      </c>
      <c r="C788" s="34" t="str" cm="1">
        <f t="array" ref="C788">INDEX(DB_PAR[],A788+1,3)</f>
        <v xml:space="preserve"> PID_KAPLAN_DISTRIBUTOR</v>
      </c>
      <c r="D788" s="34" t="str" cm="1">
        <f t="array" ref="D788">INDEX(DB_PAR[],A788+1,4)</f>
        <v>LMN_LLM</v>
      </c>
      <c r="E788" t="s">
        <v>4435</v>
      </c>
      <c r="F788" s="35" t="s">
        <v>4294</v>
      </c>
      <c r="G788" s="34" t="str" cm="1">
        <f t="array" ref="G788">IF(INDEX(DB_PAR[],A788+1,5) = "REAL",INDEX(DB_PAR[],A788+1,8),IF(INDEX(DB_PAR[],A788+1,5) = "INT",INDEX(DB_PAR[],A788+1,6),INDEX(DB_PAR[],A788+1,7)))</f>
        <v>REAL</v>
      </c>
      <c r="H788" s="36" t="str" cm="1">
        <f t="array" ref="H788">INDEX(DB_PAR[],A788+1,9)</f>
        <v>T#0MS</v>
      </c>
      <c r="I788" s="36" t="s">
        <v>1084</v>
      </c>
      <c r="J788" s="36" t="e">
        <f t="shared" si="66"/>
        <v>#N/A</v>
      </c>
      <c r="K788" s="36" t="s">
        <v>4295</v>
      </c>
    </row>
    <row r="789" spans="1:11" ht="30" x14ac:dyDescent="0.25">
      <c r="A789" s="36">
        <v>787</v>
      </c>
      <c r="B789" s="36" t="b" cm="1">
        <f t="array" ref="B789">INDEX(DB_PAR[],A789+1,1)</f>
        <v>0</v>
      </c>
      <c r="C789" s="34" t="str" cm="1">
        <f t="array" ref="C789">INDEX(DB_PAR[],A789+1,3)</f>
        <v xml:space="preserve"> PID_KAPLAN_DISTRIBUTOR</v>
      </c>
      <c r="D789" s="34" t="str" cm="1">
        <f t="array" ref="D789">INDEX(DB_PAR[],A789+1,4)</f>
        <v>REF_MIN_VAL</v>
      </c>
      <c r="E789" t="s">
        <v>4436</v>
      </c>
      <c r="F789" s="34" t="s">
        <v>4297</v>
      </c>
      <c r="G789" s="34" t="str" cm="1">
        <f t="array" ref="G789">IF(INDEX(DB_PAR[],A789+1,5) = "REAL",INDEX(DB_PAR[],A789+1,8),IF(INDEX(DB_PAR[],A789+1,5) = "INT",INDEX(DB_PAR[],A789+1,6),INDEX(DB_PAR[],A789+1,7)))</f>
        <v>REAL</v>
      </c>
      <c r="H789" s="36" t="str" cm="1">
        <f t="array" ref="H789">INDEX(DB_PAR[],A789+1,9)</f>
        <v>T#0MS</v>
      </c>
      <c r="I789" s="36" t="s">
        <v>1084</v>
      </c>
      <c r="J789" s="36" t="e">
        <f t="shared" si="66"/>
        <v>#N/A</v>
      </c>
      <c r="K789" s="36" t="s">
        <v>4298</v>
      </c>
    </row>
    <row r="790" spans="1:11" x14ac:dyDescent="0.25">
      <c r="A790" s="36">
        <v>788</v>
      </c>
      <c r="B790" s="36" t="b" cm="1">
        <f t="array" ref="B790">INDEX(DB_PAR[],A790+1,1)</f>
        <v>0</v>
      </c>
      <c r="C790" s="34" t="str" cm="1">
        <f t="array" ref="C790">INDEX(DB_PAR[],A790+1,3)</f>
        <v xml:space="preserve"> PID_KAPLAN_DISTRIBUTOR</v>
      </c>
      <c r="D790" s="34" t="str" cm="1">
        <f t="array" ref="D790">INDEX(DB_PAR[],A790+1,4)</f>
        <v>REF_MAX_VAL</v>
      </c>
      <c r="E790" t="s">
        <v>4437</v>
      </c>
      <c r="F790" s="34" t="s">
        <v>4300</v>
      </c>
      <c r="G790" s="34" t="str" cm="1">
        <f t="array" ref="G790">IF(INDEX(DB_PAR[],A790+1,5) = "REAL",INDEX(DB_PAR[],A790+1,8),IF(INDEX(DB_PAR[],A790+1,5) = "INT",INDEX(DB_PAR[],A790+1,6),INDEX(DB_PAR[],A790+1,7)))</f>
        <v>REAL</v>
      </c>
      <c r="H790" s="36" t="str" cm="1">
        <f t="array" ref="H790">INDEX(DB_PAR[],A790+1,9)</f>
        <v>T#0MS</v>
      </c>
      <c r="I790" s="36" t="s">
        <v>1084</v>
      </c>
      <c r="J790" s="36" t="e">
        <f t="shared" si="66"/>
        <v>#N/A</v>
      </c>
      <c r="K790" s="36" t="s">
        <v>4301</v>
      </c>
    </row>
    <row r="791" spans="1:11" ht="30" x14ac:dyDescent="0.25">
      <c r="A791" s="36">
        <v>789</v>
      </c>
      <c r="B791" s="36" t="b" cm="1">
        <f t="array" ref="B791">INDEX(DB_PAR[],A791+1,1)</f>
        <v>0</v>
      </c>
      <c r="C791" s="34" t="str" cm="1">
        <f t="array" ref="C791">INDEX(DB_PAR[],A791+1,3)</f>
        <v xml:space="preserve"> PID_KAPLAN_DISTRIBUTOR</v>
      </c>
      <c r="D791" s="34" t="str" cm="1">
        <f t="array" ref="D791">INDEX(DB_PAR[],A791+1,4)</f>
        <v>LMN_FAC</v>
      </c>
      <c r="E791" t="s">
        <v>4438</v>
      </c>
      <c r="F791" s="34" t="s">
        <v>4303</v>
      </c>
      <c r="G791" s="34" t="str" cm="1">
        <f t="array" ref="G791">IF(INDEX(DB_PAR[],A791+1,5) = "REAL",INDEX(DB_PAR[],A791+1,8),IF(INDEX(DB_PAR[],A791+1,5) = "INT",INDEX(DB_PAR[],A791+1,6),INDEX(DB_PAR[],A791+1,7)))</f>
        <v>REAL</v>
      </c>
      <c r="H791" s="36" t="str" cm="1">
        <f t="array" ref="H791">INDEX(DB_PAR[],A791+1,9)</f>
        <v>T#0MS</v>
      </c>
      <c r="I791" s="36" t="s">
        <v>1084</v>
      </c>
      <c r="J791" s="36" t="e">
        <f t="shared" si="66"/>
        <v>#N/A</v>
      </c>
      <c r="K791" s="36" t="s">
        <v>4304</v>
      </c>
    </row>
    <row r="792" spans="1:11" ht="30" x14ac:dyDescent="0.25">
      <c r="A792" s="36">
        <v>790</v>
      </c>
      <c r="B792" s="36" t="b" cm="1">
        <f t="array" ref="B792">INDEX(DB_PAR[],A792+1,1)</f>
        <v>0</v>
      </c>
      <c r="C792" s="34" t="str" cm="1">
        <f t="array" ref="C792">INDEX(DB_PAR[],A792+1,3)</f>
        <v xml:space="preserve"> PID_KAPLAN_DISTRIBUTOR</v>
      </c>
      <c r="D792" s="34" t="str" cm="1">
        <f t="array" ref="D792">INDEX(DB_PAR[],A792+1,4)</f>
        <v>LMN_OFFSET</v>
      </c>
      <c r="E792" t="s">
        <v>4439</v>
      </c>
      <c r="F792" s="34" t="s">
        <v>4306</v>
      </c>
      <c r="G792" s="34" t="str" cm="1">
        <f t="array" ref="G792">IF(INDEX(DB_PAR[],A792+1,5) = "REAL",INDEX(DB_PAR[],A792+1,8),IF(INDEX(DB_PAR[],A792+1,5) = "INT",INDEX(DB_PAR[],A792+1,6),INDEX(DB_PAR[],A792+1,7)))</f>
        <v>REAL</v>
      </c>
      <c r="H792" s="36" t="str" cm="1">
        <f t="array" ref="H792">INDEX(DB_PAR[],A792+1,9)</f>
        <v>T#0MS</v>
      </c>
      <c r="I792" s="36" t="s">
        <v>1084</v>
      </c>
      <c r="J792" s="36" t="e">
        <f t="shared" si="66"/>
        <v>#N/A</v>
      </c>
      <c r="K792" s="36" t="s">
        <v>4307</v>
      </c>
    </row>
    <row r="793" spans="1:11" x14ac:dyDescent="0.25">
      <c r="A793" s="36">
        <v>791</v>
      </c>
      <c r="B793" s="36" t="b" cm="1">
        <f t="array" ref="B793">INDEX(DB_PAR[],A793+1,1)</f>
        <v>0</v>
      </c>
      <c r="C793" s="34" t="str" cm="1">
        <f t="array" ref="C793">INDEX(DB_PAR[],A793+1,3)</f>
        <v xml:space="preserve"> PID_KAPLAN_DISTRIBUTOR</v>
      </c>
      <c r="D793" s="34" t="str" cm="1">
        <f t="array" ref="D793">INDEX(DB_PAR[],A793+1,4)</f>
        <v>DISV</v>
      </c>
      <c r="E793" t="s">
        <v>4440</v>
      </c>
      <c r="F793" s="34" t="s">
        <v>4309</v>
      </c>
      <c r="G793" s="34" t="str" cm="1">
        <f t="array" ref="G793">IF(INDEX(DB_PAR[],A793+1,5) = "REAL",INDEX(DB_PAR[],A793+1,8),IF(INDEX(DB_PAR[],A793+1,5) = "INT",INDEX(DB_PAR[],A793+1,6),INDEX(DB_PAR[],A793+1,7)))</f>
        <v>REAL</v>
      </c>
      <c r="H793" s="36" t="str" cm="1">
        <f t="array" ref="H793">INDEX(DB_PAR[],A793+1,9)</f>
        <v>T#0MS</v>
      </c>
      <c r="I793" s="36" t="s">
        <v>1084</v>
      </c>
      <c r="J793" s="36" t="e">
        <f t="shared" si="66"/>
        <v>#N/A</v>
      </c>
      <c r="K793" s="36" t="s">
        <v>4310</v>
      </c>
    </row>
    <row r="794" spans="1:11" x14ac:dyDescent="0.25">
      <c r="A794" s="36">
        <v>792</v>
      </c>
      <c r="B794" s="36" t="b" cm="1">
        <f t="array" ref="B794">INDEX(DB_PAR[],A794+1,1)</f>
        <v>0</v>
      </c>
      <c r="C794" s="34" t="str" cm="1">
        <f t="array" ref="C794">INDEX(DB_PAR[],A794+1,3)</f>
        <v xml:space="preserve"> PID_KAPLAN_DISTRIBUTOR</v>
      </c>
      <c r="D794" s="34" t="str" cm="1">
        <f t="array" ref="D794">INDEX(DB_PAR[],A794+1,4)</f>
        <v>MAN</v>
      </c>
      <c r="E794" t="s">
        <v>4441</v>
      </c>
      <c r="F794" s="34" t="s">
        <v>4363</v>
      </c>
      <c r="G794" s="34" t="str" cm="1">
        <f t="array" ref="G794">IF(INDEX(DB_PAR[],A794+1,5) = "REAL",INDEX(DB_PAR[],A794+1,8),IF(INDEX(DB_PAR[],A794+1,5) = "INT",INDEX(DB_PAR[],A794+1,6),INDEX(DB_PAR[],A794+1,7)))</f>
        <v>REAL</v>
      </c>
      <c r="H794" s="36" t="str" cm="1">
        <f t="array" ref="H794">INDEX(DB_PAR[],A794+1,9)</f>
        <v>T#0MS</v>
      </c>
      <c r="I794" s="36" t="s">
        <v>1084</v>
      </c>
      <c r="J794" s="36" t="e">
        <f t="shared" si="66"/>
        <v>#N/A</v>
      </c>
      <c r="K794" s="36" t="s">
        <v>4313</v>
      </c>
    </row>
    <row r="795" spans="1:11" ht="45" x14ac:dyDescent="0.25">
      <c r="A795" s="36">
        <v>793</v>
      </c>
      <c r="B795" s="36" t="b" cm="1">
        <f t="array" ref="B795">INDEX(DB_PAR[],A795+1,1)</f>
        <v>0</v>
      </c>
      <c r="C795" s="34" t="str" cm="1">
        <f t="array" ref="C795">INDEX(DB_PAR[],A795+1,3)</f>
        <v xml:space="preserve"> PID_KAPLAN_DISTRIBUTOR</v>
      </c>
      <c r="D795" s="34" t="str" cm="1">
        <f t="array" ref="D795">INDEX(DB_PAR[],A795+1,4)</f>
        <v>REFERENCE_CORRECTION</v>
      </c>
      <c r="E795" t="s">
        <v>4442</v>
      </c>
      <c r="F795" s="34" t="s">
        <v>4315</v>
      </c>
      <c r="G795" s="34" t="str" cm="1">
        <f t="array" ref="G795">IF(INDEX(DB_PAR[],A795+1,5) = "REAL",INDEX(DB_PAR[],A795+1,8),IF(INDEX(DB_PAR[],A795+1,5) = "INT",INDEX(DB_PAR[],A795+1,6),INDEX(DB_PAR[],A795+1,7)))</f>
        <v>REAL</v>
      </c>
      <c r="H795" s="36" t="str" cm="1">
        <f t="array" ref="H795">INDEX(DB_PAR[],A795+1,9)</f>
        <v>T#0MS</v>
      </c>
      <c r="I795" s="36" t="s">
        <v>3438</v>
      </c>
      <c r="J795" s="36" t="e">
        <f t="shared" si="66"/>
        <v>#N/A</v>
      </c>
      <c r="K795" s="36" t="s">
        <v>4316</v>
      </c>
    </row>
    <row r="796" spans="1:11" x14ac:dyDescent="0.25">
      <c r="A796" s="36">
        <v>794</v>
      </c>
      <c r="B796" s="36" t="b" cm="1">
        <f t="array" ref="B796">INDEX(DB_PAR[],A796+1,1)</f>
        <v>0</v>
      </c>
      <c r="C796" s="34" t="str" cm="1">
        <f t="array" ref="C796">INDEX(DB_PAR[],A796+1,3)</f>
        <v xml:space="preserve"> PID_KAPLAN_DISTRIBUTOR</v>
      </c>
      <c r="D796" s="34" t="str" cm="1">
        <f t="array" ref="D796">INDEX(DB_PAR[],A796+1,4)</f>
        <v>OUT_CTRL_MODE</v>
      </c>
      <c r="E796" t="s">
        <v>4317</v>
      </c>
      <c r="F796" s="34" t="s">
        <v>4318</v>
      </c>
      <c r="G796" s="34" t="str" cm="1">
        <f t="array" ref="G796">IF(INDEX(DB_PAR[],A796+1,5) = "REAL",INDEX(DB_PAR[],A796+1,8),IF(INDEX(DB_PAR[],A796+1,5) = "INT",INDEX(DB_PAR[],A796+1,6),INDEX(DB_PAR[],A796+1,7)))</f>
        <v>INT</v>
      </c>
      <c r="H796" s="36" t="str" cm="1">
        <f t="array" ref="H796">INDEX(DB_PAR[],A796+1,9)</f>
        <v>T#0MS</v>
      </c>
      <c r="I796" s="36" t="s">
        <v>1084</v>
      </c>
      <c r="J796" s="36" t="e">
        <f t="shared" si="66"/>
        <v>#N/A</v>
      </c>
      <c r="K796" s="36" t="s">
        <v>4319</v>
      </c>
    </row>
    <row r="797" spans="1:11" hidden="1" x14ac:dyDescent="0.25">
      <c r="A797" s="36">
        <v>795</v>
      </c>
      <c r="B797" s="36" t="b" cm="1">
        <f t="array" ref="B797">INDEX(DB_PAR[],A797+1,1)</f>
        <v>0</v>
      </c>
      <c r="C797" s="34" t="str" cm="1">
        <f t="array" ref="C797">INDEX(DB_PAR[],A797+1,3)</f>
        <v xml:space="preserve"> PID_KAPLAN_DISTRIBUTOR</v>
      </c>
      <c r="D797" s="34" t="str" cm="1">
        <f t="array" ref="D797">INDEX(DB_PAR[],A797+1,4)</f>
        <v>SPARE_4</v>
      </c>
      <c r="F797" s="34"/>
      <c r="G797" s="34" t="str" cm="1">
        <f t="array" ref="G797">IF(INDEX(DB_PAR[],A797+1,5) = "REAL",INDEX(DB_PAR[],A797+1,8),IF(INDEX(DB_PAR[],A797+1,5) = "INT",INDEX(DB_PAR[],A797+1,6),INDEX(DB_PAR[],A797+1,7)))</f>
        <v>REAL</v>
      </c>
      <c r="H797" s="36" t="str" cm="1">
        <f t="array" ref="H797">INDEX(DB_PAR[],A797+1,9)</f>
        <v>T#0MS</v>
      </c>
      <c r="I797" s="36"/>
      <c r="J797" s="36"/>
      <c r="K797" s="36" t="e">
        <f t="shared" ref="K797:K833" si="67">VLOOKUP(F797,$M$1:$N$170,2,FALSE)</f>
        <v>#N/A</v>
      </c>
    </row>
    <row r="798" spans="1:11" hidden="1" x14ac:dyDescent="0.25">
      <c r="A798" s="36">
        <v>796</v>
      </c>
      <c r="B798" s="36" t="b" cm="1">
        <f t="array" ref="B798">INDEX(DB_PAR[],A798+1,1)</f>
        <v>0</v>
      </c>
      <c r="C798" s="34" t="str" cm="1">
        <f t="array" ref="C798">INDEX(DB_PAR[],A798+1,3)</f>
        <v xml:space="preserve"> PID_KAPLAN_DISTRIBUTOR</v>
      </c>
      <c r="D798" s="34" t="str" cm="1">
        <f t="array" ref="D798">INDEX(DB_PAR[],A798+1,4)</f>
        <v>SPARE_5</v>
      </c>
      <c r="F798" s="34"/>
      <c r="G798" s="34" t="str" cm="1">
        <f t="array" ref="G798">IF(INDEX(DB_PAR[],A798+1,5) = "REAL",INDEX(DB_PAR[],A798+1,8),IF(INDEX(DB_PAR[],A798+1,5) = "INT",INDEX(DB_PAR[],A798+1,6),INDEX(DB_PAR[],A798+1,7)))</f>
        <v>REAL</v>
      </c>
      <c r="H798" s="36" t="str" cm="1">
        <f t="array" ref="H798">INDEX(DB_PAR[],A798+1,9)</f>
        <v>T#0MS</v>
      </c>
      <c r="I798" s="36"/>
      <c r="J798" s="36"/>
      <c r="K798" s="36" t="e">
        <f t="shared" si="67"/>
        <v>#N/A</v>
      </c>
    </row>
    <row r="799" spans="1:11" hidden="1" x14ac:dyDescent="0.25">
      <c r="A799" s="36">
        <v>797</v>
      </c>
      <c r="B799" s="36" t="b" cm="1">
        <f t="array" ref="B799">INDEX(DB_PAR[],A799+1,1)</f>
        <v>0</v>
      </c>
      <c r="C799" s="34" t="str" cm="1">
        <f t="array" ref="C799">INDEX(DB_PAR[],A799+1,3)</f>
        <v xml:space="preserve"> PID_KAPLAN_DISTRIBUTOR</v>
      </c>
      <c r="D799" s="34" t="str" cm="1">
        <f t="array" ref="D799">INDEX(DB_PAR[],A799+1,4)</f>
        <v>SPARE_6</v>
      </c>
      <c r="F799" s="34"/>
      <c r="G799" s="34" t="str" cm="1">
        <f t="array" ref="G799">IF(INDEX(DB_PAR[],A799+1,5) = "REAL",INDEX(DB_PAR[],A799+1,8),IF(INDEX(DB_PAR[],A799+1,5) = "INT",INDEX(DB_PAR[],A799+1,6),INDEX(DB_PAR[],A799+1,7)))</f>
        <v>REAL</v>
      </c>
      <c r="H799" s="36" t="str" cm="1">
        <f t="array" ref="H799">INDEX(DB_PAR[],A799+1,9)</f>
        <v>T#0MS</v>
      </c>
      <c r="I799" s="36"/>
      <c r="J799" s="36"/>
      <c r="K799" s="36" t="e">
        <f t="shared" si="67"/>
        <v>#N/A</v>
      </c>
    </row>
    <row r="800" spans="1:11" hidden="1" x14ac:dyDescent="0.25">
      <c r="A800" s="36">
        <v>798</v>
      </c>
      <c r="B800" s="36" t="b" cm="1">
        <f t="array" ref="B800">INDEX(DB_PAR[],A800+1,1)</f>
        <v>0</v>
      </c>
      <c r="C800" s="34" t="str" cm="1">
        <f t="array" ref="C800">INDEX(DB_PAR[],A800+1,3)</f>
        <v xml:space="preserve"> PID_KAPLAN_DISTRIBUTOR</v>
      </c>
      <c r="D800" s="34" t="str" cm="1">
        <f t="array" ref="D800">INDEX(DB_PAR[],A800+1,4)</f>
        <v>SPARE_7</v>
      </c>
      <c r="F800" s="34"/>
      <c r="G800" s="34" t="str" cm="1">
        <f t="array" ref="G800">IF(INDEX(DB_PAR[],A800+1,5) = "REAL",INDEX(DB_PAR[],A800+1,8),IF(INDEX(DB_PAR[],A800+1,5) = "INT",INDEX(DB_PAR[],A800+1,6),INDEX(DB_PAR[],A800+1,7)))</f>
        <v>REAL</v>
      </c>
      <c r="H800" s="36" t="str" cm="1">
        <f t="array" ref="H800">INDEX(DB_PAR[],A800+1,9)</f>
        <v>T#0MS</v>
      </c>
      <c r="I800" s="36"/>
      <c r="J800" s="36"/>
      <c r="K800" s="36" t="e">
        <f t="shared" si="67"/>
        <v>#N/A</v>
      </c>
    </row>
    <row r="801" spans="1:11" hidden="1" x14ac:dyDescent="0.25">
      <c r="A801" s="36">
        <v>799</v>
      </c>
      <c r="B801" s="36" t="b" cm="1">
        <f t="array" ref="B801">INDEX(DB_PAR[],A801+1,1)</f>
        <v>0</v>
      </c>
      <c r="C801" s="34" t="str" cm="1">
        <f t="array" ref="C801">INDEX(DB_PAR[],A801+1,3)</f>
        <v xml:space="preserve"> PID_KAPLAN_DISTRIBUTOR</v>
      </c>
      <c r="D801" s="34" t="str" cm="1">
        <f t="array" ref="D801">INDEX(DB_PAR[],A801+1,4)</f>
        <v>SPARE_8</v>
      </c>
      <c r="F801" s="34"/>
      <c r="G801" s="34" t="str" cm="1">
        <f t="array" ref="G801">IF(INDEX(DB_PAR[],A801+1,5) = "REAL",INDEX(DB_PAR[],A801+1,8),IF(INDEX(DB_PAR[],A801+1,5) = "INT",INDEX(DB_PAR[],A801+1,6),INDEX(DB_PAR[],A801+1,7)))</f>
        <v>REAL</v>
      </c>
      <c r="H801" s="36" t="str" cm="1">
        <f t="array" ref="H801">INDEX(DB_PAR[],A801+1,9)</f>
        <v>T#0MS</v>
      </c>
      <c r="I801" s="36"/>
      <c r="J801" s="36"/>
      <c r="K801" s="36" t="e">
        <f t="shared" si="67"/>
        <v>#N/A</v>
      </c>
    </row>
    <row r="802" spans="1:11" x14ac:dyDescent="0.25">
      <c r="A802" s="36">
        <v>800</v>
      </c>
      <c r="B802" s="36" t="b" cm="1">
        <f t="array" ref="B802">INDEX(DB_PAR[],A802+1,1)</f>
        <v>0</v>
      </c>
      <c r="C802" s="34" t="str" cm="1">
        <f t="array" ref="C802">INDEX(DB_PAR[],A802+1,3)</f>
        <v xml:space="preserve"> PID_KAPLAN_RUNNER</v>
      </c>
      <c r="D802" s="34" t="str" cm="1">
        <f t="array" ref="D802">INDEX(DB_PAR[],A802+1,4)</f>
        <v>INPUT_RAMP_MIN_VAL</v>
      </c>
      <c r="E802" t="s">
        <v>4443</v>
      </c>
      <c r="F802" s="34" t="s">
        <v>4244</v>
      </c>
      <c r="G802" s="34" t="str" cm="1">
        <f t="array" ref="G802">IF(INDEX(DB_PAR[],A802+1,5) = "REAL",INDEX(DB_PAR[],A802+1,8),IF(INDEX(DB_PAR[],A802+1,5) = "INT",INDEX(DB_PAR[],A802+1,6),INDEX(DB_PAR[],A802+1,7)))</f>
        <v>REAL</v>
      </c>
      <c r="H802" s="36" t="str" cm="1">
        <f t="array" ref="H802">INDEX(DB_PAR[],A802+1,9)</f>
        <v>T#0MS</v>
      </c>
      <c r="I802" s="36" t="s">
        <v>1084</v>
      </c>
      <c r="J802" s="36" t="e">
        <f t="shared" ref="J802:J828" si="68">VLOOKUP(E802,$S$1:$T$299,2,FALSE)</f>
        <v>#N/A</v>
      </c>
      <c r="K802" s="36" t="s">
        <v>4245</v>
      </c>
    </row>
    <row r="803" spans="1:11" x14ac:dyDescent="0.25">
      <c r="A803" s="36">
        <v>801</v>
      </c>
      <c r="B803" s="36" t="b" cm="1">
        <f t="array" ref="B803">INDEX(DB_PAR[],A803+1,1)</f>
        <v>0</v>
      </c>
      <c r="C803" s="34" t="str" cm="1">
        <f t="array" ref="C803">INDEX(DB_PAR[],A803+1,3)</f>
        <v xml:space="preserve"> PID_KAPLAN_RUNNER</v>
      </c>
      <c r="D803" s="34" t="str" cm="1">
        <f t="array" ref="D803">INDEX(DB_PAR[],A803+1,4)</f>
        <v>INPUT_RAMP_MAX_VAL</v>
      </c>
      <c r="E803" t="s">
        <v>4444</v>
      </c>
      <c r="F803" s="34" t="s">
        <v>4247</v>
      </c>
      <c r="G803" s="34" t="str" cm="1">
        <f t="array" ref="G803">IF(INDEX(DB_PAR[],A803+1,5) = "REAL",INDEX(DB_PAR[],A803+1,8),IF(INDEX(DB_PAR[],A803+1,5) = "INT",INDEX(DB_PAR[],A803+1,6),INDEX(DB_PAR[],A803+1,7)))</f>
        <v>REAL</v>
      </c>
      <c r="H803" s="36" t="str" cm="1">
        <f t="array" ref="H803">INDEX(DB_PAR[],A803+1,9)</f>
        <v>T#0MS</v>
      </c>
      <c r="I803" s="36" t="s">
        <v>1084</v>
      </c>
      <c r="J803" s="36" t="e">
        <f t="shared" si="68"/>
        <v>#N/A</v>
      </c>
      <c r="K803" s="36" t="s">
        <v>4248</v>
      </c>
    </row>
    <row r="804" spans="1:11" x14ac:dyDescent="0.25">
      <c r="A804" s="36">
        <v>802</v>
      </c>
      <c r="B804" s="36" t="b" cm="1">
        <f t="array" ref="B804">INDEX(DB_PAR[],A804+1,1)</f>
        <v>0</v>
      </c>
      <c r="C804" s="34" t="str" cm="1">
        <f t="array" ref="C804">INDEX(DB_PAR[],A804+1,3)</f>
        <v xml:space="preserve"> PID_KAPLAN_RUNNER</v>
      </c>
      <c r="D804" s="34" t="str" cm="1">
        <f t="array" ref="D804">INDEX(DB_PAR[],A804+1,4)</f>
        <v>INPUT_RAMP_FALLING_TIME</v>
      </c>
      <c r="E804" t="s">
        <v>4445</v>
      </c>
      <c r="F804" s="34" t="s">
        <v>4250</v>
      </c>
      <c r="G804" s="34" t="str" cm="1">
        <f t="array" ref="G804">IF(INDEX(DB_PAR[],A804+1,5) = "REAL",INDEX(DB_PAR[],A804+1,8),IF(INDEX(DB_PAR[],A804+1,5) = "INT",INDEX(DB_PAR[],A804+1,6),INDEX(DB_PAR[],A804+1,7)))</f>
        <v>REAL</v>
      </c>
      <c r="H804" s="36" t="str" cm="1">
        <f t="array" ref="H804">INDEX(DB_PAR[],A804+1,9)</f>
        <v>T#0MS</v>
      </c>
      <c r="I804" s="36" t="s">
        <v>1084</v>
      </c>
      <c r="J804" s="36" t="e">
        <f t="shared" si="68"/>
        <v>#N/A</v>
      </c>
      <c r="K804" s="36" t="s">
        <v>4251</v>
      </c>
    </row>
    <row r="805" spans="1:11" x14ac:dyDescent="0.25">
      <c r="A805" s="36">
        <v>803</v>
      </c>
      <c r="B805" s="36" t="b" cm="1">
        <f t="array" ref="B805">INDEX(DB_PAR[],A805+1,1)</f>
        <v>0</v>
      </c>
      <c r="C805" s="34" t="str" cm="1">
        <f t="array" ref="C805">INDEX(DB_PAR[],A805+1,3)</f>
        <v xml:space="preserve"> PID_KAPLAN_RUNNER</v>
      </c>
      <c r="D805" s="34" t="str" cm="1">
        <f t="array" ref="D805">INDEX(DB_PAR[],A805+1,4)</f>
        <v>INPUT_RAMP_RISING_TIME</v>
      </c>
      <c r="E805" t="s">
        <v>4446</v>
      </c>
      <c r="F805" s="34" t="s">
        <v>4253</v>
      </c>
      <c r="G805" s="34" t="str" cm="1">
        <f t="array" ref="G805">IF(INDEX(DB_PAR[],A805+1,5) = "REAL",INDEX(DB_PAR[],A805+1,8),IF(INDEX(DB_PAR[],A805+1,5) = "INT",INDEX(DB_PAR[],A805+1,6),INDEX(DB_PAR[],A805+1,7)))</f>
        <v>REAL</v>
      </c>
      <c r="H805" s="36" t="str" cm="1">
        <f t="array" ref="H805">INDEX(DB_PAR[],A805+1,9)</f>
        <v>T#0MS</v>
      </c>
      <c r="I805" s="36" t="s">
        <v>1084</v>
      </c>
      <c r="J805" s="36" t="e">
        <f t="shared" si="68"/>
        <v>#N/A</v>
      </c>
      <c r="K805" s="36" t="s">
        <v>4254</v>
      </c>
    </row>
    <row r="806" spans="1:11" x14ac:dyDescent="0.25">
      <c r="A806" s="36">
        <v>804</v>
      </c>
      <c r="B806" s="36" t="b" cm="1">
        <f t="array" ref="B806">INDEX(DB_PAR[],A806+1,1)</f>
        <v>0</v>
      </c>
      <c r="C806" s="34" t="str" cm="1">
        <f t="array" ref="C806">INDEX(DB_PAR[],A806+1,3)</f>
        <v xml:space="preserve"> PID_KAPLAN_RUNNER</v>
      </c>
      <c r="D806" s="34" t="str" cm="1">
        <f t="array" ref="D806">INDEX(DB_PAR[],A806+1,4)</f>
        <v>OUTPUT_RAMP_FALLING_TIME</v>
      </c>
      <c r="E806" t="s">
        <v>4447</v>
      </c>
      <c r="F806" s="34" t="s">
        <v>4250</v>
      </c>
      <c r="G806" s="34" t="str" cm="1">
        <f t="array" ref="G806">IF(INDEX(DB_PAR[],A806+1,5) = "REAL",INDEX(DB_PAR[],A806+1,8),IF(INDEX(DB_PAR[],A806+1,5) = "INT",INDEX(DB_PAR[],A806+1,6),INDEX(DB_PAR[],A806+1,7)))</f>
        <v>REAL</v>
      </c>
      <c r="H806" s="36" t="str" cm="1">
        <f t="array" ref="H806">INDEX(DB_PAR[],A806+1,9)</f>
        <v>T#0MS</v>
      </c>
      <c r="I806" s="36" t="s">
        <v>1084</v>
      </c>
      <c r="J806" s="36" t="e">
        <f t="shared" si="68"/>
        <v>#N/A</v>
      </c>
      <c r="K806" s="36" t="s">
        <v>4251</v>
      </c>
    </row>
    <row r="807" spans="1:11" x14ac:dyDescent="0.25">
      <c r="A807" s="36">
        <v>805</v>
      </c>
      <c r="B807" s="36" t="b" cm="1">
        <f t="array" ref="B807">INDEX(DB_PAR[],A807+1,1)</f>
        <v>0</v>
      </c>
      <c r="C807" s="34" t="str" cm="1">
        <f t="array" ref="C807">INDEX(DB_PAR[],A807+1,3)</f>
        <v xml:space="preserve"> PID_KAPLAN_RUNNER</v>
      </c>
      <c r="D807" s="34" t="str" cm="1">
        <f t="array" ref="D807">INDEX(DB_PAR[],A807+1,4)</f>
        <v>OUTPUT_RAMP_RISING_TIME</v>
      </c>
      <c r="E807" t="s">
        <v>4448</v>
      </c>
      <c r="F807" s="34" t="s">
        <v>4253</v>
      </c>
      <c r="G807" s="34" t="str" cm="1">
        <f t="array" ref="G807">IF(INDEX(DB_PAR[],A807+1,5) = "REAL",INDEX(DB_PAR[],A807+1,8),IF(INDEX(DB_PAR[],A807+1,5) = "INT",INDEX(DB_PAR[],A807+1,6),INDEX(DB_PAR[],A807+1,7)))</f>
        <v>REAL</v>
      </c>
      <c r="H807" s="36" t="str" cm="1">
        <f t="array" ref="H807">INDEX(DB_PAR[],A807+1,9)</f>
        <v>T#0MS</v>
      </c>
      <c r="I807" s="36" t="s">
        <v>1084</v>
      </c>
      <c r="J807" s="36" t="e">
        <f t="shared" si="68"/>
        <v>#N/A</v>
      </c>
      <c r="K807" s="36" t="s">
        <v>4254</v>
      </c>
    </row>
    <row r="808" spans="1:11" ht="30" x14ac:dyDescent="0.25">
      <c r="A808" s="36">
        <v>806</v>
      </c>
      <c r="B808" s="36" t="b" cm="1">
        <f t="array" ref="B808">INDEX(DB_PAR[],A808+1,1)</f>
        <v>0</v>
      </c>
      <c r="C808" s="34" t="str" cm="1">
        <f t="array" ref="C808">INDEX(DB_PAR[],A808+1,3)</f>
        <v xml:space="preserve"> PID_KAPLAN_RUNNER</v>
      </c>
      <c r="D808" s="34" t="str" cm="1">
        <f t="array" ref="D808">INDEX(DB_PAR[],A808+1,4)</f>
        <v>MAN_ON</v>
      </c>
      <c r="E808" t="s">
        <v>4449</v>
      </c>
      <c r="F808" s="34" t="s">
        <v>4258</v>
      </c>
      <c r="G808" s="34" t="str" cm="1">
        <f t="array" ref="G808">IF(INDEX(DB_PAR[],A808+1,5) = "REAL",INDEX(DB_PAR[],A808+1,8),IF(INDEX(DB_PAR[],A808+1,5) = "INT",INDEX(DB_PAR[],A808+1,6),INDEX(DB_PAR[],A808+1,7)))</f>
        <v>INT</v>
      </c>
      <c r="H808" s="36" t="str" cm="1">
        <f t="array" ref="H808">INDEX(DB_PAR[],A808+1,9)</f>
        <v>T#0MS</v>
      </c>
      <c r="I808" s="36" t="s">
        <v>1084</v>
      </c>
      <c r="J808" s="36" t="e">
        <f t="shared" si="68"/>
        <v>#N/A</v>
      </c>
      <c r="K808" s="36" t="s">
        <v>4259</v>
      </c>
    </row>
    <row r="809" spans="1:11" ht="30" x14ac:dyDescent="0.25">
      <c r="A809" s="36">
        <v>807</v>
      </c>
      <c r="B809" s="36" t="b" cm="1">
        <f t="array" ref="B809">INDEX(DB_PAR[],A809+1,1)</f>
        <v>0</v>
      </c>
      <c r="C809" s="34" t="str" cm="1">
        <f t="array" ref="C809">INDEX(DB_PAR[],A809+1,3)</f>
        <v xml:space="preserve"> PID_KAPLAN_RUNNER</v>
      </c>
      <c r="D809" s="34" t="str" cm="1">
        <f t="array" ref="D809">INDEX(DB_PAR[],A809+1,4)</f>
        <v>P_SEL</v>
      </c>
      <c r="E809" t="s">
        <v>4450</v>
      </c>
      <c r="F809" s="34" t="s">
        <v>4261</v>
      </c>
      <c r="G809" s="34" t="str" cm="1">
        <f t="array" ref="G809">IF(INDEX(DB_PAR[],A809+1,5) = "REAL",INDEX(DB_PAR[],A809+1,8),IF(INDEX(DB_PAR[],A809+1,5) = "INT",INDEX(DB_PAR[],A809+1,6),INDEX(DB_PAR[],A809+1,7)))</f>
        <v>INT</v>
      </c>
      <c r="H809" s="36" t="str" cm="1">
        <f t="array" ref="H809">INDEX(DB_PAR[],A809+1,9)</f>
        <v>T#0MS</v>
      </c>
      <c r="I809" s="36" t="s">
        <v>1084</v>
      </c>
      <c r="J809" s="36" t="e">
        <f t="shared" si="68"/>
        <v>#N/A</v>
      </c>
      <c r="K809" s="36" t="s">
        <v>4262</v>
      </c>
    </row>
    <row r="810" spans="1:11" ht="30" x14ac:dyDescent="0.25">
      <c r="A810" s="36">
        <v>808</v>
      </c>
      <c r="B810" s="36" t="b" cm="1">
        <f t="array" ref="B810">INDEX(DB_PAR[],A810+1,1)</f>
        <v>0</v>
      </c>
      <c r="C810" s="34" t="str" cm="1">
        <f t="array" ref="C810">INDEX(DB_PAR[],A810+1,3)</f>
        <v xml:space="preserve"> PID_KAPLAN_RUNNER</v>
      </c>
      <c r="D810" s="34" t="str" cm="1">
        <f t="array" ref="D810">INDEX(DB_PAR[],A810+1,4)</f>
        <v>I_SEL</v>
      </c>
      <c r="E810" t="s">
        <v>4451</v>
      </c>
      <c r="F810" s="34" t="s">
        <v>4264</v>
      </c>
      <c r="G810" s="34" t="str" cm="1">
        <f t="array" ref="G810">IF(INDEX(DB_PAR[],A810+1,5) = "REAL",INDEX(DB_PAR[],A810+1,8),IF(INDEX(DB_PAR[],A810+1,5) = "INT",INDEX(DB_PAR[],A810+1,6),INDEX(DB_PAR[],A810+1,7)))</f>
        <v>INT</v>
      </c>
      <c r="H810" s="36" t="str" cm="1">
        <f t="array" ref="H810">INDEX(DB_PAR[],A810+1,9)</f>
        <v>T#0MS</v>
      </c>
      <c r="I810" s="36" t="s">
        <v>1084</v>
      </c>
      <c r="J810" s="36" t="e">
        <f t="shared" si="68"/>
        <v>#N/A</v>
      </c>
      <c r="K810" s="36" t="s">
        <v>4265</v>
      </c>
    </row>
    <row r="811" spans="1:11" x14ac:dyDescent="0.25">
      <c r="A811" s="36">
        <v>809</v>
      </c>
      <c r="B811" s="36" t="b" cm="1">
        <f t="array" ref="B811">INDEX(DB_PAR[],A811+1,1)</f>
        <v>0</v>
      </c>
      <c r="C811" s="34" t="str" cm="1">
        <f t="array" ref="C811">INDEX(DB_PAR[],A811+1,3)</f>
        <v xml:space="preserve"> PID_KAPLAN_RUNNER</v>
      </c>
      <c r="D811" s="34" t="str" cm="1">
        <f t="array" ref="D811">INDEX(DB_PAR[],A811+1,4)</f>
        <v>INT_HOLD</v>
      </c>
      <c r="E811" t="s">
        <v>4452</v>
      </c>
      <c r="F811" s="34" t="s">
        <v>4267</v>
      </c>
      <c r="G811" s="34" t="str" cm="1">
        <f t="array" ref="G811">IF(INDEX(DB_PAR[],A811+1,5) = "REAL",INDEX(DB_PAR[],A811+1,8),IF(INDEX(DB_PAR[],A811+1,5) = "INT",INDEX(DB_PAR[],A811+1,6),INDEX(DB_PAR[],A811+1,7)))</f>
        <v>INT</v>
      </c>
      <c r="H811" s="36" t="str" cm="1">
        <f t="array" ref="H811">INDEX(DB_PAR[],A811+1,9)</f>
        <v>T#0MS</v>
      </c>
      <c r="I811" s="36" t="s">
        <v>1084</v>
      </c>
      <c r="J811" s="36" t="e">
        <f t="shared" si="68"/>
        <v>#N/A</v>
      </c>
      <c r="K811" s="36" t="s">
        <v>4268</v>
      </c>
    </row>
    <row r="812" spans="1:11" ht="30" x14ac:dyDescent="0.25">
      <c r="A812" s="36">
        <v>810</v>
      </c>
      <c r="B812" s="36" t="b" cm="1">
        <f t="array" ref="B812">INDEX(DB_PAR[],A812+1,1)</f>
        <v>0</v>
      </c>
      <c r="C812" s="34" t="str" cm="1">
        <f t="array" ref="C812">INDEX(DB_PAR[],A812+1,3)</f>
        <v xml:space="preserve"> PID_KAPLAN_RUNNER</v>
      </c>
      <c r="D812" s="34" t="str" cm="1">
        <f t="array" ref="D812">INDEX(DB_PAR[],A812+1,4)</f>
        <v>D_SEL</v>
      </c>
      <c r="E812" t="s">
        <v>4453</v>
      </c>
      <c r="F812" s="34" t="s">
        <v>4348</v>
      </c>
      <c r="G812" s="34" t="str" cm="1">
        <f t="array" ref="G812">IF(INDEX(DB_PAR[],A812+1,5) = "REAL",INDEX(DB_PAR[],A812+1,8),IF(INDEX(DB_PAR[],A812+1,5) = "INT",INDEX(DB_PAR[],A812+1,6),INDEX(DB_PAR[],A812+1,7)))</f>
        <v>INT</v>
      </c>
      <c r="H812" s="36" t="str" cm="1">
        <f t="array" ref="H812">INDEX(DB_PAR[],A812+1,9)</f>
        <v>T#0MS</v>
      </c>
      <c r="I812" s="36" t="s">
        <v>1084</v>
      </c>
      <c r="J812" s="36" t="e">
        <f t="shared" si="68"/>
        <v>#N/A</v>
      </c>
      <c r="K812" s="36" t="s">
        <v>4271</v>
      </c>
    </row>
    <row r="813" spans="1:11" ht="30" x14ac:dyDescent="0.25">
      <c r="A813" s="36">
        <v>811</v>
      </c>
      <c r="B813" s="36" t="b" cm="1">
        <f t="array" ref="B813">INDEX(DB_PAR[],A813+1,1)</f>
        <v>0</v>
      </c>
      <c r="C813" s="34" t="str" cm="1">
        <f t="array" ref="C813">INDEX(DB_PAR[],A813+1,3)</f>
        <v xml:space="preserve"> PID_KAPLAN_RUNNER</v>
      </c>
      <c r="D813" s="34" t="str" cm="1">
        <f t="array" ref="D813">INDEX(DB_PAR[],A813+1,4)</f>
        <v>NUM_OF_CYCLES</v>
      </c>
      <c r="E813" t="s">
        <v>4454</v>
      </c>
      <c r="F813" s="34" t="s">
        <v>4273</v>
      </c>
      <c r="G813" s="34" t="str" cm="1">
        <f t="array" ref="G813">IF(INDEX(DB_PAR[],A813+1,5) = "REAL",INDEX(DB_PAR[],A813+1,8),IF(INDEX(DB_PAR[],A813+1,5) = "INT",INDEX(DB_PAR[],A813+1,6),INDEX(DB_PAR[],A813+1,7)))</f>
        <v>INT</v>
      </c>
      <c r="H813" s="36" t="str" cm="1">
        <f t="array" ref="H813">INDEX(DB_PAR[],A813+1,9)</f>
        <v>T#0MS</v>
      </c>
      <c r="I813" s="36" t="s">
        <v>1084</v>
      </c>
      <c r="J813" s="36" t="e">
        <f t="shared" si="68"/>
        <v>#N/A</v>
      </c>
      <c r="K813" s="36" t="s">
        <v>4274</v>
      </c>
    </row>
    <row r="814" spans="1:11" x14ac:dyDescent="0.25">
      <c r="A814" s="36">
        <v>812</v>
      </c>
      <c r="B814" s="36" t="b" cm="1">
        <f t="array" ref="B814">INDEX(DB_PAR[],A814+1,1)</f>
        <v>0</v>
      </c>
      <c r="C814" s="34" t="str" cm="1">
        <f t="array" ref="C814">INDEX(DB_PAR[],A814+1,3)</f>
        <v xml:space="preserve"> PID_KAPLAN_RUNNER</v>
      </c>
      <c r="D814" s="34" t="str" cm="1">
        <f t="array" ref="D814">INDEX(DB_PAR[],A814+1,4)</f>
        <v>GAIN</v>
      </c>
      <c r="E814" t="s">
        <v>4455</v>
      </c>
      <c r="F814" s="34" t="s">
        <v>4276</v>
      </c>
      <c r="G814" s="34" t="str" cm="1">
        <f t="array" ref="G814">IF(INDEX(DB_PAR[],A814+1,5) = "REAL",INDEX(DB_PAR[],A814+1,8),IF(INDEX(DB_PAR[],A814+1,5) = "INT",INDEX(DB_PAR[],A814+1,6),INDEX(DB_PAR[],A814+1,7)))</f>
        <v>REAL</v>
      </c>
      <c r="H814" s="36" t="str" cm="1">
        <f t="array" ref="H814">INDEX(DB_PAR[],A814+1,9)</f>
        <v>T#0MS</v>
      </c>
      <c r="I814" s="36" t="s">
        <v>1084</v>
      </c>
      <c r="J814" s="36" t="e">
        <f t="shared" si="68"/>
        <v>#N/A</v>
      </c>
      <c r="K814" s="36" t="s">
        <v>4277</v>
      </c>
    </row>
    <row r="815" spans="1:11" x14ac:dyDescent="0.25">
      <c r="A815" s="36">
        <v>813</v>
      </c>
      <c r="B815" s="36" t="b" cm="1">
        <f t="array" ref="B815">INDEX(DB_PAR[],A815+1,1)</f>
        <v>0</v>
      </c>
      <c r="C815" s="34" t="str" cm="1">
        <f t="array" ref="C815">INDEX(DB_PAR[],A815+1,3)</f>
        <v xml:space="preserve"> PID_KAPLAN_RUNNER</v>
      </c>
      <c r="D815" s="34" t="str" cm="1">
        <f t="array" ref="D815">INDEX(DB_PAR[],A815+1,4)</f>
        <v>TI</v>
      </c>
      <c r="E815" t="s">
        <v>4456</v>
      </c>
      <c r="F815" s="34" t="s">
        <v>4279</v>
      </c>
      <c r="G815" s="34" t="str" cm="1">
        <f t="array" ref="G815">IF(INDEX(DB_PAR[],A815+1,5) = "REAL",INDEX(DB_PAR[],A815+1,8),IF(INDEX(DB_PAR[],A815+1,5) = "INT",INDEX(DB_PAR[],A815+1,6),INDEX(DB_PAR[],A815+1,7)))</f>
        <v>INT</v>
      </c>
      <c r="H815" s="36" t="str" cm="1">
        <f t="array" ref="H815">INDEX(DB_PAR[],A815+1,9)</f>
        <v>T#0MS</v>
      </c>
      <c r="I815" s="36" t="s">
        <v>1084</v>
      </c>
      <c r="J815" s="36" t="e">
        <f t="shared" si="68"/>
        <v>#N/A</v>
      </c>
      <c r="K815" s="36" t="s">
        <v>4280</v>
      </c>
    </row>
    <row r="816" spans="1:11" x14ac:dyDescent="0.25">
      <c r="A816" s="36">
        <v>814</v>
      </c>
      <c r="B816" s="36" t="b" cm="1">
        <f t="array" ref="B816">INDEX(DB_PAR[],A816+1,1)</f>
        <v>0</v>
      </c>
      <c r="C816" s="34" t="str" cm="1">
        <f t="array" ref="C816">INDEX(DB_PAR[],A816+1,3)</f>
        <v xml:space="preserve"> PID_KAPLAN_RUNNER</v>
      </c>
      <c r="D816" s="34" t="str" cm="1">
        <f t="array" ref="D816">INDEX(DB_PAR[],A816+1,4)</f>
        <v>TD</v>
      </c>
      <c r="E816" t="s">
        <v>4457</v>
      </c>
      <c r="F816" s="34" t="s">
        <v>4282</v>
      </c>
      <c r="G816" s="34" t="str" cm="1">
        <f t="array" ref="G816">IF(INDEX(DB_PAR[],A816+1,5) = "REAL",INDEX(DB_PAR[],A816+1,8),IF(INDEX(DB_PAR[],A816+1,5) = "INT",INDEX(DB_PAR[],A816+1,6),INDEX(DB_PAR[],A816+1,7)))</f>
        <v>INT</v>
      </c>
      <c r="H816" s="36" t="str" cm="1">
        <f t="array" ref="H816">INDEX(DB_PAR[],A816+1,9)</f>
        <v>T#0MS</v>
      </c>
      <c r="I816" s="36" t="s">
        <v>1084</v>
      </c>
      <c r="J816" s="36" t="e">
        <f t="shared" si="68"/>
        <v>#N/A</v>
      </c>
      <c r="K816" s="36" t="s">
        <v>4283</v>
      </c>
    </row>
    <row r="817" spans="1:11" ht="30" x14ac:dyDescent="0.25">
      <c r="A817" s="36">
        <v>815</v>
      </c>
      <c r="B817" s="36" t="b" cm="1">
        <f t="array" ref="B817">INDEX(DB_PAR[],A817+1,1)</f>
        <v>0</v>
      </c>
      <c r="C817" s="34" t="str" cm="1">
        <f t="array" ref="C817">INDEX(DB_PAR[],A817+1,3)</f>
        <v xml:space="preserve"> PID_KAPLAN_RUNNER</v>
      </c>
      <c r="D817" s="34" t="str" cm="1">
        <f t="array" ref="D817">INDEX(DB_PAR[],A817+1,4)</f>
        <v>TM_LAG</v>
      </c>
      <c r="E817" t="s">
        <v>4458</v>
      </c>
      <c r="F817" s="34" t="s">
        <v>4285</v>
      </c>
      <c r="G817" s="34" t="str" cm="1">
        <f t="array" ref="G817">IF(INDEX(DB_PAR[],A817+1,5) = "REAL",INDEX(DB_PAR[],A817+1,8),IF(INDEX(DB_PAR[],A817+1,5) = "INT",INDEX(DB_PAR[],A817+1,6),INDEX(DB_PAR[],A817+1,7)))</f>
        <v>INT</v>
      </c>
      <c r="H817" s="36" t="str" cm="1">
        <f t="array" ref="H817">INDEX(DB_PAR[],A817+1,9)</f>
        <v>T#0MS</v>
      </c>
      <c r="I817" s="36" t="s">
        <v>1084</v>
      </c>
      <c r="J817" s="36" t="e">
        <f t="shared" si="68"/>
        <v>#N/A</v>
      </c>
      <c r="K817" s="36" t="s">
        <v>4286</v>
      </c>
    </row>
    <row r="818" spans="1:11" x14ac:dyDescent="0.25">
      <c r="A818" s="36">
        <v>816</v>
      </c>
      <c r="B818" s="36" t="b" cm="1">
        <f t="array" ref="B818">INDEX(DB_PAR[],A818+1,1)</f>
        <v>0</v>
      </c>
      <c r="C818" s="34" t="str" cm="1">
        <f t="array" ref="C818">INDEX(DB_PAR[],A818+1,3)</f>
        <v xml:space="preserve"> PID_KAPLAN_RUNNER</v>
      </c>
      <c r="D818" s="34" t="str" cm="1">
        <f t="array" ref="D818">INDEX(DB_PAR[],A818+1,4)</f>
        <v>DEAD_W</v>
      </c>
      <c r="E818" t="s">
        <v>4459</v>
      </c>
      <c r="F818" s="34" t="s">
        <v>4288</v>
      </c>
      <c r="G818" s="34" t="str" cm="1">
        <f t="array" ref="G818">IF(INDEX(DB_PAR[],A818+1,5) = "REAL",INDEX(DB_PAR[],A818+1,8),IF(INDEX(DB_PAR[],A818+1,5) = "INT",INDEX(DB_PAR[],A818+1,6),INDEX(DB_PAR[],A818+1,7)))</f>
        <v>REAL</v>
      </c>
      <c r="H818" s="36" t="str" cm="1">
        <f t="array" ref="H818">INDEX(DB_PAR[],A818+1,9)</f>
        <v>T#0MS</v>
      </c>
      <c r="I818" s="36" t="s">
        <v>1084</v>
      </c>
      <c r="J818" s="36" t="e">
        <f t="shared" si="68"/>
        <v>#N/A</v>
      </c>
      <c r="K818" s="36" t="s">
        <v>4289</v>
      </c>
    </row>
    <row r="819" spans="1:11" ht="30" x14ac:dyDescent="0.25">
      <c r="A819" s="36">
        <v>817</v>
      </c>
      <c r="B819" s="36" t="b" cm="1">
        <f t="array" ref="B819">INDEX(DB_PAR[],A819+1,1)</f>
        <v>0</v>
      </c>
      <c r="C819" s="34" t="str" cm="1">
        <f t="array" ref="C819">INDEX(DB_PAR[],A819+1,3)</f>
        <v xml:space="preserve"> PID_KAPLAN_RUNNER</v>
      </c>
      <c r="D819" s="34" t="str" cm="1">
        <f t="array" ref="D819">INDEX(DB_PAR[],A819+1,4)</f>
        <v>LMN_HLM</v>
      </c>
      <c r="E819" t="s">
        <v>4460</v>
      </c>
      <c r="F819" s="35" t="s">
        <v>4291</v>
      </c>
      <c r="G819" s="34" t="str" cm="1">
        <f t="array" ref="G819">IF(INDEX(DB_PAR[],A819+1,5) = "REAL",INDEX(DB_PAR[],A819+1,8),IF(INDEX(DB_PAR[],A819+1,5) = "INT",INDEX(DB_PAR[],A819+1,6),INDEX(DB_PAR[],A819+1,7)))</f>
        <v>REAL</v>
      </c>
      <c r="H819" s="36" t="str" cm="1">
        <f t="array" ref="H819">INDEX(DB_PAR[],A819+1,9)</f>
        <v>T#0MS</v>
      </c>
      <c r="I819" s="36" t="s">
        <v>1084</v>
      </c>
      <c r="J819" s="36" t="e">
        <f t="shared" si="68"/>
        <v>#N/A</v>
      </c>
      <c r="K819" s="36" t="s">
        <v>4292</v>
      </c>
    </row>
    <row r="820" spans="1:11" ht="30" x14ac:dyDescent="0.25">
      <c r="A820" s="36">
        <v>818</v>
      </c>
      <c r="B820" s="36" t="b" cm="1">
        <f t="array" ref="B820">INDEX(DB_PAR[],A820+1,1)</f>
        <v>0</v>
      </c>
      <c r="C820" s="34" t="str" cm="1">
        <f t="array" ref="C820">INDEX(DB_PAR[],A820+1,3)</f>
        <v xml:space="preserve"> PID_KAPLAN_RUNNER</v>
      </c>
      <c r="D820" s="34" t="str" cm="1">
        <f t="array" ref="D820">INDEX(DB_PAR[],A820+1,4)</f>
        <v>LMN_LLM</v>
      </c>
      <c r="E820" t="s">
        <v>4461</v>
      </c>
      <c r="F820" s="35" t="s">
        <v>4294</v>
      </c>
      <c r="G820" s="34" t="str" cm="1">
        <f t="array" ref="G820">IF(INDEX(DB_PAR[],A820+1,5) = "REAL",INDEX(DB_PAR[],A820+1,8),IF(INDEX(DB_PAR[],A820+1,5) = "INT",INDEX(DB_PAR[],A820+1,6),INDEX(DB_PAR[],A820+1,7)))</f>
        <v>REAL</v>
      </c>
      <c r="H820" s="36" t="str" cm="1">
        <f t="array" ref="H820">INDEX(DB_PAR[],A820+1,9)</f>
        <v>T#0MS</v>
      </c>
      <c r="I820" s="36" t="s">
        <v>1084</v>
      </c>
      <c r="J820" s="36" t="e">
        <f t="shared" si="68"/>
        <v>#N/A</v>
      </c>
      <c r="K820" s="36" t="s">
        <v>4295</v>
      </c>
    </row>
    <row r="821" spans="1:11" ht="30" x14ac:dyDescent="0.25">
      <c r="A821" s="36">
        <v>819</v>
      </c>
      <c r="B821" s="36" t="b" cm="1">
        <f t="array" ref="B821">INDEX(DB_PAR[],A821+1,1)</f>
        <v>0</v>
      </c>
      <c r="C821" s="34" t="str" cm="1">
        <f t="array" ref="C821">INDEX(DB_PAR[],A821+1,3)</f>
        <v xml:space="preserve"> PID_KAPLAN_RUNNER</v>
      </c>
      <c r="D821" s="34" t="str" cm="1">
        <f t="array" ref="D821">INDEX(DB_PAR[],A821+1,4)</f>
        <v>REF_MIN_VAL</v>
      </c>
      <c r="E821" t="s">
        <v>4462</v>
      </c>
      <c r="F821" s="34" t="s">
        <v>4297</v>
      </c>
      <c r="G821" s="34" t="str" cm="1">
        <f t="array" ref="G821">IF(INDEX(DB_PAR[],A821+1,5) = "REAL",INDEX(DB_PAR[],A821+1,8),IF(INDEX(DB_PAR[],A821+1,5) = "INT",INDEX(DB_PAR[],A821+1,6),INDEX(DB_PAR[],A821+1,7)))</f>
        <v>REAL</v>
      </c>
      <c r="H821" s="36" t="str" cm="1">
        <f t="array" ref="H821">INDEX(DB_PAR[],A821+1,9)</f>
        <v>T#0MS</v>
      </c>
      <c r="I821" s="36" t="s">
        <v>1084</v>
      </c>
      <c r="J821" s="36" t="e">
        <f t="shared" si="68"/>
        <v>#N/A</v>
      </c>
      <c r="K821" s="36" t="s">
        <v>4298</v>
      </c>
    </row>
    <row r="822" spans="1:11" x14ac:dyDescent="0.25">
      <c r="A822" s="36">
        <v>820</v>
      </c>
      <c r="B822" s="36" t="b" cm="1">
        <f t="array" ref="B822">INDEX(DB_PAR[],A822+1,1)</f>
        <v>0</v>
      </c>
      <c r="C822" s="34" t="str" cm="1">
        <f t="array" ref="C822">INDEX(DB_PAR[],A822+1,3)</f>
        <v xml:space="preserve"> PID_KAPLAN_RUNNER</v>
      </c>
      <c r="D822" s="34" t="str" cm="1">
        <f t="array" ref="D822">INDEX(DB_PAR[],A822+1,4)</f>
        <v>REF_MAX_VAL</v>
      </c>
      <c r="E822" t="s">
        <v>4463</v>
      </c>
      <c r="F822" s="34" t="s">
        <v>4300</v>
      </c>
      <c r="G822" s="34" t="str" cm="1">
        <f t="array" ref="G822">IF(INDEX(DB_PAR[],A822+1,5) = "REAL",INDEX(DB_PAR[],A822+1,8),IF(INDEX(DB_PAR[],A822+1,5) = "INT",INDEX(DB_PAR[],A822+1,6),INDEX(DB_PAR[],A822+1,7)))</f>
        <v>REAL</v>
      </c>
      <c r="H822" s="36" t="str" cm="1">
        <f t="array" ref="H822">INDEX(DB_PAR[],A822+1,9)</f>
        <v>T#0MS</v>
      </c>
      <c r="I822" s="36" t="s">
        <v>1084</v>
      </c>
      <c r="J822" s="36" t="e">
        <f t="shared" si="68"/>
        <v>#N/A</v>
      </c>
      <c r="K822" s="36" t="s">
        <v>4301</v>
      </c>
    </row>
    <row r="823" spans="1:11" ht="30" x14ac:dyDescent="0.25">
      <c r="A823" s="36">
        <v>821</v>
      </c>
      <c r="B823" s="36" t="b" cm="1">
        <f t="array" ref="B823">INDEX(DB_PAR[],A823+1,1)</f>
        <v>0</v>
      </c>
      <c r="C823" s="34" t="str" cm="1">
        <f t="array" ref="C823">INDEX(DB_PAR[],A823+1,3)</f>
        <v xml:space="preserve"> PID_KAPLAN_RUNNER</v>
      </c>
      <c r="D823" s="34" t="str" cm="1">
        <f t="array" ref="D823">INDEX(DB_PAR[],A823+1,4)</f>
        <v>LMN_FAC</v>
      </c>
      <c r="E823" t="s">
        <v>4464</v>
      </c>
      <c r="F823" s="34" t="s">
        <v>4303</v>
      </c>
      <c r="G823" s="34" t="str" cm="1">
        <f t="array" ref="G823">IF(INDEX(DB_PAR[],A823+1,5) = "REAL",INDEX(DB_PAR[],A823+1,8),IF(INDEX(DB_PAR[],A823+1,5) = "INT",INDEX(DB_PAR[],A823+1,6),INDEX(DB_PAR[],A823+1,7)))</f>
        <v>REAL</v>
      </c>
      <c r="H823" s="36" t="str" cm="1">
        <f t="array" ref="H823">INDEX(DB_PAR[],A823+1,9)</f>
        <v>T#0MS</v>
      </c>
      <c r="I823" s="36" t="s">
        <v>1084</v>
      </c>
      <c r="J823" s="36" t="e">
        <f t="shared" si="68"/>
        <v>#N/A</v>
      </c>
      <c r="K823" s="36" t="s">
        <v>4304</v>
      </c>
    </row>
    <row r="824" spans="1:11" ht="30" x14ac:dyDescent="0.25">
      <c r="A824" s="36">
        <v>822</v>
      </c>
      <c r="B824" s="36" t="b" cm="1">
        <f t="array" ref="B824">INDEX(DB_PAR[],A824+1,1)</f>
        <v>0</v>
      </c>
      <c r="C824" s="34" t="str" cm="1">
        <f t="array" ref="C824">INDEX(DB_PAR[],A824+1,3)</f>
        <v xml:space="preserve"> PID_KAPLAN_RUNNER</v>
      </c>
      <c r="D824" s="34" t="str" cm="1">
        <f t="array" ref="D824">INDEX(DB_PAR[],A824+1,4)</f>
        <v>LMN_OFFSET</v>
      </c>
      <c r="E824" t="s">
        <v>4465</v>
      </c>
      <c r="F824" s="34" t="s">
        <v>4306</v>
      </c>
      <c r="G824" s="34" t="str" cm="1">
        <f t="array" ref="G824">IF(INDEX(DB_PAR[],A824+1,5) = "REAL",INDEX(DB_PAR[],A824+1,8),IF(INDEX(DB_PAR[],A824+1,5) = "INT",INDEX(DB_PAR[],A824+1,6),INDEX(DB_PAR[],A824+1,7)))</f>
        <v>REAL</v>
      </c>
      <c r="H824" s="36" t="str" cm="1">
        <f t="array" ref="H824">INDEX(DB_PAR[],A824+1,9)</f>
        <v>T#0MS</v>
      </c>
      <c r="I824" s="36" t="s">
        <v>1084</v>
      </c>
      <c r="J824" s="36" t="e">
        <f t="shared" si="68"/>
        <v>#N/A</v>
      </c>
      <c r="K824" s="36" t="s">
        <v>4307</v>
      </c>
    </row>
    <row r="825" spans="1:11" x14ac:dyDescent="0.25">
      <c r="A825" s="36">
        <v>823</v>
      </c>
      <c r="B825" s="36" t="b" cm="1">
        <f t="array" ref="B825">INDEX(DB_PAR[],A825+1,1)</f>
        <v>0</v>
      </c>
      <c r="C825" s="34" t="str" cm="1">
        <f t="array" ref="C825">INDEX(DB_PAR[],A825+1,3)</f>
        <v xml:space="preserve"> PID_KAPLAN_RUNNER</v>
      </c>
      <c r="D825" s="34" t="str" cm="1">
        <f t="array" ref="D825">INDEX(DB_PAR[],A825+1,4)</f>
        <v>DISV</v>
      </c>
      <c r="E825" t="s">
        <v>4466</v>
      </c>
      <c r="F825" s="34" t="s">
        <v>4309</v>
      </c>
      <c r="G825" s="34" t="str" cm="1">
        <f t="array" ref="G825">IF(INDEX(DB_PAR[],A825+1,5) = "REAL",INDEX(DB_PAR[],A825+1,8),IF(INDEX(DB_PAR[],A825+1,5) = "INT",INDEX(DB_PAR[],A825+1,6),INDEX(DB_PAR[],A825+1,7)))</f>
        <v>REAL</v>
      </c>
      <c r="H825" s="36" t="str" cm="1">
        <f t="array" ref="H825">INDEX(DB_PAR[],A825+1,9)</f>
        <v>T#0MS</v>
      </c>
      <c r="I825" s="36" t="s">
        <v>1084</v>
      </c>
      <c r="J825" s="36" t="e">
        <f t="shared" si="68"/>
        <v>#N/A</v>
      </c>
      <c r="K825" s="36" t="s">
        <v>4310</v>
      </c>
    </row>
    <row r="826" spans="1:11" x14ac:dyDescent="0.25">
      <c r="A826" s="36">
        <v>824</v>
      </c>
      <c r="B826" s="36" t="b" cm="1">
        <f t="array" ref="B826">INDEX(DB_PAR[],A826+1,1)</f>
        <v>0</v>
      </c>
      <c r="C826" s="34" t="str" cm="1">
        <f t="array" ref="C826">INDEX(DB_PAR[],A826+1,3)</f>
        <v xml:space="preserve"> PID_KAPLAN_RUNNER</v>
      </c>
      <c r="D826" s="34" t="str" cm="1">
        <f t="array" ref="D826">INDEX(DB_PAR[],A826+1,4)</f>
        <v>MAN</v>
      </c>
      <c r="E826" t="s">
        <v>4467</v>
      </c>
      <c r="F826" s="34" t="s">
        <v>4363</v>
      </c>
      <c r="G826" s="34" t="str" cm="1">
        <f t="array" ref="G826">IF(INDEX(DB_PAR[],A826+1,5) = "REAL",INDEX(DB_PAR[],A826+1,8),IF(INDEX(DB_PAR[],A826+1,5) = "INT",INDEX(DB_PAR[],A826+1,6),INDEX(DB_PAR[],A826+1,7)))</f>
        <v>REAL</v>
      </c>
      <c r="H826" s="36" t="str" cm="1">
        <f t="array" ref="H826">INDEX(DB_PAR[],A826+1,9)</f>
        <v>T#0MS</v>
      </c>
      <c r="I826" s="36" t="s">
        <v>1084</v>
      </c>
      <c r="J826" s="36" t="e">
        <f t="shared" si="68"/>
        <v>#N/A</v>
      </c>
      <c r="K826" s="36" t="s">
        <v>4313</v>
      </c>
    </row>
    <row r="827" spans="1:11" ht="45" x14ac:dyDescent="0.25">
      <c r="A827" s="36">
        <v>825</v>
      </c>
      <c r="B827" s="36" t="b" cm="1">
        <f t="array" ref="B827">INDEX(DB_PAR[],A827+1,1)</f>
        <v>0</v>
      </c>
      <c r="C827" s="34" t="str" cm="1">
        <f t="array" ref="C827">INDEX(DB_PAR[],A827+1,3)</f>
        <v xml:space="preserve"> PID_KAPLAN_RUNNER</v>
      </c>
      <c r="D827" s="34" t="str" cm="1">
        <f t="array" ref="D827">INDEX(DB_PAR[],A827+1,4)</f>
        <v>REFERENCE_CORRECTION</v>
      </c>
      <c r="E827" t="s">
        <v>4468</v>
      </c>
      <c r="F827" s="34" t="s">
        <v>4315</v>
      </c>
      <c r="G827" s="34" t="str" cm="1">
        <f t="array" ref="G827">IF(INDEX(DB_PAR[],A827+1,5) = "REAL",INDEX(DB_PAR[],A827+1,8),IF(INDEX(DB_PAR[],A827+1,5) = "INT",INDEX(DB_PAR[],A827+1,6),INDEX(DB_PAR[],A827+1,7)))</f>
        <v>REAL</v>
      </c>
      <c r="H827" s="36" t="str" cm="1">
        <f t="array" ref="H827">INDEX(DB_PAR[],A827+1,9)</f>
        <v>T#0MS</v>
      </c>
      <c r="I827" s="36" t="s">
        <v>3438</v>
      </c>
      <c r="J827" s="36" t="e">
        <f t="shared" si="68"/>
        <v>#N/A</v>
      </c>
      <c r="K827" s="36" t="s">
        <v>4316</v>
      </c>
    </row>
    <row r="828" spans="1:11" x14ac:dyDescent="0.25">
      <c r="A828" s="36">
        <v>826</v>
      </c>
      <c r="B828" s="36" t="b" cm="1">
        <f t="array" ref="B828">INDEX(DB_PAR[],A828+1,1)</f>
        <v>0</v>
      </c>
      <c r="C828" s="34" t="str" cm="1">
        <f t="array" ref="C828">INDEX(DB_PAR[],A828+1,3)</f>
        <v xml:space="preserve"> PID_KAPLAN_RUNNER</v>
      </c>
      <c r="D828" s="34" t="str" cm="1">
        <f t="array" ref="D828">INDEX(DB_PAR[],A828+1,4)</f>
        <v>OUT_CTRL_MODE</v>
      </c>
      <c r="E828" t="s">
        <v>4317</v>
      </c>
      <c r="F828" s="34" t="s">
        <v>4318</v>
      </c>
      <c r="G828" s="34" t="str" cm="1">
        <f t="array" ref="G828">IF(INDEX(DB_PAR[],A828+1,5) = "REAL",INDEX(DB_PAR[],A828+1,8),IF(INDEX(DB_PAR[],A828+1,5) = "INT",INDEX(DB_PAR[],A828+1,6),INDEX(DB_PAR[],A828+1,7)))</f>
        <v>INT</v>
      </c>
      <c r="H828" s="36" t="str" cm="1">
        <f t="array" ref="H828">INDEX(DB_PAR[],A828+1,9)</f>
        <v>T#0MS</v>
      </c>
      <c r="I828" s="36" t="s">
        <v>1084</v>
      </c>
      <c r="J828" s="36" t="e">
        <f t="shared" si="68"/>
        <v>#N/A</v>
      </c>
      <c r="K828" s="36" t="s">
        <v>4319</v>
      </c>
    </row>
    <row r="829" spans="1:11" hidden="1" x14ac:dyDescent="0.25">
      <c r="A829" s="36">
        <v>827</v>
      </c>
      <c r="B829" s="36" t="b" cm="1">
        <f t="array" ref="B829">INDEX(DB_PAR[],A829+1,1)</f>
        <v>0</v>
      </c>
      <c r="C829" s="34" t="str" cm="1">
        <f t="array" ref="C829">INDEX(DB_PAR[],A829+1,3)</f>
        <v xml:space="preserve"> PID_KAPLAN_RUNNER</v>
      </c>
      <c r="D829" s="34" t="str" cm="1">
        <f t="array" ref="D829">INDEX(DB_PAR[],A829+1,4)</f>
        <v>SPARE_4</v>
      </c>
      <c r="F829" s="34"/>
      <c r="G829" s="34" t="str" cm="1">
        <f t="array" ref="G829">IF(INDEX(DB_PAR[],A829+1,5) = "REAL",INDEX(DB_PAR[],A829+1,8),IF(INDEX(DB_PAR[],A829+1,5) = "INT",INDEX(DB_PAR[],A829+1,6),INDEX(DB_PAR[],A829+1,7)))</f>
        <v>REAL</v>
      </c>
      <c r="H829" s="36" t="str" cm="1">
        <f t="array" ref="H829">INDEX(DB_PAR[],A829+1,9)</f>
        <v>T#0MS</v>
      </c>
      <c r="I829" s="36"/>
      <c r="J829" s="36"/>
      <c r="K829" s="36" t="e">
        <f t="shared" si="67"/>
        <v>#N/A</v>
      </c>
    </row>
    <row r="830" spans="1:11" hidden="1" x14ac:dyDescent="0.25">
      <c r="A830" s="36">
        <v>828</v>
      </c>
      <c r="B830" s="36" t="b" cm="1">
        <f t="array" ref="B830">INDEX(DB_PAR[],A830+1,1)</f>
        <v>0</v>
      </c>
      <c r="C830" s="34" t="str" cm="1">
        <f t="array" ref="C830">INDEX(DB_PAR[],A830+1,3)</f>
        <v xml:space="preserve"> PID_KAPLAN_RUNNER</v>
      </c>
      <c r="D830" s="34" t="str" cm="1">
        <f t="array" ref="D830">INDEX(DB_PAR[],A830+1,4)</f>
        <v>SPARE_5</v>
      </c>
      <c r="F830" s="34"/>
      <c r="G830" s="34" t="str" cm="1">
        <f t="array" ref="G830">IF(INDEX(DB_PAR[],A830+1,5) = "REAL",INDEX(DB_PAR[],A830+1,8),IF(INDEX(DB_PAR[],A830+1,5) = "INT",INDEX(DB_PAR[],A830+1,6),INDEX(DB_PAR[],A830+1,7)))</f>
        <v>REAL</v>
      </c>
      <c r="H830" s="36" t="str" cm="1">
        <f t="array" ref="H830">INDEX(DB_PAR[],A830+1,9)</f>
        <v>T#0MS</v>
      </c>
      <c r="I830" s="36"/>
      <c r="J830" s="36"/>
      <c r="K830" s="36" t="e">
        <f t="shared" si="67"/>
        <v>#N/A</v>
      </c>
    </row>
    <row r="831" spans="1:11" hidden="1" x14ac:dyDescent="0.25">
      <c r="A831" s="36">
        <v>829</v>
      </c>
      <c r="B831" s="36" t="b" cm="1">
        <f t="array" ref="B831">INDEX(DB_PAR[],A831+1,1)</f>
        <v>0</v>
      </c>
      <c r="C831" s="34" t="str" cm="1">
        <f t="array" ref="C831">INDEX(DB_PAR[],A831+1,3)</f>
        <v xml:space="preserve"> PID_KAPLAN_RUNNER</v>
      </c>
      <c r="D831" s="34" t="str" cm="1">
        <f t="array" ref="D831">INDEX(DB_PAR[],A831+1,4)</f>
        <v>SPARE_6</v>
      </c>
      <c r="F831" s="34"/>
      <c r="G831" s="34" t="str" cm="1">
        <f t="array" ref="G831">IF(INDEX(DB_PAR[],A831+1,5) = "REAL",INDEX(DB_PAR[],A831+1,8),IF(INDEX(DB_PAR[],A831+1,5) = "INT",INDEX(DB_PAR[],A831+1,6),INDEX(DB_PAR[],A831+1,7)))</f>
        <v>REAL</v>
      </c>
      <c r="H831" s="36" t="str" cm="1">
        <f t="array" ref="H831">INDEX(DB_PAR[],A831+1,9)</f>
        <v>T#0MS</v>
      </c>
      <c r="I831" s="36"/>
      <c r="J831" s="36"/>
      <c r="K831" s="36" t="e">
        <f t="shared" si="67"/>
        <v>#N/A</v>
      </c>
    </row>
    <row r="832" spans="1:11" hidden="1" x14ac:dyDescent="0.25">
      <c r="A832" s="36">
        <v>830</v>
      </c>
      <c r="B832" s="36" t="b" cm="1">
        <f t="array" ref="B832">INDEX(DB_PAR[],A832+1,1)</f>
        <v>0</v>
      </c>
      <c r="C832" s="34" t="str" cm="1">
        <f t="array" ref="C832">INDEX(DB_PAR[],A832+1,3)</f>
        <v xml:space="preserve"> PID_KAPLAN_RUNNER</v>
      </c>
      <c r="D832" s="34" t="str" cm="1">
        <f t="array" ref="D832">INDEX(DB_PAR[],A832+1,4)</f>
        <v>SPARE_7</v>
      </c>
      <c r="F832" s="34"/>
      <c r="G832" s="34" t="str" cm="1">
        <f t="array" ref="G832">IF(INDEX(DB_PAR[],A832+1,5) = "REAL",INDEX(DB_PAR[],A832+1,8),IF(INDEX(DB_PAR[],A832+1,5) = "INT",INDEX(DB_PAR[],A832+1,6),INDEX(DB_PAR[],A832+1,7)))</f>
        <v>REAL</v>
      </c>
      <c r="H832" s="36" t="str" cm="1">
        <f t="array" ref="H832">INDEX(DB_PAR[],A832+1,9)</f>
        <v>T#0MS</v>
      </c>
      <c r="I832" s="36"/>
      <c r="J832" s="36"/>
      <c r="K832" s="36" t="e">
        <f t="shared" si="67"/>
        <v>#N/A</v>
      </c>
    </row>
    <row r="833" spans="1:11" hidden="1" x14ac:dyDescent="0.25">
      <c r="A833" s="36">
        <v>831</v>
      </c>
      <c r="B833" s="36" t="b" cm="1">
        <f t="array" ref="B833">INDEX(DB_PAR[],A833+1,1)</f>
        <v>0</v>
      </c>
      <c r="C833" s="34" t="str" cm="1">
        <f t="array" ref="C833">INDEX(DB_PAR[],A833+1,3)</f>
        <v xml:space="preserve"> PID_KAPLAN_RUNNER</v>
      </c>
      <c r="D833" s="34" t="str" cm="1">
        <f t="array" ref="D833">INDEX(DB_PAR[],A833+1,4)</f>
        <v>SPARE_8</v>
      </c>
      <c r="F833" s="34"/>
      <c r="G833" s="34" t="str" cm="1">
        <f t="array" ref="G833">IF(INDEX(DB_PAR[],A833+1,5) = "REAL",INDEX(DB_PAR[],A833+1,8),IF(INDEX(DB_PAR[],A833+1,5) = "INT",INDEX(DB_PAR[],A833+1,6),INDEX(DB_PAR[],A833+1,7)))</f>
        <v>REAL</v>
      </c>
      <c r="H833" s="36" t="str" cm="1">
        <f t="array" ref="H833">INDEX(DB_PAR[],A833+1,9)</f>
        <v>T#0MS</v>
      </c>
      <c r="I833" s="36"/>
      <c r="J833" s="36"/>
      <c r="K833" s="36" t="e">
        <f t="shared" si="67"/>
        <v>#N/A</v>
      </c>
    </row>
    <row r="834" spans="1:11" hidden="1" x14ac:dyDescent="0.25">
      <c r="A834" s="36">
        <v>832</v>
      </c>
      <c r="B834" s="36" t="b" cm="1">
        <f t="array" ref="B834">INDEX(DB_PAR[],A834+1,1)</f>
        <v>0</v>
      </c>
      <c r="C834" s="34" t="str" cm="1">
        <f t="array" ref="C834">INDEX(DB_PAR[],A834+1,3)</f>
        <v xml:space="preserve"> PID_CROSS_FLOW_VALVE_1</v>
      </c>
      <c r="D834" s="34" t="str" cm="1">
        <f t="array" ref="D834">INDEX(DB_PAR[],A834+1,4)</f>
        <v>INPUT_RAMP_MIN_VAL</v>
      </c>
      <c r="E834" t="s">
        <v>4469</v>
      </c>
      <c r="F834" s="34" t="s">
        <v>4244</v>
      </c>
      <c r="G834" s="34" t="str" cm="1">
        <f t="array" ref="G834">IF(INDEX(DB_PAR[],A834+1,5) = "REAL",INDEX(DB_PAR[],A834+1,8),IF(INDEX(DB_PAR[],A834+1,5) = "INT",INDEX(DB_PAR[],A834+1,6),INDEX(DB_PAR[],A834+1,7)))</f>
        <v>REAL</v>
      </c>
      <c r="H834" s="36" t="str" cm="1">
        <f t="array" ref="H834">INDEX(DB_PAR[],A834+1,9)</f>
        <v>T#0MS</v>
      </c>
      <c r="I834" s="36" t="s">
        <v>1084</v>
      </c>
      <c r="J834" s="36"/>
      <c r="K834" s="36" t="e">
        <f t="shared" ref="K834:K897" si="69">VLOOKUP(F834,$M$1:$N$170,2,FALSE)</f>
        <v>#N/A</v>
      </c>
    </row>
    <row r="835" spans="1:11" hidden="1" x14ac:dyDescent="0.25">
      <c r="A835" s="36">
        <v>833</v>
      </c>
      <c r="B835" s="36" t="b" cm="1">
        <f t="array" ref="B835">INDEX(DB_PAR[],A835+1,1)</f>
        <v>0</v>
      </c>
      <c r="C835" s="34" t="str" cm="1">
        <f t="array" ref="C835">INDEX(DB_PAR[],A835+1,3)</f>
        <v xml:space="preserve"> PID_CROSS_FLOW_VALVE_1</v>
      </c>
      <c r="D835" s="34" t="str" cm="1">
        <f t="array" ref="D835">INDEX(DB_PAR[],A835+1,4)</f>
        <v>INPUT_RAMP_MAX_VAL</v>
      </c>
      <c r="E835" t="s">
        <v>4470</v>
      </c>
      <c r="F835" s="34" t="s">
        <v>4247</v>
      </c>
      <c r="G835" s="34" t="str" cm="1">
        <f t="array" ref="G835">IF(INDEX(DB_PAR[],A835+1,5) = "REAL",INDEX(DB_PAR[],A835+1,8),IF(INDEX(DB_PAR[],A835+1,5) = "INT",INDEX(DB_PAR[],A835+1,6),INDEX(DB_PAR[],A835+1,7)))</f>
        <v>REAL</v>
      </c>
      <c r="H835" s="36" t="str" cm="1">
        <f t="array" ref="H835">INDEX(DB_PAR[],A835+1,9)</f>
        <v>T#0MS</v>
      </c>
      <c r="I835" s="36" t="s">
        <v>1084</v>
      </c>
      <c r="J835" s="36"/>
      <c r="K835" s="36" t="e">
        <f t="shared" si="69"/>
        <v>#N/A</v>
      </c>
    </row>
    <row r="836" spans="1:11" hidden="1" x14ac:dyDescent="0.25">
      <c r="A836" s="36">
        <v>834</v>
      </c>
      <c r="B836" s="36" t="b" cm="1">
        <f t="array" ref="B836">INDEX(DB_PAR[],A836+1,1)</f>
        <v>0</v>
      </c>
      <c r="C836" s="34" t="str" cm="1">
        <f t="array" ref="C836">INDEX(DB_PAR[],A836+1,3)</f>
        <v xml:space="preserve"> PID_CROSS_FLOW_VALVE_1</v>
      </c>
      <c r="D836" s="34" t="str" cm="1">
        <f t="array" ref="D836">INDEX(DB_PAR[],A836+1,4)</f>
        <v>INPUT_RAMP_FALLING_TIME</v>
      </c>
      <c r="E836" t="s">
        <v>4471</v>
      </c>
      <c r="F836" s="34" t="s">
        <v>4250</v>
      </c>
      <c r="G836" s="34" t="str" cm="1">
        <f t="array" ref="G836">IF(INDEX(DB_PAR[],A836+1,5) = "REAL",INDEX(DB_PAR[],A836+1,8),IF(INDEX(DB_PAR[],A836+1,5) = "INT",INDEX(DB_PAR[],A836+1,6),INDEX(DB_PAR[],A836+1,7)))</f>
        <v>REAL</v>
      </c>
      <c r="H836" s="36" t="str" cm="1">
        <f t="array" ref="H836">INDEX(DB_PAR[],A836+1,9)</f>
        <v>T#0MS</v>
      </c>
      <c r="I836" s="36" t="s">
        <v>1084</v>
      </c>
      <c r="J836" s="36"/>
      <c r="K836" s="36" t="e">
        <f t="shared" si="69"/>
        <v>#N/A</v>
      </c>
    </row>
    <row r="837" spans="1:11" hidden="1" x14ac:dyDescent="0.25">
      <c r="A837" s="36">
        <v>835</v>
      </c>
      <c r="B837" s="36" t="b" cm="1">
        <f t="array" ref="B837">INDEX(DB_PAR[],A837+1,1)</f>
        <v>0</v>
      </c>
      <c r="C837" s="34" t="str" cm="1">
        <f t="array" ref="C837">INDEX(DB_PAR[],A837+1,3)</f>
        <v xml:space="preserve"> PID_CROSS_FLOW_VALVE_1</v>
      </c>
      <c r="D837" s="34" t="str" cm="1">
        <f t="array" ref="D837">INDEX(DB_PAR[],A837+1,4)</f>
        <v>INPUT_RAMP_RISING_TIME</v>
      </c>
      <c r="E837" t="s">
        <v>4472</v>
      </c>
      <c r="F837" s="34" t="s">
        <v>4253</v>
      </c>
      <c r="G837" s="34" t="str" cm="1">
        <f t="array" ref="G837">IF(INDEX(DB_PAR[],A837+1,5) = "REAL",INDEX(DB_PAR[],A837+1,8),IF(INDEX(DB_PAR[],A837+1,5) = "INT",INDEX(DB_PAR[],A837+1,6),INDEX(DB_PAR[],A837+1,7)))</f>
        <v>REAL</v>
      </c>
      <c r="H837" s="36" t="str" cm="1">
        <f t="array" ref="H837">INDEX(DB_PAR[],A837+1,9)</f>
        <v>T#0MS</v>
      </c>
      <c r="I837" s="36" t="s">
        <v>1084</v>
      </c>
      <c r="J837" s="36"/>
      <c r="K837" s="36" t="e">
        <f t="shared" si="69"/>
        <v>#N/A</v>
      </c>
    </row>
    <row r="838" spans="1:11" hidden="1" x14ac:dyDescent="0.25">
      <c r="A838" s="36">
        <v>836</v>
      </c>
      <c r="B838" s="36" t="b" cm="1">
        <f t="array" ref="B838">INDEX(DB_PAR[],A838+1,1)</f>
        <v>0</v>
      </c>
      <c r="C838" s="34" t="str" cm="1">
        <f t="array" ref="C838">INDEX(DB_PAR[],A838+1,3)</f>
        <v xml:space="preserve"> PID_CROSS_FLOW_VALVE_1</v>
      </c>
      <c r="D838" s="34" t="str" cm="1">
        <f t="array" ref="D838">INDEX(DB_PAR[],A838+1,4)</f>
        <v>OUTPUT_RAMP_FALLING_TIME</v>
      </c>
      <c r="E838" t="s">
        <v>4473</v>
      </c>
      <c r="F838" s="34" t="s">
        <v>4250</v>
      </c>
      <c r="G838" s="34" t="str" cm="1">
        <f t="array" ref="G838">IF(INDEX(DB_PAR[],A838+1,5) = "REAL",INDEX(DB_PAR[],A838+1,8),IF(INDEX(DB_PAR[],A838+1,5) = "INT",INDEX(DB_PAR[],A838+1,6),INDEX(DB_PAR[],A838+1,7)))</f>
        <v>REAL</v>
      </c>
      <c r="H838" s="36" t="str" cm="1">
        <f t="array" ref="H838">INDEX(DB_PAR[],A838+1,9)</f>
        <v>T#0MS</v>
      </c>
      <c r="I838" s="36" t="s">
        <v>1084</v>
      </c>
      <c r="J838" s="36"/>
      <c r="K838" s="36" t="e">
        <f t="shared" si="69"/>
        <v>#N/A</v>
      </c>
    </row>
    <row r="839" spans="1:11" hidden="1" x14ac:dyDescent="0.25">
      <c r="A839" s="36">
        <v>837</v>
      </c>
      <c r="B839" s="36" t="b" cm="1">
        <f t="array" ref="B839">INDEX(DB_PAR[],A839+1,1)</f>
        <v>0</v>
      </c>
      <c r="C839" s="34" t="str" cm="1">
        <f t="array" ref="C839">INDEX(DB_PAR[],A839+1,3)</f>
        <v xml:space="preserve"> PID_CROSS_FLOW_VALVE_1</v>
      </c>
      <c r="D839" s="34" t="str" cm="1">
        <f t="array" ref="D839">INDEX(DB_PAR[],A839+1,4)</f>
        <v>OUTPUT_RAMP_RISING_TIME</v>
      </c>
      <c r="E839" t="s">
        <v>4474</v>
      </c>
      <c r="F839" s="34" t="s">
        <v>4253</v>
      </c>
      <c r="G839" s="34" t="str" cm="1">
        <f t="array" ref="G839">IF(INDEX(DB_PAR[],A839+1,5) = "REAL",INDEX(DB_PAR[],A839+1,8),IF(INDEX(DB_PAR[],A839+1,5) = "INT",INDEX(DB_PAR[],A839+1,6),INDEX(DB_PAR[],A839+1,7)))</f>
        <v>REAL</v>
      </c>
      <c r="H839" s="36" t="str" cm="1">
        <f t="array" ref="H839">INDEX(DB_PAR[],A839+1,9)</f>
        <v>T#0MS</v>
      </c>
      <c r="I839" s="36" t="s">
        <v>1084</v>
      </c>
      <c r="J839" s="36"/>
      <c r="K839" s="36" t="e">
        <f t="shared" si="69"/>
        <v>#N/A</v>
      </c>
    </row>
    <row r="840" spans="1:11" ht="30" hidden="1" x14ac:dyDescent="0.25">
      <c r="A840" s="36">
        <v>838</v>
      </c>
      <c r="B840" s="36" t="b" cm="1">
        <f t="array" ref="B840">INDEX(DB_PAR[],A840+1,1)</f>
        <v>0</v>
      </c>
      <c r="C840" s="34" t="str" cm="1">
        <f t="array" ref="C840">INDEX(DB_PAR[],A840+1,3)</f>
        <v xml:space="preserve"> PID_CROSS_FLOW_VALVE_1</v>
      </c>
      <c r="D840" s="34" t="str" cm="1">
        <f t="array" ref="D840">INDEX(DB_PAR[],A840+1,4)</f>
        <v>MAN_ON</v>
      </c>
      <c r="E840" t="s">
        <v>4475</v>
      </c>
      <c r="F840" s="34" t="s">
        <v>4258</v>
      </c>
      <c r="G840" s="34" t="str" cm="1">
        <f t="array" ref="G840">IF(INDEX(DB_PAR[],A840+1,5) = "REAL",INDEX(DB_PAR[],A840+1,8),IF(INDEX(DB_PAR[],A840+1,5) = "INT",INDEX(DB_PAR[],A840+1,6),INDEX(DB_PAR[],A840+1,7)))</f>
        <v>INT</v>
      </c>
      <c r="H840" s="36" t="str" cm="1">
        <f t="array" ref="H840">INDEX(DB_PAR[],A840+1,9)</f>
        <v>T#0MS</v>
      </c>
      <c r="I840" s="36" t="s">
        <v>1084</v>
      </c>
      <c r="J840" s="36"/>
      <c r="K840" s="36" t="e">
        <f t="shared" si="69"/>
        <v>#N/A</v>
      </c>
    </row>
    <row r="841" spans="1:11" ht="30" hidden="1" x14ac:dyDescent="0.25">
      <c r="A841" s="36">
        <v>839</v>
      </c>
      <c r="B841" s="36" t="b" cm="1">
        <f t="array" ref="B841">INDEX(DB_PAR[],A841+1,1)</f>
        <v>0</v>
      </c>
      <c r="C841" s="34" t="str" cm="1">
        <f t="array" ref="C841">INDEX(DB_PAR[],A841+1,3)</f>
        <v xml:space="preserve"> PID_CROSS_FLOW_VALVE_1</v>
      </c>
      <c r="D841" s="34" t="str" cm="1">
        <f t="array" ref="D841">INDEX(DB_PAR[],A841+1,4)</f>
        <v>P_SEL</v>
      </c>
      <c r="E841" t="s">
        <v>4476</v>
      </c>
      <c r="F841" s="34" t="s">
        <v>4261</v>
      </c>
      <c r="G841" s="34" t="str" cm="1">
        <f t="array" ref="G841">IF(INDEX(DB_PAR[],A841+1,5) = "REAL",INDEX(DB_PAR[],A841+1,8),IF(INDEX(DB_PAR[],A841+1,5) = "INT",INDEX(DB_PAR[],A841+1,6),INDEX(DB_PAR[],A841+1,7)))</f>
        <v>INT</v>
      </c>
      <c r="H841" s="36" t="str" cm="1">
        <f t="array" ref="H841">INDEX(DB_PAR[],A841+1,9)</f>
        <v>T#0MS</v>
      </c>
      <c r="I841" s="36" t="s">
        <v>1084</v>
      </c>
      <c r="J841" s="36"/>
      <c r="K841" s="36" t="e">
        <f t="shared" si="69"/>
        <v>#N/A</v>
      </c>
    </row>
    <row r="842" spans="1:11" ht="30" hidden="1" x14ac:dyDescent="0.25">
      <c r="A842" s="36">
        <v>840</v>
      </c>
      <c r="B842" s="36" t="b" cm="1">
        <f t="array" ref="B842">INDEX(DB_PAR[],A842+1,1)</f>
        <v>0</v>
      </c>
      <c r="C842" s="34" t="str" cm="1">
        <f t="array" ref="C842">INDEX(DB_PAR[],A842+1,3)</f>
        <v xml:space="preserve"> PID_CROSS_FLOW_VALVE_1</v>
      </c>
      <c r="D842" s="34" t="str" cm="1">
        <f t="array" ref="D842">INDEX(DB_PAR[],A842+1,4)</f>
        <v>I_SEL</v>
      </c>
      <c r="E842" t="s">
        <v>4477</v>
      </c>
      <c r="F842" s="34" t="s">
        <v>4264</v>
      </c>
      <c r="G842" s="34" t="str" cm="1">
        <f t="array" ref="G842">IF(INDEX(DB_PAR[],A842+1,5) = "REAL",INDEX(DB_PAR[],A842+1,8),IF(INDEX(DB_PAR[],A842+1,5) = "INT",INDEX(DB_PAR[],A842+1,6),INDEX(DB_PAR[],A842+1,7)))</f>
        <v>INT</v>
      </c>
      <c r="H842" s="36" t="str" cm="1">
        <f t="array" ref="H842">INDEX(DB_PAR[],A842+1,9)</f>
        <v>T#0MS</v>
      </c>
      <c r="I842" s="36" t="s">
        <v>1084</v>
      </c>
      <c r="J842" s="36"/>
      <c r="K842" s="36" t="e">
        <f t="shared" si="69"/>
        <v>#N/A</v>
      </c>
    </row>
    <row r="843" spans="1:11" hidden="1" x14ac:dyDescent="0.25">
      <c r="A843" s="36">
        <v>841</v>
      </c>
      <c r="B843" s="36" t="b" cm="1">
        <f t="array" ref="B843">INDEX(DB_PAR[],A843+1,1)</f>
        <v>0</v>
      </c>
      <c r="C843" s="34" t="str" cm="1">
        <f t="array" ref="C843">INDEX(DB_PAR[],A843+1,3)</f>
        <v xml:space="preserve"> PID_CROSS_FLOW_VALVE_1</v>
      </c>
      <c r="D843" s="34" t="str" cm="1">
        <f t="array" ref="D843">INDEX(DB_PAR[],A843+1,4)</f>
        <v>INT_HOLD</v>
      </c>
      <c r="E843" t="s">
        <v>4478</v>
      </c>
      <c r="F843" s="34" t="s">
        <v>4267</v>
      </c>
      <c r="G843" s="34" t="str" cm="1">
        <f t="array" ref="G843">IF(INDEX(DB_PAR[],A843+1,5) = "REAL",INDEX(DB_PAR[],A843+1,8),IF(INDEX(DB_PAR[],A843+1,5) = "INT",INDEX(DB_PAR[],A843+1,6),INDEX(DB_PAR[],A843+1,7)))</f>
        <v>INT</v>
      </c>
      <c r="H843" s="36" t="str" cm="1">
        <f t="array" ref="H843">INDEX(DB_PAR[],A843+1,9)</f>
        <v>T#0MS</v>
      </c>
      <c r="I843" s="36" t="s">
        <v>1084</v>
      </c>
      <c r="J843" s="36"/>
      <c r="K843" s="36" t="e">
        <f t="shared" si="69"/>
        <v>#N/A</v>
      </c>
    </row>
    <row r="844" spans="1:11" ht="30" hidden="1" x14ac:dyDescent="0.25">
      <c r="A844" s="36">
        <v>842</v>
      </c>
      <c r="B844" s="36" t="b" cm="1">
        <f t="array" ref="B844">INDEX(DB_PAR[],A844+1,1)</f>
        <v>0</v>
      </c>
      <c r="C844" s="34" t="str" cm="1">
        <f t="array" ref="C844">INDEX(DB_PAR[],A844+1,3)</f>
        <v xml:space="preserve"> PID_CROSS_FLOW_VALVE_1</v>
      </c>
      <c r="D844" s="34" t="str" cm="1">
        <f t="array" ref="D844">INDEX(DB_PAR[],A844+1,4)</f>
        <v>D_SEL</v>
      </c>
      <c r="E844" t="s">
        <v>4479</v>
      </c>
      <c r="F844" s="34" t="s">
        <v>4348</v>
      </c>
      <c r="G844" s="34" t="str" cm="1">
        <f t="array" ref="G844">IF(INDEX(DB_PAR[],A844+1,5) = "REAL",INDEX(DB_PAR[],A844+1,8),IF(INDEX(DB_PAR[],A844+1,5) = "INT",INDEX(DB_PAR[],A844+1,6),INDEX(DB_PAR[],A844+1,7)))</f>
        <v>INT</v>
      </c>
      <c r="H844" s="36" t="str" cm="1">
        <f t="array" ref="H844">INDEX(DB_PAR[],A844+1,9)</f>
        <v>T#0MS</v>
      </c>
      <c r="I844" s="36" t="s">
        <v>1084</v>
      </c>
      <c r="J844" s="36"/>
      <c r="K844" s="36" t="e">
        <f t="shared" si="69"/>
        <v>#N/A</v>
      </c>
    </row>
    <row r="845" spans="1:11" ht="30" hidden="1" x14ac:dyDescent="0.25">
      <c r="A845" s="36">
        <v>843</v>
      </c>
      <c r="B845" s="36" t="b" cm="1">
        <f t="array" ref="B845">INDEX(DB_PAR[],A845+1,1)</f>
        <v>0</v>
      </c>
      <c r="C845" s="34" t="str" cm="1">
        <f t="array" ref="C845">INDEX(DB_PAR[],A845+1,3)</f>
        <v xml:space="preserve"> PID_CROSS_FLOW_VALVE_1</v>
      </c>
      <c r="D845" s="34" t="str" cm="1">
        <f t="array" ref="D845">INDEX(DB_PAR[],A845+1,4)</f>
        <v>NUM_OF_CYCLES</v>
      </c>
      <c r="E845" t="s">
        <v>4480</v>
      </c>
      <c r="F845" s="34" t="s">
        <v>4273</v>
      </c>
      <c r="G845" s="34" t="str" cm="1">
        <f t="array" ref="G845">IF(INDEX(DB_PAR[],A845+1,5) = "REAL",INDEX(DB_PAR[],A845+1,8),IF(INDEX(DB_PAR[],A845+1,5) = "INT",INDEX(DB_PAR[],A845+1,6),INDEX(DB_PAR[],A845+1,7)))</f>
        <v>INT</v>
      </c>
      <c r="H845" s="36" t="str" cm="1">
        <f t="array" ref="H845">INDEX(DB_PAR[],A845+1,9)</f>
        <v>T#0MS</v>
      </c>
      <c r="I845" s="36" t="s">
        <v>1084</v>
      </c>
      <c r="J845" s="36"/>
      <c r="K845" s="36" t="e">
        <f t="shared" si="69"/>
        <v>#N/A</v>
      </c>
    </row>
    <row r="846" spans="1:11" hidden="1" x14ac:dyDescent="0.25">
      <c r="A846" s="36">
        <v>844</v>
      </c>
      <c r="B846" s="36" t="b" cm="1">
        <f t="array" ref="B846">INDEX(DB_PAR[],A846+1,1)</f>
        <v>0</v>
      </c>
      <c r="C846" s="34" t="str" cm="1">
        <f t="array" ref="C846">INDEX(DB_PAR[],A846+1,3)</f>
        <v xml:space="preserve"> PID_CROSS_FLOW_VALVE_1</v>
      </c>
      <c r="D846" s="34" t="str" cm="1">
        <f t="array" ref="D846">INDEX(DB_PAR[],A846+1,4)</f>
        <v>GAIN</v>
      </c>
      <c r="E846" t="s">
        <v>4481</v>
      </c>
      <c r="F846" s="34" t="s">
        <v>4276</v>
      </c>
      <c r="G846" s="34" t="str" cm="1">
        <f t="array" ref="G846">IF(INDEX(DB_PAR[],A846+1,5) = "REAL",INDEX(DB_PAR[],A846+1,8),IF(INDEX(DB_PAR[],A846+1,5) = "INT",INDEX(DB_PAR[],A846+1,6),INDEX(DB_PAR[],A846+1,7)))</f>
        <v>REAL</v>
      </c>
      <c r="H846" s="36" t="str" cm="1">
        <f t="array" ref="H846">INDEX(DB_PAR[],A846+1,9)</f>
        <v>T#0MS</v>
      </c>
      <c r="I846" s="36" t="s">
        <v>1084</v>
      </c>
      <c r="J846" s="36"/>
      <c r="K846" s="36" t="e">
        <f t="shared" si="69"/>
        <v>#N/A</v>
      </c>
    </row>
    <row r="847" spans="1:11" hidden="1" x14ac:dyDescent="0.25">
      <c r="A847" s="36">
        <v>845</v>
      </c>
      <c r="B847" s="36" t="b" cm="1">
        <f t="array" ref="B847">INDEX(DB_PAR[],A847+1,1)</f>
        <v>0</v>
      </c>
      <c r="C847" s="34" t="str" cm="1">
        <f t="array" ref="C847">INDEX(DB_PAR[],A847+1,3)</f>
        <v xml:space="preserve"> PID_CROSS_FLOW_VALVE_1</v>
      </c>
      <c r="D847" s="34" t="str" cm="1">
        <f t="array" ref="D847">INDEX(DB_PAR[],A847+1,4)</f>
        <v>TI</v>
      </c>
      <c r="E847" t="s">
        <v>4482</v>
      </c>
      <c r="F847" s="34" t="s">
        <v>4279</v>
      </c>
      <c r="G847" s="34" t="str" cm="1">
        <f t="array" ref="G847">IF(INDEX(DB_PAR[],A847+1,5) = "REAL",INDEX(DB_PAR[],A847+1,8),IF(INDEX(DB_PAR[],A847+1,5) = "INT",INDEX(DB_PAR[],A847+1,6),INDEX(DB_PAR[],A847+1,7)))</f>
        <v>INT</v>
      </c>
      <c r="H847" s="36" t="str" cm="1">
        <f t="array" ref="H847">INDEX(DB_PAR[],A847+1,9)</f>
        <v>T#0MS</v>
      </c>
      <c r="I847" s="36" t="s">
        <v>1084</v>
      </c>
      <c r="J847" s="36"/>
      <c r="K847" s="36" t="e">
        <f t="shared" si="69"/>
        <v>#N/A</v>
      </c>
    </row>
    <row r="848" spans="1:11" hidden="1" x14ac:dyDescent="0.25">
      <c r="A848" s="36">
        <v>846</v>
      </c>
      <c r="B848" s="36" t="b" cm="1">
        <f t="array" ref="B848">INDEX(DB_PAR[],A848+1,1)</f>
        <v>0</v>
      </c>
      <c r="C848" s="34" t="str" cm="1">
        <f t="array" ref="C848">INDEX(DB_PAR[],A848+1,3)</f>
        <v xml:space="preserve"> PID_CROSS_FLOW_VALVE_1</v>
      </c>
      <c r="D848" s="34" t="str" cm="1">
        <f t="array" ref="D848">INDEX(DB_PAR[],A848+1,4)</f>
        <v>TD</v>
      </c>
      <c r="E848" t="s">
        <v>4483</v>
      </c>
      <c r="F848" s="34" t="s">
        <v>4282</v>
      </c>
      <c r="G848" s="34" t="str" cm="1">
        <f t="array" ref="G848">IF(INDEX(DB_PAR[],A848+1,5) = "REAL",INDEX(DB_PAR[],A848+1,8),IF(INDEX(DB_PAR[],A848+1,5) = "INT",INDEX(DB_PAR[],A848+1,6),INDEX(DB_PAR[],A848+1,7)))</f>
        <v>INT</v>
      </c>
      <c r="H848" s="36" t="str" cm="1">
        <f t="array" ref="H848">INDEX(DB_PAR[],A848+1,9)</f>
        <v>T#0MS</v>
      </c>
      <c r="I848" s="36" t="s">
        <v>1084</v>
      </c>
      <c r="J848" s="36"/>
      <c r="K848" s="36" t="e">
        <f t="shared" si="69"/>
        <v>#N/A</v>
      </c>
    </row>
    <row r="849" spans="1:11" ht="30" hidden="1" x14ac:dyDescent="0.25">
      <c r="A849" s="36">
        <v>847</v>
      </c>
      <c r="B849" s="36" t="b" cm="1">
        <f t="array" ref="B849">INDEX(DB_PAR[],A849+1,1)</f>
        <v>0</v>
      </c>
      <c r="C849" s="34" t="str" cm="1">
        <f t="array" ref="C849">INDEX(DB_PAR[],A849+1,3)</f>
        <v xml:space="preserve"> PID_CROSS_FLOW_VALVE_1</v>
      </c>
      <c r="D849" s="34" t="str" cm="1">
        <f t="array" ref="D849">INDEX(DB_PAR[],A849+1,4)</f>
        <v>TM_LAG</v>
      </c>
      <c r="E849" t="s">
        <v>4484</v>
      </c>
      <c r="F849" s="34" t="s">
        <v>4285</v>
      </c>
      <c r="G849" s="34" t="str" cm="1">
        <f t="array" ref="G849">IF(INDEX(DB_PAR[],A849+1,5) = "REAL",INDEX(DB_PAR[],A849+1,8),IF(INDEX(DB_PAR[],A849+1,5) = "INT",INDEX(DB_PAR[],A849+1,6),INDEX(DB_PAR[],A849+1,7)))</f>
        <v>INT</v>
      </c>
      <c r="H849" s="36" t="str" cm="1">
        <f t="array" ref="H849">INDEX(DB_PAR[],A849+1,9)</f>
        <v>T#0MS</v>
      </c>
      <c r="I849" s="36" t="s">
        <v>1084</v>
      </c>
      <c r="J849" s="36"/>
      <c r="K849" s="36" t="e">
        <f t="shared" si="69"/>
        <v>#N/A</v>
      </c>
    </row>
    <row r="850" spans="1:11" hidden="1" x14ac:dyDescent="0.25">
      <c r="A850" s="36">
        <v>848</v>
      </c>
      <c r="B850" s="36" t="b" cm="1">
        <f t="array" ref="B850">INDEX(DB_PAR[],A850+1,1)</f>
        <v>0</v>
      </c>
      <c r="C850" s="34" t="str" cm="1">
        <f t="array" ref="C850">INDEX(DB_PAR[],A850+1,3)</f>
        <v xml:space="preserve"> PID_CROSS_FLOW_VALVE_1</v>
      </c>
      <c r="D850" s="34" t="str" cm="1">
        <f t="array" ref="D850">INDEX(DB_PAR[],A850+1,4)</f>
        <v>DEAD_W</v>
      </c>
      <c r="E850" t="s">
        <v>4485</v>
      </c>
      <c r="F850" s="34" t="s">
        <v>4288</v>
      </c>
      <c r="G850" s="34" t="str" cm="1">
        <f t="array" ref="G850">IF(INDEX(DB_PAR[],A850+1,5) = "REAL",INDEX(DB_PAR[],A850+1,8),IF(INDEX(DB_PAR[],A850+1,5) = "INT",INDEX(DB_PAR[],A850+1,6),INDEX(DB_PAR[],A850+1,7)))</f>
        <v>REAL</v>
      </c>
      <c r="H850" s="36" t="str" cm="1">
        <f t="array" ref="H850">INDEX(DB_PAR[],A850+1,9)</f>
        <v>T#0MS</v>
      </c>
      <c r="I850" s="36" t="s">
        <v>1084</v>
      </c>
      <c r="J850" s="36"/>
      <c r="K850" s="36" t="e">
        <f t="shared" si="69"/>
        <v>#N/A</v>
      </c>
    </row>
    <row r="851" spans="1:11" ht="30" hidden="1" x14ac:dyDescent="0.25">
      <c r="A851" s="36">
        <v>849</v>
      </c>
      <c r="B851" s="36" t="b" cm="1">
        <f t="array" ref="B851">INDEX(DB_PAR[],A851+1,1)</f>
        <v>0</v>
      </c>
      <c r="C851" s="34" t="str" cm="1">
        <f t="array" ref="C851">INDEX(DB_PAR[],A851+1,3)</f>
        <v xml:space="preserve"> PID_CROSS_FLOW_VALVE_1</v>
      </c>
      <c r="D851" s="34" t="str" cm="1">
        <f t="array" ref="D851">INDEX(DB_PAR[],A851+1,4)</f>
        <v>LMN_HLM</v>
      </c>
      <c r="E851" t="s">
        <v>4486</v>
      </c>
      <c r="F851" s="35" t="s">
        <v>4291</v>
      </c>
      <c r="G851" s="34" t="str" cm="1">
        <f t="array" ref="G851">IF(INDEX(DB_PAR[],A851+1,5) = "REAL",INDEX(DB_PAR[],A851+1,8),IF(INDEX(DB_PAR[],A851+1,5) = "INT",INDEX(DB_PAR[],A851+1,6),INDEX(DB_PAR[],A851+1,7)))</f>
        <v>REAL</v>
      </c>
      <c r="H851" s="36" t="str" cm="1">
        <f t="array" ref="H851">INDEX(DB_PAR[],A851+1,9)</f>
        <v>T#0MS</v>
      </c>
      <c r="I851" s="36" t="s">
        <v>1084</v>
      </c>
      <c r="J851" s="36"/>
      <c r="K851" s="36" t="e">
        <f t="shared" si="69"/>
        <v>#N/A</v>
      </c>
    </row>
    <row r="852" spans="1:11" ht="30" hidden="1" x14ac:dyDescent="0.25">
      <c r="A852" s="36">
        <v>850</v>
      </c>
      <c r="B852" s="36" t="b" cm="1">
        <f t="array" ref="B852">INDEX(DB_PAR[],A852+1,1)</f>
        <v>0</v>
      </c>
      <c r="C852" s="34" t="str" cm="1">
        <f t="array" ref="C852">INDEX(DB_PAR[],A852+1,3)</f>
        <v xml:space="preserve"> PID_CROSS_FLOW_VALVE_1</v>
      </c>
      <c r="D852" s="34" t="str" cm="1">
        <f t="array" ref="D852">INDEX(DB_PAR[],A852+1,4)</f>
        <v>LMN_LLM</v>
      </c>
      <c r="E852" t="s">
        <v>4487</v>
      </c>
      <c r="F852" s="35" t="s">
        <v>4294</v>
      </c>
      <c r="G852" s="34" t="str" cm="1">
        <f t="array" ref="G852">IF(INDEX(DB_PAR[],A852+1,5) = "REAL",INDEX(DB_PAR[],A852+1,8),IF(INDEX(DB_PAR[],A852+1,5) = "INT",INDEX(DB_PAR[],A852+1,6),INDEX(DB_PAR[],A852+1,7)))</f>
        <v>REAL</v>
      </c>
      <c r="H852" s="36" t="str" cm="1">
        <f t="array" ref="H852">INDEX(DB_PAR[],A852+1,9)</f>
        <v>T#0MS</v>
      </c>
      <c r="I852" s="36" t="s">
        <v>1084</v>
      </c>
      <c r="J852" s="36"/>
      <c r="K852" s="36" t="e">
        <f t="shared" si="69"/>
        <v>#N/A</v>
      </c>
    </row>
    <row r="853" spans="1:11" hidden="1" x14ac:dyDescent="0.25">
      <c r="A853" s="36">
        <v>851</v>
      </c>
      <c r="B853" s="36" t="b" cm="1">
        <f t="array" ref="B853">INDEX(DB_PAR[],A853+1,1)</f>
        <v>0</v>
      </c>
      <c r="C853" s="34" t="str" cm="1">
        <f t="array" ref="C853">INDEX(DB_PAR[],A853+1,3)</f>
        <v xml:space="preserve"> PID_CROSS_FLOW_VALVE_1</v>
      </c>
      <c r="D853" s="34" t="str" cm="1">
        <f t="array" ref="D853">INDEX(DB_PAR[],A853+1,4)</f>
        <v>REF_MIN_VAL</v>
      </c>
      <c r="E853" t="s">
        <v>4488</v>
      </c>
      <c r="F853" s="34" t="s">
        <v>4297</v>
      </c>
      <c r="G853" s="34" t="str" cm="1">
        <f t="array" ref="G853">IF(INDEX(DB_PAR[],A853+1,5) = "REAL",INDEX(DB_PAR[],A853+1,8),IF(INDEX(DB_PAR[],A853+1,5) = "INT",INDEX(DB_PAR[],A853+1,6),INDEX(DB_PAR[],A853+1,7)))</f>
        <v>REAL</v>
      </c>
      <c r="H853" s="36" t="str" cm="1">
        <f t="array" ref="H853">INDEX(DB_PAR[],A853+1,9)</f>
        <v>T#0MS</v>
      </c>
      <c r="I853" s="36" t="s">
        <v>1084</v>
      </c>
      <c r="J853" s="36"/>
      <c r="K853" s="36" t="e">
        <f t="shared" si="69"/>
        <v>#N/A</v>
      </c>
    </row>
    <row r="854" spans="1:11" hidden="1" x14ac:dyDescent="0.25">
      <c r="A854" s="36">
        <v>852</v>
      </c>
      <c r="B854" s="36" t="b" cm="1">
        <f t="array" ref="B854">INDEX(DB_PAR[],A854+1,1)</f>
        <v>0</v>
      </c>
      <c r="C854" s="34" t="str" cm="1">
        <f t="array" ref="C854">INDEX(DB_PAR[],A854+1,3)</f>
        <v xml:space="preserve"> PID_CROSS_FLOW_VALVE_1</v>
      </c>
      <c r="D854" s="34" t="str" cm="1">
        <f t="array" ref="D854">INDEX(DB_PAR[],A854+1,4)</f>
        <v>REF_MAX_VAL</v>
      </c>
      <c r="E854" t="s">
        <v>4489</v>
      </c>
      <c r="F854" s="34" t="s">
        <v>4300</v>
      </c>
      <c r="G854" s="34" t="str" cm="1">
        <f t="array" ref="G854">IF(INDEX(DB_PAR[],A854+1,5) = "REAL",INDEX(DB_PAR[],A854+1,8),IF(INDEX(DB_PAR[],A854+1,5) = "INT",INDEX(DB_PAR[],A854+1,6),INDEX(DB_PAR[],A854+1,7)))</f>
        <v>REAL</v>
      </c>
      <c r="H854" s="36" t="str" cm="1">
        <f t="array" ref="H854">INDEX(DB_PAR[],A854+1,9)</f>
        <v>T#0MS</v>
      </c>
      <c r="I854" s="36" t="s">
        <v>1084</v>
      </c>
      <c r="J854" s="36"/>
      <c r="K854" s="36" t="e">
        <f t="shared" si="69"/>
        <v>#N/A</v>
      </c>
    </row>
    <row r="855" spans="1:11" ht="30" hidden="1" x14ac:dyDescent="0.25">
      <c r="A855" s="36">
        <v>853</v>
      </c>
      <c r="B855" s="36" t="b" cm="1">
        <f t="array" ref="B855">INDEX(DB_PAR[],A855+1,1)</f>
        <v>0</v>
      </c>
      <c r="C855" s="34" t="str" cm="1">
        <f t="array" ref="C855">INDEX(DB_PAR[],A855+1,3)</f>
        <v xml:space="preserve"> PID_CROSS_FLOW_VALVE_1</v>
      </c>
      <c r="D855" s="34" t="str" cm="1">
        <f t="array" ref="D855">INDEX(DB_PAR[],A855+1,4)</f>
        <v>LMN_FAC</v>
      </c>
      <c r="E855" t="s">
        <v>4490</v>
      </c>
      <c r="F855" s="34" t="s">
        <v>4303</v>
      </c>
      <c r="G855" s="34" t="str" cm="1">
        <f t="array" ref="G855">IF(INDEX(DB_PAR[],A855+1,5) = "REAL",INDEX(DB_PAR[],A855+1,8),IF(INDEX(DB_PAR[],A855+1,5) = "INT",INDEX(DB_PAR[],A855+1,6),INDEX(DB_PAR[],A855+1,7)))</f>
        <v>REAL</v>
      </c>
      <c r="H855" s="36" t="str" cm="1">
        <f t="array" ref="H855">INDEX(DB_PAR[],A855+1,9)</f>
        <v>T#0MS</v>
      </c>
      <c r="I855" s="36" t="s">
        <v>1084</v>
      </c>
      <c r="J855" s="36"/>
      <c r="K855" s="36" t="e">
        <f t="shared" si="69"/>
        <v>#N/A</v>
      </c>
    </row>
    <row r="856" spans="1:11" ht="30" hidden="1" x14ac:dyDescent="0.25">
      <c r="A856" s="36">
        <v>854</v>
      </c>
      <c r="B856" s="36" t="b" cm="1">
        <f t="array" ref="B856">INDEX(DB_PAR[],A856+1,1)</f>
        <v>0</v>
      </c>
      <c r="C856" s="34" t="str" cm="1">
        <f t="array" ref="C856">INDEX(DB_PAR[],A856+1,3)</f>
        <v xml:space="preserve"> PID_CROSS_FLOW_VALVE_1</v>
      </c>
      <c r="D856" s="34" t="str" cm="1">
        <f t="array" ref="D856">INDEX(DB_PAR[],A856+1,4)</f>
        <v>LMN_OFFSET</v>
      </c>
      <c r="E856" t="s">
        <v>4491</v>
      </c>
      <c r="F856" s="34" t="s">
        <v>4306</v>
      </c>
      <c r="G856" s="34" t="str" cm="1">
        <f t="array" ref="G856">IF(INDEX(DB_PAR[],A856+1,5) = "REAL",INDEX(DB_PAR[],A856+1,8),IF(INDEX(DB_PAR[],A856+1,5) = "INT",INDEX(DB_PAR[],A856+1,6),INDEX(DB_PAR[],A856+1,7)))</f>
        <v>REAL</v>
      </c>
      <c r="H856" s="36" t="str" cm="1">
        <f t="array" ref="H856">INDEX(DB_PAR[],A856+1,9)</f>
        <v>T#0MS</v>
      </c>
      <c r="I856" s="36" t="s">
        <v>1084</v>
      </c>
      <c r="J856" s="36"/>
      <c r="K856" s="36" t="e">
        <f t="shared" si="69"/>
        <v>#N/A</v>
      </c>
    </row>
    <row r="857" spans="1:11" hidden="1" x14ac:dyDescent="0.25">
      <c r="A857" s="36">
        <v>855</v>
      </c>
      <c r="B857" s="36" t="b" cm="1">
        <f t="array" ref="B857">INDEX(DB_PAR[],A857+1,1)</f>
        <v>0</v>
      </c>
      <c r="C857" s="34" t="str" cm="1">
        <f t="array" ref="C857">INDEX(DB_PAR[],A857+1,3)</f>
        <v xml:space="preserve"> PID_CROSS_FLOW_VALVE_1</v>
      </c>
      <c r="D857" s="34" t="str" cm="1">
        <f t="array" ref="D857">INDEX(DB_PAR[],A857+1,4)</f>
        <v>DISV</v>
      </c>
      <c r="E857" t="s">
        <v>4492</v>
      </c>
      <c r="F857" s="34" t="s">
        <v>4309</v>
      </c>
      <c r="G857" s="34" t="str" cm="1">
        <f t="array" ref="G857">IF(INDEX(DB_PAR[],A857+1,5) = "REAL",INDEX(DB_PAR[],A857+1,8),IF(INDEX(DB_PAR[],A857+1,5) = "INT",INDEX(DB_PAR[],A857+1,6),INDEX(DB_PAR[],A857+1,7)))</f>
        <v>REAL</v>
      </c>
      <c r="H857" s="36" t="str" cm="1">
        <f t="array" ref="H857">INDEX(DB_PAR[],A857+1,9)</f>
        <v>T#0MS</v>
      </c>
      <c r="I857" s="36" t="s">
        <v>1084</v>
      </c>
      <c r="J857" s="36"/>
      <c r="K857" s="36" t="e">
        <f t="shared" si="69"/>
        <v>#N/A</v>
      </c>
    </row>
    <row r="858" spans="1:11" hidden="1" x14ac:dyDescent="0.25">
      <c r="A858" s="36">
        <v>856</v>
      </c>
      <c r="B858" s="36" t="b" cm="1">
        <f t="array" ref="B858">INDEX(DB_PAR[],A858+1,1)</f>
        <v>0</v>
      </c>
      <c r="C858" s="34" t="str" cm="1">
        <f t="array" ref="C858">INDEX(DB_PAR[],A858+1,3)</f>
        <v xml:space="preserve"> PID_CROSS_FLOW_VALVE_1</v>
      </c>
      <c r="D858" s="34" t="str" cm="1">
        <f t="array" ref="D858">INDEX(DB_PAR[],A858+1,4)</f>
        <v>MAN</v>
      </c>
      <c r="E858" t="s">
        <v>4493</v>
      </c>
      <c r="F858" s="34" t="s">
        <v>4363</v>
      </c>
      <c r="G858" s="34" t="str" cm="1">
        <f t="array" ref="G858">IF(INDEX(DB_PAR[],A858+1,5) = "REAL",INDEX(DB_PAR[],A858+1,8),IF(INDEX(DB_PAR[],A858+1,5) = "INT",INDEX(DB_PAR[],A858+1,6),INDEX(DB_PAR[],A858+1,7)))</f>
        <v>REAL</v>
      </c>
      <c r="H858" s="36" t="str" cm="1">
        <f t="array" ref="H858">INDEX(DB_PAR[],A858+1,9)</f>
        <v>T#0MS</v>
      </c>
      <c r="I858" s="36" t="s">
        <v>1084</v>
      </c>
      <c r="J858" s="36"/>
      <c r="K858" s="36" t="e">
        <f t="shared" si="69"/>
        <v>#N/A</v>
      </c>
    </row>
    <row r="859" spans="1:11" ht="30" hidden="1" x14ac:dyDescent="0.25">
      <c r="A859" s="36">
        <v>857</v>
      </c>
      <c r="B859" s="36" t="b" cm="1">
        <f t="array" ref="B859">INDEX(DB_PAR[],A859+1,1)</f>
        <v>0</v>
      </c>
      <c r="C859" s="34" t="str" cm="1">
        <f t="array" ref="C859">INDEX(DB_PAR[],A859+1,3)</f>
        <v xml:space="preserve"> PID_CROSS_FLOW_VALVE_1</v>
      </c>
      <c r="D859" s="34" t="str" cm="1">
        <f t="array" ref="D859">INDEX(DB_PAR[],A859+1,4)</f>
        <v>REFERENCE_CORRECTION</v>
      </c>
      <c r="E859" t="s">
        <v>4494</v>
      </c>
      <c r="F859" s="34" t="s">
        <v>4315</v>
      </c>
      <c r="G859" s="34" t="str" cm="1">
        <f t="array" ref="G859">IF(INDEX(DB_PAR[],A859+1,5) = "REAL",INDEX(DB_PAR[],A859+1,8),IF(INDEX(DB_PAR[],A859+1,5) = "INT",INDEX(DB_PAR[],A859+1,6),INDEX(DB_PAR[],A859+1,7)))</f>
        <v>REAL</v>
      </c>
      <c r="H859" s="36" t="str" cm="1">
        <f t="array" ref="H859">INDEX(DB_PAR[],A859+1,9)</f>
        <v>T#0MS</v>
      </c>
      <c r="I859" s="36" t="s">
        <v>3438</v>
      </c>
      <c r="J859" s="36"/>
      <c r="K859" s="36" t="e">
        <f t="shared" si="69"/>
        <v>#N/A</v>
      </c>
    </row>
    <row r="860" spans="1:11" hidden="1" x14ac:dyDescent="0.25">
      <c r="A860" s="36">
        <v>858</v>
      </c>
      <c r="B860" s="36" t="b" cm="1">
        <f t="array" ref="B860">INDEX(DB_PAR[],A860+1,1)</f>
        <v>0</v>
      </c>
      <c r="C860" s="34" t="str" cm="1">
        <f t="array" ref="C860">INDEX(DB_PAR[],A860+1,3)</f>
        <v xml:space="preserve"> PID_CROSS_FLOW_VALVE_1</v>
      </c>
      <c r="D860" s="34" t="str" cm="1">
        <f t="array" ref="D860">INDEX(DB_PAR[],A860+1,4)</f>
        <v>OUT_CTRL_MODE</v>
      </c>
      <c r="E860" t="s">
        <v>4317</v>
      </c>
      <c r="F860" s="34" t="s">
        <v>4318</v>
      </c>
      <c r="G860" s="34" t="str" cm="1">
        <f t="array" ref="G860">IF(INDEX(DB_PAR[],A860+1,5) = "REAL",INDEX(DB_PAR[],A860+1,8),IF(INDEX(DB_PAR[],A860+1,5) = "INT",INDEX(DB_PAR[],A860+1,6),INDEX(DB_PAR[],A860+1,7)))</f>
        <v>INT</v>
      </c>
      <c r="H860" s="36" t="str" cm="1">
        <f t="array" ref="H860">INDEX(DB_PAR[],A860+1,9)</f>
        <v>T#0MS</v>
      </c>
      <c r="I860" s="36" t="s">
        <v>1084</v>
      </c>
      <c r="J860" s="36"/>
      <c r="K860" s="36" t="e">
        <f t="shared" si="69"/>
        <v>#N/A</v>
      </c>
    </row>
    <row r="861" spans="1:11" hidden="1" x14ac:dyDescent="0.25">
      <c r="A861" s="36">
        <v>859</v>
      </c>
      <c r="B861" s="36" t="b" cm="1">
        <f t="array" ref="B861">INDEX(DB_PAR[],A861+1,1)</f>
        <v>0</v>
      </c>
      <c r="C861" s="34" t="str" cm="1">
        <f t="array" ref="C861">INDEX(DB_PAR[],A861+1,3)</f>
        <v xml:space="preserve"> PID_CROSS_FLOW_VALVE_1</v>
      </c>
      <c r="D861" s="34" t="str" cm="1">
        <f t="array" ref="D861">INDEX(DB_PAR[],A861+1,4)</f>
        <v>SPARE_4</v>
      </c>
      <c r="F861" s="34"/>
      <c r="G861" s="34" t="str" cm="1">
        <f t="array" ref="G861">IF(INDEX(DB_PAR[],A861+1,5) = "REAL",INDEX(DB_PAR[],A861+1,8),IF(INDEX(DB_PAR[],A861+1,5) = "INT",INDEX(DB_PAR[],A861+1,6),INDEX(DB_PAR[],A861+1,7)))</f>
        <v>REAL</v>
      </c>
      <c r="H861" s="36" t="str" cm="1">
        <f t="array" ref="H861">INDEX(DB_PAR[],A861+1,9)</f>
        <v>T#0MS</v>
      </c>
      <c r="I861" s="36"/>
      <c r="J861" s="36"/>
      <c r="K861" s="36" t="e">
        <f t="shared" si="69"/>
        <v>#N/A</v>
      </c>
    </row>
    <row r="862" spans="1:11" hidden="1" x14ac:dyDescent="0.25">
      <c r="A862" s="36">
        <v>860</v>
      </c>
      <c r="B862" s="36" t="b" cm="1">
        <f t="array" ref="B862">INDEX(DB_PAR[],A862+1,1)</f>
        <v>0</v>
      </c>
      <c r="C862" s="34" t="str" cm="1">
        <f t="array" ref="C862">INDEX(DB_PAR[],A862+1,3)</f>
        <v xml:space="preserve"> PID_CROSS_FLOW_VALVE_1</v>
      </c>
      <c r="D862" s="34" t="str" cm="1">
        <f t="array" ref="D862">INDEX(DB_PAR[],A862+1,4)</f>
        <v>SPARE_5</v>
      </c>
      <c r="F862" s="34"/>
      <c r="G862" s="34" t="str" cm="1">
        <f t="array" ref="G862">IF(INDEX(DB_PAR[],A862+1,5) = "REAL",INDEX(DB_PAR[],A862+1,8),IF(INDEX(DB_PAR[],A862+1,5) = "INT",INDEX(DB_PAR[],A862+1,6),INDEX(DB_PAR[],A862+1,7)))</f>
        <v>REAL</v>
      </c>
      <c r="H862" s="36" t="str" cm="1">
        <f t="array" ref="H862">INDEX(DB_PAR[],A862+1,9)</f>
        <v>T#0MS</v>
      </c>
      <c r="I862" s="36"/>
      <c r="J862" s="36"/>
      <c r="K862" s="36" t="e">
        <f t="shared" si="69"/>
        <v>#N/A</v>
      </c>
    </row>
    <row r="863" spans="1:11" hidden="1" x14ac:dyDescent="0.25">
      <c r="A863" s="36">
        <v>861</v>
      </c>
      <c r="B863" s="36" t="b" cm="1">
        <f t="array" ref="B863">INDEX(DB_PAR[],A863+1,1)</f>
        <v>0</v>
      </c>
      <c r="C863" s="34" t="str" cm="1">
        <f t="array" ref="C863">INDEX(DB_PAR[],A863+1,3)</f>
        <v xml:space="preserve"> PID_CROSS_FLOW_VALVE_1</v>
      </c>
      <c r="D863" s="34" t="str" cm="1">
        <f t="array" ref="D863">INDEX(DB_PAR[],A863+1,4)</f>
        <v>SPARE_6</v>
      </c>
      <c r="F863" s="34"/>
      <c r="G863" s="34" t="str" cm="1">
        <f t="array" ref="G863">IF(INDEX(DB_PAR[],A863+1,5) = "REAL",INDEX(DB_PAR[],A863+1,8),IF(INDEX(DB_PAR[],A863+1,5) = "INT",INDEX(DB_PAR[],A863+1,6),INDEX(DB_PAR[],A863+1,7)))</f>
        <v>REAL</v>
      </c>
      <c r="H863" s="36" t="str" cm="1">
        <f t="array" ref="H863">INDEX(DB_PAR[],A863+1,9)</f>
        <v>T#0MS</v>
      </c>
      <c r="I863" s="36"/>
      <c r="J863" s="36"/>
      <c r="K863" s="36" t="e">
        <f t="shared" si="69"/>
        <v>#N/A</v>
      </c>
    </row>
    <row r="864" spans="1:11" hidden="1" x14ac:dyDescent="0.25">
      <c r="A864" s="36">
        <v>862</v>
      </c>
      <c r="B864" s="36" t="b" cm="1">
        <f t="array" ref="B864">INDEX(DB_PAR[],A864+1,1)</f>
        <v>0</v>
      </c>
      <c r="C864" s="34" t="str" cm="1">
        <f t="array" ref="C864">INDEX(DB_PAR[],A864+1,3)</f>
        <v xml:space="preserve"> PID_CROSS_FLOW_VALVE_1</v>
      </c>
      <c r="D864" s="34" t="str" cm="1">
        <f t="array" ref="D864">INDEX(DB_PAR[],A864+1,4)</f>
        <v>SPARE_7</v>
      </c>
      <c r="F864" s="34"/>
      <c r="G864" s="34" t="str" cm="1">
        <f t="array" ref="G864">IF(INDEX(DB_PAR[],A864+1,5) = "REAL",INDEX(DB_PAR[],A864+1,8),IF(INDEX(DB_PAR[],A864+1,5) = "INT",INDEX(DB_PAR[],A864+1,6),INDEX(DB_PAR[],A864+1,7)))</f>
        <v>REAL</v>
      </c>
      <c r="H864" s="36" t="str" cm="1">
        <f t="array" ref="H864">INDEX(DB_PAR[],A864+1,9)</f>
        <v>T#0MS</v>
      </c>
      <c r="I864" s="36"/>
      <c r="J864" s="36"/>
      <c r="K864" s="36" t="e">
        <f t="shared" si="69"/>
        <v>#N/A</v>
      </c>
    </row>
    <row r="865" spans="1:11" hidden="1" x14ac:dyDescent="0.25">
      <c r="A865" s="36">
        <v>863</v>
      </c>
      <c r="B865" s="36" t="b" cm="1">
        <f t="array" ref="B865">INDEX(DB_PAR[],A865+1,1)</f>
        <v>0</v>
      </c>
      <c r="C865" s="34" t="str" cm="1">
        <f t="array" ref="C865">INDEX(DB_PAR[],A865+1,3)</f>
        <v xml:space="preserve"> PID_CROSS_FLOW_VALVE_1</v>
      </c>
      <c r="D865" s="34" t="str" cm="1">
        <f t="array" ref="D865">INDEX(DB_PAR[],A865+1,4)</f>
        <v>SPARE_8</v>
      </c>
      <c r="F865" s="34"/>
      <c r="G865" s="34" t="str" cm="1">
        <f t="array" ref="G865">IF(INDEX(DB_PAR[],A865+1,5) = "REAL",INDEX(DB_PAR[],A865+1,8),IF(INDEX(DB_PAR[],A865+1,5) = "INT",INDEX(DB_PAR[],A865+1,6),INDEX(DB_PAR[],A865+1,7)))</f>
        <v>REAL</v>
      </c>
      <c r="H865" s="36" t="str" cm="1">
        <f t="array" ref="H865">INDEX(DB_PAR[],A865+1,9)</f>
        <v>T#0MS</v>
      </c>
      <c r="I865" s="36"/>
      <c r="J865" s="36"/>
      <c r="K865" s="36" t="e">
        <f t="shared" si="69"/>
        <v>#N/A</v>
      </c>
    </row>
    <row r="866" spans="1:11" hidden="1" x14ac:dyDescent="0.25">
      <c r="A866" s="36">
        <v>864</v>
      </c>
      <c r="B866" s="36" t="b" cm="1">
        <f t="array" ref="B866">INDEX(DB_PAR[],A866+1,1)</f>
        <v>0</v>
      </c>
      <c r="C866" s="34" t="str" cm="1">
        <f t="array" ref="C866">INDEX(DB_PAR[],A866+1,3)</f>
        <v xml:space="preserve"> PID_CROSS_FLOW_VALVE_2</v>
      </c>
      <c r="D866" s="34" t="str" cm="1">
        <f t="array" ref="D866">INDEX(DB_PAR[],A866+1,4)</f>
        <v>INPUT_RAMP_MIN_VAL</v>
      </c>
      <c r="E866" t="s">
        <v>4495</v>
      </c>
      <c r="F866" s="34" t="s">
        <v>4244</v>
      </c>
      <c r="G866" s="34" t="str" cm="1">
        <f t="array" ref="G866">IF(INDEX(DB_PAR[],A866+1,5) = "REAL",INDEX(DB_PAR[],A866+1,8),IF(INDEX(DB_PAR[],A866+1,5) = "INT",INDEX(DB_PAR[],A866+1,6),INDEX(DB_PAR[],A866+1,7)))</f>
        <v>REAL</v>
      </c>
      <c r="H866" s="36" t="str" cm="1">
        <f t="array" ref="H866">INDEX(DB_PAR[],A866+1,9)</f>
        <v>T#0MS</v>
      </c>
      <c r="I866" s="36" t="s">
        <v>1084</v>
      </c>
      <c r="J866" s="36"/>
      <c r="K866" s="36" t="e">
        <f t="shared" si="69"/>
        <v>#N/A</v>
      </c>
    </row>
    <row r="867" spans="1:11" hidden="1" x14ac:dyDescent="0.25">
      <c r="A867" s="36">
        <v>865</v>
      </c>
      <c r="B867" s="36" t="b" cm="1">
        <f t="array" ref="B867">INDEX(DB_PAR[],A867+1,1)</f>
        <v>0</v>
      </c>
      <c r="C867" s="34" t="str" cm="1">
        <f t="array" ref="C867">INDEX(DB_PAR[],A867+1,3)</f>
        <v xml:space="preserve"> PID_CROSS_FLOW_VALVE_2</v>
      </c>
      <c r="D867" s="34" t="str" cm="1">
        <f t="array" ref="D867">INDEX(DB_PAR[],A867+1,4)</f>
        <v>INPUT_RAMP_MAX_VAL</v>
      </c>
      <c r="E867" t="s">
        <v>4496</v>
      </c>
      <c r="F867" s="34" t="s">
        <v>4247</v>
      </c>
      <c r="G867" s="34" t="str" cm="1">
        <f t="array" ref="G867">IF(INDEX(DB_PAR[],A867+1,5) = "REAL",INDEX(DB_PAR[],A867+1,8),IF(INDEX(DB_PAR[],A867+1,5) = "INT",INDEX(DB_PAR[],A867+1,6),INDEX(DB_PAR[],A867+1,7)))</f>
        <v>REAL</v>
      </c>
      <c r="H867" s="36" t="str" cm="1">
        <f t="array" ref="H867">INDEX(DB_PAR[],A867+1,9)</f>
        <v>T#0MS</v>
      </c>
      <c r="I867" s="36" t="s">
        <v>1084</v>
      </c>
      <c r="J867" s="36"/>
      <c r="K867" s="36" t="e">
        <f t="shared" si="69"/>
        <v>#N/A</v>
      </c>
    </row>
    <row r="868" spans="1:11" hidden="1" x14ac:dyDescent="0.25">
      <c r="A868" s="36">
        <v>866</v>
      </c>
      <c r="B868" s="36" t="b" cm="1">
        <f t="array" ref="B868">INDEX(DB_PAR[],A868+1,1)</f>
        <v>0</v>
      </c>
      <c r="C868" s="34" t="str" cm="1">
        <f t="array" ref="C868">INDEX(DB_PAR[],A868+1,3)</f>
        <v xml:space="preserve"> PID_CROSS_FLOW_VALVE_2</v>
      </c>
      <c r="D868" s="34" t="str" cm="1">
        <f t="array" ref="D868">INDEX(DB_PAR[],A868+1,4)</f>
        <v>INPUT_RAMP_FALLING_TIME</v>
      </c>
      <c r="E868" t="s">
        <v>4497</v>
      </c>
      <c r="F868" s="34" t="s">
        <v>4250</v>
      </c>
      <c r="G868" s="34" t="str" cm="1">
        <f t="array" ref="G868">IF(INDEX(DB_PAR[],A868+1,5) = "REAL",INDEX(DB_PAR[],A868+1,8),IF(INDEX(DB_PAR[],A868+1,5) = "INT",INDEX(DB_PAR[],A868+1,6),INDEX(DB_PAR[],A868+1,7)))</f>
        <v>REAL</v>
      </c>
      <c r="H868" s="36" t="str" cm="1">
        <f t="array" ref="H868">INDEX(DB_PAR[],A868+1,9)</f>
        <v>T#0MS</v>
      </c>
      <c r="I868" s="36" t="s">
        <v>1084</v>
      </c>
      <c r="J868" s="36"/>
      <c r="K868" s="36" t="e">
        <f t="shared" si="69"/>
        <v>#N/A</v>
      </c>
    </row>
    <row r="869" spans="1:11" hidden="1" x14ac:dyDescent="0.25">
      <c r="A869" s="36">
        <v>867</v>
      </c>
      <c r="B869" s="36" t="b" cm="1">
        <f t="array" ref="B869">INDEX(DB_PAR[],A869+1,1)</f>
        <v>0</v>
      </c>
      <c r="C869" s="34" t="str" cm="1">
        <f t="array" ref="C869">INDEX(DB_PAR[],A869+1,3)</f>
        <v xml:space="preserve"> PID_CROSS_FLOW_VALVE_2</v>
      </c>
      <c r="D869" s="34" t="str" cm="1">
        <f t="array" ref="D869">INDEX(DB_PAR[],A869+1,4)</f>
        <v>INPUT_RAMP_RISING_TIME</v>
      </c>
      <c r="E869" t="s">
        <v>4498</v>
      </c>
      <c r="F869" s="34" t="s">
        <v>4253</v>
      </c>
      <c r="G869" s="34" t="str" cm="1">
        <f t="array" ref="G869">IF(INDEX(DB_PAR[],A869+1,5) = "REAL",INDEX(DB_PAR[],A869+1,8),IF(INDEX(DB_PAR[],A869+1,5) = "INT",INDEX(DB_PAR[],A869+1,6),INDEX(DB_PAR[],A869+1,7)))</f>
        <v>REAL</v>
      </c>
      <c r="H869" s="36" t="str" cm="1">
        <f t="array" ref="H869">INDEX(DB_PAR[],A869+1,9)</f>
        <v>T#0MS</v>
      </c>
      <c r="I869" s="36" t="s">
        <v>1084</v>
      </c>
      <c r="J869" s="36"/>
      <c r="K869" s="36" t="e">
        <f t="shared" si="69"/>
        <v>#N/A</v>
      </c>
    </row>
    <row r="870" spans="1:11" hidden="1" x14ac:dyDescent="0.25">
      <c r="A870" s="36">
        <v>868</v>
      </c>
      <c r="B870" s="36" t="b" cm="1">
        <f t="array" ref="B870">INDEX(DB_PAR[],A870+1,1)</f>
        <v>0</v>
      </c>
      <c r="C870" s="34" t="str" cm="1">
        <f t="array" ref="C870">INDEX(DB_PAR[],A870+1,3)</f>
        <v xml:space="preserve"> PID_CROSS_FLOW_VALVE_2</v>
      </c>
      <c r="D870" s="34" t="str" cm="1">
        <f t="array" ref="D870">INDEX(DB_PAR[],A870+1,4)</f>
        <v>OUTPUT_RAMP_FALLING_TIME</v>
      </c>
      <c r="E870" t="s">
        <v>4499</v>
      </c>
      <c r="F870" s="34" t="s">
        <v>4250</v>
      </c>
      <c r="G870" s="34" t="str" cm="1">
        <f t="array" ref="G870">IF(INDEX(DB_PAR[],A870+1,5) = "REAL",INDEX(DB_PAR[],A870+1,8),IF(INDEX(DB_PAR[],A870+1,5) = "INT",INDEX(DB_PAR[],A870+1,6),INDEX(DB_PAR[],A870+1,7)))</f>
        <v>REAL</v>
      </c>
      <c r="H870" s="36" t="str" cm="1">
        <f t="array" ref="H870">INDEX(DB_PAR[],A870+1,9)</f>
        <v>T#0MS</v>
      </c>
      <c r="I870" s="36" t="s">
        <v>1084</v>
      </c>
      <c r="J870" s="36"/>
      <c r="K870" s="36" t="e">
        <f t="shared" si="69"/>
        <v>#N/A</v>
      </c>
    </row>
    <row r="871" spans="1:11" hidden="1" x14ac:dyDescent="0.25">
      <c r="A871" s="36">
        <v>869</v>
      </c>
      <c r="B871" s="36" t="b" cm="1">
        <f t="array" ref="B871">INDEX(DB_PAR[],A871+1,1)</f>
        <v>0</v>
      </c>
      <c r="C871" s="34" t="str" cm="1">
        <f t="array" ref="C871">INDEX(DB_PAR[],A871+1,3)</f>
        <v xml:space="preserve"> PID_CROSS_FLOW_VALVE_2</v>
      </c>
      <c r="D871" s="34" t="str" cm="1">
        <f t="array" ref="D871">INDEX(DB_PAR[],A871+1,4)</f>
        <v>OUTPUT_RAMP_RISING_TIME</v>
      </c>
      <c r="E871" t="s">
        <v>4500</v>
      </c>
      <c r="F871" s="34" t="s">
        <v>4253</v>
      </c>
      <c r="G871" s="34" t="str" cm="1">
        <f t="array" ref="G871">IF(INDEX(DB_PAR[],A871+1,5) = "REAL",INDEX(DB_PAR[],A871+1,8),IF(INDEX(DB_PAR[],A871+1,5) = "INT",INDEX(DB_PAR[],A871+1,6),INDEX(DB_PAR[],A871+1,7)))</f>
        <v>REAL</v>
      </c>
      <c r="H871" s="36" t="str" cm="1">
        <f t="array" ref="H871">INDEX(DB_PAR[],A871+1,9)</f>
        <v>T#0MS</v>
      </c>
      <c r="I871" s="36" t="s">
        <v>1084</v>
      </c>
      <c r="J871" s="36"/>
      <c r="K871" s="36" t="e">
        <f t="shared" si="69"/>
        <v>#N/A</v>
      </c>
    </row>
    <row r="872" spans="1:11" ht="30" hidden="1" x14ac:dyDescent="0.25">
      <c r="A872" s="36">
        <v>870</v>
      </c>
      <c r="B872" s="36" t="b" cm="1">
        <f t="array" ref="B872">INDEX(DB_PAR[],A872+1,1)</f>
        <v>0</v>
      </c>
      <c r="C872" s="34" t="str" cm="1">
        <f t="array" ref="C872">INDEX(DB_PAR[],A872+1,3)</f>
        <v xml:space="preserve"> PID_CROSS_FLOW_VALVE_2</v>
      </c>
      <c r="D872" s="34" t="str" cm="1">
        <f t="array" ref="D872">INDEX(DB_PAR[],A872+1,4)</f>
        <v>MAN_ON</v>
      </c>
      <c r="E872" t="s">
        <v>4501</v>
      </c>
      <c r="F872" s="34" t="s">
        <v>4258</v>
      </c>
      <c r="G872" s="34" t="str" cm="1">
        <f t="array" ref="G872">IF(INDEX(DB_PAR[],A872+1,5) = "REAL",INDEX(DB_PAR[],A872+1,8),IF(INDEX(DB_PAR[],A872+1,5) = "INT",INDEX(DB_PAR[],A872+1,6),INDEX(DB_PAR[],A872+1,7)))</f>
        <v>INT</v>
      </c>
      <c r="H872" s="36" t="str" cm="1">
        <f t="array" ref="H872">INDEX(DB_PAR[],A872+1,9)</f>
        <v>T#0MS</v>
      </c>
      <c r="I872" s="36" t="s">
        <v>1084</v>
      </c>
      <c r="J872" s="36"/>
      <c r="K872" s="36" t="e">
        <f t="shared" si="69"/>
        <v>#N/A</v>
      </c>
    </row>
    <row r="873" spans="1:11" ht="30" hidden="1" x14ac:dyDescent="0.25">
      <c r="A873" s="36">
        <v>871</v>
      </c>
      <c r="B873" s="36" t="b" cm="1">
        <f t="array" ref="B873">INDEX(DB_PAR[],A873+1,1)</f>
        <v>0</v>
      </c>
      <c r="C873" s="34" t="str" cm="1">
        <f t="array" ref="C873">INDEX(DB_PAR[],A873+1,3)</f>
        <v xml:space="preserve"> PID_CROSS_FLOW_VALVE_2</v>
      </c>
      <c r="D873" s="34" t="str" cm="1">
        <f t="array" ref="D873">INDEX(DB_PAR[],A873+1,4)</f>
        <v>P_SEL</v>
      </c>
      <c r="E873" t="s">
        <v>4502</v>
      </c>
      <c r="F873" s="34" t="s">
        <v>4261</v>
      </c>
      <c r="G873" s="34" t="str" cm="1">
        <f t="array" ref="G873">IF(INDEX(DB_PAR[],A873+1,5) = "REAL",INDEX(DB_PAR[],A873+1,8),IF(INDEX(DB_PAR[],A873+1,5) = "INT",INDEX(DB_PAR[],A873+1,6),INDEX(DB_PAR[],A873+1,7)))</f>
        <v>INT</v>
      </c>
      <c r="H873" s="36" t="str" cm="1">
        <f t="array" ref="H873">INDEX(DB_PAR[],A873+1,9)</f>
        <v>T#0MS</v>
      </c>
      <c r="I873" s="36" t="s">
        <v>1084</v>
      </c>
      <c r="J873" s="36"/>
      <c r="K873" s="36" t="e">
        <f t="shared" si="69"/>
        <v>#N/A</v>
      </c>
    </row>
    <row r="874" spans="1:11" ht="30" hidden="1" x14ac:dyDescent="0.25">
      <c r="A874" s="36">
        <v>872</v>
      </c>
      <c r="B874" s="36" t="b" cm="1">
        <f t="array" ref="B874">INDEX(DB_PAR[],A874+1,1)</f>
        <v>0</v>
      </c>
      <c r="C874" s="34" t="str" cm="1">
        <f t="array" ref="C874">INDEX(DB_PAR[],A874+1,3)</f>
        <v xml:space="preserve"> PID_CROSS_FLOW_VALVE_2</v>
      </c>
      <c r="D874" s="34" t="str" cm="1">
        <f t="array" ref="D874">INDEX(DB_PAR[],A874+1,4)</f>
        <v>I_SEL</v>
      </c>
      <c r="E874" t="s">
        <v>4503</v>
      </c>
      <c r="F874" s="34" t="s">
        <v>4264</v>
      </c>
      <c r="G874" s="34" t="str" cm="1">
        <f t="array" ref="G874">IF(INDEX(DB_PAR[],A874+1,5) = "REAL",INDEX(DB_PAR[],A874+1,8),IF(INDEX(DB_PAR[],A874+1,5) = "INT",INDEX(DB_PAR[],A874+1,6),INDEX(DB_PAR[],A874+1,7)))</f>
        <v>INT</v>
      </c>
      <c r="H874" s="36" t="str" cm="1">
        <f t="array" ref="H874">INDEX(DB_PAR[],A874+1,9)</f>
        <v>T#0MS</v>
      </c>
      <c r="I874" s="36" t="s">
        <v>1084</v>
      </c>
      <c r="J874" s="36"/>
      <c r="K874" s="36" t="e">
        <f t="shared" si="69"/>
        <v>#N/A</v>
      </c>
    </row>
    <row r="875" spans="1:11" hidden="1" x14ac:dyDescent="0.25">
      <c r="A875" s="36">
        <v>873</v>
      </c>
      <c r="B875" s="36" t="b" cm="1">
        <f t="array" ref="B875">INDEX(DB_PAR[],A875+1,1)</f>
        <v>0</v>
      </c>
      <c r="C875" s="34" t="str" cm="1">
        <f t="array" ref="C875">INDEX(DB_PAR[],A875+1,3)</f>
        <v xml:space="preserve"> PID_CROSS_FLOW_VALVE_2</v>
      </c>
      <c r="D875" s="34" t="str" cm="1">
        <f t="array" ref="D875">INDEX(DB_PAR[],A875+1,4)</f>
        <v>INT_HOLD</v>
      </c>
      <c r="E875" t="s">
        <v>4504</v>
      </c>
      <c r="F875" s="34" t="s">
        <v>4267</v>
      </c>
      <c r="G875" s="34" t="str" cm="1">
        <f t="array" ref="G875">IF(INDEX(DB_PAR[],A875+1,5) = "REAL",INDEX(DB_PAR[],A875+1,8),IF(INDEX(DB_PAR[],A875+1,5) = "INT",INDEX(DB_PAR[],A875+1,6),INDEX(DB_PAR[],A875+1,7)))</f>
        <v>INT</v>
      </c>
      <c r="H875" s="36" t="str" cm="1">
        <f t="array" ref="H875">INDEX(DB_PAR[],A875+1,9)</f>
        <v>T#0MS</v>
      </c>
      <c r="I875" s="36" t="s">
        <v>1084</v>
      </c>
      <c r="J875" s="36"/>
      <c r="K875" s="36" t="e">
        <f t="shared" si="69"/>
        <v>#N/A</v>
      </c>
    </row>
    <row r="876" spans="1:11" ht="30" hidden="1" x14ac:dyDescent="0.25">
      <c r="A876" s="36">
        <v>874</v>
      </c>
      <c r="B876" s="36" t="b" cm="1">
        <f t="array" ref="B876">INDEX(DB_PAR[],A876+1,1)</f>
        <v>0</v>
      </c>
      <c r="C876" s="34" t="str" cm="1">
        <f t="array" ref="C876">INDEX(DB_PAR[],A876+1,3)</f>
        <v xml:space="preserve"> PID_CROSS_FLOW_VALVE_2</v>
      </c>
      <c r="D876" s="34" t="str" cm="1">
        <f t="array" ref="D876">INDEX(DB_PAR[],A876+1,4)</f>
        <v>D_SEL</v>
      </c>
      <c r="E876" t="s">
        <v>4505</v>
      </c>
      <c r="F876" s="34" t="s">
        <v>4348</v>
      </c>
      <c r="G876" s="34" t="str" cm="1">
        <f t="array" ref="G876">IF(INDEX(DB_PAR[],A876+1,5) = "REAL",INDEX(DB_PAR[],A876+1,8),IF(INDEX(DB_PAR[],A876+1,5) = "INT",INDEX(DB_PAR[],A876+1,6),INDEX(DB_PAR[],A876+1,7)))</f>
        <v>INT</v>
      </c>
      <c r="H876" s="36" t="str" cm="1">
        <f t="array" ref="H876">INDEX(DB_PAR[],A876+1,9)</f>
        <v>T#0MS</v>
      </c>
      <c r="I876" s="36" t="s">
        <v>1084</v>
      </c>
      <c r="J876" s="36"/>
      <c r="K876" s="36" t="e">
        <f t="shared" si="69"/>
        <v>#N/A</v>
      </c>
    </row>
    <row r="877" spans="1:11" ht="30" hidden="1" x14ac:dyDescent="0.25">
      <c r="A877" s="36">
        <v>875</v>
      </c>
      <c r="B877" s="36" t="b" cm="1">
        <f t="array" ref="B877">INDEX(DB_PAR[],A877+1,1)</f>
        <v>0</v>
      </c>
      <c r="C877" s="34" t="str" cm="1">
        <f t="array" ref="C877">INDEX(DB_PAR[],A877+1,3)</f>
        <v xml:space="preserve"> PID_CROSS_FLOW_VALVE_2</v>
      </c>
      <c r="D877" s="34" t="str" cm="1">
        <f t="array" ref="D877">INDEX(DB_PAR[],A877+1,4)</f>
        <v>NUM_OF_CYCLES</v>
      </c>
      <c r="E877" t="s">
        <v>4506</v>
      </c>
      <c r="F877" s="34" t="s">
        <v>4273</v>
      </c>
      <c r="G877" s="34" t="str" cm="1">
        <f t="array" ref="G877">IF(INDEX(DB_PAR[],A877+1,5) = "REAL",INDEX(DB_PAR[],A877+1,8),IF(INDEX(DB_PAR[],A877+1,5) = "INT",INDEX(DB_PAR[],A877+1,6),INDEX(DB_PAR[],A877+1,7)))</f>
        <v>INT</v>
      </c>
      <c r="H877" s="36" t="str" cm="1">
        <f t="array" ref="H877">INDEX(DB_PAR[],A877+1,9)</f>
        <v>T#0MS</v>
      </c>
      <c r="I877" s="36" t="s">
        <v>1084</v>
      </c>
      <c r="J877" s="36"/>
      <c r="K877" s="36" t="e">
        <f t="shared" si="69"/>
        <v>#N/A</v>
      </c>
    </row>
    <row r="878" spans="1:11" hidden="1" x14ac:dyDescent="0.25">
      <c r="A878" s="36">
        <v>876</v>
      </c>
      <c r="B878" s="36" t="b" cm="1">
        <f t="array" ref="B878">INDEX(DB_PAR[],A878+1,1)</f>
        <v>0</v>
      </c>
      <c r="C878" s="34" t="str" cm="1">
        <f t="array" ref="C878">INDEX(DB_PAR[],A878+1,3)</f>
        <v xml:space="preserve"> PID_CROSS_FLOW_VALVE_2</v>
      </c>
      <c r="D878" s="34" t="str" cm="1">
        <f t="array" ref="D878">INDEX(DB_PAR[],A878+1,4)</f>
        <v>GAIN</v>
      </c>
      <c r="E878" t="s">
        <v>4507</v>
      </c>
      <c r="F878" s="34" t="s">
        <v>4276</v>
      </c>
      <c r="G878" s="34" t="str" cm="1">
        <f t="array" ref="G878">IF(INDEX(DB_PAR[],A878+1,5) = "REAL",INDEX(DB_PAR[],A878+1,8),IF(INDEX(DB_PAR[],A878+1,5) = "INT",INDEX(DB_PAR[],A878+1,6),INDEX(DB_PAR[],A878+1,7)))</f>
        <v>REAL</v>
      </c>
      <c r="H878" s="36" t="str" cm="1">
        <f t="array" ref="H878">INDEX(DB_PAR[],A878+1,9)</f>
        <v>T#0MS</v>
      </c>
      <c r="I878" s="36" t="s">
        <v>1084</v>
      </c>
      <c r="J878" s="36"/>
      <c r="K878" s="36" t="e">
        <f t="shared" si="69"/>
        <v>#N/A</v>
      </c>
    </row>
    <row r="879" spans="1:11" hidden="1" x14ac:dyDescent="0.25">
      <c r="A879" s="36">
        <v>877</v>
      </c>
      <c r="B879" s="36" t="b" cm="1">
        <f t="array" ref="B879">INDEX(DB_PAR[],A879+1,1)</f>
        <v>0</v>
      </c>
      <c r="C879" s="34" t="str" cm="1">
        <f t="array" ref="C879">INDEX(DB_PAR[],A879+1,3)</f>
        <v xml:space="preserve"> PID_CROSS_FLOW_VALVE_2</v>
      </c>
      <c r="D879" s="34" t="str" cm="1">
        <f t="array" ref="D879">INDEX(DB_PAR[],A879+1,4)</f>
        <v>TI</v>
      </c>
      <c r="E879" t="s">
        <v>4508</v>
      </c>
      <c r="F879" s="34" t="s">
        <v>4279</v>
      </c>
      <c r="G879" s="34" t="str" cm="1">
        <f t="array" ref="G879">IF(INDEX(DB_PAR[],A879+1,5) = "REAL",INDEX(DB_PAR[],A879+1,8),IF(INDEX(DB_PAR[],A879+1,5) = "INT",INDEX(DB_PAR[],A879+1,6),INDEX(DB_PAR[],A879+1,7)))</f>
        <v>INT</v>
      </c>
      <c r="H879" s="36" t="str" cm="1">
        <f t="array" ref="H879">INDEX(DB_PAR[],A879+1,9)</f>
        <v>T#0MS</v>
      </c>
      <c r="I879" s="36" t="s">
        <v>1084</v>
      </c>
      <c r="J879" s="36"/>
      <c r="K879" s="36" t="e">
        <f t="shared" si="69"/>
        <v>#N/A</v>
      </c>
    </row>
    <row r="880" spans="1:11" hidden="1" x14ac:dyDescent="0.25">
      <c r="A880" s="36">
        <v>878</v>
      </c>
      <c r="B880" s="36" t="b" cm="1">
        <f t="array" ref="B880">INDEX(DB_PAR[],A880+1,1)</f>
        <v>0</v>
      </c>
      <c r="C880" s="34" t="str" cm="1">
        <f t="array" ref="C880">INDEX(DB_PAR[],A880+1,3)</f>
        <v xml:space="preserve"> PID_CROSS_FLOW_VALVE_2</v>
      </c>
      <c r="D880" s="34" t="str" cm="1">
        <f t="array" ref="D880">INDEX(DB_PAR[],A880+1,4)</f>
        <v>TD</v>
      </c>
      <c r="E880" t="s">
        <v>4509</v>
      </c>
      <c r="F880" s="34" t="s">
        <v>4282</v>
      </c>
      <c r="G880" s="34" t="str" cm="1">
        <f t="array" ref="G880">IF(INDEX(DB_PAR[],A880+1,5) = "REAL",INDEX(DB_PAR[],A880+1,8),IF(INDEX(DB_PAR[],A880+1,5) = "INT",INDEX(DB_PAR[],A880+1,6),INDEX(DB_PAR[],A880+1,7)))</f>
        <v>INT</v>
      </c>
      <c r="H880" s="36" t="str" cm="1">
        <f t="array" ref="H880">INDEX(DB_PAR[],A880+1,9)</f>
        <v>T#0MS</v>
      </c>
      <c r="I880" s="36" t="s">
        <v>1084</v>
      </c>
      <c r="J880" s="36"/>
      <c r="K880" s="36" t="e">
        <f t="shared" si="69"/>
        <v>#N/A</v>
      </c>
    </row>
    <row r="881" spans="1:11" ht="30" hidden="1" x14ac:dyDescent="0.25">
      <c r="A881" s="36">
        <v>879</v>
      </c>
      <c r="B881" s="36" t="b" cm="1">
        <f t="array" ref="B881">INDEX(DB_PAR[],A881+1,1)</f>
        <v>0</v>
      </c>
      <c r="C881" s="34" t="str" cm="1">
        <f t="array" ref="C881">INDEX(DB_PAR[],A881+1,3)</f>
        <v xml:space="preserve"> PID_CROSS_FLOW_VALVE_2</v>
      </c>
      <c r="D881" s="34" t="str" cm="1">
        <f t="array" ref="D881">INDEX(DB_PAR[],A881+1,4)</f>
        <v>TM_LAG</v>
      </c>
      <c r="E881" t="s">
        <v>4510</v>
      </c>
      <c r="F881" s="34" t="s">
        <v>4285</v>
      </c>
      <c r="G881" s="34" t="str" cm="1">
        <f t="array" ref="G881">IF(INDEX(DB_PAR[],A881+1,5) = "REAL",INDEX(DB_PAR[],A881+1,8),IF(INDEX(DB_PAR[],A881+1,5) = "INT",INDEX(DB_PAR[],A881+1,6),INDEX(DB_PAR[],A881+1,7)))</f>
        <v>INT</v>
      </c>
      <c r="H881" s="36" t="str" cm="1">
        <f t="array" ref="H881">INDEX(DB_PAR[],A881+1,9)</f>
        <v>T#0MS</v>
      </c>
      <c r="I881" s="36" t="s">
        <v>1084</v>
      </c>
      <c r="J881" s="36"/>
      <c r="K881" s="36" t="e">
        <f t="shared" si="69"/>
        <v>#N/A</v>
      </c>
    </row>
    <row r="882" spans="1:11" hidden="1" x14ac:dyDescent="0.25">
      <c r="A882" s="36">
        <v>880</v>
      </c>
      <c r="B882" s="36" t="b" cm="1">
        <f t="array" ref="B882">INDEX(DB_PAR[],A882+1,1)</f>
        <v>0</v>
      </c>
      <c r="C882" s="34" t="str" cm="1">
        <f t="array" ref="C882">INDEX(DB_PAR[],A882+1,3)</f>
        <v xml:space="preserve"> PID_CROSS_FLOW_VALVE_2</v>
      </c>
      <c r="D882" s="34" t="str" cm="1">
        <f t="array" ref="D882">INDEX(DB_PAR[],A882+1,4)</f>
        <v>DEAD_W</v>
      </c>
      <c r="E882" t="s">
        <v>4511</v>
      </c>
      <c r="F882" s="34" t="s">
        <v>4288</v>
      </c>
      <c r="G882" s="34" t="str" cm="1">
        <f t="array" ref="G882">IF(INDEX(DB_PAR[],A882+1,5) = "REAL",INDEX(DB_PAR[],A882+1,8),IF(INDEX(DB_PAR[],A882+1,5) = "INT",INDEX(DB_PAR[],A882+1,6),INDEX(DB_PAR[],A882+1,7)))</f>
        <v>REAL</v>
      </c>
      <c r="H882" s="36" t="str" cm="1">
        <f t="array" ref="H882">INDEX(DB_PAR[],A882+1,9)</f>
        <v>T#0MS</v>
      </c>
      <c r="I882" s="36" t="s">
        <v>1084</v>
      </c>
      <c r="J882" s="36"/>
      <c r="K882" s="36" t="e">
        <f t="shared" si="69"/>
        <v>#N/A</v>
      </c>
    </row>
    <row r="883" spans="1:11" ht="30" hidden="1" x14ac:dyDescent="0.25">
      <c r="A883" s="36">
        <v>881</v>
      </c>
      <c r="B883" s="36" t="b" cm="1">
        <f t="array" ref="B883">INDEX(DB_PAR[],A883+1,1)</f>
        <v>0</v>
      </c>
      <c r="C883" s="34" t="str" cm="1">
        <f t="array" ref="C883">INDEX(DB_PAR[],A883+1,3)</f>
        <v xml:space="preserve"> PID_CROSS_FLOW_VALVE_2</v>
      </c>
      <c r="D883" s="34" t="str" cm="1">
        <f t="array" ref="D883">INDEX(DB_PAR[],A883+1,4)</f>
        <v>LMN_HLM</v>
      </c>
      <c r="E883" t="s">
        <v>4512</v>
      </c>
      <c r="F883" s="35" t="s">
        <v>4291</v>
      </c>
      <c r="G883" s="34" t="str" cm="1">
        <f t="array" ref="G883">IF(INDEX(DB_PAR[],A883+1,5) = "REAL",INDEX(DB_PAR[],A883+1,8),IF(INDEX(DB_PAR[],A883+1,5) = "INT",INDEX(DB_PAR[],A883+1,6),INDEX(DB_PAR[],A883+1,7)))</f>
        <v>REAL</v>
      </c>
      <c r="H883" s="36" t="str" cm="1">
        <f t="array" ref="H883">INDEX(DB_PAR[],A883+1,9)</f>
        <v>T#0MS</v>
      </c>
      <c r="I883" s="36" t="s">
        <v>1084</v>
      </c>
      <c r="J883" s="36"/>
      <c r="K883" s="36" t="e">
        <f t="shared" si="69"/>
        <v>#N/A</v>
      </c>
    </row>
    <row r="884" spans="1:11" ht="30" hidden="1" x14ac:dyDescent="0.25">
      <c r="A884" s="36">
        <v>882</v>
      </c>
      <c r="B884" s="36" t="b" cm="1">
        <f t="array" ref="B884">INDEX(DB_PAR[],A884+1,1)</f>
        <v>0</v>
      </c>
      <c r="C884" s="34" t="str" cm="1">
        <f t="array" ref="C884">INDEX(DB_PAR[],A884+1,3)</f>
        <v xml:space="preserve"> PID_CROSS_FLOW_VALVE_2</v>
      </c>
      <c r="D884" s="34" t="str" cm="1">
        <f t="array" ref="D884">INDEX(DB_PAR[],A884+1,4)</f>
        <v>LMN_LLM</v>
      </c>
      <c r="E884" t="s">
        <v>4513</v>
      </c>
      <c r="F884" s="35" t="s">
        <v>4294</v>
      </c>
      <c r="G884" s="34" t="str" cm="1">
        <f t="array" ref="G884">IF(INDEX(DB_PAR[],A884+1,5) = "REAL",INDEX(DB_PAR[],A884+1,8),IF(INDEX(DB_PAR[],A884+1,5) = "INT",INDEX(DB_PAR[],A884+1,6),INDEX(DB_PAR[],A884+1,7)))</f>
        <v>REAL</v>
      </c>
      <c r="H884" s="36" t="str" cm="1">
        <f t="array" ref="H884">INDEX(DB_PAR[],A884+1,9)</f>
        <v>T#0MS</v>
      </c>
      <c r="I884" s="36" t="s">
        <v>1084</v>
      </c>
      <c r="J884" s="36"/>
      <c r="K884" s="36" t="e">
        <f t="shared" si="69"/>
        <v>#N/A</v>
      </c>
    </row>
    <row r="885" spans="1:11" hidden="1" x14ac:dyDescent="0.25">
      <c r="A885" s="36">
        <v>883</v>
      </c>
      <c r="B885" s="36" t="b" cm="1">
        <f t="array" ref="B885">INDEX(DB_PAR[],A885+1,1)</f>
        <v>0</v>
      </c>
      <c r="C885" s="34" t="str" cm="1">
        <f t="array" ref="C885">INDEX(DB_PAR[],A885+1,3)</f>
        <v xml:space="preserve"> PID_CROSS_FLOW_VALVE_2</v>
      </c>
      <c r="D885" s="34" t="str" cm="1">
        <f t="array" ref="D885">INDEX(DB_PAR[],A885+1,4)</f>
        <v>REF_MIN_VAL</v>
      </c>
      <c r="E885" t="s">
        <v>4514</v>
      </c>
      <c r="F885" s="34" t="s">
        <v>4297</v>
      </c>
      <c r="G885" s="34" t="str" cm="1">
        <f t="array" ref="G885">IF(INDEX(DB_PAR[],A885+1,5) = "REAL",INDEX(DB_PAR[],A885+1,8),IF(INDEX(DB_PAR[],A885+1,5) = "INT",INDEX(DB_PAR[],A885+1,6),INDEX(DB_PAR[],A885+1,7)))</f>
        <v>REAL</v>
      </c>
      <c r="H885" s="36" t="str" cm="1">
        <f t="array" ref="H885">INDEX(DB_PAR[],A885+1,9)</f>
        <v>T#0MS</v>
      </c>
      <c r="I885" s="36" t="s">
        <v>1084</v>
      </c>
      <c r="J885" s="36"/>
      <c r="K885" s="36" t="e">
        <f t="shared" si="69"/>
        <v>#N/A</v>
      </c>
    </row>
    <row r="886" spans="1:11" hidden="1" x14ac:dyDescent="0.25">
      <c r="A886" s="36">
        <v>884</v>
      </c>
      <c r="B886" s="36" t="b" cm="1">
        <f t="array" ref="B886">INDEX(DB_PAR[],A886+1,1)</f>
        <v>0</v>
      </c>
      <c r="C886" s="34" t="str" cm="1">
        <f t="array" ref="C886">INDEX(DB_PAR[],A886+1,3)</f>
        <v xml:space="preserve"> PID_CROSS_FLOW_VALVE_2</v>
      </c>
      <c r="D886" s="34" t="str" cm="1">
        <f t="array" ref="D886">INDEX(DB_PAR[],A886+1,4)</f>
        <v>REF_MAX_VAL</v>
      </c>
      <c r="E886" t="s">
        <v>4515</v>
      </c>
      <c r="F886" s="34" t="s">
        <v>4300</v>
      </c>
      <c r="G886" s="34" t="str" cm="1">
        <f t="array" ref="G886">IF(INDEX(DB_PAR[],A886+1,5) = "REAL",INDEX(DB_PAR[],A886+1,8),IF(INDEX(DB_PAR[],A886+1,5) = "INT",INDEX(DB_PAR[],A886+1,6),INDEX(DB_PAR[],A886+1,7)))</f>
        <v>REAL</v>
      </c>
      <c r="H886" s="36" t="str" cm="1">
        <f t="array" ref="H886">INDEX(DB_PAR[],A886+1,9)</f>
        <v>T#0MS</v>
      </c>
      <c r="I886" s="36" t="s">
        <v>1084</v>
      </c>
      <c r="J886" s="36"/>
      <c r="K886" s="36" t="e">
        <f t="shared" si="69"/>
        <v>#N/A</v>
      </c>
    </row>
    <row r="887" spans="1:11" ht="30" hidden="1" x14ac:dyDescent="0.25">
      <c r="A887" s="36">
        <v>885</v>
      </c>
      <c r="B887" s="36" t="b" cm="1">
        <f t="array" ref="B887">INDEX(DB_PAR[],A887+1,1)</f>
        <v>0</v>
      </c>
      <c r="C887" s="34" t="str" cm="1">
        <f t="array" ref="C887">INDEX(DB_PAR[],A887+1,3)</f>
        <v xml:space="preserve"> PID_CROSS_FLOW_VALVE_2</v>
      </c>
      <c r="D887" s="34" t="str" cm="1">
        <f t="array" ref="D887">INDEX(DB_PAR[],A887+1,4)</f>
        <v>LMN_FAC</v>
      </c>
      <c r="E887" t="s">
        <v>4516</v>
      </c>
      <c r="F887" s="34" t="s">
        <v>4303</v>
      </c>
      <c r="G887" s="34" t="str" cm="1">
        <f t="array" ref="G887">IF(INDEX(DB_PAR[],A887+1,5) = "REAL",INDEX(DB_PAR[],A887+1,8),IF(INDEX(DB_PAR[],A887+1,5) = "INT",INDEX(DB_PAR[],A887+1,6),INDEX(DB_PAR[],A887+1,7)))</f>
        <v>REAL</v>
      </c>
      <c r="H887" s="36" t="str" cm="1">
        <f t="array" ref="H887">INDEX(DB_PAR[],A887+1,9)</f>
        <v>T#0MS</v>
      </c>
      <c r="I887" s="36" t="s">
        <v>1084</v>
      </c>
      <c r="J887" s="36"/>
      <c r="K887" s="36" t="e">
        <f t="shared" si="69"/>
        <v>#N/A</v>
      </c>
    </row>
    <row r="888" spans="1:11" ht="30" hidden="1" x14ac:dyDescent="0.25">
      <c r="A888" s="36">
        <v>886</v>
      </c>
      <c r="B888" s="36" t="b" cm="1">
        <f t="array" ref="B888">INDEX(DB_PAR[],A888+1,1)</f>
        <v>0</v>
      </c>
      <c r="C888" s="34" t="str" cm="1">
        <f t="array" ref="C888">INDEX(DB_PAR[],A888+1,3)</f>
        <v xml:space="preserve"> PID_CROSS_FLOW_VALVE_2</v>
      </c>
      <c r="D888" s="34" t="str" cm="1">
        <f t="array" ref="D888">INDEX(DB_PAR[],A888+1,4)</f>
        <v>LMN_OFFSET</v>
      </c>
      <c r="E888" t="s">
        <v>4517</v>
      </c>
      <c r="F888" s="34" t="s">
        <v>4306</v>
      </c>
      <c r="G888" s="34" t="str" cm="1">
        <f t="array" ref="G888">IF(INDEX(DB_PAR[],A888+1,5) = "REAL",INDEX(DB_PAR[],A888+1,8),IF(INDEX(DB_PAR[],A888+1,5) = "INT",INDEX(DB_PAR[],A888+1,6),INDEX(DB_PAR[],A888+1,7)))</f>
        <v>REAL</v>
      </c>
      <c r="H888" s="36" t="str" cm="1">
        <f t="array" ref="H888">INDEX(DB_PAR[],A888+1,9)</f>
        <v>T#0MS</v>
      </c>
      <c r="I888" s="36" t="s">
        <v>1084</v>
      </c>
      <c r="J888" s="36"/>
      <c r="K888" s="36" t="e">
        <f t="shared" si="69"/>
        <v>#N/A</v>
      </c>
    </row>
    <row r="889" spans="1:11" hidden="1" x14ac:dyDescent="0.25">
      <c r="A889" s="36">
        <v>887</v>
      </c>
      <c r="B889" s="36" t="b" cm="1">
        <f t="array" ref="B889">INDEX(DB_PAR[],A889+1,1)</f>
        <v>0</v>
      </c>
      <c r="C889" s="34" t="str" cm="1">
        <f t="array" ref="C889">INDEX(DB_PAR[],A889+1,3)</f>
        <v xml:space="preserve"> PID_CROSS_FLOW_VALVE_2</v>
      </c>
      <c r="D889" s="34" t="str" cm="1">
        <f t="array" ref="D889">INDEX(DB_PAR[],A889+1,4)</f>
        <v>DISV</v>
      </c>
      <c r="E889" t="s">
        <v>4518</v>
      </c>
      <c r="F889" s="34" t="s">
        <v>4309</v>
      </c>
      <c r="G889" s="34" t="str" cm="1">
        <f t="array" ref="G889">IF(INDEX(DB_PAR[],A889+1,5) = "REAL",INDEX(DB_PAR[],A889+1,8),IF(INDEX(DB_PAR[],A889+1,5) = "INT",INDEX(DB_PAR[],A889+1,6),INDEX(DB_PAR[],A889+1,7)))</f>
        <v>REAL</v>
      </c>
      <c r="H889" s="36" t="str" cm="1">
        <f t="array" ref="H889">INDEX(DB_PAR[],A889+1,9)</f>
        <v>T#0MS</v>
      </c>
      <c r="I889" s="36" t="s">
        <v>1084</v>
      </c>
      <c r="J889" s="36"/>
      <c r="K889" s="36" t="e">
        <f t="shared" si="69"/>
        <v>#N/A</v>
      </c>
    </row>
    <row r="890" spans="1:11" hidden="1" x14ac:dyDescent="0.25">
      <c r="A890" s="36">
        <v>888</v>
      </c>
      <c r="B890" s="36" t="b" cm="1">
        <f t="array" ref="B890">INDEX(DB_PAR[],A890+1,1)</f>
        <v>0</v>
      </c>
      <c r="C890" s="34" t="str" cm="1">
        <f t="array" ref="C890">INDEX(DB_PAR[],A890+1,3)</f>
        <v xml:space="preserve"> PID_CROSS_FLOW_VALVE_2</v>
      </c>
      <c r="D890" s="34" t="str" cm="1">
        <f t="array" ref="D890">INDEX(DB_PAR[],A890+1,4)</f>
        <v>MAN</v>
      </c>
      <c r="E890" t="s">
        <v>4519</v>
      </c>
      <c r="F890" s="34" t="s">
        <v>4363</v>
      </c>
      <c r="G890" s="34" t="str" cm="1">
        <f t="array" ref="G890">IF(INDEX(DB_PAR[],A890+1,5) = "REAL",INDEX(DB_PAR[],A890+1,8),IF(INDEX(DB_PAR[],A890+1,5) = "INT",INDEX(DB_PAR[],A890+1,6),INDEX(DB_PAR[],A890+1,7)))</f>
        <v>REAL</v>
      </c>
      <c r="H890" s="36" t="str" cm="1">
        <f t="array" ref="H890">INDEX(DB_PAR[],A890+1,9)</f>
        <v>T#0MS</v>
      </c>
      <c r="I890" s="36" t="s">
        <v>1084</v>
      </c>
      <c r="J890" s="36"/>
      <c r="K890" s="36" t="e">
        <f t="shared" si="69"/>
        <v>#N/A</v>
      </c>
    </row>
    <row r="891" spans="1:11" ht="30" hidden="1" x14ac:dyDescent="0.25">
      <c r="A891" s="36">
        <v>889</v>
      </c>
      <c r="B891" s="36" t="b" cm="1">
        <f t="array" ref="B891">INDEX(DB_PAR[],A891+1,1)</f>
        <v>0</v>
      </c>
      <c r="C891" s="34" t="str" cm="1">
        <f t="array" ref="C891">INDEX(DB_PAR[],A891+1,3)</f>
        <v xml:space="preserve"> PID_CROSS_FLOW_VALVE_2</v>
      </c>
      <c r="D891" s="34" t="str" cm="1">
        <f t="array" ref="D891">INDEX(DB_PAR[],A891+1,4)</f>
        <v>REFERENCE_CORRECTION</v>
      </c>
      <c r="E891" t="s">
        <v>4520</v>
      </c>
      <c r="F891" s="34" t="s">
        <v>4315</v>
      </c>
      <c r="G891" s="34" t="str" cm="1">
        <f t="array" ref="G891">IF(INDEX(DB_PAR[],A891+1,5) = "REAL",INDEX(DB_PAR[],A891+1,8),IF(INDEX(DB_PAR[],A891+1,5) = "INT",INDEX(DB_PAR[],A891+1,6),INDEX(DB_PAR[],A891+1,7)))</f>
        <v>REAL</v>
      </c>
      <c r="H891" s="36" t="str" cm="1">
        <f t="array" ref="H891">INDEX(DB_PAR[],A891+1,9)</f>
        <v>T#0MS</v>
      </c>
      <c r="I891" s="36" t="s">
        <v>3438</v>
      </c>
      <c r="J891" s="36"/>
      <c r="K891" s="36" t="e">
        <f t="shared" si="69"/>
        <v>#N/A</v>
      </c>
    </row>
    <row r="892" spans="1:11" hidden="1" x14ac:dyDescent="0.25">
      <c r="A892" s="36">
        <v>890</v>
      </c>
      <c r="B892" s="36" t="b" cm="1">
        <f t="array" ref="B892">INDEX(DB_PAR[],A892+1,1)</f>
        <v>0</v>
      </c>
      <c r="C892" s="34" t="str" cm="1">
        <f t="array" ref="C892">INDEX(DB_PAR[],A892+1,3)</f>
        <v xml:space="preserve"> PID_CROSS_FLOW_VALVE_2</v>
      </c>
      <c r="D892" s="34" t="str" cm="1">
        <f t="array" ref="D892">INDEX(DB_PAR[],A892+1,4)</f>
        <v>OUT_CTRL_MODE</v>
      </c>
      <c r="E892" t="s">
        <v>4317</v>
      </c>
      <c r="F892" s="34" t="s">
        <v>4318</v>
      </c>
      <c r="G892" s="34" t="str" cm="1">
        <f t="array" ref="G892">IF(INDEX(DB_PAR[],A892+1,5) = "REAL",INDEX(DB_PAR[],A892+1,8),IF(INDEX(DB_PAR[],A892+1,5) = "INT",INDEX(DB_PAR[],A892+1,6),INDEX(DB_PAR[],A892+1,7)))</f>
        <v>INT</v>
      </c>
      <c r="H892" s="36" t="str" cm="1">
        <f t="array" ref="H892">INDEX(DB_PAR[],A892+1,9)</f>
        <v>T#0MS</v>
      </c>
      <c r="I892" s="36" t="s">
        <v>1084</v>
      </c>
      <c r="J892" s="36"/>
      <c r="K892" s="36" t="e">
        <f t="shared" si="69"/>
        <v>#N/A</v>
      </c>
    </row>
    <row r="893" spans="1:11" hidden="1" x14ac:dyDescent="0.25">
      <c r="A893" s="36">
        <v>891</v>
      </c>
      <c r="B893" s="36" t="b" cm="1">
        <f t="array" ref="B893">INDEX(DB_PAR[],A893+1,1)</f>
        <v>0</v>
      </c>
      <c r="C893" s="34" t="str" cm="1">
        <f t="array" ref="C893">INDEX(DB_PAR[],A893+1,3)</f>
        <v xml:space="preserve"> PID_CROSS_FLOW_VALVE_2</v>
      </c>
      <c r="D893" s="34" t="str" cm="1">
        <f t="array" ref="D893">INDEX(DB_PAR[],A893+1,4)</f>
        <v>SPARE_4</v>
      </c>
      <c r="F893" s="34"/>
      <c r="G893" s="34" t="str" cm="1">
        <f t="array" ref="G893">IF(INDEX(DB_PAR[],A893+1,5) = "REAL",INDEX(DB_PAR[],A893+1,8),IF(INDEX(DB_PAR[],A893+1,5) = "INT",INDEX(DB_PAR[],A893+1,6),INDEX(DB_PAR[],A893+1,7)))</f>
        <v>REAL</v>
      </c>
      <c r="H893" s="36" t="str" cm="1">
        <f t="array" ref="H893">INDEX(DB_PAR[],A893+1,9)</f>
        <v>T#0MS</v>
      </c>
      <c r="I893" s="36"/>
      <c r="J893" s="36"/>
      <c r="K893" s="36" t="e">
        <f t="shared" si="69"/>
        <v>#N/A</v>
      </c>
    </row>
    <row r="894" spans="1:11" hidden="1" x14ac:dyDescent="0.25">
      <c r="A894" s="36">
        <v>892</v>
      </c>
      <c r="B894" s="36" t="b" cm="1">
        <f t="array" ref="B894">INDEX(DB_PAR[],A894+1,1)</f>
        <v>0</v>
      </c>
      <c r="C894" s="34" t="str" cm="1">
        <f t="array" ref="C894">INDEX(DB_PAR[],A894+1,3)</f>
        <v xml:space="preserve"> PID_CROSS_FLOW_VALVE_2</v>
      </c>
      <c r="D894" s="34" t="str" cm="1">
        <f t="array" ref="D894">INDEX(DB_PAR[],A894+1,4)</f>
        <v>SPARE_5</v>
      </c>
      <c r="F894" s="34"/>
      <c r="G894" s="34" t="str" cm="1">
        <f t="array" ref="G894">IF(INDEX(DB_PAR[],A894+1,5) = "REAL",INDEX(DB_PAR[],A894+1,8),IF(INDEX(DB_PAR[],A894+1,5) = "INT",INDEX(DB_PAR[],A894+1,6),INDEX(DB_PAR[],A894+1,7)))</f>
        <v>REAL</v>
      </c>
      <c r="H894" s="36" t="str" cm="1">
        <f t="array" ref="H894">INDEX(DB_PAR[],A894+1,9)</f>
        <v>T#0MS</v>
      </c>
      <c r="I894" s="36"/>
      <c r="J894" s="36"/>
      <c r="K894" s="36" t="e">
        <f t="shared" si="69"/>
        <v>#N/A</v>
      </c>
    </row>
    <row r="895" spans="1:11" hidden="1" x14ac:dyDescent="0.25">
      <c r="A895" s="36">
        <v>893</v>
      </c>
      <c r="B895" s="36" t="b" cm="1">
        <f t="array" ref="B895">INDEX(DB_PAR[],A895+1,1)</f>
        <v>0</v>
      </c>
      <c r="C895" s="34" t="str" cm="1">
        <f t="array" ref="C895">INDEX(DB_PAR[],A895+1,3)</f>
        <v xml:space="preserve"> PID_CROSS_FLOW_VALVE_2</v>
      </c>
      <c r="D895" s="34" t="str" cm="1">
        <f t="array" ref="D895">INDEX(DB_PAR[],A895+1,4)</f>
        <v>SPARE_6</v>
      </c>
      <c r="F895" s="34"/>
      <c r="G895" s="34" t="str" cm="1">
        <f t="array" ref="G895">IF(INDEX(DB_PAR[],A895+1,5) = "REAL",INDEX(DB_PAR[],A895+1,8),IF(INDEX(DB_PAR[],A895+1,5) = "INT",INDEX(DB_PAR[],A895+1,6),INDEX(DB_PAR[],A895+1,7)))</f>
        <v>REAL</v>
      </c>
      <c r="H895" s="36" t="str" cm="1">
        <f t="array" ref="H895">INDEX(DB_PAR[],A895+1,9)</f>
        <v>T#0MS</v>
      </c>
      <c r="I895" s="36"/>
      <c r="J895" s="36"/>
      <c r="K895" s="36" t="e">
        <f t="shared" si="69"/>
        <v>#N/A</v>
      </c>
    </row>
    <row r="896" spans="1:11" hidden="1" x14ac:dyDescent="0.25">
      <c r="A896" s="36">
        <v>894</v>
      </c>
      <c r="B896" s="36" t="b" cm="1">
        <f t="array" ref="B896">INDEX(DB_PAR[],A896+1,1)</f>
        <v>0</v>
      </c>
      <c r="C896" s="34" t="str" cm="1">
        <f t="array" ref="C896">INDEX(DB_PAR[],A896+1,3)</f>
        <v xml:space="preserve"> PID_CROSS_FLOW_VALVE_2</v>
      </c>
      <c r="D896" s="34" t="str" cm="1">
        <f t="array" ref="D896">INDEX(DB_PAR[],A896+1,4)</f>
        <v>SPARE_7</v>
      </c>
      <c r="F896" s="34"/>
      <c r="G896" s="34" t="str" cm="1">
        <f t="array" ref="G896">IF(INDEX(DB_PAR[],A896+1,5) = "REAL",INDEX(DB_PAR[],A896+1,8),IF(INDEX(DB_PAR[],A896+1,5) = "INT",INDEX(DB_PAR[],A896+1,6),INDEX(DB_PAR[],A896+1,7)))</f>
        <v>REAL</v>
      </c>
      <c r="H896" s="36" t="str" cm="1">
        <f t="array" ref="H896">INDEX(DB_PAR[],A896+1,9)</f>
        <v>T#0MS</v>
      </c>
      <c r="I896" s="36"/>
      <c r="J896" s="36"/>
      <c r="K896" s="36" t="e">
        <f t="shared" si="69"/>
        <v>#N/A</v>
      </c>
    </row>
    <row r="897" spans="1:11" hidden="1" x14ac:dyDescent="0.25">
      <c r="A897" s="36">
        <v>895</v>
      </c>
      <c r="B897" s="36" t="b" cm="1">
        <f t="array" ref="B897">INDEX(DB_PAR[],A897+1,1)</f>
        <v>0</v>
      </c>
      <c r="C897" s="34" t="str" cm="1">
        <f t="array" ref="C897">INDEX(DB_PAR[],A897+1,3)</f>
        <v xml:space="preserve"> PID_CROSS_FLOW_VALVE_2</v>
      </c>
      <c r="D897" s="34" t="str" cm="1">
        <f t="array" ref="D897">INDEX(DB_PAR[],A897+1,4)</f>
        <v>SPARE_8</v>
      </c>
      <c r="F897" s="34"/>
      <c r="G897" s="34" t="str" cm="1">
        <f t="array" ref="G897">IF(INDEX(DB_PAR[],A897+1,5) = "REAL",INDEX(DB_PAR[],A897+1,8),IF(INDEX(DB_PAR[],A897+1,5) = "INT",INDEX(DB_PAR[],A897+1,6),INDEX(DB_PAR[],A897+1,7)))</f>
        <v>REAL</v>
      </c>
      <c r="H897" s="36" t="str" cm="1">
        <f t="array" ref="H897">INDEX(DB_PAR[],A897+1,9)</f>
        <v>T#0MS</v>
      </c>
      <c r="I897" s="36"/>
      <c r="J897" s="36"/>
      <c r="K897" s="36" t="e">
        <f t="shared" si="69"/>
        <v>#N/A</v>
      </c>
    </row>
    <row r="898" spans="1:11" hidden="1" x14ac:dyDescent="0.25">
      <c r="A898" s="36">
        <v>896</v>
      </c>
      <c r="B898" s="36" t="b" cm="1">
        <f t="array" ref="B898">INDEX(DB_PAR[],A898+1,1)</f>
        <v>0</v>
      </c>
      <c r="C898" s="34" t="str" cm="1">
        <f t="array" ref="C898">INDEX(DB_PAR[],A898+1,3)</f>
        <v xml:space="preserve"> PID_PELTON_NOZZLE_1</v>
      </c>
      <c r="D898" s="34" t="str" cm="1">
        <f t="array" ref="D898">INDEX(DB_PAR[],A898+1,4)</f>
        <v>INPUT_RAMP_MIN_VAL</v>
      </c>
      <c r="E898" t="s">
        <v>4521</v>
      </c>
      <c r="F898" s="34" t="s">
        <v>4244</v>
      </c>
      <c r="G898" s="34" t="str" cm="1">
        <f t="array" ref="G898">IF(INDEX(DB_PAR[],A898+1,5) = "REAL",INDEX(DB_PAR[],A898+1,8),IF(INDEX(DB_PAR[],A898+1,5) = "INT",INDEX(DB_PAR[],A898+1,6),INDEX(DB_PAR[],A898+1,7)))</f>
        <v>REAL</v>
      </c>
      <c r="H898" s="36" t="str" cm="1">
        <f t="array" ref="H898">INDEX(DB_PAR[],A898+1,9)</f>
        <v>T#0MS</v>
      </c>
      <c r="I898" s="36" t="s">
        <v>1084</v>
      </c>
      <c r="J898" s="36"/>
      <c r="K898" s="36" t="e">
        <f t="shared" ref="K898:K961" si="70">VLOOKUP(F898,$M$1:$N$170,2,FALSE)</f>
        <v>#N/A</v>
      </c>
    </row>
    <row r="899" spans="1:11" hidden="1" x14ac:dyDescent="0.25">
      <c r="A899" s="36">
        <v>897</v>
      </c>
      <c r="B899" s="36" t="b" cm="1">
        <f t="array" ref="B899">INDEX(DB_PAR[],A899+1,1)</f>
        <v>0</v>
      </c>
      <c r="C899" s="34" t="str" cm="1">
        <f t="array" ref="C899">INDEX(DB_PAR[],A899+1,3)</f>
        <v xml:space="preserve"> PID_PELTON_NOZZLE_1</v>
      </c>
      <c r="D899" s="34" t="str" cm="1">
        <f t="array" ref="D899">INDEX(DB_PAR[],A899+1,4)</f>
        <v>INPUT_RAMP_MAX_VAL</v>
      </c>
      <c r="E899" t="s">
        <v>4522</v>
      </c>
      <c r="F899" s="34" t="s">
        <v>4247</v>
      </c>
      <c r="G899" s="34" t="str" cm="1">
        <f t="array" ref="G899">IF(INDEX(DB_PAR[],A899+1,5) = "REAL",INDEX(DB_PAR[],A899+1,8),IF(INDEX(DB_PAR[],A899+1,5) = "INT",INDEX(DB_PAR[],A899+1,6),INDEX(DB_PAR[],A899+1,7)))</f>
        <v>REAL</v>
      </c>
      <c r="H899" s="36" t="str" cm="1">
        <f t="array" ref="H899">INDEX(DB_PAR[],A899+1,9)</f>
        <v>T#0MS</v>
      </c>
      <c r="I899" s="36" t="s">
        <v>1084</v>
      </c>
      <c r="J899" s="36"/>
      <c r="K899" s="36" t="e">
        <f t="shared" si="70"/>
        <v>#N/A</v>
      </c>
    </row>
    <row r="900" spans="1:11" hidden="1" x14ac:dyDescent="0.25">
      <c r="A900" s="36">
        <v>898</v>
      </c>
      <c r="B900" s="36" t="b" cm="1">
        <f t="array" ref="B900">INDEX(DB_PAR[],A900+1,1)</f>
        <v>0</v>
      </c>
      <c r="C900" s="34" t="str" cm="1">
        <f t="array" ref="C900">INDEX(DB_PAR[],A900+1,3)</f>
        <v xml:space="preserve"> PID_PELTON_NOZZLE_1</v>
      </c>
      <c r="D900" s="34" t="str" cm="1">
        <f t="array" ref="D900">INDEX(DB_PAR[],A900+1,4)</f>
        <v>INPUT_RAMP_FALLING_TIME</v>
      </c>
      <c r="E900" t="s">
        <v>4523</v>
      </c>
      <c r="F900" s="34" t="s">
        <v>4250</v>
      </c>
      <c r="G900" s="34" t="str" cm="1">
        <f t="array" ref="G900">IF(INDEX(DB_PAR[],A900+1,5) = "REAL",INDEX(DB_PAR[],A900+1,8),IF(INDEX(DB_PAR[],A900+1,5) = "INT",INDEX(DB_PAR[],A900+1,6),INDEX(DB_PAR[],A900+1,7)))</f>
        <v>REAL</v>
      </c>
      <c r="H900" s="36" t="str" cm="1">
        <f t="array" ref="H900">INDEX(DB_PAR[],A900+1,9)</f>
        <v>T#2M</v>
      </c>
      <c r="I900" s="36" t="s">
        <v>1084</v>
      </c>
      <c r="J900" s="36"/>
      <c r="K900" s="36" t="e">
        <f t="shared" si="70"/>
        <v>#N/A</v>
      </c>
    </row>
    <row r="901" spans="1:11" hidden="1" x14ac:dyDescent="0.25">
      <c r="A901" s="36">
        <v>899</v>
      </c>
      <c r="B901" s="36" t="b" cm="1">
        <f t="array" ref="B901">INDEX(DB_PAR[],A901+1,1)</f>
        <v>0</v>
      </c>
      <c r="C901" s="34" t="str" cm="1">
        <f t="array" ref="C901">INDEX(DB_PAR[],A901+1,3)</f>
        <v xml:space="preserve"> PID_PELTON_NOZZLE_1</v>
      </c>
      <c r="D901" s="34" t="str" cm="1">
        <f t="array" ref="D901">INDEX(DB_PAR[],A901+1,4)</f>
        <v>INPUT_RAMP_RISING_TIME</v>
      </c>
      <c r="E901" t="s">
        <v>4524</v>
      </c>
      <c r="F901" s="34" t="s">
        <v>4253</v>
      </c>
      <c r="G901" s="34" t="str" cm="1">
        <f t="array" ref="G901">IF(INDEX(DB_PAR[],A901+1,5) = "REAL",INDEX(DB_PAR[],A901+1,8),IF(INDEX(DB_PAR[],A901+1,5) = "INT",INDEX(DB_PAR[],A901+1,6),INDEX(DB_PAR[],A901+1,7)))</f>
        <v>REAL</v>
      </c>
      <c r="H901" s="36" t="str" cm="1">
        <f t="array" ref="H901">INDEX(DB_PAR[],A901+1,9)</f>
        <v>T#2M</v>
      </c>
      <c r="I901" s="36" t="s">
        <v>1084</v>
      </c>
      <c r="J901" s="36"/>
      <c r="K901" s="36" t="e">
        <f t="shared" si="70"/>
        <v>#N/A</v>
      </c>
    </row>
    <row r="902" spans="1:11" hidden="1" x14ac:dyDescent="0.25">
      <c r="A902" s="36">
        <v>900</v>
      </c>
      <c r="B902" s="36" t="b" cm="1">
        <f t="array" ref="B902">INDEX(DB_PAR[],A902+1,1)</f>
        <v>0</v>
      </c>
      <c r="C902" s="34" t="str" cm="1">
        <f t="array" ref="C902">INDEX(DB_PAR[],A902+1,3)</f>
        <v xml:space="preserve"> PID_PELTON_NOZZLE_1</v>
      </c>
      <c r="D902" s="34" t="str" cm="1">
        <f t="array" ref="D902">INDEX(DB_PAR[],A902+1,4)</f>
        <v>OUTPUT_RAMP_FALLING_TIME</v>
      </c>
      <c r="E902" t="s">
        <v>4525</v>
      </c>
      <c r="F902" s="34" t="s">
        <v>4250</v>
      </c>
      <c r="G902" s="34" t="str" cm="1">
        <f t="array" ref="G902">IF(INDEX(DB_PAR[],A902+1,5) = "REAL",INDEX(DB_PAR[],A902+1,8),IF(INDEX(DB_PAR[],A902+1,5) = "INT",INDEX(DB_PAR[],A902+1,6),INDEX(DB_PAR[],A902+1,7)))</f>
        <v>REAL</v>
      </c>
      <c r="H902" s="36" t="str" cm="1">
        <f t="array" ref="H902">INDEX(DB_PAR[],A902+1,9)</f>
        <v>T#0MS</v>
      </c>
      <c r="I902" s="36" t="s">
        <v>1084</v>
      </c>
      <c r="J902" s="36"/>
      <c r="K902" s="36" t="e">
        <f t="shared" si="70"/>
        <v>#N/A</v>
      </c>
    </row>
    <row r="903" spans="1:11" hidden="1" x14ac:dyDescent="0.25">
      <c r="A903" s="36">
        <v>901</v>
      </c>
      <c r="B903" s="36" t="b" cm="1">
        <f t="array" ref="B903">INDEX(DB_PAR[],A903+1,1)</f>
        <v>0</v>
      </c>
      <c r="C903" s="34" t="str" cm="1">
        <f t="array" ref="C903">INDEX(DB_PAR[],A903+1,3)</f>
        <v xml:space="preserve"> PID_PELTON_NOZZLE_1</v>
      </c>
      <c r="D903" s="34" t="str" cm="1">
        <f t="array" ref="D903">INDEX(DB_PAR[],A903+1,4)</f>
        <v>OUTPUT_RAMP_RISING_TIME</v>
      </c>
      <c r="E903" t="s">
        <v>4526</v>
      </c>
      <c r="F903" s="34" t="s">
        <v>4253</v>
      </c>
      <c r="G903" s="34" t="str" cm="1">
        <f t="array" ref="G903">IF(INDEX(DB_PAR[],A903+1,5) = "REAL",INDEX(DB_PAR[],A903+1,8),IF(INDEX(DB_PAR[],A903+1,5) = "INT",INDEX(DB_PAR[],A903+1,6),INDEX(DB_PAR[],A903+1,7)))</f>
        <v>REAL</v>
      </c>
      <c r="H903" s="36" t="str" cm="1">
        <f t="array" ref="H903">INDEX(DB_PAR[],A903+1,9)</f>
        <v>T#0MS</v>
      </c>
      <c r="I903" s="36" t="s">
        <v>1084</v>
      </c>
      <c r="J903" s="36"/>
      <c r="K903" s="36" t="e">
        <f t="shared" si="70"/>
        <v>#N/A</v>
      </c>
    </row>
    <row r="904" spans="1:11" ht="30" hidden="1" x14ac:dyDescent="0.25">
      <c r="A904" s="36">
        <v>902</v>
      </c>
      <c r="B904" s="36" t="b" cm="1">
        <f t="array" ref="B904">INDEX(DB_PAR[],A904+1,1)</f>
        <v>0</v>
      </c>
      <c r="C904" s="34" t="str" cm="1">
        <f t="array" ref="C904">INDEX(DB_PAR[],A904+1,3)</f>
        <v xml:space="preserve"> PID_PELTON_NOZZLE_1</v>
      </c>
      <c r="D904" s="34" t="str" cm="1">
        <f t="array" ref="D904">INDEX(DB_PAR[],A904+1,4)</f>
        <v>MAN_ON</v>
      </c>
      <c r="E904" t="s">
        <v>4527</v>
      </c>
      <c r="F904" s="34" t="s">
        <v>4258</v>
      </c>
      <c r="G904" s="34" t="str" cm="1">
        <f t="array" ref="G904">IF(INDEX(DB_PAR[],A904+1,5) = "REAL",INDEX(DB_PAR[],A904+1,8),IF(INDEX(DB_PAR[],A904+1,5) = "INT",INDEX(DB_PAR[],A904+1,6),INDEX(DB_PAR[],A904+1,7)))</f>
        <v>INT</v>
      </c>
      <c r="H904" s="36" t="str" cm="1">
        <f t="array" ref="H904">INDEX(DB_PAR[],A904+1,9)</f>
        <v>T#0MS</v>
      </c>
      <c r="I904" s="36" t="s">
        <v>1084</v>
      </c>
      <c r="J904" s="36"/>
      <c r="K904" s="36" t="e">
        <f t="shared" si="70"/>
        <v>#N/A</v>
      </c>
    </row>
    <row r="905" spans="1:11" ht="30" hidden="1" x14ac:dyDescent="0.25">
      <c r="A905" s="36">
        <v>903</v>
      </c>
      <c r="B905" s="36" t="b" cm="1">
        <f t="array" ref="B905">INDEX(DB_PAR[],A905+1,1)</f>
        <v>0</v>
      </c>
      <c r="C905" s="34" t="str" cm="1">
        <f t="array" ref="C905">INDEX(DB_PAR[],A905+1,3)</f>
        <v xml:space="preserve"> PID_PELTON_NOZZLE_1</v>
      </c>
      <c r="D905" s="34" t="str" cm="1">
        <f t="array" ref="D905">INDEX(DB_PAR[],A905+1,4)</f>
        <v>P_SEL</v>
      </c>
      <c r="E905" t="s">
        <v>4528</v>
      </c>
      <c r="F905" s="34" t="s">
        <v>4261</v>
      </c>
      <c r="G905" s="34" t="str" cm="1">
        <f t="array" ref="G905">IF(INDEX(DB_PAR[],A905+1,5) = "REAL",INDEX(DB_PAR[],A905+1,8),IF(INDEX(DB_PAR[],A905+1,5) = "INT",INDEX(DB_PAR[],A905+1,6),INDEX(DB_PAR[],A905+1,7)))</f>
        <v>INT</v>
      </c>
      <c r="H905" s="36" t="str" cm="1">
        <f t="array" ref="H905">INDEX(DB_PAR[],A905+1,9)</f>
        <v>T#0MS</v>
      </c>
      <c r="I905" s="36" t="s">
        <v>1084</v>
      </c>
      <c r="J905" s="36"/>
      <c r="K905" s="36" t="e">
        <f t="shared" si="70"/>
        <v>#N/A</v>
      </c>
    </row>
    <row r="906" spans="1:11" ht="30" hidden="1" x14ac:dyDescent="0.25">
      <c r="A906" s="36">
        <v>904</v>
      </c>
      <c r="B906" s="36" t="b" cm="1">
        <f t="array" ref="B906">INDEX(DB_PAR[],A906+1,1)</f>
        <v>0</v>
      </c>
      <c r="C906" s="34" t="str" cm="1">
        <f t="array" ref="C906">INDEX(DB_PAR[],A906+1,3)</f>
        <v xml:space="preserve"> PID_PELTON_NOZZLE_1</v>
      </c>
      <c r="D906" s="34" t="str" cm="1">
        <f t="array" ref="D906">INDEX(DB_PAR[],A906+1,4)</f>
        <v>I_SEL</v>
      </c>
      <c r="E906" t="s">
        <v>4529</v>
      </c>
      <c r="F906" s="34" t="s">
        <v>4264</v>
      </c>
      <c r="G906" s="34" t="str" cm="1">
        <f t="array" ref="G906">IF(INDEX(DB_PAR[],A906+1,5) = "REAL",INDEX(DB_PAR[],A906+1,8),IF(INDEX(DB_PAR[],A906+1,5) = "INT",INDEX(DB_PAR[],A906+1,6),INDEX(DB_PAR[],A906+1,7)))</f>
        <v>INT</v>
      </c>
      <c r="H906" s="36" t="str" cm="1">
        <f t="array" ref="H906">INDEX(DB_PAR[],A906+1,9)</f>
        <v>T#0MS</v>
      </c>
      <c r="I906" s="36" t="s">
        <v>1084</v>
      </c>
      <c r="J906" s="36"/>
      <c r="K906" s="36" t="e">
        <f t="shared" si="70"/>
        <v>#N/A</v>
      </c>
    </row>
    <row r="907" spans="1:11" hidden="1" x14ac:dyDescent="0.25">
      <c r="A907" s="36">
        <v>905</v>
      </c>
      <c r="B907" s="36" t="b" cm="1">
        <f t="array" ref="B907">INDEX(DB_PAR[],A907+1,1)</f>
        <v>0</v>
      </c>
      <c r="C907" s="34" t="str" cm="1">
        <f t="array" ref="C907">INDEX(DB_PAR[],A907+1,3)</f>
        <v xml:space="preserve"> PID_PELTON_NOZZLE_1</v>
      </c>
      <c r="D907" s="34" t="str" cm="1">
        <f t="array" ref="D907">INDEX(DB_PAR[],A907+1,4)</f>
        <v>INT_HOLD</v>
      </c>
      <c r="E907" t="s">
        <v>4530</v>
      </c>
      <c r="F907" s="34" t="s">
        <v>4267</v>
      </c>
      <c r="G907" s="34" t="str" cm="1">
        <f t="array" ref="G907">IF(INDEX(DB_PAR[],A907+1,5) = "REAL",INDEX(DB_PAR[],A907+1,8),IF(INDEX(DB_PAR[],A907+1,5) = "INT",INDEX(DB_PAR[],A907+1,6),INDEX(DB_PAR[],A907+1,7)))</f>
        <v>INT</v>
      </c>
      <c r="H907" s="36" t="str" cm="1">
        <f t="array" ref="H907">INDEX(DB_PAR[],A907+1,9)</f>
        <v>T#0MS</v>
      </c>
      <c r="I907" s="36" t="s">
        <v>1084</v>
      </c>
      <c r="J907" s="36"/>
      <c r="K907" s="36" t="e">
        <f t="shared" si="70"/>
        <v>#N/A</v>
      </c>
    </row>
    <row r="908" spans="1:11" ht="30" hidden="1" x14ac:dyDescent="0.25">
      <c r="A908" s="36">
        <v>906</v>
      </c>
      <c r="B908" s="36" t="b" cm="1">
        <f t="array" ref="B908">INDEX(DB_PAR[],A908+1,1)</f>
        <v>0</v>
      </c>
      <c r="C908" s="34" t="str" cm="1">
        <f t="array" ref="C908">INDEX(DB_PAR[],A908+1,3)</f>
        <v xml:space="preserve"> PID_PELTON_NOZZLE_1</v>
      </c>
      <c r="D908" s="34" t="str" cm="1">
        <f t="array" ref="D908">INDEX(DB_PAR[],A908+1,4)</f>
        <v>D_SEL</v>
      </c>
      <c r="E908" t="s">
        <v>4531</v>
      </c>
      <c r="F908" s="34" t="s">
        <v>4348</v>
      </c>
      <c r="G908" s="34" t="str" cm="1">
        <f t="array" ref="G908">IF(INDEX(DB_PAR[],A908+1,5) = "REAL",INDEX(DB_PAR[],A908+1,8),IF(INDEX(DB_PAR[],A908+1,5) = "INT",INDEX(DB_PAR[],A908+1,6),INDEX(DB_PAR[],A908+1,7)))</f>
        <v>INT</v>
      </c>
      <c r="H908" s="36" t="str" cm="1">
        <f t="array" ref="H908">INDEX(DB_PAR[],A908+1,9)</f>
        <v>T#0MS</v>
      </c>
      <c r="I908" s="36" t="s">
        <v>1084</v>
      </c>
      <c r="J908" s="36"/>
      <c r="K908" s="36" t="e">
        <f t="shared" si="70"/>
        <v>#N/A</v>
      </c>
    </row>
    <row r="909" spans="1:11" ht="30" hidden="1" x14ac:dyDescent="0.25">
      <c r="A909" s="36">
        <v>907</v>
      </c>
      <c r="B909" s="36" t="b" cm="1">
        <f t="array" ref="B909">INDEX(DB_PAR[],A909+1,1)</f>
        <v>0</v>
      </c>
      <c r="C909" s="34" t="str" cm="1">
        <f t="array" ref="C909">INDEX(DB_PAR[],A909+1,3)</f>
        <v xml:space="preserve"> PID_PELTON_NOZZLE_1</v>
      </c>
      <c r="D909" s="34" t="str" cm="1">
        <f t="array" ref="D909">INDEX(DB_PAR[],A909+1,4)</f>
        <v>NUM_OF_CYCLES</v>
      </c>
      <c r="E909" t="s">
        <v>4532</v>
      </c>
      <c r="F909" s="34" t="s">
        <v>4273</v>
      </c>
      <c r="G909" s="34" t="str" cm="1">
        <f t="array" ref="G909">IF(INDEX(DB_PAR[],A909+1,5) = "REAL",INDEX(DB_PAR[],A909+1,8),IF(INDEX(DB_PAR[],A909+1,5) = "INT",INDEX(DB_PAR[],A909+1,6),INDEX(DB_PAR[],A909+1,7)))</f>
        <v>INT</v>
      </c>
      <c r="H909" s="36" t="str" cm="1">
        <f t="array" ref="H909">INDEX(DB_PAR[],A909+1,9)</f>
        <v>T#0MS</v>
      </c>
      <c r="I909" s="36" t="s">
        <v>1084</v>
      </c>
      <c r="J909" s="36"/>
      <c r="K909" s="36" t="e">
        <f t="shared" si="70"/>
        <v>#N/A</v>
      </c>
    </row>
    <row r="910" spans="1:11" hidden="1" x14ac:dyDescent="0.25">
      <c r="A910" s="36">
        <v>908</v>
      </c>
      <c r="B910" s="36" t="b" cm="1">
        <f t="array" ref="B910">INDEX(DB_PAR[],A910+1,1)</f>
        <v>0</v>
      </c>
      <c r="C910" s="34" t="str" cm="1">
        <f t="array" ref="C910">INDEX(DB_PAR[],A910+1,3)</f>
        <v xml:space="preserve"> PID_PELTON_NOZZLE_1</v>
      </c>
      <c r="D910" s="34" t="str" cm="1">
        <f t="array" ref="D910">INDEX(DB_PAR[],A910+1,4)</f>
        <v>GAIN</v>
      </c>
      <c r="E910" t="s">
        <v>4533</v>
      </c>
      <c r="F910" s="34" t="s">
        <v>4276</v>
      </c>
      <c r="G910" s="34" t="str" cm="1">
        <f t="array" ref="G910">IF(INDEX(DB_PAR[],A910+1,5) = "REAL",INDEX(DB_PAR[],A910+1,8),IF(INDEX(DB_PAR[],A910+1,5) = "INT",INDEX(DB_PAR[],A910+1,6),INDEX(DB_PAR[],A910+1,7)))</f>
        <v>REAL</v>
      </c>
      <c r="H910" s="36" t="str" cm="1">
        <f t="array" ref="H910">INDEX(DB_PAR[],A910+1,9)</f>
        <v>T#2M</v>
      </c>
      <c r="I910" s="36" t="s">
        <v>1084</v>
      </c>
      <c r="J910" s="36"/>
      <c r="K910" s="36" t="e">
        <f t="shared" si="70"/>
        <v>#N/A</v>
      </c>
    </row>
    <row r="911" spans="1:11" hidden="1" x14ac:dyDescent="0.25">
      <c r="A911" s="36">
        <v>909</v>
      </c>
      <c r="B911" s="36" t="b" cm="1">
        <f t="array" ref="B911">INDEX(DB_PAR[],A911+1,1)</f>
        <v>0</v>
      </c>
      <c r="C911" s="34" t="str" cm="1">
        <f t="array" ref="C911">INDEX(DB_PAR[],A911+1,3)</f>
        <v xml:space="preserve"> PID_PELTON_NOZZLE_1</v>
      </c>
      <c r="D911" s="34" t="str" cm="1">
        <f t="array" ref="D911">INDEX(DB_PAR[],A911+1,4)</f>
        <v>TI</v>
      </c>
      <c r="E911" t="s">
        <v>4534</v>
      </c>
      <c r="F911" s="34" t="s">
        <v>4279</v>
      </c>
      <c r="G911" s="34" t="str" cm="1">
        <f t="array" ref="G911">IF(INDEX(DB_PAR[],A911+1,5) = "REAL",INDEX(DB_PAR[],A911+1,8),IF(INDEX(DB_PAR[],A911+1,5) = "INT",INDEX(DB_PAR[],A911+1,6),INDEX(DB_PAR[],A911+1,7)))</f>
        <v>TIME</v>
      </c>
      <c r="H911" s="36" t="str" cm="1">
        <f t="array" ref="H911">INDEX(DB_PAR[],A911+1,9)</f>
        <v>T#2M</v>
      </c>
      <c r="I911" s="36" t="s">
        <v>1084</v>
      </c>
      <c r="J911" s="36"/>
      <c r="K911" s="36" t="e">
        <f t="shared" si="70"/>
        <v>#N/A</v>
      </c>
    </row>
    <row r="912" spans="1:11" hidden="1" x14ac:dyDescent="0.25">
      <c r="A912" s="36">
        <v>910</v>
      </c>
      <c r="B912" s="36" t="b" cm="1">
        <f t="array" ref="B912">INDEX(DB_PAR[],A912+1,1)</f>
        <v>0</v>
      </c>
      <c r="C912" s="34" t="str" cm="1">
        <f t="array" ref="C912">INDEX(DB_PAR[],A912+1,3)</f>
        <v xml:space="preserve"> PID_PELTON_NOZZLE_1</v>
      </c>
      <c r="D912" s="34" t="str" cm="1">
        <f t="array" ref="D912">INDEX(DB_PAR[],A912+1,4)</f>
        <v>TD</v>
      </c>
      <c r="E912" t="s">
        <v>4535</v>
      </c>
      <c r="F912" s="34" t="s">
        <v>4282</v>
      </c>
      <c r="G912" s="34" t="str" cm="1">
        <f t="array" ref="G912">IF(INDEX(DB_PAR[],A912+1,5) = "REAL",INDEX(DB_PAR[],A912+1,8),IF(INDEX(DB_PAR[],A912+1,5) = "INT",INDEX(DB_PAR[],A912+1,6),INDEX(DB_PAR[],A912+1,7)))</f>
        <v>TIME</v>
      </c>
      <c r="H912" s="36" t="str" cm="1">
        <f t="array" ref="H912">INDEX(DB_PAR[],A912+1,9)</f>
        <v>T#0MS</v>
      </c>
      <c r="I912" s="36" t="s">
        <v>1084</v>
      </c>
      <c r="J912" s="36"/>
      <c r="K912" s="36" t="e">
        <f t="shared" si="70"/>
        <v>#N/A</v>
      </c>
    </row>
    <row r="913" spans="1:11" ht="30" hidden="1" x14ac:dyDescent="0.25">
      <c r="A913" s="36">
        <v>911</v>
      </c>
      <c r="B913" s="36" t="b" cm="1">
        <f t="array" ref="B913">INDEX(DB_PAR[],A913+1,1)</f>
        <v>0</v>
      </c>
      <c r="C913" s="34" t="str" cm="1">
        <f t="array" ref="C913">INDEX(DB_PAR[],A913+1,3)</f>
        <v xml:space="preserve"> PID_PELTON_NOZZLE_1</v>
      </c>
      <c r="D913" s="34" t="str" cm="1">
        <f t="array" ref="D913">INDEX(DB_PAR[],A913+1,4)</f>
        <v>TM_LAG</v>
      </c>
      <c r="E913" t="s">
        <v>4536</v>
      </c>
      <c r="F913" s="34" t="s">
        <v>4285</v>
      </c>
      <c r="G913" s="34" t="str" cm="1">
        <f t="array" ref="G913">IF(INDEX(DB_PAR[],A913+1,5) = "REAL",INDEX(DB_PAR[],A913+1,8),IF(INDEX(DB_PAR[],A913+1,5) = "INT",INDEX(DB_PAR[],A913+1,6),INDEX(DB_PAR[],A913+1,7)))</f>
        <v>TIME</v>
      </c>
      <c r="H913" s="36" t="str" cm="1">
        <f t="array" ref="H913">INDEX(DB_PAR[],A913+1,9)</f>
        <v>T#0MS</v>
      </c>
      <c r="I913" s="36" t="s">
        <v>1084</v>
      </c>
      <c r="J913" s="36"/>
      <c r="K913" s="36" t="e">
        <f t="shared" si="70"/>
        <v>#N/A</v>
      </c>
    </row>
    <row r="914" spans="1:11" hidden="1" x14ac:dyDescent="0.25">
      <c r="A914" s="36">
        <v>912</v>
      </c>
      <c r="B914" s="36" t="b" cm="1">
        <f t="array" ref="B914">INDEX(DB_PAR[],A914+1,1)</f>
        <v>0</v>
      </c>
      <c r="C914" s="34" t="str" cm="1">
        <f t="array" ref="C914">INDEX(DB_PAR[],A914+1,3)</f>
        <v xml:space="preserve"> PID_PELTON_NOZZLE_1</v>
      </c>
      <c r="D914" s="34" t="str" cm="1">
        <f t="array" ref="D914">INDEX(DB_PAR[],A914+1,4)</f>
        <v>DEAD_W</v>
      </c>
      <c r="E914" t="s">
        <v>4537</v>
      </c>
      <c r="F914" s="34" t="s">
        <v>4288</v>
      </c>
      <c r="G914" s="34" t="str" cm="1">
        <f t="array" ref="G914">IF(INDEX(DB_PAR[],A914+1,5) = "REAL",INDEX(DB_PAR[],A914+1,8),IF(INDEX(DB_PAR[],A914+1,5) = "INT",INDEX(DB_PAR[],A914+1,6),INDEX(DB_PAR[],A914+1,7)))</f>
        <v>REAL</v>
      </c>
      <c r="H914" s="36" t="str" cm="1">
        <f t="array" ref="H914">INDEX(DB_PAR[],A914+1,9)</f>
        <v>T#1M</v>
      </c>
      <c r="I914" s="36" t="s">
        <v>1084</v>
      </c>
      <c r="J914" s="36"/>
      <c r="K914" s="36" t="e">
        <f t="shared" si="70"/>
        <v>#N/A</v>
      </c>
    </row>
    <row r="915" spans="1:11" ht="30" hidden="1" x14ac:dyDescent="0.25">
      <c r="A915" s="36">
        <v>913</v>
      </c>
      <c r="B915" s="36" t="b" cm="1">
        <f t="array" ref="B915">INDEX(DB_PAR[],A915+1,1)</f>
        <v>0</v>
      </c>
      <c r="C915" s="34" t="str" cm="1">
        <f t="array" ref="C915">INDEX(DB_PAR[],A915+1,3)</f>
        <v xml:space="preserve"> PID_PELTON_NOZZLE_1</v>
      </c>
      <c r="D915" s="34" t="str" cm="1">
        <f t="array" ref="D915">INDEX(DB_PAR[],A915+1,4)</f>
        <v>LMN_HLM</v>
      </c>
      <c r="E915" t="s">
        <v>4538</v>
      </c>
      <c r="F915" s="35" t="s">
        <v>4291</v>
      </c>
      <c r="G915" s="34" t="str" cm="1">
        <f t="array" ref="G915">IF(INDEX(DB_PAR[],A915+1,5) = "REAL",INDEX(DB_PAR[],A915+1,8),IF(INDEX(DB_PAR[],A915+1,5) = "INT",INDEX(DB_PAR[],A915+1,6),INDEX(DB_PAR[],A915+1,7)))</f>
        <v>REAL</v>
      </c>
      <c r="H915" s="36" t="str" cm="1">
        <f t="array" ref="H915">INDEX(DB_PAR[],A915+1,9)</f>
        <v>T#0MS</v>
      </c>
      <c r="I915" s="36" t="s">
        <v>1084</v>
      </c>
      <c r="J915" s="36"/>
      <c r="K915" s="36" t="e">
        <f t="shared" si="70"/>
        <v>#N/A</v>
      </c>
    </row>
    <row r="916" spans="1:11" ht="30" hidden="1" x14ac:dyDescent="0.25">
      <c r="A916" s="36">
        <v>914</v>
      </c>
      <c r="B916" s="36" t="b" cm="1">
        <f t="array" ref="B916">INDEX(DB_PAR[],A916+1,1)</f>
        <v>0</v>
      </c>
      <c r="C916" s="34" t="str" cm="1">
        <f t="array" ref="C916">INDEX(DB_PAR[],A916+1,3)</f>
        <v xml:space="preserve"> PID_PELTON_NOZZLE_1</v>
      </c>
      <c r="D916" s="34" t="str" cm="1">
        <f t="array" ref="D916">INDEX(DB_PAR[],A916+1,4)</f>
        <v>LMN_LLM</v>
      </c>
      <c r="E916" t="s">
        <v>4539</v>
      </c>
      <c r="F916" s="35" t="s">
        <v>4294</v>
      </c>
      <c r="G916" s="34" t="str" cm="1">
        <f t="array" ref="G916">IF(INDEX(DB_PAR[],A916+1,5) = "REAL",INDEX(DB_PAR[],A916+1,8),IF(INDEX(DB_PAR[],A916+1,5) = "INT",INDEX(DB_PAR[],A916+1,6),INDEX(DB_PAR[],A916+1,7)))</f>
        <v>REAL</v>
      </c>
      <c r="H916" s="36" t="str" cm="1">
        <f t="array" ref="H916">INDEX(DB_PAR[],A916+1,9)</f>
        <v>T#0MS</v>
      </c>
      <c r="I916" s="36" t="s">
        <v>1084</v>
      </c>
      <c r="J916" s="36"/>
      <c r="K916" s="36" t="e">
        <f t="shared" si="70"/>
        <v>#N/A</v>
      </c>
    </row>
    <row r="917" spans="1:11" hidden="1" x14ac:dyDescent="0.25">
      <c r="A917" s="36">
        <v>915</v>
      </c>
      <c r="B917" s="36" t="b" cm="1">
        <f t="array" ref="B917">INDEX(DB_PAR[],A917+1,1)</f>
        <v>0</v>
      </c>
      <c r="C917" s="34" t="str" cm="1">
        <f t="array" ref="C917">INDEX(DB_PAR[],A917+1,3)</f>
        <v xml:space="preserve"> PID_PELTON_NOZZLE_1</v>
      </c>
      <c r="D917" s="34" t="str" cm="1">
        <f t="array" ref="D917">INDEX(DB_PAR[],A917+1,4)</f>
        <v>REF_MIN_VAL</v>
      </c>
      <c r="E917" t="s">
        <v>4540</v>
      </c>
      <c r="F917" s="34" t="s">
        <v>4297</v>
      </c>
      <c r="G917" s="34" t="str" cm="1">
        <f t="array" ref="G917">IF(INDEX(DB_PAR[],A917+1,5) = "REAL",INDEX(DB_PAR[],A917+1,8),IF(INDEX(DB_PAR[],A917+1,5) = "INT",INDEX(DB_PAR[],A917+1,6),INDEX(DB_PAR[],A917+1,7)))</f>
        <v>REAL</v>
      </c>
      <c r="H917" s="36" t="str" cm="1">
        <f t="array" ref="H917">INDEX(DB_PAR[],A917+1,9)</f>
        <v>T#0MS</v>
      </c>
      <c r="I917" s="36" t="s">
        <v>1084</v>
      </c>
      <c r="J917" s="36"/>
      <c r="K917" s="36" t="e">
        <f t="shared" si="70"/>
        <v>#N/A</v>
      </c>
    </row>
    <row r="918" spans="1:11" hidden="1" x14ac:dyDescent="0.25">
      <c r="A918" s="36">
        <v>916</v>
      </c>
      <c r="B918" s="36" t="b" cm="1">
        <f t="array" ref="B918">INDEX(DB_PAR[],A918+1,1)</f>
        <v>0</v>
      </c>
      <c r="C918" s="34" t="str" cm="1">
        <f t="array" ref="C918">INDEX(DB_PAR[],A918+1,3)</f>
        <v xml:space="preserve"> PID_PELTON_NOZZLE_1</v>
      </c>
      <c r="D918" s="34" t="str" cm="1">
        <f t="array" ref="D918">INDEX(DB_PAR[],A918+1,4)</f>
        <v>REF_MAX_VAL</v>
      </c>
      <c r="E918" t="s">
        <v>4541</v>
      </c>
      <c r="F918" s="34" t="s">
        <v>4300</v>
      </c>
      <c r="G918" s="34" t="str" cm="1">
        <f t="array" ref="G918">IF(INDEX(DB_PAR[],A918+1,5) = "REAL",INDEX(DB_PAR[],A918+1,8),IF(INDEX(DB_PAR[],A918+1,5) = "INT",INDEX(DB_PAR[],A918+1,6),INDEX(DB_PAR[],A918+1,7)))</f>
        <v>REAL</v>
      </c>
      <c r="H918" s="36" t="str" cm="1">
        <f t="array" ref="H918">INDEX(DB_PAR[],A918+1,9)</f>
        <v>T#0MS</v>
      </c>
      <c r="I918" s="36" t="s">
        <v>1084</v>
      </c>
      <c r="J918" s="36"/>
      <c r="K918" s="36" t="e">
        <f t="shared" si="70"/>
        <v>#N/A</v>
      </c>
    </row>
    <row r="919" spans="1:11" ht="30" hidden="1" x14ac:dyDescent="0.25">
      <c r="A919" s="36">
        <v>917</v>
      </c>
      <c r="B919" s="36" t="b" cm="1">
        <f t="array" ref="B919">INDEX(DB_PAR[],A919+1,1)</f>
        <v>0</v>
      </c>
      <c r="C919" s="34" t="str" cm="1">
        <f t="array" ref="C919">INDEX(DB_PAR[],A919+1,3)</f>
        <v xml:space="preserve"> PID_PELTON_NOZZLE_1</v>
      </c>
      <c r="D919" s="34" t="str" cm="1">
        <f t="array" ref="D919">INDEX(DB_PAR[],A919+1,4)</f>
        <v>LMN_FAC</v>
      </c>
      <c r="E919" t="s">
        <v>4542</v>
      </c>
      <c r="F919" s="34" t="s">
        <v>4303</v>
      </c>
      <c r="G919" s="34" t="str" cm="1">
        <f t="array" ref="G919">IF(INDEX(DB_PAR[],A919+1,5) = "REAL",INDEX(DB_PAR[],A919+1,8),IF(INDEX(DB_PAR[],A919+1,5) = "INT",INDEX(DB_PAR[],A919+1,6),INDEX(DB_PAR[],A919+1,7)))</f>
        <v>REAL</v>
      </c>
      <c r="H919" s="36" t="str" cm="1">
        <f t="array" ref="H919">INDEX(DB_PAR[],A919+1,9)</f>
        <v>T#0MS</v>
      </c>
      <c r="I919" s="36" t="s">
        <v>1084</v>
      </c>
      <c r="J919" s="36"/>
      <c r="K919" s="36" t="e">
        <f t="shared" si="70"/>
        <v>#N/A</v>
      </c>
    </row>
    <row r="920" spans="1:11" ht="30" hidden="1" x14ac:dyDescent="0.25">
      <c r="A920" s="36">
        <v>918</v>
      </c>
      <c r="B920" s="36" t="b" cm="1">
        <f t="array" ref="B920">INDEX(DB_PAR[],A920+1,1)</f>
        <v>0</v>
      </c>
      <c r="C920" s="34" t="str" cm="1">
        <f t="array" ref="C920">INDEX(DB_PAR[],A920+1,3)</f>
        <v xml:space="preserve"> PID_PELTON_NOZZLE_1</v>
      </c>
      <c r="D920" s="34" t="str" cm="1">
        <f t="array" ref="D920">INDEX(DB_PAR[],A920+1,4)</f>
        <v>LMN_OFFSET</v>
      </c>
      <c r="E920" t="s">
        <v>4543</v>
      </c>
      <c r="F920" s="34" t="s">
        <v>4306</v>
      </c>
      <c r="G920" s="34" t="str" cm="1">
        <f t="array" ref="G920">IF(INDEX(DB_PAR[],A920+1,5) = "REAL",INDEX(DB_PAR[],A920+1,8),IF(INDEX(DB_PAR[],A920+1,5) = "INT",INDEX(DB_PAR[],A920+1,6),INDEX(DB_PAR[],A920+1,7)))</f>
        <v>REAL</v>
      </c>
      <c r="H920" s="36" t="str" cm="1">
        <f t="array" ref="H920">INDEX(DB_PAR[],A920+1,9)</f>
        <v>T#0MS</v>
      </c>
      <c r="I920" s="36" t="s">
        <v>1084</v>
      </c>
      <c r="J920" s="36"/>
      <c r="K920" s="36" t="e">
        <f t="shared" si="70"/>
        <v>#N/A</v>
      </c>
    </row>
    <row r="921" spans="1:11" hidden="1" x14ac:dyDescent="0.25">
      <c r="A921" s="36">
        <v>919</v>
      </c>
      <c r="B921" s="36" t="b" cm="1">
        <f t="array" ref="B921">INDEX(DB_PAR[],A921+1,1)</f>
        <v>0</v>
      </c>
      <c r="C921" s="34" t="str" cm="1">
        <f t="array" ref="C921">INDEX(DB_PAR[],A921+1,3)</f>
        <v xml:space="preserve"> PID_PELTON_NOZZLE_1</v>
      </c>
      <c r="D921" s="34" t="str" cm="1">
        <f t="array" ref="D921">INDEX(DB_PAR[],A921+1,4)</f>
        <v>DISV</v>
      </c>
      <c r="E921" t="s">
        <v>4544</v>
      </c>
      <c r="F921" s="34" t="s">
        <v>4309</v>
      </c>
      <c r="G921" s="34" t="str" cm="1">
        <f t="array" ref="G921">IF(INDEX(DB_PAR[],A921+1,5) = "REAL",INDEX(DB_PAR[],A921+1,8),IF(INDEX(DB_PAR[],A921+1,5) = "INT",INDEX(DB_PAR[],A921+1,6),INDEX(DB_PAR[],A921+1,7)))</f>
        <v>REAL</v>
      </c>
      <c r="H921" s="36" t="str" cm="1">
        <f t="array" ref="H921">INDEX(DB_PAR[],A921+1,9)</f>
        <v>T#0MS</v>
      </c>
      <c r="I921" s="36" t="s">
        <v>1084</v>
      </c>
      <c r="J921" s="36"/>
      <c r="K921" s="36" t="e">
        <f t="shared" si="70"/>
        <v>#N/A</v>
      </c>
    </row>
    <row r="922" spans="1:11" hidden="1" x14ac:dyDescent="0.25">
      <c r="A922" s="36">
        <v>920</v>
      </c>
      <c r="B922" s="36" t="b" cm="1">
        <f t="array" ref="B922">INDEX(DB_PAR[],A922+1,1)</f>
        <v>0</v>
      </c>
      <c r="C922" s="34" t="str" cm="1">
        <f t="array" ref="C922">INDEX(DB_PAR[],A922+1,3)</f>
        <v xml:space="preserve"> PID_PELTON_NOZZLE_1</v>
      </c>
      <c r="D922" s="34" t="str" cm="1">
        <f t="array" ref="D922">INDEX(DB_PAR[],A922+1,4)</f>
        <v>MAN</v>
      </c>
      <c r="E922" t="s">
        <v>4545</v>
      </c>
      <c r="F922" s="34" t="s">
        <v>4363</v>
      </c>
      <c r="G922" s="34" t="str" cm="1">
        <f t="array" ref="G922">IF(INDEX(DB_PAR[],A922+1,5) = "REAL",INDEX(DB_PAR[],A922+1,8),IF(INDEX(DB_PAR[],A922+1,5) = "INT",INDEX(DB_PAR[],A922+1,6),INDEX(DB_PAR[],A922+1,7)))</f>
        <v>REAL</v>
      </c>
      <c r="H922" s="36" t="str" cm="1">
        <f t="array" ref="H922">INDEX(DB_PAR[],A922+1,9)</f>
        <v>T#0MS</v>
      </c>
      <c r="I922" s="36" t="s">
        <v>1084</v>
      </c>
      <c r="J922" s="36"/>
      <c r="K922" s="36" t="e">
        <f t="shared" si="70"/>
        <v>#N/A</v>
      </c>
    </row>
    <row r="923" spans="1:11" ht="30" hidden="1" x14ac:dyDescent="0.25">
      <c r="A923" s="36">
        <v>921</v>
      </c>
      <c r="B923" s="36" t="b" cm="1">
        <f t="array" ref="B923">INDEX(DB_PAR[],A923+1,1)</f>
        <v>0</v>
      </c>
      <c r="C923" s="34" t="str" cm="1">
        <f t="array" ref="C923">INDEX(DB_PAR[],A923+1,3)</f>
        <v xml:space="preserve"> PID_PELTON_NOZZLE_1</v>
      </c>
      <c r="D923" s="34" t="str" cm="1">
        <f t="array" ref="D923">INDEX(DB_PAR[],A923+1,4)</f>
        <v>REFERENCE_CORRECTION</v>
      </c>
      <c r="E923" t="s">
        <v>4546</v>
      </c>
      <c r="F923" s="34" t="s">
        <v>4315</v>
      </c>
      <c r="G923" s="34" t="str" cm="1">
        <f t="array" ref="G923">IF(INDEX(DB_PAR[],A923+1,5) = "REAL",INDEX(DB_PAR[],A923+1,8),IF(INDEX(DB_PAR[],A923+1,5) = "INT",INDEX(DB_PAR[],A923+1,6),INDEX(DB_PAR[],A923+1,7)))</f>
        <v>REAL</v>
      </c>
      <c r="H923" s="36" t="str" cm="1">
        <f t="array" ref="H923">INDEX(DB_PAR[],A923+1,9)</f>
        <v>T#0MS</v>
      </c>
      <c r="I923" s="36" t="s">
        <v>3438</v>
      </c>
      <c r="J923" s="36"/>
      <c r="K923" s="36" t="e">
        <f t="shared" si="70"/>
        <v>#N/A</v>
      </c>
    </row>
    <row r="924" spans="1:11" hidden="1" x14ac:dyDescent="0.25">
      <c r="A924" s="36">
        <v>922</v>
      </c>
      <c r="B924" s="36" t="b" cm="1">
        <f t="array" ref="B924">INDEX(DB_PAR[],A924+1,1)</f>
        <v>0</v>
      </c>
      <c r="C924" s="34" t="str" cm="1">
        <f t="array" ref="C924">INDEX(DB_PAR[],A924+1,3)</f>
        <v xml:space="preserve"> PID_PELTON_NOZZLE_1</v>
      </c>
      <c r="D924" s="34" t="str" cm="1">
        <f t="array" ref="D924">INDEX(DB_PAR[],A924+1,4)</f>
        <v>OUT_CTRL_MODE</v>
      </c>
      <c r="E924" t="s">
        <v>4317</v>
      </c>
      <c r="F924" s="34" t="s">
        <v>4318</v>
      </c>
      <c r="G924" s="34" t="str" cm="1">
        <f t="array" ref="G924">IF(INDEX(DB_PAR[],A924+1,5) = "REAL",INDEX(DB_PAR[],A924+1,8),IF(INDEX(DB_PAR[],A924+1,5) = "INT",INDEX(DB_PAR[],A924+1,6),INDEX(DB_PAR[],A924+1,7)))</f>
        <v>INT</v>
      </c>
      <c r="H924" s="36" t="str" cm="1">
        <f t="array" ref="H924">INDEX(DB_PAR[],A924+1,9)</f>
        <v>T#0MS</v>
      </c>
      <c r="I924" s="36" t="s">
        <v>1084</v>
      </c>
      <c r="J924" s="36"/>
      <c r="K924" s="36" t="e">
        <f t="shared" si="70"/>
        <v>#N/A</v>
      </c>
    </row>
    <row r="925" spans="1:11" hidden="1" x14ac:dyDescent="0.25">
      <c r="A925" s="36">
        <v>923</v>
      </c>
      <c r="B925" s="36" t="b" cm="1">
        <f t="array" ref="B925">INDEX(DB_PAR[],A925+1,1)</f>
        <v>0</v>
      </c>
      <c r="C925" s="34" t="str" cm="1">
        <f t="array" ref="C925">INDEX(DB_PAR[],A925+1,3)</f>
        <v xml:space="preserve"> PID_PELTON_NOZZLE_1</v>
      </c>
      <c r="D925" s="34" t="str" cm="1">
        <f t="array" ref="D925">INDEX(DB_PAR[],A925+1,4)</f>
        <v>SPARE_4</v>
      </c>
      <c r="F925" s="34"/>
      <c r="G925" s="34" t="str" cm="1">
        <f t="array" ref="G925">IF(INDEX(DB_PAR[],A925+1,5) = "REAL",INDEX(DB_PAR[],A925+1,8),IF(INDEX(DB_PAR[],A925+1,5) = "INT",INDEX(DB_PAR[],A925+1,6),INDEX(DB_PAR[],A925+1,7)))</f>
        <v>REAL</v>
      </c>
      <c r="H925" s="36" t="str" cm="1">
        <f t="array" ref="H925">INDEX(DB_PAR[],A925+1,9)</f>
        <v>T#0MS</v>
      </c>
      <c r="I925" s="36"/>
      <c r="J925" s="36"/>
      <c r="K925" s="36" t="e">
        <f t="shared" si="70"/>
        <v>#N/A</v>
      </c>
    </row>
    <row r="926" spans="1:11" hidden="1" x14ac:dyDescent="0.25">
      <c r="A926" s="36">
        <v>924</v>
      </c>
      <c r="B926" s="36" t="b" cm="1">
        <f t="array" ref="B926">INDEX(DB_PAR[],A926+1,1)</f>
        <v>0</v>
      </c>
      <c r="C926" s="34" t="str" cm="1">
        <f t="array" ref="C926">INDEX(DB_PAR[],A926+1,3)</f>
        <v xml:space="preserve"> PID_PELTON_NOZZLE_1</v>
      </c>
      <c r="D926" s="34" t="str" cm="1">
        <f t="array" ref="D926">INDEX(DB_PAR[],A926+1,4)</f>
        <v>SPARE_5</v>
      </c>
      <c r="F926" s="34"/>
      <c r="G926" s="34" t="str" cm="1">
        <f t="array" ref="G926">IF(INDEX(DB_PAR[],A926+1,5) = "REAL",INDEX(DB_PAR[],A926+1,8),IF(INDEX(DB_PAR[],A926+1,5) = "INT",INDEX(DB_PAR[],A926+1,6),INDEX(DB_PAR[],A926+1,7)))</f>
        <v>REAL</v>
      </c>
      <c r="H926" s="36" t="str" cm="1">
        <f t="array" ref="H926">INDEX(DB_PAR[],A926+1,9)</f>
        <v>T#0MS</v>
      </c>
      <c r="I926" s="36"/>
      <c r="J926" s="36"/>
      <c r="K926" s="36" t="e">
        <f t="shared" si="70"/>
        <v>#N/A</v>
      </c>
    </row>
    <row r="927" spans="1:11" hidden="1" x14ac:dyDescent="0.25">
      <c r="A927" s="36">
        <v>925</v>
      </c>
      <c r="B927" s="36" t="b" cm="1">
        <f t="array" ref="B927">INDEX(DB_PAR[],A927+1,1)</f>
        <v>0</v>
      </c>
      <c r="C927" s="34" t="str" cm="1">
        <f t="array" ref="C927">INDEX(DB_PAR[],A927+1,3)</f>
        <v xml:space="preserve"> PID_PELTON_NOZZLE_1</v>
      </c>
      <c r="D927" s="34" t="str" cm="1">
        <f t="array" ref="D927">INDEX(DB_PAR[],A927+1,4)</f>
        <v>SPARE_6</v>
      </c>
      <c r="F927" s="34"/>
      <c r="G927" s="34" t="str" cm="1">
        <f t="array" ref="G927">IF(INDEX(DB_PAR[],A927+1,5) = "REAL",INDEX(DB_PAR[],A927+1,8),IF(INDEX(DB_PAR[],A927+1,5) = "INT",INDEX(DB_PAR[],A927+1,6),INDEX(DB_PAR[],A927+1,7)))</f>
        <v>REAL</v>
      </c>
      <c r="H927" s="36" t="str" cm="1">
        <f t="array" ref="H927">INDEX(DB_PAR[],A927+1,9)</f>
        <v>T#0MS</v>
      </c>
      <c r="I927" s="36"/>
      <c r="J927" s="36"/>
      <c r="K927" s="36" t="e">
        <f t="shared" si="70"/>
        <v>#N/A</v>
      </c>
    </row>
    <row r="928" spans="1:11" hidden="1" x14ac:dyDescent="0.25">
      <c r="A928" s="36">
        <v>926</v>
      </c>
      <c r="B928" s="36" t="b" cm="1">
        <f t="array" ref="B928">INDEX(DB_PAR[],A928+1,1)</f>
        <v>0</v>
      </c>
      <c r="C928" s="34" t="str" cm="1">
        <f t="array" ref="C928">INDEX(DB_PAR[],A928+1,3)</f>
        <v xml:space="preserve"> PID_PELTON_NOZZLE_1</v>
      </c>
      <c r="D928" s="34" t="str" cm="1">
        <f t="array" ref="D928">INDEX(DB_PAR[],A928+1,4)</f>
        <v>SPARE_7</v>
      </c>
      <c r="F928" s="34"/>
      <c r="G928" s="34" t="str" cm="1">
        <f t="array" ref="G928">IF(INDEX(DB_PAR[],A928+1,5) = "REAL",INDEX(DB_PAR[],A928+1,8),IF(INDEX(DB_PAR[],A928+1,5) = "INT",INDEX(DB_PAR[],A928+1,6),INDEX(DB_PAR[],A928+1,7)))</f>
        <v>REAL</v>
      </c>
      <c r="H928" s="36" t="str" cm="1">
        <f t="array" ref="H928">INDEX(DB_PAR[],A928+1,9)</f>
        <v>T#0MS</v>
      </c>
      <c r="I928" s="36"/>
      <c r="J928" s="36"/>
      <c r="K928" s="36" t="e">
        <f t="shared" si="70"/>
        <v>#N/A</v>
      </c>
    </row>
    <row r="929" spans="1:11" hidden="1" x14ac:dyDescent="0.25">
      <c r="A929" s="36">
        <v>927</v>
      </c>
      <c r="B929" s="36" t="b" cm="1">
        <f t="array" ref="B929">INDEX(DB_PAR[],A929+1,1)</f>
        <v>0</v>
      </c>
      <c r="C929" s="34" t="str" cm="1">
        <f t="array" ref="C929">INDEX(DB_PAR[],A929+1,3)</f>
        <v xml:space="preserve"> PID_PELTON_NOZZLE_1</v>
      </c>
      <c r="D929" s="34" t="str" cm="1">
        <f t="array" ref="D929">INDEX(DB_PAR[],A929+1,4)</f>
        <v>SPARE_8</v>
      </c>
      <c r="F929" s="34"/>
      <c r="G929" s="34" t="str" cm="1">
        <f t="array" ref="G929">IF(INDEX(DB_PAR[],A929+1,5) = "REAL",INDEX(DB_PAR[],A929+1,8),IF(INDEX(DB_PAR[],A929+1,5) = "INT",INDEX(DB_PAR[],A929+1,6),INDEX(DB_PAR[],A929+1,7)))</f>
        <v>REAL</v>
      </c>
      <c r="H929" s="36" t="str" cm="1">
        <f t="array" ref="H929">INDEX(DB_PAR[],A929+1,9)</f>
        <v>T#0MS</v>
      </c>
      <c r="I929" s="36"/>
      <c r="J929" s="36"/>
      <c r="K929" s="36" t="e">
        <f t="shared" si="70"/>
        <v>#N/A</v>
      </c>
    </row>
    <row r="930" spans="1:11" hidden="1" x14ac:dyDescent="0.25">
      <c r="A930" s="36">
        <v>928</v>
      </c>
      <c r="B930" s="36" t="b" cm="1">
        <f t="array" ref="B930">INDEX(DB_PAR[],A930+1,1)</f>
        <v>0</v>
      </c>
      <c r="C930" s="34" t="str" cm="1">
        <f t="array" ref="C930">INDEX(DB_PAR[],A930+1,3)</f>
        <v xml:space="preserve"> PID_PELTON_NOZZLE_2</v>
      </c>
      <c r="D930" s="34" t="str" cm="1">
        <f t="array" ref="D930">INDEX(DB_PAR[],A930+1,4)</f>
        <v>INPUT_RAMP_MIN_VAL</v>
      </c>
      <c r="E930" t="s">
        <v>4547</v>
      </c>
      <c r="F930" s="34" t="s">
        <v>4244</v>
      </c>
      <c r="G930" s="34" t="str" cm="1">
        <f t="array" ref="G930">IF(INDEX(DB_PAR[],A930+1,5) = "REAL",INDEX(DB_PAR[],A930+1,8),IF(INDEX(DB_PAR[],A930+1,5) = "INT",INDEX(DB_PAR[],A930+1,6),INDEX(DB_PAR[],A930+1,7)))</f>
        <v>REAL</v>
      </c>
      <c r="H930" s="36" t="str" cm="1">
        <f t="array" ref="H930">INDEX(DB_PAR[],A930+1,9)</f>
        <v>T#0MS</v>
      </c>
      <c r="I930" s="36" t="s">
        <v>1084</v>
      </c>
      <c r="J930" s="36"/>
      <c r="K930" s="36" t="e">
        <f t="shared" si="70"/>
        <v>#N/A</v>
      </c>
    </row>
    <row r="931" spans="1:11" hidden="1" x14ac:dyDescent="0.25">
      <c r="A931" s="36">
        <v>929</v>
      </c>
      <c r="B931" s="36" t="b" cm="1">
        <f t="array" ref="B931">INDEX(DB_PAR[],A931+1,1)</f>
        <v>0</v>
      </c>
      <c r="C931" s="34" t="str" cm="1">
        <f t="array" ref="C931">INDEX(DB_PAR[],A931+1,3)</f>
        <v xml:space="preserve"> PID_PELTON_NOZZLE_2</v>
      </c>
      <c r="D931" s="34" t="str" cm="1">
        <f t="array" ref="D931">INDEX(DB_PAR[],A931+1,4)</f>
        <v>INPUT_RAMP_MAX_VAL</v>
      </c>
      <c r="E931" t="s">
        <v>4548</v>
      </c>
      <c r="F931" s="34" t="s">
        <v>4247</v>
      </c>
      <c r="G931" s="34" t="str" cm="1">
        <f t="array" ref="G931">IF(INDEX(DB_PAR[],A931+1,5) = "REAL",INDEX(DB_PAR[],A931+1,8),IF(INDEX(DB_PAR[],A931+1,5) = "INT",INDEX(DB_PAR[],A931+1,6),INDEX(DB_PAR[],A931+1,7)))</f>
        <v>REAL</v>
      </c>
      <c r="H931" s="36" t="str" cm="1">
        <f t="array" ref="H931">INDEX(DB_PAR[],A931+1,9)</f>
        <v>T#0MS</v>
      </c>
      <c r="I931" s="36" t="s">
        <v>1084</v>
      </c>
      <c r="J931" s="36"/>
      <c r="K931" s="36" t="e">
        <f t="shared" si="70"/>
        <v>#N/A</v>
      </c>
    </row>
    <row r="932" spans="1:11" hidden="1" x14ac:dyDescent="0.25">
      <c r="A932" s="36">
        <v>930</v>
      </c>
      <c r="B932" s="36" t="b" cm="1">
        <f t="array" ref="B932">INDEX(DB_PAR[],A932+1,1)</f>
        <v>0</v>
      </c>
      <c r="C932" s="34" t="str" cm="1">
        <f t="array" ref="C932">INDEX(DB_PAR[],A932+1,3)</f>
        <v xml:space="preserve"> PID_PELTON_NOZZLE_2</v>
      </c>
      <c r="D932" s="34" t="str" cm="1">
        <f t="array" ref="D932">INDEX(DB_PAR[],A932+1,4)</f>
        <v>INPUT_RAMP_FALLING_TIME</v>
      </c>
      <c r="E932" t="s">
        <v>4549</v>
      </c>
      <c r="F932" s="34" t="s">
        <v>4250</v>
      </c>
      <c r="G932" s="34" t="str" cm="1">
        <f t="array" ref="G932">IF(INDEX(DB_PAR[],A932+1,5) = "REAL",INDEX(DB_PAR[],A932+1,8),IF(INDEX(DB_PAR[],A932+1,5) = "INT",INDEX(DB_PAR[],A932+1,6),INDEX(DB_PAR[],A932+1,7)))</f>
        <v>REAL</v>
      </c>
      <c r="H932" s="36" t="str" cm="1">
        <f t="array" ref="H932">INDEX(DB_PAR[],A932+1,9)</f>
        <v>T#2M</v>
      </c>
      <c r="I932" s="36" t="s">
        <v>1084</v>
      </c>
      <c r="J932" s="36"/>
      <c r="K932" s="36" t="e">
        <f t="shared" si="70"/>
        <v>#N/A</v>
      </c>
    </row>
    <row r="933" spans="1:11" hidden="1" x14ac:dyDescent="0.25">
      <c r="A933" s="36">
        <v>931</v>
      </c>
      <c r="B933" s="36" t="b" cm="1">
        <f t="array" ref="B933">INDEX(DB_PAR[],A933+1,1)</f>
        <v>0</v>
      </c>
      <c r="C933" s="34" t="str" cm="1">
        <f t="array" ref="C933">INDEX(DB_PAR[],A933+1,3)</f>
        <v xml:space="preserve"> PID_PELTON_NOZZLE_2</v>
      </c>
      <c r="D933" s="34" t="str" cm="1">
        <f t="array" ref="D933">INDEX(DB_PAR[],A933+1,4)</f>
        <v>INPUT_RAMP_RISING_TIME</v>
      </c>
      <c r="E933" t="s">
        <v>4550</v>
      </c>
      <c r="F933" s="34" t="s">
        <v>4253</v>
      </c>
      <c r="G933" s="34" t="str" cm="1">
        <f t="array" ref="G933">IF(INDEX(DB_PAR[],A933+1,5) = "REAL",INDEX(DB_PAR[],A933+1,8),IF(INDEX(DB_PAR[],A933+1,5) = "INT",INDEX(DB_PAR[],A933+1,6),INDEX(DB_PAR[],A933+1,7)))</f>
        <v>REAL</v>
      </c>
      <c r="H933" s="36" t="str" cm="1">
        <f t="array" ref="H933">INDEX(DB_PAR[],A933+1,9)</f>
        <v>T#2M</v>
      </c>
      <c r="I933" s="36" t="s">
        <v>1084</v>
      </c>
      <c r="J933" s="36"/>
      <c r="K933" s="36" t="e">
        <f t="shared" si="70"/>
        <v>#N/A</v>
      </c>
    </row>
    <row r="934" spans="1:11" hidden="1" x14ac:dyDescent="0.25">
      <c r="A934" s="36">
        <v>932</v>
      </c>
      <c r="B934" s="36" t="b" cm="1">
        <f t="array" ref="B934">INDEX(DB_PAR[],A934+1,1)</f>
        <v>0</v>
      </c>
      <c r="C934" s="34" t="str" cm="1">
        <f t="array" ref="C934">INDEX(DB_PAR[],A934+1,3)</f>
        <v xml:space="preserve"> PID_PELTON_NOZZLE_2</v>
      </c>
      <c r="D934" s="34" t="str" cm="1">
        <f t="array" ref="D934">INDEX(DB_PAR[],A934+1,4)</f>
        <v>OUTPUT_RAMP_FALLING_TIME</v>
      </c>
      <c r="E934" t="s">
        <v>4551</v>
      </c>
      <c r="F934" s="34" t="s">
        <v>4250</v>
      </c>
      <c r="G934" s="34" t="str" cm="1">
        <f t="array" ref="G934">IF(INDEX(DB_PAR[],A934+1,5) = "REAL",INDEX(DB_PAR[],A934+1,8),IF(INDEX(DB_PAR[],A934+1,5) = "INT",INDEX(DB_PAR[],A934+1,6),INDEX(DB_PAR[],A934+1,7)))</f>
        <v>REAL</v>
      </c>
      <c r="H934" s="36" t="str" cm="1">
        <f t="array" ref="H934">INDEX(DB_PAR[],A934+1,9)</f>
        <v>T#0MS</v>
      </c>
      <c r="I934" s="36" t="s">
        <v>1084</v>
      </c>
      <c r="J934" s="36"/>
      <c r="K934" s="36" t="e">
        <f t="shared" si="70"/>
        <v>#N/A</v>
      </c>
    </row>
    <row r="935" spans="1:11" hidden="1" x14ac:dyDescent="0.25">
      <c r="A935" s="36">
        <v>933</v>
      </c>
      <c r="B935" s="36" t="b" cm="1">
        <f t="array" ref="B935">INDEX(DB_PAR[],A935+1,1)</f>
        <v>0</v>
      </c>
      <c r="C935" s="34" t="str" cm="1">
        <f t="array" ref="C935">INDEX(DB_PAR[],A935+1,3)</f>
        <v xml:space="preserve"> PID_PELTON_NOZZLE_2</v>
      </c>
      <c r="D935" s="34" t="str" cm="1">
        <f t="array" ref="D935">INDEX(DB_PAR[],A935+1,4)</f>
        <v>OUTPUT_RAMP_RISING_TIME</v>
      </c>
      <c r="E935" t="s">
        <v>4552</v>
      </c>
      <c r="F935" s="34" t="s">
        <v>4253</v>
      </c>
      <c r="G935" s="34" t="str" cm="1">
        <f t="array" ref="G935">IF(INDEX(DB_PAR[],A935+1,5) = "REAL",INDEX(DB_PAR[],A935+1,8),IF(INDEX(DB_PAR[],A935+1,5) = "INT",INDEX(DB_PAR[],A935+1,6),INDEX(DB_PAR[],A935+1,7)))</f>
        <v>REAL</v>
      </c>
      <c r="H935" s="36" t="str" cm="1">
        <f t="array" ref="H935">INDEX(DB_PAR[],A935+1,9)</f>
        <v>T#0MS</v>
      </c>
      <c r="I935" s="36" t="s">
        <v>1084</v>
      </c>
      <c r="J935" s="36"/>
      <c r="K935" s="36" t="e">
        <f t="shared" si="70"/>
        <v>#N/A</v>
      </c>
    </row>
    <row r="936" spans="1:11" ht="30" hidden="1" x14ac:dyDescent="0.25">
      <c r="A936" s="36">
        <v>934</v>
      </c>
      <c r="B936" s="36" t="b" cm="1">
        <f t="array" ref="B936">INDEX(DB_PAR[],A936+1,1)</f>
        <v>0</v>
      </c>
      <c r="C936" s="34" t="str" cm="1">
        <f t="array" ref="C936">INDEX(DB_PAR[],A936+1,3)</f>
        <v xml:space="preserve"> PID_PELTON_NOZZLE_2</v>
      </c>
      <c r="D936" s="34" t="str" cm="1">
        <f t="array" ref="D936">INDEX(DB_PAR[],A936+1,4)</f>
        <v>MAN_ON</v>
      </c>
      <c r="E936" t="s">
        <v>4553</v>
      </c>
      <c r="F936" s="34" t="s">
        <v>4258</v>
      </c>
      <c r="G936" s="34" t="str" cm="1">
        <f t="array" ref="G936">IF(INDEX(DB_PAR[],A936+1,5) = "REAL",INDEX(DB_PAR[],A936+1,8),IF(INDEX(DB_PAR[],A936+1,5) = "INT",INDEX(DB_PAR[],A936+1,6),INDEX(DB_PAR[],A936+1,7)))</f>
        <v>INT</v>
      </c>
      <c r="H936" s="36" t="str" cm="1">
        <f t="array" ref="H936">INDEX(DB_PAR[],A936+1,9)</f>
        <v>T#0MS</v>
      </c>
      <c r="I936" s="36" t="s">
        <v>1084</v>
      </c>
      <c r="J936" s="36"/>
      <c r="K936" s="36" t="e">
        <f t="shared" si="70"/>
        <v>#N/A</v>
      </c>
    </row>
    <row r="937" spans="1:11" ht="30" hidden="1" x14ac:dyDescent="0.25">
      <c r="A937" s="36">
        <v>935</v>
      </c>
      <c r="B937" s="36" t="b" cm="1">
        <f t="array" ref="B937">INDEX(DB_PAR[],A937+1,1)</f>
        <v>0</v>
      </c>
      <c r="C937" s="34" t="str" cm="1">
        <f t="array" ref="C937">INDEX(DB_PAR[],A937+1,3)</f>
        <v xml:space="preserve"> PID_PELTON_NOZZLE_2</v>
      </c>
      <c r="D937" s="34" t="str" cm="1">
        <f t="array" ref="D937">INDEX(DB_PAR[],A937+1,4)</f>
        <v>P_SEL</v>
      </c>
      <c r="E937" t="s">
        <v>4554</v>
      </c>
      <c r="F937" s="34" t="s">
        <v>4261</v>
      </c>
      <c r="G937" s="34" t="str" cm="1">
        <f t="array" ref="G937">IF(INDEX(DB_PAR[],A937+1,5) = "REAL",INDEX(DB_PAR[],A937+1,8),IF(INDEX(DB_PAR[],A937+1,5) = "INT",INDEX(DB_PAR[],A937+1,6),INDEX(DB_PAR[],A937+1,7)))</f>
        <v>INT</v>
      </c>
      <c r="H937" s="36" t="str" cm="1">
        <f t="array" ref="H937">INDEX(DB_PAR[],A937+1,9)</f>
        <v>T#0MS</v>
      </c>
      <c r="I937" s="36" t="s">
        <v>1084</v>
      </c>
      <c r="J937" s="36"/>
      <c r="K937" s="36" t="e">
        <f t="shared" si="70"/>
        <v>#N/A</v>
      </c>
    </row>
    <row r="938" spans="1:11" ht="30" hidden="1" x14ac:dyDescent="0.25">
      <c r="A938" s="36">
        <v>936</v>
      </c>
      <c r="B938" s="36" t="b" cm="1">
        <f t="array" ref="B938">INDEX(DB_PAR[],A938+1,1)</f>
        <v>0</v>
      </c>
      <c r="C938" s="34" t="str" cm="1">
        <f t="array" ref="C938">INDEX(DB_PAR[],A938+1,3)</f>
        <v xml:space="preserve"> PID_PELTON_NOZZLE_2</v>
      </c>
      <c r="D938" s="34" t="str" cm="1">
        <f t="array" ref="D938">INDEX(DB_PAR[],A938+1,4)</f>
        <v>I_SEL</v>
      </c>
      <c r="E938" t="s">
        <v>4555</v>
      </c>
      <c r="F938" s="34" t="s">
        <v>4264</v>
      </c>
      <c r="G938" s="34" t="str" cm="1">
        <f t="array" ref="G938">IF(INDEX(DB_PAR[],A938+1,5) = "REAL",INDEX(DB_PAR[],A938+1,8),IF(INDEX(DB_PAR[],A938+1,5) = "INT",INDEX(DB_PAR[],A938+1,6),INDEX(DB_PAR[],A938+1,7)))</f>
        <v>INT</v>
      </c>
      <c r="H938" s="36" t="str" cm="1">
        <f t="array" ref="H938">INDEX(DB_PAR[],A938+1,9)</f>
        <v>T#0MS</v>
      </c>
      <c r="I938" s="36" t="s">
        <v>1084</v>
      </c>
      <c r="J938" s="36"/>
      <c r="K938" s="36" t="e">
        <f t="shared" si="70"/>
        <v>#N/A</v>
      </c>
    </row>
    <row r="939" spans="1:11" hidden="1" x14ac:dyDescent="0.25">
      <c r="A939" s="36">
        <v>937</v>
      </c>
      <c r="B939" s="36" t="b" cm="1">
        <f t="array" ref="B939">INDEX(DB_PAR[],A939+1,1)</f>
        <v>0</v>
      </c>
      <c r="C939" s="34" t="str" cm="1">
        <f t="array" ref="C939">INDEX(DB_PAR[],A939+1,3)</f>
        <v xml:space="preserve"> PID_PELTON_NOZZLE_2</v>
      </c>
      <c r="D939" s="34" t="str" cm="1">
        <f t="array" ref="D939">INDEX(DB_PAR[],A939+1,4)</f>
        <v>INT_HOLD</v>
      </c>
      <c r="E939" t="s">
        <v>4556</v>
      </c>
      <c r="F939" s="34" t="s">
        <v>4267</v>
      </c>
      <c r="G939" s="34" t="str" cm="1">
        <f t="array" ref="G939">IF(INDEX(DB_PAR[],A939+1,5) = "REAL",INDEX(DB_PAR[],A939+1,8),IF(INDEX(DB_PAR[],A939+1,5) = "INT",INDEX(DB_PAR[],A939+1,6),INDEX(DB_PAR[],A939+1,7)))</f>
        <v>INT</v>
      </c>
      <c r="H939" s="36" t="str" cm="1">
        <f t="array" ref="H939">INDEX(DB_PAR[],A939+1,9)</f>
        <v>T#0MS</v>
      </c>
      <c r="I939" s="36" t="s">
        <v>1084</v>
      </c>
      <c r="J939" s="36"/>
      <c r="K939" s="36" t="e">
        <f t="shared" si="70"/>
        <v>#N/A</v>
      </c>
    </row>
    <row r="940" spans="1:11" ht="30" hidden="1" x14ac:dyDescent="0.25">
      <c r="A940" s="36">
        <v>938</v>
      </c>
      <c r="B940" s="36" t="b" cm="1">
        <f t="array" ref="B940">INDEX(DB_PAR[],A940+1,1)</f>
        <v>0</v>
      </c>
      <c r="C940" s="34" t="str" cm="1">
        <f t="array" ref="C940">INDEX(DB_PAR[],A940+1,3)</f>
        <v xml:space="preserve"> PID_PELTON_NOZZLE_2</v>
      </c>
      <c r="D940" s="34" t="str" cm="1">
        <f t="array" ref="D940">INDEX(DB_PAR[],A940+1,4)</f>
        <v>D_SEL</v>
      </c>
      <c r="E940" t="s">
        <v>4557</v>
      </c>
      <c r="F940" s="34" t="s">
        <v>4348</v>
      </c>
      <c r="G940" s="34" t="str" cm="1">
        <f t="array" ref="G940">IF(INDEX(DB_PAR[],A940+1,5) = "REAL",INDEX(DB_PAR[],A940+1,8),IF(INDEX(DB_PAR[],A940+1,5) = "INT",INDEX(DB_PAR[],A940+1,6),INDEX(DB_PAR[],A940+1,7)))</f>
        <v>INT</v>
      </c>
      <c r="H940" s="36" t="str" cm="1">
        <f t="array" ref="H940">INDEX(DB_PAR[],A940+1,9)</f>
        <v>T#0MS</v>
      </c>
      <c r="I940" s="36" t="s">
        <v>1084</v>
      </c>
      <c r="J940" s="36"/>
      <c r="K940" s="36" t="e">
        <f t="shared" si="70"/>
        <v>#N/A</v>
      </c>
    </row>
    <row r="941" spans="1:11" ht="30" hidden="1" x14ac:dyDescent="0.25">
      <c r="A941" s="36">
        <v>939</v>
      </c>
      <c r="B941" s="36" t="b" cm="1">
        <f t="array" ref="B941">INDEX(DB_PAR[],A941+1,1)</f>
        <v>0</v>
      </c>
      <c r="C941" s="34" t="str" cm="1">
        <f t="array" ref="C941">INDEX(DB_PAR[],A941+1,3)</f>
        <v xml:space="preserve"> PID_PELTON_NOZZLE_2</v>
      </c>
      <c r="D941" s="34" t="str" cm="1">
        <f t="array" ref="D941">INDEX(DB_PAR[],A941+1,4)</f>
        <v>NUM_OF_CYCLES</v>
      </c>
      <c r="E941" t="s">
        <v>4558</v>
      </c>
      <c r="F941" s="34" t="s">
        <v>4273</v>
      </c>
      <c r="G941" s="34" t="str" cm="1">
        <f t="array" ref="G941">IF(INDEX(DB_PAR[],A941+1,5) = "REAL",INDEX(DB_PAR[],A941+1,8),IF(INDEX(DB_PAR[],A941+1,5) = "INT",INDEX(DB_PAR[],A941+1,6),INDEX(DB_PAR[],A941+1,7)))</f>
        <v>INT</v>
      </c>
      <c r="H941" s="36" t="str" cm="1">
        <f t="array" ref="H941">INDEX(DB_PAR[],A941+1,9)</f>
        <v>T#0MS</v>
      </c>
      <c r="I941" s="36" t="s">
        <v>1084</v>
      </c>
      <c r="J941" s="36"/>
      <c r="K941" s="36" t="e">
        <f t="shared" si="70"/>
        <v>#N/A</v>
      </c>
    </row>
    <row r="942" spans="1:11" hidden="1" x14ac:dyDescent="0.25">
      <c r="A942" s="36">
        <v>940</v>
      </c>
      <c r="B942" s="36" t="b" cm="1">
        <f t="array" ref="B942">INDEX(DB_PAR[],A942+1,1)</f>
        <v>0</v>
      </c>
      <c r="C942" s="34" t="str" cm="1">
        <f t="array" ref="C942">INDEX(DB_PAR[],A942+1,3)</f>
        <v xml:space="preserve"> PID_PELTON_NOZZLE_2</v>
      </c>
      <c r="D942" s="34" t="str" cm="1">
        <f t="array" ref="D942">INDEX(DB_PAR[],A942+1,4)</f>
        <v>GAIN</v>
      </c>
      <c r="E942" t="s">
        <v>4559</v>
      </c>
      <c r="F942" s="34" t="s">
        <v>4276</v>
      </c>
      <c r="G942" s="34" t="str" cm="1">
        <f t="array" ref="G942">IF(INDEX(DB_PAR[],A942+1,5) = "REAL",INDEX(DB_PAR[],A942+1,8),IF(INDEX(DB_PAR[],A942+1,5) = "INT",INDEX(DB_PAR[],A942+1,6),INDEX(DB_PAR[],A942+1,7)))</f>
        <v>REAL</v>
      </c>
      <c r="H942" s="36" t="str" cm="1">
        <f t="array" ref="H942">INDEX(DB_PAR[],A942+1,9)</f>
        <v>T#2M</v>
      </c>
      <c r="I942" s="36" t="s">
        <v>1084</v>
      </c>
      <c r="J942" s="36"/>
      <c r="K942" s="36" t="e">
        <f t="shared" si="70"/>
        <v>#N/A</v>
      </c>
    </row>
    <row r="943" spans="1:11" hidden="1" x14ac:dyDescent="0.25">
      <c r="A943" s="36">
        <v>941</v>
      </c>
      <c r="B943" s="36" t="b" cm="1">
        <f t="array" ref="B943">INDEX(DB_PAR[],A943+1,1)</f>
        <v>0</v>
      </c>
      <c r="C943" s="34" t="str" cm="1">
        <f t="array" ref="C943">INDEX(DB_PAR[],A943+1,3)</f>
        <v xml:space="preserve"> PID_PELTON_NOZZLE_2</v>
      </c>
      <c r="D943" s="34" t="str" cm="1">
        <f t="array" ref="D943">INDEX(DB_PAR[],A943+1,4)</f>
        <v>TI</v>
      </c>
      <c r="E943" t="s">
        <v>4560</v>
      </c>
      <c r="F943" s="34" t="s">
        <v>4279</v>
      </c>
      <c r="G943" s="34" t="str" cm="1">
        <f t="array" ref="G943">IF(INDEX(DB_PAR[],A943+1,5) = "REAL",INDEX(DB_PAR[],A943+1,8),IF(INDEX(DB_PAR[],A943+1,5) = "INT",INDEX(DB_PAR[],A943+1,6),INDEX(DB_PAR[],A943+1,7)))</f>
        <v>TIME</v>
      </c>
      <c r="H943" s="36" t="str" cm="1">
        <f t="array" ref="H943">INDEX(DB_PAR[],A943+1,9)</f>
        <v>T#2M</v>
      </c>
      <c r="I943" s="36" t="s">
        <v>1084</v>
      </c>
      <c r="J943" s="36"/>
      <c r="K943" s="36" t="e">
        <f t="shared" si="70"/>
        <v>#N/A</v>
      </c>
    </row>
    <row r="944" spans="1:11" hidden="1" x14ac:dyDescent="0.25">
      <c r="A944" s="36">
        <v>942</v>
      </c>
      <c r="B944" s="36" t="b" cm="1">
        <f t="array" ref="B944">INDEX(DB_PAR[],A944+1,1)</f>
        <v>0</v>
      </c>
      <c r="C944" s="34" t="str" cm="1">
        <f t="array" ref="C944">INDEX(DB_PAR[],A944+1,3)</f>
        <v xml:space="preserve"> PID_PELTON_NOZZLE_2</v>
      </c>
      <c r="D944" s="34" t="str" cm="1">
        <f t="array" ref="D944">INDEX(DB_PAR[],A944+1,4)</f>
        <v>TD</v>
      </c>
      <c r="E944" t="s">
        <v>4561</v>
      </c>
      <c r="F944" s="34" t="s">
        <v>4282</v>
      </c>
      <c r="G944" s="34" t="str" cm="1">
        <f t="array" ref="G944">IF(INDEX(DB_PAR[],A944+1,5) = "REAL",INDEX(DB_PAR[],A944+1,8),IF(INDEX(DB_PAR[],A944+1,5) = "INT",INDEX(DB_PAR[],A944+1,6),INDEX(DB_PAR[],A944+1,7)))</f>
        <v>TIME</v>
      </c>
      <c r="H944" s="36" t="str" cm="1">
        <f t="array" ref="H944">INDEX(DB_PAR[],A944+1,9)</f>
        <v>T#0MS</v>
      </c>
      <c r="I944" s="36" t="s">
        <v>1084</v>
      </c>
      <c r="J944" s="36"/>
      <c r="K944" s="36" t="e">
        <f t="shared" si="70"/>
        <v>#N/A</v>
      </c>
    </row>
    <row r="945" spans="1:11" ht="30" hidden="1" x14ac:dyDescent="0.25">
      <c r="A945" s="36">
        <v>943</v>
      </c>
      <c r="B945" s="36" t="b" cm="1">
        <f t="array" ref="B945">INDEX(DB_PAR[],A945+1,1)</f>
        <v>0</v>
      </c>
      <c r="C945" s="34" t="str" cm="1">
        <f t="array" ref="C945">INDEX(DB_PAR[],A945+1,3)</f>
        <v xml:space="preserve"> PID_PELTON_NOZZLE_2</v>
      </c>
      <c r="D945" s="34" t="str" cm="1">
        <f t="array" ref="D945">INDEX(DB_PAR[],A945+1,4)</f>
        <v>TM_LAG</v>
      </c>
      <c r="E945" t="s">
        <v>4562</v>
      </c>
      <c r="F945" s="34" t="s">
        <v>4285</v>
      </c>
      <c r="G945" s="34" t="str" cm="1">
        <f t="array" ref="G945">IF(INDEX(DB_PAR[],A945+1,5) = "REAL",INDEX(DB_PAR[],A945+1,8),IF(INDEX(DB_PAR[],A945+1,5) = "INT",INDEX(DB_PAR[],A945+1,6),INDEX(DB_PAR[],A945+1,7)))</f>
        <v>TIME</v>
      </c>
      <c r="H945" s="36" t="str" cm="1">
        <f t="array" ref="H945">INDEX(DB_PAR[],A945+1,9)</f>
        <v>T#0MS</v>
      </c>
      <c r="I945" s="36" t="s">
        <v>1084</v>
      </c>
      <c r="J945" s="36"/>
      <c r="K945" s="36" t="e">
        <f t="shared" si="70"/>
        <v>#N/A</v>
      </c>
    </row>
    <row r="946" spans="1:11" hidden="1" x14ac:dyDescent="0.25">
      <c r="A946" s="36">
        <v>944</v>
      </c>
      <c r="B946" s="36" t="b" cm="1">
        <f t="array" ref="B946">INDEX(DB_PAR[],A946+1,1)</f>
        <v>0</v>
      </c>
      <c r="C946" s="34" t="str" cm="1">
        <f t="array" ref="C946">INDEX(DB_PAR[],A946+1,3)</f>
        <v xml:space="preserve"> PID_PELTON_NOZZLE_2</v>
      </c>
      <c r="D946" s="34" t="str" cm="1">
        <f t="array" ref="D946">INDEX(DB_PAR[],A946+1,4)</f>
        <v>DEAD_W</v>
      </c>
      <c r="E946" t="s">
        <v>4563</v>
      </c>
      <c r="F946" s="34" t="s">
        <v>4288</v>
      </c>
      <c r="G946" s="34" t="str" cm="1">
        <f t="array" ref="G946">IF(INDEX(DB_PAR[],A946+1,5) = "REAL",INDEX(DB_PAR[],A946+1,8),IF(INDEX(DB_PAR[],A946+1,5) = "INT",INDEX(DB_PAR[],A946+1,6),INDEX(DB_PAR[],A946+1,7)))</f>
        <v>REAL</v>
      </c>
      <c r="H946" s="36" t="str" cm="1">
        <f t="array" ref="H946">INDEX(DB_PAR[],A946+1,9)</f>
        <v>T#0MS</v>
      </c>
      <c r="I946" s="36" t="s">
        <v>1084</v>
      </c>
      <c r="J946" s="36"/>
      <c r="K946" s="36" t="e">
        <f t="shared" si="70"/>
        <v>#N/A</v>
      </c>
    </row>
    <row r="947" spans="1:11" ht="30" hidden="1" x14ac:dyDescent="0.25">
      <c r="A947" s="36">
        <v>945</v>
      </c>
      <c r="B947" s="36" t="b" cm="1">
        <f t="array" ref="B947">INDEX(DB_PAR[],A947+1,1)</f>
        <v>0</v>
      </c>
      <c r="C947" s="34" t="str" cm="1">
        <f t="array" ref="C947">INDEX(DB_PAR[],A947+1,3)</f>
        <v xml:space="preserve"> PID_PELTON_NOZZLE_2</v>
      </c>
      <c r="D947" s="34" t="str" cm="1">
        <f t="array" ref="D947">INDEX(DB_PAR[],A947+1,4)</f>
        <v>LMN_HLM</v>
      </c>
      <c r="E947" t="s">
        <v>4564</v>
      </c>
      <c r="F947" s="35" t="s">
        <v>4291</v>
      </c>
      <c r="G947" s="34" t="str" cm="1">
        <f t="array" ref="G947">IF(INDEX(DB_PAR[],A947+1,5) = "REAL",INDEX(DB_PAR[],A947+1,8),IF(INDEX(DB_PAR[],A947+1,5) = "INT",INDEX(DB_PAR[],A947+1,6),INDEX(DB_PAR[],A947+1,7)))</f>
        <v>REAL</v>
      </c>
      <c r="H947" s="36" t="str" cm="1">
        <f t="array" ref="H947">INDEX(DB_PAR[],A947+1,9)</f>
        <v>T#0MS</v>
      </c>
      <c r="I947" s="36" t="s">
        <v>1084</v>
      </c>
      <c r="J947" s="36"/>
      <c r="K947" s="36" t="e">
        <f t="shared" si="70"/>
        <v>#N/A</v>
      </c>
    </row>
    <row r="948" spans="1:11" ht="30" hidden="1" x14ac:dyDescent="0.25">
      <c r="A948" s="36">
        <v>946</v>
      </c>
      <c r="B948" s="36" t="b" cm="1">
        <f t="array" ref="B948">INDEX(DB_PAR[],A948+1,1)</f>
        <v>0</v>
      </c>
      <c r="C948" s="34" t="str" cm="1">
        <f t="array" ref="C948">INDEX(DB_PAR[],A948+1,3)</f>
        <v xml:space="preserve"> PID_PELTON_NOZZLE_2</v>
      </c>
      <c r="D948" s="34" t="str" cm="1">
        <f t="array" ref="D948">INDEX(DB_PAR[],A948+1,4)</f>
        <v>LMN_LLM</v>
      </c>
      <c r="E948" t="s">
        <v>4565</v>
      </c>
      <c r="F948" s="35" t="s">
        <v>4294</v>
      </c>
      <c r="G948" s="34" t="str" cm="1">
        <f t="array" ref="G948">IF(INDEX(DB_PAR[],A948+1,5) = "REAL",INDEX(DB_PAR[],A948+1,8),IF(INDEX(DB_PAR[],A948+1,5) = "INT",INDEX(DB_PAR[],A948+1,6),INDEX(DB_PAR[],A948+1,7)))</f>
        <v>REAL</v>
      </c>
      <c r="H948" s="36" t="str" cm="1">
        <f t="array" ref="H948">INDEX(DB_PAR[],A948+1,9)</f>
        <v>T#0MS</v>
      </c>
      <c r="I948" s="36" t="s">
        <v>1084</v>
      </c>
      <c r="J948" s="36"/>
      <c r="K948" s="36" t="e">
        <f t="shared" si="70"/>
        <v>#N/A</v>
      </c>
    </row>
    <row r="949" spans="1:11" hidden="1" x14ac:dyDescent="0.25">
      <c r="A949" s="36">
        <v>947</v>
      </c>
      <c r="B949" s="36" t="b" cm="1">
        <f t="array" ref="B949">INDEX(DB_PAR[],A949+1,1)</f>
        <v>0</v>
      </c>
      <c r="C949" s="34" t="str" cm="1">
        <f t="array" ref="C949">INDEX(DB_PAR[],A949+1,3)</f>
        <v xml:space="preserve"> PID_PELTON_NOZZLE_2</v>
      </c>
      <c r="D949" s="34" t="str" cm="1">
        <f t="array" ref="D949">INDEX(DB_PAR[],A949+1,4)</f>
        <v>REF_MIN_VAL</v>
      </c>
      <c r="E949" t="s">
        <v>4566</v>
      </c>
      <c r="F949" s="34" t="s">
        <v>4297</v>
      </c>
      <c r="G949" s="34" t="str" cm="1">
        <f t="array" ref="G949">IF(INDEX(DB_PAR[],A949+1,5) = "REAL",INDEX(DB_PAR[],A949+1,8),IF(INDEX(DB_PAR[],A949+1,5) = "INT",INDEX(DB_PAR[],A949+1,6),INDEX(DB_PAR[],A949+1,7)))</f>
        <v>REAL</v>
      </c>
      <c r="H949" s="36" t="str" cm="1">
        <f t="array" ref="H949">INDEX(DB_PAR[],A949+1,9)</f>
        <v>T#0MS</v>
      </c>
      <c r="I949" s="36" t="s">
        <v>1084</v>
      </c>
      <c r="J949" s="36"/>
      <c r="K949" s="36" t="e">
        <f t="shared" si="70"/>
        <v>#N/A</v>
      </c>
    </row>
    <row r="950" spans="1:11" hidden="1" x14ac:dyDescent="0.25">
      <c r="A950" s="36">
        <v>948</v>
      </c>
      <c r="B950" s="36" t="b" cm="1">
        <f t="array" ref="B950">INDEX(DB_PAR[],A950+1,1)</f>
        <v>0</v>
      </c>
      <c r="C950" s="34" t="str" cm="1">
        <f t="array" ref="C950">INDEX(DB_PAR[],A950+1,3)</f>
        <v xml:space="preserve"> PID_PELTON_NOZZLE_2</v>
      </c>
      <c r="D950" s="34" t="str" cm="1">
        <f t="array" ref="D950">INDEX(DB_PAR[],A950+1,4)</f>
        <v>REF_MAX_VAL</v>
      </c>
      <c r="E950" t="s">
        <v>4567</v>
      </c>
      <c r="F950" s="34" t="s">
        <v>4300</v>
      </c>
      <c r="G950" s="34" t="str" cm="1">
        <f t="array" ref="G950">IF(INDEX(DB_PAR[],A950+1,5) = "REAL",INDEX(DB_PAR[],A950+1,8),IF(INDEX(DB_PAR[],A950+1,5) = "INT",INDEX(DB_PAR[],A950+1,6),INDEX(DB_PAR[],A950+1,7)))</f>
        <v>REAL</v>
      </c>
      <c r="H950" s="36" t="str" cm="1">
        <f t="array" ref="H950">INDEX(DB_PAR[],A950+1,9)</f>
        <v>T#0MS</v>
      </c>
      <c r="I950" s="36" t="s">
        <v>1084</v>
      </c>
      <c r="J950" s="36"/>
      <c r="K950" s="36" t="e">
        <f t="shared" si="70"/>
        <v>#N/A</v>
      </c>
    </row>
    <row r="951" spans="1:11" ht="30" hidden="1" x14ac:dyDescent="0.25">
      <c r="A951" s="36">
        <v>949</v>
      </c>
      <c r="B951" s="36" t="b" cm="1">
        <f t="array" ref="B951">INDEX(DB_PAR[],A951+1,1)</f>
        <v>0</v>
      </c>
      <c r="C951" s="34" t="str" cm="1">
        <f t="array" ref="C951">INDEX(DB_PAR[],A951+1,3)</f>
        <v xml:space="preserve"> PID_PELTON_NOZZLE_2</v>
      </c>
      <c r="D951" s="34" t="str" cm="1">
        <f t="array" ref="D951">INDEX(DB_PAR[],A951+1,4)</f>
        <v>LMN_FAC</v>
      </c>
      <c r="E951" t="s">
        <v>4568</v>
      </c>
      <c r="F951" s="34" t="s">
        <v>4303</v>
      </c>
      <c r="G951" s="34" t="str" cm="1">
        <f t="array" ref="G951">IF(INDEX(DB_PAR[],A951+1,5) = "REAL",INDEX(DB_PAR[],A951+1,8),IF(INDEX(DB_PAR[],A951+1,5) = "INT",INDEX(DB_PAR[],A951+1,6),INDEX(DB_PAR[],A951+1,7)))</f>
        <v>REAL</v>
      </c>
      <c r="H951" s="36" t="str" cm="1">
        <f t="array" ref="H951">INDEX(DB_PAR[],A951+1,9)</f>
        <v>T#0MS</v>
      </c>
      <c r="I951" s="36" t="s">
        <v>1084</v>
      </c>
      <c r="J951" s="36"/>
      <c r="K951" s="36" t="e">
        <f t="shared" si="70"/>
        <v>#N/A</v>
      </c>
    </row>
    <row r="952" spans="1:11" ht="30" hidden="1" x14ac:dyDescent="0.25">
      <c r="A952" s="36">
        <v>950</v>
      </c>
      <c r="B952" s="36" t="b" cm="1">
        <f t="array" ref="B952">INDEX(DB_PAR[],A952+1,1)</f>
        <v>0</v>
      </c>
      <c r="C952" s="34" t="str" cm="1">
        <f t="array" ref="C952">INDEX(DB_PAR[],A952+1,3)</f>
        <v xml:space="preserve"> PID_PELTON_NOZZLE_2</v>
      </c>
      <c r="D952" s="34" t="str" cm="1">
        <f t="array" ref="D952">INDEX(DB_PAR[],A952+1,4)</f>
        <v>LMN_OFFSET</v>
      </c>
      <c r="E952" t="s">
        <v>4569</v>
      </c>
      <c r="F952" s="34" t="s">
        <v>4306</v>
      </c>
      <c r="G952" s="34" t="str" cm="1">
        <f t="array" ref="G952">IF(INDEX(DB_PAR[],A952+1,5) = "REAL",INDEX(DB_PAR[],A952+1,8),IF(INDEX(DB_PAR[],A952+1,5) = "INT",INDEX(DB_PAR[],A952+1,6),INDEX(DB_PAR[],A952+1,7)))</f>
        <v>REAL</v>
      </c>
      <c r="H952" s="36" t="str" cm="1">
        <f t="array" ref="H952">INDEX(DB_PAR[],A952+1,9)</f>
        <v>T#0MS</v>
      </c>
      <c r="I952" s="36" t="s">
        <v>1084</v>
      </c>
      <c r="J952" s="36"/>
      <c r="K952" s="36" t="e">
        <f t="shared" si="70"/>
        <v>#N/A</v>
      </c>
    </row>
    <row r="953" spans="1:11" hidden="1" x14ac:dyDescent="0.25">
      <c r="A953" s="36">
        <v>951</v>
      </c>
      <c r="B953" s="36" t="b" cm="1">
        <f t="array" ref="B953">INDEX(DB_PAR[],A953+1,1)</f>
        <v>0</v>
      </c>
      <c r="C953" s="34" t="str" cm="1">
        <f t="array" ref="C953">INDEX(DB_PAR[],A953+1,3)</f>
        <v xml:space="preserve"> PID_PELTON_NOZZLE_2</v>
      </c>
      <c r="D953" s="34" t="str" cm="1">
        <f t="array" ref="D953">INDEX(DB_PAR[],A953+1,4)</f>
        <v>DISV</v>
      </c>
      <c r="E953" t="s">
        <v>4570</v>
      </c>
      <c r="F953" s="34" t="s">
        <v>4309</v>
      </c>
      <c r="G953" s="34" t="str" cm="1">
        <f t="array" ref="G953">IF(INDEX(DB_PAR[],A953+1,5) = "REAL",INDEX(DB_PAR[],A953+1,8),IF(INDEX(DB_PAR[],A953+1,5) = "INT",INDEX(DB_PAR[],A953+1,6),INDEX(DB_PAR[],A953+1,7)))</f>
        <v>REAL</v>
      </c>
      <c r="H953" s="36" t="str" cm="1">
        <f t="array" ref="H953">INDEX(DB_PAR[],A953+1,9)</f>
        <v>T#0MS</v>
      </c>
      <c r="I953" s="36" t="s">
        <v>1084</v>
      </c>
      <c r="J953" s="36"/>
      <c r="K953" s="36" t="e">
        <f t="shared" si="70"/>
        <v>#N/A</v>
      </c>
    </row>
    <row r="954" spans="1:11" hidden="1" x14ac:dyDescent="0.25">
      <c r="A954" s="36">
        <v>952</v>
      </c>
      <c r="B954" s="36" t="b" cm="1">
        <f t="array" ref="B954">INDEX(DB_PAR[],A954+1,1)</f>
        <v>0</v>
      </c>
      <c r="C954" s="34" t="str" cm="1">
        <f t="array" ref="C954">INDEX(DB_PAR[],A954+1,3)</f>
        <v xml:space="preserve"> PID_PELTON_NOZZLE_2</v>
      </c>
      <c r="D954" s="34" t="str" cm="1">
        <f t="array" ref="D954">INDEX(DB_PAR[],A954+1,4)</f>
        <v>MAN</v>
      </c>
      <c r="E954" t="s">
        <v>4571</v>
      </c>
      <c r="F954" s="34" t="s">
        <v>4363</v>
      </c>
      <c r="G954" s="34" t="str" cm="1">
        <f t="array" ref="G954">IF(INDEX(DB_PAR[],A954+1,5) = "REAL",INDEX(DB_PAR[],A954+1,8),IF(INDEX(DB_PAR[],A954+1,5) = "INT",INDEX(DB_PAR[],A954+1,6),INDEX(DB_PAR[],A954+1,7)))</f>
        <v>REAL</v>
      </c>
      <c r="H954" s="36" t="str" cm="1">
        <f t="array" ref="H954">INDEX(DB_PAR[],A954+1,9)</f>
        <v>T#17S</v>
      </c>
      <c r="I954" s="36" t="s">
        <v>1084</v>
      </c>
      <c r="J954" s="36"/>
      <c r="K954" s="36" t="e">
        <f t="shared" si="70"/>
        <v>#N/A</v>
      </c>
    </row>
    <row r="955" spans="1:11" ht="30" hidden="1" x14ac:dyDescent="0.25">
      <c r="A955" s="36">
        <v>953</v>
      </c>
      <c r="B955" s="36" t="b" cm="1">
        <f t="array" ref="B955">INDEX(DB_PAR[],A955+1,1)</f>
        <v>0</v>
      </c>
      <c r="C955" s="34" t="str" cm="1">
        <f t="array" ref="C955">INDEX(DB_PAR[],A955+1,3)</f>
        <v xml:space="preserve"> PID_PELTON_NOZZLE_2</v>
      </c>
      <c r="D955" s="34" t="str" cm="1">
        <f t="array" ref="D955">INDEX(DB_PAR[],A955+1,4)</f>
        <v>REFERENCE_CORRECTION</v>
      </c>
      <c r="E955" t="s">
        <v>4572</v>
      </c>
      <c r="F955" s="34" t="s">
        <v>4315</v>
      </c>
      <c r="G955" s="34" t="str" cm="1">
        <f t="array" ref="G955">IF(INDEX(DB_PAR[],A955+1,5) = "REAL",INDEX(DB_PAR[],A955+1,8),IF(INDEX(DB_PAR[],A955+1,5) = "INT",INDEX(DB_PAR[],A955+1,6),INDEX(DB_PAR[],A955+1,7)))</f>
        <v>REAL</v>
      </c>
      <c r="H955" s="36" t="str" cm="1">
        <f t="array" ref="H955">INDEX(DB_PAR[],A955+1,9)</f>
        <v>T#0MS</v>
      </c>
      <c r="I955" s="36" t="s">
        <v>3438</v>
      </c>
      <c r="J955" s="36"/>
      <c r="K955" s="36" t="e">
        <f t="shared" si="70"/>
        <v>#N/A</v>
      </c>
    </row>
    <row r="956" spans="1:11" hidden="1" x14ac:dyDescent="0.25">
      <c r="A956" s="36">
        <v>954</v>
      </c>
      <c r="B956" s="36" t="b" cm="1">
        <f t="array" ref="B956">INDEX(DB_PAR[],A956+1,1)</f>
        <v>0</v>
      </c>
      <c r="C956" s="34" t="str" cm="1">
        <f t="array" ref="C956">INDEX(DB_PAR[],A956+1,3)</f>
        <v xml:space="preserve"> PID_PELTON_NOZZLE_2</v>
      </c>
      <c r="D956" s="34" t="str" cm="1">
        <f t="array" ref="D956">INDEX(DB_PAR[],A956+1,4)</f>
        <v>OUT_CTRL_MODE</v>
      </c>
      <c r="E956" t="s">
        <v>4317</v>
      </c>
      <c r="F956" s="34" t="s">
        <v>4318</v>
      </c>
      <c r="G956" s="34" t="str" cm="1">
        <f t="array" ref="G956">IF(INDEX(DB_PAR[],A956+1,5) = "REAL",INDEX(DB_PAR[],A956+1,8),IF(INDEX(DB_PAR[],A956+1,5) = "INT",INDEX(DB_PAR[],A956+1,6),INDEX(DB_PAR[],A956+1,7)))</f>
        <v>INT</v>
      </c>
      <c r="H956" s="36" t="str" cm="1">
        <f t="array" ref="H956">INDEX(DB_PAR[],A956+1,9)</f>
        <v>T#0MS</v>
      </c>
      <c r="I956" s="36" t="s">
        <v>1084</v>
      </c>
      <c r="J956" s="36"/>
      <c r="K956" s="36" t="e">
        <f t="shared" si="70"/>
        <v>#N/A</v>
      </c>
    </row>
    <row r="957" spans="1:11" hidden="1" x14ac:dyDescent="0.25">
      <c r="A957" s="36">
        <v>955</v>
      </c>
      <c r="B957" s="36" t="b" cm="1">
        <f t="array" ref="B957">INDEX(DB_PAR[],A957+1,1)</f>
        <v>0</v>
      </c>
      <c r="C957" s="34" t="str" cm="1">
        <f t="array" ref="C957">INDEX(DB_PAR[],A957+1,3)</f>
        <v xml:space="preserve"> PID_PELTON_NOZZLE_2</v>
      </c>
      <c r="D957" s="34" t="str" cm="1">
        <f t="array" ref="D957">INDEX(DB_PAR[],A957+1,4)</f>
        <v>SPARE_4</v>
      </c>
      <c r="F957" s="34"/>
      <c r="G957" s="34" t="str" cm="1">
        <f t="array" ref="G957">IF(INDEX(DB_PAR[],A957+1,5) = "REAL",INDEX(DB_PAR[],A957+1,8),IF(INDEX(DB_PAR[],A957+1,5) = "INT",INDEX(DB_PAR[],A957+1,6),INDEX(DB_PAR[],A957+1,7)))</f>
        <v>REAL</v>
      </c>
      <c r="H957" s="36" t="str" cm="1">
        <f t="array" ref="H957">INDEX(DB_PAR[],A957+1,9)</f>
        <v>T#0MS</v>
      </c>
      <c r="I957" s="36"/>
      <c r="J957" s="36"/>
      <c r="K957" s="36" t="e">
        <f t="shared" si="70"/>
        <v>#N/A</v>
      </c>
    </row>
    <row r="958" spans="1:11" hidden="1" x14ac:dyDescent="0.25">
      <c r="A958" s="36">
        <v>956</v>
      </c>
      <c r="B958" s="36" t="b" cm="1">
        <f t="array" ref="B958">INDEX(DB_PAR[],A958+1,1)</f>
        <v>0</v>
      </c>
      <c r="C958" s="34" t="str" cm="1">
        <f t="array" ref="C958">INDEX(DB_PAR[],A958+1,3)</f>
        <v xml:space="preserve"> PID_PELTON_NOZZLE_2</v>
      </c>
      <c r="D958" s="34" t="str" cm="1">
        <f t="array" ref="D958">INDEX(DB_PAR[],A958+1,4)</f>
        <v>SPARE_5</v>
      </c>
      <c r="F958" s="34"/>
      <c r="G958" s="34" t="str" cm="1">
        <f t="array" ref="G958">IF(INDEX(DB_PAR[],A958+1,5) = "REAL",INDEX(DB_PAR[],A958+1,8),IF(INDEX(DB_PAR[],A958+1,5) = "INT",INDEX(DB_PAR[],A958+1,6),INDEX(DB_PAR[],A958+1,7)))</f>
        <v>REAL</v>
      </c>
      <c r="H958" s="36" t="str" cm="1">
        <f t="array" ref="H958">INDEX(DB_PAR[],A958+1,9)</f>
        <v>T#0MS</v>
      </c>
      <c r="I958" s="36"/>
      <c r="J958" s="36"/>
      <c r="K958" s="36" t="e">
        <f t="shared" si="70"/>
        <v>#N/A</v>
      </c>
    </row>
    <row r="959" spans="1:11" hidden="1" x14ac:dyDescent="0.25">
      <c r="A959" s="36">
        <v>957</v>
      </c>
      <c r="B959" s="36" t="b" cm="1">
        <f t="array" ref="B959">INDEX(DB_PAR[],A959+1,1)</f>
        <v>0</v>
      </c>
      <c r="C959" s="34" t="str" cm="1">
        <f t="array" ref="C959">INDEX(DB_PAR[],A959+1,3)</f>
        <v xml:space="preserve"> PID_PELTON_NOZZLE_2</v>
      </c>
      <c r="D959" s="34" t="str" cm="1">
        <f t="array" ref="D959">INDEX(DB_PAR[],A959+1,4)</f>
        <v>SPARE_6</v>
      </c>
      <c r="F959" s="34"/>
      <c r="G959" s="34" t="str" cm="1">
        <f t="array" ref="G959">IF(INDEX(DB_PAR[],A959+1,5) = "REAL",INDEX(DB_PAR[],A959+1,8),IF(INDEX(DB_PAR[],A959+1,5) = "INT",INDEX(DB_PAR[],A959+1,6),INDEX(DB_PAR[],A959+1,7)))</f>
        <v>REAL</v>
      </c>
      <c r="H959" s="36" t="str" cm="1">
        <f t="array" ref="H959">INDEX(DB_PAR[],A959+1,9)</f>
        <v>T#0MS</v>
      </c>
      <c r="I959" s="36"/>
      <c r="J959" s="36"/>
      <c r="K959" s="36" t="e">
        <f t="shared" si="70"/>
        <v>#N/A</v>
      </c>
    </row>
    <row r="960" spans="1:11" hidden="1" x14ac:dyDescent="0.25">
      <c r="A960" s="36">
        <v>958</v>
      </c>
      <c r="B960" s="36" t="b" cm="1">
        <f t="array" ref="B960">INDEX(DB_PAR[],A960+1,1)</f>
        <v>0</v>
      </c>
      <c r="C960" s="34" t="str" cm="1">
        <f t="array" ref="C960">INDEX(DB_PAR[],A960+1,3)</f>
        <v xml:space="preserve"> PID_PELTON_NOZZLE_2</v>
      </c>
      <c r="D960" s="34" t="str" cm="1">
        <f t="array" ref="D960">INDEX(DB_PAR[],A960+1,4)</f>
        <v>SPARE_7</v>
      </c>
      <c r="F960" s="34"/>
      <c r="G960" s="34" t="str" cm="1">
        <f t="array" ref="G960">IF(INDEX(DB_PAR[],A960+1,5) = "REAL",INDEX(DB_PAR[],A960+1,8),IF(INDEX(DB_PAR[],A960+1,5) = "INT",INDEX(DB_PAR[],A960+1,6),INDEX(DB_PAR[],A960+1,7)))</f>
        <v>REAL</v>
      </c>
      <c r="H960" s="36" t="str" cm="1">
        <f t="array" ref="H960">INDEX(DB_PAR[],A960+1,9)</f>
        <v>T#0MS</v>
      </c>
      <c r="I960" s="36"/>
      <c r="J960" s="36"/>
      <c r="K960" s="36" t="e">
        <f t="shared" si="70"/>
        <v>#N/A</v>
      </c>
    </row>
    <row r="961" spans="1:11" hidden="1" x14ac:dyDescent="0.25">
      <c r="A961" s="36">
        <v>959</v>
      </c>
      <c r="B961" s="36" t="b" cm="1">
        <f t="array" ref="B961">INDEX(DB_PAR[],A961+1,1)</f>
        <v>0</v>
      </c>
      <c r="C961" s="34" t="str" cm="1">
        <f t="array" ref="C961">INDEX(DB_PAR[],A961+1,3)</f>
        <v xml:space="preserve"> PID_PELTON_NOZZLE_2</v>
      </c>
      <c r="D961" s="34" t="str" cm="1">
        <f t="array" ref="D961">INDEX(DB_PAR[],A961+1,4)</f>
        <v>SPARE_8</v>
      </c>
      <c r="F961" s="34"/>
      <c r="G961" s="34" t="str" cm="1">
        <f t="array" ref="G961">IF(INDEX(DB_PAR[],A961+1,5) = "REAL",INDEX(DB_PAR[],A961+1,8),IF(INDEX(DB_PAR[],A961+1,5) = "INT",INDEX(DB_PAR[],A961+1,6),INDEX(DB_PAR[],A961+1,7)))</f>
        <v>REAL</v>
      </c>
      <c r="H961" s="36" t="str" cm="1">
        <f t="array" ref="H961">INDEX(DB_PAR[],A961+1,9)</f>
        <v>T#0MS</v>
      </c>
      <c r="I961" s="36"/>
      <c r="J961" s="36"/>
      <c r="K961" s="36" t="e">
        <f t="shared" si="70"/>
        <v>#N/A</v>
      </c>
    </row>
    <row r="962" spans="1:11" hidden="1" x14ac:dyDescent="0.25">
      <c r="A962" s="36">
        <v>960</v>
      </c>
      <c r="B962" s="36" t="b" cm="1">
        <f t="array" ref="B962">INDEX(DB_PAR[],A962+1,1)</f>
        <v>0</v>
      </c>
      <c r="C962" s="34" t="str" cm="1">
        <f t="array" ref="C962">INDEX(DB_PAR[],A962+1,3)</f>
        <v xml:space="preserve"> PID_PELTON_NOZZLE_3</v>
      </c>
      <c r="D962" s="34" t="str" cm="1">
        <f t="array" ref="D962">INDEX(DB_PAR[],A962+1,4)</f>
        <v>INPUT_RAMP_MIN_VAL</v>
      </c>
      <c r="E962" t="s">
        <v>4573</v>
      </c>
      <c r="F962" s="34" t="s">
        <v>4244</v>
      </c>
      <c r="G962" s="34" t="str" cm="1">
        <f t="array" ref="G962">IF(INDEX(DB_PAR[],A962+1,5) = "REAL",INDEX(DB_PAR[],A962+1,8),IF(INDEX(DB_PAR[],A962+1,5) = "INT",INDEX(DB_PAR[],A962+1,6),INDEX(DB_PAR[],A962+1,7)))</f>
        <v>REAL</v>
      </c>
      <c r="H962" s="36" t="str" cm="1">
        <f t="array" ref="H962">INDEX(DB_PAR[],A962+1,9)</f>
        <v>T#0MS</v>
      </c>
      <c r="I962" s="36" t="s">
        <v>1084</v>
      </c>
      <c r="J962" s="36"/>
      <c r="K962" s="36" t="e">
        <f t="shared" ref="K962:K1025" si="71">VLOOKUP(F962,$M$1:$N$170,2,FALSE)</f>
        <v>#N/A</v>
      </c>
    </row>
    <row r="963" spans="1:11" hidden="1" x14ac:dyDescent="0.25">
      <c r="A963" s="36">
        <v>961</v>
      </c>
      <c r="B963" s="36" t="b" cm="1">
        <f t="array" ref="B963">INDEX(DB_PAR[],A963+1,1)</f>
        <v>0</v>
      </c>
      <c r="C963" s="34" t="str" cm="1">
        <f t="array" ref="C963">INDEX(DB_PAR[],A963+1,3)</f>
        <v xml:space="preserve"> PID_PELTON_NOZZLE_3</v>
      </c>
      <c r="D963" s="34" t="str" cm="1">
        <f t="array" ref="D963">INDEX(DB_PAR[],A963+1,4)</f>
        <v>INPUT_RAMP_MAX_VAL</v>
      </c>
      <c r="E963" t="s">
        <v>4574</v>
      </c>
      <c r="F963" s="34" t="s">
        <v>4247</v>
      </c>
      <c r="G963" s="34" t="str" cm="1">
        <f t="array" ref="G963">IF(INDEX(DB_PAR[],A963+1,5) = "REAL",INDEX(DB_PAR[],A963+1,8),IF(INDEX(DB_PAR[],A963+1,5) = "INT",INDEX(DB_PAR[],A963+1,6),INDEX(DB_PAR[],A963+1,7)))</f>
        <v>REAL</v>
      </c>
      <c r="H963" s="36" t="str" cm="1">
        <f t="array" ref="H963">INDEX(DB_PAR[],A963+1,9)</f>
        <v>T#0MS</v>
      </c>
      <c r="I963" s="36" t="s">
        <v>1084</v>
      </c>
      <c r="J963" s="36"/>
      <c r="K963" s="36" t="e">
        <f t="shared" si="71"/>
        <v>#N/A</v>
      </c>
    </row>
    <row r="964" spans="1:11" hidden="1" x14ac:dyDescent="0.25">
      <c r="A964" s="36">
        <v>962</v>
      </c>
      <c r="B964" s="36" t="b" cm="1">
        <f t="array" ref="B964">INDEX(DB_PAR[],A964+1,1)</f>
        <v>0</v>
      </c>
      <c r="C964" s="34" t="str" cm="1">
        <f t="array" ref="C964">INDEX(DB_PAR[],A964+1,3)</f>
        <v xml:space="preserve"> PID_PELTON_NOZZLE_3</v>
      </c>
      <c r="D964" s="34" t="str" cm="1">
        <f t="array" ref="D964">INDEX(DB_PAR[],A964+1,4)</f>
        <v>INPUT_RAMP_FALLING_TIME</v>
      </c>
      <c r="E964" t="s">
        <v>4575</v>
      </c>
      <c r="F964" s="34" t="s">
        <v>4250</v>
      </c>
      <c r="G964" s="34" t="str" cm="1">
        <f t="array" ref="G964">IF(INDEX(DB_PAR[],A964+1,5) = "REAL",INDEX(DB_PAR[],A964+1,8),IF(INDEX(DB_PAR[],A964+1,5) = "INT",INDEX(DB_PAR[],A964+1,6),INDEX(DB_PAR[],A964+1,7)))</f>
        <v>REAL</v>
      </c>
      <c r="H964" s="36" t="str" cm="1">
        <f t="array" ref="H964">INDEX(DB_PAR[],A964+1,9)</f>
        <v>T#2M</v>
      </c>
      <c r="I964" s="36" t="s">
        <v>1084</v>
      </c>
      <c r="J964" s="36"/>
      <c r="K964" s="36" t="e">
        <f t="shared" si="71"/>
        <v>#N/A</v>
      </c>
    </row>
    <row r="965" spans="1:11" hidden="1" x14ac:dyDescent="0.25">
      <c r="A965" s="36">
        <v>963</v>
      </c>
      <c r="B965" s="36" t="b" cm="1">
        <f t="array" ref="B965">INDEX(DB_PAR[],A965+1,1)</f>
        <v>0</v>
      </c>
      <c r="C965" s="34" t="str" cm="1">
        <f t="array" ref="C965">INDEX(DB_PAR[],A965+1,3)</f>
        <v xml:space="preserve"> PID_PELTON_NOZZLE_3</v>
      </c>
      <c r="D965" s="34" t="str" cm="1">
        <f t="array" ref="D965">INDEX(DB_PAR[],A965+1,4)</f>
        <v>INPUT_RAMP_RISING_TIME</v>
      </c>
      <c r="E965" t="s">
        <v>4576</v>
      </c>
      <c r="F965" s="34" t="s">
        <v>4253</v>
      </c>
      <c r="G965" s="34" t="str" cm="1">
        <f t="array" ref="G965">IF(INDEX(DB_PAR[],A965+1,5) = "REAL",INDEX(DB_PAR[],A965+1,8),IF(INDEX(DB_PAR[],A965+1,5) = "INT",INDEX(DB_PAR[],A965+1,6),INDEX(DB_PAR[],A965+1,7)))</f>
        <v>REAL</v>
      </c>
      <c r="H965" s="36" t="str" cm="1">
        <f t="array" ref="H965">INDEX(DB_PAR[],A965+1,9)</f>
        <v>T#2M</v>
      </c>
      <c r="I965" s="36" t="s">
        <v>1084</v>
      </c>
      <c r="J965" s="36"/>
      <c r="K965" s="36" t="e">
        <f t="shared" si="71"/>
        <v>#N/A</v>
      </c>
    </row>
    <row r="966" spans="1:11" hidden="1" x14ac:dyDescent="0.25">
      <c r="A966" s="36">
        <v>964</v>
      </c>
      <c r="B966" s="36" t="b" cm="1">
        <f t="array" ref="B966">INDEX(DB_PAR[],A966+1,1)</f>
        <v>0</v>
      </c>
      <c r="C966" s="34" t="str" cm="1">
        <f t="array" ref="C966">INDEX(DB_PAR[],A966+1,3)</f>
        <v xml:space="preserve"> PID_PELTON_NOZZLE_3</v>
      </c>
      <c r="D966" s="34" t="str" cm="1">
        <f t="array" ref="D966">INDEX(DB_PAR[],A966+1,4)</f>
        <v>OUTPUT_RAMP_FALLING_TIME</v>
      </c>
      <c r="E966" t="s">
        <v>4577</v>
      </c>
      <c r="F966" s="34" t="s">
        <v>4250</v>
      </c>
      <c r="G966" s="34" t="str" cm="1">
        <f t="array" ref="G966">IF(INDEX(DB_PAR[],A966+1,5) = "REAL",INDEX(DB_PAR[],A966+1,8),IF(INDEX(DB_PAR[],A966+1,5) = "INT",INDEX(DB_PAR[],A966+1,6),INDEX(DB_PAR[],A966+1,7)))</f>
        <v>REAL</v>
      </c>
      <c r="H966" s="36" t="str" cm="1">
        <f t="array" ref="H966">INDEX(DB_PAR[],A966+1,9)</f>
        <v>T#0MS</v>
      </c>
      <c r="I966" s="36" t="s">
        <v>1084</v>
      </c>
      <c r="J966" s="36"/>
      <c r="K966" s="36" t="e">
        <f t="shared" si="71"/>
        <v>#N/A</v>
      </c>
    </row>
    <row r="967" spans="1:11" hidden="1" x14ac:dyDescent="0.25">
      <c r="A967" s="36">
        <v>965</v>
      </c>
      <c r="B967" s="36" t="b" cm="1">
        <f t="array" ref="B967">INDEX(DB_PAR[],A967+1,1)</f>
        <v>0</v>
      </c>
      <c r="C967" s="34" t="str" cm="1">
        <f t="array" ref="C967">INDEX(DB_PAR[],A967+1,3)</f>
        <v xml:space="preserve"> PID_PELTON_NOZZLE_3</v>
      </c>
      <c r="D967" s="34" t="str" cm="1">
        <f t="array" ref="D967">INDEX(DB_PAR[],A967+1,4)</f>
        <v>OUTPUT_RAMP_RISING_TIME</v>
      </c>
      <c r="E967" t="s">
        <v>4578</v>
      </c>
      <c r="F967" s="34" t="s">
        <v>4253</v>
      </c>
      <c r="G967" s="34" t="str" cm="1">
        <f t="array" ref="G967">IF(INDEX(DB_PAR[],A967+1,5) = "REAL",INDEX(DB_PAR[],A967+1,8),IF(INDEX(DB_PAR[],A967+1,5) = "INT",INDEX(DB_PAR[],A967+1,6),INDEX(DB_PAR[],A967+1,7)))</f>
        <v>REAL</v>
      </c>
      <c r="H967" s="36" t="str" cm="1">
        <f t="array" ref="H967">INDEX(DB_PAR[],A967+1,9)</f>
        <v>T#0MS</v>
      </c>
      <c r="I967" s="36" t="s">
        <v>1084</v>
      </c>
      <c r="J967" s="36"/>
      <c r="K967" s="36" t="e">
        <f t="shared" si="71"/>
        <v>#N/A</v>
      </c>
    </row>
    <row r="968" spans="1:11" ht="30" hidden="1" x14ac:dyDescent="0.25">
      <c r="A968" s="36">
        <v>966</v>
      </c>
      <c r="B968" s="36" t="b" cm="1">
        <f t="array" ref="B968">INDEX(DB_PAR[],A968+1,1)</f>
        <v>0</v>
      </c>
      <c r="C968" s="34" t="str" cm="1">
        <f t="array" ref="C968">INDEX(DB_PAR[],A968+1,3)</f>
        <v xml:space="preserve"> PID_PELTON_NOZZLE_3</v>
      </c>
      <c r="D968" s="34" t="str" cm="1">
        <f t="array" ref="D968">INDEX(DB_PAR[],A968+1,4)</f>
        <v>MAN_ON</v>
      </c>
      <c r="E968" t="s">
        <v>4579</v>
      </c>
      <c r="F968" s="34" t="s">
        <v>4258</v>
      </c>
      <c r="G968" s="34" t="str" cm="1">
        <f t="array" ref="G968">IF(INDEX(DB_PAR[],A968+1,5) = "REAL",INDEX(DB_PAR[],A968+1,8),IF(INDEX(DB_PAR[],A968+1,5) = "INT",INDEX(DB_PAR[],A968+1,6),INDEX(DB_PAR[],A968+1,7)))</f>
        <v>INT</v>
      </c>
      <c r="H968" s="36" t="str" cm="1">
        <f t="array" ref="H968">INDEX(DB_PAR[],A968+1,9)</f>
        <v>T#0MS</v>
      </c>
      <c r="I968" s="36" t="s">
        <v>1084</v>
      </c>
      <c r="J968" s="36"/>
      <c r="K968" s="36" t="e">
        <f t="shared" si="71"/>
        <v>#N/A</v>
      </c>
    </row>
    <row r="969" spans="1:11" ht="30" hidden="1" x14ac:dyDescent="0.25">
      <c r="A969" s="36">
        <v>967</v>
      </c>
      <c r="B969" s="36" t="b" cm="1">
        <f t="array" ref="B969">INDEX(DB_PAR[],A969+1,1)</f>
        <v>0</v>
      </c>
      <c r="C969" s="34" t="str" cm="1">
        <f t="array" ref="C969">INDEX(DB_PAR[],A969+1,3)</f>
        <v xml:space="preserve"> PID_PELTON_NOZZLE_3</v>
      </c>
      <c r="D969" s="34" t="str" cm="1">
        <f t="array" ref="D969">INDEX(DB_PAR[],A969+1,4)</f>
        <v>P_SEL</v>
      </c>
      <c r="E969" t="s">
        <v>4580</v>
      </c>
      <c r="F969" s="34" t="s">
        <v>4261</v>
      </c>
      <c r="G969" s="34" t="str" cm="1">
        <f t="array" ref="G969">IF(INDEX(DB_PAR[],A969+1,5) = "REAL",INDEX(DB_PAR[],A969+1,8),IF(INDEX(DB_PAR[],A969+1,5) = "INT",INDEX(DB_PAR[],A969+1,6),INDEX(DB_PAR[],A969+1,7)))</f>
        <v>INT</v>
      </c>
      <c r="H969" s="36" t="str" cm="1">
        <f t="array" ref="H969">INDEX(DB_PAR[],A969+1,9)</f>
        <v>T#0MS</v>
      </c>
      <c r="I969" s="36" t="s">
        <v>1084</v>
      </c>
      <c r="J969" s="36"/>
      <c r="K969" s="36" t="e">
        <f t="shared" si="71"/>
        <v>#N/A</v>
      </c>
    </row>
    <row r="970" spans="1:11" ht="30" hidden="1" x14ac:dyDescent="0.25">
      <c r="A970" s="36">
        <v>968</v>
      </c>
      <c r="B970" s="36" t="b" cm="1">
        <f t="array" ref="B970">INDEX(DB_PAR[],A970+1,1)</f>
        <v>0</v>
      </c>
      <c r="C970" s="34" t="str" cm="1">
        <f t="array" ref="C970">INDEX(DB_PAR[],A970+1,3)</f>
        <v xml:space="preserve"> PID_PELTON_NOZZLE_3</v>
      </c>
      <c r="D970" s="34" t="str" cm="1">
        <f t="array" ref="D970">INDEX(DB_PAR[],A970+1,4)</f>
        <v>I_SEL</v>
      </c>
      <c r="E970" t="s">
        <v>4581</v>
      </c>
      <c r="F970" s="34" t="s">
        <v>4264</v>
      </c>
      <c r="G970" s="34" t="str" cm="1">
        <f t="array" ref="G970">IF(INDEX(DB_PAR[],A970+1,5) = "REAL",INDEX(DB_PAR[],A970+1,8),IF(INDEX(DB_PAR[],A970+1,5) = "INT",INDEX(DB_PAR[],A970+1,6),INDEX(DB_PAR[],A970+1,7)))</f>
        <v>INT</v>
      </c>
      <c r="H970" s="36" t="str" cm="1">
        <f t="array" ref="H970">INDEX(DB_PAR[],A970+1,9)</f>
        <v>T#0MS</v>
      </c>
      <c r="I970" s="36" t="s">
        <v>1084</v>
      </c>
      <c r="J970" s="36"/>
      <c r="K970" s="36" t="e">
        <f t="shared" si="71"/>
        <v>#N/A</v>
      </c>
    </row>
    <row r="971" spans="1:11" hidden="1" x14ac:dyDescent="0.25">
      <c r="A971" s="36">
        <v>969</v>
      </c>
      <c r="B971" s="36" t="b" cm="1">
        <f t="array" ref="B971">INDEX(DB_PAR[],A971+1,1)</f>
        <v>0</v>
      </c>
      <c r="C971" s="34" t="str" cm="1">
        <f t="array" ref="C971">INDEX(DB_PAR[],A971+1,3)</f>
        <v xml:space="preserve"> PID_PELTON_NOZZLE_3</v>
      </c>
      <c r="D971" s="34" t="str" cm="1">
        <f t="array" ref="D971">INDEX(DB_PAR[],A971+1,4)</f>
        <v>INT_HOLD</v>
      </c>
      <c r="E971" t="s">
        <v>4582</v>
      </c>
      <c r="F971" s="34" t="s">
        <v>4267</v>
      </c>
      <c r="G971" s="34" t="str" cm="1">
        <f t="array" ref="G971">IF(INDEX(DB_PAR[],A971+1,5) = "REAL",INDEX(DB_PAR[],A971+1,8),IF(INDEX(DB_PAR[],A971+1,5) = "INT",INDEX(DB_PAR[],A971+1,6),INDEX(DB_PAR[],A971+1,7)))</f>
        <v>INT</v>
      </c>
      <c r="H971" s="36" t="str" cm="1">
        <f t="array" ref="H971">INDEX(DB_PAR[],A971+1,9)</f>
        <v>T#0MS</v>
      </c>
      <c r="I971" s="36" t="s">
        <v>1084</v>
      </c>
      <c r="J971" s="36"/>
      <c r="K971" s="36" t="e">
        <f t="shared" si="71"/>
        <v>#N/A</v>
      </c>
    </row>
    <row r="972" spans="1:11" ht="30" hidden="1" x14ac:dyDescent="0.25">
      <c r="A972" s="36">
        <v>970</v>
      </c>
      <c r="B972" s="36" t="b" cm="1">
        <f t="array" ref="B972">INDEX(DB_PAR[],A972+1,1)</f>
        <v>0</v>
      </c>
      <c r="C972" s="34" t="str" cm="1">
        <f t="array" ref="C972">INDEX(DB_PAR[],A972+1,3)</f>
        <v xml:space="preserve"> PID_PELTON_NOZZLE_3</v>
      </c>
      <c r="D972" s="34" t="str" cm="1">
        <f t="array" ref="D972">INDEX(DB_PAR[],A972+1,4)</f>
        <v>D_SEL</v>
      </c>
      <c r="E972" t="s">
        <v>4583</v>
      </c>
      <c r="F972" s="34" t="s">
        <v>4348</v>
      </c>
      <c r="G972" s="34" t="str" cm="1">
        <f t="array" ref="G972">IF(INDEX(DB_PAR[],A972+1,5) = "REAL",INDEX(DB_PAR[],A972+1,8),IF(INDEX(DB_PAR[],A972+1,5) = "INT",INDEX(DB_PAR[],A972+1,6),INDEX(DB_PAR[],A972+1,7)))</f>
        <v>INT</v>
      </c>
      <c r="H972" s="36" t="str" cm="1">
        <f t="array" ref="H972">INDEX(DB_PAR[],A972+1,9)</f>
        <v>T#0MS</v>
      </c>
      <c r="I972" s="36" t="s">
        <v>1084</v>
      </c>
      <c r="J972" s="36"/>
      <c r="K972" s="36" t="e">
        <f t="shared" si="71"/>
        <v>#N/A</v>
      </c>
    </row>
    <row r="973" spans="1:11" ht="30" hidden="1" x14ac:dyDescent="0.25">
      <c r="A973" s="36">
        <v>971</v>
      </c>
      <c r="B973" s="36" t="b" cm="1">
        <f t="array" ref="B973">INDEX(DB_PAR[],A973+1,1)</f>
        <v>0</v>
      </c>
      <c r="C973" s="34" t="str" cm="1">
        <f t="array" ref="C973">INDEX(DB_PAR[],A973+1,3)</f>
        <v xml:space="preserve"> PID_PELTON_NOZZLE_3</v>
      </c>
      <c r="D973" s="34" t="str" cm="1">
        <f t="array" ref="D973">INDEX(DB_PAR[],A973+1,4)</f>
        <v>NUM_OF_CYCLES</v>
      </c>
      <c r="E973" t="s">
        <v>4584</v>
      </c>
      <c r="F973" s="34" t="s">
        <v>4273</v>
      </c>
      <c r="G973" s="34" t="str" cm="1">
        <f t="array" ref="G973">IF(INDEX(DB_PAR[],A973+1,5) = "REAL",INDEX(DB_PAR[],A973+1,8),IF(INDEX(DB_PAR[],A973+1,5) = "INT",INDEX(DB_PAR[],A973+1,6),INDEX(DB_PAR[],A973+1,7)))</f>
        <v>INT</v>
      </c>
      <c r="H973" s="36" t="str" cm="1">
        <f t="array" ref="H973">INDEX(DB_PAR[],A973+1,9)</f>
        <v>T#0MS</v>
      </c>
      <c r="I973" s="36" t="s">
        <v>1084</v>
      </c>
      <c r="J973" s="36"/>
      <c r="K973" s="36" t="e">
        <f t="shared" si="71"/>
        <v>#N/A</v>
      </c>
    </row>
    <row r="974" spans="1:11" hidden="1" x14ac:dyDescent="0.25">
      <c r="A974" s="36">
        <v>972</v>
      </c>
      <c r="B974" s="36" t="b" cm="1">
        <f t="array" ref="B974">INDEX(DB_PAR[],A974+1,1)</f>
        <v>0</v>
      </c>
      <c r="C974" s="34" t="str" cm="1">
        <f t="array" ref="C974">INDEX(DB_PAR[],A974+1,3)</f>
        <v xml:space="preserve"> PID_PELTON_NOZZLE_3</v>
      </c>
      <c r="D974" s="34" t="str" cm="1">
        <f t="array" ref="D974">INDEX(DB_PAR[],A974+1,4)</f>
        <v>GAIN</v>
      </c>
      <c r="E974" t="s">
        <v>4585</v>
      </c>
      <c r="F974" s="34" t="s">
        <v>4276</v>
      </c>
      <c r="G974" s="34" t="str" cm="1">
        <f t="array" ref="G974">IF(INDEX(DB_PAR[],A974+1,5) = "REAL",INDEX(DB_PAR[],A974+1,8),IF(INDEX(DB_PAR[],A974+1,5) = "INT",INDEX(DB_PAR[],A974+1,6),INDEX(DB_PAR[],A974+1,7)))</f>
        <v>REAL</v>
      </c>
      <c r="H974" s="36" t="str" cm="1">
        <f t="array" ref="H974">INDEX(DB_PAR[],A974+1,9)</f>
        <v>T#2M</v>
      </c>
      <c r="I974" s="36" t="s">
        <v>1084</v>
      </c>
      <c r="J974" s="36"/>
      <c r="K974" s="36" t="e">
        <f t="shared" si="71"/>
        <v>#N/A</v>
      </c>
    </row>
    <row r="975" spans="1:11" hidden="1" x14ac:dyDescent="0.25">
      <c r="A975" s="36">
        <v>973</v>
      </c>
      <c r="B975" s="36" t="b" cm="1">
        <f t="array" ref="B975">INDEX(DB_PAR[],A975+1,1)</f>
        <v>0</v>
      </c>
      <c r="C975" s="34" t="str" cm="1">
        <f t="array" ref="C975">INDEX(DB_PAR[],A975+1,3)</f>
        <v xml:space="preserve"> PID_PELTON_NOZZLE_3</v>
      </c>
      <c r="D975" s="34" t="str" cm="1">
        <f t="array" ref="D975">INDEX(DB_PAR[],A975+1,4)</f>
        <v>TI</v>
      </c>
      <c r="E975" t="s">
        <v>4586</v>
      </c>
      <c r="F975" s="34" t="s">
        <v>4279</v>
      </c>
      <c r="G975" s="34" t="str" cm="1">
        <f t="array" ref="G975">IF(INDEX(DB_PAR[],A975+1,5) = "REAL",INDEX(DB_PAR[],A975+1,8),IF(INDEX(DB_PAR[],A975+1,5) = "INT",INDEX(DB_PAR[],A975+1,6),INDEX(DB_PAR[],A975+1,7)))</f>
        <v>TIME</v>
      </c>
      <c r="H975" s="36" t="str" cm="1">
        <f t="array" ref="H975">INDEX(DB_PAR[],A975+1,9)</f>
        <v>T#2M</v>
      </c>
      <c r="I975" s="36" t="s">
        <v>1084</v>
      </c>
      <c r="J975" s="36"/>
      <c r="K975" s="36" t="e">
        <f t="shared" si="71"/>
        <v>#N/A</v>
      </c>
    </row>
    <row r="976" spans="1:11" hidden="1" x14ac:dyDescent="0.25">
      <c r="A976" s="36">
        <v>974</v>
      </c>
      <c r="B976" s="36" t="b" cm="1">
        <f t="array" ref="B976">INDEX(DB_PAR[],A976+1,1)</f>
        <v>0</v>
      </c>
      <c r="C976" s="34" t="str" cm="1">
        <f t="array" ref="C976">INDEX(DB_PAR[],A976+1,3)</f>
        <v xml:space="preserve"> PID_PELTON_NOZZLE_3</v>
      </c>
      <c r="D976" s="34" t="str" cm="1">
        <f t="array" ref="D976">INDEX(DB_PAR[],A976+1,4)</f>
        <v>TD</v>
      </c>
      <c r="E976" t="s">
        <v>4587</v>
      </c>
      <c r="F976" s="34" t="s">
        <v>4282</v>
      </c>
      <c r="G976" s="34" t="str" cm="1">
        <f t="array" ref="G976">IF(INDEX(DB_PAR[],A976+1,5) = "REAL",INDEX(DB_PAR[],A976+1,8),IF(INDEX(DB_PAR[],A976+1,5) = "INT",INDEX(DB_PAR[],A976+1,6),INDEX(DB_PAR[],A976+1,7)))</f>
        <v>TIME</v>
      </c>
      <c r="H976" s="36" t="str" cm="1">
        <f t="array" ref="H976">INDEX(DB_PAR[],A976+1,9)</f>
        <v>T#0MS</v>
      </c>
      <c r="I976" s="36" t="s">
        <v>1084</v>
      </c>
      <c r="J976" s="36"/>
      <c r="K976" s="36" t="e">
        <f t="shared" si="71"/>
        <v>#N/A</v>
      </c>
    </row>
    <row r="977" spans="1:11" ht="30" hidden="1" x14ac:dyDescent="0.25">
      <c r="A977" s="36">
        <v>975</v>
      </c>
      <c r="B977" s="36" t="b" cm="1">
        <f t="array" ref="B977">INDEX(DB_PAR[],A977+1,1)</f>
        <v>0</v>
      </c>
      <c r="C977" s="34" t="str" cm="1">
        <f t="array" ref="C977">INDEX(DB_PAR[],A977+1,3)</f>
        <v xml:space="preserve"> PID_PELTON_NOZZLE_3</v>
      </c>
      <c r="D977" s="34" t="str" cm="1">
        <f t="array" ref="D977">INDEX(DB_PAR[],A977+1,4)</f>
        <v>TM_LAG</v>
      </c>
      <c r="E977" t="s">
        <v>4588</v>
      </c>
      <c r="F977" s="34" t="s">
        <v>4285</v>
      </c>
      <c r="G977" s="34" t="str" cm="1">
        <f t="array" ref="G977">IF(INDEX(DB_PAR[],A977+1,5) = "REAL",INDEX(DB_PAR[],A977+1,8),IF(INDEX(DB_PAR[],A977+1,5) = "INT",INDEX(DB_PAR[],A977+1,6),INDEX(DB_PAR[],A977+1,7)))</f>
        <v>TIME</v>
      </c>
      <c r="H977" s="36" t="str" cm="1">
        <f t="array" ref="H977">INDEX(DB_PAR[],A977+1,9)</f>
        <v>T#0MS</v>
      </c>
      <c r="I977" s="36" t="s">
        <v>1084</v>
      </c>
      <c r="J977" s="36"/>
      <c r="K977" s="36" t="e">
        <f t="shared" si="71"/>
        <v>#N/A</v>
      </c>
    </row>
    <row r="978" spans="1:11" hidden="1" x14ac:dyDescent="0.25">
      <c r="A978" s="36">
        <v>976</v>
      </c>
      <c r="B978" s="36" t="b" cm="1">
        <f t="array" ref="B978">INDEX(DB_PAR[],A978+1,1)</f>
        <v>0</v>
      </c>
      <c r="C978" s="34" t="str" cm="1">
        <f t="array" ref="C978">INDEX(DB_PAR[],A978+1,3)</f>
        <v xml:space="preserve"> PID_PELTON_NOZZLE_3</v>
      </c>
      <c r="D978" s="34" t="str" cm="1">
        <f t="array" ref="D978">INDEX(DB_PAR[],A978+1,4)</f>
        <v>DEAD_W</v>
      </c>
      <c r="E978" t="s">
        <v>4589</v>
      </c>
      <c r="F978" s="34" t="s">
        <v>4288</v>
      </c>
      <c r="G978" s="34" t="str" cm="1">
        <f t="array" ref="G978">IF(INDEX(DB_PAR[],A978+1,5) = "REAL",INDEX(DB_PAR[],A978+1,8),IF(INDEX(DB_PAR[],A978+1,5) = "INT",INDEX(DB_PAR[],A978+1,6),INDEX(DB_PAR[],A978+1,7)))</f>
        <v>REAL</v>
      </c>
      <c r="H978" s="36" t="str" cm="1">
        <f t="array" ref="H978">INDEX(DB_PAR[],A978+1,9)</f>
        <v>T#2M</v>
      </c>
      <c r="I978" s="36" t="s">
        <v>1084</v>
      </c>
      <c r="J978" s="36"/>
      <c r="K978" s="36" t="e">
        <f t="shared" si="71"/>
        <v>#N/A</v>
      </c>
    </row>
    <row r="979" spans="1:11" ht="30" hidden="1" x14ac:dyDescent="0.25">
      <c r="A979" s="36">
        <v>977</v>
      </c>
      <c r="B979" s="36" t="b" cm="1">
        <f t="array" ref="B979">INDEX(DB_PAR[],A979+1,1)</f>
        <v>0</v>
      </c>
      <c r="C979" s="34" t="str" cm="1">
        <f t="array" ref="C979">INDEX(DB_PAR[],A979+1,3)</f>
        <v xml:space="preserve"> PID_PELTON_NOZZLE_3</v>
      </c>
      <c r="D979" s="34" t="str" cm="1">
        <f t="array" ref="D979">INDEX(DB_PAR[],A979+1,4)</f>
        <v>LMN_HLM</v>
      </c>
      <c r="E979" t="s">
        <v>4590</v>
      </c>
      <c r="F979" s="35" t="s">
        <v>4291</v>
      </c>
      <c r="G979" s="34" t="str" cm="1">
        <f t="array" ref="G979">IF(INDEX(DB_PAR[],A979+1,5) = "REAL",INDEX(DB_PAR[],A979+1,8),IF(INDEX(DB_PAR[],A979+1,5) = "INT",INDEX(DB_PAR[],A979+1,6),INDEX(DB_PAR[],A979+1,7)))</f>
        <v>REAL</v>
      </c>
      <c r="H979" s="36" t="str" cm="1">
        <f t="array" ref="H979">INDEX(DB_PAR[],A979+1,9)</f>
        <v>T#0MS</v>
      </c>
      <c r="I979" s="36" t="s">
        <v>1084</v>
      </c>
      <c r="J979" s="36"/>
      <c r="K979" s="36" t="e">
        <f t="shared" si="71"/>
        <v>#N/A</v>
      </c>
    </row>
    <row r="980" spans="1:11" ht="30" hidden="1" x14ac:dyDescent="0.25">
      <c r="A980" s="36">
        <v>978</v>
      </c>
      <c r="B980" s="36" t="b" cm="1">
        <f t="array" ref="B980">INDEX(DB_PAR[],A980+1,1)</f>
        <v>0</v>
      </c>
      <c r="C980" s="34" t="str" cm="1">
        <f t="array" ref="C980">INDEX(DB_PAR[],A980+1,3)</f>
        <v xml:space="preserve"> PID_PELTON_NOZZLE_3</v>
      </c>
      <c r="D980" s="34" t="str" cm="1">
        <f t="array" ref="D980">INDEX(DB_PAR[],A980+1,4)</f>
        <v>LMN_LLM</v>
      </c>
      <c r="E980" t="s">
        <v>4591</v>
      </c>
      <c r="F980" s="35" t="s">
        <v>4294</v>
      </c>
      <c r="G980" s="34" t="str" cm="1">
        <f t="array" ref="G980">IF(INDEX(DB_PAR[],A980+1,5) = "REAL",INDEX(DB_PAR[],A980+1,8),IF(INDEX(DB_PAR[],A980+1,5) = "INT",INDEX(DB_PAR[],A980+1,6),INDEX(DB_PAR[],A980+1,7)))</f>
        <v>REAL</v>
      </c>
      <c r="H980" s="36" t="str" cm="1">
        <f t="array" ref="H980">INDEX(DB_PAR[],A980+1,9)</f>
        <v>T#0MS</v>
      </c>
      <c r="I980" s="36" t="s">
        <v>1084</v>
      </c>
      <c r="J980" s="36"/>
      <c r="K980" s="36" t="e">
        <f t="shared" si="71"/>
        <v>#N/A</v>
      </c>
    </row>
    <row r="981" spans="1:11" hidden="1" x14ac:dyDescent="0.25">
      <c r="A981" s="36">
        <v>979</v>
      </c>
      <c r="B981" s="36" t="b" cm="1">
        <f t="array" ref="B981">INDEX(DB_PAR[],A981+1,1)</f>
        <v>0</v>
      </c>
      <c r="C981" s="34" t="str" cm="1">
        <f t="array" ref="C981">INDEX(DB_PAR[],A981+1,3)</f>
        <v xml:space="preserve"> PID_PELTON_NOZZLE_3</v>
      </c>
      <c r="D981" s="34" t="str" cm="1">
        <f t="array" ref="D981">INDEX(DB_PAR[],A981+1,4)</f>
        <v>REF_MIN_VAL</v>
      </c>
      <c r="E981" t="s">
        <v>4592</v>
      </c>
      <c r="F981" s="34" t="s">
        <v>4297</v>
      </c>
      <c r="G981" s="34" t="str" cm="1">
        <f t="array" ref="G981">IF(INDEX(DB_PAR[],A981+1,5) = "REAL",INDEX(DB_PAR[],A981+1,8),IF(INDEX(DB_PAR[],A981+1,5) = "INT",INDEX(DB_PAR[],A981+1,6),INDEX(DB_PAR[],A981+1,7)))</f>
        <v>REAL</v>
      </c>
      <c r="H981" s="36" t="str" cm="1">
        <f t="array" ref="H981">INDEX(DB_PAR[],A981+1,9)</f>
        <v>T#0MS</v>
      </c>
      <c r="I981" s="36" t="s">
        <v>1084</v>
      </c>
      <c r="J981" s="36"/>
      <c r="K981" s="36" t="e">
        <f t="shared" si="71"/>
        <v>#N/A</v>
      </c>
    </row>
    <row r="982" spans="1:11" hidden="1" x14ac:dyDescent="0.25">
      <c r="A982" s="36">
        <v>980</v>
      </c>
      <c r="B982" s="36" t="b" cm="1">
        <f t="array" ref="B982">INDEX(DB_PAR[],A982+1,1)</f>
        <v>0</v>
      </c>
      <c r="C982" s="34" t="str" cm="1">
        <f t="array" ref="C982">INDEX(DB_PAR[],A982+1,3)</f>
        <v xml:space="preserve"> PID_PELTON_NOZZLE_3</v>
      </c>
      <c r="D982" s="34" t="str" cm="1">
        <f t="array" ref="D982">INDEX(DB_PAR[],A982+1,4)</f>
        <v>REF_MAX_VAL</v>
      </c>
      <c r="E982" t="s">
        <v>4593</v>
      </c>
      <c r="F982" s="34" t="s">
        <v>4300</v>
      </c>
      <c r="G982" s="34" t="str" cm="1">
        <f t="array" ref="G982">IF(INDEX(DB_PAR[],A982+1,5) = "REAL",INDEX(DB_PAR[],A982+1,8),IF(INDEX(DB_PAR[],A982+1,5) = "INT",INDEX(DB_PAR[],A982+1,6),INDEX(DB_PAR[],A982+1,7)))</f>
        <v>REAL</v>
      </c>
      <c r="H982" s="36" t="str" cm="1">
        <f t="array" ref="H982">INDEX(DB_PAR[],A982+1,9)</f>
        <v>T#0MS</v>
      </c>
      <c r="I982" s="36" t="s">
        <v>1084</v>
      </c>
      <c r="J982" s="36"/>
      <c r="K982" s="36" t="e">
        <f t="shared" si="71"/>
        <v>#N/A</v>
      </c>
    </row>
    <row r="983" spans="1:11" ht="30" hidden="1" x14ac:dyDescent="0.25">
      <c r="A983" s="36">
        <v>981</v>
      </c>
      <c r="B983" s="36" t="b" cm="1">
        <f t="array" ref="B983">INDEX(DB_PAR[],A983+1,1)</f>
        <v>0</v>
      </c>
      <c r="C983" s="34" t="str" cm="1">
        <f t="array" ref="C983">INDEX(DB_PAR[],A983+1,3)</f>
        <v xml:space="preserve"> PID_PELTON_NOZZLE_3</v>
      </c>
      <c r="D983" s="34" t="str" cm="1">
        <f t="array" ref="D983">INDEX(DB_PAR[],A983+1,4)</f>
        <v>LMN_FAC</v>
      </c>
      <c r="E983" t="s">
        <v>4594</v>
      </c>
      <c r="F983" s="34" t="s">
        <v>4303</v>
      </c>
      <c r="G983" s="34" t="str" cm="1">
        <f t="array" ref="G983">IF(INDEX(DB_PAR[],A983+1,5) = "REAL",INDEX(DB_PAR[],A983+1,8),IF(INDEX(DB_PAR[],A983+1,5) = "INT",INDEX(DB_PAR[],A983+1,6),INDEX(DB_PAR[],A983+1,7)))</f>
        <v>REAL</v>
      </c>
      <c r="H983" s="36" t="str" cm="1">
        <f t="array" ref="H983">INDEX(DB_PAR[],A983+1,9)</f>
        <v>T#0MS</v>
      </c>
      <c r="I983" s="36" t="s">
        <v>1084</v>
      </c>
      <c r="J983" s="36"/>
      <c r="K983" s="36" t="e">
        <f t="shared" si="71"/>
        <v>#N/A</v>
      </c>
    </row>
    <row r="984" spans="1:11" ht="30" hidden="1" x14ac:dyDescent="0.25">
      <c r="A984" s="36">
        <v>982</v>
      </c>
      <c r="B984" s="36" t="b" cm="1">
        <f t="array" ref="B984">INDEX(DB_PAR[],A984+1,1)</f>
        <v>0</v>
      </c>
      <c r="C984" s="34" t="str" cm="1">
        <f t="array" ref="C984">INDEX(DB_PAR[],A984+1,3)</f>
        <v xml:space="preserve"> PID_PELTON_NOZZLE_3</v>
      </c>
      <c r="D984" s="34" t="str" cm="1">
        <f t="array" ref="D984">INDEX(DB_PAR[],A984+1,4)</f>
        <v>LMN_OFFSET</v>
      </c>
      <c r="E984" t="s">
        <v>4595</v>
      </c>
      <c r="F984" s="34" t="s">
        <v>4306</v>
      </c>
      <c r="G984" s="34" t="str" cm="1">
        <f t="array" ref="G984">IF(INDEX(DB_PAR[],A984+1,5) = "REAL",INDEX(DB_PAR[],A984+1,8),IF(INDEX(DB_PAR[],A984+1,5) = "INT",INDEX(DB_PAR[],A984+1,6),INDEX(DB_PAR[],A984+1,7)))</f>
        <v>REAL</v>
      </c>
      <c r="H984" s="36" t="str" cm="1">
        <f t="array" ref="H984">INDEX(DB_PAR[],A984+1,9)</f>
        <v>T#0MS</v>
      </c>
      <c r="I984" s="36" t="s">
        <v>1084</v>
      </c>
      <c r="J984" s="36"/>
      <c r="K984" s="36" t="e">
        <f t="shared" si="71"/>
        <v>#N/A</v>
      </c>
    </row>
    <row r="985" spans="1:11" hidden="1" x14ac:dyDescent="0.25">
      <c r="A985" s="36">
        <v>983</v>
      </c>
      <c r="B985" s="36" t="b" cm="1">
        <f t="array" ref="B985">INDEX(DB_PAR[],A985+1,1)</f>
        <v>0</v>
      </c>
      <c r="C985" s="34" t="str" cm="1">
        <f t="array" ref="C985">INDEX(DB_PAR[],A985+1,3)</f>
        <v xml:space="preserve"> PID_PELTON_NOZZLE_3</v>
      </c>
      <c r="D985" s="34" t="str" cm="1">
        <f t="array" ref="D985">INDEX(DB_PAR[],A985+1,4)</f>
        <v>DISV</v>
      </c>
      <c r="E985" t="s">
        <v>4596</v>
      </c>
      <c r="F985" s="34" t="s">
        <v>4309</v>
      </c>
      <c r="G985" s="34" t="str" cm="1">
        <f t="array" ref="G985">IF(INDEX(DB_PAR[],A985+1,5) = "REAL",INDEX(DB_PAR[],A985+1,8),IF(INDEX(DB_PAR[],A985+1,5) = "INT",INDEX(DB_PAR[],A985+1,6),INDEX(DB_PAR[],A985+1,7)))</f>
        <v>REAL</v>
      </c>
      <c r="H985" s="36" t="str" cm="1">
        <f t="array" ref="H985">INDEX(DB_PAR[],A985+1,9)</f>
        <v>T#0MS</v>
      </c>
      <c r="I985" s="36" t="s">
        <v>1084</v>
      </c>
      <c r="J985" s="36"/>
      <c r="K985" s="36" t="e">
        <f t="shared" si="71"/>
        <v>#N/A</v>
      </c>
    </row>
    <row r="986" spans="1:11" hidden="1" x14ac:dyDescent="0.25">
      <c r="A986" s="36">
        <v>984</v>
      </c>
      <c r="B986" s="36" t="b" cm="1">
        <f t="array" ref="B986">INDEX(DB_PAR[],A986+1,1)</f>
        <v>0</v>
      </c>
      <c r="C986" s="34" t="str" cm="1">
        <f t="array" ref="C986">INDEX(DB_PAR[],A986+1,3)</f>
        <v xml:space="preserve"> PID_PELTON_NOZZLE_3</v>
      </c>
      <c r="D986" s="34" t="str" cm="1">
        <f t="array" ref="D986">INDEX(DB_PAR[],A986+1,4)</f>
        <v>MAN</v>
      </c>
      <c r="E986" t="s">
        <v>4597</v>
      </c>
      <c r="F986" s="34" t="s">
        <v>4363</v>
      </c>
      <c r="G986" s="34" t="str" cm="1">
        <f t="array" ref="G986">IF(INDEX(DB_PAR[],A986+1,5) = "REAL",INDEX(DB_PAR[],A986+1,8),IF(INDEX(DB_PAR[],A986+1,5) = "INT",INDEX(DB_PAR[],A986+1,6),INDEX(DB_PAR[],A986+1,7)))</f>
        <v>REAL</v>
      </c>
      <c r="H986" s="36" t="str" cm="1">
        <f t="array" ref="H986">INDEX(DB_PAR[],A986+1,9)</f>
        <v>T#17S</v>
      </c>
      <c r="I986" s="36" t="s">
        <v>1084</v>
      </c>
      <c r="J986" s="36"/>
      <c r="K986" s="36" t="e">
        <f t="shared" si="71"/>
        <v>#N/A</v>
      </c>
    </row>
    <row r="987" spans="1:11" ht="30" hidden="1" x14ac:dyDescent="0.25">
      <c r="A987" s="36">
        <v>985</v>
      </c>
      <c r="B987" s="36" t="b" cm="1">
        <f t="array" ref="B987">INDEX(DB_PAR[],A987+1,1)</f>
        <v>0</v>
      </c>
      <c r="C987" s="34" t="str" cm="1">
        <f t="array" ref="C987">INDEX(DB_PAR[],A987+1,3)</f>
        <v xml:space="preserve"> PID_PELTON_NOZZLE_3</v>
      </c>
      <c r="D987" s="34" t="str" cm="1">
        <f t="array" ref="D987">INDEX(DB_PAR[],A987+1,4)</f>
        <v>REFERENCE_CORRECTION</v>
      </c>
      <c r="E987" t="s">
        <v>4598</v>
      </c>
      <c r="F987" s="34" t="s">
        <v>4315</v>
      </c>
      <c r="G987" s="34" t="str" cm="1">
        <f t="array" ref="G987">IF(INDEX(DB_PAR[],A987+1,5) = "REAL",INDEX(DB_PAR[],A987+1,8),IF(INDEX(DB_PAR[],A987+1,5) = "INT",INDEX(DB_PAR[],A987+1,6),INDEX(DB_PAR[],A987+1,7)))</f>
        <v>REAL</v>
      </c>
      <c r="H987" s="36" t="str" cm="1">
        <f t="array" ref="H987">INDEX(DB_PAR[],A987+1,9)</f>
        <v>T#0MS</v>
      </c>
      <c r="I987" s="36" t="s">
        <v>3438</v>
      </c>
      <c r="J987" s="36"/>
      <c r="K987" s="36" t="e">
        <f t="shared" si="71"/>
        <v>#N/A</v>
      </c>
    </row>
    <row r="988" spans="1:11" hidden="1" x14ac:dyDescent="0.25">
      <c r="A988" s="36">
        <v>986</v>
      </c>
      <c r="B988" s="36" t="b" cm="1">
        <f t="array" ref="B988">INDEX(DB_PAR[],A988+1,1)</f>
        <v>0</v>
      </c>
      <c r="C988" s="34" t="str" cm="1">
        <f t="array" ref="C988">INDEX(DB_PAR[],A988+1,3)</f>
        <v xml:space="preserve"> PID_PELTON_NOZZLE_3</v>
      </c>
      <c r="D988" s="34" t="str" cm="1">
        <f t="array" ref="D988">INDEX(DB_PAR[],A988+1,4)</f>
        <v>OUT_CTRL_MODE</v>
      </c>
      <c r="E988" t="s">
        <v>4317</v>
      </c>
      <c r="F988" s="34" t="s">
        <v>4318</v>
      </c>
      <c r="G988" s="34" t="str" cm="1">
        <f t="array" ref="G988">IF(INDEX(DB_PAR[],A988+1,5) = "REAL",INDEX(DB_PAR[],A988+1,8),IF(INDEX(DB_PAR[],A988+1,5) = "INT",INDEX(DB_PAR[],A988+1,6),INDEX(DB_PAR[],A988+1,7)))</f>
        <v>INT</v>
      </c>
      <c r="H988" s="36" t="str" cm="1">
        <f t="array" ref="H988">INDEX(DB_PAR[],A988+1,9)</f>
        <v>T#0MS</v>
      </c>
      <c r="I988" s="36" t="s">
        <v>1084</v>
      </c>
      <c r="J988" s="36"/>
      <c r="K988" s="36" t="e">
        <f t="shared" si="71"/>
        <v>#N/A</v>
      </c>
    </row>
    <row r="989" spans="1:11" hidden="1" x14ac:dyDescent="0.25">
      <c r="A989" s="36">
        <v>987</v>
      </c>
      <c r="B989" s="36" t="b" cm="1">
        <f t="array" ref="B989">INDEX(DB_PAR[],A989+1,1)</f>
        <v>0</v>
      </c>
      <c r="C989" s="34" t="str" cm="1">
        <f t="array" ref="C989">INDEX(DB_PAR[],A989+1,3)</f>
        <v xml:space="preserve"> PID_PELTON_NOZZLE_3</v>
      </c>
      <c r="D989" s="34" t="str" cm="1">
        <f t="array" ref="D989">INDEX(DB_PAR[],A989+1,4)</f>
        <v>SPARE_4</v>
      </c>
      <c r="F989" s="34"/>
      <c r="G989" s="34" t="str" cm="1">
        <f t="array" ref="G989">IF(INDEX(DB_PAR[],A989+1,5) = "REAL",INDEX(DB_PAR[],A989+1,8),IF(INDEX(DB_PAR[],A989+1,5) = "INT",INDEX(DB_PAR[],A989+1,6),INDEX(DB_PAR[],A989+1,7)))</f>
        <v>REAL</v>
      </c>
      <c r="H989" s="36" t="str" cm="1">
        <f t="array" ref="H989">INDEX(DB_PAR[],A989+1,9)</f>
        <v>T#0MS</v>
      </c>
      <c r="I989" s="36"/>
      <c r="J989" s="36"/>
      <c r="K989" s="36" t="e">
        <f t="shared" si="71"/>
        <v>#N/A</v>
      </c>
    </row>
    <row r="990" spans="1:11" hidden="1" x14ac:dyDescent="0.25">
      <c r="A990" s="36">
        <v>988</v>
      </c>
      <c r="B990" s="36" t="b" cm="1">
        <f t="array" ref="B990">INDEX(DB_PAR[],A990+1,1)</f>
        <v>0</v>
      </c>
      <c r="C990" s="34" t="str" cm="1">
        <f t="array" ref="C990">INDEX(DB_PAR[],A990+1,3)</f>
        <v xml:space="preserve"> PID_PELTON_NOZZLE_3</v>
      </c>
      <c r="D990" s="34" t="str" cm="1">
        <f t="array" ref="D990">INDEX(DB_PAR[],A990+1,4)</f>
        <v>SPARE_5</v>
      </c>
      <c r="F990" s="34"/>
      <c r="G990" s="34" t="str" cm="1">
        <f t="array" ref="G990">IF(INDEX(DB_PAR[],A990+1,5) = "REAL",INDEX(DB_PAR[],A990+1,8),IF(INDEX(DB_PAR[],A990+1,5) = "INT",INDEX(DB_PAR[],A990+1,6),INDEX(DB_PAR[],A990+1,7)))</f>
        <v>REAL</v>
      </c>
      <c r="H990" s="36" t="str" cm="1">
        <f t="array" ref="H990">INDEX(DB_PAR[],A990+1,9)</f>
        <v>T#0MS</v>
      </c>
      <c r="I990" s="36"/>
      <c r="J990" s="36"/>
      <c r="K990" s="36" t="e">
        <f t="shared" si="71"/>
        <v>#N/A</v>
      </c>
    </row>
    <row r="991" spans="1:11" hidden="1" x14ac:dyDescent="0.25">
      <c r="A991" s="36">
        <v>989</v>
      </c>
      <c r="B991" s="36" t="b" cm="1">
        <f t="array" ref="B991">INDEX(DB_PAR[],A991+1,1)</f>
        <v>0</v>
      </c>
      <c r="C991" s="34" t="str" cm="1">
        <f t="array" ref="C991">INDEX(DB_PAR[],A991+1,3)</f>
        <v xml:space="preserve"> PID_PELTON_NOZZLE_3</v>
      </c>
      <c r="D991" s="34" t="str" cm="1">
        <f t="array" ref="D991">INDEX(DB_PAR[],A991+1,4)</f>
        <v>SPARE_6</v>
      </c>
      <c r="F991" s="34"/>
      <c r="G991" s="34" t="str" cm="1">
        <f t="array" ref="G991">IF(INDEX(DB_PAR[],A991+1,5) = "REAL",INDEX(DB_PAR[],A991+1,8),IF(INDEX(DB_PAR[],A991+1,5) = "INT",INDEX(DB_PAR[],A991+1,6),INDEX(DB_PAR[],A991+1,7)))</f>
        <v>REAL</v>
      </c>
      <c r="H991" s="36" t="str" cm="1">
        <f t="array" ref="H991">INDEX(DB_PAR[],A991+1,9)</f>
        <v>T#0MS</v>
      </c>
      <c r="I991" s="36"/>
      <c r="J991" s="36"/>
      <c r="K991" s="36" t="e">
        <f t="shared" si="71"/>
        <v>#N/A</v>
      </c>
    </row>
    <row r="992" spans="1:11" hidden="1" x14ac:dyDescent="0.25">
      <c r="A992" s="36">
        <v>990</v>
      </c>
      <c r="B992" s="36" t="b" cm="1">
        <f t="array" ref="B992">INDEX(DB_PAR[],A992+1,1)</f>
        <v>0</v>
      </c>
      <c r="C992" s="34" t="str" cm="1">
        <f t="array" ref="C992">INDEX(DB_PAR[],A992+1,3)</f>
        <v xml:space="preserve"> PID_PELTON_NOZZLE_3</v>
      </c>
      <c r="D992" s="34" t="str" cm="1">
        <f t="array" ref="D992">INDEX(DB_PAR[],A992+1,4)</f>
        <v>SPARE_7</v>
      </c>
      <c r="F992" s="34"/>
      <c r="G992" s="34" t="str" cm="1">
        <f t="array" ref="G992">IF(INDEX(DB_PAR[],A992+1,5) = "REAL",INDEX(DB_PAR[],A992+1,8),IF(INDEX(DB_PAR[],A992+1,5) = "INT",INDEX(DB_PAR[],A992+1,6),INDEX(DB_PAR[],A992+1,7)))</f>
        <v>REAL</v>
      </c>
      <c r="H992" s="36" t="str" cm="1">
        <f t="array" ref="H992">INDEX(DB_PAR[],A992+1,9)</f>
        <v>T#0MS</v>
      </c>
      <c r="I992" s="36"/>
      <c r="J992" s="36"/>
      <c r="K992" s="36" t="e">
        <f t="shared" si="71"/>
        <v>#N/A</v>
      </c>
    </row>
    <row r="993" spans="1:11" hidden="1" x14ac:dyDescent="0.25">
      <c r="A993" s="36">
        <v>991</v>
      </c>
      <c r="B993" s="36" t="b" cm="1">
        <f t="array" ref="B993">INDEX(DB_PAR[],A993+1,1)</f>
        <v>0</v>
      </c>
      <c r="C993" s="34" t="str" cm="1">
        <f t="array" ref="C993">INDEX(DB_PAR[],A993+1,3)</f>
        <v xml:space="preserve"> PID_PELTON_NOZZLE_3</v>
      </c>
      <c r="D993" s="34" t="str" cm="1">
        <f t="array" ref="D993">INDEX(DB_PAR[],A993+1,4)</f>
        <v>SPARE_8</v>
      </c>
      <c r="F993" s="34"/>
      <c r="G993" s="34" t="str" cm="1">
        <f t="array" ref="G993">IF(INDEX(DB_PAR[],A993+1,5) = "REAL",INDEX(DB_PAR[],A993+1,8),IF(INDEX(DB_PAR[],A993+1,5) = "INT",INDEX(DB_PAR[],A993+1,6),INDEX(DB_PAR[],A993+1,7)))</f>
        <v>REAL</v>
      </c>
      <c r="H993" s="36" t="str" cm="1">
        <f t="array" ref="H993">INDEX(DB_PAR[],A993+1,9)</f>
        <v>T#0MS</v>
      </c>
      <c r="I993" s="36"/>
      <c r="J993" s="36"/>
      <c r="K993" s="36" t="e">
        <f t="shared" si="71"/>
        <v>#N/A</v>
      </c>
    </row>
    <row r="994" spans="1:11" hidden="1" x14ac:dyDescent="0.25">
      <c r="A994" s="36">
        <v>992</v>
      </c>
      <c r="B994" s="36" t="b" cm="1">
        <f t="array" ref="B994">INDEX(DB_PAR[],A994+1,1)</f>
        <v>0</v>
      </c>
      <c r="C994" s="34" t="str" cm="1">
        <f t="array" ref="C994">INDEX(DB_PAR[],A994+1,3)</f>
        <v xml:space="preserve"> PID_PELTON_NOZZLE_4</v>
      </c>
      <c r="D994" s="34" t="str" cm="1">
        <f t="array" ref="D994">INDEX(DB_PAR[],A994+1,4)</f>
        <v>INPUT_RAMP_MIN_VAL</v>
      </c>
      <c r="E994" t="s">
        <v>4599</v>
      </c>
      <c r="F994" s="34" t="s">
        <v>4244</v>
      </c>
      <c r="G994" s="34" t="str" cm="1">
        <f t="array" ref="G994">IF(INDEX(DB_PAR[],A994+1,5) = "REAL",INDEX(DB_PAR[],A994+1,8),IF(INDEX(DB_PAR[],A994+1,5) = "INT",INDEX(DB_PAR[],A994+1,6),INDEX(DB_PAR[],A994+1,7)))</f>
        <v>REAL</v>
      </c>
      <c r="H994" s="36" t="str" cm="1">
        <f t="array" ref="H994">INDEX(DB_PAR[],A994+1,9)</f>
        <v>T#0MS</v>
      </c>
      <c r="I994" s="36" t="s">
        <v>1084</v>
      </c>
      <c r="J994" s="36"/>
      <c r="K994" s="36" t="e">
        <f t="shared" si="71"/>
        <v>#N/A</v>
      </c>
    </row>
    <row r="995" spans="1:11" hidden="1" x14ac:dyDescent="0.25">
      <c r="A995" s="36">
        <v>993</v>
      </c>
      <c r="B995" s="36" t="b" cm="1">
        <f t="array" ref="B995">INDEX(DB_PAR[],A995+1,1)</f>
        <v>0</v>
      </c>
      <c r="C995" s="34" t="str" cm="1">
        <f t="array" ref="C995">INDEX(DB_PAR[],A995+1,3)</f>
        <v xml:space="preserve"> PID_PELTON_NOZZLE_4</v>
      </c>
      <c r="D995" s="34" t="str" cm="1">
        <f t="array" ref="D995">INDEX(DB_PAR[],A995+1,4)</f>
        <v>INPUT_RAMP_MAX_VAL</v>
      </c>
      <c r="E995" t="s">
        <v>4600</v>
      </c>
      <c r="F995" s="34" t="s">
        <v>4247</v>
      </c>
      <c r="G995" s="34" t="str" cm="1">
        <f t="array" ref="G995">IF(INDEX(DB_PAR[],A995+1,5) = "REAL",INDEX(DB_PAR[],A995+1,8),IF(INDEX(DB_PAR[],A995+1,5) = "INT",INDEX(DB_PAR[],A995+1,6),INDEX(DB_PAR[],A995+1,7)))</f>
        <v>REAL</v>
      </c>
      <c r="H995" s="36" t="str" cm="1">
        <f t="array" ref="H995">INDEX(DB_PAR[],A995+1,9)</f>
        <v>T#0MS</v>
      </c>
      <c r="I995" s="36" t="s">
        <v>1084</v>
      </c>
      <c r="J995" s="36"/>
      <c r="K995" s="36" t="e">
        <f t="shared" si="71"/>
        <v>#N/A</v>
      </c>
    </row>
    <row r="996" spans="1:11" hidden="1" x14ac:dyDescent="0.25">
      <c r="A996" s="36">
        <v>994</v>
      </c>
      <c r="B996" s="36" t="b" cm="1">
        <f t="array" ref="B996">INDEX(DB_PAR[],A996+1,1)</f>
        <v>0</v>
      </c>
      <c r="C996" s="34" t="str" cm="1">
        <f t="array" ref="C996">INDEX(DB_PAR[],A996+1,3)</f>
        <v xml:space="preserve"> PID_PELTON_NOZZLE_4</v>
      </c>
      <c r="D996" s="34" t="str" cm="1">
        <f t="array" ref="D996">INDEX(DB_PAR[],A996+1,4)</f>
        <v>INPUT_RAMP_FALLING_TIME</v>
      </c>
      <c r="E996" t="s">
        <v>4601</v>
      </c>
      <c r="F996" s="34" t="s">
        <v>4250</v>
      </c>
      <c r="G996" s="34" t="str" cm="1">
        <f t="array" ref="G996">IF(INDEX(DB_PAR[],A996+1,5) = "REAL",INDEX(DB_PAR[],A996+1,8),IF(INDEX(DB_PAR[],A996+1,5) = "INT",INDEX(DB_PAR[],A996+1,6),INDEX(DB_PAR[],A996+1,7)))</f>
        <v>REAL</v>
      </c>
      <c r="H996" s="36" t="str" cm="1">
        <f t="array" ref="H996">INDEX(DB_PAR[],A996+1,9)</f>
        <v>T#2M</v>
      </c>
      <c r="I996" s="36" t="s">
        <v>1084</v>
      </c>
      <c r="J996" s="36"/>
      <c r="K996" s="36" t="e">
        <f t="shared" si="71"/>
        <v>#N/A</v>
      </c>
    </row>
    <row r="997" spans="1:11" hidden="1" x14ac:dyDescent="0.25">
      <c r="A997" s="36">
        <v>995</v>
      </c>
      <c r="B997" s="36" t="b" cm="1">
        <f t="array" ref="B997">INDEX(DB_PAR[],A997+1,1)</f>
        <v>0</v>
      </c>
      <c r="C997" s="34" t="str" cm="1">
        <f t="array" ref="C997">INDEX(DB_PAR[],A997+1,3)</f>
        <v xml:space="preserve"> PID_PELTON_NOZZLE_4</v>
      </c>
      <c r="D997" s="34" t="str" cm="1">
        <f t="array" ref="D997">INDEX(DB_PAR[],A997+1,4)</f>
        <v>INPUT_RAMP_RISING_TIME</v>
      </c>
      <c r="E997" t="s">
        <v>4602</v>
      </c>
      <c r="F997" s="34" t="s">
        <v>4253</v>
      </c>
      <c r="G997" s="34" t="str" cm="1">
        <f t="array" ref="G997">IF(INDEX(DB_PAR[],A997+1,5) = "REAL",INDEX(DB_PAR[],A997+1,8),IF(INDEX(DB_PAR[],A997+1,5) = "INT",INDEX(DB_PAR[],A997+1,6),INDEX(DB_PAR[],A997+1,7)))</f>
        <v>REAL</v>
      </c>
      <c r="H997" s="36" t="str" cm="1">
        <f t="array" ref="H997">INDEX(DB_PAR[],A997+1,9)</f>
        <v>T#2M</v>
      </c>
      <c r="I997" s="36" t="s">
        <v>1084</v>
      </c>
      <c r="J997" s="36"/>
      <c r="K997" s="36" t="e">
        <f t="shared" si="71"/>
        <v>#N/A</v>
      </c>
    </row>
    <row r="998" spans="1:11" hidden="1" x14ac:dyDescent="0.25">
      <c r="A998" s="36">
        <v>996</v>
      </c>
      <c r="B998" s="36" t="b" cm="1">
        <f t="array" ref="B998">INDEX(DB_PAR[],A998+1,1)</f>
        <v>0</v>
      </c>
      <c r="C998" s="34" t="str" cm="1">
        <f t="array" ref="C998">INDEX(DB_PAR[],A998+1,3)</f>
        <v xml:space="preserve"> PID_PELTON_NOZZLE_4</v>
      </c>
      <c r="D998" s="34" t="str" cm="1">
        <f t="array" ref="D998">INDEX(DB_PAR[],A998+1,4)</f>
        <v>OUTPUT_RAMP_FALLING_TIME</v>
      </c>
      <c r="E998" t="s">
        <v>4603</v>
      </c>
      <c r="F998" s="34" t="s">
        <v>4250</v>
      </c>
      <c r="G998" s="34" t="str" cm="1">
        <f t="array" ref="G998">IF(INDEX(DB_PAR[],A998+1,5) = "REAL",INDEX(DB_PAR[],A998+1,8),IF(INDEX(DB_PAR[],A998+1,5) = "INT",INDEX(DB_PAR[],A998+1,6),INDEX(DB_PAR[],A998+1,7)))</f>
        <v>REAL</v>
      </c>
      <c r="H998" s="36" t="str" cm="1">
        <f t="array" ref="H998">INDEX(DB_PAR[],A998+1,9)</f>
        <v>T#0MS</v>
      </c>
      <c r="I998" s="36" t="s">
        <v>1084</v>
      </c>
      <c r="J998" s="36"/>
      <c r="K998" s="36" t="e">
        <f t="shared" si="71"/>
        <v>#N/A</v>
      </c>
    </row>
    <row r="999" spans="1:11" hidden="1" x14ac:dyDescent="0.25">
      <c r="A999" s="36">
        <v>997</v>
      </c>
      <c r="B999" s="36" t="b" cm="1">
        <f t="array" ref="B999">INDEX(DB_PAR[],A999+1,1)</f>
        <v>0</v>
      </c>
      <c r="C999" s="34" t="str" cm="1">
        <f t="array" ref="C999">INDEX(DB_PAR[],A999+1,3)</f>
        <v xml:space="preserve"> PID_PELTON_NOZZLE_4</v>
      </c>
      <c r="D999" s="34" t="str" cm="1">
        <f t="array" ref="D999">INDEX(DB_PAR[],A999+1,4)</f>
        <v>OUTPUT_RAMP_RISING_TIME</v>
      </c>
      <c r="E999" t="s">
        <v>4604</v>
      </c>
      <c r="F999" s="34" t="s">
        <v>4253</v>
      </c>
      <c r="G999" s="34" t="str" cm="1">
        <f t="array" ref="G999">IF(INDEX(DB_PAR[],A999+1,5) = "REAL",INDEX(DB_PAR[],A999+1,8),IF(INDEX(DB_PAR[],A999+1,5) = "INT",INDEX(DB_PAR[],A999+1,6),INDEX(DB_PAR[],A999+1,7)))</f>
        <v>REAL</v>
      </c>
      <c r="H999" s="36" t="str" cm="1">
        <f t="array" ref="H999">INDEX(DB_PAR[],A999+1,9)</f>
        <v>T#0MS</v>
      </c>
      <c r="I999" s="36" t="s">
        <v>1084</v>
      </c>
      <c r="J999" s="36"/>
      <c r="K999" s="36" t="e">
        <f t="shared" si="71"/>
        <v>#N/A</v>
      </c>
    </row>
    <row r="1000" spans="1:11" ht="30" hidden="1" x14ac:dyDescent="0.25">
      <c r="A1000" s="36">
        <v>998</v>
      </c>
      <c r="B1000" s="36" t="b" cm="1">
        <f t="array" ref="B1000">INDEX(DB_PAR[],A1000+1,1)</f>
        <v>0</v>
      </c>
      <c r="C1000" s="34" t="str" cm="1">
        <f t="array" ref="C1000">INDEX(DB_PAR[],A1000+1,3)</f>
        <v xml:space="preserve"> PID_PELTON_NOZZLE_4</v>
      </c>
      <c r="D1000" s="34" t="str" cm="1">
        <f t="array" ref="D1000">INDEX(DB_PAR[],A1000+1,4)</f>
        <v>MAN_ON</v>
      </c>
      <c r="E1000" t="s">
        <v>4605</v>
      </c>
      <c r="F1000" s="34" t="s">
        <v>4258</v>
      </c>
      <c r="G1000" s="34" t="str" cm="1">
        <f t="array" ref="G1000">IF(INDEX(DB_PAR[],A1000+1,5) = "REAL",INDEX(DB_PAR[],A1000+1,8),IF(INDEX(DB_PAR[],A1000+1,5) = "INT",INDEX(DB_PAR[],A1000+1,6),INDEX(DB_PAR[],A1000+1,7)))</f>
        <v>INT</v>
      </c>
      <c r="H1000" s="36" t="str" cm="1">
        <f t="array" ref="H1000">INDEX(DB_PAR[],A1000+1,9)</f>
        <v>T#0MS</v>
      </c>
      <c r="I1000" s="36" t="s">
        <v>1084</v>
      </c>
      <c r="J1000" s="36"/>
      <c r="K1000" s="36" t="e">
        <f t="shared" si="71"/>
        <v>#N/A</v>
      </c>
    </row>
    <row r="1001" spans="1:11" ht="30" hidden="1" x14ac:dyDescent="0.25">
      <c r="A1001" s="36">
        <v>999</v>
      </c>
      <c r="B1001" s="36" t="b" cm="1">
        <f t="array" ref="B1001">INDEX(DB_PAR[],A1001+1,1)</f>
        <v>0</v>
      </c>
      <c r="C1001" s="34" t="str" cm="1">
        <f t="array" ref="C1001">INDEX(DB_PAR[],A1001+1,3)</f>
        <v xml:space="preserve"> PID_PELTON_NOZZLE_4</v>
      </c>
      <c r="D1001" s="34" t="str" cm="1">
        <f t="array" ref="D1001">INDEX(DB_PAR[],A1001+1,4)</f>
        <v>P_SEL</v>
      </c>
      <c r="E1001" t="s">
        <v>4606</v>
      </c>
      <c r="F1001" s="34" t="s">
        <v>4261</v>
      </c>
      <c r="G1001" s="34" t="str" cm="1">
        <f t="array" ref="G1001">IF(INDEX(DB_PAR[],A1001+1,5) = "REAL",INDEX(DB_PAR[],A1001+1,8),IF(INDEX(DB_PAR[],A1001+1,5) = "INT",INDEX(DB_PAR[],A1001+1,6),INDEX(DB_PAR[],A1001+1,7)))</f>
        <v>INT</v>
      </c>
      <c r="H1001" s="36" t="str" cm="1">
        <f t="array" ref="H1001">INDEX(DB_PAR[],A1001+1,9)</f>
        <v>T#0MS</v>
      </c>
      <c r="I1001" s="36" t="s">
        <v>1084</v>
      </c>
      <c r="J1001" s="36"/>
      <c r="K1001" s="36" t="e">
        <f t="shared" si="71"/>
        <v>#N/A</v>
      </c>
    </row>
    <row r="1002" spans="1:11" ht="30" hidden="1" x14ac:dyDescent="0.25">
      <c r="A1002" s="36">
        <v>1000</v>
      </c>
      <c r="B1002" s="36" t="b" cm="1">
        <f t="array" ref="B1002">INDEX(DB_PAR[],A1002+1,1)</f>
        <v>0</v>
      </c>
      <c r="C1002" s="34" t="str" cm="1">
        <f t="array" ref="C1002">INDEX(DB_PAR[],A1002+1,3)</f>
        <v xml:space="preserve"> PID_PELTON_NOZZLE_4</v>
      </c>
      <c r="D1002" s="34" t="str" cm="1">
        <f t="array" ref="D1002">INDEX(DB_PAR[],A1002+1,4)</f>
        <v>I_SEL</v>
      </c>
      <c r="E1002" t="s">
        <v>4607</v>
      </c>
      <c r="F1002" s="34" t="s">
        <v>4264</v>
      </c>
      <c r="G1002" s="34" t="str" cm="1">
        <f t="array" ref="G1002">IF(INDEX(DB_PAR[],A1002+1,5) = "REAL",INDEX(DB_PAR[],A1002+1,8),IF(INDEX(DB_PAR[],A1002+1,5) = "INT",INDEX(DB_PAR[],A1002+1,6),INDEX(DB_PAR[],A1002+1,7)))</f>
        <v>INT</v>
      </c>
      <c r="H1002" s="36" t="str" cm="1">
        <f t="array" ref="H1002">INDEX(DB_PAR[],A1002+1,9)</f>
        <v>T#0MS</v>
      </c>
      <c r="I1002" s="36" t="s">
        <v>1084</v>
      </c>
      <c r="J1002" s="36"/>
      <c r="K1002" s="36" t="e">
        <f t="shared" si="71"/>
        <v>#N/A</v>
      </c>
    </row>
    <row r="1003" spans="1:11" hidden="1" x14ac:dyDescent="0.25">
      <c r="A1003" s="36">
        <v>1001</v>
      </c>
      <c r="B1003" s="36" t="b" cm="1">
        <f t="array" ref="B1003">INDEX(DB_PAR[],A1003+1,1)</f>
        <v>0</v>
      </c>
      <c r="C1003" s="34" t="str" cm="1">
        <f t="array" ref="C1003">INDEX(DB_PAR[],A1003+1,3)</f>
        <v xml:space="preserve"> PID_PELTON_NOZZLE_4</v>
      </c>
      <c r="D1003" s="34" t="str" cm="1">
        <f t="array" ref="D1003">INDEX(DB_PAR[],A1003+1,4)</f>
        <v>INT_HOLD</v>
      </c>
      <c r="E1003" t="s">
        <v>4608</v>
      </c>
      <c r="F1003" s="34" t="s">
        <v>4267</v>
      </c>
      <c r="G1003" s="34" t="str" cm="1">
        <f t="array" ref="G1003">IF(INDEX(DB_PAR[],A1003+1,5) = "REAL",INDEX(DB_PAR[],A1003+1,8),IF(INDEX(DB_PAR[],A1003+1,5) = "INT",INDEX(DB_PAR[],A1003+1,6),INDEX(DB_PAR[],A1003+1,7)))</f>
        <v>INT</v>
      </c>
      <c r="H1003" s="36" t="str" cm="1">
        <f t="array" ref="H1003">INDEX(DB_PAR[],A1003+1,9)</f>
        <v>T#0MS</v>
      </c>
      <c r="I1003" s="36" t="s">
        <v>1084</v>
      </c>
      <c r="J1003" s="36"/>
      <c r="K1003" s="36" t="e">
        <f t="shared" si="71"/>
        <v>#N/A</v>
      </c>
    </row>
    <row r="1004" spans="1:11" ht="30" hidden="1" x14ac:dyDescent="0.25">
      <c r="A1004" s="36">
        <v>1002</v>
      </c>
      <c r="B1004" s="36" t="b" cm="1">
        <f t="array" ref="B1004">INDEX(DB_PAR[],A1004+1,1)</f>
        <v>0</v>
      </c>
      <c r="C1004" s="34" t="str" cm="1">
        <f t="array" ref="C1004">INDEX(DB_PAR[],A1004+1,3)</f>
        <v xml:space="preserve"> PID_PELTON_NOZZLE_4</v>
      </c>
      <c r="D1004" s="34" t="str" cm="1">
        <f t="array" ref="D1004">INDEX(DB_PAR[],A1004+1,4)</f>
        <v>D_SEL</v>
      </c>
      <c r="E1004" t="s">
        <v>4609</v>
      </c>
      <c r="F1004" s="34" t="s">
        <v>4348</v>
      </c>
      <c r="G1004" s="34" t="str" cm="1">
        <f t="array" ref="G1004">IF(INDEX(DB_PAR[],A1004+1,5) = "REAL",INDEX(DB_PAR[],A1004+1,8),IF(INDEX(DB_PAR[],A1004+1,5) = "INT",INDEX(DB_PAR[],A1004+1,6),INDEX(DB_PAR[],A1004+1,7)))</f>
        <v>INT</v>
      </c>
      <c r="H1004" s="36" t="str" cm="1">
        <f t="array" ref="H1004">INDEX(DB_PAR[],A1004+1,9)</f>
        <v>T#0MS</v>
      </c>
      <c r="I1004" s="36" t="s">
        <v>1084</v>
      </c>
      <c r="J1004" s="36"/>
      <c r="K1004" s="36" t="e">
        <f t="shared" si="71"/>
        <v>#N/A</v>
      </c>
    </row>
    <row r="1005" spans="1:11" ht="30" hidden="1" x14ac:dyDescent="0.25">
      <c r="A1005" s="36">
        <v>1003</v>
      </c>
      <c r="B1005" s="36" t="b" cm="1">
        <f t="array" ref="B1005">INDEX(DB_PAR[],A1005+1,1)</f>
        <v>0</v>
      </c>
      <c r="C1005" s="34" t="str" cm="1">
        <f t="array" ref="C1005">INDEX(DB_PAR[],A1005+1,3)</f>
        <v xml:space="preserve"> PID_PELTON_NOZZLE_4</v>
      </c>
      <c r="D1005" s="34" t="str" cm="1">
        <f t="array" ref="D1005">INDEX(DB_PAR[],A1005+1,4)</f>
        <v>NUM_OF_CYCLES</v>
      </c>
      <c r="E1005" t="s">
        <v>4610</v>
      </c>
      <c r="F1005" s="34" t="s">
        <v>4273</v>
      </c>
      <c r="G1005" s="34" t="str" cm="1">
        <f t="array" ref="G1005">IF(INDEX(DB_PAR[],A1005+1,5) = "REAL",INDEX(DB_PAR[],A1005+1,8),IF(INDEX(DB_PAR[],A1005+1,5) = "INT",INDEX(DB_PAR[],A1005+1,6),INDEX(DB_PAR[],A1005+1,7)))</f>
        <v>INT</v>
      </c>
      <c r="H1005" s="36" t="str" cm="1">
        <f t="array" ref="H1005">INDEX(DB_PAR[],A1005+1,9)</f>
        <v>T#0MS</v>
      </c>
      <c r="I1005" s="36" t="s">
        <v>1084</v>
      </c>
      <c r="J1005" s="36"/>
      <c r="K1005" s="36" t="e">
        <f t="shared" si="71"/>
        <v>#N/A</v>
      </c>
    </row>
    <row r="1006" spans="1:11" hidden="1" x14ac:dyDescent="0.25">
      <c r="A1006" s="36">
        <v>1004</v>
      </c>
      <c r="B1006" s="36" t="b" cm="1">
        <f t="array" ref="B1006">INDEX(DB_PAR[],A1006+1,1)</f>
        <v>0</v>
      </c>
      <c r="C1006" s="34" t="str" cm="1">
        <f t="array" ref="C1006">INDEX(DB_PAR[],A1006+1,3)</f>
        <v xml:space="preserve"> PID_PELTON_NOZZLE_4</v>
      </c>
      <c r="D1006" s="34" t="str" cm="1">
        <f t="array" ref="D1006">INDEX(DB_PAR[],A1006+1,4)</f>
        <v>GAIN</v>
      </c>
      <c r="E1006" t="s">
        <v>4611</v>
      </c>
      <c r="F1006" s="34" t="s">
        <v>4276</v>
      </c>
      <c r="G1006" s="34" t="str" cm="1">
        <f t="array" ref="G1006">IF(INDEX(DB_PAR[],A1006+1,5) = "REAL",INDEX(DB_PAR[],A1006+1,8),IF(INDEX(DB_PAR[],A1006+1,5) = "INT",INDEX(DB_PAR[],A1006+1,6),INDEX(DB_PAR[],A1006+1,7)))</f>
        <v>REAL</v>
      </c>
      <c r="H1006" s="36" t="str" cm="1">
        <f t="array" ref="H1006">INDEX(DB_PAR[],A1006+1,9)</f>
        <v>T#2M</v>
      </c>
      <c r="I1006" s="36" t="s">
        <v>1084</v>
      </c>
      <c r="J1006" s="36"/>
      <c r="K1006" s="36" t="e">
        <f t="shared" si="71"/>
        <v>#N/A</v>
      </c>
    </row>
    <row r="1007" spans="1:11" hidden="1" x14ac:dyDescent="0.25">
      <c r="A1007" s="36">
        <v>1005</v>
      </c>
      <c r="B1007" s="36" t="b" cm="1">
        <f t="array" ref="B1007">INDEX(DB_PAR[],A1007+1,1)</f>
        <v>0</v>
      </c>
      <c r="C1007" s="34" t="str" cm="1">
        <f t="array" ref="C1007">INDEX(DB_PAR[],A1007+1,3)</f>
        <v xml:space="preserve"> PID_PELTON_NOZZLE_4</v>
      </c>
      <c r="D1007" s="34" t="str" cm="1">
        <f t="array" ref="D1007">INDEX(DB_PAR[],A1007+1,4)</f>
        <v>TI</v>
      </c>
      <c r="E1007" t="s">
        <v>4612</v>
      </c>
      <c r="F1007" s="34" t="s">
        <v>4279</v>
      </c>
      <c r="G1007" s="34" t="str" cm="1">
        <f t="array" ref="G1007">IF(INDEX(DB_PAR[],A1007+1,5) = "REAL",INDEX(DB_PAR[],A1007+1,8),IF(INDEX(DB_PAR[],A1007+1,5) = "INT",INDEX(DB_PAR[],A1007+1,6),INDEX(DB_PAR[],A1007+1,7)))</f>
        <v>TIME</v>
      </c>
      <c r="H1007" s="36" t="str" cm="1">
        <f t="array" ref="H1007">INDEX(DB_PAR[],A1007+1,9)</f>
        <v>T#2M</v>
      </c>
      <c r="I1007" s="36" t="s">
        <v>1084</v>
      </c>
      <c r="J1007" s="36"/>
      <c r="K1007" s="36" t="e">
        <f t="shared" si="71"/>
        <v>#N/A</v>
      </c>
    </row>
    <row r="1008" spans="1:11" hidden="1" x14ac:dyDescent="0.25">
      <c r="A1008" s="36">
        <v>1006</v>
      </c>
      <c r="B1008" s="36" t="b" cm="1">
        <f t="array" ref="B1008">INDEX(DB_PAR[],A1008+1,1)</f>
        <v>0</v>
      </c>
      <c r="C1008" s="34" t="str" cm="1">
        <f t="array" ref="C1008">INDEX(DB_PAR[],A1008+1,3)</f>
        <v xml:space="preserve"> PID_PELTON_NOZZLE_4</v>
      </c>
      <c r="D1008" s="34" t="str" cm="1">
        <f t="array" ref="D1008">INDEX(DB_PAR[],A1008+1,4)</f>
        <v>TD</v>
      </c>
      <c r="E1008" t="s">
        <v>4613</v>
      </c>
      <c r="F1008" s="34" t="s">
        <v>4282</v>
      </c>
      <c r="G1008" s="34" t="str" cm="1">
        <f t="array" ref="G1008">IF(INDEX(DB_PAR[],A1008+1,5) = "REAL",INDEX(DB_PAR[],A1008+1,8),IF(INDEX(DB_PAR[],A1008+1,5) = "INT",INDEX(DB_PAR[],A1008+1,6),INDEX(DB_PAR[],A1008+1,7)))</f>
        <v>TIME</v>
      </c>
      <c r="H1008" s="36" t="str" cm="1">
        <f t="array" ref="H1008">INDEX(DB_PAR[],A1008+1,9)</f>
        <v>T#0MS</v>
      </c>
      <c r="I1008" s="36" t="s">
        <v>1084</v>
      </c>
      <c r="J1008" s="36"/>
      <c r="K1008" s="36" t="e">
        <f t="shared" si="71"/>
        <v>#N/A</v>
      </c>
    </row>
    <row r="1009" spans="1:11" ht="30" hidden="1" x14ac:dyDescent="0.25">
      <c r="A1009" s="36">
        <v>1007</v>
      </c>
      <c r="B1009" s="36" t="b" cm="1">
        <f t="array" ref="B1009">INDEX(DB_PAR[],A1009+1,1)</f>
        <v>0</v>
      </c>
      <c r="C1009" s="34" t="str" cm="1">
        <f t="array" ref="C1009">INDEX(DB_PAR[],A1009+1,3)</f>
        <v xml:space="preserve"> PID_PELTON_NOZZLE_4</v>
      </c>
      <c r="D1009" s="34" t="str" cm="1">
        <f t="array" ref="D1009">INDEX(DB_PAR[],A1009+1,4)</f>
        <v>TM_LAG</v>
      </c>
      <c r="E1009" t="s">
        <v>4614</v>
      </c>
      <c r="F1009" s="34" t="s">
        <v>4285</v>
      </c>
      <c r="G1009" s="34" t="str" cm="1">
        <f t="array" ref="G1009">IF(INDEX(DB_PAR[],A1009+1,5) = "REAL",INDEX(DB_PAR[],A1009+1,8),IF(INDEX(DB_PAR[],A1009+1,5) = "INT",INDEX(DB_PAR[],A1009+1,6),INDEX(DB_PAR[],A1009+1,7)))</f>
        <v>TIME</v>
      </c>
      <c r="H1009" s="36" t="str" cm="1">
        <f t="array" ref="H1009">INDEX(DB_PAR[],A1009+1,9)</f>
        <v>T#0MS</v>
      </c>
      <c r="I1009" s="36" t="s">
        <v>1084</v>
      </c>
      <c r="J1009" s="36"/>
      <c r="K1009" s="36" t="e">
        <f t="shared" si="71"/>
        <v>#N/A</v>
      </c>
    </row>
    <row r="1010" spans="1:11" hidden="1" x14ac:dyDescent="0.25">
      <c r="A1010" s="36">
        <v>1008</v>
      </c>
      <c r="B1010" s="36" t="b" cm="1">
        <f t="array" ref="B1010">INDEX(DB_PAR[],A1010+1,1)</f>
        <v>0</v>
      </c>
      <c r="C1010" s="34" t="str" cm="1">
        <f t="array" ref="C1010">INDEX(DB_PAR[],A1010+1,3)</f>
        <v xml:space="preserve"> PID_PELTON_NOZZLE_4</v>
      </c>
      <c r="D1010" s="34" t="str" cm="1">
        <f t="array" ref="D1010">INDEX(DB_PAR[],A1010+1,4)</f>
        <v>DEAD_W</v>
      </c>
      <c r="E1010" t="s">
        <v>4615</v>
      </c>
      <c r="F1010" s="34" t="s">
        <v>4288</v>
      </c>
      <c r="G1010" s="34" t="str" cm="1">
        <f t="array" ref="G1010">IF(INDEX(DB_PAR[],A1010+1,5) = "REAL",INDEX(DB_PAR[],A1010+1,8),IF(INDEX(DB_PAR[],A1010+1,5) = "INT",INDEX(DB_PAR[],A1010+1,6),INDEX(DB_PAR[],A1010+1,7)))</f>
        <v>REAL</v>
      </c>
      <c r="H1010" s="36" t="str" cm="1">
        <f t="array" ref="H1010">INDEX(DB_PAR[],A1010+1,9)</f>
        <v>T#2M</v>
      </c>
      <c r="I1010" s="36" t="s">
        <v>1084</v>
      </c>
      <c r="J1010" s="36"/>
      <c r="K1010" s="36" t="e">
        <f t="shared" si="71"/>
        <v>#N/A</v>
      </c>
    </row>
    <row r="1011" spans="1:11" ht="30" hidden="1" x14ac:dyDescent="0.25">
      <c r="A1011" s="36">
        <v>1009</v>
      </c>
      <c r="B1011" s="36" t="b" cm="1">
        <f t="array" ref="B1011">INDEX(DB_PAR[],A1011+1,1)</f>
        <v>0</v>
      </c>
      <c r="C1011" s="34" t="str" cm="1">
        <f t="array" ref="C1011">INDEX(DB_PAR[],A1011+1,3)</f>
        <v xml:space="preserve"> PID_PELTON_NOZZLE_4</v>
      </c>
      <c r="D1011" s="34" t="str" cm="1">
        <f t="array" ref="D1011">INDEX(DB_PAR[],A1011+1,4)</f>
        <v>LMN_HLM</v>
      </c>
      <c r="E1011" t="s">
        <v>4616</v>
      </c>
      <c r="F1011" s="35" t="s">
        <v>4291</v>
      </c>
      <c r="G1011" s="34" t="str" cm="1">
        <f t="array" ref="G1011">IF(INDEX(DB_PAR[],A1011+1,5) = "REAL",INDEX(DB_PAR[],A1011+1,8),IF(INDEX(DB_PAR[],A1011+1,5) = "INT",INDEX(DB_PAR[],A1011+1,6),INDEX(DB_PAR[],A1011+1,7)))</f>
        <v>REAL</v>
      </c>
      <c r="H1011" s="36" t="str" cm="1">
        <f t="array" ref="H1011">INDEX(DB_PAR[],A1011+1,9)</f>
        <v>T#0MS</v>
      </c>
      <c r="I1011" s="36" t="s">
        <v>1084</v>
      </c>
      <c r="J1011" s="36"/>
      <c r="K1011" s="36" t="e">
        <f t="shared" si="71"/>
        <v>#N/A</v>
      </c>
    </row>
    <row r="1012" spans="1:11" ht="30" hidden="1" x14ac:dyDescent="0.25">
      <c r="A1012" s="36">
        <v>1010</v>
      </c>
      <c r="B1012" s="36" t="b" cm="1">
        <f t="array" ref="B1012">INDEX(DB_PAR[],A1012+1,1)</f>
        <v>0</v>
      </c>
      <c r="C1012" s="34" t="str" cm="1">
        <f t="array" ref="C1012">INDEX(DB_PAR[],A1012+1,3)</f>
        <v xml:space="preserve"> PID_PELTON_NOZZLE_4</v>
      </c>
      <c r="D1012" s="34" t="str" cm="1">
        <f t="array" ref="D1012">INDEX(DB_PAR[],A1012+1,4)</f>
        <v>LMN_LLM</v>
      </c>
      <c r="E1012" t="s">
        <v>4617</v>
      </c>
      <c r="F1012" s="35" t="s">
        <v>4294</v>
      </c>
      <c r="G1012" s="34" t="str" cm="1">
        <f t="array" ref="G1012">IF(INDEX(DB_PAR[],A1012+1,5) = "REAL",INDEX(DB_PAR[],A1012+1,8),IF(INDEX(DB_PAR[],A1012+1,5) = "INT",INDEX(DB_PAR[],A1012+1,6),INDEX(DB_PAR[],A1012+1,7)))</f>
        <v>REAL</v>
      </c>
      <c r="H1012" s="36" t="str" cm="1">
        <f t="array" ref="H1012">INDEX(DB_PAR[],A1012+1,9)</f>
        <v>T#0MS</v>
      </c>
      <c r="I1012" s="36" t="s">
        <v>1084</v>
      </c>
      <c r="J1012" s="36"/>
      <c r="K1012" s="36" t="e">
        <f t="shared" si="71"/>
        <v>#N/A</v>
      </c>
    </row>
    <row r="1013" spans="1:11" hidden="1" x14ac:dyDescent="0.25">
      <c r="A1013" s="36">
        <v>1011</v>
      </c>
      <c r="B1013" s="36" t="b" cm="1">
        <f t="array" ref="B1013">INDEX(DB_PAR[],A1013+1,1)</f>
        <v>0</v>
      </c>
      <c r="C1013" s="34" t="str" cm="1">
        <f t="array" ref="C1013">INDEX(DB_PAR[],A1013+1,3)</f>
        <v xml:space="preserve"> PID_PELTON_NOZZLE_4</v>
      </c>
      <c r="D1013" s="34" t="str" cm="1">
        <f t="array" ref="D1013">INDEX(DB_PAR[],A1013+1,4)</f>
        <v>REF_MIN_VAL</v>
      </c>
      <c r="E1013" t="s">
        <v>4618</v>
      </c>
      <c r="F1013" s="34" t="s">
        <v>4297</v>
      </c>
      <c r="G1013" s="34" t="str" cm="1">
        <f t="array" ref="G1013">IF(INDEX(DB_PAR[],A1013+1,5) = "REAL",INDEX(DB_PAR[],A1013+1,8),IF(INDEX(DB_PAR[],A1013+1,5) = "INT",INDEX(DB_PAR[],A1013+1,6),INDEX(DB_PAR[],A1013+1,7)))</f>
        <v>REAL</v>
      </c>
      <c r="H1013" s="36" t="str" cm="1">
        <f t="array" ref="H1013">INDEX(DB_PAR[],A1013+1,9)</f>
        <v>T#0MS</v>
      </c>
      <c r="I1013" s="36" t="s">
        <v>1084</v>
      </c>
      <c r="J1013" s="36"/>
      <c r="K1013" s="36" t="e">
        <f t="shared" si="71"/>
        <v>#N/A</v>
      </c>
    </row>
    <row r="1014" spans="1:11" hidden="1" x14ac:dyDescent="0.25">
      <c r="A1014" s="36">
        <v>1012</v>
      </c>
      <c r="B1014" s="36" t="b" cm="1">
        <f t="array" ref="B1014">INDEX(DB_PAR[],A1014+1,1)</f>
        <v>0</v>
      </c>
      <c r="C1014" s="34" t="str" cm="1">
        <f t="array" ref="C1014">INDEX(DB_PAR[],A1014+1,3)</f>
        <v xml:space="preserve"> PID_PELTON_NOZZLE_4</v>
      </c>
      <c r="D1014" s="34" t="str" cm="1">
        <f t="array" ref="D1014">INDEX(DB_PAR[],A1014+1,4)</f>
        <v>REF_MAX_VAL</v>
      </c>
      <c r="E1014" t="s">
        <v>4619</v>
      </c>
      <c r="F1014" s="34" t="s">
        <v>4300</v>
      </c>
      <c r="G1014" s="34" t="str" cm="1">
        <f t="array" ref="G1014">IF(INDEX(DB_PAR[],A1014+1,5) = "REAL",INDEX(DB_PAR[],A1014+1,8),IF(INDEX(DB_PAR[],A1014+1,5) = "INT",INDEX(DB_PAR[],A1014+1,6),INDEX(DB_PAR[],A1014+1,7)))</f>
        <v>REAL</v>
      </c>
      <c r="H1014" s="36" t="str" cm="1">
        <f t="array" ref="H1014">INDEX(DB_PAR[],A1014+1,9)</f>
        <v>T#0MS</v>
      </c>
      <c r="I1014" s="36" t="s">
        <v>1084</v>
      </c>
      <c r="J1014" s="36"/>
      <c r="K1014" s="36" t="e">
        <f t="shared" si="71"/>
        <v>#N/A</v>
      </c>
    </row>
    <row r="1015" spans="1:11" ht="30" hidden="1" x14ac:dyDescent="0.25">
      <c r="A1015" s="36">
        <v>1013</v>
      </c>
      <c r="B1015" s="36" t="b" cm="1">
        <f t="array" ref="B1015">INDEX(DB_PAR[],A1015+1,1)</f>
        <v>0</v>
      </c>
      <c r="C1015" s="34" t="str" cm="1">
        <f t="array" ref="C1015">INDEX(DB_PAR[],A1015+1,3)</f>
        <v xml:space="preserve"> PID_PELTON_NOZZLE_4</v>
      </c>
      <c r="D1015" s="34" t="str" cm="1">
        <f t="array" ref="D1015">INDEX(DB_PAR[],A1015+1,4)</f>
        <v>LMN_FAC</v>
      </c>
      <c r="E1015" t="s">
        <v>4620</v>
      </c>
      <c r="F1015" s="34" t="s">
        <v>4303</v>
      </c>
      <c r="G1015" s="34" t="str" cm="1">
        <f t="array" ref="G1015">IF(INDEX(DB_PAR[],A1015+1,5) = "REAL",INDEX(DB_PAR[],A1015+1,8),IF(INDEX(DB_PAR[],A1015+1,5) = "INT",INDEX(DB_PAR[],A1015+1,6),INDEX(DB_PAR[],A1015+1,7)))</f>
        <v>REAL</v>
      </c>
      <c r="H1015" s="36" t="str" cm="1">
        <f t="array" ref="H1015">INDEX(DB_PAR[],A1015+1,9)</f>
        <v>T#0MS</v>
      </c>
      <c r="I1015" s="36" t="s">
        <v>1084</v>
      </c>
      <c r="J1015" s="36"/>
      <c r="K1015" s="36" t="e">
        <f t="shared" si="71"/>
        <v>#N/A</v>
      </c>
    </row>
    <row r="1016" spans="1:11" ht="30" hidden="1" x14ac:dyDescent="0.25">
      <c r="A1016" s="36">
        <v>1014</v>
      </c>
      <c r="B1016" s="36" t="b" cm="1">
        <f t="array" ref="B1016">INDEX(DB_PAR[],A1016+1,1)</f>
        <v>0</v>
      </c>
      <c r="C1016" s="34" t="str" cm="1">
        <f t="array" ref="C1016">INDEX(DB_PAR[],A1016+1,3)</f>
        <v xml:space="preserve"> PID_PELTON_NOZZLE_4</v>
      </c>
      <c r="D1016" s="34" t="str" cm="1">
        <f t="array" ref="D1016">INDEX(DB_PAR[],A1016+1,4)</f>
        <v>LMN_OFFSET</v>
      </c>
      <c r="E1016" t="s">
        <v>4621</v>
      </c>
      <c r="F1016" s="34" t="s">
        <v>4306</v>
      </c>
      <c r="G1016" s="34" t="str" cm="1">
        <f t="array" ref="G1016">IF(INDEX(DB_PAR[],A1016+1,5) = "REAL",INDEX(DB_PAR[],A1016+1,8),IF(INDEX(DB_PAR[],A1016+1,5) = "INT",INDEX(DB_PAR[],A1016+1,6),INDEX(DB_PAR[],A1016+1,7)))</f>
        <v>REAL</v>
      </c>
      <c r="H1016" s="36" t="str" cm="1">
        <f t="array" ref="H1016">INDEX(DB_PAR[],A1016+1,9)</f>
        <v>T#0MS</v>
      </c>
      <c r="I1016" s="36" t="s">
        <v>1084</v>
      </c>
      <c r="J1016" s="36"/>
      <c r="K1016" s="36" t="e">
        <f t="shared" si="71"/>
        <v>#N/A</v>
      </c>
    </row>
    <row r="1017" spans="1:11" hidden="1" x14ac:dyDescent="0.25">
      <c r="A1017" s="36">
        <v>1015</v>
      </c>
      <c r="B1017" s="36" t="b" cm="1">
        <f t="array" ref="B1017">INDEX(DB_PAR[],A1017+1,1)</f>
        <v>0</v>
      </c>
      <c r="C1017" s="34" t="str" cm="1">
        <f t="array" ref="C1017">INDEX(DB_PAR[],A1017+1,3)</f>
        <v xml:space="preserve"> PID_PELTON_NOZZLE_4</v>
      </c>
      <c r="D1017" s="34" t="str" cm="1">
        <f t="array" ref="D1017">INDEX(DB_PAR[],A1017+1,4)</f>
        <v>DISV</v>
      </c>
      <c r="E1017" t="s">
        <v>4622</v>
      </c>
      <c r="F1017" s="34" t="s">
        <v>4309</v>
      </c>
      <c r="G1017" s="34" t="str" cm="1">
        <f t="array" ref="G1017">IF(INDEX(DB_PAR[],A1017+1,5) = "REAL",INDEX(DB_PAR[],A1017+1,8),IF(INDEX(DB_PAR[],A1017+1,5) = "INT",INDEX(DB_PAR[],A1017+1,6),INDEX(DB_PAR[],A1017+1,7)))</f>
        <v>REAL</v>
      </c>
      <c r="H1017" s="36" t="str" cm="1">
        <f t="array" ref="H1017">INDEX(DB_PAR[],A1017+1,9)</f>
        <v>T#0MS</v>
      </c>
      <c r="I1017" s="36" t="s">
        <v>1084</v>
      </c>
      <c r="J1017" s="36"/>
      <c r="K1017" s="36" t="e">
        <f t="shared" si="71"/>
        <v>#N/A</v>
      </c>
    </row>
    <row r="1018" spans="1:11" hidden="1" x14ac:dyDescent="0.25">
      <c r="A1018" s="36">
        <v>1016</v>
      </c>
      <c r="B1018" s="36" t="b" cm="1">
        <f t="array" ref="B1018">INDEX(DB_PAR[],A1018+1,1)</f>
        <v>0</v>
      </c>
      <c r="C1018" s="34" t="str" cm="1">
        <f t="array" ref="C1018">INDEX(DB_PAR[],A1018+1,3)</f>
        <v xml:space="preserve"> PID_PELTON_NOZZLE_4</v>
      </c>
      <c r="D1018" s="34" t="str" cm="1">
        <f t="array" ref="D1018">INDEX(DB_PAR[],A1018+1,4)</f>
        <v>MAN</v>
      </c>
      <c r="E1018" t="s">
        <v>4623</v>
      </c>
      <c r="F1018" s="34" t="s">
        <v>4363</v>
      </c>
      <c r="G1018" s="34" t="str" cm="1">
        <f t="array" ref="G1018">IF(INDEX(DB_PAR[],A1018+1,5) = "REAL",INDEX(DB_PAR[],A1018+1,8),IF(INDEX(DB_PAR[],A1018+1,5) = "INT",INDEX(DB_PAR[],A1018+1,6),INDEX(DB_PAR[],A1018+1,7)))</f>
        <v>REAL</v>
      </c>
      <c r="H1018" s="36" t="str" cm="1">
        <f t="array" ref="H1018">INDEX(DB_PAR[],A1018+1,9)</f>
        <v>T#17S</v>
      </c>
      <c r="I1018" s="36" t="s">
        <v>1084</v>
      </c>
      <c r="J1018" s="36"/>
      <c r="K1018" s="36" t="e">
        <f t="shared" si="71"/>
        <v>#N/A</v>
      </c>
    </row>
    <row r="1019" spans="1:11" ht="30" hidden="1" x14ac:dyDescent="0.25">
      <c r="A1019" s="36">
        <v>1017</v>
      </c>
      <c r="B1019" s="36" t="b" cm="1">
        <f t="array" ref="B1019">INDEX(DB_PAR[],A1019+1,1)</f>
        <v>0</v>
      </c>
      <c r="C1019" s="34" t="str" cm="1">
        <f t="array" ref="C1019">INDEX(DB_PAR[],A1019+1,3)</f>
        <v xml:space="preserve"> PID_PELTON_NOZZLE_4</v>
      </c>
      <c r="D1019" s="34" t="str" cm="1">
        <f t="array" ref="D1019">INDEX(DB_PAR[],A1019+1,4)</f>
        <v>REFERENCE_CORRECTION</v>
      </c>
      <c r="E1019" t="s">
        <v>4624</v>
      </c>
      <c r="F1019" s="34" t="s">
        <v>4315</v>
      </c>
      <c r="G1019" s="34" t="str" cm="1">
        <f t="array" ref="G1019">IF(INDEX(DB_PAR[],A1019+1,5) = "REAL",INDEX(DB_PAR[],A1019+1,8),IF(INDEX(DB_PAR[],A1019+1,5) = "INT",INDEX(DB_PAR[],A1019+1,6),INDEX(DB_PAR[],A1019+1,7)))</f>
        <v>REAL</v>
      </c>
      <c r="H1019" s="36" t="str" cm="1">
        <f t="array" ref="H1019">INDEX(DB_PAR[],A1019+1,9)</f>
        <v>T#0MS</v>
      </c>
      <c r="I1019" s="36" t="s">
        <v>3438</v>
      </c>
      <c r="J1019" s="36"/>
      <c r="K1019" s="36" t="e">
        <f t="shared" si="71"/>
        <v>#N/A</v>
      </c>
    </row>
    <row r="1020" spans="1:11" hidden="1" x14ac:dyDescent="0.25">
      <c r="A1020" s="36">
        <v>1018</v>
      </c>
      <c r="B1020" s="36" t="b" cm="1">
        <f t="array" ref="B1020">INDEX(DB_PAR[],A1020+1,1)</f>
        <v>0</v>
      </c>
      <c r="C1020" s="34" t="str" cm="1">
        <f t="array" ref="C1020">INDEX(DB_PAR[],A1020+1,3)</f>
        <v xml:space="preserve"> PID_PELTON_NOZZLE_4</v>
      </c>
      <c r="D1020" s="34" t="str" cm="1">
        <f t="array" ref="D1020">INDEX(DB_PAR[],A1020+1,4)</f>
        <v>OUT_CTRL_MODE</v>
      </c>
      <c r="E1020" t="s">
        <v>4317</v>
      </c>
      <c r="F1020" s="34" t="s">
        <v>4318</v>
      </c>
      <c r="G1020" s="34" t="str" cm="1">
        <f t="array" ref="G1020">IF(INDEX(DB_PAR[],A1020+1,5) = "REAL",INDEX(DB_PAR[],A1020+1,8),IF(INDEX(DB_PAR[],A1020+1,5) = "INT",INDEX(DB_PAR[],A1020+1,6),INDEX(DB_PAR[],A1020+1,7)))</f>
        <v>INT</v>
      </c>
      <c r="H1020" s="36" t="str" cm="1">
        <f t="array" ref="H1020">INDEX(DB_PAR[],A1020+1,9)</f>
        <v>T#0MS</v>
      </c>
      <c r="I1020" s="36" t="s">
        <v>1084</v>
      </c>
      <c r="J1020" s="36"/>
      <c r="K1020" s="36" t="e">
        <f t="shared" si="71"/>
        <v>#N/A</v>
      </c>
    </row>
    <row r="1021" spans="1:11" hidden="1" x14ac:dyDescent="0.25">
      <c r="A1021" s="36">
        <v>1019</v>
      </c>
      <c r="B1021" s="36" t="b" cm="1">
        <f t="array" ref="B1021">INDEX(DB_PAR[],A1021+1,1)</f>
        <v>0</v>
      </c>
      <c r="C1021" s="34" t="str" cm="1">
        <f t="array" ref="C1021">INDEX(DB_PAR[],A1021+1,3)</f>
        <v xml:space="preserve"> PID_PELTON_NOZZLE_4</v>
      </c>
      <c r="D1021" s="34" t="str" cm="1">
        <f t="array" ref="D1021">INDEX(DB_PAR[],A1021+1,4)</f>
        <v>SPARE_4</v>
      </c>
      <c r="F1021" s="34"/>
      <c r="G1021" s="34" t="str" cm="1">
        <f t="array" ref="G1021">IF(INDEX(DB_PAR[],A1021+1,5) = "REAL",INDEX(DB_PAR[],A1021+1,8),IF(INDEX(DB_PAR[],A1021+1,5) = "INT",INDEX(DB_PAR[],A1021+1,6),INDEX(DB_PAR[],A1021+1,7)))</f>
        <v>REAL</v>
      </c>
      <c r="H1021" s="36" t="str" cm="1">
        <f t="array" ref="H1021">INDEX(DB_PAR[],A1021+1,9)</f>
        <v>T#0MS</v>
      </c>
      <c r="I1021" s="36"/>
      <c r="J1021" s="36"/>
      <c r="K1021" s="36" t="e">
        <f t="shared" si="71"/>
        <v>#N/A</v>
      </c>
    </row>
    <row r="1022" spans="1:11" hidden="1" x14ac:dyDescent="0.25">
      <c r="A1022" s="36">
        <v>1020</v>
      </c>
      <c r="B1022" s="36" t="b" cm="1">
        <f t="array" ref="B1022">INDEX(DB_PAR[],A1022+1,1)</f>
        <v>0</v>
      </c>
      <c r="C1022" s="34" t="str" cm="1">
        <f t="array" ref="C1022">INDEX(DB_PAR[],A1022+1,3)</f>
        <v xml:space="preserve"> PID_PELTON_NOZZLE_4</v>
      </c>
      <c r="D1022" s="34" t="str" cm="1">
        <f t="array" ref="D1022">INDEX(DB_PAR[],A1022+1,4)</f>
        <v>SPARE_5</v>
      </c>
      <c r="F1022" s="34"/>
      <c r="G1022" s="34" t="str" cm="1">
        <f t="array" ref="G1022">IF(INDEX(DB_PAR[],A1022+1,5) = "REAL",INDEX(DB_PAR[],A1022+1,8),IF(INDEX(DB_PAR[],A1022+1,5) = "INT",INDEX(DB_PAR[],A1022+1,6),INDEX(DB_PAR[],A1022+1,7)))</f>
        <v>REAL</v>
      </c>
      <c r="H1022" s="36" t="str" cm="1">
        <f t="array" ref="H1022">INDEX(DB_PAR[],A1022+1,9)</f>
        <v>T#0MS</v>
      </c>
      <c r="I1022" s="36"/>
      <c r="J1022" s="36"/>
      <c r="K1022" s="36" t="e">
        <f t="shared" si="71"/>
        <v>#N/A</v>
      </c>
    </row>
    <row r="1023" spans="1:11" hidden="1" x14ac:dyDescent="0.25">
      <c r="A1023" s="36">
        <v>1021</v>
      </c>
      <c r="B1023" s="36" t="b" cm="1">
        <f t="array" ref="B1023">INDEX(DB_PAR[],A1023+1,1)</f>
        <v>0</v>
      </c>
      <c r="C1023" s="34" t="str" cm="1">
        <f t="array" ref="C1023">INDEX(DB_PAR[],A1023+1,3)</f>
        <v xml:space="preserve"> PID_PELTON_NOZZLE_4</v>
      </c>
      <c r="D1023" s="34" t="str" cm="1">
        <f t="array" ref="D1023">INDEX(DB_PAR[],A1023+1,4)</f>
        <v>SPARE_6</v>
      </c>
      <c r="F1023" s="34"/>
      <c r="G1023" s="34" t="str" cm="1">
        <f t="array" ref="G1023">IF(INDEX(DB_PAR[],A1023+1,5) = "REAL",INDEX(DB_PAR[],A1023+1,8),IF(INDEX(DB_PAR[],A1023+1,5) = "INT",INDEX(DB_PAR[],A1023+1,6),INDEX(DB_PAR[],A1023+1,7)))</f>
        <v>REAL</v>
      </c>
      <c r="H1023" s="36" t="str" cm="1">
        <f t="array" ref="H1023">INDEX(DB_PAR[],A1023+1,9)</f>
        <v>T#0MS</v>
      </c>
      <c r="I1023" s="36"/>
      <c r="J1023" s="36"/>
      <c r="K1023" s="36" t="e">
        <f t="shared" si="71"/>
        <v>#N/A</v>
      </c>
    </row>
    <row r="1024" spans="1:11" hidden="1" x14ac:dyDescent="0.25">
      <c r="A1024" s="36">
        <v>1022</v>
      </c>
      <c r="B1024" s="36" t="b" cm="1">
        <f t="array" ref="B1024">INDEX(DB_PAR[],A1024+1,1)</f>
        <v>0</v>
      </c>
      <c r="C1024" s="34" t="str" cm="1">
        <f t="array" ref="C1024">INDEX(DB_PAR[],A1024+1,3)</f>
        <v xml:space="preserve"> PID_PELTON_NOZZLE_4</v>
      </c>
      <c r="D1024" s="34" t="str" cm="1">
        <f t="array" ref="D1024">INDEX(DB_PAR[],A1024+1,4)</f>
        <v>SPARE_7</v>
      </c>
      <c r="F1024" s="34"/>
      <c r="G1024" s="34" t="str" cm="1">
        <f t="array" ref="G1024">IF(INDEX(DB_PAR[],A1024+1,5) = "REAL",INDEX(DB_PAR[],A1024+1,8),IF(INDEX(DB_PAR[],A1024+1,5) = "INT",INDEX(DB_PAR[],A1024+1,6),INDEX(DB_PAR[],A1024+1,7)))</f>
        <v>REAL</v>
      </c>
      <c r="H1024" s="36" t="str" cm="1">
        <f t="array" ref="H1024">INDEX(DB_PAR[],A1024+1,9)</f>
        <v>T#0MS</v>
      </c>
      <c r="I1024" s="36"/>
      <c r="J1024" s="36"/>
      <c r="K1024" s="36" t="e">
        <f t="shared" si="71"/>
        <v>#N/A</v>
      </c>
    </row>
    <row r="1025" spans="1:11" hidden="1" x14ac:dyDescent="0.25">
      <c r="A1025" s="36">
        <v>1023</v>
      </c>
      <c r="B1025" s="36" t="b" cm="1">
        <f t="array" ref="B1025">INDEX(DB_PAR[],A1025+1,1)</f>
        <v>0</v>
      </c>
      <c r="C1025" s="34" t="str" cm="1">
        <f t="array" ref="C1025">INDEX(DB_PAR[],A1025+1,3)</f>
        <v xml:space="preserve"> PID_PELTON_NOZZLE_4</v>
      </c>
      <c r="D1025" s="34" t="str" cm="1">
        <f t="array" ref="D1025">INDEX(DB_PAR[],A1025+1,4)</f>
        <v>SPARE_8</v>
      </c>
      <c r="F1025" s="34"/>
      <c r="G1025" s="34" t="str" cm="1">
        <f t="array" ref="G1025">IF(INDEX(DB_PAR[],A1025+1,5) = "REAL",INDEX(DB_PAR[],A1025+1,8),IF(INDEX(DB_PAR[],A1025+1,5) = "INT",INDEX(DB_PAR[],A1025+1,6),INDEX(DB_PAR[],A1025+1,7)))</f>
        <v>REAL</v>
      </c>
      <c r="H1025" s="36" t="str" cm="1">
        <f t="array" ref="H1025">INDEX(DB_PAR[],A1025+1,9)</f>
        <v>T#0MS</v>
      </c>
      <c r="I1025" s="36"/>
      <c r="J1025" s="36"/>
      <c r="K1025" s="36" t="e">
        <f t="shared" si="71"/>
        <v>#N/A</v>
      </c>
    </row>
    <row r="1026" spans="1:11" hidden="1" x14ac:dyDescent="0.25">
      <c r="A1026" s="36">
        <v>1024</v>
      </c>
      <c r="B1026" s="36" t="b" cm="1">
        <f t="array" ref="B1026">INDEX(DB_PAR[],A1026+1,1)</f>
        <v>0</v>
      </c>
      <c r="C1026" s="34" t="str" cm="1">
        <f t="array" ref="C1026">INDEX(DB_PAR[],A1026+1,3)</f>
        <v xml:space="preserve"> PID_PELTON_NOZZLE_5</v>
      </c>
      <c r="D1026" s="34" t="str" cm="1">
        <f t="array" ref="D1026">INDEX(DB_PAR[],A1026+1,4)</f>
        <v>INPUT_RAMP_MIN_VAL</v>
      </c>
      <c r="E1026" t="s">
        <v>4625</v>
      </c>
      <c r="F1026" s="34" t="s">
        <v>4244</v>
      </c>
      <c r="G1026" s="34" t="str" cm="1">
        <f t="array" ref="G1026">IF(INDEX(DB_PAR[],A1026+1,5) = "REAL",INDEX(DB_PAR[],A1026+1,8),IF(INDEX(DB_PAR[],A1026+1,5) = "INT",INDEX(DB_PAR[],A1026+1,6),INDEX(DB_PAR[],A1026+1,7)))</f>
        <v>REAL</v>
      </c>
      <c r="H1026" s="36" t="str" cm="1">
        <f t="array" ref="H1026">INDEX(DB_PAR[],A1026+1,9)</f>
        <v>T#0MS</v>
      </c>
      <c r="I1026" s="36" t="s">
        <v>1084</v>
      </c>
      <c r="J1026" s="36"/>
      <c r="K1026" s="36" t="e">
        <f t="shared" ref="K1026:K1089" si="72">VLOOKUP(F1026,$M$1:$N$170,2,FALSE)</f>
        <v>#N/A</v>
      </c>
    </row>
    <row r="1027" spans="1:11" hidden="1" x14ac:dyDescent="0.25">
      <c r="A1027" s="36">
        <v>1025</v>
      </c>
      <c r="B1027" s="36" t="b" cm="1">
        <f t="array" ref="B1027">INDEX(DB_PAR[],A1027+1,1)</f>
        <v>0</v>
      </c>
      <c r="C1027" s="34" t="str" cm="1">
        <f t="array" ref="C1027">INDEX(DB_PAR[],A1027+1,3)</f>
        <v xml:space="preserve"> PID_PELTON_NOZZLE_5</v>
      </c>
      <c r="D1027" s="34" t="str" cm="1">
        <f t="array" ref="D1027">INDEX(DB_PAR[],A1027+1,4)</f>
        <v>INPUT_RAMP_MAX_VAL</v>
      </c>
      <c r="E1027" t="s">
        <v>4626</v>
      </c>
      <c r="F1027" s="34" t="s">
        <v>4247</v>
      </c>
      <c r="G1027" s="34" t="str" cm="1">
        <f t="array" ref="G1027">IF(INDEX(DB_PAR[],A1027+1,5) = "REAL",INDEX(DB_PAR[],A1027+1,8),IF(INDEX(DB_PAR[],A1027+1,5) = "INT",INDEX(DB_PAR[],A1027+1,6),INDEX(DB_PAR[],A1027+1,7)))</f>
        <v>REAL</v>
      </c>
      <c r="H1027" s="36" t="str" cm="1">
        <f t="array" ref="H1027">INDEX(DB_PAR[],A1027+1,9)</f>
        <v>T#0MS</v>
      </c>
      <c r="I1027" s="36" t="s">
        <v>1084</v>
      </c>
      <c r="J1027" s="36"/>
      <c r="K1027" s="36" t="e">
        <f t="shared" si="72"/>
        <v>#N/A</v>
      </c>
    </row>
    <row r="1028" spans="1:11" hidden="1" x14ac:dyDescent="0.25">
      <c r="A1028" s="36">
        <v>1026</v>
      </c>
      <c r="B1028" s="36" t="b" cm="1">
        <f t="array" ref="B1028">INDEX(DB_PAR[],A1028+1,1)</f>
        <v>0</v>
      </c>
      <c r="C1028" s="34" t="str" cm="1">
        <f t="array" ref="C1028">INDEX(DB_PAR[],A1028+1,3)</f>
        <v xml:space="preserve"> PID_PELTON_NOZZLE_5</v>
      </c>
      <c r="D1028" s="34" t="str" cm="1">
        <f t="array" ref="D1028">INDEX(DB_PAR[],A1028+1,4)</f>
        <v>INPUT_RAMP_FALLING_TIME</v>
      </c>
      <c r="E1028" t="s">
        <v>4627</v>
      </c>
      <c r="F1028" s="34" t="s">
        <v>4250</v>
      </c>
      <c r="G1028" s="34" t="str" cm="1">
        <f t="array" ref="G1028">IF(INDEX(DB_PAR[],A1028+1,5) = "REAL",INDEX(DB_PAR[],A1028+1,8),IF(INDEX(DB_PAR[],A1028+1,5) = "INT",INDEX(DB_PAR[],A1028+1,6),INDEX(DB_PAR[],A1028+1,7)))</f>
        <v>REAL</v>
      </c>
      <c r="H1028" s="36" t="str" cm="1">
        <f t="array" ref="H1028">INDEX(DB_PAR[],A1028+1,9)</f>
        <v>T#2M</v>
      </c>
      <c r="I1028" s="36" t="s">
        <v>1084</v>
      </c>
      <c r="J1028" s="36"/>
      <c r="K1028" s="36" t="e">
        <f t="shared" si="72"/>
        <v>#N/A</v>
      </c>
    </row>
    <row r="1029" spans="1:11" hidden="1" x14ac:dyDescent="0.25">
      <c r="A1029" s="36">
        <v>1027</v>
      </c>
      <c r="B1029" s="36" t="b" cm="1">
        <f t="array" ref="B1029">INDEX(DB_PAR[],A1029+1,1)</f>
        <v>0</v>
      </c>
      <c r="C1029" s="34" t="str" cm="1">
        <f t="array" ref="C1029">INDEX(DB_PAR[],A1029+1,3)</f>
        <v xml:space="preserve"> PID_PELTON_NOZZLE_5</v>
      </c>
      <c r="D1029" s="34" t="str" cm="1">
        <f t="array" ref="D1029">INDEX(DB_PAR[],A1029+1,4)</f>
        <v>INPUT_RAMP_RISING_TIME</v>
      </c>
      <c r="E1029" t="s">
        <v>4628</v>
      </c>
      <c r="F1029" s="34" t="s">
        <v>4253</v>
      </c>
      <c r="G1029" s="34" t="str" cm="1">
        <f t="array" ref="G1029">IF(INDEX(DB_PAR[],A1029+1,5) = "REAL",INDEX(DB_PAR[],A1029+1,8),IF(INDEX(DB_PAR[],A1029+1,5) = "INT",INDEX(DB_PAR[],A1029+1,6),INDEX(DB_PAR[],A1029+1,7)))</f>
        <v>REAL</v>
      </c>
      <c r="H1029" s="36" t="str" cm="1">
        <f t="array" ref="H1029">INDEX(DB_PAR[],A1029+1,9)</f>
        <v>T#2M</v>
      </c>
      <c r="I1029" s="36" t="s">
        <v>1084</v>
      </c>
      <c r="J1029" s="36"/>
      <c r="K1029" s="36" t="e">
        <f t="shared" si="72"/>
        <v>#N/A</v>
      </c>
    </row>
    <row r="1030" spans="1:11" hidden="1" x14ac:dyDescent="0.25">
      <c r="A1030" s="36">
        <v>1028</v>
      </c>
      <c r="B1030" s="36" t="b" cm="1">
        <f t="array" ref="B1030">INDEX(DB_PAR[],A1030+1,1)</f>
        <v>0</v>
      </c>
      <c r="C1030" s="34" t="str" cm="1">
        <f t="array" ref="C1030">INDEX(DB_PAR[],A1030+1,3)</f>
        <v xml:space="preserve"> PID_PELTON_NOZZLE_5</v>
      </c>
      <c r="D1030" s="34" t="str" cm="1">
        <f t="array" ref="D1030">INDEX(DB_PAR[],A1030+1,4)</f>
        <v>OUTPUT_RAMP_FALLING_TIME</v>
      </c>
      <c r="E1030" t="s">
        <v>4629</v>
      </c>
      <c r="F1030" s="34" t="s">
        <v>4250</v>
      </c>
      <c r="G1030" s="34" t="str" cm="1">
        <f t="array" ref="G1030">IF(INDEX(DB_PAR[],A1030+1,5) = "REAL",INDEX(DB_PAR[],A1030+1,8),IF(INDEX(DB_PAR[],A1030+1,5) = "INT",INDEX(DB_PAR[],A1030+1,6),INDEX(DB_PAR[],A1030+1,7)))</f>
        <v>REAL</v>
      </c>
      <c r="H1030" s="36" t="str" cm="1">
        <f t="array" ref="H1030">INDEX(DB_PAR[],A1030+1,9)</f>
        <v>T#0MS</v>
      </c>
      <c r="I1030" s="36" t="s">
        <v>1084</v>
      </c>
      <c r="J1030" s="36"/>
      <c r="K1030" s="36" t="e">
        <f t="shared" si="72"/>
        <v>#N/A</v>
      </c>
    </row>
    <row r="1031" spans="1:11" hidden="1" x14ac:dyDescent="0.25">
      <c r="A1031" s="36">
        <v>1029</v>
      </c>
      <c r="B1031" s="36" t="b" cm="1">
        <f t="array" ref="B1031">INDEX(DB_PAR[],A1031+1,1)</f>
        <v>0</v>
      </c>
      <c r="C1031" s="34" t="str" cm="1">
        <f t="array" ref="C1031">INDEX(DB_PAR[],A1031+1,3)</f>
        <v xml:space="preserve"> PID_PELTON_NOZZLE_5</v>
      </c>
      <c r="D1031" s="34" t="str" cm="1">
        <f t="array" ref="D1031">INDEX(DB_PAR[],A1031+1,4)</f>
        <v>OUTPUT_RAMP_RISING_TIME</v>
      </c>
      <c r="E1031" t="s">
        <v>4630</v>
      </c>
      <c r="F1031" s="34" t="s">
        <v>4253</v>
      </c>
      <c r="G1031" s="34" t="str" cm="1">
        <f t="array" ref="G1031">IF(INDEX(DB_PAR[],A1031+1,5) = "REAL",INDEX(DB_PAR[],A1031+1,8),IF(INDEX(DB_PAR[],A1031+1,5) = "INT",INDEX(DB_PAR[],A1031+1,6),INDEX(DB_PAR[],A1031+1,7)))</f>
        <v>REAL</v>
      </c>
      <c r="H1031" s="36" t="str" cm="1">
        <f t="array" ref="H1031">INDEX(DB_PAR[],A1031+1,9)</f>
        <v>T#0MS</v>
      </c>
      <c r="I1031" s="36" t="s">
        <v>1084</v>
      </c>
      <c r="J1031" s="36"/>
      <c r="K1031" s="36" t="e">
        <f t="shared" si="72"/>
        <v>#N/A</v>
      </c>
    </row>
    <row r="1032" spans="1:11" ht="30" hidden="1" x14ac:dyDescent="0.25">
      <c r="A1032" s="36">
        <v>1030</v>
      </c>
      <c r="B1032" s="36" t="b" cm="1">
        <f t="array" ref="B1032">INDEX(DB_PAR[],A1032+1,1)</f>
        <v>0</v>
      </c>
      <c r="C1032" s="34" t="str" cm="1">
        <f t="array" ref="C1032">INDEX(DB_PAR[],A1032+1,3)</f>
        <v xml:space="preserve"> PID_PELTON_NOZZLE_5</v>
      </c>
      <c r="D1032" s="34" t="str" cm="1">
        <f t="array" ref="D1032">INDEX(DB_PAR[],A1032+1,4)</f>
        <v>MAN_ON</v>
      </c>
      <c r="E1032" t="s">
        <v>4631</v>
      </c>
      <c r="F1032" s="34" t="s">
        <v>4258</v>
      </c>
      <c r="G1032" s="34" t="str" cm="1">
        <f t="array" ref="G1032">IF(INDEX(DB_PAR[],A1032+1,5) = "REAL",INDEX(DB_PAR[],A1032+1,8),IF(INDEX(DB_PAR[],A1032+1,5) = "INT",INDEX(DB_PAR[],A1032+1,6),INDEX(DB_PAR[],A1032+1,7)))</f>
        <v>INT</v>
      </c>
      <c r="H1032" s="36" t="str" cm="1">
        <f t="array" ref="H1032">INDEX(DB_PAR[],A1032+1,9)</f>
        <v>T#0MS</v>
      </c>
      <c r="I1032" s="36" t="s">
        <v>1084</v>
      </c>
      <c r="J1032" s="36"/>
      <c r="K1032" s="36" t="e">
        <f t="shared" si="72"/>
        <v>#N/A</v>
      </c>
    </row>
    <row r="1033" spans="1:11" ht="30" hidden="1" x14ac:dyDescent="0.25">
      <c r="A1033" s="36">
        <v>1031</v>
      </c>
      <c r="B1033" s="36" t="b" cm="1">
        <f t="array" ref="B1033">INDEX(DB_PAR[],A1033+1,1)</f>
        <v>0</v>
      </c>
      <c r="C1033" s="34" t="str" cm="1">
        <f t="array" ref="C1033">INDEX(DB_PAR[],A1033+1,3)</f>
        <v xml:space="preserve"> PID_PELTON_NOZZLE_5</v>
      </c>
      <c r="D1033" s="34" t="str" cm="1">
        <f t="array" ref="D1033">INDEX(DB_PAR[],A1033+1,4)</f>
        <v>P_SEL</v>
      </c>
      <c r="E1033" t="s">
        <v>4632</v>
      </c>
      <c r="F1033" s="34" t="s">
        <v>4261</v>
      </c>
      <c r="G1033" s="34" t="str" cm="1">
        <f t="array" ref="G1033">IF(INDEX(DB_PAR[],A1033+1,5) = "REAL",INDEX(DB_PAR[],A1033+1,8),IF(INDEX(DB_PAR[],A1033+1,5) = "INT",INDEX(DB_PAR[],A1033+1,6),INDEX(DB_PAR[],A1033+1,7)))</f>
        <v>INT</v>
      </c>
      <c r="H1033" s="36" t="str" cm="1">
        <f t="array" ref="H1033">INDEX(DB_PAR[],A1033+1,9)</f>
        <v>T#0MS</v>
      </c>
      <c r="I1033" s="36" t="s">
        <v>1084</v>
      </c>
      <c r="J1033" s="36"/>
      <c r="K1033" s="36" t="e">
        <f t="shared" si="72"/>
        <v>#N/A</v>
      </c>
    </row>
    <row r="1034" spans="1:11" ht="30" hidden="1" x14ac:dyDescent="0.25">
      <c r="A1034" s="36">
        <v>1032</v>
      </c>
      <c r="B1034" s="36" t="b" cm="1">
        <f t="array" ref="B1034">INDEX(DB_PAR[],A1034+1,1)</f>
        <v>0</v>
      </c>
      <c r="C1034" s="34" t="str" cm="1">
        <f t="array" ref="C1034">INDEX(DB_PAR[],A1034+1,3)</f>
        <v xml:space="preserve"> PID_PELTON_NOZZLE_5</v>
      </c>
      <c r="D1034" s="34" t="str" cm="1">
        <f t="array" ref="D1034">INDEX(DB_PAR[],A1034+1,4)</f>
        <v>I_SEL</v>
      </c>
      <c r="E1034" t="s">
        <v>4633</v>
      </c>
      <c r="F1034" s="34" t="s">
        <v>4264</v>
      </c>
      <c r="G1034" s="34" t="str" cm="1">
        <f t="array" ref="G1034">IF(INDEX(DB_PAR[],A1034+1,5) = "REAL",INDEX(DB_PAR[],A1034+1,8),IF(INDEX(DB_PAR[],A1034+1,5) = "INT",INDEX(DB_PAR[],A1034+1,6),INDEX(DB_PAR[],A1034+1,7)))</f>
        <v>INT</v>
      </c>
      <c r="H1034" s="36" t="str" cm="1">
        <f t="array" ref="H1034">INDEX(DB_PAR[],A1034+1,9)</f>
        <v>T#0MS</v>
      </c>
      <c r="I1034" s="36" t="s">
        <v>1084</v>
      </c>
      <c r="J1034" s="36"/>
      <c r="K1034" s="36" t="e">
        <f t="shared" si="72"/>
        <v>#N/A</v>
      </c>
    </row>
    <row r="1035" spans="1:11" hidden="1" x14ac:dyDescent="0.25">
      <c r="A1035" s="36">
        <v>1033</v>
      </c>
      <c r="B1035" s="36" t="b" cm="1">
        <f t="array" ref="B1035">INDEX(DB_PAR[],A1035+1,1)</f>
        <v>0</v>
      </c>
      <c r="C1035" s="34" t="str" cm="1">
        <f t="array" ref="C1035">INDEX(DB_PAR[],A1035+1,3)</f>
        <v xml:space="preserve"> PID_PELTON_NOZZLE_5</v>
      </c>
      <c r="D1035" s="34" t="str" cm="1">
        <f t="array" ref="D1035">INDEX(DB_PAR[],A1035+1,4)</f>
        <v>INT_HOLD</v>
      </c>
      <c r="E1035" t="s">
        <v>4634</v>
      </c>
      <c r="F1035" s="34" t="s">
        <v>4267</v>
      </c>
      <c r="G1035" s="34" t="str" cm="1">
        <f t="array" ref="G1035">IF(INDEX(DB_PAR[],A1035+1,5) = "REAL",INDEX(DB_PAR[],A1035+1,8),IF(INDEX(DB_PAR[],A1035+1,5) = "INT",INDEX(DB_PAR[],A1035+1,6),INDEX(DB_PAR[],A1035+1,7)))</f>
        <v>INT</v>
      </c>
      <c r="H1035" s="36" t="str" cm="1">
        <f t="array" ref="H1035">INDEX(DB_PAR[],A1035+1,9)</f>
        <v>T#0MS</v>
      </c>
      <c r="I1035" s="36" t="s">
        <v>1084</v>
      </c>
      <c r="J1035" s="36"/>
      <c r="K1035" s="36" t="e">
        <f t="shared" si="72"/>
        <v>#N/A</v>
      </c>
    </row>
    <row r="1036" spans="1:11" ht="30" hidden="1" x14ac:dyDescent="0.25">
      <c r="A1036" s="36">
        <v>1034</v>
      </c>
      <c r="B1036" s="36" t="b" cm="1">
        <f t="array" ref="B1036">INDEX(DB_PAR[],A1036+1,1)</f>
        <v>0</v>
      </c>
      <c r="C1036" s="34" t="str" cm="1">
        <f t="array" ref="C1036">INDEX(DB_PAR[],A1036+1,3)</f>
        <v xml:space="preserve"> PID_PELTON_NOZZLE_5</v>
      </c>
      <c r="D1036" s="34" t="str" cm="1">
        <f t="array" ref="D1036">INDEX(DB_PAR[],A1036+1,4)</f>
        <v>D_SEL</v>
      </c>
      <c r="E1036" t="s">
        <v>4635</v>
      </c>
      <c r="F1036" s="34" t="s">
        <v>4348</v>
      </c>
      <c r="G1036" s="34" t="str" cm="1">
        <f t="array" ref="G1036">IF(INDEX(DB_PAR[],A1036+1,5) = "REAL",INDEX(DB_PAR[],A1036+1,8),IF(INDEX(DB_PAR[],A1036+1,5) = "INT",INDEX(DB_PAR[],A1036+1,6),INDEX(DB_PAR[],A1036+1,7)))</f>
        <v>INT</v>
      </c>
      <c r="H1036" s="36" t="str" cm="1">
        <f t="array" ref="H1036">INDEX(DB_PAR[],A1036+1,9)</f>
        <v>T#0MS</v>
      </c>
      <c r="I1036" s="36" t="s">
        <v>1084</v>
      </c>
      <c r="J1036" s="36"/>
      <c r="K1036" s="36" t="e">
        <f t="shared" si="72"/>
        <v>#N/A</v>
      </c>
    </row>
    <row r="1037" spans="1:11" ht="30" hidden="1" x14ac:dyDescent="0.25">
      <c r="A1037" s="36">
        <v>1035</v>
      </c>
      <c r="B1037" s="36" t="b" cm="1">
        <f t="array" ref="B1037">INDEX(DB_PAR[],A1037+1,1)</f>
        <v>0</v>
      </c>
      <c r="C1037" s="34" t="str" cm="1">
        <f t="array" ref="C1037">INDEX(DB_PAR[],A1037+1,3)</f>
        <v xml:space="preserve"> PID_PELTON_NOZZLE_5</v>
      </c>
      <c r="D1037" s="34" t="str" cm="1">
        <f t="array" ref="D1037">INDEX(DB_PAR[],A1037+1,4)</f>
        <v>NUM_OF_CYCLES</v>
      </c>
      <c r="E1037" t="s">
        <v>4636</v>
      </c>
      <c r="F1037" s="34" t="s">
        <v>4273</v>
      </c>
      <c r="G1037" s="34" t="str" cm="1">
        <f t="array" ref="G1037">IF(INDEX(DB_PAR[],A1037+1,5) = "REAL",INDEX(DB_PAR[],A1037+1,8),IF(INDEX(DB_PAR[],A1037+1,5) = "INT",INDEX(DB_PAR[],A1037+1,6),INDEX(DB_PAR[],A1037+1,7)))</f>
        <v>INT</v>
      </c>
      <c r="H1037" s="36" t="str" cm="1">
        <f t="array" ref="H1037">INDEX(DB_PAR[],A1037+1,9)</f>
        <v>T#0MS</v>
      </c>
      <c r="I1037" s="36" t="s">
        <v>1084</v>
      </c>
      <c r="J1037" s="36"/>
      <c r="K1037" s="36" t="e">
        <f t="shared" si="72"/>
        <v>#N/A</v>
      </c>
    </row>
    <row r="1038" spans="1:11" hidden="1" x14ac:dyDescent="0.25">
      <c r="A1038" s="36">
        <v>1036</v>
      </c>
      <c r="B1038" s="36" t="b" cm="1">
        <f t="array" ref="B1038">INDEX(DB_PAR[],A1038+1,1)</f>
        <v>0</v>
      </c>
      <c r="C1038" s="34" t="str" cm="1">
        <f t="array" ref="C1038">INDEX(DB_PAR[],A1038+1,3)</f>
        <v xml:space="preserve"> PID_PELTON_NOZZLE_5</v>
      </c>
      <c r="D1038" s="34" t="str" cm="1">
        <f t="array" ref="D1038">INDEX(DB_PAR[],A1038+1,4)</f>
        <v>GAIN</v>
      </c>
      <c r="E1038" t="s">
        <v>4637</v>
      </c>
      <c r="F1038" s="34" t="s">
        <v>4276</v>
      </c>
      <c r="G1038" s="34" t="str" cm="1">
        <f t="array" ref="G1038">IF(INDEX(DB_PAR[],A1038+1,5) = "REAL",INDEX(DB_PAR[],A1038+1,8),IF(INDEX(DB_PAR[],A1038+1,5) = "INT",INDEX(DB_PAR[],A1038+1,6),INDEX(DB_PAR[],A1038+1,7)))</f>
        <v>REAL</v>
      </c>
      <c r="H1038" s="36" t="str" cm="1">
        <f t="array" ref="H1038">INDEX(DB_PAR[],A1038+1,9)</f>
        <v>T#2M</v>
      </c>
      <c r="I1038" s="36" t="s">
        <v>1084</v>
      </c>
      <c r="J1038" s="36"/>
      <c r="K1038" s="36" t="e">
        <f t="shared" si="72"/>
        <v>#N/A</v>
      </c>
    </row>
    <row r="1039" spans="1:11" hidden="1" x14ac:dyDescent="0.25">
      <c r="A1039" s="36">
        <v>1037</v>
      </c>
      <c r="B1039" s="36" t="b" cm="1">
        <f t="array" ref="B1039">INDEX(DB_PAR[],A1039+1,1)</f>
        <v>0</v>
      </c>
      <c r="C1039" s="34" t="str" cm="1">
        <f t="array" ref="C1039">INDEX(DB_PAR[],A1039+1,3)</f>
        <v xml:space="preserve"> PID_PELTON_NOZZLE_5</v>
      </c>
      <c r="D1039" s="34" t="str" cm="1">
        <f t="array" ref="D1039">INDEX(DB_PAR[],A1039+1,4)</f>
        <v>TI</v>
      </c>
      <c r="E1039" t="s">
        <v>4638</v>
      </c>
      <c r="F1039" s="34" t="s">
        <v>4279</v>
      </c>
      <c r="G1039" s="34" t="str" cm="1">
        <f t="array" ref="G1039">IF(INDEX(DB_PAR[],A1039+1,5) = "REAL",INDEX(DB_PAR[],A1039+1,8),IF(INDEX(DB_PAR[],A1039+1,5) = "INT",INDEX(DB_PAR[],A1039+1,6),INDEX(DB_PAR[],A1039+1,7)))</f>
        <v>TIME</v>
      </c>
      <c r="H1039" s="36" t="str" cm="1">
        <f t="array" ref="H1039">INDEX(DB_PAR[],A1039+1,9)</f>
        <v>T#2M</v>
      </c>
      <c r="I1039" s="36" t="s">
        <v>1084</v>
      </c>
      <c r="J1039" s="36"/>
      <c r="K1039" s="36" t="e">
        <f t="shared" si="72"/>
        <v>#N/A</v>
      </c>
    </row>
    <row r="1040" spans="1:11" hidden="1" x14ac:dyDescent="0.25">
      <c r="A1040" s="36">
        <v>1038</v>
      </c>
      <c r="B1040" s="36" t="b" cm="1">
        <f t="array" ref="B1040">INDEX(DB_PAR[],A1040+1,1)</f>
        <v>0</v>
      </c>
      <c r="C1040" s="34" t="str" cm="1">
        <f t="array" ref="C1040">INDEX(DB_PAR[],A1040+1,3)</f>
        <v xml:space="preserve"> PID_PELTON_NOZZLE_5</v>
      </c>
      <c r="D1040" s="34" t="str" cm="1">
        <f t="array" ref="D1040">INDEX(DB_PAR[],A1040+1,4)</f>
        <v>TD</v>
      </c>
      <c r="E1040" t="s">
        <v>4639</v>
      </c>
      <c r="F1040" s="34" t="s">
        <v>4282</v>
      </c>
      <c r="G1040" s="34" t="str" cm="1">
        <f t="array" ref="G1040">IF(INDEX(DB_PAR[],A1040+1,5) = "REAL",INDEX(DB_PAR[],A1040+1,8),IF(INDEX(DB_PAR[],A1040+1,5) = "INT",INDEX(DB_PAR[],A1040+1,6),INDEX(DB_PAR[],A1040+1,7)))</f>
        <v>TIME</v>
      </c>
      <c r="H1040" s="36" t="str" cm="1">
        <f t="array" ref="H1040">INDEX(DB_PAR[],A1040+1,9)</f>
        <v>T#0MS</v>
      </c>
      <c r="I1040" s="36" t="s">
        <v>1084</v>
      </c>
      <c r="J1040" s="36"/>
      <c r="K1040" s="36" t="e">
        <f t="shared" si="72"/>
        <v>#N/A</v>
      </c>
    </row>
    <row r="1041" spans="1:11" ht="30" hidden="1" x14ac:dyDescent="0.25">
      <c r="A1041" s="36">
        <v>1039</v>
      </c>
      <c r="B1041" s="36" t="b" cm="1">
        <f t="array" ref="B1041">INDEX(DB_PAR[],A1041+1,1)</f>
        <v>0</v>
      </c>
      <c r="C1041" s="34" t="str" cm="1">
        <f t="array" ref="C1041">INDEX(DB_PAR[],A1041+1,3)</f>
        <v xml:space="preserve"> PID_PELTON_NOZZLE_5</v>
      </c>
      <c r="D1041" s="34" t="str" cm="1">
        <f t="array" ref="D1041">INDEX(DB_PAR[],A1041+1,4)</f>
        <v>TM_LAG</v>
      </c>
      <c r="E1041" t="s">
        <v>4640</v>
      </c>
      <c r="F1041" s="34" t="s">
        <v>4285</v>
      </c>
      <c r="G1041" s="34" t="str" cm="1">
        <f t="array" ref="G1041">IF(INDEX(DB_PAR[],A1041+1,5) = "REAL",INDEX(DB_PAR[],A1041+1,8),IF(INDEX(DB_PAR[],A1041+1,5) = "INT",INDEX(DB_PAR[],A1041+1,6),INDEX(DB_PAR[],A1041+1,7)))</f>
        <v>TIME</v>
      </c>
      <c r="H1041" s="36" t="str" cm="1">
        <f t="array" ref="H1041">INDEX(DB_PAR[],A1041+1,9)</f>
        <v>T#0MS</v>
      </c>
      <c r="I1041" s="36" t="s">
        <v>1084</v>
      </c>
      <c r="J1041" s="36"/>
      <c r="K1041" s="36" t="e">
        <f t="shared" si="72"/>
        <v>#N/A</v>
      </c>
    </row>
    <row r="1042" spans="1:11" hidden="1" x14ac:dyDescent="0.25">
      <c r="A1042" s="36">
        <v>1040</v>
      </c>
      <c r="B1042" s="36" t="b" cm="1">
        <f t="array" ref="B1042">INDEX(DB_PAR[],A1042+1,1)</f>
        <v>0</v>
      </c>
      <c r="C1042" s="34" t="str" cm="1">
        <f t="array" ref="C1042">INDEX(DB_PAR[],A1042+1,3)</f>
        <v xml:space="preserve"> PID_PELTON_NOZZLE_5</v>
      </c>
      <c r="D1042" s="34" t="str" cm="1">
        <f t="array" ref="D1042">INDEX(DB_PAR[],A1042+1,4)</f>
        <v>DEAD_W</v>
      </c>
      <c r="E1042" t="s">
        <v>4641</v>
      </c>
      <c r="F1042" s="34" t="s">
        <v>4288</v>
      </c>
      <c r="G1042" s="34" t="str" cm="1">
        <f t="array" ref="G1042">IF(INDEX(DB_PAR[],A1042+1,5) = "REAL",INDEX(DB_PAR[],A1042+1,8),IF(INDEX(DB_PAR[],A1042+1,5) = "INT",INDEX(DB_PAR[],A1042+1,6),INDEX(DB_PAR[],A1042+1,7)))</f>
        <v>REAL</v>
      </c>
      <c r="H1042" s="36" t="str" cm="1">
        <f t="array" ref="H1042">INDEX(DB_PAR[],A1042+1,9)</f>
        <v>T#2M</v>
      </c>
      <c r="I1042" s="36" t="s">
        <v>1084</v>
      </c>
      <c r="J1042" s="36"/>
      <c r="K1042" s="36" t="e">
        <f t="shared" si="72"/>
        <v>#N/A</v>
      </c>
    </row>
    <row r="1043" spans="1:11" ht="30" hidden="1" x14ac:dyDescent="0.25">
      <c r="A1043" s="36">
        <v>1041</v>
      </c>
      <c r="B1043" s="36" t="b" cm="1">
        <f t="array" ref="B1043">INDEX(DB_PAR[],A1043+1,1)</f>
        <v>0</v>
      </c>
      <c r="C1043" s="34" t="str" cm="1">
        <f t="array" ref="C1043">INDEX(DB_PAR[],A1043+1,3)</f>
        <v xml:space="preserve"> PID_PELTON_NOZZLE_5</v>
      </c>
      <c r="D1043" s="34" t="str" cm="1">
        <f t="array" ref="D1043">INDEX(DB_PAR[],A1043+1,4)</f>
        <v>LMN_HLM</v>
      </c>
      <c r="E1043" t="s">
        <v>4642</v>
      </c>
      <c r="F1043" s="35" t="s">
        <v>4291</v>
      </c>
      <c r="G1043" s="34" t="str" cm="1">
        <f t="array" ref="G1043">IF(INDEX(DB_PAR[],A1043+1,5) = "REAL",INDEX(DB_PAR[],A1043+1,8),IF(INDEX(DB_PAR[],A1043+1,5) = "INT",INDEX(DB_PAR[],A1043+1,6),INDEX(DB_PAR[],A1043+1,7)))</f>
        <v>REAL</v>
      </c>
      <c r="H1043" s="36" t="str" cm="1">
        <f t="array" ref="H1043">INDEX(DB_PAR[],A1043+1,9)</f>
        <v>T#0MS</v>
      </c>
      <c r="I1043" s="36" t="s">
        <v>1084</v>
      </c>
      <c r="J1043" s="36"/>
      <c r="K1043" s="36" t="e">
        <f t="shared" si="72"/>
        <v>#N/A</v>
      </c>
    </row>
    <row r="1044" spans="1:11" ht="30" hidden="1" x14ac:dyDescent="0.25">
      <c r="A1044" s="36">
        <v>1042</v>
      </c>
      <c r="B1044" s="36" t="b" cm="1">
        <f t="array" ref="B1044">INDEX(DB_PAR[],A1044+1,1)</f>
        <v>0</v>
      </c>
      <c r="C1044" s="34" t="str" cm="1">
        <f t="array" ref="C1044">INDEX(DB_PAR[],A1044+1,3)</f>
        <v xml:space="preserve"> PID_PELTON_NOZZLE_5</v>
      </c>
      <c r="D1044" s="34" t="str" cm="1">
        <f t="array" ref="D1044">INDEX(DB_PAR[],A1044+1,4)</f>
        <v>LMN_LLM</v>
      </c>
      <c r="E1044" t="s">
        <v>4643</v>
      </c>
      <c r="F1044" s="35" t="s">
        <v>4294</v>
      </c>
      <c r="G1044" s="34" t="str" cm="1">
        <f t="array" ref="G1044">IF(INDEX(DB_PAR[],A1044+1,5) = "REAL",INDEX(DB_PAR[],A1044+1,8),IF(INDEX(DB_PAR[],A1044+1,5) = "INT",INDEX(DB_PAR[],A1044+1,6),INDEX(DB_PAR[],A1044+1,7)))</f>
        <v>REAL</v>
      </c>
      <c r="H1044" s="36" t="str" cm="1">
        <f t="array" ref="H1044">INDEX(DB_PAR[],A1044+1,9)</f>
        <v>T#0MS</v>
      </c>
      <c r="I1044" s="36" t="s">
        <v>1084</v>
      </c>
      <c r="J1044" s="36"/>
      <c r="K1044" s="36" t="e">
        <f t="shared" si="72"/>
        <v>#N/A</v>
      </c>
    </row>
    <row r="1045" spans="1:11" hidden="1" x14ac:dyDescent="0.25">
      <c r="A1045" s="36">
        <v>1043</v>
      </c>
      <c r="B1045" s="36" t="b" cm="1">
        <f t="array" ref="B1045">INDEX(DB_PAR[],A1045+1,1)</f>
        <v>0</v>
      </c>
      <c r="C1045" s="34" t="str" cm="1">
        <f t="array" ref="C1045">INDEX(DB_PAR[],A1045+1,3)</f>
        <v xml:space="preserve"> PID_PELTON_NOZZLE_5</v>
      </c>
      <c r="D1045" s="34" t="str" cm="1">
        <f t="array" ref="D1045">INDEX(DB_PAR[],A1045+1,4)</f>
        <v>REF_MIN_VAL</v>
      </c>
      <c r="E1045" t="s">
        <v>4644</v>
      </c>
      <c r="F1045" s="34" t="s">
        <v>4297</v>
      </c>
      <c r="G1045" s="34" t="str" cm="1">
        <f t="array" ref="G1045">IF(INDEX(DB_PAR[],A1045+1,5) = "REAL",INDEX(DB_PAR[],A1045+1,8),IF(INDEX(DB_PAR[],A1045+1,5) = "INT",INDEX(DB_PAR[],A1045+1,6),INDEX(DB_PAR[],A1045+1,7)))</f>
        <v>REAL</v>
      </c>
      <c r="H1045" s="36" t="str" cm="1">
        <f t="array" ref="H1045">INDEX(DB_PAR[],A1045+1,9)</f>
        <v>T#0MS</v>
      </c>
      <c r="I1045" s="36" t="s">
        <v>1084</v>
      </c>
      <c r="J1045" s="36"/>
      <c r="K1045" s="36" t="e">
        <f t="shared" si="72"/>
        <v>#N/A</v>
      </c>
    </row>
    <row r="1046" spans="1:11" hidden="1" x14ac:dyDescent="0.25">
      <c r="A1046" s="36">
        <v>1044</v>
      </c>
      <c r="B1046" s="36" t="b" cm="1">
        <f t="array" ref="B1046">INDEX(DB_PAR[],A1046+1,1)</f>
        <v>0</v>
      </c>
      <c r="C1046" s="34" t="str" cm="1">
        <f t="array" ref="C1046">INDEX(DB_PAR[],A1046+1,3)</f>
        <v xml:space="preserve"> PID_PELTON_NOZZLE_5</v>
      </c>
      <c r="D1046" s="34" t="str" cm="1">
        <f t="array" ref="D1046">INDEX(DB_PAR[],A1046+1,4)</f>
        <v>REF_MAX_VAL</v>
      </c>
      <c r="E1046" t="s">
        <v>4645</v>
      </c>
      <c r="F1046" s="34" t="s">
        <v>4300</v>
      </c>
      <c r="G1046" s="34" t="str" cm="1">
        <f t="array" ref="G1046">IF(INDEX(DB_PAR[],A1046+1,5) = "REAL",INDEX(DB_PAR[],A1046+1,8),IF(INDEX(DB_PAR[],A1046+1,5) = "INT",INDEX(DB_PAR[],A1046+1,6),INDEX(DB_PAR[],A1046+1,7)))</f>
        <v>REAL</v>
      </c>
      <c r="H1046" s="36" t="str" cm="1">
        <f t="array" ref="H1046">INDEX(DB_PAR[],A1046+1,9)</f>
        <v>T#0MS</v>
      </c>
      <c r="I1046" s="36" t="s">
        <v>1084</v>
      </c>
      <c r="J1046" s="36"/>
      <c r="K1046" s="36" t="e">
        <f t="shared" si="72"/>
        <v>#N/A</v>
      </c>
    </row>
    <row r="1047" spans="1:11" ht="30" hidden="1" x14ac:dyDescent="0.25">
      <c r="A1047" s="36">
        <v>1045</v>
      </c>
      <c r="B1047" s="36" t="b" cm="1">
        <f t="array" ref="B1047">INDEX(DB_PAR[],A1047+1,1)</f>
        <v>0</v>
      </c>
      <c r="C1047" s="34" t="str" cm="1">
        <f t="array" ref="C1047">INDEX(DB_PAR[],A1047+1,3)</f>
        <v xml:space="preserve"> PID_PELTON_NOZZLE_5</v>
      </c>
      <c r="D1047" s="34" t="str" cm="1">
        <f t="array" ref="D1047">INDEX(DB_PAR[],A1047+1,4)</f>
        <v>LMN_FAC</v>
      </c>
      <c r="E1047" t="s">
        <v>4646</v>
      </c>
      <c r="F1047" s="34" t="s">
        <v>4303</v>
      </c>
      <c r="G1047" s="34" t="str" cm="1">
        <f t="array" ref="G1047">IF(INDEX(DB_PAR[],A1047+1,5) = "REAL",INDEX(DB_PAR[],A1047+1,8),IF(INDEX(DB_PAR[],A1047+1,5) = "INT",INDEX(DB_PAR[],A1047+1,6),INDEX(DB_PAR[],A1047+1,7)))</f>
        <v>REAL</v>
      </c>
      <c r="H1047" s="36" t="str" cm="1">
        <f t="array" ref="H1047">INDEX(DB_PAR[],A1047+1,9)</f>
        <v>T#0MS</v>
      </c>
      <c r="I1047" s="36" t="s">
        <v>1084</v>
      </c>
      <c r="J1047" s="36"/>
      <c r="K1047" s="36" t="e">
        <f t="shared" si="72"/>
        <v>#N/A</v>
      </c>
    </row>
    <row r="1048" spans="1:11" ht="30" hidden="1" x14ac:dyDescent="0.25">
      <c r="A1048" s="36">
        <v>1046</v>
      </c>
      <c r="B1048" s="36" t="b" cm="1">
        <f t="array" ref="B1048">INDEX(DB_PAR[],A1048+1,1)</f>
        <v>0</v>
      </c>
      <c r="C1048" s="34" t="str" cm="1">
        <f t="array" ref="C1048">INDEX(DB_PAR[],A1048+1,3)</f>
        <v xml:space="preserve"> PID_PELTON_NOZZLE_5</v>
      </c>
      <c r="D1048" s="34" t="str" cm="1">
        <f t="array" ref="D1048">INDEX(DB_PAR[],A1048+1,4)</f>
        <v>LMN_OFFSET</v>
      </c>
      <c r="E1048" t="s">
        <v>4647</v>
      </c>
      <c r="F1048" s="34" t="s">
        <v>4306</v>
      </c>
      <c r="G1048" s="34" t="str" cm="1">
        <f t="array" ref="G1048">IF(INDEX(DB_PAR[],A1048+1,5) = "REAL",INDEX(DB_PAR[],A1048+1,8),IF(INDEX(DB_PAR[],A1048+1,5) = "INT",INDEX(DB_PAR[],A1048+1,6),INDEX(DB_PAR[],A1048+1,7)))</f>
        <v>REAL</v>
      </c>
      <c r="H1048" s="36" t="str" cm="1">
        <f t="array" ref="H1048">INDEX(DB_PAR[],A1048+1,9)</f>
        <v>T#0MS</v>
      </c>
      <c r="I1048" s="36" t="s">
        <v>1084</v>
      </c>
      <c r="J1048" s="36"/>
      <c r="K1048" s="36" t="e">
        <f t="shared" si="72"/>
        <v>#N/A</v>
      </c>
    </row>
    <row r="1049" spans="1:11" hidden="1" x14ac:dyDescent="0.25">
      <c r="A1049" s="36">
        <v>1047</v>
      </c>
      <c r="B1049" s="36" t="b" cm="1">
        <f t="array" ref="B1049">INDEX(DB_PAR[],A1049+1,1)</f>
        <v>0</v>
      </c>
      <c r="C1049" s="34" t="str" cm="1">
        <f t="array" ref="C1049">INDEX(DB_PAR[],A1049+1,3)</f>
        <v xml:space="preserve"> PID_PELTON_NOZZLE_5</v>
      </c>
      <c r="D1049" s="34" t="str" cm="1">
        <f t="array" ref="D1049">INDEX(DB_PAR[],A1049+1,4)</f>
        <v>DISV</v>
      </c>
      <c r="E1049" t="s">
        <v>4648</v>
      </c>
      <c r="F1049" s="34" t="s">
        <v>4309</v>
      </c>
      <c r="G1049" s="34" t="str" cm="1">
        <f t="array" ref="G1049">IF(INDEX(DB_PAR[],A1049+1,5) = "REAL",INDEX(DB_PAR[],A1049+1,8),IF(INDEX(DB_PAR[],A1049+1,5) = "INT",INDEX(DB_PAR[],A1049+1,6),INDEX(DB_PAR[],A1049+1,7)))</f>
        <v>REAL</v>
      </c>
      <c r="H1049" s="36" t="str" cm="1">
        <f t="array" ref="H1049">INDEX(DB_PAR[],A1049+1,9)</f>
        <v>T#0MS</v>
      </c>
      <c r="I1049" s="36" t="s">
        <v>1084</v>
      </c>
      <c r="J1049" s="36"/>
      <c r="K1049" s="36" t="e">
        <f t="shared" si="72"/>
        <v>#N/A</v>
      </c>
    </row>
    <row r="1050" spans="1:11" hidden="1" x14ac:dyDescent="0.25">
      <c r="A1050" s="36">
        <v>1048</v>
      </c>
      <c r="B1050" s="36" t="b" cm="1">
        <f t="array" ref="B1050">INDEX(DB_PAR[],A1050+1,1)</f>
        <v>0</v>
      </c>
      <c r="C1050" s="34" t="str" cm="1">
        <f t="array" ref="C1050">INDEX(DB_PAR[],A1050+1,3)</f>
        <v xml:space="preserve"> PID_PELTON_NOZZLE_5</v>
      </c>
      <c r="D1050" s="34" t="str" cm="1">
        <f t="array" ref="D1050">INDEX(DB_PAR[],A1050+1,4)</f>
        <v>MAN</v>
      </c>
      <c r="E1050" t="s">
        <v>4649</v>
      </c>
      <c r="F1050" s="34" t="s">
        <v>4363</v>
      </c>
      <c r="G1050" s="34" t="str" cm="1">
        <f t="array" ref="G1050">IF(INDEX(DB_PAR[],A1050+1,5) = "REAL",INDEX(DB_PAR[],A1050+1,8),IF(INDEX(DB_PAR[],A1050+1,5) = "INT",INDEX(DB_PAR[],A1050+1,6),INDEX(DB_PAR[],A1050+1,7)))</f>
        <v>REAL</v>
      </c>
      <c r="H1050" s="36" t="str" cm="1">
        <f t="array" ref="H1050">INDEX(DB_PAR[],A1050+1,9)</f>
        <v>T#17S</v>
      </c>
      <c r="I1050" s="36" t="s">
        <v>1084</v>
      </c>
      <c r="J1050" s="36"/>
      <c r="K1050" s="36" t="e">
        <f t="shared" si="72"/>
        <v>#N/A</v>
      </c>
    </row>
    <row r="1051" spans="1:11" ht="30" hidden="1" x14ac:dyDescent="0.25">
      <c r="A1051" s="36">
        <v>1049</v>
      </c>
      <c r="B1051" s="36" t="b" cm="1">
        <f t="array" ref="B1051">INDEX(DB_PAR[],A1051+1,1)</f>
        <v>0</v>
      </c>
      <c r="C1051" s="34" t="str" cm="1">
        <f t="array" ref="C1051">INDEX(DB_PAR[],A1051+1,3)</f>
        <v xml:space="preserve"> PID_PELTON_NOZZLE_5</v>
      </c>
      <c r="D1051" s="34" t="str" cm="1">
        <f t="array" ref="D1051">INDEX(DB_PAR[],A1051+1,4)</f>
        <v>REFERENCE_CORRECTION</v>
      </c>
      <c r="E1051" t="s">
        <v>4650</v>
      </c>
      <c r="F1051" s="34" t="s">
        <v>4315</v>
      </c>
      <c r="G1051" s="34" t="str" cm="1">
        <f t="array" ref="G1051">IF(INDEX(DB_PAR[],A1051+1,5) = "REAL",INDEX(DB_PAR[],A1051+1,8),IF(INDEX(DB_PAR[],A1051+1,5) = "INT",INDEX(DB_PAR[],A1051+1,6),INDEX(DB_PAR[],A1051+1,7)))</f>
        <v>REAL</v>
      </c>
      <c r="H1051" s="36" t="str" cm="1">
        <f t="array" ref="H1051">INDEX(DB_PAR[],A1051+1,9)</f>
        <v>T#0MS</v>
      </c>
      <c r="I1051" s="36" t="s">
        <v>3438</v>
      </c>
      <c r="J1051" s="36"/>
      <c r="K1051" s="36" t="e">
        <f t="shared" si="72"/>
        <v>#N/A</v>
      </c>
    </row>
    <row r="1052" spans="1:11" hidden="1" x14ac:dyDescent="0.25">
      <c r="A1052" s="36">
        <v>1050</v>
      </c>
      <c r="B1052" s="36" t="b" cm="1">
        <f t="array" ref="B1052">INDEX(DB_PAR[],A1052+1,1)</f>
        <v>0</v>
      </c>
      <c r="C1052" s="34" t="str" cm="1">
        <f t="array" ref="C1052">INDEX(DB_PAR[],A1052+1,3)</f>
        <v xml:space="preserve"> PID_PELTON_NOZZLE_5</v>
      </c>
      <c r="D1052" s="34" t="str" cm="1">
        <f t="array" ref="D1052">INDEX(DB_PAR[],A1052+1,4)</f>
        <v>OUT_CTRL_MODE</v>
      </c>
      <c r="E1052" t="s">
        <v>4317</v>
      </c>
      <c r="F1052" s="34" t="s">
        <v>4318</v>
      </c>
      <c r="G1052" s="34" t="str" cm="1">
        <f t="array" ref="G1052">IF(INDEX(DB_PAR[],A1052+1,5) = "REAL",INDEX(DB_PAR[],A1052+1,8),IF(INDEX(DB_PAR[],A1052+1,5) = "INT",INDEX(DB_PAR[],A1052+1,6),INDEX(DB_PAR[],A1052+1,7)))</f>
        <v>INT</v>
      </c>
      <c r="H1052" s="36" t="str" cm="1">
        <f t="array" ref="H1052">INDEX(DB_PAR[],A1052+1,9)</f>
        <v>T#0MS</v>
      </c>
      <c r="I1052" s="36" t="s">
        <v>1084</v>
      </c>
      <c r="J1052" s="36"/>
      <c r="K1052" s="36" t="e">
        <f t="shared" si="72"/>
        <v>#N/A</v>
      </c>
    </row>
    <row r="1053" spans="1:11" hidden="1" x14ac:dyDescent="0.25">
      <c r="A1053" s="36">
        <v>1051</v>
      </c>
      <c r="B1053" s="36" t="b" cm="1">
        <f t="array" ref="B1053">INDEX(DB_PAR[],A1053+1,1)</f>
        <v>0</v>
      </c>
      <c r="C1053" s="34" t="str" cm="1">
        <f t="array" ref="C1053">INDEX(DB_PAR[],A1053+1,3)</f>
        <v xml:space="preserve"> PID_PELTON_NOZZLE_5</v>
      </c>
      <c r="D1053" s="34" t="str" cm="1">
        <f t="array" ref="D1053">INDEX(DB_PAR[],A1053+1,4)</f>
        <v>SPARE_4</v>
      </c>
      <c r="F1053" s="34"/>
      <c r="G1053" s="34" t="str" cm="1">
        <f t="array" ref="G1053">IF(INDEX(DB_PAR[],A1053+1,5) = "REAL",INDEX(DB_PAR[],A1053+1,8),IF(INDEX(DB_PAR[],A1053+1,5) = "INT",INDEX(DB_PAR[],A1053+1,6),INDEX(DB_PAR[],A1053+1,7)))</f>
        <v>REAL</v>
      </c>
      <c r="H1053" s="36" t="str" cm="1">
        <f t="array" ref="H1053">INDEX(DB_PAR[],A1053+1,9)</f>
        <v>T#0MS</v>
      </c>
      <c r="I1053" s="36"/>
      <c r="J1053" s="36"/>
      <c r="K1053" s="36" t="e">
        <f t="shared" si="72"/>
        <v>#N/A</v>
      </c>
    </row>
    <row r="1054" spans="1:11" hidden="1" x14ac:dyDescent="0.25">
      <c r="A1054" s="36">
        <v>1052</v>
      </c>
      <c r="B1054" s="36" t="b" cm="1">
        <f t="array" ref="B1054">INDEX(DB_PAR[],A1054+1,1)</f>
        <v>0</v>
      </c>
      <c r="C1054" s="34" t="str" cm="1">
        <f t="array" ref="C1054">INDEX(DB_PAR[],A1054+1,3)</f>
        <v xml:space="preserve"> PID_PELTON_NOZZLE_5</v>
      </c>
      <c r="D1054" s="34" t="str" cm="1">
        <f t="array" ref="D1054">INDEX(DB_PAR[],A1054+1,4)</f>
        <v>SPARE_5</v>
      </c>
      <c r="F1054" s="34"/>
      <c r="G1054" s="34" t="str" cm="1">
        <f t="array" ref="G1054">IF(INDEX(DB_PAR[],A1054+1,5) = "REAL",INDEX(DB_PAR[],A1054+1,8),IF(INDEX(DB_PAR[],A1054+1,5) = "INT",INDEX(DB_PAR[],A1054+1,6),INDEX(DB_PAR[],A1054+1,7)))</f>
        <v>REAL</v>
      </c>
      <c r="H1054" s="36" t="str" cm="1">
        <f t="array" ref="H1054">INDEX(DB_PAR[],A1054+1,9)</f>
        <v>T#0MS</v>
      </c>
      <c r="I1054" s="36"/>
      <c r="J1054" s="36"/>
      <c r="K1054" s="36" t="e">
        <f t="shared" si="72"/>
        <v>#N/A</v>
      </c>
    </row>
    <row r="1055" spans="1:11" hidden="1" x14ac:dyDescent="0.25">
      <c r="A1055" s="36">
        <v>1053</v>
      </c>
      <c r="B1055" s="36" t="b" cm="1">
        <f t="array" ref="B1055">INDEX(DB_PAR[],A1055+1,1)</f>
        <v>0</v>
      </c>
      <c r="C1055" s="34" t="str" cm="1">
        <f t="array" ref="C1055">INDEX(DB_PAR[],A1055+1,3)</f>
        <v xml:space="preserve"> PID_PELTON_NOZZLE_5</v>
      </c>
      <c r="D1055" s="34" t="str" cm="1">
        <f t="array" ref="D1055">INDEX(DB_PAR[],A1055+1,4)</f>
        <v>SPARE_6</v>
      </c>
      <c r="F1055" s="34"/>
      <c r="G1055" s="34" t="str" cm="1">
        <f t="array" ref="G1055">IF(INDEX(DB_PAR[],A1055+1,5) = "REAL",INDEX(DB_PAR[],A1055+1,8),IF(INDEX(DB_PAR[],A1055+1,5) = "INT",INDEX(DB_PAR[],A1055+1,6),INDEX(DB_PAR[],A1055+1,7)))</f>
        <v>REAL</v>
      </c>
      <c r="H1055" s="36" t="str" cm="1">
        <f t="array" ref="H1055">INDEX(DB_PAR[],A1055+1,9)</f>
        <v>T#0MS</v>
      </c>
      <c r="I1055" s="36"/>
      <c r="J1055" s="36"/>
      <c r="K1055" s="36" t="e">
        <f t="shared" si="72"/>
        <v>#N/A</v>
      </c>
    </row>
    <row r="1056" spans="1:11" hidden="1" x14ac:dyDescent="0.25">
      <c r="A1056" s="36">
        <v>1054</v>
      </c>
      <c r="B1056" s="36" t="b" cm="1">
        <f t="array" ref="B1056">INDEX(DB_PAR[],A1056+1,1)</f>
        <v>0</v>
      </c>
      <c r="C1056" s="34" t="str" cm="1">
        <f t="array" ref="C1056">INDEX(DB_PAR[],A1056+1,3)</f>
        <v xml:space="preserve"> PID_PELTON_NOZZLE_5</v>
      </c>
      <c r="D1056" s="34" t="str" cm="1">
        <f t="array" ref="D1056">INDEX(DB_PAR[],A1056+1,4)</f>
        <v>SPARE_7</v>
      </c>
      <c r="F1056" s="34"/>
      <c r="G1056" s="34" t="str" cm="1">
        <f t="array" ref="G1056">IF(INDEX(DB_PAR[],A1056+1,5) = "REAL",INDEX(DB_PAR[],A1056+1,8),IF(INDEX(DB_PAR[],A1056+1,5) = "INT",INDEX(DB_PAR[],A1056+1,6),INDEX(DB_PAR[],A1056+1,7)))</f>
        <v>REAL</v>
      </c>
      <c r="H1056" s="36" t="str" cm="1">
        <f t="array" ref="H1056">INDEX(DB_PAR[],A1056+1,9)</f>
        <v>T#0MS</v>
      </c>
      <c r="I1056" s="36"/>
      <c r="J1056" s="36"/>
      <c r="K1056" s="36" t="e">
        <f t="shared" si="72"/>
        <v>#N/A</v>
      </c>
    </row>
    <row r="1057" spans="1:11" hidden="1" x14ac:dyDescent="0.25">
      <c r="A1057" s="36">
        <v>1055</v>
      </c>
      <c r="B1057" s="36" t="b" cm="1">
        <f t="array" ref="B1057">INDEX(DB_PAR[],A1057+1,1)</f>
        <v>0</v>
      </c>
      <c r="C1057" s="34" t="str" cm="1">
        <f t="array" ref="C1057">INDEX(DB_PAR[],A1057+1,3)</f>
        <v xml:space="preserve"> PID_PELTON_NOZZLE_5</v>
      </c>
      <c r="D1057" s="34" t="str" cm="1">
        <f t="array" ref="D1057">INDEX(DB_PAR[],A1057+1,4)</f>
        <v>SPARE_8</v>
      </c>
      <c r="F1057" s="34"/>
      <c r="G1057" s="34" t="str" cm="1">
        <f t="array" ref="G1057">IF(INDEX(DB_PAR[],A1057+1,5) = "REAL",INDEX(DB_PAR[],A1057+1,8),IF(INDEX(DB_PAR[],A1057+1,5) = "INT",INDEX(DB_PAR[],A1057+1,6),INDEX(DB_PAR[],A1057+1,7)))</f>
        <v>REAL</v>
      </c>
      <c r="H1057" s="36" t="str" cm="1">
        <f t="array" ref="H1057">INDEX(DB_PAR[],A1057+1,9)</f>
        <v>T#0MS</v>
      </c>
      <c r="I1057" s="36"/>
      <c r="J1057" s="36"/>
      <c r="K1057" s="36" t="e">
        <f t="shared" si="72"/>
        <v>#N/A</v>
      </c>
    </row>
    <row r="1058" spans="1:11" hidden="1" x14ac:dyDescent="0.25">
      <c r="A1058" s="36">
        <v>1056</v>
      </c>
      <c r="B1058" s="36" t="b" cm="1">
        <f t="array" ref="B1058">INDEX(DB_PAR[],A1058+1,1)</f>
        <v>0</v>
      </c>
      <c r="C1058" s="34" t="str" cm="1">
        <f t="array" ref="C1058">INDEX(DB_PAR[],A1058+1,3)</f>
        <v xml:space="preserve"> PID_PELTON_NOZZLE_6</v>
      </c>
      <c r="D1058" s="34" t="str" cm="1">
        <f t="array" ref="D1058">INDEX(DB_PAR[],A1058+1,4)</f>
        <v>INPUT_RAMP_MIN_VAL</v>
      </c>
      <c r="E1058" t="s">
        <v>4651</v>
      </c>
      <c r="F1058" s="34" t="s">
        <v>4244</v>
      </c>
      <c r="G1058" s="34" t="str" cm="1">
        <f t="array" ref="G1058">IF(INDEX(DB_PAR[],A1058+1,5) = "REAL",INDEX(DB_PAR[],A1058+1,8),IF(INDEX(DB_PAR[],A1058+1,5) = "INT",INDEX(DB_PAR[],A1058+1,6),INDEX(DB_PAR[],A1058+1,7)))</f>
        <v>REAL</v>
      </c>
      <c r="H1058" s="36" t="str" cm="1">
        <f t="array" ref="H1058">INDEX(DB_PAR[],A1058+1,9)</f>
        <v>T#0MS</v>
      </c>
      <c r="I1058" s="36" t="s">
        <v>1084</v>
      </c>
      <c r="J1058" s="36"/>
      <c r="K1058" s="36" t="e">
        <f t="shared" si="72"/>
        <v>#N/A</v>
      </c>
    </row>
    <row r="1059" spans="1:11" hidden="1" x14ac:dyDescent="0.25">
      <c r="A1059" s="36">
        <v>1057</v>
      </c>
      <c r="B1059" s="36" t="b" cm="1">
        <f t="array" ref="B1059">INDEX(DB_PAR[],A1059+1,1)</f>
        <v>0</v>
      </c>
      <c r="C1059" s="34" t="str" cm="1">
        <f t="array" ref="C1059">INDEX(DB_PAR[],A1059+1,3)</f>
        <v xml:space="preserve"> PID_PELTON_NOZZLE_6</v>
      </c>
      <c r="D1059" s="34" t="str" cm="1">
        <f t="array" ref="D1059">INDEX(DB_PAR[],A1059+1,4)</f>
        <v>INPUT_RAMP_MAX_VAL</v>
      </c>
      <c r="E1059" t="s">
        <v>4652</v>
      </c>
      <c r="F1059" s="34" t="s">
        <v>4247</v>
      </c>
      <c r="G1059" s="34" t="str" cm="1">
        <f t="array" ref="G1059">IF(INDEX(DB_PAR[],A1059+1,5) = "REAL",INDEX(DB_PAR[],A1059+1,8),IF(INDEX(DB_PAR[],A1059+1,5) = "INT",INDEX(DB_PAR[],A1059+1,6),INDEX(DB_PAR[],A1059+1,7)))</f>
        <v>REAL</v>
      </c>
      <c r="H1059" s="36" t="str" cm="1">
        <f t="array" ref="H1059">INDEX(DB_PAR[],A1059+1,9)</f>
        <v>T#2M</v>
      </c>
      <c r="I1059" s="36" t="s">
        <v>1084</v>
      </c>
      <c r="J1059" s="36"/>
      <c r="K1059" s="36" t="e">
        <f t="shared" si="72"/>
        <v>#N/A</v>
      </c>
    </row>
    <row r="1060" spans="1:11" hidden="1" x14ac:dyDescent="0.25">
      <c r="A1060" s="36">
        <v>1058</v>
      </c>
      <c r="B1060" s="36" t="b" cm="1">
        <f t="array" ref="B1060">INDEX(DB_PAR[],A1060+1,1)</f>
        <v>0</v>
      </c>
      <c r="C1060" s="34" t="str" cm="1">
        <f t="array" ref="C1060">INDEX(DB_PAR[],A1060+1,3)</f>
        <v xml:space="preserve"> PID_PELTON_NOZZLE_6</v>
      </c>
      <c r="D1060" s="34" t="str" cm="1">
        <f t="array" ref="D1060">INDEX(DB_PAR[],A1060+1,4)</f>
        <v>INPUT_RAMP_FALLING_TIME</v>
      </c>
      <c r="E1060" t="s">
        <v>4653</v>
      </c>
      <c r="F1060" s="34" t="s">
        <v>4250</v>
      </c>
      <c r="G1060" s="34" t="str" cm="1">
        <f t="array" ref="G1060">IF(INDEX(DB_PAR[],A1060+1,5) = "REAL",INDEX(DB_PAR[],A1060+1,8),IF(INDEX(DB_PAR[],A1060+1,5) = "INT",INDEX(DB_PAR[],A1060+1,6),INDEX(DB_PAR[],A1060+1,7)))</f>
        <v>REAL</v>
      </c>
      <c r="H1060" s="36" t="str" cm="1">
        <f t="array" ref="H1060">INDEX(DB_PAR[],A1060+1,9)</f>
        <v>T#2M</v>
      </c>
      <c r="I1060" s="36" t="s">
        <v>1084</v>
      </c>
      <c r="J1060" s="36"/>
      <c r="K1060" s="36" t="e">
        <f t="shared" si="72"/>
        <v>#N/A</v>
      </c>
    </row>
    <row r="1061" spans="1:11" hidden="1" x14ac:dyDescent="0.25">
      <c r="A1061" s="36">
        <v>1059</v>
      </c>
      <c r="B1061" s="36" t="b" cm="1">
        <f t="array" ref="B1061">INDEX(DB_PAR[],A1061+1,1)</f>
        <v>0</v>
      </c>
      <c r="C1061" s="34" t="str" cm="1">
        <f t="array" ref="C1061">INDEX(DB_PAR[],A1061+1,3)</f>
        <v xml:space="preserve"> PID_PELTON_NOZZLE_6</v>
      </c>
      <c r="D1061" s="34" t="str" cm="1">
        <f t="array" ref="D1061">INDEX(DB_PAR[],A1061+1,4)</f>
        <v>INPUT_RAMP_RISING_TIME</v>
      </c>
      <c r="E1061" t="s">
        <v>4654</v>
      </c>
      <c r="F1061" s="34" t="s">
        <v>4253</v>
      </c>
      <c r="G1061" s="34" t="str" cm="1">
        <f t="array" ref="G1061">IF(INDEX(DB_PAR[],A1061+1,5) = "REAL",INDEX(DB_PAR[],A1061+1,8),IF(INDEX(DB_PAR[],A1061+1,5) = "INT",INDEX(DB_PAR[],A1061+1,6),INDEX(DB_PAR[],A1061+1,7)))</f>
        <v>REAL</v>
      </c>
      <c r="H1061" s="36" t="str" cm="1">
        <f t="array" ref="H1061">INDEX(DB_PAR[],A1061+1,9)</f>
        <v>T#2M</v>
      </c>
      <c r="I1061" s="36" t="s">
        <v>1084</v>
      </c>
      <c r="J1061" s="36"/>
      <c r="K1061" s="36" t="e">
        <f t="shared" si="72"/>
        <v>#N/A</v>
      </c>
    </row>
    <row r="1062" spans="1:11" hidden="1" x14ac:dyDescent="0.25">
      <c r="A1062" s="36">
        <v>1060</v>
      </c>
      <c r="B1062" s="36" t="b" cm="1">
        <f t="array" ref="B1062">INDEX(DB_PAR[],A1062+1,1)</f>
        <v>0</v>
      </c>
      <c r="C1062" s="34" t="str" cm="1">
        <f t="array" ref="C1062">INDEX(DB_PAR[],A1062+1,3)</f>
        <v xml:space="preserve"> PID_PELTON_NOZZLE_6</v>
      </c>
      <c r="D1062" s="34" t="str" cm="1">
        <f t="array" ref="D1062">INDEX(DB_PAR[],A1062+1,4)</f>
        <v>OUTPUT_RAMP_FALLING_TIME</v>
      </c>
      <c r="E1062" t="s">
        <v>4655</v>
      </c>
      <c r="F1062" s="34" t="s">
        <v>4250</v>
      </c>
      <c r="G1062" s="34" t="str" cm="1">
        <f t="array" ref="G1062">IF(INDEX(DB_PAR[],A1062+1,5) = "REAL",INDEX(DB_PAR[],A1062+1,8),IF(INDEX(DB_PAR[],A1062+1,5) = "INT",INDEX(DB_PAR[],A1062+1,6),INDEX(DB_PAR[],A1062+1,7)))</f>
        <v>REAL</v>
      </c>
      <c r="H1062" s="36" t="str" cm="1">
        <f t="array" ref="H1062">INDEX(DB_PAR[],A1062+1,9)</f>
        <v>T#0MS</v>
      </c>
      <c r="I1062" s="36" t="s">
        <v>1084</v>
      </c>
      <c r="J1062" s="36"/>
      <c r="K1062" s="36" t="e">
        <f t="shared" si="72"/>
        <v>#N/A</v>
      </c>
    </row>
    <row r="1063" spans="1:11" hidden="1" x14ac:dyDescent="0.25">
      <c r="A1063" s="36">
        <v>1061</v>
      </c>
      <c r="B1063" s="36" t="b" cm="1">
        <f t="array" ref="B1063">INDEX(DB_PAR[],A1063+1,1)</f>
        <v>0</v>
      </c>
      <c r="C1063" s="34" t="str" cm="1">
        <f t="array" ref="C1063">INDEX(DB_PAR[],A1063+1,3)</f>
        <v xml:space="preserve"> PID_PELTON_NOZZLE_6</v>
      </c>
      <c r="D1063" s="34" t="str" cm="1">
        <f t="array" ref="D1063">INDEX(DB_PAR[],A1063+1,4)</f>
        <v>OUTPUT_RAMP_RISING_TIME</v>
      </c>
      <c r="E1063" t="s">
        <v>4656</v>
      </c>
      <c r="F1063" s="34" t="s">
        <v>4253</v>
      </c>
      <c r="G1063" s="34" t="str" cm="1">
        <f t="array" ref="G1063">IF(INDEX(DB_PAR[],A1063+1,5) = "REAL",INDEX(DB_PAR[],A1063+1,8),IF(INDEX(DB_PAR[],A1063+1,5) = "INT",INDEX(DB_PAR[],A1063+1,6),INDEX(DB_PAR[],A1063+1,7)))</f>
        <v>REAL</v>
      </c>
      <c r="H1063" s="36" t="str" cm="1">
        <f t="array" ref="H1063">INDEX(DB_PAR[],A1063+1,9)</f>
        <v>T#0MS</v>
      </c>
      <c r="I1063" s="36" t="s">
        <v>1084</v>
      </c>
      <c r="J1063" s="36"/>
      <c r="K1063" s="36" t="e">
        <f t="shared" si="72"/>
        <v>#N/A</v>
      </c>
    </row>
    <row r="1064" spans="1:11" ht="30" hidden="1" x14ac:dyDescent="0.25">
      <c r="A1064" s="36">
        <v>1062</v>
      </c>
      <c r="B1064" s="36" t="b" cm="1">
        <f t="array" ref="B1064">INDEX(DB_PAR[],A1064+1,1)</f>
        <v>0</v>
      </c>
      <c r="C1064" s="34" t="str" cm="1">
        <f t="array" ref="C1064">INDEX(DB_PAR[],A1064+1,3)</f>
        <v xml:space="preserve"> PID_PELTON_NOZZLE_6</v>
      </c>
      <c r="D1064" s="34" t="str" cm="1">
        <f t="array" ref="D1064">INDEX(DB_PAR[],A1064+1,4)</f>
        <v>MAN_ON</v>
      </c>
      <c r="E1064" t="s">
        <v>4657</v>
      </c>
      <c r="F1064" s="34" t="s">
        <v>4258</v>
      </c>
      <c r="G1064" s="34" t="str" cm="1">
        <f t="array" ref="G1064">IF(INDEX(DB_PAR[],A1064+1,5) = "REAL",INDEX(DB_PAR[],A1064+1,8),IF(INDEX(DB_PAR[],A1064+1,5) = "INT",INDEX(DB_PAR[],A1064+1,6),INDEX(DB_PAR[],A1064+1,7)))</f>
        <v>INT</v>
      </c>
      <c r="H1064" s="36" t="str" cm="1">
        <f t="array" ref="H1064">INDEX(DB_PAR[],A1064+1,9)</f>
        <v>T#0MS</v>
      </c>
      <c r="I1064" s="36" t="s">
        <v>1084</v>
      </c>
      <c r="J1064" s="36"/>
      <c r="K1064" s="36" t="e">
        <f t="shared" si="72"/>
        <v>#N/A</v>
      </c>
    </row>
    <row r="1065" spans="1:11" ht="30" hidden="1" x14ac:dyDescent="0.25">
      <c r="A1065" s="36">
        <v>1063</v>
      </c>
      <c r="B1065" s="36" t="b" cm="1">
        <f t="array" ref="B1065">INDEX(DB_PAR[],A1065+1,1)</f>
        <v>0</v>
      </c>
      <c r="C1065" s="34" t="str" cm="1">
        <f t="array" ref="C1065">INDEX(DB_PAR[],A1065+1,3)</f>
        <v xml:space="preserve"> PID_PELTON_NOZZLE_6</v>
      </c>
      <c r="D1065" s="34" t="str" cm="1">
        <f t="array" ref="D1065">INDEX(DB_PAR[],A1065+1,4)</f>
        <v>P_SEL</v>
      </c>
      <c r="E1065" t="s">
        <v>4658</v>
      </c>
      <c r="F1065" s="34" t="s">
        <v>4261</v>
      </c>
      <c r="G1065" s="34" t="str" cm="1">
        <f t="array" ref="G1065">IF(INDEX(DB_PAR[],A1065+1,5) = "REAL",INDEX(DB_PAR[],A1065+1,8),IF(INDEX(DB_PAR[],A1065+1,5) = "INT",INDEX(DB_PAR[],A1065+1,6),INDEX(DB_PAR[],A1065+1,7)))</f>
        <v>INT</v>
      </c>
      <c r="H1065" s="36" t="str" cm="1">
        <f t="array" ref="H1065">INDEX(DB_PAR[],A1065+1,9)</f>
        <v>T#0MS</v>
      </c>
      <c r="I1065" s="36" t="s">
        <v>1084</v>
      </c>
      <c r="J1065" s="36"/>
      <c r="K1065" s="36" t="e">
        <f t="shared" si="72"/>
        <v>#N/A</v>
      </c>
    </row>
    <row r="1066" spans="1:11" ht="30" hidden="1" x14ac:dyDescent="0.25">
      <c r="A1066" s="36">
        <v>1064</v>
      </c>
      <c r="B1066" s="36" t="b" cm="1">
        <f t="array" ref="B1066">INDEX(DB_PAR[],A1066+1,1)</f>
        <v>0</v>
      </c>
      <c r="C1066" s="34" t="str" cm="1">
        <f t="array" ref="C1066">INDEX(DB_PAR[],A1066+1,3)</f>
        <v xml:space="preserve"> PID_PELTON_NOZZLE_6</v>
      </c>
      <c r="D1066" s="34" t="str" cm="1">
        <f t="array" ref="D1066">INDEX(DB_PAR[],A1066+1,4)</f>
        <v>I_SEL</v>
      </c>
      <c r="E1066" t="s">
        <v>4659</v>
      </c>
      <c r="F1066" s="34" t="s">
        <v>4264</v>
      </c>
      <c r="G1066" s="34" t="str" cm="1">
        <f t="array" ref="G1066">IF(INDEX(DB_PAR[],A1066+1,5) = "REAL",INDEX(DB_PAR[],A1066+1,8),IF(INDEX(DB_PAR[],A1066+1,5) = "INT",INDEX(DB_PAR[],A1066+1,6),INDEX(DB_PAR[],A1066+1,7)))</f>
        <v>INT</v>
      </c>
      <c r="H1066" s="36" t="str" cm="1">
        <f t="array" ref="H1066">INDEX(DB_PAR[],A1066+1,9)</f>
        <v>T#0MS</v>
      </c>
      <c r="I1066" s="36" t="s">
        <v>1084</v>
      </c>
      <c r="J1066" s="36"/>
      <c r="K1066" s="36" t="e">
        <f t="shared" si="72"/>
        <v>#N/A</v>
      </c>
    </row>
    <row r="1067" spans="1:11" hidden="1" x14ac:dyDescent="0.25">
      <c r="A1067" s="36">
        <v>1065</v>
      </c>
      <c r="B1067" s="36" t="b" cm="1">
        <f t="array" ref="B1067">INDEX(DB_PAR[],A1067+1,1)</f>
        <v>0</v>
      </c>
      <c r="C1067" s="34" t="str" cm="1">
        <f t="array" ref="C1067">INDEX(DB_PAR[],A1067+1,3)</f>
        <v xml:space="preserve"> PID_PELTON_NOZZLE_6</v>
      </c>
      <c r="D1067" s="34" t="str" cm="1">
        <f t="array" ref="D1067">INDEX(DB_PAR[],A1067+1,4)</f>
        <v>INT_HOLD</v>
      </c>
      <c r="E1067" t="s">
        <v>4660</v>
      </c>
      <c r="F1067" s="34" t="s">
        <v>4267</v>
      </c>
      <c r="G1067" s="34" t="str" cm="1">
        <f t="array" ref="G1067">IF(INDEX(DB_PAR[],A1067+1,5) = "REAL",INDEX(DB_PAR[],A1067+1,8),IF(INDEX(DB_PAR[],A1067+1,5) = "INT",INDEX(DB_PAR[],A1067+1,6),INDEX(DB_PAR[],A1067+1,7)))</f>
        <v>INT</v>
      </c>
      <c r="H1067" s="36" t="str" cm="1">
        <f t="array" ref="H1067">INDEX(DB_PAR[],A1067+1,9)</f>
        <v>T#0MS</v>
      </c>
      <c r="I1067" s="36" t="s">
        <v>1084</v>
      </c>
      <c r="J1067" s="36"/>
      <c r="K1067" s="36" t="e">
        <f t="shared" si="72"/>
        <v>#N/A</v>
      </c>
    </row>
    <row r="1068" spans="1:11" ht="30" hidden="1" x14ac:dyDescent="0.25">
      <c r="A1068" s="36">
        <v>1066</v>
      </c>
      <c r="B1068" s="36" t="b" cm="1">
        <f t="array" ref="B1068">INDEX(DB_PAR[],A1068+1,1)</f>
        <v>0</v>
      </c>
      <c r="C1068" s="34" t="str" cm="1">
        <f t="array" ref="C1068">INDEX(DB_PAR[],A1068+1,3)</f>
        <v xml:space="preserve"> PID_PELTON_NOZZLE_6</v>
      </c>
      <c r="D1068" s="34" t="str" cm="1">
        <f t="array" ref="D1068">INDEX(DB_PAR[],A1068+1,4)</f>
        <v>D_SEL</v>
      </c>
      <c r="E1068" t="s">
        <v>4661</v>
      </c>
      <c r="F1068" s="34" t="s">
        <v>4348</v>
      </c>
      <c r="G1068" s="34" t="str" cm="1">
        <f t="array" ref="G1068">IF(INDEX(DB_PAR[],A1068+1,5) = "REAL",INDEX(DB_PAR[],A1068+1,8),IF(INDEX(DB_PAR[],A1068+1,5) = "INT",INDEX(DB_PAR[],A1068+1,6),INDEX(DB_PAR[],A1068+1,7)))</f>
        <v>INT</v>
      </c>
      <c r="H1068" s="36" t="str" cm="1">
        <f t="array" ref="H1068">INDEX(DB_PAR[],A1068+1,9)</f>
        <v>T#0MS</v>
      </c>
      <c r="I1068" s="36" t="s">
        <v>1084</v>
      </c>
      <c r="J1068" s="36"/>
      <c r="K1068" s="36" t="e">
        <f t="shared" si="72"/>
        <v>#N/A</v>
      </c>
    </row>
    <row r="1069" spans="1:11" ht="30" hidden="1" x14ac:dyDescent="0.25">
      <c r="A1069" s="36">
        <v>1067</v>
      </c>
      <c r="B1069" s="36" t="b" cm="1">
        <f t="array" ref="B1069">INDEX(DB_PAR[],A1069+1,1)</f>
        <v>0</v>
      </c>
      <c r="C1069" s="34" t="str" cm="1">
        <f t="array" ref="C1069">INDEX(DB_PAR[],A1069+1,3)</f>
        <v xml:space="preserve"> PID_PELTON_NOZZLE_6</v>
      </c>
      <c r="D1069" s="34" t="str" cm="1">
        <f t="array" ref="D1069">INDEX(DB_PAR[],A1069+1,4)</f>
        <v>NUM_OF_CYCLES</v>
      </c>
      <c r="E1069" t="s">
        <v>4662</v>
      </c>
      <c r="F1069" s="34" t="s">
        <v>4273</v>
      </c>
      <c r="G1069" s="34" t="str" cm="1">
        <f t="array" ref="G1069">IF(INDEX(DB_PAR[],A1069+1,5) = "REAL",INDEX(DB_PAR[],A1069+1,8),IF(INDEX(DB_PAR[],A1069+1,5) = "INT",INDEX(DB_PAR[],A1069+1,6),INDEX(DB_PAR[],A1069+1,7)))</f>
        <v>INT</v>
      </c>
      <c r="H1069" s="36" t="str" cm="1">
        <f t="array" ref="H1069">INDEX(DB_PAR[],A1069+1,9)</f>
        <v>T#0MS</v>
      </c>
      <c r="I1069" s="36" t="s">
        <v>1084</v>
      </c>
      <c r="J1069" s="36"/>
      <c r="K1069" s="36" t="e">
        <f t="shared" si="72"/>
        <v>#N/A</v>
      </c>
    </row>
    <row r="1070" spans="1:11" hidden="1" x14ac:dyDescent="0.25">
      <c r="A1070" s="36">
        <v>1068</v>
      </c>
      <c r="B1070" s="36" t="b" cm="1">
        <f t="array" ref="B1070">INDEX(DB_PAR[],A1070+1,1)</f>
        <v>0</v>
      </c>
      <c r="C1070" s="34" t="str" cm="1">
        <f t="array" ref="C1070">INDEX(DB_PAR[],A1070+1,3)</f>
        <v xml:space="preserve"> PID_PELTON_NOZZLE_6</v>
      </c>
      <c r="D1070" s="34" t="str" cm="1">
        <f t="array" ref="D1070">INDEX(DB_PAR[],A1070+1,4)</f>
        <v>GAIN</v>
      </c>
      <c r="E1070" t="s">
        <v>4663</v>
      </c>
      <c r="F1070" s="34" t="s">
        <v>4276</v>
      </c>
      <c r="G1070" s="34" t="str" cm="1">
        <f t="array" ref="G1070">IF(INDEX(DB_PAR[],A1070+1,5) = "REAL",INDEX(DB_PAR[],A1070+1,8),IF(INDEX(DB_PAR[],A1070+1,5) = "INT",INDEX(DB_PAR[],A1070+1,6),INDEX(DB_PAR[],A1070+1,7)))</f>
        <v>REAL</v>
      </c>
      <c r="H1070" s="36" t="str" cm="1">
        <f t="array" ref="H1070">INDEX(DB_PAR[],A1070+1,9)</f>
        <v>T#2M</v>
      </c>
      <c r="I1070" s="36" t="s">
        <v>1084</v>
      </c>
      <c r="J1070" s="36"/>
      <c r="K1070" s="36" t="e">
        <f t="shared" si="72"/>
        <v>#N/A</v>
      </c>
    </row>
    <row r="1071" spans="1:11" hidden="1" x14ac:dyDescent="0.25">
      <c r="A1071" s="36">
        <v>1069</v>
      </c>
      <c r="B1071" s="36" t="b" cm="1">
        <f t="array" ref="B1071">INDEX(DB_PAR[],A1071+1,1)</f>
        <v>0</v>
      </c>
      <c r="C1071" s="34" t="str" cm="1">
        <f t="array" ref="C1071">INDEX(DB_PAR[],A1071+1,3)</f>
        <v xml:space="preserve"> PID_PELTON_NOZZLE_6</v>
      </c>
      <c r="D1071" s="34" t="str" cm="1">
        <f t="array" ref="D1071">INDEX(DB_PAR[],A1071+1,4)</f>
        <v>TI</v>
      </c>
      <c r="E1071" t="s">
        <v>4664</v>
      </c>
      <c r="F1071" s="34" t="s">
        <v>4279</v>
      </c>
      <c r="G1071" s="34" t="str" cm="1">
        <f t="array" ref="G1071">IF(INDEX(DB_PAR[],A1071+1,5) = "REAL",INDEX(DB_PAR[],A1071+1,8),IF(INDEX(DB_PAR[],A1071+1,5) = "INT",INDEX(DB_PAR[],A1071+1,6),INDEX(DB_PAR[],A1071+1,7)))</f>
        <v>TIME</v>
      </c>
      <c r="H1071" s="36" t="str" cm="1">
        <f t="array" ref="H1071">INDEX(DB_PAR[],A1071+1,9)</f>
        <v>T#2M</v>
      </c>
      <c r="I1071" s="36" t="s">
        <v>1084</v>
      </c>
      <c r="J1071" s="36"/>
      <c r="K1071" s="36" t="e">
        <f t="shared" si="72"/>
        <v>#N/A</v>
      </c>
    </row>
    <row r="1072" spans="1:11" hidden="1" x14ac:dyDescent="0.25">
      <c r="A1072" s="36">
        <v>1070</v>
      </c>
      <c r="B1072" s="36" t="b" cm="1">
        <f t="array" ref="B1072">INDEX(DB_PAR[],A1072+1,1)</f>
        <v>0</v>
      </c>
      <c r="C1072" s="34" t="str" cm="1">
        <f t="array" ref="C1072">INDEX(DB_PAR[],A1072+1,3)</f>
        <v xml:space="preserve"> PID_PELTON_NOZZLE_6</v>
      </c>
      <c r="D1072" s="34" t="str" cm="1">
        <f t="array" ref="D1072">INDEX(DB_PAR[],A1072+1,4)</f>
        <v>TD</v>
      </c>
      <c r="E1072" t="s">
        <v>4665</v>
      </c>
      <c r="F1072" s="34" t="s">
        <v>4282</v>
      </c>
      <c r="G1072" s="34" t="str" cm="1">
        <f t="array" ref="G1072">IF(INDEX(DB_PAR[],A1072+1,5) = "REAL",INDEX(DB_PAR[],A1072+1,8),IF(INDEX(DB_PAR[],A1072+1,5) = "INT",INDEX(DB_PAR[],A1072+1,6),INDEX(DB_PAR[],A1072+1,7)))</f>
        <v>TIME</v>
      </c>
      <c r="H1072" s="36" t="str" cm="1">
        <f t="array" ref="H1072">INDEX(DB_PAR[],A1072+1,9)</f>
        <v>T#0MS</v>
      </c>
      <c r="I1072" s="36" t="s">
        <v>1084</v>
      </c>
      <c r="J1072" s="36"/>
      <c r="K1072" s="36" t="e">
        <f t="shared" si="72"/>
        <v>#N/A</v>
      </c>
    </row>
    <row r="1073" spans="1:11" ht="30" hidden="1" x14ac:dyDescent="0.25">
      <c r="A1073" s="36">
        <v>1071</v>
      </c>
      <c r="B1073" s="36" t="b" cm="1">
        <f t="array" ref="B1073">INDEX(DB_PAR[],A1073+1,1)</f>
        <v>0</v>
      </c>
      <c r="C1073" s="34" t="str" cm="1">
        <f t="array" ref="C1073">INDEX(DB_PAR[],A1073+1,3)</f>
        <v xml:space="preserve"> PID_PELTON_NOZZLE_6</v>
      </c>
      <c r="D1073" s="34" t="str" cm="1">
        <f t="array" ref="D1073">INDEX(DB_PAR[],A1073+1,4)</f>
        <v>TM_LAG</v>
      </c>
      <c r="E1073" t="s">
        <v>4666</v>
      </c>
      <c r="F1073" s="34" t="s">
        <v>4285</v>
      </c>
      <c r="G1073" s="34" t="str" cm="1">
        <f t="array" ref="G1073">IF(INDEX(DB_PAR[],A1073+1,5) = "REAL",INDEX(DB_PAR[],A1073+1,8),IF(INDEX(DB_PAR[],A1073+1,5) = "INT",INDEX(DB_PAR[],A1073+1,6),INDEX(DB_PAR[],A1073+1,7)))</f>
        <v>TIME</v>
      </c>
      <c r="H1073" s="36" t="str" cm="1">
        <f t="array" ref="H1073">INDEX(DB_PAR[],A1073+1,9)</f>
        <v>T#0MS</v>
      </c>
      <c r="I1073" s="36" t="s">
        <v>1084</v>
      </c>
      <c r="J1073" s="36"/>
      <c r="K1073" s="36" t="e">
        <f t="shared" si="72"/>
        <v>#N/A</v>
      </c>
    </row>
    <row r="1074" spans="1:11" hidden="1" x14ac:dyDescent="0.25">
      <c r="A1074" s="36">
        <v>1072</v>
      </c>
      <c r="B1074" s="36" t="b" cm="1">
        <f t="array" ref="B1074">INDEX(DB_PAR[],A1074+1,1)</f>
        <v>0</v>
      </c>
      <c r="C1074" s="34" t="str" cm="1">
        <f t="array" ref="C1074">INDEX(DB_PAR[],A1074+1,3)</f>
        <v xml:space="preserve"> PID_PELTON_NOZZLE_6</v>
      </c>
      <c r="D1074" s="34" t="str" cm="1">
        <f t="array" ref="D1074">INDEX(DB_PAR[],A1074+1,4)</f>
        <v>DEAD_W</v>
      </c>
      <c r="E1074" t="s">
        <v>4667</v>
      </c>
      <c r="F1074" s="34" t="s">
        <v>4288</v>
      </c>
      <c r="G1074" s="34" t="str" cm="1">
        <f t="array" ref="G1074">IF(INDEX(DB_PAR[],A1074+1,5) = "REAL",INDEX(DB_PAR[],A1074+1,8),IF(INDEX(DB_PAR[],A1074+1,5) = "INT",INDEX(DB_PAR[],A1074+1,6),INDEX(DB_PAR[],A1074+1,7)))</f>
        <v>REAL</v>
      </c>
      <c r="H1074" s="36" t="str" cm="1">
        <f t="array" ref="H1074">INDEX(DB_PAR[],A1074+1,9)</f>
        <v>T#0MS</v>
      </c>
      <c r="I1074" s="36" t="s">
        <v>1084</v>
      </c>
      <c r="J1074" s="36"/>
      <c r="K1074" s="36" t="e">
        <f t="shared" si="72"/>
        <v>#N/A</v>
      </c>
    </row>
    <row r="1075" spans="1:11" ht="30" hidden="1" x14ac:dyDescent="0.25">
      <c r="A1075" s="36">
        <v>1073</v>
      </c>
      <c r="B1075" s="36" t="b" cm="1">
        <f t="array" ref="B1075">INDEX(DB_PAR[],A1075+1,1)</f>
        <v>0</v>
      </c>
      <c r="C1075" s="34" t="str" cm="1">
        <f t="array" ref="C1075">INDEX(DB_PAR[],A1075+1,3)</f>
        <v xml:space="preserve"> PID_PELTON_NOZZLE_6</v>
      </c>
      <c r="D1075" s="34" t="str" cm="1">
        <f t="array" ref="D1075">INDEX(DB_PAR[],A1075+1,4)</f>
        <v>LMN_HLM</v>
      </c>
      <c r="E1075" t="s">
        <v>4668</v>
      </c>
      <c r="F1075" s="35" t="s">
        <v>4291</v>
      </c>
      <c r="G1075" s="34" t="str" cm="1">
        <f t="array" ref="G1075">IF(INDEX(DB_PAR[],A1075+1,5) = "REAL",INDEX(DB_PAR[],A1075+1,8),IF(INDEX(DB_PAR[],A1075+1,5) = "INT",INDEX(DB_PAR[],A1075+1,6),INDEX(DB_PAR[],A1075+1,7)))</f>
        <v>REAL</v>
      </c>
      <c r="H1075" s="36" t="str" cm="1">
        <f t="array" ref="H1075">INDEX(DB_PAR[],A1075+1,9)</f>
        <v>T#0MS</v>
      </c>
      <c r="I1075" s="36" t="s">
        <v>1084</v>
      </c>
      <c r="J1075" s="36"/>
      <c r="K1075" s="36" t="e">
        <f t="shared" si="72"/>
        <v>#N/A</v>
      </c>
    </row>
    <row r="1076" spans="1:11" ht="30" hidden="1" x14ac:dyDescent="0.25">
      <c r="A1076" s="36">
        <v>1074</v>
      </c>
      <c r="B1076" s="36" t="b" cm="1">
        <f t="array" ref="B1076">INDEX(DB_PAR[],A1076+1,1)</f>
        <v>0</v>
      </c>
      <c r="C1076" s="34" t="str" cm="1">
        <f t="array" ref="C1076">INDEX(DB_PAR[],A1076+1,3)</f>
        <v xml:space="preserve"> PID_PELTON_NOZZLE_6</v>
      </c>
      <c r="D1076" s="34" t="str" cm="1">
        <f t="array" ref="D1076">INDEX(DB_PAR[],A1076+1,4)</f>
        <v>LMN_LLM</v>
      </c>
      <c r="E1076" t="s">
        <v>4669</v>
      </c>
      <c r="F1076" s="35" t="s">
        <v>4294</v>
      </c>
      <c r="G1076" s="34" t="str" cm="1">
        <f t="array" ref="G1076">IF(INDEX(DB_PAR[],A1076+1,5) = "REAL",INDEX(DB_PAR[],A1076+1,8),IF(INDEX(DB_PAR[],A1076+1,5) = "INT",INDEX(DB_PAR[],A1076+1,6),INDEX(DB_PAR[],A1076+1,7)))</f>
        <v>REAL</v>
      </c>
      <c r="H1076" s="36" t="str" cm="1">
        <f t="array" ref="H1076">INDEX(DB_PAR[],A1076+1,9)</f>
        <v>T#0MS</v>
      </c>
      <c r="I1076" s="36" t="s">
        <v>1084</v>
      </c>
      <c r="J1076" s="36"/>
      <c r="K1076" s="36" t="e">
        <f t="shared" si="72"/>
        <v>#N/A</v>
      </c>
    </row>
    <row r="1077" spans="1:11" hidden="1" x14ac:dyDescent="0.25">
      <c r="A1077" s="36">
        <v>1075</v>
      </c>
      <c r="B1077" s="36" t="b" cm="1">
        <f t="array" ref="B1077">INDEX(DB_PAR[],A1077+1,1)</f>
        <v>0</v>
      </c>
      <c r="C1077" s="34" t="str" cm="1">
        <f t="array" ref="C1077">INDEX(DB_PAR[],A1077+1,3)</f>
        <v xml:space="preserve"> PID_PELTON_NOZZLE_6</v>
      </c>
      <c r="D1077" s="34" t="str" cm="1">
        <f t="array" ref="D1077">INDEX(DB_PAR[],A1077+1,4)</f>
        <v>REF_MIN_VAL</v>
      </c>
      <c r="E1077" t="s">
        <v>4670</v>
      </c>
      <c r="F1077" s="34" t="s">
        <v>4297</v>
      </c>
      <c r="G1077" s="34" t="str" cm="1">
        <f t="array" ref="G1077">IF(INDEX(DB_PAR[],A1077+1,5) = "REAL",INDEX(DB_PAR[],A1077+1,8),IF(INDEX(DB_PAR[],A1077+1,5) = "INT",INDEX(DB_PAR[],A1077+1,6),INDEX(DB_PAR[],A1077+1,7)))</f>
        <v>REAL</v>
      </c>
      <c r="H1077" s="36" t="str" cm="1">
        <f t="array" ref="H1077">INDEX(DB_PAR[],A1077+1,9)</f>
        <v>T#2M</v>
      </c>
      <c r="I1077" s="36" t="s">
        <v>1084</v>
      </c>
      <c r="J1077" s="36"/>
      <c r="K1077" s="36" t="e">
        <f t="shared" si="72"/>
        <v>#N/A</v>
      </c>
    </row>
    <row r="1078" spans="1:11" hidden="1" x14ac:dyDescent="0.25">
      <c r="A1078" s="36">
        <v>1076</v>
      </c>
      <c r="B1078" s="36" t="b" cm="1">
        <f t="array" ref="B1078">INDEX(DB_PAR[],A1078+1,1)</f>
        <v>0</v>
      </c>
      <c r="C1078" s="34" t="str" cm="1">
        <f t="array" ref="C1078">INDEX(DB_PAR[],A1078+1,3)</f>
        <v xml:space="preserve"> PID_PELTON_NOZZLE_6</v>
      </c>
      <c r="D1078" s="34" t="str" cm="1">
        <f t="array" ref="D1078">INDEX(DB_PAR[],A1078+1,4)</f>
        <v>REF_MAX_VAL</v>
      </c>
      <c r="E1078" t="s">
        <v>4671</v>
      </c>
      <c r="F1078" s="34" t="s">
        <v>4300</v>
      </c>
      <c r="G1078" s="34" t="str" cm="1">
        <f t="array" ref="G1078">IF(INDEX(DB_PAR[],A1078+1,5) = "REAL",INDEX(DB_PAR[],A1078+1,8),IF(INDEX(DB_PAR[],A1078+1,5) = "INT",INDEX(DB_PAR[],A1078+1,6),INDEX(DB_PAR[],A1078+1,7)))</f>
        <v>REAL</v>
      </c>
      <c r="H1078" s="36" t="str" cm="1">
        <f t="array" ref="H1078">INDEX(DB_PAR[],A1078+1,9)</f>
        <v>T#0MS</v>
      </c>
      <c r="I1078" s="36" t="s">
        <v>1084</v>
      </c>
      <c r="J1078" s="36"/>
      <c r="K1078" s="36" t="e">
        <f t="shared" si="72"/>
        <v>#N/A</v>
      </c>
    </row>
    <row r="1079" spans="1:11" ht="30" hidden="1" x14ac:dyDescent="0.25">
      <c r="A1079" s="36">
        <v>1077</v>
      </c>
      <c r="B1079" s="36" t="b" cm="1">
        <f t="array" ref="B1079">INDEX(DB_PAR[],A1079+1,1)</f>
        <v>0</v>
      </c>
      <c r="C1079" s="34" t="str" cm="1">
        <f t="array" ref="C1079">INDEX(DB_PAR[],A1079+1,3)</f>
        <v xml:space="preserve"> PID_PELTON_NOZZLE_6</v>
      </c>
      <c r="D1079" s="34" t="str" cm="1">
        <f t="array" ref="D1079">INDEX(DB_PAR[],A1079+1,4)</f>
        <v>LMN_FAC</v>
      </c>
      <c r="E1079" t="s">
        <v>4672</v>
      </c>
      <c r="F1079" s="34" t="s">
        <v>4303</v>
      </c>
      <c r="G1079" s="34" t="str" cm="1">
        <f t="array" ref="G1079">IF(INDEX(DB_PAR[],A1079+1,5) = "REAL",INDEX(DB_PAR[],A1079+1,8),IF(INDEX(DB_PAR[],A1079+1,5) = "INT",INDEX(DB_PAR[],A1079+1,6),INDEX(DB_PAR[],A1079+1,7)))</f>
        <v>REAL</v>
      </c>
      <c r="H1079" s="36" t="str" cm="1">
        <f t="array" ref="H1079">INDEX(DB_PAR[],A1079+1,9)</f>
        <v>T#0MS</v>
      </c>
      <c r="I1079" s="36" t="s">
        <v>1084</v>
      </c>
      <c r="J1079" s="36"/>
      <c r="K1079" s="36" t="e">
        <f t="shared" si="72"/>
        <v>#N/A</v>
      </c>
    </row>
    <row r="1080" spans="1:11" ht="30" hidden="1" x14ac:dyDescent="0.25">
      <c r="A1080" s="36">
        <v>1078</v>
      </c>
      <c r="B1080" s="36" t="b" cm="1">
        <f t="array" ref="B1080">INDEX(DB_PAR[],A1080+1,1)</f>
        <v>0</v>
      </c>
      <c r="C1080" s="34" t="str" cm="1">
        <f t="array" ref="C1080">INDEX(DB_PAR[],A1080+1,3)</f>
        <v xml:space="preserve"> PID_PELTON_NOZZLE_6</v>
      </c>
      <c r="D1080" s="34" t="str" cm="1">
        <f t="array" ref="D1080">INDEX(DB_PAR[],A1080+1,4)</f>
        <v>LMN_OFFSET</v>
      </c>
      <c r="E1080" t="s">
        <v>4673</v>
      </c>
      <c r="F1080" s="34" t="s">
        <v>4306</v>
      </c>
      <c r="G1080" s="34" t="str" cm="1">
        <f t="array" ref="G1080">IF(INDEX(DB_PAR[],A1080+1,5) = "REAL",INDEX(DB_PAR[],A1080+1,8),IF(INDEX(DB_PAR[],A1080+1,5) = "INT",INDEX(DB_PAR[],A1080+1,6),INDEX(DB_PAR[],A1080+1,7)))</f>
        <v>REAL</v>
      </c>
      <c r="H1080" s="36" t="str" cm="1">
        <f t="array" ref="H1080">INDEX(DB_PAR[],A1080+1,9)</f>
        <v>T#0MS</v>
      </c>
      <c r="I1080" s="36" t="s">
        <v>1084</v>
      </c>
      <c r="J1080" s="36"/>
      <c r="K1080" s="36" t="e">
        <f t="shared" si="72"/>
        <v>#N/A</v>
      </c>
    </row>
    <row r="1081" spans="1:11" hidden="1" x14ac:dyDescent="0.25">
      <c r="A1081" s="36">
        <v>1079</v>
      </c>
      <c r="B1081" s="36" t="b" cm="1">
        <f t="array" ref="B1081">INDEX(DB_PAR[],A1081+1,1)</f>
        <v>0</v>
      </c>
      <c r="C1081" s="34" t="str" cm="1">
        <f t="array" ref="C1081">INDEX(DB_PAR[],A1081+1,3)</f>
        <v xml:space="preserve"> PID_PELTON_NOZZLE_6</v>
      </c>
      <c r="D1081" s="34" t="str" cm="1">
        <f t="array" ref="D1081">INDEX(DB_PAR[],A1081+1,4)</f>
        <v>DISV</v>
      </c>
      <c r="E1081" t="s">
        <v>4674</v>
      </c>
      <c r="F1081" s="34" t="s">
        <v>4309</v>
      </c>
      <c r="G1081" s="34" t="str" cm="1">
        <f t="array" ref="G1081">IF(INDEX(DB_PAR[],A1081+1,5) = "REAL",INDEX(DB_PAR[],A1081+1,8),IF(INDEX(DB_PAR[],A1081+1,5) = "INT",INDEX(DB_PAR[],A1081+1,6),INDEX(DB_PAR[],A1081+1,7)))</f>
        <v>REAL</v>
      </c>
      <c r="H1081" s="36" t="str" cm="1">
        <f t="array" ref="H1081">INDEX(DB_PAR[],A1081+1,9)</f>
        <v>T#0MS</v>
      </c>
      <c r="I1081" s="36" t="s">
        <v>1084</v>
      </c>
      <c r="J1081" s="36"/>
      <c r="K1081" s="36" t="e">
        <f t="shared" si="72"/>
        <v>#N/A</v>
      </c>
    </row>
    <row r="1082" spans="1:11" hidden="1" x14ac:dyDescent="0.25">
      <c r="A1082" s="36">
        <v>1080</v>
      </c>
      <c r="B1082" s="36" t="b" cm="1">
        <f t="array" ref="B1082">INDEX(DB_PAR[],A1082+1,1)</f>
        <v>0</v>
      </c>
      <c r="C1082" s="34" t="str" cm="1">
        <f t="array" ref="C1082">INDEX(DB_PAR[],A1082+1,3)</f>
        <v xml:space="preserve"> PID_PELTON_NOZZLE_6</v>
      </c>
      <c r="D1082" s="34" t="str" cm="1">
        <f t="array" ref="D1082">INDEX(DB_PAR[],A1082+1,4)</f>
        <v>MAN</v>
      </c>
      <c r="E1082" t="s">
        <v>4675</v>
      </c>
      <c r="F1082" s="34" t="s">
        <v>4363</v>
      </c>
      <c r="G1082" s="34" t="str" cm="1">
        <f t="array" ref="G1082">IF(INDEX(DB_PAR[],A1082+1,5) = "REAL",INDEX(DB_PAR[],A1082+1,8),IF(INDEX(DB_PAR[],A1082+1,5) = "INT",INDEX(DB_PAR[],A1082+1,6),INDEX(DB_PAR[],A1082+1,7)))</f>
        <v>REAL</v>
      </c>
      <c r="H1082" s="36" t="str" cm="1">
        <f t="array" ref="H1082">INDEX(DB_PAR[],A1082+1,9)</f>
        <v>T#17S</v>
      </c>
      <c r="I1082" s="36" t="s">
        <v>1084</v>
      </c>
      <c r="J1082" s="36"/>
      <c r="K1082" s="36" t="e">
        <f t="shared" si="72"/>
        <v>#N/A</v>
      </c>
    </row>
    <row r="1083" spans="1:11" ht="30" hidden="1" x14ac:dyDescent="0.25">
      <c r="A1083" s="36">
        <v>1081</v>
      </c>
      <c r="B1083" s="36" t="b" cm="1">
        <f t="array" ref="B1083">INDEX(DB_PAR[],A1083+1,1)</f>
        <v>0</v>
      </c>
      <c r="C1083" s="34" t="str" cm="1">
        <f t="array" ref="C1083">INDEX(DB_PAR[],A1083+1,3)</f>
        <v xml:space="preserve"> PID_PELTON_NOZZLE_6</v>
      </c>
      <c r="D1083" s="34" t="str" cm="1">
        <f t="array" ref="D1083">INDEX(DB_PAR[],A1083+1,4)</f>
        <v>REFERENCE_CORRECTION</v>
      </c>
      <c r="E1083" t="s">
        <v>4676</v>
      </c>
      <c r="F1083" s="34" t="s">
        <v>4315</v>
      </c>
      <c r="G1083" s="34" t="str" cm="1">
        <f t="array" ref="G1083">IF(INDEX(DB_PAR[],A1083+1,5) = "REAL",INDEX(DB_PAR[],A1083+1,8),IF(INDEX(DB_PAR[],A1083+1,5) = "INT",INDEX(DB_PAR[],A1083+1,6),INDEX(DB_PAR[],A1083+1,7)))</f>
        <v>REAL</v>
      </c>
      <c r="H1083" s="36" t="str" cm="1">
        <f t="array" ref="H1083">INDEX(DB_PAR[],A1083+1,9)</f>
        <v>T#0MS</v>
      </c>
      <c r="I1083" s="36" t="s">
        <v>3438</v>
      </c>
      <c r="J1083" s="36"/>
      <c r="K1083" s="36" t="e">
        <f t="shared" si="72"/>
        <v>#N/A</v>
      </c>
    </row>
    <row r="1084" spans="1:11" hidden="1" x14ac:dyDescent="0.25">
      <c r="A1084" s="36">
        <v>1082</v>
      </c>
      <c r="B1084" s="36" t="b" cm="1">
        <f t="array" ref="B1084">INDEX(DB_PAR[],A1084+1,1)</f>
        <v>0</v>
      </c>
      <c r="C1084" s="34" t="str" cm="1">
        <f t="array" ref="C1084">INDEX(DB_PAR[],A1084+1,3)</f>
        <v xml:space="preserve"> PID_PELTON_NOZZLE_6</v>
      </c>
      <c r="D1084" s="34" t="str" cm="1">
        <f t="array" ref="D1084">INDEX(DB_PAR[],A1084+1,4)</f>
        <v>OUT_CTRL_MODE</v>
      </c>
      <c r="E1084" t="s">
        <v>4317</v>
      </c>
      <c r="F1084" s="34" t="s">
        <v>4318</v>
      </c>
      <c r="G1084" s="34" t="str" cm="1">
        <f t="array" ref="G1084">IF(INDEX(DB_PAR[],A1084+1,5) = "REAL",INDEX(DB_PAR[],A1084+1,8),IF(INDEX(DB_PAR[],A1084+1,5) = "INT",INDEX(DB_PAR[],A1084+1,6),INDEX(DB_PAR[],A1084+1,7)))</f>
        <v>INT</v>
      </c>
      <c r="H1084" s="36" t="str" cm="1">
        <f t="array" ref="H1084">INDEX(DB_PAR[],A1084+1,9)</f>
        <v>T#0MS</v>
      </c>
      <c r="I1084" s="36" t="s">
        <v>1084</v>
      </c>
      <c r="J1084" s="36"/>
      <c r="K1084" s="36" t="e">
        <f t="shared" si="72"/>
        <v>#N/A</v>
      </c>
    </row>
    <row r="1085" spans="1:11" hidden="1" x14ac:dyDescent="0.25">
      <c r="A1085" s="36">
        <v>1083</v>
      </c>
      <c r="B1085" s="36" t="b" cm="1">
        <f t="array" ref="B1085">INDEX(DB_PAR[],A1085+1,1)</f>
        <v>0</v>
      </c>
      <c r="C1085" s="34" t="str" cm="1">
        <f t="array" ref="C1085">INDEX(DB_PAR[],A1085+1,3)</f>
        <v xml:space="preserve"> PID_PELTON_NOZZLE_6</v>
      </c>
      <c r="D1085" s="34" t="str" cm="1">
        <f t="array" ref="D1085">INDEX(DB_PAR[],A1085+1,4)</f>
        <v>SPARE_4</v>
      </c>
      <c r="F1085" s="34"/>
      <c r="G1085" s="34" t="str" cm="1">
        <f t="array" ref="G1085">IF(INDEX(DB_PAR[],A1085+1,5) = "REAL",INDEX(DB_PAR[],A1085+1,8),IF(INDEX(DB_PAR[],A1085+1,5) = "INT",INDEX(DB_PAR[],A1085+1,6),INDEX(DB_PAR[],A1085+1,7)))</f>
        <v>REAL</v>
      </c>
      <c r="H1085" s="36" t="str" cm="1">
        <f t="array" ref="H1085">INDEX(DB_PAR[],A1085+1,9)</f>
        <v>T#0MS</v>
      </c>
      <c r="I1085" s="36"/>
      <c r="J1085" s="36"/>
      <c r="K1085" s="36" t="e">
        <f t="shared" si="72"/>
        <v>#N/A</v>
      </c>
    </row>
    <row r="1086" spans="1:11" hidden="1" x14ac:dyDescent="0.25">
      <c r="A1086" s="36">
        <v>1084</v>
      </c>
      <c r="B1086" s="36" t="b" cm="1">
        <f t="array" ref="B1086">INDEX(DB_PAR[],A1086+1,1)</f>
        <v>0</v>
      </c>
      <c r="C1086" s="34" t="str" cm="1">
        <f t="array" ref="C1086">INDEX(DB_PAR[],A1086+1,3)</f>
        <v xml:space="preserve"> PID_PELTON_NOZZLE_6</v>
      </c>
      <c r="D1086" s="34" t="str" cm="1">
        <f t="array" ref="D1086">INDEX(DB_PAR[],A1086+1,4)</f>
        <v>SPARE_5</v>
      </c>
      <c r="F1086" s="34"/>
      <c r="G1086" s="34" t="str" cm="1">
        <f t="array" ref="G1086">IF(INDEX(DB_PAR[],A1086+1,5) = "REAL",INDEX(DB_PAR[],A1086+1,8),IF(INDEX(DB_PAR[],A1086+1,5) = "INT",INDEX(DB_PAR[],A1086+1,6),INDEX(DB_PAR[],A1086+1,7)))</f>
        <v>REAL</v>
      </c>
      <c r="H1086" s="36" t="str" cm="1">
        <f t="array" ref="H1086">INDEX(DB_PAR[],A1086+1,9)</f>
        <v>T#0MS</v>
      </c>
      <c r="I1086" s="36"/>
      <c r="J1086" s="36"/>
      <c r="K1086" s="36" t="e">
        <f t="shared" si="72"/>
        <v>#N/A</v>
      </c>
    </row>
    <row r="1087" spans="1:11" hidden="1" x14ac:dyDescent="0.25">
      <c r="A1087" s="36">
        <v>1085</v>
      </c>
      <c r="B1087" s="36" t="b" cm="1">
        <f t="array" ref="B1087">INDEX(DB_PAR[],A1087+1,1)</f>
        <v>0</v>
      </c>
      <c r="C1087" s="34" t="str" cm="1">
        <f t="array" ref="C1087">INDEX(DB_PAR[],A1087+1,3)</f>
        <v xml:space="preserve"> PID_PELTON_NOZZLE_6</v>
      </c>
      <c r="D1087" s="34" t="str" cm="1">
        <f t="array" ref="D1087">INDEX(DB_PAR[],A1087+1,4)</f>
        <v>SPARE_6</v>
      </c>
      <c r="F1087" s="34"/>
      <c r="G1087" s="34" t="str" cm="1">
        <f t="array" ref="G1087">IF(INDEX(DB_PAR[],A1087+1,5) = "REAL",INDEX(DB_PAR[],A1087+1,8),IF(INDEX(DB_PAR[],A1087+1,5) = "INT",INDEX(DB_PAR[],A1087+1,6),INDEX(DB_PAR[],A1087+1,7)))</f>
        <v>REAL</v>
      </c>
      <c r="H1087" s="36" t="str" cm="1">
        <f t="array" ref="H1087">INDEX(DB_PAR[],A1087+1,9)</f>
        <v>T#0MS</v>
      </c>
      <c r="I1087" s="36"/>
      <c r="J1087" s="36"/>
      <c r="K1087" s="36" t="e">
        <f t="shared" si="72"/>
        <v>#N/A</v>
      </c>
    </row>
    <row r="1088" spans="1:11" hidden="1" x14ac:dyDescent="0.25">
      <c r="A1088" s="36">
        <v>1086</v>
      </c>
      <c r="B1088" s="36" t="b" cm="1">
        <f t="array" ref="B1088">INDEX(DB_PAR[],A1088+1,1)</f>
        <v>0</v>
      </c>
      <c r="C1088" s="34" t="str" cm="1">
        <f t="array" ref="C1088">INDEX(DB_PAR[],A1088+1,3)</f>
        <v xml:space="preserve"> PID_PELTON_NOZZLE_6</v>
      </c>
      <c r="D1088" s="34" t="str" cm="1">
        <f t="array" ref="D1088">INDEX(DB_PAR[],A1088+1,4)</f>
        <v>SPARE_7</v>
      </c>
      <c r="F1088" s="34"/>
      <c r="G1088" s="34" t="str" cm="1">
        <f t="array" ref="G1088">IF(INDEX(DB_PAR[],A1088+1,5) = "REAL",INDEX(DB_PAR[],A1088+1,8),IF(INDEX(DB_PAR[],A1088+1,5) = "INT",INDEX(DB_PAR[],A1088+1,6),INDEX(DB_PAR[],A1088+1,7)))</f>
        <v>REAL</v>
      </c>
      <c r="H1088" s="36" t="str" cm="1">
        <f t="array" ref="H1088">INDEX(DB_PAR[],A1088+1,9)</f>
        <v>T#0MS</v>
      </c>
      <c r="I1088" s="36"/>
      <c r="J1088" s="36"/>
      <c r="K1088" s="36" t="e">
        <f t="shared" si="72"/>
        <v>#N/A</v>
      </c>
    </row>
    <row r="1089" spans="1:11" hidden="1" x14ac:dyDescent="0.25">
      <c r="A1089" s="36">
        <v>1087</v>
      </c>
      <c r="B1089" s="36" t="b" cm="1">
        <f t="array" ref="B1089">INDEX(DB_PAR[],A1089+1,1)</f>
        <v>0</v>
      </c>
      <c r="C1089" s="34" t="str" cm="1">
        <f t="array" ref="C1089">INDEX(DB_PAR[],A1089+1,3)</f>
        <v xml:space="preserve"> PID_PELTON_NOZZLE_6</v>
      </c>
      <c r="D1089" s="34" t="str" cm="1">
        <f t="array" ref="D1089">INDEX(DB_PAR[],A1089+1,4)</f>
        <v>SPARE_8</v>
      </c>
      <c r="F1089" s="34"/>
      <c r="G1089" s="34" t="str" cm="1">
        <f t="array" ref="G1089">IF(INDEX(DB_PAR[],A1089+1,5) = "REAL",INDEX(DB_PAR[],A1089+1,8),IF(INDEX(DB_PAR[],A1089+1,5) = "INT",INDEX(DB_PAR[],A1089+1,6),INDEX(DB_PAR[],A1089+1,7)))</f>
        <v>REAL</v>
      </c>
      <c r="H1089" s="36" t="str" cm="1">
        <f t="array" ref="H1089">INDEX(DB_PAR[],A1089+1,9)</f>
        <v>T#0MS</v>
      </c>
      <c r="I1089" s="36"/>
      <c r="J1089" s="36"/>
      <c r="K1089" s="36" t="e">
        <f t="shared" si="72"/>
        <v>#N/A</v>
      </c>
    </row>
    <row r="1090" spans="1:11" hidden="1" x14ac:dyDescent="0.25">
      <c r="A1090" s="36">
        <v>1088</v>
      </c>
      <c r="B1090" s="36" t="b" cm="1">
        <f t="array" ref="B1090">INDEX(DB_PAR[],A1090+1,1)</f>
        <v>0</v>
      </c>
      <c r="C1090" s="34" t="str" cm="1">
        <f t="array" ref="C1090">INDEX(DB_PAR[],A1090+1,3)</f>
        <v xml:space="preserve"> PID_PELTON_DEFLECTOR_1</v>
      </c>
      <c r="D1090" s="34" t="str" cm="1">
        <f t="array" ref="D1090">INDEX(DB_PAR[],A1090+1,4)</f>
        <v>INPUT_RAMP_MIN_VAL</v>
      </c>
      <c r="E1090" t="s">
        <v>4677</v>
      </c>
      <c r="F1090" s="34" t="s">
        <v>4244</v>
      </c>
      <c r="G1090" s="34" t="str" cm="1">
        <f t="array" ref="G1090">IF(INDEX(DB_PAR[],A1090+1,5) = "REAL",INDEX(DB_PAR[],A1090+1,8),IF(INDEX(DB_PAR[],A1090+1,5) = "INT",INDEX(DB_PAR[],A1090+1,6),INDEX(DB_PAR[],A1090+1,7)))</f>
        <v>REAL</v>
      </c>
      <c r="H1090" s="36" t="str" cm="1">
        <f t="array" ref="H1090">INDEX(DB_PAR[],A1090+1,9)</f>
        <v>T#0MS</v>
      </c>
      <c r="I1090" s="36" t="s">
        <v>1084</v>
      </c>
      <c r="J1090" s="36"/>
      <c r="K1090" s="36" t="e">
        <f t="shared" ref="K1090:K1121" si="73">VLOOKUP(F1090,$M$1:$N$170,2,FALSE)</f>
        <v>#N/A</v>
      </c>
    </row>
    <row r="1091" spans="1:11" hidden="1" x14ac:dyDescent="0.25">
      <c r="A1091" s="36">
        <v>1089</v>
      </c>
      <c r="B1091" s="36" t="b" cm="1">
        <f t="array" ref="B1091">INDEX(DB_PAR[],A1091+1,1)</f>
        <v>0</v>
      </c>
      <c r="C1091" s="34" t="str" cm="1">
        <f t="array" ref="C1091">INDEX(DB_PAR[],A1091+1,3)</f>
        <v xml:space="preserve"> PID_PELTON_DEFLECTOR_1</v>
      </c>
      <c r="D1091" s="34" t="str" cm="1">
        <f t="array" ref="D1091">INDEX(DB_PAR[],A1091+1,4)</f>
        <v>INPUT_RAMP_MAX_VAL</v>
      </c>
      <c r="E1091" t="s">
        <v>4678</v>
      </c>
      <c r="F1091" s="34" t="s">
        <v>4247</v>
      </c>
      <c r="G1091" s="34" t="str" cm="1">
        <f t="array" ref="G1091">IF(INDEX(DB_PAR[],A1091+1,5) = "REAL",INDEX(DB_PAR[],A1091+1,8),IF(INDEX(DB_PAR[],A1091+1,5) = "INT",INDEX(DB_PAR[],A1091+1,6),INDEX(DB_PAR[],A1091+1,7)))</f>
        <v>REAL</v>
      </c>
      <c r="H1091" s="36" t="str" cm="1">
        <f t="array" ref="H1091">INDEX(DB_PAR[],A1091+1,9)</f>
        <v>T#0MS</v>
      </c>
      <c r="I1091" s="36" t="s">
        <v>1084</v>
      </c>
      <c r="J1091" s="36"/>
      <c r="K1091" s="36" t="e">
        <f t="shared" si="73"/>
        <v>#N/A</v>
      </c>
    </row>
    <row r="1092" spans="1:11" hidden="1" x14ac:dyDescent="0.25">
      <c r="A1092" s="36">
        <v>1090</v>
      </c>
      <c r="B1092" s="36" t="b" cm="1">
        <f t="array" ref="B1092">INDEX(DB_PAR[],A1092+1,1)</f>
        <v>0</v>
      </c>
      <c r="C1092" s="34" t="str" cm="1">
        <f t="array" ref="C1092">INDEX(DB_PAR[],A1092+1,3)</f>
        <v xml:space="preserve"> PID_PELTON_DEFLECTOR_1</v>
      </c>
      <c r="D1092" s="34" t="str" cm="1">
        <f t="array" ref="D1092">INDEX(DB_PAR[],A1092+1,4)</f>
        <v>INPUT_RAMP_FALLING_TIME</v>
      </c>
      <c r="E1092" t="s">
        <v>4679</v>
      </c>
      <c r="F1092" s="34" t="s">
        <v>4250</v>
      </c>
      <c r="G1092" s="34" t="str" cm="1">
        <f t="array" ref="G1092">IF(INDEX(DB_PAR[],A1092+1,5) = "REAL",INDEX(DB_PAR[],A1092+1,8),IF(INDEX(DB_PAR[],A1092+1,5) = "INT",INDEX(DB_PAR[],A1092+1,6),INDEX(DB_PAR[],A1092+1,7)))</f>
        <v>REAL</v>
      </c>
      <c r="H1092" s="36" t="str" cm="1">
        <f t="array" ref="H1092">INDEX(DB_PAR[],A1092+1,9)</f>
        <v>T#1S_605MS</v>
      </c>
      <c r="I1092" s="36" t="s">
        <v>1084</v>
      </c>
      <c r="J1092" s="36"/>
      <c r="K1092" s="36" t="e">
        <f t="shared" si="73"/>
        <v>#N/A</v>
      </c>
    </row>
    <row r="1093" spans="1:11" hidden="1" x14ac:dyDescent="0.25">
      <c r="A1093" s="36">
        <v>1091</v>
      </c>
      <c r="B1093" s="36" t="b" cm="1">
        <f t="array" ref="B1093">INDEX(DB_PAR[],A1093+1,1)</f>
        <v>0</v>
      </c>
      <c r="C1093" s="34" t="str" cm="1">
        <f t="array" ref="C1093">INDEX(DB_PAR[],A1093+1,3)</f>
        <v xml:space="preserve"> PID_PELTON_DEFLECTOR_1</v>
      </c>
      <c r="D1093" s="34" t="str" cm="1">
        <f t="array" ref="D1093">INDEX(DB_PAR[],A1093+1,4)</f>
        <v>INPUT_RAMP_RISING_TIME</v>
      </c>
      <c r="E1093" t="s">
        <v>4680</v>
      </c>
      <c r="F1093" s="34" t="s">
        <v>4253</v>
      </c>
      <c r="G1093" s="34" t="str" cm="1">
        <f t="array" ref="G1093">IF(INDEX(DB_PAR[],A1093+1,5) = "REAL",INDEX(DB_PAR[],A1093+1,8),IF(INDEX(DB_PAR[],A1093+1,5) = "INT",INDEX(DB_PAR[],A1093+1,6),INDEX(DB_PAR[],A1093+1,7)))</f>
        <v>REAL</v>
      </c>
      <c r="H1093" s="36" t="str" cm="1">
        <f t="array" ref="H1093">INDEX(DB_PAR[],A1093+1,9)</f>
        <v>T#1S_605MS</v>
      </c>
      <c r="I1093" s="36" t="s">
        <v>1084</v>
      </c>
      <c r="J1093" s="36"/>
      <c r="K1093" s="36" t="e">
        <f t="shared" si="73"/>
        <v>#N/A</v>
      </c>
    </row>
    <row r="1094" spans="1:11" hidden="1" x14ac:dyDescent="0.25">
      <c r="A1094" s="36">
        <v>1092</v>
      </c>
      <c r="B1094" s="36" t="b" cm="1">
        <f t="array" ref="B1094">INDEX(DB_PAR[],A1094+1,1)</f>
        <v>0</v>
      </c>
      <c r="C1094" s="34" t="str" cm="1">
        <f t="array" ref="C1094">INDEX(DB_PAR[],A1094+1,3)</f>
        <v xml:space="preserve"> PID_PELTON_DEFLECTOR_1</v>
      </c>
      <c r="D1094" s="34" t="str" cm="1">
        <f t="array" ref="D1094">INDEX(DB_PAR[],A1094+1,4)</f>
        <v>OUTPUT_RAMP_FALLING_TIME</v>
      </c>
      <c r="E1094" t="s">
        <v>4681</v>
      </c>
      <c r="F1094" s="34" t="s">
        <v>4250</v>
      </c>
      <c r="G1094" s="34" t="str" cm="1">
        <f t="array" ref="G1094">IF(INDEX(DB_PAR[],A1094+1,5) = "REAL",INDEX(DB_PAR[],A1094+1,8),IF(INDEX(DB_PAR[],A1094+1,5) = "INT",INDEX(DB_PAR[],A1094+1,6),INDEX(DB_PAR[],A1094+1,7)))</f>
        <v>REAL</v>
      </c>
      <c r="H1094" s="36" t="str" cm="1">
        <f t="array" ref="H1094">INDEX(DB_PAR[],A1094+1,9)</f>
        <v>T#0MS</v>
      </c>
      <c r="I1094" s="36" t="s">
        <v>1084</v>
      </c>
      <c r="J1094" s="36"/>
      <c r="K1094" s="36" t="e">
        <f t="shared" si="73"/>
        <v>#N/A</v>
      </c>
    </row>
    <row r="1095" spans="1:11" hidden="1" x14ac:dyDescent="0.25">
      <c r="A1095" s="36">
        <v>1093</v>
      </c>
      <c r="B1095" s="36" t="b" cm="1">
        <f t="array" ref="B1095">INDEX(DB_PAR[],A1095+1,1)</f>
        <v>0</v>
      </c>
      <c r="C1095" s="34" t="str" cm="1">
        <f t="array" ref="C1095">INDEX(DB_PAR[],A1095+1,3)</f>
        <v xml:space="preserve"> PID_PELTON_DEFLECTOR_1</v>
      </c>
      <c r="D1095" s="34" t="str" cm="1">
        <f t="array" ref="D1095">INDEX(DB_PAR[],A1095+1,4)</f>
        <v>OUTPUT_RAMP_RISING_TIME</v>
      </c>
      <c r="E1095" t="s">
        <v>4682</v>
      </c>
      <c r="F1095" s="34" t="s">
        <v>4253</v>
      </c>
      <c r="G1095" s="34" t="str" cm="1">
        <f t="array" ref="G1095">IF(INDEX(DB_PAR[],A1095+1,5) = "REAL",INDEX(DB_PAR[],A1095+1,8),IF(INDEX(DB_PAR[],A1095+1,5) = "INT",INDEX(DB_PAR[],A1095+1,6),INDEX(DB_PAR[],A1095+1,7)))</f>
        <v>REAL</v>
      </c>
      <c r="H1095" s="36" t="str" cm="1">
        <f t="array" ref="H1095">INDEX(DB_PAR[],A1095+1,9)</f>
        <v>T#0MS</v>
      </c>
      <c r="I1095" s="36" t="s">
        <v>1084</v>
      </c>
      <c r="J1095" s="36"/>
      <c r="K1095" s="36" t="e">
        <f t="shared" si="73"/>
        <v>#N/A</v>
      </c>
    </row>
    <row r="1096" spans="1:11" ht="30" hidden="1" x14ac:dyDescent="0.25">
      <c r="A1096" s="36">
        <v>1094</v>
      </c>
      <c r="B1096" s="36" t="b" cm="1">
        <f t="array" ref="B1096">INDEX(DB_PAR[],A1096+1,1)</f>
        <v>0</v>
      </c>
      <c r="C1096" s="34" t="str" cm="1">
        <f t="array" ref="C1096">INDEX(DB_PAR[],A1096+1,3)</f>
        <v xml:space="preserve"> PID_PELTON_DEFLECTOR_1</v>
      </c>
      <c r="D1096" s="34" t="str" cm="1">
        <f t="array" ref="D1096">INDEX(DB_PAR[],A1096+1,4)</f>
        <v>MAN_ON</v>
      </c>
      <c r="E1096" t="s">
        <v>4683</v>
      </c>
      <c r="F1096" s="34" t="s">
        <v>4258</v>
      </c>
      <c r="G1096" s="34" t="str" cm="1">
        <f t="array" ref="G1096">IF(INDEX(DB_PAR[],A1096+1,5) = "REAL",INDEX(DB_PAR[],A1096+1,8),IF(INDEX(DB_PAR[],A1096+1,5) = "INT",INDEX(DB_PAR[],A1096+1,6),INDEX(DB_PAR[],A1096+1,7)))</f>
        <v>INT</v>
      </c>
      <c r="H1096" s="36" t="str" cm="1">
        <f t="array" ref="H1096">INDEX(DB_PAR[],A1096+1,9)</f>
        <v>T#0MS</v>
      </c>
      <c r="I1096" s="36" t="s">
        <v>1084</v>
      </c>
      <c r="J1096" s="36"/>
      <c r="K1096" s="36" t="e">
        <f t="shared" si="73"/>
        <v>#N/A</v>
      </c>
    </row>
    <row r="1097" spans="1:11" ht="30" hidden="1" x14ac:dyDescent="0.25">
      <c r="A1097" s="36">
        <v>1095</v>
      </c>
      <c r="B1097" s="36" t="b" cm="1">
        <f t="array" ref="B1097">INDEX(DB_PAR[],A1097+1,1)</f>
        <v>0</v>
      </c>
      <c r="C1097" s="34" t="str" cm="1">
        <f t="array" ref="C1097">INDEX(DB_PAR[],A1097+1,3)</f>
        <v xml:space="preserve"> PID_PELTON_DEFLECTOR_1</v>
      </c>
      <c r="D1097" s="34" t="str" cm="1">
        <f t="array" ref="D1097">INDEX(DB_PAR[],A1097+1,4)</f>
        <v>P_SEL</v>
      </c>
      <c r="E1097" t="s">
        <v>4684</v>
      </c>
      <c r="F1097" s="34" t="s">
        <v>4261</v>
      </c>
      <c r="G1097" s="34" t="str" cm="1">
        <f t="array" ref="G1097">IF(INDEX(DB_PAR[],A1097+1,5) = "REAL",INDEX(DB_PAR[],A1097+1,8),IF(INDEX(DB_PAR[],A1097+1,5) = "INT",INDEX(DB_PAR[],A1097+1,6),INDEX(DB_PAR[],A1097+1,7)))</f>
        <v>INT</v>
      </c>
      <c r="H1097" s="36" t="str" cm="1">
        <f t="array" ref="H1097">INDEX(DB_PAR[],A1097+1,9)</f>
        <v>T#0MS</v>
      </c>
      <c r="I1097" s="36" t="s">
        <v>1084</v>
      </c>
      <c r="J1097" s="36"/>
      <c r="K1097" s="36" t="e">
        <f t="shared" si="73"/>
        <v>#N/A</v>
      </c>
    </row>
    <row r="1098" spans="1:11" ht="30" hidden="1" x14ac:dyDescent="0.25">
      <c r="A1098" s="36">
        <v>1096</v>
      </c>
      <c r="B1098" s="36" t="b" cm="1">
        <f t="array" ref="B1098">INDEX(DB_PAR[],A1098+1,1)</f>
        <v>0</v>
      </c>
      <c r="C1098" s="34" t="str" cm="1">
        <f t="array" ref="C1098">INDEX(DB_PAR[],A1098+1,3)</f>
        <v xml:space="preserve"> PID_PELTON_DEFLECTOR_1</v>
      </c>
      <c r="D1098" s="34" t="str" cm="1">
        <f t="array" ref="D1098">INDEX(DB_PAR[],A1098+1,4)</f>
        <v>I_SEL</v>
      </c>
      <c r="E1098" t="s">
        <v>4685</v>
      </c>
      <c r="F1098" s="34" t="s">
        <v>4264</v>
      </c>
      <c r="G1098" s="34" t="str" cm="1">
        <f t="array" ref="G1098">IF(INDEX(DB_PAR[],A1098+1,5) = "REAL",INDEX(DB_PAR[],A1098+1,8),IF(INDEX(DB_PAR[],A1098+1,5) = "INT",INDEX(DB_PAR[],A1098+1,6),INDEX(DB_PAR[],A1098+1,7)))</f>
        <v>INT</v>
      </c>
      <c r="H1098" s="36" t="str" cm="1">
        <f t="array" ref="H1098">INDEX(DB_PAR[],A1098+1,9)</f>
        <v>T#0MS</v>
      </c>
      <c r="I1098" s="36" t="s">
        <v>1084</v>
      </c>
      <c r="J1098" s="36"/>
      <c r="K1098" s="36" t="e">
        <f t="shared" si="73"/>
        <v>#N/A</v>
      </c>
    </row>
    <row r="1099" spans="1:11" hidden="1" x14ac:dyDescent="0.25">
      <c r="A1099" s="36">
        <v>1097</v>
      </c>
      <c r="B1099" s="36" t="b" cm="1">
        <f t="array" ref="B1099">INDEX(DB_PAR[],A1099+1,1)</f>
        <v>0</v>
      </c>
      <c r="C1099" s="34" t="str" cm="1">
        <f t="array" ref="C1099">INDEX(DB_PAR[],A1099+1,3)</f>
        <v xml:space="preserve"> PID_PELTON_DEFLECTOR_1</v>
      </c>
      <c r="D1099" s="34" t="str" cm="1">
        <f t="array" ref="D1099">INDEX(DB_PAR[],A1099+1,4)</f>
        <v>INT_HOLD</v>
      </c>
      <c r="E1099" t="s">
        <v>4686</v>
      </c>
      <c r="F1099" s="34" t="s">
        <v>4267</v>
      </c>
      <c r="G1099" s="34" t="str" cm="1">
        <f t="array" ref="G1099">IF(INDEX(DB_PAR[],A1099+1,5) = "REAL",INDEX(DB_PAR[],A1099+1,8),IF(INDEX(DB_PAR[],A1099+1,5) = "INT",INDEX(DB_PAR[],A1099+1,6),INDEX(DB_PAR[],A1099+1,7)))</f>
        <v>INT</v>
      </c>
      <c r="H1099" s="36" t="str" cm="1">
        <f t="array" ref="H1099">INDEX(DB_PAR[],A1099+1,9)</f>
        <v>T#0MS</v>
      </c>
      <c r="I1099" s="36" t="s">
        <v>1084</v>
      </c>
      <c r="J1099" s="36"/>
      <c r="K1099" s="36" t="e">
        <f t="shared" si="73"/>
        <v>#N/A</v>
      </c>
    </row>
    <row r="1100" spans="1:11" ht="30" hidden="1" x14ac:dyDescent="0.25">
      <c r="A1100" s="36">
        <v>1098</v>
      </c>
      <c r="B1100" s="36" t="b" cm="1">
        <f t="array" ref="B1100">INDEX(DB_PAR[],A1100+1,1)</f>
        <v>0</v>
      </c>
      <c r="C1100" s="34" t="str" cm="1">
        <f t="array" ref="C1100">INDEX(DB_PAR[],A1100+1,3)</f>
        <v xml:space="preserve"> PID_PELTON_DEFLECTOR_1</v>
      </c>
      <c r="D1100" s="34" t="str" cm="1">
        <f t="array" ref="D1100">INDEX(DB_PAR[],A1100+1,4)</f>
        <v>D_SEL</v>
      </c>
      <c r="E1100" t="s">
        <v>4687</v>
      </c>
      <c r="F1100" s="34" t="s">
        <v>4348</v>
      </c>
      <c r="G1100" s="34" t="str" cm="1">
        <f t="array" ref="G1100">IF(INDEX(DB_PAR[],A1100+1,5) = "REAL",INDEX(DB_PAR[],A1100+1,8),IF(INDEX(DB_PAR[],A1100+1,5) = "INT",INDEX(DB_PAR[],A1100+1,6),INDEX(DB_PAR[],A1100+1,7)))</f>
        <v>INT</v>
      </c>
      <c r="H1100" s="36" t="str" cm="1">
        <f t="array" ref="H1100">INDEX(DB_PAR[],A1100+1,9)</f>
        <v>T#0MS</v>
      </c>
      <c r="I1100" s="36" t="s">
        <v>1084</v>
      </c>
      <c r="J1100" s="36"/>
      <c r="K1100" s="36" t="e">
        <f t="shared" si="73"/>
        <v>#N/A</v>
      </c>
    </row>
    <row r="1101" spans="1:11" ht="30" hidden="1" x14ac:dyDescent="0.25">
      <c r="A1101" s="36">
        <v>1099</v>
      </c>
      <c r="B1101" s="36" t="b" cm="1">
        <f t="array" ref="B1101">INDEX(DB_PAR[],A1101+1,1)</f>
        <v>0</v>
      </c>
      <c r="C1101" s="34" t="str" cm="1">
        <f t="array" ref="C1101">INDEX(DB_PAR[],A1101+1,3)</f>
        <v xml:space="preserve"> PID_PELTON_DEFLECTOR_1</v>
      </c>
      <c r="D1101" s="34" t="str" cm="1">
        <f t="array" ref="D1101">INDEX(DB_PAR[],A1101+1,4)</f>
        <v>NUM_OF_CYCLES</v>
      </c>
      <c r="E1101" t="s">
        <v>4688</v>
      </c>
      <c r="F1101" s="34" t="s">
        <v>4273</v>
      </c>
      <c r="G1101" s="34" t="str" cm="1">
        <f t="array" ref="G1101">IF(INDEX(DB_PAR[],A1101+1,5) = "REAL",INDEX(DB_PAR[],A1101+1,8),IF(INDEX(DB_PAR[],A1101+1,5) = "INT",INDEX(DB_PAR[],A1101+1,6),INDEX(DB_PAR[],A1101+1,7)))</f>
        <v>INT</v>
      </c>
      <c r="H1101" s="36" t="str" cm="1">
        <f t="array" ref="H1101">INDEX(DB_PAR[],A1101+1,9)</f>
        <v>T#0MS</v>
      </c>
      <c r="I1101" s="36" t="s">
        <v>1084</v>
      </c>
      <c r="J1101" s="36"/>
      <c r="K1101" s="36" t="e">
        <f t="shared" si="73"/>
        <v>#N/A</v>
      </c>
    </row>
    <row r="1102" spans="1:11" hidden="1" x14ac:dyDescent="0.25">
      <c r="A1102" s="36">
        <v>1100</v>
      </c>
      <c r="B1102" s="36" t="b" cm="1">
        <f t="array" ref="B1102">INDEX(DB_PAR[],A1102+1,1)</f>
        <v>0</v>
      </c>
      <c r="C1102" s="34" t="str" cm="1">
        <f t="array" ref="C1102">INDEX(DB_PAR[],A1102+1,3)</f>
        <v xml:space="preserve"> PID_PELTON_DEFLECTOR_1</v>
      </c>
      <c r="D1102" s="34" t="str" cm="1">
        <f t="array" ref="D1102">INDEX(DB_PAR[],A1102+1,4)</f>
        <v>GAIN</v>
      </c>
      <c r="E1102" t="s">
        <v>4689</v>
      </c>
      <c r="F1102" s="34" t="s">
        <v>4276</v>
      </c>
      <c r="G1102" s="34" t="str" cm="1">
        <f t="array" ref="G1102">IF(INDEX(DB_PAR[],A1102+1,5) = "REAL",INDEX(DB_PAR[],A1102+1,8),IF(INDEX(DB_PAR[],A1102+1,5) = "INT",INDEX(DB_PAR[],A1102+1,6),INDEX(DB_PAR[],A1102+1,7)))</f>
        <v>REAL</v>
      </c>
      <c r="H1102" s="36" t="str" cm="1">
        <f t="array" ref="H1102">INDEX(DB_PAR[],A1102+1,9)</f>
        <v>T#6M</v>
      </c>
      <c r="I1102" s="36" t="s">
        <v>1084</v>
      </c>
      <c r="J1102" s="36"/>
      <c r="K1102" s="36" t="e">
        <f t="shared" si="73"/>
        <v>#N/A</v>
      </c>
    </row>
    <row r="1103" spans="1:11" ht="30" hidden="1" x14ac:dyDescent="0.25">
      <c r="A1103" s="36">
        <v>1101</v>
      </c>
      <c r="B1103" s="36" t="b" cm="1">
        <f t="array" ref="B1103">INDEX(DB_PAR[],A1103+1,1)</f>
        <v>0</v>
      </c>
      <c r="C1103" s="34" t="str" cm="1">
        <f t="array" ref="C1103">INDEX(DB_PAR[],A1103+1,3)</f>
        <v xml:space="preserve"> PID_PELTON_DEFLECTOR_1</v>
      </c>
      <c r="D1103" s="34" t="str" cm="1">
        <f t="array" ref="D1103">INDEX(DB_PAR[],A1103+1,4)</f>
        <v>TI</v>
      </c>
      <c r="E1103" t="s">
        <v>4690</v>
      </c>
      <c r="F1103" s="34" t="s">
        <v>4279</v>
      </c>
      <c r="G1103" s="34" t="str" cm="1">
        <f t="array" ref="G1103">IF(INDEX(DB_PAR[],A1103+1,5) = "REAL",INDEX(DB_PAR[],A1103+1,8),IF(INDEX(DB_PAR[],A1103+1,5) = "INT",INDEX(DB_PAR[],A1103+1,6),INDEX(DB_PAR[],A1103+1,7)))</f>
        <v>TIME</v>
      </c>
      <c r="H1103" s="36" t="str" cm="1">
        <f t="array" ref="H1103">INDEX(DB_PAR[],A1103+1,9)</f>
        <v>T#12S_500MS</v>
      </c>
      <c r="I1103" s="36" t="s">
        <v>1084</v>
      </c>
      <c r="J1103" s="36"/>
      <c r="K1103" s="36" t="e">
        <f t="shared" si="73"/>
        <v>#N/A</v>
      </c>
    </row>
    <row r="1104" spans="1:11" hidden="1" x14ac:dyDescent="0.25">
      <c r="A1104" s="36">
        <v>1102</v>
      </c>
      <c r="B1104" s="36" t="b" cm="1">
        <f t="array" ref="B1104">INDEX(DB_PAR[],A1104+1,1)</f>
        <v>0</v>
      </c>
      <c r="C1104" s="34" t="str" cm="1">
        <f t="array" ref="C1104">INDEX(DB_PAR[],A1104+1,3)</f>
        <v xml:space="preserve"> PID_PELTON_DEFLECTOR_1</v>
      </c>
      <c r="D1104" s="34" t="str" cm="1">
        <f t="array" ref="D1104">INDEX(DB_PAR[],A1104+1,4)</f>
        <v>TD</v>
      </c>
      <c r="E1104" t="s">
        <v>4691</v>
      </c>
      <c r="F1104" s="34" t="s">
        <v>4282</v>
      </c>
      <c r="G1104" s="34" t="str" cm="1">
        <f t="array" ref="G1104">IF(INDEX(DB_PAR[],A1104+1,5) = "REAL",INDEX(DB_PAR[],A1104+1,8),IF(INDEX(DB_PAR[],A1104+1,5) = "INT",INDEX(DB_PAR[],A1104+1,6),INDEX(DB_PAR[],A1104+1,7)))</f>
        <v>TIME</v>
      </c>
      <c r="H1104" s="36" t="str" cm="1">
        <f t="array" ref="H1104">INDEX(DB_PAR[],A1104+1,9)</f>
        <v>T#1S_500MS</v>
      </c>
      <c r="I1104" s="36" t="s">
        <v>1084</v>
      </c>
      <c r="J1104" s="36"/>
      <c r="K1104" s="36" t="e">
        <f t="shared" si="73"/>
        <v>#N/A</v>
      </c>
    </row>
    <row r="1105" spans="1:11" ht="30" hidden="1" x14ac:dyDescent="0.25">
      <c r="A1105" s="36">
        <v>1103</v>
      </c>
      <c r="B1105" s="36" t="b" cm="1">
        <f t="array" ref="B1105">INDEX(DB_PAR[],A1105+1,1)</f>
        <v>0</v>
      </c>
      <c r="C1105" s="34" t="str" cm="1">
        <f t="array" ref="C1105">INDEX(DB_PAR[],A1105+1,3)</f>
        <v xml:space="preserve"> PID_PELTON_DEFLECTOR_1</v>
      </c>
      <c r="D1105" s="34" t="str" cm="1">
        <f t="array" ref="D1105">INDEX(DB_PAR[],A1105+1,4)</f>
        <v>TM_LAG</v>
      </c>
      <c r="E1105" t="s">
        <v>4692</v>
      </c>
      <c r="F1105" s="34" t="s">
        <v>4285</v>
      </c>
      <c r="G1105" s="34" t="str" cm="1">
        <f t="array" ref="G1105">IF(INDEX(DB_PAR[],A1105+1,5) = "REAL",INDEX(DB_PAR[],A1105+1,8),IF(INDEX(DB_PAR[],A1105+1,5) = "INT",INDEX(DB_PAR[],A1105+1,6),INDEX(DB_PAR[],A1105+1,7)))</f>
        <v>TIME</v>
      </c>
      <c r="H1105" s="36" t="str" cm="1">
        <f t="array" ref="H1105">INDEX(DB_PAR[],A1105+1,9)</f>
        <v>T#1S_605MS</v>
      </c>
      <c r="I1105" s="36" t="s">
        <v>1084</v>
      </c>
      <c r="J1105" s="36"/>
      <c r="K1105" s="36" t="e">
        <f t="shared" si="73"/>
        <v>#N/A</v>
      </c>
    </row>
    <row r="1106" spans="1:11" hidden="1" x14ac:dyDescent="0.25">
      <c r="A1106" s="36">
        <v>1104</v>
      </c>
      <c r="B1106" s="36" t="b" cm="1">
        <f t="array" ref="B1106">INDEX(DB_PAR[],A1106+1,1)</f>
        <v>0</v>
      </c>
      <c r="C1106" s="34" t="str" cm="1">
        <f t="array" ref="C1106">INDEX(DB_PAR[],A1106+1,3)</f>
        <v xml:space="preserve"> PID_PELTON_DEFLECTOR_1</v>
      </c>
      <c r="D1106" s="34" t="str" cm="1">
        <f t="array" ref="D1106">INDEX(DB_PAR[],A1106+1,4)</f>
        <v>DEAD_W</v>
      </c>
      <c r="E1106" t="s">
        <v>4693</v>
      </c>
      <c r="F1106" s="34" t="s">
        <v>4288</v>
      </c>
      <c r="G1106" s="34" t="str" cm="1">
        <f t="array" ref="G1106">IF(INDEX(DB_PAR[],A1106+1,5) = "REAL",INDEX(DB_PAR[],A1106+1,8),IF(INDEX(DB_PAR[],A1106+1,5) = "INT",INDEX(DB_PAR[],A1106+1,6),INDEX(DB_PAR[],A1106+1,7)))</f>
        <v>REAL</v>
      </c>
      <c r="H1106" s="36" t="str" cm="1">
        <f t="array" ref="H1106">INDEX(DB_PAR[],A1106+1,9)</f>
        <v>T#500MS</v>
      </c>
      <c r="I1106" s="36" t="s">
        <v>1084</v>
      </c>
      <c r="J1106" s="36"/>
      <c r="K1106" s="36" t="e">
        <f t="shared" si="73"/>
        <v>#N/A</v>
      </c>
    </row>
    <row r="1107" spans="1:11" ht="30" hidden="1" x14ac:dyDescent="0.25">
      <c r="A1107" s="36">
        <v>1105</v>
      </c>
      <c r="B1107" s="36" t="b" cm="1">
        <f t="array" ref="B1107">INDEX(DB_PAR[],A1107+1,1)</f>
        <v>0</v>
      </c>
      <c r="C1107" s="34" t="str" cm="1">
        <f t="array" ref="C1107">INDEX(DB_PAR[],A1107+1,3)</f>
        <v xml:space="preserve"> PID_PELTON_DEFLECTOR_1</v>
      </c>
      <c r="D1107" s="34" t="str" cm="1">
        <f t="array" ref="D1107">INDEX(DB_PAR[],A1107+1,4)</f>
        <v>LMN_HLM</v>
      </c>
      <c r="E1107" t="s">
        <v>4694</v>
      </c>
      <c r="F1107" s="35" t="s">
        <v>4291</v>
      </c>
      <c r="G1107" s="34" t="str" cm="1">
        <f t="array" ref="G1107">IF(INDEX(DB_PAR[],A1107+1,5) = "REAL",INDEX(DB_PAR[],A1107+1,8),IF(INDEX(DB_PAR[],A1107+1,5) = "INT",INDEX(DB_PAR[],A1107+1,6),INDEX(DB_PAR[],A1107+1,7)))</f>
        <v>REAL</v>
      </c>
      <c r="H1107" s="36" t="str" cm="1">
        <f t="array" ref="H1107">INDEX(DB_PAR[],A1107+1,9)</f>
        <v>T#0MS</v>
      </c>
      <c r="I1107" s="36" t="s">
        <v>1084</v>
      </c>
      <c r="J1107" s="36"/>
      <c r="K1107" s="36" t="e">
        <f t="shared" si="73"/>
        <v>#N/A</v>
      </c>
    </row>
    <row r="1108" spans="1:11" ht="30" hidden="1" x14ac:dyDescent="0.25">
      <c r="A1108" s="36">
        <v>1106</v>
      </c>
      <c r="B1108" s="36" t="b" cm="1">
        <f t="array" ref="B1108">INDEX(DB_PAR[],A1108+1,1)</f>
        <v>0</v>
      </c>
      <c r="C1108" s="34" t="str" cm="1">
        <f t="array" ref="C1108">INDEX(DB_PAR[],A1108+1,3)</f>
        <v xml:space="preserve"> PID_PELTON_DEFLECTOR_1</v>
      </c>
      <c r="D1108" s="34" t="str" cm="1">
        <f t="array" ref="D1108">INDEX(DB_PAR[],A1108+1,4)</f>
        <v>LMN_LLM</v>
      </c>
      <c r="E1108" t="s">
        <v>4695</v>
      </c>
      <c r="F1108" s="35" t="s">
        <v>4294</v>
      </c>
      <c r="G1108" s="34" t="str" cm="1">
        <f t="array" ref="G1108">IF(INDEX(DB_PAR[],A1108+1,5) = "REAL",INDEX(DB_PAR[],A1108+1,8),IF(INDEX(DB_PAR[],A1108+1,5) = "INT",INDEX(DB_PAR[],A1108+1,6),INDEX(DB_PAR[],A1108+1,7)))</f>
        <v>REAL</v>
      </c>
      <c r="H1108" s="36" t="str" cm="1">
        <f t="array" ref="H1108">INDEX(DB_PAR[],A1108+1,9)</f>
        <v>T#20S</v>
      </c>
      <c r="I1108" s="36" t="s">
        <v>1084</v>
      </c>
      <c r="J1108" s="36"/>
      <c r="K1108" s="36" t="e">
        <f t="shared" si="73"/>
        <v>#N/A</v>
      </c>
    </row>
    <row r="1109" spans="1:11" hidden="1" x14ac:dyDescent="0.25">
      <c r="A1109" s="36">
        <v>1107</v>
      </c>
      <c r="B1109" s="36" t="b" cm="1">
        <f t="array" ref="B1109">INDEX(DB_PAR[],A1109+1,1)</f>
        <v>0</v>
      </c>
      <c r="C1109" s="34" t="str" cm="1">
        <f t="array" ref="C1109">INDEX(DB_PAR[],A1109+1,3)</f>
        <v xml:space="preserve"> PID_PELTON_DEFLECTOR_1</v>
      </c>
      <c r="D1109" s="34" t="str" cm="1">
        <f t="array" ref="D1109">INDEX(DB_PAR[],A1109+1,4)</f>
        <v>REF_MIN_VAL</v>
      </c>
      <c r="E1109" t="s">
        <v>4696</v>
      </c>
      <c r="F1109" s="34" t="s">
        <v>4297</v>
      </c>
      <c r="G1109" s="34" t="str" cm="1">
        <f t="array" ref="G1109">IF(INDEX(DB_PAR[],A1109+1,5) = "REAL",INDEX(DB_PAR[],A1109+1,8),IF(INDEX(DB_PAR[],A1109+1,5) = "INT",INDEX(DB_PAR[],A1109+1,6),INDEX(DB_PAR[],A1109+1,7)))</f>
        <v>REAL</v>
      </c>
      <c r="H1109" s="36" t="str" cm="1">
        <f t="array" ref="H1109">INDEX(DB_PAR[],A1109+1,9)</f>
        <v>T#0MS</v>
      </c>
      <c r="I1109" s="36" t="s">
        <v>1084</v>
      </c>
      <c r="J1109" s="36"/>
      <c r="K1109" s="36" t="e">
        <f t="shared" si="73"/>
        <v>#N/A</v>
      </c>
    </row>
    <row r="1110" spans="1:11" hidden="1" x14ac:dyDescent="0.25">
      <c r="A1110" s="36">
        <v>1108</v>
      </c>
      <c r="B1110" s="36" t="b" cm="1">
        <f t="array" ref="B1110">INDEX(DB_PAR[],A1110+1,1)</f>
        <v>0</v>
      </c>
      <c r="C1110" s="34" t="str" cm="1">
        <f t="array" ref="C1110">INDEX(DB_PAR[],A1110+1,3)</f>
        <v xml:space="preserve"> PID_PELTON_DEFLECTOR_1</v>
      </c>
      <c r="D1110" s="34" t="str" cm="1">
        <f t="array" ref="D1110">INDEX(DB_PAR[],A1110+1,4)</f>
        <v>REF_MAX_VAL</v>
      </c>
      <c r="E1110" t="s">
        <v>4697</v>
      </c>
      <c r="F1110" s="34" t="s">
        <v>4300</v>
      </c>
      <c r="G1110" s="34" t="str" cm="1">
        <f t="array" ref="G1110">IF(INDEX(DB_PAR[],A1110+1,5) = "REAL",INDEX(DB_PAR[],A1110+1,8),IF(INDEX(DB_PAR[],A1110+1,5) = "INT",INDEX(DB_PAR[],A1110+1,6),INDEX(DB_PAR[],A1110+1,7)))</f>
        <v>REAL</v>
      </c>
      <c r="H1110" s="36" t="str" cm="1">
        <f t="array" ref="H1110">INDEX(DB_PAR[],A1110+1,9)</f>
        <v>T#0MS</v>
      </c>
      <c r="I1110" s="36" t="s">
        <v>1084</v>
      </c>
      <c r="J1110" s="36"/>
      <c r="K1110" s="36" t="e">
        <f t="shared" si="73"/>
        <v>#N/A</v>
      </c>
    </row>
    <row r="1111" spans="1:11" ht="30" hidden="1" x14ac:dyDescent="0.25">
      <c r="A1111" s="36">
        <v>1109</v>
      </c>
      <c r="B1111" s="36" t="b" cm="1">
        <f t="array" ref="B1111">INDEX(DB_PAR[],A1111+1,1)</f>
        <v>0</v>
      </c>
      <c r="C1111" s="34" t="str" cm="1">
        <f t="array" ref="C1111">INDEX(DB_PAR[],A1111+1,3)</f>
        <v xml:space="preserve"> PID_PELTON_DEFLECTOR_1</v>
      </c>
      <c r="D1111" s="34" t="str" cm="1">
        <f t="array" ref="D1111">INDEX(DB_PAR[],A1111+1,4)</f>
        <v>LMN_FAC</v>
      </c>
      <c r="E1111" t="s">
        <v>4698</v>
      </c>
      <c r="F1111" s="34" t="s">
        <v>4303</v>
      </c>
      <c r="G1111" s="34" t="str" cm="1">
        <f t="array" ref="G1111">IF(INDEX(DB_PAR[],A1111+1,5) = "REAL",INDEX(DB_PAR[],A1111+1,8),IF(INDEX(DB_PAR[],A1111+1,5) = "INT",INDEX(DB_PAR[],A1111+1,6),INDEX(DB_PAR[],A1111+1,7)))</f>
        <v>REAL</v>
      </c>
      <c r="H1111" s="36" t="str" cm="1">
        <f t="array" ref="H1111">INDEX(DB_PAR[],A1111+1,9)</f>
        <v>T#0MS</v>
      </c>
      <c r="I1111" s="36" t="s">
        <v>1084</v>
      </c>
      <c r="J1111" s="36"/>
      <c r="K1111" s="36" t="e">
        <f t="shared" si="73"/>
        <v>#N/A</v>
      </c>
    </row>
    <row r="1112" spans="1:11" ht="30" hidden="1" x14ac:dyDescent="0.25">
      <c r="A1112" s="36">
        <v>1110</v>
      </c>
      <c r="B1112" s="36" t="b" cm="1">
        <f t="array" ref="B1112">INDEX(DB_PAR[],A1112+1,1)</f>
        <v>0</v>
      </c>
      <c r="C1112" s="34" t="str" cm="1">
        <f t="array" ref="C1112">INDEX(DB_PAR[],A1112+1,3)</f>
        <v xml:space="preserve"> PID_PELTON_DEFLECTOR_1</v>
      </c>
      <c r="D1112" s="34" t="str" cm="1">
        <f t="array" ref="D1112">INDEX(DB_PAR[],A1112+1,4)</f>
        <v>LMN_OFFSET</v>
      </c>
      <c r="E1112" t="s">
        <v>4699</v>
      </c>
      <c r="F1112" s="34" t="s">
        <v>4306</v>
      </c>
      <c r="G1112" s="34" t="str" cm="1">
        <f t="array" ref="G1112">IF(INDEX(DB_PAR[],A1112+1,5) = "REAL",INDEX(DB_PAR[],A1112+1,8),IF(INDEX(DB_PAR[],A1112+1,5) = "INT",INDEX(DB_PAR[],A1112+1,6),INDEX(DB_PAR[],A1112+1,7)))</f>
        <v>REAL</v>
      </c>
      <c r="H1112" s="36" t="str" cm="1">
        <f t="array" ref="H1112">INDEX(DB_PAR[],A1112+1,9)</f>
        <v>T#0MS</v>
      </c>
      <c r="I1112" s="36" t="s">
        <v>1084</v>
      </c>
      <c r="J1112" s="36"/>
      <c r="K1112" s="36" t="e">
        <f t="shared" si="73"/>
        <v>#N/A</v>
      </c>
    </row>
    <row r="1113" spans="1:11" hidden="1" x14ac:dyDescent="0.25">
      <c r="A1113" s="36">
        <v>1111</v>
      </c>
      <c r="B1113" s="36" t="b" cm="1">
        <f t="array" ref="B1113">INDEX(DB_PAR[],A1113+1,1)</f>
        <v>0</v>
      </c>
      <c r="C1113" s="34" t="str" cm="1">
        <f t="array" ref="C1113">INDEX(DB_PAR[],A1113+1,3)</f>
        <v xml:space="preserve"> PID_PELTON_DEFLECTOR_1</v>
      </c>
      <c r="D1113" s="34" t="str" cm="1">
        <f t="array" ref="D1113">INDEX(DB_PAR[],A1113+1,4)</f>
        <v>DISV</v>
      </c>
      <c r="E1113" t="s">
        <v>4700</v>
      </c>
      <c r="F1113" s="34" t="s">
        <v>4309</v>
      </c>
      <c r="G1113" s="34" t="str" cm="1">
        <f t="array" ref="G1113">IF(INDEX(DB_PAR[],A1113+1,5) = "REAL",INDEX(DB_PAR[],A1113+1,8),IF(INDEX(DB_PAR[],A1113+1,5) = "INT",INDEX(DB_PAR[],A1113+1,6),INDEX(DB_PAR[],A1113+1,7)))</f>
        <v>REAL</v>
      </c>
      <c r="H1113" s="36" t="str" cm="1">
        <f t="array" ref="H1113">INDEX(DB_PAR[],A1113+1,9)</f>
        <v>T#0MS</v>
      </c>
      <c r="I1113" s="36" t="s">
        <v>1084</v>
      </c>
      <c r="J1113" s="36"/>
      <c r="K1113" s="36" t="e">
        <f t="shared" si="73"/>
        <v>#N/A</v>
      </c>
    </row>
    <row r="1114" spans="1:11" hidden="1" x14ac:dyDescent="0.25">
      <c r="A1114" s="36">
        <v>1112</v>
      </c>
      <c r="B1114" s="36" t="b" cm="1">
        <f t="array" ref="B1114">INDEX(DB_PAR[],A1114+1,1)</f>
        <v>0</v>
      </c>
      <c r="C1114" s="34" t="str" cm="1">
        <f t="array" ref="C1114">INDEX(DB_PAR[],A1114+1,3)</f>
        <v xml:space="preserve"> PID_PELTON_DEFLECTOR_1</v>
      </c>
      <c r="D1114" s="34" t="str" cm="1">
        <f t="array" ref="D1114">INDEX(DB_PAR[],A1114+1,4)</f>
        <v>MAN</v>
      </c>
      <c r="E1114" t="s">
        <v>4701</v>
      </c>
      <c r="F1114" s="34" t="s">
        <v>4363</v>
      </c>
      <c r="G1114" s="34" t="str" cm="1">
        <f t="array" ref="G1114">IF(INDEX(DB_PAR[],A1114+1,5) = "REAL",INDEX(DB_PAR[],A1114+1,8),IF(INDEX(DB_PAR[],A1114+1,5) = "INT",INDEX(DB_PAR[],A1114+1,6),INDEX(DB_PAR[],A1114+1,7)))</f>
        <v>REAL</v>
      </c>
      <c r="H1114" s="36" t="str" cm="1">
        <f t="array" ref="H1114">INDEX(DB_PAR[],A1114+1,9)</f>
        <v>T#17S</v>
      </c>
      <c r="I1114" s="36" t="s">
        <v>1084</v>
      </c>
      <c r="J1114" s="36"/>
      <c r="K1114" s="36" t="e">
        <f t="shared" si="73"/>
        <v>#N/A</v>
      </c>
    </row>
    <row r="1115" spans="1:11" ht="30" hidden="1" x14ac:dyDescent="0.25">
      <c r="A1115" s="36">
        <v>1113</v>
      </c>
      <c r="B1115" s="36" t="b" cm="1">
        <f t="array" ref="B1115">INDEX(DB_PAR[],A1115+1,1)</f>
        <v>0</v>
      </c>
      <c r="C1115" s="34" t="str" cm="1">
        <f t="array" ref="C1115">INDEX(DB_PAR[],A1115+1,3)</f>
        <v xml:space="preserve"> PID_PELTON_DEFLECTOR_1</v>
      </c>
      <c r="D1115" s="34" t="str" cm="1">
        <f t="array" ref="D1115">INDEX(DB_PAR[],A1115+1,4)</f>
        <v>REFERENCE_CORRECTION</v>
      </c>
      <c r="E1115" t="s">
        <v>4702</v>
      </c>
      <c r="F1115" s="34" t="s">
        <v>4315</v>
      </c>
      <c r="G1115" s="34" t="str" cm="1">
        <f t="array" ref="G1115">IF(INDEX(DB_PAR[],A1115+1,5) = "REAL",INDEX(DB_PAR[],A1115+1,8),IF(INDEX(DB_PAR[],A1115+1,5) = "INT",INDEX(DB_PAR[],A1115+1,6),INDEX(DB_PAR[],A1115+1,7)))</f>
        <v>REAL</v>
      </c>
      <c r="H1115" s="36" t="str" cm="1">
        <f t="array" ref="H1115">INDEX(DB_PAR[],A1115+1,9)</f>
        <v>T#0MS</v>
      </c>
      <c r="I1115" s="36" t="s">
        <v>3438</v>
      </c>
      <c r="J1115" s="36"/>
      <c r="K1115" s="36" t="e">
        <f t="shared" si="73"/>
        <v>#N/A</v>
      </c>
    </row>
    <row r="1116" spans="1:11" hidden="1" x14ac:dyDescent="0.25">
      <c r="A1116" s="36">
        <v>1114</v>
      </c>
      <c r="B1116" s="36" t="b" cm="1">
        <f t="array" ref="B1116">INDEX(DB_PAR[],A1116+1,1)</f>
        <v>0</v>
      </c>
      <c r="C1116" s="34" t="str" cm="1">
        <f t="array" ref="C1116">INDEX(DB_PAR[],A1116+1,3)</f>
        <v xml:space="preserve"> PID_PELTON_DEFLECTOR_1</v>
      </c>
      <c r="D1116" s="34" t="str" cm="1">
        <f t="array" ref="D1116">INDEX(DB_PAR[],A1116+1,4)</f>
        <v>OUT_CTRL_MODE</v>
      </c>
      <c r="E1116" t="s">
        <v>4317</v>
      </c>
      <c r="F1116" s="34" t="s">
        <v>4318</v>
      </c>
      <c r="G1116" s="34" t="str" cm="1">
        <f t="array" ref="G1116">IF(INDEX(DB_PAR[],A1116+1,5) = "REAL",INDEX(DB_PAR[],A1116+1,8),IF(INDEX(DB_PAR[],A1116+1,5) = "INT",INDEX(DB_PAR[],A1116+1,6),INDEX(DB_PAR[],A1116+1,7)))</f>
        <v>INT</v>
      </c>
      <c r="H1116" s="36" t="str" cm="1">
        <f t="array" ref="H1116">INDEX(DB_PAR[],A1116+1,9)</f>
        <v>T#0MS</v>
      </c>
      <c r="I1116" s="36" t="s">
        <v>1084</v>
      </c>
      <c r="J1116" s="36"/>
      <c r="K1116" s="36" t="e">
        <f t="shared" si="73"/>
        <v>#N/A</v>
      </c>
    </row>
    <row r="1117" spans="1:11" hidden="1" x14ac:dyDescent="0.25">
      <c r="A1117" s="36">
        <v>1115</v>
      </c>
      <c r="B1117" s="36" t="b" cm="1">
        <f t="array" ref="B1117">INDEX(DB_PAR[],A1117+1,1)</f>
        <v>0</v>
      </c>
      <c r="C1117" s="34" t="str" cm="1">
        <f t="array" ref="C1117">INDEX(DB_PAR[],A1117+1,3)</f>
        <v xml:space="preserve"> PID_PELTON_DEFLECTOR_1</v>
      </c>
      <c r="D1117" s="34" t="str" cm="1">
        <f t="array" ref="D1117">INDEX(DB_PAR[],A1117+1,4)</f>
        <v>SPARE_4</v>
      </c>
      <c r="E1117" s="34"/>
      <c r="F1117" s="34"/>
      <c r="G1117" s="34" t="str" cm="1">
        <f t="array" ref="G1117">IF(INDEX(DB_PAR[],A1117+1,5) = "REAL",INDEX(DB_PAR[],A1117+1,8),IF(INDEX(DB_PAR[],A1117+1,5) = "INT",INDEX(DB_PAR[],A1117+1,6),INDEX(DB_PAR[],A1117+1,7)))</f>
        <v>REAL</v>
      </c>
      <c r="H1117" s="36" t="str" cm="1">
        <f t="array" ref="H1117">INDEX(DB_PAR[],A1117+1,9)</f>
        <v>T#0MS</v>
      </c>
      <c r="I1117" s="36"/>
      <c r="J1117" s="36"/>
      <c r="K1117" s="36" t="e">
        <f t="shared" si="73"/>
        <v>#N/A</v>
      </c>
    </row>
    <row r="1118" spans="1:11" hidden="1" x14ac:dyDescent="0.25">
      <c r="A1118" s="36">
        <v>1116</v>
      </c>
      <c r="B1118" s="36" t="b" cm="1">
        <f t="array" ref="B1118">INDEX(DB_PAR[],A1118+1,1)</f>
        <v>0</v>
      </c>
      <c r="C1118" s="34" t="str" cm="1">
        <f t="array" ref="C1118">INDEX(DB_PAR[],A1118+1,3)</f>
        <v xml:space="preserve"> PID_PELTON_DEFLECTOR_1</v>
      </c>
      <c r="D1118" s="34" t="str" cm="1">
        <f t="array" ref="D1118">INDEX(DB_PAR[],A1118+1,4)</f>
        <v>SPARE_5</v>
      </c>
      <c r="E1118" s="34"/>
      <c r="F1118" s="34"/>
      <c r="G1118" s="34" t="str" cm="1">
        <f t="array" ref="G1118">IF(INDEX(DB_PAR[],A1118+1,5) = "REAL",INDEX(DB_PAR[],A1118+1,8),IF(INDEX(DB_PAR[],A1118+1,5) = "INT",INDEX(DB_PAR[],A1118+1,6),INDEX(DB_PAR[],A1118+1,7)))</f>
        <v>REAL</v>
      </c>
      <c r="H1118" s="36" t="str" cm="1">
        <f t="array" ref="H1118">INDEX(DB_PAR[],A1118+1,9)</f>
        <v>T#0MS</v>
      </c>
      <c r="I1118" s="36"/>
      <c r="J1118" s="36"/>
      <c r="K1118" s="36" t="e">
        <f t="shared" si="73"/>
        <v>#N/A</v>
      </c>
    </row>
    <row r="1119" spans="1:11" hidden="1" x14ac:dyDescent="0.25">
      <c r="A1119" s="36">
        <v>1117</v>
      </c>
      <c r="B1119" s="36" t="b" cm="1">
        <f t="array" ref="B1119">INDEX(DB_PAR[],A1119+1,1)</f>
        <v>0</v>
      </c>
      <c r="C1119" s="34" t="str" cm="1">
        <f t="array" ref="C1119">INDEX(DB_PAR[],A1119+1,3)</f>
        <v xml:space="preserve"> PID_PELTON_DEFLECTOR_1</v>
      </c>
      <c r="D1119" s="34" t="str" cm="1">
        <f t="array" ref="D1119">INDEX(DB_PAR[],A1119+1,4)</f>
        <v>SPARE_6</v>
      </c>
      <c r="E1119" s="34"/>
      <c r="F1119" s="34"/>
      <c r="G1119" s="34" t="str" cm="1">
        <f t="array" ref="G1119">IF(INDEX(DB_PAR[],A1119+1,5) = "REAL",INDEX(DB_PAR[],A1119+1,8),IF(INDEX(DB_PAR[],A1119+1,5) = "INT",INDEX(DB_PAR[],A1119+1,6),INDEX(DB_PAR[],A1119+1,7)))</f>
        <v>REAL</v>
      </c>
      <c r="H1119" s="36" t="str" cm="1">
        <f t="array" ref="H1119">INDEX(DB_PAR[],A1119+1,9)</f>
        <v>T#0MS</v>
      </c>
      <c r="I1119" s="36"/>
      <c r="J1119" s="36"/>
      <c r="K1119" s="36" t="e">
        <f t="shared" si="73"/>
        <v>#N/A</v>
      </c>
    </row>
    <row r="1120" spans="1:11" hidden="1" x14ac:dyDescent="0.25">
      <c r="A1120" s="36">
        <v>1118</v>
      </c>
      <c r="B1120" s="36" t="b" cm="1">
        <f t="array" ref="B1120">INDEX(DB_PAR[],A1120+1,1)</f>
        <v>0</v>
      </c>
      <c r="C1120" s="34" t="str" cm="1">
        <f t="array" ref="C1120">INDEX(DB_PAR[],A1120+1,3)</f>
        <v xml:space="preserve"> PID_PELTON_DEFLECTOR_1</v>
      </c>
      <c r="D1120" s="34" t="str" cm="1">
        <f t="array" ref="D1120">INDEX(DB_PAR[],A1120+1,4)</f>
        <v>SPARE_7</v>
      </c>
      <c r="E1120" s="34"/>
      <c r="F1120" s="34"/>
      <c r="G1120" s="34" t="str" cm="1">
        <f t="array" ref="G1120">IF(INDEX(DB_PAR[],A1120+1,5) = "REAL",INDEX(DB_PAR[],A1120+1,8),IF(INDEX(DB_PAR[],A1120+1,5) = "INT",INDEX(DB_PAR[],A1120+1,6),INDEX(DB_PAR[],A1120+1,7)))</f>
        <v>REAL</v>
      </c>
      <c r="H1120" s="36" t="str" cm="1">
        <f t="array" ref="H1120">INDEX(DB_PAR[],A1120+1,9)</f>
        <v>T#0MS</v>
      </c>
      <c r="I1120" s="36"/>
      <c r="J1120" s="36"/>
      <c r="K1120" s="36" t="e">
        <f t="shared" si="73"/>
        <v>#N/A</v>
      </c>
    </row>
    <row r="1121" spans="1:11" hidden="1" x14ac:dyDescent="0.25">
      <c r="A1121" s="36">
        <v>1119</v>
      </c>
      <c r="B1121" s="36" t="b" cm="1">
        <f t="array" ref="B1121">INDEX(DB_PAR[],A1121+1,1)</f>
        <v>0</v>
      </c>
      <c r="C1121" s="34" t="str" cm="1">
        <f t="array" ref="C1121">INDEX(DB_PAR[],A1121+1,3)</f>
        <v xml:space="preserve"> PID_PELTON_DEFLECTOR_1</v>
      </c>
      <c r="D1121" s="34" t="str" cm="1">
        <f t="array" ref="D1121">INDEX(DB_PAR[],A1121+1,4)</f>
        <v>SPARE_8</v>
      </c>
      <c r="E1121" s="34"/>
      <c r="F1121" s="34"/>
      <c r="G1121" s="34" t="str" cm="1">
        <f t="array" ref="G1121">IF(INDEX(DB_PAR[],A1121+1,5) = "REAL",INDEX(DB_PAR[],A1121+1,8),IF(INDEX(DB_PAR[],A1121+1,5) = "INT",INDEX(DB_PAR[],A1121+1,6),INDEX(DB_PAR[],A1121+1,7)))</f>
        <v>REAL</v>
      </c>
      <c r="H1121" s="36" t="str" cm="1">
        <f t="array" ref="H1121">INDEX(DB_PAR[],A1121+1,9)</f>
        <v>T#0MS</v>
      </c>
      <c r="I1121" s="36"/>
      <c r="J1121" s="36"/>
      <c r="K1121" s="36" t="e">
        <f t="shared" si="73"/>
        <v>#N/A</v>
      </c>
    </row>
  </sheetData>
  <phoneticPr fontId="2" type="noConversion"/>
  <conditionalFormatting sqref="I2:I1121">
    <cfRule type="expression" dxfId="14" priority="1">
      <formula>$I2=$AA$3</formula>
    </cfRule>
    <cfRule type="expression" dxfId="13" priority="2">
      <formula>$I2=$AA$2</formula>
    </cfRule>
    <cfRule type="expression" dxfId="12" priority="3">
      <formula>$I2=$AA$1</formula>
    </cfRule>
  </conditionalFormatting>
  <dataValidations disablePrompts="1" count="1">
    <dataValidation type="list" allowBlank="1" showInputMessage="1" showErrorMessage="1" sqref="I2:I1121" xr:uid="{C1DE3FE9-B62D-46B7-8C38-2D015ECC7613}">
      <formula1>$AA$1:$AA$3</formula1>
    </dataValidation>
  </dataValidations>
  <pageMargins left="0.7" right="0.7" top="0.75" bottom="0.75" header="0.3" footer="0.3"/>
  <pageSetup paperSize="9"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ED9E2-AB6F-4966-A137-9AF08AD0A149}">
  <sheetPr codeName="List42">
    <tabColor rgb="FF0070C0"/>
  </sheetPr>
  <dimension ref="E1:G5"/>
  <sheetViews>
    <sheetView zoomScale="85" zoomScaleNormal="85" workbookViewId="0">
      <selection activeCell="E30" sqref="E30"/>
    </sheetView>
  </sheetViews>
  <sheetFormatPr defaultRowHeight="15" x14ac:dyDescent="0.25"/>
  <cols>
    <col min="1" max="1" width="40.42578125" customWidth="1"/>
    <col min="2" max="2" width="33.140625" customWidth="1"/>
    <col min="3" max="3" width="16.85546875" customWidth="1"/>
    <col min="4" max="4" width="27.28515625" customWidth="1"/>
    <col min="6" max="6" width="24" customWidth="1"/>
    <col min="7" max="7" width="49.42578125" customWidth="1"/>
  </cols>
  <sheetData>
    <row r="1" spans="5:7" x14ac:dyDescent="0.25">
      <c r="E1" s="110" t="s">
        <v>4704</v>
      </c>
      <c r="F1" s="110"/>
      <c r="G1" t="s">
        <v>6613</v>
      </c>
    </row>
    <row r="2" spans="5:7" x14ac:dyDescent="0.25">
      <c r="F2" t="s">
        <v>4888</v>
      </c>
      <c r="G2" t="s">
        <v>4889</v>
      </c>
    </row>
    <row r="3" spans="5:7" x14ac:dyDescent="0.25">
      <c r="F3" t="s">
        <v>4890</v>
      </c>
      <c r="G3" t="s">
        <v>4891</v>
      </c>
    </row>
    <row r="4" spans="5:7" x14ac:dyDescent="0.25">
      <c r="F4" t="s">
        <v>4892</v>
      </c>
      <c r="G4" t="s">
        <v>4893</v>
      </c>
    </row>
    <row r="5" spans="5:7" x14ac:dyDescent="0.25">
      <c r="F5" t="s">
        <v>4894</v>
      </c>
      <c r="G5" t="s">
        <v>4895</v>
      </c>
    </row>
  </sheetData>
  <mergeCells count="1">
    <mergeCell ref="E1:F1"/>
  </mergeCells>
  <pageMargins left="0.7" right="0.7" top="0.75" bottom="0.75" header="0.3" footer="0.3"/>
  <drawing r:id="rId1"/>
  <legacyDrawing r:id="rId2"/>
  <controls>
    <mc:AlternateContent xmlns:mc="http://schemas.openxmlformats.org/markup-compatibility/2006">
      <mc:Choice Requires="x14">
        <control shapeId="96257" r:id="rId3" name="CommandButton1">
          <controlPr defaultSize="0" autoLine="0" r:id="rId4">
            <anchor moveWithCells="1">
              <from>
                <xdr:col>50</xdr:col>
                <xdr:colOff>352425</xdr:colOff>
                <xdr:row>5</xdr:row>
                <xdr:rowOff>104775</xdr:rowOff>
              </from>
              <to>
                <xdr:col>54</xdr:col>
                <xdr:colOff>190500</xdr:colOff>
                <xdr:row>7</xdr:row>
                <xdr:rowOff>161925</xdr:rowOff>
              </to>
            </anchor>
          </controlPr>
        </control>
      </mc:Choice>
      <mc:Fallback>
        <control shapeId="96257" r:id="rId3" name="CommandButton1"/>
      </mc:Fallback>
    </mc:AlternateContent>
    <mc:AlternateContent xmlns:mc="http://schemas.openxmlformats.org/markup-compatibility/2006">
      <mc:Choice Requires="x14">
        <control shapeId="96258" r:id="rId5" name="CommandButton3">
          <controlPr defaultSize="0" autoLine="0" r:id="rId6">
            <anchor moveWithCells="1">
              <from>
                <xdr:col>50</xdr:col>
                <xdr:colOff>581025</xdr:colOff>
                <xdr:row>8</xdr:row>
                <xdr:rowOff>57150</xdr:rowOff>
              </from>
              <to>
                <xdr:col>55</xdr:col>
                <xdr:colOff>228600</xdr:colOff>
                <xdr:row>11</xdr:row>
                <xdr:rowOff>47625</xdr:rowOff>
              </to>
            </anchor>
          </controlPr>
        </control>
      </mc:Choice>
      <mc:Fallback>
        <control shapeId="96258" r:id="rId5" name="CommandButton3"/>
      </mc:Fallback>
    </mc:AlternateContent>
    <mc:AlternateContent xmlns:mc="http://schemas.openxmlformats.org/markup-compatibility/2006">
      <mc:Choice Requires="x14">
        <control shapeId="96259" r:id="rId7" name="btnRDiNActions">
          <controlPr defaultSize="0" print="0" autoFill="0" autoPict="0" macro="ShowRDiNActions">
            <anchor moveWithCells="1" sizeWithCells="1">
              <from>
                <xdr:col>6</xdr:col>
                <xdr:colOff>1619250</xdr:colOff>
                <xdr:row>5</xdr:row>
                <xdr:rowOff>171450</xdr:rowOff>
              </from>
              <to>
                <xdr:col>7</xdr:col>
                <xdr:colOff>600075</xdr:colOff>
                <xdr:row>8</xdr:row>
                <xdr:rowOff>38100</xdr:rowOff>
              </to>
            </anchor>
          </controlPr>
        </control>
      </mc:Choice>
    </mc:AlternateContent>
  </control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CB22AA-A06F-4E9B-8652-F683732F25D9}">
  <sheetPr codeName="List43">
    <tabColor rgb="FF0070C0"/>
  </sheetPr>
  <dimension ref="A1:G288"/>
  <sheetViews>
    <sheetView workbookViewId="0">
      <selection activeCell="A3" sqref="A3"/>
    </sheetView>
  </sheetViews>
  <sheetFormatPr defaultRowHeight="15" x14ac:dyDescent="0.25"/>
  <cols>
    <col min="1" max="1" width="40.42578125" customWidth="1"/>
    <col min="2" max="2" width="33.140625" customWidth="1"/>
    <col min="3" max="3" width="16.85546875" customWidth="1"/>
    <col min="4" max="4" width="27.28515625" customWidth="1"/>
    <col min="6" max="6" width="24" customWidth="1"/>
    <col min="7" max="7" width="49.42578125" customWidth="1"/>
  </cols>
  <sheetData>
    <row r="1" spans="1:7" x14ac:dyDescent="0.25">
      <c r="E1" s="110" t="s">
        <v>4704</v>
      </c>
      <c r="F1" s="110"/>
      <c r="G1" t="s">
        <v>6108</v>
      </c>
    </row>
    <row r="2" spans="1:7" x14ac:dyDescent="0.25">
      <c r="A2" t="s">
        <v>6809</v>
      </c>
      <c r="B2" t="s">
        <v>5226</v>
      </c>
      <c r="F2" t="s">
        <v>4888</v>
      </c>
      <c r="G2" t="s">
        <v>4947</v>
      </c>
    </row>
    <row r="3" spans="1:7" x14ac:dyDescent="0.25">
      <c r="F3" t="s">
        <v>4890</v>
      </c>
      <c r="G3" t="s">
        <v>4948</v>
      </c>
    </row>
    <row r="4" spans="1:7" x14ac:dyDescent="0.25">
      <c r="F4" t="s">
        <v>4892</v>
      </c>
      <c r="G4" t="s">
        <v>4949</v>
      </c>
    </row>
    <row r="5" spans="1:7" x14ac:dyDescent="0.25">
      <c r="F5" t="s">
        <v>4894</v>
      </c>
      <c r="G5" t="s">
        <v>4950</v>
      </c>
    </row>
    <row r="33" spans="2:2" x14ac:dyDescent="0.25">
      <c r="B33" t="s">
        <v>4951</v>
      </c>
    </row>
    <row r="34" spans="2:2" x14ac:dyDescent="0.25">
      <c r="B34" t="s">
        <v>4952</v>
      </c>
    </row>
    <row r="67" spans="2:2" x14ac:dyDescent="0.25">
      <c r="B67" t="s">
        <v>4953</v>
      </c>
    </row>
    <row r="68" spans="2:2" x14ac:dyDescent="0.25">
      <c r="B68" t="s">
        <v>4954</v>
      </c>
    </row>
    <row r="72" spans="2:2" x14ac:dyDescent="0.25">
      <c r="B72" t="s">
        <v>4955</v>
      </c>
    </row>
    <row r="73" spans="2:2" x14ac:dyDescent="0.25">
      <c r="B73" t="s">
        <v>4956</v>
      </c>
    </row>
    <row r="77" spans="2:2" x14ac:dyDescent="0.25">
      <c r="B77" t="s">
        <v>4957</v>
      </c>
    </row>
    <row r="78" spans="2:2" x14ac:dyDescent="0.25">
      <c r="B78" t="s">
        <v>4958</v>
      </c>
    </row>
    <row r="82" spans="2:2" x14ac:dyDescent="0.25">
      <c r="B82" t="s">
        <v>4959</v>
      </c>
    </row>
    <row r="83" spans="2:2" x14ac:dyDescent="0.25">
      <c r="B83" t="s">
        <v>4960</v>
      </c>
    </row>
    <row r="87" spans="2:2" x14ac:dyDescent="0.25">
      <c r="B87" t="s">
        <v>4961</v>
      </c>
    </row>
    <row r="88" spans="2:2" x14ac:dyDescent="0.25">
      <c r="B88" t="s">
        <v>4962</v>
      </c>
    </row>
    <row r="92" spans="2:2" x14ac:dyDescent="0.25">
      <c r="B92" t="s">
        <v>4963</v>
      </c>
    </row>
    <row r="93" spans="2:2" x14ac:dyDescent="0.25">
      <c r="B93" t="s">
        <v>4964</v>
      </c>
    </row>
    <row r="101" spans="1:2" x14ac:dyDescent="0.25">
      <c r="A101" t="s">
        <v>4905</v>
      </c>
      <c r="B101" t="s">
        <v>5227</v>
      </c>
    </row>
    <row r="129" spans="1:4" x14ac:dyDescent="0.25">
      <c r="A129" t="s">
        <v>2114</v>
      </c>
      <c r="B129" t="s">
        <v>5228</v>
      </c>
      <c r="C129" t="s">
        <v>5220</v>
      </c>
      <c r="D129" t="s">
        <v>5251</v>
      </c>
    </row>
    <row r="130" spans="1:4" x14ac:dyDescent="0.25">
      <c r="A130" t="s">
        <v>2114</v>
      </c>
      <c r="B130" t="s">
        <v>5229</v>
      </c>
      <c r="C130" t="s">
        <v>5220</v>
      </c>
      <c r="D130" t="s">
        <v>5252</v>
      </c>
    </row>
    <row r="135" spans="1:4" x14ac:dyDescent="0.25">
      <c r="A135" t="s">
        <v>4901</v>
      </c>
      <c r="B135" t="s">
        <v>4965</v>
      </c>
    </row>
    <row r="151" spans="1:4" x14ac:dyDescent="0.25">
      <c r="A151" t="s">
        <v>5109</v>
      </c>
      <c r="B151" t="s">
        <v>5230</v>
      </c>
    </row>
    <row r="152" spans="1:4" x14ac:dyDescent="0.25">
      <c r="A152" t="s">
        <v>5109</v>
      </c>
      <c r="B152" t="s">
        <v>5231</v>
      </c>
    </row>
    <row r="158" spans="1:4" x14ac:dyDescent="0.25">
      <c r="A158" t="s">
        <v>2114</v>
      </c>
      <c r="B158" t="s">
        <v>5232</v>
      </c>
      <c r="C158" t="s">
        <v>5220</v>
      </c>
      <c r="D158" t="s">
        <v>5253</v>
      </c>
    </row>
    <row r="159" spans="1:4" x14ac:dyDescent="0.25">
      <c r="A159" t="s">
        <v>2114</v>
      </c>
      <c r="B159" t="s">
        <v>5233</v>
      </c>
      <c r="C159" t="s">
        <v>5220</v>
      </c>
      <c r="D159" t="s">
        <v>5254</v>
      </c>
    </row>
    <row r="161" spans="1:4" x14ac:dyDescent="0.25">
      <c r="A161" t="s">
        <v>5106</v>
      </c>
      <c r="B161" t="s">
        <v>5234</v>
      </c>
      <c r="C161" t="s">
        <v>5218</v>
      </c>
      <c r="D161" t="s">
        <v>5255</v>
      </c>
    </row>
    <row r="162" spans="1:4" x14ac:dyDescent="0.25">
      <c r="A162" t="s">
        <v>5106</v>
      </c>
      <c r="B162" t="s">
        <v>6156</v>
      </c>
      <c r="C162" t="s">
        <v>5218</v>
      </c>
      <c r="D162" t="s">
        <v>5256</v>
      </c>
    </row>
    <row r="163" spans="1:4" x14ac:dyDescent="0.25">
      <c r="B163" t="s">
        <v>665</v>
      </c>
    </row>
    <row r="164" spans="1:4" x14ac:dyDescent="0.25">
      <c r="B164" t="s">
        <v>4966</v>
      </c>
    </row>
    <row r="165" spans="1:4" x14ac:dyDescent="0.25">
      <c r="B165" t="s">
        <v>4967</v>
      </c>
    </row>
    <row r="166" spans="1:4" x14ac:dyDescent="0.25">
      <c r="B166" t="s">
        <v>4968</v>
      </c>
    </row>
    <row r="167" spans="1:4" x14ac:dyDescent="0.25">
      <c r="A167" t="s">
        <v>4906</v>
      </c>
      <c r="B167" t="s">
        <v>696</v>
      </c>
    </row>
    <row r="168" spans="1:4" x14ac:dyDescent="0.25">
      <c r="A168" t="s">
        <v>4906</v>
      </c>
      <c r="B168" t="s">
        <v>4969</v>
      </c>
    </row>
    <row r="169" spans="1:4" x14ac:dyDescent="0.25">
      <c r="A169" t="s">
        <v>5106</v>
      </c>
      <c r="B169" t="s">
        <v>6157</v>
      </c>
    </row>
    <row r="170" spans="1:4" x14ac:dyDescent="0.25">
      <c r="A170" t="s">
        <v>4902</v>
      </c>
      <c r="B170" t="s">
        <v>700</v>
      </c>
    </row>
    <row r="171" spans="1:4" x14ac:dyDescent="0.25">
      <c r="A171" t="s">
        <v>5106</v>
      </c>
      <c r="B171" t="s">
        <v>6158</v>
      </c>
      <c r="C171" t="s">
        <v>5218</v>
      </c>
      <c r="D171" t="s">
        <v>5257</v>
      </c>
    </row>
    <row r="172" spans="1:4" x14ac:dyDescent="0.25">
      <c r="B172" t="s">
        <v>5235</v>
      </c>
    </row>
    <row r="173" spans="1:4" x14ac:dyDescent="0.25">
      <c r="B173" t="s">
        <v>4970</v>
      </c>
    </row>
    <row r="174" spans="1:4" x14ac:dyDescent="0.25">
      <c r="B174" t="s">
        <v>5236</v>
      </c>
    </row>
    <row r="175" spans="1:4" x14ac:dyDescent="0.25">
      <c r="A175" t="s">
        <v>6808</v>
      </c>
      <c r="B175" t="s">
        <v>5237</v>
      </c>
    </row>
    <row r="176" spans="1:4" x14ac:dyDescent="0.25">
      <c r="A176" t="s">
        <v>6808</v>
      </c>
      <c r="B176" t="s">
        <v>5238</v>
      </c>
    </row>
    <row r="177" spans="1:2" x14ac:dyDescent="0.25">
      <c r="B177" t="s">
        <v>5239</v>
      </c>
    </row>
    <row r="178" spans="1:2" x14ac:dyDescent="0.25">
      <c r="B178" t="s">
        <v>4971</v>
      </c>
    </row>
    <row r="179" spans="1:2" x14ac:dyDescent="0.25">
      <c r="B179" t="s">
        <v>4972</v>
      </c>
    </row>
    <row r="180" spans="1:2" x14ac:dyDescent="0.25">
      <c r="B180" t="s">
        <v>4973</v>
      </c>
    </row>
    <row r="181" spans="1:2" x14ac:dyDescent="0.25">
      <c r="B181" t="s">
        <v>4974</v>
      </c>
    </row>
    <row r="182" spans="1:2" x14ac:dyDescent="0.25">
      <c r="B182" t="s">
        <v>5240</v>
      </c>
    </row>
    <row r="183" spans="1:2" x14ac:dyDescent="0.25">
      <c r="A183" t="s">
        <v>6808</v>
      </c>
      <c r="B183" t="s">
        <v>4975</v>
      </c>
    </row>
    <row r="184" spans="1:2" x14ac:dyDescent="0.25">
      <c r="A184" t="s">
        <v>6808</v>
      </c>
      <c r="B184" t="s">
        <v>5241</v>
      </c>
    </row>
    <row r="185" spans="1:2" x14ac:dyDescent="0.25">
      <c r="B185" t="s">
        <v>5242</v>
      </c>
    </row>
    <row r="186" spans="1:2" x14ac:dyDescent="0.25">
      <c r="A186" t="s">
        <v>4902</v>
      </c>
      <c r="B186" t="s">
        <v>5243</v>
      </c>
    </row>
    <row r="187" spans="1:2" x14ac:dyDescent="0.25">
      <c r="A187" t="s">
        <v>4902</v>
      </c>
      <c r="B187" t="s">
        <v>5244</v>
      </c>
    </row>
    <row r="188" spans="1:2" x14ac:dyDescent="0.25">
      <c r="A188" t="s">
        <v>4902</v>
      </c>
      <c r="B188" t="s">
        <v>4976</v>
      </c>
    </row>
    <row r="189" spans="1:2" x14ac:dyDescent="0.25">
      <c r="B189" t="s">
        <v>4977</v>
      </c>
    </row>
    <row r="190" spans="1:2" x14ac:dyDescent="0.25">
      <c r="A190" t="s">
        <v>4902</v>
      </c>
      <c r="B190" t="s">
        <v>5245</v>
      </c>
    </row>
    <row r="191" spans="1:2" x14ac:dyDescent="0.25">
      <c r="B191" t="s">
        <v>629</v>
      </c>
    </row>
    <row r="192" spans="1:2" x14ac:dyDescent="0.25">
      <c r="A192" t="s">
        <v>4902</v>
      </c>
      <c r="B192" t="s">
        <v>4978</v>
      </c>
    </row>
    <row r="193" spans="1:2" x14ac:dyDescent="0.25">
      <c r="A193" t="s">
        <v>4905</v>
      </c>
      <c r="B193" t="s">
        <v>4979</v>
      </c>
    </row>
    <row r="194" spans="1:2" x14ac:dyDescent="0.25">
      <c r="A194" t="s">
        <v>4905</v>
      </c>
      <c r="B194" t="s">
        <v>4980</v>
      </c>
    </row>
    <row r="196" spans="1:2" x14ac:dyDescent="0.25">
      <c r="A196" t="s">
        <v>4905</v>
      </c>
      <c r="B196" t="s">
        <v>5246</v>
      </c>
    </row>
    <row r="225" spans="1:4" x14ac:dyDescent="0.25">
      <c r="A225" t="s">
        <v>6808</v>
      </c>
      <c r="B225" t="s">
        <v>5247</v>
      </c>
    </row>
    <row r="228" spans="1:4" x14ac:dyDescent="0.25">
      <c r="A228" t="s">
        <v>5106</v>
      </c>
      <c r="B228" t="s">
        <v>664</v>
      </c>
      <c r="C228" t="s">
        <v>5218</v>
      </c>
      <c r="D228" t="s">
        <v>5258</v>
      </c>
    </row>
    <row r="229" spans="1:4" x14ac:dyDescent="0.25">
      <c r="A229" t="s">
        <v>5106</v>
      </c>
      <c r="B229" t="s">
        <v>665</v>
      </c>
      <c r="C229" t="s">
        <v>5218</v>
      </c>
      <c r="D229" t="s">
        <v>5259</v>
      </c>
    </row>
    <row r="230" spans="1:4" x14ac:dyDescent="0.25">
      <c r="A230" t="s">
        <v>5106</v>
      </c>
      <c r="B230" t="s">
        <v>4981</v>
      </c>
      <c r="C230" t="s">
        <v>5218</v>
      </c>
      <c r="D230" t="s">
        <v>5260</v>
      </c>
    </row>
    <row r="231" spans="1:4" x14ac:dyDescent="0.25">
      <c r="A231" t="s">
        <v>5106</v>
      </c>
      <c r="B231" t="s">
        <v>668</v>
      </c>
      <c r="C231" t="s">
        <v>5218</v>
      </c>
      <c r="D231" t="s">
        <v>5261</v>
      </c>
    </row>
    <row r="232" spans="1:4" x14ac:dyDescent="0.25">
      <c r="B232" t="s">
        <v>670</v>
      </c>
    </row>
    <row r="233" spans="1:4" x14ac:dyDescent="0.25">
      <c r="B233" t="s">
        <v>672</v>
      </c>
    </row>
    <row r="234" spans="1:4" x14ac:dyDescent="0.25">
      <c r="B234" t="s">
        <v>674</v>
      </c>
    </row>
    <row r="238" spans="1:4" x14ac:dyDescent="0.25">
      <c r="A238" t="s">
        <v>5106</v>
      </c>
      <c r="B238" t="s">
        <v>6159</v>
      </c>
      <c r="C238" t="s">
        <v>5218</v>
      </c>
      <c r="D238" t="s">
        <v>5262</v>
      </c>
    </row>
    <row r="239" spans="1:4" x14ac:dyDescent="0.25">
      <c r="A239" t="s">
        <v>5106</v>
      </c>
      <c r="B239" t="s">
        <v>6160</v>
      </c>
      <c r="C239" t="s">
        <v>5218</v>
      </c>
      <c r="D239" t="s">
        <v>5263</v>
      </c>
    </row>
    <row r="240" spans="1:4" x14ac:dyDescent="0.25">
      <c r="A240" t="s">
        <v>5106</v>
      </c>
      <c r="B240" t="s">
        <v>6161</v>
      </c>
      <c r="C240" t="s">
        <v>5218</v>
      </c>
      <c r="D240" t="s">
        <v>5264</v>
      </c>
    </row>
    <row r="241" spans="1:4" x14ac:dyDescent="0.25">
      <c r="A241" t="s">
        <v>5106</v>
      </c>
      <c r="B241" t="s">
        <v>5248</v>
      </c>
      <c r="C241" t="s">
        <v>5218</v>
      </c>
      <c r="D241" t="s">
        <v>5265</v>
      </c>
    </row>
    <row r="257" spans="1:4" x14ac:dyDescent="0.25">
      <c r="A257" t="s">
        <v>6117</v>
      </c>
      <c r="B257" t="s">
        <v>6162</v>
      </c>
    </row>
    <row r="258" spans="1:4" x14ac:dyDescent="0.25">
      <c r="A258" t="s">
        <v>6117</v>
      </c>
      <c r="B258" t="s">
        <v>6163</v>
      </c>
    </row>
    <row r="259" spans="1:4" x14ac:dyDescent="0.25">
      <c r="B259" t="s">
        <v>762</v>
      </c>
    </row>
    <row r="261" spans="1:4" x14ac:dyDescent="0.25">
      <c r="A261" t="s">
        <v>5106</v>
      </c>
      <c r="B261" t="s">
        <v>5249</v>
      </c>
      <c r="C261" t="s">
        <v>5218</v>
      </c>
      <c r="D261" t="s">
        <v>5266</v>
      </c>
    </row>
    <row r="264" spans="1:4" x14ac:dyDescent="0.25">
      <c r="A264" t="s">
        <v>5106</v>
      </c>
      <c r="B264" t="s">
        <v>5250</v>
      </c>
      <c r="C264" t="s">
        <v>5218</v>
      </c>
      <c r="D264" t="s">
        <v>5267</v>
      </c>
    </row>
    <row r="265" spans="1:4" x14ac:dyDescent="0.25">
      <c r="A265" t="s">
        <v>6113</v>
      </c>
      <c r="B265" t="s">
        <v>6162</v>
      </c>
    </row>
    <row r="266" spans="1:4" x14ac:dyDescent="0.25">
      <c r="A266" t="s">
        <v>6113</v>
      </c>
      <c r="B266" t="s">
        <v>6163</v>
      </c>
    </row>
    <row r="269" spans="1:4" x14ac:dyDescent="0.25">
      <c r="A269" t="s">
        <v>4911</v>
      </c>
      <c r="B269" t="s">
        <v>4982</v>
      </c>
    </row>
    <row r="270" spans="1:4" x14ac:dyDescent="0.25">
      <c r="A270" t="s">
        <v>4911</v>
      </c>
      <c r="B270" t="s">
        <v>4983</v>
      </c>
    </row>
    <row r="278" spans="1:2" x14ac:dyDescent="0.25">
      <c r="B278" t="s">
        <v>785</v>
      </c>
    </row>
    <row r="281" spans="1:2" x14ac:dyDescent="0.25">
      <c r="A281" t="s">
        <v>6117</v>
      </c>
      <c r="B281" t="s">
        <v>6164</v>
      </c>
    </row>
    <row r="282" spans="1:2" x14ac:dyDescent="0.25">
      <c r="A282" t="s">
        <v>6113</v>
      </c>
      <c r="B282" t="s">
        <v>6164</v>
      </c>
    </row>
    <row r="283" spans="1:2" x14ac:dyDescent="0.25">
      <c r="A283" t="s">
        <v>6119</v>
      </c>
      <c r="B283" t="s">
        <v>6164</v>
      </c>
    </row>
    <row r="284" spans="1:2" x14ac:dyDescent="0.25">
      <c r="A284" t="s">
        <v>6119</v>
      </c>
      <c r="B284" t="s">
        <v>6163</v>
      </c>
    </row>
    <row r="285" spans="1:2" x14ac:dyDescent="0.25">
      <c r="A285" t="s">
        <v>6119</v>
      </c>
      <c r="B285" t="s">
        <v>6162</v>
      </c>
    </row>
    <row r="288" spans="1:2" x14ac:dyDescent="0.25">
      <c r="A288" t="s">
        <v>9</v>
      </c>
      <c r="B288" t="s">
        <v>9</v>
      </c>
    </row>
  </sheetData>
  <mergeCells count="1">
    <mergeCell ref="E1:F1"/>
  </mergeCells>
  <pageMargins left="0.7" right="0.7" top="0.75" bottom="0.75" header="0.3" footer="0.3"/>
  <drawing r:id="rId1"/>
  <legacyDrawing r:id="rId2"/>
  <controls>
    <mc:AlternateContent xmlns:mc="http://schemas.openxmlformats.org/markup-compatibility/2006">
      <mc:Choice Requires="x14">
        <control shapeId="97281" r:id="rId3" name="CommandButton1">
          <controlPr defaultSize="0" autoLine="0" r:id="rId4">
            <anchor moveWithCells="1">
              <from>
                <xdr:col>50</xdr:col>
                <xdr:colOff>152400</xdr:colOff>
                <xdr:row>5</xdr:row>
                <xdr:rowOff>104775</xdr:rowOff>
              </from>
              <to>
                <xdr:col>53</xdr:col>
                <xdr:colOff>581025</xdr:colOff>
                <xdr:row>7</xdr:row>
                <xdr:rowOff>161925</xdr:rowOff>
              </to>
            </anchor>
          </controlPr>
        </control>
      </mc:Choice>
      <mc:Fallback>
        <control shapeId="97281" r:id="rId3" name="CommandButton1"/>
      </mc:Fallback>
    </mc:AlternateContent>
    <mc:AlternateContent xmlns:mc="http://schemas.openxmlformats.org/markup-compatibility/2006">
      <mc:Choice Requires="x14">
        <control shapeId="97282" r:id="rId5" name="CommandButton3">
          <controlPr defaultSize="0" autoLine="0" r:id="rId6">
            <anchor moveWithCells="1">
              <from>
                <xdr:col>50</xdr:col>
                <xdr:colOff>381000</xdr:colOff>
                <xdr:row>8</xdr:row>
                <xdr:rowOff>57150</xdr:rowOff>
              </from>
              <to>
                <xdr:col>55</xdr:col>
                <xdr:colOff>9525</xdr:colOff>
                <xdr:row>11</xdr:row>
                <xdr:rowOff>47625</xdr:rowOff>
              </to>
            </anchor>
          </controlPr>
        </control>
      </mc:Choice>
      <mc:Fallback>
        <control shapeId="97282" r:id="rId5" name="CommandButton3"/>
      </mc:Fallback>
    </mc:AlternateContent>
    <mc:AlternateContent xmlns:mc="http://schemas.openxmlformats.org/markup-compatibility/2006">
      <mc:Choice Requires="x14">
        <control shapeId="97283" r:id="rId7" name="btnRDoNActions">
          <controlPr defaultSize="0" print="0" autoFill="0" autoPict="0" macro="ShowRDoNActions">
            <anchor moveWithCells="1" sizeWithCells="1">
              <from>
                <xdr:col>6</xdr:col>
                <xdr:colOff>933450</xdr:colOff>
                <xdr:row>5</xdr:row>
                <xdr:rowOff>114300</xdr:rowOff>
              </from>
              <to>
                <xdr:col>6</xdr:col>
                <xdr:colOff>3200400</xdr:colOff>
                <xdr:row>7</xdr:row>
                <xdr:rowOff>171450</xdr:rowOff>
              </to>
            </anchor>
          </controlPr>
        </control>
      </mc:Choice>
    </mc:AlternateContent>
  </control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04941D-2ECD-4A4B-A071-82ED7FFC9ED6}">
  <sheetPr codeName="List44">
    <tabColor rgb="FF0070C0"/>
  </sheetPr>
  <dimension ref="A1:G288"/>
  <sheetViews>
    <sheetView workbookViewId="0">
      <selection activeCell="G1" sqref="G1"/>
    </sheetView>
  </sheetViews>
  <sheetFormatPr defaultRowHeight="15" x14ac:dyDescent="0.25"/>
  <cols>
    <col min="1" max="1" width="40.42578125" customWidth="1"/>
    <col min="2" max="2" width="33.140625" customWidth="1"/>
    <col min="3" max="3" width="16.85546875" customWidth="1"/>
    <col min="4" max="4" width="27.28515625" customWidth="1"/>
    <col min="6" max="6" width="24" customWidth="1"/>
    <col min="7" max="7" width="49.42578125" customWidth="1"/>
  </cols>
  <sheetData>
    <row r="1" spans="1:7" x14ac:dyDescent="0.25">
      <c r="A1" t="s">
        <v>806</v>
      </c>
      <c r="E1" s="110" t="s">
        <v>4704</v>
      </c>
      <c r="F1" s="110"/>
      <c r="G1" t="s">
        <v>6108</v>
      </c>
    </row>
    <row r="2" spans="1:7" x14ac:dyDescent="0.25">
      <c r="A2" t="s">
        <v>5268</v>
      </c>
      <c r="F2" t="s">
        <v>4890</v>
      </c>
      <c r="G2" t="s">
        <v>4984</v>
      </c>
    </row>
    <row r="3" spans="1:7" x14ac:dyDescent="0.25">
      <c r="A3" t="s">
        <v>817</v>
      </c>
      <c r="F3" t="s">
        <v>4894</v>
      </c>
      <c r="G3" t="s">
        <v>4985</v>
      </c>
    </row>
    <row r="4" spans="1:7" x14ac:dyDescent="0.25">
      <c r="A4" t="s">
        <v>822</v>
      </c>
    </row>
    <row r="5" spans="1:7" x14ac:dyDescent="0.25">
      <c r="A5" t="s">
        <v>827</v>
      </c>
    </row>
    <row r="6" spans="1:7" x14ac:dyDescent="0.25">
      <c r="A6" t="s">
        <v>832</v>
      </c>
    </row>
    <row r="7" spans="1:7" x14ac:dyDescent="0.25">
      <c r="A7" t="s">
        <v>835</v>
      </c>
    </row>
    <row r="8" spans="1:7" x14ac:dyDescent="0.25">
      <c r="A8" t="s">
        <v>839</v>
      </c>
    </row>
    <row r="9" spans="1:7" x14ac:dyDescent="0.25">
      <c r="A9" t="s">
        <v>844</v>
      </c>
    </row>
    <row r="10" spans="1:7" x14ac:dyDescent="0.25">
      <c r="A10" t="s">
        <v>848</v>
      </c>
    </row>
    <row r="11" spans="1:7" x14ac:dyDescent="0.25">
      <c r="A11" t="s">
        <v>851</v>
      </c>
    </row>
    <row r="12" spans="1:7" x14ac:dyDescent="0.25">
      <c r="A12" t="s">
        <v>855</v>
      </c>
    </row>
    <row r="13" spans="1:7" x14ac:dyDescent="0.25">
      <c r="A13" t="s">
        <v>857</v>
      </c>
    </row>
    <row r="14" spans="1:7" x14ac:dyDescent="0.25">
      <c r="A14" t="s">
        <v>860</v>
      </c>
      <c r="B14" t="s">
        <v>5389</v>
      </c>
    </row>
    <row r="15" spans="1:7" x14ac:dyDescent="0.25">
      <c r="A15" t="s">
        <v>863</v>
      </c>
    </row>
    <row r="16" spans="1:7" x14ac:dyDescent="0.25">
      <c r="A16" t="s">
        <v>865</v>
      </c>
    </row>
    <row r="17" spans="1:2" x14ac:dyDescent="0.25">
      <c r="A17" t="s">
        <v>867</v>
      </c>
    </row>
    <row r="18" spans="1:2" x14ac:dyDescent="0.25">
      <c r="A18" t="s">
        <v>869</v>
      </c>
    </row>
    <row r="19" spans="1:2" x14ac:dyDescent="0.25">
      <c r="A19" t="s">
        <v>5269</v>
      </c>
    </row>
    <row r="20" spans="1:2" x14ac:dyDescent="0.25">
      <c r="A20" t="s">
        <v>870</v>
      </c>
    </row>
    <row r="21" spans="1:2" x14ac:dyDescent="0.25">
      <c r="A21" t="s">
        <v>872</v>
      </c>
      <c r="B21" t="s">
        <v>5390</v>
      </c>
    </row>
    <row r="22" spans="1:2" x14ac:dyDescent="0.25">
      <c r="A22" t="s">
        <v>5270</v>
      </c>
      <c r="B22" t="s">
        <v>5391</v>
      </c>
    </row>
    <row r="23" spans="1:2" x14ac:dyDescent="0.25">
      <c r="A23" t="s">
        <v>5271</v>
      </c>
      <c r="B23" t="s">
        <v>5392</v>
      </c>
    </row>
    <row r="24" spans="1:2" x14ac:dyDescent="0.25">
      <c r="A24" t="s">
        <v>5272</v>
      </c>
    </row>
    <row r="25" spans="1:2" x14ac:dyDescent="0.25">
      <c r="A25" t="s">
        <v>875</v>
      </c>
    </row>
    <row r="26" spans="1:2" x14ac:dyDescent="0.25">
      <c r="A26" t="s">
        <v>876</v>
      </c>
    </row>
    <row r="27" spans="1:2" x14ac:dyDescent="0.25">
      <c r="A27" t="s">
        <v>877</v>
      </c>
    </row>
    <row r="28" spans="1:2" x14ac:dyDescent="0.25">
      <c r="A28" t="s">
        <v>5273</v>
      </c>
    </row>
    <row r="29" spans="1:2" x14ac:dyDescent="0.25">
      <c r="A29" t="s">
        <v>5274</v>
      </c>
    </row>
    <row r="30" spans="1:2" x14ac:dyDescent="0.25">
      <c r="A30" t="s">
        <v>5275</v>
      </c>
    </row>
    <row r="31" spans="1:2" x14ac:dyDescent="0.25">
      <c r="A31" t="s">
        <v>878</v>
      </c>
    </row>
    <row r="32" spans="1:2" x14ac:dyDescent="0.25">
      <c r="A32" t="s">
        <v>879</v>
      </c>
    </row>
    <row r="33" spans="1:1" x14ac:dyDescent="0.25">
      <c r="A33" t="s">
        <v>880</v>
      </c>
    </row>
    <row r="34" spans="1:1" x14ac:dyDescent="0.25">
      <c r="A34" t="s">
        <v>881</v>
      </c>
    </row>
    <row r="35" spans="1:1" x14ac:dyDescent="0.25">
      <c r="A35" t="s">
        <v>882</v>
      </c>
    </row>
    <row r="36" spans="1:1" x14ac:dyDescent="0.25">
      <c r="A36" t="s">
        <v>5276</v>
      </c>
    </row>
    <row r="37" spans="1:1" x14ac:dyDescent="0.25">
      <c r="A37" t="s">
        <v>5277</v>
      </c>
    </row>
    <row r="38" spans="1:1" x14ac:dyDescent="0.25">
      <c r="A38" t="s">
        <v>883</v>
      </c>
    </row>
    <row r="39" spans="1:1" x14ac:dyDescent="0.25">
      <c r="A39" t="s">
        <v>884</v>
      </c>
    </row>
    <row r="40" spans="1:1" x14ac:dyDescent="0.25">
      <c r="A40" t="s">
        <v>885</v>
      </c>
    </row>
    <row r="41" spans="1:1" x14ac:dyDescent="0.25">
      <c r="A41" t="s">
        <v>5278</v>
      </c>
    </row>
    <row r="42" spans="1:1" x14ac:dyDescent="0.25">
      <c r="A42" t="s">
        <v>5279</v>
      </c>
    </row>
    <row r="43" spans="1:1" x14ac:dyDescent="0.25">
      <c r="A43" t="s">
        <v>886</v>
      </c>
    </row>
    <row r="44" spans="1:1" x14ac:dyDescent="0.25">
      <c r="A44" t="s">
        <v>5280</v>
      </c>
    </row>
    <row r="45" spans="1:1" x14ac:dyDescent="0.25">
      <c r="A45" t="s">
        <v>5281</v>
      </c>
    </row>
    <row r="46" spans="1:1" x14ac:dyDescent="0.25">
      <c r="A46" t="s">
        <v>5282</v>
      </c>
    </row>
    <row r="47" spans="1:1" x14ac:dyDescent="0.25">
      <c r="A47" t="s">
        <v>887</v>
      </c>
    </row>
    <row r="48" spans="1:1" x14ac:dyDescent="0.25">
      <c r="A48" t="s">
        <v>888</v>
      </c>
    </row>
    <row r="49" spans="1:1" x14ac:dyDescent="0.25">
      <c r="A49" t="s">
        <v>889</v>
      </c>
    </row>
    <row r="50" spans="1:1" x14ac:dyDescent="0.25">
      <c r="A50" t="s">
        <v>890</v>
      </c>
    </row>
    <row r="51" spans="1:1" x14ac:dyDescent="0.25">
      <c r="A51" t="s">
        <v>891</v>
      </c>
    </row>
    <row r="52" spans="1:1" x14ac:dyDescent="0.25">
      <c r="A52" t="s">
        <v>892</v>
      </c>
    </row>
    <row r="53" spans="1:1" x14ac:dyDescent="0.25">
      <c r="A53" t="s">
        <v>893</v>
      </c>
    </row>
    <row r="54" spans="1:1" x14ac:dyDescent="0.25">
      <c r="A54" t="s">
        <v>894</v>
      </c>
    </row>
    <row r="55" spans="1:1" x14ac:dyDescent="0.25">
      <c r="A55" t="s">
        <v>895</v>
      </c>
    </row>
    <row r="56" spans="1:1" x14ac:dyDescent="0.25">
      <c r="A56" t="s">
        <v>896</v>
      </c>
    </row>
    <row r="57" spans="1:1" x14ac:dyDescent="0.25">
      <c r="A57" t="s">
        <v>897</v>
      </c>
    </row>
    <row r="58" spans="1:1" x14ac:dyDescent="0.25">
      <c r="A58" t="s">
        <v>898</v>
      </c>
    </row>
    <row r="59" spans="1:1" x14ac:dyDescent="0.25">
      <c r="A59" t="s">
        <v>899</v>
      </c>
    </row>
    <row r="60" spans="1:1" x14ac:dyDescent="0.25">
      <c r="A60" t="s">
        <v>900</v>
      </c>
    </row>
    <row r="61" spans="1:1" x14ac:dyDescent="0.25">
      <c r="A61" t="s">
        <v>901</v>
      </c>
    </row>
    <row r="62" spans="1:1" x14ac:dyDescent="0.25">
      <c r="A62" t="s">
        <v>902</v>
      </c>
    </row>
    <row r="63" spans="1:1" x14ac:dyDescent="0.25">
      <c r="A63" t="s">
        <v>903</v>
      </c>
    </row>
    <row r="64" spans="1:1" x14ac:dyDescent="0.25">
      <c r="A64" t="s">
        <v>904</v>
      </c>
    </row>
    <row r="65" spans="1:1" x14ac:dyDescent="0.25">
      <c r="A65" t="s">
        <v>905</v>
      </c>
    </row>
    <row r="66" spans="1:1" x14ac:dyDescent="0.25">
      <c r="A66" t="s">
        <v>906</v>
      </c>
    </row>
    <row r="67" spans="1:1" x14ac:dyDescent="0.25">
      <c r="A67" t="s">
        <v>907</v>
      </c>
    </row>
    <row r="68" spans="1:1" x14ac:dyDescent="0.25">
      <c r="A68" t="s">
        <v>908</v>
      </c>
    </row>
    <row r="69" spans="1:1" x14ac:dyDescent="0.25">
      <c r="A69" t="s">
        <v>909</v>
      </c>
    </row>
    <row r="70" spans="1:1" x14ac:dyDescent="0.25">
      <c r="A70" t="s">
        <v>910</v>
      </c>
    </row>
    <row r="71" spans="1:1" x14ac:dyDescent="0.25">
      <c r="A71" t="s">
        <v>911</v>
      </c>
    </row>
    <row r="72" spans="1:1" x14ac:dyDescent="0.25">
      <c r="A72" t="s">
        <v>912</v>
      </c>
    </row>
    <row r="73" spans="1:1" x14ac:dyDescent="0.25">
      <c r="A73" t="s">
        <v>5283</v>
      </c>
    </row>
    <row r="74" spans="1:1" x14ac:dyDescent="0.25">
      <c r="A74" t="s">
        <v>5284</v>
      </c>
    </row>
    <row r="75" spans="1:1" x14ac:dyDescent="0.25">
      <c r="A75" t="s">
        <v>5285</v>
      </c>
    </row>
    <row r="76" spans="1:1" x14ac:dyDescent="0.25">
      <c r="A76" t="s">
        <v>5286</v>
      </c>
    </row>
    <row r="77" spans="1:1" x14ac:dyDescent="0.25">
      <c r="A77" t="s">
        <v>5287</v>
      </c>
    </row>
    <row r="78" spans="1:1" x14ac:dyDescent="0.25">
      <c r="A78" t="s">
        <v>5288</v>
      </c>
    </row>
    <row r="79" spans="1:1" x14ac:dyDescent="0.25">
      <c r="A79" t="s">
        <v>5289</v>
      </c>
    </row>
    <row r="80" spans="1:1" x14ac:dyDescent="0.25">
      <c r="A80" t="s">
        <v>5290</v>
      </c>
    </row>
    <row r="81" spans="1:1" x14ac:dyDescent="0.25">
      <c r="A81" t="s">
        <v>5291</v>
      </c>
    </row>
    <row r="82" spans="1:1" x14ac:dyDescent="0.25">
      <c r="A82" t="s">
        <v>5292</v>
      </c>
    </row>
    <row r="83" spans="1:1" x14ac:dyDescent="0.25">
      <c r="A83" t="s">
        <v>5293</v>
      </c>
    </row>
    <row r="84" spans="1:1" x14ac:dyDescent="0.25">
      <c r="A84" t="s">
        <v>5294</v>
      </c>
    </row>
    <row r="85" spans="1:1" x14ac:dyDescent="0.25">
      <c r="A85" t="s">
        <v>5295</v>
      </c>
    </row>
    <row r="86" spans="1:1" x14ac:dyDescent="0.25">
      <c r="A86" t="s">
        <v>5296</v>
      </c>
    </row>
    <row r="87" spans="1:1" x14ac:dyDescent="0.25">
      <c r="A87" t="s">
        <v>5297</v>
      </c>
    </row>
    <row r="88" spans="1:1" x14ac:dyDescent="0.25">
      <c r="A88" t="s">
        <v>5298</v>
      </c>
    </row>
    <row r="89" spans="1:1" x14ac:dyDescent="0.25">
      <c r="A89" t="s">
        <v>5299</v>
      </c>
    </row>
    <row r="90" spans="1:1" x14ac:dyDescent="0.25">
      <c r="A90" t="s">
        <v>5300</v>
      </c>
    </row>
    <row r="91" spans="1:1" x14ac:dyDescent="0.25">
      <c r="A91" t="s">
        <v>5301</v>
      </c>
    </row>
    <row r="92" spans="1:1" x14ac:dyDescent="0.25">
      <c r="A92" t="s">
        <v>5302</v>
      </c>
    </row>
    <row r="93" spans="1:1" x14ac:dyDescent="0.25">
      <c r="A93" t="s">
        <v>5303</v>
      </c>
    </row>
    <row r="94" spans="1:1" x14ac:dyDescent="0.25">
      <c r="A94" t="s">
        <v>5304</v>
      </c>
    </row>
    <row r="95" spans="1:1" x14ac:dyDescent="0.25">
      <c r="A95" t="s">
        <v>5305</v>
      </c>
    </row>
    <row r="96" spans="1:1" x14ac:dyDescent="0.25">
      <c r="A96" t="s">
        <v>5306</v>
      </c>
    </row>
    <row r="97" spans="1:1" x14ac:dyDescent="0.25">
      <c r="A97" t="s">
        <v>913</v>
      </c>
    </row>
    <row r="98" spans="1:1" x14ac:dyDescent="0.25">
      <c r="A98" t="s">
        <v>914</v>
      </c>
    </row>
    <row r="99" spans="1:1" x14ac:dyDescent="0.25">
      <c r="A99" t="s">
        <v>915</v>
      </c>
    </row>
    <row r="100" spans="1:1" x14ac:dyDescent="0.25">
      <c r="A100" t="s">
        <v>916</v>
      </c>
    </row>
    <row r="101" spans="1:1" x14ac:dyDescent="0.25">
      <c r="A101" t="s">
        <v>917</v>
      </c>
    </row>
    <row r="102" spans="1:1" x14ac:dyDescent="0.25">
      <c r="A102" t="s">
        <v>918</v>
      </c>
    </row>
    <row r="103" spans="1:1" x14ac:dyDescent="0.25">
      <c r="A103" t="s">
        <v>919</v>
      </c>
    </row>
    <row r="104" spans="1:1" x14ac:dyDescent="0.25">
      <c r="A104" t="s">
        <v>5307</v>
      </c>
    </row>
    <row r="105" spans="1:1" x14ac:dyDescent="0.25">
      <c r="A105" t="s">
        <v>5308</v>
      </c>
    </row>
    <row r="106" spans="1:1" x14ac:dyDescent="0.25">
      <c r="A106" t="s">
        <v>5309</v>
      </c>
    </row>
    <row r="107" spans="1:1" x14ac:dyDescent="0.25">
      <c r="A107" t="s">
        <v>5310</v>
      </c>
    </row>
    <row r="108" spans="1:1" x14ac:dyDescent="0.25">
      <c r="A108" t="s">
        <v>5311</v>
      </c>
    </row>
    <row r="109" spans="1:1" x14ac:dyDescent="0.25">
      <c r="A109" t="s">
        <v>5312</v>
      </c>
    </row>
    <row r="110" spans="1:1" x14ac:dyDescent="0.25">
      <c r="A110" t="s">
        <v>5313</v>
      </c>
    </row>
    <row r="111" spans="1:1" x14ac:dyDescent="0.25">
      <c r="A111" t="s">
        <v>5314</v>
      </c>
    </row>
    <row r="112" spans="1:1" x14ac:dyDescent="0.25">
      <c r="A112" t="s">
        <v>5315</v>
      </c>
    </row>
    <row r="113" spans="1:1" x14ac:dyDescent="0.25">
      <c r="A113" t="s">
        <v>920</v>
      </c>
    </row>
    <row r="114" spans="1:1" x14ac:dyDescent="0.25">
      <c r="A114" t="s">
        <v>921</v>
      </c>
    </row>
    <row r="115" spans="1:1" x14ac:dyDescent="0.25">
      <c r="A115" t="s">
        <v>922</v>
      </c>
    </row>
    <row r="116" spans="1:1" x14ac:dyDescent="0.25">
      <c r="A116" t="s">
        <v>923</v>
      </c>
    </row>
    <row r="117" spans="1:1" x14ac:dyDescent="0.25">
      <c r="A117" t="s">
        <v>924</v>
      </c>
    </row>
    <row r="118" spans="1:1" x14ac:dyDescent="0.25">
      <c r="A118" t="s">
        <v>925</v>
      </c>
    </row>
    <row r="119" spans="1:1" x14ac:dyDescent="0.25">
      <c r="A119" t="s">
        <v>926</v>
      </c>
    </row>
    <row r="120" spans="1:1" x14ac:dyDescent="0.25">
      <c r="A120" t="s">
        <v>927</v>
      </c>
    </row>
    <row r="121" spans="1:1" x14ac:dyDescent="0.25">
      <c r="A121" t="s">
        <v>889</v>
      </c>
    </row>
    <row r="122" spans="1:1" x14ac:dyDescent="0.25">
      <c r="A122" t="s">
        <v>890</v>
      </c>
    </row>
    <row r="123" spans="1:1" x14ac:dyDescent="0.25">
      <c r="A123" t="s">
        <v>891</v>
      </c>
    </row>
    <row r="124" spans="1:1" x14ac:dyDescent="0.25">
      <c r="A124" t="s">
        <v>893</v>
      </c>
    </row>
    <row r="125" spans="1:1" x14ac:dyDescent="0.25">
      <c r="A125" t="s">
        <v>894</v>
      </c>
    </row>
    <row r="126" spans="1:1" x14ac:dyDescent="0.25">
      <c r="A126" t="s">
        <v>895</v>
      </c>
    </row>
    <row r="127" spans="1:1" x14ac:dyDescent="0.25">
      <c r="A127" t="s">
        <v>897</v>
      </c>
    </row>
    <row r="128" spans="1:1" x14ac:dyDescent="0.25">
      <c r="A128" t="s">
        <v>898</v>
      </c>
    </row>
    <row r="129" spans="1:1" x14ac:dyDescent="0.25">
      <c r="A129" t="s">
        <v>899</v>
      </c>
    </row>
    <row r="130" spans="1:1" x14ac:dyDescent="0.25">
      <c r="A130" t="s">
        <v>900</v>
      </c>
    </row>
    <row r="131" spans="1:1" x14ac:dyDescent="0.25">
      <c r="A131" t="s">
        <v>901</v>
      </c>
    </row>
    <row r="132" spans="1:1" x14ac:dyDescent="0.25">
      <c r="A132" t="s">
        <v>902</v>
      </c>
    </row>
    <row r="133" spans="1:1" x14ac:dyDescent="0.25">
      <c r="A133" t="s">
        <v>903</v>
      </c>
    </row>
    <row r="134" spans="1:1" x14ac:dyDescent="0.25">
      <c r="A134" t="s">
        <v>904</v>
      </c>
    </row>
    <row r="135" spans="1:1" x14ac:dyDescent="0.25">
      <c r="A135" t="s">
        <v>928</v>
      </c>
    </row>
    <row r="136" spans="1:1" x14ac:dyDescent="0.25">
      <c r="A136" t="s">
        <v>929</v>
      </c>
    </row>
    <row r="137" spans="1:1" x14ac:dyDescent="0.25">
      <c r="A137" t="s">
        <v>930</v>
      </c>
    </row>
    <row r="138" spans="1:1" x14ac:dyDescent="0.25">
      <c r="A138" t="s">
        <v>931</v>
      </c>
    </row>
    <row r="139" spans="1:1" x14ac:dyDescent="0.25">
      <c r="A139" t="s">
        <v>932</v>
      </c>
    </row>
    <row r="140" spans="1:1" x14ac:dyDescent="0.25">
      <c r="A140" t="s">
        <v>933</v>
      </c>
    </row>
    <row r="141" spans="1:1" x14ac:dyDescent="0.25">
      <c r="A141" t="s">
        <v>934</v>
      </c>
    </row>
    <row r="142" spans="1:1" x14ac:dyDescent="0.25">
      <c r="A142" t="s">
        <v>935</v>
      </c>
    </row>
    <row r="143" spans="1:1" x14ac:dyDescent="0.25">
      <c r="A143" t="s">
        <v>936</v>
      </c>
    </row>
    <row r="144" spans="1:1" x14ac:dyDescent="0.25">
      <c r="A144" t="s">
        <v>937</v>
      </c>
    </row>
    <row r="145" spans="1:2" x14ac:dyDescent="0.25">
      <c r="A145" t="s">
        <v>5316</v>
      </c>
      <c r="B145" t="s">
        <v>5393</v>
      </c>
    </row>
    <row r="146" spans="1:2" x14ac:dyDescent="0.25">
      <c r="A146" t="s">
        <v>5317</v>
      </c>
    </row>
    <row r="147" spans="1:2" x14ac:dyDescent="0.25">
      <c r="A147" t="s">
        <v>5318</v>
      </c>
    </row>
    <row r="148" spans="1:2" x14ac:dyDescent="0.25">
      <c r="A148" t="s">
        <v>5319</v>
      </c>
    </row>
    <row r="149" spans="1:2" x14ac:dyDescent="0.25">
      <c r="A149" t="s">
        <v>5320</v>
      </c>
      <c r="B149" t="s">
        <v>5394</v>
      </c>
    </row>
    <row r="150" spans="1:2" x14ac:dyDescent="0.25">
      <c r="A150" t="s">
        <v>5321</v>
      </c>
    </row>
    <row r="151" spans="1:2" x14ac:dyDescent="0.25">
      <c r="A151" t="s">
        <v>5322</v>
      </c>
    </row>
    <row r="152" spans="1:2" x14ac:dyDescent="0.25">
      <c r="A152" t="s">
        <v>5323</v>
      </c>
    </row>
    <row r="153" spans="1:2" x14ac:dyDescent="0.25">
      <c r="A153" t="s">
        <v>5324</v>
      </c>
    </row>
    <row r="154" spans="1:2" x14ac:dyDescent="0.25">
      <c r="A154" t="s">
        <v>5325</v>
      </c>
    </row>
    <row r="155" spans="1:2" x14ac:dyDescent="0.25">
      <c r="A155" t="s">
        <v>5326</v>
      </c>
    </row>
    <row r="156" spans="1:2" x14ac:dyDescent="0.25">
      <c r="A156" t="s">
        <v>5327</v>
      </c>
      <c r="B156" t="s">
        <v>5395</v>
      </c>
    </row>
    <row r="157" spans="1:2" x14ac:dyDescent="0.25">
      <c r="A157" t="s">
        <v>5328</v>
      </c>
      <c r="B157" t="s">
        <v>5396</v>
      </c>
    </row>
    <row r="158" spans="1:2" x14ac:dyDescent="0.25">
      <c r="A158" t="s">
        <v>5329</v>
      </c>
      <c r="B158" t="s">
        <v>5397</v>
      </c>
    </row>
    <row r="159" spans="1:2" x14ac:dyDescent="0.25">
      <c r="A159" t="s">
        <v>5330</v>
      </c>
      <c r="B159" t="s">
        <v>5398</v>
      </c>
    </row>
    <row r="160" spans="1:2" x14ac:dyDescent="0.25">
      <c r="A160" t="s">
        <v>5331</v>
      </c>
      <c r="B160" t="s">
        <v>5399</v>
      </c>
    </row>
    <row r="161" spans="1:2" x14ac:dyDescent="0.25">
      <c r="A161" t="s">
        <v>5332</v>
      </c>
    </row>
    <row r="162" spans="1:2" x14ac:dyDescent="0.25">
      <c r="A162" t="s">
        <v>5333</v>
      </c>
    </row>
    <row r="163" spans="1:2" x14ac:dyDescent="0.25">
      <c r="A163" t="s">
        <v>5334</v>
      </c>
    </row>
    <row r="164" spans="1:2" x14ac:dyDescent="0.25">
      <c r="A164" t="s">
        <v>5335</v>
      </c>
    </row>
    <row r="165" spans="1:2" x14ac:dyDescent="0.25">
      <c r="A165" t="s">
        <v>5336</v>
      </c>
      <c r="B165" t="s">
        <v>5400</v>
      </c>
    </row>
    <row r="166" spans="1:2" x14ac:dyDescent="0.25">
      <c r="A166" t="s">
        <v>5337</v>
      </c>
      <c r="B166" t="s">
        <v>5401</v>
      </c>
    </row>
    <row r="167" spans="1:2" x14ac:dyDescent="0.25">
      <c r="A167" t="s">
        <v>5338</v>
      </c>
      <c r="B167" t="s">
        <v>5402</v>
      </c>
    </row>
    <row r="168" spans="1:2" x14ac:dyDescent="0.25">
      <c r="A168" t="s">
        <v>5339</v>
      </c>
      <c r="B168" t="s">
        <v>5403</v>
      </c>
    </row>
    <row r="169" spans="1:2" x14ac:dyDescent="0.25">
      <c r="A169" t="s">
        <v>5340</v>
      </c>
      <c r="B169" t="s">
        <v>4986</v>
      </c>
    </row>
    <row r="170" spans="1:2" x14ac:dyDescent="0.25">
      <c r="A170" t="s">
        <v>5341</v>
      </c>
      <c r="B170" t="s">
        <v>4987</v>
      </c>
    </row>
    <row r="171" spans="1:2" x14ac:dyDescent="0.25">
      <c r="A171" t="s">
        <v>5342</v>
      </c>
      <c r="B171" t="s">
        <v>4988</v>
      </c>
    </row>
    <row r="172" spans="1:2" x14ac:dyDescent="0.25">
      <c r="A172" t="s">
        <v>5343</v>
      </c>
      <c r="B172" t="s">
        <v>4989</v>
      </c>
    </row>
    <row r="173" spans="1:2" x14ac:dyDescent="0.25">
      <c r="A173" t="s">
        <v>5344</v>
      </c>
      <c r="B173" t="s">
        <v>4990</v>
      </c>
    </row>
    <row r="174" spans="1:2" x14ac:dyDescent="0.25">
      <c r="A174" t="s">
        <v>5345</v>
      </c>
      <c r="B174" t="s">
        <v>4991</v>
      </c>
    </row>
    <row r="175" spans="1:2" x14ac:dyDescent="0.25">
      <c r="A175" t="s">
        <v>5346</v>
      </c>
    </row>
    <row r="176" spans="1:2" x14ac:dyDescent="0.25">
      <c r="A176" t="s">
        <v>5347</v>
      </c>
      <c r="B176" t="s">
        <v>4992</v>
      </c>
    </row>
    <row r="177" spans="1:2" x14ac:dyDescent="0.25">
      <c r="A177" t="s">
        <v>5348</v>
      </c>
      <c r="B177" t="s">
        <v>4993</v>
      </c>
    </row>
    <row r="178" spans="1:2" x14ac:dyDescent="0.25">
      <c r="A178" t="s">
        <v>5349</v>
      </c>
    </row>
    <row r="179" spans="1:2" x14ac:dyDescent="0.25">
      <c r="A179" t="s">
        <v>5350</v>
      </c>
    </row>
    <row r="180" spans="1:2" x14ac:dyDescent="0.25">
      <c r="A180" t="s">
        <v>5351</v>
      </c>
    </row>
    <row r="181" spans="1:2" x14ac:dyDescent="0.25">
      <c r="A181" t="s">
        <v>5352</v>
      </c>
    </row>
    <row r="182" spans="1:2" x14ac:dyDescent="0.25">
      <c r="A182" t="s">
        <v>5353</v>
      </c>
    </row>
    <row r="183" spans="1:2" x14ac:dyDescent="0.25">
      <c r="A183" t="s">
        <v>5354</v>
      </c>
    </row>
    <row r="184" spans="1:2" x14ac:dyDescent="0.25">
      <c r="A184" t="s">
        <v>5355</v>
      </c>
    </row>
    <row r="185" spans="1:2" x14ac:dyDescent="0.25">
      <c r="A185" t="s">
        <v>5356</v>
      </c>
    </row>
    <row r="186" spans="1:2" x14ac:dyDescent="0.25">
      <c r="A186" t="s">
        <v>5357</v>
      </c>
    </row>
    <row r="187" spans="1:2" x14ac:dyDescent="0.25">
      <c r="A187" t="s">
        <v>5358</v>
      </c>
    </row>
    <row r="188" spans="1:2" x14ac:dyDescent="0.25">
      <c r="A188" t="s">
        <v>5359</v>
      </c>
    </row>
    <row r="189" spans="1:2" x14ac:dyDescent="0.25">
      <c r="A189" t="s">
        <v>5360</v>
      </c>
    </row>
    <row r="190" spans="1:2" x14ac:dyDescent="0.25">
      <c r="A190" t="s">
        <v>5361</v>
      </c>
    </row>
    <row r="191" spans="1:2" x14ac:dyDescent="0.25">
      <c r="A191" t="s">
        <v>5362</v>
      </c>
    </row>
    <row r="192" spans="1:2" x14ac:dyDescent="0.25">
      <c r="A192" t="s">
        <v>5363</v>
      </c>
    </row>
    <row r="193" spans="1:1" x14ac:dyDescent="0.25">
      <c r="A193" t="s">
        <v>941</v>
      </c>
    </row>
    <row r="194" spans="1:1" x14ac:dyDescent="0.25">
      <c r="A194" t="s">
        <v>942</v>
      </c>
    </row>
    <row r="195" spans="1:1" x14ac:dyDescent="0.25">
      <c r="A195" t="s">
        <v>943</v>
      </c>
    </row>
    <row r="196" spans="1:1" x14ac:dyDescent="0.25">
      <c r="A196" t="s">
        <v>944</v>
      </c>
    </row>
    <row r="197" spans="1:1" x14ac:dyDescent="0.25">
      <c r="A197" t="s">
        <v>945</v>
      </c>
    </row>
    <row r="198" spans="1:1" x14ac:dyDescent="0.25">
      <c r="A198" t="s">
        <v>946</v>
      </c>
    </row>
    <row r="199" spans="1:1" x14ac:dyDescent="0.25">
      <c r="A199" t="s">
        <v>947</v>
      </c>
    </row>
    <row r="200" spans="1:1" x14ac:dyDescent="0.25">
      <c r="A200" t="s">
        <v>948</v>
      </c>
    </row>
    <row r="201" spans="1:1" x14ac:dyDescent="0.25">
      <c r="A201" t="s">
        <v>949</v>
      </c>
    </row>
    <row r="202" spans="1:1" x14ac:dyDescent="0.25">
      <c r="A202" t="s">
        <v>950</v>
      </c>
    </row>
    <row r="203" spans="1:1" x14ac:dyDescent="0.25">
      <c r="A203" t="s">
        <v>951</v>
      </c>
    </row>
    <row r="204" spans="1:1" x14ac:dyDescent="0.25">
      <c r="A204" t="s">
        <v>952</v>
      </c>
    </row>
    <row r="205" spans="1:1" x14ac:dyDescent="0.25">
      <c r="A205" t="s">
        <v>953</v>
      </c>
    </row>
    <row r="206" spans="1:1" x14ac:dyDescent="0.25">
      <c r="A206" t="s">
        <v>954</v>
      </c>
    </row>
    <row r="207" spans="1:1" x14ac:dyDescent="0.25">
      <c r="A207" t="s">
        <v>955</v>
      </c>
    </row>
    <row r="208" spans="1:1" x14ac:dyDescent="0.25">
      <c r="A208" t="s">
        <v>956</v>
      </c>
    </row>
    <row r="209" spans="1:2" x14ac:dyDescent="0.25">
      <c r="A209" t="s">
        <v>957</v>
      </c>
    </row>
    <row r="210" spans="1:2" x14ac:dyDescent="0.25">
      <c r="A210" t="s">
        <v>958</v>
      </c>
    </row>
    <row r="211" spans="1:2" x14ac:dyDescent="0.25">
      <c r="A211" t="s">
        <v>959</v>
      </c>
    </row>
    <row r="212" spans="1:2" x14ac:dyDescent="0.25">
      <c r="A212" t="s">
        <v>960</v>
      </c>
    </row>
    <row r="213" spans="1:2" x14ac:dyDescent="0.25">
      <c r="A213" t="s">
        <v>961</v>
      </c>
    </row>
    <row r="214" spans="1:2" x14ac:dyDescent="0.25">
      <c r="A214" t="s">
        <v>962</v>
      </c>
    </row>
    <row r="215" spans="1:2" x14ac:dyDescent="0.25">
      <c r="A215" t="s">
        <v>963</v>
      </c>
    </row>
    <row r="216" spans="1:2" x14ac:dyDescent="0.25">
      <c r="A216" t="s">
        <v>964</v>
      </c>
    </row>
    <row r="217" spans="1:2" x14ac:dyDescent="0.25">
      <c r="A217" t="s">
        <v>5364</v>
      </c>
      <c r="B217" t="s">
        <v>5404</v>
      </c>
    </row>
    <row r="218" spans="1:2" x14ac:dyDescent="0.25">
      <c r="A218" t="s">
        <v>5365</v>
      </c>
      <c r="B218" t="s">
        <v>5405</v>
      </c>
    </row>
    <row r="219" spans="1:2" x14ac:dyDescent="0.25">
      <c r="A219" t="s">
        <v>5366</v>
      </c>
      <c r="B219" t="s">
        <v>5406</v>
      </c>
    </row>
    <row r="220" spans="1:2" x14ac:dyDescent="0.25">
      <c r="A220" t="s">
        <v>5367</v>
      </c>
      <c r="B220" t="s">
        <v>4994</v>
      </c>
    </row>
    <row r="221" spans="1:2" x14ac:dyDescent="0.25">
      <c r="A221" t="s">
        <v>5368</v>
      </c>
      <c r="B221" t="s">
        <v>5407</v>
      </c>
    </row>
    <row r="222" spans="1:2" x14ac:dyDescent="0.25">
      <c r="A222" t="s">
        <v>5369</v>
      </c>
      <c r="B222" t="s">
        <v>5408</v>
      </c>
    </row>
    <row r="223" spans="1:2" x14ac:dyDescent="0.25">
      <c r="A223" t="s">
        <v>5370</v>
      </c>
      <c r="B223" t="s">
        <v>5409</v>
      </c>
    </row>
    <row r="224" spans="1:2" x14ac:dyDescent="0.25">
      <c r="A224" t="s">
        <v>5371</v>
      </c>
      <c r="B224" t="s">
        <v>4995</v>
      </c>
    </row>
    <row r="225" spans="1:2" x14ac:dyDescent="0.25">
      <c r="A225" t="s">
        <v>5372</v>
      </c>
      <c r="B225" t="s">
        <v>5410</v>
      </c>
    </row>
    <row r="226" spans="1:2" x14ac:dyDescent="0.25">
      <c r="A226" t="s">
        <v>5373</v>
      </c>
      <c r="B226" t="s">
        <v>5411</v>
      </c>
    </row>
    <row r="227" spans="1:2" x14ac:dyDescent="0.25">
      <c r="A227" t="s">
        <v>5374</v>
      </c>
      <c r="B227" t="s">
        <v>5412</v>
      </c>
    </row>
    <row r="228" spans="1:2" x14ac:dyDescent="0.25">
      <c r="A228" t="s">
        <v>5375</v>
      </c>
      <c r="B228" t="s">
        <v>4996</v>
      </c>
    </row>
    <row r="229" spans="1:2" x14ac:dyDescent="0.25">
      <c r="A229" t="s">
        <v>5376</v>
      </c>
      <c r="B229" t="s">
        <v>4997</v>
      </c>
    </row>
    <row r="230" spans="1:2" x14ac:dyDescent="0.25">
      <c r="A230" t="s">
        <v>5377</v>
      </c>
      <c r="B230" t="s">
        <v>5413</v>
      </c>
    </row>
    <row r="231" spans="1:2" x14ac:dyDescent="0.25">
      <c r="A231" t="s">
        <v>5378</v>
      </c>
      <c r="B231" t="s">
        <v>4998</v>
      </c>
    </row>
    <row r="232" spans="1:2" x14ac:dyDescent="0.25">
      <c r="A232" t="s">
        <v>5379</v>
      </c>
      <c r="B232" t="s">
        <v>5414</v>
      </c>
    </row>
    <row r="233" spans="1:2" x14ac:dyDescent="0.25">
      <c r="A233" t="s">
        <v>5380</v>
      </c>
      <c r="B233" t="s">
        <v>4999</v>
      </c>
    </row>
    <row r="234" spans="1:2" x14ac:dyDescent="0.25">
      <c r="A234" t="s">
        <v>5381</v>
      </c>
      <c r="B234" t="s">
        <v>5415</v>
      </c>
    </row>
    <row r="235" spans="1:2" x14ac:dyDescent="0.25">
      <c r="A235" t="s">
        <v>5382</v>
      </c>
      <c r="B235" t="s">
        <v>5416</v>
      </c>
    </row>
    <row r="236" spans="1:2" x14ac:dyDescent="0.25">
      <c r="A236" t="s">
        <v>5383</v>
      </c>
      <c r="B236" t="s">
        <v>5417</v>
      </c>
    </row>
    <row r="237" spans="1:2" x14ac:dyDescent="0.25">
      <c r="A237" t="s">
        <v>5384</v>
      </c>
    </row>
    <row r="238" spans="1:2" x14ac:dyDescent="0.25">
      <c r="A238" t="s">
        <v>5385</v>
      </c>
    </row>
    <row r="239" spans="1:2" x14ac:dyDescent="0.25">
      <c r="A239" t="s">
        <v>5386</v>
      </c>
    </row>
    <row r="240" spans="1:2" x14ac:dyDescent="0.25">
      <c r="A240" t="s">
        <v>5387</v>
      </c>
    </row>
    <row r="241" spans="1:1" x14ac:dyDescent="0.25">
      <c r="A241" t="s">
        <v>5388</v>
      </c>
    </row>
    <row r="242" spans="1:1" x14ac:dyDescent="0.25">
      <c r="A242" t="s">
        <v>966</v>
      </c>
    </row>
    <row r="243" spans="1:1" x14ac:dyDescent="0.25">
      <c r="A243" t="s">
        <v>967</v>
      </c>
    </row>
    <row r="244" spans="1:1" x14ac:dyDescent="0.25">
      <c r="A244" t="s">
        <v>968</v>
      </c>
    </row>
    <row r="245" spans="1:1" x14ac:dyDescent="0.25">
      <c r="A245" t="s">
        <v>969</v>
      </c>
    </row>
    <row r="246" spans="1:1" x14ac:dyDescent="0.25">
      <c r="A246" t="s">
        <v>970</v>
      </c>
    </row>
    <row r="247" spans="1:1" x14ac:dyDescent="0.25">
      <c r="A247" t="s">
        <v>971</v>
      </c>
    </row>
    <row r="248" spans="1:1" x14ac:dyDescent="0.25">
      <c r="A248" t="s">
        <v>972</v>
      </c>
    </row>
    <row r="249" spans="1:1" x14ac:dyDescent="0.25">
      <c r="A249" t="s">
        <v>973</v>
      </c>
    </row>
    <row r="250" spans="1:1" x14ac:dyDescent="0.25">
      <c r="A250" t="s">
        <v>974</v>
      </c>
    </row>
    <row r="251" spans="1:1" x14ac:dyDescent="0.25">
      <c r="A251" t="s">
        <v>975</v>
      </c>
    </row>
    <row r="252" spans="1:1" x14ac:dyDescent="0.25">
      <c r="A252" t="s">
        <v>976</v>
      </c>
    </row>
    <row r="253" spans="1:1" x14ac:dyDescent="0.25">
      <c r="A253" t="s">
        <v>977</v>
      </c>
    </row>
    <row r="254" spans="1:1" x14ac:dyDescent="0.25">
      <c r="A254" t="s">
        <v>978</v>
      </c>
    </row>
    <row r="255" spans="1:1" x14ac:dyDescent="0.25">
      <c r="A255" t="s">
        <v>979</v>
      </c>
    </row>
    <row r="256" spans="1:1" x14ac:dyDescent="0.25">
      <c r="A256" t="s">
        <v>980</v>
      </c>
    </row>
    <row r="257" spans="1:1" x14ac:dyDescent="0.25">
      <c r="A257" t="s">
        <v>981</v>
      </c>
    </row>
    <row r="258" spans="1:1" x14ac:dyDescent="0.25">
      <c r="A258" t="s">
        <v>982</v>
      </c>
    </row>
    <row r="259" spans="1:1" x14ac:dyDescent="0.25">
      <c r="A259" t="s">
        <v>983</v>
      </c>
    </row>
    <row r="260" spans="1:1" x14ac:dyDescent="0.25">
      <c r="A260" t="s">
        <v>984</v>
      </c>
    </row>
    <row r="261" spans="1:1" x14ac:dyDescent="0.25">
      <c r="A261" t="s">
        <v>985</v>
      </c>
    </row>
    <row r="262" spans="1:1" x14ac:dyDescent="0.25">
      <c r="A262" t="s">
        <v>986</v>
      </c>
    </row>
    <row r="263" spans="1:1" x14ac:dyDescent="0.25">
      <c r="A263" t="s">
        <v>987</v>
      </c>
    </row>
    <row r="264" spans="1:1" x14ac:dyDescent="0.25">
      <c r="A264" t="s">
        <v>988</v>
      </c>
    </row>
    <row r="265" spans="1:1" x14ac:dyDescent="0.25">
      <c r="A265" t="s">
        <v>989</v>
      </c>
    </row>
    <row r="266" spans="1:1" x14ac:dyDescent="0.25">
      <c r="A266" t="s">
        <v>990</v>
      </c>
    </row>
    <row r="267" spans="1:1" x14ac:dyDescent="0.25">
      <c r="A267" t="s">
        <v>991</v>
      </c>
    </row>
    <row r="268" spans="1:1" x14ac:dyDescent="0.25">
      <c r="A268" t="s">
        <v>992</v>
      </c>
    </row>
    <row r="269" spans="1:1" x14ac:dyDescent="0.25">
      <c r="A269" t="s">
        <v>993</v>
      </c>
    </row>
    <row r="270" spans="1:1" x14ac:dyDescent="0.25">
      <c r="A270" t="s">
        <v>994</v>
      </c>
    </row>
    <row r="271" spans="1:1" x14ac:dyDescent="0.25">
      <c r="A271" t="s">
        <v>995</v>
      </c>
    </row>
    <row r="272" spans="1:1" x14ac:dyDescent="0.25">
      <c r="A272" t="s">
        <v>996</v>
      </c>
    </row>
    <row r="273" spans="1:2" x14ac:dyDescent="0.25">
      <c r="A273" t="s">
        <v>997</v>
      </c>
    </row>
    <row r="274" spans="1:2" x14ac:dyDescent="0.25">
      <c r="A274" t="s">
        <v>998</v>
      </c>
    </row>
    <row r="275" spans="1:2" x14ac:dyDescent="0.25">
      <c r="A275" t="s">
        <v>999</v>
      </c>
    </row>
    <row r="276" spans="1:2" x14ac:dyDescent="0.25">
      <c r="A276" t="s">
        <v>1000</v>
      </c>
    </row>
    <row r="277" spans="1:2" x14ac:dyDescent="0.25">
      <c r="A277" t="s">
        <v>1001</v>
      </c>
    </row>
    <row r="278" spans="1:2" x14ac:dyDescent="0.25">
      <c r="A278" t="s">
        <v>1002</v>
      </c>
    </row>
    <row r="279" spans="1:2" x14ac:dyDescent="0.25">
      <c r="A279" t="s">
        <v>1003</v>
      </c>
    </row>
    <row r="280" spans="1:2" x14ac:dyDescent="0.25">
      <c r="A280" t="s">
        <v>1004</v>
      </c>
    </row>
    <row r="281" spans="1:2" x14ac:dyDescent="0.25">
      <c r="A281" t="s">
        <v>1005</v>
      </c>
    </row>
    <row r="282" spans="1:2" x14ac:dyDescent="0.25">
      <c r="A282" t="s">
        <v>1006</v>
      </c>
    </row>
    <row r="283" spans="1:2" x14ac:dyDescent="0.25">
      <c r="A283" t="s">
        <v>1007</v>
      </c>
    </row>
    <row r="284" spans="1:2" x14ac:dyDescent="0.25">
      <c r="A284" t="s">
        <v>1008</v>
      </c>
    </row>
    <row r="285" spans="1:2" x14ac:dyDescent="0.25">
      <c r="A285" t="s">
        <v>1009</v>
      </c>
    </row>
    <row r="286" spans="1:2" x14ac:dyDescent="0.25">
      <c r="A286" t="s">
        <v>1010</v>
      </c>
    </row>
    <row r="287" spans="1:2" x14ac:dyDescent="0.25">
      <c r="A287" t="s">
        <v>1011</v>
      </c>
    </row>
    <row r="288" spans="1:2" x14ac:dyDescent="0.25">
      <c r="A288" t="s">
        <v>9</v>
      </c>
      <c r="B288" t="s">
        <v>5418</v>
      </c>
    </row>
  </sheetData>
  <mergeCells count="1">
    <mergeCell ref="E1:F1"/>
  </mergeCells>
  <pageMargins left="0.7" right="0.7" top="0.75" bottom="0.75" header="0.3" footer="0.3"/>
  <drawing r:id="rId1"/>
  <legacyDrawing r:id="rId2"/>
  <controls>
    <mc:AlternateContent xmlns:mc="http://schemas.openxmlformats.org/markup-compatibility/2006">
      <mc:Choice Requires="x14">
        <control shapeId="98305" r:id="rId3" name="CommandButton1">
          <controlPr defaultSize="0" autoLine="0" r:id="rId4">
            <anchor moveWithCells="1">
              <from>
                <xdr:col>50</xdr:col>
                <xdr:colOff>152400</xdr:colOff>
                <xdr:row>5</xdr:row>
                <xdr:rowOff>104775</xdr:rowOff>
              </from>
              <to>
                <xdr:col>53</xdr:col>
                <xdr:colOff>581025</xdr:colOff>
                <xdr:row>7</xdr:row>
                <xdr:rowOff>161925</xdr:rowOff>
              </to>
            </anchor>
          </controlPr>
        </control>
      </mc:Choice>
      <mc:Fallback>
        <control shapeId="98305" r:id="rId3" name="CommandButton1"/>
      </mc:Fallback>
    </mc:AlternateContent>
    <mc:AlternateContent xmlns:mc="http://schemas.openxmlformats.org/markup-compatibility/2006">
      <mc:Choice Requires="x14">
        <control shapeId="98306" r:id="rId5" name="CommandButton3">
          <controlPr defaultSize="0" autoLine="0" r:id="rId6">
            <anchor moveWithCells="1">
              <from>
                <xdr:col>50</xdr:col>
                <xdr:colOff>381000</xdr:colOff>
                <xdr:row>8</xdr:row>
                <xdr:rowOff>57150</xdr:rowOff>
              </from>
              <to>
                <xdr:col>55</xdr:col>
                <xdr:colOff>9525</xdr:colOff>
                <xdr:row>11</xdr:row>
                <xdr:rowOff>47625</xdr:rowOff>
              </to>
            </anchor>
          </controlPr>
        </control>
      </mc:Choice>
      <mc:Fallback>
        <control shapeId="98306" r:id="rId5" name="CommandButton3"/>
      </mc:Fallback>
    </mc:AlternateContent>
    <mc:AlternateContent xmlns:mc="http://schemas.openxmlformats.org/markup-compatibility/2006">
      <mc:Choice Requires="x14">
        <control shapeId="98307" r:id="rId7" name="btnRMeasNActions">
          <controlPr defaultSize="0" print="0" autoFill="0" autoPict="0" macro="ShowRMeasNActions">
            <anchor moveWithCells="1" sizeWithCells="1">
              <from>
                <xdr:col>5</xdr:col>
                <xdr:colOff>19050</xdr:colOff>
                <xdr:row>5</xdr:row>
                <xdr:rowOff>95250</xdr:rowOff>
              </from>
              <to>
                <xdr:col>6</xdr:col>
                <xdr:colOff>685800</xdr:colOff>
                <xdr:row>7</xdr:row>
                <xdr:rowOff>152400</xdr:rowOff>
              </to>
            </anchor>
          </controlPr>
        </control>
      </mc:Choice>
    </mc:AlternateContent>
  </control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871E84-028F-43D3-B595-EE63FBAF089B}">
  <sheetPr codeName="List45">
    <tabColor rgb="FF0070C0"/>
  </sheetPr>
  <dimension ref="A1:G608"/>
  <sheetViews>
    <sheetView workbookViewId="0">
      <selection activeCell="G1" sqref="G1"/>
    </sheetView>
  </sheetViews>
  <sheetFormatPr defaultRowHeight="15" x14ac:dyDescent="0.25"/>
  <cols>
    <col min="1" max="1" width="40.42578125" customWidth="1"/>
    <col min="2" max="2" width="33.140625" customWidth="1"/>
    <col min="3" max="3" width="16.85546875" customWidth="1"/>
    <col min="4" max="4" width="27.28515625" customWidth="1"/>
    <col min="6" max="6" width="24" customWidth="1"/>
    <col min="7" max="7" width="49.42578125" customWidth="1"/>
  </cols>
  <sheetData>
    <row r="1" spans="1:7" x14ac:dyDescent="0.25">
      <c r="A1" t="s">
        <v>5106</v>
      </c>
      <c r="B1" t="s">
        <v>88</v>
      </c>
      <c r="E1" s="110" t="s">
        <v>4704</v>
      </c>
      <c r="F1" s="110"/>
      <c r="G1" t="s">
        <v>6108</v>
      </c>
    </row>
    <row r="2" spans="1:7" x14ac:dyDescent="0.25">
      <c r="A2" t="s">
        <v>5106</v>
      </c>
      <c r="B2" t="s">
        <v>96</v>
      </c>
      <c r="F2" t="s">
        <v>4890</v>
      </c>
      <c r="G2" t="s">
        <v>4889</v>
      </c>
    </row>
    <row r="3" spans="1:7" x14ac:dyDescent="0.25">
      <c r="B3" t="s">
        <v>100</v>
      </c>
      <c r="F3" t="s">
        <v>4894</v>
      </c>
      <c r="G3" t="s">
        <v>4891</v>
      </c>
    </row>
    <row r="4" spans="1:7" x14ac:dyDescent="0.25">
      <c r="A4" t="s">
        <v>4906</v>
      </c>
      <c r="B4" t="s">
        <v>105</v>
      </c>
    </row>
    <row r="5" spans="1:7" x14ac:dyDescent="0.25">
      <c r="A5" t="s">
        <v>4906</v>
      </c>
      <c r="B5" t="s">
        <v>108</v>
      </c>
    </row>
    <row r="6" spans="1:7" x14ac:dyDescent="0.25">
      <c r="A6" t="s">
        <v>5106</v>
      </c>
      <c r="B6" t="s">
        <v>111</v>
      </c>
    </row>
    <row r="7" spans="1:7" x14ac:dyDescent="0.25">
      <c r="A7" t="s">
        <v>5106</v>
      </c>
      <c r="B7" t="s">
        <v>115</v>
      </c>
    </row>
    <row r="8" spans="1:7" x14ac:dyDescent="0.25">
      <c r="A8" t="s">
        <v>4901</v>
      </c>
      <c r="B8" t="s">
        <v>3127</v>
      </c>
    </row>
    <row r="9" spans="1:7" x14ac:dyDescent="0.25">
      <c r="A9" t="s">
        <v>5106</v>
      </c>
      <c r="B9" t="s">
        <v>121</v>
      </c>
    </row>
    <row r="10" spans="1:7" x14ac:dyDescent="0.25">
      <c r="A10" t="s">
        <v>4900</v>
      </c>
      <c r="B10" t="s">
        <v>124</v>
      </c>
    </row>
    <row r="11" spans="1:7" x14ac:dyDescent="0.25">
      <c r="A11" t="s">
        <v>5106</v>
      </c>
      <c r="B11" t="s">
        <v>127</v>
      </c>
    </row>
    <row r="12" spans="1:7" x14ac:dyDescent="0.25">
      <c r="A12" t="s">
        <v>5106</v>
      </c>
      <c r="B12" t="s">
        <v>4914</v>
      </c>
    </row>
    <row r="13" spans="1:7" x14ac:dyDescent="0.25">
      <c r="A13" t="s">
        <v>5106</v>
      </c>
      <c r="B13" t="s">
        <v>6120</v>
      </c>
    </row>
    <row r="14" spans="1:7" x14ac:dyDescent="0.25">
      <c r="A14" t="s">
        <v>5106</v>
      </c>
      <c r="B14" t="s">
        <v>5112</v>
      </c>
    </row>
    <row r="15" spans="1:7" x14ac:dyDescent="0.25">
      <c r="A15" t="s">
        <v>5106</v>
      </c>
      <c r="B15" t="s">
        <v>5113</v>
      </c>
    </row>
    <row r="16" spans="1:7" x14ac:dyDescent="0.25">
      <c r="A16" t="s">
        <v>5106</v>
      </c>
      <c r="B16" t="s">
        <v>5114</v>
      </c>
    </row>
    <row r="17" spans="1:2" x14ac:dyDescent="0.25">
      <c r="A17" t="s">
        <v>5106</v>
      </c>
      <c r="B17" t="s">
        <v>5115</v>
      </c>
    </row>
    <row r="18" spans="1:2" x14ac:dyDescent="0.25">
      <c r="A18" t="s">
        <v>5106</v>
      </c>
      <c r="B18" t="s">
        <v>5116</v>
      </c>
    </row>
    <row r="19" spans="1:2" x14ac:dyDescent="0.25">
      <c r="A19" t="s">
        <v>4902</v>
      </c>
      <c r="B19" t="s">
        <v>6121</v>
      </c>
    </row>
    <row r="20" spans="1:2" x14ac:dyDescent="0.25">
      <c r="A20" t="s">
        <v>4902</v>
      </c>
      <c r="B20" t="s">
        <v>6122</v>
      </c>
    </row>
    <row r="21" spans="1:2" x14ac:dyDescent="0.25">
      <c r="A21" t="s">
        <v>4902</v>
      </c>
      <c r="B21" t="s">
        <v>6123</v>
      </c>
    </row>
    <row r="22" spans="1:2" x14ac:dyDescent="0.25">
      <c r="B22" t="s">
        <v>144</v>
      </c>
    </row>
    <row r="23" spans="1:2" x14ac:dyDescent="0.25">
      <c r="B23" t="s">
        <v>145</v>
      </c>
    </row>
    <row r="24" spans="1:2" x14ac:dyDescent="0.25">
      <c r="A24" t="s">
        <v>4902</v>
      </c>
      <c r="B24" t="s">
        <v>5119</v>
      </c>
    </row>
    <row r="25" spans="1:2" x14ac:dyDescent="0.25">
      <c r="A25" t="s">
        <v>4902</v>
      </c>
      <c r="B25" t="s">
        <v>5120</v>
      </c>
    </row>
    <row r="26" spans="1:2" x14ac:dyDescent="0.25">
      <c r="A26" t="s">
        <v>4906</v>
      </c>
      <c r="B26" t="s">
        <v>5121</v>
      </c>
    </row>
    <row r="27" spans="1:2" x14ac:dyDescent="0.25">
      <c r="B27" t="s">
        <v>5122</v>
      </c>
    </row>
    <row r="28" spans="1:2" x14ac:dyDescent="0.25">
      <c r="B28" t="s">
        <v>148</v>
      </c>
    </row>
    <row r="29" spans="1:2" x14ac:dyDescent="0.25">
      <c r="A29" t="s">
        <v>4906</v>
      </c>
      <c r="B29" t="s">
        <v>150</v>
      </c>
    </row>
    <row r="30" spans="1:2" x14ac:dyDescent="0.25">
      <c r="A30" t="s">
        <v>4906</v>
      </c>
      <c r="B30" t="s">
        <v>5117</v>
      </c>
    </row>
    <row r="31" spans="1:2" x14ac:dyDescent="0.25">
      <c r="A31" t="s">
        <v>4906</v>
      </c>
      <c r="B31" t="s">
        <v>5118</v>
      </c>
    </row>
    <row r="32" spans="1:2" x14ac:dyDescent="0.25">
      <c r="B32" t="s">
        <v>154</v>
      </c>
    </row>
    <row r="33" spans="1:2" x14ac:dyDescent="0.25">
      <c r="B33" t="s">
        <v>156</v>
      </c>
    </row>
    <row r="34" spans="1:2" x14ac:dyDescent="0.25">
      <c r="B34" t="s">
        <v>158</v>
      </c>
    </row>
    <row r="35" spans="1:2" x14ac:dyDescent="0.25">
      <c r="A35" t="s">
        <v>2114</v>
      </c>
      <c r="B35" t="s">
        <v>5123</v>
      </c>
    </row>
    <row r="36" spans="1:2" x14ac:dyDescent="0.25">
      <c r="A36" t="s">
        <v>2114</v>
      </c>
      <c r="B36" t="s">
        <v>5124</v>
      </c>
    </row>
    <row r="37" spans="1:2" x14ac:dyDescent="0.25">
      <c r="A37" t="s">
        <v>2114</v>
      </c>
      <c r="B37" t="s">
        <v>162</v>
      </c>
    </row>
    <row r="38" spans="1:2" x14ac:dyDescent="0.25">
      <c r="B38" t="s">
        <v>164</v>
      </c>
    </row>
    <row r="39" spans="1:2" x14ac:dyDescent="0.25">
      <c r="B39" t="s">
        <v>166</v>
      </c>
    </row>
    <row r="40" spans="1:2" x14ac:dyDescent="0.25">
      <c r="B40" t="s">
        <v>168</v>
      </c>
    </row>
    <row r="41" spans="1:2" x14ac:dyDescent="0.25">
      <c r="B41" t="s">
        <v>170</v>
      </c>
    </row>
    <row r="42" spans="1:2" x14ac:dyDescent="0.25">
      <c r="B42" t="s">
        <v>172</v>
      </c>
    </row>
    <row r="43" spans="1:2" x14ac:dyDescent="0.25">
      <c r="B43" t="s">
        <v>174</v>
      </c>
    </row>
    <row r="44" spans="1:2" x14ac:dyDescent="0.25">
      <c r="A44" t="s">
        <v>2114</v>
      </c>
      <c r="B44" t="s">
        <v>5125</v>
      </c>
    </row>
    <row r="45" spans="1:2" x14ac:dyDescent="0.25">
      <c r="A45" t="s">
        <v>2114</v>
      </c>
      <c r="B45" t="s">
        <v>5126</v>
      </c>
    </row>
    <row r="46" spans="1:2" x14ac:dyDescent="0.25">
      <c r="B46" t="s">
        <v>177</v>
      </c>
    </row>
    <row r="47" spans="1:2" x14ac:dyDescent="0.25">
      <c r="A47" t="s">
        <v>2114</v>
      </c>
      <c r="B47" t="s">
        <v>179</v>
      </c>
    </row>
    <row r="48" spans="1:2" x14ac:dyDescent="0.25">
      <c r="B48" t="s">
        <v>181</v>
      </c>
    </row>
    <row r="49" spans="1:2" x14ac:dyDescent="0.25">
      <c r="B49" t="s">
        <v>182</v>
      </c>
    </row>
    <row r="50" spans="1:2" x14ac:dyDescent="0.25">
      <c r="A50" t="s">
        <v>2114</v>
      </c>
      <c r="B50" t="s">
        <v>184</v>
      </c>
    </row>
    <row r="51" spans="1:2" x14ac:dyDescent="0.25">
      <c r="A51" t="s">
        <v>2114</v>
      </c>
      <c r="B51" t="s">
        <v>5127</v>
      </c>
    </row>
    <row r="52" spans="1:2" x14ac:dyDescent="0.25">
      <c r="A52" t="s">
        <v>2114</v>
      </c>
      <c r="B52" t="s">
        <v>5128</v>
      </c>
    </row>
    <row r="53" spans="1:2" x14ac:dyDescent="0.25">
      <c r="B53" t="s">
        <v>5129</v>
      </c>
    </row>
    <row r="54" spans="1:2" x14ac:dyDescent="0.25">
      <c r="A54" t="s">
        <v>2114</v>
      </c>
      <c r="B54" t="s">
        <v>5130</v>
      </c>
    </row>
    <row r="55" spans="1:2" x14ac:dyDescent="0.25">
      <c r="A55" t="s">
        <v>2114</v>
      </c>
      <c r="B55" t="s">
        <v>5131</v>
      </c>
    </row>
    <row r="56" spans="1:2" x14ac:dyDescent="0.25">
      <c r="A56" t="s">
        <v>2114</v>
      </c>
      <c r="B56" t="s">
        <v>5132</v>
      </c>
    </row>
    <row r="57" spans="1:2" x14ac:dyDescent="0.25">
      <c r="A57" t="s">
        <v>2114</v>
      </c>
      <c r="B57" t="s">
        <v>5133</v>
      </c>
    </row>
    <row r="58" spans="1:2" x14ac:dyDescent="0.25">
      <c r="A58" t="s">
        <v>2114</v>
      </c>
      <c r="B58" t="s">
        <v>4915</v>
      </c>
    </row>
    <row r="59" spans="1:2" x14ac:dyDescent="0.25">
      <c r="A59" t="s">
        <v>2114</v>
      </c>
      <c r="B59" t="s">
        <v>4916</v>
      </c>
    </row>
    <row r="60" spans="1:2" x14ac:dyDescent="0.25">
      <c r="A60" t="s">
        <v>2114</v>
      </c>
      <c r="B60" t="s">
        <v>4917</v>
      </c>
    </row>
    <row r="61" spans="1:2" x14ac:dyDescent="0.25">
      <c r="B61" t="s">
        <v>189</v>
      </c>
    </row>
    <row r="62" spans="1:2" x14ac:dyDescent="0.25">
      <c r="A62" t="s">
        <v>2114</v>
      </c>
      <c r="B62" t="s">
        <v>191</v>
      </c>
    </row>
    <row r="63" spans="1:2" x14ac:dyDescent="0.25">
      <c r="A63" t="s">
        <v>2114</v>
      </c>
      <c r="B63" t="s">
        <v>4918</v>
      </c>
    </row>
    <row r="64" spans="1:2" x14ac:dyDescent="0.25">
      <c r="A64" t="s">
        <v>2114</v>
      </c>
      <c r="B64" t="s">
        <v>5134</v>
      </c>
    </row>
    <row r="65" spans="1:2" x14ac:dyDescent="0.25">
      <c r="A65" t="s">
        <v>2114</v>
      </c>
      <c r="B65" t="s">
        <v>5135</v>
      </c>
    </row>
    <row r="66" spans="1:2" x14ac:dyDescent="0.25">
      <c r="A66" t="s">
        <v>2114</v>
      </c>
      <c r="B66" t="s">
        <v>5136</v>
      </c>
    </row>
    <row r="67" spans="1:2" x14ac:dyDescent="0.25">
      <c r="A67" t="s">
        <v>2114</v>
      </c>
      <c r="B67" t="s">
        <v>5137</v>
      </c>
    </row>
    <row r="68" spans="1:2" x14ac:dyDescent="0.25">
      <c r="A68" t="s">
        <v>2114</v>
      </c>
      <c r="B68" t="s">
        <v>5138</v>
      </c>
    </row>
    <row r="69" spans="1:2" x14ac:dyDescent="0.25">
      <c r="A69" t="s">
        <v>2114</v>
      </c>
      <c r="B69" t="s">
        <v>5139</v>
      </c>
    </row>
    <row r="70" spans="1:2" x14ac:dyDescent="0.25">
      <c r="A70" t="s">
        <v>2114</v>
      </c>
      <c r="B70" t="s">
        <v>5140</v>
      </c>
    </row>
    <row r="71" spans="1:2" x14ac:dyDescent="0.25">
      <c r="A71" t="s">
        <v>2114</v>
      </c>
      <c r="B71" t="s">
        <v>5141</v>
      </c>
    </row>
    <row r="72" spans="1:2" x14ac:dyDescent="0.25">
      <c r="A72" t="s">
        <v>2114</v>
      </c>
      <c r="B72" t="s">
        <v>5142</v>
      </c>
    </row>
    <row r="73" spans="1:2" x14ac:dyDescent="0.25">
      <c r="A73" t="s">
        <v>5106</v>
      </c>
      <c r="B73" t="s">
        <v>6124</v>
      </c>
    </row>
    <row r="74" spans="1:2" x14ac:dyDescent="0.25">
      <c r="A74" t="s">
        <v>2114</v>
      </c>
      <c r="B74" t="s">
        <v>5143</v>
      </c>
    </row>
    <row r="75" spans="1:2" x14ac:dyDescent="0.25">
      <c r="A75" t="s">
        <v>2114</v>
      </c>
      <c r="B75" t="s">
        <v>5144</v>
      </c>
    </row>
    <row r="76" spans="1:2" x14ac:dyDescent="0.25">
      <c r="A76" t="s">
        <v>4906</v>
      </c>
      <c r="B76" t="s">
        <v>5145</v>
      </c>
    </row>
    <row r="77" spans="1:2" x14ac:dyDescent="0.25">
      <c r="A77" t="s">
        <v>6109</v>
      </c>
      <c r="B77" t="s">
        <v>6125</v>
      </c>
    </row>
    <row r="78" spans="1:2" x14ac:dyDescent="0.25">
      <c r="A78" t="s">
        <v>6109</v>
      </c>
      <c r="B78" t="s">
        <v>6126</v>
      </c>
    </row>
    <row r="79" spans="1:2" x14ac:dyDescent="0.25">
      <c r="A79" t="s">
        <v>6109</v>
      </c>
      <c r="B79" t="s">
        <v>6127</v>
      </c>
    </row>
    <row r="80" spans="1:2" x14ac:dyDescent="0.25">
      <c r="A80" t="s">
        <v>6110</v>
      </c>
      <c r="B80" t="s">
        <v>6128</v>
      </c>
    </row>
    <row r="81" spans="1:2" x14ac:dyDescent="0.25">
      <c r="A81" t="s">
        <v>6111</v>
      </c>
      <c r="B81" t="s">
        <v>6128</v>
      </c>
    </row>
    <row r="82" spans="1:2" x14ac:dyDescent="0.25">
      <c r="A82" t="s">
        <v>6112</v>
      </c>
      <c r="B82" t="s">
        <v>6128</v>
      </c>
    </row>
    <row r="83" spans="1:2" x14ac:dyDescent="0.25">
      <c r="B83" t="s">
        <v>193</v>
      </c>
    </row>
    <row r="84" spans="1:2" x14ac:dyDescent="0.25">
      <c r="A84" t="s">
        <v>4902</v>
      </c>
      <c r="B84" t="s">
        <v>194</v>
      </c>
    </row>
    <row r="85" spans="1:2" x14ac:dyDescent="0.25">
      <c r="B85" t="s">
        <v>195</v>
      </c>
    </row>
    <row r="86" spans="1:2" x14ac:dyDescent="0.25">
      <c r="B86" t="s">
        <v>196</v>
      </c>
    </row>
    <row r="87" spans="1:2" x14ac:dyDescent="0.25">
      <c r="B87" t="s">
        <v>197</v>
      </c>
    </row>
    <row r="88" spans="1:2" x14ac:dyDescent="0.25">
      <c r="B88" t="s">
        <v>198</v>
      </c>
    </row>
    <row r="89" spans="1:2" x14ac:dyDescent="0.25">
      <c r="B89" t="s">
        <v>199</v>
      </c>
    </row>
    <row r="90" spans="1:2" x14ac:dyDescent="0.25">
      <c r="A90" t="s">
        <v>4904</v>
      </c>
      <c r="B90" t="s">
        <v>4919</v>
      </c>
    </row>
    <row r="91" spans="1:2" x14ac:dyDescent="0.25">
      <c r="A91" t="s">
        <v>4904</v>
      </c>
      <c r="B91" t="s">
        <v>4920</v>
      </c>
    </row>
    <row r="92" spans="1:2" x14ac:dyDescent="0.25">
      <c r="B92" t="s">
        <v>200</v>
      </c>
    </row>
    <row r="93" spans="1:2" x14ac:dyDescent="0.25">
      <c r="B93" t="s">
        <v>201</v>
      </c>
    </row>
    <row r="94" spans="1:2" x14ac:dyDescent="0.25">
      <c r="B94" t="s">
        <v>202</v>
      </c>
    </row>
    <row r="95" spans="1:2" x14ac:dyDescent="0.25">
      <c r="B95" t="s">
        <v>203</v>
      </c>
    </row>
    <row r="96" spans="1:2" x14ac:dyDescent="0.25">
      <c r="B96" t="s">
        <v>204</v>
      </c>
    </row>
    <row r="97" spans="1:2" x14ac:dyDescent="0.25">
      <c r="A97" t="s">
        <v>5107</v>
      </c>
      <c r="B97" t="s">
        <v>5146</v>
      </c>
    </row>
    <row r="98" spans="1:2" x14ac:dyDescent="0.25">
      <c r="A98" t="s">
        <v>5107</v>
      </c>
      <c r="B98" t="s">
        <v>5147</v>
      </c>
    </row>
    <row r="99" spans="1:2" x14ac:dyDescent="0.25">
      <c r="A99" t="s">
        <v>5107</v>
      </c>
      <c r="B99" t="s">
        <v>5148</v>
      </c>
    </row>
    <row r="100" spans="1:2" x14ac:dyDescent="0.25">
      <c r="A100" t="s">
        <v>5107</v>
      </c>
      <c r="B100" t="s">
        <v>5149</v>
      </c>
    </row>
    <row r="101" spans="1:2" x14ac:dyDescent="0.25">
      <c r="A101" t="s">
        <v>5107</v>
      </c>
      <c r="B101" t="s">
        <v>5150</v>
      </c>
    </row>
    <row r="102" spans="1:2" x14ac:dyDescent="0.25">
      <c r="A102" t="s">
        <v>5107</v>
      </c>
      <c r="B102" t="s">
        <v>5151</v>
      </c>
    </row>
    <row r="103" spans="1:2" x14ac:dyDescent="0.25">
      <c r="A103" t="s">
        <v>5107</v>
      </c>
      <c r="B103" t="s">
        <v>5152</v>
      </c>
    </row>
    <row r="104" spans="1:2" x14ac:dyDescent="0.25">
      <c r="A104" t="s">
        <v>5107</v>
      </c>
      <c r="B104" t="s">
        <v>5153</v>
      </c>
    </row>
    <row r="105" spans="1:2" x14ac:dyDescent="0.25">
      <c r="A105" t="s">
        <v>5108</v>
      </c>
      <c r="B105" t="s">
        <v>5154</v>
      </c>
    </row>
    <row r="106" spans="1:2" x14ac:dyDescent="0.25">
      <c r="A106" t="s">
        <v>5108</v>
      </c>
      <c r="B106" t="s">
        <v>5155</v>
      </c>
    </row>
    <row r="107" spans="1:2" x14ac:dyDescent="0.25">
      <c r="A107" t="s">
        <v>5108</v>
      </c>
      <c r="B107" t="s">
        <v>5156</v>
      </c>
    </row>
    <row r="108" spans="1:2" x14ac:dyDescent="0.25">
      <c r="A108" t="s">
        <v>5108</v>
      </c>
      <c r="B108" t="s">
        <v>5157</v>
      </c>
    </row>
    <row r="109" spans="1:2" x14ac:dyDescent="0.25">
      <c r="A109" t="s">
        <v>5108</v>
      </c>
      <c r="B109" t="s">
        <v>5158</v>
      </c>
    </row>
    <row r="110" spans="1:2" x14ac:dyDescent="0.25">
      <c r="A110" t="s">
        <v>5108</v>
      </c>
      <c r="B110" t="s">
        <v>5159</v>
      </c>
    </row>
    <row r="111" spans="1:2" x14ac:dyDescent="0.25">
      <c r="A111" t="s">
        <v>5108</v>
      </c>
      <c r="B111" t="s">
        <v>5160</v>
      </c>
    </row>
    <row r="112" spans="1:2" x14ac:dyDescent="0.25">
      <c r="A112" t="s">
        <v>5108</v>
      </c>
      <c r="B112" t="s">
        <v>5161</v>
      </c>
    </row>
    <row r="113" spans="1:2" x14ac:dyDescent="0.25">
      <c r="A113" t="s">
        <v>5108</v>
      </c>
      <c r="B113" t="s">
        <v>5162</v>
      </c>
    </row>
    <row r="114" spans="1:2" x14ac:dyDescent="0.25">
      <c r="A114" t="s">
        <v>5108</v>
      </c>
      <c r="B114" t="s">
        <v>5163</v>
      </c>
    </row>
    <row r="115" spans="1:2" x14ac:dyDescent="0.25">
      <c r="A115" t="s">
        <v>5108</v>
      </c>
      <c r="B115" t="s">
        <v>5164</v>
      </c>
    </row>
    <row r="116" spans="1:2" x14ac:dyDescent="0.25">
      <c r="A116" t="s">
        <v>5108</v>
      </c>
      <c r="B116" t="s">
        <v>5165</v>
      </c>
    </row>
    <row r="117" spans="1:2" x14ac:dyDescent="0.25">
      <c r="A117" t="s">
        <v>5108</v>
      </c>
      <c r="B117" t="s">
        <v>5166</v>
      </c>
    </row>
    <row r="129" spans="1:2" x14ac:dyDescent="0.25">
      <c r="A129" t="s">
        <v>4902</v>
      </c>
      <c r="B129" t="s">
        <v>5167</v>
      </c>
    </row>
    <row r="132" spans="1:2" x14ac:dyDescent="0.25">
      <c r="A132" t="s">
        <v>4902</v>
      </c>
      <c r="B132" t="s">
        <v>5168</v>
      </c>
    </row>
    <row r="135" spans="1:2" x14ac:dyDescent="0.25">
      <c r="A135" t="s">
        <v>6113</v>
      </c>
      <c r="B135" t="s">
        <v>6129</v>
      </c>
    </row>
    <row r="136" spans="1:2" x14ac:dyDescent="0.25">
      <c r="A136" t="s">
        <v>6113</v>
      </c>
      <c r="B136" t="s">
        <v>6130</v>
      </c>
    </row>
    <row r="141" spans="1:2" x14ac:dyDescent="0.25">
      <c r="A141" t="s">
        <v>4910</v>
      </c>
      <c r="B141" t="s">
        <v>5169</v>
      </c>
    </row>
    <row r="142" spans="1:2" x14ac:dyDescent="0.25">
      <c r="B142" t="s">
        <v>207</v>
      </c>
    </row>
    <row r="143" spans="1:2" x14ac:dyDescent="0.25">
      <c r="B143" t="s">
        <v>208</v>
      </c>
    </row>
    <row r="144" spans="1:2" x14ac:dyDescent="0.25">
      <c r="A144" t="s">
        <v>4910</v>
      </c>
      <c r="B144" t="s">
        <v>5170</v>
      </c>
    </row>
    <row r="145" spans="1:2" x14ac:dyDescent="0.25">
      <c r="A145" t="s">
        <v>6114</v>
      </c>
      <c r="B145" t="s">
        <v>6131</v>
      </c>
    </row>
    <row r="146" spans="1:2" x14ac:dyDescent="0.25">
      <c r="A146" t="s">
        <v>6114</v>
      </c>
      <c r="B146" t="s">
        <v>6132</v>
      </c>
    </row>
    <row r="147" spans="1:2" x14ac:dyDescent="0.25">
      <c r="A147" t="s">
        <v>6114</v>
      </c>
      <c r="B147" t="s">
        <v>6133</v>
      </c>
    </row>
    <row r="148" spans="1:2" x14ac:dyDescent="0.25">
      <c r="A148" t="s">
        <v>6114</v>
      </c>
      <c r="B148" t="s">
        <v>6134</v>
      </c>
    </row>
    <row r="149" spans="1:2" x14ac:dyDescent="0.25">
      <c r="A149" t="s">
        <v>6114</v>
      </c>
      <c r="B149" t="s">
        <v>6135</v>
      </c>
    </row>
    <row r="150" spans="1:2" x14ac:dyDescent="0.25">
      <c r="A150" t="s">
        <v>6114</v>
      </c>
      <c r="B150" t="s">
        <v>6136</v>
      </c>
    </row>
    <row r="151" spans="1:2" x14ac:dyDescent="0.25">
      <c r="A151" t="s">
        <v>6114</v>
      </c>
      <c r="B151" t="s">
        <v>6137</v>
      </c>
    </row>
    <row r="152" spans="1:2" x14ac:dyDescent="0.25">
      <c r="A152" t="s">
        <v>6114</v>
      </c>
      <c r="B152" t="s">
        <v>6138</v>
      </c>
    </row>
    <row r="153" spans="1:2" x14ac:dyDescent="0.25">
      <c r="A153" t="s">
        <v>6114</v>
      </c>
      <c r="B153" t="s">
        <v>6139</v>
      </c>
    </row>
    <row r="154" spans="1:2" x14ac:dyDescent="0.25">
      <c r="A154" t="s">
        <v>6114</v>
      </c>
      <c r="B154" t="s">
        <v>6140</v>
      </c>
    </row>
    <row r="155" spans="1:2" x14ac:dyDescent="0.25">
      <c r="A155" t="s">
        <v>6114</v>
      </c>
      <c r="B155" t="s">
        <v>6141</v>
      </c>
    </row>
    <row r="156" spans="1:2" x14ac:dyDescent="0.25">
      <c r="A156" t="s">
        <v>6114</v>
      </c>
      <c r="B156" t="s">
        <v>6142</v>
      </c>
    </row>
    <row r="157" spans="1:2" x14ac:dyDescent="0.25">
      <c r="A157" t="s">
        <v>6114</v>
      </c>
      <c r="B157" t="s">
        <v>6143</v>
      </c>
    </row>
    <row r="158" spans="1:2" x14ac:dyDescent="0.25">
      <c r="A158" t="s">
        <v>6114</v>
      </c>
      <c r="B158" t="s">
        <v>6144</v>
      </c>
    </row>
    <row r="161" spans="2:2" x14ac:dyDescent="0.25">
      <c r="B161" t="s">
        <v>184</v>
      </c>
    </row>
    <row r="162" spans="2:2" x14ac:dyDescent="0.25">
      <c r="B162" t="s">
        <v>209</v>
      </c>
    </row>
    <row r="163" spans="2:2" x14ac:dyDescent="0.25">
      <c r="B163" t="s">
        <v>210</v>
      </c>
    </row>
    <row r="164" spans="2:2" x14ac:dyDescent="0.25">
      <c r="B164" t="s">
        <v>211</v>
      </c>
    </row>
    <row r="193" spans="1:2" x14ac:dyDescent="0.25">
      <c r="A193" t="s">
        <v>4905</v>
      </c>
      <c r="B193" t="s">
        <v>213</v>
      </c>
    </row>
    <row r="195" spans="1:2" x14ac:dyDescent="0.25">
      <c r="A195" t="s">
        <v>4905</v>
      </c>
      <c r="B195" t="s">
        <v>214</v>
      </c>
    </row>
    <row r="202" spans="1:2" x14ac:dyDescent="0.25">
      <c r="A202" t="s">
        <v>4905</v>
      </c>
      <c r="B202" t="s">
        <v>215</v>
      </c>
    </row>
    <row r="203" spans="1:2" x14ac:dyDescent="0.25">
      <c r="A203" t="s">
        <v>4905</v>
      </c>
      <c r="B203" t="s">
        <v>216</v>
      </c>
    </row>
    <row r="204" spans="1:2" x14ac:dyDescent="0.25">
      <c r="A204" t="s">
        <v>4906</v>
      </c>
      <c r="B204" t="s">
        <v>4921</v>
      </c>
    </row>
    <row r="207" spans="1:2" x14ac:dyDescent="0.25">
      <c r="B207" t="s">
        <v>217</v>
      </c>
    </row>
    <row r="208" spans="1:2" x14ac:dyDescent="0.25">
      <c r="B208" t="s">
        <v>218</v>
      </c>
    </row>
    <row r="226" spans="1:2" x14ac:dyDescent="0.25">
      <c r="A226" t="s">
        <v>4901</v>
      </c>
      <c r="B226" t="s">
        <v>5171</v>
      </c>
    </row>
    <row r="228" spans="1:2" x14ac:dyDescent="0.25">
      <c r="A228" t="s">
        <v>4901</v>
      </c>
      <c r="B228" t="s">
        <v>5172</v>
      </c>
    </row>
    <row r="229" spans="1:2" x14ac:dyDescent="0.25">
      <c r="A229" t="s">
        <v>4901</v>
      </c>
      <c r="B229" t="s">
        <v>224</v>
      </c>
    </row>
    <row r="232" spans="1:2" x14ac:dyDescent="0.25">
      <c r="B232" t="s">
        <v>228</v>
      </c>
    </row>
    <row r="233" spans="1:2" x14ac:dyDescent="0.25">
      <c r="B233" t="s">
        <v>230</v>
      </c>
    </row>
    <row r="234" spans="1:2" x14ac:dyDescent="0.25">
      <c r="A234" t="s">
        <v>4901</v>
      </c>
      <c r="B234" t="s">
        <v>5173</v>
      </c>
    </row>
    <row r="235" spans="1:2" x14ac:dyDescent="0.25">
      <c r="A235" t="s">
        <v>4901</v>
      </c>
      <c r="B235" t="s">
        <v>5174</v>
      </c>
    </row>
    <row r="238" spans="1:2" x14ac:dyDescent="0.25">
      <c r="A238" t="s">
        <v>4901</v>
      </c>
      <c r="B238" t="s">
        <v>5175</v>
      </c>
    </row>
    <row r="243" spans="1:2" x14ac:dyDescent="0.25">
      <c r="A243" t="s">
        <v>4906</v>
      </c>
      <c r="B243" t="s">
        <v>4922</v>
      </c>
    </row>
    <row r="244" spans="1:2" x14ac:dyDescent="0.25">
      <c r="A244" t="s">
        <v>4906</v>
      </c>
      <c r="B244" t="s">
        <v>4923</v>
      </c>
    </row>
    <row r="246" spans="1:2" x14ac:dyDescent="0.25">
      <c r="A246" t="s">
        <v>4901</v>
      </c>
      <c r="B246" t="s">
        <v>5176</v>
      </c>
    </row>
    <row r="247" spans="1:2" x14ac:dyDescent="0.25">
      <c r="A247" t="s">
        <v>4901</v>
      </c>
      <c r="B247" t="s">
        <v>5177</v>
      </c>
    </row>
    <row r="248" spans="1:2" x14ac:dyDescent="0.25">
      <c r="A248" t="s">
        <v>4901</v>
      </c>
      <c r="B248" t="s">
        <v>5178</v>
      </c>
    </row>
    <row r="249" spans="1:2" x14ac:dyDescent="0.25">
      <c r="A249" t="s">
        <v>4901</v>
      </c>
      <c r="B249" t="s">
        <v>5179</v>
      </c>
    </row>
    <row r="260" spans="1:2" x14ac:dyDescent="0.25">
      <c r="A260" t="s">
        <v>2114</v>
      </c>
      <c r="B260" t="s">
        <v>5180</v>
      </c>
    </row>
    <row r="261" spans="1:2" x14ac:dyDescent="0.25">
      <c r="A261" t="s">
        <v>2114</v>
      </c>
      <c r="B261" t="s">
        <v>5181</v>
      </c>
    </row>
    <row r="265" spans="1:2" x14ac:dyDescent="0.25">
      <c r="A265" t="s">
        <v>2114</v>
      </c>
      <c r="B265" t="s">
        <v>5182</v>
      </c>
    </row>
    <row r="266" spans="1:2" x14ac:dyDescent="0.25">
      <c r="A266" t="s">
        <v>2114</v>
      </c>
      <c r="B266" t="s">
        <v>5183</v>
      </c>
    </row>
    <row r="267" spans="1:2" x14ac:dyDescent="0.25">
      <c r="B267" t="s">
        <v>5184</v>
      </c>
    </row>
    <row r="272" spans="1:2" x14ac:dyDescent="0.25">
      <c r="A272" t="s">
        <v>4901</v>
      </c>
      <c r="B272" t="s">
        <v>5185</v>
      </c>
    </row>
    <row r="273" spans="1:2" x14ac:dyDescent="0.25">
      <c r="A273" t="s">
        <v>4901</v>
      </c>
      <c r="B273" t="s">
        <v>5186</v>
      </c>
    </row>
    <row r="274" spans="1:2" x14ac:dyDescent="0.25">
      <c r="A274" t="s">
        <v>4901</v>
      </c>
      <c r="B274" t="s">
        <v>5187</v>
      </c>
    </row>
    <row r="275" spans="1:2" x14ac:dyDescent="0.25">
      <c r="A275" t="s">
        <v>4901</v>
      </c>
      <c r="B275" t="s">
        <v>5188</v>
      </c>
    </row>
    <row r="353" spans="1:2" x14ac:dyDescent="0.25">
      <c r="A353" t="s">
        <v>4905</v>
      </c>
      <c r="B353" t="s">
        <v>4924</v>
      </c>
    </row>
    <row r="385" spans="1:2" x14ac:dyDescent="0.25">
      <c r="A385" t="s">
        <v>4907</v>
      </c>
      <c r="B385" t="s">
        <v>4925</v>
      </c>
    </row>
    <row r="386" spans="1:2" x14ac:dyDescent="0.25">
      <c r="A386" t="s">
        <v>4907</v>
      </c>
      <c r="B386" t="s">
        <v>4926</v>
      </c>
    </row>
    <row r="387" spans="1:2" x14ac:dyDescent="0.25">
      <c r="A387" t="s">
        <v>4907</v>
      </c>
      <c r="B387" t="s">
        <v>4927</v>
      </c>
    </row>
    <row r="388" spans="1:2" x14ac:dyDescent="0.25">
      <c r="A388" t="s">
        <v>4907</v>
      </c>
      <c r="B388" t="s">
        <v>1868</v>
      </c>
    </row>
    <row r="391" spans="1:2" x14ac:dyDescent="0.25">
      <c r="B391" t="s">
        <v>342</v>
      </c>
    </row>
    <row r="392" spans="1:2" x14ac:dyDescent="0.25">
      <c r="B392" t="s">
        <v>345</v>
      </c>
    </row>
    <row r="414" spans="1:2" x14ac:dyDescent="0.25">
      <c r="A414" t="s">
        <v>6115</v>
      </c>
      <c r="B414" t="s">
        <v>4928</v>
      </c>
    </row>
    <row r="415" spans="1:2" x14ac:dyDescent="0.25">
      <c r="A415" t="s">
        <v>6115</v>
      </c>
      <c r="B415" t="s">
        <v>4929</v>
      </c>
    </row>
    <row r="416" spans="1:2" x14ac:dyDescent="0.25">
      <c r="A416" t="s">
        <v>6115</v>
      </c>
      <c r="B416" t="s">
        <v>4930</v>
      </c>
    </row>
    <row r="417" spans="1:2" x14ac:dyDescent="0.25">
      <c r="A417" t="s">
        <v>2114</v>
      </c>
      <c r="B417" t="s">
        <v>5189</v>
      </c>
    </row>
    <row r="418" spans="1:2" x14ac:dyDescent="0.25">
      <c r="A418" t="s">
        <v>2114</v>
      </c>
      <c r="B418" t="s">
        <v>5190</v>
      </c>
    </row>
    <row r="419" spans="1:2" x14ac:dyDescent="0.25">
      <c r="A419" t="s">
        <v>2114</v>
      </c>
      <c r="B419" t="s">
        <v>5191</v>
      </c>
    </row>
    <row r="420" spans="1:2" x14ac:dyDescent="0.25">
      <c r="A420" t="s">
        <v>2114</v>
      </c>
      <c r="B420" t="s">
        <v>5192</v>
      </c>
    </row>
    <row r="421" spans="1:2" x14ac:dyDescent="0.25">
      <c r="A421" t="s">
        <v>2114</v>
      </c>
      <c r="B421" t="s">
        <v>5193</v>
      </c>
    </row>
    <row r="422" spans="1:2" x14ac:dyDescent="0.25">
      <c r="A422" t="s">
        <v>2114</v>
      </c>
      <c r="B422" t="s">
        <v>5194</v>
      </c>
    </row>
    <row r="423" spans="1:2" x14ac:dyDescent="0.25">
      <c r="A423" t="s">
        <v>2114</v>
      </c>
      <c r="B423" t="s">
        <v>5195</v>
      </c>
    </row>
    <row r="424" spans="1:2" x14ac:dyDescent="0.25">
      <c r="A424" t="s">
        <v>2114</v>
      </c>
      <c r="B424" t="s">
        <v>5196</v>
      </c>
    </row>
    <row r="425" spans="1:2" x14ac:dyDescent="0.25">
      <c r="A425" t="s">
        <v>2114</v>
      </c>
      <c r="B425" t="s">
        <v>5197</v>
      </c>
    </row>
    <row r="426" spans="1:2" x14ac:dyDescent="0.25">
      <c r="A426" t="s">
        <v>2114</v>
      </c>
      <c r="B426" t="s">
        <v>5198</v>
      </c>
    </row>
    <row r="427" spans="1:2" x14ac:dyDescent="0.25">
      <c r="A427" t="s">
        <v>2114</v>
      </c>
      <c r="B427" t="s">
        <v>5199</v>
      </c>
    </row>
    <row r="428" spans="1:2" x14ac:dyDescent="0.25">
      <c r="A428" t="s">
        <v>2114</v>
      </c>
      <c r="B428" t="s">
        <v>5200</v>
      </c>
    </row>
    <row r="429" spans="1:2" x14ac:dyDescent="0.25">
      <c r="A429" t="s">
        <v>2114</v>
      </c>
      <c r="B429" t="s">
        <v>5201</v>
      </c>
    </row>
    <row r="430" spans="1:2" x14ac:dyDescent="0.25">
      <c r="A430" t="s">
        <v>2114</v>
      </c>
      <c r="B430" t="s">
        <v>5202</v>
      </c>
    </row>
    <row r="431" spans="1:2" x14ac:dyDescent="0.25">
      <c r="A431" t="s">
        <v>2114</v>
      </c>
      <c r="B431" t="s">
        <v>5203</v>
      </c>
    </row>
    <row r="432" spans="1:2" x14ac:dyDescent="0.25">
      <c r="A432" t="s">
        <v>2114</v>
      </c>
      <c r="B432" t="s">
        <v>5204</v>
      </c>
    </row>
    <row r="433" spans="1:2" x14ac:dyDescent="0.25">
      <c r="A433" t="s">
        <v>5109</v>
      </c>
      <c r="B433" t="s">
        <v>5205</v>
      </c>
    </row>
    <row r="434" spans="1:2" x14ac:dyDescent="0.25">
      <c r="A434" t="s">
        <v>5109</v>
      </c>
      <c r="B434" t="s">
        <v>5206</v>
      </c>
    </row>
    <row r="435" spans="1:2" x14ac:dyDescent="0.25">
      <c r="A435" t="s">
        <v>5109</v>
      </c>
      <c r="B435" t="s">
        <v>5207</v>
      </c>
    </row>
    <row r="438" spans="1:2" x14ac:dyDescent="0.25">
      <c r="A438" t="s">
        <v>5109</v>
      </c>
      <c r="B438" t="s">
        <v>5208</v>
      </c>
    </row>
    <row r="439" spans="1:2" x14ac:dyDescent="0.25">
      <c r="A439" t="s">
        <v>5109</v>
      </c>
      <c r="B439" t="s">
        <v>5209</v>
      </c>
    </row>
    <row r="440" spans="1:2" x14ac:dyDescent="0.25">
      <c r="A440" t="s">
        <v>5109</v>
      </c>
      <c r="B440" t="s">
        <v>5208</v>
      </c>
    </row>
    <row r="443" spans="1:2" x14ac:dyDescent="0.25">
      <c r="A443" t="s">
        <v>5109</v>
      </c>
      <c r="B443" t="s">
        <v>5210</v>
      </c>
    </row>
    <row r="449" spans="1:2" x14ac:dyDescent="0.25">
      <c r="A449" t="s">
        <v>4906</v>
      </c>
      <c r="B449" t="s">
        <v>5211</v>
      </c>
    </row>
    <row r="450" spans="1:2" x14ac:dyDescent="0.25">
      <c r="A450" t="s">
        <v>4902</v>
      </c>
      <c r="B450" t="s">
        <v>5212</v>
      </c>
    </row>
    <row r="451" spans="1:2" x14ac:dyDescent="0.25">
      <c r="A451" t="s">
        <v>4902</v>
      </c>
      <c r="B451" t="s">
        <v>5213</v>
      </c>
    </row>
    <row r="452" spans="1:2" x14ac:dyDescent="0.25">
      <c r="A452" t="s">
        <v>4908</v>
      </c>
      <c r="B452" t="s">
        <v>5214</v>
      </c>
    </row>
    <row r="453" spans="1:2" x14ac:dyDescent="0.25">
      <c r="B453" t="s">
        <v>5215</v>
      </c>
    </row>
    <row r="458" spans="1:2" x14ac:dyDescent="0.25">
      <c r="A458" t="s">
        <v>4908</v>
      </c>
      <c r="B458" t="s">
        <v>124</v>
      </c>
    </row>
    <row r="459" spans="1:2" x14ac:dyDescent="0.25">
      <c r="A459" t="s">
        <v>4906</v>
      </c>
      <c r="B459" t="s">
        <v>4932</v>
      </c>
    </row>
    <row r="460" spans="1:2" x14ac:dyDescent="0.25">
      <c r="A460" t="s">
        <v>4908</v>
      </c>
      <c r="B460" t="s">
        <v>4933</v>
      </c>
    </row>
    <row r="461" spans="1:2" x14ac:dyDescent="0.25">
      <c r="A461" t="s">
        <v>4908</v>
      </c>
      <c r="B461" t="s">
        <v>1563</v>
      </c>
    </row>
    <row r="481" spans="1:2" x14ac:dyDescent="0.25">
      <c r="A481" t="s">
        <v>5110</v>
      </c>
      <c r="B481" t="s">
        <v>5216</v>
      </c>
    </row>
    <row r="482" spans="1:2" x14ac:dyDescent="0.25">
      <c r="A482" t="s">
        <v>5110</v>
      </c>
      <c r="B482" t="s">
        <v>5217</v>
      </c>
    </row>
    <row r="484" spans="1:2" x14ac:dyDescent="0.25">
      <c r="A484" t="s">
        <v>6113</v>
      </c>
      <c r="B484" t="s">
        <v>6136</v>
      </c>
    </row>
    <row r="485" spans="1:2" x14ac:dyDescent="0.25">
      <c r="A485" t="s">
        <v>6113</v>
      </c>
      <c r="B485" t="s">
        <v>6145</v>
      </c>
    </row>
    <row r="486" spans="1:2" x14ac:dyDescent="0.25">
      <c r="A486" t="s">
        <v>4909</v>
      </c>
      <c r="B486" t="s">
        <v>4936</v>
      </c>
    </row>
    <row r="488" spans="1:2" x14ac:dyDescent="0.25">
      <c r="A488" t="s">
        <v>6113</v>
      </c>
      <c r="B488" t="s">
        <v>6146</v>
      </c>
    </row>
    <row r="490" spans="1:2" x14ac:dyDescent="0.25">
      <c r="A490" t="s">
        <v>6113</v>
      </c>
      <c r="B490" t="s">
        <v>4937</v>
      </c>
    </row>
    <row r="491" spans="1:2" x14ac:dyDescent="0.25">
      <c r="A491" t="s">
        <v>6113</v>
      </c>
      <c r="B491" t="s">
        <v>6147</v>
      </c>
    </row>
    <row r="492" spans="1:2" x14ac:dyDescent="0.25">
      <c r="A492" t="s">
        <v>6113</v>
      </c>
      <c r="B492" t="s">
        <v>6148</v>
      </c>
    </row>
    <row r="495" spans="1:2" x14ac:dyDescent="0.25">
      <c r="B495" t="s">
        <v>445</v>
      </c>
    </row>
    <row r="496" spans="1:2" x14ac:dyDescent="0.25">
      <c r="B496" t="s">
        <v>448</v>
      </c>
    </row>
    <row r="497" spans="1:2" x14ac:dyDescent="0.25">
      <c r="B497" t="s">
        <v>450</v>
      </c>
    </row>
    <row r="498" spans="1:2" x14ac:dyDescent="0.25">
      <c r="B498" t="s">
        <v>453</v>
      </c>
    </row>
    <row r="499" spans="1:2" x14ac:dyDescent="0.25">
      <c r="A499" t="s">
        <v>6113</v>
      </c>
      <c r="B499" t="s">
        <v>6139</v>
      </c>
    </row>
    <row r="500" spans="1:2" x14ac:dyDescent="0.25">
      <c r="A500" t="s">
        <v>4910</v>
      </c>
      <c r="B500" t="s">
        <v>4938</v>
      </c>
    </row>
    <row r="501" spans="1:2" x14ac:dyDescent="0.25">
      <c r="A501" t="s">
        <v>6113</v>
      </c>
      <c r="B501" t="s">
        <v>6131</v>
      </c>
    </row>
    <row r="502" spans="1:2" x14ac:dyDescent="0.25">
      <c r="A502" t="s">
        <v>6113</v>
      </c>
      <c r="B502" t="s">
        <v>6132</v>
      </c>
    </row>
    <row r="503" spans="1:2" x14ac:dyDescent="0.25">
      <c r="A503" t="s">
        <v>6113</v>
      </c>
      <c r="B503" t="s">
        <v>6133</v>
      </c>
    </row>
    <row r="504" spans="1:2" x14ac:dyDescent="0.25">
      <c r="A504" t="s">
        <v>6113</v>
      </c>
      <c r="B504" t="s">
        <v>6134</v>
      </c>
    </row>
    <row r="505" spans="1:2" x14ac:dyDescent="0.25">
      <c r="A505" t="s">
        <v>4910</v>
      </c>
      <c r="B505" t="s">
        <v>4939</v>
      </c>
    </row>
    <row r="506" spans="1:2" x14ac:dyDescent="0.25">
      <c r="A506" t="s">
        <v>6113</v>
      </c>
      <c r="B506" t="s">
        <v>6149</v>
      </c>
    </row>
    <row r="507" spans="1:2" x14ac:dyDescent="0.25">
      <c r="A507" t="s">
        <v>6113</v>
      </c>
      <c r="B507" t="s">
        <v>4940</v>
      </c>
    </row>
    <row r="508" spans="1:2" x14ac:dyDescent="0.25">
      <c r="A508" t="s">
        <v>6113</v>
      </c>
      <c r="B508" t="s">
        <v>6140</v>
      </c>
    </row>
    <row r="509" spans="1:2" x14ac:dyDescent="0.25">
      <c r="A509" t="s">
        <v>4910</v>
      </c>
      <c r="B509" t="s">
        <v>4941</v>
      </c>
    </row>
    <row r="510" spans="1:2" x14ac:dyDescent="0.25">
      <c r="A510" t="s">
        <v>4910</v>
      </c>
      <c r="B510" t="s">
        <v>4942</v>
      </c>
    </row>
    <row r="511" spans="1:2" x14ac:dyDescent="0.25">
      <c r="A511" t="s">
        <v>4910</v>
      </c>
      <c r="B511" t="s">
        <v>4943</v>
      </c>
    </row>
    <row r="512" spans="1:2" x14ac:dyDescent="0.25">
      <c r="A512" t="s">
        <v>6116</v>
      </c>
      <c r="B512" t="s">
        <v>6144</v>
      </c>
    </row>
    <row r="513" spans="1:2" x14ac:dyDescent="0.25">
      <c r="A513" t="s">
        <v>5111</v>
      </c>
      <c r="B513" t="s">
        <v>4934</v>
      </c>
    </row>
    <row r="514" spans="1:2" x14ac:dyDescent="0.25">
      <c r="A514" t="s">
        <v>5111</v>
      </c>
      <c r="B514" t="s">
        <v>4935</v>
      </c>
    </row>
    <row r="516" spans="1:2" x14ac:dyDescent="0.25">
      <c r="A516" t="s">
        <v>6117</v>
      </c>
      <c r="B516" t="s">
        <v>6136</v>
      </c>
    </row>
    <row r="517" spans="1:2" x14ac:dyDescent="0.25">
      <c r="A517" t="s">
        <v>6117</v>
      </c>
      <c r="B517" t="s">
        <v>6145</v>
      </c>
    </row>
    <row r="518" spans="1:2" x14ac:dyDescent="0.25">
      <c r="A518" t="s">
        <v>6117</v>
      </c>
      <c r="B518" t="s">
        <v>6150</v>
      </c>
    </row>
    <row r="520" spans="1:2" x14ac:dyDescent="0.25">
      <c r="A520" t="s">
        <v>6117</v>
      </c>
      <c r="B520" t="s">
        <v>6137</v>
      </c>
    </row>
    <row r="522" spans="1:2" x14ac:dyDescent="0.25">
      <c r="A522" t="s">
        <v>6117</v>
      </c>
      <c r="B522" t="s">
        <v>4937</v>
      </c>
    </row>
    <row r="523" spans="1:2" x14ac:dyDescent="0.25">
      <c r="A523" t="s">
        <v>6117</v>
      </c>
      <c r="B523" t="s">
        <v>6147</v>
      </c>
    </row>
    <row r="524" spans="1:2" x14ac:dyDescent="0.25">
      <c r="A524" t="s">
        <v>6117</v>
      </c>
      <c r="B524" t="s">
        <v>6148</v>
      </c>
    </row>
    <row r="527" spans="1:2" x14ac:dyDescent="0.25">
      <c r="A527" t="s">
        <v>4911</v>
      </c>
      <c r="B527" t="s">
        <v>4936</v>
      </c>
    </row>
    <row r="528" spans="1:2" x14ac:dyDescent="0.25">
      <c r="A528" t="s">
        <v>6117</v>
      </c>
      <c r="B528" t="s">
        <v>6131</v>
      </c>
    </row>
    <row r="529" spans="1:2" x14ac:dyDescent="0.25">
      <c r="A529" t="s">
        <v>6117</v>
      </c>
      <c r="B529" t="s">
        <v>6132</v>
      </c>
    </row>
    <row r="530" spans="1:2" x14ac:dyDescent="0.25">
      <c r="A530" t="s">
        <v>6117</v>
      </c>
      <c r="B530" t="s">
        <v>6133</v>
      </c>
    </row>
    <row r="531" spans="1:2" x14ac:dyDescent="0.25">
      <c r="A531" t="s">
        <v>6117</v>
      </c>
      <c r="B531" t="s">
        <v>6134</v>
      </c>
    </row>
    <row r="532" spans="1:2" x14ac:dyDescent="0.25">
      <c r="A532" t="s">
        <v>6117</v>
      </c>
      <c r="B532" t="s">
        <v>6138</v>
      </c>
    </row>
    <row r="533" spans="1:2" x14ac:dyDescent="0.25">
      <c r="A533" t="s">
        <v>6117</v>
      </c>
      <c r="B533" t="s">
        <v>6151</v>
      </c>
    </row>
    <row r="534" spans="1:2" x14ac:dyDescent="0.25">
      <c r="A534" t="s">
        <v>6117</v>
      </c>
      <c r="B534" t="s">
        <v>6152</v>
      </c>
    </row>
    <row r="535" spans="1:2" x14ac:dyDescent="0.25">
      <c r="A535" t="s">
        <v>6117</v>
      </c>
      <c r="B535" t="s">
        <v>6141</v>
      </c>
    </row>
    <row r="536" spans="1:2" x14ac:dyDescent="0.25">
      <c r="A536" t="s">
        <v>6117</v>
      </c>
      <c r="B536" t="s">
        <v>6153</v>
      </c>
    </row>
    <row r="537" spans="1:2" x14ac:dyDescent="0.25">
      <c r="A537" t="s">
        <v>6117</v>
      </c>
      <c r="B537" t="s">
        <v>6129</v>
      </c>
    </row>
    <row r="538" spans="1:2" x14ac:dyDescent="0.25">
      <c r="A538" t="s">
        <v>6117</v>
      </c>
      <c r="B538" t="s">
        <v>6139</v>
      </c>
    </row>
    <row r="539" spans="1:2" x14ac:dyDescent="0.25">
      <c r="A539" t="s">
        <v>6117</v>
      </c>
      <c r="B539" t="s">
        <v>6140</v>
      </c>
    </row>
    <row r="541" spans="1:2" x14ac:dyDescent="0.25">
      <c r="A541" t="s">
        <v>4912</v>
      </c>
      <c r="B541" t="s">
        <v>4945</v>
      </c>
    </row>
    <row r="544" spans="1:2" x14ac:dyDescent="0.25">
      <c r="A544" t="s">
        <v>6117</v>
      </c>
      <c r="B544" t="s">
        <v>6130</v>
      </c>
    </row>
    <row r="545" spans="1:2" x14ac:dyDescent="0.25">
      <c r="A545" t="s">
        <v>6118</v>
      </c>
      <c r="B545" t="s">
        <v>6131</v>
      </c>
    </row>
    <row r="546" spans="1:2" x14ac:dyDescent="0.25">
      <c r="A546" t="s">
        <v>6118</v>
      </c>
      <c r="B546" t="s">
        <v>6132</v>
      </c>
    </row>
    <row r="547" spans="1:2" x14ac:dyDescent="0.25">
      <c r="A547" t="s">
        <v>6118</v>
      </c>
      <c r="B547" t="s">
        <v>6133</v>
      </c>
    </row>
    <row r="548" spans="1:2" x14ac:dyDescent="0.25">
      <c r="A548" t="s">
        <v>6118</v>
      </c>
      <c r="B548" t="s">
        <v>6134</v>
      </c>
    </row>
    <row r="549" spans="1:2" x14ac:dyDescent="0.25">
      <c r="A549" t="s">
        <v>6118</v>
      </c>
      <c r="B549" t="s">
        <v>6135</v>
      </c>
    </row>
    <row r="550" spans="1:2" x14ac:dyDescent="0.25">
      <c r="A550" t="s">
        <v>6118</v>
      </c>
      <c r="B550" t="s">
        <v>6136</v>
      </c>
    </row>
    <row r="551" spans="1:2" x14ac:dyDescent="0.25">
      <c r="A551" t="s">
        <v>6118</v>
      </c>
      <c r="B551" t="s">
        <v>6137</v>
      </c>
    </row>
    <row r="552" spans="1:2" x14ac:dyDescent="0.25">
      <c r="A552" t="s">
        <v>6118</v>
      </c>
      <c r="B552" t="s">
        <v>6138</v>
      </c>
    </row>
    <row r="553" spans="1:2" x14ac:dyDescent="0.25">
      <c r="A553" t="s">
        <v>6118</v>
      </c>
      <c r="B553" t="s">
        <v>6139</v>
      </c>
    </row>
    <row r="554" spans="1:2" x14ac:dyDescent="0.25">
      <c r="A554" t="s">
        <v>6118</v>
      </c>
      <c r="B554" t="s">
        <v>6140</v>
      </c>
    </row>
    <row r="555" spans="1:2" x14ac:dyDescent="0.25">
      <c r="A555" t="s">
        <v>6118</v>
      </c>
      <c r="B555" t="s">
        <v>6141</v>
      </c>
    </row>
    <row r="556" spans="1:2" x14ac:dyDescent="0.25">
      <c r="A556" t="s">
        <v>6118</v>
      </c>
      <c r="B556" t="s">
        <v>6142</v>
      </c>
    </row>
    <row r="557" spans="1:2" x14ac:dyDescent="0.25">
      <c r="A557" t="s">
        <v>6118</v>
      </c>
      <c r="B557" t="s">
        <v>6143</v>
      </c>
    </row>
    <row r="558" spans="1:2" x14ac:dyDescent="0.25">
      <c r="A558" t="s">
        <v>6118</v>
      </c>
      <c r="B558" t="s">
        <v>6154</v>
      </c>
    </row>
    <row r="559" spans="1:2" x14ac:dyDescent="0.25">
      <c r="A559" t="s">
        <v>6116</v>
      </c>
      <c r="B559" t="s">
        <v>6131</v>
      </c>
    </row>
    <row r="560" spans="1:2" x14ac:dyDescent="0.25">
      <c r="A560" t="s">
        <v>6116</v>
      </c>
      <c r="B560" t="s">
        <v>6132</v>
      </c>
    </row>
    <row r="561" spans="1:2" x14ac:dyDescent="0.25">
      <c r="A561" t="s">
        <v>6116</v>
      </c>
      <c r="B561" t="s">
        <v>6133</v>
      </c>
    </row>
    <row r="562" spans="1:2" x14ac:dyDescent="0.25">
      <c r="A562" t="s">
        <v>6116</v>
      </c>
      <c r="B562" t="s">
        <v>6134</v>
      </c>
    </row>
    <row r="563" spans="1:2" x14ac:dyDescent="0.25">
      <c r="A563" t="s">
        <v>6116</v>
      </c>
      <c r="B563" t="s">
        <v>6135</v>
      </c>
    </row>
    <row r="564" spans="1:2" x14ac:dyDescent="0.25">
      <c r="A564" t="s">
        <v>6116</v>
      </c>
      <c r="B564" t="s">
        <v>6136</v>
      </c>
    </row>
    <row r="565" spans="1:2" x14ac:dyDescent="0.25">
      <c r="A565" t="s">
        <v>6116</v>
      </c>
      <c r="B565" t="s">
        <v>6137</v>
      </c>
    </row>
    <row r="566" spans="1:2" x14ac:dyDescent="0.25">
      <c r="A566" t="s">
        <v>6116</v>
      </c>
      <c r="B566" t="s">
        <v>6138</v>
      </c>
    </row>
    <row r="567" spans="1:2" x14ac:dyDescent="0.25">
      <c r="A567" t="s">
        <v>6116</v>
      </c>
      <c r="B567" t="s">
        <v>6139</v>
      </c>
    </row>
    <row r="568" spans="1:2" x14ac:dyDescent="0.25">
      <c r="A568" t="s">
        <v>6116</v>
      </c>
      <c r="B568" t="s">
        <v>6140</v>
      </c>
    </row>
    <row r="569" spans="1:2" x14ac:dyDescent="0.25">
      <c r="A569" t="s">
        <v>6116</v>
      </c>
      <c r="B569" t="s">
        <v>6141</v>
      </c>
    </row>
    <row r="570" spans="1:2" x14ac:dyDescent="0.25">
      <c r="A570" t="s">
        <v>6116</v>
      </c>
      <c r="B570" t="s">
        <v>6142</v>
      </c>
    </row>
    <row r="571" spans="1:2" x14ac:dyDescent="0.25">
      <c r="A571" t="s">
        <v>6116</v>
      </c>
      <c r="B571" t="s">
        <v>6143</v>
      </c>
    </row>
    <row r="577" spans="1:2" x14ac:dyDescent="0.25">
      <c r="A577" t="s">
        <v>6119</v>
      </c>
      <c r="B577" t="s">
        <v>6148</v>
      </c>
    </row>
    <row r="578" spans="1:2" x14ac:dyDescent="0.25">
      <c r="A578" t="s">
        <v>6119</v>
      </c>
      <c r="B578" t="s">
        <v>6147</v>
      </c>
    </row>
    <row r="579" spans="1:2" x14ac:dyDescent="0.25">
      <c r="A579" t="s">
        <v>6119</v>
      </c>
      <c r="B579" t="s">
        <v>6137</v>
      </c>
    </row>
    <row r="580" spans="1:2" x14ac:dyDescent="0.25">
      <c r="A580" t="s">
        <v>6119</v>
      </c>
      <c r="B580" t="s">
        <v>6136</v>
      </c>
    </row>
    <row r="581" spans="1:2" x14ac:dyDescent="0.25">
      <c r="A581" t="s">
        <v>4913</v>
      </c>
      <c r="B581" t="s">
        <v>4935</v>
      </c>
    </row>
    <row r="582" spans="1:2" x14ac:dyDescent="0.25">
      <c r="A582" t="s">
        <v>4913</v>
      </c>
      <c r="B582" t="s">
        <v>4934</v>
      </c>
    </row>
    <row r="583" spans="1:2" x14ac:dyDescent="0.25">
      <c r="A583" t="s">
        <v>6119</v>
      </c>
      <c r="B583" t="s">
        <v>6138</v>
      </c>
    </row>
    <row r="584" spans="1:2" x14ac:dyDescent="0.25">
      <c r="B584" t="s">
        <v>9</v>
      </c>
    </row>
    <row r="585" spans="1:2" x14ac:dyDescent="0.25">
      <c r="B585" t="s">
        <v>9</v>
      </c>
    </row>
    <row r="586" spans="1:2" x14ac:dyDescent="0.25">
      <c r="A586" t="s">
        <v>6119</v>
      </c>
      <c r="B586" t="s">
        <v>6139</v>
      </c>
    </row>
    <row r="587" spans="1:2" x14ac:dyDescent="0.25">
      <c r="A587" t="s">
        <v>6119</v>
      </c>
      <c r="B587" t="s">
        <v>6140</v>
      </c>
    </row>
    <row r="588" spans="1:2" x14ac:dyDescent="0.25">
      <c r="A588" t="s">
        <v>6119</v>
      </c>
      <c r="B588" t="s">
        <v>6141</v>
      </c>
    </row>
    <row r="589" spans="1:2" x14ac:dyDescent="0.25">
      <c r="B589" t="s">
        <v>9</v>
      </c>
    </row>
    <row r="590" spans="1:2" x14ac:dyDescent="0.25">
      <c r="B590" t="s">
        <v>9</v>
      </c>
    </row>
    <row r="591" spans="1:2" x14ac:dyDescent="0.25">
      <c r="B591" t="s">
        <v>9</v>
      </c>
    </row>
    <row r="592" spans="1:2" x14ac:dyDescent="0.25">
      <c r="A592" t="s">
        <v>6119</v>
      </c>
      <c r="B592" t="s">
        <v>6145</v>
      </c>
    </row>
    <row r="593" spans="1:2" x14ac:dyDescent="0.25">
      <c r="A593" t="s">
        <v>4913</v>
      </c>
      <c r="B593" t="s">
        <v>4946</v>
      </c>
    </row>
    <row r="594" spans="1:2" x14ac:dyDescent="0.25">
      <c r="A594" t="s">
        <v>6119</v>
      </c>
      <c r="B594" t="s">
        <v>6131</v>
      </c>
    </row>
    <row r="595" spans="1:2" x14ac:dyDescent="0.25">
      <c r="A595" t="s">
        <v>6119</v>
      </c>
      <c r="B595" t="s">
        <v>6132</v>
      </c>
    </row>
    <row r="596" spans="1:2" x14ac:dyDescent="0.25">
      <c r="A596" t="s">
        <v>6119</v>
      </c>
      <c r="B596" t="s">
        <v>6133</v>
      </c>
    </row>
    <row r="597" spans="1:2" x14ac:dyDescent="0.25">
      <c r="A597" t="s">
        <v>6119</v>
      </c>
      <c r="B597" t="s">
        <v>6134</v>
      </c>
    </row>
    <row r="598" spans="1:2" x14ac:dyDescent="0.25">
      <c r="A598" t="s">
        <v>6119</v>
      </c>
      <c r="B598" t="s">
        <v>6151</v>
      </c>
    </row>
    <row r="599" spans="1:2" x14ac:dyDescent="0.25">
      <c r="A599" t="s">
        <v>6119</v>
      </c>
      <c r="B599" t="s">
        <v>6155</v>
      </c>
    </row>
    <row r="600" spans="1:2" x14ac:dyDescent="0.25">
      <c r="A600" t="s">
        <v>6119</v>
      </c>
      <c r="B600" t="s">
        <v>6129</v>
      </c>
    </row>
    <row r="601" spans="1:2" x14ac:dyDescent="0.25">
      <c r="A601" t="s">
        <v>6119</v>
      </c>
      <c r="B601" t="s">
        <v>6130</v>
      </c>
    </row>
    <row r="602" spans="1:2" x14ac:dyDescent="0.25">
      <c r="B602" t="s">
        <v>9</v>
      </c>
    </row>
    <row r="603" spans="1:2" x14ac:dyDescent="0.25">
      <c r="B603" t="s">
        <v>9</v>
      </c>
    </row>
    <row r="604" spans="1:2" x14ac:dyDescent="0.25">
      <c r="B604" t="s">
        <v>9</v>
      </c>
    </row>
    <row r="605" spans="1:2" x14ac:dyDescent="0.25">
      <c r="B605" t="s">
        <v>9</v>
      </c>
    </row>
    <row r="606" spans="1:2" x14ac:dyDescent="0.25">
      <c r="B606" t="s">
        <v>9</v>
      </c>
    </row>
    <row r="607" spans="1:2" x14ac:dyDescent="0.25">
      <c r="B607" t="s">
        <v>9</v>
      </c>
    </row>
    <row r="608" spans="1:2" x14ac:dyDescent="0.25">
      <c r="A608" t="s">
        <v>4913</v>
      </c>
      <c r="B608" t="s">
        <v>9</v>
      </c>
    </row>
  </sheetData>
  <mergeCells count="1">
    <mergeCell ref="E1:F1"/>
  </mergeCells>
  <pageMargins left="0.7" right="0.7" top="0.75" bottom="0.75" header="0.3" footer="0.3"/>
  <drawing r:id="rId1"/>
  <legacyDrawing r:id="rId2"/>
  <controls>
    <mc:AlternateContent xmlns:mc="http://schemas.openxmlformats.org/markup-compatibility/2006">
      <mc:Choice Requires="x14">
        <control shapeId="99329" r:id="rId3" name="CommandButton1">
          <controlPr defaultSize="0" autoLine="0" r:id="rId4">
            <anchor moveWithCells="1">
              <from>
                <xdr:col>50</xdr:col>
                <xdr:colOff>152400</xdr:colOff>
                <xdr:row>5</xdr:row>
                <xdr:rowOff>104775</xdr:rowOff>
              </from>
              <to>
                <xdr:col>53</xdr:col>
                <xdr:colOff>581025</xdr:colOff>
                <xdr:row>7</xdr:row>
                <xdr:rowOff>161925</xdr:rowOff>
              </to>
            </anchor>
          </controlPr>
        </control>
      </mc:Choice>
      <mc:Fallback>
        <control shapeId="99329" r:id="rId3" name="CommandButton1"/>
      </mc:Fallback>
    </mc:AlternateContent>
    <mc:AlternateContent xmlns:mc="http://schemas.openxmlformats.org/markup-compatibility/2006">
      <mc:Choice Requires="x14">
        <control shapeId="99330" r:id="rId5" name="CommandButton3">
          <controlPr defaultSize="0" autoLine="0" r:id="rId6">
            <anchor moveWithCells="1">
              <from>
                <xdr:col>50</xdr:col>
                <xdr:colOff>381000</xdr:colOff>
                <xdr:row>8</xdr:row>
                <xdr:rowOff>57150</xdr:rowOff>
              </from>
              <to>
                <xdr:col>55</xdr:col>
                <xdr:colOff>9525</xdr:colOff>
                <xdr:row>11</xdr:row>
                <xdr:rowOff>47625</xdr:rowOff>
              </to>
            </anchor>
          </controlPr>
        </control>
      </mc:Choice>
      <mc:Fallback>
        <control shapeId="99330" r:id="rId5" name="CommandButton3"/>
      </mc:Fallback>
    </mc:AlternateContent>
    <mc:AlternateContent xmlns:mc="http://schemas.openxmlformats.org/markup-compatibility/2006">
      <mc:Choice Requires="x14">
        <control shapeId="99331" r:id="rId7" name="btnRAoNActions">
          <controlPr defaultSize="0" print="0" autoFill="0" autoPict="0" macro="ShowRAoNActions">
            <anchor moveWithCells="1" sizeWithCells="1">
              <from>
                <xdr:col>5</xdr:col>
                <xdr:colOff>19050</xdr:colOff>
                <xdr:row>5</xdr:row>
                <xdr:rowOff>95250</xdr:rowOff>
              </from>
              <to>
                <xdr:col>6</xdr:col>
                <xdr:colOff>685800</xdr:colOff>
                <xdr:row>7</xdr:row>
                <xdr:rowOff>152400</xdr:rowOff>
              </to>
            </anchor>
          </controlPr>
        </control>
      </mc:Choice>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C4668-AA80-47AD-9CFC-F5A62A087B1F}">
  <sheetPr codeName="List46">
    <tabColor rgb="FF0070C0"/>
  </sheetPr>
  <dimension ref="A1:G1120"/>
  <sheetViews>
    <sheetView workbookViewId="0">
      <selection activeCell="G7" sqref="G7"/>
    </sheetView>
  </sheetViews>
  <sheetFormatPr defaultRowHeight="15" x14ac:dyDescent="0.25"/>
  <cols>
    <col min="1" max="1" width="40.42578125" customWidth="1"/>
    <col min="2" max="2" width="33.140625" customWidth="1"/>
    <col min="3" max="3" width="16.85546875" customWidth="1"/>
    <col min="4" max="4" width="27.28515625" customWidth="1"/>
    <col min="6" max="6" width="24" customWidth="1"/>
    <col min="7" max="7" width="49.42578125" customWidth="1"/>
  </cols>
  <sheetData>
    <row r="1" spans="1:7" x14ac:dyDescent="0.25">
      <c r="E1" s="110" t="s">
        <v>4704</v>
      </c>
      <c r="F1" s="110"/>
      <c r="G1" t="s">
        <v>6613</v>
      </c>
    </row>
    <row r="2" spans="1:7" x14ac:dyDescent="0.25">
      <c r="A2" t="s">
        <v>5419</v>
      </c>
      <c r="B2" t="s">
        <v>5451</v>
      </c>
      <c r="F2" t="s">
        <v>4890</v>
      </c>
      <c r="G2" t="s">
        <v>5000</v>
      </c>
    </row>
    <row r="3" spans="1:7" x14ac:dyDescent="0.25">
      <c r="A3" t="s">
        <v>5420</v>
      </c>
      <c r="B3" t="s">
        <v>5452</v>
      </c>
      <c r="F3" t="s">
        <v>4894</v>
      </c>
      <c r="G3" t="s">
        <v>5001</v>
      </c>
    </row>
    <row r="4" spans="1:7" x14ac:dyDescent="0.25">
      <c r="A4" t="s">
        <v>5421</v>
      </c>
      <c r="B4" t="s">
        <v>5453</v>
      </c>
    </row>
    <row r="5" spans="1:7" x14ac:dyDescent="0.25">
      <c r="A5" t="s">
        <v>5422</v>
      </c>
      <c r="B5" t="s">
        <v>5454</v>
      </c>
    </row>
    <row r="6" spans="1:7" x14ac:dyDescent="0.25">
      <c r="A6" t="s">
        <v>5423</v>
      </c>
      <c r="B6" t="s">
        <v>5455</v>
      </c>
    </row>
    <row r="7" spans="1:7" x14ac:dyDescent="0.25">
      <c r="A7" t="s">
        <v>5424</v>
      </c>
      <c r="B7" t="s">
        <v>5456</v>
      </c>
    </row>
    <row r="8" spans="1:7" x14ac:dyDescent="0.25">
      <c r="A8" t="s">
        <v>5425</v>
      </c>
      <c r="B8" t="s">
        <v>5457</v>
      </c>
    </row>
    <row r="9" spans="1:7" x14ac:dyDescent="0.25">
      <c r="A9" t="s">
        <v>5426</v>
      </c>
      <c r="B9" t="s">
        <v>5458</v>
      </c>
    </row>
    <row r="10" spans="1:7" x14ac:dyDescent="0.25">
      <c r="A10" t="s">
        <v>5427</v>
      </c>
      <c r="B10" t="s">
        <v>5459</v>
      </c>
    </row>
    <row r="11" spans="1:7" x14ac:dyDescent="0.25">
      <c r="A11" t="s">
        <v>3464</v>
      </c>
      <c r="B11" t="s">
        <v>3465</v>
      </c>
    </row>
    <row r="12" spans="1:7" x14ac:dyDescent="0.25">
      <c r="A12" t="s">
        <v>3466</v>
      </c>
      <c r="B12" t="s">
        <v>5100</v>
      </c>
    </row>
    <row r="13" spans="1:7" x14ac:dyDescent="0.25">
      <c r="A13" t="s">
        <v>3468</v>
      </c>
      <c r="B13" t="s">
        <v>3469</v>
      </c>
    </row>
    <row r="14" spans="1:7" x14ac:dyDescent="0.25">
      <c r="A14" t="s">
        <v>3474</v>
      </c>
    </row>
    <row r="15" spans="1:7" x14ac:dyDescent="0.25">
      <c r="A15" t="s">
        <v>3472</v>
      </c>
      <c r="B15" t="s">
        <v>5101</v>
      </c>
    </row>
    <row r="17" spans="1:2" x14ac:dyDescent="0.25">
      <c r="A17" t="s">
        <v>3477</v>
      </c>
    </row>
    <row r="18" spans="1:2" x14ac:dyDescent="0.25">
      <c r="A18" t="s">
        <v>3481</v>
      </c>
    </row>
    <row r="19" spans="1:2" x14ac:dyDescent="0.25">
      <c r="A19" t="s">
        <v>3491</v>
      </c>
    </row>
    <row r="20" spans="1:2" x14ac:dyDescent="0.25">
      <c r="A20" t="s">
        <v>3495</v>
      </c>
    </row>
    <row r="23" spans="1:2" x14ac:dyDescent="0.25">
      <c r="A23" t="s">
        <v>3485</v>
      </c>
      <c r="B23" t="s">
        <v>5102</v>
      </c>
    </row>
    <row r="24" spans="1:2" x14ac:dyDescent="0.25">
      <c r="A24" t="s">
        <v>3487</v>
      </c>
    </row>
    <row r="25" spans="1:2" x14ac:dyDescent="0.25">
      <c r="A25" t="s">
        <v>3489</v>
      </c>
      <c r="B25" t="s">
        <v>5103</v>
      </c>
    </row>
    <row r="26" spans="1:2" x14ac:dyDescent="0.25">
      <c r="A26" t="s">
        <v>3493</v>
      </c>
    </row>
    <row r="27" spans="1:2" x14ac:dyDescent="0.25">
      <c r="A27" t="s">
        <v>3523</v>
      </c>
    </row>
    <row r="29" spans="1:2" x14ac:dyDescent="0.25">
      <c r="A29" t="s">
        <v>3499</v>
      </c>
      <c r="B29" t="s">
        <v>5104</v>
      </c>
    </row>
    <row r="30" spans="1:2" x14ac:dyDescent="0.25">
      <c r="A30" t="s">
        <v>3501</v>
      </c>
    </row>
    <row r="31" spans="1:2" x14ac:dyDescent="0.25">
      <c r="A31" t="s">
        <v>3504</v>
      </c>
    </row>
    <row r="33" spans="1:2" x14ac:dyDescent="0.25">
      <c r="A33" t="s">
        <v>3545</v>
      </c>
    </row>
    <row r="34" spans="1:2" x14ac:dyDescent="0.25">
      <c r="A34" t="s">
        <v>3548</v>
      </c>
    </row>
    <row r="35" spans="1:2" x14ac:dyDescent="0.25">
      <c r="A35" t="s">
        <v>3551</v>
      </c>
    </row>
    <row r="36" spans="1:2" x14ac:dyDescent="0.25">
      <c r="A36" t="s">
        <v>3554</v>
      </c>
    </row>
    <row r="37" spans="1:2" x14ac:dyDescent="0.25">
      <c r="A37" t="s">
        <v>3557</v>
      </c>
    </row>
    <row r="38" spans="1:2" x14ac:dyDescent="0.25">
      <c r="A38" t="s">
        <v>3560</v>
      </c>
    </row>
    <row r="39" spans="1:2" x14ac:dyDescent="0.25">
      <c r="A39" t="s">
        <v>3563</v>
      </c>
      <c r="B39" t="s">
        <v>5460</v>
      </c>
    </row>
    <row r="40" spans="1:2" x14ac:dyDescent="0.25">
      <c r="A40" t="s">
        <v>3566</v>
      </c>
      <c r="B40" t="s">
        <v>5461</v>
      </c>
    </row>
    <row r="41" spans="1:2" x14ac:dyDescent="0.25">
      <c r="A41" t="s">
        <v>3569</v>
      </c>
      <c r="B41" t="s">
        <v>5462</v>
      </c>
    </row>
    <row r="42" spans="1:2" x14ac:dyDescent="0.25">
      <c r="A42" t="s">
        <v>3573</v>
      </c>
      <c r="B42" t="s">
        <v>5463</v>
      </c>
    </row>
    <row r="43" spans="1:2" x14ac:dyDescent="0.25">
      <c r="A43" t="s">
        <v>3509</v>
      </c>
    </row>
    <row r="44" spans="1:2" x14ac:dyDescent="0.25">
      <c r="A44" t="s">
        <v>3513</v>
      </c>
    </row>
    <row r="45" spans="1:2" x14ac:dyDescent="0.25">
      <c r="A45" t="s">
        <v>3581</v>
      </c>
    </row>
    <row r="46" spans="1:2" x14ac:dyDescent="0.25">
      <c r="A46" t="s">
        <v>3586</v>
      </c>
    </row>
    <row r="47" spans="1:2" x14ac:dyDescent="0.25">
      <c r="A47" t="s">
        <v>3591</v>
      </c>
    </row>
    <row r="48" spans="1:2" x14ac:dyDescent="0.25">
      <c r="A48" t="s">
        <v>3595</v>
      </c>
    </row>
    <row r="49" spans="1:2" x14ac:dyDescent="0.25">
      <c r="A49" t="s">
        <v>3598</v>
      </c>
    </row>
    <row r="52" spans="1:2" x14ac:dyDescent="0.25">
      <c r="A52" t="s">
        <v>3517</v>
      </c>
    </row>
    <row r="53" spans="1:2" x14ac:dyDescent="0.25">
      <c r="A53" t="s">
        <v>3521</v>
      </c>
    </row>
    <row r="56" spans="1:2" x14ac:dyDescent="0.25">
      <c r="A56" t="s">
        <v>3527</v>
      </c>
      <c r="B56" t="s">
        <v>3528</v>
      </c>
    </row>
    <row r="57" spans="1:2" x14ac:dyDescent="0.25">
      <c r="A57" t="s">
        <v>3531</v>
      </c>
      <c r="B57" t="s">
        <v>3532</v>
      </c>
    </row>
    <row r="58" spans="1:2" x14ac:dyDescent="0.25">
      <c r="A58" t="s">
        <v>5428</v>
      </c>
      <c r="B58" t="s">
        <v>5464</v>
      </c>
    </row>
    <row r="60" spans="1:2" x14ac:dyDescent="0.25">
      <c r="A60" t="s">
        <v>5429</v>
      </c>
      <c r="B60" t="s">
        <v>5465</v>
      </c>
    </row>
    <row r="61" spans="1:2" x14ac:dyDescent="0.25">
      <c r="A61" t="s">
        <v>5430</v>
      </c>
      <c r="B61" t="s">
        <v>5466</v>
      </c>
    </row>
    <row r="62" spans="1:2" x14ac:dyDescent="0.25">
      <c r="A62" t="s">
        <v>5431</v>
      </c>
      <c r="B62" t="s">
        <v>5467</v>
      </c>
    </row>
    <row r="65" spans="1:2" x14ac:dyDescent="0.25">
      <c r="A65" t="s">
        <v>3539</v>
      </c>
    </row>
    <row r="66" spans="1:2" x14ac:dyDescent="0.25">
      <c r="A66" t="s">
        <v>3541</v>
      </c>
    </row>
    <row r="67" spans="1:2" x14ac:dyDescent="0.25">
      <c r="A67" t="s">
        <v>3543</v>
      </c>
    </row>
    <row r="68" spans="1:2" x14ac:dyDescent="0.25">
      <c r="A68" t="s">
        <v>3546</v>
      </c>
    </row>
    <row r="69" spans="1:2" x14ac:dyDescent="0.25">
      <c r="A69" t="s">
        <v>3549</v>
      </c>
    </row>
    <row r="70" spans="1:2" x14ac:dyDescent="0.25">
      <c r="A70" t="s">
        <v>3652</v>
      </c>
      <c r="B70" t="s">
        <v>5468</v>
      </c>
    </row>
    <row r="71" spans="1:2" x14ac:dyDescent="0.25">
      <c r="A71" t="s">
        <v>3655</v>
      </c>
      <c r="B71" t="s">
        <v>5469</v>
      </c>
    </row>
    <row r="72" spans="1:2" x14ac:dyDescent="0.25">
      <c r="A72" t="s">
        <v>3658</v>
      </c>
      <c r="B72" t="s">
        <v>5470</v>
      </c>
    </row>
    <row r="73" spans="1:2" x14ac:dyDescent="0.25">
      <c r="A73" t="s">
        <v>3661</v>
      </c>
      <c r="B73" t="s">
        <v>5471</v>
      </c>
    </row>
    <row r="74" spans="1:2" x14ac:dyDescent="0.25">
      <c r="A74" t="s">
        <v>3664</v>
      </c>
      <c r="B74" t="s">
        <v>5472</v>
      </c>
    </row>
    <row r="75" spans="1:2" x14ac:dyDescent="0.25">
      <c r="A75" t="s">
        <v>3667</v>
      </c>
      <c r="B75" t="s">
        <v>5473</v>
      </c>
    </row>
    <row r="76" spans="1:2" x14ac:dyDescent="0.25">
      <c r="A76" t="s">
        <v>3552</v>
      </c>
    </row>
    <row r="77" spans="1:2" x14ac:dyDescent="0.25">
      <c r="A77" t="s">
        <v>3555</v>
      </c>
    </row>
    <row r="78" spans="1:2" x14ac:dyDescent="0.25">
      <c r="A78" t="s">
        <v>3558</v>
      </c>
    </row>
    <row r="79" spans="1:2" x14ac:dyDescent="0.25">
      <c r="A79" t="s">
        <v>3561</v>
      </c>
    </row>
    <row r="80" spans="1:2" x14ac:dyDescent="0.25">
      <c r="A80" t="s">
        <v>3564</v>
      </c>
    </row>
    <row r="81" spans="1:2" x14ac:dyDescent="0.25">
      <c r="A81" t="s">
        <v>3567</v>
      </c>
    </row>
    <row r="82" spans="1:2" x14ac:dyDescent="0.25">
      <c r="A82" t="s">
        <v>3571</v>
      </c>
    </row>
    <row r="83" spans="1:2" x14ac:dyDescent="0.25">
      <c r="A83" t="s">
        <v>3575</v>
      </c>
    </row>
    <row r="84" spans="1:2" x14ac:dyDescent="0.25">
      <c r="A84" t="s">
        <v>3577</v>
      </c>
    </row>
    <row r="85" spans="1:2" x14ac:dyDescent="0.25">
      <c r="A85" t="s">
        <v>3579</v>
      </c>
    </row>
    <row r="86" spans="1:2" x14ac:dyDescent="0.25">
      <c r="A86" t="s">
        <v>3584</v>
      </c>
      <c r="B86" t="s">
        <v>5474</v>
      </c>
    </row>
    <row r="87" spans="1:2" x14ac:dyDescent="0.25">
      <c r="A87" t="s">
        <v>3589</v>
      </c>
    </row>
    <row r="88" spans="1:2" x14ac:dyDescent="0.25">
      <c r="A88" t="s">
        <v>3593</v>
      </c>
    </row>
    <row r="89" spans="1:2" x14ac:dyDescent="0.25">
      <c r="A89" t="s">
        <v>3596</v>
      </c>
    </row>
    <row r="90" spans="1:2" x14ac:dyDescent="0.25">
      <c r="A90" t="s">
        <v>3599</v>
      </c>
    </row>
    <row r="91" spans="1:2" x14ac:dyDescent="0.25">
      <c r="A91" t="s">
        <v>3601</v>
      </c>
    </row>
    <row r="97" spans="1:2" x14ac:dyDescent="0.25">
      <c r="A97" t="s">
        <v>3716</v>
      </c>
      <c r="B97" t="s">
        <v>5475</v>
      </c>
    </row>
    <row r="98" spans="1:2" x14ac:dyDescent="0.25">
      <c r="A98" t="s">
        <v>3721</v>
      </c>
      <c r="B98" t="s">
        <v>5476</v>
      </c>
    </row>
    <row r="99" spans="1:2" x14ac:dyDescent="0.25">
      <c r="A99" t="s">
        <v>3726</v>
      </c>
      <c r="B99" t="s">
        <v>5477</v>
      </c>
    </row>
    <row r="100" spans="1:2" x14ac:dyDescent="0.25">
      <c r="A100" t="s">
        <v>3731</v>
      </c>
      <c r="B100" t="s">
        <v>5478</v>
      </c>
    </row>
    <row r="101" spans="1:2" x14ac:dyDescent="0.25">
      <c r="A101" t="s">
        <v>3736</v>
      </c>
      <c r="B101" t="s">
        <v>5479</v>
      </c>
    </row>
    <row r="102" spans="1:2" x14ac:dyDescent="0.25">
      <c r="A102" t="s">
        <v>3741</v>
      </c>
      <c r="B102" t="s">
        <v>5480</v>
      </c>
    </row>
    <row r="103" spans="1:2" x14ac:dyDescent="0.25">
      <c r="A103" t="s">
        <v>3746</v>
      </c>
    </row>
    <row r="104" spans="1:2" x14ac:dyDescent="0.25">
      <c r="A104" t="s">
        <v>3751</v>
      </c>
    </row>
    <row r="105" spans="1:2" x14ac:dyDescent="0.25">
      <c r="A105" t="s">
        <v>3756</v>
      </c>
    </row>
    <row r="106" spans="1:2" x14ac:dyDescent="0.25">
      <c r="A106" t="s">
        <v>3761</v>
      </c>
    </row>
    <row r="107" spans="1:2" x14ac:dyDescent="0.25">
      <c r="A107" t="s">
        <v>3766</v>
      </c>
    </row>
    <row r="108" spans="1:2" x14ac:dyDescent="0.25">
      <c r="A108" t="s">
        <v>3769</v>
      </c>
    </row>
    <row r="109" spans="1:2" x14ac:dyDescent="0.25">
      <c r="A109" t="s">
        <v>3772</v>
      </c>
    </row>
    <row r="110" spans="1:2" x14ac:dyDescent="0.25">
      <c r="A110" t="s">
        <v>3775</v>
      </c>
    </row>
    <row r="111" spans="1:2" x14ac:dyDescent="0.25">
      <c r="A111" t="s">
        <v>3778</v>
      </c>
    </row>
    <row r="112" spans="1:2" x14ac:dyDescent="0.25">
      <c r="A112" t="s">
        <v>3781</v>
      </c>
    </row>
    <row r="113" spans="1:1" x14ac:dyDescent="0.25">
      <c r="A113" t="s">
        <v>3784</v>
      </c>
    </row>
    <row r="114" spans="1:1" x14ac:dyDescent="0.25">
      <c r="A114" t="s">
        <v>3787</v>
      </c>
    </row>
    <row r="115" spans="1:1" x14ac:dyDescent="0.25">
      <c r="A115" t="s">
        <v>3790</v>
      </c>
    </row>
    <row r="116" spans="1:1" x14ac:dyDescent="0.25">
      <c r="A116" t="s">
        <v>3795</v>
      </c>
    </row>
    <row r="117" spans="1:1" x14ac:dyDescent="0.25">
      <c r="A117" t="s">
        <v>3800</v>
      </c>
    </row>
    <row r="118" spans="1:1" x14ac:dyDescent="0.25">
      <c r="A118" t="s">
        <v>3803</v>
      </c>
    </row>
    <row r="119" spans="1:1" x14ac:dyDescent="0.25">
      <c r="A119" t="s">
        <v>3806</v>
      </c>
    </row>
    <row r="120" spans="1:1" x14ac:dyDescent="0.25">
      <c r="A120" t="s">
        <v>3811</v>
      </c>
    </row>
    <row r="121" spans="1:1" x14ac:dyDescent="0.25">
      <c r="A121" t="s">
        <v>3816</v>
      </c>
    </row>
    <row r="122" spans="1:1" x14ac:dyDescent="0.25">
      <c r="A122" t="s">
        <v>3821</v>
      </c>
    </row>
    <row r="123" spans="1:1" x14ac:dyDescent="0.25">
      <c r="A123" t="s">
        <v>3826</v>
      </c>
    </row>
    <row r="124" spans="1:1" x14ac:dyDescent="0.25">
      <c r="A124" t="s">
        <v>3831</v>
      </c>
    </row>
    <row r="125" spans="1:1" x14ac:dyDescent="0.25">
      <c r="A125" t="s">
        <v>3836</v>
      </c>
    </row>
    <row r="128" spans="1:1" x14ac:dyDescent="0.25">
      <c r="A128" t="s">
        <v>205</v>
      </c>
    </row>
    <row r="129" spans="1:2" x14ac:dyDescent="0.25">
      <c r="A129" t="s">
        <v>3853</v>
      </c>
    </row>
    <row r="130" spans="1:2" x14ac:dyDescent="0.25">
      <c r="A130" t="s">
        <v>3858</v>
      </c>
    </row>
    <row r="131" spans="1:2" x14ac:dyDescent="0.25">
      <c r="A131" t="s">
        <v>3863</v>
      </c>
    </row>
    <row r="132" spans="1:2" x14ac:dyDescent="0.25">
      <c r="A132" t="s">
        <v>3868</v>
      </c>
    </row>
    <row r="133" spans="1:2" x14ac:dyDescent="0.25">
      <c r="A133" t="s">
        <v>3509</v>
      </c>
    </row>
    <row r="134" spans="1:2" x14ac:dyDescent="0.25">
      <c r="A134" t="s">
        <v>3513</v>
      </c>
    </row>
    <row r="135" spans="1:2" x14ac:dyDescent="0.25">
      <c r="A135" t="s">
        <v>3881</v>
      </c>
    </row>
    <row r="136" spans="1:2" x14ac:dyDescent="0.25">
      <c r="A136" t="s">
        <v>3886</v>
      </c>
    </row>
    <row r="137" spans="1:2" x14ac:dyDescent="0.25">
      <c r="A137" t="s">
        <v>3891</v>
      </c>
    </row>
    <row r="138" spans="1:2" x14ac:dyDescent="0.25">
      <c r="A138" t="s">
        <v>3896</v>
      </c>
    </row>
    <row r="139" spans="1:2" x14ac:dyDescent="0.25">
      <c r="A139" t="s">
        <v>3901</v>
      </c>
    </row>
    <row r="140" spans="1:2" x14ac:dyDescent="0.25">
      <c r="A140" t="s">
        <v>3906</v>
      </c>
    </row>
    <row r="141" spans="1:2" x14ac:dyDescent="0.25">
      <c r="A141" t="s">
        <v>3911</v>
      </c>
    </row>
    <row r="142" spans="1:2" x14ac:dyDescent="0.25">
      <c r="A142" t="s">
        <v>3914</v>
      </c>
    </row>
    <row r="143" spans="1:2" x14ac:dyDescent="0.25">
      <c r="A143" t="s">
        <v>3563</v>
      </c>
      <c r="B143" t="s">
        <v>5460</v>
      </c>
    </row>
    <row r="144" spans="1:2" x14ac:dyDescent="0.25">
      <c r="A144" t="s">
        <v>3566</v>
      </c>
      <c r="B144" t="s">
        <v>5461</v>
      </c>
    </row>
    <row r="145" spans="1:2" x14ac:dyDescent="0.25">
      <c r="A145" t="s">
        <v>5432</v>
      </c>
      <c r="B145" t="s">
        <v>5481</v>
      </c>
    </row>
    <row r="146" spans="1:2" x14ac:dyDescent="0.25">
      <c r="A146" t="s">
        <v>5433</v>
      </c>
      <c r="B146" t="s">
        <v>5482</v>
      </c>
    </row>
    <row r="147" spans="1:2" x14ac:dyDescent="0.25">
      <c r="A147" t="s">
        <v>5434</v>
      </c>
      <c r="B147" t="s">
        <v>5483</v>
      </c>
    </row>
    <row r="148" spans="1:2" x14ac:dyDescent="0.25">
      <c r="A148" t="s">
        <v>5435</v>
      </c>
      <c r="B148" t="s">
        <v>5484</v>
      </c>
    </row>
    <row r="149" spans="1:2" x14ac:dyDescent="0.25">
      <c r="A149" t="s">
        <v>5436</v>
      </c>
      <c r="B149" t="s">
        <v>5485</v>
      </c>
    </row>
    <row r="150" spans="1:2" x14ac:dyDescent="0.25">
      <c r="A150" t="s">
        <v>5437</v>
      </c>
      <c r="B150" t="s">
        <v>5486</v>
      </c>
    </row>
    <row r="151" spans="1:2" x14ac:dyDescent="0.25">
      <c r="A151" t="s">
        <v>3957</v>
      </c>
      <c r="B151" t="s">
        <v>5487</v>
      </c>
    </row>
    <row r="152" spans="1:2" x14ac:dyDescent="0.25">
      <c r="A152" t="s">
        <v>3962</v>
      </c>
      <c r="B152" t="s">
        <v>5488</v>
      </c>
    </row>
    <row r="153" spans="1:2" x14ac:dyDescent="0.25">
      <c r="A153" t="s">
        <v>3965</v>
      </c>
      <c r="B153" t="s">
        <v>5489</v>
      </c>
    </row>
    <row r="154" spans="1:2" x14ac:dyDescent="0.25">
      <c r="A154" t="s">
        <v>3968</v>
      </c>
      <c r="B154" t="s">
        <v>5490</v>
      </c>
    </row>
    <row r="155" spans="1:2" x14ac:dyDescent="0.25">
      <c r="A155" t="s">
        <v>3971</v>
      </c>
      <c r="B155" t="s">
        <v>5491</v>
      </c>
    </row>
    <row r="156" spans="1:2" x14ac:dyDescent="0.25">
      <c r="A156" t="s">
        <v>5438</v>
      </c>
      <c r="B156" t="s">
        <v>5492</v>
      </c>
    </row>
    <row r="167" spans="1:2" x14ac:dyDescent="0.25">
      <c r="A167" t="s">
        <v>5439</v>
      </c>
      <c r="B167" t="s">
        <v>3625</v>
      </c>
    </row>
    <row r="168" spans="1:2" x14ac:dyDescent="0.25">
      <c r="A168" t="s">
        <v>5440</v>
      </c>
      <c r="B168" t="s">
        <v>3627</v>
      </c>
    </row>
    <row r="169" spans="1:2" x14ac:dyDescent="0.25">
      <c r="A169" t="s">
        <v>5441</v>
      </c>
      <c r="B169" t="s">
        <v>3629</v>
      </c>
    </row>
    <row r="193" spans="1:2" x14ac:dyDescent="0.25">
      <c r="A193" t="s">
        <v>5442</v>
      </c>
      <c r="B193" t="s">
        <v>5493</v>
      </c>
    </row>
    <row r="195" spans="1:2" x14ac:dyDescent="0.25">
      <c r="A195" t="s">
        <v>5443</v>
      </c>
      <c r="B195" t="s">
        <v>5494</v>
      </c>
    </row>
    <row r="196" spans="1:2" x14ac:dyDescent="0.25">
      <c r="A196" t="s">
        <v>5444</v>
      </c>
      <c r="B196" t="s">
        <v>5495</v>
      </c>
    </row>
    <row r="197" spans="1:2" x14ac:dyDescent="0.25">
      <c r="A197" t="s">
        <v>5445</v>
      </c>
      <c r="B197" t="s">
        <v>5496</v>
      </c>
    </row>
    <row r="198" spans="1:2" x14ac:dyDescent="0.25">
      <c r="A198" t="s">
        <v>5446</v>
      </c>
      <c r="B198" t="s">
        <v>5497</v>
      </c>
    </row>
    <row r="199" spans="1:2" x14ac:dyDescent="0.25">
      <c r="A199" t="s">
        <v>5447</v>
      </c>
      <c r="B199" t="s">
        <v>5498</v>
      </c>
    </row>
    <row r="200" spans="1:2" x14ac:dyDescent="0.25">
      <c r="A200" t="s">
        <v>5448</v>
      </c>
      <c r="B200" t="s">
        <v>5499</v>
      </c>
    </row>
    <row r="201" spans="1:2" x14ac:dyDescent="0.25">
      <c r="A201" t="s">
        <v>5449</v>
      </c>
      <c r="B201" t="s">
        <v>5500</v>
      </c>
    </row>
    <row r="225" spans="1:2" x14ac:dyDescent="0.25">
      <c r="A225" t="s">
        <v>4065</v>
      </c>
      <c r="B225" t="s">
        <v>5501</v>
      </c>
    </row>
    <row r="226" spans="1:2" x14ac:dyDescent="0.25">
      <c r="A226" t="s">
        <v>4067</v>
      </c>
      <c r="B226" t="s">
        <v>5502</v>
      </c>
    </row>
    <row r="227" spans="1:2" x14ac:dyDescent="0.25">
      <c r="A227" t="s">
        <v>4069</v>
      </c>
    </row>
    <row r="228" spans="1:2" x14ac:dyDescent="0.25">
      <c r="A228" t="s">
        <v>4070</v>
      </c>
    </row>
    <row r="229" spans="1:2" x14ac:dyDescent="0.25">
      <c r="A229" t="s">
        <v>3632</v>
      </c>
    </row>
    <row r="230" spans="1:2" x14ac:dyDescent="0.25">
      <c r="A230" t="s">
        <v>3636</v>
      </c>
    </row>
    <row r="231" spans="1:2" x14ac:dyDescent="0.25">
      <c r="A231" t="s">
        <v>4071</v>
      </c>
    </row>
    <row r="289" spans="1:1" x14ac:dyDescent="0.25">
      <c r="A289" t="s">
        <v>3638</v>
      </c>
    </row>
    <row r="290" spans="1:1" x14ac:dyDescent="0.25">
      <c r="A290" t="s">
        <v>3640</v>
      </c>
    </row>
    <row r="291" spans="1:1" x14ac:dyDescent="0.25">
      <c r="A291" t="s">
        <v>3642</v>
      </c>
    </row>
    <row r="292" spans="1:1" x14ac:dyDescent="0.25">
      <c r="A292" t="s">
        <v>3644</v>
      </c>
    </row>
    <row r="293" spans="1:1" x14ac:dyDescent="0.25">
      <c r="A293" t="s">
        <v>3646</v>
      </c>
    </row>
    <row r="294" spans="1:1" x14ac:dyDescent="0.25">
      <c r="A294" t="s">
        <v>3648</v>
      </c>
    </row>
    <row r="295" spans="1:1" x14ac:dyDescent="0.25">
      <c r="A295" t="s">
        <v>3650</v>
      </c>
    </row>
    <row r="296" spans="1:1" x14ac:dyDescent="0.25">
      <c r="A296" t="s">
        <v>3653</v>
      </c>
    </row>
    <row r="297" spans="1:1" x14ac:dyDescent="0.25">
      <c r="A297" t="s">
        <v>3656</v>
      </c>
    </row>
    <row r="298" spans="1:1" x14ac:dyDescent="0.25">
      <c r="A298" t="s">
        <v>3659</v>
      </c>
    </row>
    <row r="299" spans="1:1" x14ac:dyDescent="0.25">
      <c r="A299" t="s">
        <v>3662</v>
      </c>
    </row>
    <row r="300" spans="1:1" x14ac:dyDescent="0.25">
      <c r="A300" t="s">
        <v>3665</v>
      </c>
    </row>
    <row r="301" spans="1:1" x14ac:dyDescent="0.25">
      <c r="A301" t="s">
        <v>3668</v>
      </c>
    </row>
    <row r="302" spans="1:1" x14ac:dyDescent="0.25">
      <c r="A302" t="s">
        <v>3670</v>
      </c>
    </row>
    <row r="303" spans="1:1" x14ac:dyDescent="0.25">
      <c r="A303" t="s">
        <v>3672</v>
      </c>
    </row>
    <row r="304" spans="1:1" x14ac:dyDescent="0.25">
      <c r="A304" t="s">
        <v>3674</v>
      </c>
    </row>
    <row r="305" spans="1:1" x14ac:dyDescent="0.25">
      <c r="A305" t="s">
        <v>3676</v>
      </c>
    </row>
    <row r="306" spans="1:1" x14ac:dyDescent="0.25">
      <c r="A306" t="s">
        <v>3678</v>
      </c>
    </row>
    <row r="307" spans="1:1" x14ac:dyDescent="0.25">
      <c r="A307" t="s">
        <v>4073</v>
      </c>
    </row>
    <row r="308" spans="1:1" x14ac:dyDescent="0.25">
      <c r="A308" t="s">
        <v>4074</v>
      </c>
    </row>
    <row r="309" spans="1:1" x14ac:dyDescent="0.25">
      <c r="A309" t="s">
        <v>4075</v>
      </c>
    </row>
    <row r="310" spans="1:1" x14ac:dyDescent="0.25">
      <c r="A310" t="s">
        <v>4076</v>
      </c>
    </row>
    <row r="311" spans="1:1" x14ac:dyDescent="0.25">
      <c r="A311" t="s">
        <v>4077</v>
      </c>
    </row>
    <row r="312" spans="1:1" x14ac:dyDescent="0.25">
      <c r="A312" t="s">
        <v>4078</v>
      </c>
    </row>
    <row r="313" spans="1:1" x14ac:dyDescent="0.25">
      <c r="A313" t="s">
        <v>3680</v>
      </c>
    </row>
    <row r="314" spans="1:1" x14ac:dyDescent="0.25">
      <c r="A314" t="s">
        <v>3682</v>
      </c>
    </row>
    <row r="315" spans="1:1" x14ac:dyDescent="0.25">
      <c r="A315" t="s">
        <v>3684</v>
      </c>
    </row>
    <row r="316" spans="1:1" x14ac:dyDescent="0.25">
      <c r="A316" t="s">
        <v>3686</v>
      </c>
    </row>
    <row r="317" spans="1:1" x14ac:dyDescent="0.25">
      <c r="A317" t="s">
        <v>3688</v>
      </c>
    </row>
    <row r="318" spans="1:1" x14ac:dyDescent="0.25">
      <c r="A318" t="s">
        <v>3690</v>
      </c>
    </row>
    <row r="353" spans="1:1" x14ac:dyDescent="0.25">
      <c r="A353" t="s">
        <v>3710</v>
      </c>
    </row>
    <row r="354" spans="1:1" x14ac:dyDescent="0.25">
      <c r="A354" t="s">
        <v>3714</v>
      </c>
    </row>
    <row r="355" spans="1:1" x14ac:dyDescent="0.25">
      <c r="A355" t="s">
        <v>3719</v>
      </c>
    </row>
    <row r="356" spans="1:1" x14ac:dyDescent="0.25">
      <c r="A356" t="s">
        <v>3724</v>
      </c>
    </row>
    <row r="357" spans="1:1" x14ac:dyDescent="0.25">
      <c r="A357" t="s">
        <v>3729</v>
      </c>
    </row>
    <row r="358" spans="1:1" x14ac:dyDescent="0.25">
      <c r="A358" t="s">
        <v>3734</v>
      </c>
    </row>
    <row r="359" spans="1:1" x14ac:dyDescent="0.25">
      <c r="A359" t="s">
        <v>3739</v>
      </c>
    </row>
    <row r="360" spans="1:1" x14ac:dyDescent="0.25">
      <c r="A360" t="s">
        <v>3744</v>
      </c>
    </row>
    <row r="361" spans="1:1" x14ac:dyDescent="0.25">
      <c r="A361" t="s">
        <v>3749</v>
      </c>
    </row>
    <row r="362" spans="1:1" x14ac:dyDescent="0.25">
      <c r="A362" t="s">
        <v>3754</v>
      </c>
    </row>
    <row r="363" spans="1:1" x14ac:dyDescent="0.25">
      <c r="A363" t="s">
        <v>3759</v>
      </c>
    </row>
    <row r="364" spans="1:1" x14ac:dyDescent="0.25">
      <c r="A364" t="s">
        <v>3764</v>
      </c>
    </row>
    <row r="369" spans="1:1" x14ac:dyDescent="0.25">
      <c r="A369" t="s">
        <v>3767</v>
      </c>
    </row>
    <row r="370" spans="1:1" x14ac:dyDescent="0.25">
      <c r="A370" t="s">
        <v>3770</v>
      </c>
    </row>
    <row r="371" spans="1:1" x14ac:dyDescent="0.25">
      <c r="A371" t="s">
        <v>3773</v>
      </c>
    </row>
    <row r="372" spans="1:1" x14ac:dyDescent="0.25">
      <c r="A372" t="s">
        <v>3776</v>
      </c>
    </row>
    <row r="373" spans="1:1" x14ac:dyDescent="0.25">
      <c r="A373" t="s">
        <v>3779</v>
      </c>
    </row>
    <row r="374" spans="1:1" x14ac:dyDescent="0.25">
      <c r="A374" t="s">
        <v>3782</v>
      </c>
    </row>
    <row r="375" spans="1:1" x14ac:dyDescent="0.25">
      <c r="A375" t="s">
        <v>3785</v>
      </c>
    </row>
    <row r="376" spans="1:1" x14ac:dyDescent="0.25">
      <c r="A376" t="s">
        <v>3788</v>
      </c>
    </row>
    <row r="385" spans="1:1" x14ac:dyDescent="0.25">
      <c r="A385" t="s">
        <v>3793</v>
      </c>
    </row>
    <row r="386" spans="1:1" x14ac:dyDescent="0.25">
      <c r="A386" t="s">
        <v>3798</v>
      </c>
    </row>
    <row r="387" spans="1:1" x14ac:dyDescent="0.25">
      <c r="A387" t="s">
        <v>3801</v>
      </c>
    </row>
    <row r="388" spans="1:1" x14ac:dyDescent="0.25">
      <c r="A388" t="s">
        <v>3804</v>
      </c>
    </row>
    <row r="389" spans="1:1" x14ac:dyDescent="0.25">
      <c r="A389" t="s">
        <v>4079</v>
      </c>
    </row>
    <row r="390" spans="1:1" x14ac:dyDescent="0.25">
      <c r="A390" t="s">
        <v>4080</v>
      </c>
    </row>
    <row r="391" spans="1:1" x14ac:dyDescent="0.25">
      <c r="A391" t="s">
        <v>4081</v>
      </c>
    </row>
    <row r="392" spans="1:1" x14ac:dyDescent="0.25">
      <c r="A392" t="s">
        <v>4082</v>
      </c>
    </row>
    <row r="393" spans="1:1" x14ac:dyDescent="0.25">
      <c r="A393" t="s">
        <v>4083</v>
      </c>
    </row>
    <row r="394" spans="1:1" x14ac:dyDescent="0.25">
      <c r="A394" t="s">
        <v>4084</v>
      </c>
    </row>
    <row r="417" spans="1:1" x14ac:dyDescent="0.25">
      <c r="A417" t="s">
        <v>3809</v>
      </c>
    </row>
    <row r="418" spans="1:1" x14ac:dyDescent="0.25">
      <c r="A418" t="s">
        <v>3814</v>
      </c>
    </row>
    <row r="419" spans="1:1" x14ac:dyDescent="0.25">
      <c r="A419" t="s">
        <v>3819</v>
      </c>
    </row>
    <row r="420" spans="1:1" x14ac:dyDescent="0.25">
      <c r="A420" t="s">
        <v>3824</v>
      </c>
    </row>
    <row r="421" spans="1:1" x14ac:dyDescent="0.25">
      <c r="A421" t="s">
        <v>3829</v>
      </c>
    </row>
    <row r="422" spans="1:1" x14ac:dyDescent="0.25">
      <c r="A422" t="s">
        <v>3834</v>
      </c>
    </row>
    <row r="427" spans="1:1" x14ac:dyDescent="0.25">
      <c r="A427" t="s">
        <v>3839</v>
      </c>
    </row>
    <row r="428" spans="1:1" x14ac:dyDescent="0.25">
      <c r="A428" t="s">
        <v>3843</v>
      </c>
    </row>
    <row r="429" spans="1:1" x14ac:dyDescent="0.25">
      <c r="A429" t="s">
        <v>3847</v>
      </c>
    </row>
    <row r="430" spans="1:1" x14ac:dyDescent="0.25">
      <c r="A430" t="s">
        <v>3851</v>
      </c>
    </row>
    <row r="431" spans="1:1" x14ac:dyDescent="0.25">
      <c r="A431" t="s">
        <v>3856</v>
      </c>
    </row>
    <row r="432" spans="1:1" x14ac:dyDescent="0.25">
      <c r="A432" t="s">
        <v>3861</v>
      </c>
    </row>
    <row r="433" spans="1:1" x14ac:dyDescent="0.25">
      <c r="A433" t="s">
        <v>3866</v>
      </c>
    </row>
    <row r="434" spans="1:1" x14ac:dyDescent="0.25">
      <c r="A434" t="s">
        <v>3871</v>
      </c>
    </row>
    <row r="435" spans="1:1" x14ac:dyDescent="0.25">
      <c r="A435" t="s">
        <v>3875</v>
      </c>
    </row>
    <row r="445" spans="1:1" x14ac:dyDescent="0.25">
      <c r="A445" t="s">
        <v>3879</v>
      </c>
    </row>
    <row r="446" spans="1:1" x14ac:dyDescent="0.25">
      <c r="A446" t="s">
        <v>3884</v>
      </c>
    </row>
    <row r="447" spans="1:1" x14ac:dyDescent="0.25">
      <c r="A447" t="s">
        <v>3889</v>
      </c>
    </row>
    <row r="448" spans="1:1" x14ac:dyDescent="0.25">
      <c r="A448" t="s">
        <v>3894</v>
      </c>
    </row>
    <row r="449" spans="1:1" x14ac:dyDescent="0.25">
      <c r="A449" t="s">
        <v>4085</v>
      </c>
    </row>
    <row r="450" spans="1:1" x14ac:dyDescent="0.25">
      <c r="A450" t="s">
        <v>4087</v>
      </c>
    </row>
    <row r="451" spans="1:1" x14ac:dyDescent="0.25">
      <c r="A451" t="s">
        <v>4089</v>
      </c>
    </row>
    <row r="452" spans="1:1" x14ac:dyDescent="0.25">
      <c r="A452" t="s">
        <v>4091</v>
      </c>
    </row>
    <row r="453" spans="1:1" x14ac:dyDescent="0.25">
      <c r="A453" t="s">
        <v>3899</v>
      </c>
    </row>
    <row r="454" spans="1:1" x14ac:dyDescent="0.25">
      <c r="A454" t="s">
        <v>3904</v>
      </c>
    </row>
    <row r="455" spans="1:1" x14ac:dyDescent="0.25">
      <c r="A455" t="s">
        <v>3909</v>
      </c>
    </row>
    <row r="456" spans="1:1" x14ac:dyDescent="0.25">
      <c r="A456" t="s">
        <v>3912</v>
      </c>
    </row>
    <row r="457" spans="1:1" x14ac:dyDescent="0.25">
      <c r="A457" t="s">
        <v>3917</v>
      </c>
    </row>
    <row r="458" spans="1:1" x14ac:dyDescent="0.25">
      <c r="A458" t="s">
        <v>3922</v>
      </c>
    </row>
    <row r="459" spans="1:1" x14ac:dyDescent="0.25">
      <c r="A459" t="s">
        <v>3927</v>
      </c>
    </row>
    <row r="460" spans="1:1" x14ac:dyDescent="0.25">
      <c r="A460" t="s">
        <v>3930</v>
      </c>
    </row>
    <row r="461" spans="1:1" x14ac:dyDescent="0.25">
      <c r="A461" t="s">
        <v>4092</v>
      </c>
    </row>
    <row r="462" spans="1:1" x14ac:dyDescent="0.25">
      <c r="A462" t="s">
        <v>4094</v>
      </c>
    </row>
    <row r="463" spans="1:1" x14ac:dyDescent="0.25">
      <c r="A463" t="s">
        <v>4096</v>
      </c>
    </row>
    <row r="464" spans="1:1" x14ac:dyDescent="0.25">
      <c r="A464" t="s">
        <v>4098</v>
      </c>
    </row>
    <row r="465" spans="1:1" x14ac:dyDescent="0.25">
      <c r="A465" t="s">
        <v>4099</v>
      </c>
    </row>
    <row r="466" spans="1:1" x14ac:dyDescent="0.25">
      <c r="A466" t="s">
        <v>4101</v>
      </c>
    </row>
    <row r="467" spans="1:1" x14ac:dyDescent="0.25">
      <c r="A467" t="s">
        <v>4103</v>
      </c>
    </row>
    <row r="468" spans="1:1" x14ac:dyDescent="0.25">
      <c r="A468" t="s">
        <v>4105</v>
      </c>
    </row>
    <row r="469" spans="1:1" x14ac:dyDescent="0.25">
      <c r="A469" t="s">
        <v>4106</v>
      </c>
    </row>
    <row r="470" spans="1:1" x14ac:dyDescent="0.25">
      <c r="A470" t="s">
        <v>4108</v>
      </c>
    </row>
    <row r="471" spans="1:1" x14ac:dyDescent="0.25">
      <c r="A471" t="s">
        <v>4110</v>
      </c>
    </row>
    <row r="472" spans="1:1" x14ac:dyDescent="0.25">
      <c r="A472" t="s">
        <v>4112</v>
      </c>
    </row>
    <row r="473" spans="1:1" x14ac:dyDescent="0.25">
      <c r="A473" t="s">
        <v>4113</v>
      </c>
    </row>
    <row r="474" spans="1:1" x14ac:dyDescent="0.25">
      <c r="A474" t="s">
        <v>4115</v>
      </c>
    </row>
    <row r="475" spans="1:1" x14ac:dyDescent="0.25">
      <c r="A475" t="s">
        <v>4117</v>
      </c>
    </row>
    <row r="476" spans="1:1" x14ac:dyDescent="0.25">
      <c r="A476" t="s">
        <v>4119</v>
      </c>
    </row>
    <row r="477" spans="1:1" x14ac:dyDescent="0.25">
      <c r="A477" t="s">
        <v>4120</v>
      </c>
    </row>
    <row r="478" spans="1:1" x14ac:dyDescent="0.25">
      <c r="A478" t="s">
        <v>4122</v>
      </c>
    </row>
    <row r="479" spans="1:1" x14ac:dyDescent="0.25">
      <c r="A479" t="s">
        <v>4124</v>
      </c>
    </row>
    <row r="480" spans="1:1" x14ac:dyDescent="0.25">
      <c r="A480" t="s">
        <v>4126</v>
      </c>
    </row>
    <row r="481" spans="1:1" x14ac:dyDescent="0.25">
      <c r="A481" t="s">
        <v>4127</v>
      </c>
    </row>
    <row r="482" spans="1:1" x14ac:dyDescent="0.25">
      <c r="A482" t="s">
        <v>4129</v>
      </c>
    </row>
    <row r="483" spans="1:1" x14ac:dyDescent="0.25">
      <c r="A483" t="s">
        <v>4131</v>
      </c>
    </row>
    <row r="484" spans="1:1" x14ac:dyDescent="0.25">
      <c r="A484" t="s">
        <v>4133</v>
      </c>
    </row>
    <row r="485" spans="1:1" x14ac:dyDescent="0.25">
      <c r="A485" t="s">
        <v>4134</v>
      </c>
    </row>
    <row r="486" spans="1:1" x14ac:dyDescent="0.25">
      <c r="A486" t="s">
        <v>4136</v>
      </c>
    </row>
    <row r="487" spans="1:1" x14ac:dyDescent="0.25">
      <c r="A487" t="s">
        <v>4138</v>
      </c>
    </row>
    <row r="488" spans="1:1" x14ac:dyDescent="0.25">
      <c r="A488" t="s">
        <v>4140</v>
      </c>
    </row>
    <row r="489" spans="1:1" x14ac:dyDescent="0.25">
      <c r="A489" t="s">
        <v>4141</v>
      </c>
    </row>
    <row r="490" spans="1:1" x14ac:dyDescent="0.25">
      <c r="A490" t="s">
        <v>4143</v>
      </c>
    </row>
    <row r="491" spans="1:1" x14ac:dyDescent="0.25">
      <c r="A491" t="s">
        <v>4145</v>
      </c>
    </row>
    <row r="492" spans="1:1" x14ac:dyDescent="0.25">
      <c r="A492" t="s">
        <v>4147</v>
      </c>
    </row>
    <row r="493" spans="1:1" x14ac:dyDescent="0.25">
      <c r="A493" t="s">
        <v>4148</v>
      </c>
    </row>
    <row r="494" spans="1:1" x14ac:dyDescent="0.25">
      <c r="A494" t="s">
        <v>4150</v>
      </c>
    </row>
    <row r="495" spans="1:1" x14ac:dyDescent="0.25">
      <c r="A495" t="s">
        <v>4152</v>
      </c>
    </row>
    <row r="496" spans="1:1" x14ac:dyDescent="0.25">
      <c r="A496" t="s">
        <v>4154</v>
      </c>
    </row>
    <row r="497" spans="1:1" x14ac:dyDescent="0.25">
      <c r="A497" t="s">
        <v>4155</v>
      </c>
    </row>
    <row r="498" spans="1:1" x14ac:dyDescent="0.25">
      <c r="A498" t="s">
        <v>4157</v>
      </c>
    </row>
    <row r="499" spans="1:1" x14ac:dyDescent="0.25">
      <c r="A499" t="s">
        <v>4159</v>
      </c>
    </row>
    <row r="500" spans="1:1" x14ac:dyDescent="0.25">
      <c r="A500" t="s">
        <v>4161</v>
      </c>
    </row>
    <row r="501" spans="1:1" x14ac:dyDescent="0.25">
      <c r="A501" t="s">
        <v>4162</v>
      </c>
    </row>
    <row r="502" spans="1:1" x14ac:dyDescent="0.25">
      <c r="A502" t="s">
        <v>4164</v>
      </c>
    </row>
    <row r="503" spans="1:1" x14ac:dyDescent="0.25">
      <c r="A503" t="s">
        <v>4166</v>
      </c>
    </row>
    <row r="504" spans="1:1" x14ac:dyDescent="0.25">
      <c r="A504" t="s">
        <v>4168</v>
      </c>
    </row>
    <row r="513" spans="1:1" x14ac:dyDescent="0.25">
      <c r="A513" t="s">
        <v>3935</v>
      </c>
    </row>
    <row r="514" spans="1:1" x14ac:dyDescent="0.25">
      <c r="A514" t="s">
        <v>4169</v>
      </c>
    </row>
    <row r="515" spans="1:1" x14ac:dyDescent="0.25">
      <c r="A515" t="s">
        <v>4171</v>
      </c>
    </row>
    <row r="516" spans="1:1" x14ac:dyDescent="0.25">
      <c r="A516" t="s">
        <v>3940</v>
      </c>
    </row>
    <row r="517" spans="1:1" x14ac:dyDescent="0.25">
      <c r="A517" t="s">
        <v>3945</v>
      </c>
    </row>
    <row r="520" spans="1:1" x14ac:dyDescent="0.25">
      <c r="A520" t="s">
        <v>3950</v>
      </c>
    </row>
    <row r="521" spans="1:1" x14ac:dyDescent="0.25">
      <c r="A521" t="s">
        <v>3955</v>
      </c>
    </row>
    <row r="522" spans="1:1" x14ac:dyDescent="0.25">
      <c r="A522" t="s">
        <v>3960</v>
      </c>
    </row>
    <row r="523" spans="1:1" x14ac:dyDescent="0.25">
      <c r="A523" t="s">
        <v>3963</v>
      </c>
    </row>
    <row r="524" spans="1:1" x14ac:dyDescent="0.25">
      <c r="A524" t="s">
        <v>3966</v>
      </c>
    </row>
    <row r="525" spans="1:1" x14ac:dyDescent="0.25">
      <c r="A525" t="s">
        <v>3969</v>
      </c>
    </row>
    <row r="526" spans="1:1" x14ac:dyDescent="0.25">
      <c r="A526" t="s">
        <v>3972</v>
      </c>
    </row>
    <row r="527" spans="1:1" x14ac:dyDescent="0.25">
      <c r="A527" t="s">
        <v>3974</v>
      </c>
    </row>
    <row r="528" spans="1:1" x14ac:dyDescent="0.25">
      <c r="A528" t="s">
        <v>3976</v>
      </c>
    </row>
    <row r="529" spans="1:1" x14ac:dyDescent="0.25">
      <c r="A529" t="s">
        <v>5450</v>
      </c>
    </row>
    <row r="530" spans="1:1" x14ac:dyDescent="0.25">
      <c r="A530" t="s">
        <v>5450</v>
      </c>
    </row>
    <row r="531" spans="1:1" x14ac:dyDescent="0.25">
      <c r="A531" t="s">
        <v>3988</v>
      </c>
    </row>
    <row r="532" spans="1:1" x14ac:dyDescent="0.25">
      <c r="A532" t="s">
        <v>3992</v>
      </c>
    </row>
    <row r="533" spans="1:1" x14ac:dyDescent="0.25">
      <c r="A533" t="s">
        <v>3996</v>
      </c>
    </row>
    <row r="534" spans="1:1" x14ac:dyDescent="0.25">
      <c r="A534" t="s">
        <v>4000</v>
      </c>
    </row>
    <row r="535" spans="1:1" x14ac:dyDescent="0.25">
      <c r="A535" t="s">
        <v>4004</v>
      </c>
    </row>
    <row r="536" spans="1:1" x14ac:dyDescent="0.25">
      <c r="A536" t="s">
        <v>4008</v>
      </c>
    </row>
    <row r="537" spans="1:1" x14ac:dyDescent="0.25">
      <c r="A537" t="s">
        <v>4012</v>
      </c>
    </row>
    <row r="538" spans="1:1" x14ac:dyDescent="0.25">
      <c r="A538" t="s">
        <v>4017</v>
      </c>
    </row>
    <row r="539" spans="1:1" x14ac:dyDescent="0.25">
      <c r="A539" t="s">
        <v>4022</v>
      </c>
    </row>
    <row r="542" spans="1:1" x14ac:dyDescent="0.25">
      <c r="A542" t="s">
        <v>4027</v>
      </c>
    </row>
    <row r="543" spans="1:1" x14ac:dyDescent="0.25">
      <c r="A543" t="s">
        <v>4031</v>
      </c>
    </row>
    <row r="544" spans="1:1" x14ac:dyDescent="0.25">
      <c r="A544" t="s">
        <v>4035</v>
      </c>
    </row>
    <row r="545" spans="1:1" x14ac:dyDescent="0.25">
      <c r="A545" t="s">
        <v>4039</v>
      </c>
    </row>
    <row r="546" spans="1:1" x14ac:dyDescent="0.25">
      <c r="A546" t="s">
        <v>4173</v>
      </c>
    </row>
    <row r="547" spans="1:1" x14ac:dyDescent="0.25">
      <c r="A547" t="s">
        <v>4177</v>
      </c>
    </row>
    <row r="549" spans="1:1" x14ac:dyDescent="0.25">
      <c r="A549" t="s">
        <v>4185</v>
      </c>
    </row>
    <row r="550" spans="1:1" x14ac:dyDescent="0.25">
      <c r="A550" t="s">
        <v>4189</v>
      </c>
    </row>
    <row r="551" spans="1:1" x14ac:dyDescent="0.25">
      <c r="A551" t="s">
        <v>4191</v>
      </c>
    </row>
    <row r="552" spans="1:1" x14ac:dyDescent="0.25">
      <c r="A552" t="s">
        <v>4193</v>
      </c>
    </row>
    <row r="553" spans="1:1" x14ac:dyDescent="0.25">
      <c r="A553" t="s">
        <v>4195</v>
      </c>
    </row>
    <row r="556" spans="1:1" x14ac:dyDescent="0.25">
      <c r="A556" t="s">
        <v>4205</v>
      </c>
    </row>
    <row r="559" spans="1:1" x14ac:dyDescent="0.25">
      <c r="A559" t="s">
        <v>4210</v>
      </c>
    </row>
    <row r="560" spans="1:1" x14ac:dyDescent="0.25">
      <c r="A560" t="s">
        <v>4211</v>
      </c>
    </row>
    <row r="561" spans="1:1" x14ac:dyDescent="0.25">
      <c r="A561" t="s">
        <v>4212</v>
      </c>
    </row>
    <row r="562" spans="1:1" x14ac:dyDescent="0.25">
      <c r="A562" t="s">
        <v>4213</v>
      </c>
    </row>
    <row r="563" spans="1:1" x14ac:dyDescent="0.25">
      <c r="A563" t="s">
        <v>4215</v>
      </c>
    </row>
    <row r="564" spans="1:1" x14ac:dyDescent="0.25">
      <c r="A564" t="s">
        <v>4217</v>
      </c>
    </row>
    <row r="565" spans="1:1" x14ac:dyDescent="0.25">
      <c r="A565" t="s">
        <v>4219</v>
      </c>
    </row>
    <row r="566" spans="1:1" x14ac:dyDescent="0.25">
      <c r="A566" t="s">
        <v>4221</v>
      </c>
    </row>
    <row r="567" spans="1:1" x14ac:dyDescent="0.25">
      <c r="A567" t="s">
        <v>4223</v>
      </c>
    </row>
    <row r="568" spans="1:1" x14ac:dyDescent="0.25">
      <c r="A568" t="s">
        <v>4225</v>
      </c>
    </row>
    <row r="569" spans="1:1" x14ac:dyDescent="0.25">
      <c r="A569" t="s">
        <v>4227</v>
      </c>
    </row>
    <row r="570" spans="1:1" x14ac:dyDescent="0.25">
      <c r="A570" t="s">
        <v>4229</v>
      </c>
    </row>
    <row r="571" spans="1:1" x14ac:dyDescent="0.25">
      <c r="A571" t="s">
        <v>4231</v>
      </c>
    </row>
    <row r="572" spans="1:1" x14ac:dyDescent="0.25">
      <c r="A572" t="s">
        <v>4233</v>
      </c>
    </row>
    <row r="573" spans="1:1" x14ac:dyDescent="0.25">
      <c r="A573" t="s">
        <v>4235</v>
      </c>
    </row>
    <row r="574" spans="1:1" x14ac:dyDescent="0.25">
      <c r="A574" t="s">
        <v>4237</v>
      </c>
    </row>
    <row r="575" spans="1:1" x14ac:dyDescent="0.25">
      <c r="A575" t="s">
        <v>4239</v>
      </c>
    </row>
    <row r="576" spans="1:1" x14ac:dyDescent="0.25">
      <c r="A576" t="s">
        <v>4241</v>
      </c>
    </row>
    <row r="609" spans="1:1" x14ac:dyDescent="0.25">
      <c r="A609" t="s">
        <v>4243</v>
      </c>
    </row>
    <row r="610" spans="1:1" x14ac:dyDescent="0.25">
      <c r="A610" t="s">
        <v>4246</v>
      </c>
    </row>
    <row r="611" spans="1:1" x14ac:dyDescent="0.25">
      <c r="A611" t="s">
        <v>4249</v>
      </c>
    </row>
    <row r="612" spans="1:1" x14ac:dyDescent="0.25">
      <c r="A612" t="s">
        <v>4252</v>
      </c>
    </row>
    <row r="613" spans="1:1" x14ac:dyDescent="0.25">
      <c r="A613" t="s">
        <v>4255</v>
      </c>
    </row>
    <row r="614" spans="1:1" x14ac:dyDescent="0.25">
      <c r="A614" t="s">
        <v>4256</v>
      </c>
    </row>
    <row r="615" spans="1:1" x14ac:dyDescent="0.25">
      <c r="A615" t="s">
        <v>4257</v>
      </c>
    </row>
    <row r="616" spans="1:1" x14ac:dyDescent="0.25">
      <c r="A616" t="s">
        <v>4260</v>
      </c>
    </row>
    <row r="617" spans="1:1" x14ac:dyDescent="0.25">
      <c r="A617" t="s">
        <v>4263</v>
      </c>
    </row>
    <row r="618" spans="1:1" x14ac:dyDescent="0.25">
      <c r="A618" t="s">
        <v>4266</v>
      </c>
    </row>
    <row r="619" spans="1:1" x14ac:dyDescent="0.25">
      <c r="A619" t="s">
        <v>4269</v>
      </c>
    </row>
    <row r="620" spans="1:1" x14ac:dyDescent="0.25">
      <c r="A620" t="s">
        <v>4272</v>
      </c>
    </row>
    <row r="621" spans="1:1" x14ac:dyDescent="0.25">
      <c r="A621" t="s">
        <v>4275</v>
      </c>
    </row>
    <row r="622" spans="1:1" x14ac:dyDescent="0.25">
      <c r="A622" t="s">
        <v>4278</v>
      </c>
    </row>
    <row r="623" spans="1:1" x14ac:dyDescent="0.25">
      <c r="A623" t="s">
        <v>4281</v>
      </c>
    </row>
    <row r="624" spans="1:1" x14ac:dyDescent="0.25">
      <c r="A624" t="s">
        <v>4284</v>
      </c>
    </row>
    <row r="625" spans="1:1" x14ac:dyDescent="0.25">
      <c r="A625" t="s">
        <v>4287</v>
      </c>
    </row>
    <row r="626" spans="1:1" x14ac:dyDescent="0.25">
      <c r="A626" t="s">
        <v>4290</v>
      </c>
    </row>
    <row r="627" spans="1:1" x14ac:dyDescent="0.25">
      <c r="A627" t="s">
        <v>4293</v>
      </c>
    </row>
    <row r="628" spans="1:1" x14ac:dyDescent="0.25">
      <c r="A628" t="s">
        <v>4296</v>
      </c>
    </row>
    <row r="629" spans="1:1" x14ac:dyDescent="0.25">
      <c r="A629" t="s">
        <v>4299</v>
      </c>
    </row>
    <row r="630" spans="1:1" x14ac:dyDescent="0.25">
      <c r="A630" t="s">
        <v>4302</v>
      </c>
    </row>
    <row r="631" spans="1:1" x14ac:dyDescent="0.25">
      <c r="A631" t="s">
        <v>4305</v>
      </c>
    </row>
    <row r="632" spans="1:1" x14ac:dyDescent="0.25">
      <c r="A632" t="s">
        <v>4308</v>
      </c>
    </row>
    <row r="633" spans="1:1" x14ac:dyDescent="0.25">
      <c r="A633" t="s">
        <v>4311</v>
      </c>
    </row>
    <row r="634" spans="1:1" x14ac:dyDescent="0.25">
      <c r="A634" t="s">
        <v>4314</v>
      </c>
    </row>
    <row r="635" spans="1:1" x14ac:dyDescent="0.25">
      <c r="A635" t="s">
        <v>4317</v>
      </c>
    </row>
    <row r="641" spans="1:1" x14ac:dyDescent="0.25">
      <c r="A641" t="s">
        <v>4320</v>
      </c>
    </row>
    <row r="642" spans="1:1" x14ac:dyDescent="0.25">
      <c r="A642" t="s">
        <v>4321</v>
      </c>
    </row>
    <row r="643" spans="1:1" x14ac:dyDescent="0.25">
      <c r="A643" t="s">
        <v>4322</v>
      </c>
    </row>
    <row r="644" spans="1:1" x14ac:dyDescent="0.25">
      <c r="A644" t="s">
        <v>4323</v>
      </c>
    </row>
    <row r="645" spans="1:1" x14ac:dyDescent="0.25">
      <c r="A645" t="s">
        <v>4324</v>
      </c>
    </row>
    <row r="646" spans="1:1" x14ac:dyDescent="0.25">
      <c r="A646" t="s">
        <v>4325</v>
      </c>
    </row>
    <row r="647" spans="1:1" x14ac:dyDescent="0.25">
      <c r="A647" t="s">
        <v>4326</v>
      </c>
    </row>
    <row r="648" spans="1:1" x14ac:dyDescent="0.25">
      <c r="A648" t="s">
        <v>4260</v>
      </c>
    </row>
    <row r="649" spans="1:1" x14ac:dyDescent="0.25">
      <c r="A649" t="s">
        <v>4263</v>
      </c>
    </row>
    <row r="650" spans="1:1" x14ac:dyDescent="0.25">
      <c r="A650" t="s">
        <v>4266</v>
      </c>
    </row>
    <row r="651" spans="1:1" x14ac:dyDescent="0.25">
      <c r="A651" t="s">
        <v>4269</v>
      </c>
    </row>
    <row r="652" spans="1:1" x14ac:dyDescent="0.25">
      <c r="A652" t="s">
        <v>4272</v>
      </c>
    </row>
    <row r="653" spans="1:1" x14ac:dyDescent="0.25">
      <c r="A653" t="s">
        <v>4275</v>
      </c>
    </row>
    <row r="654" spans="1:1" x14ac:dyDescent="0.25">
      <c r="A654" t="s">
        <v>4278</v>
      </c>
    </row>
    <row r="655" spans="1:1" x14ac:dyDescent="0.25">
      <c r="A655" t="s">
        <v>4281</v>
      </c>
    </row>
    <row r="656" spans="1:1" x14ac:dyDescent="0.25">
      <c r="A656" t="s">
        <v>4284</v>
      </c>
    </row>
    <row r="657" spans="1:1" x14ac:dyDescent="0.25">
      <c r="A657" t="s">
        <v>4327</v>
      </c>
    </row>
    <row r="658" spans="1:1" x14ac:dyDescent="0.25">
      <c r="A658" t="s">
        <v>4328</v>
      </c>
    </row>
    <row r="659" spans="1:1" x14ac:dyDescent="0.25">
      <c r="A659" t="s">
        <v>4329</v>
      </c>
    </row>
    <row r="660" spans="1:1" x14ac:dyDescent="0.25">
      <c r="A660" t="s">
        <v>4330</v>
      </c>
    </row>
    <row r="661" spans="1:1" x14ac:dyDescent="0.25">
      <c r="A661" t="s">
        <v>4331</v>
      </c>
    </row>
    <row r="662" spans="1:1" x14ac:dyDescent="0.25">
      <c r="A662" t="s">
        <v>4332</v>
      </c>
    </row>
    <row r="663" spans="1:1" x14ac:dyDescent="0.25">
      <c r="A663" t="s">
        <v>4333</v>
      </c>
    </row>
    <row r="664" spans="1:1" x14ac:dyDescent="0.25">
      <c r="A664" t="s">
        <v>4334</v>
      </c>
    </row>
    <row r="665" spans="1:1" x14ac:dyDescent="0.25">
      <c r="A665" t="s">
        <v>4335</v>
      </c>
    </row>
    <row r="666" spans="1:1" x14ac:dyDescent="0.25">
      <c r="A666" t="s">
        <v>4336</v>
      </c>
    </row>
    <row r="667" spans="1:1" x14ac:dyDescent="0.25">
      <c r="A667" t="s">
        <v>4317</v>
      </c>
    </row>
    <row r="673" spans="1:1" x14ac:dyDescent="0.25">
      <c r="A673" t="s">
        <v>4337</v>
      </c>
    </row>
    <row r="674" spans="1:1" x14ac:dyDescent="0.25">
      <c r="A674" t="s">
        <v>4338</v>
      </c>
    </row>
    <row r="675" spans="1:1" x14ac:dyDescent="0.25">
      <c r="A675" t="s">
        <v>4339</v>
      </c>
    </row>
    <row r="676" spans="1:1" x14ac:dyDescent="0.25">
      <c r="A676" t="s">
        <v>4340</v>
      </c>
    </row>
    <row r="677" spans="1:1" x14ac:dyDescent="0.25">
      <c r="A677" t="s">
        <v>4341</v>
      </c>
    </row>
    <row r="678" spans="1:1" x14ac:dyDescent="0.25">
      <c r="A678" t="s">
        <v>4342</v>
      </c>
    </row>
    <row r="679" spans="1:1" x14ac:dyDescent="0.25">
      <c r="A679" t="s">
        <v>4343</v>
      </c>
    </row>
    <row r="680" spans="1:1" x14ac:dyDescent="0.25">
      <c r="A680" t="s">
        <v>4344</v>
      </c>
    </row>
    <row r="681" spans="1:1" x14ac:dyDescent="0.25">
      <c r="A681" t="s">
        <v>4345</v>
      </c>
    </row>
    <row r="682" spans="1:1" x14ac:dyDescent="0.25">
      <c r="A682" t="s">
        <v>4346</v>
      </c>
    </row>
    <row r="683" spans="1:1" x14ac:dyDescent="0.25">
      <c r="A683" t="s">
        <v>4347</v>
      </c>
    </row>
    <row r="684" spans="1:1" x14ac:dyDescent="0.25">
      <c r="A684" t="s">
        <v>4349</v>
      </c>
    </row>
    <row r="685" spans="1:1" x14ac:dyDescent="0.25">
      <c r="A685" t="s">
        <v>4350</v>
      </c>
    </row>
    <row r="686" spans="1:1" x14ac:dyDescent="0.25">
      <c r="A686" t="s">
        <v>4351</v>
      </c>
    </row>
    <row r="687" spans="1:1" x14ac:dyDescent="0.25">
      <c r="A687" t="s">
        <v>4352</v>
      </c>
    </row>
    <row r="688" spans="1:1" x14ac:dyDescent="0.25">
      <c r="A688" t="s">
        <v>4353</v>
      </c>
    </row>
    <row r="689" spans="1:1" x14ac:dyDescent="0.25">
      <c r="A689" t="s">
        <v>4354</v>
      </c>
    </row>
    <row r="690" spans="1:1" x14ac:dyDescent="0.25">
      <c r="A690" t="s">
        <v>4355</v>
      </c>
    </row>
    <row r="691" spans="1:1" x14ac:dyDescent="0.25">
      <c r="A691" t="s">
        <v>4356</v>
      </c>
    </row>
    <row r="692" spans="1:1" x14ac:dyDescent="0.25">
      <c r="A692" t="s">
        <v>4357</v>
      </c>
    </row>
    <row r="693" spans="1:1" x14ac:dyDescent="0.25">
      <c r="A693" t="s">
        <v>4358</v>
      </c>
    </row>
    <row r="694" spans="1:1" x14ac:dyDescent="0.25">
      <c r="A694" t="s">
        <v>4359</v>
      </c>
    </row>
    <row r="695" spans="1:1" x14ac:dyDescent="0.25">
      <c r="A695" t="s">
        <v>4360</v>
      </c>
    </row>
    <row r="696" spans="1:1" x14ac:dyDescent="0.25">
      <c r="A696" t="s">
        <v>4361</v>
      </c>
    </row>
    <row r="697" spans="1:1" x14ac:dyDescent="0.25">
      <c r="A697" t="s">
        <v>4362</v>
      </c>
    </row>
    <row r="698" spans="1:1" x14ac:dyDescent="0.25">
      <c r="A698" t="s">
        <v>4364</v>
      </c>
    </row>
    <row r="699" spans="1:1" x14ac:dyDescent="0.25">
      <c r="A699" t="s">
        <v>4317</v>
      </c>
    </row>
    <row r="705" spans="1:1" x14ac:dyDescent="0.25">
      <c r="A705" t="s">
        <v>4365</v>
      </c>
    </row>
    <row r="706" spans="1:1" x14ac:dyDescent="0.25">
      <c r="A706" t="s">
        <v>4366</v>
      </c>
    </row>
    <row r="707" spans="1:1" x14ac:dyDescent="0.25">
      <c r="A707" t="s">
        <v>4367</v>
      </c>
    </row>
    <row r="708" spans="1:1" x14ac:dyDescent="0.25">
      <c r="A708" t="s">
        <v>4368</v>
      </c>
    </row>
    <row r="709" spans="1:1" x14ac:dyDescent="0.25">
      <c r="A709" t="s">
        <v>4369</v>
      </c>
    </row>
    <row r="710" spans="1:1" x14ac:dyDescent="0.25">
      <c r="A710" t="s">
        <v>4370</v>
      </c>
    </row>
    <row r="711" spans="1:1" x14ac:dyDescent="0.25">
      <c r="A711" t="s">
        <v>4371</v>
      </c>
    </row>
    <row r="712" spans="1:1" x14ac:dyDescent="0.25">
      <c r="A712" t="s">
        <v>4372</v>
      </c>
    </row>
    <row r="713" spans="1:1" x14ac:dyDescent="0.25">
      <c r="A713" t="s">
        <v>4373</v>
      </c>
    </row>
    <row r="714" spans="1:1" x14ac:dyDescent="0.25">
      <c r="A714" t="s">
        <v>4374</v>
      </c>
    </row>
    <row r="715" spans="1:1" x14ac:dyDescent="0.25">
      <c r="A715" t="s">
        <v>4375</v>
      </c>
    </row>
    <row r="716" spans="1:1" x14ac:dyDescent="0.25">
      <c r="A716" t="s">
        <v>4376</v>
      </c>
    </row>
    <row r="717" spans="1:1" x14ac:dyDescent="0.25">
      <c r="A717" t="s">
        <v>4377</v>
      </c>
    </row>
    <row r="718" spans="1:1" x14ac:dyDescent="0.25">
      <c r="A718" t="s">
        <v>4378</v>
      </c>
    </row>
    <row r="719" spans="1:1" x14ac:dyDescent="0.25">
      <c r="A719" t="s">
        <v>4379</v>
      </c>
    </row>
    <row r="720" spans="1:1" x14ac:dyDescent="0.25">
      <c r="A720" t="s">
        <v>4380</v>
      </c>
    </row>
    <row r="721" spans="1:1" x14ac:dyDescent="0.25">
      <c r="A721" t="s">
        <v>4381</v>
      </c>
    </row>
    <row r="722" spans="1:1" x14ac:dyDescent="0.25">
      <c r="A722" t="s">
        <v>4382</v>
      </c>
    </row>
    <row r="723" spans="1:1" x14ac:dyDescent="0.25">
      <c r="A723" t="s">
        <v>4383</v>
      </c>
    </row>
    <row r="724" spans="1:1" x14ac:dyDescent="0.25">
      <c r="A724" t="s">
        <v>4384</v>
      </c>
    </row>
    <row r="725" spans="1:1" x14ac:dyDescent="0.25">
      <c r="A725" t="s">
        <v>4385</v>
      </c>
    </row>
    <row r="726" spans="1:1" x14ac:dyDescent="0.25">
      <c r="A726" t="s">
        <v>4386</v>
      </c>
    </row>
    <row r="727" spans="1:1" x14ac:dyDescent="0.25">
      <c r="A727" t="s">
        <v>4387</v>
      </c>
    </row>
    <row r="728" spans="1:1" x14ac:dyDescent="0.25">
      <c r="A728" t="s">
        <v>4388</v>
      </c>
    </row>
    <row r="729" spans="1:1" x14ac:dyDescent="0.25">
      <c r="A729" t="s">
        <v>4389</v>
      </c>
    </row>
    <row r="730" spans="1:1" x14ac:dyDescent="0.25">
      <c r="A730" t="s">
        <v>4390</v>
      </c>
    </row>
    <row r="731" spans="1:1" x14ac:dyDescent="0.25">
      <c r="A731" t="s">
        <v>4317</v>
      </c>
    </row>
    <row r="737" spans="1:1" x14ac:dyDescent="0.25">
      <c r="A737" t="s">
        <v>4391</v>
      </c>
    </row>
    <row r="738" spans="1:1" x14ac:dyDescent="0.25">
      <c r="A738" t="s">
        <v>4392</v>
      </c>
    </row>
    <row r="739" spans="1:1" x14ac:dyDescent="0.25">
      <c r="A739" t="s">
        <v>4393</v>
      </c>
    </row>
    <row r="740" spans="1:1" x14ac:dyDescent="0.25">
      <c r="A740" t="s">
        <v>4394</v>
      </c>
    </row>
    <row r="741" spans="1:1" x14ac:dyDescent="0.25">
      <c r="A741" t="s">
        <v>4395</v>
      </c>
    </row>
    <row r="742" spans="1:1" x14ac:dyDescent="0.25">
      <c r="A742" t="s">
        <v>4396</v>
      </c>
    </row>
    <row r="743" spans="1:1" x14ac:dyDescent="0.25">
      <c r="A743" t="s">
        <v>4397</v>
      </c>
    </row>
    <row r="744" spans="1:1" x14ac:dyDescent="0.25">
      <c r="A744" t="s">
        <v>4398</v>
      </c>
    </row>
    <row r="745" spans="1:1" x14ac:dyDescent="0.25">
      <c r="A745" t="s">
        <v>4399</v>
      </c>
    </row>
    <row r="746" spans="1:1" x14ac:dyDescent="0.25">
      <c r="A746" t="s">
        <v>4400</v>
      </c>
    </row>
    <row r="747" spans="1:1" x14ac:dyDescent="0.25">
      <c r="A747" t="s">
        <v>4401</v>
      </c>
    </row>
    <row r="748" spans="1:1" x14ac:dyDescent="0.25">
      <c r="A748" t="s">
        <v>4402</v>
      </c>
    </row>
    <row r="749" spans="1:1" x14ac:dyDescent="0.25">
      <c r="A749" t="s">
        <v>4403</v>
      </c>
    </row>
    <row r="750" spans="1:1" x14ac:dyDescent="0.25">
      <c r="A750" t="s">
        <v>4404</v>
      </c>
    </row>
    <row r="751" spans="1:1" x14ac:dyDescent="0.25">
      <c r="A751" t="s">
        <v>4405</v>
      </c>
    </row>
    <row r="752" spans="1:1" x14ac:dyDescent="0.25">
      <c r="A752" t="s">
        <v>4406</v>
      </c>
    </row>
    <row r="753" spans="1:1" x14ac:dyDescent="0.25">
      <c r="A753" t="s">
        <v>4407</v>
      </c>
    </row>
    <row r="754" spans="1:1" x14ac:dyDescent="0.25">
      <c r="A754" t="s">
        <v>4408</v>
      </c>
    </row>
    <row r="755" spans="1:1" x14ac:dyDescent="0.25">
      <c r="A755" t="s">
        <v>4409</v>
      </c>
    </row>
    <row r="756" spans="1:1" x14ac:dyDescent="0.25">
      <c r="A756" t="s">
        <v>4410</v>
      </c>
    </row>
    <row r="757" spans="1:1" x14ac:dyDescent="0.25">
      <c r="A757" t="s">
        <v>4411</v>
      </c>
    </row>
    <row r="758" spans="1:1" x14ac:dyDescent="0.25">
      <c r="A758" t="s">
        <v>4412</v>
      </c>
    </row>
    <row r="759" spans="1:1" x14ac:dyDescent="0.25">
      <c r="A759" t="s">
        <v>4413</v>
      </c>
    </row>
    <row r="760" spans="1:1" x14ac:dyDescent="0.25">
      <c r="A760" t="s">
        <v>4414</v>
      </c>
    </row>
    <row r="761" spans="1:1" x14ac:dyDescent="0.25">
      <c r="A761" t="s">
        <v>4415</v>
      </c>
    </row>
    <row r="762" spans="1:1" x14ac:dyDescent="0.25">
      <c r="A762" t="s">
        <v>4416</v>
      </c>
    </row>
    <row r="763" spans="1:1" x14ac:dyDescent="0.25">
      <c r="A763" t="s">
        <v>4317</v>
      </c>
    </row>
    <row r="769" spans="1:1" x14ac:dyDescent="0.25">
      <c r="A769" t="s">
        <v>4417</v>
      </c>
    </row>
    <row r="770" spans="1:1" x14ac:dyDescent="0.25">
      <c r="A770" t="s">
        <v>4418</v>
      </c>
    </row>
    <row r="771" spans="1:1" x14ac:dyDescent="0.25">
      <c r="A771" t="s">
        <v>4419</v>
      </c>
    </row>
    <row r="772" spans="1:1" x14ac:dyDescent="0.25">
      <c r="A772" t="s">
        <v>4420</v>
      </c>
    </row>
    <row r="773" spans="1:1" x14ac:dyDescent="0.25">
      <c r="A773" t="s">
        <v>4421</v>
      </c>
    </row>
    <row r="774" spans="1:1" x14ac:dyDescent="0.25">
      <c r="A774" t="s">
        <v>4422</v>
      </c>
    </row>
    <row r="775" spans="1:1" x14ac:dyDescent="0.25">
      <c r="A775" t="s">
        <v>4423</v>
      </c>
    </row>
    <row r="776" spans="1:1" x14ac:dyDescent="0.25">
      <c r="A776" t="s">
        <v>4424</v>
      </c>
    </row>
    <row r="777" spans="1:1" x14ac:dyDescent="0.25">
      <c r="A777" t="s">
        <v>4425</v>
      </c>
    </row>
    <row r="778" spans="1:1" x14ac:dyDescent="0.25">
      <c r="A778" t="s">
        <v>4426</v>
      </c>
    </row>
    <row r="779" spans="1:1" x14ac:dyDescent="0.25">
      <c r="A779" t="s">
        <v>4427</v>
      </c>
    </row>
    <row r="780" spans="1:1" x14ac:dyDescent="0.25">
      <c r="A780" t="s">
        <v>4428</v>
      </c>
    </row>
    <row r="781" spans="1:1" x14ac:dyDescent="0.25">
      <c r="A781" t="s">
        <v>4429</v>
      </c>
    </row>
    <row r="782" spans="1:1" x14ac:dyDescent="0.25">
      <c r="A782" t="s">
        <v>4430</v>
      </c>
    </row>
    <row r="783" spans="1:1" x14ac:dyDescent="0.25">
      <c r="A783" t="s">
        <v>4431</v>
      </c>
    </row>
    <row r="784" spans="1:1" x14ac:dyDescent="0.25">
      <c r="A784" t="s">
        <v>4432</v>
      </c>
    </row>
    <row r="785" spans="1:1" x14ac:dyDescent="0.25">
      <c r="A785" t="s">
        <v>4433</v>
      </c>
    </row>
    <row r="786" spans="1:1" x14ac:dyDescent="0.25">
      <c r="A786" t="s">
        <v>4434</v>
      </c>
    </row>
    <row r="787" spans="1:1" x14ac:dyDescent="0.25">
      <c r="A787" t="s">
        <v>4435</v>
      </c>
    </row>
    <row r="788" spans="1:1" x14ac:dyDescent="0.25">
      <c r="A788" t="s">
        <v>4436</v>
      </c>
    </row>
    <row r="789" spans="1:1" x14ac:dyDescent="0.25">
      <c r="A789" t="s">
        <v>4437</v>
      </c>
    </row>
    <row r="790" spans="1:1" x14ac:dyDescent="0.25">
      <c r="A790" t="s">
        <v>4438</v>
      </c>
    </row>
    <row r="791" spans="1:1" x14ac:dyDescent="0.25">
      <c r="A791" t="s">
        <v>4439</v>
      </c>
    </row>
    <row r="792" spans="1:1" x14ac:dyDescent="0.25">
      <c r="A792" t="s">
        <v>4440</v>
      </c>
    </row>
    <row r="793" spans="1:1" x14ac:dyDescent="0.25">
      <c r="A793" t="s">
        <v>4441</v>
      </c>
    </row>
    <row r="794" spans="1:1" x14ac:dyDescent="0.25">
      <c r="A794" t="s">
        <v>4442</v>
      </c>
    </row>
    <row r="795" spans="1:1" x14ac:dyDescent="0.25">
      <c r="A795" t="s">
        <v>4317</v>
      </c>
    </row>
    <row r="801" spans="1:1" x14ac:dyDescent="0.25">
      <c r="A801" t="s">
        <v>4443</v>
      </c>
    </row>
    <row r="802" spans="1:1" x14ac:dyDescent="0.25">
      <c r="A802" t="s">
        <v>4444</v>
      </c>
    </row>
    <row r="803" spans="1:1" x14ac:dyDescent="0.25">
      <c r="A803" t="s">
        <v>4445</v>
      </c>
    </row>
    <row r="804" spans="1:1" x14ac:dyDescent="0.25">
      <c r="A804" t="s">
        <v>4446</v>
      </c>
    </row>
    <row r="805" spans="1:1" x14ac:dyDescent="0.25">
      <c r="A805" t="s">
        <v>4447</v>
      </c>
    </row>
    <row r="806" spans="1:1" x14ac:dyDescent="0.25">
      <c r="A806" t="s">
        <v>4448</v>
      </c>
    </row>
    <row r="807" spans="1:1" x14ac:dyDescent="0.25">
      <c r="A807" t="s">
        <v>4449</v>
      </c>
    </row>
    <row r="808" spans="1:1" x14ac:dyDescent="0.25">
      <c r="A808" t="s">
        <v>4450</v>
      </c>
    </row>
    <row r="809" spans="1:1" x14ac:dyDescent="0.25">
      <c r="A809" t="s">
        <v>4451</v>
      </c>
    </row>
    <row r="810" spans="1:1" x14ac:dyDescent="0.25">
      <c r="A810" t="s">
        <v>4452</v>
      </c>
    </row>
    <row r="811" spans="1:1" x14ac:dyDescent="0.25">
      <c r="A811" t="s">
        <v>4453</v>
      </c>
    </row>
    <row r="812" spans="1:1" x14ac:dyDescent="0.25">
      <c r="A812" t="s">
        <v>4454</v>
      </c>
    </row>
    <row r="813" spans="1:1" x14ac:dyDescent="0.25">
      <c r="A813" t="s">
        <v>4455</v>
      </c>
    </row>
    <row r="814" spans="1:1" x14ac:dyDescent="0.25">
      <c r="A814" t="s">
        <v>4456</v>
      </c>
    </row>
    <row r="815" spans="1:1" x14ac:dyDescent="0.25">
      <c r="A815" t="s">
        <v>4457</v>
      </c>
    </row>
    <row r="816" spans="1:1" x14ac:dyDescent="0.25">
      <c r="A816" t="s">
        <v>4458</v>
      </c>
    </row>
    <row r="817" spans="1:1" x14ac:dyDescent="0.25">
      <c r="A817" t="s">
        <v>4459</v>
      </c>
    </row>
    <row r="818" spans="1:1" x14ac:dyDescent="0.25">
      <c r="A818" t="s">
        <v>4460</v>
      </c>
    </row>
    <row r="819" spans="1:1" x14ac:dyDescent="0.25">
      <c r="A819" t="s">
        <v>4461</v>
      </c>
    </row>
    <row r="820" spans="1:1" x14ac:dyDescent="0.25">
      <c r="A820" t="s">
        <v>4462</v>
      </c>
    </row>
    <row r="821" spans="1:1" x14ac:dyDescent="0.25">
      <c r="A821" t="s">
        <v>4463</v>
      </c>
    </row>
    <row r="822" spans="1:1" x14ac:dyDescent="0.25">
      <c r="A822" t="s">
        <v>4464</v>
      </c>
    </row>
    <row r="823" spans="1:1" x14ac:dyDescent="0.25">
      <c r="A823" t="s">
        <v>4465</v>
      </c>
    </row>
    <row r="824" spans="1:1" x14ac:dyDescent="0.25">
      <c r="A824" t="s">
        <v>4466</v>
      </c>
    </row>
    <row r="825" spans="1:1" x14ac:dyDescent="0.25">
      <c r="A825" t="s">
        <v>4467</v>
      </c>
    </row>
    <row r="826" spans="1:1" x14ac:dyDescent="0.25">
      <c r="A826" t="s">
        <v>4468</v>
      </c>
    </row>
    <row r="827" spans="1:1" x14ac:dyDescent="0.25">
      <c r="A827" t="s">
        <v>4317</v>
      </c>
    </row>
    <row r="833" spans="1:1" x14ac:dyDescent="0.25">
      <c r="A833" t="s">
        <v>4469</v>
      </c>
    </row>
    <row r="834" spans="1:1" x14ac:dyDescent="0.25">
      <c r="A834" t="s">
        <v>4470</v>
      </c>
    </row>
    <row r="835" spans="1:1" x14ac:dyDescent="0.25">
      <c r="A835" t="s">
        <v>4471</v>
      </c>
    </row>
    <row r="836" spans="1:1" x14ac:dyDescent="0.25">
      <c r="A836" t="s">
        <v>4472</v>
      </c>
    </row>
    <row r="837" spans="1:1" x14ac:dyDescent="0.25">
      <c r="A837" t="s">
        <v>4473</v>
      </c>
    </row>
    <row r="838" spans="1:1" x14ac:dyDescent="0.25">
      <c r="A838" t="s">
        <v>4474</v>
      </c>
    </row>
    <row r="839" spans="1:1" x14ac:dyDescent="0.25">
      <c r="A839" t="s">
        <v>4475</v>
      </c>
    </row>
    <row r="840" spans="1:1" x14ac:dyDescent="0.25">
      <c r="A840" t="s">
        <v>4476</v>
      </c>
    </row>
    <row r="841" spans="1:1" x14ac:dyDescent="0.25">
      <c r="A841" t="s">
        <v>4477</v>
      </c>
    </row>
    <row r="842" spans="1:1" x14ac:dyDescent="0.25">
      <c r="A842" t="s">
        <v>4478</v>
      </c>
    </row>
    <row r="843" spans="1:1" x14ac:dyDescent="0.25">
      <c r="A843" t="s">
        <v>4479</v>
      </c>
    </row>
    <row r="844" spans="1:1" x14ac:dyDescent="0.25">
      <c r="A844" t="s">
        <v>4480</v>
      </c>
    </row>
    <row r="845" spans="1:1" x14ac:dyDescent="0.25">
      <c r="A845" t="s">
        <v>4481</v>
      </c>
    </row>
    <row r="846" spans="1:1" x14ac:dyDescent="0.25">
      <c r="A846" t="s">
        <v>4482</v>
      </c>
    </row>
    <row r="847" spans="1:1" x14ac:dyDescent="0.25">
      <c r="A847" t="s">
        <v>4483</v>
      </c>
    </row>
    <row r="848" spans="1:1" x14ac:dyDescent="0.25">
      <c r="A848" t="s">
        <v>4484</v>
      </c>
    </row>
    <row r="849" spans="1:1" x14ac:dyDescent="0.25">
      <c r="A849" t="s">
        <v>4485</v>
      </c>
    </row>
    <row r="850" spans="1:1" x14ac:dyDescent="0.25">
      <c r="A850" t="s">
        <v>4486</v>
      </c>
    </row>
    <row r="851" spans="1:1" x14ac:dyDescent="0.25">
      <c r="A851" t="s">
        <v>4487</v>
      </c>
    </row>
    <row r="852" spans="1:1" x14ac:dyDescent="0.25">
      <c r="A852" t="s">
        <v>4488</v>
      </c>
    </row>
    <row r="853" spans="1:1" x14ac:dyDescent="0.25">
      <c r="A853" t="s">
        <v>4489</v>
      </c>
    </row>
    <row r="854" spans="1:1" x14ac:dyDescent="0.25">
      <c r="A854" t="s">
        <v>4490</v>
      </c>
    </row>
    <row r="855" spans="1:1" x14ac:dyDescent="0.25">
      <c r="A855" t="s">
        <v>4491</v>
      </c>
    </row>
    <row r="856" spans="1:1" x14ac:dyDescent="0.25">
      <c r="A856" t="s">
        <v>4492</v>
      </c>
    </row>
    <row r="857" spans="1:1" x14ac:dyDescent="0.25">
      <c r="A857" t="s">
        <v>4493</v>
      </c>
    </row>
    <row r="858" spans="1:1" x14ac:dyDescent="0.25">
      <c r="A858" t="s">
        <v>4494</v>
      </c>
    </row>
    <row r="859" spans="1:1" x14ac:dyDescent="0.25">
      <c r="A859" t="s">
        <v>4317</v>
      </c>
    </row>
    <row r="865" spans="1:1" x14ac:dyDescent="0.25">
      <c r="A865" t="s">
        <v>4495</v>
      </c>
    </row>
    <row r="866" spans="1:1" x14ac:dyDescent="0.25">
      <c r="A866" t="s">
        <v>4496</v>
      </c>
    </row>
    <row r="867" spans="1:1" x14ac:dyDescent="0.25">
      <c r="A867" t="s">
        <v>4497</v>
      </c>
    </row>
    <row r="868" spans="1:1" x14ac:dyDescent="0.25">
      <c r="A868" t="s">
        <v>4498</v>
      </c>
    </row>
    <row r="869" spans="1:1" x14ac:dyDescent="0.25">
      <c r="A869" t="s">
        <v>4499</v>
      </c>
    </row>
    <row r="870" spans="1:1" x14ac:dyDescent="0.25">
      <c r="A870" t="s">
        <v>4500</v>
      </c>
    </row>
    <row r="871" spans="1:1" x14ac:dyDescent="0.25">
      <c r="A871" t="s">
        <v>4501</v>
      </c>
    </row>
    <row r="872" spans="1:1" x14ac:dyDescent="0.25">
      <c r="A872" t="s">
        <v>4502</v>
      </c>
    </row>
    <row r="873" spans="1:1" x14ac:dyDescent="0.25">
      <c r="A873" t="s">
        <v>4503</v>
      </c>
    </row>
    <row r="874" spans="1:1" x14ac:dyDescent="0.25">
      <c r="A874" t="s">
        <v>4504</v>
      </c>
    </row>
    <row r="875" spans="1:1" x14ac:dyDescent="0.25">
      <c r="A875" t="s">
        <v>4505</v>
      </c>
    </row>
    <row r="876" spans="1:1" x14ac:dyDescent="0.25">
      <c r="A876" t="s">
        <v>4506</v>
      </c>
    </row>
    <row r="877" spans="1:1" x14ac:dyDescent="0.25">
      <c r="A877" t="s">
        <v>4507</v>
      </c>
    </row>
    <row r="878" spans="1:1" x14ac:dyDescent="0.25">
      <c r="A878" t="s">
        <v>4508</v>
      </c>
    </row>
    <row r="879" spans="1:1" x14ac:dyDescent="0.25">
      <c r="A879" t="s">
        <v>4509</v>
      </c>
    </row>
    <row r="880" spans="1:1" x14ac:dyDescent="0.25">
      <c r="A880" t="s">
        <v>4510</v>
      </c>
    </row>
    <row r="881" spans="1:1" x14ac:dyDescent="0.25">
      <c r="A881" t="s">
        <v>4511</v>
      </c>
    </row>
    <row r="882" spans="1:1" x14ac:dyDescent="0.25">
      <c r="A882" t="s">
        <v>4512</v>
      </c>
    </row>
    <row r="883" spans="1:1" x14ac:dyDescent="0.25">
      <c r="A883" t="s">
        <v>4513</v>
      </c>
    </row>
    <row r="884" spans="1:1" x14ac:dyDescent="0.25">
      <c r="A884" t="s">
        <v>4514</v>
      </c>
    </row>
    <row r="885" spans="1:1" x14ac:dyDescent="0.25">
      <c r="A885" t="s">
        <v>4515</v>
      </c>
    </row>
    <row r="886" spans="1:1" x14ac:dyDescent="0.25">
      <c r="A886" t="s">
        <v>4516</v>
      </c>
    </row>
    <row r="887" spans="1:1" x14ac:dyDescent="0.25">
      <c r="A887" t="s">
        <v>4517</v>
      </c>
    </row>
    <row r="888" spans="1:1" x14ac:dyDescent="0.25">
      <c r="A888" t="s">
        <v>4518</v>
      </c>
    </row>
    <row r="889" spans="1:1" x14ac:dyDescent="0.25">
      <c r="A889" t="s">
        <v>4519</v>
      </c>
    </row>
    <row r="890" spans="1:1" x14ac:dyDescent="0.25">
      <c r="A890" t="s">
        <v>4520</v>
      </c>
    </row>
    <row r="891" spans="1:1" x14ac:dyDescent="0.25">
      <c r="A891" t="s">
        <v>4317</v>
      </c>
    </row>
    <row r="897" spans="1:1" x14ac:dyDescent="0.25">
      <c r="A897" t="s">
        <v>4521</v>
      </c>
    </row>
    <row r="898" spans="1:1" x14ac:dyDescent="0.25">
      <c r="A898" t="s">
        <v>4522</v>
      </c>
    </row>
    <row r="899" spans="1:1" x14ac:dyDescent="0.25">
      <c r="A899" t="s">
        <v>4523</v>
      </c>
    </row>
    <row r="900" spans="1:1" x14ac:dyDescent="0.25">
      <c r="A900" t="s">
        <v>4524</v>
      </c>
    </row>
    <row r="901" spans="1:1" x14ac:dyDescent="0.25">
      <c r="A901" t="s">
        <v>4525</v>
      </c>
    </row>
    <row r="902" spans="1:1" x14ac:dyDescent="0.25">
      <c r="A902" t="s">
        <v>4526</v>
      </c>
    </row>
    <row r="903" spans="1:1" x14ac:dyDescent="0.25">
      <c r="A903" t="s">
        <v>4527</v>
      </c>
    </row>
    <row r="904" spans="1:1" x14ac:dyDescent="0.25">
      <c r="A904" t="s">
        <v>4528</v>
      </c>
    </row>
    <row r="905" spans="1:1" x14ac:dyDescent="0.25">
      <c r="A905" t="s">
        <v>4529</v>
      </c>
    </row>
    <row r="906" spans="1:1" x14ac:dyDescent="0.25">
      <c r="A906" t="s">
        <v>4530</v>
      </c>
    </row>
    <row r="907" spans="1:1" x14ac:dyDescent="0.25">
      <c r="A907" t="s">
        <v>4531</v>
      </c>
    </row>
    <row r="908" spans="1:1" x14ac:dyDescent="0.25">
      <c r="A908" t="s">
        <v>4532</v>
      </c>
    </row>
    <row r="909" spans="1:1" x14ac:dyDescent="0.25">
      <c r="A909" t="s">
        <v>4533</v>
      </c>
    </row>
    <row r="910" spans="1:1" x14ac:dyDescent="0.25">
      <c r="A910" t="s">
        <v>4534</v>
      </c>
    </row>
    <row r="911" spans="1:1" x14ac:dyDescent="0.25">
      <c r="A911" t="s">
        <v>4535</v>
      </c>
    </row>
    <row r="912" spans="1:1" x14ac:dyDescent="0.25">
      <c r="A912" t="s">
        <v>4536</v>
      </c>
    </row>
    <row r="913" spans="1:1" x14ac:dyDescent="0.25">
      <c r="A913" t="s">
        <v>4537</v>
      </c>
    </row>
    <row r="914" spans="1:1" x14ac:dyDescent="0.25">
      <c r="A914" t="s">
        <v>4538</v>
      </c>
    </row>
    <row r="915" spans="1:1" x14ac:dyDescent="0.25">
      <c r="A915" t="s">
        <v>4539</v>
      </c>
    </row>
    <row r="916" spans="1:1" x14ac:dyDescent="0.25">
      <c r="A916" t="s">
        <v>4540</v>
      </c>
    </row>
    <row r="917" spans="1:1" x14ac:dyDescent="0.25">
      <c r="A917" t="s">
        <v>4541</v>
      </c>
    </row>
    <row r="918" spans="1:1" x14ac:dyDescent="0.25">
      <c r="A918" t="s">
        <v>4542</v>
      </c>
    </row>
    <row r="919" spans="1:1" x14ac:dyDescent="0.25">
      <c r="A919" t="s">
        <v>4543</v>
      </c>
    </row>
    <row r="920" spans="1:1" x14ac:dyDescent="0.25">
      <c r="A920" t="s">
        <v>4544</v>
      </c>
    </row>
    <row r="921" spans="1:1" x14ac:dyDescent="0.25">
      <c r="A921" t="s">
        <v>4545</v>
      </c>
    </row>
    <row r="922" spans="1:1" x14ac:dyDescent="0.25">
      <c r="A922" t="s">
        <v>4546</v>
      </c>
    </row>
    <row r="923" spans="1:1" x14ac:dyDescent="0.25">
      <c r="A923" t="s">
        <v>4317</v>
      </c>
    </row>
    <row r="929" spans="1:1" x14ac:dyDescent="0.25">
      <c r="A929" t="s">
        <v>4547</v>
      </c>
    </row>
    <row r="930" spans="1:1" x14ac:dyDescent="0.25">
      <c r="A930" t="s">
        <v>4548</v>
      </c>
    </row>
    <row r="931" spans="1:1" x14ac:dyDescent="0.25">
      <c r="A931" t="s">
        <v>4549</v>
      </c>
    </row>
    <row r="932" spans="1:1" x14ac:dyDescent="0.25">
      <c r="A932" t="s">
        <v>4550</v>
      </c>
    </row>
    <row r="933" spans="1:1" x14ac:dyDescent="0.25">
      <c r="A933" t="s">
        <v>4551</v>
      </c>
    </row>
    <row r="934" spans="1:1" x14ac:dyDescent="0.25">
      <c r="A934" t="s">
        <v>4552</v>
      </c>
    </row>
    <row r="935" spans="1:1" x14ac:dyDescent="0.25">
      <c r="A935" t="s">
        <v>4553</v>
      </c>
    </row>
    <row r="936" spans="1:1" x14ac:dyDescent="0.25">
      <c r="A936" t="s">
        <v>4554</v>
      </c>
    </row>
    <row r="937" spans="1:1" x14ac:dyDescent="0.25">
      <c r="A937" t="s">
        <v>4555</v>
      </c>
    </row>
    <row r="938" spans="1:1" x14ac:dyDescent="0.25">
      <c r="A938" t="s">
        <v>4556</v>
      </c>
    </row>
    <row r="939" spans="1:1" x14ac:dyDescent="0.25">
      <c r="A939" t="s">
        <v>4557</v>
      </c>
    </row>
    <row r="940" spans="1:1" x14ac:dyDescent="0.25">
      <c r="A940" t="s">
        <v>4558</v>
      </c>
    </row>
    <row r="941" spans="1:1" x14ac:dyDescent="0.25">
      <c r="A941" t="s">
        <v>4559</v>
      </c>
    </row>
    <row r="942" spans="1:1" x14ac:dyDescent="0.25">
      <c r="A942" t="s">
        <v>4560</v>
      </c>
    </row>
    <row r="943" spans="1:1" x14ac:dyDescent="0.25">
      <c r="A943" t="s">
        <v>4561</v>
      </c>
    </row>
    <row r="944" spans="1:1" x14ac:dyDescent="0.25">
      <c r="A944" t="s">
        <v>4562</v>
      </c>
    </row>
    <row r="945" spans="1:1" x14ac:dyDescent="0.25">
      <c r="A945" t="s">
        <v>4563</v>
      </c>
    </row>
    <row r="946" spans="1:1" x14ac:dyDescent="0.25">
      <c r="A946" t="s">
        <v>4564</v>
      </c>
    </row>
    <row r="947" spans="1:1" x14ac:dyDescent="0.25">
      <c r="A947" t="s">
        <v>4565</v>
      </c>
    </row>
    <row r="948" spans="1:1" x14ac:dyDescent="0.25">
      <c r="A948" t="s">
        <v>4566</v>
      </c>
    </row>
    <row r="949" spans="1:1" x14ac:dyDescent="0.25">
      <c r="A949" t="s">
        <v>4567</v>
      </c>
    </row>
    <row r="950" spans="1:1" x14ac:dyDescent="0.25">
      <c r="A950" t="s">
        <v>4568</v>
      </c>
    </row>
    <row r="951" spans="1:1" x14ac:dyDescent="0.25">
      <c r="A951" t="s">
        <v>4569</v>
      </c>
    </row>
    <row r="952" spans="1:1" x14ac:dyDescent="0.25">
      <c r="A952" t="s">
        <v>4570</v>
      </c>
    </row>
    <row r="953" spans="1:1" x14ac:dyDescent="0.25">
      <c r="A953" t="s">
        <v>4571</v>
      </c>
    </row>
    <row r="954" spans="1:1" x14ac:dyDescent="0.25">
      <c r="A954" t="s">
        <v>4572</v>
      </c>
    </row>
    <row r="955" spans="1:1" x14ac:dyDescent="0.25">
      <c r="A955" t="s">
        <v>4317</v>
      </c>
    </row>
    <row r="961" spans="1:1" x14ac:dyDescent="0.25">
      <c r="A961" t="s">
        <v>4573</v>
      </c>
    </row>
    <row r="962" spans="1:1" x14ac:dyDescent="0.25">
      <c r="A962" t="s">
        <v>4574</v>
      </c>
    </row>
    <row r="963" spans="1:1" x14ac:dyDescent="0.25">
      <c r="A963" t="s">
        <v>4575</v>
      </c>
    </row>
    <row r="964" spans="1:1" x14ac:dyDescent="0.25">
      <c r="A964" t="s">
        <v>4576</v>
      </c>
    </row>
    <row r="965" spans="1:1" x14ac:dyDescent="0.25">
      <c r="A965" t="s">
        <v>4577</v>
      </c>
    </row>
    <row r="966" spans="1:1" x14ac:dyDescent="0.25">
      <c r="A966" t="s">
        <v>4578</v>
      </c>
    </row>
    <row r="967" spans="1:1" x14ac:dyDescent="0.25">
      <c r="A967" t="s">
        <v>4579</v>
      </c>
    </row>
    <row r="968" spans="1:1" x14ac:dyDescent="0.25">
      <c r="A968" t="s">
        <v>4580</v>
      </c>
    </row>
    <row r="969" spans="1:1" x14ac:dyDescent="0.25">
      <c r="A969" t="s">
        <v>4581</v>
      </c>
    </row>
    <row r="970" spans="1:1" x14ac:dyDescent="0.25">
      <c r="A970" t="s">
        <v>4582</v>
      </c>
    </row>
    <row r="971" spans="1:1" x14ac:dyDescent="0.25">
      <c r="A971" t="s">
        <v>4583</v>
      </c>
    </row>
    <row r="972" spans="1:1" x14ac:dyDescent="0.25">
      <c r="A972" t="s">
        <v>4584</v>
      </c>
    </row>
    <row r="973" spans="1:1" x14ac:dyDescent="0.25">
      <c r="A973" t="s">
        <v>4585</v>
      </c>
    </row>
    <row r="974" spans="1:1" x14ac:dyDescent="0.25">
      <c r="A974" t="s">
        <v>4586</v>
      </c>
    </row>
    <row r="975" spans="1:1" x14ac:dyDescent="0.25">
      <c r="A975" t="s">
        <v>4587</v>
      </c>
    </row>
    <row r="976" spans="1:1" x14ac:dyDescent="0.25">
      <c r="A976" t="s">
        <v>4588</v>
      </c>
    </row>
    <row r="977" spans="1:1" x14ac:dyDescent="0.25">
      <c r="A977" t="s">
        <v>4589</v>
      </c>
    </row>
    <row r="978" spans="1:1" x14ac:dyDescent="0.25">
      <c r="A978" t="s">
        <v>4590</v>
      </c>
    </row>
    <row r="979" spans="1:1" x14ac:dyDescent="0.25">
      <c r="A979" t="s">
        <v>4591</v>
      </c>
    </row>
    <row r="980" spans="1:1" x14ac:dyDescent="0.25">
      <c r="A980" t="s">
        <v>4592</v>
      </c>
    </row>
    <row r="981" spans="1:1" x14ac:dyDescent="0.25">
      <c r="A981" t="s">
        <v>4593</v>
      </c>
    </row>
    <row r="982" spans="1:1" x14ac:dyDescent="0.25">
      <c r="A982" t="s">
        <v>4594</v>
      </c>
    </row>
    <row r="983" spans="1:1" x14ac:dyDescent="0.25">
      <c r="A983" t="s">
        <v>4595</v>
      </c>
    </row>
    <row r="984" spans="1:1" x14ac:dyDescent="0.25">
      <c r="A984" t="s">
        <v>4596</v>
      </c>
    </row>
    <row r="985" spans="1:1" x14ac:dyDescent="0.25">
      <c r="A985" t="s">
        <v>4597</v>
      </c>
    </row>
    <row r="986" spans="1:1" x14ac:dyDescent="0.25">
      <c r="A986" t="s">
        <v>4598</v>
      </c>
    </row>
    <row r="987" spans="1:1" x14ac:dyDescent="0.25">
      <c r="A987" t="s">
        <v>4317</v>
      </c>
    </row>
    <row r="993" spans="1:2" x14ac:dyDescent="0.25">
      <c r="A993" t="s">
        <v>4599</v>
      </c>
    </row>
    <row r="994" spans="1:2" x14ac:dyDescent="0.25">
      <c r="A994" t="s">
        <v>4600</v>
      </c>
    </row>
    <row r="995" spans="1:2" x14ac:dyDescent="0.25">
      <c r="A995" t="s">
        <v>4601</v>
      </c>
    </row>
    <row r="996" spans="1:2" x14ac:dyDescent="0.25">
      <c r="A996" t="s">
        <v>4602</v>
      </c>
    </row>
    <row r="997" spans="1:2" x14ac:dyDescent="0.25">
      <c r="A997" t="s">
        <v>4603</v>
      </c>
    </row>
    <row r="998" spans="1:2" x14ac:dyDescent="0.25">
      <c r="A998" t="s">
        <v>4604</v>
      </c>
    </row>
    <row r="999" spans="1:2" x14ac:dyDescent="0.25">
      <c r="A999" t="s">
        <v>4605</v>
      </c>
    </row>
    <row r="1000" spans="1:2" x14ac:dyDescent="0.25">
      <c r="A1000" t="s">
        <v>4606</v>
      </c>
    </row>
    <row r="1001" spans="1:2" x14ac:dyDescent="0.25">
      <c r="A1001" t="s">
        <v>5002</v>
      </c>
      <c r="B1001" t="s">
        <v>5021</v>
      </c>
    </row>
    <row r="1002" spans="1:2" x14ac:dyDescent="0.25">
      <c r="A1002" t="s">
        <v>5003</v>
      </c>
      <c r="B1002" t="s">
        <v>5021</v>
      </c>
    </row>
    <row r="1003" spans="1:2" x14ac:dyDescent="0.25">
      <c r="A1003" t="s">
        <v>5004</v>
      </c>
      <c r="B1003" t="s">
        <v>5021</v>
      </c>
    </row>
    <row r="1004" spans="1:2" x14ac:dyDescent="0.25">
      <c r="A1004" t="s">
        <v>5005</v>
      </c>
      <c r="B1004" t="s">
        <v>5021</v>
      </c>
    </row>
    <row r="1005" spans="1:2" x14ac:dyDescent="0.25">
      <c r="A1005" t="s">
        <v>5006</v>
      </c>
      <c r="B1005" t="s">
        <v>5021</v>
      </c>
    </row>
    <row r="1006" spans="1:2" x14ac:dyDescent="0.25">
      <c r="A1006" t="s">
        <v>5007</v>
      </c>
      <c r="B1006" t="s">
        <v>5021</v>
      </c>
    </row>
    <row r="1007" spans="1:2" x14ac:dyDescent="0.25">
      <c r="A1007" t="s">
        <v>5008</v>
      </c>
      <c r="B1007" t="s">
        <v>5021</v>
      </c>
    </row>
    <row r="1008" spans="1:2" x14ac:dyDescent="0.25">
      <c r="A1008" t="s">
        <v>5009</v>
      </c>
      <c r="B1008" t="s">
        <v>5021</v>
      </c>
    </row>
    <row r="1009" spans="1:2" x14ac:dyDescent="0.25">
      <c r="A1009" t="s">
        <v>5010</v>
      </c>
      <c r="B1009" t="s">
        <v>5021</v>
      </c>
    </row>
    <row r="1010" spans="1:2" x14ac:dyDescent="0.25">
      <c r="A1010" t="s">
        <v>5011</v>
      </c>
      <c r="B1010" t="s">
        <v>5021</v>
      </c>
    </row>
    <row r="1011" spans="1:2" x14ac:dyDescent="0.25">
      <c r="A1011" t="s">
        <v>5012</v>
      </c>
      <c r="B1011" t="s">
        <v>5021</v>
      </c>
    </row>
    <row r="1012" spans="1:2" x14ac:dyDescent="0.25">
      <c r="A1012" t="s">
        <v>5013</v>
      </c>
      <c r="B1012" t="s">
        <v>5021</v>
      </c>
    </row>
    <row r="1013" spans="1:2" x14ac:dyDescent="0.25">
      <c r="A1013" t="s">
        <v>5014</v>
      </c>
      <c r="B1013" t="s">
        <v>5021</v>
      </c>
    </row>
    <row r="1014" spans="1:2" x14ac:dyDescent="0.25">
      <c r="A1014" t="s">
        <v>5015</v>
      </c>
      <c r="B1014" t="s">
        <v>5021</v>
      </c>
    </row>
    <row r="1015" spans="1:2" x14ac:dyDescent="0.25">
      <c r="A1015" t="s">
        <v>5016</v>
      </c>
      <c r="B1015" t="s">
        <v>5021</v>
      </c>
    </row>
    <row r="1016" spans="1:2" x14ac:dyDescent="0.25">
      <c r="A1016" t="s">
        <v>5017</v>
      </c>
      <c r="B1016" t="s">
        <v>5021</v>
      </c>
    </row>
    <row r="1017" spans="1:2" x14ac:dyDescent="0.25">
      <c r="A1017" t="s">
        <v>5018</v>
      </c>
      <c r="B1017" t="s">
        <v>5021</v>
      </c>
    </row>
    <row r="1018" spans="1:2" x14ac:dyDescent="0.25">
      <c r="A1018" t="s">
        <v>5019</v>
      </c>
      <c r="B1018" t="s">
        <v>5021</v>
      </c>
    </row>
    <row r="1019" spans="1:2" x14ac:dyDescent="0.25">
      <c r="A1019" t="s">
        <v>5020</v>
      </c>
      <c r="B1019" t="s">
        <v>5021</v>
      </c>
    </row>
    <row r="1020" spans="1:2" x14ac:dyDescent="0.25">
      <c r="A1020" t="s">
        <v>5021</v>
      </c>
      <c r="B1020" t="s">
        <v>5021</v>
      </c>
    </row>
    <row r="1021" spans="1:2" x14ac:dyDescent="0.25">
      <c r="A1021" t="s">
        <v>5021</v>
      </c>
      <c r="B1021" t="s">
        <v>5021</v>
      </c>
    </row>
    <row r="1022" spans="1:2" x14ac:dyDescent="0.25">
      <c r="A1022" t="s">
        <v>5021</v>
      </c>
      <c r="B1022" t="s">
        <v>5021</v>
      </c>
    </row>
    <row r="1023" spans="1:2" x14ac:dyDescent="0.25">
      <c r="A1023" t="s">
        <v>5021</v>
      </c>
      <c r="B1023" t="s">
        <v>5021</v>
      </c>
    </row>
    <row r="1024" spans="1:2" x14ac:dyDescent="0.25">
      <c r="A1024" t="s">
        <v>5021</v>
      </c>
      <c r="B1024" t="s">
        <v>5021</v>
      </c>
    </row>
    <row r="1025" spans="1:2" x14ac:dyDescent="0.25">
      <c r="A1025" t="s">
        <v>5022</v>
      </c>
      <c r="B1025" t="s">
        <v>5021</v>
      </c>
    </row>
    <row r="1026" spans="1:2" x14ac:dyDescent="0.25">
      <c r="A1026" t="s">
        <v>5023</v>
      </c>
      <c r="B1026" t="s">
        <v>5021</v>
      </c>
    </row>
    <row r="1027" spans="1:2" x14ac:dyDescent="0.25">
      <c r="A1027" t="s">
        <v>5024</v>
      </c>
      <c r="B1027" t="s">
        <v>5021</v>
      </c>
    </row>
    <row r="1028" spans="1:2" x14ac:dyDescent="0.25">
      <c r="A1028" t="s">
        <v>5025</v>
      </c>
      <c r="B1028" t="s">
        <v>5021</v>
      </c>
    </row>
    <row r="1029" spans="1:2" x14ac:dyDescent="0.25">
      <c r="A1029" t="s">
        <v>5026</v>
      </c>
      <c r="B1029" t="s">
        <v>5021</v>
      </c>
    </row>
    <row r="1030" spans="1:2" x14ac:dyDescent="0.25">
      <c r="A1030" t="s">
        <v>5027</v>
      </c>
      <c r="B1030" t="s">
        <v>5021</v>
      </c>
    </row>
    <row r="1031" spans="1:2" x14ac:dyDescent="0.25">
      <c r="A1031" t="s">
        <v>5028</v>
      </c>
      <c r="B1031" t="s">
        <v>5021</v>
      </c>
    </row>
    <row r="1032" spans="1:2" x14ac:dyDescent="0.25">
      <c r="A1032" t="s">
        <v>5029</v>
      </c>
      <c r="B1032" t="s">
        <v>5021</v>
      </c>
    </row>
    <row r="1033" spans="1:2" x14ac:dyDescent="0.25">
      <c r="A1033" t="s">
        <v>5030</v>
      </c>
      <c r="B1033" t="s">
        <v>5021</v>
      </c>
    </row>
    <row r="1034" spans="1:2" x14ac:dyDescent="0.25">
      <c r="A1034" t="s">
        <v>5031</v>
      </c>
      <c r="B1034" t="s">
        <v>5021</v>
      </c>
    </row>
    <row r="1035" spans="1:2" x14ac:dyDescent="0.25">
      <c r="A1035" t="s">
        <v>5032</v>
      </c>
      <c r="B1035" t="s">
        <v>5021</v>
      </c>
    </row>
    <row r="1036" spans="1:2" x14ac:dyDescent="0.25">
      <c r="A1036" t="s">
        <v>5033</v>
      </c>
      <c r="B1036" t="s">
        <v>5021</v>
      </c>
    </row>
    <row r="1037" spans="1:2" x14ac:dyDescent="0.25">
      <c r="A1037" t="s">
        <v>5034</v>
      </c>
      <c r="B1037" t="s">
        <v>5021</v>
      </c>
    </row>
    <row r="1038" spans="1:2" x14ac:dyDescent="0.25">
      <c r="A1038" t="s">
        <v>5035</v>
      </c>
      <c r="B1038" t="s">
        <v>5021</v>
      </c>
    </row>
    <row r="1039" spans="1:2" x14ac:dyDescent="0.25">
      <c r="A1039" t="s">
        <v>5036</v>
      </c>
      <c r="B1039" t="s">
        <v>5021</v>
      </c>
    </row>
    <row r="1040" spans="1:2" x14ac:dyDescent="0.25">
      <c r="A1040" t="s">
        <v>5037</v>
      </c>
      <c r="B1040" t="s">
        <v>5021</v>
      </c>
    </row>
    <row r="1041" spans="1:2" x14ac:dyDescent="0.25">
      <c r="A1041" t="s">
        <v>5038</v>
      </c>
      <c r="B1041" t="s">
        <v>5021</v>
      </c>
    </row>
    <row r="1042" spans="1:2" x14ac:dyDescent="0.25">
      <c r="A1042" t="s">
        <v>5039</v>
      </c>
      <c r="B1042" t="s">
        <v>5021</v>
      </c>
    </row>
    <row r="1043" spans="1:2" x14ac:dyDescent="0.25">
      <c r="A1043" t="s">
        <v>5040</v>
      </c>
      <c r="B1043" t="s">
        <v>5021</v>
      </c>
    </row>
    <row r="1044" spans="1:2" x14ac:dyDescent="0.25">
      <c r="A1044" t="s">
        <v>5041</v>
      </c>
      <c r="B1044" t="s">
        <v>5021</v>
      </c>
    </row>
    <row r="1045" spans="1:2" x14ac:dyDescent="0.25">
      <c r="A1045" t="s">
        <v>5042</v>
      </c>
      <c r="B1045" t="s">
        <v>5021</v>
      </c>
    </row>
    <row r="1046" spans="1:2" x14ac:dyDescent="0.25">
      <c r="A1046" t="s">
        <v>5043</v>
      </c>
      <c r="B1046" t="s">
        <v>5021</v>
      </c>
    </row>
    <row r="1047" spans="1:2" x14ac:dyDescent="0.25">
      <c r="A1047" t="s">
        <v>5044</v>
      </c>
      <c r="B1047" t="s">
        <v>5021</v>
      </c>
    </row>
    <row r="1048" spans="1:2" x14ac:dyDescent="0.25">
      <c r="A1048" t="s">
        <v>5045</v>
      </c>
      <c r="B1048" t="s">
        <v>5021</v>
      </c>
    </row>
    <row r="1049" spans="1:2" x14ac:dyDescent="0.25">
      <c r="A1049" t="s">
        <v>5046</v>
      </c>
      <c r="B1049" t="s">
        <v>5021</v>
      </c>
    </row>
    <row r="1050" spans="1:2" x14ac:dyDescent="0.25">
      <c r="A1050" t="s">
        <v>5047</v>
      </c>
      <c r="B1050" t="s">
        <v>5021</v>
      </c>
    </row>
    <row r="1051" spans="1:2" x14ac:dyDescent="0.25">
      <c r="A1051" t="s">
        <v>5020</v>
      </c>
      <c r="B1051" t="s">
        <v>5021</v>
      </c>
    </row>
    <row r="1052" spans="1:2" x14ac:dyDescent="0.25">
      <c r="A1052" t="s">
        <v>5021</v>
      </c>
      <c r="B1052" t="s">
        <v>5021</v>
      </c>
    </row>
    <row r="1053" spans="1:2" x14ac:dyDescent="0.25">
      <c r="A1053" t="s">
        <v>5021</v>
      </c>
      <c r="B1053" t="s">
        <v>5021</v>
      </c>
    </row>
    <row r="1054" spans="1:2" x14ac:dyDescent="0.25">
      <c r="A1054" t="s">
        <v>5021</v>
      </c>
      <c r="B1054" t="s">
        <v>5021</v>
      </c>
    </row>
    <row r="1055" spans="1:2" x14ac:dyDescent="0.25">
      <c r="A1055" t="s">
        <v>5021</v>
      </c>
      <c r="B1055" t="s">
        <v>5021</v>
      </c>
    </row>
    <row r="1056" spans="1:2" x14ac:dyDescent="0.25">
      <c r="A1056" t="s">
        <v>5021</v>
      </c>
      <c r="B1056" t="s">
        <v>5021</v>
      </c>
    </row>
    <row r="1057" spans="1:2" x14ac:dyDescent="0.25">
      <c r="A1057" t="s">
        <v>5048</v>
      </c>
      <c r="B1057" t="s">
        <v>5021</v>
      </c>
    </row>
    <row r="1058" spans="1:2" x14ac:dyDescent="0.25">
      <c r="A1058" t="s">
        <v>5049</v>
      </c>
      <c r="B1058" t="s">
        <v>5021</v>
      </c>
    </row>
    <row r="1059" spans="1:2" x14ac:dyDescent="0.25">
      <c r="A1059" t="s">
        <v>5050</v>
      </c>
      <c r="B1059" t="s">
        <v>5021</v>
      </c>
    </row>
    <row r="1060" spans="1:2" x14ac:dyDescent="0.25">
      <c r="A1060" t="s">
        <v>5051</v>
      </c>
      <c r="B1060" t="s">
        <v>5021</v>
      </c>
    </row>
    <row r="1061" spans="1:2" x14ac:dyDescent="0.25">
      <c r="A1061" t="s">
        <v>5052</v>
      </c>
      <c r="B1061" t="s">
        <v>5021</v>
      </c>
    </row>
    <row r="1062" spans="1:2" x14ac:dyDescent="0.25">
      <c r="A1062" t="s">
        <v>5053</v>
      </c>
      <c r="B1062" t="s">
        <v>5021</v>
      </c>
    </row>
    <row r="1063" spans="1:2" x14ac:dyDescent="0.25">
      <c r="A1063" t="s">
        <v>5054</v>
      </c>
      <c r="B1063" t="s">
        <v>5021</v>
      </c>
    </row>
    <row r="1064" spans="1:2" x14ac:dyDescent="0.25">
      <c r="A1064" t="s">
        <v>5055</v>
      </c>
      <c r="B1064" t="s">
        <v>5021</v>
      </c>
    </row>
    <row r="1065" spans="1:2" x14ac:dyDescent="0.25">
      <c r="A1065" t="s">
        <v>5056</v>
      </c>
      <c r="B1065" t="s">
        <v>5021</v>
      </c>
    </row>
    <row r="1066" spans="1:2" x14ac:dyDescent="0.25">
      <c r="A1066" t="s">
        <v>5057</v>
      </c>
      <c r="B1066" t="s">
        <v>5021</v>
      </c>
    </row>
    <row r="1067" spans="1:2" x14ac:dyDescent="0.25">
      <c r="A1067" t="s">
        <v>5058</v>
      </c>
      <c r="B1067" t="s">
        <v>5021</v>
      </c>
    </row>
    <row r="1068" spans="1:2" x14ac:dyDescent="0.25">
      <c r="A1068" t="s">
        <v>5059</v>
      </c>
      <c r="B1068" t="s">
        <v>5021</v>
      </c>
    </row>
    <row r="1069" spans="1:2" x14ac:dyDescent="0.25">
      <c r="A1069" t="s">
        <v>5060</v>
      </c>
      <c r="B1069" t="s">
        <v>5021</v>
      </c>
    </row>
    <row r="1070" spans="1:2" x14ac:dyDescent="0.25">
      <c r="A1070" t="s">
        <v>5061</v>
      </c>
      <c r="B1070" t="s">
        <v>5021</v>
      </c>
    </row>
    <row r="1071" spans="1:2" x14ac:dyDescent="0.25">
      <c r="A1071" t="s">
        <v>5062</v>
      </c>
      <c r="B1071" t="s">
        <v>5021</v>
      </c>
    </row>
    <row r="1072" spans="1:2" x14ac:dyDescent="0.25">
      <c r="A1072" t="s">
        <v>5063</v>
      </c>
      <c r="B1072" t="s">
        <v>5021</v>
      </c>
    </row>
    <row r="1073" spans="1:2" x14ac:dyDescent="0.25">
      <c r="A1073" t="s">
        <v>5064</v>
      </c>
      <c r="B1073" t="s">
        <v>5021</v>
      </c>
    </row>
    <row r="1074" spans="1:2" x14ac:dyDescent="0.25">
      <c r="A1074" t="s">
        <v>5065</v>
      </c>
      <c r="B1074" t="s">
        <v>5021</v>
      </c>
    </row>
    <row r="1075" spans="1:2" x14ac:dyDescent="0.25">
      <c r="A1075" t="s">
        <v>5066</v>
      </c>
      <c r="B1075" t="s">
        <v>5021</v>
      </c>
    </row>
    <row r="1076" spans="1:2" x14ac:dyDescent="0.25">
      <c r="A1076" t="s">
        <v>5067</v>
      </c>
      <c r="B1076" t="s">
        <v>5021</v>
      </c>
    </row>
    <row r="1077" spans="1:2" x14ac:dyDescent="0.25">
      <c r="A1077" t="s">
        <v>5068</v>
      </c>
      <c r="B1077" t="s">
        <v>5021</v>
      </c>
    </row>
    <row r="1078" spans="1:2" x14ac:dyDescent="0.25">
      <c r="A1078" t="s">
        <v>5069</v>
      </c>
      <c r="B1078" t="s">
        <v>5021</v>
      </c>
    </row>
    <row r="1079" spans="1:2" x14ac:dyDescent="0.25">
      <c r="A1079" t="s">
        <v>5070</v>
      </c>
      <c r="B1079" t="s">
        <v>5021</v>
      </c>
    </row>
    <row r="1080" spans="1:2" x14ac:dyDescent="0.25">
      <c r="A1080" t="s">
        <v>5071</v>
      </c>
      <c r="B1080" t="s">
        <v>5021</v>
      </c>
    </row>
    <row r="1081" spans="1:2" x14ac:dyDescent="0.25">
      <c r="A1081" t="s">
        <v>5072</v>
      </c>
      <c r="B1081" t="s">
        <v>5021</v>
      </c>
    </row>
    <row r="1082" spans="1:2" x14ac:dyDescent="0.25">
      <c r="A1082" t="s">
        <v>5073</v>
      </c>
      <c r="B1082" t="s">
        <v>5021</v>
      </c>
    </row>
    <row r="1083" spans="1:2" x14ac:dyDescent="0.25">
      <c r="A1083" t="s">
        <v>5020</v>
      </c>
      <c r="B1083" t="s">
        <v>5021</v>
      </c>
    </row>
    <row r="1084" spans="1:2" x14ac:dyDescent="0.25">
      <c r="A1084" t="s">
        <v>5021</v>
      </c>
      <c r="B1084" t="s">
        <v>5021</v>
      </c>
    </row>
    <row r="1085" spans="1:2" x14ac:dyDescent="0.25">
      <c r="A1085" t="s">
        <v>5021</v>
      </c>
      <c r="B1085" t="s">
        <v>5021</v>
      </c>
    </row>
    <row r="1086" spans="1:2" x14ac:dyDescent="0.25">
      <c r="A1086" t="s">
        <v>5021</v>
      </c>
      <c r="B1086" t="s">
        <v>5021</v>
      </c>
    </row>
    <row r="1087" spans="1:2" x14ac:dyDescent="0.25">
      <c r="A1087" t="s">
        <v>5021</v>
      </c>
      <c r="B1087" t="s">
        <v>5021</v>
      </c>
    </row>
    <row r="1088" spans="1:2" x14ac:dyDescent="0.25">
      <c r="A1088" t="s">
        <v>5021</v>
      </c>
      <c r="B1088" t="s">
        <v>5021</v>
      </c>
    </row>
    <row r="1089" spans="1:2" x14ac:dyDescent="0.25">
      <c r="A1089" t="s">
        <v>5074</v>
      </c>
      <c r="B1089" t="s">
        <v>5021</v>
      </c>
    </row>
    <row r="1090" spans="1:2" x14ac:dyDescent="0.25">
      <c r="A1090" t="s">
        <v>5075</v>
      </c>
      <c r="B1090" t="s">
        <v>5021</v>
      </c>
    </row>
    <row r="1091" spans="1:2" x14ac:dyDescent="0.25">
      <c r="A1091" t="s">
        <v>5076</v>
      </c>
      <c r="B1091" t="s">
        <v>5021</v>
      </c>
    </row>
    <row r="1092" spans="1:2" x14ac:dyDescent="0.25">
      <c r="A1092" t="s">
        <v>5077</v>
      </c>
      <c r="B1092" t="s">
        <v>5021</v>
      </c>
    </row>
    <row r="1093" spans="1:2" x14ac:dyDescent="0.25">
      <c r="A1093" t="s">
        <v>5078</v>
      </c>
      <c r="B1093" t="s">
        <v>5021</v>
      </c>
    </row>
    <row r="1094" spans="1:2" x14ac:dyDescent="0.25">
      <c r="A1094" t="s">
        <v>5079</v>
      </c>
      <c r="B1094" t="s">
        <v>5021</v>
      </c>
    </row>
    <row r="1095" spans="1:2" x14ac:dyDescent="0.25">
      <c r="A1095" t="s">
        <v>5080</v>
      </c>
      <c r="B1095" t="s">
        <v>5021</v>
      </c>
    </row>
    <row r="1096" spans="1:2" x14ac:dyDescent="0.25">
      <c r="A1096" t="s">
        <v>5081</v>
      </c>
      <c r="B1096" t="s">
        <v>5021</v>
      </c>
    </row>
    <row r="1097" spans="1:2" x14ac:dyDescent="0.25">
      <c r="A1097" t="s">
        <v>5082</v>
      </c>
      <c r="B1097" t="s">
        <v>5021</v>
      </c>
    </row>
    <row r="1098" spans="1:2" x14ac:dyDescent="0.25">
      <c r="A1098" t="s">
        <v>5083</v>
      </c>
      <c r="B1098" t="s">
        <v>5021</v>
      </c>
    </row>
    <row r="1099" spans="1:2" x14ac:dyDescent="0.25">
      <c r="A1099" t="s">
        <v>5084</v>
      </c>
      <c r="B1099" t="s">
        <v>5021</v>
      </c>
    </row>
    <row r="1100" spans="1:2" x14ac:dyDescent="0.25">
      <c r="A1100" t="s">
        <v>5085</v>
      </c>
      <c r="B1100" t="s">
        <v>5021</v>
      </c>
    </row>
    <row r="1101" spans="1:2" x14ac:dyDescent="0.25">
      <c r="A1101" t="s">
        <v>5086</v>
      </c>
      <c r="B1101" t="s">
        <v>5021</v>
      </c>
    </row>
    <row r="1102" spans="1:2" x14ac:dyDescent="0.25">
      <c r="A1102" t="s">
        <v>5087</v>
      </c>
      <c r="B1102" t="s">
        <v>5021</v>
      </c>
    </row>
    <row r="1103" spans="1:2" x14ac:dyDescent="0.25">
      <c r="A1103" t="s">
        <v>5088</v>
      </c>
      <c r="B1103" t="s">
        <v>5021</v>
      </c>
    </row>
    <row r="1104" spans="1:2" x14ac:dyDescent="0.25">
      <c r="A1104" t="s">
        <v>5089</v>
      </c>
      <c r="B1104" t="s">
        <v>5021</v>
      </c>
    </row>
    <row r="1105" spans="1:2" x14ac:dyDescent="0.25">
      <c r="A1105" t="s">
        <v>5090</v>
      </c>
      <c r="B1105" t="s">
        <v>5021</v>
      </c>
    </row>
    <row r="1106" spans="1:2" x14ac:dyDescent="0.25">
      <c r="A1106" t="s">
        <v>5091</v>
      </c>
      <c r="B1106" t="s">
        <v>5021</v>
      </c>
    </row>
    <row r="1107" spans="1:2" x14ac:dyDescent="0.25">
      <c r="A1107" t="s">
        <v>5092</v>
      </c>
      <c r="B1107" t="s">
        <v>5021</v>
      </c>
    </row>
    <row r="1108" spans="1:2" x14ac:dyDescent="0.25">
      <c r="A1108" t="s">
        <v>5093</v>
      </c>
      <c r="B1108" t="s">
        <v>5021</v>
      </c>
    </row>
    <row r="1109" spans="1:2" x14ac:dyDescent="0.25">
      <c r="A1109" t="s">
        <v>5094</v>
      </c>
      <c r="B1109" t="s">
        <v>5021</v>
      </c>
    </row>
    <row r="1110" spans="1:2" x14ac:dyDescent="0.25">
      <c r="A1110" t="s">
        <v>5095</v>
      </c>
      <c r="B1110" t="s">
        <v>5021</v>
      </c>
    </row>
    <row r="1111" spans="1:2" x14ac:dyDescent="0.25">
      <c r="A1111" t="s">
        <v>5096</v>
      </c>
      <c r="B1111" t="s">
        <v>5021</v>
      </c>
    </row>
    <row r="1112" spans="1:2" x14ac:dyDescent="0.25">
      <c r="A1112" t="s">
        <v>5097</v>
      </c>
      <c r="B1112" t="s">
        <v>5021</v>
      </c>
    </row>
    <row r="1113" spans="1:2" x14ac:dyDescent="0.25">
      <c r="A1113" t="s">
        <v>5098</v>
      </c>
      <c r="B1113" t="s">
        <v>5021</v>
      </c>
    </row>
    <row r="1114" spans="1:2" x14ac:dyDescent="0.25">
      <c r="A1114" t="s">
        <v>5099</v>
      </c>
      <c r="B1114" t="s">
        <v>5021</v>
      </c>
    </row>
    <row r="1115" spans="1:2" x14ac:dyDescent="0.25">
      <c r="A1115" t="s">
        <v>5020</v>
      </c>
      <c r="B1115" t="s">
        <v>5021</v>
      </c>
    </row>
    <row r="1116" spans="1:2" x14ac:dyDescent="0.25">
      <c r="A1116" t="s">
        <v>5021</v>
      </c>
      <c r="B1116" t="s">
        <v>5021</v>
      </c>
    </row>
    <row r="1117" spans="1:2" x14ac:dyDescent="0.25">
      <c r="A1117" t="s">
        <v>5021</v>
      </c>
      <c r="B1117" t="s">
        <v>5021</v>
      </c>
    </row>
    <row r="1118" spans="1:2" x14ac:dyDescent="0.25">
      <c r="A1118" t="s">
        <v>5021</v>
      </c>
      <c r="B1118" t="s">
        <v>5021</v>
      </c>
    </row>
    <row r="1119" spans="1:2" x14ac:dyDescent="0.25">
      <c r="A1119" t="s">
        <v>5021</v>
      </c>
      <c r="B1119" t="s">
        <v>5021</v>
      </c>
    </row>
    <row r="1120" spans="1:2" x14ac:dyDescent="0.25">
      <c r="A1120" t="s">
        <v>5021</v>
      </c>
      <c r="B1120" t="s">
        <v>5021</v>
      </c>
    </row>
  </sheetData>
  <mergeCells count="1">
    <mergeCell ref="E1:F1"/>
  </mergeCells>
  <pageMargins left="0.7" right="0.7" top="0.75" bottom="0.75" header="0.3" footer="0.3"/>
  <drawing r:id="rId1"/>
  <legacyDrawing r:id="rId2"/>
  <controls>
    <mc:AlternateContent xmlns:mc="http://schemas.openxmlformats.org/markup-compatibility/2006">
      <mc:Choice Requires="x14">
        <control shapeId="100353" r:id="rId3" name="CommandButton1">
          <controlPr defaultSize="0" autoLine="0" r:id="rId4">
            <anchor moveWithCells="1">
              <from>
                <xdr:col>50</xdr:col>
                <xdr:colOff>152400</xdr:colOff>
                <xdr:row>5</xdr:row>
                <xdr:rowOff>104775</xdr:rowOff>
              </from>
              <to>
                <xdr:col>53</xdr:col>
                <xdr:colOff>581025</xdr:colOff>
                <xdr:row>7</xdr:row>
                <xdr:rowOff>161925</xdr:rowOff>
              </to>
            </anchor>
          </controlPr>
        </control>
      </mc:Choice>
      <mc:Fallback>
        <control shapeId="100353" r:id="rId3" name="CommandButton1"/>
      </mc:Fallback>
    </mc:AlternateContent>
    <mc:AlternateContent xmlns:mc="http://schemas.openxmlformats.org/markup-compatibility/2006">
      <mc:Choice Requires="x14">
        <control shapeId="100354" r:id="rId5" name="CommandButton3">
          <controlPr defaultSize="0" autoLine="0" r:id="rId6">
            <anchor moveWithCells="1">
              <from>
                <xdr:col>50</xdr:col>
                <xdr:colOff>381000</xdr:colOff>
                <xdr:row>8</xdr:row>
                <xdr:rowOff>57150</xdr:rowOff>
              </from>
              <to>
                <xdr:col>55</xdr:col>
                <xdr:colOff>9525</xdr:colOff>
                <xdr:row>11</xdr:row>
                <xdr:rowOff>47625</xdr:rowOff>
              </to>
            </anchor>
          </controlPr>
        </control>
      </mc:Choice>
      <mc:Fallback>
        <control shapeId="100354" r:id="rId5" name="CommandButton3"/>
      </mc:Fallback>
    </mc:AlternateContent>
    <mc:AlternateContent xmlns:mc="http://schemas.openxmlformats.org/markup-compatibility/2006">
      <mc:Choice Requires="x14">
        <control shapeId="100355" r:id="rId7" name="btnRParNActions">
          <controlPr defaultSize="0" print="0" autoFill="0" autoPict="0" macro="ShowRParNActions">
            <anchor moveWithCells="1" sizeWithCells="1">
              <from>
                <xdr:col>6</xdr:col>
                <xdr:colOff>504825</xdr:colOff>
                <xdr:row>3</xdr:row>
                <xdr:rowOff>133350</xdr:rowOff>
              </from>
              <to>
                <xdr:col>6</xdr:col>
                <xdr:colOff>2771775</xdr:colOff>
                <xdr:row>6</xdr:row>
                <xdr:rowOff>0</xdr:rowOff>
              </to>
            </anchor>
          </controlPr>
        </control>
      </mc:Choice>
    </mc:AlternateContent>
  </control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B006C9-4B80-4EB2-B39F-8272974CBD3D}">
  <sheetPr codeName="List41">
    <tabColor rgb="FF0070C0"/>
  </sheetPr>
  <dimension ref="A1:G992"/>
  <sheetViews>
    <sheetView workbookViewId="0">
      <selection activeCell="G12" sqref="G12"/>
    </sheetView>
  </sheetViews>
  <sheetFormatPr defaultRowHeight="15" x14ac:dyDescent="0.25"/>
  <cols>
    <col min="1" max="1" width="40.42578125" customWidth="1"/>
    <col min="2" max="2" width="33.140625" customWidth="1"/>
    <col min="3" max="3" width="16.85546875" customWidth="1"/>
    <col min="4" max="4" width="27.28515625" customWidth="1"/>
    <col min="6" max="6" width="24" customWidth="1"/>
    <col min="7" max="7" width="49.42578125" customWidth="1"/>
  </cols>
  <sheetData>
    <row r="1" spans="1:7" x14ac:dyDescent="0.25">
      <c r="A1" s="19" t="s">
        <v>1087</v>
      </c>
      <c r="B1" s="19" t="s">
        <v>9</v>
      </c>
      <c r="C1" s="19" t="s">
        <v>95</v>
      </c>
      <c r="D1" s="19" t="s">
        <v>95</v>
      </c>
      <c r="E1" s="110" t="s">
        <v>4704</v>
      </c>
      <c r="F1" s="110"/>
      <c r="G1" t="s">
        <v>6613</v>
      </c>
    </row>
    <row r="2" spans="1:7" x14ac:dyDescent="0.25">
      <c r="A2" s="19" t="s">
        <v>1094</v>
      </c>
      <c r="B2" s="19" t="s">
        <v>1095</v>
      </c>
      <c r="C2" s="19" t="s">
        <v>95</v>
      </c>
      <c r="D2" s="19" t="s">
        <v>95</v>
      </c>
      <c r="F2" t="s">
        <v>4888</v>
      </c>
      <c r="G2" t="s">
        <v>4896</v>
      </c>
    </row>
    <row r="3" spans="1:7" x14ac:dyDescent="0.25">
      <c r="A3" s="19" t="s">
        <v>1094</v>
      </c>
      <c r="B3" s="19" t="s">
        <v>1101</v>
      </c>
      <c r="C3" s="19" t="s">
        <v>95</v>
      </c>
      <c r="D3" s="19" t="s">
        <v>95</v>
      </c>
      <c r="F3" t="s">
        <v>4890</v>
      </c>
      <c r="G3" t="s">
        <v>4897</v>
      </c>
    </row>
    <row r="4" spans="1:7" x14ac:dyDescent="0.25">
      <c r="A4" s="19" t="s">
        <v>1094</v>
      </c>
      <c r="B4" s="19" t="s">
        <v>1104</v>
      </c>
      <c r="C4" s="19" t="s">
        <v>95</v>
      </c>
      <c r="D4" s="19" t="s">
        <v>95</v>
      </c>
      <c r="F4" t="s">
        <v>4892</v>
      </c>
      <c r="G4" t="s">
        <v>4898</v>
      </c>
    </row>
    <row r="5" spans="1:7" x14ac:dyDescent="0.25">
      <c r="A5" s="19" t="s">
        <v>1094</v>
      </c>
      <c r="B5" s="19" t="s">
        <v>1107</v>
      </c>
      <c r="C5" s="19" t="s">
        <v>95</v>
      </c>
      <c r="D5" s="19" t="s">
        <v>95</v>
      </c>
      <c r="F5" t="s">
        <v>4894</v>
      </c>
      <c r="G5" t="s">
        <v>4899</v>
      </c>
    </row>
    <row r="6" spans="1:7" x14ac:dyDescent="0.25">
      <c r="A6" s="19" t="s">
        <v>1094</v>
      </c>
      <c r="B6" s="19" t="s">
        <v>1110</v>
      </c>
      <c r="C6" s="19" t="s">
        <v>95</v>
      </c>
      <c r="D6" s="19" t="s">
        <v>95</v>
      </c>
    </row>
    <row r="7" spans="1:7" x14ac:dyDescent="0.25">
      <c r="A7" s="19" t="s">
        <v>1094</v>
      </c>
      <c r="B7" s="19" t="s">
        <v>1113</v>
      </c>
      <c r="C7" s="19" t="s">
        <v>95</v>
      </c>
      <c r="D7" s="19" t="s">
        <v>95</v>
      </c>
    </row>
    <row r="8" spans="1:7" x14ac:dyDescent="0.25">
      <c r="A8" s="19" t="s">
        <v>1094</v>
      </c>
      <c r="B8" s="19" t="s">
        <v>1116</v>
      </c>
      <c r="C8" s="19" t="s">
        <v>95</v>
      </c>
      <c r="D8" s="19" t="s">
        <v>95</v>
      </c>
    </row>
    <row r="9" spans="1:7" x14ac:dyDescent="0.25">
      <c r="A9" s="19" t="s">
        <v>1094</v>
      </c>
      <c r="B9" s="19" t="s">
        <v>1119</v>
      </c>
      <c r="C9" s="19" t="s">
        <v>95</v>
      </c>
      <c r="D9" s="19" t="s">
        <v>95</v>
      </c>
    </row>
    <row r="10" spans="1:7" x14ac:dyDescent="0.25">
      <c r="A10" s="19" t="s">
        <v>1094</v>
      </c>
      <c r="B10" s="19" t="s">
        <v>1123</v>
      </c>
      <c r="C10" s="19" t="s">
        <v>95</v>
      </c>
      <c r="D10" s="19" t="s">
        <v>95</v>
      </c>
    </row>
    <row r="11" spans="1:7" x14ac:dyDescent="0.25">
      <c r="A11" s="19" t="s">
        <v>1094</v>
      </c>
      <c r="B11" s="19" t="s">
        <v>1126</v>
      </c>
      <c r="C11" s="19" t="s">
        <v>95</v>
      </c>
      <c r="D11" s="19" t="s">
        <v>95</v>
      </c>
    </row>
    <row r="12" spans="1:7" x14ac:dyDescent="0.25">
      <c r="A12" s="19" t="s">
        <v>1094</v>
      </c>
      <c r="B12" s="19" t="s">
        <v>1129</v>
      </c>
      <c r="C12" s="19" t="s">
        <v>95</v>
      </c>
      <c r="D12" s="19" t="s">
        <v>95</v>
      </c>
    </row>
    <row r="13" spans="1:7" x14ac:dyDescent="0.25">
      <c r="A13" s="19" t="s">
        <v>1094</v>
      </c>
      <c r="B13" s="19" t="s">
        <v>1132</v>
      </c>
      <c r="C13" s="19" t="s">
        <v>95</v>
      </c>
      <c r="D13" s="19" t="s">
        <v>95</v>
      </c>
    </row>
    <row r="14" spans="1:7" x14ac:dyDescent="0.25">
      <c r="A14" s="19" t="s">
        <v>1094</v>
      </c>
      <c r="B14" s="19" t="s">
        <v>1135</v>
      </c>
      <c r="C14" s="19" t="s">
        <v>95</v>
      </c>
      <c r="D14" s="19" t="s">
        <v>95</v>
      </c>
    </row>
    <row r="15" spans="1:7" x14ac:dyDescent="0.25">
      <c r="A15" s="19" t="s">
        <v>1094</v>
      </c>
      <c r="B15" s="19" t="s">
        <v>1138</v>
      </c>
      <c r="C15" s="19" t="s">
        <v>95</v>
      </c>
      <c r="D15" s="19" t="s">
        <v>95</v>
      </c>
    </row>
    <row r="16" spans="1:7" x14ac:dyDescent="0.25">
      <c r="A16" s="19" t="s">
        <v>1141</v>
      </c>
      <c r="B16" s="19" t="s">
        <v>1142</v>
      </c>
      <c r="C16" s="19" t="s">
        <v>95</v>
      </c>
      <c r="D16" s="19" t="s">
        <v>95</v>
      </c>
    </row>
    <row r="17" spans="1:4" x14ac:dyDescent="0.25">
      <c r="A17" s="19" t="s">
        <v>1141</v>
      </c>
      <c r="B17" s="19" t="s">
        <v>1147</v>
      </c>
      <c r="C17" s="19" t="s">
        <v>95</v>
      </c>
      <c r="D17" s="19" t="s">
        <v>95</v>
      </c>
    </row>
    <row r="18" spans="1:4" x14ac:dyDescent="0.25">
      <c r="A18" s="19" t="s">
        <v>1087</v>
      </c>
      <c r="B18" s="19" t="s">
        <v>1142</v>
      </c>
      <c r="C18" s="19" t="s">
        <v>95</v>
      </c>
      <c r="D18" s="19" t="s">
        <v>95</v>
      </c>
    </row>
    <row r="19" spans="1:4" x14ac:dyDescent="0.25">
      <c r="A19" s="19" t="s">
        <v>1087</v>
      </c>
      <c r="B19" s="19" t="s">
        <v>1147</v>
      </c>
      <c r="C19" s="19" t="s">
        <v>95</v>
      </c>
      <c r="D19" s="19" t="s">
        <v>95</v>
      </c>
    </row>
    <row r="20" spans="1:4" x14ac:dyDescent="0.25">
      <c r="A20" s="19" t="s">
        <v>1087</v>
      </c>
      <c r="B20" s="19" t="s">
        <v>1158</v>
      </c>
      <c r="C20" s="19" t="s">
        <v>95</v>
      </c>
      <c r="D20" s="19" t="s">
        <v>95</v>
      </c>
    </row>
    <row r="21" spans="1:4" x14ac:dyDescent="0.25">
      <c r="A21" s="19" t="s">
        <v>1087</v>
      </c>
      <c r="B21" s="19" t="s">
        <v>1162</v>
      </c>
      <c r="C21" s="19" t="s">
        <v>95</v>
      </c>
      <c r="D21" s="19" t="s">
        <v>95</v>
      </c>
    </row>
    <row r="22" spans="1:4" x14ac:dyDescent="0.25">
      <c r="A22" s="19" t="s">
        <v>1087</v>
      </c>
      <c r="B22" s="19" t="s">
        <v>1165</v>
      </c>
      <c r="C22" s="19" t="s">
        <v>95</v>
      </c>
      <c r="D22" s="19" t="s">
        <v>95</v>
      </c>
    </row>
    <row r="23" spans="1:4" x14ac:dyDescent="0.25">
      <c r="A23" s="19" t="s">
        <v>1087</v>
      </c>
      <c r="B23" s="19" t="s">
        <v>1168</v>
      </c>
      <c r="C23" s="19" t="s">
        <v>95</v>
      </c>
      <c r="D23" s="19" t="s">
        <v>95</v>
      </c>
    </row>
    <row r="24" spans="1:4" x14ac:dyDescent="0.25">
      <c r="A24" s="19" t="s">
        <v>1087</v>
      </c>
      <c r="B24" s="19" t="s">
        <v>1171</v>
      </c>
      <c r="C24" s="19" t="s">
        <v>95</v>
      </c>
      <c r="D24" s="19" t="s">
        <v>95</v>
      </c>
    </row>
    <row r="25" spans="1:4" x14ac:dyDescent="0.25">
      <c r="A25" s="19" t="s">
        <v>1087</v>
      </c>
      <c r="B25" s="19" t="s">
        <v>5523</v>
      </c>
      <c r="C25" s="19" t="s">
        <v>95</v>
      </c>
      <c r="D25" s="19" t="s">
        <v>95</v>
      </c>
    </row>
    <row r="26" spans="1:4" x14ac:dyDescent="0.25">
      <c r="A26" s="19" t="s">
        <v>5503</v>
      </c>
      <c r="B26" s="19" t="s">
        <v>1176</v>
      </c>
      <c r="C26" s="19" t="s">
        <v>5722</v>
      </c>
      <c r="D26" s="19" t="s">
        <v>5724</v>
      </c>
    </row>
    <row r="27" spans="1:4" x14ac:dyDescent="0.25">
      <c r="A27" s="19" t="s">
        <v>5503</v>
      </c>
      <c r="B27" s="19" t="s">
        <v>1178</v>
      </c>
      <c r="C27" s="19" t="s">
        <v>5722</v>
      </c>
      <c r="D27" s="19" t="s">
        <v>5725</v>
      </c>
    </row>
    <row r="28" spans="1:4" x14ac:dyDescent="0.25">
      <c r="A28" s="19" t="s">
        <v>5503</v>
      </c>
      <c r="B28" s="19" t="s">
        <v>1180</v>
      </c>
      <c r="C28" s="19" t="s">
        <v>5722</v>
      </c>
      <c r="D28" s="19" t="s">
        <v>5726</v>
      </c>
    </row>
    <row r="29" spans="1:4" x14ac:dyDescent="0.25">
      <c r="A29" s="19" t="s">
        <v>1141</v>
      </c>
      <c r="B29" s="19" t="s">
        <v>1182</v>
      </c>
      <c r="C29" s="19" t="s">
        <v>95</v>
      </c>
      <c r="D29" s="19" t="s">
        <v>95</v>
      </c>
    </row>
    <row r="30" spans="1:4" x14ac:dyDescent="0.25">
      <c r="A30" s="19" t="s">
        <v>1087</v>
      </c>
      <c r="B30" s="19" t="s">
        <v>5524</v>
      </c>
      <c r="C30" s="19" t="s">
        <v>95</v>
      </c>
      <c r="D30" s="19" t="s">
        <v>95</v>
      </c>
    </row>
    <row r="31" spans="1:4" x14ac:dyDescent="0.25">
      <c r="A31" s="19" t="s">
        <v>1141</v>
      </c>
      <c r="B31" s="19" t="s">
        <v>5525</v>
      </c>
      <c r="C31" s="19" t="s">
        <v>95</v>
      </c>
      <c r="D31" s="19" t="s">
        <v>95</v>
      </c>
    </row>
    <row r="32" spans="1:4" x14ac:dyDescent="0.25">
      <c r="A32" s="19" t="s">
        <v>1087</v>
      </c>
      <c r="B32" s="19" t="s">
        <v>304</v>
      </c>
      <c r="C32" s="19" t="s">
        <v>95</v>
      </c>
      <c r="D32" s="19" t="s">
        <v>95</v>
      </c>
    </row>
    <row r="33" spans="1:4" x14ac:dyDescent="0.25">
      <c r="A33" s="19" t="s">
        <v>5504</v>
      </c>
      <c r="B33" s="19" t="s">
        <v>1193</v>
      </c>
      <c r="C33" s="19" t="s">
        <v>5220</v>
      </c>
      <c r="D33" s="19" t="s">
        <v>5727</v>
      </c>
    </row>
    <row r="34" spans="1:4" x14ac:dyDescent="0.25">
      <c r="A34" s="19" t="s">
        <v>5504</v>
      </c>
      <c r="B34" s="19" t="s">
        <v>1195</v>
      </c>
      <c r="C34" s="19" t="s">
        <v>5220</v>
      </c>
      <c r="D34" s="19" t="s">
        <v>5728</v>
      </c>
    </row>
    <row r="35" spans="1:4" x14ac:dyDescent="0.25">
      <c r="A35" s="19" t="s">
        <v>1102</v>
      </c>
      <c r="B35" s="19" t="s">
        <v>1197</v>
      </c>
      <c r="C35" s="19" t="s">
        <v>95</v>
      </c>
      <c r="D35" s="19" t="s">
        <v>95</v>
      </c>
    </row>
    <row r="36" spans="1:4" x14ac:dyDescent="0.25">
      <c r="A36" s="19" t="s">
        <v>1102</v>
      </c>
      <c r="B36" s="19" t="s">
        <v>1198</v>
      </c>
      <c r="C36" s="19" t="s">
        <v>95</v>
      </c>
      <c r="D36" s="19" t="s">
        <v>95</v>
      </c>
    </row>
    <row r="37" spans="1:4" x14ac:dyDescent="0.25">
      <c r="A37" s="19" t="s">
        <v>1102</v>
      </c>
      <c r="B37" s="19" t="s">
        <v>1199</v>
      </c>
      <c r="C37" s="19" t="s">
        <v>95</v>
      </c>
      <c r="D37" s="19" t="s">
        <v>95</v>
      </c>
    </row>
    <row r="38" spans="1:4" x14ac:dyDescent="0.25">
      <c r="A38" s="19" t="s">
        <v>1102</v>
      </c>
      <c r="B38" s="19" t="s">
        <v>1200</v>
      </c>
      <c r="C38" s="19" t="s">
        <v>95</v>
      </c>
      <c r="D38" s="19" t="s">
        <v>95</v>
      </c>
    </row>
    <row r="39" spans="1:4" x14ac:dyDescent="0.25">
      <c r="A39" s="19" t="s">
        <v>5504</v>
      </c>
      <c r="B39" s="19" t="s">
        <v>1202</v>
      </c>
      <c r="C39" s="19" t="s">
        <v>5220</v>
      </c>
      <c r="D39" s="19" t="s">
        <v>5729</v>
      </c>
    </row>
    <row r="40" spans="1:4" x14ac:dyDescent="0.25">
      <c r="A40" s="19" t="s">
        <v>5504</v>
      </c>
      <c r="B40" s="19" t="s">
        <v>1204</v>
      </c>
      <c r="C40" s="19" t="s">
        <v>5220</v>
      </c>
      <c r="D40" s="19" t="s">
        <v>5730</v>
      </c>
    </row>
    <row r="41" spans="1:4" x14ac:dyDescent="0.25">
      <c r="A41" s="19" t="s">
        <v>1102</v>
      </c>
      <c r="B41" s="19" t="s">
        <v>1206</v>
      </c>
      <c r="C41" s="19" t="s">
        <v>95</v>
      </c>
      <c r="D41" s="19" t="s">
        <v>95</v>
      </c>
    </row>
    <row r="42" spans="1:4" x14ac:dyDescent="0.25">
      <c r="A42" s="19" t="s">
        <v>1102</v>
      </c>
      <c r="B42" s="19" t="s">
        <v>1207</v>
      </c>
      <c r="C42" s="19" t="s">
        <v>95</v>
      </c>
      <c r="D42" s="19" t="s">
        <v>95</v>
      </c>
    </row>
    <row r="43" spans="1:4" x14ac:dyDescent="0.25">
      <c r="A43" s="19" t="s">
        <v>1102</v>
      </c>
      <c r="B43" s="19" t="s">
        <v>1208</v>
      </c>
      <c r="C43" s="19" t="s">
        <v>95</v>
      </c>
      <c r="D43" s="19" t="s">
        <v>95</v>
      </c>
    </row>
    <row r="44" spans="1:4" x14ac:dyDescent="0.25">
      <c r="A44" s="19" t="s">
        <v>1102</v>
      </c>
      <c r="B44" s="19" t="s">
        <v>1209</v>
      </c>
      <c r="C44" s="19" t="s">
        <v>95</v>
      </c>
      <c r="D44" s="19" t="s">
        <v>95</v>
      </c>
    </row>
    <row r="45" spans="1:4" x14ac:dyDescent="0.25">
      <c r="A45" s="19" t="s">
        <v>1102</v>
      </c>
      <c r="B45" s="19" t="s">
        <v>1211</v>
      </c>
      <c r="C45" s="19" t="s">
        <v>95</v>
      </c>
      <c r="D45" s="19" t="s">
        <v>95</v>
      </c>
    </row>
    <row r="46" spans="1:4" x14ac:dyDescent="0.25">
      <c r="A46" s="19" t="s">
        <v>1102</v>
      </c>
      <c r="B46" s="19" t="s">
        <v>1213</v>
      </c>
      <c r="C46" s="19" t="s">
        <v>95</v>
      </c>
      <c r="D46" s="19" t="s">
        <v>95</v>
      </c>
    </row>
    <row r="47" spans="1:4" x14ac:dyDescent="0.25">
      <c r="A47" s="19" t="s">
        <v>1102</v>
      </c>
      <c r="B47" s="19" t="s">
        <v>1215</v>
      </c>
      <c r="C47" s="19" t="s">
        <v>95</v>
      </c>
      <c r="D47" s="19" t="s">
        <v>95</v>
      </c>
    </row>
    <row r="48" spans="1:4" x14ac:dyDescent="0.25">
      <c r="A48" s="19" t="s">
        <v>1102</v>
      </c>
      <c r="B48" s="19" t="s">
        <v>1216</v>
      </c>
      <c r="C48" s="19" t="s">
        <v>95</v>
      </c>
      <c r="D48" s="19" t="s">
        <v>95</v>
      </c>
    </row>
    <row r="49" spans="1:4" x14ac:dyDescent="0.25">
      <c r="A49" s="19" t="s">
        <v>1102</v>
      </c>
      <c r="B49" s="19" t="s">
        <v>1217</v>
      </c>
      <c r="C49" s="19" t="s">
        <v>95</v>
      </c>
      <c r="D49" s="19" t="s">
        <v>95</v>
      </c>
    </row>
    <row r="50" spans="1:4" x14ac:dyDescent="0.25">
      <c r="A50" s="19" t="s">
        <v>1102</v>
      </c>
      <c r="B50" s="19" t="s">
        <v>1218</v>
      </c>
      <c r="C50" s="19" t="s">
        <v>95</v>
      </c>
      <c r="D50" s="19" t="s">
        <v>95</v>
      </c>
    </row>
    <row r="51" spans="1:4" x14ac:dyDescent="0.25">
      <c r="A51" s="19" t="s">
        <v>1102</v>
      </c>
      <c r="B51" s="19" t="s">
        <v>1220</v>
      </c>
      <c r="C51" s="19" t="s">
        <v>95</v>
      </c>
      <c r="D51" s="19" t="s">
        <v>95</v>
      </c>
    </row>
    <row r="52" spans="1:4" x14ac:dyDescent="0.25">
      <c r="A52" s="19" t="s">
        <v>1102</v>
      </c>
      <c r="B52" s="19" t="s">
        <v>1222</v>
      </c>
      <c r="C52" s="19" t="s">
        <v>95</v>
      </c>
      <c r="D52" s="19" t="s">
        <v>95</v>
      </c>
    </row>
    <row r="53" spans="1:4" x14ac:dyDescent="0.25">
      <c r="A53" s="19" t="s">
        <v>1102</v>
      </c>
      <c r="B53" s="19" t="s">
        <v>1224</v>
      </c>
      <c r="C53" s="19" t="s">
        <v>95</v>
      </c>
      <c r="D53" s="19" t="s">
        <v>95</v>
      </c>
    </row>
    <row r="54" spans="1:4" x14ac:dyDescent="0.25">
      <c r="A54" s="19" t="s">
        <v>1102</v>
      </c>
      <c r="B54" s="19" t="s">
        <v>1225</v>
      </c>
      <c r="C54" s="19" t="s">
        <v>95</v>
      </c>
      <c r="D54" s="19" t="s">
        <v>95</v>
      </c>
    </row>
    <row r="55" spans="1:4" x14ac:dyDescent="0.25">
      <c r="A55" s="19" t="s">
        <v>1102</v>
      </c>
      <c r="B55" s="19" t="s">
        <v>1226</v>
      </c>
      <c r="C55" s="19" t="s">
        <v>95</v>
      </c>
      <c r="D55" s="19" t="s">
        <v>95</v>
      </c>
    </row>
    <row r="56" spans="1:4" x14ac:dyDescent="0.25">
      <c r="A56" s="19" t="s">
        <v>1102</v>
      </c>
      <c r="B56" s="19" t="s">
        <v>1227</v>
      </c>
      <c r="C56" s="19" t="s">
        <v>95</v>
      </c>
      <c r="D56" s="19" t="s">
        <v>95</v>
      </c>
    </row>
    <row r="57" spans="1:4" x14ac:dyDescent="0.25">
      <c r="A57" s="19" t="s">
        <v>5504</v>
      </c>
      <c r="B57" s="19" t="s">
        <v>1229</v>
      </c>
      <c r="C57" s="19" t="s">
        <v>5220</v>
      </c>
      <c r="D57" s="19" t="s">
        <v>5731</v>
      </c>
    </row>
    <row r="58" spans="1:4" x14ac:dyDescent="0.25">
      <c r="A58" s="19" t="s">
        <v>1102</v>
      </c>
      <c r="B58" s="19" t="s">
        <v>1230</v>
      </c>
      <c r="C58" s="19" t="s">
        <v>95</v>
      </c>
      <c r="D58" s="19" t="s">
        <v>95</v>
      </c>
    </row>
    <row r="59" spans="1:4" x14ac:dyDescent="0.25">
      <c r="A59" s="19" t="s">
        <v>1102</v>
      </c>
      <c r="B59" s="19" t="s">
        <v>1231</v>
      </c>
      <c r="C59" s="19" t="s">
        <v>95</v>
      </c>
      <c r="D59" s="19" t="s">
        <v>95</v>
      </c>
    </row>
    <row r="60" spans="1:4" x14ac:dyDescent="0.25">
      <c r="A60" s="19" t="s">
        <v>1102</v>
      </c>
      <c r="B60" s="19" t="s">
        <v>1232</v>
      </c>
      <c r="C60" s="19" t="s">
        <v>95</v>
      </c>
      <c r="D60" s="19" t="s">
        <v>95</v>
      </c>
    </row>
    <row r="61" spans="1:4" x14ac:dyDescent="0.25">
      <c r="A61" s="19" t="s">
        <v>1102</v>
      </c>
      <c r="B61" s="19" t="s">
        <v>1233</v>
      </c>
      <c r="C61" s="19" t="s">
        <v>95</v>
      </c>
      <c r="D61" s="19" t="s">
        <v>95</v>
      </c>
    </row>
    <row r="62" spans="1:4" x14ac:dyDescent="0.25">
      <c r="A62" s="19" t="s">
        <v>1102</v>
      </c>
      <c r="B62" s="19" t="s">
        <v>1234</v>
      </c>
      <c r="C62" s="19" t="s">
        <v>95</v>
      </c>
      <c r="D62" s="19" t="s">
        <v>95</v>
      </c>
    </row>
    <row r="63" spans="1:4" x14ac:dyDescent="0.25">
      <c r="A63" s="19" t="s">
        <v>1102</v>
      </c>
      <c r="B63" s="19" t="s">
        <v>595</v>
      </c>
      <c r="C63" s="19" t="s">
        <v>95</v>
      </c>
      <c r="D63" s="19" t="s">
        <v>95</v>
      </c>
    </row>
    <row r="64" spans="1:4" x14ac:dyDescent="0.25">
      <c r="A64" s="19" t="s">
        <v>1102</v>
      </c>
      <c r="B64" s="19" t="s">
        <v>596</v>
      </c>
      <c r="C64" s="19" t="s">
        <v>95</v>
      </c>
      <c r="D64" s="19" t="s">
        <v>95</v>
      </c>
    </row>
    <row r="65" spans="1:4" x14ac:dyDescent="0.25">
      <c r="A65" s="19" t="s">
        <v>690</v>
      </c>
      <c r="B65" s="19" t="s">
        <v>5526</v>
      </c>
      <c r="C65" s="19" t="s">
        <v>95</v>
      </c>
      <c r="D65" s="19" t="s">
        <v>95</v>
      </c>
    </row>
    <row r="66" spans="1:4" x14ac:dyDescent="0.25">
      <c r="A66" s="19" t="s">
        <v>690</v>
      </c>
      <c r="B66" s="19" t="s">
        <v>5527</v>
      </c>
      <c r="C66" s="19" t="s">
        <v>95</v>
      </c>
      <c r="D66" s="19" t="s">
        <v>95</v>
      </c>
    </row>
    <row r="67" spans="1:4" x14ac:dyDescent="0.25">
      <c r="A67" s="19" t="s">
        <v>1102</v>
      </c>
      <c r="B67" s="19" t="s">
        <v>1239</v>
      </c>
      <c r="C67" s="19" t="s">
        <v>95</v>
      </c>
      <c r="D67" s="19" t="s">
        <v>95</v>
      </c>
    </row>
    <row r="68" spans="1:4" x14ac:dyDescent="0.25">
      <c r="A68" s="19" t="s">
        <v>1102</v>
      </c>
      <c r="B68" s="19" t="s">
        <v>1241</v>
      </c>
      <c r="C68" s="19" t="s">
        <v>95</v>
      </c>
      <c r="D68" s="19" t="s">
        <v>95</v>
      </c>
    </row>
    <row r="69" spans="1:4" x14ac:dyDescent="0.25">
      <c r="A69" s="19" t="s">
        <v>4901</v>
      </c>
      <c r="B69" s="19" t="s">
        <v>5528</v>
      </c>
      <c r="C69" s="19" t="s">
        <v>5219</v>
      </c>
      <c r="D69" s="19" t="s">
        <v>5732</v>
      </c>
    </row>
    <row r="70" spans="1:4" x14ac:dyDescent="0.25">
      <c r="A70" s="19" t="s">
        <v>4901</v>
      </c>
      <c r="B70" s="19" t="s">
        <v>5529</v>
      </c>
      <c r="C70" s="19" t="s">
        <v>5219</v>
      </c>
      <c r="D70" s="19" t="s">
        <v>5733</v>
      </c>
    </row>
    <row r="71" spans="1:4" x14ac:dyDescent="0.25">
      <c r="A71" s="19" t="s">
        <v>4901</v>
      </c>
      <c r="B71" s="19" t="s">
        <v>5530</v>
      </c>
      <c r="C71" s="19" t="s">
        <v>5219</v>
      </c>
      <c r="D71" s="19" t="s">
        <v>5734</v>
      </c>
    </row>
    <row r="72" spans="1:4" x14ac:dyDescent="0.25">
      <c r="A72" s="19" t="s">
        <v>1247</v>
      </c>
      <c r="B72" s="19" t="s">
        <v>1248</v>
      </c>
      <c r="C72" s="19" t="s">
        <v>95</v>
      </c>
      <c r="D72" s="19" t="s">
        <v>95</v>
      </c>
    </row>
    <row r="73" spans="1:4" x14ac:dyDescent="0.25">
      <c r="A73" s="19" t="s">
        <v>1247</v>
      </c>
      <c r="B73" s="19" t="s">
        <v>1250</v>
      </c>
      <c r="C73" s="19" t="s">
        <v>95</v>
      </c>
      <c r="D73" s="19" t="s">
        <v>95</v>
      </c>
    </row>
    <row r="74" spans="1:4" x14ac:dyDescent="0.25">
      <c r="A74" s="19" t="s">
        <v>1247</v>
      </c>
      <c r="B74" s="19" t="s">
        <v>1252</v>
      </c>
      <c r="C74" s="19" t="s">
        <v>95</v>
      </c>
      <c r="D74" s="19" t="s">
        <v>95</v>
      </c>
    </row>
    <row r="75" spans="1:4" x14ac:dyDescent="0.25">
      <c r="A75" s="19" t="s">
        <v>1102</v>
      </c>
      <c r="B75" s="19" t="s">
        <v>1254</v>
      </c>
      <c r="C75" s="19" t="s">
        <v>95</v>
      </c>
      <c r="D75" s="19" t="s">
        <v>95</v>
      </c>
    </row>
    <row r="76" spans="1:4" x14ac:dyDescent="0.25">
      <c r="A76" s="19" t="s">
        <v>1102</v>
      </c>
      <c r="B76" s="19" t="s">
        <v>1256</v>
      </c>
      <c r="C76" s="19" t="s">
        <v>95</v>
      </c>
      <c r="D76" s="19" t="s">
        <v>95</v>
      </c>
    </row>
    <row r="77" spans="1:4" x14ac:dyDescent="0.25">
      <c r="A77" s="19" t="s">
        <v>1247</v>
      </c>
      <c r="B77" s="19" t="s">
        <v>1258</v>
      </c>
      <c r="C77" s="19" t="s">
        <v>95</v>
      </c>
      <c r="D77" s="19" t="s">
        <v>95</v>
      </c>
    </row>
    <row r="78" spans="1:4" x14ac:dyDescent="0.25">
      <c r="A78" s="19" t="s">
        <v>4901</v>
      </c>
      <c r="B78" s="19" t="s">
        <v>5174</v>
      </c>
      <c r="C78" s="19" t="s">
        <v>5219</v>
      </c>
      <c r="D78" s="19" t="s">
        <v>5735</v>
      </c>
    </row>
    <row r="79" spans="1:4" x14ac:dyDescent="0.25">
      <c r="A79" s="19" t="s">
        <v>4901</v>
      </c>
      <c r="B79" s="19" t="s">
        <v>5531</v>
      </c>
      <c r="C79" s="19" t="s">
        <v>5219</v>
      </c>
      <c r="D79" s="19" t="s">
        <v>5736</v>
      </c>
    </row>
    <row r="80" spans="1:4" x14ac:dyDescent="0.25">
      <c r="A80" s="19" t="s">
        <v>1102</v>
      </c>
      <c r="B80" s="19" t="s">
        <v>1262</v>
      </c>
      <c r="C80" s="19" t="s">
        <v>95</v>
      </c>
      <c r="D80" s="19" t="s">
        <v>95</v>
      </c>
    </row>
    <row r="81" spans="1:4" x14ac:dyDescent="0.25">
      <c r="A81" s="19" t="s">
        <v>1102</v>
      </c>
      <c r="B81" s="19" t="s">
        <v>1264</v>
      </c>
      <c r="C81" s="19" t="s">
        <v>95</v>
      </c>
      <c r="D81" s="19" t="s">
        <v>95</v>
      </c>
    </row>
    <row r="82" spans="1:4" x14ac:dyDescent="0.25">
      <c r="A82" s="19" t="s">
        <v>1247</v>
      </c>
      <c r="B82" s="19" t="s">
        <v>1266</v>
      </c>
      <c r="C82" s="19" t="s">
        <v>95</v>
      </c>
      <c r="D82" s="19" t="s">
        <v>95</v>
      </c>
    </row>
    <row r="83" spans="1:4" x14ac:dyDescent="0.25">
      <c r="A83" s="19" t="s">
        <v>1247</v>
      </c>
      <c r="B83" s="19" t="s">
        <v>1268</v>
      </c>
      <c r="C83" s="19" t="s">
        <v>95</v>
      </c>
      <c r="D83" s="19" t="s">
        <v>95</v>
      </c>
    </row>
    <row r="84" spans="1:4" x14ac:dyDescent="0.25">
      <c r="A84" s="19" t="s">
        <v>1247</v>
      </c>
      <c r="B84" s="19" t="s">
        <v>1270</v>
      </c>
      <c r="C84" s="19" t="s">
        <v>95</v>
      </c>
      <c r="D84" s="19" t="s">
        <v>95</v>
      </c>
    </row>
    <row r="85" spans="1:4" x14ac:dyDescent="0.25">
      <c r="A85" s="19" t="s">
        <v>4901</v>
      </c>
      <c r="B85" s="19" t="s">
        <v>5532</v>
      </c>
      <c r="C85" s="19" t="s">
        <v>5219</v>
      </c>
      <c r="D85" s="19" t="s">
        <v>5737</v>
      </c>
    </row>
    <row r="86" spans="1:4" x14ac:dyDescent="0.25">
      <c r="A86" s="19" t="s">
        <v>4901</v>
      </c>
      <c r="B86" s="19" t="s">
        <v>5533</v>
      </c>
      <c r="C86" s="19" t="s">
        <v>5219</v>
      </c>
      <c r="D86" s="19" t="s">
        <v>5738</v>
      </c>
    </row>
    <row r="87" spans="1:4" x14ac:dyDescent="0.25">
      <c r="A87" s="19" t="s">
        <v>4901</v>
      </c>
      <c r="B87" s="19" t="s">
        <v>5534</v>
      </c>
      <c r="C87" s="19" t="s">
        <v>5219</v>
      </c>
      <c r="D87" s="19" t="s">
        <v>5739</v>
      </c>
    </row>
    <row r="88" spans="1:4" x14ac:dyDescent="0.25">
      <c r="A88" s="19" t="s">
        <v>4901</v>
      </c>
      <c r="B88" s="19" t="s">
        <v>5535</v>
      </c>
      <c r="C88" s="19" t="s">
        <v>5219</v>
      </c>
      <c r="D88" s="19" t="s">
        <v>5740</v>
      </c>
    </row>
    <row r="89" spans="1:4" x14ac:dyDescent="0.25">
      <c r="A89" s="19" t="s">
        <v>4901</v>
      </c>
      <c r="B89" s="19" t="s">
        <v>5536</v>
      </c>
      <c r="C89" s="19" t="s">
        <v>5219</v>
      </c>
      <c r="D89" s="19" t="s">
        <v>5741</v>
      </c>
    </row>
    <row r="90" spans="1:4" x14ac:dyDescent="0.25">
      <c r="A90" s="19" t="s">
        <v>1102</v>
      </c>
      <c r="B90" s="19" t="s">
        <v>1277</v>
      </c>
      <c r="C90" s="19" t="s">
        <v>95</v>
      </c>
      <c r="D90" s="19" t="s">
        <v>95</v>
      </c>
    </row>
    <row r="91" spans="1:4" x14ac:dyDescent="0.25">
      <c r="A91" s="19" t="s">
        <v>1102</v>
      </c>
      <c r="B91" s="19" t="s">
        <v>1279</v>
      </c>
      <c r="C91" s="19" t="s">
        <v>95</v>
      </c>
      <c r="D91" s="19" t="s">
        <v>95</v>
      </c>
    </row>
    <row r="92" spans="1:4" x14ac:dyDescent="0.25">
      <c r="A92" s="19" t="s">
        <v>1102</v>
      </c>
      <c r="B92" s="19" t="s">
        <v>1281</v>
      </c>
      <c r="C92" s="19" t="s">
        <v>95</v>
      </c>
      <c r="D92" s="19" t="s">
        <v>95</v>
      </c>
    </row>
    <row r="93" spans="1:4" x14ac:dyDescent="0.25">
      <c r="A93" s="19" t="s">
        <v>1102</v>
      </c>
      <c r="B93" s="19" t="s">
        <v>1283</v>
      </c>
      <c r="C93" s="19" t="s">
        <v>95</v>
      </c>
      <c r="D93" s="19" t="s">
        <v>95</v>
      </c>
    </row>
    <row r="94" spans="1:4" x14ac:dyDescent="0.25">
      <c r="A94" s="19" t="s">
        <v>1102</v>
      </c>
      <c r="B94" s="19" t="s">
        <v>1285</v>
      </c>
      <c r="C94" s="19" t="s">
        <v>95</v>
      </c>
      <c r="D94" s="19" t="s">
        <v>95</v>
      </c>
    </row>
    <row r="95" spans="1:4" x14ac:dyDescent="0.25">
      <c r="A95" s="19" t="s">
        <v>4901</v>
      </c>
      <c r="B95" s="19" t="s">
        <v>5537</v>
      </c>
      <c r="C95" s="19" t="s">
        <v>5219</v>
      </c>
      <c r="D95" s="19" t="s">
        <v>5742</v>
      </c>
    </row>
    <row r="96" spans="1:4" x14ac:dyDescent="0.25">
      <c r="A96" s="19" t="s">
        <v>1102</v>
      </c>
      <c r="B96" s="19" t="s">
        <v>628</v>
      </c>
      <c r="C96" s="19" t="s">
        <v>95</v>
      </c>
      <c r="D96" s="19" t="s">
        <v>95</v>
      </c>
    </row>
    <row r="97" spans="1:4" x14ac:dyDescent="0.25">
      <c r="A97" s="19" t="s">
        <v>1310</v>
      </c>
      <c r="B97" s="19" t="s">
        <v>1290</v>
      </c>
      <c r="C97" s="19" t="s">
        <v>95</v>
      </c>
      <c r="D97" s="19" t="s">
        <v>95</v>
      </c>
    </row>
    <row r="98" spans="1:4" x14ac:dyDescent="0.25">
      <c r="A98" s="19" t="s">
        <v>1310</v>
      </c>
      <c r="B98" s="19" t="s">
        <v>1293</v>
      </c>
      <c r="C98" s="19" t="s">
        <v>95</v>
      </c>
      <c r="D98" s="19" t="s">
        <v>95</v>
      </c>
    </row>
    <row r="99" spans="1:4" x14ac:dyDescent="0.25">
      <c r="A99" s="19" t="s">
        <v>1310</v>
      </c>
      <c r="B99" s="19" t="s">
        <v>1296</v>
      </c>
      <c r="C99" s="19" t="s">
        <v>95</v>
      </c>
      <c r="D99" s="19" t="s">
        <v>95</v>
      </c>
    </row>
    <row r="100" spans="1:4" x14ac:dyDescent="0.25">
      <c r="A100" s="19" t="s">
        <v>1310</v>
      </c>
      <c r="B100" s="19" t="s">
        <v>1300</v>
      </c>
      <c r="C100" s="19" t="s">
        <v>95</v>
      </c>
      <c r="D100" s="19" t="s">
        <v>95</v>
      </c>
    </row>
    <row r="101" spans="1:4" x14ac:dyDescent="0.25">
      <c r="A101" s="19" t="s">
        <v>1303</v>
      </c>
      <c r="B101" s="19" t="s">
        <v>1304</v>
      </c>
      <c r="C101" s="19" t="s">
        <v>95</v>
      </c>
      <c r="D101" s="19" t="s">
        <v>95</v>
      </c>
    </row>
    <row r="102" spans="1:4" x14ac:dyDescent="0.25">
      <c r="A102" s="19" t="s">
        <v>1303</v>
      </c>
      <c r="B102" s="19" t="s">
        <v>1306</v>
      </c>
      <c r="C102" s="19" t="s">
        <v>95</v>
      </c>
      <c r="D102" s="19" t="s">
        <v>95</v>
      </c>
    </row>
    <row r="103" spans="1:4" x14ac:dyDescent="0.25">
      <c r="A103" s="19" t="s">
        <v>1303</v>
      </c>
      <c r="B103" s="19" t="s">
        <v>1308</v>
      </c>
      <c r="C103" s="19" t="s">
        <v>95</v>
      </c>
      <c r="D103" s="19" t="s">
        <v>95</v>
      </c>
    </row>
    <row r="104" spans="1:4" x14ac:dyDescent="0.25">
      <c r="A104" s="19" t="s">
        <v>1310</v>
      </c>
      <c r="B104" s="19" t="s">
        <v>1311</v>
      </c>
      <c r="C104" s="19" t="s">
        <v>95</v>
      </c>
      <c r="D104" s="19" t="s">
        <v>95</v>
      </c>
    </row>
    <row r="105" spans="1:4" x14ac:dyDescent="0.25">
      <c r="A105" s="19" t="s">
        <v>1310</v>
      </c>
      <c r="B105" s="19" t="s">
        <v>1313</v>
      </c>
      <c r="C105" s="19" t="s">
        <v>95</v>
      </c>
      <c r="D105" s="19" t="s">
        <v>95</v>
      </c>
    </row>
    <row r="106" spans="1:4" x14ac:dyDescent="0.25">
      <c r="A106" s="19" t="s">
        <v>1310</v>
      </c>
      <c r="B106" s="19" t="s">
        <v>1315</v>
      </c>
      <c r="C106" s="19" t="s">
        <v>95</v>
      </c>
      <c r="D106" s="19" t="s">
        <v>95</v>
      </c>
    </row>
    <row r="107" spans="1:4" x14ac:dyDescent="0.25">
      <c r="A107" s="19" t="s">
        <v>690</v>
      </c>
      <c r="B107" s="19" t="s">
        <v>5538</v>
      </c>
      <c r="C107" s="19" t="s">
        <v>95</v>
      </c>
      <c r="D107" s="19" t="s">
        <v>95</v>
      </c>
    </row>
    <row r="108" spans="1:4" x14ac:dyDescent="0.25">
      <c r="A108" s="19" t="s">
        <v>690</v>
      </c>
      <c r="B108" s="19" t="s">
        <v>1318</v>
      </c>
      <c r="C108" s="19" t="s">
        <v>95</v>
      </c>
      <c r="D108" s="19" t="s">
        <v>95</v>
      </c>
    </row>
    <row r="109" spans="1:4" x14ac:dyDescent="0.25">
      <c r="A109" s="19" t="s">
        <v>690</v>
      </c>
      <c r="B109" s="19" t="s">
        <v>1320</v>
      </c>
      <c r="C109" s="19" t="s">
        <v>95</v>
      </c>
      <c r="D109" s="19" t="s">
        <v>95</v>
      </c>
    </row>
    <row r="110" spans="1:4" x14ac:dyDescent="0.25">
      <c r="A110" s="19" t="s">
        <v>1310</v>
      </c>
      <c r="B110" s="19" t="s">
        <v>5539</v>
      </c>
      <c r="C110" s="19" t="s">
        <v>95</v>
      </c>
      <c r="D110" s="19" t="s">
        <v>95</v>
      </c>
    </row>
    <row r="111" spans="1:4" x14ac:dyDescent="0.25">
      <c r="A111" s="19" t="s">
        <v>1303</v>
      </c>
      <c r="B111" s="19" t="s">
        <v>1324</v>
      </c>
      <c r="C111" s="19" t="s">
        <v>95</v>
      </c>
      <c r="D111" s="19" t="s">
        <v>95</v>
      </c>
    </row>
    <row r="112" spans="1:4" x14ac:dyDescent="0.25">
      <c r="A112" s="19" t="s">
        <v>1303</v>
      </c>
      <c r="B112" s="19" t="s">
        <v>1326</v>
      </c>
      <c r="C112" s="19" t="s">
        <v>95</v>
      </c>
      <c r="D112" s="19" t="s">
        <v>95</v>
      </c>
    </row>
    <row r="113" spans="1:4" x14ac:dyDescent="0.25">
      <c r="A113" s="19" t="s">
        <v>1303</v>
      </c>
      <c r="B113" s="19" t="s">
        <v>1328</v>
      </c>
      <c r="C113" s="19" t="s">
        <v>95</v>
      </c>
      <c r="D113" s="19" t="s">
        <v>95</v>
      </c>
    </row>
    <row r="114" spans="1:4" x14ac:dyDescent="0.25">
      <c r="A114" s="19" t="s">
        <v>1310</v>
      </c>
      <c r="B114" s="19" t="s">
        <v>5540</v>
      </c>
      <c r="C114" s="19" t="s">
        <v>95</v>
      </c>
      <c r="D114" s="19" t="s">
        <v>95</v>
      </c>
    </row>
    <row r="115" spans="1:4" x14ac:dyDescent="0.25">
      <c r="A115" s="19" t="s">
        <v>1310</v>
      </c>
      <c r="B115" s="19" t="s">
        <v>5541</v>
      </c>
      <c r="C115" s="19" t="s">
        <v>95</v>
      </c>
      <c r="D115" s="19" t="s">
        <v>95</v>
      </c>
    </row>
    <row r="116" spans="1:4" x14ac:dyDescent="0.25">
      <c r="A116" s="19" t="s">
        <v>1310</v>
      </c>
      <c r="B116" s="19" t="s">
        <v>5542</v>
      </c>
      <c r="C116" s="19" t="s">
        <v>95</v>
      </c>
      <c r="D116" s="19" t="s">
        <v>95</v>
      </c>
    </row>
    <row r="117" spans="1:4" x14ac:dyDescent="0.25">
      <c r="A117" s="19" t="s">
        <v>1310</v>
      </c>
      <c r="B117" s="19" t="s">
        <v>5543</v>
      </c>
      <c r="C117" s="19" t="s">
        <v>95</v>
      </c>
      <c r="D117" s="19" t="s">
        <v>95</v>
      </c>
    </row>
    <row r="118" spans="1:4" x14ac:dyDescent="0.25">
      <c r="A118" s="19" t="s">
        <v>1310</v>
      </c>
      <c r="B118" s="19" t="s">
        <v>5544</v>
      </c>
      <c r="C118" s="19" t="s">
        <v>95</v>
      </c>
      <c r="D118" s="19" t="s">
        <v>95</v>
      </c>
    </row>
    <row r="119" spans="1:4" x14ac:dyDescent="0.25">
      <c r="A119" s="19" t="s">
        <v>1310</v>
      </c>
      <c r="B119" s="19" t="s">
        <v>5545</v>
      </c>
      <c r="C119" s="19" t="s">
        <v>95</v>
      </c>
      <c r="D119" s="19" t="s">
        <v>95</v>
      </c>
    </row>
    <row r="120" spans="1:4" x14ac:dyDescent="0.25">
      <c r="A120" s="19" t="s">
        <v>1303</v>
      </c>
      <c r="B120" s="19" t="s">
        <v>1350</v>
      </c>
      <c r="C120" s="19" t="s">
        <v>95</v>
      </c>
      <c r="D120" s="19" t="s">
        <v>95</v>
      </c>
    </row>
    <row r="121" spans="1:4" x14ac:dyDescent="0.25">
      <c r="A121" s="19" t="s">
        <v>1303</v>
      </c>
      <c r="B121" s="19" t="s">
        <v>649</v>
      </c>
      <c r="C121" s="19" t="s">
        <v>95</v>
      </c>
      <c r="D121" s="19" t="s">
        <v>95</v>
      </c>
    </row>
    <row r="122" spans="1:4" x14ac:dyDescent="0.25">
      <c r="A122" s="19" t="s">
        <v>1303</v>
      </c>
      <c r="B122" s="19" t="s">
        <v>1359</v>
      </c>
      <c r="C122" s="19" t="s">
        <v>95</v>
      </c>
      <c r="D122" s="19" t="s">
        <v>95</v>
      </c>
    </row>
    <row r="123" spans="1:4" x14ac:dyDescent="0.25">
      <c r="A123" s="19" t="s">
        <v>1303</v>
      </c>
      <c r="B123" s="19" t="s">
        <v>5546</v>
      </c>
      <c r="C123" s="19" t="s">
        <v>95</v>
      </c>
      <c r="D123" s="19" t="s">
        <v>95</v>
      </c>
    </row>
    <row r="124" spans="1:4" x14ac:dyDescent="0.25">
      <c r="A124" s="19" t="s">
        <v>1310</v>
      </c>
      <c r="B124" s="19" t="s">
        <v>5547</v>
      </c>
      <c r="C124" s="19" t="s">
        <v>95</v>
      </c>
      <c r="D124" s="19" t="s">
        <v>95</v>
      </c>
    </row>
    <row r="125" spans="1:4" x14ac:dyDescent="0.25">
      <c r="A125" s="19" t="s">
        <v>1303</v>
      </c>
      <c r="B125" s="19" t="s">
        <v>5548</v>
      </c>
      <c r="C125" s="19" t="s">
        <v>95</v>
      </c>
      <c r="D125" s="19" t="s">
        <v>95</v>
      </c>
    </row>
    <row r="126" spans="1:4" x14ac:dyDescent="0.25">
      <c r="A126" s="19" t="s">
        <v>1303</v>
      </c>
      <c r="B126" s="19" t="s">
        <v>5549</v>
      </c>
      <c r="C126" s="19" t="s">
        <v>95</v>
      </c>
      <c r="D126" s="19" t="s">
        <v>95</v>
      </c>
    </row>
    <row r="127" spans="1:4" x14ac:dyDescent="0.25">
      <c r="A127" s="19" t="s">
        <v>1303</v>
      </c>
      <c r="B127" s="19" t="s">
        <v>5550</v>
      </c>
      <c r="C127" s="19" t="s">
        <v>95</v>
      </c>
      <c r="D127" s="19" t="s">
        <v>95</v>
      </c>
    </row>
    <row r="128" spans="1:4" x14ac:dyDescent="0.25">
      <c r="A128" s="19" t="s">
        <v>1303</v>
      </c>
      <c r="B128" s="19" t="s">
        <v>656</v>
      </c>
      <c r="C128" s="19" t="s">
        <v>95</v>
      </c>
      <c r="D128" s="19" t="s">
        <v>95</v>
      </c>
    </row>
    <row r="129" spans="1:4" x14ac:dyDescent="0.25">
      <c r="A129" s="19" t="s">
        <v>5505</v>
      </c>
      <c r="B129" s="19" t="s">
        <v>5551</v>
      </c>
      <c r="C129" s="19" t="s">
        <v>95</v>
      </c>
      <c r="D129" s="19" t="s">
        <v>95</v>
      </c>
    </row>
    <row r="130" spans="1:4" x14ac:dyDescent="0.25">
      <c r="A130" s="19" t="s">
        <v>5505</v>
      </c>
      <c r="B130" s="19" t="s">
        <v>1360</v>
      </c>
      <c r="C130" s="19" t="s">
        <v>95</v>
      </c>
      <c r="D130" s="19" t="s">
        <v>95</v>
      </c>
    </row>
    <row r="131" spans="1:4" x14ac:dyDescent="0.25">
      <c r="A131" s="19" t="s">
        <v>5505</v>
      </c>
      <c r="B131" s="19" t="s">
        <v>1362</v>
      </c>
      <c r="C131" s="19" t="s">
        <v>95</v>
      </c>
      <c r="D131" s="19" t="s">
        <v>95</v>
      </c>
    </row>
    <row r="132" spans="1:4" x14ac:dyDescent="0.25">
      <c r="A132" s="19" t="s">
        <v>5505</v>
      </c>
      <c r="B132" s="19" t="s">
        <v>5552</v>
      </c>
      <c r="C132" s="19" t="s">
        <v>95</v>
      </c>
      <c r="D132" s="19" t="s">
        <v>95</v>
      </c>
    </row>
    <row r="133" spans="1:4" x14ac:dyDescent="0.25">
      <c r="A133" s="19" t="s">
        <v>5505</v>
      </c>
      <c r="B133" s="19" t="s">
        <v>1367</v>
      </c>
      <c r="C133" s="19" t="s">
        <v>95</v>
      </c>
      <c r="D133" s="19" t="s">
        <v>95</v>
      </c>
    </row>
    <row r="134" spans="1:4" x14ac:dyDescent="0.25">
      <c r="A134" s="19" t="s">
        <v>5505</v>
      </c>
      <c r="B134" s="19" t="s">
        <v>1369</v>
      </c>
      <c r="C134" s="19" t="s">
        <v>95</v>
      </c>
      <c r="D134" s="19" t="s">
        <v>95</v>
      </c>
    </row>
    <row r="135" spans="1:4" x14ac:dyDescent="0.25">
      <c r="A135" s="19" t="s">
        <v>5505</v>
      </c>
      <c r="B135" s="19" t="s">
        <v>5553</v>
      </c>
      <c r="C135" s="19" t="s">
        <v>95</v>
      </c>
      <c r="D135" s="19" t="s">
        <v>95</v>
      </c>
    </row>
    <row r="136" spans="1:4" x14ac:dyDescent="0.25">
      <c r="A136" s="19" t="s">
        <v>5505</v>
      </c>
      <c r="B136" s="19" t="s">
        <v>1373</v>
      </c>
      <c r="C136" s="19" t="s">
        <v>95</v>
      </c>
      <c r="D136" s="19" t="s">
        <v>95</v>
      </c>
    </row>
    <row r="137" spans="1:4" x14ac:dyDescent="0.25">
      <c r="A137" s="19" t="s">
        <v>5505</v>
      </c>
      <c r="B137" s="19" t="s">
        <v>1376</v>
      </c>
      <c r="C137" s="19" t="s">
        <v>95</v>
      </c>
      <c r="D137" s="19" t="s">
        <v>95</v>
      </c>
    </row>
    <row r="138" spans="1:4" x14ac:dyDescent="0.25">
      <c r="A138" s="19" t="s">
        <v>1403</v>
      </c>
      <c r="B138" s="19" t="s">
        <v>1404</v>
      </c>
      <c r="C138" s="19" t="s">
        <v>95</v>
      </c>
      <c r="D138" s="19" t="s">
        <v>95</v>
      </c>
    </row>
    <row r="139" spans="1:4" x14ac:dyDescent="0.25">
      <c r="A139" s="19" t="s">
        <v>1403</v>
      </c>
      <c r="B139" s="19" t="s">
        <v>1408</v>
      </c>
      <c r="C139" s="19" t="s">
        <v>95</v>
      </c>
      <c r="D139" s="19" t="s">
        <v>95</v>
      </c>
    </row>
    <row r="140" spans="1:4" x14ac:dyDescent="0.25">
      <c r="A140" s="19" t="s">
        <v>1403</v>
      </c>
      <c r="B140" s="19" t="s">
        <v>1412</v>
      </c>
      <c r="C140" s="19" t="s">
        <v>95</v>
      </c>
      <c r="D140" s="19" t="s">
        <v>95</v>
      </c>
    </row>
    <row r="141" spans="1:4" x14ac:dyDescent="0.25">
      <c r="A141" s="19" t="s">
        <v>1403</v>
      </c>
      <c r="B141" s="19" t="s">
        <v>1416</v>
      </c>
      <c r="C141" s="19" t="s">
        <v>95</v>
      </c>
      <c r="D141" s="19" t="s">
        <v>95</v>
      </c>
    </row>
    <row r="142" spans="1:4" x14ac:dyDescent="0.25">
      <c r="A142" s="19" t="s">
        <v>1403</v>
      </c>
      <c r="B142" s="19" t="s">
        <v>1420</v>
      </c>
      <c r="C142" s="19" t="s">
        <v>95</v>
      </c>
      <c r="D142" s="19" t="s">
        <v>95</v>
      </c>
    </row>
    <row r="143" spans="1:4" x14ac:dyDescent="0.25">
      <c r="A143" s="19" t="s">
        <v>1403</v>
      </c>
      <c r="B143" s="19" t="s">
        <v>1424</v>
      </c>
      <c r="C143" s="19" t="s">
        <v>95</v>
      </c>
      <c r="D143" s="19" t="s">
        <v>95</v>
      </c>
    </row>
    <row r="144" spans="1:4" x14ac:dyDescent="0.25">
      <c r="A144" s="19" t="s">
        <v>1403</v>
      </c>
      <c r="B144" s="19" t="s">
        <v>1428</v>
      </c>
      <c r="C144" s="19" t="s">
        <v>95</v>
      </c>
      <c r="D144" s="19" t="s">
        <v>95</v>
      </c>
    </row>
    <row r="145" spans="1:4" x14ac:dyDescent="0.25">
      <c r="A145" s="19" t="s">
        <v>1403</v>
      </c>
      <c r="B145" s="19" t="s">
        <v>1432</v>
      </c>
      <c r="C145" s="19" t="s">
        <v>95</v>
      </c>
      <c r="D145" s="19" t="s">
        <v>95</v>
      </c>
    </row>
    <row r="146" spans="1:4" x14ac:dyDescent="0.25">
      <c r="A146" s="19" t="s">
        <v>1403</v>
      </c>
      <c r="B146" s="19" t="s">
        <v>1436</v>
      </c>
      <c r="C146" s="19" t="s">
        <v>95</v>
      </c>
      <c r="D146" s="19" t="s">
        <v>95</v>
      </c>
    </row>
    <row r="147" spans="1:4" x14ac:dyDescent="0.25">
      <c r="A147" s="19" t="s">
        <v>1403</v>
      </c>
      <c r="B147" s="19" t="s">
        <v>1439</v>
      </c>
      <c r="C147" s="19" t="s">
        <v>95</v>
      </c>
      <c r="D147" s="19" t="s">
        <v>95</v>
      </c>
    </row>
    <row r="148" spans="1:4" x14ac:dyDescent="0.25">
      <c r="A148" s="19" t="s">
        <v>1403</v>
      </c>
      <c r="B148" s="19" t="s">
        <v>1442</v>
      </c>
      <c r="C148" s="19" t="s">
        <v>95</v>
      </c>
      <c r="D148" s="19" t="s">
        <v>95</v>
      </c>
    </row>
    <row r="149" spans="1:4" x14ac:dyDescent="0.25">
      <c r="A149" s="19" t="s">
        <v>1403</v>
      </c>
      <c r="B149" s="19" t="s">
        <v>1445</v>
      </c>
      <c r="C149" s="19" t="s">
        <v>95</v>
      </c>
      <c r="D149" s="19" t="s">
        <v>95</v>
      </c>
    </row>
    <row r="150" spans="1:4" x14ac:dyDescent="0.25">
      <c r="A150" s="19" t="s">
        <v>1403</v>
      </c>
      <c r="B150" s="19" t="s">
        <v>1448</v>
      </c>
      <c r="C150" s="19" t="s">
        <v>95</v>
      </c>
      <c r="D150" s="19" t="s">
        <v>95</v>
      </c>
    </row>
    <row r="151" spans="1:4" x14ac:dyDescent="0.25">
      <c r="A151" s="19" t="s">
        <v>1403</v>
      </c>
      <c r="B151" s="19" t="s">
        <v>1452</v>
      </c>
      <c r="C151" s="19" t="s">
        <v>95</v>
      </c>
      <c r="D151" s="19" t="s">
        <v>95</v>
      </c>
    </row>
    <row r="152" spans="1:4" x14ac:dyDescent="0.25">
      <c r="A152" s="19" t="s">
        <v>1403</v>
      </c>
      <c r="B152" s="19" t="s">
        <v>1455</v>
      </c>
      <c r="C152" s="19" t="s">
        <v>95</v>
      </c>
      <c r="D152" s="19" t="s">
        <v>95</v>
      </c>
    </row>
    <row r="153" spans="1:4" x14ac:dyDescent="0.25">
      <c r="A153" s="19" t="s">
        <v>1403</v>
      </c>
      <c r="B153" s="19" t="s">
        <v>1458</v>
      </c>
      <c r="C153" s="19" t="s">
        <v>95</v>
      </c>
      <c r="D153" s="19" t="s">
        <v>95</v>
      </c>
    </row>
    <row r="154" spans="1:4" x14ac:dyDescent="0.25">
      <c r="A154" s="19" t="s">
        <v>1403</v>
      </c>
      <c r="B154" s="19" t="s">
        <v>1461</v>
      </c>
      <c r="C154" s="19" t="s">
        <v>95</v>
      </c>
      <c r="D154" s="19" t="s">
        <v>95</v>
      </c>
    </row>
    <row r="155" spans="1:4" x14ac:dyDescent="0.25">
      <c r="A155" s="19" t="s">
        <v>1403</v>
      </c>
      <c r="B155" s="19" t="s">
        <v>684</v>
      </c>
      <c r="C155" s="19" t="s">
        <v>95</v>
      </c>
      <c r="D155" s="19" t="s">
        <v>95</v>
      </c>
    </row>
    <row r="156" spans="1:4" x14ac:dyDescent="0.25">
      <c r="A156" s="19" t="s">
        <v>1403</v>
      </c>
      <c r="B156" s="19" t="s">
        <v>685</v>
      </c>
      <c r="C156" s="19" t="s">
        <v>95</v>
      </c>
      <c r="D156" s="19" t="s">
        <v>95</v>
      </c>
    </row>
    <row r="157" spans="1:4" x14ac:dyDescent="0.25">
      <c r="A157" s="19" t="s">
        <v>1403</v>
      </c>
      <c r="B157" s="19" t="s">
        <v>686</v>
      </c>
      <c r="C157" s="19" t="s">
        <v>95</v>
      </c>
      <c r="D157" s="19" t="s">
        <v>95</v>
      </c>
    </row>
    <row r="158" spans="1:4" x14ac:dyDescent="0.25">
      <c r="A158" s="19" t="s">
        <v>1403</v>
      </c>
      <c r="B158" s="19" t="s">
        <v>687</v>
      </c>
      <c r="C158" s="19" t="s">
        <v>95</v>
      </c>
      <c r="D158" s="19" t="s">
        <v>95</v>
      </c>
    </row>
    <row r="159" spans="1:4" x14ac:dyDescent="0.25">
      <c r="A159" s="19" t="s">
        <v>1403</v>
      </c>
      <c r="B159" s="19" t="s">
        <v>688</v>
      </c>
      <c r="C159" s="19" t="s">
        <v>95</v>
      </c>
      <c r="D159" s="19" t="s">
        <v>95</v>
      </c>
    </row>
    <row r="160" spans="1:4" x14ac:dyDescent="0.25">
      <c r="A160" s="19" t="s">
        <v>1403</v>
      </c>
      <c r="B160" s="19" t="s">
        <v>689</v>
      </c>
      <c r="C160" s="19" t="s">
        <v>95</v>
      </c>
      <c r="D160" s="19" t="s">
        <v>95</v>
      </c>
    </row>
    <row r="161" spans="1:4" x14ac:dyDescent="0.25">
      <c r="A161" s="19" t="s">
        <v>5505</v>
      </c>
      <c r="B161" s="19" t="s">
        <v>5554</v>
      </c>
      <c r="C161" s="19" t="s">
        <v>95</v>
      </c>
      <c r="D161" s="19" t="s">
        <v>95</v>
      </c>
    </row>
    <row r="162" spans="1:4" x14ac:dyDescent="0.25">
      <c r="A162" s="19" t="s">
        <v>5505</v>
      </c>
      <c r="B162" s="19" t="s">
        <v>5555</v>
      </c>
      <c r="C162" s="19" t="s">
        <v>95</v>
      </c>
      <c r="D162" s="19" t="s">
        <v>95</v>
      </c>
    </row>
    <row r="163" spans="1:4" x14ac:dyDescent="0.25">
      <c r="A163" s="19" t="s">
        <v>5505</v>
      </c>
      <c r="B163" s="19" t="s">
        <v>5556</v>
      </c>
      <c r="C163" s="19" t="s">
        <v>95</v>
      </c>
      <c r="D163" s="19" t="s">
        <v>95</v>
      </c>
    </row>
    <row r="164" spans="1:4" x14ac:dyDescent="0.25">
      <c r="A164" s="19" t="s">
        <v>1403</v>
      </c>
      <c r="B164" s="19" t="s">
        <v>1486</v>
      </c>
      <c r="C164" s="19" t="s">
        <v>95</v>
      </c>
      <c r="D164" s="19" t="s">
        <v>95</v>
      </c>
    </row>
    <row r="165" spans="1:4" x14ac:dyDescent="0.25">
      <c r="A165" s="19" t="s">
        <v>1403</v>
      </c>
      <c r="B165" s="19" t="s">
        <v>1490</v>
      </c>
      <c r="C165" s="19" t="s">
        <v>95</v>
      </c>
      <c r="D165" s="19" t="s">
        <v>95</v>
      </c>
    </row>
    <row r="166" spans="1:4" x14ac:dyDescent="0.25">
      <c r="A166" s="19" t="s">
        <v>1403</v>
      </c>
      <c r="B166" s="19" t="s">
        <v>1494</v>
      </c>
      <c r="C166" s="19" t="s">
        <v>95</v>
      </c>
      <c r="D166" s="19" t="s">
        <v>95</v>
      </c>
    </row>
    <row r="167" spans="1:4" x14ac:dyDescent="0.25">
      <c r="A167" s="19" t="s">
        <v>1403</v>
      </c>
      <c r="B167" s="19" t="s">
        <v>1498</v>
      </c>
      <c r="C167" s="19" t="s">
        <v>95</v>
      </c>
      <c r="D167" s="19" t="s">
        <v>95</v>
      </c>
    </row>
    <row r="168" spans="1:4" x14ac:dyDescent="0.25">
      <c r="A168" s="19" t="s">
        <v>1403</v>
      </c>
      <c r="B168" s="19" t="s">
        <v>1502</v>
      </c>
      <c r="C168" s="19" t="s">
        <v>95</v>
      </c>
      <c r="D168" s="19" t="s">
        <v>95</v>
      </c>
    </row>
    <row r="169" spans="1:4" x14ac:dyDescent="0.25">
      <c r="A169" s="19" t="s">
        <v>1403</v>
      </c>
      <c r="B169" s="19" t="s">
        <v>1506</v>
      </c>
      <c r="C169" s="19" t="s">
        <v>95</v>
      </c>
      <c r="D169" s="19" t="s">
        <v>95</v>
      </c>
    </row>
    <row r="170" spans="1:4" x14ac:dyDescent="0.25">
      <c r="A170" s="19" t="s">
        <v>1403</v>
      </c>
      <c r="B170" s="19" t="s">
        <v>1510</v>
      </c>
      <c r="C170" s="19" t="s">
        <v>95</v>
      </c>
      <c r="D170" s="19" t="s">
        <v>95</v>
      </c>
    </row>
    <row r="171" spans="1:4" x14ac:dyDescent="0.25">
      <c r="A171" s="19" t="s">
        <v>1403</v>
      </c>
      <c r="B171" s="19" t="s">
        <v>1516</v>
      </c>
      <c r="C171" s="19" t="s">
        <v>95</v>
      </c>
      <c r="D171" s="19" t="s">
        <v>95</v>
      </c>
    </row>
    <row r="172" spans="1:4" x14ac:dyDescent="0.25">
      <c r="A172" s="19" t="s">
        <v>1403</v>
      </c>
      <c r="B172" s="19" t="s">
        <v>1520</v>
      </c>
      <c r="C172" s="19" t="s">
        <v>95</v>
      </c>
      <c r="D172" s="19" t="s">
        <v>95</v>
      </c>
    </row>
    <row r="173" spans="1:4" x14ac:dyDescent="0.25">
      <c r="A173" s="19" t="s">
        <v>5505</v>
      </c>
      <c r="B173" s="19" t="s">
        <v>5557</v>
      </c>
      <c r="C173" s="19" t="s">
        <v>95</v>
      </c>
      <c r="D173" s="19" t="s">
        <v>95</v>
      </c>
    </row>
    <row r="174" spans="1:4" x14ac:dyDescent="0.25">
      <c r="A174" s="19" t="s">
        <v>5505</v>
      </c>
      <c r="B174" s="19" t="s">
        <v>5558</v>
      </c>
      <c r="C174" s="19" t="s">
        <v>95</v>
      </c>
      <c r="D174" s="19" t="s">
        <v>95</v>
      </c>
    </row>
    <row r="175" spans="1:4" x14ac:dyDescent="0.25">
      <c r="A175" s="19" t="s">
        <v>5505</v>
      </c>
      <c r="B175" s="19" t="s">
        <v>5559</v>
      </c>
      <c r="C175" s="19" t="s">
        <v>95</v>
      </c>
      <c r="D175" s="19" t="s">
        <v>95</v>
      </c>
    </row>
    <row r="176" spans="1:4" x14ac:dyDescent="0.25">
      <c r="A176" s="19" t="s">
        <v>1403</v>
      </c>
      <c r="B176" s="19" t="s">
        <v>5560</v>
      </c>
      <c r="C176" s="19" t="s">
        <v>95</v>
      </c>
      <c r="D176" s="19" t="s">
        <v>95</v>
      </c>
    </row>
    <row r="177" spans="1:4" x14ac:dyDescent="0.25">
      <c r="A177" s="19" t="s">
        <v>1403</v>
      </c>
      <c r="B177" s="19" t="s">
        <v>5561</v>
      </c>
      <c r="C177" s="19" t="s">
        <v>95</v>
      </c>
      <c r="D177" s="19" t="s">
        <v>95</v>
      </c>
    </row>
    <row r="178" spans="1:4" x14ac:dyDescent="0.25">
      <c r="A178" s="19" t="s">
        <v>1403</v>
      </c>
      <c r="B178" s="19" t="s">
        <v>5562</v>
      </c>
      <c r="C178" s="19" t="s">
        <v>95</v>
      </c>
      <c r="D178" s="19" t="s">
        <v>95</v>
      </c>
    </row>
    <row r="179" spans="1:4" x14ac:dyDescent="0.25">
      <c r="A179" s="19" t="s">
        <v>1403</v>
      </c>
      <c r="B179" s="19" t="s">
        <v>5563</v>
      </c>
      <c r="C179" s="19" t="s">
        <v>95</v>
      </c>
      <c r="D179" s="19" t="s">
        <v>95</v>
      </c>
    </row>
    <row r="180" spans="1:4" x14ac:dyDescent="0.25">
      <c r="A180" s="19" t="s">
        <v>5505</v>
      </c>
      <c r="B180" s="19" t="s">
        <v>5564</v>
      </c>
      <c r="C180" s="19" t="s">
        <v>95</v>
      </c>
      <c r="D180" s="19" t="s">
        <v>95</v>
      </c>
    </row>
    <row r="181" spans="1:4" x14ac:dyDescent="0.25">
      <c r="A181" s="19" t="s">
        <v>5505</v>
      </c>
      <c r="B181" s="19" t="s">
        <v>5565</v>
      </c>
      <c r="C181" s="19" t="s">
        <v>95</v>
      </c>
      <c r="D181" s="19" t="s">
        <v>95</v>
      </c>
    </row>
    <row r="182" spans="1:4" x14ac:dyDescent="0.25">
      <c r="A182" s="19" t="s">
        <v>1403</v>
      </c>
      <c r="B182" s="19" t="s">
        <v>1554</v>
      </c>
      <c r="C182" s="19" t="s">
        <v>95</v>
      </c>
      <c r="D182" s="19" t="s">
        <v>95</v>
      </c>
    </row>
    <row r="183" spans="1:4" x14ac:dyDescent="0.25">
      <c r="A183" s="19" t="s">
        <v>1403</v>
      </c>
      <c r="B183" s="19" t="s">
        <v>1558</v>
      </c>
      <c r="C183" s="19" t="s">
        <v>95</v>
      </c>
      <c r="D183" s="19" t="s">
        <v>95</v>
      </c>
    </row>
    <row r="184" spans="1:4" x14ac:dyDescent="0.25">
      <c r="A184" s="19" t="s">
        <v>1403</v>
      </c>
      <c r="B184" s="19" t="s">
        <v>1562</v>
      </c>
      <c r="C184" s="19" t="s">
        <v>95</v>
      </c>
      <c r="D184" s="19" t="s">
        <v>95</v>
      </c>
    </row>
    <row r="185" spans="1:4" x14ac:dyDescent="0.25">
      <c r="A185" s="19" t="s">
        <v>1403</v>
      </c>
      <c r="B185" s="19" t="s">
        <v>1566</v>
      </c>
      <c r="C185" s="19" t="s">
        <v>95</v>
      </c>
      <c r="D185" s="19" t="s">
        <v>95</v>
      </c>
    </row>
    <row r="186" spans="1:4" x14ac:dyDescent="0.25">
      <c r="A186" s="19" t="s">
        <v>1403</v>
      </c>
      <c r="B186" s="19" t="s">
        <v>1570</v>
      </c>
      <c r="C186" s="19" t="s">
        <v>95</v>
      </c>
      <c r="D186" s="19" t="s">
        <v>95</v>
      </c>
    </row>
    <row r="187" spans="1:4" x14ac:dyDescent="0.25">
      <c r="A187" s="19" t="s">
        <v>1403</v>
      </c>
      <c r="B187" s="19" t="s">
        <v>1576</v>
      </c>
      <c r="C187" s="19" t="s">
        <v>95</v>
      </c>
      <c r="D187" s="19" t="s">
        <v>95</v>
      </c>
    </row>
    <row r="188" spans="1:4" x14ac:dyDescent="0.25">
      <c r="A188" s="19" t="s">
        <v>1403</v>
      </c>
      <c r="B188" s="19" t="s">
        <v>1578</v>
      </c>
      <c r="C188" s="19" t="s">
        <v>95</v>
      </c>
      <c r="D188" s="19" t="s">
        <v>95</v>
      </c>
    </row>
    <row r="189" spans="1:4" x14ac:dyDescent="0.25">
      <c r="A189" s="19" t="s">
        <v>1403</v>
      </c>
      <c r="B189" s="19" t="s">
        <v>1582</v>
      </c>
      <c r="C189" s="19" t="s">
        <v>95</v>
      </c>
      <c r="D189" s="19" t="s">
        <v>95</v>
      </c>
    </row>
    <row r="190" spans="1:4" x14ac:dyDescent="0.25">
      <c r="A190" s="19" t="s">
        <v>1403</v>
      </c>
      <c r="B190" s="19" t="s">
        <v>5566</v>
      </c>
      <c r="C190" s="19" t="s">
        <v>95</v>
      </c>
      <c r="D190" s="19" t="s">
        <v>95</v>
      </c>
    </row>
    <row r="191" spans="1:4" x14ac:dyDescent="0.25">
      <c r="A191" s="19" t="s">
        <v>1403</v>
      </c>
      <c r="B191" s="19" t="s">
        <v>4810</v>
      </c>
      <c r="C191" s="19" t="s">
        <v>95</v>
      </c>
      <c r="D191" s="19" t="s">
        <v>95</v>
      </c>
    </row>
    <row r="192" spans="1:4" x14ac:dyDescent="0.25">
      <c r="A192" s="19" t="s">
        <v>1403</v>
      </c>
      <c r="B192" s="19" t="s">
        <v>4811</v>
      </c>
      <c r="C192" s="19" t="s">
        <v>95</v>
      </c>
      <c r="D192" s="19" t="s">
        <v>95</v>
      </c>
    </row>
    <row r="193" spans="1:4" x14ac:dyDescent="0.25">
      <c r="A193" s="19" t="s">
        <v>1592</v>
      </c>
      <c r="B193" s="19" t="s">
        <v>1593</v>
      </c>
      <c r="C193" s="19" t="s">
        <v>95</v>
      </c>
      <c r="D193" s="19" t="s">
        <v>95</v>
      </c>
    </row>
    <row r="194" spans="1:4" x14ac:dyDescent="0.25">
      <c r="A194" s="19" t="s">
        <v>1592</v>
      </c>
      <c r="B194" s="19" t="s">
        <v>1597</v>
      </c>
      <c r="C194" s="19" t="s">
        <v>95</v>
      </c>
      <c r="D194" s="19" t="s">
        <v>95</v>
      </c>
    </row>
    <row r="195" spans="1:4" x14ac:dyDescent="0.25">
      <c r="A195" s="19" t="s">
        <v>1592</v>
      </c>
      <c r="B195" s="19" t="s">
        <v>1601</v>
      </c>
      <c r="C195" s="19" t="s">
        <v>95</v>
      </c>
      <c r="D195" s="19" t="s">
        <v>95</v>
      </c>
    </row>
    <row r="196" spans="1:4" x14ac:dyDescent="0.25">
      <c r="A196" s="19" t="s">
        <v>1592</v>
      </c>
      <c r="B196" s="19" t="s">
        <v>1605</v>
      </c>
      <c r="C196" s="19" t="s">
        <v>95</v>
      </c>
      <c r="D196" s="19" t="s">
        <v>95</v>
      </c>
    </row>
    <row r="197" spans="1:4" x14ac:dyDescent="0.25">
      <c r="A197" s="19" t="s">
        <v>1592</v>
      </c>
      <c r="B197" s="19" t="s">
        <v>1611</v>
      </c>
      <c r="C197" s="19" t="s">
        <v>95</v>
      </c>
      <c r="D197" s="19" t="s">
        <v>95</v>
      </c>
    </row>
    <row r="198" spans="1:4" x14ac:dyDescent="0.25">
      <c r="A198" s="19" t="s">
        <v>1592</v>
      </c>
      <c r="B198" s="19" t="s">
        <v>1615</v>
      </c>
      <c r="C198" s="19" t="s">
        <v>95</v>
      </c>
      <c r="D198" s="19" t="s">
        <v>95</v>
      </c>
    </row>
    <row r="199" spans="1:4" x14ac:dyDescent="0.25">
      <c r="A199" s="19" t="s">
        <v>1403</v>
      </c>
      <c r="B199" s="19" t="s">
        <v>1619</v>
      </c>
      <c r="C199" s="19" t="s">
        <v>95</v>
      </c>
      <c r="D199" s="19" t="s">
        <v>95</v>
      </c>
    </row>
    <row r="200" spans="1:4" x14ac:dyDescent="0.25">
      <c r="A200" s="19" t="s">
        <v>1403</v>
      </c>
      <c r="B200" s="19" t="s">
        <v>1623</v>
      </c>
      <c r="C200" s="19" t="s">
        <v>95</v>
      </c>
      <c r="D200" s="19" t="s">
        <v>95</v>
      </c>
    </row>
    <row r="201" spans="1:4" x14ac:dyDescent="0.25">
      <c r="A201" s="19" t="s">
        <v>1403</v>
      </c>
      <c r="B201" s="19" t="s">
        <v>1627</v>
      </c>
      <c r="C201" s="19" t="s">
        <v>95</v>
      </c>
      <c r="D201" s="19" t="s">
        <v>95</v>
      </c>
    </row>
    <row r="202" spans="1:4" x14ac:dyDescent="0.25">
      <c r="A202" s="19" t="s">
        <v>1592</v>
      </c>
      <c r="B202" s="19" t="s">
        <v>1631</v>
      </c>
      <c r="C202" s="19" t="s">
        <v>95</v>
      </c>
      <c r="D202" s="19" t="s">
        <v>95</v>
      </c>
    </row>
    <row r="203" spans="1:4" x14ac:dyDescent="0.25">
      <c r="A203" s="19" t="s">
        <v>1592</v>
      </c>
      <c r="B203" s="19" t="s">
        <v>1635</v>
      </c>
      <c r="C203" s="19" t="s">
        <v>95</v>
      </c>
      <c r="D203" s="19" t="s">
        <v>95</v>
      </c>
    </row>
    <row r="204" spans="1:4" x14ac:dyDescent="0.25">
      <c r="A204" s="19" t="s">
        <v>1592</v>
      </c>
      <c r="B204" s="19" t="s">
        <v>1639</v>
      </c>
      <c r="C204" s="19" t="s">
        <v>95</v>
      </c>
      <c r="D204" s="19" t="s">
        <v>95</v>
      </c>
    </row>
    <row r="205" spans="1:4" x14ac:dyDescent="0.25">
      <c r="A205" s="19" t="s">
        <v>1403</v>
      </c>
      <c r="B205" s="19" t="s">
        <v>1642</v>
      </c>
      <c r="C205" s="19" t="s">
        <v>95</v>
      </c>
      <c r="D205" s="19" t="s">
        <v>95</v>
      </c>
    </row>
    <row r="206" spans="1:4" x14ac:dyDescent="0.25">
      <c r="A206" s="19" t="s">
        <v>1403</v>
      </c>
      <c r="B206" s="19" t="s">
        <v>1645</v>
      </c>
      <c r="C206" s="19" t="s">
        <v>95</v>
      </c>
      <c r="D206" s="19" t="s">
        <v>95</v>
      </c>
    </row>
    <row r="207" spans="1:4" x14ac:dyDescent="0.25">
      <c r="A207" s="19" t="s">
        <v>1403</v>
      </c>
      <c r="B207" s="19" t="s">
        <v>1648</v>
      </c>
      <c r="C207" s="19" t="s">
        <v>95</v>
      </c>
      <c r="D207" s="19" t="s">
        <v>95</v>
      </c>
    </row>
    <row r="208" spans="1:4" x14ac:dyDescent="0.25">
      <c r="A208" s="19" t="s">
        <v>1403</v>
      </c>
      <c r="B208" s="19" t="s">
        <v>1651</v>
      </c>
      <c r="C208" s="19" t="s">
        <v>95</v>
      </c>
      <c r="D208" s="19" t="s">
        <v>95</v>
      </c>
    </row>
    <row r="209" spans="1:4" x14ac:dyDescent="0.25">
      <c r="A209" s="19" t="s">
        <v>5505</v>
      </c>
      <c r="B209" s="19" t="s">
        <v>1433</v>
      </c>
      <c r="C209" s="19" t="s">
        <v>95</v>
      </c>
      <c r="D209" s="19" t="s">
        <v>95</v>
      </c>
    </row>
    <row r="210" spans="1:4" x14ac:dyDescent="0.25">
      <c r="A210" s="19" t="s">
        <v>5505</v>
      </c>
      <c r="B210" s="19" t="s">
        <v>1437</v>
      </c>
      <c r="C210" s="19" t="s">
        <v>95</v>
      </c>
      <c r="D210" s="19" t="s">
        <v>95</v>
      </c>
    </row>
    <row r="211" spans="1:4" x14ac:dyDescent="0.25">
      <c r="A211" s="19" t="s">
        <v>1403</v>
      </c>
      <c r="B211" s="19" t="s">
        <v>1663</v>
      </c>
      <c r="C211" s="19" t="s">
        <v>95</v>
      </c>
      <c r="D211" s="19" t="s">
        <v>95</v>
      </c>
    </row>
    <row r="212" spans="1:4" x14ac:dyDescent="0.25">
      <c r="A212" s="19" t="s">
        <v>1403</v>
      </c>
      <c r="B212" s="19" t="s">
        <v>1667</v>
      </c>
      <c r="C212" s="19" t="s">
        <v>95</v>
      </c>
      <c r="D212" s="19" t="s">
        <v>95</v>
      </c>
    </row>
    <row r="213" spans="1:4" x14ac:dyDescent="0.25">
      <c r="A213" s="19" t="s">
        <v>5505</v>
      </c>
      <c r="B213" s="19" t="s">
        <v>1440</v>
      </c>
      <c r="C213" s="19" t="s">
        <v>95</v>
      </c>
      <c r="D213" s="19" t="s">
        <v>95</v>
      </c>
    </row>
    <row r="214" spans="1:4" x14ac:dyDescent="0.25">
      <c r="A214" s="19" t="s">
        <v>5505</v>
      </c>
      <c r="B214" s="19" t="s">
        <v>1443</v>
      </c>
      <c r="C214" s="19" t="s">
        <v>95</v>
      </c>
      <c r="D214" s="19" t="s">
        <v>95</v>
      </c>
    </row>
    <row r="215" spans="1:4" x14ac:dyDescent="0.25">
      <c r="A215" s="19" t="s">
        <v>1403</v>
      </c>
      <c r="B215" s="19" t="s">
        <v>1677</v>
      </c>
      <c r="C215" s="19" t="s">
        <v>95</v>
      </c>
      <c r="D215" s="19" t="s">
        <v>95</v>
      </c>
    </row>
    <row r="216" spans="1:4" x14ac:dyDescent="0.25">
      <c r="A216" s="19" t="s">
        <v>1403</v>
      </c>
      <c r="B216" s="19" t="s">
        <v>1681</v>
      </c>
      <c r="C216" s="19" t="s">
        <v>95</v>
      </c>
      <c r="D216" s="19" t="s">
        <v>95</v>
      </c>
    </row>
    <row r="217" spans="1:4" x14ac:dyDescent="0.25">
      <c r="A217" s="19" t="s">
        <v>1403</v>
      </c>
      <c r="B217" s="19" t="s">
        <v>5567</v>
      </c>
      <c r="C217" s="19" t="s">
        <v>95</v>
      </c>
      <c r="D217" s="19" t="s">
        <v>95</v>
      </c>
    </row>
    <row r="218" spans="1:4" x14ac:dyDescent="0.25">
      <c r="A218" s="19" t="s">
        <v>5505</v>
      </c>
      <c r="B218" s="19" t="s">
        <v>5568</v>
      </c>
      <c r="C218" s="19" t="s">
        <v>95</v>
      </c>
      <c r="D218" s="19" t="s">
        <v>95</v>
      </c>
    </row>
    <row r="219" spans="1:4" x14ac:dyDescent="0.25">
      <c r="A219" s="19" t="s">
        <v>1403</v>
      </c>
      <c r="B219" s="19" t="s">
        <v>1691</v>
      </c>
      <c r="C219" s="19" t="s">
        <v>95</v>
      </c>
      <c r="D219" s="19" t="s">
        <v>95</v>
      </c>
    </row>
    <row r="220" spans="1:4" x14ac:dyDescent="0.25">
      <c r="A220" s="19" t="s">
        <v>690</v>
      </c>
      <c r="B220" s="19" t="s">
        <v>5569</v>
      </c>
      <c r="C220" s="19" t="s">
        <v>95</v>
      </c>
      <c r="D220" s="19" t="s">
        <v>95</v>
      </c>
    </row>
    <row r="221" spans="1:4" x14ac:dyDescent="0.25">
      <c r="A221" s="19" t="s">
        <v>690</v>
      </c>
      <c r="B221" s="19" t="s">
        <v>5570</v>
      </c>
      <c r="C221" s="19" t="s">
        <v>95</v>
      </c>
      <c r="D221" s="19" t="s">
        <v>95</v>
      </c>
    </row>
    <row r="222" spans="1:4" x14ac:dyDescent="0.25">
      <c r="A222" s="19" t="s">
        <v>690</v>
      </c>
      <c r="B222" s="19" t="s">
        <v>5571</v>
      </c>
      <c r="C222" s="19" t="s">
        <v>95</v>
      </c>
      <c r="D222" s="19" t="s">
        <v>95</v>
      </c>
    </row>
    <row r="223" spans="1:4" x14ac:dyDescent="0.25">
      <c r="A223" s="19" t="s">
        <v>1403</v>
      </c>
      <c r="B223" s="19" t="s">
        <v>744</v>
      </c>
      <c r="C223" s="19" t="s">
        <v>95</v>
      </c>
      <c r="D223" s="19" t="s">
        <v>95</v>
      </c>
    </row>
    <row r="224" spans="1:4" x14ac:dyDescent="0.25">
      <c r="A224" s="19" t="s">
        <v>1403</v>
      </c>
      <c r="B224" s="19" t="s">
        <v>1708</v>
      </c>
      <c r="C224" s="19" t="s">
        <v>95</v>
      </c>
      <c r="D224" s="19" t="s">
        <v>95</v>
      </c>
    </row>
    <row r="225" spans="1:4" x14ac:dyDescent="0.25">
      <c r="A225" s="19" t="s">
        <v>690</v>
      </c>
      <c r="B225" s="19" t="s">
        <v>5572</v>
      </c>
      <c r="C225" s="19" t="s">
        <v>95</v>
      </c>
      <c r="D225" s="19" t="s">
        <v>95</v>
      </c>
    </row>
    <row r="226" spans="1:4" x14ac:dyDescent="0.25">
      <c r="A226" s="19" t="s">
        <v>690</v>
      </c>
      <c r="B226" s="19" t="s">
        <v>5573</v>
      </c>
      <c r="C226" s="19" t="s">
        <v>95</v>
      </c>
      <c r="D226" s="19" t="s">
        <v>95</v>
      </c>
    </row>
    <row r="227" spans="1:4" x14ac:dyDescent="0.25">
      <c r="A227" s="19" t="s">
        <v>1403</v>
      </c>
      <c r="B227" s="19" t="s">
        <v>1718</v>
      </c>
      <c r="C227" s="19" t="s">
        <v>95</v>
      </c>
      <c r="D227" s="19" t="s">
        <v>95</v>
      </c>
    </row>
    <row r="228" spans="1:4" x14ac:dyDescent="0.25">
      <c r="A228" s="19" t="s">
        <v>1403</v>
      </c>
      <c r="B228" s="19" t="s">
        <v>1722</v>
      </c>
      <c r="C228" s="19" t="s">
        <v>95</v>
      </c>
      <c r="D228" s="19" t="s">
        <v>95</v>
      </c>
    </row>
    <row r="229" spans="1:4" x14ac:dyDescent="0.25">
      <c r="A229" s="19" t="s">
        <v>1403</v>
      </c>
      <c r="B229" s="19" t="s">
        <v>1724</v>
      </c>
      <c r="C229" s="19" t="s">
        <v>95</v>
      </c>
      <c r="D229" s="19" t="s">
        <v>95</v>
      </c>
    </row>
    <row r="230" spans="1:4" x14ac:dyDescent="0.25">
      <c r="A230" s="19" t="s">
        <v>1403</v>
      </c>
      <c r="B230" s="19" t="s">
        <v>1726</v>
      </c>
      <c r="C230" s="19" t="s">
        <v>95</v>
      </c>
      <c r="D230" s="19" t="s">
        <v>95</v>
      </c>
    </row>
    <row r="231" spans="1:4" x14ac:dyDescent="0.25">
      <c r="A231" s="19" t="s">
        <v>1403</v>
      </c>
      <c r="B231" s="19" t="s">
        <v>1729</v>
      </c>
      <c r="C231" s="19" t="s">
        <v>95</v>
      </c>
      <c r="D231" s="19" t="s">
        <v>95</v>
      </c>
    </row>
    <row r="232" spans="1:4" x14ac:dyDescent="0.25">
      <c r="A232" s="19" t="s">
        <v>1403</v>
      </c>
      <c r="B232" s="19" t="s">
        <v>1733</v>
      </c>
      <c r="C232" s="19" t="s">
        <v>95</v>
      </c>
      <c r="D232" s="19" t="s">
        <v>95</v>
      </c>
    </row>
    <row r="233" spans="1:4" x14ac:dyDescent="0.25">
      <c r="A233" s="19" t="s">
        <v>1403</v>
      </c>
      <c r="B233" s="19" t="s">
        <v>1737</v>
      </c>
      <c r="C233" s="19" t="s">
        <v>95</v>
      </c>
      <c r="D233" s="19" t="s">
        <v>95</v>
      </c>
    </row>
    <row r="234" spans="1:4" x14ac:dyDescent="0.25">
      <c r="A234" s="19" t="s">
        <v>1403</v>
      </c>
      <c r="B234" s="19" t="s">
        <v>1740</v>
      </c>
      <c r="C234" s="19" t="s">
        <v>95</v>
      </c>
      <c r="D234" s="19" t="s">
        <v>95</v>
      </c>
    </row>
    <row r="235" spans="1:4" x14ac:dyDescent="0.25">
      <c r="A235" s="19" t="s">
        <v>1403</v>
      </c>
      <c r="B235" s="19" t="s">
        <v>1743</v>
      </c>
      <c r="C235" s="19" t="s">
        <v>95</v>
      </c>
      <c r="D235" s="19" t="s">
        <v>95</v>
      </c>
    </row>
    <row r="236" spans="1:4" x14ac:dyDescent="0.25">
      <c r="A236" s="19" t="s">
        <v>1403</v>
      </c>
      <c r="B236" s="19" t="s">
        <v>1748</v>
      </c>
      <c r="C236" s="19" t="s">
        <v>95</v>
      </c>
      <c r="D236" s="19" t="s">
        <v>95</v>
      </c>
    </row>
    <row r="237" spans="1:4" x14ac:dyDescent="0.25">
      <c r="A237" s="19" t="s">
        <v>1403</v>
      </c>
      <c r="B237" s="19" t="s">
        <v>5574</v>
      </c>
      <c r="C237" s="19" t="s">
        <v>95</v>
      </c>
      <c r="D237" s="19" t="s">
        <v>95</v>
      </c>
    </row>
    <row r="238" spans="1:4" x14ac:dyDescent="0.25">
      <c r="A238" s="19" t="s">
        <v>1403</v>
      </c>
      <c r="B238" s="19" t="s">
        <v>1754</v>
      </c>
      <c r="C238" s="19" t="s">
        <v>95</v>
      </c>
      <c r="D238" s="19" t="s">
        <v>95</v>
      </c>
    </row>
    <row r="239" spans="1:4" x14ac:dyDescent="0.25">
      <c r="A239" s="19" t="s">
        <v>1592</v>
      </c>
      <c r="B239" s="19" t="s">
        <v>1758</v>
      </c>
      <c r="C239" s="19" t="s">
        <v>95</v>
      </c>
      <c r="D239" s="19" t="s">
        <v>95</v>
      </c>
    </row>
    <row r="240" spans="1:4" x14ac:dyDescent="0.25">
      <c r="A240" s="19" t="s">
        <v>1762</v>
      </c>
      <c r="B240" s="19" t="s">
        <v>206</v>
      </c>
      <c r="C240" s="19" t="s">
        <v>95</v>
      </c>
      <c r="D240" s="19" t="s">
        <v>95</v>
      </c>
    </row>
    <row r="241" spans="1:4" x14ac:dyDescent="0.25">
      <c r="A241" s="19" t="s">
        <v>1762</v>
      </c>
      <c r="B241" s="19" t="s">
        <v>5575</v>
      </c>
      <c r="C241" s="19" t="s">
        <v>95</v>
      </c>
      <c r="D241" s="19" t="s">
        <v>95</v>
      </c>
    </row>
    <row r="242" spans="1:4" x14ac:dyDescent="0.25">
      <c r="A242" s="19" t="s">
        <v>5505</v>
      </c>
      <c r="B242" s="19" t="s">
        <v>759</v>
      </c>
      <c r="C242" s="19" t="s">
        <v>95</v>
      </c>
      <c r="D242" s="19" t="s">
        <v>95</v>
      </c>
    </row>
    <row r="243" spans="1:4" x14ac:dyDescent="0.25">
      <c r="A243" s="19" t="s">
        <v>1403</v>
      </c>
      <c r="B243" s="19" t="s">
        <v>760</v>
      </c>
      <c r="C243" s="19" t="s">
        <v>95</v>
      </c>
      <c r="D243" s="19" t="s">
        <v>95</v>
      </c>
    </row>
    <row r="244" spans="1:4" x14ac:dyDescent="0.25">
      <c r="A244" s="19" t="s">
        <v>1403</v>
      </c>
      <c r="B244" s="19" t="s">
        <v>761</v>
      </c>
      <c r="C244" s="19" t="s">
        <v>95</v>
      </c>
      <c r="D244" s="19" t="s">
        <v>95</v>
      </c>
    </row>
    <row r="245" spans="1:4" x14ac:dyDescent="0.25">
      <c r="A245" s="19" t="s">
        <v>1403</v>
      </c>
      <c r="B245" s="19" t="s">
        <v>5576</v>
      </c>
      <c r="C245" s="19" t="s">
        <v>95</v>
      </c>
      <c r="D245" s="19" t="s">
        <v>95</v>
      </c>
    </row>
    <row r="246" spans="1:4" x14ac:dyDescent="0.25">
      <c r="A246" s="19" t="s">
        <v>1403</v>
      </c>
      <c r="B246" s="19" t="s">
        <v>243</v>
      </c>
      <c r="C246" s="19" t="s">
        <v>95</v>
      </c>
      <c r="D246" s="19" t="s">
        <v>95</v>
      </c>
    </row>
    <row r="247" spans="1:4" x14ac:dyDescent="0.25">
      <c r="A247" s="19" t="s">
        <v>1403</v>
      </c>
      <c r="B247" s="19" t="s">
        <v>244</v>
      </c>
      <c r="C247" s="19" t="s">
        <v>95</v>
      </c>
      <c r="D247" s="19" t="s">
        <v>95</v>
      </c>
    </row>
    <row r="248" spans="1:4" x14ac:dyDescent="0.25">
      <c r="A248" s="19" t="s">
        <v>1403</v>
      </c>
      <c r="B248" s="19" t="s">
        <v>245</v>
      </c>
      <c r="C248" s="19" t="s">
        <v>95</v>
      </c>
      <c r="D248" s="19" t="s">
        <v>95</v>
      </c>
    </row>
    <row r="249" spans="1:4" x14ac:dyDescent="0.25">
      <c r="A249" s="19" t="s">
        <v>1403</v>
      </c>
      <c r="B249" s="19" t="s">
        <v>246</v>
      </c>
      <c r="C249" s="19" t="s">
        <v>95</v>
      </c>
      <c r="D249" s="19" t="s">
        <v>95</v>
      </c>
    </row>
    <row r="250" spans="1:4" x14ac:dyDescent="0.25">
      <c r="A250" s="19" t="s">
        <v>1403</v>
      </c>
      <c r="B250" s="19" t="s">
        <v>247</v>
      </c>
      <c r="C250" s="19" t="s">
        <v>95</v>
      </c>
      <c r="D250" s="19" t="s">
        <v>95</v>
      </c>
    </row>
    <row r="251" spans="1:4" x14ac:dyDescent="0.25">
      <c r="A251" s="19" t="s">
        <v>1403</v>
      </c>
      <c r="B251" s="19" t="s">
        <v>248</v>
      </c>
      <c r="C251" s="19" t="s">
        <v>95</v>
      </c>
      <c r="D251" s="19" t="s">
        <v>95</v>
      </c>
    </row>
    <row r="252" spans="1:4" x14ac:dyDescent="0.25">
      <c r="A252" s="19" t="s">
        <v>1403</v>
      </c>
      <c r="B252" s="19" t="s">
        <v>249</v>
      </c>
      <c r="C252" s="19" t="s">
        <v>95</v>
      </c>
      <c r="D252" s="19" t="s">
        <v>95</v>
      </c>
    </row>
    <row r="253" spans="1:4" x14ac:dyDescent="0.25">
      <c r="A253" s="19" t="s">
        <v>1403</v>
      </c>
      <c r="B253" s="19" t="s">
        <v>250</v>
      </c>
      <c r="C253" s="19" t="s">
        <v>95</v>
      </c>
      <c r="D253" s="19" t="s">
        <v>95</v>
      </c>
    </row>
    <row r="254" spans="1:4" x14ac:dyDescent="0.25">
      <c r="A254" s="19" t="s">
        <v>1403</v>
      </c>
      <c r="B254" s="19" t="s">
        <v>251</v>
      </c>
      <c r="C254" s="19" t="s">
        <v>95</v>
      </c>
      <c r="D254" s="19" t="s">
        <v>95</v>
      </c>
    </row>
    <row r="255" spans="1:4" x14ac:dyDescent="0.25">
      <c r="A255" s="19" t="s">
        <v>1403</v>
      </c>
      <c r="B255" s="19" t="s">
        <v>252</v>
      </c>
      <c r="C255" s="19" t="s">
        <v>95</v>
      </c>
      <c r="D255" s="19" t="s">
        <v>95</v>
      </c>
    </row>
    <row r="256" spans="1:4" x14ac:dyDescent="0.25">
      <c r="A256" s="19" t="s">
        <v>1403</v>
      </c>
      <c r="B256" s="19" t="s">
        <v>253</v>
      </c>
      <c r="C256" s="19" t="s">
        <v>95</v>
      </c>
      <c r="D256" s="19" t="s">
        <v>95</v>
      </c>
    </row>
    <row r="257" spans="1:4" x14ac:dyDescent="0.25">
      <c r="A257" s="19" t="s">
        <v>1801</v>
      </c>
      <c r="B257" s="19" t="s">
        <v>1802</v>
      </c>
      <c r="C257" s="19" t="s">
        <v>95</v>
      </c>
      <c r="D257" s="19" t="s">
        <v>95</v>
      </c>
    </row>
    <row r="258" spans="1:4" x14ac:dyDescent="0.25">
      <c r="A258" s="19" t="s">
        <v>1801</v>
      </c>
      <c r="B258" s="19" t="s">
        <v>1806</v>
      </c>
      <c r="C258" s="19" t="s">
        <v>95</v>
      </c>
      <c r="D258" s="19" t="s">
        <v>95</v>
      </c>
    </row>
    <row r="259" spans="1:4" x14ac:dyDescent="0.25">
      <c r="A259" s="19" t="s">
        <v>1801</v>
      </c>
      <c r="B259" s="19" t="s">
        <v>1810</v>
      </c>
      <c r="C259" s="19" t="s">
        <v>95</v>
      </c>
      <c r="D259" s="19" t="s">
        <v>95</v>
      </c>
    </row>
    <row r="260" spans="1:4" x14ac:dyDescent="0.25">
      <c r="A260" s="19" t="s">
        <v>1801</v>
      </c>
      <c r="B260" s="19" t="s">
        <v>1814</v>
      </c>
      <c r="C260" s="19" t="s">
        <v>95</v>
      </c>
      <c r="D260" s="19" t="s">
        <v>95</v>
      </c>
    </row>
    <row r="261" spans="1:4" x14ac:dyDescent="0.25">
      <c r="A261" s="19" t="s">
        <v>1801</v>
      </c>
      <c r="B261" s="19" t="s">
        <v>1818</v>
      </c>
      <c r="C261" s="19" t="s">
        <v>95</v>
      </c>
      <c r="D261" s="19" t="s">
        <v>95</v>
      </c>
    </row>
    <row r="262" spans="1:4" x14ac:dyDescent="0.25">
      <c r="A262" s="19" t="s">
        <v>1801</v>
      </c>
      <c r="B262" s="19" t="s">
        <v>1822</v>
      </c>
      <c r="C262" s="19" t="s">
        <v>95</v>
      </c>
      <c r="D262" s="19" t="s">
        <v>95</v>
      </c>
    </row>
    <row r="263" spans="1:4" x14ac:dyDescent="0.25">
      <c r="A263" s="19" t="s">
        <v>1801</v>
      </c>
      <c r="B263" s="19" t="s">
        <v>1826</v>
      </c>
      <c r="C263" s="19" t="s">
        <v>95</v>
      </c>
      <c r="D263" s="19" t="s">
        <v>95</v>
      </c>
    </row>
    <row r="264" spans="1:4" x14ac:dyDescent="0.25">
      <c r="A264" s="19" t="s">
        <v>1801</v>
      </c>
      <c r="B264" s="19" t="s">
        <v>1830</v>
      </c>
      <c r="C264" s="19" t="s">
        <v>95</v>
      </c>
      <c r="D264" s="19" t="s">
        <v>95</v>
      </c>
    </row>
    <row r="265" spans="1:4" x14ac:dyDescent="0.25">
      <c r="A265" s="19" t="s">
        <v>1801</v>
      </c>
      <c r="B265" s="19" t="s">
        <v>1834</v>
      </c>
      <c r="C265" s="19" t="s">
        <v>95</v>
      </c>
      <c r="D265" s="19" t="s">
        <v>95</v>
      </c>
    </row>
    <row r="266" spans="1:4" x14ac:dyDescent="0.25">
      <c r="A266" s="19" t="s">
        <v>1801</v>
      </c>
      <c r="B266" s="19" t="s">
        <v>1837</v>
      </c>
      <c r="C266" s="19" t="s">
        <v>95</v>
      </c>
      <c r="D266" s="19" t="s">
        <v>95</v>
      </c>
    </row>
    <row r="267" spans="1:4" x14ac:dyDescent="0.25">
      <c r="A267" s="19" t="s">
        <v>1801</v>
      </c>
      <c r="B267" s="19" t="s">
        <v>1840</v>
      </c>
      <c r="C267" s="19" t="s">
        <v>95</v>
      </c>
      <c r="D267" s="19" t="s">
        <v>95</v>
      </c>
    </row>
    <row r="268" spans="1:4" x14ac:dyDescent="0.25">
      <c r="A268" s="19" t="s">
        <v>1801</v>
      </c>
      <c r="B268" s="19" t="s">
        <v>1843</v>
      </c>
      <c r="C268" s="19" t="s">
        <v>95</v>
      </c>
      <c r="D268" s="19" t="s">
        <v>95</v>
      </c>
    </row>
    <row r="269" spans="1:4" x14ac:dyDescent="0.25">
      <c r="A269" s="19" t="s">
        <v>1801</v>
      </c>
      <c r="B269" s="19" t="s">
        <v>1847</v>
      </c>
      <c r="C269" s="19" t="s">
        <v>95</v>
      </c>
      <c r="D269" s="19" t="s">
        <v>95</v>
      </c>
    </row>
    <row r="270" spans="1:4" x14ac:dyDescent="0.25">
      <c r="A270" s="19" t="s">
        <v>1867</v>
      </c>
      <c r="B270" s="19" t="s">
        <v>5577</v>
      </c>
      <c r="C270" s="19" t="s">
        <v>95</v>
      </c>
      <c r="D270" s="19" t="s">
        <v>95</v>
      </c>
    </row>
    <row r="271" spans="1:4" x14ac:dyDescent="0.25">
      <c r="A271" s="19" t="s">
        <v>1867</v>
      </c>
      <c r="B271" s="19" t="s">
        <v>5578</v>
      </c>
      <c r="C271" s="19" t="s">
        <v>95</v>
      </c>
      <c r="D271" s="19" t="s">
        <v>95</v>
      </c>
    </row>
    <row r="272" spans="1:4" x14ac:dyDescent="0.25">
      <c r="A272" s="19" t="s">
        <v>1801</v>
      </c>
      <c r="B272" s="19" t="s">
        <v>1856</v>
      </c>
      <c r="C272" s="19" t="s">
        <v>95</v>
      </c>
      <c r="D272" s="19" t="s">
        <v>95</v>
      </c>
    </row>
    <row r="273" spans="1:4" x14ac:dyDescent="0.25">
      <c r="A273" s="19" t="s">
        <v>1801</v>
      </c>
      <c r="B273" s="19" t="s">
        <v>1859</v>
      </c>
      <c r="C273" s="19" t="s">
        <v>95</v>
      </c>
      <c r="D273" s="19" t="s">
        <v>95</v>
      </c>
    </row>
    <row r="274" spans="1:4" x14ac:dyDescent="0.25">
      <c r="A274" s="19" t="s">
        <v>1801</v>
      </c>
      <c r="B274" s="19" t="s">
        <v>1862</v>
      </c>
      <c r="C274" s="19" t="s">
        <v>95</v>
      </c>
      <c r="D274" s="19" t="s">
        <v>95</v>
      </c>
    </row>
    <row r="275" spans="1:4" x14ac:dyDescent="0.25">
      <c r="A275" s="19" t="s">
        <v>1801</v>
      </c>
      <c r="B275" s="19" t="s">
        <v>5579</v>
      </c>
      <c r="C275" s="19" t="s">
        <v>95</v>
      </c>
      <c r="D275" s="19" t="s">
        <v>95</v>
      </c>
    </row>
    <row r="276" spans="1:4" x14ac:dyDescent="0.25">
      <c r="A276" s="19" t="s">
        <v>1867</v>
      </c>
      <c r="B276" s="19" t="s">
        <v>1868</v>
      </c>
      <c r="C276" s="19" t="s">
        <v>95</v>
      </c>
      <c r="D276" s="19" t="s">
        <v>95</v>
      </c>
    </row>
    <row r="277" spans="1:4" x14ac:dyDescent="0.25">
      <c r="A277" s="19" t="s">
        <v>1801</v>
      </c>
      <c r="B277" s="19" t="s">
        <v>1872</v>
      </c>
      <c r="C277" s="19" t="s">
        <v>95</v>
      </c>
      <c r="D277" s="19" t="s">
        <v>95</v>
      </c>
    </row>
    <row r="278" spans="1:4" x14ac:dyDescent="0.25">
      <c r="A278" s="19" t="s">
        <v>1801</v>
      </c>
      <c r="B278" s="19" t="s">
        <v>1875</v>
      </c>
      <c r="C278" s="19" t="s">
        <v>95</v>
      </c>
      <c r="D278" s="19" t="s">
        <v>95</v>
      </c>
    </row>
    <row r="279" spans="1:4" x14ac:dyDescent="0.25">
      <c r="A279" s="19" t="s">
        <v>1879</v>
      </c>
      <c r="B279" s="19" t="s">
        <v>4927</v>
      </c>
      <c r="C279" s="19" t="s">
        <v>95</v>
      </c>
      <c r="D279" s="19" t="s">
        <v>95</v>
      </c>
    </row>
    <row r="280" spans="1:4" x14ac:dyDescent="0.25">
      <c r="A280" s="19" t="s">
        <v>1867</v>
      </c>
      <c r="B280" s="19" t="s">
        <v>1868</v>
      </c>
      <c r="C280" s="19" t="s">
        <v>95</v>
      </c>
      <c r="D280" s="19" t="s">
        <v>95</v>
      </c>
    </row>
    <row r="281" spans="1:4" x14ac:dyDescent="0.25">
      <c r="A281" s="19" t="s">
        <v>1801</v>
      </c>
      <c r="B281" s="19" t="s">
        <v>5580</v>
      </c>
      <c r="C281" s="19" t="s">
        <v>95</v>
      </c>
      <c r="D281" s="19" t="s">
        <v>95</v>
      </c>
    </row>
    <row r="282" spans="1:4" x14ac:dyDescent="0.25">
      <c r="A282" s="19" t="s">
        <v>1801</v>
      </c>
      <c r="B282" s="19" t="s">
        <v>5581</v>
      </c>
      <c r="C282" s="19" t="s">
        <v>95</v>
      </c>
      <c r="D282" s="19" t="s">
        <v>95</v>
      </c>
    </row>
    <row r="283" spans="1:4" x14ac:dyDescent="0.25">
      <c r="A283" s="19" t="s">
        <v>1801</v>
      </c>
      <c r="B283" s="19" t="s">
        <v>5582</v>
      </c>
      <c r="C283" s="19" t="s">
        <v>95</v>
      </c>
      <c r="D283" s="19" t="s">
        <v>95</v>
      </c>
    </row>
    <row r="284" spans="1:4" x14ac:dyDescent="0.25">
      <c r="A284" s="19" t="s">
        <v>1801</v>
      </c>
      <c r="B284" s="19" t="s">
        <v>5583</v>
      </c>
      <c r="C284" s="19" t="s">
        <v>95</v>
      </c>
      <c r="D284" s="19" t="s">
        <v>95</v>
      </c>
    </row>
    <row r="285" spans="1:4" x14ac:dyDescent="0.25">
      <c r="A285" s="19" t="s">
        <v>1801</v>
      </c>
      <c r="B285" s="19" t="s">
        <v>5584</v>
      </c>
      <c r="C285" s="19" t="s">
        <v>95</v>
      </c>
      <c r="D285" s="19" t="s">
        <v>95</v>
      </c>
    </row>
    <row r="286" spans="1:4" x14ac:dyDescent="0.25">
      <c r="A286" s="19" t="s">
        <v>1801</v>
      </c>
      <c r="B286" s="19" t="s">
        <v>5585</v>
      </c>
      <c r="C286" s="19" t="s">
        <v>95</v>
      </c>
      <c r="D286" s="19" t="s">
        <v>95</v>
      </c>
    </row>
    <row r="287" spans="1:4" x14ac:dyDescent="0.25">
      <c r="A287" s="19" t="s">
        <v>1801</v>
      </c>
      <c r="B287" s="19" t="s">
        <v>5586</v>
      </c>
      <c r="C287" s="19" t="s">
        <v>95</v>
      </c>
      <c r="D287" s="19" t="s">
        <v>95</v>
      </c>
    </row>
    <row r="288" spans="1:4" x14ac:dyDescent="0.25">
      <c r="A288" s="19" t="s">
        <v>1801</v>
      </c>
      <c r="B288" s="19" t="s">
        <v>5587</v>
      </c>
      <c r="C288" s="19" t="s">
        <v>95</v>
      </c>
      <c r="D288" s="19" t="s">
        <v>95</v>
      </c>
    </row>
    <row r="289" spans="1:4" x14ac:dyDescent="0.25">
      <c r="A289" s="19" t="s">
        <v>6115</v>
      </c>
      <c r="B289" s="19" t="s">
        <v>1806</v>
      </c>
      <c r="C289" s="19" t="s">
        <v>95</v>
      </c>
      <c r="D289" s="19" t="s">
        <v>95</v>
      </c>
    </row>
    <row r="290" spans="1:4" x14ac:dyDescent="0.25">
      <c r="A290" s="19" t="s">
        <v>1890</v>
      </c>
      <c r="B290" s="19" t="s">
        <v>1806</v>
      </c>
      <c r="C290" s="19" t="s">
        <v>95</v>
      </c>
      <c r="D290" s="19" t="s">
        <v>95</v>
      </c>
    </row>
    <row r="291" spans="1:4" x14ac:dyDescent="0.25">
      <c r="A291" s="19" t="s">
        <v>1890</v>
      </c>
      <c r="B291" s="19" t="s">
        <v>1810</v>
      </c>
      <c r="C291" s="19" t="s">
        <v>95</v>
      </c>
      <c r="D291" s="19" t="s">
        <v>95</v>
      </c>
    </row>
    <row r="292" spans="1:4" x14ac:dyDescent="0.25">
      <c r="A292" s="19" t="s">
        <v>6115</v>
      </c>
      <c r="B292" s="19" t="s">
        <v>1818</v>
      </c>
      <c r="C292" s="19" t="s">
        <v>95</v>
      </c>
      <c r="D292" s="19" t="s">
        <v>95</v>
      </c>
    </row>
    <row r="293" spans="1:4" x14ac:dyDescent="0.25">
      <c r="A293" s="19" t="s">
        <v>1890</v>
      </c>
      <c r="B293" s="19" t="s">
        <v>1818</v>
      </c>
      <c r="C293" s="19" t="s">
        <v>95</v>
      </c>
      <c r="D293" s="19" t="s">
        <v>95</v>
      </c>
    </row>
    <row r="294" spans="1:4" x14ac:dyDescent="0.25">
      <c r="A294" s="19" t="s">
        <v>1890</v>
      </c>
      <c r="B294" s="19" t="s">
        <v>1822</v>
      </c>
      <c r="C294" s="19" t="s">
        <v>95</v>
      </c>
      <c r="D294" s="19" t="s">
        <v>95</v>
      </c>
    </row>
    <row r="295" spans="1:4" x14ac:dyDescent="0.25">
      <c r="A295" s="19" t="s">
        <v>6115</v>
      </c>
      <c r="B295" s="19" t="s">
        <v>1830</v>
      </c>
      <c r="C295" s="19" t="s">
        <v>95</v>
      </c>
      <c r="D295" s="19" t="s">
        <v>95</v>
      </c>
    </row>
    <row r="296" spans="1:4" x14ac:dyDescent="0.25">
      <c r="A296" s="19" t="s">
        <v>1890</v>
      </c>
      <c r="B296" s="19" t="s">
        <v>1830</v>
      </c>
      <c r="C296" s="19" t="s">
        <v>95</v>
      </c>
      <c r="D296" s="19" t="s">
        <v>95</v>
      </c>
    </row>
    <row r="297" spans="1:4" x14ac:dyDescent="0.25">
      <c r="A297" s="19" t="s">
        <v>1890</v>
      </c>
      <c r="B297" s="19" t="s">
        <v>1834</v>
      </c>
      <c r="C297" s="19" t="s">
        <v>95</v>
      </c>
      <c r="D297" s="19" t="s">
        <v>95</v>
      </c>
    </row>
    <row r="298" spans="1:4" x14ac:dyDescent="0.25">
      <c r="A298" s="19" t="s">
        <v>1890</v>
      </c>
      <c r="B298" s="19" t="s">
        <v>1872</v>
      </c>
      <c r="C298" s="19" t="s">
        <v>95</v>
      </c>
      <c r="D298" s="19" t="s">
        <v>95</v>
      </c>
    </row>
    <row r="299" spans="1:4" x14ac:dyDescent="0.25">
      <c r="A299" s="19" t="s">
        <v>1890</v>
      </c>
      <c r="B299" s="19" t="s">
        <v>1900</v>
      </c>
      <c r="C299" s="19" t="s">
        <v>95</v>
      </c>
      <c r="D299" s="19" t="s">
        <v>95</v>
      </c>
    </row>
    <row r="300" spans="1:4" x14ac:dyDescent="0.25">
      <c r="A300" s="19" t="s">
        <v>1890</v>
      </c>
      <c r="B300" s="19" t="s">
        <v>1904</v>
      </c>
      <c r="C300" s="19" t="s">
        <v>95</v>
      </c>
      <c r="D300" s="19" t="s">
        <v>95</v>
      </c>
    </row>
    <row r="301" spans="1:4" x14ac:dyDescent="0.25">
      <c r="A301" s="19" t="s">
        <v>1890</v>
      </c>
      <c r="B301" s="19" t="s">
        <v>1906</v>
      </c>
      <c r="C301" s="19" t="s">
        <v>95</v>
      </c>
      <c r="D301" s="19" t="s">
        <v>95</v>
      </c>
    </row>
    <row r="302" spans="1:4" x14ac:dyDescent="0.25">
      <c r="A302" s="19" t="s">
        <v>1890</v>
      </c>
      <c r="B302" s="19" t="s">
        <v>1908</v>
      </c>
      <c r="C302" s="19" t="s">
        <v>95</v>
      </c>
      <c r="D302" s="19" t="s">
        <v>95</v>
      </c>
    </row>
    <row r="303" spans="1:4" x14ac:dyDescent="0.25">
      <c r="A303" s="19" t="s">
        <v>6109</v>
      </c>
      <c r="B303" s="19" t="s">
        <v>6167</v>
      </c>
      <c r="C303" s="19" t="s">
        <v>95</v>
      </c>
      <c r="D303" s="19" t="s">
        <v>95</v>
      </c>
    </row>
    <row r="304" spans="1:4" x14ac:dyDescent="0.25">
      <c r="A304" s="19" t="s">
        <v>1124</v>
      </c>
      <c r="B304" s="19" t="s">
        <v>1909</v>
      </c>
      <c r="C304" s="19" t="s">
        <v>95</v>
      </c>
      <c r="D304" s="19" t="s">
        <v>95</v>
      </c>
    </row>
    <row r="305" spans="1:4" x14ac:dyDescent="0.25">
      <c r="A305" s="19" t="s">
        <v>1124</v>
      </c>
      <c r="B305" s="19" t="s">
        <v>1910</v>
      </c>
      <c r="C305" s="19" t="s">
        <v>95</v>
      </c>
      <c r="D305" s="19" t="s">
        <v>95</v>
      </c>
    </row>
    <row r="306" spans="1:4" x14ac:dyDescent="0.25">
      <c r="A306" s="19" t="s">
        <v>1124</v>
      </c>
      <c r="B306" s="19" t="s">
        <v>1911</v>
      </c>
      <c r="C306" s="19" t="s">
        <v>95</v>
      </c>
      <c r="D306" s="19" t="s">
        <v>95</v>
      </c>
    </row>
    <row r="307" spans="1:4" x14ac:dyDescent="0.25">
      <c r="A307" s="19" t="s">
        <v>1124</v>
      </c>
      <c r="B307" s="19" t="s">
        <v>1912</v>
      </c>
      <c r="C307" s="19" t="s">
        <v>95</v>
      </c>
      <c r="D307" s="19" t="s">
        <v>95</v>
      </c>
    </row>
    <row r="308" spans="1:4" x14ac:dyDescent="0.25">
      <c r="A308" s="19" t="s">
        <v>1124</v>
      </c>
      <c r="B308" s="19" t="s">
        <v>1913</v>
      </c>
      <c r="C308" s="19" t="s">
        <v>95</v>
      </c>
      <c r="D308" s="19" t="s">
        <v>95</v>
      </c>
    </row>
    <row r="309" spans="1:4" x14ac:dyDescent="0.25">
      <c r="A309" s="19" t="s">
        <v>1124</v>
      </c>
      <c r="B309" s="19" t="s">
        <v>1914</v>
      </c>
      <c r="C309" s="19" t="s">
        <v>95</v>
      </c>
      <c r="D309" s="19" t="s">
        <v>95</v>
      </c>
    </row>
    <row r="310" spans="1:4" x14ac:dyDescent="0.25">
      <c r="A310" s="19" t="s">
        <v>1124</v>
      </c>
      <c r="B310" s="19" t="s">
        <v>1915</v>
      </c>
      <c r="C310" s="19" t="s">
        <v>95</v>
      </c>
      <c r="D310" s="19" t="s">
        <v>95</v>
      </c>
    </row>
    <row r="311" spans="1:4" x14ac:dyDescent="0.25">
      <c r="A311" s="19" t="s">
        <v>1124</v>
      </c>
      <c r="B311" s="19" t="s">
        <v>1916</v>
      </c>
      <c r="C311" s="19" t="s">
        <v>95</v>
      </c>
      <c r="D311" s="19" t="s">
        <v>95</v>
      </c>
    </row>
    <row r="312" spans="1:4" x14ac:dyDescent="0.25">
      <c r="A312" s="19" t="s">
        <v>1124</v>
      </c>
      <c r="B312" s="19" t="s">
        <v>1917</v>
      </c>
      <c r="C312" s="19" t="s">
        <v>95</v>
      </c>
      <c r="D312" s="19" t="s">
        <v>95</v>
      </c>
    </row>
    <row r="313" spans="1:4" x14ac:dyDescent="0.25">
      <c r="A313" s="19" t="s">
        <v>1124</v>
      </c>
      <c r="B313" s="19" t="s">
        <v>1918</v>
      </c>
      <c r="C313" s="19" t="s">
        <v>95</v>
      </c>
      <c r="D313" s="19" t="s">
        <v>95</v>
      </c>
    </row>
    <row r="314" spans="1:4" x14ac:dyDescent="0.25">
      <c r="A314" s="19" t="s">
        <v>1124</v>
      </c>
      <c r="B314" s="19" t="s">
        <v>1919</v>
      </c>
      <c r="C314" s="19" t="s">
        <v>95</v>
      </c>
      <c r="D314" s="19" t="s">
        <v>95</v>
      </c>
    </row>
    <row r="315" spans="1:4" x14ac:dyDescent="0.25">
      <c r="A315" s="19" t="s">
        <v>1124</v>
      </c>
      <c r="B315" s="19" t="s">
        <v>1920</v>
      </c>
      <c r="C315" s="19" t="s">
        <v>95</v>
      </c>
      <c r="D315" s="19" t="s">
        <v>95</v>
      </c>
    </row>
    <row r="316" spans="1:4" x14ac:dyDescent="0.25">
      <c r="A316" s="19" t="s">
        <v>1124</v>
      </c>
      <c r="B316" s="19" t="s">
        <v>1921</v>
      </c>
      <c r="C316" s="19" t="s">
        <v>95</v>
      </c>
      <c r="D316" s="19" t="s">
        <v>95</v>
      </c>
    </row>
    <row r="317" spans="1:4" x14ac:dyDescent="0.25">
      <c r="A317" s="19" t="s">
        <v>1124</v>
      </c>
      <c r="B317" s="19" t="s">
        <v>1922</v>
      </c>
      <c r="C317" s="19" t="s">
        <v>95</v>
      </c>
      <c r="D317" s="19" t="s">
        <v>95</v>
      </c>
    </row>
    <row r="318" spans="1:4" x14ac:dyDescent="0.25">
      <c r="A318" s="19" t="s">
        <v>1124</v>
      </c>
      <c r="B318" s="19" t="s">
        <v>1923</v>
      </c>
      <c r="C318" s="19" t="s">
        <v>95</v>
      </c>
      <c r="D318" s="19" t="s">
        <v>95</v>
      </c>
    </row>
    <row r="319" spans="1:4" x14ac:dyDescent="0.25">
      <c r="A319" s="19" t="s">
        <v>1124</v>
      </c>
      <c r="B319" s="19" t="s">
        <v>1924</v>
      </c>
      <c r="C319" s="19" t="s">
        <v>95</v>
      </c>
      <c r="D319" s="19" t="s">
        <v>95</v>
      </c>
    </row>
    <row r="320" spans="1:4" x14ac:dyDescent="0.25">
      <c r="A320" s="19" t="s">
        <v>1124</v>
      </c>
      <c r="B320" s="19" t="s">
        <v>1925</v>
      </c>
      <c r="C320" s="19" t="s">
        <v>95</v>
      </c>
      <c r="D320" s="19" t="s">
        <v>95</v>
      </c>
    </row>
    <row r="321" spans="1:4" x14ac:dyDescent="0.25">
      <c r="A321" s="19" t="s">
        <v>1127</v>
      </c>
      <c r="B321" s="19" t="s">
        <v>1927</v>
      </c>
      <c r="C321" s="19" t="s">
        <v>95</v>
      </c>
      <c r="D321" s="19" t="s">
        <v>95</v>
      </c>
    </row>
    <row r="322" spans="1:4" x14ac:dyDescent="0.25">
      <c r="A322" s="19" t="s">
        <v>1127</v>
      </c>
      <c r="B322" s="19" t="s">
        <v>1929</v>
      </c>
      <c r="C322" s="19" t="s">
        <v>95</v>
      </c>
      <c r="D322" s="19" t="s">
        <v>95</v>
      </c>
    </row>
    <row r="323" spans="1:4" x14ac:dyDescent="0.25">
      <c r="A323" s="19" t="s">
        <v>690</v>
      </c>
      <c r="B323" s="19" t="s">
        <v>5588</v>
      </c>
      <c r="C323" s="19" t="s">
        <v>95</v>
      </c>
      <c r="D323" s="19" t="s">
        <v>95</v>
      </c>
    </row>
    <row r="324" spans="1:4" x14ac:dyDescent="0.25">
      <c r="A324" s="19" t="s">
        <v>5506</v>
      </c>
      <c r="B324" s="19" t="s">
        <v>5589</v>
      </c>
      <c r="C324" s="19" t="s">
        <v>95</v>
      </c>
      <c r="D324" s="19" t="s">
        <v>95</v>
      </c>
    </row>
    <row r="325" spans="1:4" x14ac:dyDescent="0.25">
      <c r="A325" s="19" t="s">
        <v>5506</v>
      </c>
      <c r="B325" s="19" t="s">
        <v>5590</v>
      </c>
      <c r="C325" s="19" t="s">
        <v>95</v>
      </c>
      <c r="D325" s="19" t="s">
        <v>95</v>
      </c>
    </row>
    <row r="326" spans="1:4" x14ac:dyDescent="0.25">
      <c r="A326" s="19" t="s">
        <v>1127</v>
      </c>
      <c r="B326" s="19" t="s">
        <v>1933</v>
      </c>
      <c r="C326" s="19" t="s">
        <v>95</v>
      </c>
      <c r="D326" s="19" t="s">
        <v>95</v>
      </c>
    </row>
    <row r="327" spans="1:4" x14ac:dyDescent="0.25">
      <c r="A327" s="19" t="s">
        <v>1127</v>
      </c>
      <c r="B327" s="19" t="s">
        <v>1935</v>
      </c>
      <c r="C327" s="19" t="s">
        <v>95</v>
      </c>
      <c r="D327" s="19" t="s">
        <v>95</v>
      </c>
    </row>
    <row r="328" spans="1:4" x14ac:dyDescent="0.25">
      <c r="A328" s="19" t="s">
        <v>1551</v>
      </c>
      <c r="B328" s="19" t="s">
        <v>5591</v>
      </c>
      <c r="C328" s="19" t="s">
        <v>95</v>
      </c>
      <c r="D328" s="19" t="s">
        <v>95</v>
      </c>
    </row>
    <row r="329" spans="1:4" x14ac:dyDescent="0.25">
      <c r="A329" s="19" t="s">
        <v>5506</v>
      </c>
      <c r="B329" s="19" t="s">
        <v>5592</v>
      </c>
      <c r="C329" s="19" t="s">
        <v>95</v>
      </c>
      <c r="D329" s="19" t="s">
        <v>95</v>
      </c>
    </row>
    <row r="330" spans="1:4" x14ac:dyDescent="0.25">
      <c r="A330" s="19" t="s">
        <v>1127</v>
      </c>
      <c r="B330" s="19" t="s">
        <v>1939</v>
      </c>
      <c r="C330" s="19" t="s">
        <v>95</v>
      </c>
      <c r="D330" s="19" t="s">
        <v>95</v>
      </c>
    </row>
    <row r="331" spans="1:4" x14ac:dyDescent="0.25">
      <c r="A331" s="19" t="s">
        <v>1127</v>
      </c>
      <c r="B331" s="19" t="s">
        <v>1940</v>
      </c>
      <c r="C331" s="19" t="s">
        <v>95</v>
      </c>
      <c r="D331" s="19" t="s">
        <v>95</v>
      </c>
    </row>
    <row r="332" spans="1:4" x14ac:dyDescent="0.25">
      <c r="A332" s="19" t="s">
        <v>1127</v>
      </c>
      <c r="B332" s="19" t="s">
        <v>1942</v>
      </c>
      <c r="C332" s="19" t="s">
        <v>95</v>
      </c>
      <c r="D332" s="19" t="s">
        <v>95</v>
      </c>
    </row>
    <row r="333" spans="1:4" x14ac:dyDescent="0.25">
      <c r="A333" s="19" t="s">
        <v>1127</v>
      </c>
      <c r="B333" s="19" t="s">
        <v>1943</v>
      </c>
      <c r="C333" s="19" t="s">
        <v>95</v>
      </c>
      <c r="D333" s="19" t="s">
        <v>95</v>
      </c>
    </row>
    <row r="334" spans="1:4" x14ac:dyDescent="0.25">
      <c r="A334" s="19" t="s">
        <v>1127</v>
      </c>
      <c r="B334" s="19" t="s">
        <v>1944</v>
      </c>
      <c r="C334" s="19" t="s">
        <v>95</v>
      </c>
      <c r="D334" s="19" t="s">
        <v>95</v>
      </c>
    </row>
    <row r="335" spans="1:4" x14ac:dyDescent="0.25">
      <c r="A335" s="19" t="s">
        <v>1127</v>
      </c>
      <c r="B335" s="19" t="s">
        <v>1945</v>
      </c>
      <c r="C335" s="19" t="s">
        <v>95</v>
      </c>
      <c r="D335" s="19" t="s">
        <v>95</v>
      </c>
    </row>
    <row r="336" spans="1:4" x14ac:dyDescent="0.25">
      <c r="A336" s="19" t="s">
        <v>1127</v>
      </c>
      <c r="B336" s="19" t="s">
        <v>1947</v>
      </c>
      <c r="C336" s="19" t="s">
        <v>95</v>
      </c>
      <c r="D336" s="19" t="s">
        <v>95</v>
      </c>
    </row>
    <row r="337" spans="1:4" x14ac:dyDescent="0.25">
      <c r="A337" s="19" t="s">
        <v>5506</v>
      </c>
      <c r="B337" s="19" t="s">
        <v>5593</v>
      </c>
      <c r="C337" s="19" t="s">
        <v>95</v>
      </c>
      <c r="D337" s="19" t="s">
        <v>95</v>
      </c>
    </row>
    <row r="338" spans="1:4" x14ac:dyDescent="0.25">
      <c r="A338" s="19" t="s">
        <v>1127</v>
      </c>
      <c r="B338" s="19" t="s">
        <v>1949</v>
      </c>
      <c r="C338" s="19" t="s">
        <v>95</v>
      </c>
      <c r="D338" s="19" t="s">
        <v>95</v>
      </c>
    </row>
    <row r="339" spans="1:4" x14ac:dyDescent="0.25">
      <c r="A339" s="19" t="s">
        <v>1127</v>
      </c>
      <c r="B339" s="19" t="s">
        <v>1950</v>
      </c>
      <c r="C339" s="19" t="s">
        <v>95</v>
      </c>
      <c r="D339" s="19" t="s">
        <v>95</v>
      </c>
    </row>
    <row r="340" spans="1:4" x14ac:dyDescent="0.25">
      <c r="A340" s="19" t="s">
        <v>1127</v>
      </c>
      <c r="B340" s="19" t="s">
        <v>1951</v>
      </c>
      <c r="C340" s="19" t="s">
        <v>95</v>
      </c>
      <c r="D340" s="19" t="s">
        <v>95</v>
      </c>
    </row>
    <row r="341" spans="1:4" x14ac:dyDescent="0.25">
      <c r="A341" s="19" t="s">
        <v>1127</v>
      </c>
      <c r="B341" s="19" t="s">
        <v>1952</v>
      </c>
      <c r="C341" s="19" t="s">
        <v>95</v>
      </c>
      <c r="D341" s="19" t="s">
        <v>95</v>
      </c>
    </row>
    <row r="342" spans="1:4" x14ac:dyDescent="0.25">
      <c r="A342" s="19" t="s">
        <v>1127</v>
      </c>
      <c r="B342" s="19" t="s">
        <v>1953</v>
      </c>
      <c r="C342" s="19" t="s">
        <v>95</v>
      </c>
      <c r="D342" s="19" t="s">
        <v>95</v>
      </c>
    </row>
    <row r="343" spans="1:4" x14ac:dyDescent="0.25">
      <c r="A343" s="19" t="s">
        <v>1127</v>
      </c>
      <c r="B343" s="19" t="s">
        <v>1954</v>
      </c>
      <c r="C343" s="19" t="s">
        <v>95</v>
      </c>
      <c r="D343" s="19" t="s">
        <v>95</v>
      </c>
    </row>
    <row r="344" spans="1:4" x14ac:dyDescent="0.25">
      <c r="A344" s="19" t="s">
        <v>1127</v>
      </c>
      <c r="B344" s="19" t="s">
        <v>1955</v>
      </c>
      <c r="C344" s="19" t="s">
        <v>95</v>
      </c>
      <c r="D344" s="19" t="s">
        <v>95</v>
      </c>
    </row>
    <row r="345" spans="1:4" x14ac:dyDescent="0.25">
      <c r="A345" s="19" t="s">
        <v>1127</v>
      </c>
      <c r="B345" s="19" t="s">
        <v>1956</v>
      </c>
      <c r="C345" s="19" t="s">
        <v>95</v>
      </c>
      <c r="D345" s="19" t="s">
        <v>95</v>
      </c>
    </row>
    <row r="346" spans="1:4" x14ac:dyDescent="0.25">
      <c r="A346" s="19" t="s">
        <v>1127</v>
      </c>
      <c r="B346" s="19" t="s">
        <v>1957</v>
      </c>
      <c r="C346" s="19" t="s">
        <v>95</v>
      </c>
      <c r="D346" s="19" t="s">
        <v>95</v>
      </c>
    </row>
    <row r="347" spans="1:4" x14ac:dyDescent="0.25">
      <c r="A347" s="19" t="s">
        <v>1127</v>
      </c>
      <c r="B347" s="19" t="s">
        <v>1958</v>
      </c>
      <c r="C347" s="19" t="s">
        <v>95</v>
      </c>
      <c r="D347" s="19" t="s">
        <v>95</v>
      </c>
    </row>
    <row r="348" spans="1:4" x14ac:dyDescent="0.25">
      <c r="A348" s="19" t="s">
        <v>1127</v>
      </c>
      <c r="B348" s="19" t="s">
        <v>1959</v>
      </c>
      <c r="C348" s="19" t="s">
        <v>95</v>
      </c>
      <c r="D348" s="19" t="s">
        <v>95</v>
      </c>
    </row>
    <row r="349" spans="1:4" x14ac:dyDescent="0.25">
      <c r="A349" s="19" t="s">
        <v>1127</v>
      </c>
      <c r="B349" s="19" t="s">
        <v>1960</v>
      </c>
      <c r="C349" s="19" t="s">
        <v>95</v>
      </c>
      <c r="D349" s="19" t="s">
        <v>95</v>
      </c>
    </row>
    <row r="350" spans="1:4" x14ac:dyDescent="0.25">
      <c r="A350" s="19" t="s">
        <v>1127</v>
      </c>
      <c r="B350" s="19" t="s">
        <v>1961</v>
      </c>
      <c r="C350" s="19" t="s">
        <v>95</v>
      </c>
      <c r="D350" s="19" t="s">
        <v>95</v>
      </c>
    </row>
    <row r="351" spans="1:4" x14ac:dyDescent="0.25">
      <c r="A351" s="19" t="s">
        <v>1127</v>
      </c>
      <c r="B351" s="19" t="s">
        <v>1962</v>
      </c>
      <c r="C351" s="19" t="s">
        <v>95</v>
      </c>
      <c r="D351" s="19" t="s">
        <v>95</v>
      </c>
    </row>
    <row r="352" spans="1:4" x14ac:dyDescent="0.25">
      <c r="A352" s="19" t="s">
        <v>1127</v>
      </c>
      <c r="B352" s="19" t="s">
        <v>1963</v>
      </c>
      <c r="C352" s="19" t="s">
        <v>95</v>
      </c>
      <c r="D352" s="19" t="s">
        <v>95</v>
      </c>
    </row>
    <row r="353" spans="1:4" x14ac:dyDescent="0.25">
      <c r="A353" s="19" t="s">
        <v>5507</v>
      </c>
      <c r="B353" s="19" t="s">
        <v>1571</v>
      </c>
      <c r="C353" s="19" t="s">
        <v>95</v>
      </c>
      <c r="D353" s="19" t="s">
        <v>95</v>
      </c>
    </row>
    <row r="354" spans="1:4" x14ac:dyDescent="0.25">
      <c r="A354" s="19" t="s">
        <v>823</v>
      </c>
      <c r="B354" s="19" t="s">
        <v>1966</v>
      </c>
      <c r="C354" s="19" t="s">
        <v>95</v>
      </c>
      <c r="D354" s="19" t="s">
        <v>95</v>
      </c>
    </row>
    <row r="355" spans="1:4" x14ac:dyDescent="0.25">
      <c r="A355" s="19" t="s">
        <v>5507</v>
      </c>
      <c r="B355" s="19" t="s">
        <v>5594</v>
      </c>
      <c r="C355" s="19" t="s">
        <v>95</v>
      </c>
      <c r="D355" s="19" t="s">
        <v>95</v>
      </c>
    </row>
    <row r="356" spans="1:4" x14ac:dyDescent="0.25">
      <c r="A356" s="19" t="s">
        <v>823</v>
      </c>
      <c r="B356" s="19" t="s">
        <v>1969</v>
      </c>
      <c r="C356" s="19" t="s">
        <v>95</v>
      </c>
      <c r="D356" s="19" t="s">
        <v>95</v>
      </c>
    </row>
    <row r="357" spans="1:4" x14ac:dyDescent="0.25">
      <c r="A357" s="19" t="s">
        <v>1087</v>
      </c>
      <c r="B357" s="19" t="s">
        <v>1971</v>
      </c>
      <c r="C357" s="19" t="s">
        <v>95</v>
      </c>
      <c r="D357" s="19" t="s">
        <v>95</v>
      </c>
    </row>
    <row r="358" spans="1:4" x14ac:dyDescent="0.25">
      <c r="A358" s="19" t="s">
        <v>823</v>
      </c>
      <c r="B358" s="19" t="s">
        <v>1973</v>
      </c>
      <c r="C358" s="19" t="s">
        <v>95</v>
      </c>
      <c r="D358" s="19" t="s">
        <v>95</v>
      </c>
    </row>
    <row r="359" spans="1:4" x14ac:dyDescent="0.25">
      <c r="A359" s="19" t="s">
        <v>823</v>
      </c>
      <c r="B359" s="19" t="s">
        <v>1975</v>
      </c>
      <c r="C359" s="19" t="s">
        <v>95</v>
      </c>
      <c r="D359" s="19" t="s">
        <v>95</v>
      </c>
    </row>
    <row r="360" spans="1:4" x14ac:dyDescent="0.25">
      <c r="A360" s="19" t="s">
        <v>823</v>
      </c>
      <c r="B360" s="19" t="s">
        <v>1977</v>
      </c>
      <c r="C360" s="19" t="s">
        <v>95</v>
      </c>
      <c r="D360" s="19" t="s">
        <v>95</v>
      </c>
    </row>
    <row r="361" spans="1:4" x14ac:dyDescent="0.25">
      <c r="A361" s="19" t="s">
        <v>1979</v>
      </c>
      <c r="B361" s="19" t="s">
        <v>1980</v>
      </c>
      <c r="C361" s="19" t="s">
        <v>95</v>
      </c>
      <c r="D361" s="19" t="s">
        <v>95</v>
      </c>
    </row>
    <row r="362" spans="1:4" x14ac:dyDescent="0.25">
      <c r="A362" s="19" t="s">
        <v>1979</v>
      </c>
      <c r="B362" s="19" t="s">
        <v>1966</v>
      </c>
      <c r="C362" s="19" t="s">
        <v>95</v>
      </c>
      <c r="D362" s="19" t="s">
        <v>95</v>
      </c>
    </row>
    <row r="363" spans="1:4" x14ac:dyDescent="0.25">
      <c r="A363" s="19" t="s">
        <v>1979</v>
      </c>
      <c r="B363" s="19" t="s">
        <v>1983</v>
      </c>
      <c r="C363" s="19" t="s">
        <v>95</v>
      </c>
      <c r="D363" s="19" t="s">
        <v>95</v>
      </c>
    </row>
    <row r="364" spans="1:4" x14ac:dyDescent="0.25">
      <c r="A364" s="19" t="s">
        <v>1986</v>
      </c>
      <c r="B364" s="19" t="s">
        <v>1571</v>
      </c>
      <c r="C364" s="19" t="s">
        <v>95</v>
      </c>
      <c r="D364" s="19" t="s">
        <v>95</v>
      </c>
    </row>
    <row r="365" spans="1:4" x14ac:dyDescent="0.25">
      <c r="A365" s="19" t="s">
        <v>1986</v>
      </c>
      <c r="B365" s="19" t="s">
        <v>1090</v>
      </c>
      <c r="C365" s="19" t="s">
        <v>95</v>
      </c>
      <c r="D365" s="19" t="s">
        <v>95</v>
      </c>
    </row>
    <row r="366" spans="1:4" x14ac:dyDescent="0.25">
      <c r="A366" s="19" t="s">
        <v>1986</v>
      </c>
      <c r="B366" s="19" t="s">
        <v>4931</v>
      </c>
      <c r="C366" s="19" t="s">
        <v>95</v>
      </c>
      <c r="D366" s="19" t="s">
        <v>95</v>
      </c>
    </row>
    <row r="367" spans="1:4" x14ac:dyDescent="0.25">
      <c r="A367" s="19" t="s">
        <v>1986</v>
      </c>
      <c r="B367" s="19" t="s">
        <v>1969</v>
      </c>
      <c r="C367" s="19" t="s">
        <v>95</v>
      </c>
      <c r="D367" s="19" t="s">
        <v>95</v>
      </c>
    </row>
    <row r="368" spans="1:4" x14ac:dyDescent="0.25">
      <c r="A368" s="19" t="s">
        <v>1990</v>
      </c>
      <c r="B368" s="19" t="s">
        <v>1989</v>
      </c>
      <c r="C368" s="19" t="s">
        <v>95</v>
      </c>
      <c r="D368" s="19" t="s">
        <v>95</v>
      </c>
    </row>
    <row r="369" spans="1:4" x14ac:dyDescent="0.25">
      <c r="A369" s="19" t="s">
        <v>5508</v>
      </c>
      <c r="B369" s="19" t="s">
        <v>1583</v>
      </c>
      <c r="C369" s="19" t="s">
        <v>95</v>
      </c>
      <c r="D369" s="19" t="s">
        <v>95</v>
      </c>
    </row>
    <row r="370" spans="1:4" x14ac:dyDescent="0.25">
      <c r="A370" s="19" t="s">
        <v>1993</v>
      </c>
      <c r="B370" s="19" t="s">
        <v>1992</v>
      </c>
      <c r="C370" s="19" t="s">
        <v>95</v>
      </c>
      <c r="D370" s="19" t="s">
        <v>95</v>
      </c>
    </row>
    <row r="371" spans="1:4" x14ac:dyDescent="0.25">
      <c r="A371" s="19" t="s">
        <v>5508</v>
      </c>
      <c r="B371" s="19" t="s">
        <v>5595</v>
      </c>
      <c r="C371" s="19" t="s">
        <v>95</v>
      </c>
      <c r="D371" s="19" t="s">
        <v>95</v>
      </c>
    </row>
    <row r="372" spans="1:4" x14ac:dyDescent="0.25">
      <c r="A372" s="19" t="s">
        <v>5508</v>
      </c>
      <c r="B372" s="19" t="s">
        <v>1589</v>
      </c>
      <c r="C372" s="19" t="s">
        <v>95</v>
      </c>
      <c r="D372" s="19" t="s">
        <v>95</v>
      </c>
    </row>
    <row r="373" spans="1:4" x14ac:dyDescent="0.25">
      <c r="A373" s="19" t="s">
        <v>1993</v>
      </c>
      <c r="B373" s="19" t="s">
        <v>1996</v>
      </c>
      <c r="C373" s="19" t="s">
        <v>95</v>
      </c>
      <c r="D373" s="19" t="s">
        <v>95</v>
      </c>
    </row>
    <row r="374" spans="1:4" x14ac:dyDescent="0.25">
      <c r="A374" s="19" t="s">
        <v>5508</v>
      </c>
      <c r="B374" s="19" t="s">
        <v>1998</v>
      </c>
      <c r="C374" s="19" t="s">
        <v>95</v>
      </c>
      <c r="D374" s="19" t="s">
        <v>95</v>
      </c>
    </row>
    <row r="375" spans="1:4" x14ac:dyDescent="0.25">
      <c r="A375" s="19" t="s">
        <v>5508</v>
      </c>
      <c r="B375" s="19" t="s">
        <v>1594</v>
      </c>
      <c r="C375" s="19" t="s">
        <v>95</v>
      </c>
      <c r="D375" s="19" t="s">
        <v>95</v>
      </c>
    </row>
    <row r="376" spans="1:4" x14ac:dyDescent="0.25">
      <c r="A376" s="19" t="s">
        <v>1993</v>
      </c>
      <c r="B376" s="19" t="s">
        <v>2000</v>
      </c>
      <c r="C376" s="19" t="s">
        <v>95</v>
      </c>
      <c r="D376" s="19" t="s">
        <v>95</v>
      </c>
    </row>
    <row r="377" spans="1:4" x14ac:dyDescent="0.25">
      <c r="A377" s="19" t="s">
        <v>1993</v>
      </c>
      <c r="B377" s="19" t="s">
        <v>2001</v>
      </c>
      <c r="C377" s="19" t="s">
        <v>95</v>
      </c>
      <c r="D377" s="19" t="s">
        <v>95</v>
      </c>
    </row>
    <row r="378" spans="1:4" x14ac:dyDescent="0.25">
      <c r="A378" s="19" t="s">
        <v>1993</v>
      </c>
      <c r="B378" s="19" t="s">
        <v>2002</v>
      </c>
      <c r="C378" s="19" t="s">
        <v>95</v>
      </c>
      <c r="D378" s="19" t="s">
        <v>95</v>
      </c>
    </row>
    <row r="379" spans="1:4" x14ac:dyDescent="0.25">
      <c r="A379" s="19" t="s">
        <v>5508</v>
      </c>
      <c r="B379" s="19" t="s">
        <v>2004</v>
      </c>
      <c r="C379" s="19" t="s">
        <v>95</v>
      </c>
      <c r="D379" s="19" t="s">
        <v>95</v>
      </c>
    </row>
    <row r="380" spans="1:4" x14ac:dyDescent="0.25">
      <c r="A380" s="19" t="s">
        <v>1993</v>
      </c>
      <c r="B380" s="19" t="s">
        <v>2005</v>
      </c>
      <c r="C380" s="19" t="s">
        <v>95</v>
      </c>
      <c r="D380" s="19" t="s">
        <v>95</v>
      </c>
    </row>
    <row r="381" spans="1:4" x14ac:dyDescent="0.25">
      <c r="A381" s="19" t="s">
        <v>1993</v>
      </c>
      <c r="B381" s="19" t="s">
        <v>2006</v>
      </c>
      <c r="C381" s="19" t="s">
        <v>95</v>
      </c>
      <c r="D381" s="19" t="s">
        <v>95</v>
      </c>
    </row>
    <row r="382" spans="1:4" x14ac:dyDescent="0.25">
      <c r="A382" s="19" t="s">
        <v>1993</v>
      </c>
      <c r="B382" s="19" t="s">
        <v>2007</v>
      </c>
      <c r="C382" s="19" t="s">
        <v>95</v>
      </c>
      <c r="D382" s="19" t="s">
        <v>95</v>
      </c>
    </row>
    <row r="383" spans="1:4" x14ac:dyDescent="0.25">
      <c r="A383" s="19" t="s">
        <v>1993</v>
      </c>
      <c r="B383" s="19" t="s">
        <v>2008</v>
      </c>
      <c r="C383" s="19" t="s">
        <v>95</v>
      </c>
      <c r="D383" s="19" t="s">
        <v>95</v>
      </c>
    </row>
    <row r="384" spans="1:4" x14ac:dyDescent="0.25">
      <c r="A384" s="19" t="s">
        <v>1993</v>
      </c>
      <c r="B384" s="19" t="s">
        <v>2009</v>
      </c>
      <c r="C384" s="19" t="s">
        <v>95</v>
      </c>
      <c r="D384" s="19" t="s">
        <v>95</v>
      </c>
    </row>
    <row r="385" spans="1:4" x14ac:dyDescent="0.25">
      <c r="A385" s="19" t="s">
        <v>5509</v>
      </c>
      <c r="B385" s="19" t="s">
        <v>1598</v>
      </c>
      <c r="C385" s="19" t="s">
        <v>5218</v>
      </c>
      <c r="D385" s="19" t="s">
        <v>5743</v>
      </c>
    </row>
    <row r="386" spans="1:4" x14ac:dyDescent="0.25">
      <c r="A386" s="19" t="s">
        <v>5509</v>
      </c>
      <c r="B386" s="19" t="s">
        <v>1602</v>
      </c>
      <c r="C386" s="19" t="s">
        <v>5218</v>
      </c>
      <c r="D386" s="19" t="s">
        <v>5744</v>
      </c>
    </row>
    <row r="387" spans="1:4" x14ac:dyDescent="0.25">
      <c r="A387" s="19" t="s">
        <v>699</v>
      </c>
      <c r="B387" s="19" t="s">
        <v>1606</v>
      </c>
      <c r="C387" s="19" t="s">
        <v>95</v>
      </c>
      <c r="D387" s="19" t="s">
        <v>95</v>
      </c>
    </row>
    <row r="388" spans="1:4" x14ac:dyDescent="0.25">
      <c r="A388" s="19" t="s">
        <v>699</v>
      </c>
      <c r="B388" s="19" t="s">
        <v>1612</v>
      </c>
      <c r="C388" s="19" t="s">
        <v>95</v>
      </c>
      <c r="D388" s="19" t="s">
        <v>95</v>
      </c>
    </row>
    <row r="389" spans="1:4" x14ac:dyDescent="0.25">
      <c r="A389" s="19" t="s">
        <v>699</v>
      </c>
      <c r="B389" s="19" t="s">
        <v>1616</v>
      </c>
      <c r="C389" s="19" t="s">
        <v>95</v>
      </c>
      <c r="D389" s="19" t="s">
        <v>95</v>
      </c>
    </row>
    <row r="390" spans="1:4" x14ac:dyDescent="0.25">
      <c r="A390" s="19" t="s">
        <v>5509</v>
      </c>
      <c r="B390" s="19" t="s">
        <v>1620</v>
      </c>
      <c r="C390" s="19" t="s">
        <v>5218</v>
      </c>
      <c r="D390" s="19" t="s">
        <v>5105</v>
      </c>
    </row>
    <row r="391" spans="1:4" x14ac:dyDescent="0.25">
      <c r="A391" s="19" t="s">
        <v>5509</v>
      </c>
      <c r="B391" s="19" t="s">
        <v>5596</v>
      </c>
      <c r="C391" s="19" t="s">
        <v>5218</v>
      </c>
      <c r="D391" s="19" t="s">
        <v>5745</v>
      </c>
    </row>
    <row r="392" spans="1:4" x14ac:dyDescent="0.25">
      <c r="A392" s="19" t="s">
        <v>690</v>
      </c>
      <c r="B392" s="19" t="s">
        <v>5597</v>
      </c>
      <c r="C392" s="19" t="s">
        <v>95</v>
      </c>
      <c r="D392" s="19" t="s">
        <v>95</v>
      </c>
    </row>
    <row r="393" spans="1:4" x14ac:dyDescent="0.25">
      <c r="A393" s="19" t="s">
        <v>5509</v>
      </c>
      <c r="B393" s="19" t="s">
        <v>1632</v>
      </c>
      <c r="C393" s="19" t="s">
        <v>5218</v>
      </c>
      <c r="D393" s="19" t="s">
        <v>1633</v>
      </c>
    </row>
    <row r="394" spans="1:4" x14ac:dyDescent="0.25">
      <c r="A394" s="19" t="s">
        <v>5509</v>
      </c>
      <c r="B394" s="19" t="s">
        <v>5598</v>
      </c>
      <c r="C394" s="19" t="s">
        <v>5218</v>
      </c>
      <c r="D394" s="19" t="s">
        <v>5746</v>
      </c>
    </row>
    <row r="395" spans="1:4" x14ac:dyDescent="0.25">
      <c r="A395" s="19" t="s">
        <v>5509</v>
      </c>
      <c r="B395" s="19" t="s">
        <v>5599</v>
      </c>
      <c r="C395" s="19" t="s">
        <v>5218</v>
      </c>
      <c r="D395" s="19" t="s">
        <v>5747</v>
      </c>
    </row>
    <row r="396" spans="1:4" x14ac:dyDescent="0.25">
      <c r="A396" s="19" t="s">
        <v>690</v>
      </c>
      <c r="B396" s="19" t="s">
        <v>5600</v>
      </c>
      <c r="C396" s="19" t="s">
        <v>95</v>
      </c>
      <c r="D396" s="19" t="s">
        <v>95</v>
      </c>
    </row>
    <row r="397" spans="1:4" x14ac:dyDescent="0.25">
      <c r="A397" s="19" t="s">
        <v>5509</v>
      </c>
      <c r="B397" s="19" t="s">
        <v>5601</v>
      </c>
      <c r="C397" s="19" t="s">
        <v>5218</v>
      </c>
      <c r="D397" s="19" t="s">
        <v>5748</v>
      </c>
    </row>
    <row r="398" spans="1:4" x14ac:dyDescent="0.25">
      <c r="A398" s="19" t="s">
        <v>5510</v>
      </c>
      <c r="B398" s="19" t="s">
        <v>5602</v>
      </c>
      <c r="C398" s="19" t="s">
        <v>95</v>
      </c>
      <c r="D398" s="19" t="s">
        <v>95</v>
      </c>
    </row>
    <row r="399" spans="1:4" x14ac:dyDescent="0.25">
      <c r="A399" s="19" t="s">
        <v>690</v>
      </c>
      <c r="B399" s="19" t="s">
        <v>5603</v>
      </c>
      <c r="C399" s="19" t="s">
        <v>95</v>
      </c>
      <c r="D399" s="19" t="s">
        <v>95</v>
      </c>
    </row>
    <row r="400" spans="1:4" x14ac:dyDescent="0.25">
      <c r="A400" s="19" t="s">
        <v>690</v>
      </c>
      <c r="B400" s="19" t="s">
        <v>5604</v>
      </c>
      <c r="C400" s="19" t="s">
        <v>95</v>
      </c>
      <c r="D400" s="19" t="s">
        <v>95</v>
      </c>
    </row>
    <row r="401" spans="1:4" x14ac:dyDescent="0.25">
      <c r="A401" s="19" t="s">
        <v>690</v>
      </c>
      <c r="B401" s="19" t="s">
        <v>5605</v>
      </c>
      <c r="C401" s="19" t="s">
        <v>95</v>
      </c>
      <c r="D401" s="19" t="s">
        <v>95</v>
      </c>
    </row>
    <row r="402" spans="1:4" x14ac:dyDescent="0.25">
      <c r="A402" s="19" t="s">
        <v>690</v>
      </c>
      <c r="B402" s="19" t="s">
        <v>351</v>
      </c>
      <c r="C402" s="19" t="s">
        <v>95</v>
      </c>
      <c r="D402" s="19" t="s">
        <v>95</v>
      </c>
    </row>
    <row r="403" spans="1:4" x14ac:dyDescent="0.25">
      <c r="A403" s="19" t="s">
        <v>1133</v>
      </c>
      <c r="B403" s="19" t="s">
        <v>2028</v>
      </c>
      <c r="C403" s="19" t="s">
        <v>95</v>
      </c>
      <c r="D403" s="19" t="s">
        <v>95</v>
      </c>
    </row>
    <row r="404" spans="1:4" x14ac:dyDescent="0.25">
      <c r="A404" s="19" t="s">
        <v>1133</v>
      </c>
      <c r="B404" s="19" t="s">
        <v>2029</v>
      </c>
      <c r="C404" s="19" t="s">
        <v>95</v>
      </c>
      <c r="D404" s="19" t="s">
        <v>95</v>
      </c>
    </row>
    <row r="405" spans="1:4" x14ac:dyDescent="0.25">
      <c r="A405" s="19" t="s">
        <v>5510</v>
      </c>
      <c r="B405" s="19" t="s">
        <v>1658</v>
      </c>
      <c r="C405" s="19" t="s">
        <v>95</v>
      </c>
      <c r="D405" s="19" t="s">
        <v>95</v>
      </c>
    </row>
    <row r="406" spans="1:4" x14ac:dyDescent="0.25">
      <c r="A406" s="19" t="s">
        <v>5510</v>
      </c>
      <c r="B406" s="19" t="s">
        <v>2031</v>
      </c>
      <c r="C406" s="19" t="s">
        <v>95</v>
      </c>
      <c r="D406" s="19" t="s">
        <v>95</v>
      </c>
    </row>
    <row r="407" spans="1:4" x14ac:dyDescent="0.25">
      <c r="A407" s="19" t="s">
        <v>2038</v>
      </c>
      <c r="B407" s="19" t="s">
        <v>5606</v>
      </c>
      <c r="C407" s="19" t="s">
        <v>95</v>
      </c>
      <c r="D407" s="19" t="s">
        <v>95</v>
      </c>
    </row>
    <row r="408" spans="1:4" x14ac:dyDescent="0.25">
      <c r="A408" s="19" t="s">
        <v>5510</v>
      </c>
      <c r="B408" s="19" t="s">
        <v>1671</v>
      </c>
      <c r="C408" s="19" t="s">
        <v>95</v>
      </c>
      <c r="D408" s="19" t="s">
        <v>95</v>
      </c>
    </row>
    <row r="409" spans="1:4" x14ac:dyDescent="0.25">
      <c r="A409" s="19" t="s">
        <v>5510</v>
      </c>
      <c r="B409" s="19" t="s">
        <v>2035</v>
      </c>
      <c r="C409" s="19" t="s">
        <v>95</v>
      </c>
      <c r="D409" s="19" t="s">
        <v>95</v>
      </c>
    </row>
    <row r="410" spans="1:4" x14ac:dyDescent="0.25">
      <c r="A410" s="19" t="s">
        <v>2038</v>
      </c>
      <c r="B410" s="19" t="s">
        <v>5607</v>
      </c>
      <c r="C410" s="19" t="s">
        <v>95</v>
      </c>
      <c r="D410" s="19" t="s">
        <v>95</v>
      </c>
    </row>
    <row r="411" spans="1:4" x14ac:dyDescent="0.25">
      <c r="A411" s="19" t="s">
        <v>5511</v>
      </c>
      <c r="B411" s="19" t="s">
        <v>5608</v>
      </c>
      <c r="C411" s="19" t="s">
        <v>5723</v>
      </c>
      <c r="D411" s="19" t="s">
        <v>5749</v>
      </c>
    </row>
    <row r="412" spans="1:4" x14ac:dyDescent="0.25">
      <c r="A412" s="19" t="s">
        <v>5511</v>
      </c>
      <c r="B412" s="19" t="s">
        <v>5609</v>
      </c>
      <c r="C412" s="19" t="s">
        <v>5723</v>
      </c>
      <c r="D412" s="19" t="s">
        <v>5750</v>
      </c>
    </row>
    <row r="413" spans="1:4" x14ac:dyDescent="0.25">
      <c r="A413" s="19" t="s">
        <v>5510</v>
      </c>
      <c r="B413" s="19" t="s">
        <v>1682</v>
      </c>
      <c r="C413" s="19" t="s">
        <v>95</v>
      </c>
      <c r="D413" s="19" t="s">
        <v>95</v>
      </c>
    </row>
    <row r="414" spans="1:4" x14ac:dyDescent="0.25">
      <c r="A414" s="19" t="s">
        <v>5511</v>
      </c>
      <c r="B414" s="19" t="s">
        <v>5610</v>
      </c>
      <c r="C414" s="19" t="s">
        <v>5723</v>
      </c>
      <c r="D414" s="19" t="s">
        <v>5751</v>
      </c>
    </row>
    <row r="415" spans="1:4" x14ac:dyDescent="0.25">
      <c r="A415" s="19" t="s">
        <v>5511</v>
      </c>
      <c r="B415" s="19" t="s">
        <v>5611</v>
      </c>
      <c r="C415" s="19" t="s">
        <v>5723</v>
      </c>
      <c r="D415" s="19" t="s">
        <v>5752</v>
      </c>
    </row>
    <row r="416" spans="1:4" x14ac:dyDescent="0.25">
      <c r="A416" s="19" t="s">
        <v>5511</v>
      </c>
      <c r="B416" s="19" t="s">
        <v>5612</v>
      </c>
      <c r="C416" s="19" t="s">
        <v>5723</v>
      </c>
      <c r="D416" s="19" t="s">
        <v>5753</v>
      </c>
    </row>
    <row r="417" spans="1:4" x14ac:dyDescent="0.25">
      <c r="A417" s="19" t="s">
        <v>1697</v>
      </c>
      <c r="B417" s="19" t="s">
        <v>2043</v>
      </c>
      <c r="C417" s="19" t="s">
        <v>95</v>
      </c>
      <c r="D417" s="19" t="s">
        <v>95</v>
      </c>
    </row>
    <row r="418" spans="1:4" x14ac:dyDescent="0.25">
      <c r="A418" s="19" t="s">
        <v>1136</v>
      </c>
      <c r="B418" s="19" t="s">
        <v>2045</v>
      </c>
      <c r="C418" s="19" t="s">
        <v>95</v>
      </c>
      <c r="D418" s="19" t="s">
        <v>95</v>
      </c>
    </row>
    <row r="419" spans="1:4" x14ac:dyDescent="0.25">
      <c r="A419" s="19" t="s">
        <v>5512</v>
      </c>
      <c r="B419" s="19" t="s">
        <v>1695</v>
      </c>
      <c r="C419" s="19" t="s">
        <v>95</v>
      </c>
      <c r="D419" s="19" t="s">
        <v>95</v>
      </c>
    </row>
    <row r="420" spans="1:4" x14ac:dyDescent="0.25">
      <c r="A420" s="19" t="s">
        <v>5512</v>
      </c>
      <c r="B420" s="19" t="s">
        <v>1700</v>
      </c>
      <c r="C420" s="19" t="s">
        <v>95</v>
      </c>
      <c r="D420" s="19" t="s">
        <v>95</v>
      </c>
    </row>
    <row r="421" spans="1:4" x14ac:dyDescent="0.25">
      <c r="A421" s="19" t="s">
        <v>5509</v>
      </c>
      <c r="B421" s="19" t="s">
        <v>5613</v>
      </c>
      <c r="C421" s="19" t="s">
        <v>5218</v>
      </c>
      <c r="D421" s="19" t="s">
        <v>5754</v>
      </c>
    </row>
    <row r="422" spans="1:4" x14ac:dyDescent="0.25">
      <c r="A422" s="19" t="s">
        <v>5509</v>
      </c>
      <c r="B422" s="19" t="s">
        <v>5614</v>
      </c>
      <c r="C422" s="19" t="s">
        <v>5218</v>
      </c>
      <c r="D422" s="19" t="s">
        <v>5755</v>
      </c>
    </row>
    <row r="423" spans="1:4" x14ac:dyDescent="0.25">
      <c r="A423" s="19" t="s">
        <v>5509</v>
      </c>
      <c r="B423" s="19" t="s">
        <v>5615</v>
      </c>
      <c r="C423" s="19" t="s">
        <v>5218</v>
      </c>
      <c r="D423" s="19" t="s">
        <v>5756</v>
      </c>
    </row>
    <row r="424" spans="1:4" x14ac:dyDescent="0.25">
      <c r="A424" s="19" t="s">
        <v>5509</v>
      </c>
      <c r="B424" s="19" t="s">
        <v>5616</v>
      </c>
      <c r="C424" s="19" t="s">
        <v>5218</v>
      </c>
      <c r="D424" s="19" t="s">
        <v>5757</v>
      </c>
    </row>
    <row r="425" spans="1:4" x14ac:dyDescent="0.25">
      <c r="A425" s="19" t="s">
        <v>5509</v>
      </c>
      <c r="B425" s="19" t="s">
        <v>5617</v>
      </c>
      <c r="C425" s="19" t="s">
        <v>5218</v>
      </c>
      <c r="D425" s="19" t="s">
        <v>5758</v>
      </c>
    </row>
    <row r="426" spans="1:4" x14ac:dyDescent="0.25">
      <c r="A426" s="19" t="s">
        <v>5509</v>
      </c>
      <c r="B426" s="19" t="s">
        <v>5618</v>
      </c>
      <c r="C426" s="19" t="s">
        <v>5218</v>
      </c>
      <c r="D426" s="19" t="s">
        <v>5759</v>
      </c>
    </row>
    <row r="427" spans="1:4" x14ac:dyDescent="0.25">
      <c r="A427" s="19" t="s">
        <v>5509</v>
      </c>
      <c r="B427" s="19" t="s">
        <v>5619</v>
      </c>
      <c r="C427" s="19" t="s">
        <v>5218</v>
      </c>
      <c r="D427" s="19" t="s">
        <v>5760</v>
      </c>
    </row>
    <row r="428" spans="1:4" x14ac:dyDescent="0.25">
      <c r="A428" s="19" t="s">
        <v>4901</v>
      </c>
      <c r="B428" s="19" t="s">
        <v>5620</v>
      </c>
      <c r="C428" s="19" t="s">
        <v>5219</v>
      </c>
      <c r="D428" s="19" t="s">
        <v>5761</v>
      </c>
    </row>
    <row r="429" spans="1:4" x14ac:dyDescent="0.25">
      <c r="A429" s="19" t="s">
        <v>5509</v>
      </c>
      <c r="B429" s="19" t="s">
        <v>5621</v>
      </c>
      <c r="C429" s="19" t="s">
        <v>5218</v>
      </c>
      <c r="D429" s="19" t="s">
        <v>5762</v>
      </c>
    </row>
    <row r="430" spans="1:4" x14ac:dyDescent="0.25">
      <c r="A430" s="19" t="s">
        <v>5509</v>
      </c>
      <c r="B430" s="19" t="s">
        <v>5622</v>
      </c>
      <c r="C430" s="19" t="s">
        <v>5218</v>
      </c>
      <c r="D430" s="19" t="s">
        <v>5763</v>
      </c>
    </row>
    <row r="431" spans="1:4" x14ac:dyDescent="0.25">
      <c r="A431" s="19" t="s">
        <v>5509</v>
      </c>
      <c r="B431" s="19" t="s">
        <v>5623</v>
      </c>
      <c r="C431" s="19" t="s">
        <v>5218</v>
      </c>
      <c r="D431" s="19" t="s">
        <v>5764</v>
      </c>
    </row>
    <row r="432" spans="1:4" x14ac:dyDescent="0.25">
      <c r="A432" s="19" t="s">
        <v>1136</v>
      </c>
      <c r="B432" s="19" t="s">
        <v>292</v>
      </c>
      <c r="C432" s="19" t="s">
        <v>95</v>
      </c>
      <c r="D432" s="19" t="s">
        <v>95</v>
      </c>
    </row>
    <row r="433" spans="1:4" x14ac:dyDescent="0.25">
      <c r="A433" s="19" t="s">
        <v>5513</v>
      </c>
      <c r="B433" s="19" t="s">
        <v>1704</v>
      </c>
      <c r="C433" s="19" t="s">
        <v>95</v>
      </c>
      <c r="D433" s="19" t="s">
        <v>95</v>
      </c>
    </row>
    <row r="434" spans="1:4" x14ac:dyDescent="0.25">
      <c r="A434" s="19" t="s">
        <v>5514</v>
      </c>
      <c r="B434" s="19" t="s">
        <v>1704</v>
      </c>
      <c r="C434" s="19" t="s">
        <v>95</v>
      </c>
      <c r="D434" s="19" t="s">
        <v>95</v>
      </c>
    </row>
    <row r="435" spans="1:4" x14ac:dyDescent="0.25">
      <c r="A435" s="19" t="s">
        <v>5515</v>
      </c>
      <c r="B435" s="19" t="s">
        <v>1704</v>
      </c>
      <c r="C435" s="19" t="s">
        <v>95</v>
      </c>
      <c r="D435" s="19" t="s">
        <v>95</v>
      </c>
    </row>
    <row r="436" spans="1:4" x14ac:dyDescent="0.25">
      <c r="A436" s="19" t="s">
        <v>5516</v>
      </c>
      <c r="B436" s="19" t="s">
        <v>1704</v>
      </c>
      <c r="C436" s="19" t="s">
        <v>95</v>
      </c>
      <c r="D436" s="19" t="s">
        <v>95</v>
      </c>
    </row>
    <row r="437" spans="1:4" x14ac:dyDescent="0.25">
      <c r="A437" s="19" t="s">
        <v>5513</v>
      </c>
      <c r="B437" s="19" t="s">
        <v>1719</v>
      </c>
      <c r="C437" s="19" t="s">
        <v>95</v>
      </c>
      <c r="D437" s="19" t="s">
        <v>95</v>
      </c>
    </row>
    <row r="438" spans="1:4" x14ac:dyDescent="0.25">
      <c r="A438" s="19" t="s">
        <v>5514</v>
      </c>
      <c r="B438" s="19" t="s">
        <v>1719</v>
      </c>
      <c r="C438" s="19" t="s">
        <v>95</v>
      </c>
      <c r="D438" s="19" t="s">
        <v>95</v>
      </c>
    </row>
    <row r="439" spans="1:4" x14ac:dyDescent="0.25">
      <c r="A439" s="19" t="s">
        <v>5515</v>
      </c>
      <c r="B439" s="19" t="s">
        <v>1719</v>
      </c>
      <c r="C439" s="19" t="s">
        <v>95</v>
      </c>
      <c r="D439" s="19" t="s">
        <v>95</v>
      </c>
    </row>
    <row r="440" spans="1:4" x14ac:dyDescent="0.25">
      <c r="A440" s="19" t="s">
        <v>5516</v>
      </c>
      <c r="B440" s="19" t="s">
        <v>1719</v>
      </c>
      <c r="C440" s="19" t="s">
        <v>95</v>
      </c>
      <c r="D440" s="19" t="s">
        <v>95</v>
      </c>
    </row>
    <row r="441" spans="1:4" x14ac:dyDescent="0.25">
      <c r="A441" s="19" t="s">
        <v>5509</v>
      </c>
      <c r="B441" s="19" t="s">
        <v>5624</v>
      </c>
      <c r="C441" s="19" t="s">
        <v>5218</v>
      </c>
      <c r="D441" s="19" t="s">
        <v>5765</v>
      </c>
    </row>
    <row r="442" spans="1:4" x14ac:dyDescent="0.25">
      <c r="A442" s="19" t="s">
        <v>5509</v>
      </c>
      <c r="B442" s="19" t="s">
        <v>5625</v>
      </c>
      <c r="C442" s="19" t="s">
        <v>5218</v>
      </c>
      <c r="D442" s="19" t="s">
        <v>5766</v>
      </c>
    </row>
    <row r="443" spans="1:4" x14ac:dyDescent="0.25">
      <c r="A443" s="19" t="s">
        <v>5509</v>
      </c>
      <c r="B443" s="19" t="s">
        <v>5626</v>
      </c>
      <c r="C443" s="19" t="s">
        <v>5218</v>
      </c>
      <c r="D443" s="19" t="s">
        <v>5767</v>
      </c>
    </row>
    <row r="444" spans="1:4" x14ac:dyDescent="0.25">
      <c r="A444" s="19" t="s">
        <v>5509</v>
      </c>
      <c r="B444" s="19" t="s">
        <v>5627</v>
      </c>
      <c r="C444" s="19" t="s">
        <v>5218</v>
      </c>
      <c r="D444" s="19" t="s">
        <v>5768</v>
      </c>
    </row>
    <row r="445" spans="1:4" x14ac:dyDescent="0.25">
      <c r="A445" s="19" t="s">
        <v>5509</v>
      </c>
      <c r="B445" s="19" t="s">
        <v>5117</v>
      </c>
      <c r="C445" s="19" t="s">
        <v>5218</v>
      </c>
      <c r="D445" s="19" t="s">
        <v>5225</v>
      </c>
    </row>
    <row r="446" spans="1:4" x14ac:dyDescent="0.25">
      <c r="A446" s="19" t="s">
        <v>1136</v>
      </c>
      <c r="B446" s="19" t="s">
        <v>297</v>
      </c>
      <c r="C446" s="19" t="s">
        <v>95</v>
      </c>
      <c r="D446" s="19" t="s">
        <v>95</v>
      </c>
    </row>
    <row r="447" spans="1:4" x14ac:dyDescent="0.25">
      <c r="A447" s="19" t="s">
        <v>1136</v>
      </c>
      <c r="B447" s="19" t="s">
        <v>298</v>
      </c>
      <c r="C447" s="19" t="s">
        <v>95</v>
      </c>
      <c r="D447" s="19" t="s">
        <v>95</v>
      </c>
    </row>
    <row r="448" spans="1:4" x14ac:dyDescent="0.25">
      <c r="A448" s="19" t="s">
        <v>1136</v>
      </c>
      <c r="B448" s="19" t="s">
        <v>299</v>
      </c>
      <c r="C448" s="19" t="s">
        <v>95</v>
      </c>
      <c r="D448" s="19" t="s">
        <v>95</v>
      </c>
    </row>
    <row r="449" spans="1:4" x14ac:dyDescent="0.25">
      <c r="A449" s="19" t="s">
        <v>5517</v>
      </c>
      <c r="B449" s="19" t="s">
        <v>5628</v>
      </c>
      <c r="C449" s="19" t="s">
        <v>5221</v>
      </c>
      <c r="D449" s="19" t="s">
        <v>5769</v>
      </c>
    </row>
    <row r="450" spans="1:4" x14ac:dyDescent="0.25">
      <c r="A450" s="19" t="s">
        <v>5517</v>
      </c>
      <c r="B450" s="19" t="s">
        <v>5147</v>
      </c>
      <c r="C450" s="19" t="s">
        <v>5221</v>
      </c>
      <c r="D450" s="19" t="s">
        <v>5770</v>
      </c>
    </row>
    <row r="451" spans="1:4" x14ac:dyDescent="0.25">
      <c r="A451" s="19" t="s">
        <v>5517</v>
      </c>
      <c r="B451" s="19" t="s">
        <v>5148</v>
      </c>
      <c r="C451" s="19" t="s">
        <v>5221</v>
      </c>
      <c r="D451" s="19" t="s">
        <v>5771</v>
      </c>
    </row>
    <row r="452" spans="1:4" x14ac:dyDescent="0.25">
      <c r="A452" s="19" t="s">
        <v>5517</v>
      </c>
      <c r="B452" s="19" t="s">
        <v>5149</v>
      </c>
      <c r="C452" s="19" t="s">
        <v>5221</v>
      </c>
      <c r="D452" s="19" t="s">
        <v>5772</v>
      </c>
    </row>
    <row r="453" spans="1:4" x14ac:dyDescent="0.25">
      <c r="A453" s="19" t="s">
        <v>5517</v>
      </c>
      <c r="B453" s="19" t="s">
        <v>5148</v>
      </c>
      <c r="C453" s="19" t="s">
        <v>5221</v>
      </c>
      <c r="D453" s="19" t="s">
        <v>5771</v>
      </c>
    </row>
    <row r="454" spans="1:4" x14ac:dyDescent="0.25">
      <c r="A454" s="19" t="s">
        <v>5517</v>
      </c>
      <c r="B454" s="19" t="s">
        <v>5151</v>
      </c>
      <c r="C454" s="19" t="s">
        <v>5221</v>
      </c>
      <c r="D454" s="19" t="s">
        <v>5773</v>
      </c>
    </row>
    <row r="455" spans="1:4" x14ac:dyDescent="0.25">
      <c r="A455" s="19" t="s">
        <v>5517</v>
      </c>
      <c r="B455" s="19" t="s">
        <v>5152</v>
      </c>
      <c r="C455" s="19" t="s">
        <v>5221</v>
      </c>
      <c r="D455" s="19" t="s">
        <v>5774</v>
      </c>
    </row>
    <row r="456" spans="1:4" x14ac:dyDescent="0.25">
      <c r="A456" s="19" t="s">
        <v>5517</v>
      </c>
      <c r="B456" s="19" t="s">
        <v>5629</v>
      </c>
      <c r="C456" s="19" t="s">
        <v>5221</v>
      </c>
      <c r="D456" s="19" t="s">
        <v>5775</v>
      </c>
    </row>
    <row r="457" spans="1:4" x14ac:dyDescent="0.25">
      <c r="A457" s="19" t="s">
        <v>5518</v>
      </c>
      <c r="B457" s="19" t="s">
        <v>5630</v>
      </c>
      <c r="C457" s="19" t="s">
        <v>5222</v>
      </c>
      <c r="D457" s="19" t="s">
        <v>5776</v>
      </c>
    </row>
    <row r="458" spans="1:4" x14ac:dyDescent="0.25">
      <c r="A458" s="19" t="s">
        <v>5518</v>
      </c>
      <c r="B458" s="19" t="s">
        <v>5631</v>
      </c>
      <c r="C458" s="19" t="s">
        <v>5222</v>
      </c>
      <c r="D458" s="19" t="s">
        <v>5777</v>
      </c>
    </row>
    <row r="459" spans="1:4" x14ac:dyDescent="0.25">
      <c r="A459" s="19" t="s">
        <v>5518</v>
      </c>
      <c r="B459" s="19" t="s">
        <v>5632</v>
      </c>
      <c r="C459" s="19" t="s">
        <v>5222</v>
      </c>
      <c r="D459" s="19" t="s">
        <v>5778</v>
      </c>
    </row>
    <row r="460" spans="1:4" x14ac:dyDescent="0.25">
      <c r="A460" s="19" t="s">
        <v>5518</v>
      </c>
      <c r="B460" s="19" t="s">
        <v>5633</v>
      </c>
      <c r="C460" s="19" t="s">
        <v>5222</v>
      </c>
      <c r="D460" s="19" t="s">
        <v>5779</v>
      </c>
    </row>
    <row r="461" spans="1:4" x14ac:dyDescent="0.25">
      <c r="A461" s="19" t="s">
        <v>5518</v>
      </c>
      <c r="B461" s="19" t="s">
        <v>5634</v>
      </c>
      <c r="C461" s="19" t="s">
        <v>5222</v>
      </c>
      <c r="D461" s="19" t="s">
        <v>5780</v>
      </c>
    </row>
    <row r="462" spans="1:4" x14ac:dyDescent="0.25">
      <c r="A462" s="19" t="s">
        <v>5518</v>
      </c>
      <c r="B462" s="19" t="s">
        <v>5635</v>
      </c>
      <c r="C462" s="19" t="s">
        <v>5222</v>
      </c>
      <c r="D462" s="19" t="s">
        <v>5781</v>
      </c>
    </row>
    <row r="463" spans="1:4" x14ac:dyDescent="0.25">
      <c r="A463" s="19" t="s">
        <v>5518</v>
      </c>
      <c r="B463" s="19" t="s">
        <v>5636</v>
      </c>
      <c r="C463" s="19" t="s">
        <v>5222</v>
      </c>
      <c r="D463" s="19" t="s">
        <v>5782</v>
      </c>
    </row>
    <row r="464" spans="1:4" x14ac:dyDescent="0.25">
      <c r="A464" s="19" t="s">
        <v>5518</v>
      </c>
      <c r="B464" s="19" t="s">
        <v>5637</v>
      </c>
      <c r="C464" s="19" t="s">
        <v>5222</v>
      </c>
      <c r="D464" s="19" t="s">
        <v>5783</v>
      </c>
    </row>
    <row r="465" spans="1:4" x14ac:dyDescent="0.25">
      <c r="A465" s="19" t="s">
        <v>5518</v>
      </c>
      <c r="B465" s="19" t="s">
        <v>5638</v>
      </c>
      <c r="C465" s="19" t="s">
        <v>5222</v>
      </c>
      <c r="D465" s="19" t="s">
        <v>5784</v>
      </c>
    </row>
    <row r="466" spans="1:4" x14ac:dyDescent="0.25">
      <c r="A466" s="19" t="s">
        <v>5518</v>
      </c>
      <c r="B466" s="19" t="s">
        <v>5639</v>
      </c>
      <c r="C466" s="19" t="s">
        <v>5222</v>
      </c>
      <c r="D466" s="19" t="s">
        <v>5785</v>
      </c>
    </row>
    <row r="467" spans="1:4" x14ac:dyDescent="0.25">
      <c r="A467" s="19" t="s">
        <v>5518</v>
      </c>
      <c r="B467" s="19" t="s">
        <v>5640</v>
      </c>
      <c r="C467" s="19" t="s">
        <v>5222</v>
      </c>
      <c r="D467" s="19" t="s">
        <v>5786</v>
      </c>
    </row>
    <row r="468" spans="1:4" x14ac:dyDescent="0.25">
      <c r="A468" s="19" t="s">
        <v>5518</v>
      </c>
      <c r="B468" s="19" t="s">
        <v>5641</v>
      </c>
      <c r="C468" s="19" t="s">
        <v>5222</v>
      </c>
      <c r="D468" s="19" t="s">
        <v>5787</v>
      </c>
    </row>
    <row r="469" spans="1:4" x14ac:dyDescent="0.25">
      <c r="A469" s="19" t="s">
        <v>5518</v>
      </c>
      <c r="B469" s="19" t="s">
        <v>5166</v>
      </c>
      <c r="C469" s="19" t="s">
        <v>5222</v>
      </c>
      <c r="D469" s="19" t="s">
        <v>5788</v>
      </c>
    </row>
    <row r="470" spans="1:4" x14ac:dyDescent="0.25">
      <c r="A470" s="19" t="s">
        <v>1139</v>
      </c>
      <c r="B470" s="19" t="s">
        <v>367</v>
      </c>
      <c r="C470" s="19" t="s">
        <v>95</v>
      </c>
      <c r="D470" s="19" t="s">
        <v>95</v>
      </c>
    </row>
    <row r="471" spans="1:4" x14ac:dyDescent="0.25">
      <c r="A471" s="19" t="s">
        <v>1139</v>
      </c>
      <c r="B471" s="19" t="s">
        <v>368</v>
      </c>
      <c r="C471" s="19" t="s">
        <v>95</v>
      </c>
      <c r="D471" s="19" t="s">
        <v>95</v>
      </c>
    </row>
    <row r="472" spans="1:4" x14ac:dyDescent="0.25">
      <c r="A472" s="19" t="s">
        <v>1139</v>
      </c>
      <c r="B472" s="19" t="s">
        <v>369</v>
      </c>
      <c r="C472" s="19" t="s">
        <v>95</v>
      </c>
      <c r="D472" s="19" t="s">
        <v>95</v>
      </c>
    </row>
    <row r="473" spans="1:4" x14ac:dyDescent="0.25">
      <c r="A473" s="19" t="s">
        <v>1139</v>
      </c>
      <c r="B473" s="19" t="s">
        <v>370</v>
      </c>
      <c r="C473" s="19" t="s">
        <v>95</v>
      </c>
      <c r="D473" s="19" t="s">
        <v>95</v>
      </c>
    </row>
    <row r="474" spans="1:4" x14ac:dyDescent="0.25">
      <c r="A474" s="19" t="s">
        <v>1139</v>
      </c>
      <c r="B474" s="19" t="s">
        <v>371</v>
      </c>
      <c r="C474" s="19" t="s">
        <v>95</v>
      </c>
      <c r="D474" s="19" t="s">
        <v>95</v>
      </c>
    </row>
    <row r="475" spans="1:4" x14ac:dyDescent="0.25">
      <c r="A475" s="19" t="s">
        <v>1139</v>
      </c>
      <c r="B475" s="19" t="s">
        <v>372</v>
      </c>
      <c r="C475" s="19" t="s">
        <v>95</v>
      </c>
      <c r="D475" s="19" t="s">
        <v>95</v>
      </c>
    </row>
    <row r="476" spans="1:4" x14ac:dyDescent="0.25">
      <c r="A476" s="19" t="s">
        <v>1139</v>
      </c>
      <c r="B476" s="19" t="s">
        <v>373</v>
      </c>
      <c r="C476" s="19" t="s">
        <v>95</v>
      </c>
      <c r="D476" s="19" t="s">
        <v>95</v>
      </c>
    </row>
    <row r="477" spans="1:4" x14ac:dyDescent="0.25">
      <c r="A477" s="19" t="s">
        <v>1139</v>
      </c>
      <c r="B477" s="19" t="s">
        <v>374</v>
      </c>
      <c r="C477" s="19" t="s">
        <v>95</v>
      </c>
      <c r="D477" s="19" t="s">
        <v>95</v>
      </c>
    </row>
    <row r="478" spans="1:4" x14ac:dyDescent="0.25">
      <c r="A478" s="19" t="s">
        <v>1139</v>
      </c>
      <c r="B478" s="19" t="s">
        <v>375</v>
      </c>
      <c r="C478" s="19" t="s">
        <v>95</v>
      </c>
      <c r="D478" s="19" t="s">
        <v>95</v>
      </c>
    </row>
    <row r="479" spans="1:4" x14ac:dyDescent="0.25">
      <c r="A479" s="19" t="s">
        <v>1139</v>
      </c>
      <c r="B479" s="19" t="s">
        <v>376</v>
      </c>
      <c r="C479" s="19" t="s">
        <v>95</v>
      </c>
      <c r="D479" s="19" t="s">
        <v>95</v>
      </c>
    </row>
    <row r="480" spans="1:4" x14ac:dyDescent="0.25">
      <c r="A480" s="19" t="s">
        <v>1139</v>
      </c>
      <c r="B480" s="19" t="s">
        <v>377</v>
      </c>
      <c r="C480" s="19" t="s">
        <v>95</v>
      </c>
      <c r="D480" s="19" t="s">
        <v>95</v>
      </c>
    </row>
    <row r="481" spans="1:4" x14ac:dyDescent="0.25">
      <c r="A481" s="19" t="s">
        <v>2058</v>
      </c>
      <c r="B481" s="19" t="s">
        <v>2059</v>
      </c>
      <c r="C481" s="19" t="s">
        <v>95</v>
      </c>
      <c r="D481" s="19" t="s">
        <v>95</v>
      </c>
    </row>
    <row r="482" spans="1:4" x14ac:dyDescent="0.25">
      <c r="A482" s="19" t="s">
        <v>2058</v>
      </c>
      <c r="B482" s="19" t="s">
        <v>2061</v>
      </c>
      <c r="C482" s="19" t="s">
        <v>95</v>
      </c>
      <c r="D482" s="19" t="s">
        <v>95</v>
      </c>
    </row>
    <row r="483" spans="1:4" x14ac:dyDescent="0.25">
      <c r="A483" s="19" t="s">
        <v>5504</v>
      </c>
      <c r="B483" s="19" t="s">
        <v>5642</v>
      </c>
      <c r="C483" s="19" t="s">
        <v>5220</v>
      </c>
      <c r="D483" s="19" t="s">
        <v>5789</v>
      </c>
    </row>
    <row r="484" spans="1:4" x14ac:dyDescent="0.25">
      <c r="A484" s="19" t="s">
        <v>2058</v>
      </c>
      <c r="B484" s="19" t="s">
        <v>2066</v>
      </c>
      <c r="C484" s="19" t="s">
        <v>95</v>
      </c>
      <c r="D484" s="19" t="s">
        <v>95</v>
      </c>
    </row>
    <row r="485" spans="1:4" x14ac:dyDescent="0.25">
      <c r="A485" s="19" t="s">
        <v>2058</v>
      </c>
      <c r="B485" s="19" t="s">
        <v>2068</v>
      </c>
      <c r="C485" s="19" t="s">
        <v>95</v>
      </c>
      <c r="D485" s="19" t="s">
        <v>95</v>
      </c>
    </row>
    <row r="486" spans="1:4" x14ac:dyDescent="0.25">
      <c r="A486" s="19" t="s">
        <v>2063</v>
      </c>
      <c r="B486" s="19" t="s">
        <v>2070</v>
      </c>
      <c r="C486" s="19" t="s">
        <v>95</v>
      </c>
      <c r="D486" s="19" t="s">
        <v>95</v>
      </c>
    </row>
    <row r="487" spans="1:4" x14ac:dyDescent="0.25">
      <c r="A487" s="19" t="s">
        <v>2072</v>
      </c>
      <c r="B487" s="19" t="s">
        <v>2073</v>
      </c>
      <c r="C487" s="19" t="s">
        <v>95</v>
      </c>
      <c r="D487" s="19" t="s">
        <v>95</v>
      </c>
    </row>
    <row r="488" spans="1:4" x14ac:dyDescent="0.25">
      <c r="A488" s="19" t="s">
        <v>2058</v>
      </c>
      <c r="B488" s="19" t="s">
        <v>2075</v>
      </c>
      <c r="C488" s="19" t="s">
        <v>95</v>
      </c>
      <c r="D488" s="19" t="s">
        <v>95</v>
      </c>
    </row>
    <row r="489" spans="1:4" x14ac:dyDescent="0.25">
      <c r="A489" s="19" t="s">
        <v>5504</v>
      </c>
      <c r="B489" s="19" t="s">
        <v>5643</v>
      </c>
      <c r="C489" s="19" t="s">
        <v>5220</v>
      </c>
      <c r="D489" s="19" t="s">
        <v>5790</v>
      </c>
    </row>
    <row r="490" spans="1:4" x14ac:dyDescent="0.25">
      <c r="A490" s="19" t="s">
        <v>2058</v>
      </c>
      <c r="B490" s="19" t="s">
        <v>2079</v>
      </c>
      <c r="C490" s="19" t="s">
        <v>95</v>
      </c>
      <c r="D490" s="19" t="s">
        <v>95</v>
      </c>
    </row>
    <row r="491" spans="1:4" x14ac:dyDescent="0.25">
      <c r="A491" s="19" t="s">
        <v>2058</v>
      </c>
      <c r="B491" s="19" t="s">
        <v>2081</v>
      </c>
      <c r="C491" s="19" t="s">
        <v>95</v>
      </c>
      <c r="D491" s="19" t="s">
        <v>95</v>
      </c>
    </row>
    <row r="492" spans="1:4" x14ac:dyDescent="0.25">
      <c r="A492" s="19" t="s">
        <v>2058</v>
      </c>
      <c r="B492" s="19" t="s">
        <v>2083</v>
      </c>
      <c r="C492" s="19" t="s">
        <v>95</v>
      </c>
      <c r="D492" s="19" t="s">
        <v>95</v>
      </c>
    </row>
    <row r="493" spans="1:4" x14ac:dyDescent="0.25">
      <c r="A493" s="19" t="s">
        <v>2058</v>
      </c>
      <c r="B493" s="19" t="s">
        <v>2085</v>
      </c>
      <c r="C493" s="19" t="s">
        <v>95</v>
      </c>
      <c r="D493" s="19" t="s">
        <v>95</v>
      </c>
    </row>
    <row r="494" spans="1:4" x14ac:dyDescent="0.25">
      <c r="A494" s="19" t="s">
        <v>5504</v>
      </c>
      <c r="B494" s="19" t="s">
        <v>5644</v>
      </c>
      <c r="C494" s="19" t="s">
        <v>5220</v>
      </c>
      <c r="D494" s="19" t="s">
        <v>5791</v>
      </c>
    </row>
    <row r="495" spans="1:4" x14ac:dyDescent="0.25">
      <c r="A495" s="19" t="s">
        <v>5504</v>
      </c>
      <c r="B495" s="19" t="s">
        <v>5645</v>
      </c>
      <c r="C495" s="19" t="s">
        <v>5220</v>
      </c>
      <c r="D495" s="19" t="s">
        <v>5792</v>
      </c>
    </row>
    <row r="496" spans="1:4" x14ac:dyDescent="0.25">
      <c r="A496" s="19" t="s">
        <v>2058</v>
      </c>
      <c r="B496" s="19" t="s">
        <v>2089</v>
      </c>
      <c r="C496" s="19" t="s">
        <v>95</v>
      </c>
      <c r="D496" s="19" t="s">
        <v>95</v>
      </c>
    </row>
    <row r="497" spans="1:4" x14ac:dyDescent="0.25">
      <c r="A497" s="19" t="s">
        <v>2058</v>
      </c>
      <c r="B497" s="19" t="s">
        <v>2091</v>
      </c>
      <c r="C497" s="19" t="s">
        <v>95</v>
      </c>
      <c r="D497" s="19" t="s">
        <v>95</v>
      </c>
    </row>
    <row r="498" spans="1:4" x14ac:dyDescent="0.25">
      <c r="A498" s="19" t="s">
        <v>2058</v>
      </c>
      <c r="B498" s="19" t="s">
        <v>2093</v>
      </c>
      <c r="C498" s="19" t="s">
        <v>95</v>
      </c>
      <c r="D498" s="19" t="s">
        <v>95</v>
      </c>
    </row>
    <row r="499" spans="1:4" x14ac:dyDescent="0.25">
      <c r="A499" s="19" t="s">
        <v>2058</v>
      </c>
      <c r="B499" s="19" t="s">
        <v>2095</v>
      </c>
      <c r="C499" s="19" t="s">
        <v>95</v>
      </c>
      <c r="D499" s="19" t="s">
        <v>95</v>
      </c>
    </row>
    <row r="500" spans="1:4" x14ac:dyDescent="0.25">
      <c r="A500" s="19" t="s">
        <v>2058</v>
      </c>
      <c r="B500" s="19" t="s">
        <v>2097</v>
      </c>
      <c r="C500" s="19" t="s">
        <v>95</v>
      </c>
      <c r="D500" s="19" t="s">
        <v>95</v>
      </c>
    </row>
    <row r="501" spans="1:4" x14ac:dyDescent="0.25">
      <c r="A501" s="19" t="s">
        <v>5504</v>
      </c>
      <c r="B501" s="19" t="s">
        <v>5646</v>
      </c>
      <c r="C501" s="19" t="s">
        <v>5220</v>
      </c>
      <c r="D501" s="19" t="s">
        <v>5793</v>
      </c>
    </row>
    <row r="502" spans="1:4" x14ac:dyDescent="0.25">
      <c r="A502" s="19" t="s">
        <v>5504</v>
      </c>
      <c r="B502" s="19" t="s">
        <v>5647</v>
      </c>
      <c r="C502" s="19" t="s">
        <v>5220</v>
      </c>
      <c r="D502" s="19" t="s">
        <v>5794</v>
      </c>
    </row>
    <row r="503" spans="1:4" x14ac:dyDescent="0.25">
      <c r="A503" s="19" t="s">
        <v>2058</v>
      </c>
      <c r="B503" s="19" t="s">
        <v>2101</v>
      </c>
      <c r="C503" s="19" t="s">
        <v>95</v>
      </c>
      <c r="D503" s="19" t="s">
        <v>95</v>
      </c>
    </row>
    <row r="504" spans="1:4" x14ac:dyDescent="0.25">
      <c r="A504" s="19" t="s">
        <v>5504</v>
      </c>
      <c r="B504" s="19" t="s">
        <v>5648</v>
      </c>
      <c r="C504" s="19" t="s">
        <v>5220</v>
      </c>
      <c r="D504" s="19" t="s">
        <v>5795</v>
      </c>
    </row>
    <row r="505" spans="1:4" x14ac:dyDescent="0.25">
      <c r="A505" s="19" t="s">
        <v>2058</v>
      </c>
      <c r="B505" s="19" t="s">
        <v>2104</v>
      </c>
      <c r="C505" s="19" t="s">
        <v>95</v>
      </c>
      <c r="D505" s="19" t="s">
        <v>95</v>
      </c>
    </row>
    <row r="506" spans="1:4" x14ac:dyDescent="0.25">
      <c r="A506" s="19" t="s">
        <v>2058</v>
      </c>
      <c r="B506" s="19" t="s">
        <v>2105</v>
      </c>
      <c r="C506" s="19" t="s">
        <v>95</v>
      </c>
      <c r="D506" s="19" t="s">
        <v>95</v>
      </c>
    </row>
    <row r="507" spans="1:4" x14ac:dyDescent="0.25">
      <c r="A507" s="19" t="s">
        <v>2063</v>
      </c>
      <c r="B507" s="19" t="s">
        <v>2107</v>
      </c>
      <c r="C507" s="19" t="s">
        <v>95</v>
      </c>
      <c r="D507" s="19" t="s">
        <v>95</v>
      </c>
    </row>
    <row r="508" spans="1:4" x14ac:dyDescent="0.25">
      <c r="A508" s="19" t="s">
        <v>2063</v>
      </c>
      <c r="B508" s="19" t="s">
        <v>2109</v>
      </c>
      <c r="C508" s="19" t="s">
        <v>95</v>
      </c>
      <c r="D508" s="19" t="s">
        <v>95</v>
      </c>
    </row>
    <row r="509" spans="1:4" x14ac:dyDescent="0.25">
      <c r="A509" s="19" t="s">
        <v>2063</v>
      </c>
      <c r="B509" s="19" t="s">
        <v>2111</v>
      </c>
      <c r="C509" s="19" t="s">
        <v>95</v>
      </c>
      <c r="D509" s="19" t="s">
        <v>95</v>
      </c>
    </row>
    <row r="510" spans="1:4" x14ac:dyDescent="0.25">
      <c r="A510" s="19" t="s">
        <v>2058</v>
      </c>
      <c r="B510" s="19" t="s">
        <v>5649</v>
      </c>
      <c r="C510" s="19" t="s">
        <v>95</v>
      </c>
      <c r="D510" s="19" t="s">
        <v>95</v>
      </c>
    </row>
    <row r="511" spans="1:4" x14ac:dyDescent="0.25">
      <c r="A511" s="19" t="s">
        <v>2114</v>
      </c>
      <c r="B511" s="19" t="s">
        <v>2115</v>
      </c>
      <c r="C511" s="19" t="s">
        <v>5220</v>
      </c>
      <c r="D511" s="19" t="s">
        <v>5796</v>
      </c>
    </row>
    <row r="512" spans="1:4" x14ac:dyDescent="0.25">
      <c r="A512" s="19" t="s">
        <v>5504</v>
      </c>
      <c r="B512" s="19" t="s">
        <v>5650</v>
      </c>
      <c r="C512" s="19" t="s">
        <v>5220</v>
      </c>
      <c r="D512" s="19" t="s">
        <v>5797</v>
      </c>
    </row>
    <row r="513" spans="1:4" x14ac:dyDescent="0.25">
      <c r="A513" s="19" t="s">
        <v>5504</v>
      </c>
      <c r="B513" s="19" t="s">
        <v>5651</v>
      </c>
      <c r="C513" s="19" t="s">
        <v>5220</v>
      </c>
      <c r="D513" s="19" t="s">
        <v>5798</v>
      </c>
    </row>
    <row r="514" spans="1:4" x14ac:dyDescent="0.25">
      <c r="A514" s="19" t="s">
        <v>2058</v>
      </c>
      <c r="B514" s="19" t="s">
        <v>2117</v>
      </c>
      <c r="C514" s="19" t="s">
        <v>95</v>
      </c>
      <c r="D514" s="19" t="s">
        <v>95</v>
      </c>
    </row>
    <row r="515" spans="1:4" x14ac:dyDescent="0.25">
      <c r="A515" s="19" t="s">
        <v>2058</v>
      </c>
      <c r="B515" s="19" t="s">
        <v>2118</v>
      </c>
      <c r="C515" s="19" t="s">
        <v>95</v>
      </c>
      <c r="D515" s="19" t="s">
        <v>95</v>
      </c>
    </row>
    <row r="516" spans="1:4" x14ac:dyDescent="0.25">
      <c r="A516" s="19" t="s">
        <v>2058</v>
      </c>
      <c r="B516" s="19" t="s">
        <v>2120</v>
      </c>
      <c r="C516" s="19" t="s">
        <v>95</v>
      </c>
      <c r="D516" s="19" t="s">
        <v>95</v>
      </c>
    </row>
    <row r="517" spans="1:4" x14ac:dyDescent="0.25">
      <c r="A517" s="19" t="s">
        <v>2058</v>
      </c>
      <c r="B517" s="19" t="s">
        <v>2121</v>
      </c>
      <c r="C517" s="19" t="s">
        <v>95</v>
      </c>
      <c r="D517" s="19" t="s">
        <v>95</v>
      </c>
    </row>
    <row r="518" spans="1:4" x14ac:dyDescent="0.25">
      <c r="A518" s="19" t="s">
        <v>2058</v>
      </c>
      <c r="B518" s="19" t="s">
        <v>2123</v>
      </c>
      <c r="C518" s="19" t="s">
        <v>95</v>
      </c>
      <c r="D518" s="19" t="s">
        <v>95</v>
      </c>
    </row>
    <row r="519" spans="1:4" x14ac:dyDescent="0.25">
      <c r="A519" s="19" t="s">
        <v>2058</v>
      </c>
      <c r="B519" s="19" t="s">
        <v>2124</v>
      </c>
      <c r="C519" s="19" t="s">
        <v>95</v>
      </c>
      <c r="D519" s="19" t="s">
        <v>95</v>
      </c>
    </row>
    <row r="520" spans="1:4" x14ac:dyDescent="0.25">
      <c r="A520" s="19" t="s">
        <v>2058</v>
      </c>
      <c r="B520" s="19" t="s">
        <v>2126</v>
      </c>
      <c r="C520" s="19" t="s">
        <v>95</v>
      </c>
      <c r="D520" s="19" t="s">
        <v>95</v>
      </c>
    </row>
    <row r="521" spans="1:4" x14ac:dyDescent="0.25">
      <c r="A521" s="19" t="s">
        <v>2058</v>
      </c>
      <c r="B521" s="19" t="s">
        <v>2127</v>
      </c>
      <c r="C521" s="19" t="s">
        <v>95</v>
      </c>
      <c r="D521" s="19" t="s">
        <v>95</v>
      </c>
    </row>
    <row r="522" spans="1:4" x14ac:dyDescent="0.25">
      <c r="A522" s="19" t="s">
        <v>5509</v>
      </c>
      <c r="B522" s="19" t="s">
        <v>5652</v>
      </c>
      <c r="C522" s="19" t="s">
        <v>5218</v>
      </c>
      <c r="D522" s="19" t="s">
        <v>5799</v>
      </c>
    </row>
    <row r="523" spans="1:4" x14ac:dyDescent="0.25">
      <c r="A523" s="19" t="s">
        <v>1148</v>
      </c>
      <c r="B523" s="19" t="s">
        <v>2129</v>
      </c>
      <c r="C523" s="19" t="s">
        <v>95</v>
      </c>
      <c r="D523" s="19" t="s">
        <v>95</v>
      </c>
    </row>
    <row r="524" spans="1:4" x14ac:dyDescent="0.25">
      <c r="A524" s="19" t="s">
        <v>5504</v>
      </c>
      <c r="B524" s="19" t="s">
        <v>5653</v>
      </c>
      <c r="C524" s="19" t="s">
        <v>5220</v>
      </c>
      <c r="D524" s="19" t="s">
        <v>5800</v>
      </c>
    </row>
    <row r="525" spans="1:4" x14ac:dyDescent="0.25">
      <c r="A525" s="19" t="s">
        <v>5504</v>
      </c>
      <c r="B525" s="19" t="s">
        <v>5654</v>
      </c>
      <c r="C525" s="19" t="s">
        <v>5220</v>
      </c>
      <c r="D525" s="19" t="s">
        <v>5801</v>
      </c>
    </row>
    <row r="526" spans="1:4" x14ac:dyDescent="0.25">
      <c r="A526" s="19" t="s">
        <v>1087</v>
      </c>
      <c r="B526" s="19" t="s">
        <v>2130</v>
      </c>
      <c r="C526" s="19" t="s">
        <v>95</v>
      </c>
      <c r="D526" s="19" t="s">
        <v>95</v>
      </c>
    </row>
    <row r="527" spans="1:4" x14ac:dyDescent="0.25">
      <c r="A527" s="19" t="s">
        <v>5504</v>
      </c>
      <c r="B527" s="19" t="s">
        <v>5655</v>
      </c>
      <c r="C527" s="19" t="s">
        <v>5220</v>
      </c>
      <c r="D527" s="19" t="s">
        <v>5802</v>
      </c>
    </row>
    <row r="528" spans="1:4" x14ac:dyDescent="0.25">
      <c r="A528" s="19" t="s">
        <v>5504</v>
      </c>
      <c r="B528" s="19" t="s">
        <v>5656</v>
      </c>
      <c r="C528" s="19" t="s">
        <v>5220</v>
      </c>
      <c r="D528" s="19" t="s">
        <v>5803</v>
      </c>
    </row>
    <row r="529" spans="1:4" x14ac:dyDescent="0.25">
      <c r="A529" s="19" t="s">
        <v>1087</v>
      </c>
      <c r="B529" s="19" t="s">
        <v>2131</v>
      </c>
      <c r="C529" s="19" t="s">
        <v>95</v>
      </c>
      <c r="D529" s="19" t="s">
        <v>95</v>
      </c>
    </row>
    <row r="530" spans="1:4" x14ac:dyDescent="0.25">
      <c r="A530" s="19" t="s">
        <v>5504</v>
      </c>
      <c r="B530" s="19" t="s">
        <v>5657</v>
      </c>
      <c r="C530" s="19" t="s">
        <v>5220</v>
      </c>
      <c r="D530" s="19" t="s">
        <v>5804</v>
      </c>
    </row>
    <row r="531" spans="1:4" x14ac:dyDescent="0.25">
      <c r="A531" s="19" t="s">
        <v>1087</v>
      </c>
      <c r="B531" s="19" t="s">
        <v>5658</v>
      </c>
      <c r="C531" s="19" t="s">
        <v>95</v>
      </c>
      <c r="D531" s="19" t="s">
        <v>95</v>
      </c>
    </row>
    <row r="532" spans="1:4" x14ac:dyDescent="0.25">
      <c r="A532" s="19" t="s">
        <v>1087</v>
      </c>
      <c r="B532" s="19" t="s">
        <v>5659</v>
      </c>
      <c r="C532" s="19" t="s">
        <v>95</v>
      </c>
      <c r="D532" s="19" t="s">
        <v>95</v>
      </c>
    </row>
    <row r="533" spans="1:4" x14ac:dyDescent="0.25">
      <c r="A533" s="19" t="s">
        <v>1087</v>
      </c>
      <c r="B533" s="19" t="s">
        <v>5660</v>
      </c>
      <c r="C533" s="19" t="s">
        <v>95</v>
      </c>
      <c r="D533" s="19" t="s">
        <v>95</v>
      </c>
    </row>
    <row r="534" spans="1:4" x14ac:dyDescent="0.25">
      <c r="A534" s="19" t="s">
        <v>1087</v>
      </c>
      <c r="B534" s="19" t="s">
        <v>5661</v>
      </c>
      <c r="C534" s="19" t="s">
        <v>95</v>
      </c>
      <c r="D534" s="19" t="s">
        <v>95</v>
      </c>
    </row>
    <row r="535" spans="1:4" x14ac:dyDescent="0.25">
      <c r="A535" s="19" t="s">
        <v>5504</v>
      </c>
      <c r="B535" s="19" t="s">
        <v>5662</v>
      </c>
      <c r="C535" s="19" t="s">
        <v>5220</v>
      </c>
      <c r="D535" s="19" t="s">
        <v>5805</v>
      </c>
    </row>
    <row r="536" spans="1:4" x14ac:dyDescent="0.25">
      <c r="A536" s="19" t="s">
        <v>5504</v>
      </c>
      <c r="B536" s="19" t="s">
        <v>5663</v>
      </c>
      <c r="C536" s="19" t="s">
        <v>5220</v>
      </c>
      <c r="D536" s="19" t="s">
        <v>5806</v>
      </c>
    </row>
    <row r="537" spans="1:4" x14ac:dyDescent="0.25">
      <c r="A537" s="19" t="s">
        <v>5504</v>
      </c>
      <c r="B537" s="19" t="s">
        <v>5664</v>
      </c>
      <c r="C537" s="19" t="s">
        <v>5220</v>
      </c>
      <c r="D537" s="19" t="s">
        <v>5807</v>
      </c>
    </row>
    <row r="538" spans="1:4" x14ac:dyDescent="0.25">
      <c r="A538" s="19" t="s">
        <v>5504</v>
      </c>
      <c r="B538" s="19" t="s">
        <v>5665</v>
      </c>
      <c r="C538" s="19" t="s">
        <v>5220</v>
      </c>
      <c r="D538" s="19" t="s">
        <v>5808</v>
      </c>
    </row>
    <row r="539" spans="1:4" x14ac:dyDescent="0.25">
      <c r="A539" s="19" t="s">
        <v>5504</v>
      </c>
      <c r="B539" s="19" t="s">
        <v>5666</v>
      </c>
      <c r="C539" s="19" t="s">
        <v>5220</v>
      </c>
      <c r="D539" s="19" t="s">
        <v>5809</v>
      </c>
    </row>
    <row r="540" spans="1:4" x14ac:dyDescent="0.25">
      <c r="A540" s="19" t="s">
        <v>5504</v>
      </c>
      <c r="B540" s="19" t="s">
        <v>5140</v>
      </c>
      <c r="C540" s="19" t="s">
        <v>5220</v>
      </c>
      <c r="D540" s="19" t="s">
        <v>5810</v>
      </c>
    </row>
    <row r="541" spans="1:4" x14ac:dyDescent="0.25">
      <c r="A541" s="19" t="s">
        <v>5504</v>
      </c>
      <c r="B541" s="19" t="s">
        <v>5667</v>
      </c>
      <c r="C541" s="19" t="s">
        <v>5220</v>
      </c>
      <c r="D541" s="19" t="s">
        <v>5811</v>
      </c>
    </row>
    <row r="542" spans="1:4" x14ac:dyDescent="0.25">
      <c r="A542" s="19" t="s">
        <v>5504</v>
      </c>
      <c r="B542" s="19" t="s">
        <v>5668</v>
      </c>
      <c r="C542" s="19" t="s">
        <v>5220</v>
      </c>
      <c r="D542" s="19" t="s">
        <v>5812</v>
      </c>
    </row>
    <row r="543" spans="1:4" x14ac:dyDescent="0.25">
      <c r="A543" s="19" t="s">
        <v>5504</v>
      </c>
      <c r="B543" s="19" t="s">
        <v>5596</v>
      </c>
      <c r="C543" s="19" t="s">
        <v>5220</v>
      </c>
      <c r="D543" s="19" t="s">
        <v>5745</v>
      </c>
    </row>
    <row r="544" spans="1:4" x14ac:dyDescent="0.25">
      <c r="A544" s="19" t="s">
        <v>5504</v>
      </c>
      <c r="B544" s="19" t="s">
        <v>5669</v>
      </c>
      <c r="C544" s="19" t="s">
        <v>5220</v>
      </c>
      <c r="D544" s="19" t="s">
        <v>5813</v>
      </c>
    </row>
    <row r="545" spans="1:4" x14ac:dyDescent="0.25">
      <c r="A545" s="19" t="s">
        <v>4903</v>
      </c>
      <c r="B545" s="19" t="s">
        <v>2141</v>
      </c>
      <c r="C545" s="19" t="s">
        <v>5224</v>
      </c>
      <c r="D545" s="19" t="s">
        <v>5814</v>
      </c>
    </row>
    <row r="546" spans="1:4" x14ac:dyDescent="0.25">
      <c r="A546" s="19" t="s">
        <v>6165</v>
      </c>
      <c r="B546" s="19" t="s">
        <v>6168</v>
      </c>
      <c r="C546" s="19" t="s">
        <v>5224</v>
      </c>
      <c r="D546" s="19" t="s">
        <v>5815</v>
      </c>
    </row>
    <row r="547" spans="1:4" x14ac:dyDescent="0.25">
      <c r="A547" s="19" t="s">
        <v>6165</v>
      </c>
      <c r="B547" s="19" t="s">
        <v>6169</v>
      </c>
      <c r="C547" s="19" t="s">
        <v>95</v>
      </c>
      <c r="D547" s="19" t="s">
        <v>95</v>
      </c>
    </row>
    <row r="548" spans="1:4" x14ac:dyDescent="0.25">
      <c r="A548" s="19" t="s">
        <v>4903</v>
      </c>
      <c r="B548" s="19" t="s">
        <v>2145</v>
      </c>
      <c r="C548" s="19" t="s">
        <v>5224</v>
      </c>
      <c r="D548" s="19" t="s">
        <v>5816</v>
      </c>
    </row>
    <row r="549" spans="1:4" x14ac:dyDescent="0.25">
      <c r="A549" s="19" t="s">
        <v>2142</v>
      </c>
      <c r="B549" s="19" t="s">
        <v>2146</v>
      </c>
      <c r="C549" s="19" t="s">
        <v>95</v>
      </c>
      <c r="D549" s="19" t="s">
        <v>95</v>
      </c>
    </row>
    <row r="550" spans="1:4" x14ac:dyDescent="0.25">
      <c r="A550" s="19" t="s">
        <v>6165</v>
      </c>
      <c r="B550" s="19" t="s">
        <v>6170</v>
      </c>
      <c r="C550" s="19" t="s">
        <v>5224</v>
      </c>
      <c r="D550" s="19" t="s">
        <v>5817</v>
      </c>
    </row>
    <row r="551" spans="1:4" x14ac:dyDescent="0.25">
      <c r="A551" s="19" t="s">
        <v>6165</v>
      </c>
      <c r="B551" s="19" t="s">
        <v>6171</v>
      </c>
      <c r="C551" s="19" t="s">
        <v>95</v>
      </c>
      <c r="D551" s="19" t="s">
        <v>95</v>
      </c>
    </row>
    <row r="552" spans="1:4" x14ac:dyDescent="0.25">
      <c r="A552" s="19" t="s">
        <v>6165</v>
      </c>
      <c r="B552" s="19" t="s">
        <v>6172</v>
      </c>
      <c r="C552" s="19" t="s">
        <v>95</v>
      </c>
      <c r="D552" s="19" t="s">
        <v>95</v>
      </c>
    </row>
    <row r="553" spans="1:4" x14ac:dyDescent="0.25">
      <c r="A553" s="19" t="s">
        <v>6165</v>
      </c>
      <c r="B553" s="19" t="s">
        <v>6173</v>
      </c>
      <c r="C553" s="19" t="s">
        <v>95</v>
      </c>
      <c r="D553" s="19" t="s">
        <v>95</v>
      </c>
    </row>
    <row r="554" spans="1:4" x14ac:dyDescent="0.25">
      <c r="A554" s="19" t="s">
        <v>2142</v>
      </c>
      <c r="B554" s="19" t="s">
        <v>2152</v>
      </c>
      <c r="C554" s="19" t="s">
        <v>95</v>
      </c>
      <c r="D554" s="19" t="s">
        <v>95</v>
      </c>
    </row>
    <row r="555" spans="1:4" x14ac:dyDescent="0.25">
      <c r="A555" s="19" t="s">
        <v>6165</v>
      </c>
      <c r="B555" s="19" t="s">
        <v>4937</v>
      </c>
      <c r="C555" s="19" t="s">
        <v>95</v>
      </c>
      <c r="D555" s="19" t="s">
        <v>95</v>
      </c>
    </row>
    <row r="556" spans="1:4" x14ac:dyDescent="0.25">
      <c r="A556" s="19" t="s">
        <v>2140</v>
      </c>
      <c r="B556" s="19" t="s">
        <v>2155</v>
      </c>
      <c r="C556" s="19" t="s">
        <v>95</v>
      </c>
      <c r="D556" s="19" t="s">
        <v>95</v>
      </c>
    </row>
    <row r="557" spans="1:4" x14ac:dyDescent="0.25">
      <c r="A557" s="19" t="s">
        <v>6165</v>
      </c>
      <c r="B557" s="19" t="s">
        <v>6174</v>
      </c>
      <c r="C557" s="19" t="s">
        <v>95</v>
      </c>
      <c r="D557" s="19" t="s">
        <v>95</v>
      </c>
    </row>
    <row r="558" spans="1:4" x14ac:dyDescent="0.25">
      <c r="A558" s="19" t="s">
        <v>2142</v>
      </c>
      <c r="B558" s="19" t="s">
        <v>2157</v>
      </c>
      <c r="C558" s="19" t="s">
        <v>95</v>
      </c>
      <c r="D558" s="19" t="s">
        <v>95</v>
      </c>
    </row>
    <row r="559" spans="1:4" x14ac:dyDescent="0.25">
      <c r="A559" s="19" t="s">
        <v>2142</v>
      </c>
      <c r="B559" s="19" t="s">
        <v>2159</v>
      </c>
      <c r="C559" s="19" t="s">
        <v>95</v>
      </c>
      <c r="D559" s="19" t="s">
        <v>95</v>
      </c>
    </row>
    <row r="560" spans="1:4" x14ac:dyDescent="0.25">
      <c r="A560" s="19" t="s">
        <v>2140</v>
      </c>
      <c r="B560" s="19" t="s">
        <v>2161</v>
      </c>
      <c r="C560" s="19" t="s">
        <v>95</v>
      </c>
      <c r="D560" s="19" t="s">
        <v>95</v>
      </c>
    </row>
    <row r="561" spans="1:4" x14ac:dyDescent="0.25">
      <c r="A561" s="19" t="s">
        <v>6165</v>
      </c>
      <c r="B561" s="19" t="s">
        <v>6175</v>
      </c>
      <c r="C561" s="19" t="s">
        <v>95</v>
      </c>
      <c r="D561" s="19" t="s">
        <v>95</v>
      </c>
    </row>
    <row r="562" spans="1:4" x14ac:dyDescent="0.25">
      <c r="A562" s="19" t="s">
        <v>2142</v>
      </c>
      <c r="B562" s="19" t="s">
        <v>2163</v>
      </c>
      <c r="C562" s="19" t="s">
        <v>95</v>
      </c>
      <c r="D562" s="19" t="s">
        <v>95</v>
      </c>
    </row>
    <row r="563" spans="1:4" x14ac:dyDescent="0.25">
      <c r="A563" s="19" t="s">
        <v>2142</v>
      </c>
      <c r="B563" s="19" t="s">
        <v>2165</v>
      </c>
      <c r="C563" s="19" t="s">
        <v>95</v>
      </c>
      <c r="D563" s="19" t="s">
        <v>95</v>
      </c>
    </row>
    <row r="564" spans="1:4" x14ac:dyDescent="0.25">
      <c r="A564" s="19" t="s">
        <v>2142</v>
      </c>
      <c r="B564" s="19" t="s">
        <v>2167</v>
      </c>
      <c r="C564" s="19" t="s">
        <v>95</v>
      </c>
      <c r="D564" s="19" t="s">
        <v>95</v>
      </c>
    </row>
    <row r="565" spans="1:4" x14ac:dyDescent="0.25">
      <c r="A565" s="19" t="s">
        <v>2142</v>
      </c>
      <c r="B565" s="19" t="s">
        <v>2169</v>
      </c>
      <c r="C565" s="19" t="s">
        <v>95</v>
      </c>
      <c r="D565" s="19" t="s">
        <v>95</v>
      </c>
    </row>
    <row r="566" spans="1:4" x14ac:dyDescent="0.25">
      <c r="A566" s="19" t="s">
        <v>2142</v>
      </c>
      <c r="B566" s="19" t="s">
        <v>2171</v>
      </c>
      <c r="C566" s="19" t="s">
        <v>95</v>
      </c>
      <c r="D566" s="19" t="s">
        <v>95</v>
      </c>
    </row>
    <row r="567" spans="1:4" x14ac:dyDescent="0.25">
      <c r="A567" s="19" t="s">
        <v>2142</v>
      </c>
      <c r="B567" s="19" t="s">
        <v>2173</v>
      </c>
      <c r="C567" s="19" t="s">
        <v>95</v>
      </c>
      <c r="D567" s="19" t="s">
        <v>95</v>
      </c>
    </row>
    <row r="568" spans="1:4" x14ac:dyDescent="0.25">
      <c r="A568" s="19" t="s">
        <v>2140</v>
      </c>
      <c r="B568" s="19" t="s">
        <v>2175</v>
      </c>
      <c r="C568" s="19" t="s">
        <v>95</v>
      </c>
      <c r="D568" s="19" t="s">
        <v>95</v>
      </c>
    </row>
    <row r="569" spans="1:4" x14ac:dyDescent="0.25">
      <c r="A569" s="19" t="s">
        <v>6165</v>
      </c>
      <c r="B569" s="19" t="s">
        <v>6129</v>
      </c>
      <c r="C569" s="19" t="s">
        <v>95</v>
      </c>
      <c r="D569" s="19" t="s">
        <v>95</v>
      </c>
    </row>
    <row r="570" spans="1:4" x14ac:dyDescent="0.25">
      <c r="A570" s="19" t="s">
        <v>6165</v>
      </c>
      <c r="B570" s="19" t="s">
        <v>6176</v>
      </c>
      <c r="C570" s="19" t="s">
        <v>95</v>
      </c>
      <c r="D570" s="19" t="s">
        <v>95</v>
      </c>
    </row>
    <row r="571" spans="1:4" x14ac:dyDescent="0.25">
      <c r="A571" s="19" t="s">
        <v>6165</v>
      </c>
      <c r="B571" s="19" t="s">
        <v>6177</v>
      </c>
      <c r="C571" s="19" t="s">
        <v>95</v>
      </c>
      <c r="D571" s="19" t="s">
        <v>95</v>
      </c>
    </row>
    <row r="572" spans="1:4" x14ac:dyDescent="0.25">
      <c r="A572" s="19" t="s">
        <v>6165</v>
      </c>
      <c r="B572" s="19" t="s">
        <v>6178</v>
      </c>
      <c r="C572" s="19" t="s">
        <v>95</v>
      </c>
      <c r="D572" s="19" t="s">
        <v>95</v>
      </c>
    </row>
    <row r="573" spans="1:4" x14ac:dyDescent="0.25">
      <c r="A573" s="19" t="s">
        <v>6165</v>
      </c>
      <c r="B573" s="19" t="s">
        <v>6179</v>
      </c>
      <c r="C573" s="19" t="s">
        <v>95</v>
      </c>
      <c r="D573" s="19" t="s">
        <v>95</v>
      </c>
    </row>
    <row r="574" spans="1:4" x14ac:dyDescent="0.25">
      <c r="A574" s="19" t="s">
        <v>2140</v>
      </c>
      <c r="B574" s="19" t="s">
        <v>2178</v>
      </c>
      <c r="C574" s="19" t="s">
        <v>95</v>
      </c>
      <c r="D574" s="19" t="s">
        <v>95</v>
      </c>
    </row>
    <row r="575" spans="1:4" x14ac:dyDescent="0.25">
      <c r="A575" s="19" t="s">
        <v>6165</v>
      </c>
      <c r="B575" s="19" t="s">
        <v>6180</v>
      </c>
      <c r="C575" s="19" t="s">
        <v>95</v>
      </c>
      <c r="D575" s="19" t="s">
        <v>95</v>
      </c>
    </row>
    <row r="576" spans="1:4" x14ac:dyDescent="0.25">
      <c r="A576" s="19" t="s">
        <v>2142</v>
      </c>
      <c r="B576" s="19" t="s">
        <v>2180</v>
      </c>
      <c r="C576" s="19" t="s">
        <v>95</v>
      </c>
      <c r="D576" s="19" t="s">
        <v>95</v>
      </c>
    </row>
    <row r="577" spans="1:4" x14ac:dyDescent="0.25">
      <c r="A577" s="19" t="s">
        <v>5519</v>
      </c>
      <c r="B577" s="19" t="s">
        <v>5670</v>
      </c>
      <c r="C577" s="19" t="s">
        <v>5223</v>
      </c>
      <c r="D577" s="19" t="s">
        <v>5818</v>
      </c>
    </row>
    <row r="578" spans="1:4" x14ac:dyDescent="0.25">
      <c r="A578" s="19" t="s">
        <v>5519</v>
      </c>
      <c r="B578" s="19" t="s">
        <v>5671</v>
      </c>
      <c r="C578" s="19" t="s">
        <v>5223</v>
      </c>
      <c r="D578" s="19" t="s">
        <v>5819</v>
      </c>
    </row>
    <row r="579" spans="1:4" x14ac:dyDescent="0.25">
      <c r="A579" s="19" t="s">
        <v>2182</v>
      </c>
      <c r="B579" s="19" t="s">
        <v>2143</v>
      </c>
      <c r="C579" s="19" t="s">
        <v>95</v>
      </c>
      <c r="D579" s="19" t="s">
        <v>95</v>
      </c>
    </row>
    <row r="580" spans="1:4" x14ac:dyDescent="0.25">
      <c r="A580" s="19" t="s">
        <v>5519</v>
      </c>
      <c r="B580" s="19" t="s">
        <v>5672</v>
      </c>
      <c r="C580" s="19" t="s">
        <v>5223</v>
      </c>
      <c r="D580" s="19" t="s">
        <v>5820</v>
      </c>
    </row>
    <row r="581" spans="1:4" x14ac:dyDescent="0.25">
      <c r="A581" s="19" t="s">
        <v>2182</v>
      </c>
      <c r="B581" s="19" t="s">
        <v>2146</v>
      </c>
      <c r="C581" s="19" t="s">
        <v>95</v>
      </c>
      <c r="D581" s="19" t="s">
        <v>95</v>
      </c>
    </row>
    <row r="582" spans="1:4" x14ac:dyDescent="0.25">
      <c r="A582" s="19" t="s">
        <v>5519</v>
      </c>
      <c r="B582" s="19" t="s">
        <v>5673</v>
      </c>
      <c r="C582" s="19" t="s">
        <v>5223</v>
      </c>
      <c r="D582" s="19" t="s">
        <v>5821</v>
      </c>
    </row>
    <row r="583" spans="1:4" x14ac:dyDescent="0.25">
      <c r="A583" s="19" t="s">
        <v>2182</v>
      </c>
      <c r="B583" s="19" t="s">
        <v>2149</v>
      </c>
      <c r="C583" s="19" t="s">
        <v>95</v>
      </c>
      <c r="D583" s="19" t="s">
        <v>95</v>
      </c>
    </row>
    <row r="584" spans="1:4" x14ac:dyDescent="0.25">
      <c r="A584" s="19" t="s">
        <v>2182</v>
      </c>
      <c r="B584" s="19" t="s">
        <v>2150</v>
      </c>
      <c r="C584" s="19" t="s">
        <v>95</v>
      </c>
      <c r="D584" s="19" t="s">
        <v>95</v>
      </c>
    </row>
    <row r="585" spans="1:4" x14ac:dyDescent="0.25">
      <c r="A585" s="19" t="s">
        <v>2182</v>
      </c>
      <c r="B585" s="19" t="s">
        <v>5674</v>
      </c>
      <c r="C585" s="19" t="s">
        <v>95</v>
      </c>
      <c r="D585" s="19" t="s">
        <v>95</v>
      </c>
    </row>
    <row r="586" spans="1:4" x14ac:dyDescent="0.25">
      <c r="A586" s="19" t="s">
        <v>2182</v>
      </c>
      <c r="B586" s="19" t="s">
        <v>2183</v>
      </c>
      <c r="C586" s="19" t="s">
        <v>95</v>
      </c>
      <c r="D586" s="19" t="s">
        <v>95</v>
      </c>
    </row>
    <row r="587" spans="1:4" x14ac:dyDescent="0.25">
      <c r="A587" s="19" t="s">
        <v>2181</v>
      </c>
      <c r="B587" s="19" t="s">
        <v>2184</v>
      </c>
      <c r="C587" s="19" t="s">
        <v>95</v>
      </c>
      <c r="D587" s="19" t="s">
        <v>95</v>
      </c>
    </row>
    <row r="588" spans="1:4" x14ac:dyDescent="0.25">
      <c r="A588" s="19" t="s">
        <v>2181</v>
      </c>
      <c r="B588" s="19" t="s">
        <v>2185</v>
      </c>
      <c r="C588" s="19" t="s">
        <v>95</v>
      </c>
      <c r="D588" s="19" t="s">
        <v>95</v>
      </c>
    </row>
    <row r="589" spans="1:4" x14ac:dyDescent="0.25">
      <c r="A589" s="19" t="s">
        <v>2181</v>
      </c>
      <c r="B589" s="19" t="s">
        <v>2186</v>
      </c>
      <c r="C589" s="19" t="s">
        <v>95</v>
      </c>
      <c r="D589" s="19" t="s">
        <v>95</v>
      </c>
    </row>
    <row r="590" spans="1:4" x14ac:dyDescent="0.25">
      <c r="A590" s="19" t="s">
        <v>2182</v>
      </c>
      <c r="B590" s="19" t="s">
        <v>2187</v>
      </c>
      <c r="C590" s="19" t="s">
        <v>95</v>
      </c>
      <c r="D590" s="19" t="s">
        <v>95</v>
      </c>
    </row>
    <row r="591" spans="1:4" x14ac:dyDescent="0.25">
      <c r="A591" s="19" t="s">
        <v>2182</v>
      </c>
      <c r="B591" s="19" t="s">
        <v>2159</v>
      </c>
      <c r="C591" s="19" t="s">
        <v>95</v>
      </c>
      <c r="D591" s="19" t="s">
        <v>95</v>
      </c>
    </row>
    <row r="592" spans="1:4" x14ac:dyDescent="0.25">
      <c r="A592" s="19" t="s">
        <v>2182</v>
      </c>
      <c r="B592" s="19" t="s">
        <v>2180</v>
      </c>
      <c r="C592" s="19" t="s">
        <v>95</v>
      </c>
      <c r="D592" s="19" t="s">
        <v>95</v>
      </c>
    </row>
    <row r="593" spans="1:4" x14ac:dyDescent="0.25">
      <c r="A593" s="19" t="s">
        <v>2188</v>
      </c>
      <c r="B593" s="19" t="s">
        <v>5675</v>
      </c>
      <c r="C593" s="19" t="s">
        <v>95</v>
      </c>
      <c r="D593" s="19" t="s">
        <v>95</v>
      </c>
    </row>
    <row r="594" spans="1:4" x14ac:dyDescent="0.25">
      <c r="A594" s="19" t="s">
        <v>2189</v>
      </c>
      <c r="B594" s="19" t="s">
        <v>6181</v>
      </c>
      <c r="C594" s="19" t="s">
        <v>95</v>
      </c>
      <c r="D594" s="19" t="s">
        <v>95</v>
      </c>
    </row>
    <row r="595" spans="1:4" x14ac:dyDescent="0.25">
      <c r="A595" s="19" t="s">
        <v>2188</v>
      </c>
      <c r="B595" s="19" t="s">
        <v>6182</v>
      </c>
      <c r="C595" s="19" t="s">
        <v>95</v>
      </c>
      <c r="D595" s="19" t="s">
        <v>95</v>
      </c>
    </row>
    <row r="596" spans="1:4" x14ac:dyDescent="0.25">
      <c r="A596" s="19" t="s">
        <v>2188</v>
      </c>
      <c r="B596" s="19" t="s">
        <v>6183</v>
      </c>
      <c r="C596" s="19" t="s">
        <v>95</v>
      </c>
      <c r="D596" s="19" t="s">
        <v>95</v>
      </c>
    </row>
    <row r="597" spans="1:4" x14ac:dyDescent="0.25">
      <c r="A597" s="19" t="s">
        <v>2188</v>
      </c>
      <c r="B597" s="19" t="s">
        <v>5676</v>
      </c>
      <c r="C597" s="19" t="s">
        <v>95</v>
      </c>
      <c r="D597" s="19" t="s">
        <v>95</v>
      </c>
    </row>
    <row r="598" spans="1:4" x14ac:dyDescent="0.25">
      <c r="A598" s="19" t="s">
        <v>2181</v>
      </c>
      <c r="B598" s="19" t="s">
        <v>5677</v>
      </c>
      <c r="C598" s="19" t="s">
        <v>95</v>
      </c>
      <c r="D598" s="19" t="s">
        <v>95</v>
      </c>
    </row>
    <row r="599" spans="1:4" x14ac:dyDescent="0.25">
      <c r="A599" s="19" t="s">
        <v>2181</v>
      </c>
      <c r="B599" s="19" t="s">
        <v>5678</v>
      </c>
      <c r="C599" s="19" t="s">
        <v>95</v>
      </c>
      <c r="D599" s="19" t="s">
        <v>95</v>
      </c>
    </row>
    <row r="600" spans="1:4" x14ac:dyDescent="0.25">
      <c r="A600" s="19" t="s">
        <v>2188</v>
      </c>
      <c r="B600" s="19" t="s">
        <v>4944</v>
      </c>
      <c r="C600" s="19" t="s">
        <v>95</v>
      </c>
      <c r="D600" s="19" t="s">
        <v>95</v>
      </c>
    </row>
    <row r="601" spans="1:4" x14ac:dyDescent="0.25">
      <c r="A601" s="19" t="s">
        <v>2188</v>
      </c>
      <c r="B601" s="19" t="s">
        <v>4937</v>
      </c>
      <c r="C601" s="19" t="s">
        <v>95</v>
      </c>
      <c r="D601" s="19" t="s">
        <v>95</v>
      </c>
    </row>
    <row r="602" spans="1:4" x14ac:dyDescent="0.25">
      <c r="A602" s="19" t="s">
        <v>2182</v>
      </c>
      <c r="B602" s="19" t="s">
        <v>2190</v>
      </c>
      <c r="C602" s="19" t="s">
        <v>95</v>
      </c>
      <c r="D602" s="19" t="s">
        <v>95</v>
      </c>
    </row>
    <row r="603" spans="1:4" x14ac:dyDescent="0.25">
      <c r="A603" s="19" t="s">
        <v>2191</v>
      </c>
      <c r="B603" s="19" t="s">
        <v>2192</v>
      </c>
      <c r="C603" s="19" t="s">
        <v>95</v>
      </c>
      <c r="D603" s="19" t="s">
        <v>95</v>
      </c>
    </row>
    <row r="604" spans="1:4" x14ac:dyDescent="0.25">
      <c r="A604" s="19" t="s">
        <v>2188</v>
      </c>
      <c r="B604" s="19" t="s">
        <v>2193</v>
      </c>
      <c r="C604" s="19" t="s">
        <v>95</v>
      </c>
      <c r="D604" s="19" t="s">
        <v>95</v>
      </c>
    </row>
    <row r="605" spans="1:4" x14ac:dyDescent="0.25">
      <c r="A605" s="19" t="s">
        <v>2188</v>
      </c>
      <c r="B605" s="19" t="s">
        <v>2194</v>
      </c>
      <c r="C605" s="19" t="s">
        <v>95</v>
      </c>
      <c r="D605" s="19" t="s">
        <v>95</v>
      </c>
    </row>
    <row r="606" spans="1:4" x14ac:dyDescent="0.25">
      <c r="A606" s="19" t="s">
        <v>2188</v>
      </c>
      <c r="B606" s="19" t="s">
        <v>2195</v>
      </c>
      <c r="C606" s="19" t="s">
        <v>95</v>
      </c>
      <c r="D606" s="19" t="s">
        <v>95</v>
      </c>
    </row>
    <row r="607" spans="1:4" x14ac:dyDescent="0.25">
      <c r="A607" s="19" t="s">
        <v>2188</v>
      </c>
      <c r="B607" s="19" t="s">
        <v>5679</v>
      </c>
      <c r="C607" s="19" t="s">
        <v>95</v>
      </c>
      <c r="D607" s="19" t="s">
        <v>95</v>
      </c>
    </row>
    <row r="608" spans="1:4" x14ac:dyDescent="0.25">
      <c r="A608" s="19" t="s">
        <v>2188</v>
      </c>
      <c r="B608" s="19" t="s">
        <v>5680</v>
      </c>
      <c r="C608" s="19" t="s">
        <v>95</v>
      </c>
      <c r="D608" s="19" t="s">
        <v>95</v>
      </c>
    </row>
    <row r="609" spans="1:4" x14ac:dyDescent="0.25">
      <c r="A609" s="19" t="s">
        <v>2197</v>
      </c>
      <c r="B609" s="19" t="s">
        <v>5681</v>
      </c>
      <c r="C609" s="19" t="s">
        <v>95</v>
      </c>
      <c r="D609" s="19" t="s">
        <v>95</v>
      </c>
    </row>
    <row r="610" spans="1:4" x14ac:dyDescent="0.25">
      <c r="A610" s="19" t="s">
        <v>6166</v>
      </c>
      <c r="B610" s="19" t="s">
        <v>6168</v>
      </c>
      <c r="C610" s="19" t="s">
        <v>95</v>
      </c>
      <c r="D610" s="19" t="s">
        <v>95</v>
      </c>
    </row>
    <row r="611" spans="1:4" x14ac:dyDescent="0.25">
      <c r="A611" s="19" t="s">
        <v>6166</v>
      </c>
      <c r="B611" s="19" t="s">
        <v>6169</v>
      </c>
      <c r="C611" s="19" t="s">
        <v>95</v>
      </c>
      <c r="D611" s="19" t="s">
        <v>95</v>
      </c>
    </row>
    <row r="612" spans="1:4" x14ac:dyDescent="0.25">
      <c r="A612" s="19" t="s">
        <v>2197</v>
      </c>
      <c r="B612" s="19" t="s">
        <v>5679</v>
      </c>
      <c r="C612" s="19" t="s">
        <v>95</v>
      </c>
      <c r="D612" s="19" t="s">
        <v>95</v>
      </c>
    </row>
    <row r="613" spans="1:4" x14ac:dyDescent="0.25">
      <c r="A613" s="19" t="s">
        <v>6166</v>
      </c>
      <c r="B613" s="19" t="s">
        <v>6184</v>
      </c>
      <c r="C613" s="19" t="s">
        <v>95</v>
      </c>
      <c r="D613" s="19" t="s">
        <v>95</v>
      </c>
    </row>
    <row r="614" spans="1:4" x14ac:dyDescent="0.25">
      <c r="A614" s="19" t="s">
        <v>2197</v>
      </c>
      <c r="B614" s="19" t="s">
        <v>5680</v>
      </c>
      <c r="C614" s="19" t="s">
        <v>95</v>
      </c>
      <c r="D614" s="19" t="s">
        <v>95</v>
      </c>
    </row>
    <row r="615" spans="1:4" x14ac:dyDescent="0.25">
      <c r="A615" s="19" t="s">
        <v>2197</v>
      </c>
      <c r="B615" s="19" t="s">
        <v>2205</v>
      </c>
      <c r="C615" s="19" t="s">
        <v>95</v>
      </c>
      <c r="D615" s="19" t="s">
        <v>95</v>
      </c>
    </row>
    <row r="616" spans="1:4" x14ac:dyDescent="0.25">
      <c r="A616" s="19" t="s">
        <v>2197</v>
      </c>
      <c r="B616" s="19" t="s">
        <v>2207</v>
      </c>
      <c r="C616" s="19" t="s">
        <v>95</v>
      </c>
      <c r="D616" s="19" t="s">
        <v>95</v>
      </c>
    </row>
    <row r="617" spans="1:4" x14ac:dyDescent="0.25">
      <c r="A617" s="19" t="s">
        <v>2197</v>
      </c>
      <c r="B617" s="19" t="s">
        <v>2209</v>
      </c>
      <c r="C617" s="19" t="s">
        <v>95</v>
      </c>
      <c r="D617" s="19" t="s">
        <v>95</v>
      </c>
    </row>
    <row r="618" spans="1:4" x14ac:dyDescent="0.25">
      <c r="A618" s="19" t="s">
        <v>6166</v>
      </c>
      <c r="B618" s="19" t="s">
        <v>6185</v>
      </c>
      <c r="C618" s="19" t="s">
        <v>95</v>
      </c>
      <c r="D618" s="19" t="s">
        <v>95</v>
      </c>
    </row>
    <row r="619" spans="1:4" x14ac:dyDescent="0.25">
      <c r="A619" s="19" t="s">
        <v>6166</v>
      </c>
      <c r="B619" s="19" t="s">
        <v>6186</v>
      </c>
      <c r="C619" s="19" t="s">
        <v>95</v>
      </c>
      <c r="D619" s="19" t="s">
        <v>95</v>
      </c>
    </row>
    <row r="620" spans="1:4" x14ac:dyDescent="0.25">
      <c r="A620" s="19" t="s">
        <v>1160</v>
      </c>
      <c r="B620" s="19" t="s">
        <v>4937</v>
      </c>
      <c r="C620" s="19" t="s">
        <v>95</v>
      </c>
      <c r="D620" s="19" t="s">
        <v>95</v>
      </c>
    </row>
    <row r="621" spans="1:4" x14ac:dyDescent="0.25">
      <c r="A621" s="19" t="s">
        <v>6166</v>
      </c>
      <c r="B621" s="19" t="s">
        <v>6176</v>
      </c>
      <c r="C621" s="19" t="s">
        <v>95</v>
      </c>
      <c r="D621" s="19" t="s">
        <v>95</v>
      </c>
    </row>
    <row r="622" spans="1:4" x14ac:dyDescent="0.25">
      <c r="A622" s="19" t="s">
        <v>6166</v>
      </c>
      <c r="B622" s="19" t="s">
        <v>6155</v>
      </c>
      <c r="C622" s="19" t="s">
        <v>95</v>
      </c>
      <c r="D622" s="19" t="s">
        <v>95</v>
      </c>
    </row>
    <row r="623" spans="1:4" x14ac:dyDescent="0.25">
      <c r="A623" s="19" t="s">
        <v>6166</v>
      </c>
      <c r="B623" s="19" t="s">
        <v>6129</v>
      </c>
      <c r="C623" s="19" t="s">
        <v>95</v>
      </c>
      <c r="D623" s="19" t="s">
        <v>95</v>
      </c>
    </row>
    <row r="624" spans="1:4" x14ac:dyDescent="0.25">
      <c r="A624" s="19" t="s">
        <v>1160</v>
      </c>
      <c r="B624" s="19" t="s">
        <v>486</v>
      </c>
      <c r="C624" s="19" t="s">
        <v>95</v>
      </c>
      <c r="D624" s="19" t="s">
        <v>95</v>
      </c>
    </row>
    <row r="625" spans="1:4" x14ac:dyDescent="0.25">
      <c r="A625" s="19" t="s">
        <v>2212</v>
      </c>
      <c r="B625" s="19" t="s">
        <v>2198</v>
      </c>
      <c r="C625" s="19" t="s">
        <v>95</v>
      </c>
      <c r="D625" s="19" t="s">
        <v>95</v>
      </c>
    </row>
    <row r="626" spans="1:4" x14ac:dyDescent="0.25">
      <c r="A626" s="19" t="s">
        <v>2212</v>
      </c>
      <c r="B626" s="19" t="s">
        <v>2199</v>
      </c>
      <c r="C626" s="19" t="s">
        <v>95</v>
      </c>
      <c r="D626" s="19" t="s">
        <v>95</v>
      </c>
    </row>
    <row r="627" spans="1:4" x14ac:dyDescent="0.25">
      <c r="A627" s="19" t="s">
        <v>2212</v>
      </c>
      <c r="B627" s="19" t="s">
        <v>2143</v>
      </c>
      <c r="C627" s="19" t="s">
        <v>95</v>
      </c>
      <c r="D627" s="19" t="s">
        <v>95</v>
      </c>
    </row>
    <row r="628" spans="1:4" x14ac:dyDescent="0.25">
      <c r="A628" s="19" t="s">
        <v>2212</v>
      </c>
      <c r="B628" s="19" t="s">
        <v>2201</v>
      </c>
      <c r="C628" s="19" t="s">
        <v>95</v>
      </c>
      <c r="D628" s="19" t="s">
        <v>95</v>
      </c>
    </row>
    <row r="629" spans="1:4" x14ac:dyDescent="0.25">
      <c r="A629" s="19" t="s">
        <v>2212</v>
      </c>
      <c r="B629" s="19" t="s">
        <v>2146</v>
      </c>
      <c r="C629" s="19" t="s">
        <v>95</v>
      </c>
      <c r="D629" s="19" t="s">
        <v>95</v>
      </c>
    </row>
    <row r="630" spans="1:4" x14ac:dyDescent="0.25">
      <c r="A630" s="19" t="s">
        <v>6166</v>
      </c>
      <c r="B630" s="19" t="s">
        <v>6170</v>
      </c>
      <c r="C630" s="19" t="s">
        <v>95</v>
      </c>
      <c r="D630" s="19" t="s">
        <v>95</v>
      </c>
    </row>
    <row r="631" spans="1:4" x14ac:dyDescent="0.25">
      <c r="A631" s="19" t="s">
        <v>2212</v>
      </c>
      <c r="B631" s="19" t="s">
        <v>2205</v>
      </c>
      <c r="C631" s="19" t="s">
        <v>95</v>
      </c>
      <c r="D631" s="19" t="s">
        <v>95</v>
      </c>
    </row>
    <row r="632" spans="1:4" x14ac:dyDescent="0.25">
      <c r="A632" s="19" t="s">
        <v>2212</v>
      </c>
      <c r="B632" s="19" t="s">
        <v>2207</v>
      </c>
      <c r="C632" s="19" t="s">
        <v>95</v>
      </c>
      <c r="D632" s="19" t="s">
        <v>95</v>
      </c>
    </row>
    <row r="633" spans="1:4" x14ac:dyDescent="0.25">
      <c r="A633" s="19" t="s">
        <v>2212</v>
      </c>
      <c r="B633" s="19" t="s">
        <v>2209</v>
      </c>
      <c r="C633" s="19" t="s">
        <v>95</v>
      </c>
      <c r="D633" s="19" t="s">
        <v>95</v>
      </c>
    </row>
    <row r="634" spans="1:4" x14ac:dyDescent="0.25">
      <c r="A634" s="19" t="s">
        <v>1160</v>
      </c>
      <c r="B634" s="19" t="s">
        <v>487</v>
      </c>
      <c r="C634" s="19" t="s">
        <v>95</v>
      </c>
      <c r="D634" s="19" t="s">
        <v>95</v>
      </c>
    </row>
    <row r="635" spans="1:4" x14ac:dyDescent="0.25">
      <c r="A635" s="19" t="s">
        <v>1160</v>
      </c>
      <c r="B635" s="19" t="s">
        <v>488</v>
      </c>
      <c r="C635" s="19" t="s">
        <v>95</v>
      </c>
      <c r="D635" s="19" t="s">
        <v>95</v>
      </c>
    </row>
    <row r="636" spans="1:4" x14ac:dyDescent="0.25">
      <c r="A636" s="19" t="s">
        <v>1160</v>
      </c>
      <c r="B636" s="19" t="s">
        <v>489</v>
      </c>
      <c r="C636" s="19" t="s">
        <v>95</v>
      </c>
      <c r="D636" s="19" t="s">
        <v>95</v>
      </c>
    </row>
    <row r="637" spans="1:4" x14ac:dyDescent="0.25">
      <c r="A637" s="19" t="s">
        <v>1160</v>
      </c>
      <c r="B637" s="19" t="s">
        <v>490</v>
      </c>
      <c r="C637" s="19" t="s">
        <v>95</v>
      </c>
      <c r="D637" s="19" t="s">
        <v>95</v>
      </c>
    </row>
    <row r="638" spans="1:4" x14ac:dyDescent="0.25">
      <c r="A638" s="19" t="s">
        <v>1160</v>
      </c>
      <c r="B638" s="19" t="s">
        <v>491</v>
      </c>
      <c r="C638" s="19" t="s">
        <v>95</v>
      </c>
      <c r="D638" s="19" t="s">
        <v>95</v>
      </c>
    </row>
    <row r="639" spans="1:4" x14ac:dyDescent="0.25">
      <c r="A639" s="19" t="s">
        <v>1160</v>
      </c>
      <c r="B639" s="19" t="s">
        <v>492</v>
      </c>
      <c r="C639" s="19" t="s">
        <v>95</v>
      </c>
      <c r="D639" s="19" t="s">
        <v>95</v>
      </c>
    </row>
    <row r="640" spans="1:4" x14ac:dyDescent="0.25">
      <c r="A640" s="19" t="s">
        <v>1160</v>
      </c>
      <c r="B640" s="19" t="s">
        <v>493</v>
      </c>
      <c r="C640" s="19" t="s">
        <v>95</v>
      </c>
      <c r="D640" s="19" t="s">
        <v>95</v>
      </c>
    </row>
    <row r="641" spans="1:4" x14ac:dyDescent="0.25">
      <c r="A641" s="19" t="s">
        <v>831</v>
      </c>
      <c r="B641" s="19" t="s">
        <v>2064</v>
      </c>
      <c r="C641" s="19" t="s">
        <v>95</v>
      </c>
      <c r="D641" s="19" t="s">
        <v>95</v>
      </c>
    </row>
    <row r="642" spans="1:4" x14ac:dyDescent="0.25">
      <c r="A642" s="19" t="s">
        <v>2221</v>
      </c>
      <c r="B642" s="19" t="s">
        <v>2077</v>
      </c>
      <c r="C642" s="19" t="s">
        <v>95</v>
      </c>
      <c r="D642" s="19" t="s">
        <v>95</v>
      </c>
    </row>
    <row r="643" spans="1:4" x14ac:dyDescent="0.25">
      <c r="A643" s="19" t="s">
        <v>2221</v>
      </c>
      <c r="B643" s="19" t="s">
        <v>2222</v>
      </c>
      <c r="C643" s="19" t="s">
        <v>95</v>
      </c>
      <c r="D643" s="19" t="s">
        <v>95</v>
      </c>
    </row>
    <row r="644" spans="1:4" x14ac:dyDescent="0.25">
      <c r="A644" s="19" t="s">
        <v>831</v>
      </c>
      <c r="B644" s="19" t="s">
        <v>2223</v>
      </c>
      <c r="C644" s="19" t="s">
        <v>95</v>
      </c>
      <c r="D644" s="19" t="s">
        <v>95</v>
      </c>
    </row>
    <row r="645" spans="1:4" x14ac:dyDescent="0.25">
      <c r="A645" s="19" t="s">
        <v>2221</v>
      </c>
      <c r="B645" s="19" t="s">
        <v>2225</v>
      </c>
      <c r="C645" s="19" t="s">
        <v>95</v>
      </c>
      <c r="D645" s="19" t="s">
        <v>95</v>
      </c>
    </row>
    <row r="646" spans="1:4" x14ac:dyDescent="0.25">
      <c r="A646" s="19" t="s">
        <v>831</v>
      </c>
      <c r="B646" s="19" t="s">
        <v>2227</v>
      </c>
      <c r="C646" s="19" t="s">
        <v>95</v>
      </c>
      <c r="D646" s="19" t="s">
        <v>95</v>
      </c>
    </row>
    <row r="647" spans="1:4" x14ac:dyDescent="0.25">
      <c r="A647" s="19" t="s">
        <v>831</v>
      </c>
      <c r="B647" s="19" t="s">
        <v>2228</v>
      </c>
      <c r="C647" s="19" t="s">
        <v>95</v>
      </c>
      <c r="D647" s="19" t="s">
        <v>95</v>
      </c>
    </row>
    <row r="648" spans="1:4" x14ac:dyDescent="0.25">
      <c r="A648" s="19" t="s">
        <v>831</v>
      </c>
      <c r="B648" s="19" t="s">
        <v>2229</v>
      </c>
      <c r="C648" s="19" t="s">
        <v>95</v>
      </c>
      <c r="D648" s="19" t="s">
        <v>95</v>
      </c>
    </row>
    <row r="649" spans="1:4" x14ac:dyDescent="0.25">
      <c r="A649" s="19" t="s">
        <v>831</v>
      </c>
      <c r="B649" s="19" t="s">
        <v>2231</v>
      </c>
      <c r="C649" s="19" t="s">
        <v>95</v>
      </c>
      <c r="D649" s="19" t="s">
        <v>95</v>
      </c>
    </row>
    <row r="650" spans="1:4" x14ac:dyDescent="0.25">
      <c r="A650" s="19" t="s">
        <v>831</v>
      </c>
      <c r="B650" s="19" t="s">
        <v>2233</v>
      </c>
      <c r="C650" s="19" t="s">
        <v>95</v>
      </c>
      <c r="D650" s="19" t="s">
        <v>95</v>
      </c>
    </row>
    <row r="651" spans="1:4" x14ac:dyDescent="0.25">
      <c r="A651" s="19" t="s">
        <v>831</v>
      </c>
      <c r="B651" s="19" t="s">
        <v>2234</v>
      </c>
      <c r="C651" s="19" t="s">
        <v>95</v>
      </c>
      <c r="D651" s="19" t="s">
        <v>95</v>
      </c>
    </row>
    <row r="652" spans="1:4" x14ac:dyDescent="0.25">
      <c r="A652" s="19" t="s">
        <v>831</v>
      </c>
      <c r="B652" s="19" t="s">
        <v>2235</v>
      </c>
      <c r="C652" s="19" t="s">
        <v>95</v>
      </c>
      <c r="D652" s="19" t="s">
        <v>95</v>
      </c>
    </row>
    <row r="653" spans="1:4" x14ac:dyDescent="0.25">
      <c r="A653" s="19" t="s">
        <v>2221</v>
      </c>
      <c r="B653" s="19" t="s">
        <v>2236</v>
      </c>
      <c r="C653" s="19" t="s">
        <v>95</v>
      </c>
      <c r="D653" s="19" t="s">
        <v>95</v>
      </c>
    </row>
    <row r="654" spans="1:4" x14ac:dyDescent="0.25">
      <c r="A654" s="19" t="s">
        <v>831</v>
      </c>
      <c r="B654" s="19" t="s">
        <v>2237</v>
      </c>
      <c r="C654" s="19" t="s">
        <v>95</v>
      </c>
      <c r="D654" s="19" t="s">
        <v>95</v>
      </c>
    </row>
    <row r="655" spans="1:4" x14ac:dyDescent="0.25">
      <c r="A655" s="19" t="s">
        <v>831</v>
      </c>
      <c r="B655" s="19" t="s">
        <v>2238</v>
      </c>
      <c r="C655" s="19" t="s">
        <v>95</v>
      </c>
      <c r="D655" s="19" t="s">
        <v>95</v>
      </c>
    </row>
    <row r="656" spans="1:4" x14ac:dyDescent="0.25">
      <c r="A656" s="19" t="s">
        <v>831</v>
      </c>
      <c r="B656" s="19" t="s">
        <v>2239</v>
      </c>
      <c r="C656" s="19" t="s">
        <v>95</v>
      </c>
      <c r="D656" s="19" t="s">
        <v>95</v>
      </c>
    </row>
    <row r="657" spans="1:4" x14ac:dyDescent="0.25">
      <c r="A657" s="19" t="s">
        <v>2221</v>
      </c>
      <c r="B657" s="19" t="s">
        <v>5682</v>
      </c>
      <c r="C657" s="19" t="s">
        <v>5218</v>
      </c>
      <c r="D657" s="19" t="s">
        <v>5822</v>
      </c>
    </row>
    <row r="658" spans="1:4" x14ac:dyDescent="0.25">
      <c r="A658" s="19" t="s">
        <v>5509</v>
      </c>
      <c r="B658" s="19" t="s">
        <v>5683</v>
      </c>
      <c r="C658" s="19" t="s">
        <v>5218</v>
      </c>
      <c r="D658" s="19" t="s">
        <v>5823</v>
      </c>
    </row>
    <row r="659" spans="1:4" x14ac:dyDescent="0.25">
      <c r="A659" s="19" t="s">
        <v>2221</v>
      </c>
      <c r="B659" s="19" t="s">
        <v>2243</v>
      </c>
      <c r="C659" s="19" t="s">
        <v>95</v>
      </c>
      <c r="D659" s="19" t="s">
        <v>95</v>
      </c>
    </row>
    <row r="660" spans="1:4" x14ac:dyDescent="0.25">
      <c r="A660" s="19" t="s">
        <v>2221</v>
      </c>
      <c r="B660" s="19" t="s">
        <v>2245</v>
      </c>
      <c r="C660" s="19" t="s">
        <v>95</v>
      </c>
      <c r="D660" s="19" t="s">
        <v>95</v>
      </c>
    </row>
    <row r="661" spans="1:4" x14ac:dyDescent="0.25">
      <c r="A661" s="19" t="s">
        <v>831</v>
      </c>
      <c r="B661" s="19" t="s">
        <v>212</v>
      </c>
      <c r="C661" s="19" t="s">
        <v>95</v>
      </c>
      <c r="D661" s="19" t="s">
        <v>95</v>
      </c>
    </row>
    <row r="662" spans="1:4" x14ac:dyDescent="0.25">
      <c r="A662" s="19" t="s">
        <v>831</v>
      </c>
      <c r="B662" s="19" t="s">
        <v>2246</v>
      </c>
      <c r="C662" s="19" t="s">
        <v>95</v>
      </c>
      <c r="D662" s="19" t="s">
        <v>95</v>
      </c>
    </row>
    <row r="663" spans="1:4" x14ac:dyDescent="0.25">
      <c r="A663" s="19" t="s">
        <v>831</v>
      </c>
      <c r="B663" s="19" t="s">
        <v>517</v>
      </c>
      <c r="C663" s="19" t="s">
        <v>95</v>
      </c>
      <c r="D663" s="19" t="s">
        <v>95</v>
      </c>
    </row>
    <row r="664" spans="1:4" x14ac:dyDescent="0.25">
      <c r="A664" s="19" t="s">
        <v>831</v>
      </c>
      <c r="B664" s="19" t="s">
        <v>518</v>
      </c>
      <c r="C664" s="19" t="s">
        <v>95</v>
      </c>
      <c r="D664" s="19" t="s">
        <v>95</v>
      </c>
    </row>
    <row r="665" spans="1:4" x14ac:dyDescent="0.25">
      <c r="A665" s="19" t="s">
        <v>831</v>
      </c>
      <c r="B665" s="19" t="s">
        <v>519</v>
      </c>
      <c r="C665" s="19" t="s">
        <v>95</v>
      </c>
      <c r="D665" s="19" t="s">
        <v>95</v>
      </c>
    </row>
    <row r="666" spans="1:4" x14ac:dyDescent="0.25">
      <c r="A666" s="19" t="s">
        <v>831</v>
      </c>
      <c r="B666" s="19" t="s">
        <v>520</v>
      </c>
      <c r="C666" s="19" t="s">
        <v>95</v>
      </c>
      <c r="D666" s="19" t="s">
        <v>95</v>
      </c>
    </row>
    <row r="667" spans="1:4" x14ac:dyDescent="0.25">
      <c r="A667" s="19" t="s">
        <v>831</v>
      </c>
      <c r="B667" s="19" t="s">
        <v>521</v>
      </c>
      <c r="C667" s="19" t="s">
        <v>95</v>
      </c>
      <c r="D667" s="19" t="s">
        <v>95</v>
      </c>
    </row>
    <row r="668" spans="1:4" x14ac:dyDescent="0.25">
      <c r="A668" s="19" t="s">
        <v>831</v>
      </c>
      <c r="B668" s="19" t="s">
        <v>522</v>
      </c>
      <c r="C668" s="19" t="s">
        <v>95</v>
      </c>
      <c r="D668" s="19" t="s">
        <v>95</v>
      </c>
    </row>
    <row r="669" spans="1:4" x14ac:dyDescent="0.25">
      <c r="A669" s="19" t="s">
        <v>831</v>
      </c>
      <c r="B669" s="19" t="s">
        <v>523</v>
      </c>
      <c r="C669" s="19" t="s">
        <v>95</v>
      </c>
      <c r="D669" s="19" t="s">
        <v>95</v>
      </c>
    </row>
    <row r="670" spans="1:4" x14ac:dyDescent="0.25">
      <c r="A670" s="19" t="s">
        <v>831</v>
      </c>
      <c r="B670" s="19" t="s">
        <v>524</v>
      </c>
      <c r="C670" s="19" t="s">
        <v>95</v>
      </c>
      <c r="D670" s="19" t="s">
        <v>95</v>
      </c>
    </row>
    <row r="671" spans="1:4" x14ac:dyDescent="0.25">
      <c r="A671" s="19" t="s">
        <v>831</v>
      </c>
      <c r="B671" s="19" t="s">
        <v>525</v>
      </c>
      <c r="C671" s="19" t="s">
        <v>95</v>
      </c>
      <c r="D671" s="19" t="s">
        <v>95</v>
      </c>
    </row>
    <row r="672" spans="1:4" x14ac:dyDescent="0.25">
      <c r="A672" s="19" t="s">
        <v>831</v>
      </c>
      <c r="B672" s="19" t="s">
        <v>526</v>
      </c>
      <c r="C672" s="19" t="s">
        <v>95</v>
      </c>
      <c r="D672" s="19" t="s">
        <v>95</v>
      </c>
    </row>
    <row r="673" spans="1:4" x14ac:dyDescent="0.25">
      <c r="A673" s="19" t="s">
        <v>2247</v>
      </c>
      <c r="B673" s="19" t="s">
        <v>2231</v>
      </c>
      <c r="C673" s="19" t="s">
        <v>95</v>
      </c>
      <c r="D673" s="19" t="s">
        <v>95</v>
      </c>
    </row>
    <row r="674" spans="1:4" x14ac:dyDescent="0.25">
      <c r="A674" s="19" t="s">
        <v>2247</v>
      </c>
      <c r="B674" s="19" t="s">
        <v>2249</v>
      </c>
      <c r="C674" s="19" t="s">
        <v>95</v>
      </c>
      <c r="D674" s="19" t="s">
        <v>95</v>
      </c>
    </row>
    <row r="675" spans="1:4" x14ac:dyDescent="0.25">
      <c r="A675" s="19" t="s">
        <v>2247</v>
      </c>
      <c r="B675" s="19" t="s">
        <v>2233</v>
      </c>
      <c r="C675" s="19" t="s">
        <v>95</v>
      </c>
      <c r="D675" s="19" t="s">
        <v>95</v>
      </c>
    </row>
    <row r="676" spans="1:4" x14ac:dyDescent="0.25">
      <c r="A676" s="19" t="s">
        <v>2247</v>
      </c>
      <c r="B676" s="19" t="s">
        <v>2252</v>
      </c>
      <c r="C676" s="19" t="s">
        <v>95</v>
      </c>
      <c r="D676" s="19" t="s">
        <v>95</v>
      </c>
    </row>
    <row r="677" spans="1:4" x14ac:dyDescent="0.25">
      <c r="A677" s="19" t="s">
        <v>2247</v>
      </c>
      <c r="B677" s="19" t="s">
        <v>2254</v>
      </c>
      <c r="C677" s="19" t="s">
        <v>95</v>
      </c>
      <c r="D677" s="19" t="s">
        <v>95</v>
      </c>
    </row>
    <row r="678" spans="1:4" x14ac:dyDescent="0.25">
      <c r="A678" s="19" t="s">
        <v>2247</v>
      </c>
      <c r="B678" s="19" t="s">
        <v>2256</v>
      </c>
      <c r="C678" s="19" t="s">
        <v>95</v>
      </c>
      <c r="D678" s="19" t="s">
        <v>95</v>
      </c>
    </row>
    <row r="679" spans="1:4" x14ac:dyDescent="0.25">
      <c r="A679" s="19" t="s">
        <v>2247</v>
      </c>
      <c r="B679" s="19" t="s">
        <v>1744</v>
      </c>
      <c r="C679" s="19" t="s">
        <v>95</v>
      </c>
      <c r="D679" s="19" t="s">
        <v>95</v>
      </c>
    </row>
    <row r="680" spans="1:4" x14ac:dyDescent="0.25">
      <c r="A680" s="19" t="s">
        <v>2247</v>
      </c>
      <c r="B680" s="19" t="s">
        <v>1749</v>
      </c>
      <c r="C680" s="19" t="s">
        <v>95</v>
      </c>
      <c r="D680" s="19" t="s">
        <v>95</v>
      </c>
    </row>
    <row r="681" spans="1:4" x14ac:dyDescent="0.25">
      <c r="A681" s="19" t="s">
        <v>2247</v>
      </c>
      <c r="B681" s="19" t="s">
        <v>2259</v>
      </c>
      <c r="C681" s="19" t="s">
        <v>95</v>
      </c>
      <c r="D681" s="19" t="s">
        <v>95</v>
      </c>
    </row>
    <row r="682" spans="1:4" x14ac:dyDescent="0.25">
      <c r="A682" s="19" t="s">
        <v>2247</v>
      </c>
      <c r="B682" s="19" t="s">
        <v>2260</v>
      </c>
      <c r="C682" s="19" t="s">
        <v>95</v>
      </c>
      <c r="D682" s="19" t="s">
        <v>95</v>
      </c>
    </row>
    <row r="683" spans="1:4" x14ac:dyDescent="0.25">
      <c r="A683" s="19" t="s">
        <v>2247</v>
      </c>
      <c r="B683" s="19" t="s">
        <v>2261</v>
      </c>
      <c r="C683" s="19" t="s">
        <v>95</v>
      </c>
      <c r="D683" s="19" t="s">
        <v>95</v>
      </c>
    </row>
    <row r="684" spans="1:4" x14ac:dyDescent="0.25">
      <c r="A684" s="19" t="s">
        <v>2247</v>
      </c>
      <c r="B684" s="19" t="s">
        <v>2262</v>
      </c>
      <c r="C684" s="19" t="s">
        <v>95</v>
      </c>
      <c r="D684" s="19" t="s">
        <v>95</v>
      </c>
    </row>
    <row r="685" spans="1:4" x14ac:dyDescent="0.25">
      <c r="A685" s="19" t="s">
        <v>2247</v>
      </c>
      <c r="B685" s="19" t="s">
        <v>2263</v>
      </c>
      <c r="C685" s="19" t="s">
        <v>95</v>
      </c>
      <c r="D685" s="19" t="s">
        <v>95</v>
      </c>
    </row>
    <row r="686" spans="1:4" x14ac:dyDescent="0.25">
      <c r="A686" s="19" t="s">
        <v>2247</v>
      </c>
      <c r="B686" s="19" t="s">
        <v>2264</v>
      </c>
      <c r="C686" s="19" t="s">
        <v>95</v>
      </c>
      <c r="D686" s="19" t="s">
        <v>95</v>
      </c>
    </row>
    <row r="687" spans="1:4" x14ac:dyDescent="0.25">
      <c r="A687" s="19" t="s">
        <v>2247</v>
      </c>
      <c r="B687" s="19" t="s">
        <v>5684</v>
      </c>
      <c r="C687" s="19" t="s">
        <v>95</v>
      </c>
      <c r="D687" s="19" t="s">
        <v>95</v>
      </c>
    </row>
    <row r="688" spans="1:4" x14ac:dyDescent="0.25">
      <c r="A688" s="19" t="s">
        <v>2247</v>
      </c>
      <c r="B688" s="19" t="s">
        <v>5685</v>
      </c>
      <c r="C688" s="19" t="s">
        <v>95</v>
      </c>
      <c r="D688" s="19" t="s">
        <v>95</v>
      </c>
    </row>
    <row r="689" spans="1:4" x14ac:dyDescent="0.25">
      <c r="A689" s="19" t="s">
        <v>2247</v>
      </c>
      <c r="B689" s="19" t="s">
        <v>5686</v>
      </c>
      <c r="C689" s="19" t="s">
        <v>95</v>
      </c>
      <c r="D689" s="19" t="s">
        <v>95</v>
      </c>
    </row>
    <row r="690" spans="1:4" x14ac:dyDescent="0.25">
      <c r="A690" s="19" t="s">
        <v>2247</v>
      </c>
      <c r="B690" s="19" t="s">
        <v>5687</v>
      </c>
      <c r="C690" s="19" t="s">
        <v>95</v>
      </c>
      <c r="D690" s="19" t="s">
        <v>95</v>
      </c>
    </row>
    <row r="691" spans="1:4" x14ac:dyDescent="0.25">
      <c r="A691" s="19" t="s">
        <v>2247</v>
      </c>
      <c r="B691" s="19" t="s">
        <v>5688</v>
      </c>
      <c r="C691" s="19" t="s">
        <v>95</v>
      </c>
      <c r="D691" s="19" t="s">
        <v>95</v>
      </c>
    </row>
    <row r="692" spans="1:4" x14ac:dyDescent="0.25">
      <c r="A692" s="19" t="s">
        <v>2247</v>
      </c>
      <c r="B692" s="19" t="s">
        <v>5689</v>
      </c>
      <c r="C692" s="19" t="s">
        <v>95</v>
      </c>
      <c r="D692" s="19" t="s">
        <v>95</v>
      </c>
    </row>
    <row r="693" spans="1:4" x14ac:dyDescent="0.25">
      <c r="A693" s="19" t="s">
        <v>2247</v>
      </c>
      <c r="B693" s="19" t="s">
        <v>5690</v>
      </c>
      <c r="C693" s="19" t="s">
        <v>95</v>
      </c>
      <c r="D693" s="19" t="s">
        <v>95</v>
      </c>
    </row>
    <row r="694" spans="1:4" x14ac:dyDescent="0.25">
      <c r="A694" s="19" t="s">
        <v>2247</v>
      </c>
      <c r="B694" s="19" t="s">
        <v>5691</v>
      </c>
      <c r="C694" s="19" t="s">
        <v>95</v>
      </c>
      <c r="D694" s="19" t="s">
        <v>95</v>
      </c>
    </row>
    <row r="695" spans="1:4" x14ac:dyDescent="0.25">
      <c r="A695" s="19" t="s">
        <v>2247</v>
      </c>
      <c r="B695" s="19" t="s">
        <v>5692</v>
      </c>
      <c r="C695" s="19" t="s">
        <v>95</v>
      </c>
      <c r="D695" s="19" t="s">
        <v>95</v>
      </c>
    </row>
    <row r="696" spans="1:4" x14ac:dyDescent="0.25">
      <c r="A696" s="19" t="s">
        <v>2247</v>
      </c>
      <c r="B696" s="19" t="s">
        <v>5693</v>
      </c>
      <c r="C696" s="19" t="s">
        <v>95</v>
      </c>
      <c r="D696" s="19" t="s">
        <v>95</v>
      </c>
    </row>
    <row r="697" spans="1:4" x14ac:dyDescent="0.25">
      <c r="A697" s="19" t="s">
        <v>2247</v>
      </c>
      <c r="B697" s="19" t="s">
        <v>2265</v>
      </c>
      <c r="C697" s="19" t="s">
        <v>95</v>
      </c>
      <c r="D697" s="19" t="s">
        <v>95</v>
      </c>
    </row>
    <row r="698" spans="1:4" x14ac:dyDescent="0.25">
      <c r="A698" s="19" t="s">
        <v>2247</v>
      </c>
      <c r="B698" s="19" t="s">
        <v>1257</v>
      </c>
      <c r="C698" s="19" t="s">
        <v>95</v>
      </c>
      <c r="D698" s="19" t="s">
        <v>95</v>
      </c>
    </row>
    <row r="699" spans="1:4" x14ac:dyDescent="0.25">
      <c r="A699" s="19" t="s">
        <v>2247</v>
      </c>
      <c r="B699" s="19" t="s">
        <v>1259</v>
      </c>
      <c r="C699" s="19" t="s">
        <v>95</v>
      </c>
      <c r="D699" s="19" t="s">
        <v>95</v>
      </c>
    </row>
    <row r="700" spans="1:4" x14ac:dyDescent="0.25">
      <c r="A700" s="19" t="s">
        <v>2247</v>
      </c>
      <c r="B700" s="19" t="s">
        <v>1260</v>
      </c>
      <c r="C700" s="19" t="s">
        <v>95</v>
      </c>
      <c r="D700" s="19" t="s">
        <v>95</v>
      </c>
    </row>
    <row r="701" spans="1:4" x14ac:dyDescent="0.25">
      <c r="A701" s="19" t="s">
        <v>2247</v>
      </c>
      <c r="B701" s="19" t="s">
        <v>2266</v>
      </c>
      <c r="C701" s="19" t="s">
        <v>95</v>
      </c>
      <c r="D701" s="19" t="s">
        <v>95</v>
      </c>
    </row>
    <row r="702" spans="1:4" x14ac:dyDescent="0.25">
      <c r="A702" s="19" t="s">
        <v>2247</v>
      </c>
      <c r="B702" s="19" t="s">
        <v>2267</v>
      </c>
      <c r="C702" s="19" t="s">
        <v>95</v>
      </c>
      <c r="D702" s="19" t="s">
        <v>95</v>
      </c>
    </row>
    <row r="703" spans="1:4" x14ac:dyDescent="0.25">
      <c r="A703" s="19" t="s">
        <v>2247</v>
      </c>
      <c r="B703" s="19" t="s">
        <v>1237</v>
      </c>
      <c r="C703" s="19" t="s">
        <v>95</v>
      </c>
      <c r="D703" s="19" t="s">
        <v>95</v>
      </c>
    </row>
    <row r="704" spans="1:4" x14ac:dyDescent="0.25">
      <c r="A704" s="19" t="s">
        <v>2247</v>
      </c>
      <c r="B704" s="19" t="s">
        <v>1235</v>
      </c>
      <c r="C704" s="19" t="s">
        <v>95</v>
      </c>
      <c r="D704" s="19" t="s">
        <v>95</v>
      </c>
    </row>
    <row r="705" spans="1:4" x14ac:dyDescent="0.25">
      <c r="A705" s="19" t="s">
        <v>2268</v>
      </c>
      <c r="B705" s="19" t="s">
        <v>2230</v>
      </c>
      <c r="C705" s="19" t="s">
        <v>95</v>
      </c>
      <c r="D705" s="19" t="s">
        <v>95</v>
      </c>
    </row>
    <row r="706" spans="1:4" x14ac:dyDescent="0.25">
      <c r="A706" s="19" t="s">
        <v>2268</v>
      </c>
      <c r="B706" s="19" t="s">
        <v>2248</v>
      </c>
      <c r="C706" s="19" t="s">
        <v>95</v>
      </c>
      <c r="D706" s="19" t="s">
        <v>95</v>
      </c>
    </row>
    <row r="707" spans="1:4" x14ac:dyDescent="0.25">
      <c r="A707" s="19" t="s">
        <v>2268</v>
      </c>
      <c r="B707" s="19" t="s">
        <v>2250</v>
      </c>
      <c r="C707" s="19" t="s">
        <v>95</v>
      </c>
      <c r="D707" s="19" t="s">
        <v>95</v>
      </c>
    </row>
    <row r="708" spans="1:4" x14ac:dyDescent="0.25">
      <c r="A708" s="19" t="s">
        <v>2268</v>
      </c>
      <c r="B708" s="19" t="s">
        <v>2251</v>
      </c>
      <c r="C708" s="19" t="s">
        <v>95</v>
      </c>
      <c r="D708" s="19" t="s">
        <v>95</v>
      </c>
    </row>
    <row r="709" spans="1:4" x14ac:dyDescent="0.25">
      <c r="A709" s="19" t="s">
        <v>2268</v>
      </c>
      <c r="B709" s="19" t="s">
        <v>2253</v>
      </c>
      <c r="C709" s="19" t="s">
        <v>95</v>
      </c>
      <c r="D709" s="19" t="s">
        <v>95</v>
      </c>
    </row>
    <row r="710" spans="1:4" x14ac:dyDescent="0.25">
      <c r="A710" s="19" t="s">
        <v>2268</v>
      </c>
      <c r="B710" s="19" t="s">
        <v>2269</v>
      </c>
      <c r="C710" s="19" t="s">
        <v>95</v>
      </c>
      <c r="D710" s="19" t="s">
        <v>95</v>
      </c>
    </row>
    <row r="711" spans="1:4" x14ac:dyDescent="0.25">
      <c r="A711" s="19" t="s">
        <v>2268</v>
      </c>
      <c r="B711" s="19" t="s">
        <v>2270</v>
      </c>
      <c r="C711" s="19" t="s">
        <v>95</v>
      </c>
      <c r="D711" s="19" t="s">
        <v>95</v>
      </c>
    </row>
    <row r="712" spans="1:4" x14ac:dyDescent="0.25">
      <c r="A712" s="19" t="s">
        <v>2268</v>
      </c>
      <c r="B712" s="19" t="s">
        <v>2271</v>
      </c>
      <c r="C712" s="19" t="s">
        <v>95</v>
      </c>
      <c r="D712" s="19" t="s">
        <v>95</v>
      </c>
    </row>
    <row r="713" spans="1:4" x14ac:dyDescent="0.25">
      <c r="A713" s="19" t="s">
        <v>2268</v>
      </c>
      <c r="B713" s="19" t="s">
        <v>2272</v>
      </c>
      <c r="C713" s="19" t="s">
        <v>95</v>
      </c>
      <c r="D713" s="19" t="s">
        <v>95</v>
      </c>
    </row>
    <row r="714" spans="1:4" x14ac:dyDescent="0.25">
      <c r="A714" s="19" t="s">
        <v>2268</v>
      </c>
      <c r="B714" s="19" t="s">
        <v>2273</v>
      </c>
      <c r="C714" s="19" t="s">
        <v>95</v>
      </c>
      <c r="D714" s="19" t="s">
        <v>95</v>
      </c>
    </row>
    <row r="715" spans="1:4" x14ac:dyDescent="0.25">
      <c r="A715" s="19" t="s">
        <v>2268</v>
      </c>
      <c r="B715" s="19" t="s">
        <v>2274</v>
      </c>
      <c r="C715" s="19" t="s">
        <v>95</v>
      </c>
      <c r="D715" s="19" t="s">
        <v>95</v>
      </c>
    </row>
    <row r="716" spans="1:4" x14ac:dyDescent="0.25">
      <c r="A716" s="19" t="s">
        <v>2268</v>
      </c>
      <c r="B716" s="19" t="s">
        <v>2275</v>
      </c>
      <c r="C716" s="19" t="s">
        <v>95</v>
      </c>
      <c r="D716" s="19" t="s">
        <v>95</v>
      </c>
    </row>
    <row r="717" spans="1:4" x14ac:dyDescent="0.25">
      <c r="A717" s="19" t="s">
        <v>2268</v>
      </c>
      <c r="B717" s="19" t="s">
        <v>2276</v>
      </c>
      <c r="C717" s="19" t="s">
        <v>95</v>
      </c>
      <c r="D717" s="19" t="s">
        <v>95</v>
      </c>
    </row>
    <row r="718" spans="1:4" x14ac:dyDescent="0.25">
      <c r="A718" s="19" t="s">
        <v>2268</v>
      </c>
      <c r="B718" s="19" t="s">
        <v>2277</v>
      </c>
      <c r="C718" s="19" t="s">
        <v>95</v>
      </c>
      <c r="D718" s="19" t="s">
        <v>95</v>
      </c>
    </row>
    <row r="719" spans="1:4" x14ac:dyDescent="0.25">
      <c r="A719" s="19" t="s">
        <v>2268</v>
      </c>
      <c r="B719" s="19" t="s">
        <v>2278</v>
      </c>
      <c r="C719" s="19" t="s">
        <v>95</v>
      </c>
      <c r="D719" s="19" t="s">
        <v>95</v>
      </c>
    </row>
    <row r="720" spans="1:4" x14ac:dyDescent="0.25">
      <c r="A720" s="19" t="s">
        <v>2268</v>
      </c>
      <c r="B720" s="19" t="s">
        <v>2279</v>
      </c>
      <c r="C720" s="19" t="s">
        <v>95</v>
      </c>
      <c r="D720" s="19" t="s">
        <v>95</v>
      </c>
    </row>
    <row r="721" spans="1:4" x14ac:dyDescent="0.25">
      <c r="A721" s="19" t="s">
        <v>2268</v>
      </c>
      <c r="B721" s="19" t="s">
        <v>2280</v>
      </c>
      <c r="C721" s="19" t="s">
        <v>95</v>
      </c>
      <c r="D721" s="19" t="s">
        <v>95</v>
      </c>
    </row>
    <row r="722" spans="1:4" x14ac:dyDescent="0.25">
      <c r="A722" s="19" t="s">
        <v>2268</v>
      </c>
      <c r="B722" s="19" t="s">
        <v>2281</v>
      </c>
      <c r="C722" s="19" t="s">
        <v>95</v>
      </c>
      <c r="D722" s="19" t="s">
        <v>95</v>
      </c>
    </row>
    <row r="723" spans="1:4" x14ac:dyDescent="0.25">
      <c r="A723" s="19" t="s">
        <v>2268</v>
      </c>
      <c r="B723" s="19" t="s">
        <v>2282</v>
      </c>
      <c r="C723" s="19" t="s">
        <v>95</v>
      </c>
      <c r="D723" s="19" t="s">
        <v>95</v>
      </c>
    </row>
    <row r="724" spans="1:4" x14ac:dyDescent="0.25">
      <c r="A724" s="19" t="s">
        <v>2268</v>
      </c>
      <c r="B724" s="19" t="s">
        <v>2283</v>
      </c>
      <c r="C724" s="19" t="s">
        <v>95</v>
      </c>
      <c r="D724" s="19" t="s">
        <v>95</v>
      </c>
    </row>
    <row r="725" spans="1:4" x14ac:dyDescent="0.25">
      <c r="A725" s="19" t="s">
        <v>2268</v>
      </c>
      <c r="B725" s="19" t="s">
        <v>2284</v>
      </c>
      <c r="C725" s="19" t="s">
        <v>95</v>
      </c>
      <c r="D725" s="19" t="s">
        <v>95</v>
      </c>
    </row>
    <row r="726" spans="1:4" x14ac:dyDescent="0.25">
      <c r="A726" s="19" t="s">
        <v>2268</v>
      </c>
      <c r="B726" s="19" t="s">
        <v>2285</v>
      </c>
      <c r="C726" s="19" t="s">
        <v>95</v>
      </c>
      <c r="D726" s="19" t="s">
        <v>95</v>
      </c>
    </row>
    <row r="727" spans="1:4" x14ac:dyDescent="0.25">
      <c r="A727" s="19" t="s">
        <v>2268</v>
      </c>
      <c r="B727" s="19" t="s">
        <v>2286</v>
      </c>
      <c r="C727" s="19" t="s">
        <v>95</v>
      </c>
      <c r="D727" s="19" t="s">
        <v>95</v>
      </c>
    </row>
    <row r="728" spans="1:4" x14ac:dyDescent="0.25">
      <c r="A728" s="19" t="s">
        <v>2268</v>
      </c>
      <c r="B728" s="19" t="s">
        <v>2287</v>
      </c>
      <c r="C728" s="19" t="s">
        <v>95</v>
      </c>
      <c r="D728" s="19" t="s">
        <v>95</v>
      </c>
    </row>
    <row r="729" spans="1:4" x14ac:dyDescent="0.25">
      <c r="A729" s="19" t="s">
        <v>2268</v>
      </c>
      <c r="B729" s="19" t="s">
        <v>2288</v>
      </c>
      <c r="C729" s="19" t="s">
        <v>95</v>
      </c>
      <c r="D729" s="19" t="s">
        <v>95</v>
      </c>
    </row>
    <row r="730" spans="1:4" x14ac:dyDescent="0.25">
      <c r="A730" s="19" t="s">
        <v>2268</v>
      </c>
      <c r="B730" s="19" t="s">
        <v>2289</v>
      </c>
      <c r="C730" s="19" t="s">
        <v>95</v>
      </c>
      <c r="D730" s="19" t="s">
        <v>95</v>
      </c>
    </row>
    <row r="731" spans="1:4" x14ac:dyDescent="0.25">
      <c r="A731" s="19" t="s">
        <v>2268</v>
      </c>
      <c r="B731" s="19" t="s">
        <v>2290</v>
      </c>
      <c r="C731" s="19" t="s">
        <v>95</v>
      </c>
      <c r="D731" s="19" t="s">
        <v>95</v>
      </c>
    </row>
    <row r="732" spans="1:4" x14ac:dyDescent="0.25">
      <c r="A732" s="19" t="s">
        <v>2268</v>
      </c>
      <c r="B732" s="19" t="s">
        <v>2291</v>
      </c>
      <c r="C732" s="19" t="s">
        <v>95</v>
      </c>
      <c r="D732" s="19" t="s">
        <v>95</v>
      </c>
    </row>
    <row r="733" spans="1:4" x14ac:dyDescent="0.25">
      <c r="A733" s="19" t="s">
        <v>2268</v>
      </c>
      <c r="B733" s="19" t="s">
        <v>2292</v>
      </c>
      <c r="C733" s="19" t="s">
        <v>95</v>
      </c>
      <c r="D733" s="19" t="s">
        <v>95</v>
      </c>
    </row>
    <row r="734" spans="1:4" x14ac:dyDescent="0.25">
      <c r="A734" s="19" t="s">
        <v>2268</v>
      </c>
      <c r="B734" s="19" t="s">
        <v>2293</v>
      </c>
      <c r="C734" s="19" t="s">
        <v>95</v>
      </c>
      <c r="D734" s="19" t="s">
        <v>95</v>
      </c>
    </row>
    <row r="735" spans="1:4" x14ac:dyDescent="0.25">
      <c r="A735" s="19" t="s">
        <v>2268</v>
      </c>
      <c r="B735" s="19" t="s">
        <v>2294</v>
      </c>
      <c r="C735" s="19" t="s">
        <v>95</v>
      </c>
      <c r="D735" s="19" t="s">
        <v>95</v>
      </c>
    </row>
    <row r="736" spans="1:4" x14ac:dyDescent="0.25">
      <c r="A736" s="19" t="s">
        <v>2268</v>
      </c>
      <c r="B736" s="19" t="s">
        <v>2295</v>
      </c>
      <c r="C736" s="19" t="s">
        <v>95</v>
      </c>
      <c r="D736" s="19" t="s">
        <v>95</v>
      </c>
    </row>
    <row r="737" spans="1:4" x14ac:dyDescent="0.25">
      <c r="A737" s="19" t="s">
        <v>5504</v>
      </c>
      <c r="B737" s="19" t="s">
        <v>5189</v>
      </c>
      <c r="C737" s="19" t="s">
        <v>5220</v>
      </c>
      <c r="D737" s="19" t="s">
        <v>5824</v>
      </c>
    </row>
    <row r="738" spans="1:4" x14ac:dyDescent="0.25">
      <c r="A738" s="19" t="s">
        <v>5504</v>
      </c>
      <c r="B738" s="19" t="s">
        <v>5694</v>
      </c>
      <c r="C738" s="19" t="s">
        <v>5220</v>
      </c>
      <c r="D738" s="19" t="s">
        <v>5825</v>
      </c>
    </row>
    <row r="739" spans="1:4" x14ac:dyDescent="0.25">
      <c r="A739" s="19" t="s">
        <v>5504</v>
      </c>
      <c r="B739" s="19" t="s">
        <v>5695</v>
      </c>
      <c r="C739" s="19" t="s">
        <v>5220</v>
      </c>
      <c r="D739" s="19" t="s">
        <v>5826</v>
      </c>
    </row>
    <row r="740" spans="1:4" x14ac:dyDescent="0.25">
      <c r="A740" s="19" t="s">
        <v>5504</v>
      </c>
      <c r="B740" s="19" t="s">
        <v>5696</v>
      </c>
      <c r="C740" s="19" t="s">
        <v>5220</v>
      </c>
      <c r="D740" s="19" t="s">
        <v>5827</v>
      </c>
    </row>
    <row r="741" spans="1:4" x14ac:dyDescent="0.25">
      <c r="A741" s="19" t="s">
        <v>5504</v>
      </c>
      <c r="B741" s="19" t="s">
        <v>5697</v>
      </c>
      <c r="C741" s="19" t="s">
        <v>5220</v>
      </c>
      <c r="D741" s="19" t="s">
        <v>5828</v>
      </c>
    </row>
    <row r="742" spans="1:4" x14ac:dyDescent="0.25">
      <c r="A742" s="19" t="s">
        <v>5504</v>
      </c>
      <c r="B742" s="19" t="s">
        <v>5197</v>
      </c>
      <c r="C742" s="19" t="s">
        <v>5220</v>
      </c>
      <c r="D742" s="19" t="s">
        <v>5829</v>
      </c>
    </row>
    <row r="743" spans="1:4" x14ac:dyDescent="0.25">
      <c r="A743" s="19" t="s">
        <v>5504</v>
      </c>
      <c r="B743" s="19" t="s">
        <v>5698</v>
      </c>
      <c r="C743" s="19" t="s">
        <v>5220</v>
      </c>
      <c r="D743" s="19" t="s">
        <v>5830</v>
      </c>
    </row>
    <row r="744" spans="1:4" x14ac:dyDescent="0.25">
      <c r="A744" s="19" t="s">
        <v>5504</v>
      </c>
      <c r="B744" s="19" t="s">
        <v>5699</v>
      </c>
      <c r="C744" s="19" t="s">
        <v>5220</v>
      </c>
      <c r="D744" s="19" t="s">
        <v>5831</v>
      </c>
    </row>
    <row r="745" spans="1:4" x14ac:dyDescent="0.25">
      <c r="A745" s="19" t="s">
        <v>5504</v>
      </c>
      <c r="B745" s="19" t="s">
        <v>5700</v>
      </c>
      <c r="C745" s="19" t="s">
        <v>5220</v>
      </c>
      <c r="D745" s="19" t="s">
        <v>5832</v>
      </c>
    </row>
    <row r="746" spans="1:4" x14ac:dyDescent="0.25">
      <c r="A746" s="19" t="s">
        <v>5504</v>
      </c>
      <c r="B746" s="19" t="s">
        <v>5701</v>
      </c>
      <c r="C746" s="19" t="s">
        <v>5220</v>
      </c>
      <c r="D746" s="19" t="s">
        <v>5833</v>
      </c>
    </row>
    <row r="747" spans="1:4" x14ac:dyDescent="0.25">
      <c r="A747" s="19" t="s">
        <v>5504</v>
      </c>
      <c r="B747" s="19" t="s">
        <v>5702</v>
      </c>
      <c r="C747" s="19" t="s">
        <v>5220</v>
      </c>
      <c r="D747" s="19" t="s">
        <v>5834</v>
      </c>
    </row>
    <row r="748" spans="1:4" x14ac:dyDescent="0.25">
      <c r="A748" s="19" t="s">
        <v>1172</v>
      </c>
      <c r="B748" s="19" t="s">
        <v>5192</v>
      </c>
      <c r="C748" s="19" t="s">
        <v>95</v>
      </c>
      <c r="D748" s="19" t="s">
        <v>95</v>
      </c>
    </row>
    <row r="749" spans="1:4" x14ac:dyDescent="0.25">
      <c r="A749" s="19" t="s">
        <v>1172</v>
      </c>
      <c r="B749" s="19" t="s">
        <v>5193</v>
      </c>
      <c r="C749" s="19" t="s">
        <v>95</v>
      </c>
      <c r="D749" s="19" t="s">
        <v>95</v>
      </c>
    </row>
    <row r="750" spans="1:4" x14ac:dyDescent="0.25">
      <c r="A750" s="19" t="s">
        <v>1172</v>
      </c>
      <c r="B750" s="19" t="s">
        <v>5194</v>
      </c>
      <c r="C750" s="19" t="s">
        <v>95</v>
      </c>
      <c r="D750" s="19" t="s">
        <v>95</v>
      </c>
    </row>
    <row r="751" spans="1:4" x14ac:dyDescent="0.25">
      <c r="A751" s="19" t="s">
        <v>1172</v>
      </c>
      <c r="B751" s="19" t="s">
        <v>5703</v>
      </c>
      <c r="C751" s="19" t="s">
        <v>95</v>
      </c>
      <c r="D751" s="19" t="s">
        <v>95</v>
      </c>
    </row>
    <row r="752" spans="1:4" x14ac:dyDescent="0.25">
      <c r="A752" s="19" t="s">
        <v>1172</v>
      </c>
      <c r="B752" s="19" t="s">
        <v>5204</v>
      </c>
      <c r="C752" s="19" t="s">
        <v>95</v>
      </c>
      <c r="D752" s="19" t="s">
        <v>95</v>
      </c>
    </row>
    <row r="753" spans="1:4" x14ac:dyDescent="0.25">
      <c r="A753" s="19" t="s">
        <v>1172</v>
      </c>
      <c r="B753" s="19" t="s">
        <v>5205</v>
      </c>
      <c r="C753" s="19" t="s">
        <v>95</v>
      </c>
      <c r="D753" s="19" t="s">
        <v>95</v>
      </c>
    </row>
    <row r="754" spans="1:4" x14ac:dyDescent="0.25">
      <c r="A754" s="19" t="s">
        <v>1172</v>
      </c>
      <c r="B754" s="19" t="s">
        <v>5206</v>
      </c>
      <c r="C754" s="19" t="s">
        <v>95</v>
      </c>
      <c r="D754" s="19" t="s">
        <v>95</v>
      </c>
    </row>
    <row r="755" spans="1:4" x14ac:dyDescent="0.25">
      <c r="A755" s="19" t="s">
        <v>1172</v>
      </c>
      <c r="B755" s="19" t="s">
        <v>5207</v>
      </c>
      <c r="C755" s="19" t="s">
        <v>95</v>
      </c>
      <c r="D755" s="19" t="s">
        <v>95</v>
      </c>
    </row>
    <row r="756" spans="1:4" x14ac:dyDescent="0.25">
      <c r="A756" s="19" t="s">
        <v>1172</v>
      </c>
      <c r="B756" s="19" t="s">
        <v>5208</v>
      </c>
      <c r="C756" s="19" t="s">
        <v>95</v>
      </c>
      <c r="D756" s="19" t="s">
        <v>95</v>
      </c>
    </row>
    <row r="757" spans="1:4" x14ac:dyDescent="0.25">
      <c r="A757" s="19" t="s">
        <v>1172</v>
      </c>
      <c r="B757" s="19" t="s">
        <v>5209</v>
      </c>
      <c r="C757" s="19" t="s">
        <v>95</v>
      </c>
      <c r="D757" s="19" t="s">
        <v>95</v>
      </c>
    </row>
    <row r="758" spans="1:4" x14ac:dyDescent="0.25">
      <c r="A758" s="19" t="s">
        <v>2114</v>
      </c>
      <c r="B758" s="19" t="s">
        <v>5704</v>
      </c>
      <c r="C758" s="19" t="s">
        <v>5220</v>
      </c>
      <c r="D758" s="19" t="s">
        <v>5835</v>
      </c>
    </row>
    <row r="759" spans="1:4" x14ac:dyDescent="0.25">
      <c r="A759" s="19" t="s">
        <v>1172</v>
      </c>
      <c r="B759" s="19" t="s">
        <v>5210</v>
      </c>
      <c r="C759" s="19" t="s">
        <v>95</v>
      </c>
      <c r="D759" s="19" t="s">
        <v>95</v>
      </c>
    </row>
    <row r="760" spans="1:4" x14ac:dyDescent="0.25">
      <c r="A760" s="19" t="s">
        <v>1172</v>
      </c>
      <c r="B760" s="19" t="s">
        <v>2308</v>
      </c>
      <c r="C760" s="19" t="s">
        <v>95</v>
      </c>
      <c r="D760" s="19" t="s">
        <v>95</v>
      </c>
    </row>
    <row r="761" spans="1:4" x14ac:dyDescent="0.25">
      <c r="A761" s="19" t="s">
        <v>5504</v>
      </c>
      <c r="B761" s="19" t="s">
        <v>5705</v>
      </c>
      <c r="C761" s="19" t="s">
        <v>5220</v>
      </c>
      <c r="D761" s="19" t="s">
        <v>5836</v>
      </c>
    </row>
    <row r="762" spans="1:4" x14ac:dyDescent="0.25">
      <c r="A762" s="19" t="s">
        <v>1172</v>
      </c>
      <c r="B762" s="19" t="s">
        <v>2310</v>
      </c>
      <c r="C762" s="19" t="s">
        <v>95</v>
      </c>
      <c r="D762" s="19" t="s">
        <v>95</v>
      </c>
    </row>
    <row r="763" spans="1:4" x14ac:dyDescent="0.25">
      <c r="A763" s="19" t="s">
        <v>1172</v>
      </c>
      <c r="B763" s="19" t="s">
        <v>2311</v>
      </c>
      <c r="C763" s="19" t="s">
        <v>95</v>
      </c>
      <c r="D763" s="19" t="s">
        <v>95</v>
      </c>
    </row>
    <row r="764" spans="1:4" x14ac:dyDescent="0.25">
      <c r="A764" s="19" t="s">
        <v>1172</v>
      </c>
      <c r="B764" s="19" t="s">
        <v>2312</v>
      </c>
      <c r="C764" s="19" t="s">
        <v>95</v>
      </c>
      <c r="D764" s="19" t="s">
        <v>95</v>
      </c>
    </row>
    <row r="765" spans="1:4" x14ac:dyDescent="0.25">
      <c r="A765" s="19" t="s">
        <v>1172</v>
      </c>
      <c r="B765" s="19" t="s">
        <v>2313</v>
      </c>
      <c r="C765" s="19" t="s">
        <v>95</v>
      </c>
      <c r="D765" s="19" t="s">
        <v>95</v>
      </c>
    </row>
    <row r="766" spans="1:4" x14ac:dyDescent="0.25">
      <c r="A766" s="19" t="s">
        <v>1172</v>
      </c>
      <c r="B766" s="19" t="s">
        <v>2314</v>
      </c>
      <c r="C766" s="19" t="s">
        <v>95</v>
      </c>
      <c r="D766" s="19" t="s">
        <v>95</v>
      </c>
    </row>
    <row r="767" spans="1:4" x14ac:dyDescent="0.25">
      <c r="A767" s="19" t="s">
        <v>1172</v>
      </c>
      <c r="B767" s="19" t="s">
        <v>2315</v>
      </c>
      <c r="C767" s="19" t="s">
        <v>95</v>
      </c>
      <c r="D767" s="19" t="s">
        <v>95</v>
      </c>
    </row>
    <row r="768" spans="1:4" x14ac:dyDescent="0.25">
      <c r="A768" s="19" t="s">
        <v>1172</v>
      </c>
      <c r="B768" s="19" t="s">
        <v>2316</v>
      </c>
      <c r="C768" s="19" t="s">
        <v>95</v>
      </c>
      <c r="D768" s="19" t="s">
        <v>95</v>
      </c>
    </row>
    <row r="769" spans="1:4" x14ac:dyDescent="0.25">
      <c r="A769" s="19" t="s">
        <v>6119</v>
      </c>
      <c r="B769" s="19" t="s">
        <v>6184</v>
      </c>
      <c r="C769" s="19" t="s">
        <v>95</v>
      </c>
      <c r="D769" s="19" t="s">
        <v>95</v>
      </c>
    </row>
    <row r="770" spans="1:4" x14ac:dyDescent="0.25">
      <c r="A770" s="19" t="s">
        <v>6119</v>
      </c>
      <c r="B770" s="19" t="s">
        <v>6168</v>
      </c>
      <c r="C770" s="19" t="s">
        <v>95</v>
      </c>
      <c r="D770" s="19" t="s">
        <v>95</v>
      </c>
    </row>
    <row r="771" spans="1:4" x14ac:dyDescent="0.25">
      <c r="A771" s="19" t="s">
        <v>6119</v>
      </c>
      <c r="B771" s="19" t="s">
        <v>6169</v>
      </c>
      <c r="C771" s="19" t="s">
        <v>95</v>
      </c>
      <c r="D771" s="19" t="s">
        <v>95</v>
      </c>
    </row>
    <row r="772" spans="1:4" x14ac:dyDescent="0.25">
      <c r="A772" s="19" t="s">
        <v>6119</v>
      </c>
      <c r="B772" s="19" t="s">
        <v>6170</v>
      </c>
      <c r="C772" s="19" t="s">
        <v>95</v>
      </c>
      <c r="D772" s="19" t="s">
        <v>95</v>
      </c>
    </row>
    <row r="773" spans="1:4" x14ac:dyDescent="0.25">
      <c r="A773" s="19" t="s">
        <v>6119</v>
      </c>
      <c r="B773" s="19" t="s">
        <v>6185</v>
      </c>
      <c r="C773" s="19" t="s">
        <v>95</v>
      </c>
      <c r="D773" s="19" t="s">
        <v>95</v>
      </c>
    </row>
    <row r="774" spans="1:4" x14ac:dyDescent="0.25">
      <c r="A774" s="19" t="s">
        <v>6119</v>
      </c>
      <c r="B774" s="19" t="s">
        <v>6175</v>
      </c>
      <c r="C774" s="19" t="s">
        <v>95</v>
      </c>
      <c r="D774" s="19" t="s">
        <v>95</v>
      </c>
    </row>
    <row r="775" spans="1:4" x14ac:dyDescent="0.25">
      <c r="A775" s="19" t="s">
        <v>6119</v>
      </c>
      <c r="B775" s="19" t="s">
        <v>6176</v>
      </c>
      <c r="C775" s="19" t="s">
        <v>95</v>
      </c>
      <c r="D775" s="19" t="s">
        <v>95</v>
      </c>
    </row>
    <row r="776" spans="1:4" x14ac:dyDescent="0.25">
      <c r="A776" s="19" t="s">
        <v>6119</v>
      </c>
      <c r="B776" s="19" t="s">
        <v>6187</v>
      </c>
      <c r="C776" s="19" t="s">
        <v>95</v>
      </c>
      <c r="D776" s="19" t="s">
        <v>95</v>
      </c>
    </row>
    <row r="777" spans="1:4" x14ac:dyDescent="0.25">
      <c r="A777" s="19" t="s">
        <v>6119</v>
      </c>
      <c r="B777" s="19" t="s">
        <v>6172</v>
      </c>
      <c r="C777" s="19" t="s">
        <v>95</v>
      </c>
      <c r="D777" s="19" t="s">
        <v>95</v>
      </c>
    </row>
    <row r="778" spans="1:4" x14ac:dyDescent="0.25">
      <c r="A778" s="19" t="s">
        <v>6119</v>
      </c>
      <c r="B778" s="19" t="s">
        <v>6155</v>
      </c>
      <c r="C778" s="19" t="s">
        <v>95</v>
      </c>
      <c r="D778" s="19" t="s">
        <v>95</v>
      </c>
    </row>
    <row r="779" spans="1:4" x14ac:dyDescent="0.25">
      <c r="A779" s="19" t="s">
        <v>6119</v>
      </c>
      <c r="B779" s="19" t="s">
        <v>6129</v>
      </c>
      <c r="C779" s="19" t="s">
        <v>95</v>
      </c>
      <c r="D779" s="19" t="s">
        <v>95</v>
      </c>
    </row>
    <row r="780" spans="1:4" x14ac:dyDescent="0.25">
      <c r="A780" s="19" t="s">
        <v>5520</v>
      </c>
      <c r="B780" s="19" t="s">
        <v>5706</v>
      </c>
      <c r="C780" s="19" t="s">
        <v>95</v>
      </c>
      <c r="D780" s="19" t="s">
        <v>95</v>
      </c>
    </row>
    <row r="781" spans="1:4" x14ac:dyDescent="0.25">
      <c r="A781" s="19" t="s">
        <v>5520</v>
      </c>
      <c r="B781" s="19" t="s">
        <v>5707</v>
      </c>
      <c r="C781" s="19" t="s">
        <v>95</v>
      </c>
      <c r="D781" s="19" t="s">
        <v>95</v>
      </c>
    </row>
    <row r="782" spans="1:4" x14ac:dyDescent="0.25">
      <c r="A782" s="19" t="s">
        <v>5520</v>
      </c>
      <c r="B782" s="19" t="s">
        <v>5708</v>
      </c>
      <c r="C782" s="19" t="s">
        <v>95</v>
      </c>
      <c r="D782" s="19" t="s">
        <v>95</v>
      </c>
    </row>
    <row r="783" spans="1:4" x14ac:dyDescent="0.25">
      <c r="A783" s="19" t="s">
        <v>5520</v>
      </c>
      <c r="B783" s="19" t="s">
        <v>5709</v>
      </c>
      <c r="C783" s="19" t="s">
        <v>95</v>
      </c>
      <c r="D783" s="19" t="s">
        <v>95</v>
      </c>
    </row>
    <row r="784" spans="1:4" x14ac:dyDescent="0.25">
      <c r="A784" s="19" t="s">
        <v>5520</v>
      </c>
      <c r="B784" s="19" t="s">
        <v>5710</v>
      </c>
      <c r="C784" s="19" t="s">
        <v>95</v>
      </c>
      <c r="D784" s="19" t="s">
        <v>95</v>
      </c>
    </row>
    <row r="785" spans="1:4" x14ac:dyDescent="0.25">
      <c r="A785" s="19" t="s">
        <v>5520</v>
      </c>
      <c r="B785" s="19" t="s">
        <v>5711</v>
      </c>
      <c r="C785" s="19" t="s">
        <v>95</v>
      </c>
      <c r="D785" s="19" t="s">
        <v>95</v>
      </c>
    </row>
    <row r="786" spans="1:4" x14ac:dyDescent="0.25">
      <c r="A786" s="19" t="s">
        <v>5520</v>
      </c>
      <c r="B786" s="19" t="s">
        <v>5712</v>
      </c>
      <c r="C786" s="19" t="s">
        <v>95</v>
      </c>
      <c r="D786" s="19" t="s">
        <v>95</v>
      </c>
    </row>
    <row r="787" spans="1:4" x14ac:dyDescent="0.25">
      <c r="A787" s="19" t="s">
        <v>5520</v>
      </c>
      <c r="B787" s="19" t="s">
        <v>5713</v>
      </c>
      <c r="C787" s="19" t="s">
        <v>95</v>
      </c>
      <c r="D787" s="19" t="s">
        <v>95</v>
      </c>
    </row>
    <row r="788" spans="1:4" x14ac:dyDescent="0.25">
      <c r="A788" s="19" t="s">
        <v>5520</v>
      </c>
      <c r="B788" s="19" t="s">
        <v>5714</v>
      </c>
      <c r="C788" s="19" t="s">
        <v>95</v>
      </c>
      <c r="D788" s="19" t="s">
        <v>95</v>
      </c>
    </row>
    <row r="789" spans="1:4" x14ac:dyDescent="0.25">
      <c r="A789" s="19" t="s">
        <v>5520</v>
      </c>
      <c r="B789" s="19" t="s">
        <v>5715</v>
      </c>
      <c r="C789" s="19" t="s">
        <v>95</v>
      </c>
      <c r="D789" s="19" t="s">
        <v>95</v>
      </c>
    </row>
    <row r="790" spans="1:4" x14ac:dyDescent="0.25">
      <c r="A790" s="19" t="s">
        <v>5520</v>
      </c>
      <c r="B790" s="19" t="s">
        <v>5716</v>
      </c>
      <c r="C790" s="19" t="s">
        <v>95</v>
      </c>
      <c r="D790" s="19" t="s">
        <v>95</v>
      </c>
    </row>
    <row r="791" spans="1:4" x14ac:dyDescent="0.25">
      <c r="A791" s="19" t="s">
        <v>5520</v>
      </c>
      <c r="B791" s="19" t="s">
        <v>5717</v>
      </c>
      <c r="C791" s="19" t="s">
        <v>95</v>
      </c>
      <c r="D791" s="19" t="s">
        <v>95</v>
      </c>
    </row>
    <row r="792" spans="1:4" x14ac:dyDescent="0.25">
      <c r="A792" s="19" t="s">
        <v>5520</v>
      </c>
      <c r="B792" s="19" t="s">
        <v>5718</v>
      </c>
      <c r="C792" s="19" t="s">
        <v>95</v>
      </c>
      <c r="D792" s="19" t="s">
        <v>95</v>
      </c>
    </row>
    <row r="793" spans="1:4" x14ac:dyDescent="0.25">
      <c r="A793" s="19" t="s">
        <v>5520</v>
      </c>
      <c r="B793" s="19" t="s">
        <v>5719</v>
      </c>
      <c r="C793" s="19" t="s">
        <v>95</v>
      </c>
      <c r="D793" s="19" t="s">
        <v>95</v>
      </c>
    </row>
    <row r="794" spans="1:4" x14ac:dyDescent="0.25">
      <c r="A794" s="19" t="s">
        <v>5520</v>
      </c>
      <c r="B794" s="19" t="s">
        <v>5720</v>
      </c>
      <c r="C794" s="19" t="s">
        <v>95</v>
      </c>
      <c r="D794" s="19" t="s">
        <v>95</v>
      </c>
    </row>
    <row r="795" spans="1:4" x14ac:dyDescent="0.25">
      <c r="A795" s="19" t="s">
        <v>5520</v>
      </c>
      <c r="B795" s="19" t="s">
        <v>205</v>
      </c>
      <c r="C795" s="19" t="s">
        <v>95</v>
      </c>
      <c r="D795" s="19" t="s">
        <v>95</v>
      </c>
    </row>
    <row r="796" spans="1:4" x14ac:dyDescent="0.25">
      <c r="A796" s="19" t="s">
        <v>5520</v>
      </c>
      <c r="B796" s="19" t="s">
        <v>205</v>
      </c>
      <c r="C796" s="19" t="s">
        <v>95</v>
      </c>
      <c r="D796" s="19" t="s">
        <v>95</v>
      </c>
    </row>
    <row r="797" spans="1:4" x14ac:dyDescent="0.25">
      <c r="A797" s="19" t="s">
        <v>5520</v>
      </c>
      <c r="B797" s="19" t="s">
        <v>205</v>
      </c>
      <c r="C797" s="19" t="s">
        <v>95</v>
      </c>
      <c r="D797" s="19" t="s">
        <v>95</v>
      </c>
    </row>
    <row r="798" spans="1:4" x14ac:dyDescent="0.25">
      <c r="A798" s="19" t="s">
        <v>5520</v>
      </c>
      <c r="B798" s="19" t="s">
        <v>205</v>
      </c>
      <c r="C798" s="19" t="s">
        <v>95</v>
      </c>
      <c r="D798" s="19" t="s">
        <v>95</v>
      </c>
    </row>
    <row r="799" spans="1:4" x14ac:dyDescent="0.25">
      <c r="A799" s="19" t="s">
        <v>5520</v>
      </c>
      <c r="B799" s="19" t="s">
        <v>205</v>
      </c>
      <c r="C799" s="19" t="s">
        <v>95</v>
      </c>
      <c r="D799" s="19" t="s">
        <v>95</v>
      </c>
    </row>
    <row r="800" spans="1:4" x14ac:dyDescent="0.25">
      <c r="A800" s="19" t="s">
        <v>5521</v>
      </c>
      <c r="B800" s="19" t="s">
        <v>205</v>
      </c>
      <c r="C800" s="19" t="s">
        <v>95</v>
      </c>
      <c r="D800" s="19" t="s">
        <v>95</v>
      </c>
    </row>
    <row r="801" spans="1:4" x14ac:dyDescent="0.25">
      <c r="A801" s="19" t="s">
        <v>5522</v>
      </c>
      <c r="B801" s="19" t="s">
        <v>1883</v>
      </c>
      <c r="C801" s="19" t="s">
        <v>95</v>
      </c>
      <c r="D801" s="19" t="s">
        <v>95</v>
      </c>
    </row>
    <row r="802" spans="1:4" x14ac:dyDescent="0.25">
      <c r="A802" s="19" t="s">
        <v>5522</v>
      </c>
      <c r="B802" s="19" t="s">
        <v>5721</v>
      </c>
      <c r="C802" s="19" t="s">
        <v>95</v>
      </c>
      <c r="D802" s="19" t="s">
        <v>95</v>
      </c>
    </row>
    <row r="803" spans="1:4" x14ac:dyDescent="0.25">
      <c r="A803" s="19" t="s">
        <v>5522</v>
      </c>
      <c r="B803" s="19" t="s">
        <v>5522</v>
      </c>
      <c r="C803" s="19" t="s">
        <v>95</v>
      </c>
      <c r="D803" s="19" t="s">
        <v>95</v>
      </c>
    </row>
    <row r="804" spans="1:4" x14ac:dyDescent="0.25">
      <c r="A804" s="19" t="s">
        <v>5522</v>
      </c>
      <c r="B804" s="19" t="s">
        <v>5522</v>
      </c>
      <c r="C804" s="19" t="s">
        <v>95</v>
      </c>
      <c r="D804" s="19" t="s">
        <v>95</v>
      </c>
    </row>
    <row r="805" spans="1:4" x14ac:dyDescent="0.25">
      <c r="A805" s="19" t="s">
        <v>5522</v>
      </c>
      <c r="B805" s="19" t="s">
        <v>5522</v>
      </c>
      <c r="C805" s="19" t="s">
        <v>95</v>
      </c>
      <c r="D805" s="19" t="s">
        <v>95</v>
      </c>
    </row>
    <row r="806" spans="1:4" x14ac:dyDescent="0.25">
      <c r="A806" s="19" t="s">
        <v>5522</v>
      </c>
      <c r="B806" s="19" t="s">
        <v>5522</v>
      </c>
      <c r="C806" s="19" t="s">
        <v>95</v>
      </c>
      <c r="D806" s="19" t="s">
        <v>95</v>
      </c>
    </row>
    <row r="807" spans="1:4" x14ac:dyDescent="0.25">
      <c r="A807" s="19" t="s">
        <v>5522</v>
      </c>
      <c r="B807" s="19" t="s">
        <v>5522</v>
      </c>
      <c r="C807" s="19" t="s">
        <v>95</v>
      </c>
      <c r="D807" s="19" t="s">
        <v>95</v>
      </c>
    </row>
    <row r="808" spans="1:4" x14ac:dyDescent="0.25">
      <c r="A808" s="19" t="s">
        <v>5522</v>
      </c>
      <c r="B808" s="19" t="s">
        <v>5522</v>
      </c>
      <c r="C808" s="19" t="s">
        <v>95</v>
      </c>
      <c r="D808" s="19" t="s">
        <v>95</v>
      </c>
    </row>
    <row r="809" spans="1:4" x14ac:dyDescent="0.25">
      <c r="A809" s="19" t="s">
        <v>5522</v>
      </c>
      <c r="B809" s="19" t="s">
        <v>5522</v>
      </c>
      <c r="C809" s="19" t="s">
        <v>95</v>
      </c>
      <c r="D809" s="19" t="s">
        <v>95</v>
      </c>
    </row>
    <row r="810" spans="1:4" x14ac:dyDescent="0.25">
      <c r="A810" s="19" t="s">
        <v>5522</v>
      </c>
      <c r="B810" s="19" t="s">
        <v>5522</v>
      </c>
      <c r="C810" s="19" t="s">
        <v>95</v>
      </c>
      <c r="D810" s="19" t="s">
        <v>95</v>
      </c>
    </row>
    <row r="811" spans="1:4" x14ac:dyDescent="0.25">
      <c r="A811" s="19" t="s">
        <v>5522</v>
      </c>
      <c r="B811" s="19" t="s">
        <v>5522</v>
      </c>
      <c r="C811" s="19" t="s">
        <v>95</v>
      </c>
      <c r="D811" s="19" t="s">
        <v>95</v>
      </c>
    </row>
    <row r="812" spans="1:4" x14ac:dyDescent="0.25">
      <c r="A812" s="19" t="s">
        <v>5522</v>
      </c>
      <c r="B812" s="19" t="s">
        <v>5522</v>
      </c>
      <c r="C812" s="19" t="s">
        <v>95</v>
      </c>
      <c r="D812" s="19" t="s">
        <v>95</v>
      </c>
    </row>
    <row r="813" spans="1:4" x14ac:dyDescent="0.25">
      <c r="A813" s="19" t="s">
        <v>5522</v>
      </c>
      <c r="B813" s="19" t="s">
        <v>5522</v>
      </c>
      <c r="C813" s="19" t="s">
        <v>95</v>
      </c>
      <c r="D813" s="19" t="s">
        <v>95</v>
      </c>
    </row>
    <row r="814" spans="1:4" x14ac:dyDescent="0.25">
      <c r="A814" s="19" t="s">
        <v>5522</v>
      </c>
      <c r="B814" s="19" t="s">
        <v>5522</v>
      </c>
      <c r="C814" s="19" t="s">
        <v>95</v>
      </c>
      <c r="D814" s="19" t="s">
        <v>95</v>
      </c>
    </row>
    <row r="815" spans="1:4" x14ac:dyDescent="0.25">
      <c r="A815" s="19" t="s">
        <v>5522</v>
      </c>
      <c r="B815" s="19" t="s">
        <v>5522</v>
      </c>
      <c r="C815" s="19" t="s">
        <v>95</v>
      </c>
      <c r="D815" s="19" t="s">
        <v>95</v>
      </c>
    </row>
    <row r="816" spans="1:4" x14ac:dyDescent="0.25">
      <c r="A816" s="19" t="s">
        <v>5522</v>
      </c>
      <c r="B816" s="19" t="s">
        <v>5522</v>
      </c>
      <c r="C816" s="19" t="s">
        <v>95</v>
      </c>
      <c r="D816" s="19" t="s">
        <v>95</v>
      </c>
    </row>
    <row r="817" spans="1:4" x14ac:dyDescent="0.25">
      <c r="A817" s="19" t="s">
        <v>5522</v>
      </c>
      <c r="B817" s="19" t="s">
        <v>5522</v>
      </c>
      <c r="C817" s="19" t="s">
        <v>95</v>
      </c>
      <c r="D817" s="19" t="s">
        <v>95</v>
      </c>
    </row>
    <row r="818" spans="1:4" x14ac:dyDescent="0.25">
      <c r="A818" s="19" t="s">
        <v>5522</v>
      </c>
      <c r="B818" s="19" t="s">
        <v>5522</v>
      </c>
      <c r="C818" s="19" t="s">
        <v>95</v>
      </c>
      <c r="D818" s="19" t="s">
        <v>95</v>
      </c>
    </row>
    <row r="819" spans="1:4" x14ac:dyDescent="0.25">
      <c r="A819" s="19" t="s">
        <v>5522</v>
      </c>
      <c r="B819" s="19" t="s">
        <v>5522</v>
      </c>
      <c r="C819" s="19" t="s">
        <v>95</v>
      </c>
      <c r="D819" s="19" t="s">
        <v>95</v>
      </c>
    </row>
    <row r="820" spans="1:4" x14ac:dyDescent="0.25">
      <c r="A820" s="19" t="s">
        <v>5522</v>
      </c>
      <c r="B820" s="19" t="s">
        <v>5522</v>
      </c>
      <c r="C820" s="19" t="s">
        <v>95</v>
      </c>
      <c r="D820" s="19" t="s">
        <v>95</v>
      </c>
    </row>
    <row r="821" spans="1:4" x14ac:dyDescent="0.25">
      <c r="A821" s="19" t="s">
        <v>5522</v>
      </c>
      <c r="B821" s="19" t="s">
        <v>5522</v>
      </c>
      <c r="C821" s="19" t="s">
        <v>95</v>
      </c>
      <c r="D821" s="19" t="s">
        <v>95</v>
      </c>
    </row>
    <row r="822" spans="1:4" x14ac:dyDescent="0.25">
      <c r="A822" s="19" t="s">
        <v>5522</v>
      </c>
      <c r="B822" s="19" t="s">
        <v>5522</v>
      </c>
      <c r="C822" s="19" t="s">
        <v>95</v>
      </c>
      <c r="D822" s="19" t="s">
        <v>95</v>
      </c>
    </row>
    <row r="823" spans="1:4" x14ac:dyDescent="0.25">
      <c r="A823" s="19" t="s">
        <v>5522</v>
      </c>
      <c r="B823" s="19" t="s">
        <v>5522</v>
      </c>
      <c r="C823" s="19" t="s">
        <v>95</v>
      </c>
      <c r="D823" s="19" t="s">
        <v>95</v>
      </c>
    </row>
    <row r="824" spans="1:4" x14ac:dyDescent="0.25">
      <c r="A824" s="19" t="s">
        <v>5522</v>
      </c>
      <c r="B824" s="19" t="s">
        <v>5522</v>
      </c>
      <c r="C824" s="19" t="s">
        <v>95</v>
      </c>
      <c r="D824" s="19" t="s">
        <v>95</v>
      </c>
    </row>
    <row r="825" spans="1:4" x14ac:dyDescent="0.25">
      <c r="A825" s="19" t="s">
        <v>5522</v>
      </c>
      <c r="B825" s="19" t="s">
        <v>5522</v>
      </c>
      <c r="C825" s="19" t="s">
        <v>95</v>
      </c>
      <c r="D825" s="19" t="s">
        <v>95</v>
      </c>
    </row>
    <row r="826" spans="1:4" x14ac:dyDescent="0.25">
      <c r="A826" s="19" t="s">
        <v>5522</v>
      </c>
      <c r="B826" s="19" t="s">
        <v>5522</v>
      </c>
      <c r="C826" s="19" t="s">
        <v>95</v>
      </c>
      <c r="D826" s="19" t="s">
        <v>95</v>
      </c>
    </row>
    <row r="827" spans="1:4" x14ac:dyDescent="0.25">
      <c r="A827" s="19" t="s">
        <v>5522</v>
      </c>
      <c r="B827" s="19" t="s">
        <v>5522</v>
      </c>
      <c r="C827" s="19" t="s">
        <v>95</v>
      </c>
      <c r="D827" s="19" t="s">
        <v>95</v>
      </c>
    </row>
    <row r="828" spans="1:4" x14ac:dyDescent="0.25">
      <c r="A828" s="19" t="s">
        <v>5522</v>
      </c>
      <c r="B828" s="19" t="s">
        <v>5522</v>
      </c>
      <c r="C828" s="19" t="s">
        <v>95</v>
      </c>
      <c r="D828" s="19" t="s">
        <v>95</v>
      </c>
    </row>
    <row r="829" spans="1:4" x14ac:dyDescent="0.25">
      <c r="A829" s="19" t="s">
        <v>5522</v>
      </c>
      <c r="B829" s="19" t="s">
        <v>5522</v>
      </c>
      <c r="C829" s="19" t="s">
        <v>95</v>
      </c>
      <c r="D829" s="19" t="s">
        <v>95</v>
      </c>
    </row>
    <row r="830" spans="1:4" x14ac:dyDescent="0.25">
      <c r="A830" s="19" t="s">
        <v>5522</v>
      </c>
      <c r="B830" s="19" t="s">
        <v>5522</v>
      </c>
      <c r="C830" s="19" t="s">
        <v>95</v>
      </c>
      <c r="D830" s="19" t="s">
        <v>95</v>
      </c>
    </row>
    <row r="831" spans="1:4" x14ac:dyDescent="0.25">
      <c r="A831" s="19" t="s">
        <v>5522</v>
      </c>
      <c r="B831" s="19" t="s">
        <v>5522</v>
      </c>
      <c r="C831" s="19" t="s">
        <v>95</v>
      </c>
      <c r="D831" s="19" t="s">
        <v>95</v>
      </c>
    </row>
    <row r="832" spans="1:4" x14ac:dyDescent="0.25">
      <c r="A832" s="19" t="s">
        <v>5522</v>
      </c>
      <c r="B832" s="19" t="s">
        <v>5522</v>
      </c>
      <c r="C832" s="19" t="s">
        <v>95</v>
      </c>
      <c r="D832" s="19" t="s">
        <v>95</v>
      </c>
    </row>
    <row r="833" spans="1:4" x14ac:dyDescent="0.25">
      <c r="A833" s="19" t="s">
        <v>563</v>
      </c>
      <c r="B833" s="19" t="s">
        <v>563</v>
      </c>
      <c r="C833" s="19" t="s">
        <v>95</v>
      </c>
      <c r="D833" s="19" t="s">
        <v>95</v>
      </c>
    </row>
    <row r="834" spans="1:4" x14ac:dyDescent="0.25">
      <c r="A834" s="19" t="s">
        <v>563</v>
      </c>
      <c r="B834" s="19" t="s">
        <v>563</v>
      </c>
      <c r="C834" s="19" t="s">
        <v>95</v>
      </c>
      <c r="D834" s="19" t="s">
        <v>95</v>
      </c>
    </row>
    <row r="835" spans="1:4" x14ac:dyDescent="0.25">
      <c r="A835" s="19" t="s">
        <v>563</v>
      </c>
      <c r="B835" s="19" t="s">
        <v>563</v>
      </c>
      <c r="C835" s="19" t="s">
        <v>95</v>
      </c>
      <c r="D835" s="19" t="s">
        <v>95</v>
      </c>
    </row>
    <row r="836" spans="1:4" x14ac:dyDescent="0.25">
      <c r="A836" s="19" t="s">
        <v>563</v>
      </c>
      <c r="B836" s="19" t="s">
        <v>563</v>
      </c>
      <c r="C836" s="19" t="s">
        <v>95</v>
      </c>
      <c r="D836" s="19" t="s">
        <v>95</v>
      </c>
    </row>
    <row r="837" spans="1:4" x14ac:dyDescent="0.25">
      <c r="A837" s="19" t="s">
        <v>563</v>
      </c>
      <c r="B837" s="19" t="s">
        <v>563</v>
      </c>
      <c r="C837" s="19" t="s">
        <v>95</v>
      </c>
      <c r="D837" s="19" t="s">
        <v>95</v>
      </c>
    </row>
    <row r="838" spans="1:4" x14ac:dyDescent="0.25">
      <c r="A838" s="19" t="s">
        <v>563</v>
      </c>
      <c r="B838" s="19" t="s">
        <v>563</v>
      </c>
      <c r="C838" s="19" t="s">
        <v>95</v>
      </c>
      <c r="D838" s="19" t="s">
        <v>95</v>
      </c>
    </row>
    <row r="839" spans="1:4" x14ac:dyDescent="0.25">
      <c r="A839" s="19" t="s">
        <v>563</v>
      </c>
      <c r="B839" s="19" t="s">
        <v>563</v>
      </c>
      <c r="C839" s="19" t="s">
        <v>95</v>
      </c>
      <c r="D839" s="19" t="s">
        <v>95</v>
      </c>
    </row>
    <row r="840" spans="1:4" x14ac:dyDescent="0.25">
      <c r="A840" s="19" t="s">
        <v>563</v>
      </c>
      <c r="B840" s="19" t="s">
        <v>563</v>
      </c>
      <c r="C840" s="19" t="s">
        <v>95</v>
      </c>
      <c r="D840" s="19" t="s">
        <v>95</v>
      </c>
    </row>
    <row r="841" spans="1:4" x14ac:dyDescent="0.25">
      <c r="A841" s="19" t="s">
        <v>563</v>
      </c>
      <c r="B841" s="19" t="s">
        <v>563</v>
      </c>
      <c r="C841" s="19" t="s">
        <v>95</v>
      </c>
      <c r="D841" s="19" t="s">
        <v>95</v>
      </c>
    </row>
    <row r="842" spans="1:4" x14ac:dyDescent="0.25">
      <c r="A842" s="19" t="s">
        <v>563</v>
      </c>
      <c r="B842" s="19" t="s">
        <v>563</v>
      </c>
      <c r="C842" s="19" t="s">
        <v>95</v>
      </c>
      <c r="D842" s="19" t="s">
        <v>95</v>
      </c>
    </row>
    <row r="843" spans="1:4" x14ac:dyDescent="0.25">
      <c r="A843" s="19" t="s">
        <v>563</v>
      </c>
      <c r="B843" s="19" t="s">
        <v>563</v>
      </c>
      <c r="C843" s="19" t="s">
        <v>95</v>
      </c>
      <c r="D843" s="19" t="s">
        <v>95</v>
      </c>
    </row>
    <row r="844" spans="1:4" x14ac:dyDescent="0.25">
      <c r="A844" s="19" t="s">
        <v>563</v>
      </c>
      <c r="B844" s="19" t="s">
        <v>563</v>
      </c>
      <c r="C844" s="19" t="s">
        <v>95</v>
      </c>
      <c r="D844" s="19" t="s">
        <v>95</v>
      </c>
    </row>
    <row r="845" spans="1:4" x14ac:dyDescent="0.25">
      <c r="A845" s="19" t="s">
        <v>563</v>
      </c>
      <c r="B845" s="19" t="s">
        <v>563</v>
      </c>
      <c r="C845" s="19" t="s">
        <v>95</v>
      </c>
      <c r="D845" s="19" t="s">
        <v>95</v>
      </c>
    </row>
    <row r="846" spans="1:4" x14ac:dyDescent="0.25">
      <c r="A846" s="19" t="s">
        <v>563</v>
      </c>
      <c r="B846" s="19" t="s">
        <v>563</v>
      </c>
      <c r="C846" s="19" t="s">
        <v>95</v>
      </c>
      <c r="D846" s="19" t="s">
        <v>95</v>
      </c>
    </row>
    <row r="847" spans="1:4" x14ac:dyDescent="0.25">
      <c r="A847" s="19" t="s">
        <v>563</v>
      </c>
      <c r="B847" s="19" t="s">
        <v>563</v>
      </c>
      <c r="C847" s="19" t="s">
        <v>95</v>
      </c>
      <c r="D847" s="19" t="s">
        <v>95</v>
      </c>
    </row>
    <row r="848" spans="1:4" x14ac:dyDescent="0.25">
      <c r="A848" s="19" t="s">
        <v>563</v>
      </c>
      <c r="B848" s="19" t="s">
        <v>563</v>
      </c>
      <c r="C848" s="19" t="s">
        <v>95</v>
      </c>
      <c r="D848" s="19" t="s">
        <v>95</v>
      </c>
    </row>
    <row r="849" spans="1:4" x14ac:dyDescent="0.25">
      <c r="A849" s="19" t="s">
        <v>563</v>
      </c>
      <c r="B849" s="19" t="s">
        <v>563</v>
      </c>
      <c r="C849" s="19" t="s">
        <v>95</v>
      </c>
      <c r="D849" s="19" t="s">
        <v>95</v>
      </c>
    </row>
    <row r="850" spans="1:4" x14ac:dyDescent="0.25">
      <c r="A850" s="19" t="s">
        <v>563</v>
      </c>
      <c r="B850" s="19" t="s">
        <v>563</v>
      </c>
      <c r="C850" s="19" t="s">
        <v>95</v>
      </c>
      <c r="D850" s="19" t="s">
        <v>95</v>
      </c>
    </row>
    <row r="851" spans="1:4" x14ac:dyDescent="0.25">
      <c r="A851" s="19" t="s">
        <v>563</v>
      </c>
      <c r="B851" s="19" t="s">
        <v>563</v>
      </c>
      <c r="C851" s="19" t="s">
        <v>95</v>
      </c>
      <c r="D851" s="19" t="s">
        <v>95</v>
      </c>
    </row>
    <row r="852" spans="1:4" x14ac:dyDescent="0.25">
      <c r="A852" s="19" t="s">
        <v>563</v>
      </c>
      <c r="B852" s="19" t="s">
        <v>563</v>
      </c>
      <c r="C852" s="19" t="s">
        <v>95</v>
      </c>
      <c r="D852" s="19" t="s">
        <v>95</v>
      </c>
    </row>
    <row r="853" spans="1:4" x14ac:dyDescent="0.25">
      <c r="A853" s="19" t="s">
        <v>563</v>
      </c>
      <c r="B853" s="19" t="s">
        <v>563</v>
      </c>
      <c r="C853" s="19" t="s">
        <v>95</v>
      </c>
      <c r="D853" s="19" t="s">
        <v>95</v>
      </c>
    </row>
    <row r="854" spans="1:4" x14ac:dyDescent="0.25">
      <c r="A854" s="19" t="s">
        <v>563</v>
      </c>
      <c r="B854" s="19" t="s">
        <v>563</v>
      </c>
      <c r="C854" s="19" t="s">
        <v>95</v>
      </c>
      <c r="D854" s="19" t="s">
        <v>95</v>
      </c>
    </row>
    <row r="855" spans="1:4" x14ac:dyDescent="0.25">
      <c r="A855" s="19" t="s">
        <v>563</v>
      </c>
      <c r="B855" s="19" t="s">
        <v>563</v>
      </c>
      <c r="C855" s="19" t="s">
        <v>95</v>
      </c>
      <c r="D855" s="19" t="s">
        <v>95</v>
      </c>
    </row>
    <row r="856" spans="1:4" x14ac:dyDescent="0.25">
      <c r="A856" s="19" t="s">
        <v>563</v>
      </c>
      <c r="B856" s="19" t="s">
        <v>563</v>
      </c>
      <c r="C856" s="19" t="s">
        <v>95</v>
      </c>
      <c r="D856" s="19" t="s">
        <v>95</v>
      </c>
    </row>
    <row r="857" spans="1:4" x14ac:dyDescent="0.25">
      <c r="A857" s="19" t="s">
        <v>563</v>
      </c>
      <c r="B857" s="19" t="s">
        <v>563</v>
      </c>
      <c r="C857" s="19" t="s">
        <v>95</v>
      </c>
      <c r="D857" s="19" t="s">
        <v>95</v>
      </c>
    </row>
    <row r="858" spans="1:4" x14ac:dyDescent="0.25">
      <c r="A858" s="19" t="s">
        <v>563</v>
      </c>
      <c r="B858" s="19" t="s">
        <v>563</v>
      </c>
      <c r="C858" s="19" t="s">
        <v>95</v>
      </c>
      <c r="D858" s="19" t="s">
        <v>95</v>
      </c>
    </row>
    <row r="859" spans="1:4" x14ac:dyDescent="0.25">
      <c r="A859" s="19" t="s">
        <v>563</v>
      </c>
      <c r="B859" s="19" t="s">
        <v>563</v>
      </c>
      <c r="C859" s="19" t="s">
        <v>95</v>
      </c>
      <c r="D859" s="19" t="s">
        <v>95</v>
      </c>
    </row>
    <row r="860" spans="1:4" x14ac:dyDescent="0.25">
      <c r="A860" s="19" t="s">
        <v>563</v>
      </c>
      <c r="B860" s="19" t="s">
        <v>563</v>
      </c>
      <c r="C860" s="19" t="s">
        <v>95</v>
      </c>
      <c r="D860" s="19" t="s">
        <v>95</v>
      </c>
    </row>
    <row r="861" spans="1:4" x14ac:dyDescent="0.25">
      <c r="A861" s="19" t="s">
        <v>563</v>
      </c>
      <c r="B861" s="19" t="s">
        <v>563</v>
      </c>
      <c r="C861" s="19" t="s">
        <v>95</v>
      </c>
      <c r="D861" s="19" t="s">
        <v>95</v>
      </c>
    </row>
    <row r="862" spans="1:4" x14ac:dyDescent="0.25">
      <c r="A862" s="19" t="s">
        <v>563</v>
      </c>
      <c r="B862" s="19" t="s">
        <v>563</v>
      </c>
      <c r="C862" s="19" t="s">
        <v>95</v>
      </c>
      <c r="D862" s="19" t="s">
        <v>95</v>
      </c>
    </row>
    <row r="863" spans="1:4" x14ac:dyDescent="0.25">
      <c r="A863" s="19" t="s">
        <v>563</v>
      </c>
      <c r="B863" s="19" t="s">
        <v>563</v>
      </c>
      <c r="C863" s="19" t="s">
        <v>95</v>
      </c>
      <c r="D863" s="19" t="s">
        <v>95</v>
      </c>
    </row>
    <row r="864" spans="1:4" x14ac:dyDescent="0.25">
      <c r="A864" s="19" t="s">
        <v>563</v>
      </c>
      <c r="B864" s="19" t="s">
        <v>563</v>
      </c>
      <c r="C864" s="19" t="s">
        <v>95</v>
      </c>
      <c r="D864" s="19" t="s">
        <v>95</v>
      </c>
    </row>
    <row r="865" spans="1:4" x14ac:dyDescent="0.25">
      <c r="A865" s="19" t="s">
        <v>564</v>
      </c>
      <c r="B865" s="19" t="s">
        <v>564</v>
      </c>
      <c r="C865" s="19" t="s">
        <v>95</v>
      </c>
      <c r="D865" s="19" t="s">
        <v>95</v>
      </c>
    </row>
    <row r="866" spans="1:4" x14ac:dyDescent="0.25">
      <c r="A866" s="19" t="s">
        <v>564</v>
      </c>
      <c r="B866" s="19" t="s">
        <v>564</v>
      </c>
      <c r="C866" s="19" t="s">
        <v>95</v>
      </c>
      <c r="D866" s="19" t="s">
        <v>95</v>
      </c>
    </row>
    <row r="867" spans="1:4" x14ac:dyDescent="0.25">
      <c r="A867" s="19" t="s">
        <v>564</v>
      </c>
      <c r="B867" s="19" t="s">
        <v>564</v>
      </c>
      <c r="C867" s="19" t="s">
        <v>95</v>
      </c>
      <c r="D867" s="19" t="s">
        <v>95</v>
      </c>
    </row>
    <row r="868" spans="1:4" x14ac:dyDescent="0.25">
      <c r="A868" s="19" t="s">
        <v>564</v>
      </c>
      <c r="B868" s="19" t="s">
        <v>564</v>
      </c>
      <c r="C868" s="19" t="s">
        <v>95</v>
      </c>
      <c r="D868" s="19" t="s">
        <v>95</v>
      </c>
    </row>
    <row r="869" spans="1:4" x14ac:dyDescent="0.25">
      <c r="A869" s="19" t="s">
        <v>564</v>
      </c>
      <c r="B869" s="19" t="s">
        <v>564</v>
      </c>
      <c r="C869" s="19" t="s">
        <v>95</v>
      </c>
      <c r="D869" s="19" t="s">
        <v>95</v>
      </c>
    </row>
    <row r="870" spans="1:4" x14ac:dyDescent="0.25">
      <c r="A870" s="19" t="s">
        <v>564</v>
      </c>
      <c r="B870" s="19" t="s">
        <v>564</v>
      </c>
      <c r="C870" s="19" t="s">
        <v>95</v>
      </c>
      <c r="D870" s="19" t="s">
        <v>95</v>
      </c>
    </row>
    <row r="871" spans="1:4" x14ac:dyDescent="0.25">
      <c r="A871" s="19" t="s">
        <v>564</v>
      </c>
      <c r="B871" s="19" t="s">
        <v>564</v>
      </c>
      <c r="C871" s="19" t="s">
        <v>95</v>
      </c>
      <c r="D871" s="19" t="s">
        <v>95</v>
      </c>
    </row>
    <row r="872" spans="1:4" x14ac:dyDescent="0.25">
      <c r="A872" s="19" t="s">
        <v>564</v>
      </c>
      <c r="B872" s="19" t="s">
        <v>564</v>
      </c>
      <c r="C872" s="19" t="s">
        <v>95</v>
      </c>
      <c r="D872" s="19" t="s">
        <v>95</v>
      </c>
    </row>
    <row r="873" spans="1:4" x14ac:dyDescent="0.25">
      <c r="A873" s="19" t="s">
        <v>564</v>
      </c>
      <c r="B873" s="19" t="s">
        <v>564</v>
      </c>
      <c r="C873" s="19" t="s">
        <v>95</v>
      </c>
      <c r="D873" s="19" t="s">
        <v>95</v>
      </c>
    </row>
    <row r="874" spans="1:4" x14ac:dyDescent="0.25">
      <c r="A874" s="19" t="s">
        <v>564</v>
      </c>
      <c r="B874" s="19" t="s">
        <v>564</v>
      </c>
      <c r="C874" s="19" t="s">
        <v>95</v>
      </c>
      <c r="D874" s="19" t="s">
        <v>95</v>
      </c>
    </row>
    <row r="875" spans="1:4" x14ac:dyDescent="0.25">
      <c r="A875" s="19" t="s">
        <v>564</v>
      </c>
      <c r="B875" s="19" t="s">
        <v>564</v>
      </c>
      <c r="C875" s="19" t="s">
        <v>95</v>
      </c>
      <c r="D875" s="19" t="s">
        <v>95</v>
      </c>
    </row>
    <row r="876" spans="1:4" x14ac:dyDescent="0.25">
      <c r="A876" s="19" t="s">
        <v>564</v>
      </c>
      <c r="B876" s="19" t="s">
        <v>564</v>
      </c>
      <c r="C876" s="19" t="s">
        <v>95</v>
      </c>
      <c r="D876" s="19" t="s">
        <v>95</v>
      </c>
    </row>
    <row r="877" spans="1:4" x14ac:dyDescent="0.25">
      <c r="A877" s="19" t="s">
        <v>564</v>
      </c>
      <c r="B877" s="19" t="s">
        <v>564</v>
      </c>
      <c r="C877" s="19" t="s">
        <v>95</v>
      </c>
      <c r="D877" s="19" t="s">
        <v>95</v>
      </c>
    </row>
    <row r="878" spans="1:4" x14ac:dyDescent="0.25">
      <c r="A878" s="19" t="s">
        <v>564</v>
      </c>
      <c r="B878" s="19" t="s">
        <v>564</v>
      </c>
      <c r="C878" s="19" t="s">
        <v>95</v>
      </c>
      <c r="D878" s="19" t="s">
        <v>95</v>
      </c>
    </row>
    <row r="879" spans="1:4" x14ac:dyDescent="0.25">
      <c r="A879" s="19" t="s">
        <v>564</v>
      </c>
      <c r="B879" s="19" t="s">
        <v>564</v>
      </c>
      <c r="C879" s="19" t="s">
        <v>95</v>
      </c>
      <c r="D879" s="19" t="s">
        <v>95</v>
      </c>
    </row>
    <row r="880" spans="1:4" x14ac:dyDescent="0.25">
      <c r="A880" s="19" t="s">
        <v>564</v>
      </c>
      <c r="B880" s="19" t="s">
        <v>564</v>
      </c>
      <c r="C880" s="19" t="s">
        <v>95</v>
      </c>
      <c r="D880" s="19" t="s">
        <v>95</v>
      </c>
    </row>
    <row r="881" spans="1:4" x14ac:dyDescent="0.25">
      <c r="A881" s="19" t="s">
        <v>564</v>
      </c>
      <c r="B881" s="19" t="s">
        <v>564</v>
      </c>
      <c r="C881" s="19" t="s">
        <v>95</v>
      </c>
      <c r="D881" s="19" t="s">
        <v>95</v>
      </c>
    </row>
    <row r="882" spans="1:4" x14ac:dyDescent="0.25">
      <c r="A882" s="19" t="s">
        <v>564</v>
      </c>
      <c r="B882" s="19" t="s">
        <v>564</v>
      </c>
      <c r="C882" s="19" t="s">
        <v>95</v>
      </c>
      <c r="D882" s="19" t="s">
        <v>95</v>
      </c>
    </row>
    <row r="883" spans="1:4" x14ac:dyDescent="0.25">
      <c r="A883" s="19" t="s">
        <v>564</v>
      </c>
      <c r="B883" s="19" t="s">
        <v>564</v>
      </c>
      <c r="C883" s="19" t="s">
        <v>95</v>
      </c>
      <c r="D883" s="19" t="s">
        <v>95</v>
      </c>
    </row>
    <row r="884" spans="1:4" x14ac:dyDescent="0.25">
      <c r="A884" s="19" t="s">
        <v>564</v>
      </c>
      <c r="B884" s="19" t="s">
        <v>564</v>
      </c>
      <c r="C884" s="19" t="s">
        <v>95</v>
      </c>
      <c r="D884" s="19" t="s">
        <v>95</v>
      </c>
    </row>
    <row r="885" spans="1:4" x14ac:dyDescent="0.25">
      <c r="A885" s="19" t="s">
        <v>564</v>
      </c>
      <c r="B885" s="19" t="s">
        <v>564</v>
      </c>
      <c r="C885" s="19" t="s">
        <v>95</v>
      </c>
      <c r="D885" s="19" t="s">
        <v>95</v>
      </c>
    </row>
    <row r="886" spans="1:4" x14ac:dyDescent="0.25">
      <c r="A886" s="19" t="s">
        <v>564</v>
      </c>
      <c r="B886" s="19" t="s">
        <v>564</v>
      </c>
      <c r="C886" s="19" t="s">
        <v>95</v>
      </c>
      <c r="D886" s="19" t="s">
        <v>95</v>
      </c>
    </row>
    <row r="887" spans="1:4" x14ac:dyDescent="0.25">
      <c r="A887" s="19" t="s">
        <v>564</v>
      </c>
      <c r="B887" s="19" t="s">
        <v>564</v>
      </c>
      <c r="C887" s="19" t="s">
        <v>95</v>
      </c>
      <c r="D887" s="19" t="s">
        <v>95</v>
      </c>
    </row>
    <row r="888" spans="1:4" x14ac:dyDescent="0.25">
      <c r="A888" s="19" t="s">
        <v>564</v>
      </c>
      <c r="B888" s="19" t="s">
        <v>564</v>
      </c>
      <c r="C888" s="19" t="s">
        <v>95</v>
      </c>
      <c r="D888" s="19" t="s">
        <v>95</v>
      </c>
    </row>
    <row r="889" spans="1:4" x14ac:dyDescent="0.25">
      <c r="A889" s="19" t="s">
        <v>564</v>
      </c>
      <c r="B889" s="19" t="s">
        <v>564</v>
      </c>
      <c r="C889" s="19" t="s">
        <v>95</v>
      </c>
      <c r="D889" s="19" t="s">
        <v>95</v>
      </c>
    </row>
    <row r="890" spans="1:4" x14ac:dyDescent="0.25">
      <c r="A890" s="19" t="s">
        <v>564</v>
      </c>
      <c r="B890" s="19" t="s">
        <v>564</v>
      </c>
      <c r="C890" s="19" t="s">
        <v>95</v>
      </c>
      <c r="D890" s="19" t="s">
        <v>95</v>
      </c>
    </row>
    <row r="891" spans="1:4" x14ac:dyDescent="0.25">
      <c r="A891" s="19" t="s">
        <v>564</v>
      </c>
      <c r="B891" s="19" t="s">
        <v>564</v>
      </c>
      <c r="C891" s="19" t="s">
        <v>95</v>
      </c>
      <c r="D891" s="19" t="s">
        <v>95</v>
      </c>
    </row>
    <row r="892" spans="1:4" x14ac:dyDescent="0.25">
      <c r="A892" s="19" t="s">
        <v>564</v>
      </c>
      <c r="B892" s="19" t="s">
        <v>564</v>
      </c>
      <c r="C892" s="19" t="s">
        <v>95</v>
      </c>
      <c r="D892" s="19" t="s">
        <v>95</v>
      </c>
    </row>
    <row r="893" spans="1:4" x14ac:dyDescent="0.25">
      <c r="A893" s="19" t="s">
        <v>564</v>
      </c>
      <c r="B893" s="19" t="s">
        <v>564</v>
      </c>
      <c r="C893" s="19" t="s">
        <v>95</v>
      </c>
      <c r="D893" s="19" t="s">
        <v>95</v>
      </c>
    </row>
    <row r="894" spans="1:4" x14ac:dyDescent="0.25">
      <c r="A894" s="19" t="s">
        <v>564</v>
      </c>
      <c r="B894" s="19" t="s">
        <v>564</v>
      </c>
      <c r="C894" s="19" t="s">
        <v>95</v>
      </c>
      <c r="D894" s="19" t="s">
        <v>95</v>
      </c>
    </row>
    <row r="895" spans="1:4" x14ac:dyDescent="0.25">
      <c r="A895" s="19" t="s">
        <v>564</v>
      </c>
      <c r="B895" s="19" t="s">
        <v>564</v>
      </c>
      <c r="C895" s="19" t="s">
        <v>95</v>
      </c>
      <c r="D895" s="19" t="s">
        <v>95</v>
      </c>
    </row>
    <row r="896" spans="1:4" x14ac:dyDescent="0.25">
      <c r="A896" s="19" t="s">
        <v>564</v>
      </c>
      <c r="B896" s="19" t="s">
        <v>564</v>
      </c>
      <c r="C896" s="19" t="s">
        <v>95</v>
      </c>
      <c r="D896" s="19" t="s">
        <v>95</v>
      </c>
    </row>
    <row r="897" spans="1:4" x14ac:dyDescent="0.25">
      <c r="A897" s="19" t="s">
        <v>302</v>
      </c>
      <c r="B897" s="19" t="s">
        <v>302</v>
      </c>
      <c r="C897" s="19" t="s">
        <v>95</v>
      </c>
      <c r="D897" s="19" t="s">
        <v>95</v>
      </c>
    </row>
    <row r="898" spans="1:4" x14ac:dyDescent="0.25">
      <c r="A898" s="19" t="s">
        <v>302</v>
      </c>
      <c r="B898" s="19" t="s">
        <v>302</v>
      </c>
      <c r="C898" s="19" t="s">
        <v>95</v>
      </c>
      <c r="D898" s="19" t="s">
        <v>95</v>
      </c>
    </row>
    <row r="899" spans="1:4" x14ac:dyDescent="0.25">
      <c r="A899" s="19" t="s">
        <v>302</v>
      </c>
      <c r="B899" s="19" t="s">
        <v>302</v>
      </c>
      <c r="C899" s="19" t="s">
        <v>95</v>
      </c>
      <c r="D899" s="19" t="s">
        <v>95</v>
      </c>
    </row>
    <row r="900" spans="1:4" x14ac:dyDescent="0.25">
      <c r="A900" s="19" t="s">
        <v>302</v>
      </c>
      <c r="B900" s="19" t="s">
        <v>302</v>
      </c>
      <c r="C900" s="19" t="s">
        <v>95</v>
      </c>
      <c r="D900" s="19" t="s">
        <v>95</v>
      </c>
    </row>
    <row r="901" spans="1:4" x14ac:dyDescent="0.25">
      <c r="A901" s="19" t="s">
        <v>302</v>
      </c>
      <c r="B901" s="19" t="s">
        <v>302</v>
      </c>
      <c r="C901" s="19" t="s">
        <v>95</v>
      </c>
      <c r="D901" s="19" t="s">
        <v>95</v>
      </c>
    </row>
    <row r="902" spans="1:4" x14ac:dyDescent="0.25">
      <c r="A902" s="19" t="s">
        <v>302</v>
      </c>
      <c r="B902" s="19" t="s">
        <v>302</v>
      </c>
      <c r="C902" s="19" t="s">
        <v>95</v>
      </c>
      <c r="D902" s="19" t="s">
        <v>95</v>
      </c>
    </row>
    <row r="903" spans="1:4" x14ac:dyDescent="0.25">
      <c r="A903" s="19" t="s">
        <v>302</v>
      </c>
      <c r="B903" s="19" t="s">
        <v>302</v>
      </c>
      <c r="C903" s="19" t="s">
        <v>95</v>
      </c>
      <c r="D903" s="19" t="s">
        <v>95</v>
      </c>
    </row>
    <row r="904" spans="1:4" x14ac:dyDescent="0.25">
      <c r="A904" s="19" t="s">
        <v>302</v>
      </c>
      <c r="B904" s="19" t="s">
        <v>302</v>
      </c>
      <c r="C904" s="19" t="s">
        <v>95</v>
      </c>
      <c r="D904" s="19" t="s">
        <v>95</v>
      </c>
    </row>
    <row r="905" spans="1:4" x14ac:dyDescent="0.25">
      <c r="A905" s="19" t="s">
        <v>302</v>
      </c>
      <c r="B905" s="19" t="s">
        <v>302</v>
      </c>
      <c r="C905" s="19" t="s">
        <v>95</v>
      </c>
      <c r="D905" s="19" t="s">
        <v>95</v>
      </c>
    </row>
    <row r="906" spans="1:4" x14ac:dyDescent="0.25">
      <c r="A906" s="19" t="s">
        <v>302</v>
      </c>
      <c r="B906" s="19" t="s">
        <v>302</v>
      </c>
      <c r="C906" s="19" t="s">
        <v>95</v>
      </c>
      <c r="D906" s="19" t="s">
        <v>95</v>
      </c>
    </row>
    <row r="907" spans="1:4" x14ac:dyDescent="0.25">
      <c r="A907" s="19" t="s">
        <v>302</v>
      </c>
      <c r="B907" s="19" t="s">
        <v>302</v>
      </c>
      <c r="C907" s="19" t="s">
        <v>95</v>
      </c>
      <c r="D907" s="19" t="s">
        <v>95</v>
      </c>
    </row>
    <row r="908" spans="1:4" x14ac:dyDescent="0.25">
      <c r="A908" s="19" t="s">
        <v>302</v>
      </c>
      <c r="B908" s="19" t="s">
        <v>302</v>
      </c>
      <c r="C908" s="19" t="s">
        <v>95</v>
      </c>
      <c r="D908" s="19" t="s">
        <v>95</v>
      </c>
    </row>
    <row r="909" spans="1:4" x14ac:dyDescent="0.25">
      <c r="A909" s="19" t="s">
        <v>302</v>
      </c>
      <c r="B909" s="19" t="s">
        <v>302</v>
      </c>
      <c r="C909" s="19" t="s">
        <v>95</v>
      </c>
      <c r="D909" s="19" t="s">
        <v>95</v>
      </c>
    </row>
    <row r="910" spans="1:4" x14ac:dyDescent="0.25">
      <c r="A910" s="19" t="s">
        <v>302</v>
      </c>
      <c r="B910" s="19" t="s">
        <v>302</v>
      </c>
      <c r="C910" s="19" t="s">
        <v>95</v>
      </c>
      <c r="D910" s="19" t="s">
        <v>95</v>
      </c>
    </row>
    <row r="911" spans="1:4" x14ac:dyDescent="0.25">
      <c r="A911" s="19" t="s">
        <v>302</v>
      </c>
      <c r="B911" s="19" t="s">
        <v>302</v>
      </c>
      <c r="C911" s="19" t="s">
        <v>95</v>
      </c>
      <c r="D911" s="19" t="s">
        <v>95</v>
      </c>
    </row>
    <row r="912" spans="1:4" x14ac:dyDescent="0.25">
      <c r="A912" s="19" t="s">
        <v>302</v>
      </c>
      <c r="B912" s="19" t="s">
        <v>302</v>
      </c>
      <c r="C912" s="19" t="s">
        <v>95</v>
      </c>
      <c r="D912" s="19" t="s">
        <v>95</v>
      </c>
    </row>
    <row r="913" spans="1:4" x14ac:dyDescent="0.25">
      <c r="A913" s="19" t="s">
        <v>302</v>
      </c>
      <c r="B913" s="19" t="s">
        <v>302</v>
      </c>
      <c r="C913" s="19" t="s">
        <v>95</v>
      </c>
      <c r="D913" s="19" t="s">
        <v>95</v>
      </c>
    </row>
    <row r="914" spans="1:4" x14ac:dyDescent="0.25">
      <c r="A914" s="19" t="s">
        <v>302</v>
      </c>
      <c r="B914" s="19" t="s">
        <v>302</v>
      </c>
      <c r="C914" s="19" t="s">
        <v>95</v>
      </c>
      <c r="D914" s="19" t="s">
        <v>95</v>
      </c>
    </row>
    <row r="915" spans="1:4" x14ac:dyDescent="0.25">
      <c r="A915" s="19" t="s">
        <v>302</v>
      </c>
      <c r="B915" s="19" t="s">
        <v>302</v>
      </c>
      <c r="C915" s="19" t="s">
        <v>95</v>
      </c>
      <c r="D915" s="19" t="s">
        <v>95</v>
      </c>
    </row>
    <row r="916" spans="1:4" x14ac:dyDescent="0.25">
      <c r="A916" s="19" t="s">
        <v>302</v>
      </c>
      <c r="B916" s="19" t="s">
        <v>302</v>
      </c>
      <c r="C916" s="19" t="s">
        <v>95</v>
      </c>
      <c r="D916" s="19" t="s">
        <v>95</v>
      </c>
    </row>
    <row r="917" spans="1:4" x14ac:dyDescent="0.25">
      <c r="A917" s="19" t="s">
        <v>302</v>
      </c>
      <c r="B917" s="19" t="s">
        <v>302</v>
      </c>
      <c r="C917" s="19" t="s">
        <v>95</v>
      </c>
      <c r="D917" s="19" t="s">
        <v>95</v>
      </c>
    </row>
    <row r="918" spans="1:4" x14ac:dyDescent="0.25">
      <c r="A918" s="19" t="s">
        <v>302</v>
      </c>
      <c r="B918" s="19" t="s">
        <v>302</v>
      </c>
      <c r="C918" s="19" t="s">
        <v>95</v>
      </c>
      <c r="D918" s="19" t="s">
        <v>95</v>
      </c>
    </row>
    <row r="919" spans="1:4" x14ac:dyDescent="0.25">
      <c r="A919" s="19" t="s">
        <v>302</v>
      </c>
      <c r="B919" s="19" t="s">
        <v>302</v>
      </c>
      <c r="C919" s="19" t="s">
        <v>95</v>
      </c>
      <c r="D919" s="19" t="s">
        <v>95</v>
      </c>
    </row>
    <row r="920" spans="1:4" x14ac:dyDescent="0.25">
      <c r="A920" s="19" t="s">
        <v>302</v>
      </c>
      <c r="B920" s="19" t="s">
        <v>302</v>
      </c>
      <c r="C920" s="19" t="s">
        <v>95</v>
      </c>
      <c r="D920" s="19" t="s">
        <v>95</v>
      </c>
    </row>
    <row r="921" spans="1:4" x14ac:dyDescent="0.25">
      <c r="A921" s="19" t="s">
        <v>302</v>
      </c>
      <c r="B921" s="19" t="s">
        <v>302</v>
      </c>
      <c r="C921" s="19" t="s">
        <v>95</v>
      </c>
      <c r="D921" s="19" t="s">
        <v>95</v>
      </c>
    </row>
    <row r="922" spans="1:4" x14ac:dyDescent="0.25">
      <c r="A922" s="19" t="s">
        <v>302</v>
      </c>
      <c r="B922" s="19" t="s">
        <v>302</v>
      </c>
      <c r="C922" s="19" t="s">
        <v>95</v>
      </c>
      <c r="D922" s="19" t="s">
        <v>95</v>
      </c>
    </row>
    <row r="923" spans="1:4" x14ac:dyDescent="0.25">
      <c r="A923" s="19" t="s">
        <v>302</v>
      </c>
      <c r="B923" s="19" t="s">
        <v>302</v>
      </c>
      <c r="C923" s="19" t="s">
        <v>95</v>
      </c>
      <c r="D923" s="19" t="s">
        <v>95</v>
      </c>
    </row>
    <row r="924" spans="1:4" x14ac:dyDescent="0.25">
      <c r="A924" s="19" t="s">
        <v>302</v>
      </c>
      <c r="B924" s="19" t="s">
        <v>302</v>
      </c>
      <c r="C924" s="19" t="s">
        <v>95</v>
      </c>
      <c r="D924" s="19" t="s">
        <v>95</v>
      </c>
    </row>
    <row r="925" spans="1:4" x14ac:dyDescent="0.25">
      <c r="A925" s="19" t="s">
        <v>302</v>
      </c>
      <c r="B925" s="19" t="s">
        <v>302</v>
      </c>
      <c r="C925" s="19" t="s">
        <v>95</v>
      </c>
      <c r="D925" s="19" t="s">
        <v>95</v>
      </c>
    </row>
    <row r="926" spans="1:4" x14ac:dyDescent="0.25">
      <c r="A926" s="19" t="s">
        <v>302</v>
      </c>
      <c r="B926" s="19" t="s">
        <v>302</v>
      </c>
      <c r="C926" s="19" t="s">
        <v>95</v>
      </c>
      <c r="D926" s="19" t="s">
        <v>95</v>
      </c>
    </row>
    <row r="927" spans="1:4" x14ac:dyDescent="0.25">
      <c r="A927" s="19" t="s">
        <v>302</v>
      </c>
      <c r="B927" s="19" t="s">
        <v>302</v>
      </c>
      <c r="C927" s="19" t="s">
        <v>95</v>
      </c>
      <c r="D927" s="19" t="s">
        <v>95</v>
      </c>
    </row>
    <row r="928" spans="1:4" x14ac:dyDescent="0.25">
      <c r="A928" s="19" t="s">
        <v>302</v>
      </c>
      <c r="B928" s="19" t="s">
        <v>302</v>
      </c>
      <c r="C928" s="19" t="s">
        <v>95</v>
      </c>
      <c r="D928" s="19" t="s">
        <v>95</v>
      </c>
    </row>
    <row r="929" spans="1:4" x14ac:dyDescent="0.25">
      <c r="A929" s="19" t="s">
        <v>303</v>
      </c>
      <c r="B929" s="19" t="s">
        <v>303</v>
      </c>
      <c r="C929" s="19" t="s">
        <v>95</v>
      </c>
      <c r="D929" s="19" t="s">
        <v>95</v>
      </c>
    </row>
    <row r="930" spans="1:4" x14ac:dyDescent="0.25">
      <c r="A930" s="19" t="s">
        <v>303</v>
      </c>
      <c r="B930" s="19" t="s">
        <v>303</v>
      </c>
      <c r="C930" s="19" t="s">
        <v>95</v>
      </c>
      <c r="D930" s="19" t="s">
        <v>95</v>
      </c>
    </row>
    <row r="931" spans="1:4" x14ac:dyDescent="0.25">
      <c r="A931" s="19" t="s">
        <v>303</v>
      </c>
      <c r="B931" s="19" t="s">
        <v>303</v>
      </c>
      <c r="C931" s="19" t="s">
        <v>95</v>
      </c>
      <c r="D931" s="19" t="s">
        <v>95</v>
      </c>
    </row>
    <row r="932" spans="1:4" x14ac:dyDescent="0.25">
      <c r="A932" s="19" t="s">
        <v>303</v>
      </c>
      <c r="B932" s="19" t="s">
        <v>303</v>
      </c>
      <c r="C932" s="19" t="s">
        <v>95</v>
      </c>
      <c r="D932" s="19" t="s">
        <v>95</v>
      </c>
    </row>
    <row r="933" spans="1:4" x14ac:dyDescent="0.25">
      <c r="A933" s="19" t="s">
        <v>303</v>
      </c>
      <c r="B933" s="19" t="s">
        <v>303</v>
      </c>
      <c r="C933" s="19" t="s">
        <v>95</v>
      </c>
      <c r="D933" s="19" t="s">
        <v>95</v>
      </c>
    </row>
    <row r="934" spans="1:4" x14ac:dyDescent="0.25">
      <c r="A934" s="19" t="s">
        <v>303</v>
      </c>
      <c r="B934" s="19" t="s">
        <v>303</v>
      </c>
      <c r="C934" s="19" t="s">
        <v>95</v>
      </c>
      <c r="D934" s="19" t="s">
        <v>95</v>
      </c>
    </row>
    <row r="935" spans="1:4" x14ac:dyDescent="0.25">
      <c r="A935" s="19" t="s">
        <v>303</v>
      </c>
      <c r="B935" s="19" t="s">
        <v>303</v>
      </c>
      <c r="C935" s="19" t="s">
        <v>95</v>
      </c>
      <c r="D935" s="19" t="s">
        <v>95</v>
      </c>
    </row>
    <row r="936" spans="1:4" x14ac:dyDescent="0.25">
      <c r="A936" s="19" t="s">
        <v>303</v>
      </c>
      <c r="B936" s="19" t="s">
        <v>303</v>
      </c>
      <c r="C936" s="19" t="s">
        <v>95</v>
      </c>
      <c r="D936" s="19" t="s">
        <v>95</v>
      </c>
    </row>
    <row r="937" spans="1:4" x14ac:dyDescent="0.25">
      <c r="A937" s="19" t="s">
        <v>303</v>
      </c>
      <c r="B937" s="19" t="s">
        <v>303</v>
      </c>
      <c r="C937" s="19" t="s">
        <v>95</v>
      </c>
      <c r="D937" s="19" t="s">
        <v>95</v>
      </c>
    </row>
    <row r="938" spans="1:4" x14ac:dyDescent="0.25">
      <c r="A938" s="19" t="s">
        <v>303</v>
      </c>
      <c r="B938" s="19" t="s">
        <v>303</v>
      </c>
      <c r="C938" s="19" t="s">
        <v>95</v>
      </c>
      <c r="D938" s="19" t="s">
        <v>95</v>
      </c>
    </row>
    <row r="939" spans="1:4" x14ac:dyDescent="0.25">
      <c r="A939" s="19" t="s">
        <v>303</v>
      </c>
      <c r="B939" s="19" t="s">
        <v>303</v>
      </c>
      <c r="C939" s="19" t="s">
        <v>95</v>
      </c>
      <c r="D939" s="19" t="s">
        <v>95</v>
      </c>
    </row>
    <row r="940" spans="1:4" x14ac:dyDescent="0.25">
      <c r="A940" s="19" t="s">
        <v>303</v>
      </c>
      <c r="B940" s="19" t="s">
        <v>303</v>
      </c>
      <c r="C940" s="19" t="s">
        <v>95</v>
      </c>
      <c r="D940" s="19" t="s">
        <v>95</v>
      </c>
    </row>
    <row r="941" spans="1:4" x14ac:dyDescent="0.25">
      <c r="A941" s="19" t="s">
        <v>303</v>
      </c>
      <c r="B941" s="19" t="s">
        <v>303</v>
      </c>
      <c r="C941" s="19" t="s">
        <v>95</v>
      </c>
      <c r="D941" s="19" t="s">
        <v>95</v>
      </c>
    </row>
    <row r="942" spans="1:4" x14ac:dyDescent="0.25">
      <c r="A942" s="19" t="s">
        <v>303</v>
      </c>
      <c r="B942" s="19" t="s">
        <v>303</v>
      </c>
      <c r="C942" s="19" t="s">
        <v>95</v>
      </c>
      <c r="D942" s="19" t="s">
        <v>95</v>
      </c>
    </row>
    <row r="943" spans="1:4" x14ac:dyDescent="0.25">
      <c r="A943" s="19" t="s">
        <v>303</v>
      </c>
      <c r="B943" s="19" t="s">
        <v>303</v>
      </c>
      <c r="C943" s="19" t="s">
        <v>95</v>
      </c>
      <c r="D943" s="19" t="s">
        <v>95</v>
      </c>
    </row>
    <row r="944" spans="1:4" x14ac:dyDescent="0.25">
      <c r="A944" s="19" t="s">
        <v>303</v>
      </c>
      <c r="B944" s="19" t="s">
        <v>303</v>
      </c>
      <c r="C944" s="19" t="s">
        <v>95</v>
      </c>
      <c r="D944" s="19" t="s">
        <v>95</v>
      </c>
    </row>
    <row r="945" spans="1:4" x14ac:dyDescent="0.25">
      <c r="A945" s="19" t="s">
        <v>303</v>
      </c>
      <c r="B945" s="19" t="s">
        <v>303</v>
      </c>
      <c r="C945" s="19" t="s">
        <v>95</v>
      </c>
      <c r="D945" s="19" t="s">
        <v>95</v>
      </c>
    </row>
    <row r="946" spans="1:4" x14ac:dyDescent="0.25">
      <c r="A946" s="19" t="s">
        <v>303</v>
      </c>
      <c r="B946" s="19" t="s">
        <v>303</v>
      </c>
      <c r="C946" s="19" t="s">
        <v>95</v>
      </c>
      <c r="D946" s="19" t="s">
        <v>95</v>
      </c>
    </row>
    <row r="947" spans="1:4" x14ac:dyDescent="0.25">
      <c r="A947" s="19" t="s">
        <v>303</v>
      </c>
      <c r="B947" s="19" t="s">
        <v>303</v>
      </c>
      <c r="C947" s="19" t="s">
        <v>95</v>
      </c>
      <c r="D947" s="19" t="s">
        <v>95</v>
      </c>
    </row>
    <row r="948" spans="1:4" x14ac:dyDescent="0.25">
      <c r="A948" s="19" t="s">
        <v>303</v>
      </c>
      <c r="B948" s="19" t="s">
        <v>303</v>
      </c>
      <c r="C948" s="19" t="s">
        <v>95</v>
      </c>
      <c r="D948" s="19" t="s">
        <v>95</v>
      </c>
    </row>
    <row r="949" spans="1:4" x14ac:dyDescent="0.25">
      <c r="A949" s="19" t="s">
        <v>303</v>
      </c>
      <c r="B949" s="19" t="s">
        <v>303</v>
      </c>
      <c r="C949" s="19" t="s">
        <v>95</v>
      </c>
      <c r="D949" s="19" t="s">
        <v>95</v>
      </c>
    </row>
    <row r="950" spans="1:4" x14ac:dyDescent="0.25">
      <c r="A950" s="19" t="s">
        <v>303</v>
      </c>
      <c r="B950" s="19" t="s">
        <v>303</v>
      </c>
      <c r="C950" s="19" t="s">
        <v>95</v>
      </c>
      <c r="D950" s="19" t="s">
        <v>95</v>
      </c>
    </row>
    <row r="951" spans="1:4" x14ac:dyDescent="0.25">
      <c r="A951" s="19" t="s">
        <v>303</v>
      </c>
      <c r="B951" s="19" t="s">
        <v>303</v>
      </c>
      <c r="C951" s="19" t="s">
        <v>95</v>
      </c>
      <c r="D951" s="19" t="s">
        <v>95</v>
      </c>
    </row>
    <row r="952" spans="1:4" x14ac:dyDescent="0.25">
      <c r="A952" s="19" t="s">
        <v>303</v>
      </c>
      <c r="B952" s="19" t="s">
        <v>303</v>
      </c>
      <c r="C952" s="19" t="s">
        <v>95</v>
      </c>
      <c r="D952" s="19" t="s">
        <v>95</v>
      </c>
    </row>
    <row r="953" spans="1:4" x14ac:dyDescent="0.25">
      <c r="A953" s="19" t="s">
        <v>303</v>
      </c>
      <c r="B953" s="19" t="s">
        <v>303</v>
      </c>
      <c r="C953" s="19" t="s">
        <v>95</v>
      </c>
      <c r="D953" s="19" t="s">
        <v>95</v>
      </c>
    </row>
    <row r="954" spans="1:4" x14ac:dyDescent="0.25">
      <c r="A954" s="19" t="s">
        <v>303</v>
      </c>
      <c r="B954" s="19" t="s">
        <v>303</v>
      </c>
      <c r="C954" s="19" t="s">
        <v>95</v>
      </c>
      <c r="D954" s="19" t="s">
        <v>95</v>
      </c>
    </row>
    <row r="955" spans="1:4" x14ac:dyDescent="0.25">
      <c r="A955" s="19" t="s">
        <v>303</v>
      </c>
      <c r="B955" s="19" t="s">
        <v>303</v>
      </c>
      <c r="C955" s="19" t="s">
        <v>95</v>
      </c>
      <c r="D955" s="19" t="s">
        <v>95</v>
      </c>
    </row>
    <row r="956" spans="1:4" x14ac:dyDescent="0.25">
      <c r="A956" s="19" t="s">
        <v>303</v>
      </c>
      <c r="B956" s="19" t="s">
        <v>303</v>
      </c>
      <c r="C956" s="19" t="s">
        <v>95</v>
      </c>
      <c r="D956" s="19" t="s">
        <v>95</v>
      </c>
    </row>
    <row r="957" spans="1:4" x14ac:dyDescent="0.25">
      <c r="A957" s="19" t="s">
        <v>303</v>
      </c>
      <c r="B957" s="19" t="s">
        <v>303</v>
      </c>
      <c r="C957" s="19" t="s">
        <v>95</v>
      </c>
      <c r="D957" s="19" t="s">
        <v>95</v>
      </c>
    </row>
    <row r="958" spans="1:4" x14ac:dyDescent="0.25">
      <c r="A958" s="19" t="s">
        <v>303</v>
      </c>
      <c r="B958" s="19" t="s">
        <v>303</v>
      </c>
      <c r="C958" s="19" t="s">
        <v>95</v>
      </c>
      <c r="D958" s="19" t="s">
        <v>95</v>
      </c>
    </row>
    <row r="959" spans="1:4" x14ac:dyDescent="0.25">
      <c r="A959" s="19" t="s">
        <v>303</v>
      </c>
      <c r="B959" s="19" t="s">
        <v>303</v>
      </c>
      <c r="C959" s="19" t="s">
        <v>95</v>
      </c>
      <c r="D959" s="19" t="s">
        <v>95</v>
      </c>
    </row>
    <row r="960" spans="1:4" x14ac:dyDescent="0.25">
      <c r="A960" s="19" t="s">
        <v>303</v>
      </c>
      <c r="B960" s="19" t="s">
        <v>303</v>
      </c>
      <c r="C960" s="19" t="s">
        <v>95</v>
      </c>
      <c r="D960" s="19" t="s">
        <v>95</v>
      </c>
    </row>
    <row r="961" spans="1:4" x14ac:dyDescent="0.25">
      <c r="A961" s="19" t="s">
        <v>304</v>
      </c>
      <c r="B961" s="19" t="s">
        <v>304</v>
      </c>
      <c r="C961" s="19" t="s">
        <v>95</v>
      </c>
      <c r="D961" s="19" t="s">
        <v>95</v>
      </c>
    </row>
    <row r="962" spans="1:4" x14ac:dyDescent="0.25">
      <c r="A962" s="19" t="s">
        <v>304</v>
      </c>
      <c r="B962" s="19" t="s">
        <v>304</v>
      </c>
      <c r="C962" s="19" t="s">
        <v>95</v>
      </c>
      <c r="D962" s="19" t="s">
        <v>95</v>
      </c>
    </row>
    <row r="963" spans="1:4" x14ac:dyDescent="0.25">
      <c r="A963" s="19" t="s">
        <v>304</v>
      </c>
      <c r="B963" s="19" t="s">
        <v>304</v>
      </c>
      <c r="C963" s="19" t="s">
        <v>95</v>
      </c>
      <c r="D963" s="19" t="s">
        <v>95</v>
      </c>
    </row>
    <row r="964" spans="1:4" x14ac:dyDescent="0.25">
      <c r="A964" s="19" t="s">
        <v>304</v>
      </c>
      <c r="B964" s="19" t="s">
        <v>304</v>
      </c>
      <c r="C964" s="19" t="s">
        <v>95</v>
      </c>
      <c r="D964" s="19" t="s">
        <v>95</v>
      </c>
    </row>
    <row r="965" spans="1:4" x14ac:dyDescent="0.25">
      <c r="A965" s="19" t="s">
        <v>304</v>
      </c>
      <c r="B965" s="19" t="s">
        <v>304</v>
      </c>
      <c r="C965" s="19" t="s">
        <v>95</v>
      </c>
      <c r="D965" s="19" t="s">
        <v>95</v>
      </c>
    </row>
    <row r="966" spans="1:4" x14ac:dyDescent="0.25">
      <c r="A966" s="19" t="s">
        <v>304</v>
      </c>
      <c r="B966" s="19" t="s">
        <v>304</v>
      </c>
      <c r="C966" s="19" t="s">
        <v>95</v>
      </c>
      <c r="D966" s="19" t="s">
        <v>95</v>
      </c>
    </row>
    <row r="967" spans="1:4" x14ac:dyDescent="0.25">
      <c r="A967" s="19" t="s">
        <v>304</v>
      </c>
      <c r="B967" s="19" t="s">
        <v>304</v>
      </c>
      <c r="C967" s="19" t="s">
        <v>95</v>
      </c>
      <c r="D967" s="19" t="s">
        <v>95</v>
      </c>
    </row>
    <row r="968" spans="1:4" x14ac:dyDescent="0.25">
      <c r="A968" s="19" t="s">
        <v>304</v>
      </c>
      <c r="B968" s="19" t="s">
        <v>304</v>
      </c>
      <c r="C968" s="19" t="s">
        <v>95</v>
      </c>
      <c r="D968" s="19" t="s">
        <v>95</v>
      </c>
    </row>
    <row r="969" spans="1:4" x14ac:dyDescent="0.25">
      <c r="A969" s="19" t="s">
        <v>304</v>
      </c>
      <c r="B969" s="19" t="s">
        <v>304</v>
      </c>
      <c r="C969" s="19" t="s">
        <v>95</v>
      </c>
      <c r="D969" s="19" t="s">
        <v>95</v>
      </c>
    </row>
    <row r="970" spans="1:4" x14ac:dyDescent="0.25">
      <c r="A970" s="19" t="s">
        <v>304</v>
      </c>
      <c r="B970" s="19" t="s">
        <v>304</v>
      </c>
      <c r="C970" s="19" t="s">
        <v>95</v>
      </c>
      <c r="D970" s="19" t="s">
        <v>95</v>
      </c>
    </row>
    <row r="971" spans="1:4" x14ac:dyDescent="0.25">
      <c r="A971" s="19" t="s">
        <v>304</v>
      </c>
      <c r="B971" s="19" t="s">
        <v>304</v>
      </c>
      <c r="C971" s="19" t="s">
        <v>95</v>
      </c>
      <c r="D971" s="19" t="s">
        <v>95</v>
      </c>
    </row>
    <row r="972" spans="1:4" x14ac:dyDescent="0.25">
      <c r="A972" s="19" t="s">
        <v>304</v>
      </c>
      <c r="B972" s="19" t="s">
        <v>304</v>
      </c>
      <c r="C972" s="19" t="s">
        <v>95</v>
      </c>
      <c r="D972" s="19" t="s">
        <v>95</v>
      </c>
    </row>
    <row r="973" spans="1:4" x14ac:dyDescent="0.25">
      <c r="A973" s="19" t="s">
        <v>304</v>
      </c>
      <c r="B973" s="19" t="s">
        <v>304</v>
      </c>
      <c r="C973" s="19" t="s">
        <v>95</v>
      </c>
      <c r="D973" s="19" t="s">
        <v>95</v>
      </c>
    </row>
    <row r="974" spans="1:4" x14ac:dyDescent="0.25">
      <c r="A974" s="19" t="s">
        <v>304</v>
      </c>
      <c r="B974" s="19" t="s">
        <v>304</v>
      </c>
      <c r="C974" s="19" t="s">
        <v>95</v>
      </c>
      <c r="D974" s="19" t="s">
        <v>95</v>
      </c>
    </row>
    <row r="975" spans="1:4" x14ac:dyDescent="0.25">
      <c r="A975" s="19" t="s">
        <v>304</v>
      </c>
      <c r="B975" s="19" t="s">
        <v>304</v>
      </c>
      <c r="C975" s="19" t="s">
        <v>95</v>
      </c>
      <c r="D975" s="19" t="s">
        <v>95</v>
      </c>
    </row>
    <row r="976" spans="1:4" x14ac:dyDescent="0.25">
      <c r="A976" s="19" t="s">
        <v>304</v>
      </c>
      <c r="B976" s="19" t="s">
        <v>304</v>
      </c>
      <c r="C976" s="19" t="s">
        <v>95</v>
      </c>
      <c r="D976" s="19" t="s">
        <v>95</v>
      </c>
    </row>
    <row r="977" spans="1:4" x14ac:dyDescent="0.25">
      <c r="A977" s="19" t="s">
        <v>304</v>
      </c>
      <c r="B977" s="19" t="s">
        <v>304</v>
      </c>
      <c r="C977" s="19" t="s">
        <v>95</v>
      </c>
      <c r="D977" s="19" t="s">
        <v>95</v>
      </c>
    </row>
    <row r="978" spans="1:4" x14ac:dyDescent="0.25">
      <c r="A978" s="19" t="s">
        <v>304</v>
      </c>
      <c r="B978" s="19" t="s">
        <v>304</v>
      </c>
      <c r="C978" s="19" t="s">
        <v>95</v>
      </c>
      <c r="D978" s="19" t="s">
        <v>95</v>
      </c>
    </row>
    <row r="979" spans="1:4" x14ac:dyDescent="0.25">
      <c r="A979" s="19" t="s">
        <v>304</v>
      </c>
      <c r="B979" s="19" t="s">
        <v>304</v>
      </c>
      <c r="C979" s="19" t="s">
        <v>95</v>
      </c>
      <c r="D979" s="19" t="s">
        <v>95</v>
      </c>
    </row>
    <row r="980" spans="1:4" x14ac:dyDescent="0.25">
      <c r="A980" s="19" t="s">
        <v>304</v>
      </c>
      <c r="B980" s="19" t="s">
        <v>304</v>
      </c>
      <c r="C980" s="19" t="s">
        <v>95</v>
      </c>
      <c r="D980" s="19" t="s">
        <v>95</v>
      </c>
    </row>
    <row r="981" spans="1:4" x14ac:dyDescent="0.25">
      <c r="A981" s="19" t="s">
        <v>304</v>
      </c>
      <c r="B981" s="19" t="s">
        <v>304</v>
      </c>
      <c r="C981" s="19" t="s">
        <v>95</v>
      </c>
      <c r="D981" s="19" t="s">
        <v>95</v>
      </c>
    </row>
    <row r="982" spans="1:4" x14ac:dyDescent="0.25">
      <c r="A982" s="19" t="s">
        <v>304</v>
      </c>
      <c r="B982" s="19" t="s">
        <v>304</v>
      </c>
      <c r="C982" s="19" t="s">
        <v>95</v>
      </c>
      <c r="D982" s="19" t="s">
        <v>95</v>
      </c>
    </row>
    <row r="983" spans="1:4" x14ac:dyDescent="0.25">
      <c r="A983" s="19" t="s">
        <v>304</v>
      </c>
      <c r="B983" s="19" t="s">
        <v>304</v>
      </c>
      <c r="C983" s="19" t="s">
        <v>95</v>
      </c>
      <c r="D983" s="19" t="s">
        <v>95</v>
      </c>
    </row>
    <row r="984" spans="1:4" x14ac:dyDescent="0.25">
      <c r="A984" s="19" t="s">
        <v>304</v>
      </c>
      <c r="B984" s="19" t="s">
        <v>304</v>
      </c>
      <c r="C984" s="19" t="s">
        <v>95</v>
      </c>
      <c r="D984" s="19" t="s">
        <v>95</v>
      </c>
    </row>
    <row r="985" spans="1:4" x14ac:dyDescent="0.25">
      <c r="A985" s="19" t="s">
        <v>304</v>
      </c>
      <c r="B985" s="19" t="s">
        <v>304</v>
      </c>
      <c r="C985" s="19" t="s">
        <v>95</v>
      </c>
      <c r="D985" s="19" t="s">
        <v>95</v>
      </c>
    </row>
    <row r="986" spans="1:4" x14ac:dyDescent="0.25">
      <c r="A986" s="19" t="s">
        <v>304</v>
      </c>
      <c r="B986" s="19" t="s">
        <v>304</v>
      </c>
      <c r="C986" s="19" t="s">
        <v>95</v>
      </c>
      <c r="D986" s="19" t="s">
        <v>95</v>
      </c>
    </row>
    <row r="987" spans="1:4" x14ac:dyDescent="0.25">
      <c r="A987" s="19" t="s">
        <v>304</v>
      </c>
      <c r="B987" s="19" t="s">
        <v>304</v>
      </c>
      <c r="C987" s="19" t="s">
        <v>95</v>
      </c>
      <c r="D987" s="19" t="s">
        <v>95</v>
      </c>
    </row>
    <row r="988" spans="1:4" x14ac:dyDescent="0.25">
      <c r="A988" s="19" t="s">
        <v>304</v>
      </c>
      <c r="B988" s="19" t="s">
        <v>304</v>
      </c>
      <c r="C988" s="19" t="s">
        <v>95</v>
      </c>
      <c r="D988" s="19" t="s">
        <v>95</v>
      </c>
    </row>
    <row r="989" spans="1:4" x14ac:dyDescent="0.25">
      <c r="A989" s="19" t="s">
        <v>304</v>
      </c>
      <c r="B989" s="19" t="s">
        <v>304</v>
      </c>
      <c r="C989" s="19" t="s">
        <v>95</v>
      </c>
      <c r="D989" s="19" t="s">
        <v>95</v>
      </c>
    </row>
    <row r="990" spans="1:4" x14ac:dyDescent="0.25">
      <c r="A990" s="19" t="s">
        <v>304</v>
      </c>
      <c r="B990" s="19" t="s">
        <v>304</v>
      </c>
      <c r="C990" s="19" t="s">
        <v>95</v>
      </c>
      <c r="D990" s="19" t="s">
        <v>95</v>
      </c>
    </row>
    <row r="991" spans="1:4" x14ac:dyDescent="0.25">
      <c r="A991" s="19" t="s">
        <v>304</v>
      </c>
      <c r="B991" s="19" t="s">
        <v>304</v>
      </c>
      <c r="C991" s="19" t="s">
        <v>95</v>
      </c>
      <c r="D991" s="19" t="s">
        <v>95</v>
      </c>
    </row>
    <row r="992" spans="1:4" x14ac:dyDescent="0.25">
      <c r="A992" s="19" t="s">
        <v>2449</v>
      </c>
      <c r="B992" s="19" t="s">
        <v>2449</v>
      </c>
      <c r="C992" s="19" t="s">
        <v>95</v>
      </c>
      <c r="D992" s="19" t="s">
        <v>95</v>
      </c>
    </row>
  </sheetData>
  <mergeCells count="1">
    <mergeCell ref="E1:F1"/>
  </mergeCells>
  <pageMargins left="0.7" right="0.7" top="0.75" bottom="0.75" header="0.3" footer="0.3"/>
  <drawing r:id="rId1"/>
  <legacyDrawing r:id="rId2"/>
  <controls>
    <mc:AlternateContent xmlns:mc="http://schemas.openxmlformats.org/markup-compatibility/2006">
      <mc:Choice Requires="x14">
        <control shapeId="101377" r:id="rId3" name="CommandButton1">
          <controlPr defaultSize="0" autoLine="0" r:id="rId4">
            <anchor moveWithCells="1">
              <from>
                <xdr:col>50</xdr:col>
                <xdr:colOff>152400</xdr:colOff>
                <xdr:row>5</xdr:row>
                <xdr:rowOff>104775</xdr:rowOff>
              </from>
              <to>
                <xdr:col>53</xdr:col>
                <xdr:colOff>581025</xdr:colOff>
                <xdr:row>7</xdr:row>
                <xdr:rowOff>161925</xdr:rowOff>
              </to>
            </anchor>
          </controlPr>
        </control>
      </mc:Choice>
      <mc:Fallback>
        <control shapeId="101377" r:id="rId3" name="CommandButton1"/>
      </mc:Fallback>
    </mc:AlternateContent>
    <mc:AlternateContent xmlns:mc="http://schemas.openxmlformats.org/markup-compatibility/2006">
      <mc:Choice Requires="x14">
        <control shapeId="101378" r:id="rId5" name="CommandButton3">
          <controlPr defaultSize="0" autoLine="0" r:id="rId6">
            <anchor moveWithCells="1">
              <from>
                <xdr:col>50</xdr:col>
                <xdr:colOff>381000</xdr:colOff>
                <xdr:row>8</xdr:row>
                <xdr:rowOff>57150</xdr:rowOff>
              </from>
              <to>
                <xdr:col>55</xdr:col>
                <xdr:colOff>9525</xdr:colOff>
                <xdr:row>11</xdr:row>
                <xdr:rowOff>47625</xdr:rowOff>
              </to>
            </anchor>
          </controlPr>
        </control>
      </mc:Choice>
      <mc:Fallback>
        <control shapeId="101378" r:id="rId5" name="CommandButton3"/>
      </mc:Fallback>
    </mc:AlternateContent>
    <mc:AlternateContent xmlns:mc="http://schemas.openxmlformats.org/markup-compatibility/2006">
      <mc:Choice Requires="x14">
        <control shapeId="101379" r:id="rId7" name="btnRAlmActions">
          <controlPr defaultSize="0" print="0" autoFill="0" autoPict="0" macro="ShowRAlmActions">
            <anchor moveWithCells="1" sizeWithCells="1">
              <from>
                <xdr:col>6</xdr:col>
                <xdr:colOff>1200150</xdr:colOff>
                <xdr:row>5</xdr:row>
                <xdr:rowOff>123825</xdr:rowOff>
              </from>
              <to>
                <xdr:col>7</xdr:col>
                <xdr:colOff>171450</xdr:colOff>
                <xdr:row>7</xdr:row>
                <xdr:rowOff>180975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EA882-6969-4AB9-8695-B4C196249A9F}">
  <sheetPr codeName="List23">
    <tabColor rgb="FFC00000"/>
  </sheetPr>
  <dimension ref="I1:AC1067"/>
  <sheetViews>
    <sheetView zoomScaleNormal="100" workbookViewId="0">
      <selection activeCell="AD22" sqref="AD22"/>
    </sheetView>
  </sheetViews>
  <sheetFormatPr defaultRowHeight="15" x14ac:dyDescent="0.25"/>
  <cols>
    <col min="1" max="1" width="20.85546875" customWidth="1"/>
    <col min="2" max="2" width="18" customWidth="1"/>
    <col min="3" max="3" width="14.85546875" customWidth="1"/>
    <col min="4" max="4" width="15.140625" customWidth="1"/>
    <col min="5" max="5" width="14.5703125" customWidth="1"/>
    <col min="9" max="9" width="23.42578125" customWidth="1"/>
    <col min="10" max="10" width="23.28515625" customWidth="1"/>
    <col min="27" max="27" width="18.85546875" customWidth="1"/>
    <col min="29" max="29" width="27.140625" customWidth="1"/>
  </cols>
  <sheetData>
    <row r="1" spans="9:29" x14ac:dyDescent="0.25">
      <c r="AA1" s="110" t="s">
        <v>4704</v>
      </c>
      <c r="AB1" s="110"/>
      <c r="AC1" t="s">
        <v>6613</v>
      </c>
    </row>
    <row r="2" spans="9:29" x14ac:dyDescent="0.25">
      <c r="I2" t="s">
        <v>91</v>
      </c>
      <c r="J2" t="s">
        <v>87</v>
      </c>
      <c r="K2" t="b">
        <v>0</v>
      </c>
      <c r="L2">
        <v>0</v>
      </c>
      <c r="M2">
        <v>0</v>
      </c>
      <c r="N2">
        <v>0</v>
      </c>
      <c r="O2">
        <v>0</v>
      </c>
      <c r="P2">
        <v>0</v>
      </c>
      <c r="Q2">
        <v>1</v>
      </c>
      <c r="R2">
        <v>1</v>
      </c>
      <c r="S2">
        <v>3</v>
      </c>
      <c r="T2" t="b">
        <v>1</v>
      </c>
      <c r="U2" t="b">
        <v>0</v>
      </c>
      <c r="V2">
        <v>392</v>
      </c>
      <c r="AA2" s="110" t="s">
        <v>4706</v>
      </c>
      <c r="AB2" s="110"/>
      <c r="AC2" t="s">
        <v>4707</v>
      </c>
    </row>
    <row r="3" spans="9:29" x14ac:dyDescent="0.25">
      <c r="I3" t="s">
        <v>91</v>
      </c>
      <c r="J3" t="s">
        <v>94</v>
      </c>
      <c r="K3" t="b">
        <v>0</v>
      </c>
      <c r="L3">
        <v>0</v>
      </c>
      <c r="M3">
        <v>1</v>
      </c>
      <c r="N3">
        <v>0</v>
      </c>
      <c r="O3">
        <v>0</v>
      </c>
      <c r="P3">
        <v>1</v>
      </c>
      <c r="Q3">
        <v>1</v>
      </c>
      <c r="R3">
        <v>1</v>
      </c>
      <c r="S3">
        <v>4</v>
      </c>
      <c r="T3" t="b">
        <v>0</v>
      </c>
      <c r="U3" t="b">
        <v>0</v>
      </c>
      <c r="V3">
        <v>-1</v>
      </c>
    </row>
    <row r="4" spans="9:29" x14ac:dyDescent="0.25">
      <c r="I4" t="s">
        <v>91</v>
      </c>
      <c r="J4" t="s">
        <v>99</v>
      </c>
      <c r="K4" t="b">
        <v>0</v>
      </c>
      <c r="L4">
        <v>0</v>
      </c>
      <c r="M4">
        <v>2</v>
      </c>
      <c r="N4">
        <v>32000</v>
      </c>
      <c r="O4">
        <v>32000</v>
      </c>
      <c r="P4">
        <v>32000</v>
      </c>
      <c r="Q4">
        <v>0</v>
      </c>
      <c r="R4">
        <v>1</v>
      </c>
      <c r="S4">
        <v>4</v>
      </c>
      <c r="T4" t="b">
        <v>0</v>
      </c>
      <c r="U4" t="b">
        <v>0</v>
      </c>
      <c r="V4">
        <v>-1</v>
      </c>
    </row>
    <row r="5" spans="9:29" x14ac:dyDescent="0.25">
      <c r="I5" t="s">
        <v>91</v>
      </c>
      <c r="J5" t="s">
        <v>103</v>
      </c>
      <c r="K5" t="b">
        <v>0</v>
      </c>
      <c r="L5">
        <v>0</v>
      </c>
      <c r="M5">
        <v>3</v>
      </c>
      <c r="N5">
        <v>32000</v>
      </c>
      <c r="O5">
        <v>32000</v>
      </c>
      <c r="P5">
        <v>32000</v>
      </c>
      <c r="Q5">
        <v>0</v>
      </c>
      <c r="R5">
        <v>1</v>
      </c>
      <c r="S5">
        <v>4</v>
      </c>
      <c r="T5" t="b">
        <v>0</v>
      </c>
      <c r="U5" t="b">
        <v>0</v>
      </c>
      <c r="V5">
        <v>-1</v>
      </c>
    </row>
    <row r="6" spans="9:29" x14ac:dyDescent="0.25">
      <c r="I6" t="s">
        <v>91</v>
      </c>
      <c r="J6" t="s">
        <v>107</v>
      </c>
      <c r="K6" t="b">
        <v>0</v>
      </c>
      <c r="L6">
        <v>0</v>
      </c>
      <c r="M6">
        <v>4</v>
      </c>
      <c r="N6">
        <v>32000</v>
      </c>
      <c r="O6">
        <v>32000</v>
      </c>
      <c r="P6">
        <v>32000</v>
      </c>
      <c r="Q6">
        <v>0</v>
      </c>
      <c r="R6">
        <v>1</v>
      </c>
      <c r="S6">
        <v>4</v>
      </c>
      <c r="T6" t="b">
        <v>0</v>
      </c>
      <c r="U6" t="b">
        <v>0</v>
      </c>
      <c r="V6">
        <v>-1</v>
      </c>
    </row>
    <row r="7" spans="9:29" x14ac:dyDescent="0.25">
      <c r="I7" t="s">
        <v>91</v>
      </c>
      <c r="J7" t="s">
        <v>110</v>
      </c>
      <c r="K7" t="b">
        <v>0</v>
      </c>
      <c r="L7">
        <v>0</v>
      </c>
      <c r="M7">
        <v>5</v>
      </c>
      <c r="N7">
        <v>0</v>
      </c>
      <c r="O7">
        <v>0</v>
      </c>
      <c r="P7">
        <v>2</v>
      </c>
      <c r="Q7">
        <v>1</v>
      </c>
      <c r="R7">
        <v>1</v>
      </c>
      <c r="S7">
        <v>4</v>
      </c>
      <c r="T7" t="b">
        <v>0</v>
      </c>
      <c r="U7" t="b">
        <v>0</v>
      </c>
      <c r="V7">
        <v>-1</v>
      </c>
    </row>
    <row r="8" spans="9:29" x14ac:dyDescent="0.25">
      <c r="I8" t="s">
        <v>91</v>
      </c>
      <c r="J8" t="s">
        <v>114</v>
      </c>
      <c r="K8" t="b">
        <v>1</v>
      </c>
      <c r="L8">
        <v>0</v>
      </c>
      <c r="M8">
        <v>6</v>
      </c>
      <c r="N8">
        <v>0</v>
      </c>
      <c r="O8">
        <v>0</v>
      </c>
      <c r="P8">
        <v>3</v>
      </c>
      <c r="Q8">
        <v>3</v>
      </c>
      <c r="R8">
        <v>1</v>
      </c>
      <c r="S8">
        <v>3</v>
      </c>
      <c r="T8" t="b">
        <v>1</v>
      </c>
      <c r="U8" t="b">
        <v>0</v>
      </c>
      <c r="V8">
        <v>384</v>
      </c>
    </row>
    <row r="9" spans="9:29" x14ac:dyDescent="0.25">
      <c r="I9" t="s">
        <v>91</v>
      </c>
      <c r="J9" t="s">
        <v>117</v>
      </c>
      <c r="K9" t="b">
        <v>0</v>
      </c>
      <c r="L9">
        <v>0</v>
      </c>
      <c r="M9">
        <v>7</v>
      </c>
      <c r="N9">
        <v>32000</v>
      </c>
      <c r="O9">
        <v>32000</v>
      </c>
      <c r="P9">
        <v>32000</v>
      </c>
      <c r="Q9">
        <v>0</v>
      </c>
      <c r="R9">
        <v>1</v>
      </c>
      <c r="S9">
        <v>3</v>
      </c>
      <c r="T9" t="b">
        <v>0</v>
      </c>
      <c r="U9" t="b">
        <v>0</v>
      </c>
      <c r="V9">
        <v>-1</v>
      </c>
    </row>
    <row r="10" spans="9:29" x14ac:dyDescent="0.25">
      <c r="I10" t="s">
        <v>91</v>
      </c>
      <c r="J10" t="s">
        <v>120</v>
      </c>
      <c r="K10" t="b">
        <v>0</v>
      </c>
      <c r="L10">
        <v>0</v>
      </c>
      <c r="M10">
        <v>8</v>
      </c>
      <c r="N10">
        <v>0</v>
      </c>
      <c r="O10">
        <v>0</v>
      </c>
      <c r="P10">
        <v>6</v>
      </c>
      <c r="Q10">
        <v>3</v>
      </c>
      <c r="R10">
        <v>3</v>
      </c>
      <c r="S10">
        <v>4</v>
      </c>
      <c r="T10" t="b">
        <v>1</v>
      </c>
      <c r="U10" t="b">
        <v>1</v>
      </c>
      <c r="V10">
        <v>385</v>
      </c>
    </row>
    <row r="11" spans="9:29" x14ac:dyDescent="0.25">
      <c r="I11" t="s">
        <v>91</v>
      </c>
      <c r="J11" t="s">
        <v>123</v>
      </c>
      <c r="K11" t="b">
        <v>0</v>
      </c>
      <c r="L11">
        <v>0</v>
      </c>
      <c r="M11">
        <v>9</v>
      </c>
      <c r="N11">
        <v>32000</v>
      </c>
      <c r="O11">
        <v>32000</v>
      </c>
      <c r="P11">
        <v>32000</v>
      </c>
      <c r="Q11">
        <v>0</v>
      </c>
      <c r="R11">
        <v>0</v>
      </c>
      <c r="S11">
        <v>0</v>
      </c>
      <c r="T11" t="b">
        <v>0</v>
      </c>
      <c r="U11" t="b">
        <v>0</v>
      </c>
      <c r="V11">
        <v>-1</v>
      </c>
    </row>
    <row r="12" spans="9:29" x14ac:dyDescent="0.25">
      <c r="I12" t="s">
        <v>91</v>
      </c>
      <c r="J12" t="s">
        <v>126</v>
      </c>
      <c r="K12" t="b">
        <v>0</v>
      </c>
      <c r="L12">
        <v>0</v>
      </c>
      <c r="M12">
        <v>10</v>
      </c>
      <c r="N12">
        <v>32000</v>
      </c>
      <c r="O12">
        <v>32000</v>
      </c>
      <c r="P12">
        <v>32000</v>
      </c>
      <c r="Q12">
        <v>0</v>
      </c>
      <c r="R12">
        <v>3</v>
      </c>
      <c r="S12">
        <v>4</v>
      </c>
      <c r="T12" t="b">
        <v>0</v>
      </c>
      <c r="U12" t="b">
        <v>0</v>
      </c>
      <c r="V12">
        <v>-1</v>
      </c>
    </row>
    <row r="13" spans="9:29" x14ac:dyDescent="0.25">
      <c r="I13" t="s">
        <v>91</v>
      </c>
      <c r="J13" t="s">
        <v>129</v>
      </c>
      <c r="K13" t="b">
        <v>0</v>
      </c>
      <c r="L13">
        <v>0</v>
      </c>
      <c r="M13">
        <v>11</v>
      </c>
      <c r="N13">
        <v>0</v>
      </c>
      <c r="O13">
        <v>0</v>
      </c>
      <c r="P13">
        <v>4</v>
      </c>
      <c r="Q13">
        <v>4</v>
      </c>
      <c r="R13">
        <v>4</v>
      </c>
      <c r="S13">
        <v>2</v>
      </c>
      <c r="T13" t="b">
        <v>1</v>
      </c>
      <c r="U13" t="b">
        <v>0</v>
      </c>
      <c r="V13">
        <v>393</v>
      </c>
    </row>
    <row r="14" spans="9:29" x14ac:dyDescent="0.25">
      <c r="I14" t="s">
        <v>91</v>
      </c>
      <c r="J14" t="s">
        <v>131</v>
      </c>
      <c r="K14" t="b">
        <v>0</v>
      </c>
      <c r="L14">
        <v>0</v>
      </c>
      <c r="M14">
        <v>12</v>
      </c>
      <c r="N14">
        <v>0</v>
      </c>
      <c r="O14">
        <v>0</v>
      </c>
      <c r="P14">
        <v>5</v>
      </c>
      <c r="Q14">
        <v>4</v>
      </c>
      <c r="R14">
        <v>4</v>
      </c>
      <c r="S14">
        <v>3</v>
      </c>
      <c r="T14" t="b">
        <v>1</v>
      </c>
      <c r="U14" t="b">
        <v>1</v>
      </c>
      <c r="V14">
        <v>394</v>
      </c>
    </row>
    <row r="15" spans="9:29" x14ac:dyDescent="0.25">
      <c r="I15" t="s">
        <v>91</v>
      </c>
      <c r="J15" t="s">
        <v>5837</v>
      </c>
      <c r="K15" t="b">
        <v>0</v>
      </c>
      <c r="L15">
        <v>0</v>
      </c>
      <c r="M15">
        <v>13</v>
      </c>
      <c r="N15">
        <v>0</v>
      </c>
      <c r="O15">
        <v>0</v>
      </c>
      <c r="P15">
        <v>7</v>
      </c>
      <c r="Q15">
        <v>3</v>
      </c>
      <c r="R15">
        <v>3</v>
      </c>
      <c r="S15">
        <v>4</v>
      </c>
      <c r="T15" t="b">
        <v>1</v>
      </c>
      <c r="U15" t="b">
        <v>1</v>
      </c>
      <c r="V15">
        <v>424</v>
      </c>
    </row>
    <row r="16" spans="9:29" x14ac:dyDescent="0.25">
      <c r="I16" t="s">
        <v>91</v>
      </c>
      <c r="J16" t="s">
        <v>5838</v>
      </c>
      <c r="K16" t="b">
        <v>0</v>
      </c>
      <c r="L16">
        <v>0</v>
      </c>
      <c r="M16">
        <v>14</v>
      </c>
      <c r="N16">
        <v>32000</v>
      </c>
      <c r="O16">
        <v>32000</v>
      </c>
      <c r="P16">
        <v>32000</v>
      </c>
      <c r="Q16">
        <v>0</v>
      </c>
      <c r="R16">
        <v>1</v>
      </c>
      <c r="S16">
        <v>4</v>
      </c>
      <c r="T16" t="b">
        <v>0</v>
      </c>
      <c r="U16" t="b">
        <v>0</v>
      </c>
      <c r="V16">
        <v>-1</v>
      </c>
    </row>
    <row r="17" spans="9:22" x14ac:dyDescent="0.25">
      <c r="I17" t="s">
        <v>91</v>
      </c>
      <c r="J17" t="s">
        <v>5839</v>
      </c>
      <c r="K17" t="b">
        <v>0</v>
      </c>
      <c r="L17">
        <v>0</v>
      </c>
      <c r="M17">
        <v>15</v>
      </c>
      <c r="N17">
        <v>32000</v>
      </c>
      <c r="O17">
        <v>32000</v>
      </c>
      <c r="P17">
        <v>32000</v>
      </c>
      <c r="Q17">
        <v>0</v>
      </c>
      <c r="R17">
        <v>1</v>
      </c>
      <c r="S17">
        <v>3</v>
      </c>
      <c r="T17" t="b">
        <v>0</v>
      </c>
      <c r="U17" t="b">
        <v>0</v>
      </c>
      <c r="V17">
        <v>-1</v>
      </c>
    </row>
    <row r="18" spans="9:22" x14ac:dyDescent="0.25">
      <c r="I18" t="s">
        <v>91</v>
      </c>
      <c r="J18" t="s">
        <v>5840</v>
      </c>
      <c r="K18" t="b">
        <v>0</v>
      </c>
      <c r="L18">
        <v>0</v>
      </c>
      <c r="M18">
        <v>16</v>
      </c>
      <c r="N18">
        <v>32000</v>
      </c>
      <c r="O18">
        <v>32000</v>
      </c>
      <c r="P18">
        <v>32000</v>
      </c>
      <c r="Q18">
        <v>0</v>
      </c>
      <c r="R18">
        <v>3</v>
      </c>
      <c r="S18">
        <v>1</v>
      </c>
      <c r="T18" t="b">
        <v>0</v>
      </c>
      <c r="U18" t="b">
        <v>0</v>
      </c>
      <c r="V18">
        <v>-1</v>
      </c>
    </row>
    <row r="19" spans="9:22" x14ac:dyDescent="0.25">
      <c r="I19" t="s">
        <v>91</v>
      </c>
      <c r="J19" t="s">
        <v>5841</v>
      </c>
      <c r="K19" t="b">
        <v>0</v>
      </c>
      <c r="L19">
        <v>0</v>
      </c>
      <c r="M19">
        <v>17</v>
      </c>
      <c r="N19">
        <v>32000</v>
      </c>
      <c r="O19">
        <v>32000</v>
      </c>
      <c r="P19">
        <v>32000</v>
      </c>
      <c r="Q19">
        <v>0</v>
      </c>
      <c r="R19">
        <v>1</v>
      </c>
      <c r="S19">
        <v>3</v>
      </c>
      <c r="T19" t="b">
        <v>0</v>
      </c>
      <c r="U19" t="b">
        <v>0</v>
      </c>
      <c r="V19">
        <v>-1</v>
      </c>
    </row>
    <row r="20" spans="9:22" x14ac:dyDescent="0.25">
      <c r="I20" t="s">
        <v>91</v>
      </c>
      <c r="J20" t="s">
        <v>6188</v>
      </c>
      <c r="K20" t="b">
        <v>0</v>
      </c>
      <c r="L20">
        <v>0</v>
      </c>
      <c r="M20">
        <v>18</v>
      </c>
      <c r="N20">
        <v>32000</v>
      </c>
      <c r="O20">
        <v>32000</v>
      </c>
      <c r="P20">
        <v>32000</v>
      </c>
      <c r="Q20">
        <v>0</v>
      </c>
      <c r="R20">
        <v>1</v>
      </c>
      <c r="S20">
        <v>4</v>
      </c>
      <c r="T20" t="b">
        <v>0</v>
      </c>
      <c r="U20" t="b">
        <v>0</v>
      </c>
      <c r="V20">
        <v>-1</v>
      </c>
    </row>
    <row r="21" spans="9:22" x14ac:dyDescent="0.25">
      <c r="I21" t="s">
        <v>91</v>
      </c>
      <c r="J21" t="s">
        <v>6189</v>
      </c>
      <c r="K21" t="b">
        <v>0</v>
      </c>
      <c r="L21">
        <v>0</v>
      </c>
      <c r="M21">
        <v>19</v>
      </c>
      <c r="N21">
        <v>32000</v>
      </c>
      <c r="O21">
        <v>32000</v>
      </c>
      <c r="P21">
        <v>32000</v>
      </c>
      <c r="Q21">
        <v>0</v>
      </c>
      <c r="R21">
        <v>1</v>
      </c>
      <c r="S21">
        <v>4</v>
      </c>
      <c r="T21" t="b">
        <v>0</v>
      </c>
      <c r="U21" t="b">
        <v>0</v>
      </c>
      <c r="V21">
        <v>-1</v>
      </c>
    </row>
    <row r="22" spans="9:22" x14ac:dyDescent="0.25">
      <c r="I22" t="s">
        <v>91</v>
      </c>
      <c r="J22" t="s">
        <v>6190</v>
      </c>
      <c r="K22" t="b">
        <v>0</v>
      </c>
      <c r="L22">
        <v>0</v>
      </c>
      <c r="M22">
        <v>20</v>
      </c>
      <c r="N22">
        <v>32000</v>
      </c>
      <c r="O22">
        <v>32000</v>
      </c>
      <c r="P22">
        <v>32000</v>
      </c>
      <c r="Q22">
        <v>0</v>
      </c>
      <c r="R22">
        <v>1</v>
      </c>
      <c r="S22">
        <v>4</v>
      </c>
      <c r="T22" t="b">
        <v>0</v>
      </c>
      <c r="U22" t="b">
        <v>0</v>
      </c>
      <c r="V22">
        <v>-1</v>
      </c>
    </row>
    <row r="23" spans="9:22" x14ac:dyDescent="0.25">
      <c r="I23" t="s">
        <v>91</v>
      </c>
      <c r="J23" t="s">
        <v>297</v>
      </c>
      <c r="K23" t="b">
        <v>0</v>
      </c>
      <c r="L23">
        <v>0</v>
      </c>
      <c r="M23">
        <v>21</v>
      </c>
      <c r="N23">
        <v>32000</v>
      </c>
      <c r="O23">
        <v>32000</v>
      </c>
      <c r="P23">
        <v>32000</v>
      </c>
      <c r="Q23">
        <v>0</v>
      </c>
      <c r="R23">
        <v>0</v>
      </c>
      <c r="S23">
        <v>0</v>
      </c>
      <c r="T23" t="b">
        <v>0</v>
      </c>
      <c r="U23" t="b">
        <v>0</v>
      </c>
      <c r="V23">
        <v>-1</v>
      </c>
    </row>
    <row r="24" spans="9:22" x14ac:dyDescent="0.25">
      <c r="I24" t="s">
        <v>91</v>
      </c>
      <c r="J24" t="s">
        <v>298</v>
      </c>
      <c r="K24" t="b">
        <v>0</v>
      </c>
      <c r="L24">
        <v>0</v>
      </c>
      <c r="M24">
        <v>22</v>
      </c>
      <c r="N24">
        <v>32000</v>
      </c>
      <c r="O24">
        <v>32000</v>
      </c>
      <c r="P24">
        <v>32000</v>
      </c>
      <c r="Q24">
        <v>0</v>
      </c>
      <c r="R24">
        <v>0</v>
      </c>
      <c r="S24">
        <v>0</v>
      </c>
      <c r="T24" t="b">
        <v>0</v>
      </c>
      <c r="U24" t="b">
        <v>0</v>
      </c>
      <c r="V24">
        <v>-1</v>
      </c>
    </row>
    <row r="25" spans="9:22" x14ac:dyDescent="0.25">
      <c r="I25" t="s">
        <v>91</v>
      </c>
      <c r="J25" t="s">
        <v>299</v>
      </c>
      <c r="K25" t="b">
        <v>0</v>
      </c>
      <c r="L25">
        <v>0</v>
      </c>
      <c r="M25">
        <v>23</v>
      </c>
      <c r="N25">
        <v>32000</v>
      </c>
      <c r="O25">
        <v>32000</v>
      </c>
      <c r="P25">
        <v>32000</v>
      </c>
      <c r="Q25">
        <v>0</v>
      </c>
      <c r="R25">
        <v>1</v>
      </c>
      <c r="S25">
        <v>4</v>
      </c>
      <c r="T25" t="b">
        <v>0</v>
      </c>
      <c r="U25" t="b">
        <v>0</v>
      </c>
      <c r="V25">
        <v>-1</v>
      </c>
    </row>
    <row r="26" spans="9:22" x14ac:dyDescent="0.25">
      <c r="I26" t="s">
        <v>91</v>
      </c>
      <c r="J26" t="s">
        <v>300</v>
      </c>
      <c r="K26" t="b">
        <v>0</v>
      </c>
      <c r="L26">
        <v>0</v>
      </c>
      <c r="M26">
        <v>24</v>
      </c>
      <c r="N26">
        <v>32000</v>
      </c>
      <c r="O26">
        <v>32000</v>
      </c>
      <c r="P26">
        <v>32000</v>
      </c>
      <c r="Q26">
        <v>0</v>
      </c>
      <c r="R26">
        <v>1</v>
      </c>
      <c r="S26">
        <v>4</v>
      </c>
      <c r="T26" t="b">
        <v>0</v>
      </c>
      <c r="U26" t="b">
        <v>0</v>
      </c>
      <c r="V26">
        <v>-1</v>
      </c>
    </row>
    <row r="27" spans="9:22" x14ac:dyDescent="0.25">
      <c r="I27" t="s">
        <v>91</v>
      </c>
      <c r="J27" t="s">
        <v>301</v>
      </c>
      <c r="K27" t="b">
        <v>0</v>
      </c>
      <c r="L27">
        <v>0</v>
      </c>
      <c r="M27">
        <v>25</v>
      </c>
      <c r="N27">
        <v>32000</v>
      </c>
      <c r="O27">
        <v>32000</v>
      </c>
      <c r="P27">
        <v>32000</v>
      </c>
      <c r="Q27">
        <v>0</v>
      </c>
      <c r="R27">
        <v>1</v>
      </c>
      <c r="S27">
        <v>3</v>
      </c>
      <c r="T27" t="b">
        <v>0</v>
      </c>
      <c r="U27" t="b">
        <v>0</v>
      </c>
      <c r="V27">
        <v>-1</v>
      </c>
    </row>
    <row r="28" spans="9:22" x14ac:dyDescent="0.25">
      <c r="I28" t="s">
        <v>91</v>
      </c>
      <c r="J28" t="s">
        <v>5842</v>
      </c>
      <c r="K28" t="b">
        <v>0</v>
      </c>
      <c r="L28">
        <v>0</v>
      </c>
      <c r="M28">
        <v>26</v>
      </c>
      <c r="N28">
        <v>32000</v>
      </c>
      <c r="O28">
        <v>32000</v>
      </c>
      <c r="P28">
        <v>32000</v>
      </c>
      <c r="Q28">
        <v>0</v>
      </c>
      <c r="R28">
        <v>1</v>
      </c>
      <c r="S28">
        <v>4</v>
      </c>
      <c r="T28" t="b">
        <v>0</v>
      </c>
      <c r="U28" t="b">
        <v>0</v>
      </c>
      <c r="V28">
        <v>-1</v>
      </c>
    </row>
    <row r="29" spans="9:22" x14ac:dyDescent="0.25">
      <c r="I29" t="s">
        <v>91</v>
      </c>
      <c r="J29" t="s">
        <v>5843</v>
      </c>
      <c r="K29" t="b">
        <v>0</v>
      </c>
      <c r="L29">
        <v>0</v>
      </c>
      <c r="M29">
        <v>27</v>
      </c>
      <c r="N29">
        <v>32000</v>
      </c>
      <c r="O29">
        <v>32000</v>
      </c>
      <c r="P29">
        <v>32000</v>
      </c>
      <c r="Q29">
        <v>0</v>
      </c>
      <c r="R29">
        <v>1</v>
      </c>
      <c r="S29">
        <v>4</v>
      </c>
      <c r="T29" t="b">
        <v>0</v>
      </c>
      <c r="U29" t="b">
        <v>0</v>
      </c>
      <c r="V29">
        <v>-1</v>
      </c>
    </row>
    <row r="30" spans="9:22" x14ac:dyDescent="0.25">
      <c r="I30" t="s">
        <v>91</v>
      </c>
      <c r="J30" t="s">
        <v>149</v>
      </c>
      <c r="K30" t="b">
        <v>0</v>
      </c>
      <c r="L30">
        <v>0</v>
      </c>
      <c r="M30">
        <v>28</v>
      </c>
      <c r="N30">
        <v>32000</v>
      </c>
      <c r="O30">
        <v>32000</v>
      </c>
      <c r="P30">
        <v>32000</v>
      </c>
      <c r="Q30">
        <v>0</v>
      </c>
      <c r="R30">
        <v>3</v>
      </c>
      <c r="S30">
        <v>4</v>
      </c>
      <c r="T30" t="b">
        <v>0</v>
      </c>
      <c r="U30" t="b">
        <v>0</v>
      </c>
      <c r="V30">
        <v>-1</v>
      </c>
    </row>
    <row r="31" spans="9:22" x14ac:dyDescent="0.25">
      <c r="I31" t="s">
        <v>91</v>
      </c>
      <c r="J31" t="s">
        <v>151</v>
      </c>
      <c r="K31" t="b">
        <v>0</v>
      </c>
      <c r="L31">
        <v>0</v>
      </c>
      <c r="M31">
        <v>29</v>
      </c>
      <c r="N31">
        <v>32000</v>
      </c>
      <c r="O31">
        <v>32000</v>
      </c>
      <c r="P31">
        <v>32000</v>
      </c>
      <c r="Q31">
        <v>0</v>
      </c>
      <c r="R31">
        <v>1</v>
      </c>
      <c r="S31">
        <v>3</v>
      </c>
      <c r="T31" t="b">
        <v>0</v>
      </c>
      <c r="U31" t="b">
        <v>0</v>
      </c>
      <c r="V31">
        <v>-1</v>
      </c>
    </row>
    <row r="32" spans="9:22" x14ac:dyDescent="0.25">
      <c r="I32" t="s">
        <v>91</v>
      </c>
      <c r="J32" t="s">
        <v>4754</v>
      </c>
      <c r="K32" t="b">
        <v>0</v>
      </c>
      <c r="L32">
        <v>0</v>
      </c>
      <c r="M32">
        <v>30</v>
      </c>
      <c r="N32">
        <v>32000</v>
      </c>
      <c r="O32">
        <v>32000</v>
      </c>
      <c r="P32">
        <v>32000</v>
      </c>
      <c r="Q32">
        <v>0</v>
      </c>
      <c r="R32">
        <v>1</v>
      </c>
      <c r="S32">
        <v>3</v>
      </c>
      <c r="T32" t="b">
        <v>0</v>
      </c>
      <c r="U32" t="b">
        <v>0</v>
      </c>
      <c r="V32">
        <v>-1</v>
      </c>
    </row>
    <row r="33" spans="9:22" x14ac:dyDescent="0.25">
      <c r="I33" t="s">
        <v>91</v>
      </c>
      <c r="J33" t="s">
        <v>4755</v>
      </c>
      <c r="K33" t="b">
        <v>0</v>
      </c>
      <c r="L33">
        <v>0</v>
      </c>
      <c r="M33">
        <v>31</v>
      </c>
      <c r="N33">
        <v>32000</v>
      </c>
      <c r="O33">
        <v>32000</v>
      </c>
      <c r="P33">
        <v>32000</v>
      </c>
      <c r="Q33">
        <v>0</v>
      </c>
      <c r="R33">
        <v>0</v>
      </c>
      <c r="S33">
        <v>0</v>
      </c>
      <c r="T33" t="b">
        <v>0</v>
      </c>
      <c r="U33" t="b">
        <v>0</v>
      </c>
      <c r="V33">
        <v>-1</v>
      </c>
    </row>
    <row r="34" spans="9:22" x14ac:dyDescent="0.25">
      <c r="I34" t="s">
        <v>65</v>
      </c>
      <c r="J34" t="s">
        <v>155</v>
      </c>
      <c r="K34" t="b">
        <v>0</v>
      </c>
      <c r="L34">
        <v>0</v>
      </c>
      <c r="M34">
        <v>32</v>
      </c>
      <c r="N34">
        <v>32000</v>
      </c>
      <c r="O34">
        <v>32000</v>
      </c>
      <c r="P34">
        <v>32000</v>
      </c>
      <c r="Q34">
        <v>0</v>
      </c>
      <c r="R34">
        <v>0</v>
      </c>
      <c r="S34">
        <v>0</v>
      </c>
      <c r="T34" t="b">
        <v>0</v>
      </c>
      <c r="U34" t="b">
        <v>0</v>
      </c>
      <c r="V34">
        <v>-1</v>
      </c>
    </row>
    <row r="35" spans="9:22" x14ac:dyDescent="0.25">
      <c r="I35" t="s">
        <v>65</v>
      </c>
      <c r="J35" t="s">
        <v>157</v>
      </c>
      <c r="K35" t="b">
        <v>0</v>
      </c>
      <c r="L35">
        <v>0</v>
      </c>
      <c r="M35">
        <v>33</v>
      </c>
      <c r="N35">
        <v>32000</v>
      </c>
      <c r="O35">
        <v>32000</v>
      </c>
      <c r="P35">
        <v>32000</v>
      </c>
      <c r="Q35">
        <v>0</v>
      </c>
      <c r="R35">
        <v>0</v>
      </c>
      <c r="S35">
        <v>0</v>
      </c>
      <c r="T35" t="b">
        <v>0</v>
      </c>
      <c r="U35" t="b">
        <v>0</v>
      </c>
      <c r="V35">
        <v>-1</v>
      </c>
    </row>
    <row r="36" spans="9:22" x14ac:dyDescent="0.25">
      <c r="I36" t="s">
        <v>65</v>
      </c>
      <c r="J36" t="s">
        <v>159</v>
      </c>
      <c r="K36" t="b">
        <v>0</v>
      </c>
      <c r="L36">
        <v>0</v>
      </c>
      <c r="M36">
        <v>34</v>
      </c>
      <c r="N36">
        <v>32000</v>
      </c>
      <c r="O36">
        <v>32000</v>
      </c>
      <c r="P36">
        <v>32000</v>
      </c>
      <c r="Q36">
        <v>0</v>
      </c>
      <c r="R36">
        <v>3</v>
      </c>
      <c r="S36">
        <v>4</v>
      </c>
      <c r="T36" t="b">
        <v>0</v>
      </c>
      <c r="U36" t="b">
        <v>0</v>
      </c>
      <c r="V36">
        <v>-1</v>
      </c>
    </row>
    <row r="37" spans="9:22" x14ac:dyDescent="0.25">
      <c r="I37" t="s">
        <v>65</v>
      </c>
      <c r="J37" t="s">
        <v>160</v>
      </c>
      <c r="K37" t="b">
        <v>0</v>
      </c>
      <c r="L37">
        <v>0</v>
      </c>
      <c r="M37">
        <v>35</v>
      </c>
      <c r="N37">
        <v>32000</v>
      </c>
      <c r="O37">
        <v>32000</v>
      </c>
      <c r="P37">
        <v>32000</v>
      </c>
      <c r="Q37">
        <v>0</v>
      </c>
      <c r="R37">
        <v>3</v>
      </c>
      <c r="S37">
        <v>4</v>
      </c>
      <c r="T37" t="b">
        <v>0</v>
      </c>
      <c r="U37" t="b">
        <v>0</v>
      </c>
      <c r="V37">
        <v>-1</v>
      </c>
    </row>
    <row r="38" spans="9:22" x14ac:dyDescent="0.25">
      <c r="I38" t="s">
        <v>65</v>
      </c>
      <c r="J38" t="s">
        <v>161</v>
      </c>
      <c r="K38" t="b">
        <v>0</v>
      </c>
      <c r="L38">
        <v>0</v>
      </c>
      <c r="M38">
        <v>36</v>
      </c>
      <c r="N38">
        <v>32000</v>
      </c>
      <c r="O38">
        <v>32000</v>
      </c>
      <c r="P38">
        <v>32000</v>
      </c>
      <c r="Q38">
        <v>0</v>
      </c>
      <c r="R38">
        <v>3</v>
      </c>
      <c r="S38">
        <v>4</v>
      </c>
      <c r="T38" t="b">
        <v>0</v>
      </c>
      <c r="U38" t="b">
        <v>0</v>
      </c>
      <c r="V38">
        <v>-1</v>
      </c>
    </row>
    <row r="39" spans="9:22" x14ac:dyDescent="0.25">
      <c r="I39" t="s">
        <v>65</v>
      </c>
      <c r="J39" t="s">
        <v>163</v>
      </c>
      <c r="K39" t="b">
        <v>0</v>
      </c>
      <c r="L39">
        <v>0</v>
      </c>
      <c r="M39">
        <v>37</v>
      </c>
      <c r="N39">
        <v>32000</v>
      </c>
      <c r="O39">
        <v>32000</v>
      </c>
      <c r="P39">
        <v>32000</v>
      </c>
      <c r="Q39">
        <v>0</v>
      </c>
      <c r="R39">
        <v>0</v>
      </c>
      <c r="S39">
        <v>0</v>
      </c>
      <c r="T39" t="b">
        <v>0</v>
      </c>
      <c r="U39" t="b">
        <v>0</v>
      </c>
      <c r="V39">
        <v>-1</v>
      </c>
    </row>
    <row r="40" spans="9:22" x14ac:dyDescent="0.25">
      <c r="I40" t="s">
        <v>65</v>
      </c>
      <c r="J40" t="s">
        <v>165</v>
      </c>
      <c r="K40" t="b">
        <v>0</v>
      </c>
      <c r="L40">
        <v>0</v>
      </c>
      <c r="M40">
        <v>38</v>
      </c>
      <c r="N40">
        <v>32000</v>
      </c>
      <c r="O40">
        <v>32000</v>
      </c>
      <c r="P40">
        <v>32000</v>
      </c>
      <c r="Q40">
        <v>0</v>
      </c>
      <c r="R40">
        <v>0</v>
      </c>
      <c r="S40">
        <v>0</v>
      </c>
      <c r="T40" t="b">
        <v>0</v>
      </c>
      <c r="U40" t="b">
        <v>0</v>
      </c>
      <c r="V40">
        <v>-1</v>
      </c>
    </row>
    <row r="41" spans="9:22" x14ac:dyDescent="0.25">
      <c r="I41" t="s">
        <v>65</v>
      </c>
      <c r="J41" t="s">
        <v>167</v>
      </c>
      <c r="K41" t="b">
        <v>0</v>
      </c>
      <c r="L41">
        <v>0</v>
      </c>
      <c r="M41">
        <v>39</v>
      </c>
      <c r="N41">
        <v>32000</v>
      </c>
      <c r="O41">
        <v>32000</v>
      </c>
      <c r="P41">
        <v>32000</v>
      </c>
      <c r="Q41">
        <v>0</v>
      </c>
      <c r="R41">
        <v>0</v>
      </c>
      <c r="S41">
        <v>0</v>
      </c>
      <c r="T41" t="b">
        <v>0</v>
      </c>
      <c r="U41" t="b">
        <v>0</v>
      </c>
      <c r="V41">
        <v>-1</v>
      </c>
    </row>
    <row r="42" spans="9:22" x14ac:dyDescent="0.25">
      <c r="I42" t="s">
        <v>65</v>
      </c>
      <c r="J42" t="s">
        <v>169</v>
      </c>
      <c r="K42" t="b">
        <v>0</v>
      </c>
      <c r="L42">
        <v>0</v>
      </c>
      <c r="M42">
        <v>40</v>
      </c>
      <c r="N42">
        <v>32000</v>
      </c>
      <c r="O42">
        <v>32000</v>
      </c>
      <c r="P42">
        <v>32000</v>
      </c>
      <c r="Q42">
        <v>0</v>
      </c>
      <c r="R42">
        <v>0</v>
      </c>
      <c r="S42">
        <v>0</v>
      </c>
      <c r="T42" t="b">
        <v>0</v>
      </c>
      <c r="U42" t="b">
        <v>0</v>
      </c>
      <c r="V42">
        <v>-1</v>
      </c>
    </row>
    <row r="43" spans="9:22" x14ac:dyDescent="0.25">
      <c r="I43" t="s">
        <v>65</v>
      </c>
      <c r="J43" t="s">
        <v>171</v>
      </c>
      <c r="K43" t="b">
        <v>0</v>
      </c>
      <c r="L43">
        <v>0</v>
      </c>
      <c r="M43">
        <v>41</v>
      </c>
      <c r="N43">
        <v>32000</v>
      </c>
      <c r="O43">
        <v>32000</v>
      </c>
      <c r="P43">
        <v>32000</v>
      </c>
      <c r="Q43">
        <v>0</v>
      </c>
      <c r="R43">
        <v>0</v>
      </c>
      <c r="S43">
        <v>0</v>
      </c>
      <c r="T43" t="b">
        <v>0</v>
      </c>
      <c r="U43" t="b">
        <v>0</v>
      </c>
      <c r="V43">
        <v>-1</v>
      </c>
    </row>
    <row r="44" spans="9:22" x14ac:dyDescent="0.25">
      <c r="I44" t="s">
        <v>65</v>
      </c>
      <c r="J44" t="s">
        <v>173</v>
      </c>
      <c r="K44" t="b">
        <v>0</v>
      </c>
      <c r="L44">
        <v>0</v>
      </c>
      <c r="M44">
        <v>42</v>
      </c>
      <c r="N44">
        <v>32000</v>
      </c>
      <c r="O44">
        <v>32000</v>
      </c>
      <c r="P44">
        <v>32000</v>
      </c>
      <c r="Q44">
        <v>0</v>
      </c>
      <c r="R44">
        <v>0</v>
      </c>
      <c r="S44">
        <v>0</v>
      </c>
      <c r="T44" t="b">
        <v>0</v>
      </c>
      <c r="U44" t="b">
        <v>0</v>
      </c>
      <c r="V44">
        <v>-1</v>
      </c>
    </row>
    <row r="45" spans="9:22" x14ac:dyDescent="0.25">
      <c r="I45" t="s">
        <v>65</v>
      </c>
      <c r="J45" t="s">
        <v>4756</v>
      </c>
      <c r="K45" t="b">
        <v>0</v>
      </c>
      <c r="L45">
        <v>0</v>
      </c>
      <c r="M45">
        <v>43</v>
      </c>
      <c r="N45">
        <v>32000</v>
      </c>
      <c r="O45">
        <v>32000</v>
      </c>
      <c r="P45">
        <v>32000</v>
      </c>
      <c r="Q45">
        <v>0</v>
      </c>
      <c r="R45">
        <v>3</v>
      </c>
      <c r="S45">
        <v>4</v>
      </c>
      <c r="T45" t="b">
        <v>0</v>
      </c>
      <c r="U45" t="b">
        <v>0</v>
      </c>
      <c r="V45">
        <v>-1</v>
      </c>
    </row>
    <row r="46" spans="9:22" x14ac:dyDescent="0.25">
      <c r="I46" t="s">
        <v>65</v>
      </c>
      <c r="J46" t="s">
        <v>4757</v>
      </c>
      <c r="K46" t="b">
        <v>0</v>
      </c>
      <c r="L46">
        <v>0</v>
      </c>
      <c r="M46">
        <v>44</v>
      </c>
      <c r="N46">
        <v>32000</v>
      </c>
      <c r="O46">
        <v>32000</v>
      </c>
      <c r="P46">
        <v>32000</v>
      </c>
      <c r="Q46">
        <v>0</v>
      </c>
      <c r="R46">
        <v>3</v>
      </c>
      <c r="S46">
        <v>4</v>
      </c>
      <c r="T46" t="b">
        <v>0</v>
      </c>
      <c r="U46" t="b">
        <v>0</v>
      </c>
      <c r="V46">
        <v>-1</v>
      </c>
    </row>
    <row r="47" spans="9:22" x14ac:dyDescent="0.25">
      <c r="I47" t="s">
        <v>65</v>
      </c>
      <c r="J47" t="s">
        <v>176</v>
      </c>
      <c r="K47" t="b">
        <v>0</v>
      </c>
      <c r="L47">
        <v>0</v>
      </c>
      <c r="M47">
        <v>45</v>
      </c>
      <c r="N47">
        <v>32000</v>
      </c>
      <c r="O47">
        <v>32000</v>
      </c>
      <c r="P47">
        <v>32000</v>
      </c>
      <c r="Q47">
        <v>0</v>
      </c>
      <c r="R47">
        <v>0</v>
      </c>
      <c r="S47">
        <v>0</v>
      </c>
      <c r="T47" t="b">
        <v>0</v>
      </c>
      <c r="U47" t="b">
        <v>0</v>
      </c>
      <c r="V47">
        <v>-1</v>
      </c>
    </row>
    <row r="48" spans="9:22" x14ac:dyDescent="0.25">
      <c r="I48" t="s">
        <v>65</v>
      </c>
      <c r="J48" t="s">
        <v>178</v>
      </c>
      <c r="K48" t="b">
        <v>0</v>
      </c>
      <c r="L48">
        <v>0</v>
      </c>
      <c r="M48">
        <v>46</v>
      </c>
      <c r="N48">
        <v>32000</v>
      </c>
      <c r="O48">
        <v>32000</v>
      </c>
      <c r="P48">
        <v>32000</v>
      </c>
      <c r="Q48">
        <v>0</v>
      </c>
      <c r="R48">
        <v>3</v>
      </c>
      <c r="S48">
        <v>4</v>
      </c>
      <c r="T48" t="b">
        <v>0</v>
      </c>
      <c r="U48" t="b">
        <v>0</v>
      </c>
      <c r="V48">
        <v>-1</v>
      </c>
    </row>
    <row r="49" spans="9:22" x14ac:dyDescent="0.25">
      <c r="I49" t="s">
        <v>65</v>
      </c>
      <c r="J49" t="s">
        <v>180</v>
      </c>
      <c r="K49" t="b">
        <v>0</v>
      </c>
      <c r="L49">
        <v>0</v>
      </c>
      <c r="M49">
        <v>47</v>
      </c>
      <c r="N49">
        <v>32000</v>
      </c>
      <c r="O49">
        <v>32000</v>
      </c>
      <c r="P49">
        <v>32000</v>
      </c>
      <c r="Q49">
        <v>0</v>
      </c>
      <c r="R49">
        <v>3</v>
      </c>
      <c r="S49">
        <v>4</v>
      </c>
      <c r="T49" t="b">
        <v>0</v>
      </c>
      <c r="U49" t="b">
        <v>0</v>
      </c>
      <c r="V49">
        <v>-1</v>
      </c>
    </row>
    <row r="50" spans="9:22" x14ac:dyDescent="0.25">
      <c r="I50" t="s">
        <v>65</v>
      </c>
      <c r="J50" t="s">
        <v>5844</v>
      </c>
      <c r="K50" t="b">
        <v>0</v>
      </c>
      <c r="L50">
        <v>0</v>
      </c>
      <c r="M50">
        <v>48</v>
      </c>
      <c r="N50">
        <v>32000</v>
      </c>
      <c r="O50">
        <v>32000</v>
      </c>
      <c r="P50">
        <v>32000</v>
      </c>
      <c r="Q50">
        <v>0</v>
      </c>
      <c r="R50">
        <v>0</v>
      </c>
      <c r="S50">
        <v>0</v>
      </c>
      <c r="T50" t="b">
        <v>0</v>
      </c>
      <c r="U50" t="b">
        <v>0</v>
      </c>
      <c r="V50">
        <v>-1</v>
      </c>
    </row>
    <row r="51" spans="9:22" x14ac:dyDescent="0.25">
      <c r="I51" t="s">
        <v>65</v>
      </c>
      <c r="J51" t="s">
        <v>183</v>
      </c>
      <c r="K51" t="b">
        <v>0</v>
      </c>
      <c r="L51">
        <v>0</v>
      </c>
      <c r="M51">
        <v>49</v>
      </c>
      <c r="N51">
        <v>32000</v>
      </c>
      <c r="O51">
        <v>32000</v>
      </c>
      <c r="P51">
        <v>32000</v>
      </c>
      <c r="Q51">
        <v>0</v>
      </c>
      <c r="R51">
        <v>3</v>
      </c>
      <c r="S51">
        <v>4</v>
      </c>
      <c r="T51" t="b">
        <v>0</v>
      </c>
      <c r="U51" t="b">
        <v>0</v>
      </c>
      <c r="V51">
        <v>-1</v>
      </c>
    </row>
    <row r="52" spans="9:22" x14ac:dyDescent="0.25">
      <c r="I52" t="s">
        <v>65</v>
      </c>
      <c r="J52" t="s">
        <v>185</v>
      </c>
      <c r="K52" t="b">
        <v>0</v>
      </c>
      <c r="L52">
        <v>0</v>
      </c>
      <c r="M52">
        <v>50</v>
      </c>
      <c r="N52">
        <v>32000</v>
      </c>
      <c r="O52">
        <v>32000</v>
      </c>
      <c r="P52">
        <v>32000</v>
      </c>
      <c r="Q52">
        <v>0</v>
      </c>
      <c r="R52">
        <v>3</v>
      </c>
      <c r="S52">
        <v>4</v>
      </c>
      <c r="T52" t="b">
        <v>0</v>
      </c>
      <c r="U52" t="b">
        <v>0</v>
      </c>
      <c r="V52">
        <v>-1</v>
      </c>
    </row>
    <row r="53" spans="9:22" x14ac:dyDescent="0.25">
      <c r="I53" t="s">
        <v>65</v>
      </c>
      <c r="J53" t="s">
        <v>186</v>
      </c>
      <c r="K53" t="b">
        <v>0</v>
      </c>
      <c r="L53">
        <v>0</v>
      </c>
      <c r="M53">
        <v>51</v>
      </c>
      <c r="N53">
        <v>32000</v>
      </c>
      <c r="O53">
        <v>32000</v>
      </c>
      <c r="P53">
        <v>32000</v>
      </c>
      <c r="Q53">
        <v>0</v>
      </c>
      <c r="R53">
        <v>3</v>
      </c>
      <c r="S53">
        <v>4</v>
      </c>
      <c r="T53" t="b">
        <v>0</v>
      </c>
      <c r="U53" t="b">
        <v>0</v>
      </c>
      <c r="V53">
        <v>-1</v>
      </c>
    </row>
    <row r="54" spans="9:22" x14ac:dyDescent="0.25">
      <c r="I54" t="s">
        <v>65</v>
      </c>
      <c r="J54" t="s">
        <v>5845</v>
      </c>
      <c r="K54" t="b">
        <v>0</v>
      </c>
      <c r="L54">
        <v>0</v>
      </c>
      <c r="M54">
        <v>52</v>
      </c>
      <c r="N54">
        <v>32000</v>
      </c>
      <c r="O54">
        <v>32000</v>
      </c>
      <c r="P54">
        <v>32000</v>
      </c>
      <c r="Q54">
        <v>0</v>
      </c>
      <c r="R54">
        <v>0</v>
      </c>
      <c r="S54">
        <v>0</v>
      </c>
      <c r="T54" t="b">
        <v>0</v>
      </c>
      <c r="U54" t="b">
        <v>0</v>
      </c>
      <c r="V54">
        <v>-1</v>
      </c>
    </row>
    <row r="55" spans="9:22" x14ac:dyDescent="0.25">
      <c r="I55" t="s">
        <v>65</v>
      </c>
      <c r="J55" t="s">
        <v>187</v>
      </c>
      <c r="K55" t="b">
        <v>0</v>
      </c>
      <c r="L55">
        <v>0</v>
      </c>
      <c r="M55">
        <v>53</v>
      </c>
      <c r="N55">
        <v>32000</v>
      </c>
      <c r="O55">
        <v>32000</v>
      </c>
      <c r="P55">
        <v>32000</v>
      </c>
      <c r="Q55">
        <v>0</v>
      </c>
      <c r="R55">
        <v>3</v>
      </c>
      <c r="S55">
        <v>4</v>
      </c>
      <c r="T55" t="b">
        <v>0</v>
      </c>
      <c r="U55" t="b">
        <v>0</v>
      </c>
      <c r="V55">
        <v>-1</v>
      </c>
    </row>
    <row r="56" spans="9:22" x14ac:dyDescent="0.25">
      <c r="I56" t="s">
        <v>65</v>
      </c>
      <c r="J56" t="s">
        <v>4759</v>
      </c>
      <c r="K56" t="b">
        <v>0</v>
      </c>
      <c r="L56">
        <v>0</v>
      </c>
      <c r="M56">
        <v>54</v>
      </c>
      <c r="N56">
        <v>32000</v>
      </c>
      <c r="O56">
        <v>32000</v>
      </c>
      <c r="P56">
        <v>32000</v>
      </c>
      <c r="Q56">
        <v>0</v>
      </c>
      <c r="R56">
        <v>3</v>
      </c>
      <c r="S56">
        <v>4</v>
      </c>
      <c r="T56" t="b">
        <v>0</v>
      </c>
      <c r="U56" t="b">
        <v>0</v>
      </c>
      <c r="V56">
        <v>-1</v>
      </c>
    </row>
    <row r="57" spans="9:22" x14ac:dyDescent="0.25">
      <c r="I57" t="s">
        <v>65</v>
      </c>
      <c r="J57" t="s">
        <v>4760</v>
      </c>
      <c r="K57" t="b">
        <v>0</v>
      </c>
      <c r="L57">
        <v>0</v>
      </c>
      <c r="M57">
        <v>55</v>
      </c>
      <c r="N57">
        <v>32000</v>
      </c>
      <c r="O57">
        <v>32000</v>
      </c>
      <c r="P57">
        <v>32000</v>
      </c>
      <c r="Q57">
        <v>0</v>
      </c>
      <c r="R57">
        <v>3</v>
      </c>
      <c r="S57">
        <v>4</v>
      </c>
      <c r="T57" t="b">
        <v>0</v>
      </c>
      <c r="U57" t="b">
        <v>0</v>
      </c>
      <c r="V57">
        <v>-1</v>
      </c>
    </row>
    <row r="58" spans="9:22" x14ac:dyDescent="0.25">
      <c r="I58" t="s">
        <v>65</v>
      </c>
      <c r="J58" t="s">
        <v>4761</v>
      </c>
      <c r="K58" t="b">
        <v>0</v>
      </c>
      <c r="L58">
        <v>0</v>
      </c>
      <c r="M58">
        <v>56</v>
      </c>
      <c r="N58">
        <v>32000</v>
      </c>
      <c r="O58">
        <v>32000</v>
      </c>
      <c r="P58">
        <v>32000</v>
      </c>
      <c r="Q58" s="19">
        <v>0</v>
      </c>
      <c r="R58">
        <v>3</v>
      </c>
      <c r="S58">
        <v>4</v>
      </c>
      <c r="T58" t="b">
        <v>0</v>
      </c>
      <c r="U58" t="b">
        <v>0</v>
      </c>
      <c r="V58">
        <v>-1</v>
      </c>
    </row>
    <row r="59" spans="9:22" x14ac:dyDescent="0.25">
      <c r="I59" t="s">
        <v>65</v>
      </c>
      <c r="J59" t="s">
        <v>4762</v>
      </c>
      <c r="K59" t="b">
        <v>0</v>
      </c>
      <c r="L59">
        <v>0</v>
      </c>
      <c r="M59">
        <v>57</v>
      </c>
      <c r="N59">
        <v>32000</v>
      </c>
      <c r="O59">
        <v>32000</v>
      </c>
      <c r="P59">
        <v>32000</v>
      </c>
      <c r="Q59">
        <v>0</v>
      </c>
      <c r="R59">
        <v>3</v>
      </c>
      <c r="S59">
        <v>4</v>
      </c>
      <c r="T59" t="b">
        <v>0</v>
      </c>
      <c r="U59" t="b">
        <v>0</v>
      </c>
      <c r="V59">
        <v>-1</v>
      </c>
    </row>
    <row r="60" spans="9:22" x14ac:dyDescent="0.25">
      <c r="I60" t="s">
        <v>65</v>
      </c>
      <c r="J60" t="s">
        <v>4763</v>
      </c>
      <c r="K60" t="b">
        <v>0</v>
      </c>
      <c r="L60">
        <v>0</v>
      </c>
      <c r="M60">
        <v>58</v>
      </c>
      <c r="N60">
        <v>32000</v>
      </c>
      <c r="O60">
        <v>32000</v>
      </c>
      <c r="P60">
        <v>32000</v>
      </c>
      <c r="Q60">
        <v>0</v>
      </c>
      <c r="R60">
        <v>3</v>
      </c>
      <c r="S60">
        <v>4</v>
      </c>
      <c r="T60" t="b">
        <v>0</v>
      </c>
      <c r="U60" t="b">
        <v>0</v>
      </c>
      <c r="V60">
        <v>-1</v>
      </c>
    </row>
    <row r="61" spans="9:22" x14ac:dyDescent="0.25">
      <c r="I61" t="s">
        <v>65</v>
      </c>
      <c r="J61" t="s">
        <v>4764</v>
      </c>
      <c r="K61" t="b">
        <v>0</v>
      </c>
      <c r="L61">
        <v>0</v>
      </c>
      <c r="M61">
        <v>59</v>
      </c>
      <c r="N61">
        <v>32000</v>
      </c>
      <c r="O61">
        <v>32000</v>
      </c>
      <c r="P61">
        <v>32000</v>
      </c>
      <c r="Q61">
        <v>0</v>
      </c>
      <c r="R61">
        <v>3</v>
      </c>
      <c r="S61">
        <v>4</v>
      </c>
      <c r="T61" t="b">
        <v>0</v>
      </c>
      <c r="U61" t="b">
        <v>0</v>
      </c>
      <c r="V61">
        <v>-1</v>
      </c>
    </row>
    <row r="62" spans="9:22" x14ac:dyDescent="0.25">
      <c r="I62" t="s">
        <v>65</v>
      </c>
      <c r="J62" t="s">
        <v>188</v>
      </c>
      <c r="K62" t="b">
        <v>0</v>
      </c>
      <c r="L62">
        <v>0</v>
      </c>
      <c r="M62">
        <v>60</v>
      </c>
      <c r="N62">
        <v>32000</v>
      </c>
      <c r="O62">
        <v>32000</v>
      </c>
      <c r="P62">
        <v>32000</v>
      </c>
      <c r="Q62">
        <v>0</v>
      </c>
      <c r="R62">
        <v>3</v>
      </c>
      <c r="S62">
        <v>4</v>
      </c>
      <c r="T62" t="b">
        <v>0</v>
      </c>
      <c r="U62" t="b">
        <v>0</v>
      </c>
      <c r="V62">
        <v>-1</v>
      </c>
    </row>
    <row r="63" spans="9:22" x14ac:dyDescent="0.25">
      <c r="I63" t="s">
        <v>65</v>
      </c>
      <c r="J63" t="s">
        <v>190</v>
      </c>
      <c r="K63" t="b">
        <v>0</v>
      </c>
      <c r="L63">
        <v>0</v>
      </c>
      <c r="M63">
        <v>61</v>
      </c>
      <c r="N63">
        <v>32000</v>
      </c>
      <c r="O63">
        <v>32000</v>
      </c>
      <c r="P63">
        <v>32000</v>
      </c>
      <c r="Q63">
        <v>0</v>
      </c>
      <c r="R63">
        <v>3</v>
      </c>
      <c r="S63">
        <v>4</v>
      </c>
      <c r="T63" t="b">
        <v>0</v>
      </c>
      <c r="U63" t="b">
        <v>0</v>
      </c>
      <c r="V63">
        <v>-1</v>
      </c>
    </row>
    <row r="64" spans="9:22" x14ac:dyDescent="0.25">
      <c r="I64" t="s">
        <v>65</v>
      </c>
      <c r="J64" t="s">
        <v>192</v>
      </c>
      <c r="K64" t="b">
        <v>0</v>
      </c>
      <c r="L64">
        <v>0</v>
      </c>
      <c r="M64">
        <v>62</v>
      </c>
      <c r="N64">
        <v>32000</v>
      </c>
      <c r="O64">
        <v>32000</v>
      </c>
      <c r="P64">
        <v>32000</v>
      </c>
      <c r="Q64">
        <v>0</v>
      </c>
      <c r="R64">
        <v>3</v>
      </c>
      <c r="S64">
        <v>4</v>
      </c>
      <c r="T64" t="b">
        <v>0</v>
      </c>
      <c r="U64" t="b">
        <v>0</v>
      </c>
      <c r="V64">
        <v>-1</v>
      </c>
    </row>
    <row r="65" spans="9:22" x14ac:dyDescent="0.25">
      <c r="I65" t="s">
        <v>65</v>
      </c>
      <c r="J65" t="s">
        <v>5846</v>
      </c>
      <c r="K65" t="b">
        <v>0</v>
      </c>
      <c r="L65">
        <v>0</v>
      </c>
      <c r="M65">
        <v>63</v>
      </c>
      <c r="N65">
        <v>32000</v>
      </c>
      <c r="O65">
        <v>32000</v>
      </c>
      <c r="P65">
        <v>32000</v>
      </c>
      <c r="Q65">
        <v>0</v>
      </c>
      <c r="R65">
        <v>3</v>
      </c>
      <c r="S65">
        <v>4</v>
      </c>
      <c r="T65" t="b">
        <v>0</v>
      </c>
      <c r="U65" t="b">
        <v>0</v>
      </c>
      <c r="V65">
        <v>-1</v>
      </c>
    </row>
    <row r="66" spans="9:22" x14ac:dyDescent="0.25">
      <c r="I66" t="s">
        <v>5847</v>
      </c>
      <c r="J66" t="s">
        <v>5848</v>
      </c>
      <c r="K66" t="b">
        <v>0</v>
      </c>
      <c r="L66">
        <v>0</v>
      </c>
      <c r="M66">
        <v>64</v>
      </c>
      <c r="N66">
        <v>32000</v>
      </c>
      <c r="O66">
        <v>32000</v>
      </c>
      <c r="P66">
        <v>32000</v>
      </c>
      <c r="Q66">
        <v>0</v>
      </c>
      <c r="R66">
        <v>3</v>
      </c>
      <c r="S66">
        <v>4</v>
      </c>
      <c r="T66" t="b">
        <v>0</v>
      </c>
      <c r="U66" t="b">
        <v>0</v>
      </c>
      <c r="V66">
        <v>-1</v>
      </c>
    </row>
    <row r="67" spans="9:22" x14ac:dyDescent="0.25">
      <c r="I67" t="s">
        <v>5847</v>
      </c>
      <c r="J67" t="s">
        <v>5849</v>
      </c>
      <c r="K67" t="b">
        <v>0</v>
      </c>
      <c r="L67">
        <v>0</v>
      </c>
      <c r="M67">
        <v>65</v>
      </c>
      <c r="N67">
        <v>32000</v>
      </c>
      <c r="O67">
        <v>32000</v>
      </c>
      <c r="P67">
        <v>32000</v>
      </c>
      <c r="Q67">
        <v>0</v>
      </c>
      <c r="R67">
        <v>3</v>
      </c>
      <c r="S67">
        <v>4</v>
      </c>
      <c r="T67" t="b">
        <v>0</v>
      </c>
      <c r="U67" t="b">
        <v>0</v>
      </c>
      <c r="V67">
        <v>-1</v>
      </c>
    </row>
    <row r="68" spans="9:22" x14ac:dyDescent="0.25">
      <c r="I68" t="s">
        <v>5847</v>
      </c>
      <c r="J68" t="s">
        <v>5850</v>
      </c>
      <c r="K68" t="b">
        <v>0</v>
      </c>
      <c r="L68">
        <v>0</v>
      </c>
      <c r="M68">
        <v>66</v>
      </c>
      <c r="N68">
        <v>32000</v>
      </c>
      <c r="O68">
        <v>32000</v>
      </c>
      <c r="P68">
        <v>32000</v>
      </c>
      <c r="Q68">
        <v>0</v>
      </c>
      <c r="R68">
        <v>3</v>
      </c>
      <c r="S68">
        <v>4</v>
      </c>
      <c r="T68" t="b">
        <v>0</v>
      </c>
      <c r="U68" t="b">
        <v>0</v>
      </c>
      <c r="V68">
        <v>-1</v>
      </c>
    </row>
    <row r="69" spans="9:22" x14ac:dyDescent="0.25">
      <c r="I69" t="s">
        <v>5847</v>
      </c>
      <c r="J69" t="s">
        <v>5851</v>
      </c>
      <c r="K69" t="b">
        <v>0</v>
      </c>
      <c r="L69">
        <v>0</v>
      </c>
      <c r="M69">
        <v>67</v>
      </c>
      <c r="N69">
        <v>32000</v>
      </c>
      <c r="O69">
        <v>32000</v>
      </c>
      <c r="P69">
        <v>32000</v>
      </c>
      <c r="Q69">
        <v>0</v>
      </c>
      <c r="R69">
        <v>3</v>
      </c>
      <c r="S69">
        <v>4</v>
      </c>
      <c r="T69" t="b">
        <v>0</v>
      </c>
      <c r="U69" t="b">
        <v>0</v>
      </c>
      <c r="V69">
        <v>-1</v>
      </c>
    </row>
    <row r="70" spans="9:22" x14ac:dyDescent="0.25">
      <c r="I70" t="s">
        <v>5847</v>
      </c>
      <c r="J70" t="s">
        <v>5852</v>
      </c>
      <c r="K70" t="b">
        <v>0</v>
      </c>
      <c r="L70">
        <v>0</v>
      </c>
      <c r="M70">
        <v>68</v>
      </c>
      <c r="N70">
        <v>32000</v>
      </c>
      <c r="O70">
        <v>32000</v>
      </c>
      <c r="P70">
        <v>32000</v>
      </c>
      <c r="Q70">
        <v>0</v>
      </c>
      <c r="R70">
        <v>0</v>
      </c>
      <c r="S70">
        <v>0</v>
      </c>
      <c r="T70" t="b">
        <v>0</v>
      </c>
      <c r="U70" t="b">
        <v>0</v>
      </c>
      <c r="V70">
        <v>-1</v>
      </c>
    </row>
    <row r="71" spans="9:22" x14ac:dyDescent="0.25">
      <c r="I71" t="s">
        <v>5847</v>
      </c>
      <c r="J71" t="s">
        <v>5853</v>
      </c>
      <c r="K71" t="b">
        <v>0</v>
      </c>
      <c r="L71">
        <v>0</v>
      </c>
      <c r="M71">
        <v>69</v>
      </c>
      <c r="N71">
        <v>32000</v>
      </c>
      <c r="O71">
        <v>32000</v>
      </c>
      <c r="P71">
        <v>32000</v>
      </c>
      <c r="Q71">
        <v>0</v>
      </c>
      <c r="R71">
        <v>0</v>
      </c>
      <c r="S71">
        <v>3</v>
      </c>
      <c r="T71" t="b">
        <v>0</v>
      </c>
      <c r="U71" t="b">
        <v>0</v>
      </c>
      <c r="V71">
        <v>-1</v>
      </c>
    </row>
    <row r="72" spans="9:22" x14ac:dyDescent="0.25">
      <c r="I72" t="s">
        <v>5847</v>
      </c>
      <c r="J72" t="s">
        <v>5854</v>
      </c>
      <c r="K72" t="b">
        <v>0</v>
      </c>
      <c r="L72">
        <v>0</v>
      </c>
      <c r="M72">
        <v>70</v>
      </c>
      <c r="N72">
        <v>32000</v>
      </c>
      <c r="O72">
        <v>32000</v>
      </c>
      <c r="P72">
        <v>32000</v>
      </c>
      <c r="Q72">
        <v>0</v>
      </c>
      <c r="R72">
        <v>3</v>
      </c>
      <c r="S72">
        <v>4</v>
      </c>
      <c r="T72" t="b">
        <v>0</v>
      </c>
      <c r="U72" t="b">
        <v>0</v>
      </c>
      <c r="V72">
        <v>-1</v>
      </c>
    </row>
    <row r="73" spans="9:22" x14ac:dyDescent="0.25">
      <c r="I73" t="s">
        <v>5847</v>
      </c>
      <c r="J73" t="s">
        <v>5855</v>
      </c>
      <c r="K73" t="b">
        <v>0</v>
      </c>
      <c r="L73">
        <v>0</v>
      </c>
      <c r="M73">
        <v>71</v>
      </c>
      <c r="N73">
        <v>32000</v>
      </c>
      <c r="O73">
        <v>32000</v>
      </c>
      <c r="P73">
        <v>32000</v>
      </c>
      <c r="Q73">
        <v>0</v>
      </c>
      <c r="R73">
        <v>3</v>
      </c>
      <c r="S73">
        <v>4</v>
      </c>
      <c r="T73" t="b">
        <v>0</v>
      </c>
      <c r="U73" t="b">
        <v>0</v>
      </c>
      <c r="V73">
        <v>-1</v>
      </c>
    </row>
    <row r="74" spans="9:22" x14ac:dyDescent="0.25">
      <c r="I74" t="s">
        <v>5847</v>
      </c>
      <c r="J74" t="s">
        <v>5856</v>
      </c>
      <c r="K74" t="b">
        <v>0</v>
      </c>
      <c r="L74">
        <v>0</v>
      </c>
      <c r="M74">
        <v>72</v>
      </c>
      <c r="N74">
        <v>0</v>
      </c>
      <c r="O74">
        <v>7</v>
      </c>
      <c r="P74">
        <v>15</v>
      </c>
      <c r="Q74">
        <v>3</v>
      </c>
      <c r="R74">
        <v>3</v>
      </c>
      <c r="S74">
        <v>4</v>
      </c>
      <c r="T74" t="b">
        <v>1</v>
      </c>
      <c r="U74" t="b">
        <v>1</v>
      </c>
      <c r="V74">
        <v>542</v>
      </c>
    </row>
    <row r="75" spans="9:22" x14ac:dyDescent="0.25">
      <c r="I75" t="s">
        <v>5847</v>
      </c>
      <c r="J75" t="s">
        <v>5857</v>
      </c>
      <c r="K75" t="b">
        <v>0</v>
      </c>
      <c r="L75">
        <v>0</v>
      </c>
      <c r="M75">
        <v>73</v>
      </c>
      <c r="N75">
        <v>32000</v>
      </c>
      <c r="O75">
        <v>32000</v>
      </c>
      <c r="P75">
        <v>32000</v>
      </c>
      <c r="Q75">
        <v>0</v>
      </c>
      <c r="R75">
        <v>3</v>
      </c>
      <c r="S75">
        <v>4</v>
      </c>
      <c r="T75" t="b">
        <v>0</v>
      </c>
      <c r="U75" t="b">
        <v>0</v>
      </c>
      <c r="V75">
        <v>-1</v>
      </c>
    </row>
    <row r="76" spans="9:22" x14ac:dyDescent="0.25">
      <c r="I76" t="s">
        <v>5847</v>
      </c>
      <c r="J76" t="s">
        <v>5858</v>
      </c>
      <c r="K76" t="b">
        <v>0</v>
      </c>
      <c r="L76">
        <v>0</v>
      </c>
      <c r="M76">
        <v>74</v>
      </c>
      <c r="N76">
        <v>32000</v>
      </c>
      <c r="O76">
        <v>32000</v>
      </c>
      <c r="P76">
        <v>32000</v>
      </c>
      <c r="Q76">
        <v>0</v>
      </c>
      <c r="R76">
        <v>1</v>
      </c>
      <c r="S76">
        <v>4</v>
      </c>
      <c r="T76" t="b">
        <v>0</v>
      </c>
      <c r="U76" t="b">
        <v>0</v>
      </c>
      <c r="V76">
        <v>-1</v>
      </c>
    </row>
    <row r="77" spans="9:22" x14ac:dyDescent="0.25">
      <c r="I77" t="s">
        <v>5847</v>
      </c>
      <c r="J77" t="s">
        <v>4758</v>
      </c>
      <c r="K77" t="b">
        <v>0</v>
      </c>
      <c r="L77">
        <v>0</v>
      </c>
      <c r="M77">
        <v>75</v>
      </c>
      <c r="N77">
        <v>32000</v>
      </c>
      <c r="O77">
        <v>32000</v>
      </c>
      <c r="P77">
        <v>32000</v>
      </c>
      <c r="Q77">
        <v>0</v>
      </c>
      <c r="R77">
        <v>1</v>
      </c>
      <c r="S77">
        <v>4</v>
      </c>
      <c r="T77" t="b">
        <v>0</v>
      </c>
      <c r="U77" t="b">
        <v>0</v>
      </c>
      <c r="V77">
        <v>-1</v>
      </c>
    </row>
    <row r="78" spans="9:22" x14ac:dyDescent="0.25">
      <c r="I78" t="s">
        <v>5847</v>
      </c>
      <c r="J78" t="s">
        <v>6191</v>
      </c>
      <c r="K78" t="b">
        <v>0</v>
      </c>
      <c r="L78">
        <v>0</v>
      </c>
      <c r="M78">
        <v>76</v>
      </c>
      <c r="N78">
        <v>0</v>
      </c>
      <c r="O78">
        <v>1</v>
      </c>
      <c r="P78">
        <v>5</v>
      </c>
      <c r="Q78" s="19">
        <v>3</v>
      </c>
      <c r="R78">
        <v>3</v>
      </c>
      <c r="S78">
        <v>4</v>
      </c>
      <c r="T78" t="b">
        <v>0</v>
      </c>
      <c r="U78" t="b">
        <v>0</v>
      </c>
      <c r="V78">
        <v>-1</v>
      </c>
    </row>
    <row r="79" spans="9:22" x14ac:dyDescent="0.25">
      <c r="I79" t="s">
        <v>5847</v>
      </c>
      <c r="J79" t="s">
        <v>6192</v>
      </c>
      <c r="K79" t="b">
        <v>0</v>
      </c>
      <c r="L79">
        <v>0</v>
      </c>
      <c r="M79">
        <v>77</v>
      </c>
      <c r="N79">
        <v>0</v>
      </c>
      <c r="O79">
        <v>1</v>
      </c>
      <c r="P79">
        <v>6</v>
      </c>
      <c r="Q79">
        <v>1</v>
      </c>
      <c r="R79">
        <v>1</v>
      </c>
      <c r="S79">
        <v>4</v>
      </c>
      <c r="T79" t="b">
        <v>0</v>
      </c>
      <c r="U79" t="b">
        <v>0</v>
      </c>
      <c r="V79">
        <v>-1</v>
      </c>
    </row>
    <row r="80" spans="9:22" x14ac:dyDescent="0.25">
      <c r="I80" t="s">
        <v>5847</v>
      </c>
      <c r="J80" t="s">
        <v>6193</v>
      </c>
      <c r="K80" t="b">
        <v>0</v>
      </c>
      <c r="L80">
        <v>0</v>
      </c>
      <c r="M80">
        <v>78</v>
      </c>
      <c r="N80">
        <v>0</v>
      </c>
      <c r="O80">
        <v>1</v>
      </c>
      <c r="P80">
        <v>7</v>
      </c>
      <c r="Q80">
        <v>4</v>
      </c>
      <c r="R80">
        <v>4</v>
      </c>
      <c r="S80">
        <v>3</v>
      </c>
      <c r="T80" t="b">
        <v>1</v>
      </c>
      <c r="U80" t="b">
        <v>0</v>
      </c>
      <c r="V80">
        <v>302</v>
      </c>
    </row>
    <row r="81" spans="9:22" x14ac:dyDescent="0.25">
      <c r="I81" t="s">
        <v>5847</v>
      </c>
      <c r="J81" t="s">
        <v>5859</v>
      </c>
      <c r="K81" t="b">
        <v>0</v>
      </c>
      <c r="L81">
        <v>0</v>
      </c>
      <c r="M81">
        <v>79</v>
      </c>
      <c r="N81">
        <v>0</v>
      </c>
      <c r="O81">
        <v>7</v>
      </c>
      <c r="P81">
        <v>12</v>
      </c>
      <c r="Q81">
        <v>3</v>
      </c>
      <c r="R81">
        <v>3</v>
      </c>
      <c r="S81">
        <v>4</v>
      </c>
      <c r="T81" t="b">
        <v>0</v>
      </c>
      <c r="U81" t="b">
        <v>0</v>
      </c>
      <c r="V81">
        <v>-1</v>
      </c>
    </row>
    <row r="82" spans="9:22" x14ac:dyDescent="0.25">
      <c r="I82" t="s">
        <v>5847</v>
      </c>
      <c r="J82" t="s">
        <v>5860</v>
      </c>
      <c r="K82" t="b">
        <v>0</v>
      </c>
      <c r="L82">
        <v>0</v>
      </c>
      <c r="M82">
        <v>80</v>
      </c>
      <c r="N82">
        <v>0</v>
      </c>
      <c r="O82">
        <v>7</v>
      </c>
      <c r="P82">
        <v>13</v>
      </c>
      <c r="Q82">
        <v>3</v>
      </c>
      <c r="R82">
        <v>3</v>
      </c>
      <c r="S82">
        <v>4</v>
      </c>
      <c r="T82" t="b">
        <v>0</v>
      </c>
      <c r="U82" t="b">
        <v>0</v>
      </c>
      <c r="V82">
        <v>-1</v>
      </c>
    </row>
    <row r="83" spans="9:22" x14ac:dyDescent="0.25">
      <c r="I83" t="s">
        <v>5847</v>
      </c>
      <c r="J83" t="s">
        <v>5861</v>
      </c>
      <c r="K83" t="b">
        <v>0</v>
      </c>
      <c r="L83">
        <v>0</v>
      </c>
      <c r="M83">
        <v>81</v>
      </c>
      <c r="N83">
        <v>0</v>
      </c>
      <c r="O83">
        <v>7</v>
      </c>
      <c r="P83">
        <v>14</v>
      </c>
      <c r="Q83">
        <v>3</v>
      </c>
      <c r="R83">
        <v>3</v>
      </c>
      <c r="S83">
        <v>4</v>
      </c>
      <c r="T83" t="b">
        <v>0</v>
      </c>
      <c r="U83" t="b">
        <v>0</v>
      </c>
      <c r="V83">
        <v>-1</v>
      </c>
    </row>
    <row r="84" spans="9:22" x14ac:dyDescent="0.25">
      <c r="I84" t="s">
        <v>5847</v>
      </c>
      <c r="J84" t="s">
        <v>5862</v>
      </c>
      <c r="K84" t="b">
        <v>0</v>
      </c>
      <c r="L84">
        <v>0</v>
      </c>
      <c r="M84">
        <v>82</v>
      </c>
      <c r="N84">
        <v>32000</v>
      </c>
      <c r="O84">
        <v>32000</v>
      </c>
      <c r="P84">
        <v>32000</v>
      </c>
      <c r="Q84">
        <v>0</v>
      </c>
      <c r="R84">
        <v>0</v>
      </c>
      <c r="S84">
        <v>0</v>
      </c>
      <c r="T84" t="b">
        <v>0</v>
      </c>
      <c r="U84" t="b">
        <v>0</v>
      </c>
      <c r="V84">
        <v>-1</v>
      </c>
    </row>
    <row r="85" spans="9:22" x14ac:dyDescent="0.25">
      <c r="I85" t="s">
        <v>5847</v>
      </c>
      <c r="J85" t="s">
        <v>5863</v>
      </c>
      <c r="K85" t="b">
        <v>0</v>
      </c>
      <c r="L85">
        <v>0</v>
      </c>
      <c r="M85">
        <v>83</v>
      </c>
      <c r="N85">
        <v>32000</v>
      </c>
      <c r="O85">
        <v>32000</v>
      </c>
      <c r="P85">
        <v>32000</v>
      </c>
      <c r="Q85">
        <v>0</v>
      </c>
      <c r="R85">
        <v>3</v>
      </c>
      <c r="S85">
        <v>4</v>
      </c>
      <c r="T85" t="b">
        <v>0</v>
      </c>
      <c r="U85" t="b">
        <v>0</v>
      </c>
      <c r="V85">
        <v>-1</v>
      </c>
    </row>
    <row r="86" spans="9:22" x14ac:dyDescent="0.25">
      <c r="I86" t="s">
        <v>5847</v>
      </c>
      <c r="J86" t="s">
        <v>5864</v>
      </c>
      <c r="K86" t="b">
        <v>0</v>
      </c>
      <c r="L86">
        <v>0</v>
      </c>
      <c r="M86">
        <v>84</v>
      </c>
      <c r="N86">
        <v>32000</v>
      </c>
      <c r="O86">
        <v>32000</v>
      </c>
      <c r="P86">
        <v>32000</v>
      </c>
      <c r="Q86">
        <v>0</v>
      </c>
      <c r="R86">
        <v>0</v>
      </c>
      <c r="S86">
        <v>0</v>
      </c>
      <c r="T86" t="b">
        <v>0</v>
      </c>
      <c r="U86" t="b">
        <v>0</v>
      </c>
      <c r="V86">
        <v>-1</v>
      </c>
    </row>
    <row r="87" spans="9:22" x14ac:dyDescent="0.25">
      <c r="I87" t="s">
        <v>5847</v>
      </c>
      <c r="J87" t="s">
        <v>5865</v>
      </c>
      <c r="K87" t="b">
        <v>0</v>
      </c>
      <c r="L87">
        <v>0</v>
      </c>
      <c r="M87">
        <v>85</v>
      </c>
      <c r="N87">
        <v>32000</v>
      </c>
      <c r="O87">
        <v>32000</v>
      </c>
      <c r="P87">
        <v>32000</v>
      </c>
      <c r="Q87">
        <v>0</v>
      </c>
      <c r="R87">
        <v>0</v>
      </c>
      <c r="S87">
        <v>0</v>
      </c>
      <c r="T87" t="b">
        <v>0</v>
      </c>
      <c r="U87" t="b">
        <v>0</v>
      </c>
      <c r="V87">
        <v>-1</v>
      </c>
    </row>
    <row r="88" spans="9:22" x14ac:dyDescent="0.25">
      <c r="I88" t="s">
        <v>5847</v>
      </c>
      <c r="J88" t="s">
        <v>5866</v>
      </c>
      <c r="K88" t="b">
        <v>0</v>
      </c>
      <c r="L88">
        <v>0</v>
      </c>
      <c r="M88">
        <v>86</v>
      </c>
      <c r="N88">
        <v>32000</v>
      </c>
      <c r="O88">
        <v>32000</v>
      </c>
      <c r="P88">
        <v>32000</v>
      </c>
      <c r="Q88">
        <v>0</v>
      </c>
      <c r="R88">
        <v>4</v>
      </c>
      <c r="S88">
        <v>3</v>
      </c>
      <c r="T88" t="b">
        <v>0</v>
      </c>
      <c r="U88" t="b">
        <v>0</v>
      </c>
      <c r="V88">
        <v>-1</v>
      </c>
    </row>
    <row r="89" spans="9:22" x14ac:dyDescent="0.25">
      <c r="I89" t="s">
        <v>5847</v>
      </c>
      <c r="J89" t="s">
        <v>5867</v>
      </c>
      <c r="K89" t="b">
        <v>0</v>
      </c>
      <c r="L89">
        <v>0</v>
      </c>
      <c r="M89">
        <v>87</v>
      </c>
      <c r="N89">
        <v>32000</v>
      </c>
      <c r="O89">
        <v>32000</v>
      </c>
      <c r="P89">
        <v>32000</v>
      </c>
      <c r="Q89">
        <v>0</v>
      </c>
      <c r="R89">
        <v>3</v>
      </c>
      <c r="S89">
        <v>4</v>
      </c>
      <c r="T89" t="b">
        <v>0</v>
      </c>
      <c r="U89" t="b">
        <v>0</v>
      </c>
      <c r="V89">
        <v>-1</v>
      </c>
    </row>
    <row r="90" spans="9:22" x14ac:dyDescent="0.25">
      <c r="I90" t="s">
        <v>5847</v>
      </c>
      <c r="J90" t="s">
        <v>5868</v>
      </c>
      <c r="K90" t="b">
        <v>0</v>
      </c>
      <c r="L90">
        <v>0</v>
      </c>
      <c r="M90">
        <v>88</v>
      </c>
      <c r="N90">
        <v>32000</v>
      </c>
      <c r="O90">
        <v>32000</v>
      </c>
      <c r="P90">
        <v>32000</v>
      </c>
      <c r="Q90">
        <v>0</v>
      </c>
      <c r="R90">
        <v>0</v>
      </c>
      <c r="S90">
        <v>0</v>
      </c>
      <c r="T90" t="b">
        <v>0</v>
      </c>
      <c r="U90" t="b">
        <v>0</v>
      </c>
      <c r="V90">
        <v>-1</v>
      </c>
    </row>
    <row r="91" spans="9:22" x14ac:dyDescent="0.25">
      <c r="I91" t="s">
        <v>5847</v>
      </c>
      <c r="J91" t="s">
        <v>5869</v>
      </c>
      <c r="K91" t="b">
        <v>0</v>
      </c>
      <c r="L91">
        <v>0</v>
      </c>
      <c r="M91">
        <v>89</v>
      </c>
      <c r="N91">
        <v>32000</v>
      </c>
      <c r="O91">
        <v>32000</v>
      </c>
      <c r="P91">
        <v>32000</v>
      </c>
      <c r="Q91">
        <v>0</v>
      </c>
      <c r="R91">
        <v>3</v>
      </c>
      <c r="S91">
        <v>4</v>
      </c>
      <c r="T91" t="b">
        <v>0</v>
      </c>
      <c r="U91" t="b">
        <v>0</v>
      </c>
      <c r="V91">
        <v>-1</v>
      </c>
    </row>
    <row r="92" spans="9:22" x14ac:dyDescent="0.25">
      <c r="I92" t="s">
        <v>5847</v>
      </c>
      <c r="J92" t="s">
        <v>5870</v>
      </c>
      <c r="K92" t="b">
        <v>0</v>
      </c>
      <c r="L92">
        <v>0</v>
      </c>
      <c r="M92">
        <v>90</v>
      </c>
      <c r="N92">
        <v>32000</v>
      </c>
      <c r="O92">
        <v>32000</v>
      </c>
      <c r="P92">
        <v>32000</v>
      </c>
      <c r="Q92">
        <v>0</v>
      </c>
      <c r="R92">
        <v>3</v>
      </c>
      <c r="S92">
        <v>4</v>
      </c>
      <c r="T92" t="b">
        <v>0</v>
      </c>
      <c r="U92" t="b">
        <v>0</v>
      </c>
      <c r="V92">
        <v>-1</v>
      </c>
    </row>
    <row r="93" spans="9:22" x14ac:dyDescent="0.25">
      <c r="I93" t="s">
        <v>5847</v>
      </c>
      <c r="J93" t="s">
        <v>5871</v>
      </c>
      <c r="K93" t="b">
        <v>0</v>
      </c>
      <c r="L93">
        <v>0</v>
      </c>
      <c r="M93">
        <v>91</v>
      </c>
      <c r="N93">
        <v>32000</v>
      </c>
      <c r="O93">
        <v>32000</v>
      </c>
      <c r="P93">
        <v>32000</v>
      </c>
      <c r="Q93">
        <v>0</v>
      </c>
      <c r="R93">
        <v>0</v>
      </c>
      <c r="S93">
        <v>0</v>
      </c>
      <c r="T93" t="b">
        <v>0</v>
      </c>
      <c r="U93" t="b">
        <v>0</v>
      </c>
      <c r="V93">
        <v>-1</v>
      </c>
    </row>
    <row r="94" spans="9:22" x14ac:dyDescent="0.25">
      <c r="I94" t="s">
        <v>5847</v>
      </c>
      <c r="J94" t="s">
        <v>5872</v>
      </c>
      <c r="K94" t="b">
        <v>0</v>
      </c>
      <c r="L94">
        <v>0</v>
      </c>
      <c r="M94">
        <v>92</v>
      </c>
      <c r="N94">
        <v>32000</v>
      </c>
      <c r="O94">
        <v>32000</v>
      </c>
      <c r="P94">
        <v>32000</v>
      </c>
      <c r="Q94">
        <v>0</v>
      </c>
      <c r="R94">
        <v>0</v>
      </c>
      <c r="S94">
        <v>0</v>
      </c>
      <c r="T94" t="b">
        <v>0</v>
      </c>
      <c r="U94" t="b">
        <v>0</v>
      </c>
      <c r="V94">
        <v>-1</v>
      </c>
    </row>
    <row r="95" spans="9:22" x14ac:dyDescent="0.25">
      <c r="I95" t="s">
        <v>5847</v>
      </c>
      <c r="J95" t="s">
        <v>5873</v>
      </c>
      <c r="K95" t="b">
        <v>0</v>
      </c>
      <c r="L95">
        <v>0</v>
      </c>
      <c r="M95">
        <v>93</v>
      </c>
      <c r="N95">
        <v>32000</v>
      </c>
      <c r="O95">
        <v>32000</v>
      </c>
      <c r="P95">
        <v>32000</v>
      </c>
      <c r="Q95">
        <v>0</v>
      </c>
      <c r="R95">
        <v>0</v>
      </c>
      <c r="S95">
        <v>0</v>
      </c>
      <c r="T95" t="b">
        <v>0</v>
      </c>
      <c r="U95" t="b">
        <v>0</v>
      </c>
      <c r="V95">
        <v>-1</v>
      </c>
    </row>
    <row r="96" spans="9:22" x14ac:dyDescent="0.25">
      <c r="I96" t="s">
        <v>5847</v>
      </c>
      <c r="J96" t="s">
        <v>627</v>
      </c>
      <c r="K96" t="b">
        <v>0</v>
      </c>
      <c r="L96">
        <v>0</v>
      </c>
      <c r="M96">
        <v>94</v>
      </c>
      <c r="N96">
        <v>32000</v>
      </c>
      <c r="O96">
        <v>32000</v>
      </c>
      <c r="P96">
        <v>32000</v>
      </c>
      <c r="Q96">
        <v>0</v>
      </c>
      <c r="R96">
        <v>0</v>
      </c>
      <c r="S96">
        <v>0</v>
      </c>
      <c r="T96" t="b">
        <v>0</v>
      </c>
      <c r="U96" t="b">
        <v>0</v>
      </c>
      <c r="V96">
        <v>-1</v>
      </c>
    </row>
    <row r="97" spans="9:23" x14ac:dyDescent="0.25">
      <c r="I97" t="s">
        <v>5847</v>
      </c>
      <c r="J97" t="s">
        <v>4765</v>
      </c>
      <c r="K97" t="b">
        <v>0</v>
      </c>
      <c r="L97">
        <v>0</v>
      </c>
      <c r="M97">
        <v>95</v>
      </c>
      <c r="N97">
        <v>32000</v>
      </c>
      <c r="O97">
        <v>32000</v>
      </c>
      <c r="P97">
        <v>32000</v>
      </c>
      <c r="Q97">
        <v>0</v>
      </c>
      <c r="R97">
        <v>1</v>
      </c>
      <c r="S97">
        <v>4</v>
      </c>
      <c r="T97" t="b">
        <v>0</v>
      </c>
      <c r="U97" t="b">
        <v>0</v>
      </c>
      <c r="V97">
        <v>-1</v>
      </c>
    </row>
    <row r="98" spans="9:23" x14ac:dyDescent="0.25">
      <c r="I98" t="s">
        <v>5874</v>
      </c>
      <c r="J98" t="s">
        <v>5875</v>
      </c>
      <c r="K98" t="b">
        <v>0</v>
      </c>
      <c r="L98">
        <v>0</v>
      </c>
      <c r="M98">
        <v>96</v>
      </c>
      <c r="N98">
        <v>32000</v>
      </c>
      <c r="O98">
        <v>32000</v>
      </c>
      <c r="P98">
        <v>32000</v>
      </c>
      <c r="Q98" s="19">
        <v>0</v>
      </c>
      <c r="R98">
        <v>1</v>
      </c>
      <c r="S98">
        <v>3</v>
      </c>
      <c r="T98" t="b">
        <v>0</v>
      </c>
      <c r="U98" t="b">
        <v>0</v>
      </c>
      <c r="V98">
        <v>-1</v>
      </c>
      <c r="W98" s="19"/>
    </row>
    <row r="99" spans="9:23" x14ac:dyDescent="0.25">
      <c r="I99" t="s">
        <v>5874</v>
      </c>
      <c r="J99" t="s">
        <v>5876</v>
      </c>
      <c r="K99" t="b">
        <v>0</v>
      </c>
      <c r="L99">
        <v>0</v>
      </c>
      <c r="M99">
        <v>97</v>
      </c>
      <c r="N99">
        <v>32000</v>
      </c>
      <c r="O99">
        <v>32000</v>
      </c>
      <c r="P99">
        <v>32000</v>
      </c>
      <c r="Q99" s="19">
        <v>0</v>
      </c>
      <c r="R99">
        <v>1</v>
      </c>
      <c r="S99">
        <v>3</v>
      </c>
      <c r="T99" t="b">
        <v>0</v>
      </c>
      <c r="U99" t="b">
        <v>0</v>
      </c>
      <c r="V99">
        <v>-1</v>
      </c>
      <c r="W99" s="19"/>
    </row>
    <row r="100" spans="9:23" x14ac:dyDescent="0.25">
      <c r="I100" t="s">
        <v>5874</v>
      </c>
      <c r="J100" t="s">
        <v>5877</v>
      </c>
      <c r="K100" t="b">
        <v>0</v>
      </c>
      <c r="L100">
        <v>0</v>
      </c>
      <c r="M100">
        <v>98</v>
      </c>
      <c r="N100">
        <v>32000</v>
      </c>
      <c r="O100">
        <v>32000</v>
      </c>
      <c r="P100">
        <v>32000</v>
      </c>
      <c r="Q100" s="19">
        <v>0</v>
      </c>
      <c r="R100">
        <v>1</v>
      </c>
      <c r="S100">
        <v>3</v>
      </c>
      <c r="T100" t="b">
        <v>0</v>
      </c>
      <c r="U100" t="b">
        <v>0</v>
      </c>
      <c r="V100">
        <v>-1</v>
      </c>
      <c r="W100" s="19"/>
    </row>
    <row r="101" spans="9:23" x14ac:dyDescent="0.25">
      <c r="I101" t="s">
        <v>5874</v>
      </c>
      <c r="J101" t="s">
        <v>5878</v>
      </c>
      <c r="K101" t="b">
        <v>0</v>
      </c>
      <c r="L101">
        <v>0</v>
      </c>
      <c r="M101">
        <v>99</v>
      </c>
      <c r="N101">
        <v>32000</v>
      </c>
      <c r="O101">
        <v>32000</v>
      </c>
      <c r="P101">
        <v>32000</v>
      </c>
      <c r="Q101">
        <v>0</v>
      </c>
      <c r="R101">
        <v>3</v>
      </c>
      <c r="S101">
        <v>1</v>
      </c>
      <c r="T101" t="b">
        <v>0</v>
      </c>
      <c r="U101" t="b">
        <v>0</v>
      </c>
      <c r="V101">
        <v>-1</v>
      </c>
    </row>
    <row r="102" spans="9:23" x14ac:dyDescent="0.25">
      <c r="I102" t="s">
        <v>5874</v>
      </c>
      <c r="J102" t="s">
        <v>5879</v>
      </c>
      <c r="K102" t="b">
        <v>0</v>
      </c>
      <c r="L102">
        <v>0</v>
      </c>
      <c r="M102">
        <v>100</v>
      </c>
      <c r="N102">
        <v>32000</v>
      </c>
      <c r="O102">
        <v>32000</v>
      </c>
      <c r="P102">
        <v>32000</v>
      </c>
      <c r="Q102">
        <v>0</v>
      </c>
      <c r="R102">
        <v>3</v>
      </c>
      <c r="S102">
        <v>1</v>
      </c>
      <c r="T102" t="b">
        <v>0</v>
      </c>
      <c r="U102" t="b">
        <v>0</v>
      </c>
      <c r="V102">
        <v>-1</v>
      </c>
    </row>
    <row r="103" spans="9:23" x14ac:dyDescent="0.25">
      <c r="I103" t="s">
        <v>5874</v>
      </c>
      <c r="J103" t="s">
        <v>5880</v>
      </c>
      <c r="K103" t="b">
        <v>0</v>
      </c>
      <c r="L103">
        <v>0</v>
      </c>
      <c r="M103">
        <v>101</v>
      </c>
      <c r="N103">
        <v>32000</v>
      </c>
      <c r="O103">
        <v>32000</v>
      </c>
      <c r="P103">
        <v>32000</v>
      </c>
      <c r="Q103" s="19">
        <v>0</v>
      </c>
      <c r="R103">
        <v>3</v>
      </c>
      <c r="S103">
        <v>1</v>
      </c>
      <c r="T103" t="b">
        <v>0</v>
      </c>
      <c r="U103" t="b">
        <v>0</v>
      </c>
      <c r="V103">
        <v>-1</v>
      </c>
      <c r="W103" s="19"/>
    </row>
    <row r="104" spans="9:23" x14ac:dyDescent="0.25">
      <c r="I104" t="s">
        <v>5874</v>
      </c>
      <c r="J104" t="s">
        <v>5881</v>
      </c>
      <c r="K104" t="b">
        <v>0</v>
      </c>
      <c r="L104">
        <v>0</v>
      </c>
      <c r="M104">
        <v>102</v>
      </c>
      <c r="N104">
        <v>32000</v>
      </c>
      <c r="O104">
        <v>32000</v>
      </c>
      <c r="P104">
        <v>32000</v>
      </c>
      <c r="Q104" s="19">
        <v>0</v>
      </c>
      <c r="R104">
        <v>3</v>
      </c>
      <c r="S104">
        <v>1</v>
      </c>
      <c r="T104" t="b">
        <v>0</v>
      </c>
      <c r="U104" t="b">
        <v>0</v>
      </c>
      <c r="V104">
        <v>-1</v>
      </c>
      <c r="W104" s="19"/>
    </row>
    <row r="105" spans="9:23" x14ac:dyDescent="0.25">
      <c r="I105" t="s">
        <v>5874</v>
      </c>
      <c r="J105" t="s">
        <v>5882</v>
      </c>
      <c r="K105" t="b">
        <v>0</v>
      </c>
      <c r="L105">
        <v>0</v>
      </c>
      <c r="M105">
        <v>103</v>
      </c>
      <c r="N105">
        <v>32000</v>
      </c>
      <c r="O105">
        <v>32000</v>
      </c>
      <c r="P105">
        <v>32000</v>
      </c>
      <c r="Q105" s="19">
        <v>0</v>
      </c>
      <c r="R105">
        <v>3</v>
      </c>
      <c r="S105">
        <v>1</v>
      </c>
      <c r="T105" t="b">
        <v>0</v>
      </c>
      <c r="U105" t="b">
        <v>0</v>
      </c>
      <c r="V105">
        <v>-1</v>
      </c>
      <c r="W105" s="19"/>
    </row>
    <row r="106" spans="9:23" x14ac:dyDescent="0.25">
      <c r="I106" t="s">
        <v>5874</v>
      </c>
      <c r="J106" t="s">
        <v>161</v>
      </c>
      <c r="K106" t="b">
        <v>0</v>
      </c>
      <c r="L106">
        <v>0</v>
      </c>
      <c r="M106">
        <v>104</v>
      </c>
      <c r="N106">
        <v>32000</v>
      </c>
      <c r="O106">
        <v>32000</v>
      </c>
      <c r="P106">
        <v>32000</v>
      </c>
      <c r="Q106" s="19">
        <v>0</v>
      </c>
      <c r="R106">
        <v>1</v>
      </c>
      <c r="S106">
        <v>4</v>
      </c>
      <c r="T106" t="b">
        <v>0</v>
      </c>
      <c r="U106" t="b">
        <v>0</v>
      </c>
      <c r="V106">
        <v>-1</v>
      </c>
      <c r="W106" s="19"/>
    </row>
    <row r="107" spans="9:23" x14ac:dyDescent="0.25">
      <c r="I107" t="s">
        <v>5874</v>
      </c>
      <c r="J107" t="s">
        <v>5883</v>
      </c>
      <c r="K107" t="b">
        <v>0</v>
      </c>
      <c r="L107">
        <v>0</v>
      </c>
      <c r="M107">
        <v>105</v>
      </c>
      <c r="N107">
        <v>32000</v>
      </c>
      <c r="O107">
        <v>32000</v>
      </c>
      <c r="P107">
        <v>32000</v>
      </c>
      <c r="Q107" s="19">
        <v>0</v>
      </c>
      <c r="R107">
        <v>1</v>
      </c>
      <c r="S107">
        <v>4</v>
      </c>
      <c r="T107" t="b">
        <v>0</v>
      </c>
      <c r="U107" t="b">
        <v>0</v>
      </c>
      <c r="V107">
        <v>-1</v>
      </c>
      <c r="W107" s="19"/>
    </row>
    <row r="108" spans="9:23" x14ac:dyDescent="0.25">
      <c r="I108" t="s">
        <v>5874</v>
      </c>
      <c r="J108" t="s">
        <v>5884</v>
      </c>
      <c r="K108" t="b">
        <v>0</v>
      </c>
      <c r="L108">
        <v>0</v>
      </c>
      <c r="M108">
        <v>106</v>
      </c>
      <c r="N108">
        <v>32000</v>
      </c>
      <c r="O108">
        <v>32000</v>
      </c>
      <c r="P108">
        <v>32000</v>
      </c>
      <c r="Q108" s="19">
        <v>0</v>
      </c>
      <c r="R108">
        <v>1</v>
      </c>
      <c r="S108">
        <v>4</v>
      </c>
      <c r="T108" t="b">
        <v>0</v>
      </c>
      <c r="U108" t="b">
        <v>0</v>
      </c>
      <c r="V108">
        <v>-1</v>
      </c>
      <c r="W108" s="19"/>
    </row>
    <row r="109" spans="9:23" x14ac:dyDescent="0.25">
      <c r="I109" t="s">
        <v>5874</v>
      </c>
      <c r="J109" t="s">
        <v>5885</v>
      </c>
      <c r="K109" t="b">
        <v>0</v>
      </c>
      <c r="L109">
        <v>0</v>
      </c>
      <c r="M109">
        <v>107</v>
      </c>
      <c r="N109">
        <v>32000</v>
      </c>
      <c r="O109">
        <v>32000</v>
      </c>
      <c r="P109">
        <v>32000</v>
      </c>
      <c r="Q109" s="19">
        <v>0</v>
      </c>
      <c r="R109">
        <v>1</v>
      </c>
      <c r="S109">
        <v>4</v>
      </c>
      <c r="T109" t="b">
        <v>0</v>
      </c>
      <c r="U109" t="b">
        <v>0</v>
      </c>
      <c r="V109">
        <v>-1</v>
      </c>
      <c r="W109" s="19"/>
    </row>
    <row r="110" spans="9:23" x14ac:dyDescent="0.25">
      <c r="I110" t="s">
        <v>5874</v>
      </c>
      <c r="J110" t="s">
        <v>5886</v>
      </c>
      <c r="K110" t="b">
        <v>0</v>
      </c>
      <c r="L110">
        <v>0</v>
      </c>
      <c r="M110">
        <v>108</v>
      </c>
      <c r="N110">
        <v>32000</v>
      </c>
      <c r="O110">
        <v>32000</v>
      </c>
      <c r="P110">
        <v>32000</v>
      </c>
      <c r="Q110" s="19">
        <v>0</v>
      </c>
      <c r="R110">
        <v>1</v>
      </c>
      <c r="S110">
        <v>4</v>
      </c>
      <c r="T110" t="b">
        <v>0</v>
      </c>
      <c r="U110" t="b">
        <v>0</v>
      </c>
      <c r="V110">
        <v>-1</v>
      </c>
      <c r="W110" s="19"/>
    </row>
    <row r="111" spans="9:23" x14ac:dyDescent="0.25">
      <c r="I111" t="s">
        <v>5874</v>
      </c>
      <c r="J111" t="s">
        <v>5887</v>
      </c>
      <c r="K111" t="b">
        <v>0</v>
      </c>
      <c r="L111">
        <v>0</v>
      </c>
      <c r="M111">
        <v>109</v>
      </c>
      <c r="N111">
        <v>32000</v>
      </c>
      <c r="O111">
        <v>32000</v>
      </c>
      <c r="P111">
        <v>32000</v>
      </c>
      <c r="Q111" s="19">
        <v>0</v>
      </c>
      <c r="R111">
        <v>1</v>
      </c>
      <c r="S111">
        <v>4</v>
      </c>
      <c r="T111" t="b">
        <v>0</v>
      </c>
      <c r="U111" t="b">
        <v>0</v>
      </c>
      <c r="V111">
        <v>-1</v>
      </c>
      <c r="W111" s="19"/>
    </row>
    <row r="112" spans="9:23" x14ac:dyDescent="0.25">
      <c r="I112" t="s">
        <v>5874</v>
      </c>
      <c r="J112" t="s">
        <v>5888</v>
      </c>
      <c r="K112" t="b">
        <v>0</v>
      </c>
      <c r="L112">
        <v>0</v>
      </c>
      <c r="M112">
        <v>110</v>
      </c>
      <c r="N112">
        <v>32000</v>
      </c>
      <c r="O112">
        <v>32000</v>
      </c>
      <c r="P112">
        <v>32000</v>
      </c>
      <c r="Q112">
        <v>0</v>
      </c>
      <c r="R112">
        <v>1</v>
      </c>
      <c r="S112">
        <v>4</v>
      </c>
      <c r="T112" t="b">
        <v>0</v>
      </c>
      <c r="U112" t="b">
        <v>0</v>
      </c>
      <c r="V112">
        <v>-1</v>
      </c>
    </row>
    <row r="113" spans="9:23" x14ac:dyDescent="0.25">
      <c r="I113" t="s">
        <v>5874</v>
      </c>
      <c r="J113" t="s">
        <v>5889</v>
      </c>
      <c r="K113" t="b">
        <v>0</v>
      </c>
      <c r="L113">
        <v>0</v>
      </c>
      <c r="M113">
        <v>111</v>
      </c>
      <c r="N113">
        <v>32000</v>
      </c>
      <c r="O113">
        <v>32000</v>
      </c>
      <c r="P113">
        <v>32000</v>
      </c>
      <c r="Q113" s="19">
        <v>0</v>
      </c>
      <c r="R113">
        <v>1</v>
      </c>
      <c r="S113">
        <v>4</v>
      </c>
      <c r="T113" t="b">
        <v>0</v>
      </c>
      <c r="U113" t="b">
        <v>0</v>
      </c>
      <c r="V113">
        <v>-1</v>
      </c>
      <c r="W113" s="19"/>
    </row>
    <row r="114" spans="9:23" x14ac:dyDescent="0.25">
      <c r="I114" t="s">
        <v>5874</v>
      </c>
      <c r="J114" t="s">
        <v>5890</v>
      </c>
      <c r="K114" t="b">
        <v>0</v>
      </c>
      <c r="L114">
        <v>0</v>
      </c>
      <c r="M114">
        <v>112</v>
      </c>
      <c r="N114">
        <v>32000</v>
      </c>
      <c r="O114">
        <v>32000</v>
      </c>
      <c r="P114">
        <v>32000</v>
      </c>
      <c r="Q114" s="19">
        <v>0</v>
      </c>
      <c r="R114">
        <v>1</v>
      </c>
      <c r="S114">
        <v>4</v>
      </c>
      <c r="T114" t="b">
        <v>0</v>
      </c>
      <c r="U114" t="b">
        <v>0</v>
      </c>
      <c r="V114">
        <v>-1</v>
      </c>
      <c r="W114" s="19"/>
    </row>
    <row r="115" spans="9:23" x14ac:dyDescent="0.25">
      <c r="I115" t="s">
        <v>5874</v>
      </c>
      <c r="J115" t="s">
        <v>5891</v>
      </c>
      <c r="K115" t="b">
        <v>0</v>
      </c>
      <c r="L115">
        <v>0</v>
      </c>
      <c r="M115">
        <v>113</v>
      </c>
      <c r="N115">
        <v>32000</v>
      </c>
      <c r="O115">
        <v>32000</v>
      </c>
      <c r="P115">
        <v>32000</v>
      </c>
      <c r="Q115" s="19">
        <v>0</v>
      </c>
      <c r="R115">
        <v>1</v>
      </c>
      <c r="S115">
        <v>4</v>
      </c>
      <c r="T115" t="b">
        <v>0</v>
      </c>
      <c r="U115" t="b">
        <v>0</v>
      </c>
      <c r="V115">
        <v>-1</v>
      </c>
      <c r="W115" s="19"/>
    </row>
    <row r="116" spans="9:23" x14ac:dyDescent="0.25">
      <c r="I116" t="s">
        <v>5874</v>
      </c>
      <c r="J116" t="s">
        <v>5892</v>
      </c>
      <c r="K116" t="b">
        <v>0</v>
      </c>
      <c r="L116">
        <v>0</v>
      </c>
      <c r="M116">
        <v>114</v>
      </c>
      <c r="N116">
        <v>32000</v>
      </c>
      <c r="O116">
        <v>32000</v>
      </c>
      <c r="P116">
        <v>32000</v>
      </c>
      <c r="Q116" s="19">
        <v>0</v>
      </c>
      <c r="R116">
        <v>1</v>
      </c>
      <c r="S116">
        <v>4</v>
      </c>
      <c r="T116" t="b">
        <v>0</v>
      </c>
      <c r="U116" t="b">
        <v>0</v>
      </c>
      <c r="V116">
        <v>-1</v>
      </c>
      <c r="W116" s="19"/>
    </row>
    <row r="117" spans="9:23" x14ac:dyDescent="0.25">
      <c r="I117" t="s">
        <v>5874</v>
      </c>
      <c r="J117" t="s">
        <v>5893</v>
      </c>
      <c r="K117" t="b">
        <v>0</v>
      </c>
      <c r="L117">
        <v>0</v>
      </c>
      <c r="M117">
        <v>115</v>
      </c>
      <c r="N117">
        <v>32000</v>
      </c>
      <c r="O117">
        <v>32000</v>
      </c>
      <c r="P117">
        <v>32000</v>
      </c>
      <c r="Q117" s="19">
        <v>0</v>
      </c>
      <c r="R117">
        <v>1</v>
      </c>
      <c r="S117">
        <v>4</v>
      </c>
      <c r="T117" t="b">
        <v>0</v>
      </c>
      <c r="U117" t="b">
        <v>0</v>
      </c>
      <c r="V117">
        <v>-1</v>
      </c>
      <c r="W117" s="19"/>
    </row>
    <row r="118" spans="9:23" x14ac:dyDescent="0.25">
      <c r="I118" t="s">
        <v>5874</v>
      </c>
      <c r="J118" t="s">
        <v>5894</v>
      </c>
      <c r="K118" t="b">
        <v>0</v>
      </c>
      <c r="L118">
        <v>0</v>
      </c>
      <c r="M118">
        <v>116</v>
      </c>
      <c r="N118">
        <v>32000</v>
      </c>
      <c r="O118">
        <v>32000</v>
      </c>
      <c r="P118">
        <v>32000</v>
      </c>
      <c r="Q118" s="19">
        <v>0</v>
      </c>
      <c r="R118">
        <v>3</v>
      </c>
      <c r="S118">
        <v>1</v>
      </c>
      <c r="T118" t="b">
        <v>0</v>
      </c>
      <c r="U118" t="b">
        <v>0</v>
      </c>
      <c r="V118">
        <v>-1</v>
      </c>
      <c r="W118" s="19"/>
    </row>
    <row r="119" spans="9:23" x14ac:dyDescent="0.25">
      <c r="I119" t="s">
        <v>5874</v>
      </c>
      <c r="J119" t="s">
        <v>646</v>
      </c>
      <c r="K119" t="b">
        <v>0</v>
      </c>
      <c r="L119">
        <v>0</v>
      </c>
      <c r="M119">
        <v>117</v>
      </c>
      <c r="N119">
        <v>32000</v>
      </c>
      <c r="O119">
        <v>32000</v>
      </c>
      <c r="P119">
        <v>32000</v>
      </c>
      <c r="Q119" s="19">
        <v>0</v>
      </c>
      <c r="R119">
        <v>0</v>
      </c>
      <c r="S119">
        <v>0</v>
      </c>
      <c r="T119" t="b">
        <v>0</v>
      </c>
      <c r="U119" t="b">
        <v>0</v>
      </c>
      <c r="V119">
        <v>-1</v>
      </c>
      <c r="W119" s="19"/>
    </row>
    <row r="120" spans="9:23" x14ac:dyDescent="0.25">
      <c r="I120" t="s">
        <v>5874</v>
      </c>
      <c r="J120" t="s">
        <v>647</v>
      </c>
      <c r="K120" t="b">
        <v>0</v>
      </c>
      <c r="L120">
        <v>0</v>
      </c>
      <c r="M120">
        <v>118</v>
      </c>
      <c r="N120">
        <v>32000</v>
      </c>
      <c r="O120">
        <v>32000</v>
      </c>
      <c r="P120">
        <v>32000</v>
      </c>
      <c r="Q120" s="19">
        <v>0</v>
      </c>
      <c r="R120">
        <v>0</v>
      </c>
      <c r="S120">
        <v>0</v>
      </c>
      <c r="T120" t="b">
        <v>0</v>
      </c>
      <c r="U120" t="b">
        <v>0</v>
      </c>
      <c r="V120">
        <v>-1</v>
      </c>
      <c r="W120" s="19"/>
    </row>
    <row r="121" spans="9:23" x14ac:dyDescent="0.25">
      <c r="I121" t="s">
        <v>5874</v>
      </c>
      <c r="J121" t="s">
        <v>648</v>
      </c>
      <c r="K121" t="b">
        <v>0</v>
      </c>
      <c r="L121">
        <v>0</v>
      </c>
      <c r="M121">
        <v>119</v>
      </c>
      <c r="N121">
        <v>32000</v>
      </c>
      <c r="O121">
        <v>32000</v>
      </c>
      <c r="P121">
        <v>32000</v>
      </c>
      <c r="Q121" s="19">
        <v>0</v>
      </c>
      <c r="R121">
        <v>0</v>
      </c>
      <c r="S121">
        <v>0</v>
      </c>
      <c r="T121" t="b">
        <v>0</v>
      </c>
      <c r="U121" t="b">
        <v>0</v>
      </c>
      <c r="V121">
        <v>-1</v>
      </c>
      <c r="W121" s="19"/>
    </row>
    <row r="122" spans="9:23" x14ac:dyDescent="0.25">
      <c r="I122" t="s">
        <v>5874</v>
      </c>
      <c r="J122" t="s">
        <v>649</v>
      </c>
      <c r="K122" t="b">
        <v>0</v>
      </c>
      <c r="L122">
        <v>0</v>
      </c>
      <c r="M122">
        <v>120</v>
      </c>
      <c r="N122">
        <v>32000</v>
      </c>
      <c r="O122">
        <v>32000</v>
      </c>
      <c r="P122">
        <v>32000</v>
      </c>
      <c r="Q122" s="19">
        <v>0</v>
      </c>
      <c r="R122">
        <v>0</v>
      </c>
      <c r="S122">
        <v>0</v>
      </c>
      <c r="T122" t="b">
        <v>0</v>
      </c>
      <c r="U122" t="b">
        <v>0</v>
      </c>
      <c r="V122">
        <v>-1</v>
      </c>
      <c r="W122" s="19"/>
    </row>
    <row r="123" spans="9:23" x14ac:dyDescent="0.25">
      <c r="I123" t="s">
        <v>5874</v>
      </c>
      <c r="J123" t="s">
        <v>650</v>
      </c>
      <c r="K123" t="b">
        <v>0</v>
      </c>
      <c r="L123">
        <v>0</v>
      </c>
      <c r="M123">
        <v>121</v>
      </c>
      <c r="N123">
        <v>32000</v>
      </c>
      <c r="O123">
        <v>32000</v>
      </c>
      <c r="P123">
        <v>32000</v>
      </c>
      <c r="Q123" s="19">
        <v>0</v>
      </c>
      <c r="R123">
        <v>0</v>
      </c>
      <c r="S123">
        <v>0</v>
      </c>
      <c r="T123" t="b">
        <v>0</v>
      </c>
      <c r="U123" t="b">
        <v>0</v>
      </c>
      <c r="V123">
        <v>-1</v>
      </c>
      <c r="W123" s="19"/>
    </row>
    <row r="124" spans="9:23" x14ac:dyDescent="0.25">
      <c r="I124" t="s">
        <v>5874</v>
      </c>
      <c r="J124" t="s">
        <v>651</v>
      </c>
      <c r="K124" t="b">
        <v>0</v>
      </c>
      <c r="L124">
        <v>0</v>
      </c>
      <c r="M124">
        <v>122</v>
      </c>
      <c r="N124">
        <v>32000</v>
      </c>
      <c r="O124">
        <v>32000</v>
      </c>
      <c r="P124">
        <v>32000</v>
      </c>
      <c r="Q124" s="19">
        <v>0</v>
      </c>
      <c r="R124">
        <v>0</v>
      </c>
      <c r="S124">
        <v>0</v>
      </c>
      <c r="T124" t="b">
        <v>0</v>
      </c>
      <c r="U124" t="b">
        <v>0</v>
      </c>
      <c r="V124">
        <v>-1</v>
      </c>
      <c r="W124" s="19"/>
    </row>
    <row r="125" spans="9:23" x14ac:dyDescent="0.25">
      <c r="I125" t="s">
        <v>5874</v>
      </c>
      <c r="J125" t="s">
        <v>652</v>
      </c>
      <c r="K125" t="b">
        <v>0</v>
      </c>
      <c r="L125">
        <v>0</v>
      </c>
      <c r="M125">
        <v>123</v>
      </c>
      <c r="N125">
        <v>32000</v>
      </c>
      <c r="O125">
        <v>32000</v>
      </c>
      <c r="P125">
        <v>32000</v>
      </c>
      <c r="Q125" s="19">
        <v>0</v>
      </c>
      <c r="R125">
        <v>0</v>
      </c>
      <c r="S125">
        <v>0</v>
      </c>
      <c r="T125" t="b">
        <v>0</v>
      </c>
      <c r="U125" t="b">
        <v>0</v>
      </c>
      <c r="V125">
        <v>-1</v>
      </c>
      <c r="W125" s="19"/>
    </row>
    <row r="126" spans="9:23" x14ac:dyDescent="0.25">
      <c r="I126" t="s">
        <v>5874</v>
      </c>
      <c r="J126" t="s">
        <v>653</v>
      </c>
      <c r="K126" t="b">
        <v>0</v>
      </c>
      <c r="L126">
        <v>0</v>
      </c>
      <c r="M126">
        <v>124</v>
      </c>
      <c r="N126">
        <v>32000</v>
      </c>
      <c r="O126">
        <v>32000</v>
      </c>
      <c r="P126">
        <v>32000</v>
      </c>
      <c r="Q126" s="19">
        <v>0</v>
      </c>
      <c r="R126">
        <v>0</v>
      </c>
      <c r="S126">
        <v>0</v>
      </c>
      <c r="T126" t="b">
        <v>0</v>
      </c>
      <c r="U126" t="b">
        <v>0</v>
      </c>
      <c r="V126">
        <v>-1</v>
      </c>
      <c r="W126" s="19"/>
    </row>
    <row r="127" spans="9:23" x14ac:dyDescent="0.25">
      <c r="I127" t="s">
        <v>5874</v>
      </c>
      <c r="J127" t="s">
        <v>654</v>
      </c>
      <c r="K127" t="b">
        <v>0</v>
      </c>
      <c r="L127">
        <v>0</v>
      </c>
      <c r="M127">
        <v>125</v>
      </c>
      <c r="N127">
        <v>32000</v>
      </c>
      <c r="O127">
        <v>32000</v>
      </c>
      <c r="P127">
        <v>32000</v>
      </c>
      <c r="Q127" s="19">
        <v>0</v>
      </c>
      <c r="R127">
        <v>0</v>
      </c>
      <c r="S127">
        <v>0</v>
      </c>
      <c r="T127" t="b">
        <v>0</v>
      </c>
      <c r="U127" t="b">
        <v>0</v>
      </c>
      <c r="V127">
        <v>-1</v>
      </c>
      <c r="W127" s="19"/>
    </row>
    <row r="128" spans="9:23" x14ac:dyDescent="0.25">
      <c r="I128" t="s">
        <v>5874</v>
      </c>
      <c r="J128" t="s">
        <v>655</v>
      </c>
      <c r="K128" t="b">
        <v>0</v>
      </c>
      <c r="L128">
        <v>0</v>
      </c>
      <c r="M128">
        <v>126</v>
      </c>
      <c r="N128">
        <v>32000</v>
      </c>
      <c r="O128">
        <v>32000</v>
      </c>
      <c r="P128">
        <v>32000</v>
      </c>
      <c r="Q128" s="19">
        <v>0</v>
      </c>
      <c r="R128">
        <v>0</v>
      </c>
      <c r="S128">
        <v>0</v>
      </c>
      <c r="T128" t="b">
        <v>0</v>
      </c>
      <c r="U128" t="b">
        <v>0</v>
      </c>
      <c r="V128">
        <v>-1</v>
      </c>
      <c r="W128" s="19"/>
    </row>
    <row r="129" spans="9:23" x14ac:dyDescent="0.25">
      <c r="I129" t="s">
        <v>5874</v>
      </c>
      <c r="J129" t="s">
        <v>656</v>
      </c>
      <c r="K129" t="b">
        <v>0</v>
      </c>
      <c r="L129">
        <v>0</v>
      </c>
      <c r="M129">
        <v>127</v>
      </c>
      <c r="N129">
        <v>32000</v>
      </c>
      <c r="O129">
        <v>32000</v>
      </c>
      <c r="P129">
        <v>32000</v>
      </c>
      <c r="Q129" s="19">
        <v>0</v>
      </c>
      <c r="R129">
        <v>0</v>
      </c>
      <c r="S129">
        <v>0</v>
      </c>
      <c r="T129" t="b">
        <v>0</v>
      </c>
      <c r="U129" t="b">
        <v>0</v>
      </c>
      <c r="V129">
        <v>-1</v>
      </c>
      <c r="W129" s="19"/>
    </row>
    <row r="130" spans="9:23" x14ac:dyDescent="0.25">
      <c r="I130" t="s">
        <v>109</v>
      </c>
      <c r="J130" t="s">
        <v>4766</v>
      </c>
      <c r="K130" t="b">
        <v>0</v>
      </c>
      <c r="L130">
        <v>0</v>
      </c>
      <c r="M130">
        <v>128</v>
      </c>
      <c r="N130">
        <v>32000</v>
      </c>
      <c r="O130">
        <v>32000</v>
      </c>
      <c r="P130">
        <v>32000</v>
      </c>
      <c r="Q130">
        <v>0</v>
      </c>
      <c r="R130">
        <v>1</v>
      </c>
      <c r="S130">
        <v>3</v>
      </c>
      <c r="T130" t="b">
        <v>0</v>
      </c>
      <c r="U130" t="b">
        <v>0</v>
      </c>
      <c r="V130">
        <v>-1</v>
      </c>
    </row>
    <row r="131" spans="9:23" x14ac:dyDescent="0.25">
      <c r="I131" t="s">
        <v>109</v>
      </c>
      <c r="J131" t="s">
        <v>4767</v>
      </c>
      <c r="K131" t="b">
        <v>0</v>
      </c>
      <c r="L131">
        <v>0</v>
      </c>
      <c r="M131">
        <v>129</v>
      </c>
      <c r="N131">
        <v>32000</v>
      </c>
      <c r="O131">
        <v>32000</v>
      </c>
      <c r="P131">
        <v>32000</v>
      </c>
      <c r="Q131" s="19">
        <v>0</v>
      </c>
      <c r="R131">
        <v>0</v>
      </c>
      <c r="S131">
        <v>0</v>
      </c>
      <c r="T131" t="b">
        <v>0</v>
      </c>
      <c r="U131" t="b">
        <v>0</v>
      </c>
      <c r="V131">
        <v>-1</v>
      </c>
      <c r="W131" s="19"/>
    </row>
    <row r="132" spans="9:23" x14ac:dyDescent="0.25">
      <c r="I132" t="s">
        <v>109</v>
      </c>
      <c r="J132" t="s">
        <v>4768</v>
      </c>
      <c r="K132" t="b">
        <v>0</v>
      </c>
      <c r="L132">
        <v>0</v>
      </c>
      <c r="M132">
        <v>130</v>
      </c>
      <c r="N132">
        <v>32000</v>
      </c>
      <c r="O132">
        <v>32000</v>
      </c>
      <c r="P132">
        <v>32000</v>
      </c>
      <c r="Q132" s="19">
        <v>0</v>
      </c>
      <c r="R132">
        <v>0</v>
      </c>
      <c r="S132">
        <v>0</v>
      </c>
      <c r="T132" t="b">
        <v>0</v>
      </c>
      <c r="U132" t="b">
        <v>0</v>
      </c>
      <c r="V132">
        <v>-1</v>
      </c>
      <c r="W132" s="19"/>
    </row>
    <row r="133" spans="9:23" x14ac:dyDescent="0.25">
      <c r="I133" t="s">
        <v>109</v>
      </c>
      <c r="J133" t="s">
        <v>4769</v>
      </c>
      <c r="K133" t="b">
        <v>0</v>
      </c>
      <c r="L133">
        <v>0</v>
      </c>
      <c r="M133">
        <v>131</v>
      </c>
      <c r="N133">
        <v>32000</v>
      </c>
      <c r="O133">
        <v>32000</v>
      </c>
      <c r="P133">
        <v>32000</v>
      </c>
      <c r="Q133">
        <v>0</v>
      </c>
      <c r="R133">
        <v>3</v>
      </c>
      <c r="S133">
        <v>4</v>
      </c>
      <c r="T133" t="b">
        <v>0</v>
      </c>
      <c r="U133" t="b">
        <v>0</v>
      </c>
      <c r="V133">
        <v>-1</v>
      </c>
    </row>
    <row r="134" spans="9:23" x14ac:dyDescent="0.25">
      <c r="I134" t="s">
        <v>109</v>
      </c>
      <c r="J134" t="s">
        <v>4770</v>
      </c>
      <c r="K134" t="b">
        <v>0</v>
      </c>
      <c r="L134">
        <v>0</v>
      </c>
      <c r="M134">
        <v>132</v>
      </c>
      <c r="N134">
        <v>32000</v>
      </c>
      <c r="O134">
        <v>32000</v>
      </c>
      <c r="P134">
        <v>32000</v>
      </c>
      <c r="Q134" s="19">
        <v>0</v>
      </c>
      <c r="R134">
        <v>0</v>
      </c>
      <c r="S134">
        <v>0</v>
      </c>
      <c r="T134" t="b">
        <v>0</v>
      </c>
      <c r="U134" t="b">
        <v>0</v>
      </c>
      <c r="V134">
        <v>-1</v>
      </c>
      <c r="W134" s="19"/>
    </row>
    <row r="135" spans="9:23" x14ac:dyDescent="0.25">
      <c r="I135" t="s">
        <v>109</v>
      </c>
      <c r="J135" t="s">
        <v>4771</v>
      </c>
      <c r="K135" t="b">
        <v>0</v>
      </c>
      <c r="L135">
        <v>0</v>
      </c>
      <c r="M135">
        <v>133</v>
      </c>
      <c r="N135">
        <v>32000</v>
      </c>
      <c r="O135">
        <v>32000</v>
      </c>
      <c r="P135">
        <v>32000</v>
      </c>
      <c r="Q135" s="19">
        <v>0</v>
      </c>
      <c r="R135">
        <v>0</v>
      </c>
      <c r="S135">
        <v>0</v>
      </c>
      <c r="T135" t="b">
        <v>0</v>
      </c>
      <c r="U135" t="b">
        <v>0</v>
      </c>
      <c r="V135">
        <v>-1</v>
      </c>
      <c r="W135" s="19"/>
    </row>
    <row r="136" spans="9:23" x14ac:dyDescent="0.25">
      <c r="I136" t="s">
        <v>109</v>
      </c>
      <c r="J136" t="s">
        <v>4772</v>
      </c>
      <c r="K136" t="b">
        <v>0</v>
      </c>
      <c r="L136">
        <v>0</v>
      </c>
      <c r="M136">
        <v>134</v>
      </c>
      <c r="N136">
        <v>0</v>
      </c>
      <c r="O136">
        <v>3</v>
      </c>
      <c r="P136">
        <v>10</v>
      </c>
      <c r="Q136" s="19">
        <v>4</v>
      </c>
      <c r="R136">
        <v>4</v>
      </c>
      <c r="S136">
        <v>3</v>
      </c>
      <c r="T136" t="b">
        <v>1</v>
      </c>
      <c r="U136" t="b">
        <v>0</v>
      </c>
      <c r="V136">
        <v>622</v>
      </c>
      <c r="W136" s="19"/>
    </row>
    <row r="137" spans="9:23" x14ac:dyDescent="0.25">
      <c r="I137" t="s">
        <v>109</v>
      </c>
      <c r="J137" t="s">
        <v>4773</v>
      </c>
      <c r="K137" t="b">
        <v>0</v>
      </c>
      <c r="L137">
        <v>0</v>
      </c>
      <c r="M137">
        <v>135</v>
      </c>
      <c r="N137">
        <v>0</v>
      </c>
      <c r="O137">
        <v>3</v>
      </c>
      <c r="P137">
        <v>11</v>
      </c>
      <c r="Q137" s="19">
        <v>0</v>
      </c>
      <c r="R137">
        <v>0</v>
      </c>
      <c r="S137">
        <v>0</v>
      </c>
      <c r="T137" t="b">
        <v>0</v>
      </c>
      <c r="U137" t="b">
        <v>0</v>
      </c>
      <c r="V137">
        <v>-1</v>
      </c>
      <c r="W137" s="19"/>
    </row>
    <row r="138" spans="9:23" x14ac:dyDescent="0.25">
      <c r="I138" t="s">
        <v>109</v>
      </c>
      <c r="J138" t="s">
        <v>4774</v>
      </c>
      <c r="K138" t="b">
        <v>0</v>
      </c>
      <c r="L138">
        <v>0</v>
      </c>
      <c r="M138">
        <v>136</v>
      </c>
      <c r="N138">
        <v>32000</v>
      </c>
      <c r="O138">
        <v>32000</v>
      </c>
      <c r="P138">
        <v>32000</v>
      </c>
      <c r="Q138" s="19">
        <v>0</v>
      </c>
      <c r="R138">
        <v>0</v>
      </c>
      <c r="S138">
        <v>0</v>
      </c>
      <c r="T138" t="b">
        <v>0</v>
      </c>
      <c r="U138" t="b">
        <v>0</v>
      </c>
      <c r="V138">
        <v>-1</v>
      </c>
      <c r="W138" s="19"/>
    </row>
    <row r="139" spans="9:23" x14ac:dyDescent="0.25">
      <c r="I139" t="s">
        <v>109</v>
      </c>
      <c r="J139" t="s">
        <v>4775</v>
      </c>
      <c r="K139" t="b">
        <v>0</v>
      </c>
      <c r="L139">
        <v>0</v>
      </c>
      <c r="M139">
        <v>137</v>
      </c>
      <c r="N139">
        <v>32000</v>
      </c>
      <c r="O139">
        <v>32000</v>
      </c>
      <c r="P139">
        <v>32000</v>
      </c>
      <c r="Q139" s="19">
        <v>0</v>
      </c>
      <c r="R139">
        <v>0</v>
      </c>
      <c r="S139">
        <v>0</v>
      </c>
      <c r="T139" t="b">
        <v>0</v>
      </c>
      <c r="U139" t="b">
        <v>0</v>
      </c>
      <c r="V139">
        <v>-1</v>
      </c>
      <c r="W139" s="19"/>
    </row>
    <row r="140" spans="9:23" x14ac:dyDescent="0.25">
      <c r="I140" t="s">
        <v>109</v>
      </c>
      <c r="J140" t="s">
        <v>4776</v>
      </c>
      <c r="K140" t="b">
        <v>0</v>
      </c>
      <c r="L140">
        <v>0</v>
      </c>
      <c r="M140">
        <v>138</v>
      </c>
      <c r="N140">
        <v>32000</v>
      </c>
      <c r="O140">
        <v>32000</v>
      </c>
      <c r="P140">
        <v>32000</v>
      </c>
      <c r="Q140" s="19">
        <v>0</v>
      </c>
      <c r="R140">
        <v>0</v>
      </c>
      <c r="S140">
        <v>0</v>
      </c>
      <c r="T140" t="b">
        <v>0</v>
      </c>
      <c r="U140" t="b">
        <v>0</v>
      </c>
      <c r="V140">
        <v>-1</v>
      </c>
      <c r="W140" s="19"/>
    </row>
    <row r="141" spans="9:23" x14ac:dyDescent="0.25">
      <c r="I141" t="s">
        <v>109</v>
      </c>
      <c r="J141" t="s">
        <v>4777</v>
      </c>
      <c r="K141" t="b">
        <v>0</v>
      </c>
      <c r="L141">
        <v>0</v>
      </c>
      <c r="M141">
        <v>139</v>
      </c>
      <c r="N141">
        <v>32000</v>
      </c>
      <c r="O141">
        <v>32000</v>
      </c>
      <c r="P141">
        <v>32000</v>
      </c>
      <c r="Q141" s="19">
        <v>0</v>
      </c>
      <c r="R141">
        <v>0</v>
      </c>
      <c r="S141">
        <v>0</v>
      </c>
      <c r="T141" t="b">
        <v>0</v>
      </c>
      <c r="U141" t="b">
        <v>0</v>
      </c>
      <c r="V141">
        <v>-1</v>
      </c>
      <c r="W141" s="19"/>
    </row>
    <row r="142" spans="9:23" x14ac:dyDescent="0.25">
      <c r="I142" t="s">
        <v>109</v>
      </c>
      <c r="J142" t="s">
        <v>4778</v>
      </c>
      <c r="K142" t="b">
        <v>0</v>
      </c>
      <c r="L142">
        <v>0</v>
      </c>
      <c r="M142">
        <v>140</v>
      </c>
      <c r="N142">
        <v>32000</v>
      </c>
      <c r="O142">
        <v>32000</v>
      </c>
      <c r="P142">
        <v>32000</v>
      </c>
      <c r="Q142">
        <v>0</v>
      </c>
      <c r="R142">
        <v>1</v>
      </c>
      <c r="S142">
        <v>3</v>
      </c>
      <c r="T142" t="b">
        <v>0</v>
      </c>
      <c r="U142" t="b">
        <v>0</v>
      </c>
      <c r="V142">
        <v>-1</v>
      </c>
    </row>
    <row r="143" spans="9:23" x14ac:dyDescent="0.25">
      <c r="I143" t="s">
        <v>109</v>
      </c>
      <c r="J143" t="s">
        <v>4779</v>
      </c>
      <c r="K143" t="b">
        <v>0</v>
      </c>
      <c r="L143">
        <v>0</v>
      </c>
      <c r="M143">
        <v>141</v>
      </c>
      <c r="N143">
        <v>32000</v>
      </c>
      <c r="O143">
        <v>32000</v>
      </c>
      <c r="P143">
        <v>32000</v>
      </c>
      <c r="Q143">
        <v>0</v>
      </c>
      <c r="R143">
        <v>1</v>
      </c>
      <c r="S143">
        <v>3</v>
      </c>
      <c r="T143" t="b">
        <v>0</v>
      </c>
      <c r="U143" t="b">
        <v>0</v>
      </c>
      <c r="V143">
        <v>-1</v>
      </c>
    </row>
    <row r="144" spans="9:23" x14ac:dyDescent="0.25">
      <c r="I144" t="s">
        <v>109</v>
      </c>
      <c r="J144" t="s">
        <v>4780</v>
      </c>
      <c r="K144" t="b">
        <v>0</v>
      </c>
      <c r="L144">
        <v>0</v>
      </c>
      <c r="M144">
        <v>142</v>
      </c>
      <c r="N144">
        <v>32000</v>
      </c>
      <c r="O144">
        <v>32000</v>
      </c>
      <c r="P144">
        <v>32000</v>
      </c>
      <c r="Q144">
        <v>0</v>
      </c>
      <c r="R144">
        <v>1</v>
      </c>
      <c r="S144">
        <v>2</v>
      </c>
      <c r="T144" t="b">
        <v>0</v>
      </c>
      <c r="U144" t="b">
        <v>0</v>
      </c>
      <c r="V144">
        <v>-1</v>
      </c>
    </row>
    <row r="145" spans="9:23" x14ac:dyDescent="0.25">
      <c r="I145" t="s">
        <v>109</v>
      </c>
      <c r="J145" t="s">
        <v>1984</v>
      </c>
      <c r="K145" t="b">
        <v>0</v>
      </c>
      <c r="L145">
        <v>0</v>
      </c>
      <c r="M145">
        <v>143</v>
      </c>
      <c r="N145">
        <v>32000</v>
      </c>
      <c r="O145">
        <v>32000</v>
      </c>
      <c r="P145">
        <v>32000</v>
      </c>
      <c r="Q145">
        <v>0</v>
      </c>
      <c r="R145">
        <v>3</v>
      </c>
      <c r="S145">
        <v>4</v>
      </c>
      <c r="T145" t="b">
        <v>0</v>
      </c>
      <c r="U145" t="b">
        <v>0</v>
      </c>
      <c r="V145">
        <v>-1</v>
      </c>
    </row>
    <row r="146" spans="9:23" x14ac:dyDescent="0.25">
      <c r="I146" t="s">
        <v>109</v>
      </c>
      <c r="J146" t="s">
        <v>6194</v>
      </c>
      <c r="K146" t="b">
        <v>0</v>
      </c>
      <c r="L146">
        <v>0</v>
      </c>
      <c r="M146">
        <v>144</v>
      </c>
      <c r="N146">
        <v>0</v>
      </c>
      <c r="O146">
        <v>6</v>
      </c>
      <c r="P146">
        <v>9</v>
      </c>
      <c r="Q146" s="19">
        <v>1</v>
      </c>
      <c r="R146">
        <v>1</v>
      </c>
      <c r="S146">
        <v>4</v>
      </c>
      <c r="T146" t="b">
        <v>1</v>
      </c>
      <c r="U146" t="b">
        <v>0</v>
      </c>
      <c r="V146">
        <v>820</v>
      </c>
      <c r="W146" s="19"/>
    </row>
    <row r="147" spans="9:23" x14ac:dyDescent="0.25">
      <c r="I147" t="s">
        <v>109</v>
      </c>
      <c r="J147" t="s">
        <v>6195</v>
      </c>
      <c r="K147" t="b">
        <v>0</v>
      </c>
      <c r="L147">
        <v>0</v>
      </c>
      <c r="M147">
        <v>145</v>
      </c>
      <c r="N147">
        <v>0</v>
      </c>
      <c r="O147">
        <v>6</v>
      </c>
      <c r="P147">
        <v>10</v>
      </c>
      <c r="Q147" s="19">
        <v>1</v>
      </c>
      <c r="R147">
        <v>1</v>
      </c>
      <c r="S147">
        <v>4</v>
      </c>
      <c r="T147" t="b">
        <v>0</v>
      </c>
      <c r="U147" t="b">
        <v>0</v>
      </c>
      <c r="V147">
        <v>-1</v>
      </c>
      <c r="W147" s="19"/>
    </row>
    <row r="148" spans="9:23" x14ac:dyDescent="0.25">
      <c r="I148" t="s">
        <v>109</v>
      </c>
      <c r="J148" t="s">
        <v>6196</v>
      </c>
      <c r="K148" t="b">
        <v>0</v>
      </c>
      <c r="L148">
        <v>0</v>
      </c>
      <c r="M148">
        <v>146</v>
      </c>
      <c r="N148">
        <v>0</v>
      </c>
      <c r="O148">
        <v>6</v>
      </c>
      <c r="P148">
        <v>11</v>
      </c>
      <c r="Q148" s="19">
        <v>1</v>
      </c>
      <c r="R148">
        <v>1</v>
      </c>
      <c r="S148">
        <v>4</v>
      </c>
      <c r="T148" t="b">
        <v>0</v>
      </c>
      <c r="U148" t="b">
        <v>0</v>
      </c>
      <c r="V148">
        <v>-1</v>
      </c>
      <c r="W148" s="19"/>
    </row>
    <row r="149" spans="9:23" x14ac:dyDescent="0.25">
      <c r="I149" t="s">
        <v>109</v>
      </c>
      <c r="J149" t="s">
        <v>6197</v>
      </c>
      <c r="K149" t="b">
        <v>0</v>
      </c>
      <c r="L149">
        <v>0</v>
      </c>
      <c r="M149">
        <v>147</v>
      </c>
      <c r="N149">
        <v>0</v>
      </c>
      <c r="O149">
        <v>6</v>
      </c>
      <c r="P149">
        <v>12</v>
      </c>
      <c r="Q149" s="19">
        <v>1</v>
      </c>
      <c r="R149">
        <v>1</v>
      </c>
      <c r="S149">
        <v>4</v>
      </c>
      <c r="T149" t="b">
        <v>1</v>
      </c>
      <c r="U149" t="b">
        <v>0</v>
      </c>
      <c r="V149">
        <v>821</v>
      </c>
      <c r="W149" s="19"/>
    </row>
    <row r="150" spans="9:23" x14ac:dyDescent="0.25">
      <c r="I150" t="s">
        <v>109</v>
      </c>
      <c r="J150" t="s">
        <v>6198</v>
      </c>
      <c r="K150" t="b">
        <v>0</v>
      </c>
      <c r="L150">
        <v>0</v>
      </c>
      <c r="M150">
        <v>148</v>
      </c>
      <c r="N150">
        <v>0</v>
      </c>
      <c r="O150">
        <v>6</v>
      </c>
      <c r="P150">
        <v>13</v>
      </c>
      <c r="Q150" s="19">
        <v>1</v>
      </c>
      <c r="R150">
        <v>1</v>
      </c>
      <c r="S150">
        <v>4</v>
      </c>
      <c r="T150" t="b">
        <v>0</v>
      </c>
      <c r="U150" t="b">
        <v>0</v>
      </c>
      <c r="V150">
        <v>-1</v>
      </c>
      <c r="W150" s="19"/>
    </row>
    <row r="151" spans="9:23" x14ac:dyDescent="0.25">
      <c r="I151" t="s">
        <v>109</v>
      </c>
      <c r="J151" t="s">
        <v>6199</v>
      </c>
      <c r="K151" t="b">
        <v>0</v>
      </c>
      <c r="L151">
        <v>0</v>
      </c>
      <c r="M151">
        <v>149</v>
      </c>
      <c r="N151">
        <v>0</v>
      </c>
      <c r="O151">
        <v>6</v>
      </c>
      <c r="P151">
        <v>14</v>
      </c>
      <c r="Q151" s="19">
        <v>1</v>
      </c>
      <c r="R151">
        <v>1</v>
      </c>
      <c r="S151">
        <v>3</v>
      </c>
      <c r="T151" t="b">
        <v>1</v>
      </c>
      <c r="U151" t="b">
        <v>0</v>
      </c>
      <c r="V151">
        <v>822</v>
      </c>
      <c r="W151" s="19"/>
    </row>
    <row r="152" spans="9:23" x14ac:dyDescent="0.25">
      <c r="I152" t="s">
        <v>109</v>
      </c>
      <c r="J152" t="s">
        <v>6200</v>
      </c>
      <c r="K152" t="b">
        <v>0</v>
      </c>
      <c r="L152">
        <v>0</v>
      </c>
      <c r="M152">
        <v>150</v>
      </c>
      <c r="N152">
        <v>0</v>
      </c>
      <c r="O152">
        <v>6</v>
      </c>
      <c r="P152">
        <v>15</v>
      </c>
      <c r="Q152" s="19">
        <v>1</v>
      </c>
      <c r="R152">
        <v>1</v>
      </c>
      <c r="S152">
        <v>4</v>
      </c>
      <c r="T152" t="b">
        <v>1</v>
      </c>
      <c r="U152" t="b">
        <v>1</v>
      </c>
      <c r="V152">
        <v>832</v>
      </c>
      <c r="W152" s="19"/>
    </row>
    <row r="153" spans="9:23" x14ac:dyDescent="0.25">
      <c r="I153" t="s">
        <v>109</v>
      </c>
      <c r="J153" t="s">
        <v>6201</v>
      </c>
      <c r="K153" t="b">
        <v>0</v>
      </c>
      <c r="L153">
        <v>0</v>
      </c>
      <c r="M153">
        <v>151</v>
      </c>
      <c r="N153">
        <v>0</v>
      </c>
      <c r="O153">
        <v>7</v>
      </c>
      <c r="P153">
        <v>0</v>
      </c>
      <c r="Q153" s="19">
        <v>3</v>
      </c>
      <c r="R153">
        <v>3</v>
      </c>
      <c r="S153">
        <v>4</v>
      </c>
      <c r="T153" t="b">
        <v>1</v>
      </c>
      <c r="U153" t="b">
        <v>1</v>
      </c>
      <c r="V153">
        <v>823</v>
      </c>
      <c r="W153" s="19"/>
    </row>
    <row r="154" spans="9:23" x14ac:dyDescent="0.25">
      <c r="I154" t="s">
        <v>109</v>
      </c>
      <c r="J154" t="s">
        <v>6202</v>
      </c>
      <c r="K154" t="b">
        <v>0</v>
      </c>
      <c r="L154">
        <v>0</v>
      </c>
      <c r="M154">
        <v>152</v>
      </c>
      <c r="N154">
        <v>0</v>
      </c>
      <c r="O154">
        <v>7</v>
      </c>
      <c r="P154">
        <v>1</v>
      </c>
      <c r="Q154" s="19">
        <v>3</v>
      </c>
      <c r="R154">
        <v>3</v>
      </c>
      <c r="S154">
        <v>4</v>
      </c>
      <c r="T154" t="b">
        <v>1</v>
      </c>
      <c r="U154" t="b">
        <v>1</v>
      </c>
      <c r="V154">
        <v>824</v>
      </c>
      <c r="W154" s="19"/>
    </row>
    <row r="155" spans="9:23" x14ac:dyDescent="0.25">
      <c r="I155" t="s">
        <v>109</v>
      </c>
      <c r="J155" t="s">
        <v>6203</v>
      </c>
      <c r="K155" t="b">
        <v>0</v>
      </c>
      <c r="L155">
        <v>0</v>
      </c>
      <c r="M155">
        <v>153</v>
      </c>
      <c r="N155">
        <v>0</v>
      </c>
      <c r="O155">
        <v>7</v>
      </c>
      <c r="P155">
        <v>2</v>
      </c>
      <c r="Q155" s="19">
        <v>3</v>
      </c>
      <c r="R155">
        <v>3</v>
      </c>
      <c r="S155">
        <v>4</v>
      </c>
      <c r="T155" t="b">
        <v>1</v>
      </c>
      <c r="U155" t="b">
        <v>1</v>
      </c>
      <c r="V155">
        <v>825</v>
      </c>
      <c r="W155" s="19"/>
    </row>
    <row r="156" spans="9:23" x14ac:dyDescent="0.25">
      <c r="I156" t="s">
        <v>109</v>
      </c>
      <c r="J156" t="s">
        <v>6204</v>
      </c>
      <c r="K156" t="b">
        <v>0</v>
      </c>
      <c r="L156">
        <v>0</v>
      </c>
      <c r="M156">
        <v>154</v>
      </c>
      <c r="N156">
        <v>0</v>
      </c>
      <c r="O156">
        <v>7</v>
      </c>
      <c r="P156">
        <v>3</v>
      </c>
      <c r="Q156" s="19">
        <v>3</v>
      </c>
      <c r="R156">
        <v>3</v>
      </c>
      <c r="S156">
        <v>4</v>
      </c>
      <c r="T156" t="b">
        <v>1</v>
      </c>
      <c r="U156" t="b">
        <v>1</v>
      </c>
      <c r="V156">
        <v>826</v>
      </c>
      <c r="W156" s="19"/>
    </row>
    <row r="157" spans="9:23" x14ac:dyDescent="0.25">
      <c r="I157" t="s">
        <v>109</v>
      </c>
      <c r="J157" t="s">
        <v>6205</v>
      </c>
      <c r="K157" t="b">
        <v>0</v>
      </c>
      <c r="L157">
        <v>0</v>
      </c>
      <c r="M157">
        <v>155</v>
      </c>
      <c r="N157">
        <v>0</v>
      </c>
      <c r="O157">
        <v>7</v>
      </c>
      <c r="P157">
        <v>4</v>
      </c>
      <c r="Q157" s="19">
        <v>3</v>
      </c>
      <c r="R157">
        <v>3</v>
      </c>
      <c r="S157">
        <v>4</v>
      </c>
      <c r="T157" t="b">
        <v>1</v>
      </c>
      <c r="U157" t="b">
        <v>1</v>
      </c>
      <c r="V157">
        <v>827</v>
      </c>
      <c r="W157" s="19"/>
    </row>
    <row r="158" spans="9:23" x14ac:dyDescent="0.25">
      <c r="I158" t="s">
        <v>109</v>
      </c>
      <c r="J158" t="s">
        <v>6206</v>
      </c>
      <c r="K158" t="b">
        <v>0</v>
      </c>
      <c r="L158">
        <v>0</v>
      </c>
      <c r="M158">
        <v>156</v>
      </c>
      <c r="N158">
        <v>0</v>
      </c>
      <c r="O158">
        <v>7</v>
      </c>
      <c r="P158">
        <v>5</v>
      </c>
      <c r="Q158" s="19">
        <v>3</v>
      </c>
      <c r="R158">
        <v>3</v>
      </c>
      <c r="S158">
        <v>4</v>
      </c>
      <c r="T158" t="b">
        <v>1</v>
      </c>
      <c r="U158" t="b">
        <v>1</v>
      </c>
      <c r="V158">
        <v>828</v>
      </c>
      <c r="W158" s="19"/>
    </row>
    <row r="159" spans="9:23" x14ac:dyDescent="0.25">
      <c r="I159" t="s">
        <v>109</v>
      </c>
      <c r="J159" t="s">
        <v>6207</v>
      </c>
      <c r="K159" t="b">
        <v>0</v>
      </c>
      <c r="L159">
        <v>0</v>
      </c>
      <c r="M159">
        <v>157</v>
      </c>
      <c r="N159">
        <v>0</v>
      </c>
      <c r="O159">
        <v>7</v>
      </c>
      <c r="P159">
        <v>6</v>
      </c>
      <c r="Q159" s="19">
        <v>3</v>
      </c>
      <c r="R159">
        <v>3</v>
      </c>
      <c r="S159">
        <v>4</v>
      </c>
      <c r="T159" t="b">
        <v>1</v>
      </c>
      <c r="U159" t="b">
        <v>1</v>
      </c>
      <c r="V159">
        <v>829</v>
      </c>
      <c r="W159" s="19"/>
    </row>
    <row r="160" spans="9:23" x14ac:dyDescent="0.25">
      <c r="I160" t="s">
        <v>109</v>
      </c>
      <c r="J160" t="s">
        <v>688</v>
      </c>
      <c r="K160" t="b">
        <v>0</v>
      </c>
      <c r="L160">
        <v>0</v>
      </c>
      <c r="M160">
        <v>158</v>
      </c>
      <c r="N160">
        <v>32000</v>
      </c>
      <c r="O160">
        <v>32000</v>
      </c>
      <c r="P160">
        <v>32000</v>
      </c>
      <c r="Q160" s="19">
        <v>0</v>
      </c>
      <c r="R160">
        <v>0</v>
      </c>
      <c r="S160">
        <v>0</v>
      </c>
      <c r="T160" t="b">
        <v>0</v>
      </c>
      <c r="U160" t="b">
        <v>0</v>
      </c>
      <c r="V160">
        <v>-1</v>
      </c>
      <c r="W160" s="19"/>
    </row>
    <row r="161" spans="9:23" x14ac:dyDescent="0.25">
      <c r="I161" t="s">
        <v>109</v>
      </c>
      <c r="J161" t="s">
        <v>689</v>
      </c>
      <c r="K161" t="b">
        <v>0</v>
      </c>
      <c r="L161">
        <v>0</v>
      </c>
      <c r="M161">
        <v>159</v>
      </c>
      <c r="N161">
        <v>32000</v>
      </c>
      <c r="O161">
        <v>32000</v>
      </c>
      <c r="P161">
        <v>32000</v>
      </c>
      <c r="Q161" s="19">
        <v>0</v>
      </c>
      <c r="R161">
        <v>0</v>
      </c>
      <c r="S161">
        <v>0</v>
      </c>
      <c r="T161" t="b">
        <v>0</v>
      </c>
      <c r="U161" t="b">
        <v>0</v>
      </c>
      <c r="V161">
        <v>-1</v>
      </c>
      <c r="W161" s="19"/>
    </row>
    <row r="162" spans="9:23" x14ac:dyDescent="0.25">
      <c r="I162" t="s">
        <v>112</v>
      </c>
      <c r="J162" t="s">
        <v>183</v>
      </c>
      <c r="K162" t="b">
        <v>0</v>
      </c>
      <c r="L162">
        <v>0</v>
      </c>
      <c r="M162">
        <v>160</v>
      </c>
      <c r="N162">
        <v>32000</v>
      </c>
      <c r="O162">
        <v>32000</v>
      </c>
      <c r="P162">
        <v>32000</v>
      </c>
      <c r="Q162">
        <v>0</v>
      </c>
      <c r="R162">
        <v>3</v>
      </c>
      <c r="S162">
        <v>4</v>
      </c>
      <c r="T162" t="b">
        <v>0</v>
      </c>
      <c r="U162" t="b">
        <v>0</v>
      </c>
      <c r="V162">
        <v>-1</v>
      </c>
    </row>
    <row r="163" spans="9:23" x14ac:dyDescent="0.25">
      <c r="I163" t="s">
        <v>112</v>
      </c>
      <c r="J163" t="s">
        <v>4781</v>
      </c>
      <c r="K163" t="b">
        <v>0</v>
      </c>
      <c r="L163">
        <v>0</v>
      </c>
      <c r="M163">
        <v>161</v>
      </c>
      <c r="N163">
        <v>32000</v>
      </c>
      <c r="O163">
        <v>32000</v>
      </c>
      <c r="P163">
        <v>32000</v>
      </c>
      <c r="Q163">
        <v>0</v>
      </c>
      <c r="R163">
        <v>3</v>
      </c>
      <c r="S163">
        <v>4</v>
      </c>
      <c r="T163" t="b">
        <v>0</v>
      </c>
      <c r="U163" t="b">
        <v>0</v>
      </c>
      <c r="V163">
        <v>-1</v>
      </c>
    </row>
    <row r="164" spans="9:23" x14ac:dyDescent="0.25">
      <c r="I164" t="s">
        <v>112</v>
      </c>
      <c r="J164" t="s">
        <v>4782</v>
      </c>
      <c r="K164" t="b">
        <v>0</v>
      </c>
      <c r="L164">
        <v>0</v>
      </c>
      <c r="M164">
        <v>162</v>
      </c>
      <c r="N164">
        <v>32000</v>
      </c>
      <c r="O164">
        <v>32000</v>
      </c>
      <c r="P164">
        <v>32000</v>
      </c>
      <c r="Q164">
        <v>0</v>
      </c>
      <c r="R164">
        <v>3</v>
      </c>
      <c r="S164">
        <v>4</v>
      </c>
      <c r="T164" t="b">
        <v>0</v>
      </c>
      <c r="U164" t="b">
        <v>0</v>
      </c>
      <c r="V164">
        <v>-1</v>
      </c>
    </row>
    <row r="165" spans="9:23" x14ac:dyDescent="0.25">
      <c r="I165" t="s">
        <v>112</v>
      </c>
      <c r="J165" t="s">
        <v>4783</v>
      </c>
      <c r="K165" t="b">
        <v>0</v>
      </c>
      <c r="L165">
        <v>0</v>
      </c>
      <c r="M165">
        <v>163</v>
      </c>
      <c r="N165">
        <v>32000</v>
      </c>
      <c r="O165">
        <v>32000</v>
      </c>
      <c r="P165">
        <v>32000</v>
      </c>
      <c r="Q165">
        <v>0</v>
      </c>
      <c r="R165">
        <v>4</v>
      </c>
      <c r="S165">
        <v>3</v>
      </c>
      <c r="T165" t="b">
        <v>0</v>
      </c>
      <c r="U165" t="b">
        <v>0</v>
      </c>
      <c r="V165">
        <v>-1</v>
      </c>
    </row>
    <row r="166" spans="9:23" x14ac:dyDescent="0.25">
      <c r="I166" t="s">
        <v>112</v>
      </c>
      <c r="J166" t="s">
        <v>4784</v>
      </c>
      <c r="K166" t="b">
        <v>0</v>
      </c>
      <c r="L166">
        <v>0</v>
      </c>
      <c r="M166">
        <v>164</v>
      </c>
      <c r="N166">
        <v>32000</v>
      </c>
      <c r="O166">
        <v>32000</v>
      </c>
      <c r="P166">
        <v>32000</v>
      </c>
      <c r="Q166" s="19">
        <v>0</v>
      </c>
      <c r="R166">
        <v>4</v>
      </c>
      <c r="S166">
        <v>3</v>
      </c>
      <c r="T166" t="b">
        <v>0</v>
      </c>
      <c r="U166" t="b">
        <v>0</v>
      </c>
      <c r="V166">
        <v>-1</v>
      </c>
      <c r="W166" s="19"/>
    </row>
    <row r="167" spans="9:23" x14ac:dyDescent="0.25">
      <c r="I167" t="s">
        <v>112</v>
      </c>
      <c r="J167" t="s">
        <v>4785</v>
      </c>
      <c r="K167" t="b">
        <v>0</v>
      </c>
      <c r="L167">
        <v>0</v>
      </c>
      <c r="M167">
        <v>165</v>
      </c>
      <c r="N167">
        <v>32000</v>
      </c>
      <c r="O167">
        <v>32000</v>
      </c>
      <c r="P167">
        <v>32000</v>
      </c>
      <c r="Q167" s="19">
        <v>0</v>
      </c>
      <c r="R167">
        <v>4</v>
      </c>
      <c r="S167">
        <v>3</v>
      </c>
      <c r="T167" t="b">
        <v>0</v>
      </c>
      <c r="U167" t="b">
        <v>0</v>
      </c>
      <c r="V167">
        <v>-1</v>
      </c>
      <c r="W167" s="19"/>
    </row>
    <row r="168" spans="9:23" x14ac:dyDescent="0.25">
      <c r="I168" t="s">
        <v>112</v>
      </c>
      <c r="J168" t="s">
        <v>4786</v>
      </c>
      <c r="K168" t="b">
        <v>0</v>
      </c>
      <c r="L168">
        <v>0</v>
      </c>
      <c r="M168">
        <v>166</v>
      </c>
      <c r="N168">
        <v>32000</v>
      </c>
      <c r="O168">
        <v>32000</v>
      </c>
      <c r="P168">
        <v>32000</v>
      </c>
      <c r="Q168" s="19">
        <v>0</v>
      </c>
      <c r="R168">
        <v>1</v>
      </c>
      <c r="S168">
        <v>4</v>
      </c>
      <c r="T168" t="b">
        <v>0</v>
      </c>
      <c r="U168" t="b">
        <v>0</v>
      </c>
      <c r="V168">
        <v>-1</v>
      </c>
      <c r="W168" s="19"/>
    </row>
    <row r="169" spans="9:23" x14ac:dyDescent="0.25">
      <c r="I169" t="s">
        <v>112</v>
      </c>
      <c r="J169" t="s">
        <v>4787</v>
      </c>
      <c r="K169" t="b">
        <v>0</v>
      </c>
      <c r="L169">
        <v>0</v>
      </c>
      <c r="M169">
        <v>167</v>
      </c>
      <c r="N169">
        <v>32000</v>
      </c>
      <c r="O169">
        <v>32000</v>
      </c>
      <c r="P169">
        <v>32000</v>
      </c>
      <c r="Q169" s="19">
        <v>0</v>
      </c>
      <c r="R169">
        <v>1</v>
      </c>
      <c r="S169">
        <v>4</v>
      </c>
      <c r="T169" t="b">
        <v>0</v>
      </c>
      <c r="U169" t="b">
        <v>0</v>
      </c>
      <c r="V169">
        <v>-1</v>
      </c>
      <c r="W169" s="19"/>
    </row>
    <row r="170" spans="9:23" x14ac:dyDescent="0.25">
      <c r="I170" t="s">
        <v>112</v>
      </c>
      <c r="J170" t="s">
        <v>4788</v>
      </c>
      <c r="K170" t="b">
        <v>0</v>
      </c>
      <c r="L170">
        <v>0</v>
      </c>
      <c r="M170">
        <v>168</v>
      </c>
      <c r="N170">
        <v>32000</v>
      </c>
      <c r="O170">
        <v>32000</v>
      </c>
      <c r="P170">
        <v>32000</v>
      </c>
      <c r="Q170" s="19">
        <v>0</v>
      </c>
      <c r="R170">
        <v>0</v>
      </c>
      <c r="S170">
        <v>0</v>
      </c>
      <c r="T170" t="b">
        <v>0</v>
      </c>
      <c r="U170" t="b">
        <v>0</v>
      </c>
      <c r="V170">
        <v>-1</v>
      </c>
      <c r="W170" s="19"/>
    </row>
    <row r="171" spans="9:23" x14ac:dyDescent="0.25">
      <c r="I171" t="s">
        <v>112</v>
      </c>
      <c r="J171" t="s">
        <v>4789</v>
      </c>
      <c r="K171" t="b">
        <v>0</v>
      </c>
      <c r="L171">
        <v>0</v>
      </c>
      <c r="M171">
        <v>169</v>
      </c>
      <c r="N171">
        <v>32000</v>
      </c>
      <c r="O171">
        <v>32000</v>
      </c>
      <c r="P171">
        <v>32000</v>
      </c>
      <c r="Q171" s="19">
        <v>0</v>
      </c>
      <c r="R171">
        <v>0</v>
      </c>
      <c r="S171">
        <v>0</v>
      </c>
      <c r="T171" t="b">
        <v>0</v>
      </c>
      <c r="U171" t="b">
        <v>0</v>
      </c>
      <c r="V171">
        <v>-1</v>
      </c>
      <c r="W171" s="19"/>
    </row>
    <row r="172" spans="9:23" x14ac:dyDescent="0.25">
      <c r="I172" t="s">
        <v>112</v>
      </c>
      <c r="J172" t="s">
        <v>4790</v>
      </c>
      <c r="K172" t="b">
        <v>0</v>
      </c>
      <c r="L172">
        <v>0</v>
      </c>
      <c r="M172">
        <v>170</v>
      </c>
      <c r="N172">
        <v>32000</v>
      </c>
      <c r="O172">
        <v>32000</v>
      </c>
      <c r="P172">
        <v>32000</v>
      </c>
      <c r="Q172" s="19">
        <v>0</v>
      </c>
      <c r="R172">
        <v>0</v>
      </c>
      <c r="S172">
        <v>0</v>
      </c>
      <c r="T172" t="b">
        <v>0</v>
      </c>
      <c r="U172" t="b">
        <v>0</v>
      </c>
      <c r="V172">
        <v>-1</v>
      </c>
      <c r="W172" s="19"/>
    </row>
    <row r="173" spans="9:23" x14ac:dyDescent="0.25">
      <c r="I173" t="s">
        <v>112</v>
      </c>
      <c r="J173" t="s">
        <v>4791</v>
      </c>
      <c r="K173" t="b">
        <v>0</v>
      </c>
      <c r="L173">
        <v>0</v>
      </c>
      <c r="M173">
        <v>171</v>
      </c>
      <c r="N173">
        <v>32000</v>
      </c>
      <c r="O173">
        <v>32000</v>
      </c>
      <c r="P173">
        <v>32000</v>
      </c>
      <c r="Q173" s="19">
        <v>0</v>
      </c>
      <c r="R173">
        <v>0</v>
      </c>
      <c r="S173">
        <v>0</v>
      </c>
      <c r="T173" t="b">
        <v>0</v>
      </c>
      <c r="U173" t="b">
        <v>0</v>
      </c>
      <c r="V173">
        <v>-1</v>
      </c>
      <c r="W173" s="19"/>
    </row>
    <row r="174" spans="9:23" x14ac:dyDescent="0.25">
      <c r="I174" t="s">
        <v>112</v>
      </c>
      <c r="J174" t="s">
        <v>4792</v>
      </c>
      <c r="K174" t="b">
        <v>0</v>
      </c>
      <c r="L174">
        <v>0</v>
      </c>
      <c r="M174">
        <v>172</v>
      </c>
      <c r="N174">
        <v>32000</v>
      </c>
      <c r="O174">
        <v>32000</v>
      </c>
      <c r="P174">
        <v>32000</v>
      </c>
      <c r="Q174" s="19">
        <v>0</v>
      </c>
      <c r="R174">
        <v>0</v>
      </c>
      <c r="S174">
        <v>0</v>
      </c>
      <c r="T174" t="b">
        <v>0</v>
      </c>
      <c r="U174" t="b">
        <v>0</v>
      </c>
      <c r="V174">
        <v>-1</v>
      </c>
      <c r="W174" s="19"/>
    </row>
    <row r="175" spans="9:23" x14ac:dyDescent="0.25">
      <c r="I175" t="s">
        <v>112</v>
      </c>
      <c r="J175" t="s">
        <v>4793</v>
      </c>
      <c r="K175" t="b">
        <v>0</v>
      </c>
      <c r="L175">
        <v>0</v>
      </c>
      <c r="M175">
        <v>173</v>
      </c>
      <c r="N175">
        <v>32000</v>
      </c>
      <c r="O175">
        <v>32000</v>
      </c>
      <c r="P175">
        <v>32000</v>
      </c>
      <c r="Q175" s="19">
        <v>0</v>
      </c>
      <c r="R175">
        <v>0</v>
      </c>
      <c r="S175">
        <v>0</v>
      </c>
      <c r="T175" t="b">
        <v>0</v>
      </c>
      <c r="U175" t="b">
        <v>0</v>
      </c>
      <c r="V175">
        <v>-1</v>
      </c>
      <c r="W175" s="19"/>
    </row>
    <row r="176" spans="9:23" x14ac:dyDescent="0.25">
      <c r="I176" t="s">
        <v>112</v>
      </c>
      <c r="J176" t="s">
        <v>4794</v>
      </c>
      <c r="K176" t="b">
        <v>0</v>
      </c>
      <c r="L176">
        <v>0</v>
      </c>
      <c r="M176">
        <v>174</v>
      </c>
      <c r="N176">
        <v>32000</v>
      </c>
      <c r="O176">
        <v>32000</v>
      </c>
      <c r="P176">
        <v>32000</v>
      </c>
      <c r="Q176" s="19">
        <v>0</v>
      </c>
      <c r="R176">
        <v>0</v>
      </c>
      <c r="S176">
        <v>0</v>
      </c>
      <c r="T176" t="b">
        <v>0</v>
      </c>
      <c r="U176" t="b">
        <v>0</v>
      </c>
      <c r="V176">
        <v>-1</v>
      </c>
      <c r="W176" s="19"/>
    </row>
    <row r="177" spans="9:23" x14ac:dyDescent="0.25">
      <c r="I177" t="s">
        <v>112</v>
      </c>
      <c r="J177" t="s">
        <v>4795</v>
      </c>
      <c r="K177" t="b">
        <v>0</v>
      </c>
      <c r="L177">
        <v>0</v>
      </c>
      <c r="M177">
        <v>175</v>
      </c>
      <c r="N177">
        <v>32000</v>
      </c>
      <c r="O177">
        <v>32000</v>
      </c>
      <c r="P177">
        <v>32000</v>
      </c>
      <c r="Q177" s="19">
        <v>0</v>
      </c>
      <c r="R177">
        <v>0</v>
      </c>
      <c r="S177">
        <v>0</v>
      </c>
      <c r="T177" t="b">
        <v>0</v>
      </c>
      <c r="U177" t="b">
        <v>0</v>
      </c>
      <c r="V177">
        <v>-1</v>
      </c>
      <c r="W177" s="19"/>
    </row>
    <row r="178" spans="9:23" x14ac:dyDescent="0.25">
      <c r="I178" t="s">
        <v>112</v>
      </c>
      <c r="J178" t="s">
        <v>4796</v>
      </c>
      <c r="K178" t="b">
        <v>0</v>
      </c>
      <c r="L178">
        <v>0</v>
      </c>
      <c r="M178">
        <v>176</v>
      </c>
      <c r="N178">
        <v>32000</v>
      </c>
      <c r="O178">
        <v>32000</v>
      </c>
      <c r="P178">
        <v>32000</v>
      </c>
      <c r="Q178" s="19">
        <v>0</v>
      </c>
      <c r="R178">
        <v>0</v>
      </c>
      <c r="S178">
        <v>0</v>
      </c>
      <c r="T178" t="b">
        <v>0</v>
      </c>
      <c r="U178" t="b">
        <v>0</v>
      </c>
      <c r="V178">
        <v>-1</v>
      </c>
      <c r="W178" s="19"/>
    </row>
    <row r="179" spans="9:23" x14ac:dyDescent="0.25">
      <c r="I179" t="s">
        <v>112</v>
      </c>
      <c r="J179" t="s">
        <v>4797</v>
      </c>
      <c r="K179" t="b">
        <v>0</v>
      </c>
      <c r="L179">
        <v>0</v>
      </c>
      <c r="M179">
        <v>177</v>
      </c>
      <c r="N179">
        <v>32000</v>
      </c>
      <c r="O179">
        <v>32000</v>
      </c>
      <c r="P179">
        <v>32000</v>
      </c>
      <c r="Q179" s="19">
        <v>0</v>
      </c>
      <c r="R179">
        <v>0</v>
      </c>
      <c r="S179">
        <v>0</v>
      </c>
      <c r="T179" t="b">
        <v>0</v>
      </c>
      <c r="U179" t="b">
        <v>0</v>
      </c>
      <c r="V179">
        <v>-1</v>
      </c>
      <c r="W179" s="19"/>
    </row>
    <row r="180" spans="9:23" x14ac:dyDescent="0.25">
      <c r="I180" t="s">
        <v>112</v>
      </c>
      <c r="J180" t="s">
        <v>4798</v>
      </c>
      <c r="K180" t="b">
        <v>0</v>
      </c>
      <c r="L180">
        <v>0</v>
      </c>
      <c r="M180">
        <v>178</v>
      </c>
      <c r="N180">
        <v>32000</v>
      </c>
      <c r="O180">
        <v>32000</v>
      </c>
      <c r="P180">
        <v>32000</v>
      </c>
      <c r="Q180" s="19">
        <v>0</v>
      </c>
      <c r="R180">
        <v>0</v>
      </c>
      <c r="S180">
        <v>0</v>
      </c>
      <c r="T180" t="b">
        <v>0</v>
      </c>
      <c r="U180" t="b">
        <v>0</v>
      </c>
      <c r="V180">
        <v>-1</v>
      </c>
      <c r="W180" s="19"/>
    </row>
    <row r="181" spans="9:23" x14ac:dyDescent="0.25">
      <c r="I181" t="s">
        <v>112</v>
      </c>
      <c r="J181" t="s">
        <v>4799</v>
      </c>
      <c r="K181" t="b">
        <v>0</v>
      </c>
      <c r="L181">
        <v>0</v>
      </c>
      <c r="M181">
        <v>179</v>
      </c>
      <c r="N181">
        <v>32000</v>
      </c>
      <c r="O181">
        <v>32000</v>
      </c>
      <c r="P181">
        <v>32000</v>
      </c>
      <c r="Q181" s="19">
        <v>0</v>
      </c>
      <c r="R181">
        <v>0</v>
      </c>
      <c r="S181">
        <v>0</v>
      </c>
      <c r="T181" t="b">
        <v>0</v>
      </c>
      <c r="U181" t="b">
        <v>0</v>
      </c>
      <c r="V181">
        <v>-1</v>
      </c>
      <c r="W181" s="19"/>
    </row>
    <row r="182" spans="9:23" x14ac:dyDescent="0.25">
      <c r="I182" t="s">
        <v>112</v>
      </c>
      <c r="J182" t="s">
        <v>4800</v>
      </c>
      <c r="K182" t="b">
        <v>0</v>
      </c>
      <c r="L182">
        <v>0</v>
      </c>
      <c r="M182">
        <v>180</v>
      </c>
      <c r="N182">
        <v>32000</v>
      </c>
      <c r="O182">
        <v>32000</v>
      </c>
      <c r="P182">
        <v>32000</v>
      </c>
      <c r="Q182" s="19">
        <v>0</v>
      </c>
      <c r="R182">
        <v>0</v>
      </c>
      <c r="S182">
        <v>0</v>
      </c>
      <c r="T182" t="b">
        <v>0</v>
      </c>
      <c r="U182" t="b">
        <v>0</v>
      </c>
      <c r="V182">
        <v>-1</v>
      </c>
      <c r="W182" s="19"/>
    </row>
    <row r="183" spans="9:23" x14ac:dyDescent="0.25">
      <c r="I183" t="s">
        <v>112</v>
      </c>
      <c r="J183" t="s">
        <v>4801</v>
      </c>
      <c r="K183" t="b">
        <v>0</v>
      </c>
      <c r="L183">
        <v>0</v>
      </c>
      <c r="M183">
        <v>181</v>
      </c>
      <c r="N183">
        <v>32000</v>
      </c>
      <c r="O183">
        <v>32000</v>
      </c>
      <c r="P183">
        <v>32000</v>
      </c>
      <c r="Q183" s="19">
        <v>0</v>
      </c>
      <c r="R183">
        <v>0</v>
      </c>
      <c r="S183">
        <v>0</v>
      </c>
      <c r="T183" t="b">
        <v>0</v>
      </c>
      <c r="U183" t="b">
        <v>0</v>
      </c>
      <c r="V183">
        <v>-1</v>
      </c>
      <c r="W183" s="19"/>
    </row>
    <row r="184" spans="9:23" x14ac:dyDescent="0.25">
      <c r="I184" t="s">
        <v>112</v>
      </c>
      <c r="J184" t="s">
        <v>4802</v>
      </c>
      <c r="K184" t="b">
        <v>0</v>
      </c>
      <c r="L184">
        <v>0</v>
      </c>
      <c r="M184">
        <v>182</v>
      </c>
      <c r="N184">
        <v>32000</v>
      </c>
      <c r="O184">
        <v>32000</v>
      </c>
      <c r="P184">
        <v>32000</v>
      </c>
      <c r="Q184" s="19">
        <v>0</v>
      </c>
      <c r="R184">
        <v>0</v>
      </c>
      <c r="S184">
        <v>0</v>
      </c>
      <c r="T184" t="b">
        <v>0</v>
      </c>
      <c r="U184" t="b">
        <v>0</v>
      </c>
      <c r="V184">
        <v>-1</v>
      </c>
      <c r="W184" s="19"/>
    </row>
    <row r="185" spans="9:23" x14ac:dyDescent="0.25">
      <c r="I185" t="s">
        <v>112</v>
      </c>
      <c r="J185" t="s">
        <v>4803</v>
      </c>
      <c r="K185" t="b">
        <v>0</v>
      </c>
      <c r="L185">
        <v>0</v>
      </c>
      <c r="M185">
        <v>183</v>
      </c>
      <c r="N185">
        <v>32000</v>
      </c>
      <c r="O185">
        <v>32000</v>
      </c>
      <c r="P185">
        <v>32000</v>
      </c>
      <c r="Q185" s="19">
        <v>0</v>
      </c>
      <c r="R185">
        <v>0</v>
      </c>
      <c r="S185">
        <v>0</v>
      </c>
      <c r="T185" t="b">
        <v>0</v>
      </c>
      <c r="U185" t="b">
        <v>0</v>
      </c>
      <c r="V185">
        <v>-1</v>
      </c>
      <c r="W185" s="19"/>
    </row>
    <row r="186" spans="9:23" x14ac:dyDescent="0.25">
      <c r="I186" t="s">
        <v>112</v>
      </c>
      <c r="J186" t="s">
        <v>4804</v>
      </c>
      <c r="K186" t="b">
        <v>0</v>
      </c>
      <c r="L186">
        <v>0</v>
      </c>
      <c r="M186">
        <v>184</v>
      </c>
      <c r="N186">
        <v>32000</v>
      </c>
      <c r="O186">
        <v>32000</v>
      </c>
      <c r="P186">
        <v>32000</v>
      </c>
      <c r="Q186" s="19">
        <v>0</v>
      </c>
      <c r="R186">
        <v>0</v>
      </c>
      <c r="S186">
        <v>0</v>
      </c>
      <c r="T186" t="b">
        <v>0</v>
      </c>
      <c r="U186" t="b">
        <v>0</v>
      </c>
      <c r="V186">
        <v>-1</v>
      </c>
      <c r="W186" s="19"/>
    </row>
    <row r="187" spans="9:23" x14ac:dyDescent="0.25">
      <c r="I187" t="s">
        <v>112</v>
      </c>
      <c r="J187" t="s">
        <v>4805</v>
      </c>
      <c r="K187" t="b">
        <v>0</v>
      </c>
      <c r="L187">
        <v>0</v>
      </c>
      <c r="M187">
        <v>185</v>
      </c>
      <c r="N187">
        <v>32000</v>
      </c>
      <c r="O187">
        <v>32000</v>
      </c>
      <c r="P187">
        <v>32000</v>
      </c>
      <c r="Q187" s="19">
        <v>0</v>
      </c>
      <c r="R187">
        <v>0</v>
      </c>
      <c r="S187">
        <v>0</v>
      </c>
      <c r="T187" t="b">
        <v>0</v>
      </c>
      <c r="U187" t="b">
        <v>0</v>
      </c>
      <c r="V187">
        <v>-1</v>
      </c>
      <c r="W187" s="19"/>
    </row>
    <row r="188" spans="9:23" x14ac:dyDescent="0.25">
      <c r="I188" t="s">
        <v>112</v>
      </c>
      <c r="J188" t="s">
        <v>4806</v>
      </c>
      <c r="K188" t="b">
        <v>0</v>
      </c>
      <c r="L188">
        <v>0</v>
      </c>
      <c r="M188">
        <v>186</v>
      </c>
      <c r="N188">
        <v>32000</v>
      </c>
      <c r="O188">
        <v>32000</v>
      </c>
      <c r="P188">
        <v>32000</v>
      </c>
      <c r="Q188" s="19">
        <v>0</v>
      </c>
      <c r="R188">
        <v>0</v>
      </c>
      <c r="S188">
        <v>0</v>
      </c>
      <c r="T188" t="b">
        <v>0</v>
      </c>
      <c r="U188" t="b">
        <v>0</v>
      </c>
      <c r="V188">
        <v>-1</v>
      </c>
      <c r="W188" s="19"/>
    </row>
    <row r="189" spans="9:23" x14ac:dyDescent="0.25">
      <c r="I189" t="s">
        <v>112</v>
      </c>
      <c r="J189" t="s">
        <v>4807</v>
      </c>
      <c r="K189" t="b">
        <v>0</v>
      </c>
      <c r="L189">
        <v>0</v>
      </c>
      <c r="M189">
        <v>187</v>
      </c>
      <c r="N189">
        <v>32000</v>
      </c>
      <c r="O189">
        <v>32000</v>
      </c>
      <c r="P189">
        <v>32000</v>
      </c>
      <c r="Q189" s="19">
        <v>0</v>
      </c>
      <c r="R189">
        <v>0</v>
      </c>
      <c r="S189">
        <v>0</v>
      </c>
      <c r="T189" t="b">
        <v>0</v>
      </c>
      <c r="U189" t="b">
        <v>0</v>
      </c>
      <c r="V189">
        <v>-1</v>
      </c>
      <c r="W189" s="19"/>
    </row>
    <row r="190" spans="9:23" x14ac:dyDescent="0.25">
      <c r="I190" t="s">
        <v>112</v>
      </c>
      <c r="J190" t="s">
        <v>4808</v>
      </c>
      <c r="K190" t="b">
        <v>0</v>
      </c>
      <c r="L190">
        <v>0</v>
      </c>
      <c r="M190">
        <v>188</v>
      </c>
      <c r="N190">
        <v>32000</v>
      </c>
      <c r="O190">
        <v>32000</v>
      </c>
      <c r="P190">
        <v>32000</v>
      </c>
      <c r="Q190" s="19">
        <v>0</v>
      </c>
      <c r="R190">
        <v>0</v>
      </c>
      <c r="S190">
        <v>0</v>
      </c>
      <c r="T190" t="b">
        <v>0</v>
      </c>
      <c r="U190" t="b">
        <v>0</v>
      </c>
      <c r="V190">
        <v>-1</v>
      </c>
      <c r="W190" s="19"/>
    </row>
    <row r="191" spans="9:23" x14ac:dyDescent="0.25">
      <c r="I191" t="s">
        <v>112</v>
      </c>
      <c r="J191" t="s">
        <v>4809</v>
      </c>
      <c r="K191" t="b">
        <v>0</v>
      </c>
      <c r="L191">
        <v>0</v>
      </c>
      <c r="M191">
        <v>189</v>
      </c>
      <c r="N191">
        <v>32000</v>
      </c>
      <c r="O191">
        <v>32000</v>
      </c>
      <c r="P191">
        <v>32000</v>
      </c>
      <c r="Q191" s="19">
        <v>0</v>
      </c>
      <c r="R191">
        <v>0</v>
      </c>
      <c r="S191">
        <v>0</v>
      </c>
      <c r="T191" t="b">
        <v>0</v>
      </c>
      <c r="U191" t="b">
        <v>0</v>
      </c>
      <c r="V191">
        <v>-1</v>
      </c>
      <c r="W191" s="19"/>
    </row>
    <row r="192" spans="9:23" x14ac:dyDescent="0.25">
      <c r="I192" t="s">
        <v>112</v>
      </c>
      <c r="J192" t="s">
        <v>4810</v>
      </c>
      <c r="K192" t="b">
        <v>0</v>
      </c>
      <c r="L192">
        <v>0</v>
      </c>
      <c r="M192">
        <v>190</v>
      </c>
      <c r="N192">
        <v>32000</v>
      </c>
      <c r="O192">
        <v>32000</v>
      </c>
      <c r="P192">
        <v>32000</v>
      </c>
      <c r="Q192" s="19">
        <v>0</v>
      </c>
      <c r="R192">
        <v>0</v>
      </c>
      <c r="S192">
        <v>0</v>
      </c>
      <c r="T192" t="b">
        <v>0</v>
      </c>
      <c r="U192" t="b">
        <v>0</v>
      </c>
      <c r="V192">
        <v>-1</v>
      </c>
      <c r="W192" s="19"/>
    </row>
    <row r="193" spans="9:23" x14ac:dyDescent="0.25">
      <c r="I193" t="s">
        <v>112</v>
      </c>
      <c r="J193" t="s">
        <v>4811</v>
      </c>
      <c r="K193" t="b">
        <v>0</v>
      </c>
      <c r="L193">
        <v>0</v>
      </c>
      <c r="M193">
        <v>191</v>
      </c>
      <c r="N193">
        <v>32000</v>
      </c>
      <c r="O193">
        <v>32000</v>
      </c>
      <c r="P193">
        <v>32000</v>
      </c>
      <c r="Q193" s="19">
        <v>0</v>
      </c>
      <c r="R193">
        <v>0</v>
      </c>
      <c r="S193">
        <v>0</v>
      </c>
      <c r="T193" t="b">
        <v>0</v>
      </c>
      <c r="U193" t="b">
        <v>0</v>
      </c>
      <c r="V193">
        <v>-1</v>
      </c>
      <c r="W193" s="19"/>
    </row>
    <row r="194" spans="9:23" x14ac:dyDescent="0.25">
      <c r="I194" t="s">
        <v>116</v>
      </c>
      <c r="J194" t="s">
        <v>3141</v>
      </c>
      <c r="K194" t="b">
        <v>0</v>
      </c>
      <c r="L194">
        <v>0</v>
      </c>
      <c r="M194">
        <v>192</v>
      </c>
      <c r="N194">
        <v>32000</v>
      </c>
      <c r="O194">
        <v>32000</v>
      </c>
      <c r="P194">
        <v>32000</v>
      </c>
      <c r="Q194">
        <v>0</v>
      </c>
      <c r="R194">
        <v>1</v>
      </c>
      <c r="S194">
        <v>4</v>
      </c>
      <c r="T194" t="b">
        <v>0</v>
      </c>
      <c r="U194" t="b">
        <v>0</v>
      </c>
      <c r="V194">
        <v>-1</v>
      </c>
    </row>
    <row r="195" spans="9:23" x14ac:dyDescent="0.25">
      <c r="I195" t="s">
        <v>116</v>
      </c>
      <c r="J195" t="s">
        <v>4812</v>
      </c>
      <c r="K195" t="b">
        <v>0</v>
      </c>
      <c r="L195">
        <v>0</v>
      </c>
      <c r="M195">
        <v>193</v>
      </c>
      <c r="N195">
        <v>32000</v>
      </c>
      <c r="O195">
        <v>32000</v>
      </c>
      <c r="P195">
        <v>32000</v>
      </c>
      <c r="Q195" s="19">
        <v>0</v>
      </c>
      <c r="R195">
        <v>0</v>
      </c>
      <c r="S195">
        <v>0</v>
      </c>
      <c r="T195" t="b">
        <v>0</v>
      </c>
      <c r="U195" t="b">
        <v>0</v>
      </c>
      <c r="V195">
        <v>-1</v>
      </c>
      <c r="W195" s="19"/>
    </row>
    <row r="196" spans="9:23" x14ac:dyDescent="0.25">
      <c r="I196" t="s">
        <v>116</v>
      </c>
      <c r="J196" t="s">
        <v>3139</v>
      </c>
      <c r="K196" t="b">
        <v>0</v>
      </c>
      <c r="L196">
        <v>0</v>
      </c>
      <c r="M196">
        <v>194</v>
      </c>
      <c r="N196">
        <v>32000</v>
      </c>
      <c r="O196">
        <v>32000</v>
      </c>
      <c r="P196">
        <v>32000</v>
      </c>
      <c r="Q196" s="19">
        <v>0</v>
      </c>
      <c r="R196">
        <v>1</v>
      </c>
      <c r="S196">
        <v>4</v>
      </c>
      <c r="T196" t="b">
        <v>0</v>
      </c>
      <c r="U196" t="b">
        <v>0</v>
      </c>
      <c r="V196">
        <v>-1</v>
      </c>
    </row>
    <row r="197" spans="9:23" x14ac:dyDescent="0.25">
      <c r="I197" t="s">
        <v>116</v>
      </c>
      <c r="J197" t="s">
        <v>1307</v>
      </c>
      <c r="K197" t="b">
        <v>0</v>
      </c>
      <c r="L197">
        <v>0</v>
      </c>
      <c r="M197">
        <v>195</v>
      </c>
      <c r="N197">
        <v>32000</v>
      </c>
      <c r="O197">
        <v>32000</v>
      </c>
      <c r="P197">
        <v>32000</v>
      </c>
      <c r="Q197" s="19">
        <v>0</v>
      </c>
      <c r="R197">
        <v>0</v>
      </c>
      <c r="S197">
        <v>0</v>
      </c>
      <c r="T197" t="b">
        <v>0</v>
      </c>
      <c r="U197" t="b">
        <v>0</v>
      </c>
      <c r="V197">
        <v>-1</v>
      </c>
      <c r="W197" s="19"/>
    </row>
    <row r="198" spans="9:23" x14ac:dyDescent="0.25">
      <c r="I198" t="s">
        <v>116</v>
      </c>
      <c r="J198" t="s">
        <v>4813</v>
      </c>
      <c r="K198" t="b">
        <v>0</v>
      </c>
      <c r="L198">
        <v>0</v>
      </c>
      <c r="M198">
        <v>196</v>
      </c>
      <c r="N198">
        <v>32000</v>
      </c>
      <c r="O198">
        <v>32000</v>
      </c>
      <c r="P198">
        <v>32000</v>
      </c>
      <c r="Q198" s="19">
        <v>0</v>
      </c>
      <c r="R198">
        <v>0</v>
      </c>
      <c r="S198">
        <v>0</v>
      </c>
      <c r="T198" t="b">
        <v>0</v>
      </c>
      <c r="U198" t="b">
        <v>0</v>
      </c>
      <c r="V198">
        <v>-1</v>
      </c>
      <c r="W198" s="19"/>
    </row>
    <row r="199" spans="9:23" x14ac:dyDescent="0.25">
      <c r="I199" t="s">
        <v>116</v>
      </c>
      <c r="J199" t="s">
        <v>4814</v>
      </c>
      <c r="K199" t="b">
        <v>0</v>
      </c>
      <c r="L199">
        <v>0</v>
      </c>
      <c r="M199">
        <v>197</v>
      </c>
      <c r="N199">
        <v>32000</v>
      </c>
      <c r="O199">
        <v>32000</v>
      </c>
      <c r="P199">
        <v>32000</v>
      </c>
      <c r="Q199" s="19">
        <v>0</v>
      </c>
      <c r="R199">
        <v>3</v>
      </c>
      <c r="S199">
        <v>4</v>
      </c>
      <c r="T199" t="b">
        <v>0</v>
      </c>
      <c r="U199" t="b">
        <v>0</v>
      </c>
      <c r="V199">
        <v>-1</v>
      </c>
      <c r="W199" s="19"/>
    </row>
    <row r="200" spans="9:23" x14ac:dyDescent="0.25">
      <c r="I200" t="s">
        <v>116</v>
      </c>
      <c r="J200" t="s">
        <v>4815</v>
      </c>
      <c r="K200" t="b">
        <v>0</v>
      </c>
      <c r="L200">
        <v>0</v>
      </c>
      <c r="M200">
        <v>198</v>
      </c>
      <c r="N200">
        <v>32000</v>
      </c>
      <c r="O200">
        <v>32000</v>
      </c>
      <c r="P200">
        <v>32000</v>
      </c>
      <c r="Q200" s="19">
        <v>0</v>
      </c>
      <c r="R200">
        <v>1</v>
      </c>
      <c r="S200">
        <v>4</v>
      </c>
      <c r="T200" t="b">
        <v>0</v>
      </c>
      <c r="U200" t="b">
        <v>0</v>
      </c>
      <c r="V200">
        <v>-1</v>
      </c>
      <c r="W200" s="19"/>
    </row>
    <row r="201" spans="9:23" x14ac:dyDescent="0.25">
      <c r="I201" t="s">
        <v>116</v>
      </c>
      <c r="J201" t="s">
        <v>4816</v>
      </c>
      <c r="K201" t="b">
        <v>0</v>
      </c>
      <c r="L201">
        <v>0</v>
      </c>
      <c r="M201">
        <v>199</v>
      </c>
      <c r="N201">
        <v>32000</v>
      </c>
      <c r="O201">
        <v>32000</v>
      </c>
      <c r="P201">
        <v>32000</v>
      </c>
      <c r="Q201" s="19">
        <v>0</v>
      </c>
      <c r="R201">
        <v>3</v>
      </c>
      <c r="S201">
        <v>4</v>
      </c>
      <c r="T201" t="b">
        <v>0</v>
      </c>
      <c r="U201" t="b">
        <v>0</v>
      </c>
      <c r="V201">
        <v>-1</v>
      </c>
      <c r="W201" s="19"/>
    </row>
    <row r="202" spans="9:23" x14ac:dyDescent="0.25">
      <c r="I202" t="s">
        <v>116</v>
      </c>
      <c r="J202" t="s">
        <v>4817</v>
      </c>
      <c r="K202" t="b">
        <v>0</v>
      </c>
      <c r="L202">
        <v>0</v>
      </c>
      <c r="M202">
        <v>200</v>
      </c>
      <c r="N202">
        <v>32000</v>
      </c>
      <c r="O202">
        <v>32000</v>
      </c>
      <c r="P202">
        <v>32000</v>
      </c>
      <c r="Q202" s="19">
        <v>0</v>
      </c>
      <c r="R202">
        <v>0</v>
      </c>
      <c r="S202">
        <v>0</v>
      </c>
      <c r="T202" t="b">
        <v>0</v>
      </c>
      <c r="U202" t="b">
        <v>0</v>
      </c>
      <c r="V202">
        <v>-1</v>
      </c>
      <c r="W202" s="19"/>
    </row>
    <row r="203" spans="9:23" x14ac:dyDescent="0.25">
      <c r="I203" t="s">
        <v>116</v>
      </c>
      <c r="J203" t="s">
        <v>3135</v>
      </c>
      <c r="K203" t="b">
        <v>0</v>
      </c>
      <c r="L203">
        <v>0</v>
      </c>
      <c r="M203">
        <v>201</v>
      </c>
      <c r="N203">
        <v>32000</v>
      </c>
      <c r="O203">
        <v>32000</v>
      </c>
      <c r="P203">
        <v>32000</v>
      </c>
      <c r="Q203">
        <v>0</v>
      </c>
      <c r="R203">
        <v>1</v>
      </c>
      <c r="S203">
        <v>4</v>
      </c>
      <c r="T203" t="b">
        <v>0</v>
      </c>
      <c r="U203" t="b">
        <v>0</v>
      </c>
      <c r="V203">
        <v>-1</v>
      </c>
    </row>
    <row r="204" spans="9:23" x14ac:dyDescent="0.25">
      <c r="I204" t="s">
        <v>116</v>
      </c>
      <c r="J204" t="s">
        <v>3137</v>
      </c>
      <c r="K204" t="b">
        <v>0</v>
      </c>
      <c r="L204">
        <v>0</v>
      </c>
      <c r="M204">
        <v>202</v>
      </c>
      <c r="N204">
        <v>32000</v>
      </c>
      <c r="O204">
        <v>32000</v>
      </c>
      <c r="P204">
        <v>32000</v>
      </c>
      <c r="Q204">
        <v>0</v>
      </c>
      <c r="R204">
        <v>1</v>
      </c>
      <c r="S204">
        <v>4</v>
      </c>
      <c r="T204" t="b">
        <v>0</v>
      </c>
      <c r="U204" t="b">
        <v>0</v>
      </c>
      <c r="V204">
        <v>-1</v>
      </c>
    </row>
    <row r="205" spans="9:23" x14ac:dyDescent="0.25">
      <c r="I205" t="s">
        <v>116</v>
      </c>
      <c r="J205" t="s">
        <v>4818</v>
      </c>
      <c r="K205" t="b">
        <v>0</v>
      </c>
      <c r="L205">
        <v>0</v>
      </c>
      <c r="M205">
        <v>203</v>
      </c>
      <c r="N205">
        <v>32000</v>
      </c>
      <c r="O205">
        <v>32000</v>
      </c>
      <c r="P205">
        <v>32000</v>
      </c>
      <c r="Q205">
        <v>0</v>
      </c>
      <c r="R205">
        <v>3</v>
      </c>
      <c r="S205">
        <v>4</v>
      </c>
      <c r="T205" t="b">
        <v>0</v>
      </c>
      <c r="U205" t="b">
        <v>0</v>
      </c>
      <c r="V205">
        <v>-1</v>
      </c>
    </row>
    <row r="206" spans="9:23" x14ac:dyDescent="0.25">
      <c r="I206" t="s">
        <v>116</v>
      </c>
      <c r="J206" t="s">
        <v>4819</v>
      </c>
      <c r="K206" t="b">
        <v>0</v>
      </c>
      <c r="L206">
        <v>0</v>
      </c>
      <c r="M206">
        <v>204</v>
      </c>
      <c r="N206">
        <v>32000</v>
      </c>
      <c r="O206">
        <v>32000</v>
      </c>
      <c r="P206">
        <v>32000</v>
      </c>
      <c r="Q206" s="19">
        <v>0</v>
      </c>
      <c r="R206">
        <v>0</v>
      </c>
      <c r="S206">
        <v>0</v>
      </c>
      <c r="T206" t="b">
        <v>0</v>
      </c>
      <c r="U206" t="b">
        <v>0</v>
      </c>
      <c r="V206">
        <v>-1</v>
      </c>
      <c r="W206" s="19"/>
    </row>
    <row r="207" spans="9:23" x14ac:dyDescent="0.25">
      <c r="I207" t="s">
        <v>116</v>
      </c>
      <c r="J207" t="s">
        <v>4820</v>
      </c>
      <c r="K207" t="b">
        <v>0</v>
      </c>
      <c r="L207">
        <v>0</v>
      </c>
      <c r="M207">
        <v>205</v>
      </c>
      <c r="N207">
        <v>32000</v>
      </c>
      <c r="O207">
        <v>32000</v>
      </c>
      <c r="P207">
        <v>32000</v>
      </c>
      <c r="Q207" s="19">
        <v>0</v>
      </c>
      <c r="R207">
        <v>0</v>
      </c>
      <c r="S207">
        <v>0</v>
      </c>
      <c r="T207" t="b">
        <v>0</v>
      </c>
      <c r="U207" t="b">
        <v>0</v>
      </c>
      <c r="V207">
        <v>-1</v>
      </c>
      <c r="W207" s="19"/>
    </row>
    <row r="208" spans="9:23" x14ac:dyDescent="0.25">
      <c r="I208" t="s">
        <v>116</v>
      </c>
      <c r="J208" t="s">
        <v>4821</v>
      </c>
      <c r="K208" t="b">
        <v>0</v>
      </c>
      <c r="L208">
        <v>0</v>
      </c>
      <c r="M208">
        <v>206</v>
      </c>
      <c r="N208">
        <v>32000</v>
      </c>
      <c r="O208">
        <v>32000</v>
      </c>
      <c r="P208">
        <v>32000</v>
      </c>
      <c r="Q208">
        <v>0</v>
      </c>
      <c r="R208">
        <v>1</v>
      </c>
      <c r="S208">
        <v>4</v>
      </c>
      <c r="T208" t="b">
        <v>0</v>
      </c>
      <c r="U208" t="b">
        <v>0</v>
      </c>
      <c r="V208">
        <v>-1</v>
      </c>
    </row>
    <row r="209" spans="9:23" x14ac:dyDescent="0.25">
      <c r="I209" t="s">
        <v>116</v>
      </c>
      <c r="J209" t="s">
        <v>4822</v>
      </c>
      <c r="K209" t="b">
        <v>0</v>
      </c>
      <c r="L209">
        <v>0</v>
      </c>
      <c r="M209">
        <v>207</v>
      </c>
      <c r="N209">
        <v>32000</v>
      </c>
      <c r="O209">
        <v>32000</v>
      </c>
      <c r="P209">
        <v>32000</v>
      </c>
      <c r="Q209" s="19">
        <v>0</v>
      </c>
      <c r="R209">
        <v>1</v>
      </c>
      <c r="S209">
        <v>4</v>
      </c>
      <c r="T209" t="b">
        <v>0</v>
      </c>
      <c r="U209" t="b">
        <v>0</v>
      </c>
      <c r="V209">
        <v>-1</v>
      </c>
    </row>
    <row r="210" spans="9:23" x14ac:dyDescent="0.25">
      <c r="I210" t="s">
        <v>116</v>
      </c>
      <c r="J210" t="s">
        <v>4823</v>
      </c>
      <c r="K210" t="b">
        <v>0</v>
      </c>
      <c r="L210">
        <v>0</v>
      </c>
      <c r="M210">
        <v>208</v>
      </c>
      <c r="N210">
        <v>32000</v>
      </c>
      <c r="O210">
        <v>32000</v>
      </c>
      <c r="P210">
        <v>32000</v>
      </c>
      <c r="Q210" s="19">
        <v>0</v>
      </c>
      <c r="R210">
        <v>0</v>
      </c>
      <c r="S210">
        <v>0</v>
      </c>
      <c r="T210" t="b">
        <v>0</v>
      </c>
      <c r="U210" t="b">
        <v>0</v>
      </c>
      <c r="V210">
        <v>-1</v>
      </c>
      <c r="W210" s="19"/>
    </row>
    <row r="211" spans="9:23" x14ac:dyDescent="0.25">
      <c r="I211" t="s">
        <v>116</v>
      </c>
      <c r="J211" t="s">
        <v>4824</v>
      </c>
      <c r="K211" t="b">
        <v>0</v>
      </c>
      <c r="L211">
        <v>0</v>
      </c>
      <c r="M211">
        <v>209</v>
      </c>
      <c r="N211">
        <v>32000</v>
      </c>
      <c r="O211">
        <v>32000</v>
      </c>
      <c r="P211">
        <v>32000</v>
      </c>
      <c r="Q211" s="19">
        <v>0</v>
      </c>
      <c r="R211">
        <v>0</v>
      </c>
      <c r="S211">
        <v>0</v>
      </c>
      <c r="T211" t="b">
        <v>0</v>
      </c>
      <c r="U211" t="b">
        <v>0</v>
      </c>
      <c r="V211">
        <v>-1</v>
      </c>
      <c r="W211" s="19"/>
    </row>
    <row r="212" spans="9:23" x14ac:dyDescent="0.25">
      <c r="I212" t="s">
        <v>116</v>
      </c>
      <c r="J212" t="s">
        <v>4825</v>
      </c>
      <c r="K212" t="b">
        <v>0</v>
      </c>
      <c r="L212">
        <v>0</v>
      </c>
      <c r="M212">
        <v>210</v>
      </c>
      <c r="N212">
        <v>32000</v>
      </c>
      <c r="O212">
        <v>32000</v>
      </c>
      <c r="P212">
        <v>32000</v>
      </c>
      <c r="Q212" s="19">
        <v>0</v>
      </c>
      <c r="R212">
        <v>0</v>
      </c>
      <c r="S212">
        <v>0</v>
      </c>
      <c r="T212" t="b">
        <v>0</v>
      </c>
      <c r="U212" t="b">
        <v>0</v>
      </c>
      <c r="V212">
        <v>-1</v>
      </c>
      <c r="W212" s="19"/>
    </row>
    <row r="213" spans="9:23" x14ac:dyDescent="0.25">
      <c r="I213" t="s">
        <v>116</v>
      </c>
      <c r="J213" t="s">
        <v>4826</v>
      </c>
      <c r="K213" t="b">
        <v>0</v>
      </c>
      <c r="L213">
        <v>0</v>
      </c>
      <c r="M213">
        <v>211</v>
      </c>
      <c r="N213">
        <v>32000</v>
      </c>
      <c r="O213">
        <v>32000</v>
      </c>
      <c r="P213">
        <v>32000</v>
      </c>
      <c r="Q213" s="19">
        <v>0</v>
      </c>
      <c r="R213">
        <v>0</v>
      </c>
      <c r="S213">
        <v>0</v>
      </c>
      <c r="T213" t="b">
        <v>0</v>
      </c>
      <c r="U213" t="b">
        <v>0</v>
      </c>
      <c r="V213">
        <v>-1</v>
      </c>
      <c r="W213" s="19"/>
    </row>
    <row r="214" spans="9:23" x14ac:dyDescent="0.25">
      <c r="I214" t="s">
        <v>116</v>
      </c>
      <c r="J214" t="s">
        <v>5895</v>
      </c>
      <c r="K214" t="b">
        <v>0</v>
      </c>
      <c r="L214">
        <v>0</v>
      </c>
      <c r="M214">
        <v>212</v>
      </c>
      <c r="N214">
        <v>32000</v>
      </c>
      <c r="O214">
        <v>32000</v>
      </c>
      <c r="P214">
        <v>32000</v>
      </c>
      <c r="Q214" s="19">
        <v>0</v>
      </c>
      <c r="R214">
        <v>0</v>
      </c>
      <c r="S214">
        <v>0</v>
      </c>
      <c r="T214" t="b">
        <v>0</v>
      </c>
      <c r="U214" t="b">
        <v>0</v>
      </c>
      <c r="V214">
        <v>-1</v>
      </c>
      <c r="W214" s="19"/>
    </row>
    <row r="215" spans="9:23" x14ac:dyDescent="0.25">
      <c r="I215" t="s">
        <v>116</v>
      </c>
      <c r="J215" t="s">
        <v>4827</v>
      </c>
      <c r="K215" t="b">
        <v>0</v>
      </c>
      <c r="L215">
        <v>0</v>
      </c>
      <c r="M215">
        <v>213</v>
      </c>
      <c r="N215">
        <v>32000</v>
      </c>
      <c r="O215">
        <v>32000</v>
      </c>
      <c r="P215">
        <v>32000</v>
      </c>
      <c r="Q215" s="19">
        <v>0</v>
      </c>
      <c r="R215">
        <v>0</v>
      </c>
      <c r="S215">
        <v>0</v>
      </c>
      <c r="T215" t="b">
        <v>0</v>
      </c>
      <c r="U215" t="b">
        <v>0</v>
      </c>
      <c r="V215">
        <v>-1</v>
      </c>
      <c r="W215" s="19"/>
    </row>
    <row r="216" spans="9:23" x14ac:dyDescent="0.25">
      <c r="I216" t="s">
        <v>116</v>
      </c>
      <c r="J216" t="s">
        <v>5896</v>
      </c>
      <c r="K216" t="b">
        <v>0</v>
      </c>
      <c r="L216">
        <v>0</v>
      </c>
      <c r="M216">
        <v>214</v>
      </c>
      <c r="N216">
        <v>32000</v>
      </c>
      <c r="O216">
        <v>32000</v>
      </c>
      <c r="P216">
        <v>32000</v>
      </c>
      <c r="Q216" s="19">
        <v>0</v>
      </c>
      <c r="R216">
        <v>1</v>
      </c>
      <c r="S216">
        <v>4</v>
      </c>
      <c r="T216" t="b">
        <v>0</v>
      </c>
      <c r="U216" t="b">
        <v>0</v>
      </c>
      <c r="V216">
        <v>-1</v>
      </c>
      <c r="W216" s="19"/>
    </row>
    <row r="217" spans="9:23" x14ac:dyDescent="0.25">
      <c r="I217" t="s">
        <v>116</v>
      </c>
      <c r="J217" t="s">
        <v>5897</v>
      </c>
      <c r="K217" t="b">
        <v>0</v>
      </c>
      <c r="L217">
        <v>0</v>
      </c>
      <c r="M217">
        <v>215</v>
      </c>
      <c r="N217">
        <v>32000</v>
      </c>
      <c r="O217">
        <v>32000</v>
      </c>
      <c r="P217">
        <v>32000</v>
      </c>
      <c r="Q217" s="19">
        <v>0</v>
      </c>
      <c r="R217">
        <v>1</v>
      </c>
      <c r="S217">
        <v>4</v>
      </c>
      <c r="T217" t="b">
        <v>0</v>
      </c>
      <c r="U217" t="b">
        <v>0</v>
      </c>
      <c r="V217">
        <v>-1</v>
      </c>
      <c r="W217" s="19"/>
    </row>
    <row r="218" spans="9:23" x14ac:dyDescent="0.25">
      <c r="I218" t="s">
        <v>116</v>
      </c>
      <c r="J218" t="s">
        <v>5898</v>
      </c>
      <c r="K218" t="b">
        <v>0</v>
      </c>
      <c r="L218">
        <v>0</v>
      </c>
      <c r="M218">
        <v>216</v>
      </c>
      <c r="N218">
        <v>32000</v>
      </c>
      <c r="O218">
        <v>32000</v>
      </c>
      <c r="P218">
        <v>32000</v>
      </c>
      <c r="Q218" s="19">
        <v>0</v>
      </c>
      <c r="R218">
        <v>4</v>
      </c>
      <c r="S218">
        <v>3</v>
      </c>
      <c r="T218" t="b">
        <v>0</v>
      </c>
      <c r="U218" t="b">
        <v>0</v>
      </c>
      <c r="V218">
        <v>-1</v>
      </c>
      <c r="W218" s="19"/>
    </row>
    <row r="219" spans="9:23" x14ac:dyDescent="0.25">
      <c r="I219" t="s">
        <v>116</v>
      </c>
      <c r="J219" t="s">
        <v>739</v>
      </c>
      <c r="K219" t="b">
        <v>0</v>
      </c>
      <c r="L219">
        <v>0</v>
      </c>
      <c r="M219">
        <v>217</v>
      </c>
      <c r="N219">
        <v>32000</v>
      </c>
      <c r="O219">
        <v>32000</v>
      </c>
      <c r="P219">
        <v>32000</v>
      </c>
      <c r="Q219" s="19">
        <v>0</v>
      </c>
      <c r="R219">
        <v>0</v>
      </c>
      <c r="S219">
        <v>0</v>
      </c>
      <c r="T219" t="b">
        <v>0</v>
      </c>
      <c r="U219" t="b">
        <v>0</v>
      </c>
      <c r="V219">
        <v>-1</v>
      </c>
      <c r="W219" s="19"/>
    </row>
    <row r="220" spans="9:23" x14ac:dyDescent="0.25">
      <c r="I220" t="s">
        <v>116</v>
      </c>
      <c r="J220" t="s">
        <v>740</v>
      </c>
      <c r="K220" t="b">
        <v>0</v>
      </c>
      <c r="L220">
        <v>0</v>
      </c>
      <c r="M220">
        <v>218</v>
      </c>
      <c r="N220">
        <v>32000</v>
      </c>
      <c r="O220">
        <v>32000</v>
      </c>
      <c r="P220">
        <v>32000</v>
      </c>
      <c r="Q220" s="19">
        <v>0</v>
      </c>
      <c r="R220">
        <v>0</v>
      </c>
      <c r="S220">
        <v>0</v>
      </c>
      <c r="T220" t="b">
        <v>0</v>
      </c>
      <c r="U220" t="b">
        <v>0</v>
      </c>
      <c r="V220">
        <v>-1</v>
      </c>
      <c r="W220" s="19"/>
    </row>
    <row r="221" spans="9:23" x14ac:dyDescent="0.25">
      <c r="I221" t="s">
        <v>116</v>
      </c>
      <c r="J221" t="s">
        <v>741</v>
      </c>
      <c r="K221" t="b">
        <v>0</v>
      </c>
      <c r="L221">
        <v>0</v>
      </c>
      <c r="M221">
        <v>219</v>
      </c>
      <c r="N221">
        <v>32000</v>
      </c>
      <c r="O221">
        <v>32000</v>
      </c>
      <c r="P221">
        <v>32000</v>
      </c>
      <c r="Q221" s="19">
        <v>0</v>
      </c>
      <c r="R221">
        <v>0</v>
      </c>
      <c r="S221">
        <v>0</v>
      </c>
      <c r="T221" t="b">
        <v>0</v>
      </c>
      <c r="U221" t="b">
        <v>0</v>
      </c>
      <c r="V221">
        <v>-1</v>
      </c>
      <c r="W221" s="19"/>
    </row>
    <row r="222" spans="9:23" x14ac:dyDescent="0.25">
      <c r="I222" t="s">
        <v>116</v>
      </c>
      <c r="J222" t="s">
        <v>742</v>
      </c>
      <c r="K222" t="b">
        <v>0</v>
      </c>
      <c r="L222">
        <v>0</v>
      </c>
      <c r="M222">
        <v>220</v>
      </c>
      <c r="N222">
        <v>32000</v>
      </c>
      <c r="O222">
        <v>32000</v>
      </c>
      <c r="P222">
        <v>32000</v>
      </c>
      <c r="Q222" s="19">
        <v>0</v>
      </c>
      <c r="R222">
        <v>0</v>
      </c>
      <c r="S222">
        <v>0</v>
      </c>
      <c r="T222" t="b">
        <v>0</v>
      </c>
      <c r="U222" t="b">
        <v>0</v>
      </c>
      <c r="V222">
        <v>-1</v>
      </c>
      <c r="W222" s="19"/>
    </row>
    <row r="223" spans="9:23" x14ac:dyDescent="0.25">
      <c r="I223" t="s">
        <v>116</v>
      </c>
      <c r="J223" t="s">
        <v>743</v>
      </c>
      <c r="K223" t="b">
        <v>0</v>
      </c>
      <c r="L223">
        <v>0</v>
      </c>
      <c r="M223">
        <v>221</v>
      </c>
      <c r="N223">
        <v>32000</v>
      </c>
      <c r="O223">
        <v>32000</v>
      </c>
      <c r="P223">
        <v>32000</v>
      </c>
      <c r="Q223" s="19">
        <v>0</v>
      </c>
      <c r="R223">
        <v>0</v>
      </c>
      <c r="S223">
        <v>0</v>
      </c>
      <c r="T223" t="b">
        <v>0</v>
      </c>
      <c r="U223" t="b">
        <v>0</v>
      </c>
      <c r="V223">
        <v>-1</v>
      </c>
      <c r="W223" s="19"/>
    </row>
    <row r="224" spans="9:23" x14ac:dyDescent="0.25">
      <c r="I224" t="s">
        <v>116</v>
      </c>
      <c r="J224" t="s">
        <v>744</v>
      </c>
      <c r="K224" t="b">
        <v>0</v>
      </c>
      <c r="L224">
        <v>0</v>
      </c>
      <c r="M224">
        <v>222</v>
      </c>
      <c r="N224">
        <v>32000</v>
      </c>
      <c r="O224">
        <v>32000</v>
      </c>
      <c r="P224">
        <v>32000</v>
      </c>
      <c r="Q224" s="19">
        <v>0</v>
      </c>
      <c r="R224">
        <v>0</v>
      </c>
      <c r="S224">
        <v>0</v>
      </c>
      <c r="T224" t="b">
        <v>0</v>
      </c>
      <c r="U224" t="b">
        <v>0</v>
      </c>
      <c r="V224">
        <v>-1</v>
      </c>
      <c r="W224" s="19"/>
    </row>
    <row r="225" spans="9:23" x14ac:dyDescent="0.25">
      <c r="I225" t="s">
        <v>116</v>
      </c>
      <c r="J225" t="s">
        <v>1708</v>
      </c>
      <c r="K225" t="b">
        <v>0</v>
      </c>
      <c r="L225">
        <v>0</v>
      </c>
      <c r="M225">
        <v>223</v>
      </c>
      <c r="N225">
        <v>32000</v>
      </c>
      <c r="O225">
        <v>32000</v>
      </c>
      <c r="P225">
        <v>32000</v>
      </c>
      <c r="Q225" s="19">
        <v>0</v>
      </c>
      <c r="R225">
        <v>0</v>
      </c>
      <c r="S225">
        <v>0</v>
      </c>
      <c r="T225" t="b">
        <v>0</v>
      </c>
      <c r="U225" t="b">
        <v>0</v>
      </c>
      <c r="V225">
        <v>-1</v>
      </c>
      <c r="W225" s="19"/>
    </row>
    <row r="226" spans="9:23" x14ac:dyDescent="0.25">
      <c r="I226" t="s">
        <v>119</v>
      </c>
      <c r="J226" t="s">
        <v>219</v>
      </c>
      <c r="K226" t="b">
        <v>0</v>
      </c>
      <c r="L226">
        <v>0</v>
      </c>
      <c r="M226">
        <v>224</v>
      </c>
      <c r="N226">
        <v>32000</v>
      </c>
      <c r="O226">
        <v>32000</v>
      </c>
      <c r="P226">
        <v>32000</v>
      </c>
      <c r="Q226" s="19">
        <v>0</v>
      </c>
      <c r="R226">
        <v>0</v>
      </c>
      <c r="S226">
        <v>0</v>
      </c>
      <c r="T226" t="b">
        <v>0</v>
      </c>
      <c r="U226" t="b">
        <v>0</v>
      </c>
      <c r="V226">
        <v>-1</v>
      </c>
      <c r="W226" s="19"/>
    </row>
    <row r="227" spans="9:23" x14ac:dyDescent="0.25">
      <c r="I227" t="s">
        <v>119</v>
      </c>
      <c r="J227" t="s">
        <v>220</v>
      </c>
      <c r="K227" t="b">
        <v>0</v>
      </c>
      <c r="L227">
        <v>0</v>
      </c>
      <c r="M227">
        <v>225</v>
      </c>
      <c r="N227">
        <v>32000</v>
      </c>
      <c r="O227">
        <v>32000</v>
      </c>
      <c r="P227">
        <v>32000</v>
      </c>
      <c r="Q227">
        <v>0</v>
      </c>
      <c r="R227">
        <v>1</v>
      </c>
      <c r="S227">
        <v>3</v>
      </c>
      <c r="T227" t="b">
        <v>0</v>
      </c>
      <c r="U227" t="b">
        <v>0</v>
      </c>
      <c r="V227">
        <v>-1</v>
      </c>
    </row>
    <row r="228" spans="9:23" x14ac:dyDescent="0.25">
      <c r="I228" t="s">
        <v>119</v>
      </c>
      <c r="J228" t="s">
        <v>221</v>
      </c>
      <c r="K228" t="b">
        <v>0</v>
      </c>
      <c r="L228">
        <v>0</v>
      </c>
      <c r="M228">
        <v>226</v>
      </c>
      <c r="N228">
        <v>32000</v>
      </c>
      <c r="O228">
        <v>32000</v>
      </c>
      <c r="P228">
        <v>32000</v>
      </c>
      <c r="Q228" s="19">
        <v>0</v>
      </c>
      <c r="R228">
        <v>0</v>
      </c>
      <c r="S228">
        <v>0</v>
      </c>
      <c r="T228" t="b">
        <v>0</v>
      </c>
      <c r="U228" t="b">
        <v>0</v>
      </c>
      <c r="V228">
        <v>-1</v>
      </c>
      <c r="W228" s="19"/>
    </row>
    <row r="229" spans="9:23" x14ac:dyDescent="0.25">
      <c r="I229" t="s">
        <v>119</v>
      </c>
      <c r="J229" t="s">
        <v>222</v>
      </c>
      <c r="K229" t="b">
        <v>0</v>
      </c>
      <c r="L229">
        <v>0</v>
      </c>
      <c r="M229">
        <v>227</v>
      </c>
      <c r="N229">
        <v>32000</v>
      </c>
      <c r="O229">
        <v>32000</v>
      </c>
      <c r="P229">
        <v>32000</v>
      </c>
      <c r="Q229" s="19">
        <v>0</v>
      </c>
      <c r="R229">
        <v>1</v>
      </c>
      <c r="S229">
        <v>3</v>
      </c>
      <c r="T229" t="b">
        <v>0</v>
      </c>
      <c r="U229" t="b">
        <v>0</v>
      </c>
      <c r="V229">
        <v>-1</v>
      </c>
      <c r="W229" s="19"/>
    </row>
    <row r="230" spans="9:23" x14ac:dyDescent="0.25">
      <c r="I230" t="s">
        <v>119</v>
      </c>
      <c r="J230" t="s">
        <v>223</v>
      </c>
      <c r="K230" t="b">
        <v>0</v>
      </c>
      <c r="L230">
        <v>0</v>
      </c>
      <c r="M230">
        <v>228</v>
      </c>
      <c r="N230">
        <v>32000</v>
      </c>
      <c r="O230">
        <v>32000</v>
      </c>
      <c r="P230">
        <v>32000</v>
      </c>
      <c r="Q230">
        <v>0</v>
      </c>
      <c r="R230">
        <v>3</v>
      </c>
      <c r="S230">
        <v>4</v>
      </c>
      <c r="T230" t="b">
        <v>0</v>
      </c>
      <c r="U230" t="b">
        <v>0</v>
      </c>
      <c r="V230">
        <v>-1</v>
      </c>
    </row>
    <row r="231" spans="9:23" x14ac:dyDescent="0.25">
      <c r="I231" t="s">
        <v>119</v>
      </c>
      <c r="J231" t="s">
        <v>225</v>
      </c>
      <c r="K231" t="b">
        <v>0</v>
      </c>
      <c r="L231">
        <v>0</v>
      </c>
      <c r="M231">
        <v>229</v>
      </c>
      <c r="N231">
        <v>32000</v>
      </c>
      <c r="O231">
        <v>32000</v>
      </c>
      <c r="P231">
        <v>32000</v>
      </c>
      <c r="Q231" s="19">
        <v>0</v>
      </c>
      <c r="R231">
        <v>1</v>
      </c>
      <c r="S231">
        <v>4</v>
      </c>
      <c r="T231" t="b">
        <v>0</v>
      </c>
      <c r="U231" t="b">
        <v>0</v>
      </c>
      <c r="V231">
        <v>-1</v>
      </c>
      <c r="W231" s="19"/>
    </row>
    <row r="232" spans="9:23" x14ac:dyDescent="0.25">
      <c r="I232" t="s">
        <v>119</v>
      </c>
      <c r="J232" t="s">
        <v>226</v>
      </c>
      <c r="K232" t="b">
        <v>0</v>
      </c>
      <c r="L232">
        <v>0</v>
      </c>
      <c r="M232">
        <v>230</v>
      </c>
      <c r="N232">
        <v>32000</v>
      </c>
      <c r="O232">
        <v>32000</v>
      </c>
      <c r="P232">
        <v>32000</v>
      </c>
      <c r="Q232" s="19">
        <v>0</v>
      </c>
      <c r="R232">
        <v>1</v>
      </c>
      <c r="S232">
        <v>4</v>
      </c>
      <c r="T232" t="b">
        <v>0</v>
      </c>
      <c r="U232" t="b">
        <v>0</v>
      </c>
      <c r="V232">
        <v>-1</v>
      </c>
      <c r="W232" s="19"/>
    </row>
    <row r="233" spans="9:23" x14ac:dyDescent="0.25">
      <c r="I233" t="s">
        <v>119</v>
      </c>
      <c r="J233" t="s">
        <v>227</v>
      </c>
      <c r="K233" t="b">
        <v>0</v>
      </c>
      <c r="L233">
        <v>0</v>
      </c>
      <c r="M233">
        <v>231</v>
      </c>
      <c r="N233">
        <v>32000</v>
      </c>
      <c r="O233">
        <v>32000</v>
      </c>
      <c r="P233">
        <v>32000</v>
      </c>
      <c r="Q233">
        <v>0</v>
      </c>
      <c r="R233">
        <v>4</v>
      </c>
      <c r="S233">
        <v>1</v>
      </c>
      <c r="T233" t="b">
        <v>0</v>
      </c>
      <c r="U233" t="b">
        <v>0</v>
      </c>
      <c r="V233">
        <v>-1</v>
      </c>
    </row>
    <row r="234" spans="9:23" x14ac:dyDescent="0.25">
      <c r="I234" t="s">
        <v>119</v>
      </c>
      <c r="J234" t="s">
        <v>229</v>
      </c>
      <c r="K234" t="b">
        <v>0</v>
      </c>
      <c r="L234">
        <v>0</v>
      </c>
      <c r="M234">
        <v>232</v>
      </c>
      <c r="N234">
        <v>32000</v>
      </c>
      <c r="O234">
        <v>32000</v>
      </c>
      <c r="P234">
        <v>32000</v>
      </c>
      <c r="Q234">
        <v>0</v>
      </c>
      <c r="R234">
        <v>3</v>
      </c>
      <c r="S234">
        <v>4</v>
      </c>
      <c r="T234" t="b">
        <v>0</v>
      </c>
      <c r="U234" t="b">
        <v>0</v>
      </c>
      <c r="V234">
        <v>-1</v>
      </c>
    </row>
    <row r="235" spans="9:23" x14ac:dyDescent="0.25">
      <c r="I235" t="s">
        <v>119</v>
      </c>
      <c r="J235" t="s">
        <v>231</v>
      </c>
      <c r="K235" t="b">
        <v>0</v>
      </c>
      <c r="L235">
        <v>0</v>
      </c>
      <c r="M235">
        <v>233</v>
      </c>
      <c r="N235">
        <v>32000</v>
      </c>
      <c r="O235">
        <v>32000</v>
      </c>
      <c r="P235">
        <v>32000</v>
      </c>
      <c r="Q235" s="19">
        <v>0</v>
      </c>
      <c r="R235">
        <v>4</v>
      </c>
      <c r="S235">
        <v>3</v>
      </c>
      <c r="T235" t="b">
        <v>0</v>
      </c>
      <c r="U235" t="b">
        <v>0</v>
      </c>
      <c r="V235">
        <v>-1</v>
      </c>
    </row>
    <row r="236" spans="9:23" x14ac:dyDescent="0.25">
      <c r="I236" t="s">
        <v>119</v>
      </c>
      <c r="J236" t="s">
        <v>232</v>
      </c>
      <c r="K236" t="b">
        <v>0</v>
      </c>
      <c r="L236">
        <v>0</v>
      </c>
      <c r="M236">
        <v>234</v>
      </c>
      <c r="N236">
        <v>32000</v>
      </c>
      <c r="O236">
        <v>32000</v>
      </c>
      <c r="P236">
        <v>32000</v>
      </c>
      <c r="Q236">
        <v>0</v>
      </c>
      <c r="R236">
        <v>4</v>
      </c>
      <c r="S236">
        <v>3</v>
      </c>
      <c r="T236" t="b">
        <v>0</v>
      </c>
      <c r="U236" t="b">
        <v>0</v>
      </c>
      <c r="V236">
        <v>-1</v>
      </c>
    </row>
    <row r="237" spans="9:23" x14ac:dyDescent="0.25">
      <c r="I237" t="s">
        <v>119</v>
      </c>
      <c r="J237" t="s">
        <v>233</v>
      </c>
      <c r="K237" t="b">
        <v>0</v>
      </c>
      <c r="L237">
        <v>0</v>
      </c>
      <c r="M237">
        <v>235</v>
      </c>
      <c r="N237">
        <v>32000</v>
      </c>
      <c r="O237">
        <v>32000</v>
      </c>
      <c r="P237">
        <v>32000</v>
      </c>
      <c r="Q237" s="19">
        <v>0</v>
      </c>
      <c r="R237">
        <v>0</v>
      </c>
      <c r="S237">
        <v>0</v>
      </c>
      <c r="T237" t="b">
        <v>0</v>
      </c>
      <c r="U237" t="b">
        <v>0</v>
      </c>
      <c r="V237">
        <v>-1</v>
      </c>
      <c r="W237" s="19"/>
    </row>
    <row r="238" spans="9:23" x14ac:dyDescent="0.25">
      <c r="I238" t="s">
        <v>119</v>
      </c>
      <c r="J238" t="s">
        <v>234</v>
      </c>
      <c r="K238" t="b">
        <v>0</v>
      </c>
      <c r="L238">
        <v>0</v>
      </c>
      <c r="M238">
        <v>236</v>
      </c>
      <c r="N238">
        <v>32000</v>
      </c>
      <c r="O238">
        <v>32000</v>
      </c>
      <c r="P238">
        <v>32000</v>
      </c>
      <c r="Q238" s="19">
        <v>0</v>
      </c>
      <c r="R238">
        <v>4</v>
      </c>
      <c r="S238">
        <v>3</v>
      </c>
      <c r="T238" t="b">
        <v>0</v>
      </c>
      <c r="U238" t="b">
        <v>0</v>
      </c>
      <c r="V238">
        <v>-1</v>
      </c>
      <c r="W238" s="19"/>
    </row>
    <row r="239" spans="9:23" x14ac:dyDescent="0.25">
      <c r="I239" t="s">
        <v>119</v>
      </c>
      <c r="J239" t="s">
        <v>235</v>
      </c>
      <c r="K239" t="b">
        <v>0</v>
      </c>
      <c r="L239">
        <v>0</v>
      </c>
      <c r="M239">
        <v>237</v>
      </c>
      <c r="N239">
        <v>32000</v>
      </c>
      <c r="O239">
        <v>32000</v>
      </c>
      <c r="P239">
        <v>32000</v>
      </c>
      <c r="Q239">
        <v>0</v>
      </c>
      <c r="R239">
        <v>4</v>
      </c>
      <c r="S239">
        <v>3</v>
      </c>
      <c r="T239" t="b">
        <v>0</v>
      </c>
      <c r="U239" t="b">
        <v>0</v>
      </c>
      <c r="V239">
        <v>-1</v>
      </c>
    </row>
    <row r="240" spans="9:23" x14ac:dyDescent="0.25">
      <c r="I240" t="s">
        <v>119</v>
      </c>
      <c r="J240" t="s">
        <v>236</v>
      </c>
      <c r="K240" t="b">
        <v>0</v>
      </c>
      <c r="L240">
        <v>0</v>
      </c>
      <c r="M240">
        <v>238</v>
      </c>
      <c r="N240">
        <v>32000</v>
      </c>
      <c r="O240">
        <v>32000</v>
      </c>
      <c r="P240">
        <v>32000</v>
      </c>
      <c r="Q240" s="19">
        <v>0</v>
      </c>
      <c r="R240">
        <v>0</v>
      </c>
      <c r="S240">
        <v>0</v>
      </c>
      <c r="T240" t="b">
        <v>0</v>
      </c>
      <c r="U240" t="b">
        <v>0</v>
      </c>
      <c r="V240">
        <v>-1</v>
      </c>
      <c r="W240" s="19"/>
    </row>
    <row r="241" spans="9:23" x14ac:dyDescent="0.25">
      <c r="I241" t="s">
        <v>119</v>
      </c>
      <c r="J241" t="s">
        <v>237</v>
      </c>
      <c r="K241" t="b">
        <v>0</v>
      </c>
      <c r="L241">
        <v>0</v>
      </c>
      <c r="M241">
        <v>239</v>
      </c>
      <c r="N241">
        <v>32000</v>
      </c>
      <c r="O241">
        <v>32000</v>
      </c>
      <c r="P241">
        <v>32000</v>
      </c>
      <c r="Q241" s="19">
        <v>0</v>
      </c>
      <c r="R241">
        <v>0</v>
      </c>
      <c r="S241">
        <v>0</v>
      </c>
      <c r="T241" t="b">
        <v>0</v>
      </c>
      <c r="U241" t="b">
        <v>0</v>
      </c>
      <c r="V241">
        <v>-1</v>
      </c>
      <c r="W241" s="19"/>
    </row>
    <row r="242" spans="9:23" x14ac:dyDescent="0.25">
      <c r="I242" t="s">
        <v>119</v>
      </c>
      <c r="J242" t="s">
        <v>238</v>
      </c>
      <c r="K242" t="b">
        <v>0</v>
      </c>
      <c r="L242">
        <v>0</v>
      </c>
      <c r="M242">
        <v>240</v>
      </c>
      <c r="N242">
        <v>32000</v>
      </c>
      <c r="O242">
        <v>32000</v>
      </c>
      <c r="P242">
        <v>32000</v>
      </c>
      <c r="Q242" s="19">
        <v>0</v>
      </c>
      <c r="R242">
        <v>0</v>
      </c>
      <c r="S242">
        <v>0</v>
      </c>
      <c r="T242" t="b">
        <v>0</v>
      </c>
      <c r="U242" t="b">
        <v>0</v>
      </c>
      <c r="V242">
        <v>-1</v>
      </c>
      <c r="W242" s="19"/>
    </row>
    <row r="243" spans="9:23" x14ac:dyDescent="0.25">
      <c r="I243" t="s">
        <v>119</v>
      </c>
      <c r="J243" t="s">
        <v>239</v>
      </c>
      <c r="K243" t="b">
        <v>0</v>
      </c>
      <c r="L243">
        <v>0</v>
      </c>
      <c r="M243">
        <v>241</v>
      </c>
      <c r="N243">
        <v>32000</v>
      </c>
      <c r="O243">
        <v>32000</v>
      </c>
      <c r="P243">
        <v>32000</v>
      </c>
      <c r="Q243" s="19">
        <v>0</v>
      </c>
      <c r="R243">
        <v>0</v>
      </c>
      <c r="S243">
        <v>0</v>
      </c>
      <c r="T243" t="b">
        <v>0</v>
      </c>
      <c r="U243" t="b">
        <v>0</v>
      </c>
      <c r="V243">
        <v>-1</v>
      </c>
      <c r="W243" s="19"/>
    </row>
    <row r="244" spans="9:23" x14ac:dyDescent="0.25">
      <c r="I244" t="s">
        <v>119</v>
      </c>
      <c r="J244" t="s">
        <v>240</v>
      </c>
      <c r="K244" t="b">
        <v>0</v>
      </c>
      <c r="L244">
        <v>0</v>
      </c>
      <c r="M244">
        <v>242</v>
      </c>
      <c r="N244">
        <v>32000</v>
      </c>
      <c r="O244">
        <v>32000</v>
      </c>
      <c r="P244">
        <v>32000</v>
      </c>
      <c r="Q244" s="19">
        <v>0</v>
      </c>
      <c r="R244">
        <v>3</v>
      </c>
      <c r="S244">
        <v>4</v>
      </c>
      <c r="T244" t="b">
        <v>0</v>
      </c>
      <c r="U244" t="b">
        <v>0</v>
      </c>
      <c r="V244">
        <v>-1</v>
      </c>
      <c r="W244" s="19"/>
    </row>
    <row r="245" spans="9:23" x14ac:dyDescent="0.25">
      <c r="I245" t="s">
        <v>119</v>
      </c>
      <c r="J245" t="s">
        <v>241</v>
      </c>
      <c r="K245" t="b">
        <v>0</v>
      </c>
      <c r="L245">
        <v>0</v>
      </c>
      <c r="M245">
        <v>243</v>
      </c>
      <c r="N245">
        <v>32000</v>
      </c>
      <c r="O245">
        <v>32000</v>
      </c>
      <c r="P245">
        <v>32000</v>
      </c>
      <c r="Q245" s="19">
        <v>0</v>
      </c>
      <c r="R245">
        <v>1</v>
      </c>
      <c r="S245">
        <v>4</v>
      </c>
      <c r="T245" t="b">
        <v>0</v>
      </c>
      <c r="U245" t="b">
        <v>0</v>
      </c>
      <c r="V245">
        <v>-1</v>
      </c>
      <c r="W245" s="19"/>
    </row>
    <row r="246" spans="9:23" x14ac:dyDescent="0.25">
      <c r="I246" t="s">
        <v>119</v>
      </c>
      <c r="J246" t="s">
        <v>242</v>
      </c>
      <c r="K246" t="b">
        <v>0</v>
      </c>
      <c r="L246">
        <v>0</v>
      </c>
      <c r="M246">
        <v>244</v>
      </c>
      <c r="N246">
        <v>32000</v>
      </c>
      <c r="O246">
        <v>32000</v>
      </c>
      <c r="P246">
        <v>32000</v>
      </c>
      <c r="Q246" s="19">
        <v>0</v>
      </c>
      <c r="R246">
        <v>3</v>
      </c>
      <c r="S246">
        <v>4</v>
      </c>
      <c r="T246" t="b">
        <v>0</v>
      </c>
      <c r="U246" t="b">
        <v>0</v>
      </c>
      <c r="V246">
        <v>-1</v>
      </c>
      <c r="W246" s="19"/>
    </row>
    <row r="247" spans="9:23" x14ac:dyDescent="0.25">
      <c r="I247" t="s">
        <v>119</v>
      </c>
      <c r="J247" t="s">
        <v>5899</v>
      </c>
      <c r="K247" t="b">
        <v>0</v>
      </c>
      <c r="L247">
        <v>0</v>
      </c>
      <c r="M247">
        <v>245</v>
      </c>
      <c r="N247">
        <v>32000</v>
      </c>
      <c r="O247">
        <v>32000</v>
      </c>
      <c r="P247">
        <v>32000</v>
      </c>
      <c r="Q247" s="19">
        <v>0</v>
      </c>
      <c r="R247">
        <v>1</v>
      </c>
      <c r="S247">
        <v>3</v>
      </c>
      <c r="T247" t="b">
        <v>0</v>
      </c>
      <c r="U247" t="b">
        <v>0</v>
      </c>
      <c r="V247">
        <v>-1</v>
      </c>
      <c r="W247" s="19"/>
    </row>
    <row r="248" spans="9:23" x14ac:dyDescent="0.25">
      <c r="I248" t="s">
        <v>119</v>
      </c>
      <c r="J248" t="s">
        <v>5900</v>
      </c>
      <c r="K248" t="b">
        <v>0</v>
      </c>
      <c r="L248">
        <v>0</v>
      </c>
      <c r="M248">
        <v>246</v>
      </c>
      <c r="N248">
        <v>32000</v>
      </c>
      <c r="O248">
        <v>32000</v>
      </c>
      <c r="P248">
        <v>32000</v>
      </c>
      <c r="Q248" s="19">
        <v>0</v>
      </c>
      <c r="R248">
        <v>1</v>
      </c>
      <c r="S248">
        <v>3</v>
      </c>
      <c r="T248" t="b">
        <v>0</v>
      </c>
      <c r="U248" t="b">
        <v>0</v>
      </c>
      <c r="V248">
        <v>-1</v>
      </c>
      <c r="W248" s="19"/>
    </row>
    <row r="249" spans="9:23" x14ac:dyDescent="0.25">
      <c r="I249" t="s">
        <v>119</v>
      </c>
      <c r="J249" t="s">
        <v>5901</v>
      </c>
      <c r="K249" t="b">
        <v>0</v>
      </c>
      <c r="L249">
        <v>0</v>
      </c>
      <c r="M249">
        <v>247</v>
      </c>
      <c r="N249">
        <v>32000</v>
      </c>
      <c r="O249">
        <v>32000</v>
      </c>
      <c r="P249">
        <v>32000</v>
      </c>
      <c r="Q249" s="19">
        <v>0</v>
      </c>
      <c r="R249">
        <v>1</v>
      </c>
      <c r="S249">
        <v>4</v>
      </c>
      <c r="T249" t="b">
        <v>0</v>
      </c>
      <c r="U249" t="b">
        <v>0</v>
      </c>
      <c r="V249">
        <v>-1</v>
      </c>
      <c r="W249" s="19"/>
    </row>
    <row r="250" spans="9:23" x14ac:dyDescent="0.25">
      <c r="I250" t="s">
        <v>119</v>
      </c>
      <c r="J250" t="s">
        <v>5902</v>
      </c>
      <c r="K250" t="b">
        <v>0</v>
      </c>
      <c r="L250">
        <v>0</v>
      </c>
      <c r="M250">
        <v>248</v>
      </c>
      <c r="N250">
        <v>32000</v>
      </c>
      <c r="O250">
        <v>32000</v>
      </c>
      <c r="P250">
        <v>32000</v>
      </c>
      <c r="Q250" s="19">
        <v>0</v>
      </c>
      <c r="R250">
        <v>1</v>
      </c>
      <c r="S250">
        <v>3</v>
      </c>
      <c r="T250" t="b">
        <v>0</v>
      </c>
      <c r="U250" t="b">
        <v>0</v>
      </c>
      <c r="V250">
        <v>-1</v>
      </c>
      <c r="W250" s="19"/>
    </row>
    <row r="251" spans="9:23" x14ac:dyDescent="0.25">
      <c r="I251" t="s">
        <v>119</v>
      </c>
      <c r="J251" t="s">
        <v>247</v>
      </c>
      <c r="K251" t="b">
        <v>0</v>
      </c>
      <c r="L251">
        <v>0</v>
      </c>
      <c r="M251">
        <v>249</v>
      </c>
      <c r="N251">
        <v>32000</v>
      </c>
      <c r="O251">
        <v>32000</v>
      </c>
      <c r="P251">
        <v>32000</v>
      </c>
      <c r="Q251" s="19">
        <v>0</v>
      </c>
      <c r="R251">
        <v>0</v>
      </c>
      <c r="S251">
        <v>0</v>
      </c>
      <c r="T251" t="b">
        <v>0</v>
      </c>
      <c r="U251" t="b">
        <v>0</v>
      </c>
      <c r="V251">
        <v>-1</v>
      </c>
      <c r="W251" s="19"/>
    </row>
    <row r="252" spans="9:23" x14ac:dyDescent="0.25">
      <c r="I252" t="s">
        <v>119</v>
      </c>
      <c r="J252" t="s">
        <v>248</v>
      </c>
      <c r="K252" t="b">
        <v>0</v>
      </c>
      <c r="L252">
        <v>0</v>
      </c>
      <c r="M252">
        <v>250</v>
      </c>
      <c r="N252">
        <v>32000</v>
      </c>
      <c r="O252">
        <v>32000</v>
      </c>
      <c r="P252">
        <v>32000</v>
      </c>
      <c r="Q252" s="19">
        <v>0</v>
      </c>
      <c r="R252">
        <v>0</v>
      </c>
      <c r="S252">
        <v>0</v>
      </c>
      <c r="T252" t="b">
        <v>0</v>
      </c>
      <c r="U252" t="b">
        <v>0</v>
      </c>
      <c r="V252">
        <v>-1</v>
      </c>
      <c r="W252" s="19"/>
    </row>
    <row r="253" spans="9:23" x14ac:dyDescent="0.25">
      <c r="I253" t="s">
        <v>119</v>
      </c>
      <c r="J253" t="s">
        <v>249</v>
      </c>
      <c r="K253" t="b">
        <v>0</v>
      </c>
      <c r="L253">
        <v>0</v>
      </c>
      <c r="M253">
        <v>251</v>
      </c>
      <c r="N253">
        <v>32000</v>
      </c>
      <c r="O253">
        <v>32000</v>
      </c>
      <c r="P253">
        <v>32000</v>
      </c>
      <c r="Q253" s="19">
        <v>0</v>
      </c>
      <c r="R253">
        <v>0</v>
      </c>
      <c r="S253">
        <v>0</v>
      </c>
      <c r="T253" t="b">
        <v>0</v>
      </c>
      <c r="U253" t="b">
        <v>0</v>
      </c>
      <c r="V253">
        <v>-1</v>
      </c>
      <c r="W253" s="19"/>
    </row>
    <row r="254" spans="9:23" x14ac:dyDescent="0.25">
      <c r="I254" t="s">
        <v>119</v>
      </c>
      <c r="J254" t="s">
        <v>250</v>
      </c>
      <c r="K254" t="b">
        <v>0</v>
      </c>
      <c r="L254">
        <v>0</v>
      </c>
      <c r="M254">
        <v>252</v>
      </c>
      <c r="N254">
        <v>32000</v>
      </c>
      <c r="O254">
        <v>32000</v>
      </c>
      <c r="P254">
        <v>32000</v>
      </c>
      <c r="Q254" s="19">
        <v>0</v>
      </c>
      <c r="R254">
        <v>0</v>
      </c>
      <c r="S254">
        <v>0</v>
      </c>
      <c r="T254" t="b">
        <v>0</v>
      </c>
      <c r="U254" t="b">
        <v>0</v>
      </c>
      <c r="V254">
        <v>-1</v>
      </c>
      <c r="W254" s="19"/>
    </row>
    <row r="255" spans="9:23" x14ac:dyDescent="0.25">
      <c r="I255" t="s">
        <v>119</v>
      </c>
      <c r="J255" t="s">
        <v>251</v>
      </c>
      <c r="K255" t="b">
        <v>0</v>
      </c>
      <c r="L255">
        <v>0</v>
      </c>
      <c r="M255">
        <v>253</v>
      </c>
      <c r="N255">
        <v>32000</v>
      </c>
      <c r="O255">
        <v>32000</v>
      </c>
      <c r="P255">
        <v>32000</v>
      </c>
      <c r="Q255" s="19">
        <v>0</v>
      </c>
      <c r="R255">
        <v>0</v>
      </c>
      <c r="S255">
        <v>0</v>
      </c>
      <c r="T255" t="b">
        <v>0</v>
      </c>
      <c r="U255" t="b">
        <v>0</v>
      </c>
      <c r="V255">
        <v>-1</v>
      </c>
      <c r="W255" s="19"/>
    </row>
    <row r="256" spans="9:23" x14ac:dyDescent="0.25">
      <c r="I256" t="s">
        <v>119</v>
      </c>
      <c r="J256" t="s">
        <v>252</v>
      </c>
      <c r="K256" t="b">
        <v>0</v>
      </c>
      <c r="L256">
        <v>0</v>
      </c>
      <c r="M256">
        <v>254</v>
      </c>
      <c r="N256">
        <v>32000</v>
      </c>
      <c r="O256">
        <v>32000</v>
      </c>
      <c r="P256">
        <v>32000</v>
      </c>
      <c r="Q256" s="19">
        <v>0</v>
      </c>
      <c r="R256">
        <v>0</v>
      </c>
      <c r="S256">
        <v>0</v>
      </c>
      <c r="T256" t="b">
        <v>0</v>
      </c>
      <c r="U256" t="b">
        <v>0</v>
      </c>
      <c r="V256">
        <v>-1</v>
      </c>
      <c r="W256" s="19"/>
    </row>
    <row r="257" spans="9:23" x14ac:dyDescent="0.25">
      <c r="I257" t="s">
        <v>119</v>
      </c>
      <c r="J257" t="s">
        <v>253</v>
      </c>
      <c r="K257" t="b">
        <v>0</v>
      </c>
      <c r="L257">
        <v>0</v>
      </c>
      <c r="M257">
        <v>255</v>
      </c>
      <c r="N257">
        <v>32000</v>
      </c>
      <c r="O257">
        <v>32000</v>
      </c>
      <c r="P257">
        <v>32000</v>
      </c>
      <c r="Q257" s="19">
        <v>0</v>
      </c>
      <c r="R257">
        <v>0</v>
      </c>
      <c r="S257">
        <v>0</v>
      </c>
      <c r="T257" t="b">
        <v>0</v>
      </c>
      <c r="U257" t="b">
        <v>0</v>
      </c>
      <c r="V257">
        <v>-1</v>
      </c>
      <c r="W257" s="19"/>
    </row>
    <row r="258" spans="9:23" x14ac:dyDescent="0.25">
      <c r="I258" t="s">
        <v>122</v>
      </c>
      <c r="J258" t="s">
        <v>254</v>
      </c>
      <c r="K258" t="b">
        <v>0</v>
      </c>
      <c r="L258">
        <v>0</v>
      </c>
      <c r="M258">
        <v>256</v>
      </c>
      <c r="N258">
        <v>32000</v>
      </c>
      <c r="O258">
        <v>32000</v>
      </c>
      <c r="P258">
        <v>32000</v>
      </c>
      <c r="Q258" s="19">
        <v>0</v>
      </c>
      <c r="R258">
        <v>0</v>
      </c>
      <c r="S258">
        <v>0</v>
      </c>
      <c r="T258" t="b">
        <v>0</v>
      </c>
      <c r="U258" t="b">
        <v>0</v>
      </c>
      <c r="V258">
        <v>-1</v>
      </c>
      <c r="W258" s="19"/>
    </row>
    <row r="259" spans="9:23" x14ac:dyDescent="0.25">
      <c r="I259" t="s">
        <v>122</v>
      </c>
      <c r="J259" t="s">
        <v>255</v>
      </c>
      <c r="K259" t="b">
        <v>0</v>
      </c>
      <c r="L259">
        <v>0</v>
      </c>
      <c r="M259">
        <v>257</v>
      </c>
      <c r="N259">
        <v>32000</v>
      </c>
      <c r="O259">
        <v>32000</v>
      </c>
      <c r="P259">
        <v>32000</v>
      </c>
      <c r="Q259" s="19">
        <v>0</v>
      </c>
      <c r="R259">
        <v>0</v>
      </c>
      <c r="S259">
        <v>0</v>
      </c>
      <c r="T259" t="b">
        <v>0</v>
      </c>
      <c r="U259" t="b">
        <v>0</v>
      </c>
      <c r="V259">
        <v>-1</v>
      </c>
      <c r="W259" s="19"/>
    </row>
    <row r="260" spans="9:23" x14ac:dyDescent="0.25">
      <c r="I260" t="s">
        <v>122</v>
      </c>
      <c r="J260" t="s">
        <v>256</v>
      </c>
      <c r="K260" t="b">
        <v>0</v>
      </c>
      <c r="L260">
        <v>0</v>
      </c>
      <c r="M260">
        <v>258</v>
      </c>
      <c r="N260">
        <v>32000</v>
      </c>
      <c r="O260">
        <v>32000</v>
      </c>
      <c r="P260">
        <v>32000</v>
      </c>
      <c r="Q260" s="19">
        <v>0</v>
      </c>
      <c r="R260">
        <v>0</v>
      </c>
      <c r="S260">
        <v>0</v>
      </c>
      <c r="T260" t="b">
        <v>0</v>
      </c>
      <c r="U260" t="b">
        <v>0</v>
      </c>
      <c r="V260">
        <v>-1</v>
      </c>
      <c r="W260" s="19"/>
    </row>
    <row r="261" spans="9:23" x14ac:dyDescent="0.25">
      <c r="I261" t="s">
        <v>122</v>
      </c>
      <c r="J261" t="s">
        <v>257</v>
      </c>
      <c r="K261" t="b">
        <v>0</v>
      </c>
      <c r="L261">
        <v>0</v>
      </c>
      <c r="M261">
        <v>259</v>
      </c>
      <c r="N261">
        <v>32000</v>
      </c>
      <c r="O261">
        <v>32000</v>
      </c>
      <c r="P261">
        <v>32000</v>
      </c>
      <c r="Q261" s="19">
        <v>0</v>
      </c>
      <c r="R261">
        <v>3</v>
      </c>
      <c r="S261">
        <v>4</v>
      </c>
      <c r="T261" t="b">
        <v>1</v>
      </c>
      <c r="U261" t="b">
        <v>1</v>
      </c>
      <c r="V261">
        <v>33</v>
      </c>
    </row>
    <row r="262" spans="9:23" x14ac:dyDescent="0.25">
      <c r="I262" t="s">
        <v>122</v>
      </c>
      <c r="J262" t="s">
        <v>258</v>
      </c>
      <c r="K262" t="b">
        <v>0</v>
      </c>
      <c r="L262">
        <v>0</v>
      </c>
      <c r="M262">
        <v>260</v>
      </c>
      <c r="N262">
        <v>32000</v>
      </c>
      <c r="O262">
        <v>32000</v>
      </c>
      <c r="P262">
        <v>32000</v>
      </c>
      <c r="Q262">
        <v>0</v>
      </c>
      <c r="R262">
        <v>1</v>
      </c>
      <c r="S262">
        <v>4</v>
      </c>
      <c r="T262" t="b">
        <v>1</v>
      </c>
      <c r="U262" t="b">
        <v>0</v>
      </c>
      <c r="V262">
        <v>32</v>
      </c>
    </row>
    <row r="263" spans="9:23" x14ac:dyDescent="0.25">
      <c r="I263" t="s">
        <v>122</v>
      </c>
      <c r="J263" t="s">
        <v>259</v>
      </c>
      <c r="K263" t="b">
        <v>0</v>
      </c>
      <c r="L263">
        <v>0</v>
      </c>
      <c r="M263">
        <v>261</v>
      </c>
      <c r="N263">
        <v>32000</v>
      </c>
      <c r="O263">
        <v>32000</v>
      </c>
      <c r="P263">
        <v>32000</v>
      </c>
      <c r="Q263" s="19">
        <v>0</v>
      </c>
      <c r="R263">
        <v>0</v>
      </c>
      <c r="S263">
        <v>0</v>
      </c>
      <c r="T263" t="b">
        <v>0</v>
      </c>
      <c r="U263" t="b">
        <v>0</v>
      </c>
      <c r="V263">
        <v>-1</v>
      </c>
      <c r="W263" s="19"/>
    </row>
    <row r="264" spans="9:23" x14ac:dyDescent="0.25">
      <c r="I264" t="s">
        <v>122</v>
      </c>
      <c r="J264" t="s">
        <v>260</v>
      </c>
      <c r="K264" t="b">
        <v>0</v>
      </c>
      <c r="L264">
        <v>0</v>
      </c>
      <c r="M264">
        <v>262</v>
      </c>
      <c r="N264">
        <v>32000</v>
      </c>
      <c r="O264">
        <v>32000</v>
      </c>
      <c r="P264">
        <v>32000</v>
      </c>
      <c r="Q264" s="19">
        <v>0</v>
      </c>
      <c r="R264">
        <v>0</v>
      </c>
      <c r="S264">
        <v>0</v>
      </c>
      <c r="T264" t="b">
        <v>0</v>
      </c>
      <c r="U264" t="b">
        <v>0</v>
      </c>
      <c r="V264">
        <v>-1</v>
      </c>
      <c r="W264" s="19"/>
    </row>
    <row r="265" spans="9:23" x14ac:dyDescent="0.25">
      <c r="I265" t="s">
        <v>122</v>
      </c>
      <c r="J265" t="s">
        <v>261</v>
      </c>
      <c r="K265" t="b">
        <v>0</v>
      </c>
      <c r="L265">
        <v>0</v>
      </c>
      <c r="M265">
        <v>263</v>
      </c>
      <c r="N265">
        <v>32000</v>
      </c>
      <c r="O265">
        <v>32000</v>
      </c>
      <c r="P265">
        <v>32000</v>
      </c>
      <c r="Q265" s="19">
        <v>0</v>
      </c>
      <c r="R265">
        <v>0</v>
      </c>
      <c r="S265">
        <v>0</v>
      </c>
      <c r="T265" t="b">
        <v>0</v>
      </c>
      <c r="U265" t="b">
        <v>0</v>
      </c>
      <c r="V265">
        <v>-1</v>
      </c>
      <c r="W265" s="19"/>
    </row>
    <row r="266" spans="9:23" x14ac:dyDescent="0.25">
      <c r="I266" t="s">
        <v>122</v>
      </c>
      <c r="J266" t="s">
        <v>262</v>
      </c>
      <c r="K266" t="b">
        <v>0</v>
      </c>
      <c r="L266">
        <v>0</v>
      </c>
      <c r="M266">
        <v>264</v>
      </c>
      <c r="N266">
        <v>32000</v>
      </c>
      <c r="O266">
        <v>32000</v>
      </c>
      <c r="P266">
        <v>32000</v>
      </c>
      <c r="Q266">
        <v>0</v>
      </c>
      <c r="R266">
        <v>3</v>
      </c>
      <c r="S266">
        <v>4</v>
      </c>
      <c r="T266" t="b">
        <v>1</v>
      </c>
      <c r="U266" t="b">
        <v>1</v>
      </c>
      <c r="V266">
        <v>39</v>
      </c>
    </row>
    <row r="267" spans="9:23" x14ac:dyDescent="0.25">
      <c r="I267" t="s">
        <v>122</v>
      </c>
      <c r="J267" t="s">
        <v>263</v>
      </c>
      <c r="K267" t="b">
        <v>0</v>
      </c>
      <c r="L267">
        <v>0</v>
      </c>
      <c r="M267">
        <v>265</v>
      </c>
      <c r="N267">
        <v>32000</v>
      </c>
      <c r="O267">
        <v>32000</v>
      </c>
      <c r="P267">
        <v>32000</v>
      </c>
      <c r="Q267">
        <v>0</v>
      </c>
      <c r="R267">
        <v>1</v>
      </c>
      <c r="S267">
        <v>4</v>
      </c>
      <c r="T267" t="b">
        <v>1</v>
      </c>
      <c r="U267" t="b">
        <v>0</v>
      </c>
      <c r="V267">
        <v>38</v>
      </c>
    </row>
    <row r="268" spans="9:23" x14ac:dyDescent="0.25">
      <c r="I268" t="s">
        <v>122</v>
      </c>
      <c r="J268" t="s">
        <v>264</v>
      </c>
      <c r="K268" t="b">
        <v>0</v>
      </c>
      <c r="L268">
        <v>0</v>
      </c>
      <c r="M268">
        <v>266</v>
      </c>
      <c r="N268">
        <v>32000</v>
      </c>
      <c r="O268">
        <v>32000</v>
      </c>
      <c r="P268">
        <v>32000</v>
      </c>
      <c r="Q268" s="19">
        <v>0</v>
      </c>
      <c r="R268">
        <v>1</v>
      </c>
      <c r="S268">
        <v>3</v>
      </c>
      <c r="T268" t="b">
        <v>0</v>
      </c>
      <c r="U268" t="b">
        <v>0</v>
      </c>
      <c r="V268">
        <v>-1</v>
      </c>
      <c r="W268" s="19"/>
    </row>
    <row r="269" spans="9:23" x14ac:dyDescent="0.25">
      <c r="I269" t="s">
        <v>122</v>
      </c>
      <c r="J269" t="s">
        <v>265</v>
      </c>
      <c r="K269" t="b">
        <v>0</v>
      </c>
      <c r="L269">
        <v>0</v>
      </c>
      <c r="M269">
        <v>267</v>
      </c>
      <c r="N269">
        <v>32000</v>
      </c>
      <c r="O269">
        <v>32000</v>
      </c>
      <c r="P269">
        <v>32000</v>
      </c>
      <c r="Q269" s="19">
        <v>0</v>
      </c>
      <c r="R269">
        <v>0</v>
      </c>
      <c r="S269">
        <v>0</v>
      </c>
      <c r="T269" t="b">
        <v>0</v>
      </c>
      <c r="U269" t="b">
        <v>0</v>
      </c>
      <c r="V269">
        <v>-1</v>
      </c>
      <c r="W269" s="19"/>
    </row>
    <row r="270" spans="9:23" x14ac:dyDescent="0.25">
      <c r="I270" t="s">
        <v>122</v>
      </c>
      <c r="J270" t="s">
        <v>266</v>
      </c>
      <c r="K270" t="b">
        <v>0</v>
      </c>
      <c r="L270">
        <v>0</v>
      </c>
      <c r="M270">
        <v>268</v>
      </c>
      <c r="N270">
        <v>32000</v>
      </c>
      <c r="O270">
        <v>32000</v>
      </c>
      <c r="P270">
        <v>32000</v>
      </c>
      <c r="Q270" s="19">
        <v>0</v>
      </c>
      <c r="R270">
        <v>0</v>
      </c>
      <c r="S270">
        <v>0</v>
      </c>
      <c r="T270" t="b">
        <v>0</v>
      </c>
      <c r="U270" t="b">
        <v>0</v>
      </c>
      <c r="V270">
        <v>-1</v>
      </c>
      <c r="W270" s="19"/>
    </row>
    <row r="271" spans="9:23" x14ac:dyDescent="0.25">
      <c r="I271" t="s">
        <v>122</v>
      </c>
      <c r="J271" t="s">
        <v>267</v>
      </c>
      <c r="K271" t="b">
        <v>0</v>
      </c>
      <c r="L271">
        <v>0</v>
      </c>
      <c r="M271">
        <v>269</v>
      </c>
      <c r="N271">
        <v>32000</v>
      </c>
      <c r="O271">
        <v>32000</v>
      </c>
      <c r="P271">
        <v>32000</v>
      </c>
      <c r="Q271" s="19">
        <v>0</v>
      </c>
      <c r="R271">
        <v>0</v>
      </c>
      <c r="S271">
        <v>0</v>
      </c>
      <c r="T271" t="b">
        <v>0</v>
      </c>
      <c r="U271" t="b">
        <v>0</v>
      </c>
      <c r="V271">
        <v>-1</v>
      </c>
      <c r="W271" s="19"/>
    </row>
    <row r="272" spans="9:23" x14ac:dyDescent="0.25">
      <c r="I272" t="s">
        <v>122</v>
      </c>
      <c r="J272" t="s">
        <v>268</v>
      </c>
      <c r="K272" t="b">
        <v>0</v>
      </c>
      <c r="L272">
        <v>0</v>
      </c>
      <c r="M272">
        <v>270</v>
      </c>
      <c r="N272">
        <v>32000</v>
      </c>
      <c r="O272">
        <v>32000</v>
      </c>
      <c r="P272">
        <v>32000</v>
      </c>
      <c r="Q272" s="19">
        <v>0</v>
      </c>
      <c r="R272">
        <v>0</v>
      </c>
      <c r="S272">
        <v>0</v>
      </c>
      <c r="T272" t="b">
        <v>0</v>
      </c>
      <c r="U272" t="b">
        <v>0</v>
      </c>
      <c r="V272">
        <v>-1</v>
      </c>
      <c r="W272" s="19"/>
    </row>
    <row r="273" spans="9:23" x14ac:dyDescent="0.25">
      <c r="I273" t="s">
        <v>122</v>
      </c>
      <c r="J273" t="s">
        <v>5903</v>
      </c>
      <c r="K273" t="b">
        <v>0</v>
      </c>
      <c r="L273">
        <v>0</v>
      </c>
      <c r="M273">
        <v>271</v>
      </c>
      <c r="N273">
        <v>32000</v>
      </c>
      <c r="O273">
        <v>32000</v>
      </c>
      <c r="P273">
        <v>32000</v>
      </c>
      <c r="Q273" s="19">
        <v>0</v>
      </c>
      <c r="R273">
        <v>1</v>
      </c>
      <c r="S273">
        <v>4</v>
      </c>
      <c r="T273" t="b">
        <v>0</v>
      </c>
      <c r="U273" t="b">
        <v>0</v>
      </c>
      <c r="V273">
        <v>-1</v>
      </c>
      <c r="W273" s="19"/>
    </row>
    <row r="274" spans="9:23" x14ac:dyDescent="0.25">
      <c r="I274" t="s">
        <v>122</v>
      </c>
      <c r="J274" t="s">
        <v>5904</v>
      </c>
      <c r="K274" t="b">
        <v>0</v>
      </c>
      <c r="L274">
        <v>0</v>
      </c>
      <c r="M274">
        <v>272</v>
      </c>
      <c r="N274">
        <v>32000</v>
      </c>
      <c r="O274">
        <v>32000</v>
      </c>
      <c r="P274">
        <v>32000</v>
      </c>
      <c r="Q274" s="19">
        <v>0</v>
      </c>
      <c r="R274">
        <v>1</v>
      </c>
      <c r="S274">
        <v>4</v>
      </c>
      <c r="T274" t="b">
        <v>0</v>
      </c>
      <c r="U274" t="b">
        <v>0</v>
      </c>
      <c r="V274">
        <v>-1</v>
      </c>
      <c r="W274" s="19"/>
    </row>
    <row r="275" spans="9:23" x14ac:dyDescent="0.25">
      <c r="I275" t="s">
        <v>122</v>
      </c>
      <c r="J275" t="s">
        <v>5905</v>
      </c>
      <c r="K275" t="b">
        <v>0</v>
      </c>
      <c r="L275">
        <v>0</v>
      </c>
      <c r="M275">
        <v>273</v>
      </c>
      <c r="N275">
        <v>32000</v>
      </c>
      <c r="O275">
        <v>32000</v>
      </c>
      <c r="P275">
        <v>32000</v>
      </c>
      <c r="Q275" s="19">
        <v>0</v>
      </c>
      <c r="R275">
        <v>1</v>
      </c>
      <c r="S275">
        <v>4</v>
      </c>
      <c r="T275" t="b">
        <v>0</v>
      </c>
      <c r="U275" t="b">
        <v>0</v>
      </c>
      <c r="V275">
        <v>-1</v>
      </c>
      <c r="W275" s="19"/>
    </row>
    <row r="276" spans="9:23" x14ac:dyDescent="0.25">
      <c r="I276" t="s">
        <v>122</v>
      </c>
      <c r="J276" t="s">
        <v>5906</v>
      </c>
      <c r="K276" t="b">
        <v>0</v>
      </c>
      <c r="L276">
        <v>0</v>
      </c>
      <c r="M276">
        <v>274</v>
      </c>
      <c r="N276">
        <v>32000</v>
      </c>
      <c r="O276">
        <v>32000</v>
      </c>
      <c r="P276">
        <v>32000</v>
      </c>
      <c r="Q276" s="19">
        <v>0</v>
      </c>
      <c r="R276">
        <v>1</v>
      </c>
      <c r="S276">
        <v>4</v>
      </c>
      <c r="T276" t="b">
        <v>0</v>
      </c>
      <c r="U276" t="b">
        <v>0</v>
      </c>
      <c r="V276">
        <v>-1</v>
      </c>
      <c r="W276" s="19"/>
    </row>
    <row r="277" spans="9:23" x14ac:dyDescent="0.25">
      <c r="I277" t="s">
        <v>122</v>
      </c>
      <c r="J277" t="s">
        <v>269</v>
      </c>
      <c r="K277" t="b">
        <v>0</v>
      </c>
      <c r="L277">
        <v>0</v>
      </c>
      <c r="M277">
        <v>275</v>
      </c>
      <c r="N277">
        <v>32000</v>
      </c>
      <c r="O277">
        <v>32000</v>
      </c>
      <c r="P277">
        <v>32000</v>
      </c>
      <c r="Q277" s="19">
        <v>0</v>
      </c>
      <c r="R277">
        <v>0</v>
      </c>
      <c r="S277">
        <v>0</v>
      </c>
      <c r="T277" t="b">
        <v>0</v>
      </c>
      <c r="U277" t="b">
        <v>0</v>
      </c>
      <c r="V277">
        <v>-1</v>
      </c>
      <c r="W277" s="19"/>
    </row>
    <row r="278" spans="9:23" x14ac:dyDescent="0.25">
      <c r="I278" t="s">
        <v>122</v>
      </c>
      <c r="J278" t="s">
        <v>270</v>
      </c>
      <c r="K278" t="b">
        <v>0</v>
      </c>
      <c r="L278">
        <v>0</v>
      </c>
      <c r="M278">
        <v>276</v>
      </c>
      <c r="N278">
        <v>32000</v>
      </c>
      <c r="O278">
        <v>32000</v>
      </c>
      <c r="P278">
        <v>32000</v>
      </c>
      <c r="Q278" s="19">
        <v>0</v>
      </c>
      <c r="R278">
        <v>0</v>
      </c>
      <c r="S278">
        <v>0</v>
      </c>
      <c r="T278" t="b">
        <v>0</v>
      </c>
      <c r="U278" t="b">
        <v>0</v>
      </c>
      <c r="V278">
        <v>-1</v>
      </c>
      <c r="W278" s="19"/>
    </row>
    <row r="279" spans="9:23" x14ac:dyDescent="0.25">
      <c r="I279" t="s">
        <v>122</v>
      </c>
      <c r="J279" t="s">
        <v>271</v>
      </c>
      <c r="K279" t="b">
        <v>0</v>
      </c>
      <c r="L279">
        <v>0</v>
      </c>
      <c r="M279">
        <v>277</v>
      </c>
      <c r="N279">
        <v>32000</v>
      </c>
      <c r="O279">
        <v>32000</v>
      </c>
      <c r="P279">
        <v>32000</v>
      </c>
      <c r="Q279" s="19">
        <v>0</v>
      </c>
      <c r="R279">
        <v>0</v>
      </c>
      <c r="S279">
        <v>0</v>
      </c>
      <c r="T279" t="b">
        <v>0</v>
      </c>
      <c r="U279" t="b">
        <v>0</v>
      </c>
      <c r="V279">
        <v>-1</v>
      </c>
      <c r="W279" s="19"/>
    </row>
    <row r="280" spans="9:23" x14ac:dyDescent="0.25">
      <c r="I280" t="s">
        <v>122</v>
      </c>
      <c r="J280" t="s">
        <v>272</v>
      </c>
      <c r="K280" t="b">
        <v>0</v>
      </c>
      <c r="L280">
        <v>0</v>
      </c>
      <c r="M280">
        <v>278</v>
      </c>
      <c r="N280">
        <v>32000</v>
      </c>
      <c r="O280">
        <v>32000</v>
      </c>
      <c r="P280">
        <v>32000</v>
      </c>
      <c r="Q280" s="19">
        <v>0</v>
      </c>
      <c r="R280">
        <v>0</v>
      </c>
      <c r="S280">
        <v>0</v>
      </c>
      <c r="T280" t="b">
        <v>0</v>
      </c>
      <c r="U280" t="b">
        <v>0</v>
      </c>
      <c r="V280">
        <v>-1</v>
      </c>
      <c r="W280" s="19"/>
    </row>
    <row r="281" spans="9:23" x14ac:dyDescent="0.25">
      <c r="I281" t="s">
        <v>122</v>
      </c>
      <c r="J281" t="s">
        <v>273</v>
      </c>
      <c r="K281" t="b">
        <v>0</v>
      </c>
      <c r="L281">
        <v>0</v>
      </c>
      <c r="M281">
        <v>279</v>
      </c>
      <c r="N281">
        <v>32000</v>
      </c>
      <c r="O281">
        <v>32000</v>
      </c>
      <c r="P281">
        <v>32000</v>
      </c>
      <c r="Q281" s="19">
        <v>0</v>
      </c>
      <c r="R281">
        <v>0</v>
      </c>
      <c r="S281">
        <v>0</v>
      </c>
      <c r="T281" t="b">
        <v>0</v>
      </c>
      <c r="U281" t="b">
        <v>0</v>
      </c>
      <c r="V281">
        <v>-1</v>
      </c>
      <c r="W281" s="19"/>
    </row>
    <row r="282" spans="9:23" x14ac:dyDescent="0.25">
      <c r="I282" t="s">
        <v>122</v>
      </c>
      <c r="J282" t="s">
        <v>274</v>
      </c>
      <c r="K282" t="b">
        <v>0</v>
      </c>
      <c r="L282">
        <v>0</v>
      </c>
      <c r="M282">
        <v>280</v>
      </c>
      <c r="N282">
        <v>32000</v>
      </c>
      <c r="O282">
        <v>32000</v>
      </c>
      <c r="P282">
        <v>32000</v>
      </c>
      <c r="Q282" s="19">
        <v>0</v>
      </c>
      <c r="R282">
        <v>0</v>
      </c>
      <c r="S282">
        <v>0</v>
      </c>
      <c r="T282" t="b">
        <v>0</v>
      </c>
      <c r="U282" t="b">
        <v>0</v>
      </c>
      <c r="V282">
        <v>-1</v>
      </c>
      <c r="W282" s="19"/>
    </row>
    <row r="283" spans="9:23" x14ac:dyDescent="0.25">
      <c r="I283" t="s">
        <v>122</v>
      </c>
      <c r="J283" t="s">
        <v>275</v>
      </c>
      <c r="K283" t="b">
        <v>0</v>
      </c>
      <c r="L283">
        <v>0</v>
      </c>
      <c r="M283">
        <v>281</v>
      </c>
      <c r="N283">
        <v>32000</v>
      </c>
      <c r="O283">
        <v>32000</v>
      </c>
      <c r="P283">
        <v>32000</v>
      </c>
      <c r="Q283" s="19">
        <v>0</v>
      </c>
      <c r="R283">
        <v>0</v>
      </c>
      <c r="S283">
        <v>0</v>
      </c>
      <c r="T283" t="b">
        <v>0</v>
      </c>
      <c r="U283" t="b">
        <v>0</v>
      </c>
      <c r="V283">
        <v>-1</v>
      </c>
      <c r="W283" s="19"/>
    </row>
    <row r="284" spans="9:23" x14ac:dyDescent="0.25">
      <c r="I284" t="s">
        <v>122</v>
      </c>
      <c r="J284" t="s">
        <v>276</v>
      </c>
      <c r="K284" t="b">
        <v>0</v>
      </c>
      <c r="L284">
        <v>0</v>
      </c>
      <c r="M284">
        <v>282</v>
      </c>
      <c r="N284">
        <v>32000</v>
      </c>
      <c r="O284">
        <v>32000</v>
      </c>
      <c r="P284">
        <v>32000</v>
      </c>
      <c r="Q284" s="19">
        <v>0</v>
      </c>
      <c r="R284">
        <v>0</v>
      </c>
      <c r="S284">
        <v>0</v>
      </c>
      <c r="T284" t="b">
        <v>0</v>
      </c>
      <c r="U284" t="b">
        <v>0</v>
      </c>
      <c r="V284">
        <v>-1</v>
      </c>
      <c r="W284" s="19"/>
    </row>
    <row r="285" spans="9:23" x14ac:dyDescent="0.25">
      <c r="I285" t="s">
        <v>122</v>
      </c>
      <c r="J285" t="s">
        <v>277</v>
      </c>
      <c r="K285" t="b">
        <v>0</v>
      </c>
      <c r="L285">
        <v>0</v>
      </c>
      <c r="M285">
        <v>283</v>
      </c>
      <c r="N285">
        <v>32000</v>
      </c>
      <c r="O285">
        <v>32000</v>
      </c>
      <c r="P285">
        <v>32000</v>
      </c>
      <c r="Q285" s="19">
        <v>0</v>
      </c>
      <c r="R285">
        <v>0</v>
      </c>
      <c r="S285">
        <v>0</v>
      </c>
      <c r="T285" t="b">
        <v>0</v>
      </c>
      <c r="U285" t="b">
        <v>0</v>
      </c>
      <c r="V285">
        <v>-1</v>
      </c>
      <c r="W285" s="19"/>
    </row>
    <row r="286" spans="9:23" x14ac:dyDescent="0.25">
      <c r="I286" t="s">
        <v>122</v>
      </c>
      <c r="J286" t="s">
        <v>278</v>
      </c>
      <c r="K286" t="b">
        <v>0</v>
      </c>
      <c r="L286">
        <v>0</v>
      </c>
      <c r="M286">
        <v>284</v>
      </c>
      <c r="N286">
        <v>32000</v>
      </c>
      <c r="O286">
        <v>32000</v>
      </c>
      <c r="P286">
        <v>32000</v>
      </c>
      <c r="Q286" s="19">
        <v>0</v>
      </c>
      <c r="R286">
        <v>0</v>
      </c>
      <c r="S286">
        <v>0</v>
      </c>
      <c r="T286" t="b">
        <v>0</v>
      </c>
      <c r="U286" t="b">
        <v>0</v>
      </c>
      <c r="V286">
        <v>-1</v>
      </c>
      <c r="W286" s="19"/>
    </row>
    <row r="287" spans="9:23" x14ac:dyDescent="0.25">
      <c r="I287" t="s">
        <v>122</v>
      </c>
      <c r="J287" t="s">
        <v>279</v>
      </c>
      <c r="K287" t="b">
        <v>0</v>
      </c>
      <c r="L287">
        <v>0</v>
      </c>
      <c r="M287">
        <v>285</v>
      </c>
      <c r="N287">
        <v>32000</v>
      </c>
      <c r="O287">
        <v>32000</v>
      </c>
      <c r="P287">
        <v>32000</v>
      </c>
      <c r="Q287" s="19">
        <v>0</v>
      </c>
      <c r="R287">
        <v>0</v>
      </c>
      <c r="S287">
        <v>0</v>
      </c>
      <c r="T287" t="b">
        <v>0</v>
      </c>
      <c r="U287" t="b">
        <v>0</v>
      </c>
      <c r="V287">
        <v>-1</v>
      </c>
      <c r="W287" s="19"/>
    </row>
    <row r="288" spans="9:23" x14ac:dyDescent="0.25">
      <c r="I288" t="s">
        <v>122</v>
      </c>
      <c r="J288" t="s">
        <v>280</v>
      </c>
      <c r="K288" t="b">
        <v>0</v>
      </c>
      <c r="L288">
        <v>0</v>
      </c>
      <c r="M288">
        <v>286</v>
      </c>
      <c r="N288">
        <v>32000</v>
      </c>
      <c r="O288">
        <v>32000</v>
      </c>
      <c r="P288">
        <v>32000</v>
      </c>
      <c r="Q288" s="19">
        <v>0</v>
      </c>
      <c r="R288">
        <v>0</v>
      </c>
      <c r="S288">
        <v>0</v>
      </c>
      <c r="T288" t="b">
        <v>0</v>
      </c>
      <c r="U288" t="b">
        <v>0</v>
      </c>
      <c r="V288">
        <v>-1</v>
      </c>
      <c r="W288" s="19"/>
    </row>
    <row r="289" spans="9:23" x14ac:dyDescent="0.25">
      <c r="I289" t="s">
        <v>122</v>
      </c>
      <c r="J289" t="s">
        <v>281</v>
      </c>
      <c r="K289" t="b">
        <v>0</v>
      </c>
      <c r="L289">
        <v>0</v>
      </c>
      <c r="M289">
        <v>287</v>
      </c>
      <c r="N289">
        <v>32000</v>
      </c>
      <c r="O289">
        <v>32000</v>
      </c>
      <c r="P289">
        <v>32000</v>
      </c>
      <c r="Q289" s="19">
        <v>0</v>
      </c>
      <c r="R289">
        <v>0</v>
      </c>
      <c r="S289">
        <v>0</v>
      </c>
      <c r="T289" t="b">
        <v>0</v>
      </c>
      <c r="U289" t="b">
        <v>0</v>
      </c>
      <c r="V289">
        <v>-1</v>
      </c>
      <c r="W289" s="19"/>
    </row>
    <row r="290" spans="9:23" x14ac:dyDescent="0.25">
      <c r="I290" t="s">
        <v>125</v>
      </c>
      <c r="J290" t="s">
        <v>4828</v>
      </c>
      <c r="K290" t="b">
        <v>0</v>
      </c>
      <c r="L290">
        <v>0</v>
      </c>
      <c r="M290">
        <v>288</v>
      </c>
      <c r="N290">
        <v>32000</v>
      </c>
      <c r="O290">
        <v>32000</v>
      </c>
      <c r="P290">
        <v>32000</v>
      </c>
      <c r="Q290" s="19">
        <v>0</v>
      </c>
      <c r="R290">
        <v>0</v>
      </c>
      <c r="S290">
        <v>0</v>
      </c>
      <c r="T290" t="b">
        <v>0</v>
      </c>
      <c r="U290" t="b">
        <v>0</v>
      </c>
      <c r="V290">
        <v>-1</v>
      </c>
      <c r="W290" s="19"/>
    </row>
    <row r="291" spans="9:23" x14ac:dyDescent="0.25">
      <c r="I291" t="s">
        <v>125</v>
      </c>
      <c r="J291" t="s">
        <v>4829</v>
      </c>
      <c r="K291" t="b">
        <v>0</v>
      </c>
      <c r="L291">
        <v>0</v>
      </c>
      <c r="M291">
        <v>289</v>
      </c>
      <c r="N291">
        <v>32000</v>
      </c>
      <c r="O291">
        <v>32000</v>
      </c>
      <c r="P291">
        <v>32000</v>
      </c>
      <c r="Q291" s="19">
        <v>0</v>
      </c>
      <c r="R291">
        <v>0</v>
      </c>
      <c r="S291">
        <v>0</v>
      </c>
      <c r="T291" t="b">
        <v>0</v>
      </c>
      <c r="U291" t="b">
        <v>0</v>
      </c>
      <c r="V291">
        <v>-1</v>
      </c>
      <c r="W291" s="19"/>
    </row>
    <row r="292" spans="9:23" x14ac:dyDescent="0.25">
      <c r="I292" t="s">
        <v>125</v>
      </c>
      <c r="J292" t="s">
        <v>4830</v>
      </c>
      <c r="K292" t="b">
        <v>0</v>
      </c>
      <c r="L292">
        <v>0</v>
      </c>
      <c r="M292">
        <v>290</v>
      </c>
      <c r="N292">
        <v>32000</v>
      </c>
      <c r="O292">
        <v>32000</v>
      </c>
      <c r="P292">
        <v>32000</v>
      </c>
      <c r="Q292" s="19">
        <v>0</v>
      </c>
      <c r="R292">
        <v>0</v>
      </c>
      <c r="S292">
        <v>0</v>
      </c>
      <c r="T292" t="b">
        <v>0</v>
      </c>
      <c r="U292" t="b">
        <v>0</v>
      </c>
      <c r="V292">
        <v>-1</v>
      </c>
      <c r="W292" s="19"/>
    </row>
    <row r="293" spans="9:23" x14ac:dyDescent="0.25">
      <c r="I293" t="s">
        <v>125</v>
      </c>
      <c r="J293" t="s">
        <v>4831</v>
      </c>
      <c r="K293" t="b">
        <v>0</v>
      </c>
      <c r="L293">
        <v>0</v>
      </c>
      <c r="M293">
        <v>291</v>
      </c>
      <c r="N293">
        <v>32000</v>
      </c>
      <c r="O293">
        <v>32000</v>
      </c>
      <c r="P293">
        <v>32000</v>
      </c>
      <c r="Q293" s="19">
        <v>0</v>
      </c>
      <c r="R293">
        <v>0</v>
      </c>
      <c r="S293">
        <v>0</v>
      </c>
      <c r="T293" t="b">
        <v>0</v>
      </c>
      <c r="U293" t="b">
        <v>0</v>
      </c>
      <c r="V293">
        <v>-1</v>
      </c>
      <c r="W293" s="19"/>
    </row>
    <row r="294" spans="9:23" x14ac:dyDescent="0.25">
      <c r="I294" t="s">
        <v>125</v>
      </c>
      <c r="J294" t="s">
        <v>4832</v>
      </c>
      <c r="K294" t="b">
        <v>0</v>
      </c>
      <c r="L294">
        <v>0</v>
      </c>
      <c r="M294">
        <v>292</v>
      </c>
      <c r="N294">
        <v>32000</v>
      </c>
      <c r="O294">
        <v>32000</v>
      </c>
      <c r="P294">
        <v>32000</v>
      </c>
      <c r="Q294" s="19">
        <v>0</v>
      </c>
      <c r="R294">
        <v>0</v>
      </c>
      <c r="S294">
        <v>0</v>
      </c>
      <c r="T294" t="b">
        <v>0</v>
      </c>
      <c r="U294" t="b">
        <v>0</v>
      </c>
      <c r="V294">
        <v>-1</v>
      </c>
      <c r="W294" s="19"/>
    </row>
    <row r="295" spans="9:23" x14ac:dyDescent="0.25">
      <c r="I295" t="s">
        <v>125</v>
      </c>
      <c r="J295" t="s">
        <v>5907</v>
      </c>
      <c r="K295" t="b">
        <v>0</v>
      </c>
      <c r="L295">
        <v>0</v>
      </c>
      <c r="M295">
        <v>293</v>
      </c>
      <c r="N295">
        <v>32000</v>
      </c>
      <c r="O295">
        <v>32000</v>
      </c>
      <c r="P295">
        <v>32000</v>
      </c>
      <c r="Q295" s="19">
        <v>0</v>
      </c>
      <c r="R295">
        <v>0</v>
      </c>
      <c r="S295">
        <v>0</v>
      </c>
      <c r="T295" t="b">
        <v>0</v>
      </c>
      <c r="U295" t="b">
        <v>0</v>
      </c>
      <c r="V295">
        <v>-1</v>
      </c>
      <c r="W295" s="19"/>
    </row>
    <row r="296" spans="9:23" x14ac:dyDescent="0.25">
      <c r="I296" t="s">
        <v>125</v>
      </c>
      <c r="J296" t="s">
        <v>5908</v>
      </c>
      <c r="K296" t="b">
        <v>0</v>
      </c>
      <c r="L296">
        <v>0</v>
      </c>
      <c r="M296">
        <v>294</v>
      </c>
      <c r="N296">
        <v>32000</v>
      </c>
      <c r="O296">
        <v>32000</v>
      </c>
      <c r="P296">
        <v>32000</v>
      </c>
      <c r="Q296" s="19">
        <v>0</v>
      </c>
      <c r="R296">
        <v>0</v>
      </c>
      <c r="S296">
        <v>0</v>
      </c>
      <c r="T296" t="b">
        <v>0</v>
      </c>
      <c r="U296" t="b">
        <v>0</v>
      </c>
      <c r="V296">
        <v>-1</v>
      </c>
      <c r="W296" s="19"/>
    </row>
    <row r="297" spans="9:23" x14ac:dyDescent="0.25">
      <c r="I297" t="s">
        <v>125</v>
      </c>
      <c r="J297" t="s">
        <v>5909</v>
      </c>
      <c r="K297" t="b">
        <v>0</v>
      </c>
      <c r="L297">
        <v>0</v>
      </c>
      <c r="M297">
        <v>295</v>
      </c>
      <c r="N297">
        <v>32000</v>
      </c>
      <c r="O297">
        <v>32000</v>
      </c>
      <c r="P297">
        <v>32000</v>
      </c>
      <c r="Q297" s="19">
        <v>0</v>
      </c>
      <c r="R297">
        <v>0</v>
      </c>
      <c r="S297">
        <v>0</v>
      </c>
      <c r="T297" t="b">
        <v>0</v>
      </c>
      <c r="U297" t="b">
        <v>0</v>
      </c>
      <c r="V297">
        <v>-1</v>
      </c>
      <c r="W297" s="19"/>
    </row>
    <row r="298" spans="9:23" x14ac:dyDescent="0.25">
      <c r="I298" t="s">
        <v>125</v>
      </c>
      <c r="J298" t="s">
        <v>5910</v>
      </c>
      <c r="K298" t="b">
        <v>0</v>
      </c>
      <c r="L298">
        <v>0</v>
      </c>
      <c r="M298">
        <v>296</v>
      </c>
      <c r="N298">
        <v>32000</v>
      </c>
      <c r="O298">
        <v>32000</v>
      </c>
      <c r="P298">
        <v>32000</v>
      </c>
      <c r="Q298" s="19">
        <v>0</v>
      </c>
      <c r="R298">
        <v>0</v>
      </c>
      <c r="S298">
        <v>0</v>
      </c>
      <c r="T298" t="b">
        <v>0</v>
      </c>
      <c r="U298" t="b">
        <v>0</v>
      </c>
      <c r="V298">
        <v>-1</v>
      </c>
      <c r="W298" s="19"/>
    </row>
    <row r="299" spans="9:23" x14ac:dyDescent="0.25">
      <c r="I299" t="s">
        <v>125</v>
      </c>
      <c r="J299" t="s">
        <v>5911</v>
      </c>
      <c r="K299" t="b">
        <v>0</v>
      </c>
      <c r="L299">
        <v>0</v>
      </c>
      <c r="M299">
        <v>297</v>
      </c>
      <c r="N299">
        <v>32000</v>
      </c>
      <c r="O299">
        <v>32000</v>
      </c>
      <c r="P299">
        <v>32000</v>
      </c>
      <c r="Q299" s="19">
        <v>0</v>
      </c>
      <c r="R299">
        <v>0</v>
      </c>
      <c r="S299">
        <v>0</v>
      </c>
      <c r="T299" t="b">
        <v>0</v>
      </c>
      <c r="U299" t="b">
        <v>0</v>
      </c>
      <c r="V299">
        <v>-1</v>
      </c>
      <c r="W299" s="19"/>
    </row>
    <row r="300" spans="9:23" x14ac:dyDescent="0.25">
      <c r="I300" t="s">
        <v>125</v>
      </c>
      <c r="J300" t="s">
        <v>5912</v>
      </c>
      <c r="K300" t="b">
        <v>0</v>
      </c>
      <c r="L300">
        <v>0</v>
      </c>
      <c r="M300">
        <v>298</v>
      </c>
      <c r="N300">
        <v>32000</v>
      </c>
      <c r="O300">
        <v>32000</v>
      </c>
      <c r="P300">
        <v>32000</v>
      </c>
      <c r="Q300" s="19">
        <v>0</v>
      </c>
      <c r="R300">
        <v>0</v>
      </c>
      <c r="S300">
        <v>0</v>
      </c>
      <c r="T300" t="b">
        <v>0</v>
      </c>
      <c r="U300" t="b">
        <v>0</v>
      </c>
      <c r="V300">
        <v>-1</v>
      </c>
      <c r="W300" s="19"/>
    </row>
    <row r="301" spans="9:23" x14ac:dyDescent="0.25">
      <c r="I301" t="s">
        <v>125</v>
      </c>
      <c r="J301" t="s">
        <v>5913</v>
      </c>
      <c r="K301" t="b">
        <v>0</v>
      </c>
      <c r="L301">
        <v>0</v>
      </c>
      <c r="M301">
        <v>299</v>
      </c>
      <c r="N301">
        <v>32000</v>
      </c>
      <c r="O301">
        <v>32000</v>
      </c>
      <c r="P301">
        <v>32000</v>
      </c>
      <c r="Q301" s="19">
        <v>0</v>
      </c>
      <c r="R301">
        <v>0</v>
      </c>
      <c r="S301">
        <v>0</v>
      </c>
      <c r="T301" t="b">
        <v>0</v>
      </c>
      <c r="U301" t="b">
        <v>0</v>
      </c>
      <c r="V301">
        <v>-1</v>
      </c>
      <c r="W301" s="19"/>
    </row>
    <row r="302" spans="9:23" x14ac:dyDescent="0.25">
      <c r="I302" t="s">
        <v>125</v>
      </c>
      <c r="J302" t="s">
        <v>5914</v>
      </c>
      <c r="K302" t="b">
        <v>0</v>
      </c>
      <c r="L302">
        <v>0</v>
      </c>
      <c r="M302">
        <v>300</v>
      </c>
      <c r="N302">
        <v>32000</v>
      </c>
      <c r="O302">
        <v>32000</v>
      </c>
      <c r="P302">
        <v>32000</v>
      </c>
      <c r="Q302" s="19">
        <v>0</v>
      </c>
      <c r="R302">
        <v>0</v>
      </c>
      <c r="S302">
        <v>0</v>
      </c>
      <c r="T302" t="b">
        <v>0</v>
      </c>
      <c r="U302" t="b">
        <v>0</v>
      </c>
      <c r="V302">
        <v>-1</v>
      </c>
      <c r="W302" s="19"/>
    </row>
    <row r="303" spans="9:23" x14ac:dyDescent="0.25">
      <c r="I303" t="s">
        <v>125</v>
      </c>
      <c r="J303" t="s">
        <v>5915</v>
      </c>
      <c r="K303" t="b">
        <v>0</v>
      </c>
      <c r="L303">
        <v>0</v>
      </c>
      <c r="M303">
        <v>301</v>
      </c>
      <c r="N303">
        <v>32000</v>
      </c>
      <c r="O303">
        <v>32000</v>
      </c>
      <c r="P303">
        <v>32000</v>
      </c>
      <c r="Q303" s="19">
        <v>0</v>
      </c>
      <c r="R303">
        <v>0</v>
      </c>
      <c r="S303">
        <v>0</v>
      </c>
      <c r="T303" t="b">
        <v>0</v>
      </c>
      <c r="U303" t="b">
        <v>0</v>
      </c>
      <c r="V303">
        <v>-1</v>
      </c>
      <c r="W303" s="19"/>
    </row>
    <row r="304" spans="9:23" x14ac:dyDescent="0.25">
      <c r="I304" t="s">
        <v>125</v>
      </c>
      <c r="J304" t="s">
        <v>5916</v>
      </c>
      <c r="K304" t="b">
        <v>0</v>
      </c>
      <c r="L304">
        <v>0</v>
      </c>
      <c r="M304">
        <v>302</v>
      </c>
      <c r="N304">
        <v>32000</v>
      </c>
      <c r="O304">
        <v>32000</v>
      </c>
      <c r="P304">
        <v>32000</v>
      </c>
      <c r="Q304" s="19">
        <v>0</v>
      </c>
      <c r="R304">
        <v>0</v>
      </c>
      <c r="S304">
        <v>0</v>
      </c>
      <c r="T304" t="b">
        <v>0</v>
      </c>
      <c r="U304" t="b">
        <v>0</v>
      </c>
      <c r="V304">
        <v>-1</v>
      </c>
      <c r="W304" s="19"/>
    </row>
    <row r="305" spans="9:23" x14ac:dyDescent="0.25">
      <c r="I305" t="s">
        <v>125</v>
      </c>
      <c r="J305" t="s">
        <v>5917</v>
      </c>
      <c r="K305" t="b">
        <v>0</v>
      </c>
      <c r="L305">
        <v>0</v>
      </c>
      <c r="M305">
        <v>303</v>
      </c>
      <c r="N305">
        <v>32000</v>
      </c>
      <c r="O305">
        <v>32000</v>
      </c>
      <c r="P305">
        <v>32000</v>
      </c>
      <c r="Q305" s="19">
        <v>0</v>
      </c>
      <c r="R305">
        <v>0</v>
      </c>
      <c r="S305">
        <v>0</v>
      </c>
      <c r="T305" t="b">
        <v>0</v>
      </c>
      <c r="U305" t="b">
        <v>0</v>
      </c>
      <c r="V305">
        <v>-1</v>
      </c>
      <c r="W305" s="19"/>
    </row>
    <row r="306" spans="9:23" x14ac:dyDescent="0.25">
      <c r="I306" t="s">
        <v>125</v>
      </c>
      <c r="J306" t="s">
        <v>4833</v>
      </c>
      <c r="K306" t="b">
        <v>0</v>
      </c>
      <c r="L306">
        <v>0</v>
      </c>
      <c r="M306">
        <v>304</v>
      </c>
      <c r="N306">
        <v>32000</v>
      </c>
      <c r="O306">
        <v>32000</v>
      </c>
      <c r="P306">
        <v>32000</v>
      </c>
      <c r="Q306" s="19">
        <v>0</v>
      </c>
      <c r="R306">
        <v>0</v>
      </c>
      <c r="S306">
        <v>0</v>
      </c>
      <c r="T306" t="b">
        <v>0</v>
      </c>
      <c r="U306" t="b">
        <v>0</v>
      </c>
      <c r="V306">
        <v>-1</v>
      </c>
      <c r="W306" s="19"/>
    </row>
    <row r="307" spans="9:23" x14ac:dyDescent="0.25">
      <c r="I307" t="s">
        <v>125</v>
      </c>
      <c r="J307" t="s">
        <v>4834</v>
      </c>
      <c r="K307" t="b">
        <v>0</v>
      </c>
      <c r="L307">
        <v>0</v>
      </c>
      <c r="M307">
        <v>305</v>
      </c>
      <c r="N307">
        <v>32000</v>
      </c>
      <c r="O307">
        <v>32000</v>
      </c>
      <c r="P307">
        <v>32000</v>
      </c>
      <c r="Q307" s="19">
        <v>0</v>
      </c>
      <c r="R307">
        <v>0</v>
      </c>
      <c r="S307">
        <v>0</v>
      </c>
      <c r="T307" t="b">
        <v>0</v>
      </c>
      <c r="U307" t="b">
        <v>0</v>
      </c>
      <c r="V307">
        <v>-1</v>
      </c>
      <c r="W307" s="19"/>
    </row>
    <row r="308" spans="9:23" x14ac:dyDescent="0.25">
      <c r="I308" t="s">
        <v>125</v>
      </c>
      <c r="J308" t="s">
        <v>4835</v>
      </c>
      <c r="K308" t="b">
        <v>0</v>
      </c>
      <c r="L308">
        <v>0</v>
      </c>
      <c r="M308">
        <v>306</v>
      </c>
      <c r="N308">
        <v>32000</v>
      </c>
      <c r="O308">
        <v>32000</v>
      </c>
      <c r="P308">
        <v>32000</v>
      </c>
      <c r="Q308" s="19">
        <v>0</v>
      </c>
      <c r="R308">
        <v>0</v>
      </c>
      <c r="S308">
        <v>0</v>
      </c>
      <c r="T308" t="b">
        <v>0</v>
      </c>
      <c r="U308" t="b">
        <v>0</v>
      </c>
      <c r="V308">
        <v>-1</v>
      </c>
      <c r="W308" s="19"/>
    </row>
    <row r="309" spans="9:23" x14ac:dyDescent="0.25">
      <c r="I309" t="s">
        <v>125</v>
      </c>
      <c r="J309" t="s">
        <v>4836</v>
      </c>
      <c r="K309" t="b">
        <v>0</v>
      </c>
      <c r="L309">
        <v>0</v>
      </c>
      <c r="M309">
        <v>307</v>
      </c>
      <c r="N309">
        <v>32000</v>
      </c>
      <c r="O309">
        <v>32000</v>
      </c>
      <c r="P309">
        <v>32000</v>
      </c>
      <c r="Q309" s="19">
        <v>0</v>
      </c>
      <c r="R309">
        <v>0</v>
      </c>
      <c r="S309">
        <v>0</v>
      </c>
      <c r="T309" t="b">
        <v>0</v>
      </c>
      <c r="U309" t="b">
        <v>0</v>
      </c>
      <c r="V309">
        <v>-1</v>
      </c>
      <c r="W309" s="19"/>
    </row>
    <row r="310" spans="9:23" x14ac:dyDescent="0.25">
      <c r="I310" t="s">
        <v>125</v>
      </c>
      <c r="J310" t="s">
        <v>4837</v>
      </c>
      <c r="K310" t="b">
        <v>0</v>
      </c>
      <c r="L310">
        <v>0</v>
      </c>
      <c r="M310">
        <v>308</v>
      </c>
      <c r="N310">
        <v>32000</v>
      </c>
      <c r="O310">
        <v>32000</v>
      </c>
      <c r="P310">
        <v>32000</v>
      </c>
      <c r="Q310" s="19">
        <v>0</v>
      </c>
      <c r="R310">
        <v>0</v>
      </c>
      <c r="S310">
        <v>0</v>
      </c>
      <c r="T310" t="b">
        <v>0</v>
      </c>
      <c r="U310" t="b">
        <v>0</v>
      </c>
      <c r="V310">
        <v>-1</v>
      </c>
      <c r="W310" s="19"/>
    </row>
    <row r="311" spans="9:23" x14ac:dyDescent="0.25">
      <c r="I311" t="s">
        <v>125</v>
      </c>
      <c r="J311" t="s">
        <v>4838</v>
      </c>
      <c r="K311" t="b">
        <v>0</v>
      </c>
      <c r="L311">
        <v>0</v>
      </c>
      <c r="M311">
        <v>309</v>
      </c>
      <c r="N311">
        <v>32000</v>
      </c>
      <c r="O311">
        <v>32000</v>
      </c>
      <c r="P311">
        <v>32000</v>
      </c>
      <c r="Q311" s="19">
        <v>0</v>
      </c>
      <c r="R311">
        <v>0</v>
      </c>
      <c r="S311">
        <v>0</v>
      </c>
      <c r="T311" t="b">
        <v>0</v>
      </c>
      <c r="U311" t="b">
        <v>0</v>
      </c>
      <c r="V311">
        <v>-1</v>
      </c>
      <c r="W311" s="19"/>
    </row>
    <row r="312" spans="9:23" x14ac:dyDescent="0.25">
      <c r="I312" t="s">
        <v>125</v>
      </c>
      <c r="J312" t="s">
        <v>4839</v>
      </c>
      <c r="K312" t="b">
        <v>0</v>
      </c>
      <c r="L312">
        <v>0</v>
      </c>
      <c r="M312">
        <v>310</v>
      </c>
      <c r="N312">
        <v>32000</v>
      </c>
      <c r="O312">
        <v>32000</v>
      </c>
      <c r="P312">
        <v>32000</v>
      </c>
      <c r="Q312" s="19">
        <v>0</v>
      </c>
      <c r="R312">
        <v>0</v>
      </c>
      <c r="S312">
        <v>0</v>
      </c>
      <c r="T312" t="b">
        <v>0</v>
      </c>
      <c r="U312" t="b">
        <v>0</v>
      </c>
      <c r="V312">
        <v>-1</v>
      </c>
      <c r="W312" s="19"/>
    </row>
    <row r="313" spans="9:23" x14ac:dyDescent="0.25">
      <c r="I313" t="s">
        <v>125</v>
      </c>
      <c r="J313" t="s">
        <v>4840</v>
      </c>
      <c r="K313" t="b">
        <v>0</v>
      </c>
      <c r="L313">
        <v>0</v>
      </c>
      <c r="M313">
        <v>311</v>
      </c>
      <c r="N313">
        <v>32000</v>
      </c>
      <c r="O313">
        <v>32000</v>
      </c>
      <c r="P313">
        <v>32000</v>
      </c>
      <c r="Q313" s="19">
        <v>0</v>
      </c>
      <c r="R313">
        <v>0</v>
      </c>
      <c r="S313">
        <v>0</v>
      </c>
      <c r="T313" t="b">
        <v>0</v>
      </c>
      <c r="U313" t="b">
        <v>0</v>
      </c>
      <c r="V313">
        <v>-1</v>
      </c>
      <c r="W313" s="19"/>
    </row>
    <row r="314" spans="9:23" x14ac:dyDescent="0.25">
      <c r="I314" t="s">
        <v>125</v>
      </c>
      <c r="J314" t="s">
        <v>4841</v>
      </c>
      <c r="K314" t="b">
        <v>0</v>
      </c>
      <c r="L314">
        <v>0</v>
      </c>
      <c r="M314">
        <v>312</v>
      </c>
      <c r="N314">
        <v>32000</v>
      </c>
      <c r="O314">
        <v>32000</v>
      </c>
      <c r="P314">
        <v>32000</v>
      </c>
      <c r="Q314" s="19">
        <v>0</v>
      </c>
      <c r="R314">
        <v>0</v>
      </c>
      <c r="S314">
        <v>0</v>
      </c>
      <c r="T314" t="b">
        <v>0</v>
      </c>
      <c r="U314" t="b">
        <v>0</v>
      </c>
      <c r="V314">
        <v>-1</v>
      </c>
      <c r="W314" s="19"/>
    </row>
    <row r="315" spans="9:23" x14ac:dyDescent="0.25">
      <c r="I315" t="s">
        <v>125</v>
      </c>
      <c r="J315" t="s">
        <v>4842</v>
      </c>
      <c r="K315" t="b">
        <v>0</v>
      </c>
      <c r="L315">
        <v>0</v>
      </c>
      <c r="M315">
        <v>313</v>
      </c>
      <c r="N315">
        <v>32000</v>
      </c>
      <c r="O315">
        <v>32000</v>
      </c>
      <c r="P315">
        <v>32000</v>
      </c>
      <c r="Q315" s="19">
        <v>0</v>
      </c>
      <c r="R315">
        <v>0</v>
      </c>
      <c r="S315">
        <v>0</v>
      </c>
      <c r="T315" t="b">
        <v>0</v>
      </c>
      <c r="U315" t="b">
        <v>0</v>
      </c>
      <c r="V315">
        <v>-1</v>
      </c>
      <c r="W315" s="19"/>
    </row>
    <row r="316" spans="9:23" x14ac:dyDescent="0.25">
      <c r="I316" t="s">
        <v>125</v>
      </c>
      <c r="J316" t="s">
        <v>4843</v>
      </c>
      <c r="K316" t="b">
        <v>0</v>
      </c>
      <c r="L316">
        <v>0</v>
      </c>
      <c r="M316">
        <v>314</v>
      </c>
      <c r="N316">
        <v>32000</v>
      </c>
      <c r="O316">
        <v>32000</v>
      </c>
      <c r="P316">
        <v>32000</v>
      </c>
      <c r="Q316" s="19">
        <v>0</v>
      </c>
      <c r="R316">
        <v>0</v>
      </c>
      <c r="S316">
        <v>0</v>
      </c>
      <c r="T316" t="b">
        <v>0</v>
      </c>
      <c r="U316" t="b">
        <v>0</v>
      </c>
      <c r="V316">
        <v>-1</v>
      </c>
      <c r="W316" s="19"/>
    </row>
    <row r="317" spans="9:23" x14ac:dyDescent="0.25">
      <c r="I317" t="s">
        <v>125</v>
      </c>
      <c r="J317" t="s">
        <v>4844</v>
      </c>
      <c r="K317" t="b">
        <v>0</v>
      </c>
      <c r="L317">
        <v>0</v>
      </c>
      <c r="M317">
        <v>315</v>
      </c>
      <c r="N317">
        <v>32000</v>
      </c>
      <c r="O317">
        <v>32000</v>
      </c>
      <c r="P317">
        <v>32000</v>
      </c>
      <c r="Q317" s="19">
        <v>0</v>
      </c>
      <c r="R317">
        <v>0</v>
      </c>
      <c r="S317">
        <v>0</v>
      </c>
      <c r="T317" t="b">
        <v>0</v>
      </c>
      <c r="U317" t="b">
        <v>0</v>
      </c>
      <c r="V317">
        <v>-1</v>
      </c>
      <c r="W317" s="19"/>
    </row>
    <row r="318" spans="9:23" x14ac:dyDescent="0.25">
      <c r="I318" t="s">
        <v>125</v>
      </c>
      <c r="J318" t="s">
        <v>1922</v>
      </c>
      <c r="K318" t="b">
        <v>0</v>
      </c>
      <c r="L318">
        <v>0</v>
      </c>
      <c r="M318">
        <v>316</v>
      </c>
      <c r="N318">
        <v>32000</v>
      </c>
      <c r="O318">
        <v>32000</v>
      </c>
      <c r="P318">
        <v>32000</v>
      </c>
      <c r="Q318" s="19">
        <v>0</v>
      </c>
      <c r="R318">
        <v>0</v>
      </c>
      <c r="S318">
        <v>0</v>
      </c>
      <c r="T318" t="b">
        <v>0</v>
      </c>
      <c r="U318" t="b">
        <v>0</v>
      </c>
      <c r="V318">
        <v>-1</v>
      </c>
      <c r="W318" s="19"/>
    </row>
    <row r="319" spans="9:23" x14ac:dyDescent="0.25">
      <c r="I319" t="s">
        <v>125</v>
      </c>
      <c r="J319" t="s">
        <v>1923</v>
      </c>
      <c r="K319" t="b">
        <v>0</v>
      </c>
      <c r="L319">
        <v>0</v>
      </c>
      <c r="M319">
        <v>317</v>
      </c>
      <c r="N319">
        <v>32000</v>
      </c>
      <c r="O319">
        <v>32000</v>
      </c>
      <c r="P319">
        <v>32000</v>
      </c>
      <c r="Q319" s="19">
        <v>0</v>
      </c>
      <c r="R319">
        <v>0</v>
      </c>
      <c r="S319">
        <v>0</v>
      </c>
      <c r="T319" t="b">
        <v>0</v>
      </c>
      <c r="U319" t="b">
        <v>0</v>
      </c>
      <c r="V319">
        <v>-1</v>
      </c>
      <c r="W319" s="19"/>
    </row>
    <row r="320" spans="9:23" x14ac:dyDescent="0.25">
      <c r="I320" t="s">
        <v>125</v>
      </c>
      <c r="J320" t="s">
        <v>1924</v>
      </c>
      <c r="K320" t="b">
        <v>0</v>
      </c>
      <c r="L320">
        <v>0</v>
      </c>
      <c r="M320">
        <v>318</v>
      </c>
      <c r="N320">
        <v>32000</v>
      </c>
      <c r="O320">
        <v>32000</v>
      </c>
      <c r="P320">
        <v>32000</v>
      </c>
      <c r="Q320" s="19">
        <v>0</v>
      </c>
      <c r="R320">
        <v>0</v>
      </c>
      <c r="S320">
        <v>0</v>
      </c>
      <c r="T320" t="b">
        <v>0</v>
      </c>
      <c r="U320" t="b">
        <v>0</v>
      </c>
      <c r="V320">
        <v>-1</v>
      </c>
      <c r="W320" s="19"/>
    </row>
    <row r="321" spans="9:23" x14ac:dyDescent="0.25">
      <c r="I321" t="s">
        <v>125</v>
      </c>
      <c r="J321" t="s">
        <v>1925</v>
      </c>
      <c r="K321" t="b">
        <v>0</v>
      </c>
      <c r="L321">
        <v>0</v>
      </c>
      <c r="M321">
        <v>319</v>
      </c>
      <c r="N321">
        <v>32000</v>
      </c>
      <c r="O321">
        <v>32000</v>
      </c>
      <c r="P321">
        <v>32000</v>
      </c>
      <c r="Q321" s="19">
        <v>0</v>
      </c>
      <c r="R321">
        <v>0</v>
      </c>
      <c r="S321">
        <v>0</v>
      </c>
      <c r="T321" t="b">
        <v>0</v>
      </c>
      <c r="U321" t="b">
        <v>0</v>
      </c>
      <c r="V321">
        <v>-1</v>
      </c>
      <c r="W321" s="19"/>
    </row>
    <row r="322" spans="9:23" x14ac:dyDescent="0.25">
      <c r="I322" t="s">
        <v>128</v>
      </c>
      <c r="J322" t="s">
        <v>4845</v>
      </c>
      <c r="K322" t="b">
        <v>0</v>
      </c>
      <c r="L322">
        <v>0</v>
      </c>
      <c r="M322">
        <v>320</v>
      </c>
      <c r="N322">
        <v>32000</v>
      </c>
      <c r="O322">
        <v>32000</v>
      </c>
      <c r="P322">
        <v>32000</v>
      </c>
      <c r="Q322" s="19">
        <v>0</v>
      </c>
      <c r="R322">
        <v>0</v>
      </c>
      <c r="S322">
        <v>0</v>
      </c>
      <c r="T322" t="b">
        <v>0</v>
      </c>
      <c r="U322" t="b">
        <v>0</v>
      </c>
      <c r="V322">
        <v>-1</v>
      </c>
      <c r="W322" s="19"/>
    </row>
    <row r="323" spans="9:23" x14ac:dyDescent="0.25">
      <c r="I323" t="s">
        <v>128</v>
      </c>
      <c r="J323" t="s">
        <v>4846</v>
      </c>
      <c r="K323" t="b">
        <v>0</v>
      </c>
      <c r="L323">
        <v>0</v>
      </c>
      <c r="M323">
        <v>321</v>
      </c>
      <c r="N323">
        <v>32000</v>
      </c>
      <c r="O323">
        <v>32000</v>
      </c>
      <c r="P323">
        <v>32000</v>
      </c>
      <c r="Q323" s="19">
        <v>0</v>
      </c>
      <c r="R323">
        <v>0</v>
      </c>
      <c r="S323">
        <v>0</v>
      </c>
      <c r="T323" t="b">
        <v>0</v>
      </c>
      <c r="U323" t="b">
        <v>0</v>
      </c>
      <c r="V323">
        <v>-1</v>
      </c>
      <c r="W323" s="19"/>
    </row>
    <row r="324" spans="9:23" x14ac:dyDescent="0.25">
      <c r="I324" t="s">
        <v>128</v>
      </c>
      <c r="J324" t="s">
        <v>4847</v>
      </c>
      <c r="K324" t="b">
        <v>0</v>
      </c>
      <c r="L324">
        <v>0</v>
      </c>
      <c r="M324">
        <v>322</v>
      </c>
      <c r="N324">
        <v>32000</v>
      </c>
      <c r="O324">
        <v>32000</v>
      </c>
      <c r="P324">
        <v>32000</v>
      </c>
      <c r="Q324" s="19">
        <v>0</v>
      </c>
      <c r="R324">
        <v>0</v>
      </c>
      <c r="S324">
        <v>0</v>
      </c>
      <c r="T324" t="b">
        <v>0</v>
      </c>
      <c r="U324" t="b">
        <v>0</v>
      </c>
      <c r="V324">
        <v>-1</v>
      </c>
      <c r="W324" s="19"/>
    </row>
    <row r="325" spans="9:23" x14ac:dyDescent="0.25">
      <c r="I325" t="s">
        <v>128</v>
      </c>
      <c r="J325" t="s">
        <v>678</v>
      </c>
      <c r="K325" t="b">
        <v>0</v>
      </c>
      <c r="L325">
        <v>0</v>
      </c>
      <c r="M325">
        <v>323</v>
      </c>
      <c r="N325">
        <v>32000</v>
      </c>
      <c r="O325">
        <v>32000</v>
      </c>
      <c r="P325">
        <v>32000</v>
      </c>
      <c r="Q325" s="19">
        <v>0</v>
      </c>
      <c r="R325">
        <v>0</v>
      </c>
      <c r="S325">
        <v>0</v>
      </c>
      <c r="T325" t="b">
        <v>0</v>
      </c>
      <c r="U325" t="b">
        <v>0</v>
      </c>
      <c r="V325">
        <v>-1</v>
      </c>
      <c r="W325" s="19"/>
    </row>
    <row r="326" spans="9:23" x14ac:dyDescent="0.25">
      <c r="I326" t="s">
        <v>128</v>
      </c>
      <c r="J326" t="s">
        <v>4848</v>
      </c>
      <c r="K326" t="b">
        <v>0</v>
      </c>
      <c r="L326">
        <v>0</v>
      </c>
      <c r="M326">
        <v>324</v>
      </c>
      <c r="N326">
        <v>32000</v>
      </c>
      <c r="O326">
        <v>32000</v>
      </c>
      <c r="P326">
        <v>32000</v>
      </c>
      <c r="Q326" s="19">
        <v>0</v>
      </c>
      <c r="R326">
        <v>0</v>
      </c>
      <c r="S326">
        <v>0</v>
      </c>
      <c r="T326" t="b">
        <v>0</v>
      </c>
      <c r="U326" t="b">
        <v>0</v>
      </c>
      <c r="V326">
        <v>-1</v>
      </c>
      <c r="W326" s="19"/>
    </row>
    <row r="327" spans="9:23" x14ac:dyDescent="0.25">
      <c r="I327" t="s">
        <v>128</v>
      </c>
      <c r="J327" t="s">
        <v>4849</v>
      </c>
      <c r="K327" t="b">
        <v>0</v>
      </c>
      <c r="L327">
        <v>0</v>
      </c>
      <c r="M327">
        <v>325</v>
      </c>
      <c r="N327">
        <v>32000</v>
      </c>
      <c r="O327">
        <v>32000</v>
      </c>
      <c r="P327">
        <v>32000</v>
      </c>
      <c r="Q327" s="19">
        <v>0</v>
      </c>
      <c r="R327">
        <v>0</v>
      </c>
      <c r="S327">
        <v>0</v>
      </c>
      <c r="T327" t="b">
        <v>0</v>
      </c>
      <c r="U327" t="b">
        <v>0</v>
      </c>
      <c r="V327">
        <v>-1</v>
      </c>
      <c r="W327" s="19"/>
    </row>
    <row r="328" spans="9:23" x14ac:dyDescent="0.25">
      <c r="I328" t="s">
        <v>128</v>
      </c>
      <c r="J328" t="s">
        <v>4850</v>
      </c>
      <c r="K328" t="b">
        <v>0</v>
      </c>
      <c r="L328">
        <v>0</v>
      </c>
      <c r="M328">
        <v>326</v>
      </c>
      <c r="N328">
        <v>32000</v>
      </c>
      <c r="O328">
        <v>32000</v>
      </c>
      <c r="P328">
        <v>32000</v>
      </c>
      <c r="Q328" s="19">
        <v>0</v>
      </c>
      <c r="R328">
        <v>0</v>
      </c>
      <c r="S328">
        <v>0</v>
      </c>
      <c r="T328" t="b">
        <v>0</v>
      </c>
      <c r="U328" t="b">
        <v>0</v>
      </c>
      <c r="V328">
        <v>-1</v>
      </c>
      <c r="W328" s="19"/>
    </row>
    <row r="329" spans="9:23" x14ac:dyDescent="0.25">
      <c r="I329" t="s">
        <v>128</v>
      </c>
      <c r="J329" t="s">
        <v>4851</v>
      </c>
      <c r="K329" t="b">
        <v>0</v>
      </c>
      <c r="L329">
        <v>0</v>
      </c>
      <c r="M329">
        <v>327</v>
      </c>
      <c r="N329">
        <v>32000</v>
      </c>
      <c r="O329">
        <v>32000</v>
      </c>
      <c r="P329">
        <v>32000</v>
      </c>
      <c r="Q329" s="19">
        <v>0</v>
      </c>
      <c r="R329">
        <v>0</v>
      </c>
      <c r="S329">
        <v>0</v>
      </c>
      <c r="T329" t="b">
        <v>0</v>
      </c>
      <c r="U329" t="b">
        <v>0</v>
      </c>
      <c r="V329">
        <v>-1</v>
      </c>
      <c r="W329" s="19"/>
    </row>
    <row r="330" spans="9:23" x14ac:dyDescent="0.25">
      <c r="I330" t="s">
        <v>128</v>
      </c>
      <c r="J330" t="s">
        <v>679</v>
      </c>
      <c r="K330" t="b">
        <v>0</v>
      </c>
      <c r="L330">
        <v>0</v>
      </c>
      <c r="M330">
        <v>328</v>
      </c>
      <c r="N330">
        <v>32000</v>
      </c>
      <c r="O330">
        <v>32000</v>
      </c>
      <c r="P330">
        <v>32000</v>
      </c>
      <c r="Q330" s="19">
        <v>0</v>
      </c>
      <c r="R330">
        <v>0</v>
      </c>
      <c r="S330">
        <v>0</v>
      </c>
      <c r="T330" t="b">
        <v>0</v>
      </c>
      <c r="U330" t="b">
        <v>0</v>
      </c>
      <c r="V330">
        <v>-1</v>
      </c>
      <c r="W330" s="19"/>
    </row>
    <row r="331" spans="9:23" x14ac:dyDescent="0.25">
      <c r="I331" t="s">
        <v>128</v>
      </c>
      <c r="J331" t="s">
        <v>4852</v>
      </c>
      <c r="K331" t="b">
        <v>0</v>
      </c>
      <c r="L331">
        <v>0</v>
      </c>
      <c r="M331">
        <v>329</v>
      </c>
      <c r="N331">
        <v>32000</v>
      </c>
      <c r="O331">
        <v>32000</v>
      </c>
      <c r="P331">
        <v>32000</v>
      </c>
      <c r="Q331" s="19">
        <v>0</v>
      </c>
      <c r="R331">
        <v>0</v>
      </c>
      <c r="S331">
        <v>0</v>
      </c>
      <c r="T331" t="b">
        <v>0</v>
      </c>
      <c r="U331" t="b">
        <v>0</v>
      </c>
      <c r="V331">
        <v>-1</v>
      </c>
      <c r="W331" s="19"/>
    </row>
    <row r="332" spans="9:23" x14ac:dyDescent="0.25">
      <c r="I332" t="s">
        <v>128</v>
      </c>
      <c r="J332" t="s">
        <v>5918</v>
      </c>
      <c r="K332" t="b">
        <v>0</v>
      </c>
      <c r="L332">
        <v>0</v>
      </c>
      <c r="M332">
        <v>330</v>
      </c>
      <c r="N332">
        <v>32000</v>
      </c>
      <c r="O332">
        <v>32000</v>
      </c>
      <c r="P332">
        <v>32000</v>
      </c>
      <c r="Q332" s="19">
        <v>0</v>
      </c>
      <c r="R332">
        <v>0</v>
      </c>
      <c r="S332">
        <v>0</v>
      </c>
      <c r="T332" t="b">
        <v>0</v>
      </c>
      <c r="U332" t="b">
        <v>0</v>
      </c>
      <c r="V332">
        <v>-1</v>
      </c>
      <c r="W332" s="19"/>
    </row>
    <row r="333" spans="9:23" x14ac:dyDescent="0.25">
      <c r="I333" t="s">
        <v>128</v>
      </c>
      <c r="J333" t="s">
        <v>5919</v>
      </c>
      <c r="K333" t="b">
        <v>0</v>
      </c>
      <c r="L333">
        <v>0</v>
      </c>
      <c r="M333">
        <v>331</v>
      </c>
      <c r="N333">
        <v>32000</v>
      </c>
      <c r="O333">
        <v>32000</v>
      </c>
      <c r="P333">
        <v>32000</v>
      </c>
      <c r="Q333" s="19">
        <v>0</v>
      </c>
      <c r="R333">
        <v>0</v>
      </c>
      <c r="S333">
        <v>0</v>
      </c>
      <c r="T333" t="b">
        <v>0</v>
      </c>
      <c r="U333" t="b">
        <v>0</v>
      </c>
      <c r="V333">
        <v>-1</v>
      </c>
      <c r="W333" s="19"/>
    </row>
    <row r="334" spans="9:23" x14ac:dyDescent="0.25">
      <c r="I334" t="s">
        <v>128</v>
      </c>
      <c r="J334" t="s">
        <v>4853</v>
      </c>
      <c r="K334" t="b">
        <v>0</v>
      </c>
      <c r="L334">
        <v>0</v>
      </c>
      <c r="M334">
        <v>332</v>
      </c>
      <c r="N334">
        <v>32000</v>
      </c>
      <c r="O334">
        <v>32000</v>
      </c>
      <c r="P334">
        <v>32000</v>
      </c>
      <c r="Q334" s="19">
        <v>0</v>
      </c>
      <c r="R334">
        <v>0</v>
      </c>
      <c r="S334">
        <v>0</v>
      </c>
      <c r="T334" t="b">
        <v>0</v>
      </c>
      <c r="U334" t="b">
        <v>0</v>
      </c>
      <c r="V334">
        <v>-1</v>
      </c>
      <c r="W334" s="19"/>
    </row>
    <row r="335" spans="9:23" x14ac:dyDescent="0.25">
      <c r="I335" t="s">
        <v>128</v>
      </c>
      <c r="J335" t="s">
        <v>671</v>
      </c>
      <c r="K335" t="b">
        <v>0</v>
      </c>
      <c r="L335">
        <v>0</v>
      </c>
      <c r="M335">
        <v>333</v>
      </c>
      <c r="N335">
        <v>32000</v>
      </c>
      <c r="O335">
        <v>32000</v>
      </c>
      <c r="P335">
        <v>32000</v>
      </c>
      <c r="Q335" s="19">
        <v>0</v>
      </c>
      <c r="R335">
        <v>0</v>
      </c>
      <c r="S335">
        <v>0</v>
      </c>
      <c r="T335" t="b">
        <v>0</v>
      </c>
      <c r="U335" t="b">
        <v>0</v>
      </c>
      <c r="V335">
        <v>-1</v>
      </c>
      <c r="W335" s="19"/>
    </row>
    <row r="336" spans="9:23" x14ac:dyDescent="0.25">
      <c r="I336" t="s">
        <v>128</v>
      </c>
      <c r="J336" t="s">
        <v>4854</v>
      </c>
      <c r="K336" t="b">
        <v>0</v>
      </c>
      <c r="L336">
        <v>0</v>
      </c>
      <c r="M336">
        <v>334</v>
      </c>
      <c r="N336">
        <v>32000</v>
      </c>
      <c r="O336">
        <v>32000</v>
      </c>
      <c r="P336">
        <v>32000</v>
      </c>
      <c r="Q336" s="19">
        <v>0</v>
      </c>
      <c r="R336">
        <v>0</v>
      </c>
      <c r="S336">
        <v>0</v>
      </c>
      <c r="T336" t="b">
        <v>0</v>
      </c>
      <c r="U336" t="b">
        <v>0</v>
      </c>
      <c r="V336">
        <v>-1</v>
      </c>
      <c r="W336" s="19"/>
    </row>
    <row r="337" spans="9:23" x14ac:dyDescent="0.25">
      <c r="I337" t="s">
        <v>128</v>
      </c>
      <c r="J337" t="s">
        <v>4855</v>
      </c>
      <c r="K337" t="b">
        <v>0</v>
      </c>
      <c r="L337">
        <v>0</v>
      </c>
      <c r="M337">
        <v>335</v>
      </c>
      <c r="N337">
        <v>32000</v>
      </c>
      <c r="O337">
        <v>32000</v>
      </c>
      <c r="P337">
        <v>32000</v>
      </c>
      <c r="Q337" s="19">
        <v>0</v>
      </c>
      <c r="R337">
        <v>0</v>
      </c>
      <c r="S337">
        <v>0</v>
      </c>
      <c r="T337" t="b">
        <v>0</v>
      </c>
      <c r="U337" t="b">
        <v>0</v>
      </c>
      <c r="V337">
        <v>-1</v>
      </c>
      <c r="W337" s="19"/>
    </row>
    <row r="338" spans="9:23" x14ac:dyDescent="0.25">
      <c r="I338" t="s">
        <v>128</v>
      </c>
      <c r="J338" t="s">
        <v>4856</v>
      </c>
      <c r="K338" t="b">
        <v>0</v>
      </c>
      <c r="L338">
        <v>0</v>
      </c>
      <c r="M338">
        <v>336</v>
      </c>
      <c r="N338">
        <v>32000</v>
      </c>
      <c r="O338">
        <v>32000</v>
      </c>
      <c r="P338">
        <v>32000</v>
      </c>
      <c r="Q338" s="19">
        <v>0</v>
      </c>
      <c r="R338">
        <v>0</v>
      </c>
      <c r="S338">
        <v>0</v>
      </c>
      <c r="T338" t="b">
        <v>0</v>
      </c>
      <c r="U338" t="b">
        <v>0</v>
      </c>
      <c r="V338">
        <v>-1</v>
      </c>
      <c r="W338" s="19"/>
    </row>
    <row r="339" spans="9:23" x14ac:dyDescent="0.25">
      <c r="I339" t="s">
        <v>128</v>
      </c>
      <c r="J339" t="s">
        <v>4857</v>
      </c>
      <c r="K339" t="b">
        <v>0</v>
      </c>
      <c r="L339">
        <v>0</v>
      </c>
      <c r="M339">
        <v>337</v>
      </c>
      <c r="N339">
        <v>32000</v>
      </c>
      <c r="O339">
        <v>32000</v>
      </c>
      <c r="P339">
        <v>32000</v>
      </c>
      <c r="Q339" s="19">
        <v>0</v>
      </c>
      <c r="R339">
        <v>0</v>
      </c>
      <c r="S339">
        <v>0</v>
      </c>
      <c r="T339" t="b">
        <v>0</v>
      </c>
      <c r="U339" t="b">
        <v>0</v>
      </c>
      <c r="V339">
        <v>-1</v>
      </c>
      <c r="W339" s="19"/>
    </row>
    <row r="340" spans="9:23" x14ac:dyDescent="0.25">
      <c r="I340" t="s">
        <v>128</v>
      </c>
      <c r="J340" t="s">
        <v>673</v>
      </c>
      <c r="K340" t="b">
        <v>0</v>
      </c>
      <c r="L340">
        <v>0</v>
      </c>
      <c r="M340">
        <v>338</v>
      </c>
      <c r="N340">
        <v>32000</v>
      </c>
      <c r="O340">
        <v>32000</v>
      </c>
      <c r="P340">
        <v>32000</v>
      </c>
      <c r="Q340" s="19">
        <v>0</v>
      </c>
      <c r="R340">
        <v>0</v>
      </c>
      <c r="S340">
        <v>0</v>
      </c>
      <c r="T340" t="b">
        <v>0</v>
      </c>
      <c r="U340" t="b">
        <v>0</v>
      </c>
      <c r="V340">
        <v>-1</v>
      </c>
      <c r="W340" s="19"/>
    </row>
    <row r="341" spans="9:23" x14ac:dyDescent="0.25">
      <c r="I341" t="s">
        <v>128</v>
      </c>
      <c r="J341" t="s">
        <v>4858</v>
      </c>
      <c r="K341" t="b">
        <v>0</v>
      </c>
      <c r="L341">
        <v>0</v>
      </c>
      <c r="M341">
        <v>339</v>
      </c>
      <c r="N341">
        <v>32000</v>
      </c>
      <c r="O341">
        <v>32000</v>
      </c>
      <c r="P341">
        <v>32000</v>
      </c>
      <c r="Q341" s="19">
        <v>0</v>
      </c>
      <c r="R341">
        <v>0</v>
      </c>
      <c r="S341">
        <v>0</v>
      </c>
      <c r="T341" t="b">
        <v>0</v>
      </c>
      <c r="U341" t="b">
        <v>0</v>
      </c>
      <c r="V341">
        <v>-1</v>
      </c>
      <c r="W341" s="19"/>
    </row>
    <row r="342" spans="9:23" x14ac:dyDescent="0.25">
      <c r="I342" t="s">
        <v>128</v>
      </c>
      <c r="J342" t="s">
        <v>4859</v>
      </c>
      <c r="K342" t="b">
        <v>0</v>
      </c>
      <c r="L342">
        <v>0</v>
      </c>
      <c r="M342">
        <v>340</v>
      </c>
      <c r="N342">
        <v>32000</v>
      </c>
      <c r="O342">
        <v>32000</v>
      </c>
      <c r="P342">
        <v>32000</v>
      </c>
      <c r="Q342" s="19">
        <v>0</v>
      </c>
      <c r="R342">
        <v>0</v>
      </c>
      <c r="S342">
        <v>0</v>
      </c>
      <c r="T342" t="b">
        <v>0</v>
      </c>
      <c r="U342" t="b">
        <v>0</v>
      </c>
      <c r="V342">
        <v>-1</v>
      </c>
      <c r="W342" s="19"/>
    </row>
    <row r="343" spans="9:23" x14ac:dyDescent="0.25">
      <c r="I343" t="s">
        <v>128</v>
      </c>
      <c r="J343" t="s">
        <v>4860</v>
      </c>
      <c r="K343" t="b">
        <v>0</v>
      </c>
      <c r="L343">
        <v>0</v>
      </c>
      <c r="M343">
        <v>341</v>
      </c>
      <c r="N343">
        <v>32000</v>
      </c>
      <c r="O343">
        <v>32000</v>
      </c>
      <c r="P343">
        <v>32000</v>
      </c>
      <c r="Q343" s="19">
        <v>0</v>
      </c>
      <c r="R343">
        <v>0</v>
      </c>
      <c r="S343">
        <v>0</v>
      </c>
      <c r="T343" t="b">
        <v>0</v>
      </c>
      <c r="U343" t="b">
        <v>0</v>
      </c>
      <c r="V343">
        <v>-1</v>
      </c>
      <c r="W343" s="19"/>
    </row>
    <row r="344" spans="9:23" x14ac:dyDescent="0.25">
      <c r="I344" t="s">
        <v>128</v>
      </c>
      <c r="J344" t="s">
        <v>4861</v>
      </c>
      <c r="K344" t="b">
        <v>0</v>
      </c>
      <c r="L344">
        <v>0</v>
      </c>
      <c r="M344">
        <v>342</v>
      </c>
      <c r="N344">
        <v>32000</v>
      </c>
      <c r="O344">
        <v>32000</v>
      </c>
      <c r="P344">
        <v>32000</v>
      </c>
      <c r="Q344" s="19">
        <v>0</v>
      </c>
      <c r="R344">
        <v>0</v>
      </c>
      <c r="S344">
        <v>0</v>
      </c>
      <c r="T344" t="b">
        <v>0</v>
      </c>
      <c r="U344" t="b">
        <v>0</v>
      </c>
      <c r="V344">
        <v>-1</v>
      </c>
      <c r="W344" s="19"/>
    </row>
    <row r="345" spans="9:23" x14ac:dyDescent="0.25">
      <c r="I345" t="s">
        <v>128</v>
      </c>
      <c r="J345" t="s">
        <v>4862</v>
      </c>
      <c r="K345" t="b">
        <v>0</v>
      </c>
      <c r="L345">
        <v>0</v>
      </c>
      <c r="M345">
        <v>343</v>
      </c>
      <c r="N345">
        <v>32000</v>
      </c>
      <c r="O345">
        <v>32000</v>
      </c>
      <c r="P345">
        <v>32000</v>
      </c>
      <c r="Q345" s="19">
        <v>0</v>
      </c>
      <c r="R345">
        <v>0</v>
      </c>
      <c r="S345">
        <v>0</v>
      </c>
      <c r="T345" t="b">
        <v>0</v>
      </c>
      <c r="U345" t="b">
        <v>0</v>
      </c>
      <c r="V345">
        <v>-1</v>
      </c>
      <c r="W345" s="19"/>
    </row>
    <row r="346" spans="9:23" x14ac:dyDescent="0.25">
      <c r="I346" t="s">
        <v>128</v>
      </c>
      <c r="J346" t="s">
        <v>4863</v>
      </c>
      <c r="K346" t="b">
        <v>0</v>
      </c>
      <c r="L346">
        <v>0</v>
      </c>
      <c r="M346">
        <v>344</v>
      </c>
      <c r="N346">
        <v>32000</v>
      </c>
      <c r="O346">
        <v>32000</v>
      </c>
      <c r="P346">
        <v>32000</v>
      </c>
      <c r="Q346" s="19">
        <v>0</v>
      </c>
      <c r="R346">
        <v>0</v>
      </c>
      <c r="S346">
        <v>0</v>
      </c>
      <c r="T346" t="b">
        <v>0</v>
      </c>
      <c r="U346" t="b">
        <v>0</v>
      </c>
      <c r="V346">
        <v>-1</v>
      </c>
      <c r="W346" s="19"/>
    </row>
    <row r="347" spans="9:23" x14ac:dyDescent="0.25">
      <c r="I347" t="s">
        <v>128</v>
      </c>
      <c r="J347" t="s">
        <v>4864</v>
      </c>
      <c r="K347" t="b">
        <v>0</v>
      </c>
      <c r="L347">
        <v>0</v>
      </c>
      <c r="M347">
        <v>345</v>
      </c>
      <c r="N347">
        <v>32000</v>
      </c>
      <c r="O347">
        <v>32000</v>
      </c>
      <c r="P347">
        <v>32000</v>
      </c>
      <c r="Q347" s="19">
        <v>0</v>
      </c>
      <c r="R347">
        <v>0</v>
      </c>
      <c r="S347">
        <v>0</v>
      </c>
      <c r="T347" t="b">
        <v>0</v>
      </c>
      <c r="U347" t="b">
        <v>0</v>
      </c>
      <c r="V347">
        <v>-1</v>
      </c>
      <c r="W347" s="19"/>
    </row>
    <row r="348" spans="9:23" x14ac:dyDescent="0.25">
      <c r="I348" t="s">
        <v>128</v>
      </c>
      <c r="J348" t="s">
        <v>4865</v>
      </c>
      <c r="K348" t="b">
        <v>0</v>
      </c>
      <c r="L348">
        <v>0</v>
      </c>
      <c r="M348">
        <v>346</v>
      </c>
      <c r="N348">
        <v>32000</v>
      </c>
      <c r="O348">
        <v>32000</v>
      </c>
      <c r="P348">
        <v>32000</v>
      </c>
      <c r="Q348" s="19">
        <v>0</v>
      </c>
      <c r="R348">
        <v>0</v>
      </c>
      <c r="S348">
        <v>0</v>
      </c>
      <c r="T348" t="b">
        <v>0</v>
      </c>
      <c r="U348" t="b">
        <v>0</v>
      </c>
      <c r="V348">
        <v>-1</v>
      </c>
      <c r="W348" s="19"/>
    </row>
    <row r="349" spans="9:23" x14ac:dyDescent="0.25">
      <c r="I349" t="s">
        <v>128</v>
      </c>
      <c r="J349" t="s">
        <v>4866</v>
      </c>
      <c r="K349" t="b">
        <v>0</v>
      </c>
      <c r="L349">
        <v>0</v>
      </c>
      <c r="M349">
        <v>347</v>
      </c>
      <c r="N349">
        <v>32000</v>
      </c>
      <c r="O349">
        <v>32000</v>
      </c>
      <c r="P349">
        <v>32000</v>
      </c>
      <c r="Q349" s="19">
        <v>0</v>
      </c>
      <c r="R349">
        <v>0</v>
      </c>
      <c r="S349">
        <v>0</v>
      </c>
      <c r="T349" t="b">
        <v>0</v>
      </c>
      <c r="U349" t="b">
        <v>0</v>
      </c>
      <c r="V349">
        <v>-1</v>
      </c>
      <c r="W349" s="19"/>
    </row>
    <row r="350" spans="9:23" x14ac:dyDescent="0.25">
      <c r="I350" t="s">
        <v>128</v>
      </c>
      <c r="J350" t="s">
        <v>4867</v>
      </c>
      <c r="K350" t="b">
        <v>0</v>
      </c>
      <c r="L350">
        <v>0</v>
      </c>
      <c r="M350">
        <v>348</v>
      </c>
      <c r="N350">
        <v>32000</v>
      </c>
      <c r="O350">
        <v>32000</v>
      </c>
      <c r="P350">
        <v>32000</v>
      </c>
      <c r="Q350" s="19">
        <v>0</v>
      </c>
      <c r="R350">
        <v>0</v>
      </c>
      <c r="S350">
        <v>0</v>
      </c>
      <c r="T350" t="b">
        <v>0</v>
      </c>
      <c r="U350" t="b">
        <v>0</v>
      </c>
      <c r="V350">
        <v>-1</v>
      </c>
      <c r="W350" s="19"/>
    </row>
    <row r="351" spans="9:23" x14ac:dyDescent="0.25">
      <c r="I351" t="s">
        <v>128</v>
      </c>
      <c r="J351" t="s">
        <v>4868</v>
      </c>
      <c r="K351" t="b">
        <v>0</v>
      </c>
      <c r="L351">
        <v>0</v>
      </c>
      <c r="M351">
        <v>349</v>
      </c>
      <c r="N351">
        <v>32000</v>
      </c>
      <c r="O351">
        <v>32000</v>
      </c>
      <c r="P351">
        <v>32000</v>
      </c>
      <c r="Q351" s="19">
        <v>0</v>
      </c>
      <c r="R351">
        <v>0</v>
      </c>
      <c r="S351">
        <v>0</v>
      </c>
      <c r="T351" t="b">
        <v>0</v>
      </c>
      <c r="U351" t="b">
        <v>0</v>
      </c>
      <c r="V351">
        <v>-1</v>
      </c>
      <c r="W351" s="19"/>
    </row>
    <row r="352" spans="9:23" x14ac:dyDescent="0.25">
      <c r="I352" t="s">
        <v>128</v>
      </c>
      <c r="J352" t="s">
        <v>1962</v>
      </c>
      <c r="K352" t="b">
        <v>0</v>
      </c>
      <c r="L352">
        <v>0</v>
      </c>
      <c r="M352">
        <v>350</v>
      </c>
      <c r="N352">
        <v>32000</v>
      </c>
      <c r="O352">
        <v>32000</v>
      </c>
      <c r="P352">
        <v>32000</v>
      </c>
      <c r="Q352" s="19">
        <v>0</v>
      </c>
      <c r="R352">
        <v>0</v>
      </c>
      <c r="S352">
        <v>0</v>
      </c>
      <c r="T352" t="b">
        <v>0</v>
      </c>
      <c r="U352" t="b">
        <v>0</v>
      </c>
      <c r="V352">
        <v>-1</v>
      </c>
      <c r="W352" s="19"/>
    </row>
    <row r="353" spans="9:23" x14ac:dyDescent="0.25">
      <c r="I353" t="s">
        <v>128</v>
      </c>
      <c r="J353" t="s">
        <v>1963</v>
      </c>
      <c r="K353" t="b">
        <v>0</v>
      </c>
      <c r="L353">
        <v>0</v>
      </c>
      <c r="M353">
        <v>351</v>
      </c>
      <c r="N353">
        <v>32000</v>
      </c>
      <c r="O353">
        <v>32000</v>
      </c>
      <c r="P353">
        <v>32000</v>
      </c>
      <c r="Q353" s="19">
        <v>0</v>
      </c>
      <c r="R353">
        <v>0</v>
      </c>
      <c r="S353">
        <v>0</v>
      </c>
      <c r="T353" t="b">
        <v>0</v>
      </c>
      <c r="U353" t="b">
        <v>0</v>
      </c>
      <c r="V353">
        <v>-1</v>
      </c>
      <c r="W353" s="19"/>
    </row>
    <row r="354" spans="9:23" x14ac:dyDescent="0.25">
      <c r="I354" t="s">
        <v>130</v>
      </c>
      <c r="J354" t="s">
        <v>4869</v>
      </c>
      <c r="K354" t="b">
        <v>0</v>
      </c>
      <c r="L354">
        <v>0</v>
      </c>
      <c r="M354">
        <v>352</v>
      </c>
      <c r="N354">
        <v>32000</v>
      </c>
      <c r="O354">
        <v>32000</v>
      </c>
      <c r="P354">
        <v>32000</v>
      </c>
      <c r="Q354" s="19">
        <v>0</v>
      </c>
      <c r="R354">
        <v>4</v>
      </c>
      <c r="S354">
        <v>3</v>
      </c>
      <c r="T354" t="b">
        <v>0</v>
      </c>
      <c r="U354" t="b">
        <v>0</v>
      </c>
      <c r="V354">
        <v>-1</v>
      </c>
      <c r="W354" s="19"/>
    </row>
    <row r="355" spans="9:23" x14ac:dyDescent="0.25">
      <c r="I355" t="s">
        <v>130</v>
      </c>
      <c r="J355" t="s">
        <v>4870</v>
      </c>
      <c r="K355" t="b">
        <v>0</v>
      </c>
      <c r="L355">
        <v>0</v>
      </c>
      <c r="M355">
        <v>353</v>
      </c>
      <c r="N355">
        <v>32000</v>
      </c>
      <c r="O355">
        <v>32000</v>
      </c>
      <c r="P355">
        <v>32000</v>
      </c>
      <c r="Q355" s="19">
        <v>0</v>
      </c>
      <c r="R355">
        <v>0</v>
      </c>
      <c r="S355">
        <v>0</v>
      </c>
      <c r="T355" t="b">
        <v>0</v>
      </c>
      <c r="U355" t="b">
        <v>0</v>
      </c>
      <c r="V355">
        <v>-1</v>
      </c>
      <c r="W355" s="19"/>
    </row>
    <row r="356" spans="9:23" x14ac:dyDescent="0.25">
      <c r="I356" t="s">
        <v>130</v>
      </c>
      <c r="J356" t="s">
        <v>5920</v>
      </c>
      <c r="K356" t="b">
        <v>0</v>
      </c>
      <c r="L356">
        <v>0</v>
      </c>
      <c r="M356">
        <v>354</v>
      </c>
      <c r="N356">
        <v>32000</v>
      </c>
      <c r="O356">
        <v>32000</v>
      </c>
      <c r="P356">
        <v>32000</v>
      </c>
      <c r="Q356" s="19">
        <v>0</v>
      </c>
      <c r="R356">
        <v>3</v>
      </c>
      <c r="S356">
        <v>4</v>
      </c>
      <c r="T356" t="b">
        <v>0</v>
      </c>
      <c r="U356" t="b">
        <v>0</v>
      </c>
      <c r="V356">
        <v>-1</v>
      </c>
      <c r="W356" s="19"/>
    </row>
    <row r="357" spans="9:23" x14ac:dyDescent="0.25">
      <c r="I357" t="s">
        <v>130</v>
      </c>
      <c r="J357" t="s">
        <v>5921</v>
      </c>
      <c r="K357" t="b">
        <v>0</v>
      </c>
      <c r="L357">
        <v>0</v>
      </c>
      <c r="M357">
        <v>355</v>
      </c>
      <c r="N357">
        <v>32000</v>
      </c>
      <c r="O357">
        <v>32000</v>
      </c>
      <c r="P357">
        <v>32000</v>
      </c>
      <c r="Q357" s="19">
        <v>0</v>
      </c>
      <c r="R357">
        <v>1</v>
      </c>
      <c r="S357">
        <v>4</v>
      </c>
      <c r="T357" t="b">
        <v>0</v>
      </c>
      <c r="U357" t="b">
        <v>0</v>
      </c>
      <c r="V357">
        <v>-1</v>
      </c>
      <c r="W357" s="19"/>
    </row>
    <row r="358" spans="9:23" x14ac:dyDescent="0.25">
      <c r="I358" t="s">
        <v>130</v>
      </c>
      <c r="J358" t="s">
        <v>5922</v>
      </c>
      <c r="K358" t="b">
        <v>0</v>
      </c>
      <c r="L358">
        <v>0</v>
      </c>
      <c r="M358">
        <v>356</v>
      </c>
      <c r="N358">
        <v>32000</v>
      </c>
      <c r="O358">
        <v>32000</v>
      </c>
      <c r="P358">
        <v>32000</v>
      </c>
      <c r="Q358" s="19">
        <v>0</v>
      </c>
      <c r="R358">
        <v>1</v>
      </c>
      <c r="S358">
        <v>4</v>
      </c>
      <c r="T358" t="b">
        <v>0</v>
      </c>
      <c r="U358" t="b">
        <v>0</v>
      </c>
      <c r="V358">
        <v>-1</v>
      </c>
      <c r="W358" s="19"/>
    </row>
    <row r="359" spans="9:23" x14ac:dyDescent="0.25">
      <c r="I359" t="s">
        <v>130</v>
      </c>
      <c r="J359" t="s">
        <v>5923</v>
      </c>
      <c r="K359" t="b">
        <v>0</v>
      </c>
      <c r="L359">
        <v>0</v>
      </c>
      <c r="M359">
        <v>357</v>
      </c>
      <c r="N359">
        <v>32000</v>
      </c>
      <c r="O359">
        <v>32000</v>
      </c>
      <c r="P359">
        <v>32000</v>
      </c>
      <c r="Q359" s="19">
        <v>0</v>
      </c>
      <c r="R359">
        <v>3</v>
      </c>
      <c r="S359">
        <v>4</v>
      </c>
      <c r="T359" t="b">
        <v>0</v>
      </c>
      <c r="U359" t="b">
        <v>0</v>
      </c>
      <c r="V359">
        <v>-1</v>
      </c>
      <c r="W359" s="19"/>
    </row>
    <row r="360" spans="9:23" x14ac:dyDescent="0.25">
      <c r="I360" t="s">
        <v>130</v>
      </c>
      <c r="J360" t="s">
        <v>5924</v>
      </c>
      <c r="K360" t="b">
        <v>0</v>
      </c>
      <c r="L360">
        <v>0</v>
      </c>
      <c r="M360">
        <v>358</v>
      </c>
      <c r="N360">
        <v>32000</v>
      </c>
      <c r="O360">
        <v>32000</v>
      </c>
      <c r="P360">
        <v>32000</v>
      </c>
      <c r="Q360" s="19">
        <v>0</v>
      </c>
      <c r="R360">
        <v>3</v>
      </c>
      <c r="S360">
        <v>4</v>
      </c>
      <c r="T360" t="b">
        <v>0</v>
      </c>
      <c r="U360" t="b">
        <v>0</v>
      </c>
      <c r="V360">
        <v>-1</v>
      </c>
      <c r="W360" s="19"/>
    </row>
    <row r="361" spans="9:23" x14ac:dyDescent="0.25">
      <c r="I361" t="s">
        <v>130</v>
      </c>
      <c r="J361" t="s">
        <v>5925</v>
      </c>
      <c r="K361" t="b">
        <v>0</v>
      </c>
      <c r="L361">
        <v>0</v>
      </c>
      <c r="M361">
        <v>359</v>
      </c>
      <c r="N361">
        <v>32000</v>
      </c>
      <c r="O361">
        <v>32000</v>
      </c>
      <c r="P361">
        <v>32000</v>
      </c>
      <c r="Q361" s="19">
        <v>0</v>
      </c>
      <c r="R361">
        <v>3</v>
      </c>
      <c r="S361">
        <v>4</v>
      </c>
      <c r="T361" t="b">
        <v>0</v>
      </c>
      <c r="U361" t="b">
        <v>0</v>
      </c>
      <c r="V361">
        <v>-1</v>
      </c>
      <c r="W361" s="19"/>
    </row>
    <row r="362" spans="9:23" x14ac:dyDescent="0.25">
      <c r="I362" t="s">
        <v>130</v>
      </c>
      <c r="J362" t="s">
        <v>2132</v>
      </c>
      <c r="K362" t="b">
        <v>0</v>
      </c>
      <c r="L362">
        <v>0</v>
      </c>
      <c r="M362">
        <v>360</v>
      </c>
      <c r="N362">
        <v>32000</v>
      </c>
      <c r="O362">
        <v>32000</v>
      </c>
      <c r="P362">
        <v>32000</v>
      </c>
      <c r="Q362" s="19">
        <v>0</v>
      </c>
      <c r="R362">
        <v>1</v>
      </c>
      <c r="S362">
        <v>4</v>
      </c>
      <c r="T362" t="b">
        <v>0</v>
      </c>
      <c r="U362" t="b">
        <v>0</v>
      </c>
      <c r="V362">
        <v>-1</v>
      </c>
      <c r="W362" s="19"/>
    </row>
    <row r="363" spans="9:23" x14ac:dyDescent="0.25">
      <c r="I363" t="s">
        <v>130</v>
      </c>
      <c r="J363" t="s">
        <v>2133</v>
      </c>
      <c r="K363" t="b">
        <v>0</v>
      </c>
      <c r="L363">
        <v>0</v>
      </c>
      <c r="M363">
        <v>361</v>
      </c>
      <c r="N363">
        <v>32000</v>
      </c>
      <c r="O363">
        <v>32000</v>
      </c>
      <c r="P363">
        <v>32000</v>
      </c>
      <c r="Q363" s="19">
        <v>0</v>
      </c>
      <c r="R363">
        <v>1</v>
      </c>
      <c r="S363">
        <v>4</v>
      </c>
      <c r="T363" t="b">
        <v>0</v>
      </c>
      <c r="U363" t="b">
        <v>0</v>
      </c>
      <c r="V363">
        <v>-1</v>
      </c>
      <c r="W363" s="19"/>
    </row>
    <row r="364" spans="9:23" x14ac:dyDescent="0.25">
      <c r="I364" t="s">
        <v>130</v>
      </c>
      <c r="J364" t="s">
        <v>5926</v>
      </c>
      <c r="K364" t="b">
        <v>0</v>
      </c>
      <c r="L364">
        <v>0</v>
      </c>
      <c r="M364">
        <v>362</v>
      </c>
      <c r="N364">
        <v>32000</v>
      </c>
      <c r="O364">
        <v>32000</v>
      </c>
      <c r="P364">
        <v>32000</v>
      </c>
      <c r="Q364" s="19">
        <v>0</v>
      </c>
      <c r="R364">
        <v>1</v>
      </c>
      <c r="S364">
        <v>4</v>
      </c>
      <c r="T364" t="b">
        <v>0</v>
      </c>
      <c r="U364" t="b">
        <v>0</v>
      </c>
      <c r="V364">
        <v>-1</v>
      </c>
      <c r="W364" s="19"/>
    </row>
    <row r="365" spans="9:23" x14ac:dyDescent="0.25">
      <c r="I365" t="s">
        <v>130</v>
      </c>
      <c r="J365" t="s">
        <v>5927</v>
      </c>
      <c r="K365" t="b">
        <v>0</v>
      </c>
      <c r="L365">
        <v>0</v>
      </c>
      <c r="M365">
        <v>363</v>
      </c>
      <c r="N365">
        <v>32000</v>
      </c>
      <c r="O365">
        <v>32000</v>
      </c>
      <c r="P365">
        <v>32000</v>
      </c>
      <c r="Q365" s="19">
        <v>0</v>
      </c>
      <c r="R365">
        <v>1</v>
      </c>
      <c r="S365">
        <v>3</v>
      </c>
      <c r="T365" t="b">
        <v>0</v>
      </c>
      <c r="U365" t="b">
        <v>0</v>
      </c>
      <c r="V365">
        <v>-1</v>
      </c>
      <c r="W365" s="19"/>
    </row>
    <row r="366" spans="9:23" x14ac:dyDescent="0.25">
      <c r="I366" t="s">
        <v>130</v>
      </c>
      <c r="J366" t="s">
        <v>2134</v>
      </c>
      <c r="K366" t="b">
        <v>0</v>
      </c>
      <c r="L366">
        <v>0</v>
      </c>
      <c r="M366">
        <v>364</v>
      </c>
      <c r="N366">
        <v>32000</v>
      </c>
      <c r="O366">
        <v>32000</v>
      </c>
      <c r="P366">
        <v>32000</v>
      </c>
      <c r="Q366" s="19">
        <v>0</v>
      </c>
      <c r="R366">
        <v>1</v>
      </c>
      <c r="S366">
        <v>3</v>
      </c>
      <c r="T366" t="b">
        <v>0</v>
      </c>
      <c r="U366" t="b">
        <v>0</v>
      </c>
      <c r="V366">
        <v>-1</v>
      </c>
      <c r="W366" s="19"/>
    </row>
    <row r="367" spans="9:23" x14ac:dyDescent="0.25">
      <c r="I367" t="s">
        <v>130</v>
      </c>
      <c r="J367" t="s">
        <v>2135</v>
      </c>
      <c r="K367" t="b">
        <v>0</v>
      </c>
      <c r="L367">
        <v>0</v>
      </c>
      <c r="M367">
        <v>365</v>
      </c>
      <c r="N367">
        <v>32000</v>
      </c>
      <c r="O367">
        <v>32000</v>
      </c>
      <c r="P367">
        <v>32000</v>
      </c>
      <c r="Q367" s="19">
        <v>0</v>
      </c>
      <c r="R367">
        <v>1</v>
      </c>
      <c r="S367">
        <v>3</v>
      </c>
      <c r="T367" t="b">
        <v>0</v>
      </c>
      <c r="U367" t="b">
        <v>0</v>
      </c>
      <c r="V367">
        <v>-1</v>
      </c>
      <c r="W367" s="19"/>
    </row>
    <row r="368" spans="9:23" x14ac:dyDescent="0.25">
      <c r="I368" t="s">
        <v>130</v>
      </c>
      <c r="J368" t="s">
        <v>5928</v>
      </c>
      <c r="K368" t="b">
        <v>0</v>
      </c>
      <c r="L368">
        <v>0</v>
      </c>
      <c r="M368">
        <v>366</v>
      </c>
      <c r="N368">
        <v>32000</v>
      </c>
      <c r="O368">
        <v>32000</v>
      </c>
      <c r="P368">
        <v>32000</v>
      </c>
      <c r="Q368" s="19">
        <v>0</v>
      </c>
      <c r="R368">
        <v>1</v>
      </c>
      <c r="S368">
        <v>3</v>
      </c>
      <c r="T368" t="b">
        <v>0</v>
      </c>
      <c r="U368" t="b">
        <v>0</v>
      </c>
      <c r="V368">
        <v>-1</v>
      </c>
      <c r="W368" s="19"/>
    </row>
    <row r="369" spans="9:23" x14ac:dyDescent="0.25">
      <c r="I369" t="s">
        <v>130</v>
      </c>
      <c r="J369" t="s">
        <v>5929</v>
      </c>
      <c r="K369" t="b">
        <v>0</v>
      </c>
      <c r="L369">
        <v>0</v>
      </c>
      <c r="M369">
        <v>367</v>
      </c>
      <c r="N369">
        <v>32000</v>
      </c>
      <c r="O369">
        <v>32000</v>
      </c>
      <c r="P369">
        <v>32000</v>
      </c>
      <c r="Q369" s="19">
        <v>0</v>
      </c>
      <c r="R369">
        <v>1</v>
      </c>
      <c r="S369">
        <v>3</v>
      </c>
      <c r="T369" t="b">
        <v>0</v>
      </c>
      <c r="U369" t="b">
        <v>0</v>
      </c>
      <c r="V369">
        <v>-1</v>
      </c>
      <c r="W369" s="19"/>
    </row>
    <row r="370" spans="9:23" x14ac:dyDescent="0.25">
      <c r="I370" t="s">
        <v>130</v>
      </c>
      <c r="J370" t="s">
        <v>2136</v>
      </c>
      <c r="K370" t="b">
        <v>0</v>
      </c>
      <c r="L370">
        <v>0</v>
      </c>
      <c r="M370">
        <v>368</v>
      </c>
      <c r="N370">
        <v>32000</v>
      </c>
      <c r="O370">
        <v>32000</v>
      </c>
      <c r="P370">
        <v>32000</v>
      </c>
      <c r="Q370" s="19">
        <v>0</v>
      </c>
      <c r="R370">
        <v>1</v>
      </c>
      <c r="S370">
        <v>3</v>
      </c>
      <c r="T370" t="b">
        <v>0</v>
      </c>
      <c r="U370" t="b">
        <v>0</v>
      </c>
      <c r="V370">
        <v>-1</v>
      </c>
      <c r="W370" s="19"/>
    </row>
    <row r="371" spans="9:23" x14ac:dyDescent="0.25">
      <c r="I371" t="s">
        <v>130</v>
      </c>
      <c r="J371" t="s">
        <v>2137</v>
      </c>
      <c r="K371" t="b">
        <v>0</v>
      </c>
      <c r="L371">
        <v>0</v>
      </c>
      <c r="M371">
        <v>369</v>
      </c>
      <c r="N371">
        <v>32000</v>
      </c>
      <c r="O371">
        <v>32000</v>
      </c>
      <c r="P371">
        <v>32000</v>
      </c>
      <c r="Q371" s="19">
        <v>0</v>
      </c>
      <c r="R371">
        <v>1</v>
      </c>
      <c r="S371">
        <v>3</v>
      </c>
      <c r="T371" t="b">
        <v>0</v>
      </c>
      <c r="U371" t="b">
        <v>0</v>
      </c>
      <c r="V371">
        <v>-1</v>
      </c>
      <c r="W371" s="19"/>
    </row>
    <row r="372" spans="9:23" x14ac:dyDescent="0.25">
      <c r="I372" t="s">
        <v>130</v>
      </c>
      <c r="J372" t="s">
        <v>5930</v>
      </c>
      <c r="K372" t="b">
        <v>0</v>
      </c>
      <c r="L372">
        <v>0</v>
      </c>
      <c r="M372">
        <v>370</v>
      </c>
      <c r="N372">
        <v>32000</v>
      </c>
      <c r="O372">
        <v>32000</v>
      </c>
      <c r="P372">
        <v>32000</v>
      </c>
      <c r="Q372" s="19">
        <v>0</v>
      </c>
      <c r="R372">
        <v>1</v>
      </c>
      <c r="S372">
        <v>3</v>
      </c>
      <c r="T372" t="b">
        <v>0</v>
      </c>
      <c r="U372" t="b">
        <v>0</v>
      </c>
      <c r="V372">
        <v>-1</v>
      </c>
      <c r="W372" s="19"/>
    </row>
    <row r="373" spans="9:23" x14ac:dyDescent="0.25">
      <c r="I373" t="s">
        <v>130</v>
      </c>
      <c r="J373" t="s">
        <v>5931</v>
      </c>
      <c r="K373" t="b">
        <v>0</v>
      </c>
      <c r="L373">
        <v>0</v>
      </c>
      <c r="M373">
        <v>371</v>
      </c>
      <c r="N373">
        <v>32000</v>
      </c>
      <c r="O373">
        <v>32000</v>
      </c>
      <c r="P373">
        <v>32000</v>
      </c>
      <c r="Q373" s="19">
        <v>0</v>
      </c>
      <c r="R373">
        <v>1</v>
      </c>
      <c r="S373">
        <v>3</v>
      </c>
      <c r="T373" t="b">
        <v>0</v>
      </c>
      <c r="U373" t="b">
        <v>0</v>
      </c>
      <c r="V373">
        <v>-1</v>
      </c>
      <c r="W373" s="19"/>
    </row>
    <row r="374" spans="9:23" x14ac:dyDescent="0.25">
      <c r="I374" t="s">
        <v>130</v>
      </c>
      <c r="J374" t="s">
        <v>2138</v>
      </c>
      <c r="K374" t="b">
        <v>0</v>
      </c>
      <c r="L374">
        <v>0</v>
      </c>
      <c r="M374">
        <v>372</v>
      </c>
      <c r="N374">
        <v>32000</v>
      </c>
      <c r="O374">
        <v>32000</v>
      </c>
      <c r="P374">
        <v>32000</v>
      </c>
      <c r="Q374" s="19">
        <v>0</v>
      </c>
      <c r="R374">
        <v>1</v>
      </c>
      <c r="S374">
        <v>3</v>
      </c>
      <c r="T374" t="b">
        <v>0</v>
      </c>
      <c r="U374" t="b">
        <v>0</v>
      </c>
      <c r="V374">
        <v>-1</v>
      </c>
      <c r="W374" s="19"/>
    </row>
    <row r="375" spans="9:23" x14ac:dyDescent="0.25">
      <c r="I375" t="s">
        <v>130</v>
      </c>
      <c r="J375" t="s">
        <v>320</v>
      </c>
      <c r="K375" t="b">
        <v>0</v>
      </c>
      <c r="L375">
        <v>0</v>
      </c>
      <c r="M375">
        <v>373</v>
      </c>
      <c r="N375">
        <v>32000</v>
      </c>
      <c r="O375">
        <v>32000</v>
      </c>
      <c r="P375">
        <v>32000</v>
      </c>
      <c r="Q375" s="19">
        <v>0</v>
      </c>
      <c r="R375">
        <v>0</v>
      </c>
      <c r="S375">
        <v>0</v>
      </c>
      <c r="T375" t="b">
        <v>0</v>
      </c>
      <c r="U375" t="b">
        <v>0</v>
      </c>
      <c r="V375">
        <v>-1</v>
      </c>
      <c r="W375" s="19"/>
    </row>
    <row r="376" spans="9:23" x14ac:dyDescent="0.25">
      <c r="I376" t="s">
        <v>130</v>
      </c>
      <c r="J376" t="s">
        <v>321</v>
      </c>
      <c r="K376" t="b">
        <v>0</v>
      </c>
      <c r="L376">
        <v>0</v>
      </c>
      <c r="M376">
        <v>374</v>
      </c>
      <c r="N376">
        <v>32000</v>
      </c>
      <c r="O376">
        <v>32000</v>
      </c>
      <c r="P376">
        <v>32000</v>
      </c>
      <c r="Q376" s="19">
        <v>0</v>
      </c>
      <c r="R376">
        <v>0</v>
      </c>
      <c r="S376">
        <v>0</v>
      </c>
      <c r="T376" t="b">
        <v>0</v>
      </c>
      <c r="U376" t="b">
        <v>0</v>
      </c>
      <c r="V376">
        <v>-1</v>
      </c>
      <c r="W376" s="19"/>
    </row>
    <row r="377" spans="9:23" x14ac:dyDescent="0.25">
      <c r="I377" t="s">
        <v>130</v>
      </c>
      <c r="J377" t="s">
        <v>322</v>
      </c>
      <c r="K377" t="b">
        <v>0</v>
      </c>
      <c r="L377">
        <v>0</v>
      </c>
      <c r="M377">
        <v>375</v>
      </c>
      <c r="N377">
        <v>32000</v>
      </c>
      <c r="O377">
        <v>32000</v>
      </c>
      <c r="P377">
        <v>32000</v>
      </c>
      <c r="Q377" s="19">
        <v>0</v>
      </c>
      <c r="R377">
        <v>0</v>
      </c>
      <c r="S377">
        <v>0</v>
      </c>
      <c r="T377" t="b">
        <v>0</v>
      </c>
      <c r="U377" t="b">
        <v>0</v>
      </c>
      <c r="V377">
        <v>-1</v>
      </c>
      <c r="W377" s="19"/>
    </row>
    <row r="378" spans="9:23" x14ac:dyDescent="0.25">
      <c r="I378" t="s">
        <v>130</v>
      </c>
      <c r="J378" t="s">
        <v>323</v>
      </c>
      <c r="K378" t="b">
        <v>0</v>
      </c>
      <c r="L378">
        <v>0</v>
      </c>
      <c r="M378">
        <v>376</v>
      </c>
      <c r="N378">
        <v>32000</v>
      </c>
      <c r="O378">
        <v>32000</v>
      </c>
      <c r="P378">
        <v>32000</v>
      </c>
      <c r="Q378" s="19">
        <v>0</v>
      </c>
      <c r="R378">
        <v>0</v>
      </c>
      <c r="S378">
        <v>0</v>
      </c>
      <c r="T378" t="b">
        <v>0</v>
      </c>
      <c r="U378" t="b">
        <v>0</v>
      </c>
      <c r="V378">
        <v>-1</v>
      </c>
      <c r="W378" s="19"/>
    </row>
    <row r="379" spans="9:23" x14ac:dyDescent="0.25">
      <c r="I379" t="s">
        <v>130</v>
      </c>
      <c r="J379" t="s">
        <v>324</v>
      </c>
      <c r="K379" t="b">
        <v>0</v>
      </c>
      <c r="L379">
        <v>0</v>
      </c>
      <c r="M379">
        <v>377</v>
      </c>
      <c r="N379">
        <v>32000</v>
      </c>
      <c r="O379">
        <v>32000</v>
      </c>
      <c r="P379">
        <v>32000</v>
      </c>
      <c r="Q379" s="19">
        <v>0</v>
      </c>
      <c r="R379">
        <v>0</v>
      </c>
      <c r="S379">
        <v>0</v>
      </c>
      <c r="T379" t="b">
        <v>0</v>
      </c>
      <c r="U379" t="b">
        <v>0</v>
      </c>
      <c r="V379">
        <v>-1</v>
      </c>
      <c r="W379" s="19"/>
    </row>
    <row r="380" spans="9:23" x14ac:dyDescent="0.25">
      <c r="I380" t="s">
        <v>130</v>
      </c>
      <c r="J380" t="s">
        <v>325</v>
      </c>
      <c r="K380" t="b">
        <v>0</v>
      </c>
      <c r="L380">
        <v>0</v>
      </c>
      <c r="M380">
        <v>378</v>
      </c>
      <c r="N380">
        <v>32000</v>
      </c>
      <c r="O380">
        <v>32000</v>
      </c>
      <c r="P380">
        <v>32000</v>
      </c>
      <c r="Q380" s="19">
        <v>0</v>
      </c>
      <c r="R380">
        <v>0</v>
      </c>
      <c r="S380">
        <v>0</v>
      </c>
      <c r="T380" t="b">
        <v>0</v>
      </c>
      <c r="U380" t="b">
        <v>0</v>
      </c>
      <c r="V380">
        <v>-1</v>
      </c>
      <c r="W380" s="19"/>
    </row>
    <row r="381" spans="9:23" x14ac:dyDescent="0.25">
      <c r="I381" t="s">
        <v>130</v>
      </c>
      <c r="J381" t="s">
        <v>326</v>
      </c>
      <c r="K381" t="b">
        <v>0</v>
      </c>
      <c r="L381">
        <v>0</v>
      </c>
      <c r="M381">
        <v>379</v>
      </c>
      <c r="N381">
        <v>32000</v>
      </c>
      <c r="O381">
        <v>32000</v>
      </c>
      <c r="P381">
        <v>32000</v>
      </c>
      <c r="Q381" s="19">
        <v>0</v>
      </c>
      <c r="R381">
        <v>0</v>
      </c>
      <c r="S381">
        <v>0</v>
      </c>
      <c r="T381" t="b">
        <v>0</v>
      </c>
      <c r="U381" t="b">
        <v>0</v>
      </c>
      <c r="V381">
        <v>-1</v>
      </c>
      <c r="W381" s="19"/>
    </row>
    <row r="382" spans="9:23" x14ac:dyDescent="0.25">
      <c r="I382" t="s">
        <v>130</v>
      </c>
      <c r="J382" t="s">
        <v>327</v>
      </c>
      <c r="K382" t="b">
        <v>0</v>
      </c>
      <c r="L382">
        <v>0</v>
      </c>
      <c r="M382">
        <v>380</v>
      </c>
      <c r="N382">
        <v>32000</v>
      </c>
      <c r="O382">
        <v>32000</v>
      </c>
      <c r="P382">
        <v>32000</v>
      </c>
      <c r="Q382" s="19">
        <v>0</v>
      </c>
      <c r="R382">
        <v>0</v>
      </c>
      <c r="S382">
        <v>0</v>
      </c>
      <c r="T382" t="b">
        <v>0</v>
      </c>
      <c r="U382" t="b">
        <v>0</v>
      </c>
      <c r="V382">
        <v>-1</v>
      </c>
      <c r="W382" s="19"/>
    </row>
    <row r="383" spans="9:23" x14ac:dyDescent="0.25">
      <c r="I383" t="s">
        <v>130</v>
      </c>
      <c r="J383" t="s">
        <v>328</v>
      </c>
      <c r="K383" t="b">
        <v>0</v>
      </c>
      <c r="L383">
        <v>0</v>
      </c>
      <c r="M383">
        <v>381</v>
      </c>
      <c r="N383">
        <v>32000</v>
      </c>
      <c r="O383">
        <v>32000</v>
      </c>
      <c r="P383">
        <v>32000</v>
      </c>
      <c r="Q383" s="19">
        <v>0</v>
      </c>
      <c r="R383">
        <v>0</v>
      </c>
      <c r="S383">
        <v>0</v>
      </c>
      <c r="T383" t="b">
        <v>0</v>
      </c>
      <c r="U383" t="b">
        <v>0</v>
      </c>
      <c r="V383">
        <v>-1</v>
      </c>
      <c r="W383" s="19"/>
    </row>
    <row r="384" spans="9:23" x14ac:dyDescent="0.25">
      <c r="I384" t="s">
        <v>130</v>
      </c>
      <c r="J384" t="s">
        <v>329</v>
      </c>
      <c r="K384" t="b">
        <v>0</v>
      </c>
      <c r="L384">
        <v>0</v>
      </c>
      <c r="M384">
        <v>382</v>
      </c>
      <c r="N384">
        <v>32000</v>
      </c>
      <c r="O384">
        <v>32000</v>
      </c>
      <c r="P384">
        <v>32000</v>
      </c>
      <c r="Q384" s="19">
        <v>0</v>
      </c>
      <c r="R384">
        <v>0</v>
      </c>
      <c r="S384">
        <v>0</v>
      </c>
      <c r="T384" t="b">
        <v>0</v>
      </c>
      <c r="U384" t="b">
        <v>0</v>
      </c>
      <c r="V384">
        <v>-1</v>
      </c>
      <c r="W384" s="19"/>
    </row>
    <row r="385" spans="9:23" x14ac:dyDescent="0.25">
      <c r="I385" t="s">
        <v>130</v>
      </c>
      <c r="J385" t="s">
        <v>330</v>
      </c>
      <c r="K385" t="b">
        <v>0</v>
      </c>
      <c r="L385">
        <v>0</v>
      </c>
      <c r="M385">
        <v>383</v>
      </c>
      <c r="N385">
        <v>32000</v>
      </c>
      <c r="O385">
        <v>32000</v>
      </c>
      <c r="P385">
        <v>32000</v>
      </c>
      <c r="Q385" s="19">
        <v>0</v>
      </c>
      <c r="R385">
        <v>0</v>
      </c>
      <c r="S385">
        <v>0</v>
      </c>
      <c r="T385" t="b">
        <v>0</v>
      </c>
      <c r="U385" t="b">
        <v>0</v>
      </c>
      <c r="V385">
        <v>-1</v>
      </c>
      <c r="W385" s="19"/>
    </row>
    <row r="386" spans="9:23" x14ac:dyDescent="0.25">
      <c r="I386" t="s">
        <v>132</v>
      </c>
      <c r="J386" t="s">
        <v>331</v>
      </c>
      <c r="K386" t="b">
        <v>0</v>
      </c>
      <c r="L386">
        <v>0</v>
      </c>
      <c r="M386">
        <v>384</v>
      </c>
      <c r="N386">
        <v>32000</v>
      </c>
      <c r="O386">
        <v>32000</v>
      </c>
      <c r="P386">
        <v>32000</v>
      </c>
      <c r="Q386">
        <v>0</v>
      </c>
      <c r="R386">
        <v>1</v>
      </c>
      <c r="S386">
        <v>2</v>
      </c>
      <c r="T386" t="b">
        <v>0</v>
      </c>
      <c r="U386" t="b">
        <v>0</v>
      </c>
      <c r="V386">
        <v>-1</v>
      </c>
    </row>
    <row r="387" spans="9:23" x14ac:dyDescent="0.25">
      <c r="I387" t="s">
        <v>132</v>
      </c>
      <c r="J387" t="s">
        <v>333</v>
      </c>
      <c r="K387" t="b">
        <v>0</v>
      </c>
      <c r="L387">
        <v>0</v>
      </c>
      <c r="M387">
        <v>385</v>
      </c>
      <c r="N387">
        <v>32000</v>
      </c>
      <c r="O387">
        <v>32000</v>
      </c>
      <c r="P387">
        <v>32000</v>
      </c>
      <c r="Q387">
        <v>0</v>
      </c>
      <c r="R387">
        <v>1</v>
      </c>
      <c r="S387">
        <v>3</v>
      </c>
      <c r="T387" t="b">
        <v>0</v>
      </c>
      <c r="U387" t="b">
        <v>0</v>
      </c>
      <c r="V387">
        <v>-1</v>
      </c>
    </row>
    <row r="388" spans="9:23" x14ac:dyDescent="0.25">
      <c r="I388" t="s">
        <v>132</v>
      </c>
      <c r="J388" t="s">
        <v>335</v>
      </c>
      <c r="K388" t="b">
        <v>0</v>
      </c>
      <c r="L388">
        <v>0</v>
      </c>
      <c r="M388">
        <v>386</v>
      </c>
      <c r="N388">
        <v>32000</v>
      </c>
      <c r="O388">
        <v>32000</v>
      </c>
      <c r="P388">
        <v>32000</v>
      </c>
      <c r="Q388">
        <v>0</v>
      </c>
      <c r="R388">
        <v>1</v>
      </c>
      <c r="S388">
        <v>2</v>
      </c>
      <c r="T388" t="b">
        <v>0</v>
      </c>
      <c r="U388" t="b">
        <v>0</v>
      </c>
      <c r="V388">
        <v>-1</v>
      </c>
    </row>
    <row r="389" spans="9:23" x14ac:dyDescent="0.25">
      <c r="I389" t="s">
        <v>132</v>
      </c>
      <c r="J389" t="s">
        <v>337</v>
      </c>
      <c r="K389" t="b">
        <v>0</v>
      </c>
      <c r="L389">
        <v>0</v>
      </c>
      <c r="M389">
        <v>387</v>
      </c>
      <c r="N389">
        <v>32000</v>
      </c>
      <c r="O389">
        <v>32000</v>
      </c>
      <c r="P389">
        <v>32000</v>
      </c>
      <c r="Q389">
        <v>0</v>
      </c>
      <c r="R389">
        <v>1</v>
      </c>
      <c r="S389">
        <v>3</v>
      </c>
      <c r="T389" t="b">
        <v>0</v>
      </c>
      <c r="U389" t="b">
        <v>0</v>
      </c>
      <c r="V389">
        <v>-1</v>
      </c>
    </row>
    <row r="390" spans="9:23" x14ac:dyDescent="0.25">
      <c r="I390" t="s">
        <v>132</v>
      </c>
      <c r="J390" t="s">
        <v>339</v>
      </c>
      <c r="K390" t="b">
        <v>0</v>
      </c>
      <c r="L390">
        <v>0</v>
      </c>
      <c r="M390">
        <v>388</v>
      </c>
      <c r="N390">
        <v>32000</v>
      </c>
      <c r="O390">
        <v>32000</v>
      </c>
      <c r="P390">
        <v>32000</v>
      </c>
      <c r="Q390" s="19">
        <v>0</v>
      </c>
      <c r="R390">
        <v>0</v>
      </c>
      <c r="S390">
        <v>0</v>
      </c>
      <c r="T390" t="b">
        <v>0</v>
      </c>
      <c r="U390" t="b">
        <v>0</v>
      </c>
      <c r="V390">
        <v>-1</v>
      </c>
      <c r="W390" s="19"/>
    </row>
    <row r="391" spans="9:23" x14ac:dyDescent="0.25">
      <c r="I391" t="s">
        <v>132</v>
      </c>
      <c r="J391" t="s">
        <v>340</v>
      </c>
      <c r="K391" t="b">
        <v>0</v>
      </c>
      <c r="L391">
        <v>0</v>
      </c>
      <c r="M391">
        <v>389</v>
      </c>
      <c r="N391">
        <v>32000</v>
      </c>
      <c r="O391">
        <v>32000</v>
      </c>
      <c r="P391">
        <v>32000</v>
      </c>
      <c r="Q391" s="19">
        <v>0</v>
      </c>
      <c r="R391">
        <v>0</v>
      </c>
      <c r="S391">
        <v>0</v>
      </c>
      <c r="T391" t="b">
        <v>0</v>
      </c>
      <c r="U391" t="b">
        <v>0</v>
      </c>
      <c r="V391">
        <v>-1</v>
      </c>
      <c r="W391" s="19"/>
    </row>
    <row r="392" spans="9:23" x14ac:dyDescent="0.25">
      <c r="I392" t="s">
        <v>132</v>
      </c>
      <c r="J392" t="s">
        <v>341</v>
      </c>
      <c r="K392" t="b">
        <v>0</v>
      </c>
      <c r="L392">
        <v>0</v>
      </c>
      <c r="M392">
        <v>390</v>
      </c>
      <c r="N392">
        <v>32000</v>
      </c>
      <c r="O392">
        <v>32000</v>
      </c>
      <c r="P392">
        <v>32000</v>
      </c>
      <c r="Q392" s="19">
        <v>0</v>
      </c>
      <c r="R392">
        <v>1</v>
      </c>
      <c r="S392">
        <v>2</v>
      </c>
      <c r="T392" t="b">
        <v>0</v>
      </c>
      <c r="U392" t="b">
        <v>0</v>
      </c>
      <c r="V392">
        <v>-1</v>
      </c>
      <c r="W392" s="19"/>
    </row>
    <row r="393" spans="9:23" x14ac:dyDescent="0.25">
      <c r="I393" t="s">
        <v>132</v>
      </c>
      <c r="J393" t="s">
        <v>343</v>
      </c>
      <c r="K393" t="b">
        <v>0</v>
      </c>
      <c r="L393">
        <v>0</v>
      </c>
      <c r="M393">
        <v>391</v>
      </c>
      <c r="N393">
        <v>32000</v>
      </c>
      <c r="O393">
        <v>32000</v>
      </c>
      <c r="P393">
        <v>32000</v>
      </c>
      <c r="Q393" s="19">
        <v>0</v>
      </c>
      <c r="R393">
        <v>1</v>
      </c>
      <c r="S393">
        <v>3</v>
      </c>
      <c r="T393" t="b">
        <v>0</v>
      </c>
      <c r="U393" t="b">
        <v>0</v>
      </c>
      <c r="V393">
        <v>-1</v>
      </c>
      <c r="W393" s="19"/>
    </row>
    <row r="394" spans="9:23" x14ac:dyDescent="0.25">
      <c r="I394" t="s">
        <v>132</v>
      </c>
      <c r="J394" t="s">
        <v>5932</v>
      </c>
      <c r="K394" t="b">
        <v>0</v>
      </c>
      <c r="L394">
        <v>0</v>
      </c>
      <c r="M394">
        <v>392</v>
      </c>
      <c r="N394">
        <v>32000</v>
      </c>
      <c r="O394">
        <v>32000</v>
      </c>
      <c r="P394">
        <v>32000</v>
      </c>
      <c r="Q394" s="19">
        <v>0</v>
      </c>
      <c r="R394">
        <v>0</v>
      </c>
      <c r="S394">
        <v>0</v>
      </c>
      <c r="T394" t="b">
        <v>0</v>
      </c>
      <c r="U394" t="b">
        <v>0</v>
      </c>
      <c r="V394">
        <v>-1</v>
      </c>
      <c r="W394" s="19"/>
    </row>
    <row r="395" spans="9:23" x14ac:dyDescent="0.25">
      <c r="I395" t="s">
        <v>132</v>
      </c>
      <c r="J395" t="s">
        <v>5933</v>
      </c>
      <c r="K395" t="b">
        <v>0</v>
      </c>
      <c r="L395">
        <v>0</v>
      </c>
      <c r="M395">
        <v>393</v>
      </c>
      <c r="N395">
        <v>32000</v>
      </c>
      <c r="O395">
        <v>32000</v>
      </c>
      <c r="P395">
        <v>32000</v>
      </c>
      <c r="Q395" s="19">
        <v>0</v>
      </c>
      <c r="R395">
        <v>0</v>
      </c>
      <c r="S395">
        <v>0</v>
      </c>
      <c r="T395" t="b">
        <v>0</v>
      </c>
      <c r="U395" t="b">
        <v>0</v>
      </c>
      <c r="V395">
        <v>-1</v>
      </c>
      <c r="W395" s="19"/>
    </row>
    <row r="396" spans="9:23" x14ac:dyDescent="0.25">
      <c r="I396" t="s">
        <v>132</v>
      </c>
      <c r="J396" t="s">
        <v>5934</v>
      </c>
      <c r="K396" t="b">
        <v>0</v>
      </c>
      <c r="L396">
        <v>0</v>
      </c>
      <c r="M396">
        <v>394</v>
      </c>
      <c r="N396">
        <v>32000</v>
      </c>
      <c r="O396">
        <v>32000</v>
      </c>
      <c r="P396">
        <v>32000</v>
      </c>
      <c r="Q396" s="19">
        <v>0</v>
      </c>
      <c r="R396">
        <v>0</v>
      </c>
      <c r="S396">
        <v>0</v>
      </c>
      <c r="T396" t="b">
        <v>0</v>
      </c>
      <c r="U396" t="b">
        <v>0</v>
      </c>
      <c r="V396">
        <v>-1</v>
      </c>
      <c r="W396" s="19"/>
    </row>
    <row r="397" spans="9:23" x14ac:dyDescent="0.25">
      <c r="I397" t="s">
        <v>132</v>
      </c>
      <c r="J397" t="s">
        <v>5935</v>
      </c>
      <c r="K397" t="b">
        <v>0</v>
      </c>
      <c r="L397">
        <v>0</v>
      </c>
      <c r="M397">
        <v>395</v>
      </c>
      <c r="N397">
        <v>32000</v>
      </c>
      <c r="O397">
        <v>32000</v>
      </c>
      <c r="P397">
        <v>32000</v>
      </c>
      <c r="Q397" s="19">
        <v>0</v>
      </c>
      <c r="R397">
        <v>0</v>
      </c>
      <c r="S397">
        <v>0</v>
      </c>
      <c r="T397" t="b">
        <v>0</v>
      </c>
      <c r="U397" t="b">
        <v>0</v>
      </c>
      <c r="V397">
        <v>-1</v>
      </c>
      <c r="W397" s="19"/>
    </row>
    <row r="398" spans="9:23" x14ac:dyDescent="0.25">
      <c r="I398" t="s">
        <v>132</v>
      </c>
      <c r="J398" t="s">
        <v>346</v>
      </c>
      <c r="K398" t="b">
        <v>0</v>
      </c>
      <c r="L398">
        <v>0</v>
      </c>
      <c r="M398">
        <v>396</v>
      </c>
      <c r="N398">
        <v>32000</v>
      </c>
      <c r="O398">
        <v>32000</v>
      </c>
      <c r="P398">
        <v>32000</v>
      </c>
      <c r="Q398" s="19">
        <v>0</v>
      </c>
      <c r="R398">
        <v>0</v>
      </c>
      <c r="S398">
        <v>0</v>
      </c>
      <c r="T398" t="b">
        <v>0</v>
      </c>
      <c r="U398" t="b">
        <v>0</v>
      </c>
      <c r="V398">
        <v>-1</v>
      </c>
      <c r="W398" s="19"/>
    </row>
    <row r="399" spans="9:23" x14ac:dyDescent="0.25">
      <c r="I399" t="s">
        <v>132</v>
      </c>
      <c r="J399" t="s">
        <v>5936</v>
      </c>
      <c r="K399" t="b">
        <v>0</v>
      </c>
      <c r="L399">
        <v>0</v>
      </c>
      <c r="M399">
        <v>397</v>
      </c>
      <c r="N399">
        <v>32000</v>
      </c>
      <c r="O399">
        <v>32000</v>
      </c>
      <c r="P399">
        <v>32000</v>
      </c>
      <c r="Q399" s="19">
        <v>0</v>
      </c>
      <c r="R399">
        <v>0</v>
      </c>
      <c r="S399">
        <v>0</v>
      </c>
      <c r="T399" t="b">
        <v>0</v>
      </c>
      <c r="U399" t="b">
        <v>0</v>
      </c>
      <c r="V399">
        <v>-1</v>
      </c>
      <c r="W399" s="19"/>
    </row>
    <row r="400" spans="9:23" x14ac:dyDescent="0.25">
      <c r="I400" t="s">
        <v>132</v>
      </c>
      <c r="J400" t="s">
        <v>5937</v>
      </c>
      <c r="K400" t="b">
        <v>0</v>
      </c>
      <c r="L400">
        <v>0</v>
      </c>
      <c r="M400">
        <v>398</v>
      </c>
      <c r="N400">
        <v>32000</v>
      </c>
      <c r="O400">
        <v>32000</v>
      </c>
      <c r="P400">
        <v>32000</v>
      </c>
      <c r="Q400" s="19">
        <v>0</v>
      </c>
      <c r="R400">
        <v>0</v>
      </c>
      <c r="S400">
        <v>0</v>
      </c>
      <c r="T400" t="b">
        <v>0</v>
      </c>
      <c r="U400" t="b">
        <v>0</v>
      </c>
      <c r="V400">
        <v>-1</v>
      </c>
      <c r="W400" s="19"/>
    </row>
    <row r="401" spans="9:23" x14ac:dyDescent="0.25">
      <c r="I401" t="s">
        <v>132</v>
      </c>
      <c r="J401" t="s">
        <v>347</v>
      </c>
      <c r="K401" t="b">
        <v>0</v>
      </c>
      <c r="L401">
        <v>0</v>
      </c>
      <c r="M401">
        <v>399</v>
      </c>
      <c r="N401">
        <v>32000</v>
      </c>
      <c r="O401">
        <v>32000</v>
      </c>
      <c r="P401">
        <v>32000</v>
      </c>
      <c r="Q401" s="19">
        <v>0</v>
      </c>
      <c r="R401">
        <v>0</v>
      </c>
      <c r="S401">
        <v>0</v>
      </c>
      <c r="T401" t="b">
        <v>0</v>
      </c>
      <c r="U401" t="b">
        <v>0</v>
      </c>
      <c r="V401">
        <v>-1</v>
      </c>
      <c r="W401" s="19"/>
    </row>
    <row r="402" spans="9:23" x14ac:dyDescent="0.25">
      <c r="I402" t="s">
        <v>132</v>
      </c>
      <c r="J402" t="s">
        <v>348</v>
      </c>
      <c r="K402" t="b">
        <v>0</v>
      </c>
      <c r="L402">
        <v>0</v>
      </c>
      <c r="M402">
        <v>400</v>
      </c>
      <c r="N402">
        <v>32000</v>
      </c>
      <c r="O402">
        <v>32000</v>
      </c>
      <c r="P402">
        <v>32000</v>
      </c>
      <c r="Q402" s="19">
        <v>0</v>
      </c>
      <c r="R402">
        <v>0</v>
      </c>
      <c r="S402">
        <v>0</v>
      </c>
      <c r="T402" t="b">
        <v>0</v>
      </c>
      <c r="U402" t="b">
        <v>0</v>
      </c>
      <c r="V402">
        <v>-1</v>
      </c>
      <c r="W402" s="19"/>
    </row>
    <row r="403" spans="9:23" x14ac:dyDescent="0.25">
      <c r="I403" t="s">
        <v>132</v>
      </c>
      <c r="J403" t="s">
        <v>349</v>
      </c>
      <c r="K403" t="b">
        <v>0</v>
      </c>
      <c r="L403">
        <v>0</v>
      </c>
      <c r="M403">
        <v>401</v>
      </c>
      <c r="N403">
        <v>32000</v>
      </c>
      <c r="O403">
        <v>32000</v>
      </c>
      <c r="P403">
        <v>32000</v>
      </c>
      <c r="Q403" s="19">
        <v>0</v>
      </c>
      <c r="R403">
        <v>0</v>
      </c>
      <c r="S403">
        <v>0</v>
      </c>
      <c r="T403" t="b">
        <v>0</v>
      </c>
      <c r="U403" t="b">
        <v>0</v>
      </c>
      <c r="V403">
        <v>-1</v>
      </c>
      <c r="W403" s="19"/>
    </row>
    <row r="404" spans="9:23" x14ac:dyDescent="0.25">
      <c r="I404" t="s">
        <v>132</v>
      </c>
      <c r="J404" t="s">
        <v>350</v>
      </c>
      <c r="K404" t="b">
        <v>0</v>
      </c>
      <c r="L404">
        <v>0</v>
      </c>
      <c r="M404">
        <v>402</v>
      </c>
      <c r="N404">
        <v>32000</v>
      </c>
      <c r="O404">
        <v>32000</v>
      </c>
      <c r="P404">
        <v>32000</v>
      </c>
      <c r="Q404" s="19">
        <v>0</v>
      </c>
      <c r="R404">
        <v>0</v>
      </c>
      <c r="S404">
        <v>0</v>
      </c>
      <c r="T404" t="b">
        <v>0</v>
      </c>
      <c r="U404" t="b">
        <v>0</v>
      </c>
      <c r="V404">
        <v>-1</v>
      </c>
      <c r="W404" s="19"/>
    </row>
    <row r="405" spans="9:23" x14ac:dyDescent="0.25">
      <c r="I405" t="s">
        <v>132</v>
      </c>
      <c r="J405" t="s">
        <v>351</v>
      </c>
      <c r="K405" t="b">
        <v>0</v>
      </c>
      <c r="L405">
        <v>0</v>
      </c>
      <c r="M405">
        <v>403</v>
      </c>
      <c r="N405">
        <v>32000</v>
      </c>
      <c r="O405">
        <v>32000</v>
      </c>
      <c r="P405">
        <v>32000</v>
      </c>
      <c r="Q405" s="19">
        <v>0</v>
      </c>
      <c r="R405">
        <v>0</v>
      </c>
      <c r="S405">
        <v>0</v>
      </c>
      <c r="T405" t="b">
        <v>0</v>
      </c>
      <c r="U405" t="b">
        <v>0</v>
      </c>
      <c r="V405">
        <v>-1</v>
      </c>
      <c r="W405" s="19"/>
    </row>
    <row r="406" spans="9:23" x14ac:dyDescent="0.25">
      <c r="I406" t="s">
        <v>132</v>
      </c>
      <c r="J406" t="s">
        <v>352</v>
      </c>
      <c r="K406" t="b">
        <v>0</v>
      </c>
      <c r="L406">
        <v>0</v>
      </c>
      <c r="M406">
        <v>404</v>
      </c>
      <c r="N406">
        <v>32000</v>
      </c>
      <c r="O406">
        <v>32000</v>
      </c>
      <c r="P406">
        <v>32000</v>
      </c>
      <c r="Q406" s="19">
        <v>0</v>
      </c>
      <c r="R406">
        <v>0</v>
      </c>
      <c r="S406">
        <v>0</v>
      </c>
      <c r="T406" t="b">
        <v>0</v>
      </c>
      <c r="U406" t="b">
        <v>0</v>
      </c>
      <c r="V406">
        <v>-1</v>
      </c>
      <c r="W406" s="19"/>
    </row>
    <row r="407" spans="9:23" x14ac:dyDescent="0.25">
      <c r="I407" t="s">
        <v>132</v>
      </c>
      <c r="J407" t="s">
        <v>353</v>
      </c>
      <c r="K407" t="b">
        <v>0</v>
      </c>
      <c r="L407">
        <v>0</v>
      </c>
      <c r="M407">
        <v>405</v>
      </c>
      <c r="N407">
        <v>32000</v>
      </c>
      <c r="O407">
        <v>32000</v>
      </c>
      <c r="P407">
        <v>32000</v>
      </c>
      <c r="Q407" s="19">
        <v>0</v>
      </c>
      <c r="R407">
        <v>0</v>
      </c>
      <c r="S407">
        <v>0</v>
      </c>
      <c r="T407" t="b">
        <v>0</v>
      </c>
      <c r="U407" t="b">
        <v>0</v>
      </c>
      <c r="V407">
        <v>-1</v>
      </c>
      <c r="W407" s="19"/>
    </row>
    <row r="408" spans="9:23" x14ac:dyDescent="0.25">
      <c r="I408" t="s">
        <v>132</v>
      </c>
      <c r="J408" t="s">
        <v>354</v>
      </c>
      <c r="K408" t="b">
        <v>0</v>
      </c>
      <c r="L408">
        <v>0</v>
      </c>
      <c r="M408">
        <v>406</v>
      </c>
      <c r="N408">
        <v>32000</v>
      </c>
      <c r="O408">
        <v>32000</v>
      </c>
      <c r="P408">
        <v>32000</v>
      </c>
      <c r="Q408" s="19">
        <v>0</v>
      </c>
      <c r="R408">
        <v>0</v>
      </c>
      <c r="S408">
        <v>0</v>
      </c>
      <c r="T408" t="b">
        <v>0</v>
      </c>
      <c r="U408" t="b">
        <v>0</v>
      </c>
      <c r="V408">
        <v>-1</v>
      </c>
      <c r="W408" s="19"/>
    </row>
    <row r="409" spans="9:23" x14ac:dyDescent="0.25">
      <c r="I409" t="s">
        <v>132</v>
      </c>
      <c r="J409" t="s">
        <v>355</v>
      </c>
      <c r="K409" t="b">
        <v>0</v>
      </c>
      <c r="L409">
        <v>0</v>
      </c>
      <c r="M409">
        <v>407</v>
      </c>
      <c r="N409">
        <v>32000</v>
      </c>
      <c r="O409">
        <v>32000</v>
      </c>
      <c r="P409">
        <v>32000</v>
      </c>
      <c r="Q409" s="19">
        <v>0</v>
      </c>
      <c r="R409">
        <v>0</v>
      </c>
      <c r="S409">
        <v>0</v>
      </c>
      <c r="T409" t="b">
        <v>0</v>
      </c>
      <c r="U409" t="b">
        <v>0</v>
      </c>
      <c r="V409">
        <v>-1</v>
      </c>
      <c r="W409" s="19"/>
    </row>
    <row r="410" spans="9:23" x14ac:dyDescent="0.25">
      <c r="I410" t="s">
        <v>132</v>
      </c>
      <c r="J410" t="s">
        <v>356</v>
      </c>
      <c r="K410" t="b">
        <v>0</v>
      </c>
      <c r="L410">
        <v>0</v>
      </c>
      <c r="M410">
        <v>408</v>
      </c>
      <c r="N410">
        <v>32000</v>
      </c>
      <c r="O410">
        <v>32000</v>
      </c>
      <c r="P410">
        <v>32000</v>
      </c>
      <c r="Q410" s="19">
        <v>0</v>
      </c>
      <c r="R410">
        <v>0</v>
      </c>
      <c r="S410">
        <v>0</v>
      </c>
      <c r="T410" t="b">
        <v>0</v>
      </c>
      <c r="U410" t="b">
        <v>0</v>
      </c>
      <c r="V410">
        <v>-1</v>
      </c>
      <c r="W410" s="19"/>
    </row>
    <row r="411" spans="9:23" x14ac:dyDescent="0.25">
      <c r="I411" t="s">
        <v>132</v>
      </c>
      <c r="J411" t="s">
        <v>357</v>
      </c>
      <c r="K411" t="b">
        <v>0</v>
      </c>
      <c r="L411">
        <v>0</v>
      </c>
      <c r="M411">
        <v>409</v>
      </c>
      <c r="N411">
        <v>32000</v>
      </c>
      <c r="O411">
        <v>32000</v>
      </c>
      <c r="P411">
        <v>32000</v>
      </c>
      <c r="Q411" s="19">
        <v>0</v>
      </c>
      <c r="R411">
        <v>0</v>
      </c>
      <c r="S411">
        <v>0</v>
      </c>
      <c r="T411" t="b">
        <v>0</v>
      </c>
      <c r="U411" t="b">
        <v>0</v>
      </c>
      <c r="V411">
        <v>-1</v>
      </c>
      <c r="W411" s="19"/>
    </row>
    <row r="412" spans="9:23" x14ac:dyDescent="0.25">
      <c r="I412" t="s">
        <v>132</v>
      </c>
      <c r="J412" t="s">
        <v>358</v>
      </c>
      <c r="K412" t="b">
        <v>0</v>
      </c>
      <c r="L412">
        <v>0</v>
      </c>
      <c r="M412">
        <v>410</v>
      </c>
      <c r="N412">
        <v>32000</v>
      </c>
      <c r="O412">
        <v>32000</v>
      </c>
      <c r="P412">
        <v>32000</v>
      </c>
      <c r="Q412" s="19">
        <v>0</v>
      </c>
      <c r="R412">
        <v>0</v>
      </c>
      <c r="S412">
        <v>0</v>
      </c>
      <c r="T412" t="b">
        <v>0</v>
      </c>
      <c r="U412" t="b">
        <v>0</v>
      </c>
      <c r="V412">
        <v>-1</v>
      </c>
      <c r="W412" s="19"/>
    </row>
    <row r="413" spans="9:23" x14ac:dyDescent="0.25">
      <c r="I413" t="s">
        <v>132</v>
      </c>
      <c r="J413" t="s">
        <v>359</v>
      </c>
      <c r="K413" t="b">
        <v>0</v>
      </c>
      <c r="L413">
        <v>0</v>
      </c>
      <c r="M413">
        <v>411</v>
      </c>
      <c r="N413">
        <v>32000</v>
      </c>
      <c r="O413">
        <v>32000</v>
      </c>
      <c r="P413">
        <v>32000</v>
      </c>
      <c r="Q413" s="19">
        <v>0</v>
      </c>
      <c r="R413">
        <v>0</v>
      </c>
      <c r="S413">
        <v>0</v>
      </c>
      <c r="T413" t="b">
        <v>0</v>
      </c>
      <c r="U413" t="b">
        <v>0</v>
      </c>
      <c r="V413">
        <v>-1</v>
      </c>
      <c r="W413" s="19"/>
    </row>
    <row r="414" spans="9:23" x14ac:dyDescent="0.25">
      <c r="I414" t="s">
        <v>132</v>
      </c>
      <c r="J414" t="s">
        <v>360</v>
      </c>
      <c r="K414" t="b">
        <v>0</v>
      </c>
      <c r="L414">
        <v>0</v>
      </c>
      <c r="M414">
        <v>412</v>
      </c>
      <c r="N414">
        <v>32000</v>
      </c>
      <c r="O414">
        <v>32000</v>
      </c>
      <c r="P414">
        <v>32000</v>
      </c>
      <c r="Q414" s="19">
        <v>0</v>
      </c>
      <c r="R414">
        <v>0</v>
      </c>
      <c r="S414">
        <v>0</v>
      </c>
      <c r="T414" t="b">
        <v>0</v>
      </c>
      <c r="U414" t="b">
        <v>0</v>
      </c>
      <c r="V414">
        <v>-1</v>
      </c>
      <c r="W414" s="19"/>
    </row>
    <row r="415" spans="9:23" x14ac:dyDescent="0.25">
      <c r="I415" t="s">
        <v>132</v>
      </c>
      <c r="J415" t="s">
        <v>361</v>
      </c>
      <c r="K415" t="b">
        <v>0</v>
      </c>
      <c r="L415">
        <v>0</v>
      </c>
      <c r="M415">
        <v>413</v>
      </c>
      <c r="N415">
        <v>0</v>
      </c>
      <c r="O415">
        <v>1</v>
      </c>
      <c r="P415">
        <v>0</v>
      </c>
      <c r="Q415">
        <v>3</v>
      </c>
      <c r="R415">
        <v>3</v>
      </c>
      <c r="S415">
        <v>4</v>
      </c>
      <c r="T415" t="b">
        <v>1</v>
      </c>
      <c r="U415" t="b">
        <v>1</v>
      </c>
      <c r="V415">
        <v>288</v>
      </c>
    </row>
    <row r="416" spans="9:23" x14ac:dyDescent="0.25">
      <c r="I416" t="s">
        <v>132</v>
      </c>
      <c r="J416" t="s">
        <v>363</v>
      </c>
      <c r="K416" t="b">
        <v>0</v>
      </c>
      <c r="L416">
        <v>0</v>
      </c>
      <c r="M416">
        <v>414</v>
      </c>
      <c r="N416">
        <v>0</v>
      </c>
      <c r="O416">
        <v>1</v>
      </c>
      <c r="P416">
        <v>1</v>
      </c>
      <c r="Q416">
        <v>3</v>
      </c>
      <c r="R416">
        <v>3</v>
      </c>
      <c r="S416">
        <v>4</v>
      </c>
      <c r="T416" t="b">
        <v>1</v>
      </c>
      <c r="U416" t="b">
        <v>1</v>
      </c>
      <c r="V416">
        <v>291</v>
      </c>
    </row>
    <row r="417" spans="9:23" x14ac:dyDescent="0.25">
      <c r="I417" t="s">
        <v>132</v>
      </c>
      <c r="J417" t="s">
        <v>365</v>
      </c>
      <c r="K417" t="b">
        <v>0</v>
      </c>
      <c r="L417">
        <v>0</v>
      </c>
      <c r="M417">
        <v>415</v>
      </c>
      <c r="N417">
        <v>0</v>
      </c>
      <c r="O417">
        <v>1</v>
      </c>
      <c r="P417">
        <v>2</v>
      </c>
      <c r="Q417" s="19">
        <v>3</v>
      </c>
      <c r="R417">
        <v>3</v>
      </c>
      <c r="S417">
        <v>4</v>
      </c>
      <c r="T417" t="b">
        <v>1</v>
      </c>
      <c r="U417" t="b">
        <v>1</v>
      </c>
      <c r="V417">
        <v>294</v>
      </c>
    </row>
    <row r="418" spans="9:23" x14ac:dyDescent="0.25">
      <c r="I418" t="s">
        <v>134</v>
      </c>
      <c r="J418" t="s">
        <v>5938</v>
      </c>
      <c r="K418" t="b">
        <v>0</v>
      </c>
      <c r="L418">
        <v>0</v>
      </c>
      <c r="M418">
        <v>416</v>
      </c>
      <c r="N418">
        <v>32000</v>
      </c>
      <c r="O418">
        <v>32000</v>
      </c>
      <c r="P418">
        <v>32000</v>
      </c>
      <c r="Q418" s="19">
        <v>0</v>
      </c>
      <c r="R418">
        <v>1</v>
      </c>
      <c r="S418">
        <v>3</v>
      </c>
      <c r="T418" t="b">
        <v>0</v>
      </c>
      <c r="U418" t="b">
        <v>0</v>
      </c>
      <c r="V418">
        <v>-1</v>
      </c>
      <c r="W418" s="19"/>
    </row>
    <row r="419" spans="9:23" x14ac:dyDescent="0.25">
      <c r="I419" t="s">
        <v>134</v>
      </c>
      <c r="J419" t="s">
        <v>5939</v>
      </c>
      <c r="K419" t="b">
        <v>0</v>
      </c>
      <c r="L419">
        <v>0</v>
      </c>
      <c r="M419">
        <v>417</v>
      </c>
      <c r="N419">
        <v>32000</v>
      </c>
      <c r="O419">
        <v>32000</v>
      </c>
      <c r="P419">
        <v>32000</v>
      </c>
      <c r="Q419" s="19">
        <v>0</v>
      </c>
      <c r="R419">
        <v>3</v>
      </c>
      <c r="S419">
        <v>4</v>
      </c>
      <c r="T419" t="b">
        <v>0</v>
      </c>
      <c r="U419" t="b">
        <v>0</v>
      </c>
      <c r="V419">
        <v>-1</v>
      </c>
      <c r="W419" s="19"/>
    </row>
    <row r="420" spans="9:23" x14ac:dyDescent="0.25">
      <c r="I420" t="s">
        <v>134</v>
      </c>
      <c r="J420" t="s">
        <v>5940</v>
      </c>
      <c r="K420" t="b">
        <v>0</v>
      </c>
      <c r="L420">
        <v>0</v>
      </c>
      <c r="M420">
        <v>418</v>
      </c>
      <c r="N420">
        <v>32000</v>
      </c>
      <c r="O420">
        <v>32000</v>
      </c>
      <c r="P420">
        <v>32000</v>
      </c>
      <c r="Q420" s="19">
        <v>0</v>
      </c>
      <c r="R420">
        <v>1</v>
      </c>
      <c r="S420">
        <v>4</v>
      </c>
      <c r="T420" t="b">
        <v>0</v>
      </c>
      <c r="U420" t="b">
        <v>0</v>
      </c>
      <c r="V420">
        <v>-1</v>
      </c>
      <c r="W420" s="19"/>
    </row>
    <row r="421" spans="9:23" x14ac:dyDescent="0.25">
      <c r="I421" t="s">
        <v>134</v>
      </c>
      <c r="J421" t="s">
        <v>5941</v>
      </c>
      <c r="K421" t="b">
        <v>0</v>
      </c>
      <c r="L421">
        <v>0</v>
      </c>
      <c r="M421">
        <v>419</v>
      </c>
      <c r="N421">
        <v>32000</v>
      </c>
      <c r="O421">
        <v>32000</v>
      </c>
      <c r="P421">
        <v>32000</v>
      </c>
      <c r="Q421" s="19">
        <v>0</v>
      </c>
      <c r="R421">
        <v>1</v>
      </c>
      <c r="S421">
        <v>4</v>
      </c>
      <c r="T421" t="b">
        <v>0</v>
      </c>
      <c r="U421" t="b">
        <v>0</v>
      </c>
      <c r="V421">
        <v>-1</v>
      </c>
      <c r="W421" s="19"/>
    </row>
    <row r="422" spans="9:23" x14ac:dyDescent="0.25">
      <c r="I422" t="s">
        <v>134</v>
      </c>
      <c r="J422" t="s">
        <v>5942</v>
      </c>
      <c r="K422" t="b">
        <v>0</v>
      </c>
      <c r="L422">
        <v>0</v>
      </c>
      <c r="M422">
        <v>420</v>
      </c>
      <c r="N422">
        <v>32000</v>
      </c>
      <c r="O422">
        <v>32000</v>
      </c>
      <c r="P422">
        <v>32000</v>
      </c>
      <c r="Q422" s="19">
        <v>0</v>
      </c>
      <c r="R422">
        <v>1</v>
      </c>
      <c r="S422">
        <v>4</v>
      </c>
      <c r="T422" t="b">
        <v>0</v>
      </c>
      <c r="U422" t="b">
        <v>0</v>
      </c>
      <c r="V422">
        <v>-1</v>
      </c>
      <c r="W422" s="19"/>
    </row>
    <row r="423" spans="9:23" x14ac:dyDescent="0.25">
      <c r="I423" t="s">
        <v>134</v>
      </c>
      <c r="J423" t="s">
        <v>5943</v>
      </c>
      <c r="K423" t="b">
        <v>0</v>
      </c>
      <c r="L423">
        <v>0</v>
      </c>
      <c r="M423">
        <v>421</v>
      </c>
      <c r="N423">
        <v>32000</v>
      </c>
      <c r="O423">
        <v>32000</v>
      </c>
      <c r="P423">
        <v>32000</v>
      </c>
      <c r="Q423" s="19">
        <v>0</v>
      </c>
      <c r="R423">
        <v>1</v>
      </c>
      <c r="S423">
        <v>4</v>
      </c>
      <c r="T423" t="b">
        <v>0</v>
      </c>
      <c r="U423" t="b">
        <v>0</v>
      </c>
      <c r="V423">
        <v>-1</v>
      </c>
      <c r="W423" s="19"/>
    </row>
    <row r="424" spans="9:23" x14ac:dyDescent="0.25">
      <c r="I424" t="s">
        <v>134</v>
      </c>
      <c r="J424" t="s">
        <v>257</v>
      </c>
      <c r="K424" t="b">
        <v>0</v>
      </c>
      <c r="L424">
        <v>0</v>
      </c>
      <c r="M424">
        <v>422</v>
      </c>
      <c r="N424">
        <v>32000</v>
      </c>
      <c r="O424">
        <v>32000</v>
      </c>
      <c r="P424">
        <v>32000</v>
      </c>
      <c r="Q424" s="19">
        <v>0</v>
      </c>
      <c r="R424">
        <v>1</v>
      </c>
      <c r="S424">
        <v>4</v>
      </c>
      <c r="T424" t="b">
        <v>1</v>
      </c>
      <c r="U424" t="b">
        <v>1</v>
      </c>
      <c r="V424">
        <v>740</v>
      </c>
      <c r="W424" s="19"/>
    </row>
    <row r="425" spans="9:23" x14ac:dyDescent="0.25">
      <c r="I425" t="s">
        <v>134</v>
      </c>
      <c r="J425" t="s">
        <v>258</v>
      </c>
      <c r="K425" t="b">
        <v>0</v>
      </c>
      <c r="L425">
        <v>0</v>
      </c>
      <c r="M425">
        <v>423</v>
      </c>
      <c r="N425">
        <v>32000</v>
      </c>
      <c r="O425">
        <v>32000</v>
      </c>
      <c r="P425">
        <v>32000</v>
      </c>
      <c r="Q425" s="19">
        <v>0</v>
      </c>
      <c r="R425">
        <v>1</v>
      </c>
      <c r="S425">
        <v>4</v>
      </c>
      <c r="T425" t="b">
        <v>1</v>
      </c>
      <c r="U425" t="b">
        <v>0</v>
      </c>
      <c r="V425">
        <v>757</v>
      </c>
      <c r="W425" s="19"/>
    </row>
    <row r="426" spans="9:23" x14ac:dyDescent="0.25">
      <c r="I426" t="s">
        <v>134</v>
      </c>
      <c r="J426" t="s">
        <v>5944</v>
      </c>
      <c r="K426" t="b">
        <v>0</v>
      </c>
      <c r="L426">
        <v>0</v>
      </c>
      <c r="M426">
        <v>424</v>
      </c>
      <c r="N426">
        <v>32000</v>
      </c>
      <c r="O426">
        <v>32000</v>
      </c>
      <c r="P426">
        <v>32000</v>
      </c>
      <c r="Q426" s="19">
        <v>0</v>
      </c>
      <c r="R426">
        <v>1</v>
      </c>
      <c r="S426">
        <v>3</v>
      </c>
      <c r="T426" t="b">
        <v>0</v>
      </c>
      <c r="U426" t="b">
        <v>0</v>
      </c>
      <c r="V426">
        <v>-1</v>
      </c>
      <c r="W426" s="19"/>
    </row>
    <row r="427" spans="9:23" x14ac:dyDescent="0.25">
      <c r="I427" t="s">
        <v>134</v>
      </c>
      <c r="J427" t="s">
        <v>5945</v>
      </c>
      <c r="K427" t="b">
        <v>0</v>
      </c>
      <c r="L427">
        <v>0</v>
      </c>
      <c r="M427">
        <v>425</v>
      </c>
      <c r="N427">
        <v>32000</v>
      </c>
      <c r="O427">
        <v>32000</v>
      </c>
      <c r="P427">
        <v>32000</v>
      </c>
      <c r="Q427" s="19">
        <v>0</v>
      </c>
      <c r="R427">
        <v>3</v>
      </c>
      <c r="S427">
        <v>4</v>
      </c>
      <c r="T427" t="b">
        <v>0</v>
      </c>
      <c r="U427" t="b">
        <v>0</v>
      </c>
      <c r="V427">
        <v>-1</v>
      </c>
      <c r="W427" s="19"/>
    </row>
    <row r="428" spans="9:23" x14ac:dyDescent="0.25">
      <c r="I428" t="s">
        <v>134</v>
      </c>
      <c r="J428" t="s">
        <v>5946</v>
      </c>
      <c r="K428" t="b">
        <v>0</v>
      </c>
      <c r="L428">
        <v>0</v>
      </c>
      <c r="M428">
        <v>426</v>
      </c>
      <c r="N428">
        <v>32000</v>
      </c>
      <c r="O428">
        <v>32000</v>
      </c>
      <c r="P428">
        <v>32000</v>
      </c>
      <c r="Q428" s="19">
        <v>0</v>
      </c>
      <c r="R428">
        <v>1</v>
      </c>
      <c r="S428">
        <v>4</v>
      </c>
      <c r="T428" t="b">
        <v>0</v>
      </c>
      <c r="U428" t="b">
        <v>0</v>
      </c>
      <c r="V428">
        <v>-1</v>
      </c>
      <c r="W428" s="19"/>
    </row>
    <row r="429" spans="9:23" x14ac:dyDescent="0.25">
      <c r="I429" t="s">
        <v>134</v>
      </c>
      <c r="J429" t="s">
        <v>5947</v>
      </c>
      <c r="K429" t="b">
        <v>0</v>
      </c>
      <c r="L429">
        <v>0</v>
      </c>
      <c r="M429">
        <v>427</v>
      </c>
      <c r="N429">
        <v>32000</v>
      </c>
      <c r="O429">
        <v>32000</v>
      </c>
      <c r="P429">
        <v>32000</v>
      </c>
      <c r="Q429" s="19">
        <v>0</v>
      </c>
      <c r="R429">
        <v>1</v>
      </c>
      <c r="S429">
        <v>4</v>
      </c>
      <c r="T429" t="b">
        <v>0</v>
      </c>
      <c r="U429" t="b">
        <v>0</v>
      </c>
      <c r="V429">
        <v>-1</v>
      </c>
      <c r="W429" s="19"/>
    </row>
    <row r="430" spans="9:23" x14ac:dyDescent="0.25">
      <c r="I430" t="s">
        <v>134</v>
      </c>
      <c r="J430" t="s">
        <v>5948</v>
      </c>
      <c r="K430" t="b">
        <v>0</v>
      </c>
      <c r="L430">
        <v>0</v>
      </c>
      <c r="M430">
        <v>428</v>
      </c>
      <c r="N430">
        <v>32000</v>
      </c>
      <c r="O430">
        <v>32000</v>
      </c>
      <c r="P430">
        <v>32000</v>
      </c>
      <c r="Q430" s="19">
        <v>0</v>
      </c>
      <c r="R430">
        <v>1</v>
      </c>
      <c r="S430">
        <v>4</v>
      </c>
      <c r="T430" t="b">
        <v>0</v>
      </c>
      <c r="U430" t="b">
        <v>0</v>
      </c>
      <c r="V430">
        <v>-1</v>
      </c>
      <c r="W430" s="19"/>
    </row>
    <row r="431" spans="9:23" x14ac:dyDescent="0.25">
      <c r="I431" t="s">
        <v>134</v>
      </c>
      <c r="J431" t="s">
        <v>5949</v>
      </c>
      <c r="K431" t="b">
        <v>0</v>
      </c>
      <c r="L431">
        <v>0</v>
      </c>
      <c r="M431">
        <v>429</v>
      </c>
      <c r="N431">
        <v>32000</v>
      </c>
      <c r="O431">
        <v>32000</v>
      </c>
      <c r="P431">
        <v>32000</v>
      </c>
      <c r="Q431" s="19">
        <v>0</v>
      </c>
      <c r="R431">
        <v>1</v>
      </c>
      <c r="S431">
        <v>4</v>
      </c>
      <c r="T431" t="b">
        <v>0</v>
      </c>
      <c r="U431" t="b">
        <v>0</v>
      </c>
      <c r="V431">
        <v>-1</v>
      </c>
      <c r="W431" s="19"/>
    </row>
    <row r="432" spans="9:23" x14ac:dyDescent="0.25">
      <c r="I432" t="s">
        <v>134</v>
      </c>
      <c r="J432" t="s">
        <v>5950</v>
      </c>
      <c r="K432" t="b">
        <v>0</v>
      </c>
      <c r="L432">
        <v>0</v>
      </c>
      <c r="M432">
        <v>430</v>
      </c>
      <c r="N432">
        <v>32000</v>
      </c>
      <c r="O432">
        <v>32000</v>
      </c>
      <c r="P432">
        <v>32000</v>
      </c>
      <c r="Q432" s="19">
        <v>0</v>
      </c>
      <c r="R432">
        <v>1</v>
      </c>
      <c r="S432">
        <v>4</v>
      </c>
      <c r="T432" t="b">
        <v>1</v>
      </c>
      <c r="U432" t="b">
        <v>1</v>
      </c>
      <c r="V432">
        <v>745</v>
      </c>
      <c r="W432" s="19"/>
    </row>
    <row r="433" spans="9:23" x14ac:dyDescent="0.25">
      <c r="I433" t="s">
        <v>134</v>
      </c>
      <c r="J433" t="s">
        <v>263</v>
      </c>
      <c r="K433" t="b">
        <v>0</v>
      </c>
      <c r="L433">
        <v>0</v>
      </c>
      <c r="M433">
        <v>431</v>
      </c>
      <c r="N433">
        <v>32000</v>
      </c>
      <c r="O433">
        <v>32000</v>
      </c>
      <c r="P433">
        <v>32000</v>
      </c>
      <c r="Q433" s="19">
        <v>0</v>
      </c>
      <c r="R433">
        <v>1</v>
      </c>
      <c r="S433">
        <v>4</v>
      </c>
      <c r="T433" t="b">
        <v>1</v>
      </c>
      <c r="U433" t="b">
        <v>0</v>
      </c>
      <c r="V433">
        <v>760</v>
      </c>
      <c r="W433" s="19"/>
    </row>
    <row r="434" spans="9:23" x14ac:dyDescent="0.25">
      <c r="I434" t="s">
        <v>134</v>
      </c>
      <c r="J434" t="s">
        <v>5951</v>
      </c>
      <c r="K434" t="b">
        <v>0</v>
      </c>
      <c r="L434">
        <v>0</v>
      </c>
      <c r="M434">
        <v>432</v>
      </c>
      <c r="N434">
        <v>32000</v>
      </c>
      <c r="O434">
        <v>32000</v>
      </c>
      <c r="P434">
        <v>32000</v>
      </c>
      <c r="Q434" s="19">
        <v>0</v>
      </c>
      <c r="R434">
        <v>1</v>
      </c>
      <c r="S434">
        <v>4</v>
      </c>
      <c r="T434" t="b">
        <v>0</v>
      </c>
      <c r="U434" t="b">
        <v>0</v>
      </c>
      <c r="V434">
        <v>-1</v>
      </c>
      <c r="W434" s="19"/>
    </row>
    <row r="435" spans="9:23" x14ac:dyDescent="0.25">
      <c r="I435" t="s">
        <v>134</v>
      </c>
      <c r="J435" t="s">
        <v>5952</v>
      </c>
      <c r="K435" t="b">
        <v>0</v>
      </c>
      <c r="L435">
        <v>0</v>
      </c>
      <c r="M435">
        <v>433</v>
      </c>
      <c r="N435">
        <v>32000</v>
      </c>
      <c r="O435">
        <v>32000</v>
      </c>
      <c r="P435">
        <v>32000</v>
      </c>
      <c r="Q435" s="19">
        <v>0</v>
      </c>
      <c r="R435">
        <v>1</v>
      </c>
      <c r="S435">
        <v>4</v>
      </c>
      <c r="T435" t="b">
        <v>0</v>
      </c>
      <c r="U435" t="b">
        <v>0</v>
      </c>
      <c r="V435">
        <v>-1</v>
      </c>
      <c r="W435" s="19"/>
    </row>
    <row r="436" spans="9:23" x14ac:dyDescent="0.25">
      <c r="I436" t="s">
        <v>134</v>
      </c>
      <c r="J436" t="s">
        <v>5953</v>
      </c>
      <c r="K436" t="b">
        <v>0</v>
      </c>
      <c r="L436">
        <v>0</v>
      </c>
      <c r="M436">
        <v>434</v>
      </c>
      <c r="N436">
        <v>32000</v>
      </c>
      <c r="O436">
        <v>32000</v>
      </c>
      <c r="P436">
        <v>32000</v>
      </c>
      <c r="Q436" s="19">
        <v>0</v>
      </c>
      <c r="R436">
        <v>1</v>
      </c>
      <c r="S436">
        <v>4</v>
      </c>
      <c r="T436" t="b">
        <v>0</v>
      </c>
      <c r="U436" t="b">
        <v>0</v>
      </c>
      <c r="V436">
        <v>-1</v>
      </c>
      <c r="W436" s="19"/>
    </row>
    <row r="437" spans="9:23" x14ac:dyDescent="0.25">
      <c r="I437" t="s">
        <v>134</v>
      </c>
      <c r="J437" t="s">
        <v>5954</v>
      </c>
      <c r="K437" t="b">
        <v>0</v>
      </c>
      <c r="L437">
        <v>0</v>
      </c>
      <c r="M437">
        <v>435</v>
      </c>
      <c r="N437">
        <v>32000</v>
      </c>
      <c r="O437">
        <v>32000</v>
      </c>
      <c r="P437">
        <v>32000</v>
      </c>
      <c r="Q437" s="19">
        <v>0</v>
      </c>
      <c r="R437">
        <v>0</v>
      </c>
      <c r="S437">
        <v>0</v>
      </c>
      <c r="T437" t="b">
        <v>0</v>
      </c>
      <c r="U437" t="b">
        <v>0</v>
      </c>
      <c r="V437">
        <v>-1</v>
      </c>
      <c r="W437" s="19"/>
    </row>
    <row r="438" spans="9:23" x14ac:dyDescent="0.25">
      <c r="I438" t="s">
        <v>134</v>
      </c>
      <c r="J438" t="s">
        <v>5955</v>
      </c>
      <c r="K438" t="b">
        <v>0</v>
      </c>
      <c r="L438">
        <v>0</v>
      </c>
      <c r="M438">
        <v>436</v>
      </c>
      <c r="N438">
        <v>32000</v>
      </c>
      <c r="O438">
        <v>32000</v>
      </c>
      <c r="P438">
        <v>32000</v>
      </c>
      <c r="Q438" s="19">
        <v>0</v>
      </c>
      <c r="R438">
        <v>0</v>
      </c>
      <c r="S438">
        <v>0</v>
      </c>
      <c r="T438" t="b">
        <v>0</v>
      </c>
      <c r="U438" t="b">
        <v>0</v>
      </c>
      <c r="V438">
        <v>-1</v>
      </c>
      <c r="W438" s="19"/>
    </row>
    <row r="439" spans="9:23" x14ac:dyDescent="0.25">
      <c r="I439" t="s">
        <v>134</v>
      </c>
      <c r="J439" t="s">
        <v>5956</v>
      </c>
      <c r="K439" t="b">
        <v>0</v>
      </c>
      <c r="L439">
        <v>0</v>
      </c>
      <c r="M439">
        <v>437</v>
      </c>
      <c r="N439">
        <v>32000</v>
      </c>
      <c r="O439">
        <v>32000</v>
      </c>
      <c r="P439">
        <v>32000</v>
      </c>
      <c r="Q439" s="19">
        <v>0</v>
      </c>
      <c r="R439">
        <v>1</v>
      </c>
      <c r="S439">
        <v>4</v>
      </c>
      <c r="T439" t="b">
        <v>0</v>
      </c>
      <c r="U439" t="b">
        <v>0</v>
      </c>
      <c r="V439">
        <v>-1</v>
      </c>
      <c r="W439" s="19"/>
    </row>
    <row r="440" spans="9:23" x14ac:dyDescent="0.25">
      <c r="I440" t="s">
        <v>134</v>
      </c>
      <c r="J440" t="s">
        <v>5957</v>
      </c>
      <c r="K440" t="b">
        <v>0</v>
      </c>
      <c r="L440">
        <v>0</v>
      </c>
      <c r="M440">
        <v>438</v>
      </c>
      <c r="N440">
        <v>32000</v>
      </c>
      <c r="O440">
        <v>32000</v>
      </c>
      <c r="P440">
        <v>32000</v>
      </c>
      <c r="Q440" s="19">
        <v>0</v>
      </c>
      <c r="R440">
        <v>1</v>
      </c>
      <c r="S440">
        <v>4</v>
      </c>
      <c r="T440" t="b">
        <v>0</v>
      </c>
      <c r="U440" t="b">
        <v>0</v>
      </c>
      <c r="V440">
        <v>-1</v>
      </c>
      <c r="W440" s="19"/>
    </row>
    <row r="441" spans="9:23" x14ac:dyDescent="0.25">
      <c r="I441" t="s">
        <v>134</v>
      </c>
      <c r="J441" t="s">
        <v>5958</v>
      </c>
      <c r="K441" t="b">
        <v>0</v>
      </c>
      <c r="L441">
        <v>0</v>
      </c>
      <c r="M441">
        <v>439</v>
      </c>
      <c r="N441">
        <v>32000</v>
      </c>
      <c r="O441">
        <v>32000</v>
      </c>
      <c r="P441">
        <v>32000</v>
      </c>
      <c r="Q441" s="19">
        <v>0</v>
      </c>
      <c r="R441">
        <v>1</v>
      </c>
      <c r="S441">
        <v>4</v>
      </c>
      <c r="T441" t="b">
        <v>0</v>
      </c>
      <c r="U441" t="b">
        <v>0</v>
      </c>
      <c r="V441">
        <v>-1</v>
      </c>
      <c r="W441" s="19"/>
    </row>
    <row r="442" spans="9:23" x14ac:dyDescent="0.25">
      <c r="I442" t="s">
        <v>134</v>
      </c>
      <c r="J442" t="s">
        <v>5959</v>
      </c>
      <c r="K442" t="b">
        <v>0</v>
      </c>
      <c r="L442">
        <v>0</v>
      </c>
      <c r="M442">
        <v>440</v>
      </c>
      <c r="N442">
        <v>32000</v>
      </c>
      <c r="O442">
        <v>32000</v>
      </c>
      <c r="P442">
        <v>32000</v>
      </c>
      <c r="Q442" s="19">
        <v>0</v>
      </c>
      <c r="R442">
        <v>0</v>
      </c>
      <c r="S442">
        <v>0</v>
      </c>
      <c r="T442" t="b">
        <v>0</v>
      </c>
      <c r="U442" t="b">
        <v>0</v>
      </c>
      <c r="V442">
        <v>-1</v>
      </c>
      <c r="W442" s="19"/>
    </row>
    <row r="443" spans="9:23" x14ac:dyDescent="0.25">
      <c r="I443" t="s">
        <v>134</v>
      </c>
      <c r="J443" t="s">
        <v>5960</v>
      </c>
      <c r="K443" t="b">
        <v>0</v>
      </c>
      <c r="L443">
        <v>0</v>
      </c>
      <c r="M443">
        <v>441</v>
      </c>
      <c r="N443">
        <v>32000</v>
      </c>
      <c r="O443">
        <v>32000</v>
      </c>
      <c r="P443">
        <v>32000</v>
      </c>
      <c r="Q443" s="19">
        <v>0</v>
      </c>
      <c r="R443">
        <v>0</v>
      </c>
      <c r="S443">
        <v>0</v>
      </c>
      <c r="T443" t="b">
        <v>0</v>
      </c>
      <c r="U443" t="b">
        <v>0</v>
      </c>
      <c r="V443">
        <v>-1</v>
      </c>
      <c r="W443" s="19"/>
    </row>
    <row r="444" spans="9:23" x14ac:dyDescent="0.25">
      <c r="I444" t="s">
        <v>134</v>
      </c>
      <c r="J444" t="s">
        <v>5961</v>
      </c>
      <c r="K444" t="b">
        <v>0</v>
      </c>
      <c r="L444">
        <v>0</v>
      </c>
      <c r="M444">
        <v>442</v>
      </c>
      <c r="N444">
        <v>32000</v>
      </c>
      <c r="O444">
        <v>32000</v>
      </c>
      <c r="P444">
        <v>32000</v>
      </c>
      <c r="Q444" s="19">
        <v>0</v>
      </c>
      <c r="R444">
        <v>1</v>
      </c>
      <c r="S444">
        <v>3</v>
      </c>
      <c r="T444" t="b">
        <v>0</v>
      </c>
      <c r="U444" t="b">
        <v>0</v>
      </c>
      <c r="V444">
        <v>-1</v>
      </c>
      <c r="W444" s="19"/>
    </row>
    <row r="445" spans="9:23" x14ac:dyDescent="0.25">
      <c r="I445" t="s">
        <v>134</v>
      </c>
      <c r="J445" t="s">
        <v>373</v>
      </c>
      <c r="K445" t="b">
        <v>0</v>
      </c>
      <c r="L445">
        <v>0</v>
      </c>
      <c r="M445">
        <v>443</v>
      </c>
      <c r="N445">
        <v>32000</v>
      </c>
      <c r="O445">
        <v>32000</v>
      </c>
      <c r="P445">
        <v>32000</v>
      </c>
      <c r="Q445" s="19">
        <v>0</v>
      </c>
      <c r="R445">
        <v>0</v>
      </c>
      <c r="S445">
        <v>0</v>
      </c>
      <c r="T445" t="b">
        <v>0</v>
      </c>
      <c r="U445" t="b">
        <v>0</v>
      </c>
      <c r="V445">
        <v>-1</v>
      </c>
      <c r="W445" s="19"/>
    </row>
    <row r="446" spans="9:23" x14ac:dyDescent="0.25">
      <c r="I446" t="s">
        <v>134</v>
      </c>
      <c r="J446" t="s">
        <v>374</v>
      </c>
      <c r="K446" t="b">
        <v>0</v>
      </c>
      <c r="L446">
        <v>0</v>
      </c>
      <c r="M446">
        <v>444</v>
      </c>
      <c r="N446">
        <v>32000</v>
      </c>
      <c r="O446">
        <v>32000</v>
      </c>
      <c r="P446">
        <v>32000</v>
      </c>
      <c r="Q446" s="19">
        <v>0</v>
      </c>
      <c r="R446">
        <v>0</v>
      </c>
      <c r="S446">
        <v>0</v>
      </c>
      <c r="T446" t="b">
        <v>0</v>
      </c>
      <c r="U446" t="b">
        <v>0</v>
      </c>
      <c r="V446">
        <v>-1</v>
      </c>
      <c r="W446" s="19"/>
    </row>
    <row r="447" spans="9:23" x14ac:dyDescent="0.25">
      <c r="I447" t="s">
        <v>134</v>
      </c>
      <c r="J447" t="s">
        <v>375</v>
      </c>
      <c r="K447" t="b">
        <v>0</v>
      </c>
      <c r="L447">
        <v>0</v>
      </c>
      <c r="M447">
        <v>445</v>
      </c>
      <c r="N447">
        <v>32000</v>
      </c>
      <c r="O447">
        <v>32000</v>
      </c>
      <c r="P447">
        <v>32000</v>
      </c>
      <c r="Q447" s="19">
        <v>0</v>
      </c>
      <c r="R447">
        <v>0</v>
      </c>
      <c r="S447">
        <v>0</v>
      </c>
      <c r="T447" t="b">
        <v>0</v>
      </c>
      <c r="U447" t="b">
        <v>0</v>
      </c>
      <c r="V447">
        <v>-1</v>
      </c>
      <c r="W447" s="19"/>
    </row>
    <row r="448" spans="9:23" x14ac:dyDescent="0.25">
      <c r="I448" t="s">
        <v>134</v>
      </c>
      <c r="J448" t="s">
        <v>376</v>
      </c>
      <c r="K448" t="b">
        <v>0</v>
      </c>
      <c r="L448">
        <v>0</v>
      </c>
      <c r="M448">
        <v>446</v>
      </c>
      <c r="N448">
        <v>32000</v>
      </c>
      <c r="O448">
        <v>32000</v>
      </c>
      <c r="P448">
        <v>32000</v>
      </c>
      <c r="Q448" s="19">
        <v>0</v>
      </c>
      <c r="R448">
        <v>0</v>
      </c>
      <c r="S448">
        <v>0</v>
      </c>
      <c r="T448" t="b">
        <v>0</v>
      </c>
      <c r="U448" t="b">
        <v>0</v>
      </c>
      <c r="V448">
        <v>-1</v>
      </c>
      <c r="W448" s="19"/>
    </row>
    <row r="449" spans="9:23" x14ac:dyDescent="0.25">
      <c r="I449" t="s">
        <v>134</v>
      </c>
      <c r="J449" t="s">
        <v>377</v>
      </c>
      <c r="K449" t="b">
        <v>0</v>
      </c>
      <c r="L449">
        <v>0</v>
      </c>
      <c r="M449">
        <v>447</v>
      </c>
      <c r="N449">
        <v>32000</v>
      </c>
      <c r="O449">
        <v>32000</v>
      </c>
      <c r="P449">
        <v>32000</v>
      </c>
      <c r="Q449" s="19">
        <v>0</v>
      </c>
      <c r="R449">
        <v>0</v>
      </c>
      <c r="S449">
        <v>0</v>
      </c>
      <c r="T449" t="b">
        <v>0</v>
      </c>
      <c r="U449" t="b">
        <v>0</v>
      </c>
      <c r="V449">
        <v>-1</v>
      </c>
      <c r="W449" s="19"/>
    </row>
    <row r="450" spans="9:23" x14ac:dyDescent="0.25">
      <c r="I450" t="s">
        <v>137</v>
      </c>
      <c r="J450" t="s">
        <v>378</v>
      </c>
      <c r="K450" t="b">
        <v>0</v>
      </c>
      <c r="L450">
        <v>0</v>
      </c>
      <c r="M450">
        <v>448</v>
      </c>
      <c r="N450">
        <v>32000</v>
      </c>
      <c r="O450">
        <v>32000</v>
      </c>
      <c r="P450">
        <v>32000</v>
      </c>
      <c r="Q450" s="19">
        <v>0</v>
      </c>
      <c r="R450">
        <v>1</v>
      </c>
      <c r="S450">
        <v>4</v>
      </c>
      <c r="T450" t="b">
        <v>0</v>
      </c>
      <c r="U450" t="b">
        <v>0</v>
      </c>
      <c r="V450">
        <v>-1</v>
      </c>
      <c r="W450" s="19"/>
    </row>
    <row r="451" spans="9:23" x14ac:dyDescent="0.25">
      <c r="I451" t="s">
        <v>137</v>
      </c>
      <c r="J451" t="s">
        <v>380</v>
      </c>
      <c r="K451" t="b">
        <v>0</v>
      </c>
      <c r="L451">
        <v>0</v>
      </c>
      <c r="M451">
        <v>449</v>
      </c>
      <c r="N451">
        <v>32000</v>
      </c>
      <c r="O451">
        <v>32000</v>
      </c>
      <c r="P451">
        <v>32000</v>
      </c>
      <c r="Q451" s="19">
        <v>0</v>
      </c>
      <c r="R451">
        <v>1</v>
      </c>
      <c r="S451">
        <v>4</v>
      </c>
      <c r="T451" t="b">
        <v>0</v>
      </c>
      <c r="U451" t="b">
        <v>0</v>
      </c>
      <c r="V451">
        <v>-1</v>
      </c>
      <c r="W451" s="19"/>
    </row>
    <row r="452" spans="9:23" x14ac:dyDescent="0.25">
      <c r="I452" t="s">
        <v>137</v>
      </c>
      <c r="J452" t="s">
        <v>381</v>
      </c>
      <c r="K452" t="b">
        <v>0</v>
      </c>
      <c r="L452">
        <v>0</v>
      </c>
      <c r="M452">
        <v>450</v>
      </c>
      <c r="N452">
        <v>32000</v>
      </c>
      <c r="O452">
        <v>32000</v>
      </c>
      <c r="P452">
        <v>32000</v>
      </c>
      <c r="Q452" s="19">
        <v>0</v>
      </c>
      <c r="R452">
        <v>1</v>
      </c>
      <c r="S452">
        <v>4</v>
      </c>
      <c r="T452" t="b">
        <v>0</v>
      </c>
      <c r="U452" t="b">
        <v>0</v>
      </c>
      <c r="V452">
        <v>-1</v>
      </c>
      <c r="W452" s="19"/>
    </row>
    <row r="453" spans="9:23" x14ac:dyDescent="0.25">
      <c r="I453" t="s">
        <v>137</v>
      </c>
      <c r="J453" t="s">
        <v>1948</v>
      </c>
      <c r="K453" t="b">
        <v>0</v>
      </c>
      <c r="L453">
        <v>0</v>
      </c>
      <c r="M453">
        <v>451</v>
      </c>
      <c r="N453">
        <v>32000</v>
      </c>
      <c r="O453">
        <v>32000</v>
      </c>
      <c r="P453">
        <v>32000</v>
      </c>
      <c r="Q453" s="19">
        <v>0</v>
      </c>
      <c r="R453">
        <v>1</v>
      </c>
      <c r="S453">
        <v>3</v>
      </c>
      <c r="T453" t="b">
        <v>0</v>
      </c>
      <c r="U453" t="b">
        <v>0</v>
      </c>
      <c r="V453">
        <v>-1</v>
      </c>
      <c r="W453" s="19"/>
    </row>
    <row r="454" spans="9:23" x14ac:dyDescent="0.25">
      <c r="I454" t="s">
        <v>137</v>
      </c>
      <c r="J454" t="s">
        <v>4871</v>
      </c>
      <c r="K454" t="b">
        <v>0</v>
      </c>
      <c r="L454">
        <v>0</v>
      </c>
      <c r="M454">
        <v>452</v>
      </c>
      <c r="N454">
        <v>32000</v>
      </c>
      <c r="O454">
        <v>32000</v>
      </c>
      <c r="P454">
        <v>32000</v>
      </c>
      <c r="Q454" s="19">
        <v>0</v>
      </c>
      <c r="R454">
        <v>1</v>
      </c>
      <c r="S454">
        <v>3</v>
      </c>
      <c r="T454" t="b">
        <v>0</v>
      </c>
      <c r="U454" t="b">
        <v>0</v>
      </c>
      <c r="V454">
        <v>-1</v>
      </c>
      <c r="W454" s="19"/>
    </row>
    <row r="455" spans="9:23" x14ac:dyDescent="0.25">
      <c r="I455" t="s">
        <v>137</v>
      </c>
      <c r="J455" t="s">
        <v>4872</v>
      </c>
      <c r="K455" t="b">
        <v>0</v>
      </c>
      <c r="L455">
        <v>0</v>
      </c>
      <c r="M455">
        <v>453</v>
      </c>
      <c r="N455">
        <v>32000</v>
      </c>
      <c r="O455">
        <v>32000</v>
      </c>
      <c r="P455">
        <v>32000</v>
      </c>
      <c r="Q455" s="19">
        <v>0</v>
      </c>
      <c r="R455">
        <v>1</v>
      </c>
      <c r="S455">
        <v>3</v>
      </c>
      <c r="T455" t="b">
        <v>0</v>
      </c>
      <c r="U455" t="b">
        <v>0</v>
      </c>
      <c r="V455">
        <v>-1</v>
      </c>
      <c r="W455" s="19"/>
    </row>
    <row r="456" spans="9:23" x14ac:dyDescent="0.25">
      <c r="I456" t="s">
        <v>137</v>
      </c>
      <c r="J456" t="s">
        <v>385</v>
      </c>
      <c r="K456" t="b">
        <v>0</v>
      </c>
      <c r="L456">
        <v>0</v>
      </c>
      <c r="M456">
        <v>454</v>
      </c>
      <c r="N456">
        <v>32000</v>
      </c>
      <c r="O456">
        <v>32000</v>
      </c>
      <c r="P456">
        <v>32000</v>
      </c>
      <c r="Q456" s="19">
        <v>0</v>
      </c>
      <c r="R456">
        <v>1</v>
      </c>
      <c r="S456">
        <v>3</v>
      </c>
      <c r="T456" t="b">
        <v>0</v>
      </c>
      <c r="U456" t="b">
        <v>0</v>
      </c>
      <c r="V456">
        <v>-1</v>
      </c>
      <c r="W456" s="19"/>
    </row>
    <row r="457" spans="9:23" x14ac:dyDescent="0.25">
      <c r="I457" t="s">
        <v>137</v>
      </c>
      <c r="J457" t="s">
        <v>387</v>
      </c>
      <c r="K457" t="b">
        <v>0</v>
      </c>
      <c r="L457">
        <v>0</v>
      </c>
      <c r="M457">
        <v>455</v>
      </c>
      <c r="N457">
        <v>32000</v>
      </c>
      <c r="O457">
        <v>32000</v>
      </c>
      <c r="P457">
        <v>32000</v>
      </c>
      <c r="Q457" s="19">
        <v>0</v>
      </c>
      <c r="R457">
        <v>1</v>
      </c>
      <c r="S457">
        <v>3</v>
      </c>
      <c r="T457" t="b">
        <v>0</v>
      </c>
      <c r="U457" t="b">
        <v>0</v>
      </c>
      <c r="V457">
        <v>-1</v>
      </c>
      <c r="W457" s="19"/>
    </row>
    <row r="458" spans="9:23" x14ac:dyDescent="0.25">
      <c r="I458" t="s">
        <v>137</v>
      </c>
      <c r="J458" t="s">
        <v>389</v>
      </c>
      <c r="K458" t="b">
        <v>0</v>
      </c>
      <c r="L458">
        <v>0</v>
      </c>
      <c r="M458">
        <v>456</v>
      </c>
      <c r="N458">
        <v>32000</v>
      </c>
      <c r="O458">
        <v>32000</v>
      </c>
      <c r="P458">
        <v>32000</v>
      </c>
      <c r="Q458" s="19">
        <v>0</v>
      </c>
      <c r="R458">
        <v>0</v>
      </c>
      <c r="S458">
        <v>0</v>
      </c>
      <c r="T458" t="b">
        <v>0</v>
      </c>
      <c r="U458" t="b">
        <v>0</v>
      </c>
      <c r="V458">
        <v>-1</v>
      </c>
      <c r="W458" s="19"/>
    </row>
    <row r="459" spans="9:23" x14ac:dyDescent="0.25">
      <c r="I459" t="s">
        <v>137</v>
      </c>
      <c r="J459" t="s">
        <v>390</v>
      </c>
      <c r="K459" t="b">
        <v>0</v>
      </c>
      <c r="L459">
        <v>0</v>
      </c>
      <c r="M459">
        <v>457</v>
      </c>
      <c r="N459">
        <v>32000</v>
      </c>
      <c r="O459">
        <v>32000</v>
      </c>
      <c r="P459">
        <v>32000</v>
      </c>
      <c r="Q459" s="19">
        <v>0</v>
      </c>
      <c r="R459">
        <v>3</v>
      </c>
      <c r="S459">
        <v>4</v>
      </c>
      <c r="T459" t="b">
        <v>0</v>
      </c>
      <c r="U459" t="b">
        <v>0</v>
      </c>
      <c r="V459">
        <v>-1</v>
      </c>
      <c r="W459" s="19"/>
    </row>
    <row r="460" spans="9:23" x14ac:dyDescent="0.25">
      <c r="I460" t="s">
        <v>137</v>
      </c>
      <c r="J460" t="s">
        <v>392</v>
      </c>
      <c r="K460" t="b">
        <v>0</v>
      </c>
      <c r="L460">
        <v>0</v>
      </c>
      <c r="M460">
        <v>458</v>
      </c>
      <c r="N460">
        <v>32000</v>
      </c>
      <c r="O460">
        <v>32000</v>
      </c>
      <c r="P460">
        <v>32000</v>
      </c>
      <c r="Q460" s="19">
        <v>0</v>
      </c>
      <c r="R460">
        <v>3</v>
      </c>
      <c r="S460">
        <v>4</v>
      </c>
      <c r="T460" t="b">
        <v>0</v>
      </c>
      <c r="U460" t="b">
        <v>0</v>
      </c>
      <c r="V460">
        <v>-1</v>
      </c>
      <c r="W460" s="19"/>
    </row>
    <row r="461" spans="9:23" x14ac:dyDescent="0.25">
      <c r="I461" t="s">
        <v>137</v>
      </c>
      <c r="J461" t="s">
        <v>394</v>
      </c>
      <c r="K461" t="b">
        <v>0</v>
      </c>
      <c r="L461">
        <v>0</v>
      </c>
      <c r="M461">
        <v>459</v>
      </c>
      <c r="N461">
        <v>32000</v>
      </c>
      <c r="O461">
        <v>32000</v>
      </c>
      <c r="P461">
        <v>32000</v>
      </c>
      <c r="Q461" s="19">
        <v>0</v>
      </c>
      <c r="R461">
        <v>1</v>
      </c>
      <c r="S461">
        <v>4</v>
      </c>
      <c r="T461" t="b">
        <v>0</v>
      </c>
      <c r="U461" t="b">
        <v>0</v>
      </c>
      <c r="V461">
        <v>-1</v>
      </c>
      <c r="W461" s="19"/>
    </row>
    <row r="462" spans="9:23" x14ac:dyDescent="0.25">
      <c r="I462" t="s">
        <v>137</v>
      </c>
      <c r="J462" t="s">
        <v>396</v>
      </c>
      <c r="K462" t="b">
        <v>0</v>
      </c>
      <c r="L462">
        <v>0</v>
      </c>
      <c r="M462">
        <v>460</v>
      </c>
      <c r="N462">
        <v>32000</v>
      </c>
      <c r="O462">
        <v>32000</v>
      </c>
      <c r="P462">
        <v>32000</v>
      </c>
      <c r="Q462" s="19">
        <v>0</v>
      </c>
      <c r="R462">
        <v>1</v>
      </c>
      <c r="S462">
        <v>4</v>
      </c>
      <c r="T462" t="b">
        <v>0</v>
      </c>
      <c r="U462" t="b">
        <v>0</v>
      </c>
      <c r="V462">
        <v>-1</v>
      </c>
      <c r="W462" s="19"/>
    </row>
    <row r="463" spans="9:23" x14ac:dyDescent="0.25">
      <c r="I463" t="s">
        <v>137</v>
      </c>
      <c r="J463" t="s">
        <v>398</v>
      </c>
      <c r="K463" t="b">
        <v>0</v>
      </c>
      <c r="L463">
        <v>0</v>
      </c>
      <c r="M463">
        <v>461</v>
      </c>
      <c r="N463">
        <v>32000</v>
      </c>
      <c r="O463">
        <v>32000</v>
      </c>
      <c r="P463">
        <v>32000</v>
      </c>
      <c r="Q463" s="19">
        <v>0</v>
      </c>
      <c r="R463">
        <v>0</v>
      </c>
      <c r="S463">
        <v>0</v>
      </c>
      <c r="T463" t="b">
        <v>0</v>
      </c>
      <c r="U463" t="b">
        <v>0</v>
      </c>
      <c r="V463">
        <v>-1</v>
      </c>
      <c r="W463" s="19"/>
    </row>
    <row r="464" spans="9:23" x14ac:dyDescent="0.25">
      <c r="I464" t="s">
        <v>137</v>
      </c>
      <c r="J464" t="s">
        <v>4873</v>
      </c>
      <c r="K464" t="b">
        <v>0</v>
      </c>
      <c r="L464">
        <v>0</v>
      </c>
      <c r="M464">
        <v>462</v>
      </c>
      <c r="N464">
        <v>32000</v>
      </c>
      <c r="O464">
        <v>32000</v>
      </c>
      <c r="P464">
        <v>32000</v>
      </c>
      <c r="Q464" s="19">
        <v>0</v>
      </c>
      <c r="R464">
        <v>0</v>
      </c>
      <c r="S464">
        <v>0</v>
      </c>
      <c r="T464" t="b">
        <v>0</v>
      </c>
      <c r="U464" t="b">
        <v>0</v>
      </c>
      <c r="V464">
        <v>-1</v>
      </c>
      <c r="W464" s="19"/>
    </row>
    <row r="465" spans="9:23" x14ac:dyDescent="0.25">
      <c r="I465" t="s">
        <v>137</v>
      </c>
      <c r="J465" t="s">
        <v>4874</v>
      </c>
      <c r="K465" t="b">
        <v>0</v>
      </c>
      <c r="L465">
        <v>0</v>
      </c>
      <c r="M465">
        <v>463</v>
      </c>
      <c r="N465">
        <v>32000</v>
      </c>
      <c r="O465">
        <v>32000</v>
      </c>
      <c r="P465">
        <v>32000</v>
      </c>
      <c r="Q465" s="19">
        <v>0</v>
      </c>
      <c r="R465">
        <v>0</v>
      </c>
      <c r="S465">
        <v>0</v>
      </c>
      <c r="T465" t="b">
        <v>0</v>
      </c>
      <c r="U465" t="b">
        <v>0</v>
      </c>
      <c r="V465">
        <v>-1</v>
      </c>
      <c r="W465" s="19"/>
    </row>
    <row r="466" spans="9:23" x14ac:dyDescent="0.25">
      <c r="I466" t="s">
        <v>137</v>
      </c>
      <c r="J466" t="s">
        <v>4875</v>
      </c>
      <c r="K466" t="b">
        <v>0</v>
      </c>
      <c r="L466">
        <v>0</v>
      </c>
      <c r="M466">
        <v>464</v>
      </c>
      <c r="N466">
        <v>32000</v>
      </c>
      <c r="O466">
        <v>32000</v>
      </c>
      <c r="P466">
        <v>32000</v>
      </c>
      <c r="Q466" s="19">
        <v>0</v>
      </c>
      <c r="R466">
        <v>1</v>
      </c>
      <c r="S466">
        <v>4</v>
      </c>
      <c r="T466" t="b">
        <v>0</v>
      </c>
      <c r="U466" t="b">
        <v>0</v>
      </c>
      <c r="V466">
        <v>-1</v>
      </c>
      <c r="W466" s="19"/>
    </row>
    <row r="467" spans="9:23" x14ac:dyDescent="0.25">
      <c r="I467" t="s">
        <v>137</v>
      </c>
      <c r="J467" t="s">
        <v>5962</v>
      </c>
      <c r="K467" t="b">
        <v>0</v>
      </c>
      <c r="L467">
        <v>0</v>
      </c>
      <c r="M467">
        <v>465</v>
      </c>
      <c r="N467">
        <v>32000</v>
      </c>
      <c r="O467">
        <v>32000</v>
      </c>
      <c r="P467">
        <v>32000</v>
      </c>
      <c r="Q467" s="19">
        <v>0</v>
      </c>
      <c r="R467">
        <v>1</v>
      </c>
      <c r="S467">
        <v>4</v>
      </c>
      <c r="T467" t="b">
        <v>0</v>
      </c>
      <c r="U467" t="b">
        <v>0</v>
      </c>
      <c r="V467">
        <v>-1</v>
      </c>
      <c r="W467" s="19"/>
    </row>
    <row r="468" spans="9:23" x14ac:dyDescent="0.25">
      <c r="I468" t="s">
        <v>137</v>
      </c>
      <c r="J468" t="s">
        <v>5963</v>
      </c>
      <c r="K468" t="b">
        <v>0</v>
      </c>
      <c r="L468">
        <v>0</v>
      </c>
      <c r="M468">
        <v>466</v>
      </c>
      <c r="N468">
        <v>32000</v>
      </c>
      <c r="O468">
        <v>32000</v>
      </c>
      <c r="P468">
        <v>32000</v>
      </c>
      <c r="Q468" s="19">
        <v>0</v>
      </c>
      <c r="R468">
        <v>1</v>
      </c>
      <c r="S468">
        <v>4</v>
      </c>
      <c r="T468" t="b">
        <v>0</v>
      </c>
      <c r="U468" t="b">
        <v>0</v>
      </c>
      <c r="V468">
        <v>-1</v>
      </c>
      <c r="W468" s="19"/>
    </row>
    <row r="469" spans="9:23" x14ac:dyDescent="0.25">
      <c r="I469" t="s">
        <v>137</v>
      </c>
      <c r="J469" t="s">
        <v>405</v>
      </c>
      <c r="K469" t="b">
        <v>0</v>
      </c>
      <c r="L469">
        <v>0</v>
      </c>
      <c r="M469">
        <v>467</v>
      </c>
      <c r="N469">
        <v>32000</v>
      </c>
      <c r="O469">
        <v>32000</v>
      </c>
      <c r="P469">
        <v>32000</v>
      </c>
      <c r="Q469" s="19">
        <v>0</v>
      </c>
      <c r="R469">
        <v>1</v>
      </c>
      <c r="S469">
        <v>4</v>
      </c>
      <c r="T469" t="b">
        <v>0</v>
      </c>
      <c r="U469" t="b">
        <v>0</v>
      </c>
      <c r="V469">
        <v>-1</v>
      </c>
      <c r="W469" s="19"/>
    </row>
    <row r="470" spans="9:23" x14ac:dyDescent="0.25">
      <c r="I470" t="s">
        <v>137</v>
      </c>
      <c r="J470" t="s">
        <v>407</v>
      </c>
      <c r="K470" t="b">
        <v>0</v>
      </c>
      <c r="L470">
        <v>0</v>
      </c>
      <c r="M470">
        <v>468</v>
      </c>
      <c r="N470">
        <v>32000</v>
      </c>
      <c r="O470">
        <v>32000</v>
      </c>
      <c r="P470">
        <v>32000</v>
      </c>
      <c r="Q470" s="19">
        <v>0</v>
      </c>
      <c r="R470">
        <v>0</v>
      </c>
      <c r="S470">
        <v>0</v>
      </c>
      <c r="T470" t="b">
        <v>0</v>
      </c>
      <c r="U470" t="b">
        <v>0</v>
      </c>
      <c r="V470">
        <v>-1</v>
      </c>
      <c r="W470" s="19"/>
    </row>
    <row r="471" spans="9:23" x14ac:dyDescent="0.25">
      <c r="I471" t="s">
        <v>137</v>
      </c>
      <c r="J471" t="s">
        <v>408</v>
      </c>
      <c r="K471" t="b">
        <v>0</v>
      </c>
      <c r="L471">
        <v>0</v>
      </c>
      <c r="M471">
        <v>469</v>
      </c>
      <c r="N471">
        <v>32000</v>
      </c>
      <c r="O471">
        <v>32000</v>
      </c>
      <c r="P471">
        <v>32000</v>
      </c>
      <c r="Q471" s="19">
        <v>0</v>
      </c>
      <c r="R471">
        <v>0</v>
      </c>
      <c r="S471">
        <v>0</v>
      </c>
      <c r="T471" t="b">
        <v>0</v>
      </c>
      <c r="U471" t="b">
        <v>0</v>
      </c>
      <c r="V471">
        <v>-1</v>
      </c>
      <c r="W471" s="19"/>
    </row>
    <row r="472" spans="9:23" x14ac:dyDescent="0.25">
      <c r="I472" t="s">
        <v>137</v>
      </c>
      <c r="J472" t="s">
        <v>409</v>
      </c>
      <c r="K472" t="b">
        <v>0</v>
      </c>
      <c r="L472">
        <v>0</v>
      </c>
      <c r="M472">
        <v>470</v>
      </c>
      <c r="N472">
        <v>32000</v>
      </c>
      <c r="O472">
        <v>32000</v>
      </c>
      <c r="P472">
        <v>32000</v>
      </c>
      <c r="Q472" s="19">
        <v>0</v>
      </c>
      <c r="R472">
        <v>0</v>
      </c>
      <c r="S472">
        <v>0</v>
      </c>
      <c r="T472" t="b">
        <v>0</v>
      </c>
      <c r="U472" t="b">
        <v>0</v>
      </c>
      <c r="V472">
        <v>-1</v>
      </c>
      <c r="W472" s="19"/>
    </row>
    <row r="473" spans="9:23" x14ac:dyDescent="0.25">
      <c r="I473" t="s">
        <v>137</v>
      </c>
      <c r="J473" t="s">
        <v>410</v>
      </c>
      <c r="K473" t="b">
        <v>0</v>
      </c>
      <c r="L473">
        <v>0</v>
      </c>
      <c r="M473">
        <v>471</v>
      </c>
      <c r="N473">
        <v>32000</v>
      </c>
      <c r="O473">
        <v>32000</v>
      </c>
      <c r="P473">
        <v>32000</v>
      </c>
      <c r="Q473" s="19">
        <v>0</v>
      </c>
      <c r="R473">
        <v>0</v>
      </c>
      <c r="S473">
        <v>0</v>
      </c>
      <c r="T473" t="b">
        <v>0</v>
      </c>
      <c r="U473" t="b">
        <v>0</v>
      </c>
      <c r="V473">
        <v>-1</v>
      </c>
      <c r="W473" s="19"/>
    </row>
    <row r="474" spans="9:23" x14ac:dyDescent="0.25">
      <c r="I474" t="s">
        <v>137</v>
      </c>
      <c r="J474" t="s">
        <v>411</v>
      </c>
      <c r="K474" t="b">
        <v>0</v>
      </c>
      <c r="L474">
        <v>0</v>
      </c>
      <c r="M474">
        <v>472</v>
      </c>
      <c r="N474">
        <v>32000</v>
      </c>
      <c r="O474">
        <v>32000</v>
      </c>
      <c r="P474">
        <v>32000</v>
      </c>
      <c r="Q474" s="19">
        <v>0</v>
      </c>
      <c r="R474">
        <v>0</v>
      </c>
      <c r="S474">
        <v>0</v>
      </c>
      <c r="T474" t="b">
        <v>0</v>
      </c>
      <c r="U474" t="b">
        <v>0</v>
      </c>
      <c r="V474">
        <v>-1</v>
      </c>
      <c r="W474" s="19"/>
    </row>
    <row r="475" spans="9:23" x14ac:dyDescent="0.25">
      <c r="I475" t="s">
        <v>137</v>
      </c>
      <c r="J475" t="s">
        <v>412</v>
      </c>
      <c r="K475" t="b">
        <v>0</v>
      </c>
      <c r="L475">
        <v>0</v>
      </c>
      <c r="M475">
        <v>473</v>
      </c>
      <c r="N475">
        <v>32000</v>
      </c>
      <c r="O475">
        <v>32000</v>
      </c>
      <c r="P475">
        <v>32000</v>
      </c>
      <c r="Q475" s="19">
        <v>0</v>
      </c>
      <c r="R475">
        <v>0</v>
      </c>
      <c r="S475">
        <v>0</v>
      </c>
      <c r="T475" t="b">
        <v>0</v>
      </c>
      <c r="U475" t="b">
        <v>0</v>
      </c>
      <c r="V475">
        <v>-1</v>
      </c>
      <c r="W475" s="19"/>
    </row>
    <row r="476" spans="9:23" x14ac:dyDescent="0.25">
      <c r="I476" t="s">
        <v>137</v>
      </c>
      <c r="J476" t="s">
        <v>413</v>
      </c>
      <c r="K476" t="b">
        <v>0</v>
      </c>
      <c r="L476">
        <v>0</v>
      </c>
      <c r="M476">
        <v>474</v>
      </c>
      <c r="N476">
        <v>32000</v>
      </c>
      <c r="O476">
        <v>32000</v>
      </c>
      <c r="P476">
        <v>32000</v>
      </c>
      <c r="Q476" s="19">
        <v>0</v>
      </c>
      <c r="R476">
        <v>0</v>
      </c>
      <c r="S476">
        <v>0</v>
      </c>
      <c r="T476" t="b">
        <v>0</v>
      </c>
      <c r="U476" t="b">
        <v>0</v>
      </c>
      <c r="V476">
        <v>-1</v>
      </c>
      <c r="W476" s="19"/>
    </row>
    <row r="477" spans="9:23" x14ac:dyDescent="0.25">
      <c r="I477" t="s">
        <v>137</v>
      </c>
      <c r="J477" t="s">
        <v>414</v>
      </c>
      <c r="K477" t="b">
        <v>0</v>
      </c>
      <c r="L477">
        <v>0</v>
      </c>
      <c r="M477">
        <v>475</v>
      </c>
      <c r="N477">
        <v>32000</v>
      </c>
      <c r="O477">
        <v>32000</v>
      </c>
      <c r="P477">
        <v>32000</v>
      </c>
      <c r="Q477" s="19">
        <v>0</v>
      </c>
      <c r="R477">
        <v>0</v>
      </c>
      <c r="S477">
        <v>0</v>
      </c>
      <c r="T477" t="b">
        <v>0</v>
      </c>
      <c r="U477" t="b">
        <v>0</v>
      </c>
      <c r="V477">
        <v>-1</v>
      </c>
      <c r="W477" s="19"/>
    </row>
    <row r="478" spans="9:23" x14ac:dyDescent="0.25">
      <c r="I478" t="s">
        <v>137</v>
      </c>
      <c r="J478" t="s">
        <v>415</v>
      </c>
      <c r="K478" t="b">
        <v>0</v>
      </c>
      <c r="L478">
        <v>0</v>
      </c>
      <c r="M478">
        <v>476</v>
      </c>
      <c r="N478">
        <v>32000</v>
      </c>
      <c r="O478">
        <v>32000</v>
      </c>
      <c r="P478">
        <v>32000</v>
      </c>
      <c r="Q478" s="19">
        <v>0</v>
      </c>
      <c r="R478">
        <v>0</v>
      </c>
      <c r="S478">
        <v>0</v>
      </c>
      <c r="T478" t="b">
        <v>0</v>
      </c>
      <c r="U478" t="b">
        <v>0</v>
      </c>
      <c r="V478">
        <v>-1</v>
      </c>
      <c r="W478" s="19"/>
    </row>
    <row r="479" spans="9:23" x14ac:dyDescent="0.25">
      <c r="I479" t="s">
        <v>137</v>
      </c>
      <c r="J479" t="s">
        <v>416</v>
      </c>
      <c r="K479" t="b">
        <v>0</v>
      </c>
      <c r="L479">
        <v>0</v>
      </c>
      <c r="M479">
        <v>477</v>
      </c>
      <c r="N479">
        <v>32000</v>
      </c>
      <c r="O479">
        <v>32000</v>
      </c>
      <c r="P479">
        <v>32000</v>
      </c>
      <c r="Q479" s="19">
        <v>0</v>
      </c>
      <c r="R479">
        <v>0</v>
      </c>
      <c r="S479">
        <v>0</v>
      </c>
      <c r="T479" t="b">
        <v>0</v>
      </c>
      <c r="U479" t="b">
        <v>0</v>
      </c>
      <c r="V479">
        <v>-1</v>
      </c>
      <c r="W479" s="19"/>
    </row>
    <row r="480" spans="9:23" x14ac:dyDescent="0.25">
      <c r="I480" t="s">
        <v>137</v>
      </c>
      <c r="J480" t="s">
        <v>417</v>
      </c>
      <c r="K480" t="b">
        <v>0</v>
      </c>
      <c r="L480">
        <v>0</v>
      </c>
      <c r="M480">
        <v>478</v>
      </c>
      <c r="N480">
        <v>32000</v>
      </c>
      <c r="O480">
        <v>32000</v>
      </c>
      <c r="P480">
        <v>32000</v>
      </c>
      <c r="Q480" s="19">
        <v>0</v>
      </c>
      <c r="R480">
        <v>0</v>
      </c>
      <c r="S480">
        <v>0</v>
      </c>
      <c r="T480" t="b">
        <v>0</v>
      </c>
      <c r="U480" t="b">
        <v>0</v>
      </c>
      <c r="V480">
        <v>-1</v>
      </c>
      <c r="W480" s="19"/>
    </row>
    <row r="481" spans="9:23" x14ac:dyDescent="0.25">
      <c r="I481" t="s">
        <v>137</v>
      </c>
      <c r="J481" t="s">
        <v>418</v>
      </c>
      <c r="K481" t="b">
        <v>0</v>
      </c>
      <c r="L481">
        <v>0</v>
      </c>
      <c r="M481">
        <v>479</v>
      </c>
      <c r="N481">
        <v>32000</v>
      </c>
      <c r="O481">
        <v>32000</v>
      </c>
      <c r="P481">
        <v>32000</v>
      </c>
      <c r="Q481" s="19">
        <v>0</v>
      </c>
      <c r="R481">
        <v>0</v>
      </c>
      <c r="S481">
        <v>0</v>
      </c>
      <c r="T481" t="b">
        <v>0</v>
      </c>
      <c r="U481" t="b">
        <v>0</v>
      </c>
      <c r="V481">
        <v>-1</v>
      </c>
      <c r="W481" s="19"/>
    </row>
    <row r="482" spans="9:23" x14ac:dyDescent="0.25">
      <c r="I482" t="s">
        <v>5964</v>
      </c>
      <c r="J482" t="s">
        <v>419</v>
      </c>
      <c r="K482" t="b">
        <v>0</v>
      </c>
      <c r="L482">
        <v>0</v>
      </c>
      <c r="M482">
        <v>480</v>
      </c>
      <c r="N482">
        <v>32000</v>
      </c>
      <c r="O482">
        <v>32000</v>
      </c>
      <c r="P482">
        <v>32000</v>
      </c>
      <c r="Q482" s="19">
        <v>0</v>
      </c>
      <c r="R482">
        <v>1</v>
      </c>
      <c r="S482">
        <v>4</v>
      </c>
      <c r="T482" t="b">
        <v>0</v>
      </c>
      <c r="U482" t="b">
        <v>0</v>
      </c>
      <c r="V482">
        <v>-1</v>
      </c>
    </row>
    <row r="483" spans="9:23" x14ac:dyDescent="0.25">
      <c r="I483" t="s">
        <v>5964</v>
      </c>
      <c r="J483" t="s">
        <v>421</v>
      </c>
      <c r="K483" t="b">
        <v>0</v>
      </c>
      <c r="L483">
        <v>0</v>
      </c>
      <c r="M483">
        <v>481</v>
      </c>
      <c r="N483">
        <v>32000</v>
      </c>
      <c r="O483">
        <v>32000</v>
      </c>
      <c r="P483">
        <v>32000</v>
      </c>
      <c r="Q483">
        <v>0</v>
      </c>
      <c r="R483">
        <v>1</v>
      </c>
      <c r="S483">
        <v>4</v>
      </c>
      <c r="T483" t="b">
        <v>0</v>
      </c>
      <c r="U483" t="b">
        <v>0</v>
      </c>
      <c r="V483">
        <v>-1</v>
      </c>
    </row>
    <row r="484" spans="9:23" x14ac:dyDescent="0.25">
      <c r="I484" t="s">
        <v>5964</v>
      </c>
      <c r="J484" t="s">
        <v>423</v>
      </c>
      <c r="K484" t="b">
        <v>0</v>
      </c>
      <c r="L484">
        <v>0</v>
      </c>
      <c r="M484">
        <v>482</v>
      </c>
      <c r="N484">
        <v>32000</v>
      </c>
      <c r="O484">
        <v>32000</v>
      </c>
      <c r="P484">
        <v>32000</v>
      </c>
      <c r="Q484" s="19">
        <v>0</v>
      </c>
      <c r="R484">
        <v>0</v>
      </c>
      <c r="S484">
        <v>0</v>
      </c>
      <c r="T484" t="b">
        <v>0</v>
      </c>
      <c r="U484" t="b">
        <v>0</v>
      </c>
      <c r="V484">
        <v>-1</v>
      </c>
      <c r="W484" s="19"/>
    </row>
    <row r="485" spans="9:23" x14ac:dyDescent="0.25">
      <c r="I485" t="s">
        <v>5964</v>
      </c>
      <c r="J485" t="s">
        <v>424</v>
      </c>
      <c r="K485" t="b">
        <v>0</v>
      </c>
      <c r="L485">
        <v>0</v>
      </c>
      <c r="M485">
        <v>483</v>
      </c>
      <c r="N485">
        <v>0</v>
      </c>
      <c r="O485">
        <v>3</v>
      </c>
      <c r="P485">
        <v>3</v>
      </c>
      <c r="Q485">
        <v>1</v>
      </c>
      <c r="R485">
        <v>1</v>
      </c>
      <c r="S485">
        <v>4</v>
      </c>
      <c r="T485" t="b">
        <v>1</v>
      </c>
      <c r="U485" t="b">
        <v>0</v>
      </c>
      <c r="V485">
        <v>629</v>
      </c>
    </row>
    <row r="486" spans="9:23" x14ac:dyDescent="0.25">
      <c r="I486" t="s">
        <v>5964</v>
      </c>
      <c r="J486" t="s">
        <v>426</v>
      </c>
      <c r="K486" t="b">
        <v>0</v>
      </c>
      <c r="L486">
        <v>0</v>
      </c>
      <c r="M486">
        <v>484</v>
      </c>
      <c r="N486">
        <v>0</v>
      </c>
      <c r="O486">
        <v>3</v>
      </c>
      <c r="P486">
        <v>2</v>
      </c>
      <c r="Q486">
        <v>1</v>
      </c>
      <c r="R486">
        <v>1</v>
      </c>
      <c r="S486">
        <v>4</v>
      </c>
      <c r="T486" t="b">
        <v>1</v>
      </c>
      <c r="U486" t="b">
        <v>0</v>
      </c>
      <c r="V486">
        <v>579</v>
      </c>
    </row>
    <row r="487" spans="9:23" x14ac:dyDescent="0.25">
      <c r="I487" t="s">
        <v>5964</v>
      </c>
      <c r="J487" t="s">
        <v>428</v>
      </c>
      <c r="K487" t="b">
        <v>0</v>
      </c>
      <c r="L487">
        <v>0</v>
      </c>
      <c r="M487">
        <v>485</v>
      </c>
      <c r="N487">
        <v>32000</v>
      </c>
      <c r="O487">
        <v>32000</v>
      </c>
      <c r="P487">
        <v>32000</v>
      </c>
      <c r="Q487">
        <v>0</v>
      </c>
      <c r="R487">
        <v>3</v>
      </c>
      <c r="S487">
        <v>4</v>
      </c>
      <c r="T487" t="b">
        <v>0</v>
      </c>
      <c r="U487" t="b">
        <v>0</v>
      </c>
      <c r="V487">
        <v>-1</v>
      </c>
    </row>
    <row r="488" spans="9:23" x14ac:dyDescent="0.25">
      <c r="I488" t="s">
        <v>5964</v>
      </c>
      <c r="J488" t="s">
        <v>430</v>
      </c>
      <c r="K488" t="b">
        <v>0</v>
      </c>
      <c r="L488">
        <v>0</v>
      </c>
      <c r="M488">
        <v>486</v>
      </c>
      <c r="N488">
        <v>32000</v>
      </c>
      <c r="O488">
        <v>32000</v>
      </c>
      <c r="P488">
        <v>32000</v>
      </c>
      <c r="Q488" s="19">
        <v>0</v>
      </c>
      <c r="R488">
        <v>3</v>
      </c>
      <c r="S488">
        <v>4</v>
      </c>
      <c r="T488" t="b">
        <v>0</v>
      </c>
      <c r="U488" t="b">
        <v>0</v>
      </c>
      <c r="V488">
        <v>-1</v>
      </c>
      <c r="W488" s="19"/>
    </row>
    <row r="489" spans="9:23" x14ac:dyDescent="0.25">
      <c r="I489" t="s">
        <v>5964</v>
      </c>
      <c r="J489" t="s">
        <v>432</v>
      </c>
      <c r="K489" t="b">
        <v>0</v>
      </c>
      <c r="L489">
        <v>0</v>
      </c>
      <c r="M489">
        <v>487</v>
      </c>
      <c r="N489">
        <v>0</v>
      </c>
      <c r="O489">
        <v>3</v>
      </c>
      <c r="P489">
        <v>4</v>
      </c>
      <c r="Q489">
        <v>1</v>
      </c>
      <c r="R489">
        <v>1</v>
      </c>
      <c r="S489">
        <v>4</v>
      </c>
      <c r="T489" t="b">
        <v>1</v>
      </c>
      <c r="U489" t="b">
        <v>1</v>
      </c>
      <c r="V489">
        <v>584</v>
      </c>
    </row>
    <row r="490" spans="9:23" x14ac:dyDescent="0.25">
      <c r="I490" t="s">
        <v>5964</v>
      </c>
      <c r="J490" t="s">
        <v>434</v>
      </c>
      <c r="K490" t="b">
        <v>0</v>
      </c>
      <c r="L490">
        <v>0</v>
      </c>
      <c r="M490">
        <v>488</v>
      </c>
      <c r="N490">
        <v>32000</v>
      </c>
      <c r="O490">
        <v>32000</v>
      </c>
      <c r="P490">
        <v>32000</v>
      </c>
      <c r="Q490" s="19">
        <v>0</v>
      </c>
      <c r="R490">
        <v>0</v>
      </c>
      <c r="S490">
        <v>0</v>
      </c>
      <c r="T490" t="b">
        <v>0</v>
      </c>
      <c r="U490" t="b">
        <v>0</v>
      </c>
      <c r="V490">
        <v>-1</v>
      </c>
      <c r="W490" s="19"/>
    </row>
    <row r="491" spans="9:23" x14ac:dyDescent="0.25">
      <c r="I491" t="s">
        <v>5964</v>
      </c>
      <c r="J491" t="s">
        <v>435</v>
      </c>
      <c r="K491" t="b">
        <v>1</v>
      </c>
      <c r="L491">
        <v>0</v>
      </c>
      <c r="M491">
        <v>489</v>
      </c>
      <c r="N491">
        <v>0</v>
      </c>
      <c r="O491">
        <v>3</v>
      </c>
      <c r="P491">
        <v>9</v>
      </c>
      <c r="Q491" s="19">
        <v>4</v>
      </c>
      <c r="R491">
        <v>1</v>
      </c>
      <c r="S491">
        <v>4</v>
      </c>
      <c r="T491" t="b">
        <v>1</v>
      </c>
      <c r="U491" t="b">
        <v>0</v>
      </c>
      <c r="V491">
        <v>621</v>
      </c>
      <c r="W491" s="19"/>
    </row>
    <row r="492" spans="9:23" x14ac:dyDescent="0.25">
      <c r="I492" t="s">
        <v>5964</v>
      </c>
      <c r="J492" t="s">
        <v>437</v>
      </c>
      <c r="K492" t="b">
        <v>0</v>
      </c>
      <c r="L492">
        <v>0</v>
      </c>
      <c r="M492">
        <v>490</v>
      </c>
      <c r="N492">
        <v>0</v>
      </c>
      <c r="O492">
        <v>2</v>
      </c>
      <c r="P492">
        <v>13</v>
      </c>
      <c r="Q492">
        <v>1</v>
      </c>
      <c r="R492">
        <v>1</v>
      </c>
      <c r="S492">
        <v>4</v>
      </c>
      <c r="T492" t="b">
        <v>0</v>
      </c>
      <c r="U492" t="b">
        <v>0</v>
      </c>
      <c r="V492">
        <v>-1</v>
      </c>
    </row>
    <row r="493" spans="9:23" x14ac:dyDescent="0.25">
      <c r="I493" t="s">
        <v>5964</v>
      </c>
      <c r="J493" t="s">
        <v>439</v>
      </c>
      <c r="K493" t="b">
        <v>0</v>
      </c>
      <c r="L493">
        <v>0</v>
      </c>
      <c r="M493">
        <v>491</v>
      </c>
      <c r="N493">
        <v>0</v>
      </c>
      <c r="O493">
        <v>2</v>
      </c>
      <c r="P493">
        <v>12</v>
      </c>
      <c r="Q493">
        <v>1</v>
      </c>
      <c r="R493">
        <v>1</v>
      </c>
      <c r="S493">
        <v>4</v>
      </c>
      <c r="T493" t="b">
        <v>1</v>
      </c>
      <c r="U493" t="b">
        <v>0</v>
      </c>
      <c r="V493">
        <v>612</v>
      </c>
    </row>
    <row r="494" spans="9:23" x14ac:dyDescent="0.25">
      <c r="I494" t="s">
        <v>5964</v>
      </c>
      <c r="J494" t="s">
        <v>441</v>
      </c>
      <c r="K494" t="b">
        <v>0</v>
      </c>
      <c r="L494">
        <v>0</v>
      </c>
      <c r="M494">
        <v>492</v>
      </c>
      <c r="N494">
        <v>32000</v>
      </c>
      <c r="O494">
        <v>32000</v>
      </c>
      <c r="P494">
        <v>32000</v>
      </c>
      <c r="Q494" s="19">
        <v>0</v>
      </c>
      <c r="R494">
        <v>0</v>
      </c>
      <c r="S494">
        <v>0</v>
      </c>
      <c r="T494" t="b">
        <v>0</v>
      </c>
      <c r="U494" t="b">
        <v>0</v>
      </c>
      <c r="V494">
        <v>-1</v>
      </c>
      <c r="W494" s="19"/>
    </row>
    <row r="495" spans="9:23" x14ac:dyDescent="0.25">
      <c r="I495" t="s">
        <v>5964</v>
      </c>
      <c r="J495" t="s">
        <v>442</v>
      </c>
      <c r="K495" t="b">
        <v>0</v>
      </c>
      <c r="L495">
        <v>0</v>
      </c>
      <c r="M495">
        <v>493</v>
      </c>
      <c r="N495">
        <v>32000</v>
      </c>
      <c r="O495">
        <v>32000</v>
      </c>
      <c r="P495">
        <v>32000</v>
      </c>
      <c r="Q495" s="19">
        <v>0</v>
      </c>
      <c r="R495">
        <v>0</v>
      </c>
      <c r="S495">
        <v>0</v>
      </c>
      <c r="T495" t="b">
        <v>0</v>
      </c>
      <c r="U495" t="b">
        <v>0</v>
      </c>
      <c r="V495">
        <v>-1</v>
      </c>
      <c r="W495" s="19"/>
    </row>
    <row r="496" spans="9:23" x14ac:dyDescent="0.25">
      <c r="I496" t="s">
        <v>5964</v>
      </c>
      <c r="J496" t="s">
        <v>443</v>
      </c>
      <c r="K496" t="b">
        <v>0</v>
      </c>
      <c r="L496">
        <v>0</v>
      </c>
      <c r="M496">
        <v>494</v>
      </c>
      <c r="N496">
        <v>32000</v>
      </c>
      <c r="O496">
        <v>32000</v>
      </c>
      <c r="P496">
        <v>32000</v>
      </c>
      <c r="Q496">
        <v>0</v>
      </c>
      <c r="R496">
        <v>1</v>
      </c>
      <c r="S496">
        <v>3</v>
      </c>
      <c r="T496" t="b">
        <v>0</v>
      </c>
      <c r="U496" t="b">
        <v>0</v>
      </c>
      <c r="V496">
        <v>-1</v>
      </c>
    </row>
    <row r="497" spans="9:23" x14ac:dyDescent="0.25">
      <c r="I497" t="s">
        <v>5964</v>
      </c>
      <c r="J497" t="s">
        <v>446</v>
      </c>
      <c r="K497" t="b">
        <v>0</v>
      </c>
      <c r="L497">
        <v>0</v>
      </c>
      <c r="M497">
        <v>495</v>
      </c>
      <c r="N497">
        <v>32000</v>
      </c>
      <c r="O497">
        <v>32000</v>
      </c>
      <c r="P497">
        <v>32000</v>
      </c>
      <c r="Q497">
        <v>0</v>
      </c>
      <c r="R497">
        <v>3</v>
      </c>
      <c r="S497">
        <v>4</v>
      </c>
      <c r="T497" t="b">
        <v>0</v>
      </c>
      <c r="U497" t="b">
        <v>0</v>
      </c>
      <c r="V497">
        <v>-1</v>
      </c>
    </row>
    <row r="498" spans="9:23" x14ac:dyDescent="0.25">
      <c r="I498" t="s">
        <v>5964</v>
      </c>
      <c r="J498" t="s">
        <v>449</v>
      </c>
      <c r="K498" t="b">
        <v>0</v>
      </c>
      <c r="L498">
        <v>0</v>
      </c>
      <c r="M498">
        <v>496</v>
      </c>
      <c r="N498">
        <v>32000</v>
      </c>
      <c r="O498">
        <v>32000</v>
      </c>
      <c r="P498">
        <v>32000</v>
      </c>
      <c r="Q498">
        <v>0</v>
      </c>
      <c r="R498">
        <v>0</v>
      </c>
      <c r="S498">
        <v>0</v>
      </c>
      <c r="T498" t="b">
        <v>0</v>
      </c>
      <c r="U498" t="b">
        <v>0</v>
      </c>
      <c r="V498">
        <v>-1</v>
      </c>
    </row>
    <row r="499" spans="9:23" x14ac:dyDescent="0.25">
      <c r="I499" t="s">
        <v>5964</v>
      </c>
      <c r="J499" t="s">
        <v>451</v>
      </c>
      <c r="K499" t="b">
        <v>0</v>
      </c>
      <c r="L499">
        <v>0</v>
      </c>
      <c r="M499">
        <v>497</v>
      </c>
      <c r="N499">
        <v>32000</v>
      </c>
      <c r="O499">
        <v>32000</v>
      </c>
      <c r="P499">
        <v>32000</v>
      </c>
      <c r="Q499">
        <v>0</v>
      </c>
      <c r="R499">
        <v>1</v>
      </c>
      <c r="S499">
        <v>4</v>
      </c>
      <c r="T499" t="b">
        <v>0</v>
      </c>
      <c r="U499" t="b">
        <v>0</v>
      </c>
      <c r="V499">
        <v>-1</v>
      </c>
    </row>
    <row r="500" spans="9:23" x14ac:dyDescent="0.25">
      <c r="I500" t="s">
        <v>5964</v>
      </c>
      <c r="J500" t="s">
        <v>6208</v>
      </c>
      <c r="K500" t="b">
        <v>0</v>
      </c>
      <c r="L500">
        <v>0</v>
      </c>
      <c r="M500">
        <v>498</v>
      </c>
      <c r="N500">
        <v>0</v>
      </c>
      <c r="O500">
        <v>3</v>
      </c>
      <c r="P500">
        <v>6</v>
      </c>
      <c r="Q500" s="19">
        <v>3</v>
      </c>
      <c r="R500">
        <v>3</v>
      </c>
      <c r="S500">
        <v>4</v>
      </c>
      <c r="T500" t="b">
        <v>1</v>
      </c>
      <c r="U500" t="b">
        <v>1</v>
      </c>
      <c r="V500">
        <v>623</v>
      </c>
      <c r="W500" s="19"/>
    </row>
    <row r="501" spans="9:23" x14ac:dyDescent="0.25">
      <c r="I501" t="s">
        <v>5964</v>
      </c>
      <c r="J501" t="s">
        <v>4876</v>
      </c>
      <c r="K501" t="b">
        <v>0</v>
      </c>
      <c r="L501">
        <v>0</v>
      </c>
      <c r="M501">
        <v>499</v>
      </c>
      <c r="N501">
        <v>32000</v>
      </c>
      <c r="O501">
        <v>32000</v>
      </c>
      <c r="P501">
        <v>32000</v>
      </c>
      <c r="Q501" s="19">
        <v>0</v>
      </c>
      <c r="R501">
        <v>1</v>
      </c>
      <c r="S501">
        <v>4</v>
      </c>
      <c r="T501" t="b">
        <v>0</v>
      </c>
      <c r="U501" t="b">
        <v>0</v>
      </c>
      <c r="V501">
        <v>-1</v>
      </c>
      <c r="W501" s="19"/>
    </row>
    <row r="502" spans="9:23" x14ac:dyDescent="0.25">
      <c r="I502" t="s">
        <v>5964</v>
      </c>
      <c r="J502" t="s">
        <v>4878</v>
      </c>
      <c r="K502" t="b">
        <v>0</v>
      </c>
      <c r="L502">
        <v>0</v>
      </c>
      <c r="M502">
        <v>500</v>
      </c>
      <c r="N502">
        <v>0</v>
      </c>
      <c r="O502">
        <v>2</v>
      </c>
      <c r="P502">
        <v>14</v>
      </c>
      <c r="Q502" s="19">
        <v>1</v>
      </c>
      <c r="R502">
        <v>1</v>
      </c>
      <c r="S502">
        <v>4</v>
      </c>
      <c r="T502" t="b">
        <v>1</v>
      </c>
      <c r="U502" t="b">
        <v>0</v>
      </c>
      <c r="V502">
        <v>609</v>
      </c>
      <c r="W502" s="19"/>
    </row>
    <row r="503" spans="9:23" x14ac:dyDescent="0.25">
      <c r="I503" t="s">
        <v>5964</v>
      </c>
      <c r="J503" t="s">
        <v>4877</v>
      </c>
      <c r="K503" t="b">
        <v>0</v>
      </c>
      <c r="L503">
        <v>0</v>
      </c>
      <c r="M503">
        <v>501</v>
      </c>
      <c r="N503">
        <v>0</v>
      </c>
      <c r="O503">
        <v>2</v>
      </c>
      <c r="P503">
        <v>15</v>
      </c>
      <c r="Q503" s="19">
        <v>1</v>
      </c>
      <c r="R503">
        <v>1</v>
      </c>
      <c r="S503">
        <v>4</v>
      </c>
      <c r="T503" t="b">
        <v>0</v>
      </c>
      <c r="U503" t="b">
        <v>0</v>
      </c>
      <c r="V503">
        <v>-1</v>
      </c>
      <c r="W503" s="19"/>
    </row>
    <row r="504" spans="9:23" x14ac:dyDescent="0.25">
      <c r="I504" t="s">
        <v>5964</v>
      </c>
      <c r="J504" t="s">
        <v>4879</v>
      </c>
      <c r="K504" t="b">
        <v>0</v>
      </c>
      <c r="L504">
        <v>0</v>
      </c>
      <c r="M504">
        <v>502</v>
      </c>
      <c r="N504">
        <v>0</v>
      </c>
      <c r="O504">
        <v>3</v>
      </c>
      <c r="P504">
        <v>0</v>
      </c>
      <c r="Q504" s="19">
        <v>1</v>
      </c>
      <c r="R504">
        <v>1</v>
      </c>
      <c r="S504">
        <v>4</v>
      </c>
      <c r="T504" t="b">
        <v>0</v>
      </c>
      <c r="U504" t="b">
        <v>0</v>
      </c>
      <c r="V504">
        <v>-1</v>
      </c>
      <c r="W504" s="19"/>
    </row>
    <row r="505" spans="9:23" x14ac:dyDescent="0.25">
      <c r="I505" t="s">
        <v>5964</v>
      </c>
      <c r="J505" t="s">
        <v>4880</v>
      </c>
      <c r="K505" t="b">
        <v>0</v>
      </c>
      <c r="L505">
        <v>0</v>
      </c>
      <c r="M505">
        <v>503</v>
      </c>
      <c r="N505">
        <v>0</v>
      </c>
      <c r="O505">
        <v>3</v>
      </c>
      <c r="P505">
        <v>1</v>
      </c>
      <c r="Q505" s="19">
        <v>1</v>
      </c>
      <c r="R505">
        <v>1</v>
      </c>
      <c r="S505">
        <v>3</v>
      </c>
      <c r="T505" t="b">
        <v>1</v>
      </c>
      <c r="U505" t="b">
        <v>0</v>
      </c>
      <c r="V505">
        <v>610</v>
      </c>
      <c r="W505" s="19"/>
    </row>
    <row r="506" spans="9:23" x14ac:dyDescent="0.25">
      <c r="I506" t="s">
        <v>5964</v>
      </c>
      <c r="J506" t="s">
        <v>4881</v>
      </c>
      <c r="K506" t="b">
        <v>0</v>
      </c>
      <c r="L506">
        <v>0</v>
      </c>
      <c r="M506">
        <v>504</v>
      </c>
      <c r="N506">
        <v>32000</v>
      </c>
      <c r="O506">
        <v>32000</v>
      </c>
      <c r="P506">
        <v>32000</v>
      </c>
      <c r="Q506" s="19">
        <v>0</v>
      </c>
      <c r="R506">
        <v>1</v>
      </c>
      <c r="S506">
        <v>4</v>
      </c>
      <c r="T506" t="b">
        <v>0</v>
      </c>
      <c r="U506" t="b">
        <v>0</v>
      </c>
      <c r="V506">
        <v>-1</v>
      </c>
      <c r="W506" s="19"/>
    </row>
    <row r="507" spans="9:23" x14ac:dyDescent="0.25">
      <c r="I507" t="s">
        <v>5964</v>
      </c>
      <c r="J507" t="s">
        <v>4882</v>
      </c>
      <c r="K507" t="b">
        <v>0</v>
      </c>
      <c r="L507">
        <v>0</v>
      </c>
      <c r="M507">
        <v>505</v>
      </c>
      <c r="N507">
        <v>0</v>
      </c>
      <c r="O507">
        <v>3</v>
      </c>
      <c r="P507">
        <v>8</v>
      </c>
      <c r="Q507" s="19">
        <v>3</v>
      </c>
      <c r="R507">
        <v>3</v>
      </c>
      <c r="S507">
        <v>4</v>
      </c>
      <c r="T507" t="b">
        <v>1</v>
      </c>
      <c r="U507" t="b">
        <v>1</v>
      </c>
      <c r="V507">
        <v>618</v>
      </c>
      <c r="W507" s="19"/>
    </row>
    <row r="508" spans="9:23" x14ac:dyDescent="0.25">
      <c r="I508" t="s">
        <v>5964</v>
      </c>
      <c r="J508" t="s">
        <v>4883</v>
      </c>
      <c r="K508" t="b">
        <v>0</v>
      </c>
      <c r="L508">
        <v>0</v>
      </c>
      <c r="M508">
        <v>506</v>
      </c>
      <c r="N508">
        <v>0</v>
      </c>
      <c r="O508">
        <v>3</v>
      </c>
      <c r="P508">
        <v>5</v>
      </c>
      <c r="Q508" s="19">
        <v>3</v>
      </c>
      <c r="R508">
        <v>3</v>
      </c>
      <c r="S508">
        <v>4</v>
      </c>
      <c r="T508" t="b">
        <v>1</v>
      </c>
      <c r="U508" t="b">
        <v>1</v>
      </c>
      <c r="V508">
        <v>619</v>
      </c>
      <c r="W508" s="19"/>
    </row>
    <row r="509" spans="9:23" x14ac:dyDescent="0.25">
      <c r="I509" t="s">
        <v>5964</v>
      </c>
      <c r="J509" t="s">
        <v>459</v>
      </c>
      <c r="K509" t="b">
        <v>0</v>
      </c>
      <c r="L509">
        <v>0</v>
      </c>
      <c r="M509">
        <v>507</v>
      </c>
      <c r="N509">
        <v>0</v>
      </c>
      <c r="O509">
        <v>3</v>
      </c>
      <c r="P509">
        <v>7</v>
      </c>
      <c r="Q509" s="19">
        <v>3</v>
      </c>
      <c r="R509">
        <v>3</v>
      </c>
      <c r="S509">
        <v>4</v>
      </c>
      <c r="T509" t="b">
        <v>1</v>
      </c>
      <c r="U509" t="b">
        <v>1</v>
      </c>
      <c r="V509">
        <v>620</v>
      </c>
      <c r="W509" s="19"/>
    </row>
    <row r="510" spans="9:23" x14ac:dyDescent="0.25">
      <c r="I510" t="s">
        <v>5964</v>
      </c>
      <c r="J510" t="s">
        <v>4884</v>
      </c>
      <c r="K510" t="b">
        <v>0</v>
      </c>
      <c r="L510">
        <v>0</v>
      </c>
      <c r="M510">
        <v>508</v>
      </c>
      <c r="N510">
        <v>32000</v>
      </c>
      <c r="O510">
        <v>32000</v>
      </c>
      <c r="P510">
        <v>32000</v>
      </c>
      <c r="Q510" s="19">
        <v>0</v>
      </c>
      <c r="R510">
        <v>3</v>
      </c>
      <c r="S510">
        <v>4</v>
      </c>
      <c r="T510" t="b">
        <v>0</v>
      </c>
      <c r="U510" t="b">
        <v>0</v>
      </c>
      <c r="V510">
        <v>-1</v>
      </c>
      <c r="W510" s="19"/>
    </row>
    <row r="511" spans="9:23" x14ac:dyDescent="0.25">
      <c r="I511" t="s">
        <v>5964</v>
      </c>
      <c r="J511" t="s">
        <v>4885</v>
      </c>
      <c r="K511" t="b">
        <v>0</v>
      </c>
      <c r="L511">
        <v>0</v>
      </c>
      <c r="M511">
        <v>509</v>
      </c>
      <c r="N511">
        <v>32000</v>
      </c>
      <c r="O511">
        <v>32000</v>
      </c>
      <c r="P511">
        <v>32000</v>
      </c>
      <c r="Q511" s="19">
        <v>0</v>
      </c>
      <c r="R511">
        <v>4</v>
      </c>
      <c r="S511">
        <v>3</v>
      </c>
      <c r="T511" t="b">
        <v>0</v>
      </c>
      <c r="U511" t="b">
        <v>0</v>
      </c>
      <c r="V511">
        <v>-1</v>
      </c>
      <c r="W511" s="19"/>
    </row>
    <row r="512" spans="9:23" x14ac:dyDescent="0.25">
      <c r="I512" t="s">
        <v>5964</v>
      </c>
      <c r="J512" t="s">
        <v>4886</v>
      </c>
      <c r="K512" t="b">
        <v>0</v>
      </c>
      <c r="L512">
        <v>0</v>
      </c>
      <c r="M512">
        <v>510</v>
      </c>
      <c r="N512">
        <v>32000</v>
      </c>
      <c r="O512">
        <v>32000</v>
      </c>
      <c r="P512">
        <v>32000</v>
      </c>
      <c r="Q512" s="19">
        <v>0</v>
      </c>
      <c r="R512">
        <v>4</v>
      </c>
      <c r="S512">
        <v>3</v>
      </c>
      <c r="T512" t="b">
        <v>0</v>
      </c>
      <c r="U512" t="b">
        <v>0</v>
      </c>
      <c r="V512">
        <v>-1</v>
      </c>
      <c r="W512" s="19"/>
    </row>
    <row r="513" spans="9:23" x14ac:dyDescent="0.25">
      <c r="I513" t="s">
        <v>5964</v>
      </c>
      <c r="J513" t="s">
        <v>463</v>
      </c>
      <c r="K513" t="b">
        <v>0</v>
      </c>
      <c r="L513">
        <v>0</v>
      </c>
      <c r="M513">
        <v>511</v>
      </c>
      <c r="N513">
        <v>0</v>
      </c>
      <c r="O513">
        <v>6</v>
      </c>
      <c r="P513">
        <v>8</v>
      </c>
      <c r="Q513" s="19">
        <v>3</v>
      </c>
      <c r="R513">
        <v>3</v>
      </c>
      <c r="S513">
        <v>4</v>
      </c>
      <c r="T513" t="b">
        <v>0</v>
      </c>
      <c r="U513" t="b">
        <v>0</v>
      </c>
      <c r="V513">
        <v>-1</v>
      </c>
      <c r="W513" s="19"/>
    </row>
    <row r="514" spans="9:23" x14ac:dyDescent="0.25">
      <c r="I514" t="s">
        <v>139</v>
      </c>
      <c r="J514" t="s">
        <v>419</v>
      </c>
      <c r="K514" t="b">
        <v>0</v>
      </c>
      <c r="L514">
        <v>0</v>
      </c>
      <c r="M514">
        <v>512</v>
      </c>
      <c r="N514">
        <v>32000</v>
      </c>
      <c r="O514">
        <v>32000</v>
      </c>
      <c r="P514">
        <v>32000</v>
      </c>
      <c r="Q514">
        <v>0</v>
      </c>
      <c r="R514">
        <v>1</v>
      </c>
      <c r="S514">
        <v>4</v>
      </c>
      <c r="T514" t="b">
        <v>0</v>
      </c>
      <c r="U514" t="b">
        <v>0</v>
      </c>
      <c r="V514">
        <v>-1</v>
      </c>
    </row>
    <row r="515" spans="9:23" x14ac:dyDescent="0.25">
      <c r="I515" t="s">
        <v>139</v>
      </c>
      <c r="J515" t="s">
        <v>421</v>
      </c>
      <c r="K515" t="b">
        <v>0</v>
      </c>
      <c r="L515">
        <v>0</v>
      </c>
      <c r="M515">
        <v>513</v>
      </c>
      <c r="N515">
        <v>32000</v>
      </c>
      <c r="O515">
        <v>32000</v>
      </c>
      <c r="P515">
        <v>32000</v>
      </c>
      <c r="Q515">
        <v>0</v>
      </c>
      <c r="R515">
        <v>1</v>
      </c>
      <c r="S515">
        <v>4</v>
      </c>
      <c r="T515" t="b">
        <v>0</v>
      </c>
      <c r="U515" t="b">
        <v>0</v>
      </c>
      <c r="V515">
        <v>-1</v>
      </c>
    </row>
    <row r="516" spans="9:23" x14ac:dyDescent="0.25">
      <c r="I516" t="s">
        <v>139</v>
      </c>
      <c r="J516" t="s">
        <v>423</v>
      </c>
      <c r="K516" t="b">
        <v>0</v>
      </c>
      <c r="L516">
        <v>0</v>
      </c>
      <c r="M516">
        <v>514</v>
      </c>
      <c r="N516">
        <v>32000</v>
      </c>
      <c r="O516">
        <v>32000</v>
      </c>
      <c r="P516">
        <v>32000</v>
      </c>
      <c r="Q516" s="19">
        <v>0</v>
      </c>
      <c r="R516">
        <v>0</v>
      </c>
      <c r="S516">
        <v>0</v>
      </c>
      <c r="T516" t="b">
        <v>0</v>
      </c>
      <c r="U516" t="b">
        <v>0</v>
      </c>
      <c r="V516">
        <v>-1</v>
      </c>
      <c r="W516" s="19"/>
    </row>
    <row r="517" spans="9:23" x14ac:dyDescent="0.25">
      <c r="I517" t="s">
        <v>139</v>
      </c>
      <c r="J517" t="s">
        <v>424</v>
      </c>
      <c r="K517" t="b">
        <v>0</v>
      </c>
      <c r="L517">
        <v>0</v>
      </c>
      <c r="M517">
        <v>515</v>
      </c>
      <c r="N517">
        <v>0</v>
      </c>
      <c r="O517">
        <v>1</v>
      </c>
      <c r="P517">
        <v>15</v>
      </c>
      <c r="Q517">
        <v>1</v>
      </c>
      <c r="R517">
        <v>1</v>
      </c>
      <c r="S517">
        <v>4</v>
      </c>
      <c r="T517" t="b">
        <v>1</v>
      </c>
      <c r="U517" t="b">
        <v>0</v>
      </c>
      <c r="V517">
        <v>549</v>
      </c>
    </row>
    <row r="518" spans="9:23" x14ac:dyDescent="0.25">
      <c r="I518" t="s">
        <v>139</v>
      </c>
      <c r="J518" t="s">
        <v>426</v>
      </c>
      <c r="K518" t="b">
        <v>0</v>
      </c>
      <c r="L518">
        <v>0</v>
      </c>
      <c r="M518">
        <v>516</v>
      </c>
      <c r="N518">
        <v>0</v>
      </c>
      <c r="O518">
        <v>1</v>
      </c>
      <c r="P518">
        <v>14</v>
      </c>
      <c r="Q518" s="19">
        <v>1</v>
      </c>
      <c r="R518">
        <v>1</v>
      </c>
      <c r="S518">
        <v>4</v>
      </c>
      <c r="T518" t="b">
        <v>1</v>
      </c>
      <c r="U518" t="b">
        <v>0</v>
      </c>
      <c r="V518">
        <v>547</v>
      </c>
    </row>
    <row r="519" spans="9:23" x14ac:dyDescent="0.25">
      <c r="I519" t="s">
        <v>139</v>
      </c>
      <c r="J519" t="s">
        <v>428</v>
      </c>
      <c r="K519" t="b">
        <v>0</v>
      </c>
      <c r="L519">
        <v>0</v>
      </c>
      <c r="M519">
        <v>517</v>
      </c>
      <c r="N519">
        <v>0</v>
      </c>
      <c r="O519">
        <v>2</v>
      </c>
      <c r="P519">
        <v>11</v>
      </c>
      <c r="Q519" s="19">
        <v>3</v>
      </c>
      <c r="R519">
        <v>3</v>
      </c>
      <c r="S519">
        <v>4</v>
      </c>
      <c r="T519" t="b">
        <v>0</v>
      </c>
      <c r="U519" t="b">
        <v>0</v>
      </c>
      <c r="V519">
        <v>-1</v>
      </c>
      <c r="W519" s="19"/>
    </row>
    <row r="520" spans="9:23" x14ac:dyDescent="0.25">
      <c r="I520" t="s">
        <v>139</v>
      </c>
      <c r="J520" t="s">
        <v>469</v>
      </c>
      <c r="K520" t="b">
        <v>0</v>
      </c>
      <c r="L520">
        <v>0</v>
      </c>
      <c r="M520">
        <v>518</v>
      </c>
      <c r="N520">
        <v>32000</v>
      </c>
      <c r="O520">
        <v>32000</v>
      </c>
      <c r="P520">
        <v>32000</v>
      </c>
      <c r="Q520" s="19">
        <v>0</v>
      </c>
      <c r="R520">
        <v>0</v>
      </c>
      <c r="S520">
        <v>0</v>
      </c>
      <c r="T520" t="b">
        <v>0</v>
      </c>
      <c r="U520" t="b">
        <v>0</v>
      </c>
      <c r="V520">
        <v>-1</v>
      </c>
      <c r="W520" s="19"/>
    </row>
    <row r="521" spans="9:23" x14ac:dyDescent="0.25">
      <c r="I521" t="s">
        <v>139</v>
      </c>
      <c r="J521" t="s">
        <v>432</v>
      </c>
      <c r="K521" t="b">
        <v>0</v>
      </c>
      <c r="L521">
        <v>0</v>
      </c>
      <c r="M521">
        <v>519</v>
      </c>
      <c r="N521">
        <v>0</v>
      </c>
      <c r="O521">
        <v>2</v>
      </c>
      <c r="P521">
        <v>0</v>
      </c>
      <c r="Q521" s="19">
        <v>3</v>
      </c>
      <c r="R521">
        <v>3</v>
      </c>
      <c r="S521">
        <v>4</v>
      </c>
      <c r="T521" t="b">
        <v>1</v>
      </c>
      <c r="U521" t="b">
        <v>1</v>
      </c>
      <c r="V521">
        <v>552</v>
      </c>
      <c r="W521" s="19"/>
    </row>
    <row r="522" spans="9:23" x14ac:dyDescent="0.25">
      <c r="I522" t="s">
        <v>139</v>
      </c>
      <c r="J522" t="s">
        <v>434</v>
      </c>
      <c r="K522" t="b">
        <v>0</v>
      </c>
      <c r="L522">
        <v>0</v>
      </c>
      <c r="M522">
        <v>520</v>
      </c>
      <c r="N522">
        <v>32000</v>
      </c>
      <c r="O522">
        <v>32000</v>
      </c>
      <c r="P522">
        <v>32000</v>
      </c>
      <c r="Q522" s="19">
        <v>0</v>
      </c>
      <c r="R522">
        <v>0</v>
      </c>
      <c r="S522">
        <v>0</v>
      </c>
      <c r="T522" t="b">
        <v>0</v>
      </c>
      <c r="U522" t="b">
        <v>0</v>
      </c>
      <c r="V522">
        <v>-1</v>
      </c>
      <c r="W522" s="19"/>
    </row>
    <row r="523" spans="9:23" x14ac:dyDescent="0.25">
      <c r="I523" t="s">
        <v>139</v>
      </c>
      <c r="J523" t="s">
        <v>435</v>
      </c>
      <c r="K523" t="b">
        <v>1</v>
      </c>
      <c r="L523">
        <v>0</v>
      </c>
      <c r="M523">
        <v>521</v>
      </c>
      <c r="N523">
        <v>0</v>
      </c>
      <c r="O523">
        <v>2</v>
      </c>
      <c r="P523">
        <v>8</v>
      </c>
      <c r="Q523" s="19">
        <v>4</v>
      </c>
      <c r="R523">
        <v>1</v>
      </c>
      <c r="S523">
        <v>4</v>
      </c>
      <c r="T523" t="b">
        <v>1</v>
      </c>
      <c r="U523" t="b">
        <v>0</v>
      </c>
      <c r="V523">
        <v>554</v>
      </c>
      <c r="W523" s="19"/>
    </row>
    <row r="524" spans="9:23" x14ac:dyDescent="0.25">
      <c r="I524" t="s">
        <v>139</v>
      </c>
      <c r="J524" t="s">
        <v>437</v>
      </c>
      <c r="K524" t="b">
        <v>0</v>
      </c>
      <c r="L524">
        <v>0</v>
      </c>
      <c r="M524">
        <v>522</v>
      </c>
      <c r="N524">
        <v>0</v>
      </c>
      <c r="O524">
        <v>1</v>
      </c>
      <c r="P524">
        <v>9</v>
      </c>
      <c r="Q524" s="19">
        <v>1</v>
      </c>
      <c r="R524">
        <v>1</v>
      </c>
      <c r="S524">
        <v>4</v>
      </c>
      <c r="T524" t="b">
        <v>0</v>
      </c>
      <c r="U524" t="b">
        <v>0</v>
      </c>
      <c r="V524">
        <v>-1</v>
      </c>
      <c r="W524" s="19"/>
    </row>
    <row r="525" spans="9:23" x14ac:dyDescent="0.25">
      <c r="I525" t="s">
        <v>139</v>
      </c>
      <c r="J525" t="s">
        <v>439</v>
      </c>
      <c r="K525" t="b">
        <v>0</v>
      </c>
      <c r="L525">
        <v>0</v>
      </c>
      <c r="M525">
        <v>523</v>
      </c>
      <c r="N525">
        <v>0</v>
      </c>
      <c r="O525">
        <v>1</v>
      </c>
      <c r="P525">
        <v>8</v>
      </c>
      <c r="Q525" s="19">
        <v>1</v>
      </c>
      <c r="R525">
        <v>1</v>
      </c>
      <c r="S525">
        <v>4</v>
      </c>
      <c r="T525" t="b">
        <v>1</v>
      </c>
      <c r="U525" t="b">
        <v>0</v>
      </c>
      <c r="V525">
        <v>556</v>
      </c>
      <c r="W525" s="19"/>
    </row>
    <row r="526" spans="9:23" x14ac:dyDescent="0.25">
      <c r="I526" t="s">
        <v>139</v>
      </c>
      <c r="J526" t="s">
        <v>441</v>
      </c>
      <c r="K526" t="b">
        <v>0</v>
      </c>
      <c r="L526">
        <v>0</v>
      </c>
      <c r="M526">
        <v>524</v>
      </c>
      <c r="N526">
        <v>32000</v>
      </c>
      <c r="O526">
        <v>32000</v>
      </c>
      <c r="P526">
        <v>32000</v>
      </c>
      <c r="Q526" s="19">
        <v>0</v>
      </c>
      <c r="R526">
        <v>0</v>
      </c>
      <c r="S526">
        <v>0</v>
      </c>
      <c r="T526" t="b">
        <v>0</v>
      </c>
      <c r="U526" t="b">
        <v>0</v>
      </c>
      <c r="V526">
        <v>-1</v>
      </c>
      <c r="W526" s="19"/>
    </row>
    <row r="527" spans="9:23" x14ac:dyDescent="0.25">
      <c r="I527" t="s">
        <v>139</v>
      </c>
      <c r="J527" t="s">
        <v>442</v>
      </c>
      <c r="K527" t="b">
        <v>0</v>
      </c>
      <c r="L527">
        <v>0</v>
      </c>
      <c r="M527">
        <v>525</v>
      </c>
      <c r="N527">
        <v>32000</v>
      </c>
      <c r="O527">
        <v>32000</v>
      </c>
      <c r="P527">
        <v>32000</v>
      </c>
      <c r="Q527" s="19">
        <v>0</v>
      </c>
      <c r="R527">
        <v>0</v>
      </c>
      <c r="S527">
        <v>0</v>
      </c>
      <c r="T527" t="b">
        <v>0</v>
      </c>
      <c r="U527" t="b">
        <v>0</v>
      </c>
      <c r="V527">
        <v>-1</v>
      </c>
      <c r="W527" s="19"/>
    </row>
    <row r="528" spans="9:23" x14ac:dyDescent="0.25">
      <c r="I528" t="s">
        <v>139</v>
      </c>
      <c r="J528" t="s">
        <v>443</v>
      </c>
      <c r="K528" t="b">
        <v>0</v>
      </c>
      <c r="L528">
        <v>0</v>
      </c>
      <c r="M528">
        <v>526</v>
      </c>
      <c r="N528">
        <v>32000</v>
      </c>
      <c r="O528">
        <v>32000</v>
      </c>
      <c r="P528">
        <v>32000</v>
      </c>
      <c r="Q528" s="19">
        <v>0</v>
      </c>
      <c r="R528">
        <v>1</v>
      </c>
      <c r="S528">
        <v>4</v>
      </c>
      <c r="T528" t="b">
        <v>0</v>
      </c>
      <c r="U528" t="b">
        <v>0</v>
      </c>
      <c r="V528">
        <v>-1</v>
      </c>
      <c r="W528" s="19"/>
    </row>
    <row r="529" spans="9:23" x14ac:dyDescent="0.25">
      <c r="I529" t="s">
        <v>139</v>
      </c>
      <c r="J529" t="s">
        <v>6209</v>
      </c>
      <c r="K529" t="b">
        <v>0</v>
      </c>
      <c r="L529">
        <v>0</v>
      </c>
      <c r="M529">
        <v>527</v>
      </c>
      <c r="N529">
        <v>0</v>
      </c>
      <c r="O529">
        <v>1</v>
      </c>
      <c r="P529">
        <v>10</v>
      </c>
      <c r="Q529" s="19">
        <v>1</v>
      </c>
      <c r="R529">
        <v>1</v>
      </c>
      <c r="S529">
        <v>3</v>
      </c>
      <c r="T529" t="b">
        <v>1</v>
      </c>
      <c r="U529" t="b">
        <v>0</v>
      </c>
      <c r="V529">
        <v>545</v>
      </c>
      <c r="W529" s="19"/>
    </row>
    <row r="530" spans="9:23" x14ac:dyDescent="0.25">
      <c r="I530" t="s">
        <v>139</v>
      </c>
      <c r="J530" t="s">
        <v>6210</v>
      </c>
      <c r="K530" t="b">
        <v>0</v>
      </c>
      <c r="L530">
        <v>0</v>
      </c>
      <c r="M530">
        <v>528</v>
      </c>
      <c r="N530">
        <v>0</v>
      </c>
      <c r="O530">
        <v>1</v>
      </c>
      <c r="P530">
        <v>11</v>
      </c>
      <c r="Q530" s="19">
        <v>1</v>
      </c>
      <c r="R530">
        <v>1</v>
      </c>
      <c r="S530">
        <v>4</v>
      </c>
      <c r="T530" t="b">
        <v>0</v>
      </c>
      <c r="U530" t="b">
        <v>0</v>
      </c>
      <c r="V530">
        <v>-1</v>
      </c>
      <c r="W530" s="19"/>
    </row>
    <row r="531" spans="9:23" x14ac:dyDescent="0.25">
      <c r="I531" t="s">
        <v>139</v>
      </c>
      <c r="J531" t="s">
        <v>6211</v>
      </c>
      <c r="K531" t="b">
        <v>0</v>
      </c>
      <c r="L531">
        <v>0</v>
      </c>
      <c r="M531">
        <v>529</v>
      </c>
      <c r="N531">
        <v>0</v>
      </c>
      <c r="O531">
        <v>1</v>
      </c>
      <c r="P531">
        <v>12</v>
      </c>
      <c r="Q531" s="19">
        <v>1</v>
      </c>
      <c r="R531">
        <v>1</v>
      </c>
      <c r="S531">
        <v>4</v>
      </c>
      <c r="T531" t="b">
        <v>0</v>
      </c>
      <c r="U531" t="b">
        <v>0</v>
      </c>
      <c r="V531">
        <v>-1</v>
      </c>
      <c r="W531" s="19"/>
    </row>
    <row r="532" spans="9:23" x14ac:dyDescent="0.25">
      <c r="I532" t="s">
        <v>139</v>
      </c>
      <c r="J532" t="s">
        <v>6212</v>
      </c>
      <c r="K532" t="b">
        <v>0</v>
      </c>
      <c r="L532">
        <v>0</v>
      </c>
      <c r="M532">
        <v>530</v>
      </c>
      <c r="N532">
        <v>0</v>
      </c>
      <c r="O532">
        <v>1</v>
      </c>
      <c r="P532">
        <v>13</v>
      </c>
      <c r="Q532">
        <v>1</v>
      </c>
      <c r="R532">
        <v>1</v>
      </c>
      <c r="S532">
        <v>3</v>
      </c>
      <c r="T532" t="b">
        <v>1</v>
      </c>
      <c r="U532" t="b">
        <v>0</v>
      </c>
      <c r="V532">
        <v>546</v>
      </c>
    </row>
    <row r="533" spans="9:23" x14ac:dyDescent="0.25">
      <c r="I533" t="s">
        <v>139</v>
      </c>
      <c r="J533" t="s">
        <v>6213</v>
      </c>
      <c r="K533" t="b">
        <v>0</v>
      </c>
      <c r="L533">
        <v>0</v>
      </c>
      <c r="M533">
        <v>531</v>
      </c>
      <c r="N533">
        <v>0</v>
      </c>
      <c r="O533">
        <v>2</v>
      </c>
      <c r="P533">
        <v>1</v>
      </c>
      <c r="Q533" s="19">
        <v>3</v>
      </c>
      <c r="R533">
        <v>3</v>
      </c>
      <c r="S533">
        <v>4</v>
      </c>
      <c r="T533" t="b">
        <v>1</v>
      </c>
      <c r="U533" t="b">
        <v>1</v>
      </c>
      <c r="V533">
        <v>571</v>
      </c>
      <c r="W533" s="19"/>
    </row>
    <row r="534" spans="9:23" x14ac:dyDescent="0.25">
      <c r="I534" t="s">
        <v>139</v>
      </c>
      <c r="J534" t="s">
        <v>6214</v>
      </c>
      <c r="K534" t="b">
        <v>0</v>
      </c>
      <c r="L534">
        <v>0</v>
      </c>
      <c r="M534">
        <v>532</v>
      </c>
      <c r="N534">
        <v>0</v>
      </c>
      <c r="O534">
        <v>2</v>
      </c>
      <c r="P534">
        <v>5</v>
      </c>
      <c r="Q534" s="19">
        <v>3</v>
      </c>
      <c r="R534">
        <v>3</v>
      </c>
      <c r="S534">
        <v>4</v>
      </c>
      <c r="T534" t="b">
        <v>1</v>
      </c>
      <c r="U534" t="b">
        <v>1</v>
      </c>
      <c r="V534">
        <v>551</v>
      </c>
      <c r="W534" s="19"/>
    </row>
    <row r="535" spans="9:23" x14ac:dyDescent="0.25">
      <c r="I535" t="s">
        <v>139</v>
      </c>
      <c r="J535" t="s">
        <v>6215</v>
      </c>
      <c r="K535" t="b">
        <v>0</v>
      </c>
      <c r="L535">
        <v>0</v>
      </c>
      <c r="M535">
        <v>533</v>
      </c>
      <c r="N535">
        <v>0</v>
      </c>
      <c r="O535">
        <v>2</v>
      </c>
      <c r="P535">
        <v>6</v>
      </c>
      <c r="Q535" s="19">
        <v>3</v>
      </c>
      <c r="R535">
        <v>3</v>
      </c>
      <c r="S535">
        <v>4</v>
      </c>
      <c r="T535" t="b">
        <v>1</v>
      </c>
      <c r="U535" t="b">
        <v>1</v>
      </c>
      <c r="V535">
        <v>570</v>
      </c>
      <c r="W535" s="19"/>
    </row>
    <row r="536" spans="9:23" x14ac:dyDescent="0.25">
      <c r="I536" t="s">
        <v>139</v>
      </c>
      <c r="J536" t="s">
        <v>474</v>
      </c>
      <c r="K536" t="b">
        <v>0</v>
      </c>
      <c r="L536">
        <v>0</v>
      </c>
      <c r="M536">
        <v>534</v>
      </c>
      <c r="N536">
        <v>0</v>
      </c>
      <c r="O536">
        <v>2</v>
      </c>
      <c r="P536">
        <v>4</v>
      </c>
      <c r="Q536" s="19">
        <v>3</v>
      </c>
      <c r="R536">
        <v>3</v>
      </c>
      <c r="S536">
        <v>4</v>
      </c>
      <c r="T536" t="b">
        <v>1</v>
      </c>
      <c r="U536" t="b">
        <v>1</v>
      </c>
      <c r="V536">
        <v>574</v>
      </c>
      <c r="W536" s="19"/>
    </row>
    <row r="537" spans="9:23" x14ac:dyDescent="0.25">
      <c r="I537" t="s">
        <v>139</v>
      </c>
      <c r="J537" t="s">
        <v>6216</v>
      </c>
      <c r="K537" t="b">
        <v>0</v>
      </c>
      <c r="L537">
        <v>0</v>
      </c>
      <c r="M537">
        <v>535</v>
      </c>
      <c r="N537">
        <v>0</v>
      </c>
      <c r="O537">
        <v>2</v>
      </c>
      <c r="P537">
        <v>7</v>
      </c>
      <c r="Q537" s="19">
        <v>3</v>
      </c>
      <c r="R537">
        <v>3</v>
      </c>
      <c r="S537">
        <v>4</v>
      </c>
      <c r="T537" t="b">
        <v>1</v>
      </c>
      <c r="U537" t="b">
        <v>1</v>
      </c>
      <c r="V537">
        <v>572</v>
      </c>
      <c r="W537" s="19"/>
    </row>
    <row r="538" spans="9:23" x14ac:dyDescent="0.25">
      <c r="I538" t="s">
        <v>139</v>
      </c>
      <c r="J538" t="s">
        <v>6217</v>
      </c>
      <c r="K538" t="b">
        <v>0</v>
      </c>
      <c r="L538">
        <v>0</v>
      </c>
      <c r="M538">
        <v>536</v>
      </c>
      <c r="N538">
        <v>0</v>
      </c>
      <c r="O538">
        <v>2</v>
      </c>
      <c r="P538">
        <v>9</v>
      </c>
      <c r="Q538" s="19">
        <v>1</v>
      </c>
      <c r="R538">
        <v>1</v>
      </c>
      <c r="S538">
        <v>3</v>
      </c>
      <c r="T538" t="b">
        <v>1</v>
      </c>
      <c r="U538" t="b">
        <v>0</v>
      </c>
      <c r="V538">
        <v>568</v>
      </c>
      <c r="W538" s="19"/>
    </row>
    <row r="539" spans="9:23" x14ac:dyDescent="0.25">
      <c r="I539" t="s">
        <v>139</v>
      </c>
      <c r="J539" t="s">
        <v>455</v>
      </c>
      <c r="K539" t="b">
        <v>0</v>
      </c>
      <c r="L539">
        <v>0</v>
      </c>
      <c r="M539">
        <v>537</v>
      </c>
      <c r="N539">
        <v>0</v>
      </c>
      <c r="O539">
        <v>2</v>
      </c>
      <c r="P539">
        <v>2</v>
      </c>
      <c r="Q539" s="19">
        <v>3</v>
      </c>
      <c r="R539">
        <v>3</v>
      </c>
      <c r="S539">
        <v>4</v>
      </c>
      <c r="T539" t="b">
        <v>0</v>
      </c>
      <c r="U539" t="b">
        <v>0</v>
      </c>
      <c r="V539">
        <v>-1</v>
      </c>
      <c r="W539" s="19"/>
    </row>
    <row r="540" spans="9:23" x14ac:dyDescent="0.25">
      <c r="I540" t="s">
        <v>139</v>
      </c>
      <c r="J540" t="s">
        <v>478</v>
      </c>
      <c r="K540" t="b">
        <v>0</v>
      </c>
      <c r="L540">
        <v>0</v>
      </c>
      <c r="M540">
        <v>538</v>
      </c>
      <c r="N540">
        <v>0</v>
      </c>
      <c r="O540">
        <v>2</v>
      </c>
      <c r="P540">
        <v>3</v>
      </c>
      <c r="Q540" s="19">
        <v>3</v>
      </c>
      <c r="R540">
        <v>3</v>
      </c>
      <c r="S540">
        <v>4</v>
      </c>
      <c r="T540" t="b">
        <v>1</v>
      </c>
      <c r="U540" t="b">
        <v>1</v>
      </c>
      <c r="V540">
        <v>569</v>
      </c>
      <c r="W540" s="19"/>
    </row>
    <row r="541" spans="9:23" x14ac:dyDescent="0.25">
      <c r="I541" t="s">
        <v>139</v>
      </c>
      <c r="J541" t="s">
        <v>480</v>
      </c>
      <c r="K541" t="b">
        <v>0</v>
      </c>
      <c r="L541">
        <v>0</v>
      </c>
      <c r="M541">
        <v>539</v>
      </c>
      <c r="N541">
        <v>32000</v>
      </c>
      <c r="O541">
        <v>32000</v>
      </c>
      <c r="P541">
        <v>32000</v>
      </c>
      <c r="Q541" s="19">
        <v>0</v>
      </c>
      <c r="R541">
        <v>0</v>
      </c>
      <c r="S541">
        <v>0</v>
      </c>
      <c r="T541" t="b">
        <v>0</v>
      </c>
      <c r="U541" t="b">
        <v>0</v>
      </c>
      <c r="V541">
        <v>-1</v>
      </c>
      <c r="W541" s="19"/>
    </row>
    <row r="542" spans="9:23" x14ac:dyDescent="0.25">
      <c r="I542" t="s">
        <v>139</v>
      </c>
      <c r="J542" t="s">
        <v>481</v>
      </c>
      <c r="K542" t="b">
        <v>0</v>
      </c>
      <c r="L542">
        <v>0</v>
      </c>
      <c r="M542">
        <v>540</v>
      </c>
      <c r="N542">
        <v>32000</v>
      </c>
      <c r="O542">
        <v>32000</v>
      </c>
      <c r="P542">
        <v>32000</v>
      </c>
      <c r="Q542">
        <v>0</v>
      </c>
      <c r="R542">
        <v>3</v>
      </c>
      <c r="S542">
        <v>4</v>
      </c>
      <c r="T542" t="b">
        <v>0</v>
      </c>
      <c r="U542" t="b">
        <v>0</v>
      </c>
      <c r="V542">
        <v>-1</v>
      </c>
    </row>
    <row r="543" spans="9:23" x14ac:dyDescent="0.25">
      <c r="I543" t="s">
        <v>139</v>
      </c>
      <c r="J543" t="s">
        <v>483</v>
      </c>
      <c r="K543" t="b">
        <v>0</v>
      </c>
      <c r="L543">
        <v>0</v>
      </c>
      <c r="M543">
        <v>541</v>
      </c>
      <c r="N543">
        <v>32000</v>
      </c>
      <c r="O543">
        <v>32000</v>
      </c>
      <c r="P543">
        <v>32000</v>
      </c>
      <c r="Q543" s="19">
        <v>0</v>
      </c>
      <c r="R543">
        <v>0</v>
      </c>
      <c r="S543">
        <v>0</v>
      </c>
      <c r="T543" t="b">
        <v>0</v>
      </c>
      <c r="U543" t="b">
        <v>0</v>
      </c>
      <c r="V543">
        <v>-1</v>
      </c>
      <c r="W543" s="19"/>
    </row>
    <row r="544" spans="9:23" x14ac:dyDescent="0.25">
      <c r="I544" t="s">
        <v>139</v>
      </c>
      <c r="J544" t="s">
        <v>484</v>
      </c>
      <c r="K544" t="b">
        <v>0</v>
      </c>
      <c r="L544">
        <v>0</v>
      </c>
      <c r="M544">
        <v>542</v>
      </c>
      <c r="N544">
        <v>32000</v>
      </c>
      <c r="O544">
        <v>32000</v>
      </c>
      <c r="P544">
        <v>32000</v>
      </c>
      <c r="Q544" s="19">
        <v>0</v>
      </c>
      <c r="R544">
        <v>0</v>
      </c>
      <c r="S544">
        <v>0</v>
      </c>
      <c r="T544" t="b">
        <v>0</v>
      </c>
      <c r="U544" t="b">
        <v>0</v>
      </c>
      <c r="V544">
        <v>-1</v>
      </c>
      <c r="W544" s="19"/>
    </row>
    <row r="545" spans="9:23" x14ac:dyDescent="0.25">
      <c r="I545" t="s">
        <v>139</v>
      </c>
      <c r="J545" t="s">
        <v>6218</v>
      </c>
      <c r="K545" t="b">
        <v>0</v>
      </c>
      <c r="L545">
        <v>0</v>
      </c>
      <c r="M545">
        <v>543</v>
      </c>
      <c r="N545">
        <v>0</v>
      </c>
      <c r="O545">
        <v>2</v>
      </c>
      <c r="P545">
        <v>10</v>
      </c>
      <c r="Q545" s="19">
        <v>0</v>
      </c>
      <c r="R545">
        <v>0</v>
      </c>
      <c r="S545">
        <v>0</v>
      </c>
      <c r="T545" t="b">
        <v>0</v>
      </c>
      <c r="U545" t="b">
        <v>0</v>
      </c>
      <c r="V545">
        <v>-1</v>
      </c>
      <c r="W545" s="19"/>
    </row>
    <row r="546" spans="9:23" x14ac:dyDescent="0.25">
      <c r="I546" t="s">
        <v>6219</v>
      </c>
      <c r="J546" t="s">
        <v>6220</v>
      </c>
      <c r="K546" t="b">
        <v>0</v>
      </c>
      <c r="L546">
        <v>0</v>
      </c>
      <c r="M546">
        <v>544</v>
      </c>
      <c r="N546">
        <v>0</v>
      </c>
      <c r="O546">
        <v>4</v>
      </c>
      <c r="P546">
        <v>13</v>
      </c>
      <c r="Q546" s="19">
        <v>1</v>
      </c>
      <c r="R546">
        <v>1</v>
      </c>
      <c r="S546">
        <v>4</v>
      </c>
      <c r="T546" t="b">
        <v>1</v>
      </c>
      <c r="U546" t="b">
        <v>0</v>
      </c>
      <c r="V546">
        <v>800</v>
      </c>
      <c r="W546" s="19"/>
    </row>
    <row r="547" spans="9:23" x14ac:dyDescent="0.25">
      <c r="I547" t="s">
        <v>6219</v>
      </c>
      <c r="J547" t="s">
        <v>6221</v>
      </c>
      <c r="K547" t="b">
        <v>0</v>
      </c>
      <c r="L547">
        <v>0</v>
      </c>
      <c r="M547">
        <v>545</v>
      </c>
      <c r="N547">
        <v>0</v>
      </c>
      <c r="O547">
        <v>4</v>
      </c>
      <c r="P547">
        <v>14</v>
      </c>
      <c r="Q547" s="19">
        <v>1</v>
      </c>
      <c r="R547">
        <v>1</v>
      </c>
      <c r="S547">
        <v>4</v>
      </c>
      <c r="T547" t="b">
        <v>0</v>
      </c>
      <c r="U547" t="b">
        <v>0</v>
      </c>
      <c r="V547">
        <v>-1</v>
      </c>
      <c r="W547" s="19"/>
    </row>
    <row r="548" spans="9:23" x14ac:dyDescent="0.25">
      <c r="I548" t="s">
        <v>6219</v>
      </c>
      <c r="J548" t="s">
        <v>6222</v>
      </c>
      <c r="K548" t="b">
        <v>0</v>
      </c>
      <c r="L548">
        <v>0</v>
      </c>
      <c r="M548">
        <v>546</v>
      </c>
      <c r="N548">
        <v>0</v>
      </c>
      <c r="O548">
        <v>4</v>
      </c>
      <c r="P548">
        <v>15</v>
      </c>
      <c r="Q548" s="19">
        <v>1</v>
      </c>
      <c r="R548">
        <v>1</v>
      </c>
      <c r="S548">
        <v>4</v>
      </c>
      <c r="T548" t="b">
        <v>0</v>
      </c>
      <c r="U548" t="b">
        <v>0</v>
      </c>
      <c r="V548">
        <v>-1</v>
      </c>
      <c r="W548" s="19"/>
    </row>
    <row r="549" spans="9:23" x14ac:dyDescent="0.25">
      <c r="I549" t="s">
        <v>6219</v>
      </c>
      <c r="J549" t="s">
        <v>6223</v>
      </c>
      <c r="K549" t="b">
        <v>0</v>
      </c>
      <c r="L549">
        <v>0</v>
      </c>
      <c r="M549">
        <v>547</v>
      </c>
      <c r="N549">
        <v>0</v>
      </c>
      <c r="O549">
        <v>5</v>
      </c>
      <c r="P549">
        <v>0</v>
      </c>
      <c r="Q549" s="19">
        <v>1</v>
      </c>
      <c r="R549">
        <v>1</v>
      </c>
      <c r="S549">
        <v>4</v>
      </c>
      <c r="T549" t="b">
        <v>1</v>
      </c>
      <c r="U549" t="b">
        <v>0</v>
      </c>
      <c r="V549">
        <v>801</v>
      </c>
      <c r="W549" s="19"/>
    </row>
    <row r="550" spans="9:23" x14ac:dyDescent="0.25">
      <c r="I550" t="s">
        <v>6219</v>
      </c>
      <c r="J550" t="s">
        <v>6224</v>
      </c>
      <c r="K550" t="b">
        <v>0</v>
      </c>
      <c r="L550">
        <v>0</v>
      </c>
      <c r="M550">
        <v>548</v>
      </c>
      <c r="N550">
        <v>0</v>
      </c>
      <c r="O550">
        <v>5</v>
      </c>
      <c r="P550">
        <v>1</v>
      </c>
      <c r="Q550" s="19">
        <v>1</v>
      </c>
      <c r="R550">
        <v>1</v>
      </c>
      <c r="S550">
        <v>4</v>
      </c>
      <c r="T550" t="b">
        <v>0</v>
      </c>
      <c r="U550" t="b">
        <v>0</v>
      </c>
      <c r="V550">
        <v>-1</v>
      </c>
      <c r="W550" s="19"/>
    </row>
    <row r="551" spans="9:23" x14ac:dyDescent="0.25">
      <c r="I551" t="s">
        <v>6219</v>
      </c>
      <c r="J551" t="s">
        <v>6225</v>
      </c>
      <c r="K551" t="b">
        <v>0</v>
      </c>
      <c r="L551">
        <v>0</v>
      </c>
      <c r="M551">
        <v>549</v>
      </c>
      <c r="N551">
        <v>0</v>
      </c>
      <c r="O551">
        <v>5</v>
      </c>
      <c r="P551">
        <v>2</v>
      </c>
      <c r="Q551" s="19">
        <v>1</v>
      </c>
      <c r="R551">
        <v>1</v>
      </c>
      <c r="S551">
        <v>3</v>
      </c>
      <c r="T551" t="b">
        <v>1</v>
      </c>
      <c r="U551" t="b">
        <v>0</v>
      </c>
      <c r="V551">
        <v>802</v>
      </c>
      <c r="W551" s="19"/>
    </row>
    <row r="552" spans="9:23" x14ac:dyDescent="0.25">
      <c r="I552" t="s">
        <v>6219</v>
      </c>
      <c r="J552" t="s">
        <v>6226</v>
      </c>
      <c r="K552" t="b">
        <v>0</v>
      </c>
      <c r="L552">
        <v>0</v>
      </c>
      <c r="M552">
        <v>550</v>
      </c>
      <c r="N552">
        <v>0</v>
      </c>
      <c r="O552">
        <v>5</v>
      </c>
      <c r="P552">
        <v>3</v>
      </c>
      <c r="Q552" s="19">
        <v>1</v>
      </c>
      <c r="R552">
        <v>1</v>
      </c>
      <c r="S552">
        <v>4</v>
      </c>
      <c r="T552" t="b">
        <v>1</v>
      </c>
      <c r="U552" t="b">
        <v>1</v>
      </c>
      <c r="V552">
        <v>830</v>
      </c>
      <c r="W552" s="19"/>
    </row>
    <row r="553" spans="9:23" x14ac:dyDescent="0.25">
      <c r="I553" t="s">
        <v>6219</v>
      </c>
      <c r="J553" t="s">
        <v>6227</v>
      </c>
      <c r="K553" t="b">
        <v>0</v>
      </c>
      <c r="L553">
        <v>0</v>
      </c>
      <c r="M553">
        <v>551</v>
      </c>
      <c r="N553">
        <v>0</v>
      </c>
      <c r="O553">
        <v>5</v>
      </c>
      <c r="P553">
        <v>4</v>
      </c>
      <c r="Q553" s="19">
        <v>3</v>
      </c>
      <c r="R553">
        <v>3</v>
      </c>
      <c r="S553">
        <v>4</v>
      </c>
      <c r="T553" t="b">
        <v>1</v>
      </c>
      <c r="U553" t="b">
        <v>1</v>
      </c>
      <c r="V553">
        <v>803</v>
      </c>
      <c r="W553" s="19"/>
    </row>
    <row r="554" spans="9:23" x14ac:dyDescent="0.25">
      <c r="I554" t="s">
        <v>6219</v>
      </c>
      <c r="J554" t="s">
        <v>6228</v>
      </c>
      <c r="K554" t="b">
        <v>0</v>
      </c>
      <c r="L554">
        <v>0</v>
      </c>
      <c r="M554">
        <v>552</v>
      </c>
      <c r="N554">
        <v>0</v>
      </c>
      <c r="O554">
        <v>5</v>
      </c>
      <c r="P554">
        <v>5</v>
      </c>
      <c r="Q554" s="19">
        <v>3</v>
      </c>
      <c r="R554">
        <v>3</v>
      </c>
      <c r="S554">
        <v>4</v>
      </c>
      <c r="T554" t="b">
        <v>1</v>
      </c>
      <c r="U554" t="b">
        <v>1</v>
      </c>
      <c r="V554">
        <v>804</v>
      </c>
      <c r="W554" s="19"/>
    </row>
    <row r="555" spans="9:23" x14ac:dyDescent="0.25">
      <c r="I555" t="s">
        <v>6219</v>
      </c>
      <c r="J555" t="s">
        <v>6229</v>
      </c>
      <c r="K555" t="b">
        <v>0</v>
      </c>
      <c r="L555">
        <v>0</v>
      </c>
      <c r="M555">
        <v>553</v>
      </c>
      <c r="N555">
        <v>0</v>
      </c>
      <c r="O555">
        <v>5</v>
      </c>
      <c r="P555">
        <v>6</v>
      </c>
      <c r="Q555" s="19">
        <v>3</v>
      </c>
      <c r="R555">
        <v>3</v>
      </c>
      <c r="S555">
        <v>4</v>
      </c>
      <c r="T555" t="b">
        <v>1</v>
      </c>
      <c r="U555" t="b">
        <v>1</v>
      </c>
      <c r="V555">
        <v>805</v>
      </c>
      <c r="W555" s="19"/>
    </row>
    <row r="556" spans="9:23" x14ac:dyDescent="0.25">
      <c r="I556" t="s">
        <v>6219</v>
      </c>
      <c r="J556" t="s">
        <v>6230</v>
      </c>
      <c r="K556" t="b">
        <v>0</v>
      </c>
      <c r="L556">
        <v>0</v>
      </c>
      <c r="M556">
        <v>554</v>
      </c>
      <c r="N556">
        <v>0</v>
      </c>
      <c r="O556">
        <v>5</v>
      </c>
      <c r="P556">
        <v>7</v>
      </c>
      <c r="Q556" s="19">
        <v>3</v>
      </c>
      <c r="R556">
        <v>3</v>
      </c>
      <c r="S556">
        <v>4</v>
      </c>
      <c r="T556" t="b">
        <v>1</v>
      </c>
      <c r="U556" t="b">
        <v>1</v>
      </c>
      <c r="V556">
        <v>806</v>
      </c>
      <c r="W556" s="19"/>
    </row>
    <row r="557" spans="9:23" x14ac:dyDescent="0.25">
      <c r="I557" t="s">
        <v>6219</v>
      </c>
      <c r="J557" t="s">
        <v>6231</v>
      </c>
      <c r="K557" t="b">
        <v>0</v>
      </c>
      <c r="L557">
        <v>0</v>
      </c>
      <c r="M557">
        <v>555</v>
      </c>
      <c r="N557">
        <v>0</v>
      </c>
      <c r="O557">
        <v>5</v>
      </c>
      <c r="P557">
        <v>8</v>
      </c>
      <c r="Q557" s="19">
        <v>3</v>
      </c>
      <c r="R557">
        <v>3</v>
      </c>
      <c r="S557">
        <v>4</v>
      </c>
      <c r="T557" t="b">
        <v>1</v>
      </c>
      <c r="U557" t="b">
        <v>1</v>
      </c>
      <c r="V557">
        <v>807</v>
      </c>
      <c r="W557" s="19"/>
    </row>
    <row r="558" spans="9:23" x14ac:dyDescent="0.25">
      <c r="I558" t="s">
        <v>6219</v>
      </c>
      <c r="J558" t="s">
        <v>6232</v>
      </c>
      <c r="K558" t="b">
        <v>0</v>
      </c>
      <c r="L558">
        <v>0</v>
      </c>
      <c r="M558">
        <v>556</v>
      </c>
      <c r="N558">
        <v>0</v>
      </c>
      <c r="O558">
        <v>5</v>
      </c>
      <c r="P558">
        <v>9</v>
      </c>
      <c r="Q558" s="19">
        <v>3</v>
      </c>
      <c r="R558">
        <v>3</v>
      </c>
      <c r="S558">
        <v>4</v>
      </c>
      <c r="T558" t="b">
        <v>1</v>
      </c>
      <c r="U558" t="b">
        <v>1</v>
      </c>
      <c r="V558">
        <v>808</v>
      </c>
      <c r="W558" s="19"/>
    </row>
    <row r="559" spans="9:23" x14ac:dyDescent="0.25">
      <c r="I559" t="s">
        <v>6219</v>
      </c>
      <c r="J559" t="s">
        <v>6233</v>
      </c>
      <c r="K559" t="b">
        <v>0</v>
      </c>
      <c r="L559">
        <v>0</v>
      </c>
      <c r="M559">
        <v>557</v>
      </c>
      <c r="N559">
        <v>0</v>
      </c>
      <c r="O559">
        <v>5</v>
      </c>
      <c r="P559">
        <v>10</v>
      </c>
      <c r="Q559" s="19">
        <v>3</v>
      </c>
      <c r="R559">
        <v>3</v>
      </c>
      <c r="S559">
        <v>4</v>
      </c>
      <c r="T559" t="b">
        <v>1</v>
      </c>
      <c r="U559" t="b">
        <v>1</v>
      </c>
      <c r="V559">
        <v>809</v>
      </c>
      <c r="W559" s="19"/>
    </row>
    <row r="560" spans="9:23" x14ac:dyDescent="0.25">
      <c r="I560" t="s">
        <v>6219</v>
      </c>
      <c r="J560" t="s">
        <v>6234</v>
      </c>
      <c r="K560" t="b">
        <v>0</v>
      </c>
      <c r="L560">
        <v>0</v>
      </c>
      <c r="M560">
        <v>558</v>
      </c>
      <c r="N560">
        <v>0</v>
      </c>
      <c r="O560">
        <v>5</v>
      </c>
      <c r="P560">
        <v>11</v>
      </c>
      <c r="Q560" s="19">
        <v>1</v>
      </c>
      <c r="R560">
        <v>1</v>
      </c>
      <c r="S560">
        <v>4</v>
      </c>
      <c r="T560" t="b">
        <v>1</v>
      </c>
      <c r="U560" t="b">
        <v>0</v>
      </c>
      <c r="V560">
        <v>810</v>
      </c>
      <c r="W560" s="19"/>
    </row>
    <row r="561" spans="9:23" x14ac:dyDescent="0.25">
      <c r="I561" t="s">
        <v>6219</v>
      </c>
      <c r="J561" t="s">
        <v>6235</v>
      </c>
      <c r="K561" t="b">
        <v>0</v>
      </c>
      <c r="L561">
        <v>0</v>
      </c>
      <c r="M561">
        <v>559</v>
      </c>
      <c r="N561">
        <v>0</v>
      </c>
      <c r="O561">
        <v>5</v>
      </c>
      <c r="P561">
        <v>12</v>
      </c>
      <c r="Q561" s="19">
        <v>1</v>
      </c>
      <c r="R561">
        <v>1</v>
      </c>
      <c r="S561">
        <v>4</v>
      </c>
      <c r="T561" t="b">
        <v>0</v>
      </c>
      <c r="U561" t="b">
        <v>0</v>
      </c>
      <c r="V561">
        <v>-1</v>
      </c>
      <c r="W561" s="19"/>
    </row>
    <row r="562" spans="9:23" x14ac:dyDescent="0.25">
      <c r="I562" t="s">
        <v>6219</v>
      </c>
      <c r="J562" t="s">
        <v>6236</v>
      </c>
      <c r="K562" t="b">
        <v>0</v>
      </c>
      <c r="L562">
        <v>0</v>
      </c>
      <c r="M562">
        <v>560</v>
      </c>
      <c r="N562">
        <v>0</v>
      </c>
      <c r="O562">
        <v>5</v>
      </c>
      <c r="P562">
        <v>13</v>
      </c>
      <c r="Q562" s="19">
        <v>1</v>
      </c>
      <c r="R562">
        <v>1</v>
      </c>
      <c r="S562">
        <v>4</v>
      </c>
      <c r="T562" t="b">
        <v>0</v>
      </c>
      <c r="U562" t="b">
        <v>0</v>
      </c>
      <c r="V562">
        <v>-1</v>
      </c>
      <c r="W562" s="19"/>
    </row>
    <row r="563" spans="9:23" x14ac:dyDescent="0.25">
      <c r="I563" t="s">
        <v>6219</v>
      </c>
      <c r="J563" t="s">
        <v>6237</v>
      </c>
      <c r="K563" t="b">
        <v>0</v>
      </c>
      <c r="L563">
        <v>0</v>
      </c>
      <c r="M563">
        <v>561</v>
      </c>
      <c r="N563">
        <v>0</v>
      </c>
      <c r="O563">
        <v>5</v>
      </c>
      <c r="P563">
        <v>14</v>
      </c>
      <c r="Q563" s="19">
        <v>1</v>
      </c>
      <c r="R563">
        <v>1</v>
      </c>
      <c r="S563">
        <v>4</v>
      </c>
      <c r="T563" t="b">
        <v>1</v>
      </c>
      <c r="U563" t="b">
        <v>0</v>
      </c>
      <c r="V563">
        <v>811</v>
      </c>
      <c r="W563" s="19"/>
    </row>
    <row r="564" spans="9:23" x14ac:dyDescent="0.25">
      <c r="I564" t="s">
        <v>6219</v>
      </c>
      <c r="J564" t="s">
        <v>6238</v>
      </c>
      <c r="K564" t="b">
        <v>0</v>
      </c>
      <c r="L564">
        <v>0</v>
      </c>
      <c r="M564">
        <v>562</v>
      </c>
      <c r="N564">
        <v>0</v>
      </c>
      <c r="O564">
        <v>5</v>
      </c>
      <c r="P564">
        <v>15</v>
      </c>
      <c r="Q564" s="19">
        <v>1</v>
      </c>
      <c r="R564">
        <v>1</v>
      </c>
      <c r="S564">
        <v>4</v>
      </c>
      <c r="T564" t="b">
        <v>0</v>
      </c>
      <c r="U564" t="b">
        <v>0</v>
      </c>
      <c r="V564">
        <v>-1</v>
      </c>
      <c r="W564" s="19"/>
    </row>
    <row r="565" spans="9:23" x14ac:dyDescent="0.25">
      <c r="I565" t="s">
        <v>6219</v>
      </c>
      <c r="J565" t="s">
        <v>6239</v>
      </c>
      <c r="K565" t="b">
        <v>0</v>
      </c>
      <c r="L565">
        <v>0</v>
      </c>
      <c r="M565">
        <v>563</v>
      </c>
      <c r="N565">
        <v>0</v>
      </c>
      <c r="O565">
        <v>6</v>
      </c>
      <c r="P565">
        <v>0</v>
      </c>
      <c r="Q565" s="19">
        <v>1</v>
      </c>
      <c r="R565">
        <v>1</v>
      </c>
      <c r="S565">
        <v>3</v>
      </c>
      <c r="T565" t="b">
        <v>1</v>
      </c>
      <c r="U565" t="b">
        <v>0</v>
      </c>
      <c r="V565">
        <v>812</v>
      </c>
      <c r="W565" s="19"/>
    </row>
    <row r="566" spans="9:23" x14ac:dyDescent="0.25">
      <c r="I566" t="s">
        <v>6219</v>
      </c>
      <c r="J566" t="s">
        <v>6240</v>
      </c>
      <c r="K566" t="b">
        <v>0</v>
      </c>
      <c r="L566">
        <v>0</v>
      </c>
      <c r="M566">
        <v>564</v>
      </c>
      <c r="N566">
        <v>0</v>
      </c>
      <c r="O566">
        <v>6</v>
      </c>
      <c r="P566">
        <v>1</v>
      </c>
      <c r="Q566" s="19">
        <v>1</v>
      </c>
      <c r="R566">
        <v>1</v>
      </c>
      <c r="S566">
        <v>4</v>
      </c>
      <c r="T566" t="b">
        <v>1</v>
      </c>
      <c r="U566" t="b">
        <v>1</v>
      </c>
      <c r="V566">
        <v>831</v>
      </c>
      <c r="W566" s="19"/>
    </row>
    <row r="567" spans="9:23" x14ac:dyDescent="0.25">
      <c r="I567" t="s">
        <v>6219</v>
      </c>
      <c r="J567" t="s">
        <v>6241</v>
      </c>
      <c r="K567" t="b">
        <v>0</v>
      </c>
      <c r="L567">
        <v>0</v>
      </c>
      <c r="M567">
        <v>565</v>
      </c>
      <c r="N567">
        <v>0</v>
      </c>
      <c r="O567">
        <v>6</v>
      </c>
      <c r="P567">
        <v>2</v>
      </c>
      <c r="Q567" s="19">
        <v>3</v>
      </c>
      <c r="R567">
        <v>3</v>
      </c>
      <c r="S567">
        <v>4</v>
      </c>
      <c r="T567" t="b">
        <v>1</v>
      </c>
      <c r="U567" t="b">
        <v>1</v>
      </c>
      <c r="V567">
        <v>813</v>
      </c>
      <c r="W567" s="19"/>
    </row>
    <row r="568" spans="9:23" x14ac:dyDescent="0.25">
      <c r="I568" t="s">
        <v>6219</v>
      </c>
      <c r="J568" t="s">
        <v>6242</v>
      </c>
      <c r="K568" t="b">
        <v>0</v>
      </c>
      <c r="L568">
        <v>0</v>
      </c>
      <c r="M568">
        <v>566</v>
      </c>
      <c r="N568">
        <v>0</v>
      </c>
      <c r="O568">
        <v>6</v>
      </c>
      <c r="P568">
        <v>3</v>
      </c>
      <c r="Q568" s="19">
        <v>3</v>
      </c>
      <c r="R568">
        <v>3</v>
      </c>
      <c r="S568">
        <v>4</v>
      </c>
      <c r="T568" t="b">
        <v>1</v>
      </c>
      <c r="U568" t="b">
        <v>1</v>
      </c>
      <c r="V568">
        <v>814</v>
      </c>
      <c r="W568" s="19"/>
    </row>
    <row r="569" spans="9:23" x14ac:dyDescent="0.25">
      <c r="I569" t="s">
        <v>6219</v>
      </c>
      <c r="J569" t="s">
        <v>6243</v>
      </c>
      <c r="K569" t="b">
        <v>0</v>
      </c>
      <c r="L569">
        <v>0</v>
      </c>
      <c r="M569">
        <v>567</v>
      </c>
      <c r="N569">
        <v>0</v>
      </c>
      <c r="O569">
        <v>6</v>
      </c>
      <c r="P569">
        <v>4</v>
      </c>
      <c r="Q569" s="19">
        <v>3</v>
      </c>
      <c r="R569">
        <v>3</v>
      </c>
      <c r="S569">
        <v>4</v>
      </c>
      <c r="T569" t="b">
        <v>1</v>
      </c>
      <c r="U569" t="b">
        <v>1</v>
      </c>
      <c r="V569">
        <v>815</v>
      </c>
      <c r="W569" s="19"/>
    </row>
    <row r="570" spans="9:23" x14ac:dyDescent="0.25">
      <c r="I570" t="s">
        <v>6219</v>
      </c>
      <c r="J570" t="s">
        <v>6244</v>
      </c>
      <c r="K570" t="b">
        <v>0</v>
      </c>
      <c r="L570">
        <v>0</v>
      </c>
      <c r="M570">
        <v>568</v>
      </c>
      <c r="N570">
        <v>0</v>
      </c>
      <c r="O570">
        <v>6</v>
      </c>
      <c r="P570">
        <v>5</v>
      </c>
      <c r="Q570" s="19">
        <v>3</v>
      </c>
      <c r="R570">
        <v>3</v>
      </c>
      <c r="S570">
        <v>4</v>
      </c>
      <c r="T570" t="b">
        <v>1</v>
      </c>
      <c r="U570" t="b">
        <v>1</v>
      </c>
      <c r="V570">
        <v>816</v>
      </c>
      <c r="W570" s="19"/>
    </row>
    <row r="571" spans="9:23" x14ac:dyDescent="0.25">
      <c r="I571" t="s">
        <v>6219</v>
      </c>
      <c r="J571" t="s">
        <v>6245</v>
      </c>
      <c r="K571" t="b">
        <v>0</v>
      </c>
      <c r="L571">
        <v>0</v>
      </c>
      <c r="M571">
        <v>569</v>
      </c>
      <c r="N571">
        <v>0</v>
      </c>
      <c r="O571">
        <v>6</v>
      </c>
      <c r="P571">
        <v>6</v>
      </c>
      <c r="Q571" s="19">
        <v>3</v>
      </c>
      <c r="R571">
        <v>3</v>
      </c>
      <c r="S571">
        <v>4</v>
      </c>
      <c r="T571" t="b">
        <v>1</v>
      </c>
      <c r="U571" t="b">
        <v>1</v>
      </c>
      <c r="V571">
        <v>817</v>
      </c>
      <c r="W571" s="19"/>
    </row>
    <row r="572" spans="9:23" x14ac:dyDescent="0.25">
      <c r="I572" t="s">
        <v>6219</v>
      </c>
      <c r="J572" t="s">
        <v>6246</v>
      </c>
      <c r="K572" t="b">
        <v>0</v>
      </c>
      <c r="L572">
        <v>0</v>
      </c>
      <c r="M572">
        <v>570</v>
      </c>
      <c r="N572">
        <v>0</v>
      </c>
      <c r="O572">
        <v>6</v>
      </c>
      <c r="P572">
        <v>7</v>
      </c>
      <c r="Q572" s="19">
        <v>3</v>
      </c>
      <c r="R572">
        <v>3</v>
      </c>
      <c r="S572">
        <v>4</v>
      </c>
      <c r="T572" t="b">
        <v>1</v>
      </c>
      <c r="U572" t="b">
        <v>1</v>
      </c>
      <c r="V572">
        <v>818</v>
      </c>
      <c r="W572" s="19"/>
    </row>
    <row r="573" spans="9:23" x14ac:dyDescent="0.25">
      <c r="I573" t="s">
        <v>6219</v>
      </c>
      <c r="J573" t="s">
        <v>6247</v>
      </c>
      <c r="K573" t="b">
        <v>0</v>
      </c>
      <c r="L573">
        <v>0</v>
      </c>
      <c r="M573">
        <v>571</v>
      </c>
      <c r="N573">
        <v>32000</v>
      </c>
      <c r="O573">
        <v>32000</v>
      </c>
      <c r="P573">
        <v>32000</v>
      </c>
      <c r="Q573" s="19">
        <v>0</v>
      </c>
      <c r="R573">
        <v>0</v>
      </c>
      <c r="S573">
        <v>0</v>
      </c>
      <c r="T573" t="b">
        <v>0</v>
      </c>
      <c r="U573" t="b">
        <v>0</v>
      </c>
      <c r="V573">
        <v>-1</v>
      </c>
      <c r="W573" s="19"/>
    </row>
    <row r="574" spans="9:23" x14ac:dyDescent="0.25">
      <c r="I574" t="s">
        <v>6219</v>
      </c>
      <c r="J574" t="s">
        <v>490</v>
      </c>
      <c r="K574" t="b">
        <v>0</v>
      </c>
      <c r="L574">
        <v>0</v>
      </c>
      <c r="M574">
        <v>572</v>
      </c>
      <c r="N574">
        <v>32000</v>
      </c>
      <c r="O574">
        <v>32000</v>
      </c>
      <c r="P574">
        <v>32000</v>
      </c>
      <c r="Q574" s="19">
        <v>0</v>
      </c>
      <c r="R574">
        <v>0</v>
      </c>
      <c r="S574">
        <v>0</v>
      </c>
      <c r="T574" t="b">
        <v>0</v>
      </c>
      <c r="U574" t="b">
        <v>0</v>
      </c>
      <c r="V574">
        <v>-1</v>
      </c>
      <c r="W574" s="19"/>
    </row>
    <row r="575" spans="9:23" x14ac:dyDescent="0.25">
      <c r="I575" t="s">
        <v>6219</v>
      </c>
      <c r="J575" t="s">
        <v>491</v>
      </c>
      <c r="K575" t="b">
        <v>0</v>
      </c>
      <c r="L575">
        <v>0</v>
      </c>
      <c r="M575">
        <v>573</v>
      </c>
      <c r="N575">
        <v>32000</v>
      </c>
      <c r="O575">
        <v>32000</v>
      </c>
      <c r="P575">
        <v>32000</v>
      </c>
      <c r="Q575" s="19">
        <v>0</v>
      </c>
      <c r="R575">
        <v>0</v>
      </c>
      <c r="S575">
        <v>0</v>
      </c>
      <c r="T575" t="b">
        <v>0</v>
      </c>
      <c r="U575" t="b">
        <v>0</v>
      </c>
      <c r="V575">
        <v>-1</v>
      </c>
      <c r="W575" s="19"/>
    </row>
    <row r="576" spans="9:23" x14ac:dyDescent="0.25">
      <c r="I576" t="s">
        <v>6219</v>
      </c>
      <c r="J576" t="s">
        <v>492</v>
      </c>
      <c r="K576" t="b">
        <v>0</v>
      </c>
      <c r="L576">
        <v>0</v>
      </c>
      <c r="M576">
        <v>574</v>
      </c>
      <c r="N576">
        <v>32000</v>
      </c>
      <c r="O576">
        <v>32000</v>
      </c>
      <c r="P576">
        <v>32000</v>
      </c>
      <c r="Q576" s="19">
        <v>0</v>
      </c>
      <c r="R576">
        <v>0</v>
      </c>
      <c r="S576">
        <v>0</v>
      </c>
      <c r="T576" t="b">
        <v>0</v>
      </c>
      <c r="U576" t="b">
        <v>0</v>
      </c>
      <c r="V576">
        <v>-1</v>
      </c>
      <c r="W576" s="19"/>
    </row>
    <row r="577" spans="9:23" x14ac:dyDescent="0.25">
      <c r="I577" t="s">
        <v>6219</v>
      </c>
      <c r="J577" t="s">
        <v>493</v>
      </c>
      <c r="K577" t="b">
        <v>0</v>
      </c>
      <c r="L577">
        <v>0</v>
      </c>
      <c r="M577">
        <v>575</v>
      </c>
      <c r="N577">
        <v>32000</v>
      </c>
      <c r="O577">
        <v>32000</v>
      </c>
      <c r="P577">
        <v>32000</v>
      </c>
      <c r="Q577" s="19">
        <v>0</v>
      </c>
      <c r="R577">
        <v>0</v>
      </c>
      <c r="S577">
        <v>0</v>
      </c>
      <c r="T577" t="b">
        <v>0</v>
      </c>
      <c r="U577" t="b">
        <v>0</v>
      </c>
      <c r="V577">
        <v>-1</v>
      </c>
      <c r="W577" s="19"/>
    </row>
    <row r="578" spans="9:23" x14ac:dyDescent="0.25">
      <c r="I578" t="s">
        <v>6248</v>
      </c>
      <c r="J578" t="s">
        <v>439</v>
      </c>
      <c r="K578" t="b">
        <v>0</v>
      </c>
      <c r="L578">
        <v>0</v>
      </c>
      <c r="M578">
        <v>576</v>
      </c>
      <c r="N578">
        <v>0</v>
      </c>
      <c r="O578">
        <v>3</v>
      </c>
      <c r="P578">
        <v>12</v>
      </c>
      <c r="Q578" s="19">
        <v>1</v>
      </c>
      <c r="R578">
        <v>1</v>
      </c>
      <c r="S578">
        <v>4</v>
      </c>
      <c r="T578" t="b">
        <v>0</v>
      </c>
      <c r="U578" t="b">
        <v>0</v>
      </c>
      <c r="V578">
        <v>-1</v>
      </c>
    </row>
    <row r="579" spans="9:23" x14ac:dyDescent="0.25">
      <c r="I579" t="s">
        <v>6248</v>
      </c>
      <c r="J579" t="s">
        <v>437</v>
      </c>
      <c r="K579" t="b">
        <v>0</v>
      </c>
      <c r="L579">
        <v>0</v>
      </c>
      <c r="M579">
        <v>577</v>
      </c>
      <c r="N579">
        <v>0</v>
      </c>
      <c r="O579">
        <v>3</v>
      </c>
      <c r="P579">
        <v>13</v>
      </c>
      <c r="Q579">
        <v>1</v>
      </c>
      <c r="R579">
        <v>1</v>
      </c>
      <c r="S579">
        <v>4</v>
      </c>
      <c r="T579" t="b">
        <v>0</v>
      </c>
      <c r="U579" t="b">
        <v>0</v>
      </c>
      <c r="V579">
        <v>-1</v>
      </c>
    </row>
    <row r="580" spans="9:23" x14ac:dyDescent="0.25">
      <c r="I580" t="s">
        <v>6248</v>
      </c>
      <c r="J580" t="s">
        <v>496</v>
      </c>
      <c r="K580" t="b">
        <v>0</v>
      </c>
      <c r="L580">
        <v>0</v>
      </c>
      <c r="M580">
        <v>578</v>
      </c>
      <c r="N580">
        <v>0</v>
      </c>
      <c r="O580">
        <v>4</v>
      </c>
      <c r="P580">
        <v>4</v>
      </c>
      <c r="Q580">
        <v>1</v>
      </c>
      <c r="R580">
        <v>1</v>
      </c>
      <c r="S580">
        <v>4</v>
      </c>
      <c r="T580" t="b">
        <v>0</v>
      </c>
      <c r="U580" t="b">
        <v>0</v>
      </c>
      <c r="V580">
        <v>-1</v>
      </c>
    </row>
    <row r="581" spans="9:23" x14ac:dyDescent="0.25">
      <c r="I581" t="s">
        <v>6248</v>
      </c>
      <c r="J581" t="s">
        <v>424</v>
      </c>
      <c r="K581" t="b">
        <v>0</v>
      </c>
      <c r="L581">
        <v>0</v>
      </c>
      <c r="M581">
        <v>579</v>
      </c>
      <c r="N581">
        <v>0</v>
      </c>
      <c r="O581">
        <v>4</v>
      </c>
      <c r="P581">
        <v>3</v>
      </c>
      <c r="Q581">
        <v>1</v>
      </c>
      <c r="R581">
        <v>1</v>
      </c>
      <c r="S581">
        <v>3</v>
      </c>
      <c r="T581" t="b">
        <v>0</v>
      </c>
      <c r="U581" t="b">
        <v>0</v>
      </c>
      <c r="V581">
        <v>-1</v>
      </c>
    </row>
    <row r="582" spans="9:23" x14ac:dyDescent="0.25">
      <c r="I582" t="s">
        <v>6248</v>
      </c>
      <c r="J582" t="s">
        <v>421</v>
      </c>
      <c r="K582" t="b">
        <v>0</v>
      </c>
      <c r="L582">
        <v>0</v>
      </c>
      <c r="M582">
        <v>580</v>
      </c>
      <c r="N582">
        <v>32000</v>
      </c>
      <c r="O582">
        <v>32000</v>
      </c>
      <c r="P582">
        <v>32000</v>
      </c>
      <c r="Q582">
        <v>0</v>
      </c>
      <c r="R582">
        <v>1</v>
      </c>
      <c r="S582">
        <v>4</v>
      </c>
      <c r="T582" t="b">
        <v>0</v>
      </c>
      <c r="U582" t="b">
        <v>0</v>
      </c>
      <c r="V582">
        <v>-1</v>
      </c>
    </row>
    <row r="583" spans="9:23" x14ac:dyDescent="0.25">
      <c r="I583" t="s">
        <v>6248</v>
      </c>
      <c r="J583" t="s">
        <v>419</v>
      </c>
      <c r="K583" t="b">
        <v>0</v>
      </c>
      <c r="L583">
        <v>0</v>
      </c>
      <c r="M583">
        <v>581</v>
      </c>
      <c r="N583">
        <v>32000</v>
      </c>
      <c r="O583">
        <v>32000</v>
      </c>
      <c r="P583">
        <v>32000</v>
      </c>
      <c r="Q583">
        <v>0</v>
      </c>
      <c r="R583">
        <v>1</v>
      </c>
      <c r="S583">
        <v>4</v>
      </c>
      <c r="T583" t="b">
        <v>0</v>
      </c>
      <c r="U583" t="b">
        <v>0</v>
      </c>
      <c r="V583">
        <v>-1</v>
      </c>
    </row>
    <row r="584" spans="9:23" x14ac:dyDescent="0.25">
      <c r="I584" t="s">
        <v>6248</v>
      </c>
      <c r="J584" t="s">
        <v>6249</v>
      </c>
      <c r="K584" t="b">
        <v>0</v>
      </c>
      <c r="L584">
        <v>0</v>
      </c>
      <c r="M584">
        <v>582</v>
      </c>
      <c r="N584">
        <v>0</v>
      </c>
      <c r="O584">
        <v>4</v>
      </c>
      <c r="P584">
        <v>5</v>
      </c>
      <c r="Q584">
        <v>3</v>
      </c>
      <c r="R584">
        <v>3</v>
      </c>
      <c r="S584">
        <v>4</v>
      </c>
      <c r="T584" t="b">
        <v>0</v>
      </c>
      <c r="U584" t="b">
        <v>0</v>
      </c>
      <c r="V584">
        <v>-1</v>
      </c>
    </row>
    <row r="585" spans="9:23" x14ac:dyDescent="0.25">
      <c r="I585" t="s">
        <v>6248</v>
      </c>
      <c r="J585" t="s">
        <v>457</v>
      </c>
      <c r="K585" t="b">
        <v>0</v>
      </c>
      <c r="L585">
        <v>0</v>
      </c>
      <c r="M585">
        <v>583</v>
      </c>
      <c r="N585">
        <v>32000</v>
      </c>
      <c r="O585">
        <v>32000</v>
      </c>
      <c r="P585">
        <v>32000</v>
      </c>
      <c r="Q585">
        <v>0</v>
      </c>
      <c r="R585">
        <v>0</v>
      </c>
      <c r="S585">
        <v>0</v>
      </c>
      <c r="T585" t="b">
        <v>0</v>
      </c>
      <c r="U585" t="b">
        <v>0</v>
      </c>
      <c r="V585">
        <v>-1</v>
      </c>
    </row>
    <row r="586" spans="9:23" x14ac:dyDescent="0.25">
      <c r="I586" t="s">
        <v>6248</v>
      </c>
      <c r="J586" t="s">
        <v>503</v>
      </c>
      <c r="K586" t="b">
        <v>0</v>
      </c>
      <c r="L586">
        <v>0</v>
      </c>
      <c r="M586">
        <v>584</v>
      </c>
      <c r="N586">
        <v>32000</v>
      </c>
      <c r="O586">
        <v>32000</v>
      </c>
      <c r="P586">
        <v>32000</v>
      </c>
      <c r="Q586" s="19">
        <v>0</v>
      </c>
      <c r="R586">
        <v>0</v>
      </c>
      <c r="S586">
        <v>0</v>
      </c>
      <c r="T586" t="b">
        <v>0</v>
      </c>
      <c r="U586" t="b">
        <v>0</v>
      </c>
      <c r="V586">
        <v>-1</v>
      </c>
    </row>
    <row r="587" spans="9:23" x14ac:dyDescent="0.25">
      <c r="I587" t="s">
        <v>6248</v>
      </c>
      <c r="J587" t="s">
        <v>6208</v>
      </c>
      <c r="K587" t="b">
        <v>0</v>
      </c>
      <c r="L587">
        <v>0</v>
      </c>
      <c r="M587">
        <v>585</v>
      </c>
      <c r="N587">
        <v>0</v>
      </c>
      <c r="O587">
        <v>4</v>
      </c>
      <c r="P587">
        <v>6</v>
      </c>
      <c r="Q587">
        <v>3</v>
      </c>
      <c r="R587">
        <v>3</v>
      </c>
      <c r="S587">
        <v>4</v>
      </c>
      <c r="T587" t="b">
        <v>0</v>
      </c>
      <c r="U587" t="b">
        <v>0</v>
      </c>
      <c r="V587">
        <v>-1</v>
      </c>
    </row>
    <row r="588" spans="9:23" x14ac:dyDescent="0.25">
      <c r="I588" t="s">
        <v>6248</v>
      </c>
      <c r="J588" t="s">
        <v>459</v>
      </c>
      <c r="K588" t="b">
        <v>0</v>
      </c>
      <c r="L588">
        <v>0</v>
      </c>
      <c r="M588">
        <v>586</v>
      </c>
      <c r="N588">
        <v>0</v>
      </c>
      <c r="O588">
        <v>4</v>
      </c>
      <c r="P588">
        <v>7</v>
      </c>
      <c r="Q588">
        <v>3</v>
      </c>
      <c r="R588">
        <v>3</v>
      </c>
      <c r="S588">
        <v>4</v>
      </c>
      <c r="T588" t="b">
        <v>0</v>
      </c>
      <c r="U588" t="b">
        <v>0</v>
      </c>
      <c r="V588">
        <v>-1</v>
      </c>
    </row>
    <row r="589" spans="9:23" x14ac:dyDescent="0.25">
      <c r="I589" t="s">
        <v>6248</v>
      </c>
      <c r="J589" t="s">
        <v>474</v>
      </c>
      <c r="K589" t="b">
        <v>0</v>
      </c>
      <c r="L589">
        <v>0</v>
      </c>
      <c r="M589">
        <v>587</v>
      </c>
      <c r="N589">
        <v>0</v>
      </c>
      <c r="O589">
        <v>4</v>
      </c>
      <c r="P589">
        <v>8</v>
      </c>
      <c r="Q589">
        <v>3</v>
      </c>
      <c r="R589">
        <v>3</v>
      </c>
      <c r="S589">
        <v>4</v>
      </c>
      <c r="T589" t="b">
        <v>0</v>
      </c>
      <c r="U589" t="b">
        <v>0</v>
      </c>
      <c r="V589">
        <v>-1</v>
      </c>
    </row>
    <row r="590" spans="9:23" x14ac:dyDescent="0.25">
      <c r="I590" t="s">
        <v>6248</v>
      </c>
      <c r="J590" t="s">
        <v>508</v>
      </c>
      <c r="K590" t="b">
        <v>0</v>
      </c>
      <c r="L590">
        <v>0</v>
      </c>
      <c r="M590">
        <v>588</v>
      </c>
      <c r="N590">
        <v>32000</v>
      </c>
      <c r="O590">
        <v>32000</v>
      </c>
      <c r="P590">
        <v>32000</v>
      </c>
      <c r="Q590">
        <v>0</v>
      </c>
      <c r="R590">
        <v>0</v>
      </c>
      <c r="S590">
        <v>0</v>
      </c>
      <c r="T590" t="b">
        <v>0</v>
      </c>
      <c r="U590" t="b">
        <v>0</v>
      </c>
      <c r="V590">
        <v>-1</v>
      </c>
    </row>
    <row r="591" spans="9:23" x14ac:dyDescent="0.25">
      <c r="I591" t="s">
        <v>6248</v>
      </c>
      <c r="J591" t="s">
        <v>509</v>
      </c>
      <c r="K591" t="b">
        <v>0</v>
      </c>
      <c r="L591">
        <v>0</v>
      </c>
      <c r="M591">
        <v>589</v>
      </c>
      <c r="N591">
        <v>32000</v>
      </c>
      <c r="O591">
        <v>32000</v>
      </c>
      <c r="P591">
        <v>32000</v>
      </c>
      <c r="Q591">
        <v>0</v>
      </c>
      <c r="R591">
        <v>0</v>
      </c>
      <c r="S591">
        <v>0</v>
      </c>
      <c r="T591" t="b">
        <v>0</v>
      </c>
      <c r="U591" t="b">
        <v>0</v>
      </c>
      <c r="V591">
        <v>-1</v>
      </c>
    </row>
    <row r="592" spans="9:23" x14ac:dyDescent="0.25">
      <c r="I592" t="s">
        <v>6248</v>
      </c>
      <c r="J592" t="s">
        <v>511</v>
      </c>
      <c r="K592" t="b">
        <v>0</v>
      </c>
      <c r="L592">
        <v>0</v>
      </c>
      <c r="M592">
        <v>590</v>
      </c>
      <c r="N592">
        <v>32000</v>
      </c>
      <c r="O592">
        <v>32000</v>
      </c>
      <c r="P592">
        <v>32000</v>
      </c>
      <c r="Q592">
        <v>0</v>
      </c>
      <c r="R592">
        <v>0</v>
      </c>
      <c r="S592">
        <v>0</v>
      </c>
      <c r="T592" t="b">
        <v>0</v>
      </c>
      <c r="U592" t="b">
        <v>0</v>
      </c>
      <c r="V592">
        <v>-1</v>
      </c>
    </row>
    <row r="593" spans="9:22" x14ac:dyDescent="0.25">
      <c r="I593" t="s">
        <v>6248</v>
      </c>
      <c r="J593" t="s">
        <v>426</v>
      </c>
      <c r="K593" t="b">
        <v>0</v>
      </c>
      <c r="L593">
        <v>0</v>
      </c>
      <c r="M593">
        <v>591</v>
      </c>
      <c r="N593">
        <v>0</v>
      </c>
      <c r="O593">
        <v>4</v>
      </c>
      <c r="P593">
        <v>2</v>
      </c>
      <c r="Q593">
        <v>1</v>
      </c>
      <c r="R593">
        <v>1</v>
      </c>
      <c r="S593">
        <v>4</v>
      </c>
      <c r="T593" t="b">
        <v>0</v>
      </c>
      <c r="U593" t="b">
        <v>0</v>
      </c>
      <c r="V593">
        <v>-1</v>
      </c>
    </row>
    <row r="594" spans="9:22" x14ac:dyDescent="0.25">
      <c r="I594" t="s">
        <v>6248</v>
      </c>
      <c r="J594" t="s">
        <v>428</v>
      </c>
      <c r="K594" t="b">
        <v>0</v>
      </c>
      <c r="L594">
        <v>0</v>
      </c>
      <c r="M594">
        <v>592</v>
      </c>
      <c r="N594">
        <v>32000</v>
      </c>
      <c r="O594">
        <v>32000</v>
      </c>
      <c r="P594">
        <v>32000</v>
      </c>
      <c r="Q594">
        <v>0</v>
      </c>
      <c r="R594">
        <v>1</v>
      </c>
      <c r="S594">
        <v>4</v>
      </c>
      <c r="T594" t="b">
        <v>0</v>
      </c>
      <c r="U594" t="b">
        <v>0</v>
      </c>
      <c r="V594">
        <v>-1</v>
      </c>
    </row>
    <row r="595" spans="9:22" x14ac:dyDescent="0.25">
      <c r="I595" t="s">
        <v>6248</v>
      </c>
      <c r="J595" t="s">
        <v>6209</v>
      </c>
      <c r="K595" t="b">
        <v>0</v>
      </c>
      <c r="L595">
        <v>0</v>
      </c>
      <c r="M595">
        <v>593</v>
      </c>
      <c r="N595">
        <v>0</v>
      </c>
      <c r="O595">
        <v>3</v>
      </c>
      <c r="P595">
        <v>14</v>
      </c>
      <c r="Q595">
        <v>1</v>
      </c>
      <c r="R595">
        <v>1</v>
      </c>
      <c r="S595">
        <v>4</v>
      </c>
      <c r="T595" t="b">
        <v>0</v>
      </c>
      <c r="U595" t="b">
        <v>0</v>
      </c>
      <c r="V595">
        <v>-1</v>
      </c>
    </row>
    <row r="596" spans="9:22" x14ac:dyDescent="0.25">
      <c r="I596" t="s">
        <v>6248</v>
      </c>
      <c r="J596" t="s">
        <v>6210</v>
      </c>
      <c r="K596" t="b">
        <v>0</v>
      </c>
      <c r="L596">
        <v>0</v>
      </c>
      <c r="M596">
        <v>594</v>
      </c>
      <c r="N596">
        <v>0</v>
      </c>
      <c r="O596">
        <v>3</v>
      </c>
      <c r="P596">
        <v>15</v>
      </c>
      <c r="Q596">
        <v>1</v>
      </c>
      <c r="R596">
        <v>1</v>
      </c>
      <c r="S596">
        <v>4</v>
      </c>
      <c r="T596" t="b">
        <v>0</v>
      </c>
      <c r="U596" t="b">
        <v>0</v>
      </c>
      <c r="V596">
        <v>-1</v>
      </c>
    </row>
    <row r="597" spans="9:22" x14ac:dyDescent="0.25">
      <c r="I597" t="s">
        <v>6248</v>
      </c>
      <c r="J597" t="s">
        <v>6211</v>
      </c>
      <c r="K597" t="b">
        <v>0</v>
      </c>
      <c r="L597">
        <v>0</v>
      </c>
      <c r="M597">
        <v>595</v>
      </c>
      <c r="N597">
        <v>0</v>
      </c>
      <c r="O597">
        <v>4</v>
      </c>
      <c r="P597">
        <v>0</v>
      </c>
      <c r="Q597">
        <v>1</v>
      </c>
      <c r="R597">
        <v>1</v>
      </c>
      <c r="S597">
        <v>4</v>
      </c>
      <c r="T597" t="b">
        <v>0</v>
      </c>
      <c r="U597" t="b">
        <v>0</v>
      </c>
      <c r="V597">
        <v>-1</v>
      </c>
    </row>
    <row r="598" spans="9:22" x14ac:dyDescent="0.25">
      <c r="I598" t="s">
        <v>6248</v>
      </c>
      <c r="J598" t="s">
        <v>6212</v>
      </c>
      <c r="K598" t="b">
        <v>0</v>
      </c>
      <c r="L598">
        <v>0</v>
      </c>
      <c r="M598">
        <v>596</v>
      </c>
      <c r="N598">
        <v>0</v>
      </c>
      <c r="O598">
        <v>4</v>
      </c>
      <c r="P598">
        <v>1</v>
      </c>
      <c r="Q598" s="19">
        <v>1</v>
      </c>
      <c r="R598">
        <v>1</v>
      </c>
      <c r="S598">
        <v>4</v>
      </c>
      <c r="T598" t="b">
        <v>0</v>
      </c>
      <c r="U598" t="b">
        <v>0</v>
      </c>
      <c r="V598">
        <v>-1</v>
      </c>
    </row>
    <row r="599" spans="9:22" x14ac:dyDescent="0.25">
      <c r="I599" t="s">
        <v>6248</v>
      </c>
      <c r="J599" t="s">
        <v>6214</v>
      </c>
      <c r="K599" t="b">
        <v>0</v>
      </c>
      <c r="L599">
        <v>0</v>
      </c>
      <c r="M599">
        <v>597</v>
      </c>
      <c r="N599">
        <v>0</v>
      </c>
      <c r="O599">
        <v>4</v>
      </c>
      <c r="P599">
        <v>9</v>
      </c>
      <c r="Q599" s="19">
        <v>3</v>
      </c>
      <c r="R599">
        <v>3</v>
      </c>
      <c r="S599">
        <v>4</v>
      </c>
      <c r="T599" t="b">
        <v>0</v>
      </c>
      <c r="U599" t="b">
        <v>0</v>
      </c>
      <c r="V599">
        <v>-1</v>
      </c>
    </row>
    <row r="600" spans="9:22" x14ac:dyDescent="0.25">
      <c r="I600" t="s">
        <v>6248</v>
      </c>
      <c r="J600" t="s">
        <v>435</v>
      </c>
      <c r="K600" t="b">
        <v>1</v>
      </c>
      <c r="L600">
        <v>0</v>
      </c>
      <c r="M600">
        <v>598</v>
      </c>
      <c r="N600">
        <v>0</v>
      </c>
      <c r="O600">
        <v>4</v>
      </c>
      <c r="P600">
        <v>10</v>
      </c>
      <c r="Q600">
        <v>4</v>
      </c>
      <c r="R600">
        <v>1</v>
      </c>
      <c r="S600">
        <v>4</v>
      </c>
      <c r="T600" t="b">
        <v>0</v>
      </c>
      <c r="U600" t="b">
        <v>0</v>
      </c>
      <c r="V600">
        <v>-1</v>
      </c>
    </row>
    <row r="601" spans="9:22" x14ac:dyDescent="0.25">
      <c r="I601" t="s">
        <v>6248</v>
      </c>
      <c r="J601" t="s">
        <v>6250</v>
      </c>
      <c r="K601" t="b">
        <v>0</v>
      </c>
      <c r="L601">
        <v>0</v>
      </c>
      <c r="M601">
        <v>599</v>
      </c>
      <c r="N601">
        <v>0</v>
      </c>
      <c r="O601">
        <v>4</v>
      </c>
      <c r="P601">
        <v>11</v>
      </c>
      <c r="Q601">
        <v>4</v>
      </c>
      <c r="R601">
        <v>4</v>
      </c>
      <c r="S601">
        <v>3</v>
      </c>
      <c r="T601" t="b">
        <v>0</v>
      </c>
      <c r="U601" t="b">
        <v>0</v>
      </c>
      <c r="V601">
        <v>-1</v>
      </c>
    </row>
    <row r="602" spans="9:22" x14ac:dyDescent="0.25">
      <c r="I602" t="s">
        <v>6248</v>
      </c>
      <c r="J602" t="s">
        <v>6251</v>
      </c>
      <c r="K602" t="b">
        <v>0</v>
      </c>
      <c r="L602">
        <v>0</v>
      </c>
      <c r="M602">
        <v>600</v>
      </c>
      <c r="N602">
        <v>0</v>
      </c>
      <c r="O602">
        <v>4</v>
      </c>
      <c r="P602">
        <v>12</v>
      </c>
      <c r="Q602">
        <v>0</v>
      </c>
      <c r="R602">
        <v>0</v>
      </c>
      <c r="S602">
        <v>0</v>
      </c>
      <c r="T602" t="b">
        <v>0</v>
      </c>
      <c r="U602" t="b">
        <v>0</v>
      </c>
      <c r="V602">
        <v>-1</v>
      </c>
    </row>
    <row r="603" spans="9:22" x14ac:dyDescent="0.25">
      <c r="I603" t="s">
        <v>6248</v>
      </c>
      <c r="J603" t="s">
        <v>520</v>
      </c>
      <c r="K603" t="b">
        <v>0</v>
      </c>
      <c r="L603">
        <v>0</v>
      </c>
      <c r="M603">
        <v>601</v>
      </c>
      <c r="N603">
        <v>32000</v>
      </c>
      <c r="O603">
        <v>32000</v>
      </c>
      <c r="P603">
        <v>32000</v>
      </c>
      <c r="Q603">
        <v>0</v>
      </c>
      <c r="R603">
        <v>0</v>
      </c>
      <c r="S603">
        <v>0</v>
      </c>
      <c r="T603" t="b">
        <v>0</v>
      </c>
      <c r="U603" t="b">
        <v>0</v>
      </c>
      <c r="V603">
        <v>-1</v>
      </c>
    </row>
    <row r="604" spans="9:22" x14ac:dyDescent="0.25">
      <c r="I604" t="s">
        <v>6248</v>
      </c>
      <c r="J604" t="s">
        <v>521</v>
      </c>
      <c r="K604" t="b">
        <v>0</v>
      </c>
      <c r="L604">
        <v>0</v>
      </c>
      <c r="M604">
        <v>602</v>
      </c>
      <c r="N604">
        <v>32000</v>
      </c>
      <c r="O604">
        <v>32000</v>
      </c>
      <c r="P604">
        <v>32000</v>
      </c>
      <c r="Q604">
        <v>0</v>
      </c>
      <c r="R604">
        <v>0</v>
      </c>
      <c r="S604">
        <v>0</v>
      </c>
      <c r="T604" t="b">
        <v>0</v>
      </c>
      <c r="U604" t="b">
        <v>0</v>
      </c>
      <c r="V604">
        <v>-1</v>
      </c>
    </row>
    <row r="605" spans="9:22" x14ac:dyDescent="0.25">
      <c r="I605" t="s">
        <v>6248</v>
      </c>
      <c r="J605" t="s">
        <v>522</v>
      </c>
      <c r="K605" t="b">
        <v>0</v>
      </c>
      <c r="L605">
        <v>0</v>
      </c>
      <c r="M605">
        <v>603</v>
      </c>
      <c r="N605">
        <v>32000</v>
      </c>
      <c r="O605">
        <v>32000</v>
      </c>
      <c r="P605">
        <v>32000</v>
      </c>
      <c r="Q605">
        <v>0</v>
      </c>
      <c r="R605">
        <v>0</v>
      </c>
      <c r="S605">
        <v>0</v>
      </c>
      <c r="T605" t="b">
        <v>0</v>
      </c>
      <c r="U605" t="b">
        <v>0</v>
      </c>
      <c r="V605">
        <v>-1</v>
      </c>
    </row>
    <row r="606" spans="9:22" x14ac:dyDescent="0.25">
      <c r="I606" t="s">
        <v>6248</v>
      </c>
      <c r="J606" t="s">
        <v>523</v>
      </c>
      <c r="K606" t="b">
        <v>0</v>
      </c>
      <c r="L606">
        <v>0</v>
      </c>
      <c r="M606">
        <v>604</v>
      </c>
      <c r="N606">
        <v>32000</v>
      </c>
      <c r="O606">
        <v>32000</v>
      </c>
      <c r="P606">
        <v>32000</v>
      </c>
      <c r="Q606">
        <v>0</v>
      </c>
      <c r="R606">
        <v>0</v>
      </c>
      <c r="S606">
        <v>0</v>
      </c>
      <c r="T606" t="b">
        <v>0</v>
      </c>
      <c r="U606" t="b">
        <v>0</v>
      </c>
      <c r="V606">
        <v>-1</v>
      </c>
    </row>
    <row r="607" spans="9:22" x14ac:dyDescent="0.25">
      <c r="I607" t="s">
        <v>6248</v>
      </c>
      <c r="J607" t="s">
        <v>524</v>
      </c>
      <c r="K607" t="b">
        <v>0</v>
      </c>
      <c r="L607">
        <v>0</v>
      </c>
      <c r="M607">
        <v>605</v>
      </c>
      <c r="N607">
        <v>32000</v>
      </c>
      <c r="O607">
        <v>32000</v>
      </c>
      <c r="P607">
        <v>32000</v>
      </c>
      <c r="Q607">
        <v>0</v>
      </c>
      <c r="R607">
        <v>0</v>
      </c>
      <c r="S607">
        <v>0</v>
      </c>
      <c r="T607" t="b">
        <v>0</v>
      </c>
      <c r="U607" t="b">
        <v>0</v>
      </c>
      <c r="V607">
        <v>-1</v>
      </c>
    </row>
    <row r="608" spans="9:22" x14ac:dyDescent="0.25">
      <c r="I608" t="s">
        <v>6248</v>
      </c>
      <c r="J608" t="s">
        <v>525</v>
      </c>
      <c r="K608" t="b">
        <v>0</v>
      </c>
      <c r="L608">
        <v>0</v>
      </c>
      <c r="M608">
        <v>606</v>
      </c>
      <c r="N608">
        <v>32000</v>
      </c>
      <c r="O608">
        <v>32000</v>
      </c>
      <c r="P608">
        <v>32000</v>
      </c>
      <c r="Q608">
        <v>0</v>
      </c>
      <c r="R608">
        <v>0</v>
      </c>
      <c r="S608">
        <v>0</v>
      </c>
      <c r="T608" t="b">
        <v>0</v>
      </c>
      <c r="U608" t="b">
        <v>0</v>
      </c>
      <c r="V608">
        <v>-1</v>
      </c>
    </row>
    <row r="609" spans="9:22" x14ac:dyDescent="0.25">
      <c r="I609" t="s">
        <v>6248</v>
      </c>
      <c r="J609" t="s">
        <v>526</v>
      </c>
      <c r="K609" t="b">
        <v>0</v>
      </c>
      <c r="L609">
        <v>0</v>
      </c>
      <c r="M609">
        <v>607</v>
      </c>
      <c r="N609">
        <v>0</v>
      </c>
      <c r="O609">
        <v>1</v>
      </c>
      <c r="P609">
        <v>4</v>
      </c>
      <c r="Q609">
        <v>0</v>
      </c>
      <c r="R609">
        <v>0</v>
      </c>
      <c r="S609">
        <v>0</v>
      </c>
      <c r="T609" t="b">
        <v>0</v>
      </c>
      <c r="U609" t="b">
        <v>0</v>
      </c>
      <c r="V609">
        <v>-1</v>
      </c>
    </row>
    <row r="612" spans="9:22" x14ac:dyDescent="0.25">
      <c r="Q612" s="19"/>
    </row>
    <row r="618" spans="9:22" x14ac:dyDescent="0.25">
      <c r="Q618" s="19"/>
    </row>
    <row r="625" spans="17:17" x14ac:dyDescent="0.25">
      <c r="Q625" s="19"/>
    </row>
    <row r="638" spans="17:17" x14ac:dyDescent="0.25">
      <c r="Q638" s="19"/>
    </row>
    <row r="651" spans="17:17" x14ac:dyDescent="0.25">
      <c r="Q651" s="19"/>
    </row>
    <row r="664" spans="17:17" x14ac:dyDescent="0.25">
      <c r="Q664" s="19"/>
    </row>
    <row r="677" spans="17:17" x14ac:dyDescent="0.25">
      <c r="Q677" s="19"/>
    </row>
    <row r="678" spans="17:17" x14ac:dyDescent="0.25">
      <c r="Q678" s="19"/>
    </row>
    <row r="690" spans="17:17" x14ac:dyDescent="0.25">
      <c r="Q690" s="19"/>
    </row>
    <row r="698" spans="17:17" x14ac:dyDescent="0.25">
      <c r="Q698" s="19"/>
    </row>
    <row r="703" spans="17:17" x14ac:dyDescent="0.25">
      <c r="Q703" s="19"/>
    </row>
    <row r="718" spans="17:17" x14ac:dyDescent="0.25">
      <c r="Q718" s="19"/>
    </row>
    <row r="729" spans="17:17" x14ac:dyDescent="0.25">
      <c r="Q729" s="19"/>
    </row>
    <row r="738" spans="17:17" x14ac:dyDescent="0.25">
      <c r="Q738" s="19"/>
    </row>
    <row r="742" spans="17:17" x14ac:dyDescent="0.25">
      <c r="Q742" s="19"/>
    </row>
    <row r="755" spans="17:17" x14ac:dyDescent="0.25">
      <c r="Q755" s="19"/>
    </row>
    <row r="758" spans="17:17" x14ac:dyDescent="0.25">
      <c r="Q758" s="19"/>
    </row>
    <row r="768" spans="17:17" x14ac:dyDescent="0.25">
      <c r="Q768" s="19"/>
    </row>
    <row r="778" spans="17:17" x14ac:dyDescent="0.25">
      <c r="Q778" s="19"/>
    </row>
    <row r="781" spans="17:17" x14ac:dyDescent="0.25">
      <c r="Q781" s="19"/>
    </row>
    <row r="794" spans="17:17" x14ac:dyDescent="0.25">
      <c r="Q794" s="19"/>
    </row>
    <row r="798" spans="17:17" x14ac:dyDescent="0.25">
      <c r="Q798" s="19"/>
    </row>
    <row r="807" spans="17:17" x14ac:dyDescent="0.25">
      <c r="Q807" s="19"/>
    </row>
    <row r="818" spans="17:17" x14ac:dyDescent="0.25">
      <c r="Q818" s="19"/>
    </row>
    <row r="820" spans="17:17" x14ac:dyDescent="0.25">
      <c r="Q820" s="19"/>
    </row>
    <row r="833" spans="17:17" x14ac:dyDescent="0.25">
      <c r="Q833" s="19"/>
    </row>
    <row r="846" spans="17:17" x14ac:dyDescent="0.25">
      <c r="Q846" s="19"/>
    </row>
    <row r="859" spans="17:17" x14ac:dyDescent="0.25">
      <c r="Q859" s="19"/>
    </row>
    <row r="872" spans="17:17" x14ac:dyDescent="0.25">
      <c r="Q872" s="19"/>
    </row>
    <row r="885" spans="17:17" x14ac:dyDescent="0.25">
      <c r="Q885" s="19"/>
    </row>
    <row r="898" spans="17:17" x14ac:dyDescent="0.25">
      <c r="Q898" s="19"/>
    </row>
    <row r="911" spans="17:17" x14ac:dyDescent="0.25">
      <c r="Q911" s="19"/>
    </row>
    <row r="937" spans="17:17" x14ac:dyDescent="0.25">
      <c r="Q937" s="19"/>
    </row>
    <row r="950" spans="17:17" x14ac:dyDescent="0.25">
      <c r="Q950" s="19"/>
    </row>
    <row r="963" spans="17:17" x14ac:dyDescent="0.25">
      <c r="Q963" s="19"/>
    </row>
    <row r="976" spans="17:17" x14ac:dyDescent="0.25">
      <c r="Q976" s="19"/>
    </row>
    <row r="989" spans="17:17" x14ac:dyDescent="0.25">
      <c r="Q989" s="19"/>
    </row>
    <row r="1002" spans="17:17" x14ac:dyDescent="0.25">
      <c r="Q1002" s="19"/>
    </row>
    <row r="1015" spans="17:17" x14ac:dyDescent="0.25">
      <c r="Q1015" s="19"/>
    </row>
    <row r="1028" spans="17:17" x14ac:dyDescent="0.25">
      <c r="Q1028" s="19"/>
    </row>
    <row r="1041" spans="17:17" x14ac:dyDescent="0.25">
      <c r="Q1041" s="19"/>
    </row>
    <row r="1054" spans="17:17" x14ac:dyDescent="0.25">
      <c r="Q1054" s="19"/>
    </row>
    <row r="1067" spans="17:17" x14ac:dyDescent="0.25">
      <c r="Q1067" s="19"/>
    </row>
  </sheetData>
  <mergeCells count="2">
    <mergeCell ref="AA1:AB1"/>
    <mergeCell ref="AA2:AB2"/>
  </mergeCells>
  <pageMargins left="0.7" right="0.7" top="0.75" bottom="0.75" header="0.3" footer="0.3"/>
  <drawing r:id="rId1"/>
  <legacyDrawing r:id="rId2"/>
  <controls>
    <mc:AlternateContent xmlns:mc="http://schemas.openxmlformats.org/markup-compatibility/2006">
      <mc:Choice Requires="x14">
        <control shapeId="33796" r:id="rId3" name="CommandButton3">
          <controlPr defaultSize="0" autoLine="0" r:id="rId4">
            <anchor moveWithCells="1">
              <from>
                <xdr:col>91</xdr:col>
                <xdr:colOff>485775</xdr:colOff>
                <xdr:row>7</xdr:row>
                <xdr:rowOff>152400</xdr:rowOff>
              </from>
              <to>
                <xdr:col>96</xdr:col>
                <xdr:colOff>114300</xdr:colOff>
                <xdr:row>10</xdr:row>
                <xdr:rowOff>142875</xdr:rowOff>
              </to>
            </anchor>
          </controlPr>
        </control>
      </mc:Choice>
      <mc:Fallback>
        <control shapeId="33796" r:id="rId3" name="CommandButton3"/>
      </mc:Fallback>
    </mc:AlternateContent>
    <mc:AlternateContent xmlns:mc="http://schemas.openxmlformats.org/markup-compatibility/2006">
      <mc:Choice Requires="x14">
        <control shapeId="33795" r:id="rId5" name="CommandButton2">
          <controlPr defaultSize="0" autoLine="0" r:id="rId6">
            <anchor moveWithCells="1">
              <from>
                <xdr:col>91</xdr:col>
                <xdr:colOff>257175</xdr:colOff>
                <xdr:row>3</xdr:row>
                <xdr:rowOff>114300</xdr:rowOff>
              </from>
              <to>
                <xdr:col>95</xdr:col>
                <xdr:colOff>514350</xdr:colOff>
                <xdr:row>5</xdr:row>
                <xdr:rowOff>171450</xdr:rowOff>
              </to>
            </anchor>
          </controlPr>
        </control>
      </mc:Choice>
      <mc:Fallback>
        <control shapeId="33795" r:id="rId5" name="CommandButton2"/>
      </mc:Fallback>
    </mc:AlternateContent>
    <mc:AlternateContent xmlns:mc="http://schemas.openxmlformats.org/markup-compatibility/2006">
      <mc:Choice Requires="x14">
        <control shapeId="33794" r:id="rId7" name="CommandButton1">
          <controlPr defaultSize="0" autoLine="0" r:id="rId8">
            <anchor moveWithCells="1">
              <from>
                <xdr:col>91</xdr:col>
                <xdr:colOff>361950</xdr:colOff>
                <xdr:row>14</xdr:row>
                <xdr:rowOff>95250</xdr:rowOff>
              </from>
              <to>
                <xdr:col>96</xdr:col>
                <xdr:colOff>28575</xdr:colOff>
                <xdr:row>17</xdr:row>
                <xdr:rowOff>85725</xdr:rowOff>
              </to>
            </anchor>
          </controlPr>
        </control>
      </mc:Choice>
      <mc:Fallback>
        <control shapeId="33794" r:id="rId7" name="CommandButton1"/>
      </mc:Fallback>
    </mc:AlternateContent>
    <mc:AlternateContent xmlns:mc="http://schemas.openxmlformats.org/markup-compatibility/2006">
      <mc:Choice Requires="x14">
        <control shapeId="33797" r:id="rId9" name="btnRDBDIActions">
          <controlPr defaultSize="0" print="0" autoFill="0" autoPict="0" macro="ShowRDbDiActions">
            <anchor moveWithCells="1" sizeWithCells="1">
              <from>
                <xdr:col>26</xdr:col>
                <xdr:colOff>333375</xdr:colOff>
                <xdr:row>3</xdr:row>
                <xdr:rowOff>114300</xdr:rowOff>
              </from>
              <to>
                <xdr:col>28</xdr:col>
                <xdr:colOff>1162050</xdr:colOff>
                <xdr:row>5</xdr:row>
                <xdr:rowOff>161925</xdr:rowOff>
              </to>
            </anchor>
          </controlPr>
        </control>
      </mc:Choice>
    </mc:AlternateContent>
  </control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5DA3CC-2722-4ADA-BEB0-43AFA020C97D}">
  <sheetPr codeName="List24">
    <tabColor rgb="FFC00000"/>
  </sheetPr>
  <dimension ref="I1:AC1067"/>
  <sheetViews>
    <sheetView zoomScale="55" zoomScaleNormal="55" workbookViewId="0">
      <selection activeCell="AC6" sqref="AC6"/>
    </sheetView>
  </sheetViews>
  <sheetFormatPr defaultRowHeight="15" x14ac:dyDescent="0.25"/>
  <cols>
    <col min="1" max="1" width="26.7109375" customWidth="1"/>
  </cols>
  <sheetData>
    <row r="1" spans="9:29" x14ac:dyDescent="0.25">
      <c r="AA1" s="110" t="s">
        <v>4704</v>
      </c>
      <c r="AB1" s="110"/>
      <c r="AC1" t="s">
        <v>6613</v>
      </c>
    </row>
    <row r="2" spans="9:29" x14ac:dyDescent="0.25">
      <c r="I2" t="s">
        <v>531</v>
      </c>
      <c r="J2" t="s">
        <v>530</v>
      </c>
      <c r="K2" t="b">
        <v>0</v>
      </c>
      <c r="L2">
        <v>0</v>
      </c>
      <c r="M2">
        <v>0</v>
      </c>
      <c r="N2">
        <v>32000</v>
      </c>
      <c r="O2">
        <v>32000</v>
      </c>
      <c r="P2">
        <v>32000</v>
      </c>
      <c r="Q2">
        <v>0</v>
      </c>
      <c r="R2">
        <v>0</v>
      </c>
      <c r="S2">
        <v>0</v>
      </c>
      <c r="T2" t="b">
        <v>0</v>
      </c>
      <c r="U2" t="b">
        <v>0</v>
      </c>
      <c r="V2">
        <v>-1</v>
      </c>
      <c r="W2" s="19"/>
      <c r="AA2" s="110" t="s">
        <v>4706</v>
      </c>
      <c r="AB2" s="110"/>
      <c r="AC2" t="s">
        <v>4714</v>
      </c>
    </row>
    <row r="3" spans="9:29" x14ac:dyDescent="0.25">
      <c r="I3" t="s">
        <v>531</v>
      </c>
      <c r="J3" t="s">
        <v>4887</v>
      </c>
      <c r="K3" t="b">
        <v>0</v>
      </c>
      <c r="L3">
        <v>0</v>
      </c>
      <c r="M3">
        <v>1</v>
      </c>
      <c r="N3">
        <v>32000</v>
      </c>
      <c r="O3">
        <v>32000</v>
      </c>
      <c r="P3">
        <v>32000</v>
      </c>
      <c r="Q3">
        <v>0</v>
      </c>
      <c r="R3">
        <v>0</v>
      </c>
      <c r="S3">
        <v>0</v>
      </c>
      <c r="T3" t="b">
        <v>0</v>
      </c>
      <c r="U3" t="b">
        <v>0</v>
      </c>
      <c r="V3">
        <v>-1</v>
      </c>
      <c r="W3" s="19"/>
    </row>
    <row r="4" spans="9:29" x14ac:dyDescent="0.25">
      <c r="I4" t="s">
        <v>531</v>
      </c>
      <c r="J4" t="s">
        <v>533</v>
      </c>
      <c r="K4" t="b">
        <v>0</v>
      </c>
      <c r="L4">
        <v>0</v>
      </c>
      <c r="M4">
        <v>2</v>
      </c>
      <c r="N4">
        <v>32000</v>
      </c>
      <c r="O4">
        <v>32000</v>
      </c>
      <c r="P4">
        <v>32000</v>
      </c>
      <c r="Q4">
        <v>0</v>
      </c>
      <c r="R4">
        <v>0</v>
      </c>
      <c r="S4">
        <v>0</v>
      </c>
      <c r="T4" t="b">
        <v>0</v>
      </c>
      <c r="U4" t="b">
        <v>0</v>
      </c>
      <c r="V4">
        <v>-1</v>
      </c>
      <c r="W4" s="19"/>
    </row>
    <row r="5" spans="9:29" x14ac:dyDescent="0.25">
      <c r="I5" t="s">
        <v>531</v>
      </c>
      <c r="J5" t="s">
        <v>535</v>
      </c>
      <c r="K5" t="b">
        <v>0</v>
      </c>
      <c r="L5">
        <v>0</v>
      </c>
      <c r="M5">
        <v>3</v>
      </c>
      <c r="N5">
        <v>32000</v>
      </c>
      <c r="O5">
        <v>32000</v>
      </c>
      <c r="P5">
        <v>32000</v>
      </c>
      <c r="Q5">
        <v>0</v>
      </c>
      <c r="R5">
        <v>0</v>
      </c>
      <c r="S5">
        <v>0</v>
      </c>
      <c r="T5" t="b">
        <v>0</v>
      </c>
      <c r="U5" t="b">
        <v>0</v>
      </c>
      <c r="V5">
        <v>-1</v>
      </c>
      <c r="W5" s="19"/>
    </row>
    <row r="6" spans="9:29" x14ac:dyDescent="0.25">
      <c r="I6" t="s">
        <v>531</v>
      </c>
      <c r="J6" t="s">
        <v>537</v>
      </c>
      <c r="K6" t="b">
        <v>0</v>
      </c>
      <c r="L6">
        <v>0</v>
      </c>
      <c r="M6">
        <v>4</v>
      </c>
      <c r="N6">
        <v>32000</v>
      </c>
      <c r="O6">
        <v>32000</v>
      </c>
      <c r="P6">
        <v>32000</v>
      </c>
      <c r="Q6">
        <v>0</v>
      </c>
      <c r="R6">
        <v>0</v>
      </c>
      <c r="S6">
        <v>0</v>
      </c>
      <c r="T6" t="b">
        <v>0</v>
      </c>
      <c r="U6" t="b">
        <v>0</v>
      </c>
      <c r="V6">
        <v>-1</v>
      </c>
      <c r="W6" s="19"/>
    </row>
    <row r="7" spans="9:29" x14ac:dyDescent="0.25">
      <c r="I7" t="s">
        <v>531</v>
      </c>
      <c r="J7" t="s">
        <v>539</v>
      </c>
      <c r="K7" t="b">
        <v>0</v>
      </c>
      <c r="L7">
        <v>0</v>
      </c>
      <c r="M7">
        <v>5</v>
      </c>
      <c r="N7">
        <v>32000</v>
      </c>
      <c r="O7">
        <v>32000</v>
      </c>
      <c r="P7">
        <v>32000</v>
      </c>
      <c r="Q7">
        <v>0</v>
      </c>
      <c r="R7">
        <v>0</v>
      </c>
      <c r="S7">
        <v>0</v>
      </c>
      <c r="T7" t="b">
        <v>0</v>
      </c>
      <c r="U7" t="b">
        <v>0</v>
      </c>
      <c r="V7">
        <v>-1</v>
      </c>
      <c r="W7" s="19"/>
    </row>
    <row r="8" spans="9:29" x14ac:dyDescent="0.25">
      <c r="I8" t="s">
        <v>531</v>
      </c>
      <c r="J8" t="s">
        <v>541</v>
      </c>
      <c r="K8" t="b">
        <v>0</v>
      </c>
      <c r="L8">
        <v>0</v>
      </c>
      <c r="M8">
        <v>6</v>
      </c>
      <c r="N8">
        <v>32000</v>
      </c>
      <c r="O8">
        <v>32000</v>
      </c>
      <c r="P8">
        <v>32000</v>
      </c>
      <c r="Q8">
        <v>0</v>
      </c>
      <c r="R8">
        <v>0</v>
      </c>
      <c r="S8">
        <v>0</v>
      </c>
      <c r="T8" t="b">
        <v>0</v>
      </c>
      <c r="U8" t="b">
        <v>0</v>
      </c>
      <c r="V8">
        <v>-1</v>
      </c>
      <c r="W8" s="19"/>
    </row>
    <row r="9" spans="9:29" x14ac:dyDescent="0.25">
      <c r="I9" t="s">
        <v>531</v>
      </c>
      <c r="J9" t="s">
        <v>543</v>
      </c>
      <c r="K9" t="b">
        <v>0</v>
      </c>
      <c r="L9">
        <v>0</v>
      </c>
      <c r="M9">
        <v>7</v>
      </c>
      <c r="N9">
        <v>32000</v>
      </c>
      <c r="O9">
        <v>32000</v>
      </c>
      <c r="P9">
        <v>32000</v>
      </c>
      <c r="Q9">
        <v>0</v>
      </c>
      <c r="R9">
        <v>0</v>
      </c>
      <c r="S9">
        <v>0</v>
      </c>
      <c r="T9" t="b">
        <v>0</v>
      </c>
      <c r="U9" t="b">
        <v>0</v>
      </c>
      <c r="V9">
        <v>-1</v>
      </c>
      <c r="W9" s="19"/>
    </row>
    <row r="10" spans="9:29" x14ac:dyDescent="0.25">
      <c r="I10" t="s">
        <v>531</v>
      </c>
      <c r="J10" t="s">
        <v>545</v>
      </c>
      <c r="K10" t="b">
        <v>0</v>
      </c>
      <c r="L10">
        <v>0</v>
      </c>
      <c r="M10">
        <v>8</v>
      </c>
      <c r="N10">
        <v>32000</v>
      </c>
      <c r="O10">
        <v>32000</v>
      </c>
      <c r="P10">
        <v>32000</v>
      </c>
      <c r="Q10">
        <v>0</v>
      </c>
      <c r="R10">
        <v>0</v>
      </c>
      <c r="S10">
        <v>0</v>
      </c>
      <c r="T10" t="b">
        <v>0</v>
      </c>
      <c r="U10" t="b">
        <v>0</v>
      </c>
      <c r="V10">
        <v>-1</v>
      </c>
      <c r="W10" s="19"/>
    </row>
    <row r="11" spans="9:29" x14ac:dyDescent="0.25">
      <c r="I11" t="s">
        <v>531</v>
      </c>
      <c r="J11" t="s">
        <v>547</v>
      </c>
      <c r="K11" t="b">
        <v>0</v>
      </c>
      <c r="L11">
        <v>0</v>
      </c>
      <c r="M11">
        <v>9</v>
      </c>
      <c r="N11">
        <v>32000</v>
      </c>
      <c r="O11">
        <v>32000</v>
      </c>
      <c r="P11">
        <v>32000</v>
      </c>
      <c r="Q11">
        <v>0</v>
      </c>
      <c r="R11">
        <v>0</v>
      </c>
      <c r="S11">
        <v>0</v>
      </c>
      <c r="T11" t="b">
        <v>0</v>
      </c>
      <c r="U11" t="b">
        <v>0</v>
      </c>
      <c r="V11">
        <v>-1</v>
      </c>
      <c r="W11" s="19"/>
    </row>
    <row r="12" spans="9:29" x14ac:dyDescent="0.25">
      <c r="I12" t="s">
        <v>531</v>
      </c>
      <c r="J12" t="s">
        <v>548</v>
      </c>
      <c r="K12" t="b">
        <v>0</v>
      </c>
      <c r="L12">
        <v>0</v>
      </c>
      <c r="M12">
        <v>10</v>
      </c>
      <c r="N12">
        <v>32000</v>
      </c>
      <c r="O12">
        <v>32000</v>
      </c>
      <c r="P12">
        <v>32000</v>
      </c>
      <c r="Q12">
        <v>0</v>
      </c>
      <c r="R12">
        <v>0</v>
      </c>
      <c r="S12">
        <v>0</v>
      </c>
      <c r="T12" t="b">
        <v>0</v>
      </c>
      <c r="U12" t="b">
        <v>0</v>
      </c>
      <c r="V12">
        <v>-1</v>
      </c>
      <c r="W12" s="19"/>
    </row>
    <row r="13" spans="9:29" x14ac:dyDescent="0.25">
      <c r="I13" t="s">
        <v>531</v>
      </c>
      <c r="J13" t="s">
        <v>549</v>
      </c>
      <c r="K13" t="b">
        <v>0</v>
      </c>
      <c r="L13">
        <v>0</v>
      </c>
      <c r="M13">
        <v>11</v>
      </c>
      <c r="N13">
        <v>32000</v>
      </c>
      <c r="O13">
        <v>32000</v>
      </c>
      <c r="P13">
        <v>32000</v>
      </c>
      <c r="Q13">
        <v>0</v>
      </c>
      <c r="R13">
        <v>0</v>
      </c>
      <c r="S13">
        <v>0</v>
      </c>
      <c r="T13" t="b">
        <v>0</v>
      </c>
      <c r="U13" t="b">
        <v>0</v>
      </c>
      <c r="V13">
        <v>-1</v>
      </c>
      <c r="W13" s="19"/>
    </row>
    <row r="14" spans="9:29" x14ac:dyDescent="0.25">
      <c r="I14" t="s">
        <v>531</v>
      </c>
      <c r="J14" t="s">
        <v>550</v>
      </c>
      <c r="K14" t="b">
        <v>0</v>
      </c>
      <c r="L14">
        <v>0</v>
      </c>
      <c r="M14">
        <v>12</v>
      </c>
      <c r="N14">
        <v>32000</v>
      </c>
      <c r="O14">
        <v>32000</v>
      </c>
      <c r="P14">
        <v>32000</v>
      </c>
      <c r="Q14">
        <v>0</v>
      </c>
      <c r="R14">
        <v>0</v>
      </c>
      <c r="S14">
        <v>0</v>
      </c>
      <c r="T14" t="b">
        <v>0</v>
      </c>
      <c r="U14" t="b">
        <v>0</v>
      </c>
      <c r="V14">
        <v>-1</v>
      </c>
      <c r="W14" s="19"/>
    </row>
    <row r="15" spans="9:29" x14ac:dyDescent="0.25">
      <c r="I15" t="s">
        <v>531</v>
      </c>
      <c r="J15" t="s">
        <v>551</v>
      </c>
      <c r="K15" t="b">
        <v>0</v>
      </c>
      <c r="L15">
        <v>0</v>
      </c>
      <c r="M15">
        <v>13</v>
      </c>
      <c r="N15">
        <v>32000</v>
      </c>
      <c r="O15">
        <v>32000</v>
      </c>
      <c r="P15">
        <v>32000</v>
      </c>
      <c r="Q15">
        <v>0</v>
      </c>
      <c r="R15">
        <v>0</v>
      </c>
      <c r="S15">
        <v>0</v>
      </c>
      <c r="T15" t="b">
        <v>0</v>
      </c>
      <c r="U15" t="b">
        <v>0</v>
      </c>
      <c r="V15">
        <v>-1</v>
      </c>
      <c r="W15" s="19"/>
    </row>
    <row r="16" spans="9:29" x14ac:dyDescent="0.25">
      <c r="I16" t="s">
        <v>531</v>
      </c>
      <c r="J16" t="s">
        <v>552</v>
      </c>
      <c r="K16" t="b">
        <v>0</v>
      </c>
      <c r="L16">
        <v>0</v>
      </c>
      <c r="M16">
        <v>14</v>
      </c>
      <c r="N16">
        <v>32000</v>
      </c>
      <c r="O16">
        <v>32000</v>
      </c>
      <c r="P16">
        <v>32000</v>
      </c>
      <c r="Q16">
        <v>0</v>
      </c>
      <c r="R16">
        <v>0</v>
      </c>
      <c r="S16">
        <v>0</v>
      </c>
      <c r="T16" t="b">
        <v>0</v>
      </c>
      <c r="U16" t="b">
        <v>0</v>
      </c>
      <c r="V16">
        <v>-1</v>
      </c>
      <c r="W16" s="19"/>
    </row>
    <row r="17" spans="9:23" x14ac:dyDescent="0.25">
      <c r="I17" t="s">
        <v>531</v>
      </c>
      <c r="J17" t="s">
        <v>553</v>
      </c>
      <c r="K17" t="b">
        <v>0</v>
      </c>
      <c r="L17">
        <v>0</v>
      </c>
      <c r="M17">
        <v>15</v>
      </c>
      <c r="N17">
        <v>32000</v>
      </c>
      <c r="O17">
        <v>32000</v>
      </c>
      <c r="P17">
        <v>32000</v>
      </c>
      <c r="Q17">
        <v>0</v>
      </c>
      <c r="R17">
        <v>0</v>
      </c>
      <c r="S17">
        <v>0</v>
      </c>
      <c r="T17" t="b">
        <v>0</v>
      </c>
      <c r="U17" t="b">
        <v>0</v>
      </c>
      <c r="V17">
        <v>-1</v>
      </c>
      <c r="W17" s="19"/>
    </row>
    <row r="18" spans="9:23" x14ac:dyDescent="0.25">
      <c r="I18" t="s">
        <v>531</v>
      </c>
      <c r="J18" t="s">
        <v>554</v>
      </c>
      <c r="K18" t="b">
        <v>0</v>
      </c>
      <c r="L18">
        <v>0</v>
      </c>
      <c r="M18">
        <v>16</v>
      </c>
      <c r="N18">
        <v>32000</v>
      </c>
      <c r="O18">
        <v>32000</v>
      </c>
      <c r="P18">
        <v>32000</v>
      </c>
      <c r="Q18">
        <v>0</v>
      </c>
      <c r="R18">
        <v>0</v>
      </c>
      <c r="S18">
        <v>0</v>
      </c>
      <c r="T18" t="b">
        <v>0</v>
      </c>
      <c r="U18" t="b">
        <v>0</v>
      </c>
      <c r="V18">
        <v>-1</v>
      </c>
      <c r="W18" s="19"/>
    </row>
    <row r="19" spans="9:23" x14ac:dyDescent="0.25">
      <c r="I19" t="s">
        <v>531</v>
      </c>
      <c r="J19" t="s">
        <v>555</v>
      </c>
      <c r="K19" t="b">
        <v>0</v>
      </c>
      <c r="L19">
        <v>0</v>
      </c>
      <c r="M19">
        <v>17</v>
      </c>
      <c r="N19">
        <v>32000</v>
      </c>
      <c r="O19">
        <v>32000</v>
      </c>
      <c r="P19">
        <v>32000</v>
      </c>
      <c r="Q19">
        <v>0</v>
      </c>
      <c r="R19">
        <v>0</v>
      </c>
      <c r="S19">
        <v>0</v>
      </c>
      <c r="T19" t="b">
        <v>0</v>
      </c>
      <c r="U19" t="b">
        <v>0</v>
      </c>
      <c r="V19">
        <v>-1</v>
      </c>
      <c r="W19" s="19"/>
    </row>
    <row r="20" spans="9:23" x14ac:dyDescent="0.25">
      <c r="I20" t="s">
        <v>531</v>
      </c>
      <c r="J20" t="s">
        <v>556</v>
      </c>
      <c r="K20" t="b">
        <v>0</v>
      </c>
      <c r="L20">
        <v>0</v>
      </c>
      <c r="M20">
        <v>18</v>
      </c>
      <c r="N20">
        <v>32000</v>
      </c>
      <c r="O20">
        <v>32000</v>
      </c>
      <c r="P20">
        <v>32000</v>
      </c>
      <c r="Q20">
        <v>0</v>
      </c>
      <c r="R20">
        <v>0</v>
      </c>
      <c r="S20">
        <v>0</v>
      </c>
      <c r="T20" t="b">
        <v>0</v>
      </c>
      <c r="U20" t="b">
        <v>0</v>
      </c>
      <c r="V20">
        <v>-1</v>
      </c>
      <c r="W20" s="19"/>
    </row>
    <row r="21" spans="9:23" x14ac:dyDescent="0.25">
      <c r="I21" t="s">
        <v>531</v>
      </c>
      <c r="J21" t="s">
        <v>557</v>
      </c>
      <c r="K21" t="b">
        <v>0</v>
      </c>
      <c r="L21">
        <v>0</v>
      </c>
      <c r="M21">
        <v>19</v>
      </c>
      <c r="N21">
        <v>32000</v>
      </c>
      <c r="O21">
        <v>32000</v>
      </c>
      <c r="P21">
        <v>32000</v>
      </c>
      <c r="Q21">
        <v>0</v>
      </c>
      <c r="R21">
        <v>0</v>
      </c>
      <c r="S21">
        <v>0</v>
      </c>
      <c r="T21" t="b">
        <v>0</v>
      </c>
      <c r="U21" t="b">
        <v>0</v>
      </c>
      <c r="V21">
        <v>-1</v>
      </c>
      <c r="W21" s="19"/>
    </row>
    <row r="22" spans="9:23" x14ac:dyDescent="0.25">
      <c r="I22" t="s">
        <v>531</v>
      </c>
      <c r="J22" t="s">
        <v>558</v>
      </c>
      <c r="K22" t="b">
        <v>0</v>
      </c>
      <c r="L22">
        <v>0</v>
      </c>
      <c r="M22">
        <v>20</v>
      </c>
      <c r="N22">
        <v>32000</v>
      </c>
      <c r="O22">
        <v>32000</v>
      </c>
      <c r="P22">
        <v>32000</v>
      </c>
      <c r="Q22">
        <v>0</v>
      </c>
      <c r="R22">
        <v>0</v>
      </c>
      <c r="S22">
        <v>0</v>
      </c>
      <c r="T22" t="b">
        <v>0</v>
      </c>
      <c r="U22" t="b">
        <v>0</v>
      </c>
      <c r="V22">
        <v>-1</v>
      </c>
      <c r="W22" s="19"/>
    </row>
    <row r="23" spans="9:23" x14ac:dyDescent="0.25">
      <c r="I23" t="s">
        <v>531</v>
      </c>
      <c r="J23" t="s">
        <v>559</v>
      </c>
      <c r="K23" t="b">
        <v>0</v>
      </c>
      <c r="L23">
        <v>0</v>
      </c>
      <c r="M23">
        <v>21</v>
      </c>
      <c r="N23">
        <v>32000</v>
      </c>
      <c r="O23">
        <v>32000</v>
      </c>
      <c r="P23">
        <v>32000</v>
      </c>
      <c r="Q23">
        <v>0</v>
      </c>
      <c r="R23">
        <v>0</v>
      </c>
      <c r="S23">
        <v>0</v>
      </c>
      <c r="T23" t="b">
        <v>0</v>
      </c>
      <c r="U23" t="b">
        <v>0</v>
      </c>
      <c r="V23">
        <v>-1</v>
      </c>
      <c r="W23" s="19"/>
    </row>
    <row r="24" spans="9:23" x14ac:dyDescent="0.25">
      <c r="I24" t="s">
        <v>531</v>
      </c>
      <c r="J24" t="s">
        <v>560</v>
      </c>
      <c r="K24" t="b">
        <v>0</v>
      </c>
      <c r="L24">
        <v>0</v>
      </c>
      <c r="M24">
        <v>22</v>
      </c>
      <c r="N24">
        <v>32000</v>
      </c>
      <c r="O24">
        <v>32000</v>
      </c>
      <c r="P24">
        <v>32000</v>
      </c>
      <c r="Q24">
        <v>0</v>
      </c>
      <c r="R24">
        <v>0</v>
      </c>
      <c r="S24">
        <v>0</v>
      </c>
      <c r="T24" t="b">
        <v>0</v>
      </c>
      <c r="U24" t="b">
        <v>0</v>
      </c>
      <c r="V24">
        <v>-1</v>
      </c>
      <c r="W24" s="19"/>
    </row>
    <row r="25" spans="9:23" x14ac:dyDescent="0.25">
      <c r="I25" t="s">
        <v>531</v>
      </c>
      <c r="J25" t="s">
        <v>561</v>
      </c>
      <c r="K25" t="b">
        <v>0</v>
      </c>
      <c r="L25">
        <v>0</v>
      </c>
      <c r="M25">
        <v>23</v>
      </c>
      <c r="N25">
        <v>32000</v>
      </c>
      <c r="O25">
        <v>32000</v>
      </c>
      <c r="P25">
        <v>32000</v>
      </c>
      <c r="Q25">
        <v>0</v>
      </c>
      <c r="R25">
        <v>0</v>
      </c>
      <c r="S25">
        <v>0</v>
      </c>
      <c r="T25" t="b">
        <v>0</v>
      </c>
      <c r="U25" t="b">
        <v>0</v>
      </c>
      <c r="V25">
        <v>-1</v>
      </c>
      <c r="W25" s="19"/>
    </row>
    <row r="26" spans="9:23" x14ac:dyDescent="0.25">
      <c r="I26" t="s">
        <v>531</v>
      </c>
      <c r="J26" t="s">
        <v>562</v>
      </c>
      <c r="K26" t="b">
        <v>0</v>
      </c>
      <c r="L26">
        <v>0</v>
      </c>
      <c r="M26">
        <v>24</v>
      </c>
      <c r="N26">
        <v>32000</v>
      </c>
      <c r="O26">
        <v>32000</v>
      </c>
      <c r="P26">
        <v>32000</v>
      </c>
      <c r="Q26">
        <v>0</v>
      </c>
      <c r="R26">
        <v>0</v>
      </c>
      <c r="S26">
        <v>0</v>
      </c>
      <c r="T26" t="b">
        <v>0</v>
      </c>
      <c r="U26" t="b">
        <v>0</v>
      </c>
      <c r="V26">
        <v>-1</v>
      </c>
      <c r="W26" s="19"/>
    </row>
    <row r="27" spans="9:23" x14ac:dyDescent="0.25">
      <c r="I27" t="s">
        <v>531</v>
      </c>
      <c r="J27" t="s">
        <v>301</v>
      </c>
      <c r="K27" t="b">
        <v>0</v>
      </c>
      <c r="L27">
        <v>0</v>
      </c>
      <c r="M27">
        <v>25</v>
      </c>
      <c r="N27">
        <v>32000</v>
      </c>
      <c r="O27">
        <v>32000</v>
      </c>
      <c r="P27">
        <v>32000</v>
      </c>
      <c r="Q27">
        <v>0</v>
      </c>
      <c r="R27">
        <v>0</v>
      </c>
      <c r="S27">
        <v>0</v>
      </c>
      <c r="T27" t="b">
        <v>0</v>
      </c>
      <c r="U27" t="b">
        <v>0</v>
      </c>
      <c r="V27">
        <v>-1</v>
      </c>
      <c r="W27" s="19"/>
    </row>
    <row r="28" spans="9:23" x14ac:dyDescent="0.25">
      <c r="I28" t="s">
        <v>531</v>
      </c>
      <c r="J28" t="s">
        <v>563</v>
      </c>
      <c r="K28" t="b">
        <v>0</v>
      </c>
      <c r="L28">
        <v>0</v>
      </c>
      <c r="M28">
        <v>26</v>
      </c>
      <c r="N28">
        <v>32000</v>
      </c>
      <c r="O28">
        <v>32000</v>
      </c>
      <c r="P28">
        <v>32000</v>
      </c>
      <c r="Q28">
        <v>0</v>
      </c>
      <c r="R28">
        <v>0</v>
      </c>
      <c r="S28">
        <v>0</v>
      </c>
      <c r="T28" t="b">
        <v>0</v>
      </c>
      <c r="U28" t="b">
        <v>0</v>
      </c>
      <c r="V28">
        <v>-1</v>
      </c>
      <c r="W28" s="19"/>
    </row>
    <row r="29" spans="9:23" x14ac:dyDescent="0.25">
      <c r="I29" t="s">
        <v>531</v>
      </c>
      <c r="J29" t="s">
        <v>564</v>
      </c>
      <c r="K29" t="b">
        <v>0</v>
      </c>
      <c r="L29">
        <v>0</v>
      </c>
      <c r="M29">
        <v>27</v>
      </c>
      <c r="N29">
        <v>32000</v>
      </c>
      <c r="O29">
        <v>32000</v>
      </c>
      <c r="P29">
        <v>32000</v>
      </c>
      <c r="Q29">
        <v>0</v>
      </c>
      <c r="R29">
        <v>0</v>
      </c>
      <c r="S29">
        <v>0</v>
      </c>
      <c r="T29" t="b">
        <v>0</v>
      </c>
      <c r="U29" t="b">
        <v>0</v>
      </c>
      <c r="V29">
        <v>-1</v>
      </c>
      <c r="W29" s="19"/>
    </row>
    <row r="30" spans="9:23" x14ac:dyDescent="0.25">
      <c r="I30" t="s">
        <v>531</v>
      </c>
      <c r="J30" t="s">
        <v>302</v>
      </c>
      <c r="K30" t="b">
        <v>0</v>
      </c>
      <c r="L30">
        <v>0</v>
      </c>
      <c r="M30">
        <v>28</v>
      </c>
      <c r="N30">
        <v>32000</v>
      </c>
      <c r="O30">
        <v>32000</v>
      </c>
      <c r="P30">
        <v>32000</v>
      </c>
      <c r="Q30">
        <v>0</v>
      </c>
      <c r="R30">
        <v>0</v>
      </c>
      <c r="S30">
        <v>0</v>
      </c>
      <c r="T30" t="b">
        <v>0</v>
      </c>
      <c r="U30" t="b">
        <v>0</v>
      </c>
      <c r="V30">
        <v>-1</v>
      </c>
      <c r="W30" s="19"/>
    </row>
    <row r="31" spans="9:23" x14ac:dyDescent="0.25">
      <c r="I31" t="s">
        <v>531</v>
      </c>
      <c r="J31" t="s">
        <v>303</v>
      </c>
      <c r="K31" t="b">
        <v>0</v>
      </c>
      <c r="L31">
        <v>0</v>
      </c>
      <c r="M31">
        <v>29</v>
      </c>
      <c r="N31">
        <v>32000</v>
      </c>
      <c r="O31">
        <v>32000</v>
      </c>
      <c r="P31">
        <v>32000</v>
      </c>
      <c r="Q31">
        <v>0</v>
      </c>
      <c r="R31">
        <v>0</v>
      </c>
      <c r="S31">
        <v>0</v>
      </c>
      <c r="T31" t="b">
        <v>0</v>
      </c>
      <c r="U31" t="b">
        <v>0</v>
      </c>
      <c r="V31">
        <v>-1</v>
      </c>
      <c r="W31" s="19"/>
    </row>
    <row r="32" spans="9:23" x14ac:dyDescent="0.25">
      <c r="I32" t="s">
        <v>531</v>
      </c>
      <c r="J32" t="s">
        <v>304</v>
      </c>
      <c r="K32" t="b">
        <v>0</v>
      </c>
      <c r="L32">
        <v>0</v>
      </c>
      <c r="M32">
        <v>30</v>
      </c>
      <c r="N32">
        <v>32000</v>
      </c>
      <c r="O32">
        <v>32000</v>
      </c>
      <c r="P32">
        <v>32000</v>
      </c>
      <c r="Q32">
        <v>0</v>
      </c>
      <c r="R32">
        <v>0</v>
      </c>
      <c r="S32">
        <v>0</v>
      </c>
      <c r="T32" t="b">
        <v>0</v>
      </c>
      <c r="U32" t="b">
        <v>0</v>
      </c>
      <c r="V32">
        <v>-1</v>
      </c>
      <c r="W32" s="19"/>
    </row>
    <row r="33" spans="9:23" x14ac:dyDescent="0.25">
      <c r="I33" t="s">
        <v>531</v>
      </c>
      <c r="J33" t="s">
        <v>305</v>
      </c>
      <c r="K33" t="b">
        <v>0</v>
      </c>
      <c r="L33">
        <v>0</v>
      </c>
      <c r="M33">
        <v>31</v>
      </c>
      <c r="N33">
        <v>32000</v>
      </c>
      <c r="O33">
        <v>32000</v>
      </c>
      <c r="P33">
        <v>32000</v>
      </c>
      <c r="Q33">
        <v>0</v>
      </c>
      <c r="R33">
        <v>0</v>
      </c>
      <c r="S33">
        <v>0</v>
      </c>
      <c r="T33" t="b">
        <v>0</v>
      </c>
      <c r="U33" t="b">
        <v>0</v>
      </c>
      <c r="V33">
        <v>-1</v>
      </c>
      <c r="W33" s="19"/>
    </row>
    <row r="34" spans="9:23" x14ac:dyDescent="0.25">
      <c r="I34" t="s">
        <v>532</v>
      </c>
      <c r="J34" t="s">
        <v>565</v>
      </c>
      <c r="K34" t="b">
        <v>0</v>
      </c>
      <c r="L34">
        <v>0</v>
      </c>
      <c r="M34">
        <v>32</v>
      </c>
      <c r="N34">
        <v>32000</v>
      </c>
      <c r="O34">
        <v>32000</v>
      </c>
      <c r="P34">
        <v>32000</v>
      </c>
      <c r="Q34">
        <v>0</v>
      </c>
      <c r="R34">
        <v>0</v>
      </c>
      <c r="S34">
        <v>0</v>
      </c>
      <c r="T34" t="b">
        <v>0</v>
      </c>
      <c r="U34" t="b">
        <v>0</v>
      </c>
      <c r="V34">
        <v>-1</v>
      </c>
    </row>
    <row r="35" spans="9:23" x14ac:dyDescent="0.25">
      <c r="I35" t="s">
        <v>532</v>
      </c>
      <c r="J35" t="s">
        <v>566</v>
      </c>
      <c r="K35" t="b">
        <v>0</v>
      </c>
      <c r="L35">
        <v>0</v>
      </c>
      <c r="M35">
        <v>33</v>
      </c>
      <c r="N35">
        <v>32000</v>
      </c>
      <c r="O35">
        <v>32000</v>
      </c>
      <c r="P35">
        <v>32000</v>
      </c>
      <c r="Q35">
        <v>0</v>
      </c>
      <c r="R35">
        <v>0</v>
      </c>
      <c r="S35">
        <v>0</v>
      </c>
      <c r="T35" t="b">
        <v>0</v>
      </c>
      <c r="U35" t="b">
        <v>0</v>
      </c>
      <c r="V35">
        <v>-1</v>
      </c>
    </row>
    <row r="36" spans="9:23" x14ac:dyDescent="0.25">
      <c r="I36" t="s">
        <v>532</v>
      </c>
      <c r="J36" t="s">
        <v>567</v>
      </c>
      <c r="K36" t="b">
        <v>0</v>
      </c>
      <c r="L36">
        <v>0</v>
      </c>
      <c r="M36">
        <v>34</v>
      </c>
      <c r="N36">
        <v>32000</v>
      </c>
      <c r="O36">
        <v>32000</v>
      </c>
      <c r="P36">
        <v>32000</v>
      </c>
      <c r="Q36">
        <v>0</v>
      </c>
      <c r="R36">
        <v>0</v>
      </c>
      <c r="S36">
        <v>0</v>
      </c>
      <c r="T36" t="b">
        <v>0</v>
      </c>
      <c r="U36" t="b">
        <v>0</v>
      </c>
      <c r="V36">
        <v>-1</v>
      </c>
      <c r="W36" s="19"/>
    </row>
    <row r="37" spans="9:23" x14ac:dyDescent="0.25">
      <c r="I37" t="s">
        <v>532</v>
      </c>
      <c r="J37" t="s">
        <v>568</v>
      </c>
      <c r="K37" t="b">
        <v>0</v>
      </c>
      <c r="L37">
        <v>0</v>
      </c>
      <c r="M37">
        <v>35</v>
      </c>
      <c r="N37">
        <v>32000</v>
      </c>
      <c r="O37">
        <v>32000</v>
      </c>
      <c r="P37">
        <v>32000</v>
      </c>
      <c r="Q37">
        <v>0</v>
      </c>
      <c r="R37">
        <v>0</v>
      </c>
      <c r="S37">
        <v>0</v>
      </c>
      <c r="T37" t="b">
        <v>0</v>
      </c>
      <c r="U37" t="b">
        <v>0</v>
      </c>
      <c r="V37">
        <v>-1</v>
      </c>
      <c r="W37" s="19"/>
    </row>
    <row r="38" spans="9:23" x14ac:dyDescent="0.25">
      <c r="I38" t="s">
        <v>532</v>
      </c>
      <c r="J38" t="s">
        <v>569</v>
      </c>
      <c r="K38" t="b">
        <v>0</v>
      </c>
      <c r="L38">
        <v>0</v>
      </c>
      <c r="M38">
        <v>36</v>
      </c>
      <c r="N38">
        <v>32000</v>
      </c>
      <c r="O38">
        <v>32000</v>
      </c>
      <c r="P38">
        <v>32000</v>
      </c>
      <c r="Q38">
        <v>0</v>
      </c>
      <c r="R38">
        <v>0</v>
      </c>
      <c r="S38">
        <v>0</v>
      </c>
      <c r="T38" t="b">
        <v>0</v>
      </c>
      <c r="U38" t="b">
        <v>0</v>
      </c>
      <c r="V38">
        <v>-1</v>
      </c>
      <c r="W38" s="19"/>
    </row>
    <row r="39" spans="9:23" x14ac:dyDescent="0.25">
      <c r="I39" t="s">
        <v>532</v>
      </c>
      <c r="J39" t="s">
        <v>570</v>
      </c>
      <c r="K39" t="b">
        <v>0</v>
      </c>
      <c r="L39">
        <v>0</v>
      </c>
      <c r="M39">
        <v>37</v>
      </c>
      <c r="N39">
        <v>32000</v>
      </c>
      <c r="O39">
        <v>32000</v>
      </c>
      <c r="P39">
        <v>32000</v>
      </c>
      <c r="Q39">
        <v>0</v>
      </c>
      <c r="R39">
        <v>0</v>
      </c>
      <c r="S39">
        <v>0</v>
      </c>
      <c r="T39" t="b">
        <v>0</v>
      </c>
      <c r="U39" t="b">
        <v>0</v>
      </c>
      <c r="V39">
        <v>-1</v>
      </c>
      <c r="W39" s="19"/>
    </row>
    <row r="40" spans="9:23" x14ac:dyDescent="0.25">
      <c r="I40" t="s">
        <v>532</v>
      </c>
      <c r="J40" t="s">
        <v>571</v>
      </c>
      <c r="K40" t="b">
        <v>0</v>
      </c>
      <c r="L40">
        <v>0</v>
      </c>
      <c r="M40">
        <v>38</v>
      </c>
      <c r="N40">
        <v>32000</v>
      </c>
      <c r="O40">
        <v>32000</v>
      </c>
      <c r="P40">
        <v>32000</v>
      </c>
      <c r="Q40">
        <v>0</v>
      </c>
      <c r="R40">
        <v>0</v>
      </c>
      <c r="S40">
        <v>0</v>
      </c>
      <c r="T40" t="b">
        <v>0</v>
      </c>
      <c r="U40" t="b">
        <v>0</v>
      </c>
      <c r="V40">
        <v>-1</v>
      </c>
      <c r="W40" s="19"/>
    </row>
    <row r="41" spans="9:23" x14ac:dyDescent="0.25">
      <c r="I41" t="s">
        <v>532</v>
      </c>
      <c r="J41" t="s">
        <v>572</v>
      </c>
      <c r="K41" t="b">
        <v>0</v>
      </c>
      <c r="L41">
        <v>0</v>
      </c>
      <c r="M41">
        <v>39</v>
      </c>
      <c r="N41">
        <v>32000</v>
      </c>
      <c r="O41">
        <v>32000</v>
      </c>
      <c r="P41">
        <v>32000</v>
      </c>
      <c r="Q41">
        <v>0</v>
      </c>
      <c r="R41">
        <v>0</v>
      </c>
      <c r="S41">
        <v>0</v>
      </c>
      <c r="T41" t="b">
        <v>0</v>
      </c>
      <c r="U41" t="b">
        <v>0</v>
      </c>
      <c r="V41">
        <v>-1</v>
      </c>
      <c r="W41" s="19"/>
    </row>
    <row r="42" spans="9:23" x14ac:dyDescent="0.25">
      <c r="I42" t="s">
        <v>532</v>
      </c>
      <c r="J42" t="s">
        <v>573</v>
      </c>
      <c r="K42" t="b">
        <v>0</v>
      </c>
      <c r="L42">
        <v>0</v>
      </c>
      <c r="M42">
        <v>40</v>
      </c>
      <c r="N42">
        <v>32000</v>
      </c>
      <c r="O42">
        <v>32000</v>
      </c>
      <c r="P42">
        <v>32000</v>
      </c>
      <c r="Q42">
        <v>0</v>
      </c>
      <c r="R42">
        <v>0</v>
      </c>
      <c r="S42">
        <v>0</v>
      </c>
      <c r="T42" t="b">
        <v>0</v>
      </c>
      <c r="U42" t="b">
        <v>0</v>
      </c>
      <c r="V42">
        <v>-1</v>
      </c>
      <c r="W42" s="19"/>
    </row>
    <row r="43" spans="9:23" x14ac:dyDescent="0.25">
      <c r="I43" t="s">
        <v>532</v>
      </c>
      <c r="J43" t="s">
        <v>574</v>
      </c>
      <c r="K43" t="b">
        <v>0</v>
      </c>
      <c r="L43">
        <v>0</v>
      </c>
      <c r="M43">
        <v>41</v>
      </c>
      <c r="N43">
        <v>32000</v>
      </c>
      <c r="O43">
        <v>32000</v>
      </c>
      <c r="P43">
        <v>32000</v>
      </c>
      <c r="Q43">
        <v>0</v>
      </c>
      <c r="R43">
        <v>0</v>
      </c>
      <c r="S43">
        <v>0</v>
      </c>
      <c r="T43" t="b">
        <v>0</v>
      </c>
      <c r="U43" t="b">
        <v>0</v>
      </c>
      <c r="V43">
        <v>-1</v>
      </c>
      <c r="W43" s="19"/>
    </row>
    <row r="44" spans="9:23" x14ac:dyDescent="0.25">
      <c r="I44" t="s">
        <v>532</v>
      </c>
      <c r="J44" t="s">
        <v>575</v>
      </c>
      <c r="K44" t="b">
        <v>0</v>
      </c>
      <c r="L44">
        <v>0</v>
      </c>
      <c r="M44">
        <v>42</v>
      </c>
      <c r="N44">
        <v>32000</v>
      </c>
      <c r="O44">
        <v>32000</v>
      </c>
      <c r="P44">
        <v>32000</v>
      </c>
      <c r="Q44">
        <v>0</v>
      </c>
      <c r="R44">
        <v>0</v>
      </c>
      <c r="S44">
        <v>0</v>
      </c>
      <c r="T44" t="b">
        <v>0</v>
      </c>
      <c r="U44" t="b">
        <v>0</v>
      </c>
      <c r="V44">
        <v>-1</v>
      </c>
      <c r="W44" s="19"/>
    </row>
    <row r="45" spans="9:23" x14ac:dyDescent="0.25">
      <c r="I45" t="s">
        <v>532</v>
      </c>
      <c r="J45" t="s">
        <v>576</v>
      </c>
      <c r="K45" t="b">
        <v>0</v>
      </c>
      <c r="L45">
        <v>0</v>
      </c>
      <c r="M45">
        <v>43</v>
      </c>
      <c r="N45">
        <v>32000</v>
      </c>
      <c r="O45">
        <v>32000</v>
      </c>
      <c r="P45">
        <v>32000</v>
      </c>
      <c r="Q45">
        <v>0</v>
      </c>
      <c r="R45">
        <v>0</v>
      </c>
      <c r="S45">
        <v>0</v>
      </c>
      <c r="T45" t="b">
        <v>0</v>
      </c>
      <c r="U45" t="b">
        <v>0</v>
      </c>
      <c r="V45">
        <v>-1</v>
      </c>
      <c r="W45" s="19"/>
    </row>
    <row r="46" spans="9:23" x14ac:dyDescent="0.25">
      <c r="I46" t="s">
        <v>532</v>
      </c>
      <c r="J46" t="s">
        <v>577</v>
      </c>
      <c r="K46" t="b">
        <v>0</v>
      </c>
      <c r="L46">
        <v>0</v>
      </c>
      <c r="M46">
        <v>44</v>
      </c>
      <c r="N46">
        <v>32000</v>
      </c>
      <c r="O46">
        <v>32000</v>
      </c>
      <c r="P46">
        <v>32000</v>
      </c>
      <c r="Q46">
        <v>0</v>
      </c>
      <c r="R46">
        <v>0</v>
      </c>
      <c r="S46">
        <v>0</v>
      </c>
      <c r="T46" t="b">
        <v>0</v>
      </c>
      <c r="U46" t="b">
        <v>0</v>
      </c>
      <c r="V46">
        <v>-1</v>
      </c>
      <c r="W46" s="19"/>
    </row>
    <row r="47" spans="9:23" x14ac:dyDescent="0.25">
      <c r="I47" t="s">
        <v>532</v>
      </c>
      <c r="J47" t="s">
        <v>578</v>
      </c>
      <c r="K47" t="b">
        <v>0</v>
      </c>
      <c r="L47">
        <v>0</v>
      </c>
      <c r="M47">
        <v>45</v>
      </c>
      <c r="N47">
        <v>32000</v>
      </c>
      <c r="O47">
        <v>32000</v>
      </c>
      <c r="P47">
        <v>32000</v>
      </c>
      <c r="Q47">
        <v>0</v>
      </c>
      <c r="R47">
        <v>0</v>
      </c>
      <c r="S47">
        <v>0</v>
      </c>
      <c r="T47" t="b">
        <v>0</v>
      </c>
      <c r="U47" t="b">
        <v>0</v>
      </c>
      <c r="V47">
        <v>-1</v>
      </c>
      <c r="W47" s="19"/>
    </row>
    <row r="48" spans="9:23" x14ac:dyDescent="0.25">
      <c r="I48" t="s">
        <v>532</v>
      </c>
      <c r="J48" t="s">
        <v>579</v>
      </c>
      <c r="K48" t="b">
        <v>0</v>
      </c>
      <c r="L48">
        <v>0</v>
      </c>
      <c r="M48">
        <v>46</v>
      </c>
      <c r="N48">
        <v>32000</v>
      </c>
      <c r="O48">
        <v>32000</v>
      </c>
      <c r="P48">
        <v>32000</v>
      </c>
      <c r="Q48">
        <v>0</v>
      </c>
      <c r="R48">
        <v>0</v>
      </c>
      <c r="S48">
        <v>0</v>
      </c>
      <c r="T48" t="b">
        <v>0</v>
      </c>
      <c r="U48" t="b">
        <v>0</v>
      </c>
      <c r="V48">
        <v>-1</v>
      </c>
      <c r="W48" s="19"/>
    </row>
    <row r="49" spans="9:23" x14ac:dyDescent="0.25">
      <c r="I49" t="s">
        <v>532</v>
      </c>
      <c r="J49" t="s">
        <v>580</v>
      </c>
      <c r="K49" t="b">
        <v>0</v>
      </c>
      <c r="L49">
        <v>0</v>
      </c>
      <c r="M49">
        <v>47</v>
      </c>
      <c r="N49">
        <v>32000</v>
      </c>
      <c r="O49">
        <v>32000</v>
      </c>
      <c r="P49">
        <v>32000</v>
      </c>
      <c r="Q49">
        <v>0</v>
      </c>
      <c r="R49">
        <v>0</v>
      </c>
      <c r="S49">
        <v>0</v>
      </c>
      <c r="T49" t="b">
        <v>0</v>
      </c>
      <c r="U49" t="b">
        <v>0</v>
      </c>
      <c r="V49">
        <v>-1</v>
      </c>
      <c r="W49" s="19"/>
    </row>
    <row r="50" spans="9:23" x14ac:dyDescent="0.25">
      <c r="I50" t="s">
        <v>532</v>
      </c>
      <c r="J50" t="s">
        <v>581</v>
      </c>
      <c r="K50" t="b">
        <v>0</v>
      </c>
      <c r="L50">
        <v>0</v>
      </c>
      <c r="M50">
        <v>48</v>
      </c>
      <c r="N50">
        <v>32000</v>
      </c>
      <c r="O50">
        <v>32000</v>
      </c>
      <c r="P50">
        <v>32000</v>
      </c>
      <c r="Q50">
        <v>0</v>
      </c>
      <c r="R50">
        <v>0</v>
      </c>
      <c r="S50">
        <v>0</v>
      </c>
      <c r="T50" t="b">
        <v>0</v>
      </c>
      <c r="U50" t="b">
        <v>0</v>
      </c>
      <c r="V50">
        <v>-1</v>
      </c>
      <c r="W50" s="19"/>
    </row>
    <row r="51" spans="9:23" x14ac:dyDescent="0.25">
      <c r="I51" t="s">
        <v>532</v>
      </c>
      <c r="J51" t="s">
        <v>582</v>
      </c>
      <c r="K51" t="b">
        <v>0</v>
      </c>
      <c r="L51">
        <v>0</v>
      </c>
      <c r="M51">
        <v>49</v>
      </c>
      <c r="N51">
        <v>32000</v>
      </c>
      <c r="O51">
        <v>32000</v>
      </c>
      <c r="P51">
        <v>32000</v>
      </c>
      <c r="Q51">
        <v>0</v>
      </c>
      <c r="R51">
        <v>0</v>
      </c>
      <c r="S51">
        <v>0</v>
      </c>
      <c r="T51" t="b">
        <v>0</v>
      </c>
      <c r="U51" t="b">
        <v>0</v>
      </c>
      <c r="V51">
        <v>-1</v>
      </c>
      <c r="W51" s="19"/>
    </row>
    <row r="52" spans="9:23" x14ac:dyDescent="0.25">
      <c r="I52" t="s">
        <v>532</v>
      </c>
      <c r="J52" t="s">
        <v>583</v>
      </c>
      <c r="K52" t="b">
        <v>0</v>
      </c>
      <c r="L52">
        <v>0</v>
      </c>
      <c r="M52">
        <v>50</v>
      </c>
      <c r="N52">
        <v>32000</v>
      </c>
      <c r="O52">
        <v>32000</v>
      </c>
      <c r="P52">
        <v>32000</v>
      </c>
      <c r="Q52">
        <v>0</v>
      </c>
      <c r="R52">
        <v>0</v>
      </c>
      <c r="S52">
        <v>0</v>
      </c>
      <c r="T52" t="b">
        <v>0</v>
      </c>
      <c r="U52" t="b">
        <v>0</v>
      </c>
      <c r="V52">
        <v>-1</v>
      </c>
      <c r="W52" s="19"/>
    </row>
    <row r="53" spans="9:23" x14ac:dyDescent="0.25">
      <c r="I53" t="s">
        <v>532</v>
      </c>
      <c r="J53" t="s">
        <v>584</v>
      </c>
      <c r="K53" t="b">
        <v>0</v>
      </c>
      <c r="L53">
        <v>0</v>
      </c>
      <c r="M53">
        <v>51</v>
      </c>
      <c r="N53">
        <v>32000</v>
      </c>
      <c r="O53">
        <v>32000</v>
      </c>
      <c r="P53">
        <v>32000</v>
      </c>
      <c r="Q53">
        <v>0</v>
      </c>
      <c r="R53">
        <v>0</v>
      </c>
      <c r="S53">
        <v>0</v>
      </c>
      <c r="T53" t="b">
        <v>0</v>
      </c>
      <c r="U53" t="b">
        <v>0</v>
      </c>
      <c r="V53">
        <v>-1</v>
      </c>
      <c r="W53" s="19"/>
    </row>
    <row r="54" spans="9:23" x14ac:dyDescent="0.25">
      <c r="I54" t="s">
        <v>532</v>
      </c>
      <c r="J54" t="s">
        <v>585</v>
      </c>
      <c r="K54" t="b">
        <v>0</v>
      </c>
      <c r="L54">
        <v>0</v>
      </c>
      <c r="M54">
        <v>52</v>
      </c>
      <c r="N54">
        <v>32000</v>
      </c>
      <c r="O54">
        <v>32000</v>
      </c>
      <c r="P54">
        <v>32000</v>
      </c>
      <c r="Q54">
        <v>0</v>
      </c>
      <c r="R54">
        <v>0</v>
      </c>
      <c r="S54">
        <v>0</v>
      </c>
      <c r="T54" t="b">
        <v>0</v>
      </c>
      <c r="U54" t="b">
        <v>0</v>
      </c>
      <c r="V54">
        <v>-1</v>
      </c>
      <c r="W54" s="19"/>
    </row>
    <row r="55" spans="9:23" x14ac:dyDescent="0.25">
      <c r="I55" t="s">
        <v>532</v>
      </c>
      <c r="J55" t="s">
        <v>586</v>
      </c>
      <c r="K55" t="b">
        <v>0</v>
      </c>
      <c r="L55">
        <v>0</v>
      </c>
      <c r="M55">
        <v>53</v>
      </c>
      <c r="N55">
        <v>32000</v>
      </c>
      <c r="O55">
        <v>32000</v>
      </c>
      <c r="P55">
        <v>32000</v>
      </c>
      <c r="Q55">
        <v>0</v>
      </c>
      <c r="R55">
        <v>0</v>
      </c>
      <c r="S55">
        <v>0</v>
      </c>
      <c r="T55" t="b">
        <v>0</v>
      </c>
      <c r="U55" t="b">
        <v>0</v>
      </c>
      <c r="V55">
        <v>-1</v>
      </c>
      <c r="W55" s="19"/>
    </row>
    <row r="56" spans="9:23" x14ac:dyDescent="0.25">
      <c r="I56" t="s">
        <v>532</v>
      </c>
      <c r="J56" t="s">
        <v>587</v>
      </c>
      <c r="K56" t="b">
        <v>0</v>
      </c>
      <c r="L56">
        <v>0</v>
      </c>
      <c r="M56">
        <v>54</v>
      </c>
      <c r="N56">
        <v>32000</v>
      </c>
      <c r="O56">
        <v>32000</v>
      </c>
      <c r="P56">
        <v>32000</v>
      </c>
      <c r="Q56">
        <v>0</v>
      </c>
      <c r="R56">
        <v>0</v>
      </c>
      <c r="S56">
        <v>0</v>
      </c>
      <c r="T56" t="b">
        <v>0</v>
      </c>
      <c r="U56" t="b">
        <v>0</v>
      </c>
      <c r="V56">
        <v>-1</v>
      </c>
      <c r="W56" s="19"/>
    </row>
    <row r="57" spans="9:23" x14ac:dyDescent="0.25">
      <c r="I57" t="s">
        <v>532</v>
      </c>
      <c r="J57" t="s">
        <v>588</v>
      </c>
      <c r="K57" t="b">
        <v>0</v>
      </c>
      <c r="L57">
        <v>0</v>
      </c>
      <c r="M57">
        <v>55</v>
      </c>
      <c r="N57">
        <v>32000</v>
      </c>
      <c r="O57">
        <v>32000</v>
      </c>
      <c r="P57">
        <v>32000</v>
      </c>
      <c r="Q57">
        <v>0</v>
      </c>
      <c r="R57">
        <v>0</v>
      </c>
      <c r="S57">
        <v>0</v>
      </c>
      <c r="T57" t="b">
        <v>0</v>
      </c>
      <c r="U57" t="b">
        <v>0</v>
      </c>
      <c r="V57">
        <v>-1</v>
      </c>
      <c r="W57" s="19"/>
    </row>
    <row r="58" spans="9:23" x14ac:dyDescent="0.25">
      <c r="I58" t="s">
        <v>532</v>
      </c>
      <c r="J58" t="s">
        <v>589</v>
      </c>
      <c r="K58" t="b">
        <v>0</v>
      </c>
      <c r="L58">
        <v>0</v>
      </c>
      <c r="M58">
        <v>56</v>
      </c>
      <c r="N58">
        <v>32000</v>
      </c>
      <c r="O58">
        <v>32000</v>
      </c>
      <c r="P58">
        <v>32000</v>
      </c>
      <c r="Q58">
        <v>0</v>
      </c>
      <c r="R58">
        <v>0</v>
      </c>
      <c r="S58">
        <v>0</v>
      </c>
      <c r="T58" t="b">
        <v>0</v>
      </c>
      <c r="U58" t="b">
        <v>0</v>
      </c>
      <c r="V58">
        <v>-1</v>
      </c>
      <c r="W58" s="19"/>
    </row>
    <row r="59" spans="9:23" x14ac:dyDescent="0.25">
      <c r="I59" t="s">
        <v>532</v>
      </c>
      <c r="J59" t="s">
        <v>590</v>
      </c>
      <c r="K59" t="b">
        <v>0</v>
      </c>
      <c r="L59">
        <v>0</v>
      </c>
      <c r="M59">
        <v>57</v>
      </c>
      <c r="N59">
        <v>32000</v>
      </c>
      <c r="O59">
        <v>32000</v>
      </c>
      <c r="P59">
        <v>32000</v>
      </c>
      <c r="Q59">
        <v>0</v>
      </c>
      <c r="R59">
        <v>0</v>
      </c>
      <c r="S59">
        <v>0</v>
      </c>
      <c r="T59" t="b">
        <v>0</v>
      </c>
      <c r="U59" t="b">
        <v>0</v>
      </c>
      <c r="V59">
        <v>-1</v>
      </c>
      <c r="W59" s="19"/>
    </row>
    <row r="60" spans="9:23" x14ac:dyDescent="0.25">
      <c r="I60" t="s">
        <v>532</v>
      </c>
      <c r="J60" t="s">
        <v>591</v>
      </c>
      <c r="K60" t="b">
        <v>0</v>
      </c>
      <c r="L60">
        <v>0</v>
      </c>
      <c r="M60">
        <v>58</v>
      </c>
      <c r="N60">
        <v>32000</v>
      </c>
      <c r="O60">
        <v>32000</v>
      </c>
      <c r="P60">
        <v>32000</v>
      </c>
      <c r="Q60">
        <v>0</v>
      </c>
      <c r="R60">
        <v>0</v>
      </c>
      <c r="S60">
        <v>0</v>
      </c>
      <c r="T60" t="b">
        <v>0</v>
      </c>
      <c r="U60" t="b">
        <v>0</v>
      </c>
      <c r="V60">
        <v>-1</v>
      </c>
      <c r="W60" s="19"/>
    </row>
    <row r="61" spans="9:23" x14ac:dyDescent="0.25">
      <c r="I61" t="s">
        <v>532</v>
      </c>
      <c r="J61" t="s">
        <v>592</v>
      </c>
      <c r="K61" t="b">
        <v>0</v>
      </c>
      <c r="L61">
        <v>0</v>
      </c>
      <c r="M61">
        <v>59</v>
      </c>
      <c r="N61">
        <v>32000</v>
      </c>
      <c r="O61">
        <v>32000</v>
      </c>
      <c r="P61">
        <v>32000</v>
      </c>
      <c r="Q61">
        <v>0</v>
      </c>
      <c r="R61">
        <v>0</v>
      </c>
      <c r="S61">
        <v>0</v>
      </c>
      <c r="T61" t="b">
        <v>0</v>
      </c>
      <c r="U61" t="b">
        <v>0</v>
      </c>
      <c r="V61">
        <v>-1</v>
      </c>
      <c r="W61" s="19"/>
    </row>
    <row r="62" spans="9:23" x14ac:dyDescent="0.25">
      <c r="I62" t="s">
        <v>532</v>
      </c>
      <c r="J62" t="s">
        <v>593</v>
      </c>
      <c r="K62" t="b">
        <v>0</v>
      </c>
      <c r="L62">
        <v>0</v>
      </c>
      <c r="M62">
        <v>60</v>
      </c>
      <c r="N62">
        <v>32000</v>
      </c>
      <c r="O62">
        <v>32000</v>
      </c>
      <c r="P62">
        <v>32000</v>
      </c>
      <c r="Q62">
        <v>0</v>
      </c>
      <c r="R62">
        <v>0</v>
      </c>
      <c r="S62">
        <v>0</v>
      </c>
      <c r="T62" t="b">
        <v>0</v>
      </c>
      <c r="U62" t="b">
        <v>0</v>
      </c>
      <c r="V62">
        <v>-1</v>
      </c>
      <c r="W62" s="19"/>
    </row>
    <row r="63" spans="9:23" x14ac:dyDescent="0.25">
      <c r="I63" t="s">
        <v>532</v>
      </c>
      <c r="J63" t="s">
        <v>594</v>
      </c>
      <c r="K63" t="b">
        <v>0</v>
      </c>
      <c r="L63">
        <v>0</v>
      </c>
      <c r="M63">
        <v>61</v>
      </c>
      <c r="N63">
        <v>32000</v>
      </c>
      <c r="O63">
        <v>32000</v>
      </c>
      <c r="P63">
        <v>32000</v>
      </c>
      <c r="Q63">
        <v>0</v>
      </c>
      <c r="R63">
        <v>0</v>
      </c>
      <c r="S63">
        <v>0</v>
      </c>
      <c r="T63" t="b">
        <v>0</v>
      </c>
      <c r="U63" t="b">
        <v>0</v>
      </c>
      <c r="V63">
        <v>-1</v>
      </c>
      <c r="W63" s="19"/>
    </row>
    <row r="64" spans="9:23" x14ac:dyDescent="0.25">
      <c r="I64" t="s">
        <v>532</v>
      </c>
      <c r="J64" t="s">
        <v>595</v>
      </c>
      <c r="K64" t="b">
        <v>0</v>
      </c>
      <c r="L64">
        <v>0</v>
      </c>
      <c r="M64">
        <v>62</v>
      </c>
      <c r="N64">
        <v>32000</v>
      </c>
      <c r="O64">
        <v>32000</v>
      </c>
      <c r="P64">
        <v>32000</v>
      </c>
      <c r="Q64">
        <v>0</v>
      </c>
      <c r="R64">
        <v>0</v>
      </c>
      <c r="S64">
        <v>0</v>
      </c>
      <c r="T64" t="b">
        <v>0</v>
      </c>
      <c r="U64" t="b">
        <v>0</v>
      </c>
      <c r="V64">
        <v>-1</v>
      </c>
      <c r="W64" s="19"/>
    </row>
    <row r="65" spans="9:23" x14ac:dyDescent="0.25">
      <c r="I65" t="s">
        <v>532</v>
      </c>
      <c r="J65" t="s">
        <v>596</v>
      </c>
      <c r="K65" t="b">
        <v>0</v>
      </c>
      <c r="L65">
        <v>0</v>
      </c>
      <c r="M65">
        <v>63</v>
      </c>
      <c r="N65">
        <v>32000</v>
      </c>
      <c r="O65">
        <v>32000</v>
      </c>
      <c r="P65">
        <v>32000</v>
      </c>
      <c r="Q65">
        <v>0</v>
      </c>
      <c r="R65">
        <v>0</v>
      </c>
      <c r="S65">
        <v>0</v>
      </c>
      <c r="T65" t="b">
        <v>0</v>
      </c>
      <c r="U65" t="b">
        <v>0</v>
      </c>
      <c r="V65">
        <v>-1</v>
      </c>
      <c r="W65" s="19"/>
    </row>
    <row r="66" spans="9:23" x14ac:dyDescent="0.25">
      <c r="I66" t="s">
        <v>534</v>
      </c>
      <c r="J66" t="s">
        <v>597</v>
      </c>
      <c r="K66" t="b">
        <v>0</v>
      </c>
      <c r="L66">
        <v>0</v>
      </c>
      <c r="M66">
        <v>64</v>
      </c>
      <c r="N66">
        <v>32000</v>
      </c>
      <c r="O66">
        <v>32000</v>
      </c>
      <c r="P66">
        <v>32000</v>
      </c>
      <c r="Q66">
        <v>0</v>
      </c>
      <c r="R66">
        <v>0</v>
      </c>
      <c r="S66">
        <v>0</v>
      </c>
      <c r="T66" t="b">
        <v>0</v>
      </c>
      <c r="U66" t="b">
        <v>0</v>
      </c>
      <c r="V66">
        <v>-1</v>
      </c>
      <c r="W66" s="19"/>
    </row>
    <row r="67" spans="9:23" x14ac:dyDescent="0.25">
      <c r="I67" t="s">
        <v>534</v>
      </c>
      <c r="J67" t="s">
        <v>598</v>
      </c>
      <c r="K67" t="b">
        <v>0</v>
      </c>
      <c r="L67">
        <v>0</v>
      </c>
      <c r="M67">
        <v>65</v>
      </c>
      <c r="N67">
        <v>32000</v>
      </c>
      <c r="O67">
        <v>32000</v>
      </c>
      <c r="P67">
        <v>32000</v>
      </c>
      <c r="Q67">
        <v>0</v>
      </c>
      <c r="R67">
        <v>0</v>
      </c>
      <c r="S67">
        <v>0</v>
      </c>
      <c r="T67" t="b">
        <v>0</v>
      </c>
      <c r="U67" t="b">
        <v>0</v>
      </c>
      <c r="V67">
        <v>-1</v>
      </c>
      <c r="W67" s="19"/>
    </row>
    <row r="68" spans="9:23" x14ac:dyDescent="0.25">
      <c r="I68" t="s">
        <v>534</v>
      </c>
      <c r="J68" t="s">
        <v>599</v>
      </c>
      <c r="K68" t="b">
        <v>0</v>
      </c>
      <c r="L68">
        <v>0</v>
      </c>
      <c r="M68">
        <v>66</v>
      </c>
      <c r="N68">
        <v>32000</v>
      </c>
      <c r="O68">
        <v>32000</v>
      </c>
      <c r="P68">
        <v>32000</v>
      </c>
      <c r="Q68">
        <v>0</v>
      </c>
      <c r="R68">
        <v>0</v>
      </c>
      <c r="S68">
        <v>0</v>
      </c>
      <c r="T68" t="b">
        <v>0</v>
      </c>
      <c r="U68" t="b">
        <v>0</v>
      </c>
      <c r="V68">
        <v>-1</v>
      </c>
    </row>
    <row r="69" spans="9:23" x14ac:dyDescent="0.25">
      <c r="I69" t="s">
        <v>534</v>
      </c>
      <c r="J69" t="s">
        <v>600</v>
      </c>
      <c r="K69" t="b">
        <v>0</v>
      </c>
      <c r="L69">
        <v>0</v>
      </c>
      <c r="M69">
        <v>67</v>
      </c>
      <c r="N69">
        <v>32000</v>
      </c>
      <c r="O69">
        <v>32000</v>
      </c>
      <c r="P69">
        <v>32000</v>
      </c>
      <c r="Q69">
        <v>0</v>
      </c>
      <c r="R69">
        <v>0</v>
      </c>
      <c r="S69">
        <v>0</v>
      </c>
      <c r="T69" t="b">
        <v>0</v>
      </c>
      <c r="U69" t="b">
        <v>0</v>
      </c>
      <c r="V69">
        <v>-1</v>
      </c>
    </row>
    <row r="70" spans="9:23" x14ac:dyDescent="0.25">
      <c r="I70" t="s">
        <v>534</v>
      </c>
      <c r="J70" t="s">
        <v>601</v>
      </c>
      <c r="K70" t="b">
        <v>0</v>
      </c>
      <c r="L70">
        <v>0</v>
      </c>
      <c r="M70">
        <v>68</v>
      </c>
      <c r="N70">
        <v>32000</v>
      </c>
      <c r="O70">
        <v>32000</v>
      </c>
      <c r="P70">
        <v>32000</v>
      </c>
      <c r="Q70">
        <v>0</v>
      </c>
      <c r="R70">
        <v>0</v>
      </c>
      <c r="S70">
        <v>0</v>
      </c>
      <c r="T70" t="b">
        <v>0</v>
      </c>
      <c r="U70" t="b">
        <v>0</v>
      </c>
      <c r="V70">
        <v>-1</v>
      </c>
      <c r="W70" s="19"/>
    </row>
    <row r="71" spans="9:23" x14ac:dyDescent="0.25">
      <c r="I71" t="s">
        <v>534</v>
      </c>
      <c r="J71" t="s">
        <v>602</v>
      </c>
      <c r="K71" t="b">
        <v>0</v>
      </c>
      <c r="L71">
        <v>0</v>
      </c>
      <c r="M71">
        <v>69</v>
      </c>
      <c r="N71">
        <v>32000</v>
      </c>
      <c r="O71">
        <v>32000</v>
      </c>
      <c r="P71">
        <v>32000</v>
      </c>
      <c r="Q71">
        <v>0</v>
      </c>
      <c r="R71">
        <v>0</v>
      </c>
      <c r="S71">
        <v>0</v>
      </c>
      <c r="T71" t="b">
        <v>0</v>
      </c>
      <c r="U71" t="b">
        <v>0</v>
      </c>
      <c r="V71">
        <v>-1</v>
      </c>
      <c r="W71" s="19"/>
    </row>
    <row r="72" spans="9:23" x14ac:dyDescent="0.25">
      <c r="I72" t="s">
        <v>534</v>
      </c>
      <c r="J72" t="s">
        <v>603</v>
      </c>
      <c r="K72" t="b">
        <v>0</v>
      </c>
      <c r="L72">
        <v>0</v>
      </c>
      <c r="M72">
        <v>70</v>
      </c>
      <c r="N72">
        <v>32000</v>
      </c>
      <c r="O72">
        <v>32000</v>
      </c>
      <c r="P72">
        <v>32000</v>
      </c>
      <c r="Q72">
        <v>0</v>
      </c>
      <c r="R72">
        <v>0</v>
      </c>
      <c r="S72">
        <v>0</v>
      </c>
      <c r="T72" t="b">
        <v>0</v>
      </c>
      <c r="U72" t="b">
        <v>0</v>
      </c>
      <c r="V72">
        <v>-1</v>
      </c>
      <c r="W72" s="19"/>
    </row>
    <row r="73" spans="9:23" x14ac:dyDescent="0.25">
      <c r="I73" t="s">
        <v>534</v>
      </c>
      <c r="J73" t="s">
        <v>604</v>
      </c>
      <c r="K73" t="b">
        <v>0</v>
      </c>
      <c r="L73">
        <v>0</v>
      </c>
      <c r="M73">
        <v>71</v>
      </c>
      <c r="N73">
        <v>32000</v>
      </c>
      <c r="O73">
        <v>32000</v>
      </c>
      <c r="P73">
        <v>32000</v>
      </c>
      <c r="Q73">
        <v>0</v>
      </c>
      <c r="R73">
        <v>0</v>
      </c>
      <c r="S73">
        <v>0</v>
      </c>
      <c r="T73" t="b">
        <v>0</v>
      </c>
      <c r="U73" t="b">
        <v>0</v>
      </c>
      <c r="V73">
        <v>-1</v>
      </c>
    </row>
    <row r="74" spans="9:23" x14ac:dyDescent="0.25">
      <c r="I74" t="s">
        <v>534</v>
      </c>
      <c r="J74" t="s">
        <v>605</v>
      </c>
      <c r="K74" t="b">
        <v>0</v>
      </c>
      <c r="L74">
        <v>0</v>
      </c>
      <c r="M74">
        <v>72</v>
      </c>
      <c r="N74">
        <v>32000</v>
      </c>
      <c r="O74">
        <v>32000</v>
      </c>
      <c r="P74">
        <v>32000</v>
      </c>
      <c r="Q74">
        <v>0</v>
      </c>
      <c r="R74">
        <v>0</v>
      </c>
      <c r="S74">
        <v>0</v>
      </c>
      <c r="T74" t="b">
        <v>0</v>
      </c>
      <c r="U74" t="b">
        <v>0</v>
      </c>
      <c r="V74">
        <v>-1</v>
      </c>
    </row>
    <row r="75" spans="9:23" x14ac:dyDescent="0.25">
      <c r="I75" t="s">
        <v>534</v>
      </c>
      <c r="J75" t="s">
        <v>606</v>
      </c>
      <c r="K75" t="b">
        <v>0</v>
      </c>
      <c r="L75">
        <v>0</v>
      </c>
      <c r="M75">
        <v>73</v>
      </c>
      <c r="N75">
        <v>32000</v>
      </c>
      <c r="O75">
        <v>32000</v>
      </c>
      <c r="P75">
        <v>32000</v>
      </c>
      <c r="Q75">
        <v>0</v>
      </c>
      <c r="R75">
        <v>0</v>
      </c>
      <c r="S75">
        <v>0</v>
      </c>
      <c r="T75" t="b">
        <v>0</v>
      </c>
      <c r="U75" t="b">
        <v>0</v>
      </c>
      <c r="V75">
        <v>-1</v>
      </c>
      <c r="W75" s="19"/>
    </row>
    <row r="76" spans="9:23" x14ac:dyDescent="0.25">
      <c r="I76" t="s">
        <v>534</v>
      </c>
      <c r="J76" t="s">
        <v>607</v>
      </c>
      <c r="K76" t="b">
        <v>0</v>
      </c>
      <c r="L76">
        <v>0</v>
      </c>
      <c r="M76">
        <v>74</v>
      </c>
      <c r="N76">
        <v>32000</v>
      </c>
      <c r="O76">
        <v>32000</v>
      </c>
      <c r="P76">
        <v>32000</v>
      </c>
      <c r="Q76">
        <v>0</v>
      </c>
      <c r="R76">
        <v>0</v>
      </c>
      <c r="S76">
        <v>0</v>
      </c>
      <c r="T76" t="b">
        <v>0</v>
      </c>
      <c r="U76" t="b">
        <v>0</v>
      </c>
      <c r="V76">
        <v>-1</v>
      </c>
      <c r="W76" s="19"/>
    </row>
    <row r="77" spans="9:23" x14ac:dyDescent="0.25">
      <c r="I77" t="s">
        <v>534</v>
      </c>
      <c r="J77" t="s">
        <v>608</v>
      </c>
      <c r="K77" t="b">
        <v>0</v>
      </c>
      <c r="L77">
        <v>0</v>
      </c>
      <c r="M77">
        <v>75</v>
      </c>
      <c r="N77">
        <v>32000</v>
      </c>
      <c r="O77">
        <v>32000</v>
      </c>
      <c r="P77">
        <v>32000</v>
      </c>
      <c r="Q77">
        <v>0</v>
      </c>
      <c r="R77">
        <v>0</v>
      </c>
      <c r="S77">
        <v>0</v>
      </c>
      <c r="T77" t="b">
        <v>0</v>
      </c>
      <c r="U77" t="b">
        <v>0</v>
      </c>
      <c r="V77">
        <v>-1</v>
      </c>
      <c r="W77" s="19"/>
    </row>
    <row r="78" spans="9:23" x14ac:dyDescent="0.25">
      <c r="I78" t="s">
        <v>534</v>
      </c>
      <c r="J78" t="s">
        <v>609</v>
      </c>
      <c r="K78" t="b">
        <v>0</v>
      </c>
      <c r="L78">
        <v>0</v>
      </c>
      <c r="M78">
        <v>76</v>
      </c>
      <c r="N78">
        <v>32000</v>
      </c>
      <c r="O78">
        <v>32000</v>
      </c>
      <c r="P78">
        <v>32000</v>
      </c>
      <c r="Q78">
        <v>0</v>
      </c>
      <c r="R78">
        <v>0</v>
      </c>
      <c r="S78">
        <v>0</v>
      </c>
      <c r="T78" t="b">
        <v>0</v>
      </c>
      <c r="U78" t="b">
        <v>0</v>
      </c>
      <c r="V78">
        <v>-1</v>
      </c>
    </row>
    <row r="79" spans="9:23" x14ac:dyDescent="0.25">
      <c r="I79" t="s">
        <v>534</v>
      </c>
      <c r="J79" t="s">
        <v>610</v>
      </c>
      <c r="K79" t="b">
        <v>0</v>
      </c>
      <c r="L79">
        <v>0</v>
      </c>
      <c r="M79">
        <v>77</v>
      </c>
      <c r="N79">
        <v>32000</v>
      </c>
      <c r="O79">
        <v>32000</v>
      </c>
      <c r="P79">
        <v>32000</v>
      </c>
      <c r="Q79">
        <v>0</v>
      </c>
      <c r="R79">
        <v>0</v>
      </c>
      <c r="S79">
        <v>0</v>
      </c>
      <c r="T79" t="b">
        <v>0</v>
      </c>
      <c r="U79" t="b">
        <v>0</v>
      </c>
      <c r="V79">
        <v>-1</v>
      </c>
    </row>
    <row r="80" spans="9:23" x14ac:dyDescent="0.25">
      <c r="I80" t="s">
        <v>534</v>
      </c>
      <c r="J80" t="s">
        <v>611</v>
      </c>
      <c r="K80" t="b">
        <v>0</v>
      </c>
      <c r="L80">
        <v>0</v>
      </c>
      <c r="M80">
        <v>78</v>
      </c>
      <c r="N80">
        <v>32000</v>
      </c>
      <c r="O80">
        <v>32000</v>
      </c>
      <c r="P80">
        <v>32000</v>
      </c>
      <c r="Q80">
        <v>0</v>
      </c>
      <c r="R80">
        <v>0</v>
      </c>
      <c r="S80">
        <v>0</v>
      </c>
      <c r="T80" t="b">
        <v>0</v>
      </c>
      <c r="U80" t="b">
        <v>0</v>
      </c>
      <c r="V80">
        <v>-1</v>
      </c>
      <c r="W80" s="19"/>
    </row>
    <row r="81" spans="9:23" x14ac:dyDescent="0.25">
      <c r="I81" t="s">
        <v>534</v>
      </c>
      <c r="J81" t="s">
        <v>612</v>
      </c>
      <c r="K81" t="b">
        <v>0</v>
      </c>
      <c r="L81">
        <v>0</v>
      </c>
      <c r="M81">
        <v>79</v>
      </c>
      <c r="N81">
        <v>32000</v>
      </c>
      <c r="O81">
        <v>32000</v>
      </c>
      <c r="P81">
        <v>32000</v>
      </c>
      <c r="Q81">
        <v>0</v>
      </c>
      <c r="R81">
        <v>0</v>
      </c>
      <c r="S81">
        <v>0</v>
      </c>
      <c r="T81" t="b">
        <v>0</v>
      </c>
      <c r="U81" t="b">
        <v>0</v>
      </c>
      <c r="V81">
        <v>-1</v>
      </c>
      <c r="W81" s="19"/>
    </row>
    <row r="82" spans="9:23" x14ac:dyDescent="0.25">
      <c r="I82" t="s">
        <v>534</v>
      </c>
      <c r="J82" t="s">
        <v>613</v>
      </c>
      <c r="K82" t="b">
        <v>0</v>
      </c>
      <c r="L82">
        <v>0</v>
      </c>
      <c r="M82">
        <v>80</v>
      </c>
      <c r="N82">
        <v>32000</v>
      </c>
      <c r="O82">
        <v>32000</v>
      </c>
      <c r="P82">
        <v>32000</v>
      </c>
      <c r="Q82">
        <v>0</v>
      </c>
      <c r="R82">
        <v>0</v>
      </c>
      <c r="S82">
        <v>0</v>
      </c>
      <c r="T82" t="b">
        <v>0</v>
      </c>
      <c r="U82" t="b">
        <v>0</v>
      </c>
      <c r="V82">
        <v>-1</v>
      </c>
      <c r="W82" s="19"/>
    </row>
    <row r="83" spans="9:23" x14ac:dyDescent="0.25">
      <c r="I83" t="s">
        <v>534</v>
      </c>
      <c r="J83" t="s">
        <v>614</v>
      </c>
      <c r="K83" t="b">
        <v>0</v>
      </c>
      <c r="L83">
        <v>0</v>
      </c>
      <c r="M83">
        <v>81</v>
      </c>
      <c r="N83">
        <v>32000</v>
      </c>
      <c r="O83">
        <v>32000</v>
      </c>
      <c r="P83">
        <v>32000</v>
      </c>
      <c r="Q83">
        <v>0</v>
      </c>
      <c r="R83">
        <v>0</v>
      </c>
      <c r="S83">
        <v>0</v>
      </c>
      <c r="T83" t="b">
        <v>0</v>
      </c>
      <c r="U83" t="b">
        <v>0</v>
      </c>
      <c r="V83">
        <v>-1</v>
      </c>
    </row>
    <row r="84" spans="9:23" x14ac:dyDescent="0.25">
      <c r="I84" t="s">
        <v>534</v>
      </c>
      <c r="J84" t="s">
        <v>615</v>
      </c>
      <c r="K84" t="b">
        <v>0</v>
      </c>
      <c r="L84">
        <v>0</v>
      </c>
      <c r="M84">
        <v>82</v>
      </c>
      <c r="N84">
        <v>32000</v>
      </c>
      <c r="O84">
        <v>32000</v>
      </c>
      <c r="P84">
        <v>32000</v>
      </c>
      <c r="Q84">
        <v>0</v>
      </c>
      <c r="R84">
        <v>0</v>
      </c>
      <c r="S84">
        <v>0</v>
      </c>
      <c r="T84" t="b">
        <v>0</v>
      </c>
      <c r="U84" t="b">
        <v>0</v>
      </c>
      <c r="V84">
        <v>-1</v>
      </c>
    </row>
    <row r="85" spans="9:23" x14ac:dyDescent="0.25">
      <c r="I85" t="s">
        <v>534</v>
      </c>
      <c r="J85" t="s">
        <v>616</v>
      </c>
      <c r="K85" t="b">
        <v>0</v>
      </c>
      <c r="L85">
        <v>0</v>
      </c>
      <c r="M85">
        <v>83</v>
      </c>
      <c r="N85">
        <v>32000</v>
      </c>
      <c r="O85">
        <v>32000</v>
      </c>
      <c r="P85">
        <v>32000</v>
      </c>
      <c r="Q85">
        <v>0</v>
      </c>
      <c r="R85">
        <v>0</v>
      </c>
      <c r="S85">
        <v>0</v>
      </c>
      <c r="T85" t="b">
        <v>0</v>
      </c>
      <c r="U85" t="b">
        <v>0</v>
      </c>
      <c r="V85">
        <v>-1</v>
      </c>
      <c r="W85" s="19"/>
    </row>
    <row r="86" spans="9:23" x14ac:dyDescent="0.25">
      <c r="I86" t="s">
        <v>534</v>
      </c>
      <c r="J86" t="s">
        <v>617</v>
      </c>
      <c r="K86" t="b">
        <v>0</v>
      </c>
      <c r="L86">
        <v>0</v>
      </c>
      <c r="M86">
        <v>84</v>
      </c>
      <c r="N86">
        <v>32000</v>
      </c>
      <c r="O86">
        <v>32000</v>
      </c>
      <c r="P86">
        <v>32000</v>
      </c>
      <c r="Q86">
        <v>0</v>
      </c>
      <c r="R86">
        <v>0</v>
      </c>
      <c r="S86">
        <v>0</v>
      </c>
      <c r="T86" t="b">
        <v>0</v>
      </c>
      <c r="U86" t="b">
        <v>0</v>
      </c>
      <c r="V86">
        <v>-1</v>
      </c>
      <c r="W86" s="19"/>
    </row>
    <row r="87" spans="9:23" x14ac:dyDescent="0.25">
      <c r="I87" t="s">
        <v>534</v>
      </c>
      <c r="J87" t="s">
        <v>618</v>
      </c>
      <c r="K87" t="b">
        <v>0</v>
      </c>
      <c r="L87">
        <v>0</v>
      </c>
      <c r="M87">
        <v>85</v>
      </c>
      <c r="N87">
        <v>32000</v>
      </c>
      <c r="O87">
        <v>32000</v>
      </c>
      <c r="P87">
        <v>32000</v>
      </c>
      <c r="Q87">
        <v>0</v>
      </c>
      <c r="R87">
        <v>0</v>
      </c>
      <c r="S87">
        <v>0</v>
      </c>
      <c r="T87" t="b">
        <v>0</v>
      </c>
      <c r="U87" t="b">
        <v>0</v>
      </c>
      <c r="V87">
        <v>-1</v>
      </c>
      <c r="W87" s="19"/>
    </row>
    <row r="88" spans="9:23" x14ac:dyDescent="0.25">
      <c r="I88" t="s">
        <v>534</v>
      </c>
      <c r="J88" t="s">
        <v>619</v>
      </c>
      <c r="K88" t="b">
        <v>0</v>
      </c>
      <c r="L88">
        <v>0</v>
      </c>
      <c r="M88">
        <v>86</v>
      </c>
      <c r="N88">
        <v>32000</v>
      </c>
      <c r="O88">
        <v>32000</v>
      </c>
      <c r="P88">
        <v>32000</v>
      </c>
      <c r="Q88">
        <v>0</v>
      </c>
      <c r="R88">
        <v>0</v>
      </c>
      <c r="S88">
        <v>0</v>
      </c>
      <c r="T88" t="b">
        <v>0</v>
      </c>
      <c r="U88" t="b">
        <v>0</v>
      </c>
      <c r="V88">
        <v>-1</v>
      </c>
    </row>
    <row r="89" spans="9:23" x14ac:dyDescent="0.25">
      <c r="I89" t="s">
        <v>534</v>
      </c>
      <c r="J89" t="s">
        <v>620</v>
      </c>
      <c r="K89" t="b">
        <v>0</v>
      </c>
      <c r="L89">
        <v>0</v>
      </c>
      <c r="M89">
        <v>87</v>
      </c>
      <c r="N89">
        <v>32000</v>
      </c>
      <c r="O89">
        <v>32000</v>
      </c>
      <c r="P89">
        <v>32000</v>
      </c>
      <c r="Q89">
        <v>0</v>
      </c>
      <c r="R89">
        <v>0</v>
      </c>
      <c r="S89">
        <v>0</v>
      </c>
      <c r="T89" t="b">
        <v>0</v>
      </c>
      <c r="U89" t="b">
        <v>0</v>
      </c>
      <c r="V89">
        <v>-1</v>
      </c>
    </row>
    <row r="90" spans="9:23" x14ac:dyDescent="0.25">
      <c r="I90" t="s">
        <v>534</v>
      </c>
      <c r="J90" t="s">
        <v>621</v>
      </c>
      <c r="K90" t="b">
        <v>0</v>
      </c>
      <c r="L90">
        <v>0</v>
      </c>
      <c r="M90">
        <v>88</v>
      </c>
      <c r="N90">
        <v>32000</v>
      </c>
      <c r="O90">
        <v>32000</v>
      </c>
      <c r="P90">
        <v>32000</v>
      </c>
      <c r="Q90">
        <v>0</v>
      </c>
      <c r="R90">
        <v>0</v>
      </c>
      <c r="S90">
        <v>0</v>
      </c>
      <c r="T90" t="b">
        <v>0</v>
      </c>
      <c r="U90" t="b">
        <v>0</v>
      </c>
      <c r="V90">
        <v>-1</v>
      </c>
      <c r="W90" s="19"/>
    </row>
    <row r="91" spans="9:23" x14ac:dyDescent="0.25">
      <c r="I91" t="s">
        <v>534</v>
      </c>
      <c r="J91" t="s">
        <v>622</v>
      </c>
      <c r="K91" t="b">
        <v>0</v>
      </c>
      <c r="L91">
        <v>0</v>
      </c>
      <c r="M91">
        <v>89</v>
      </c>
      <c r="N91">
        <v>32000</v>
      </c>
      <c r="O91">
        <v>32000</v>
      </c>
      <c r="P91">
        <v>32000</v>
      </c>
      <c r="Q91">
        <v>0</v>
      </c>
      <c r="R91">
        <v>0</v>
      </c>
      <c r="S91">
        <v>0</v>
      </c>
      <c r="T91" t="b">
        <v>0</v>
      </c>
      <c r="U91" t="b">
        <v>0</v>
      </c>
      <c r="V91">
        <v>-1</v>
      </c>
      <c r="W91" s="19"/>
    </row>
    <row r="92" spans="9:23" x14ac:dyDescent="0.25">
      <c r="I92" t="s">
        <v>534</v>
      </c>
      <c r="J92" t="s">
        <v>623</v>
      </c>
      <c r="K92" t="b">
        <v>0</v>
      </c>
      <c r="L92">
        <v>0</v>
      </c>
      <c r="M92">
        <v>90</v>
      </c>
      <c r="N92">
        <v>32000</v>
      </c>
      <c r="O92">
        <v>32000</v>
      </c>
      <c r="P92">
        <v>32000</v>
      </c>
      <c r="Q92">
        <v>0</v>
      </c>
      <c r="R92">
        <v>0</v>
      </c>
      <c r="S92">
        <v>0</v>
      </c>
      <c r="T92" t="b">
        <v>0</v>
      </c>
      <c r="U92" t="b">
        <v>0</v>
      </c>
      <c r="V92">
        <v>-1</v>
      </c>
      <c r="W92" s="19"/>
    </row>
    <row r="93" spans="9:23" x14ac:dyDescent="0.25">
      <c r="I93" t="s">
        <v>534</v>
      </c>
      <c r="J93" t="s">
        <v>624</v>
      </c>
      <c r="K93" t="b">
        <v>0</v>
      </c>
      <c r="L93">
        <v>0</v>
      </c>
      <c r="M93">
        <v>91</v>
      </c>
      <c r="N93">
        <v>32000</v>
      </c>
      <c r="O93">
        <v>32000</v>
      </c>
      <c r="P93">
        <v>32000</v>
      </c>
      <c r="Q93">
        <v>0</v>
      </c>
      <c r="R93">
        <v>0</v>
      </c>
      <c r="S93">
        <v>0</v>
      </c>
      <c r="T93" t="b">
        <v>0</v>
      </c>
      <c r="U93" t="b">
        <v>0</v>
      </c>
      <c r="V93">
        <v>-1</v>
      </c>
    </row>
    <row r="94" spans="9:23" x14ac:dyDescent="0.25">
      <c r="I94" t="s">
        <v>534</v>
      </c>
      <c r="J94" t="s">
        <v>625</v>
      </c>
      <c r="K94" t="b">
        <v>0</v>
      </c>
      <c r="L94">
        <v>0</v>
      </c>
      <c r="M94">
        <v>92</v>
      </c>
      <c r="N94">
        <v>32000</v>
      </c>
      <c r="O94">
        <v>32000</v>
      </c>
      <c r="P94">
        <v>32000</v>
      </c>
      <c r="Q94">
        <v>0</v>
      </c>
      <c r="R94">
        <v>0</v>
      </c>
      <c r="S94">
        <v>0</v>
      </c>
      <c r="T94" t="b">
        <v>0</v>
      </c>
      <c r="U94" t="b">
        <v>0</v>
      </c>
      <c r="V94">
        <v>-1</v>
      </c>
    </row>
    <row r="95" spans="9:23" x14ac:dyDescent="0.25">
      <c r="I95" t="s">
        <v>534</v>
      </c>
      <c r="J95" t="s">
        <v>626</v>
      </c>
      <c r="K95" t="b">
        <v>0</v>
      </c>
      <c r="L95">
        <v>0</v>
      </c>
      <c r="M95">
        <v>93</v>
      </c>
      <c r="N95">
        <v>32000</v>
      </c>
      <c r="O95">
        <v>32000</v>
      </c>
      <c r="P95">
        <v>32000</v>
      </c>
      <c r="Q95">
        <v>0</v>
      </c>
      <c r="R95">
        <v>0</v>
      </c>
      <c r="S95">
        <v>0</v>
      </c>
      <c r="T95" t="b">
        <v>0</v>
      </c>
      <c r="U95" t="b">
        <v>0</v>
      </c>
      <c r="V95">
        <v>-1</v>
      </c>
      <c r="W95" s="19"/>
    </row>
    <row r="96" spans="9:23" x14ac:dyDescent="0.25">
      <c r="I96" t="s">
        <v>534</v>
      </c>
      <c r="J96" t="s">
        <v>627</v>
      </c>
      <c r="K96" t="b">
        <v>0</v>
      </c>
      <c r="L96">
        <v>0</v>
      </c>
      <c r="M96">
        <v>94</v>
      </c>
      <c r="N96">
        <v>32000</v>
      </c>
      <c r="O96">
        <v>32000</v>
      </c>
      <c r="P96">
        <v>32000</v>
      </c>
      <c r="Q96">
        <v>0</v>
      </c>
      <c r="R96">
        <v>0</v>
      </c>
      <c r="S96">
        <v>0</v>
      </c>
      <c r="T96" t="b">
        <v>0</v>
      </c>
      <c r="U96" t="b">
        <v>0</v>
      </c>
      <c r="V96">
        <v>-1</v>
      </c>
      <c r="W96" s="19"/>
    </row>
    <row r="97" spans="9:23" x14ac:dyDescent="0.25">
      <c r="I97" t="s">
        <v>534</v>
      </c>
      <c r="J97" t="s">
        <v>628</v>
      </c>
      <c r="K97" t="b">
        <v>0</v>
      </c>
      <c r="L97">
        <v>0</v>
      </c>
      <c r="M97">
        <v>95</v>
      </c>
      <c r="N97">
        <v>32000</v>
      </c>
      <c r="O97">
        <v>32000</v>
      </c>
      <c r="P97">
        <v>32000</v>
      </c>
      <c r="Q97">
        <v>0</v>
      </c>
      <c r="R97">
        <v>0</v>
      </c>
      <c r="S97">
        <v>0</v>
      </c>
      <c r="T97" t="b">
        <v>0</v>
      </c>
      <c r="U97" t="b">
        <v>0</v>
      </c>
      <c r="V97">
        <v>-1</v>
      </c>
      <c r="W97" s="19"/>
    </row>
    <row r="98" spans="9:23" x14ac:dyDescent="0.25">
      <c r="I98" t="s">
        <v>536</v>
      </c>
      <c r="J98" t="s">
        <v>5965</v>
      </c>
      <c r="K98" t="b">
        <v>0</v>
      </c>
      <c r="L98">
        <v>0</v>
      </c>
      <c r="M98">
        <v>96</v>
      </c>
      <c r="N98">
        <v>32000</v>
      </c>
      <c r="O98">
        <v>32000</v>
      </c>
      <c r="P98">
        <v>32000</v>
      </c>
      <c r="Q98" s="19">
        <v>0</v>
      </c>
      <c r="R98">
        <v>0</v>
      </c>
      <c r="S98">
        <v>0</v>
      </c>
      <c r="T98" t="b">
        <v>0</v>
      </c>
      <c r="U98" t="b">
        <v>0</v>
      </c>
      <c r="V98">
        <v>-1</v>
      </c>
      <c r="W98" s="19"/>
    </row>
    <row r="99" spans="9:23" x14ac:dyDescent="0.25">
      <c r="I99" t="s">
        <v>536</v>
      </c>
      <c r="J99" t="s">
        <v>5966</v>
      </c>
      <c r="K99" t="b">
        <v>0</v>
      </c>
      <c r="L99">
        <v>0</v>
      </c>
      <c r="M99">
        <v>97</v>
      </c>
      <c r="N99">
        <v>32000</v>
      </c>
      <c r="O99">
        <v>32000</v>
      </c>
      <c r="P99">
        <v>32000</v>
      </c>
      <c r="Q99" s="19">
        <v>0</v>
      </c>
      <c r="R99">
        <v>0</v>
      </c>
      <c r="S99">
        <v>0</v>
      </c>
      <c r="T99" t="b">
        <v>0</v>
      </c>
      <c r="U99" t="b">
        <v>0</v>
      </c>
      <c r="V99">
        <v>-1</v>
      </c>
      <c r="W99" s="19"/>
    </row>
    <row r="100" spans="9:23" x14ac:dyDescent="0.25">
      <c r="I100" t="s">
        <v>536</v>
      </c>
      <c r="J100" t="s">
        <v>5967</v>
      </c>
      <c r="K100" t="b">
        <v>0</v>
      </c>
      <c r="L100">
        <v>0</v>
      </c>
      <c r="M100">
        <v>98</v>
      </c>
      <c r="N100">
        <v>32000</v>
      </c>
      <c r="O100">
        <v>32000</v>
      </c>
      <c r="P100">
        <v>32000</v>
      </c>
      <c r="Q100" s="19">
        <v>0</v>
      </c>
      <c r="R100">
        <v>0</v>
      </c>
      <c r="S100">
        <v>0</v>
      </c>
      <c r="T100" t="b">
        <v>0</v>
      </c>
      <c r="U100" t="b">
        <v>0</v>
      </c>
      <c r="V100">
        <v>-1</v>
      </c>
      <c r="W100" s="19"/>
    </row>
    <row r="101" spans="9:23" x14ac:dyDescent="0.25">
      <c r="I101" t="s">
        <v>536</v>
      </c>
      <c r="J101" t="s">
        <v>5968</v>
      </c>
      <c r="K101" t="b">
        <v>0</v>
      </c>
      <c r="L101">
        <v>0</v>
      </c>
      <c r="M101">
        <v>99</v>
      </c>
      <c r="N101">
        <v>32000</v>
      </c>
      <c r="O101">
        <v>32000</v>
      </c>
      <c r="P101">
        <v>32000</v>
      </c>
      <c r="Q101">
        <v>0</v>
      </c>
      <c r="R101">
        <v>0</v>
      </c>
      <c r="S101">
        <v>0</v>
      </c>
      <c r="T101" t="b">
        <v>0</v>
      </c>
      <c r="U101" t="b">
        <v>0</v>
      </c>
      <c r="V101">
        <v>-1</v>
      </c>
      <c r="W101" s="19"/>
    </row>
    <row r="102" spans="9:23" x14ac:dyDescent="0.25">
      <c r="I102" t="s">
        <v>536</v>
      </c>
      <c r="J102" t="s">
        <v>5969</v>
      </c>
      <c r="K102" t="b">
        <v>0</v>
      </c>
      <c r="L102">
        <v>0</v>
      </c>
      <c r="M102">
        <v>100</v>
      </c>
      <c r="N102">
        <v>32000</v>
      </c>
      <c r="O102">
        <v>32000</v>
      </c>
      <c r="P102">
        <v>32000</v>
      </c>
      <c r="Q102">
        <v>0</v>
      </c>
      <c r="R102">
        <v>0</v>
      </c>
      <c r="S102">
        <v>0</v>
      </c>
      <c r="T102" t="b">
        <v>0</v>
      </c>
      <c r="U102" t="b">
        <v>0</v>
      </c>
      <c r="V102">
        <v>-1</v>
      </c>
      <c r="W102" s="19"/>
    </row>
    <row r="103" spans="9:23" x14ac:dyDescent="0.25">
      <c r="I103" t="s">
        <v>536</v>
      </c>
      <c r="J103" t="s">
        <v>630</v>
      </c>
      <c r="K103" t="b">
        <v>0</v>
      </c>
      <c r="L103">
        <v>0</v>
      </c>
      <c r="M103">
        <v>101</v>
      </c>
      <c r="N103">
        <v>32000</v>
      </c>
      <c r="O103">
        <v>32000</v>
      </c>
      <c r="P103">
        <v>32000</v>
      </c>
      <c r="Q103" s="19">
        <v>0</v>
      </c>
      <c r="R103">
        <v>0</v>
      </c>
      <c r="S103">
        <v>0</v>
      </c>
      <c r="T103" t="b">
        <v>0</v>
      </c>
      <c r="U103" t="b">
        <v>0</v>
      </c>
      <c r="V103">
        <v>-1</v>
      </c>
      <c r="W103" s="19"/>
    </row>
    <row r="104" spans="9:23" x14ac:dyDescent="0.25">
      <c r="I104" t="s">
        <v>536</v>
      </c>
      <c r="J104" t="s">
        <v>631</v>
      </c>
      <c r="K104" t="b">
        <v>0</v>
      </c>
      <c r="L104">
        <v>0</v>
      </c>
      <c r="M104">
        <v>102</v>
      </c>
      <c r="N104">
        <v>32000</v>
      </c>
      <c r="O104">
        <v>32000</v>
      </c>
      <c r="P104">
        <v>32000</v>
      </c>
      <c r="Q104" s="19">
        <v>0</v>
      </c>
      <c r="R104">
        <v>0</v>
      </c>
      <c r="S104">
        <v>0</v>
      </c>
      <c r="T104" t="b">
        <v>0</v>
      </c>
      <c r="U104" t="b">
        <v>0</v>
      </c>
      <c r="V104">
        <v>-1</v>
      </c>
      <c r="W104" s="19"/>
    </row>
    <row r="105" spans="9:23" x14ac:dyDescent="0.25">
      <c r="I105" t="s">
        <v>536</v>
      </c>
      <c r="J105" t="s">
        <v>632</v>
      </c>
      <c r="K105" t="b">
        <v>0</v>
      </c>
      <c r="L105">
        <v>0</v>
      </c>
      <c r="M105">
        <v>103</v>
      </c>
      <c r="N105">
        <v>32000</v>
      </c>
      <c r="O105">
        <v>32000</v>
      </c>
      <c r="P105">
        <v>32000</v>
      </c>
      <c r="Q105" s="19">
        <v>0</v>
      </c>
      <c r="R105">
        <v>0</v>
      </c>
      <c r="S105">
        <v>0</v>
      </c>
      <c r="T105" t="b">
        <v>0</v>
      </c>
      <c r="U105" t="b">
        <v>0</v>
      </c>
      <c r="V105">
        <v>-1</v>
      </c>
      <c r="W105" s="19"/>
    </row>
    <row r="106" spans="9:23" x14ac:dyDescent="0.25">
      <c r="I106" t="s">
        <v>536</v>
      </c>
      <c r="J106" t="s">
        <v>633</v>
      </c>
      <c r="K106" t="b">
        <v>0</v>
      </c>
      <c r="L106">
        <v>0</v>
      </c>
      <c r="M106">
        <v>104</v>
      </c>
      <c r="N106">
        <v>32000</v>
      </c>
      <c r="O106">
        <v>32000</v>
      </c>
      <c r="P106">
        <v>32000</v>
      </c>
      <c r="Q106" s="19">
        <v>0</v>
      </c>
      <c r="R106">
        <v>0</v>
      </c>
      <c r="S106">
        <v>0</v>
      </c>
      <c r="T106" t="b">
        <v>0</v>
      </c>
      <c r="U106" t="b">
        <v>0</v>
      </c>
      <c r="V106">
        <v>-1</v>
      </c>
      <c r="W106" s="19"/>
    </row>
    <row r="107" spans="9:23" x14ac:dyDescent="0.25">
      <c r="I107" t="s">
        <v>536</v>
      </c>
      <c r="J107" t="s">
        <v>634</v>
      </c>
      <c r="K107" t="b">
        <v>0</v>
      </c>
      <c r="L107">
        <v>0</v>
      </c>
      <c r="M107">
        <v>105</v>
      </c>
      <c r="N107">
        <v>32000</v>
      </c>
      <c r="O107">
        <v>32000</v>
      </c>
      <c r="P107">
        <v>32000</v>
      </c>
      <c r="Q107" s="19">
        <v>0</v>
      </c>
      <c r="R107">
        <v>0</v>
      </c>
      <c r="S107">
        <v>0</v>
      </c>
      <c r="T107" t="b">
        <v>0</v>
      </c>
      <c r="U107" t="b">
        <v>0</v>
      </c>
      <c r="V107">
        <v>-1</v>
      </c>
      <c r="W107" s="19"/>
    </row>
    <row r="108" spans="9:23" x14ac:dyDescent="0.25">
      <c r="I108" t="s">
        <v>536</v>
      </c>
      <c r="J108" t="s">
        <v>635</v>
      </c>
      <c r="K108" t="b">
        <v>0</v>
      </c>
      <c r="L108">
        <v>0</v>
      </c>
      <c r="M108">
        <v>106</v>
      </c>
      <c r="N108">
        <v>32000</v>
      </c>
      <c r="O108">
        <v>32000</v>
      </c>
      <c r="P108">
        <v>32000</v>
      </c>
      <c r="Q108" s="19">
        <v>0</v>
      </c>
      <c r="R108">
        <v>0</v>
      </c>
      <c r="S108">
        <v>0</v>
      </c>
      <c r="T108" t="b">
        <v>0</v>
      </c>
      <c r="U108" t="b">
        <v>0</v>
      </c>
      <c r="V108">
        <v>-1</v>
      </c>
      <c r="W108" s="19"/>
    </row>
    <row r="109" spans="9:23" x14ac:dyDescent="0.25">
      <c r="I109" t="s">
        <v>536</v>
      </c>
      <c r="J109" t="s">
        <v>636</v>
      </c>
      <c r="K109" t="b">
        <v>0</v>
      </c>
      <c r="L109">
        <v>0</v>
      </c>
      <c r="M109">
        <v>107</v>
      </c>
      <c r="N109">
        <v>32000</v>
      </c>
      <c r="O109">
        <v>32000</v>
      </c>
      <c r="P109">
        <v>32000</v>
      </c>
      <c r="Q109" s="19">
        <v>0</v>
      </c>
      <c r="R109">
        <v>0</v>
      </c>
      <c r="S109">
        <v>0</v>
      </c>
      <c r="T109" t="b">
        <v>0</v>
      </c>
      <c r="U109" t="b">
        <v>0</v>
      </c>
      <c r="V109">
        <v>-1</v>
      </c>
      <c r="W109" s="19"/>
    </row>
    <row r="110" spans="9:23" x14ac:dyDescent="0.25">
      <c r="I110" t="s">
        <v>536</v>
      </c>
      <c r="J110" t="s">
        <v>637</v>
      </c>
      <c r="K110" t="b">
        <v>0</v>
      </c>
      <c r="L110">
        <v>0</v>
      </c>
      <c r="M110">
        <v>108</v>
      </c>
      <c r="N110">
        <v>32000</v>
      </c>
      <c r="O110">
        <v>32000</v>
      </c>
      <c r="P110">
        <v>32000</v>
      </c>
      <c r="Q110" s="19">
        <v>0</v>
      </c>
      <c r="R110">
        <v>0</v>
      </c>
      <c r="S110">
        <v>0</v>
      </c>
      <c r="T110" t="b">
        <v>0</v>
      </c>
      <c r="U110" t="b">
        <v>0</v>
      </c>
      <c r="V110">
        <v>-1</v>
      </c>
      <c r="W110" s="19"/>
    </row>
    <row r="111" spans="9:23" x14ac:dyDescent="0.25">
      <c r="I111" t="s">
        <v>536</v>
      </c>
      <c r="J111" t="s">
        <v>638</v>
      </c>
      <c r="K111" t="b">
        <v>0</v>
      </c>
      <c r="L111">
        <v>0</v>
      </c>
      <c r="M111">
        <v>109</v>
      </c>
      <c r="N111">
        <v>32000</v>
      </c>
      <c r="O111">
        <v>32000</v>
      </c>
      <c r="P111">
        <v>32000</v>
      </c>
      <c r="Q111" s="19">
        <v>0</v>
      </c>
      <c r="R111">
        <v>0</v>
      </c>
      <c r="S111">
        <v>0</v>
      </c>
      <c r="T111" t="b">
        <v>0</v>
      </c>
      <c r="U111" t="b">
        <v>0</v>
      </c>
      <c r="V111">
        <v>-1</v>
      </c>
      <c r="W111" s="19"/>
    </row>
    <row r="112" spans="9:23" x14ac:dyDescent="0.25">
      <c r="I112" t="s">
        <v>536</v>
      </c>
      <c r="J112" t="s">
        <v>639</v>
      </c>
      <c r="K112" t="b">
        <v>0</v>
      </c>
      <c r="L112">
        <v>0</v>
      </c>
      <c r="M112">
        <v>110</v>
      </c>
      <c r="N112">
        <v>32000</v>
      </c>
      <c r="O112">
        <v>32000</v>
      </c>
      <c r="P112">
        <v>32000</v>
      </c>
      <c r="Q112">
        <v>0</v>
      </c>
      <c r="R112">
        <v>0</v>
      </c>
      <c r="S112">
        <v>0</v>
      </c>
      <c r="T112" t="b">
        <v>0</v>
      </c>
      <c r="U112" t="b">
        <v>0</v>
      </c>
      <c r="V112">
        <v>-1</v>
      </c>
      <c r="W112" s="19"/>
    </row>
    <row r="113" spans="9:23" x14ac:dyDescent="0.25">
      <c r="I113" t="s">
        <v>536</v>
      </c>
      <c r="J113" t="s">
        <v>640</v>
      </c>
      <c r="K113" t="b">
        <v>0</v>
      </c>
      <c r="L113">
        <v>0</v>
      </c>
      <c r="M113">
        <v>111</v>
      </c>
      <c r="N113">
        <v>32000</v>
      </c>
      <c r="O113">
        <v>32000</v>
      </c>
      <c r="P113">
        <v>32000</v>
      </c>
      <c r="Q113" s="19">
        <v>0</v>
      </c>
      <c r="R113">
        <v>0</v>
      </c>
      <c r="S113">
        <v>0</v>
      </c>
      <c r="T113" t="b">
        <v>0</v>
      </c>
      <c r="U113" t="b">
        <v>0</v>
      </c>
      <c r="V113">
        <v>-1</v>
      </c>
      <c r="W113" s="19"/>
    </row>
    <row r="114" spans="9:23" x14ac:dyDescent="0.25">
      <c r="I114" t="s">
        <v>536</v>
      </c>
      <c r="J114" t="s">
        <v>641</v>
      </c>
      <c r="K114" t="b">
        <v>0</v>
      </c>
      <c r="L114">
        <v>0</v>
      </c>
      <c r="M114">
        <v>112</v>
      </c>
      <c r="N114">
        <v>32000</v>
      </c>
      <c r="O114">
        <v>32000</v>
      </c>
      <c r="P114">
        <v>32000</v>
      </c>
      <c r="Q114" s="19">
        <v>0</v>
      </c>
      <c r="R114">
        <v>0</v>
      </c>
      <c r="S114">
        <v>0</v>
      </c>
      <c r="T114" t="b">
        <v>0</v>
      </c>
      <c r="U114" t="b">
        <v>0</v>
      </c>
      <c r="V114">
        <v>-1</v>
      </c>
      <c r="W114" s="19"/>
    </row>
    <row r="115" spans="9:23" x14ac:dyDescent="0.25">
      <c r="I115" t="s">
        <v>536</v>
      </c>
      <c r="J115" t="s">
        <v>642</v>
      </c>
      <c r="K115" t="b">
        <v>0</v>
      </c>
      <c r="L115">
        <v>0</v>
      </c>
      <c r="M115">
        <v>113</v>
      </c>
      <c r="N115">
        <v>32000</v>
      </c>
      <c r="O115">
        <v>32000</v>
      </c>
      <c r="P115">
        <v>32000</v>
      </c>
      <c r="Q115" s="19">
        <v>0</v>
      </c>
      <c r="R115">
        <v>0</v>
      </c>
      <c r="S115">
        <v>0</v>
      </c>
      <c r="T115" t="b">
        <v>0</v>
      </c>
      <c r="U115" t="b">
        <v>0</v>
      </c>
      <c r="V115">
        <v>-1</v>
      </c>
      <c r="W115" s="19"/>
    </row>
    <row r="116" spans="9:23" x14ac:dyDescent="0.25">
      <c r="I116" t="s">
        <v>536</v>
      </c>
      <c r="J116" t="s">
        <v>643</v>
      </c>
      <c r="K116" t="b">
        <v>0</v>
      </c>
      <c r="L116">
        <v>0</v>
      </c>
      <c r="M116">
        <v>114</v>
      </c>
      <c r="N116">
        <v>32000</v>
      </c>
      <c r="O116">
        <v>32000</v>
      </c>
      <c r="P116">
        <v>32000</v>
      </c>
      <c r="Q116" s="19">
        <v>0</v>
      </c>
      <c r="R116">
        <v>0</v>
      </c>
      <c r="S116">
        <v>0</v>
      </c>
      <c r="T116" t="b">
        <v>0</v>
      </c>
      <c r="U116" t="b">
        <v>0</v>
      </c>
      <c r="V116">
        <v>-1</v>
      </c>
      <c r="W116" s="19"/>
    </row>
    <row r="117" spans="9:23" x14ac:dyDescent="0.25">
      <c r="I117" t="s">
        <v>536</v>
      </c>
      <c r="J117" t="s">
        <v>644</v>
      </c>
      <c r="K117" t="b">
        <v>0</v>
      </c>
      <c r="L117">
        <v>0</v>
      </c>
      <c r="M117">
        <v>115</v>
      </c>
      <c r="N117">
        <v>32000</v>
      </c>
      <c r="O117">
        <v>32000</v>
      </c>
      <c r="P117">
        <v>32000</v>
      </c>
      <c r="Q117" s="19">
        <v>0</v>
      </c>
      <c r="R117">
        <v>0</v>
      </c>
      <c r="S117">
        <v>0</v>
      </c>
      <c r="T117" t="b">
        <v>0</v>
      </c>
      <c r="U117" t="b">
        <v>0</v>
      </c>
      <c r="V117">
        <v>-1</v>
      </c>
      <c r="W117" s="19"/>
    </row>
    <row r="118" spans="9:23" x14ac:dyDescent="0.25">
      <c r="I118" t="s">
        <v>536</v>
      </c>
      <c r="J118" t="s">
        <v>645</v>
      </c>
      <c r="K118" t="b">
        <v>0</v>
      </c>
      <c r="L118">
        <v>0</v>
      </c>
      <c r="M118">
        <v>116</v>
      </c>
      <c r="N118">
        <v>32000</v>
      </c>
      <c r="O118">
        <v>32000</v>
      </c>
      <c r="P118">
        <v>32000</v>
      </c>
      <c r="Q118" s="19">
        <v>0</v>
      </c>
      <c r="R118">
        <v>0</v>
      </c>
      <c r="S118">
        <v>0</v>
      </c>
      <c r="T118" t="b">
        <v>0</v>
      </c>
      <c r="U118" t="b">
        <v>0</v>
      </c>
      <c r="V118" s="19">
        <v>-1</v>
      </c>
      <c r="W118" s="19"/>
    </row>
    <row r="119" spans="9:23" x14ac:dyDescent="0.25">
      <c r="I119" t="s">
        <v>536</v>
      </c>
      <c r="J119" t="s">
        <v>646</v>
      </c>
      <c r="K119" t="b">
        <v>0</v>
      </c>
      <c r="L119">
        <v>0</v>
      </c>
      <c r="M119">
        <v>117</v>
      </c>
      <c r="N119">
        <v>32000</v>
      </c>
      <c r="O119">
        <v>32000</v>
      </c>
      <c r="P119">
        <v>32000</v>
      </c>
      <c r="Q119" s="19">
        <v>0</v>
      </c>
      <c r="R119">
        <v>0</v>
      </c>
      <c r="S119">
        <v>0</v>
      </c>
      <c r="T119" t="b">
        <v>0</v>
      </c>
      <c r="U119" t="b">
        <v>0</v>
      </c>
      <c r="V119">
        <v>-1</v>
      </c>
      <c r="W119" s="19"/>
    </row>
    <row r="120" spans="9:23" x14ac:dyDescent="0.25">
      <c r="I120" t="s">
        <v>536</v>
      </c>
      <c r="J120" t="s">
        <v>647</v>
      </c>
      <c r="K120" t="b">
        <v>0</v>
      </c>
      <c r="L120">
        <v>0</v>
      </c>
      <c r="M120">
        <v>118</v>
      </c>
      <c r="N120">
        <v>32000</v>
      </c>
      <c r="O120">
        <v>32000</v>
      </c>
      <c r="P120">
        <v>32000</v>
      </c>
      <c r="Q120" s="19">
        <v>0</v>
      </c>
      <c r="R120">
        <v>0</v>
      </c>
      <c r="S120">
        <v>0</v>
      </c>
      <c r="T120" t="b">
        <v>0</v>
      </c>
      <c r="U120" t="b">
        <v>0</v>
      </c>
      <c r="V120">
        <v>-1</v>
      </c>
      <c r="W120" s="19"/>
    </row>
    <row r="121" spans="9:23" x14ac:dyDescent="0.25">
      <c r="I121" t="s">
        <v>536</v>
      </c>
      <c r="J121" t="s">
        <v>648</v>
      </c>
      <c r="K121" t="b">
        <v>0</v>
      </c>
      <c r="L121">
        <v>0</v>
      </c>
      <c r="M121">
        <v>119</v>
      </c>
      <c r="N121">
        <v>32000</v>
      </c>
      <c r="O121">
        <v>32000</v>
      </c>
      <c r="P121">
        <v>32000</v>
      </c>
      <c r="Q121" s="19">
        <v>0</v>
      </c>
      <c r="R121">
        <v>0</v>
      </c>
      <c r="S121">
        <v>0</v>
      </c>
      <c r="T121" t="b">
        <v>0</v>
      </c>
      <c r="U121" t="b">
        <v>0</v>
      </c>
      <c r="V121">
        <v>-1</v>
      </c>
      <c r="W121" s="19"/>
    </row>
    <row r="122" spans="9:23" x14ac:dyDescent="0.25">
      <c r="I122" t="s">
        <v>536</v>
      </c>
      <c r="J122" t="s">
        <v>649</v>
      </c>
      <c r="K122" t="b">
        <v>0</v>
      </c>
      <c r="L122">
        <v>0</v>
      </c>
      <c r="M122">
        <v>120</v>
      </c>
      <c r="N122">
        <v>32000</v>
      </c>
      <c r="O122">
        <v>32000</v>
      </c>
      <c r="P122">
        <v>32000</v>
      </c>
      <c r="Q122" s="19">
        <v>0</v>
      </c>
      <c r="R122">
        <v>0</v>
      </c>
      <c r="S122">
        <v>0</v>
      </c>
      <c r="T122" t="b">
        <v>0</v>
      </c>
      <c r="U122" t="b">
        <v>0</v>
      </c>
      <c r="V122">
        <v>-1</v>
      </c>
      <c r="W122" s="19"/>
    </row>
    <row r="123" spans="9:23" x14ac:dyDescent="0.25">
      <c r="I123" t="s">
        <v>536</v>
      </c>
      <c r="J123" t="s">
        <v>650</v>
      </c>
      <c r="K123" t="b">
        <v>0</v>
      </c>
      <c r="L123">
        <v>0</v>
      </c>
      <c r="M123">
        <v>121</v>
      </c>
      <c r="N123">
        <v>32000</v>
      </c>
      <c r="O123">
        <v>32000</v>
      </c>
      <c r="P123">
        <v>32000</v>
      </c>
      <c r="Q123" s="19">
        <v>0</v>
      </c>
      <c r="R123">
        <v>0</v>
      </c>
      <c r="S123">
        <v>0</v>
      </c>
      <c r="T123" t="b">
        <v>0</v>
      </c>
      <c r="U123" t="b">
        <v>0</v>
      </c>
      <c r="V123">
        <v>-1</v>
      </c>
      <c r="W123" s="19"/>
    </row>
    <row r="124" spans="9:23" x14ac:dyDescent="0.25">
      <c r="I124" t="s">
        <v>536</v>
      </c>
      <c r="J124" t="s">
        <v>651</v>
      </c>
      <c r="K124" t="b">
        <v>0</v>
      </c>
      <c r="L124">
        <v>0</v>
      </c>
      <c r="M124">
        <v>122</v>
      </c>
      <c r="N124">
        <v>32000</v>
      </c>
      <c r="O124">
        <v>32000</v>
      </c>
      <c r="P124">
        <v>32000</v>
      </c>
      <c r="Q124" s="19">
        <v>0</v>
      </c>
      <c r="R124">
        <v>0</v>
      </c>
      <c r="S124">
        <v>0</v>
      </c>
      <c r="T124" t="b">
        <v>0</v>
      </c>
      <c r="U124" t="b">
        <v>0</v>
      </c>
      <c r="V124">
        <v>-1</v>
      </c>
      <c r="W124" s="19"/>
    </row>
    <row r="125" spans="9:23" x14ac:dyDescent="0.25">
      <c r="I125" t="s">
        <v>536</v>
      </c>
      <c r="J125" t="s">
        <v>652</v>
      </c>
      <c r="K125" t="b">
        <v>0</v>
      </c>
      <c r="L125">
        <v>0</v>
      </c>
      <c r="M125">
        <v>123</v>
      </c>
      <c r="N125">
        <v>32000</v>
      </c>
      <c r="O125">
        <v>32000</v>
      </c>
      <c r="P125">
        <v>32000</v>
      </c>
      <c r="Q125" s="19">
        <v>0</v>
      </c>
      <c r="R125">
        <v>0</v>
      </c>
      <c r="S125">
        <v>0</v>
      </c>
      <c r="T125" t="b">
        <v>0</v>
      </c>
      <c r="U125" t="b">
        <v>0</v>
      </c>
      <c r="V125">
        <v>-1</v>
      </c>
      <c r="W125" s="19"/>
    </row>
    <row r="126" spans="9:23" x14ac:dyDescent="0.25">
      <c r="I126" t="s">
        <v>536</v>
      </c>
      <c r="J126" t="s">
        <v>653</v>
      </c>
      <c r="K126" t="b">
        <v>0</v>
      </c>
      <c r="L126">
        <v>0</v>
      </c>
      <c r="M126">
        <v>124</v>
      </c>
      <c r="N126">
        <v>32000</v>
      </c>
      <c r="O126">
        <v>32000</v>
      </c>
      <c r="P126">
        <v>32000</v>
      </c>
      <c r="Q126" s="19">
        <v>0</v>
      </c>
      <c r="R126">
        <v>0</v>
      </c>
      <c r="S126">
        <v>0</v>
      </c>
      <c r="T126" t="b">
        <v>0</v>
      </c>
      <c r="U126" t="b">
        <v>0</v>
      </c>
      <c r="V126">
        <v>-1</v>
      </c>
      <c r="W126" s="19"/>
    </row>
    <row r="127" spans="9:23" x14ac:dyDescent="0.25">
      <c r="I127" t="s">
        <v>536</v>
      </c>
      <c r="J127" t="s">
        <v>654</v>
      </c>
      <c r="K127" t="b">
        <v>0</v>
      </c>
      <c r="L127">
        <v>0</v>
      </c>
      <c r="M127">
        <v>125</v>
      </c>
      <c r="N127">
        <v>32000</v>
      </c>
      <c r="O127">
        <v>32000</v>
      </c>
      <c r="P127">
        <v>32000</v>
      </c>
      <c r="Q127" s="19">
        <v>0</v>
      </c>
      <c r="R127">
        <v>0</v>
      </c>
      <c r="S127">
        <v>0</v>
      </c>
      <c r="T127" t="b">
        <v>0</v>
      </c>
      <c r="U127" t="b">
        <v>0</v>
      </c>
      <c r="V127">
        <v>-1</v>
      </c>
      <c r="W127" s="19"/>
    </row>
    <row r="128" spans="9:23" x14ac:dyDescent="0.25">
      <c r="I128" t="s">
        <v>536</v>
      </c>
      <c r="J128" t="s">
        <v>655</v>
      </c>
      <c r="K128" t="b">
        <v>0</v>
      </c>
      <c r="L128">
        <v>0</v>
      </c>
      <c r="M128">
        <v>126</v>
      </c>
      <c r="N128">
        <v>32000</v>
      </c>
      <c r="O128">
        <v>32000</v>
      </c>
      <c r="P128">
        <v>32000</v>
      </c>
      <c r="Q128" s="19">
        <v>0</v>
      </c>
      <c r="R128">
        <v>0</v>
      </c>
      <c r="S128">
        <v>0</v>
      </c>
      <c r="T128" t="b">
        <v>0</v>
      </c>
      <c r="U128" t="b">
        <v>0</v>
      </c>
      <c r="V128">
        <v>-1</v>
      </c>
      <c r="W128" s="19"/>
    </row>
    <row r="129" spans="9:23" x14ac:dyDescent="0.25">
      <c r="I129" t="s">
        <v>536</v>
      </c>
      <c r="J129" t="s">
        <v>656</v>
      </c>
      <c r="K129" t="b">
        <v>0</v>
      </c>
      <c r="L129">
        <v>0</v>
      </c>
      <c r="M129">
        <v>127</v>
      </c>
      <c r="N129">
        <v>32000</v>
      </c>
      <c r="O129">
        <v>32000</v>
      </c>
      <c r="P129">
        <v>32000</v>
      </c>
      <c r="Q129" s="19">
        <v>0</v>
      </c>
      <c r="R129">
        <v>0</v>
      </c>
      <c r="S129">
        <v>0</v>
      </c>
      <c r="T129" t="b">
        <v>0</v>
      </c>
      <c r="U129" t="b">
        <v>0</v>
      </c>
      <c r="V129">
        <v>-1</v>
      </c>
      <c r="W129" s="19"/>
    </row>
    <row r="130" spans="9:23" x14ac:dyDescent="0.25">
      <c r="I130" t="s">
        <v>538</v>
      </c>
      <c r="J130" t="s">
        <v>657</v>
      </c>
      <c r="K130" t="b">
        <v>0</v>
      </c>
      <c r="L130">
        <v>0</v>
      </c>
      <c r="M130">
        <v>128</v>
      </c>
      <c r="N130">
        <v>32000</v>
      </c>
      <c r="O130">
        <v>32000</v>
      </c>
      <c r="P130">
        <v>32000</v>
      </c>
      <c r="Q130">
        <v>0</v>
      </c>
      <c r="R130">
        <v>0</v>
      </c>
      <c r="S130">
        <v>0</v>
      </c>
      <c r="T130" t="b">
        <v>0</v>
      </c>
      <c r="U130" t="b">
        <v>0</v>
      </c>
      <c r="V130">
        <v>-1</v>
      </c>
    </row>
    <row r="131" spans="9:23" x14ac:dyDescent="0.25">
      <c r="I131" t="s">
        <v>538</v>
      </c>
      <c r="J131" t="s">
        <v>658</v>
      </c>
      <c r="K131" t="b">
        <v>0</v>
      </c>
      <c r="L131">
        <v>0</v>
      </c>
      <c r="M131">
        <v>129</v>
      </c>
      <c r="N131">
        <v>32000</v>
      </c>
      <c r="O131">
        <v>32000</v>
      </c>
      <c r="P131">
        <v>32000</v>
      </c>
      <c r="Q131" s="19">
        <v>0</v>
      </c>
      <c r="R131">
        <v>0</v>
      </c>
      <c r="S131">
        <v>0</v>
      </c>
      <c r="T131" t="b">
        <v>0</v>
      </c>
      <c r="U131" t="b">
        <v>0</v>
      </c>
      <c r="V131" s="19">
        <v>-1</v>
      </c>
      <c r="W131" s="19"/>
    </row>
    <row r="132" spans="9:23" x14ac:dyDescent="0.25">
      <c r="I132" t="s">
        <v>538</v>
      </c>
      <c r="J132" t="s">
        <v>659</v>
      </c>
      <c r="K132" t="b">
        <v>0</v>
      </c>
      <c r="L132">
        <v>0</v>
      </c>
      <c r="M132">
        <v>130</v>
      </c>
      <c r="N132">
        <v>32000</v>
      </c>
      <c r="O132">
        <v>32000</v>
      </c>
      <c r="P132">
        <v>32000</v>
      </c>
      <c r="Q132" s="19">
        <v>0</v>
      </c>
      <c r="R132">
        <v>0</v>
      </c>
      <c r="S132">
        <v>0</v>
      </c>
      <c r="T132" t="b">
        <v>0</v>
      </c>
      <c r="U132" t="b">
        <v>0</v>
      </c>
      <c r="V132">
        <v>-1</v>
      </c>
      <c r="W132" s="19"/>
    </row>
    <row r="133" spans="9:23" x14ac:dyDescent="0.25">
      <c r="I133" t="s">
        <v>538</v>
      </c>
      <c r="J133" t="s">
        <v>660</v>
      </c>
      <c r="K133" t="b">
        <v>0</v>
      </c>
      <c r="L133">
        <v>0</v>
      </c>
      <c r="M133">
        <v>131</v>
      </c>
      <c r="N133">
        <v>32000</v>
      </c>
      <c r="O133">
        <v>32000</v>
      </c>
      <c r="P133">
        <v>32000</v>
      </c>
      <c r="Q133">
        <v>0</v>
      </c>
      <c r="R133">
        <v>0</v>
      </c>
      <c r="S133">
        <v>0</v>
      </c>
      <c r="T133" t="b">
        <v>0</v>
      </c>
      <c r="U133" t="b">
        <v>0</v>
      </c>
      <c r="V133">
        <v>-1</v>
      </c>
      <c r="W133" s="19"/>
    </row>
    <row r="134" spans="9:23" x14ac:dyDescent="0.25">
      <c r="I134" t="s">
        <v>538</v>
      </c>
      <c r="J134" t="s">
        <v>661</v>
      </c>
      <c r="K134" t="b">
        <v>0</v>
      </c>
      <c r="L134">
        <v>0</v>
      </c>
      <c r="M134">
        <v>132</v>
      </c>
      <c r="N134">
        <v>32000</v>
      </c>
      <c r="O134">
        <v>32000</v>
      </c>
      <c r="P134">
        <v>32000</v>
      </c>
      <c r="Q134" s="19">
        <v>0</v>
      </c>
      <c r="R134">
        <v>0</v>
      </c>
      <c r="S134">
        <v>0</v>
      </c>
      <c r="T134" t="b">
        <v>0</v>
      </c>
      <c r="U134" t="b">
        <v>0</v>
      </c>
      <c r="V134">
        <v>-1</v>
      </c>
      <c r="W134" s="19"/>
    </row>
    <row r="135" spans="9:23" x14ac:dyDescent="0.25">
      <c r="I135" t="s">
        <v>538</v>
      </c>
      <c r="J135" t="s">
        <v>662</v>
      </c>
      <c r="K135" t="b">
        <v>0</v>
      </c>
      <c r="L135">
        <v>0</v>
      </c>
      <c r="M135">
        <v>133</v>
      </c>
      <c r="N135">
        <v>32000</v>
      </c>
      <c r="O135">
        <v>32000</v>
      </c>
      <c r="P135">
        <v>32000</v>
      </c>
      <c r="Q135" s="19">
        <v>0</v>
      </c>
      <c r="R135">
        <v>0</v>
      </c>
      <c r="S135">
        <v>0</v>
      </c>
      <c r="T135" t="b">
        <v>0</v>
      </c>
      <c r="U135" t="b">
        <v>0</v>
      </c>
      <c r="V135">
        <v>-1</v>
      </c>
      <c r="W135" s="19"/>
    </row>
    <row r="136" spans="9:23" x14ac:dyDescent="0.25">
      <c r="I136" t="s">
        <v>538</v>
      </c>
      <c r="J136" t="s">
        <v>663</v>
      </c>
      <c r="K136" t="b">
        <v>0</v>
      </c>
      <c r="L136">
        <v>0</v>
      </c>
      <c r="M136">
        <v>134</v>
      </c>
      <c r="N136">
        <v>32000</v>
      </c>
      <c r="O136">
        <v>32000</v>
      </c>
      <c r="P136">
        <v>32000</v>
      </c>
      <c r="Q136" s="19">
        <v>0</v>
      </c>
      <c r="R136">
        <v>0</v>
      </c>
      <c r="S136">
        <v>0</v>
      </c>
      <c r="T136" t="b">
        <v>0</v>
      </c>
      <c r="U136" t="b">
        <v>0</v>
      </c>
      <c r="V136">
        <v>-1</v>
      </c>
      <c r="W136" s="19"/>
    </row>
    <row r="137" spans="9:23" x14ac:dyDescent="0.25">
      <c r="I137" t="s">
        <v>538</v>
      </c>
      <c r="J137" t="s">
        <v>5970</v>
      </c>
      <c r="K137" t="b">
        <v>0</v>
      </c>
      <c r="L137">
        <v>0</v>
      </c>
      <c r="M137">
        <v>135</v>
      </c>
      <c r="N137">
        <v>32000</v>
      </c>
      <c r="O137">
        <v>32000</v>
      </c>
      <c r="P137">
        <v>32000</v>
      </c>
      <c r="Q137" s="19">
        <v>0</v>
      </c>
      <c r="R137">
        <v>0</v>
      </c>
      <c r="S137">
        <v>0</v>
      </c>
      <c r="T137" t="b">
        <v>0</v>
      </c>
      <c r="U137" t="b">
        <v>0</v>
      </c>
      <c r="V137">
        <v>-1</v>
      </c>
      <c r="W137" s="19"/>
    </row>
    <row r="138" spans="9:23" x14ac:dyDescent="0.25">
      <c r="I138" t="s">
        <v>538</v>
      </c>
      <c r="J138" t="s">
        <v>5971</v>
      </c>
      <c r="K138" t="b">
        <v>0</v>
      </c>
      <c r="L138">
        <v>0</v>
      </c>
      <c r="M138">
        <v>136</v>
      </c>
      <c r="N138">
        <v>32000</v>
      </c>
      <c r="O138">
        <v>32000</v>
      </c>
      <c r="P138">
        <v>32000</v>
      </c>
      <c r="Q138" s="19">
        <v>0</v>
      </c>
      <c r="R138">
        <v>0</v>
      </c>
      <c r="S138">
        <v>0</v>
      </c>
      <c r="T138" t="b">
        <v>0</v>
      </c>
      <c r="U138" t="b">
        <v>0</v>
      </c>
      <c r="V138">
        <v>-1</v>
      </c>
      <c r="W138" s="19"/>
    </row>
    <row r="139" spans="9:23" x14ac:dyDescent="0.25">
      <c r="I139" t="s">
        <v>538</v>
      </c>
      <c r="J139" t="s">
        <v>666</v>
      </c>
      <c r="K139" t="b">
        <v>0</v>
      </c>
      <c r="L139">
        <v>0</v>
      </c>
      <c r="M139">
        <v>137</v>
      </c>
      <c r="N139">
        <v>32000</v>
      </c>
      <c r="O139">
        <v>32000</v>
      </c>
      <c r="P139">
        <v>32000</v>
      </c>
      <c r="Q139" s="19">
        <v>0</v>
      </c>
      <c r="R139">
        <v>0</v>
      </c>
      <c r="S139">
        <v>0</v>
      </c>
      <c r="T139" t="b">
        <v>0</v>
      </c>
      <c r="U139" t="b">
        <v>0</v>
      </c>
      <c r="V139">
        <v>-1</v>
      </c>
      <c r="W139" s="19"/>
    </row>
    <row r="140" spans="9:23" x14ac:dyDescent="0.25">
      <c r="I140" t="s">
        <v>538</v>
      </c>
      <c r="J140" t="s">
        <v>667</v>
      </c>
      <c r="K140" t="b">
        <v>0</v>
      </c>
      <c r="L140">
        <v>0</v>
      </c>
      <c r="M140">
        <v>138</v>
      </c>
      <c r="N140">
        <v>32000</v>
      </c>
      <c r="O140">
        <v>32000</v>
      </c>
      <c r="P140">
        <v>32000</v>
      </c>
      <c r="Q140" s="19">
        <v>0</v>
      </c>
      <c r="R140">
        <v>0</v>
      </c>
      <c r="S140">
        <v>0</v>
      </c>
      <c r="T140" t="b">
        <v>0</v>
      </c>
      <c r="U140" t="b">
        <v>0</v>
      </c>
      <c r="V140">
        <v>-1</v>
      </c>
      <c r="W140" s="19"/>
    </row>
    <row r="141" spans="9:23" x14ac:dyDescent="0.25">
      <c r="I141" t="s">
        <v>538</v>
      </c>
      <c r="J141" t="s">
        <v>669</v>
      </c>
      <c r="K141" t="b">
        <v>0</v>
      </c>
      <c r="L141">
        <v>0</v>
      </c>
      <c r="M141">
        <v>139</v>
      </c>
      <c r="N141">
        <v>32000</v>
      </c>
      <c r="O141">
        <v>32000</v>
      </c>
      <c r="P141">
        <v>32000</v>
      </c>
      <c r="Q141" s="19">
        <v>0</v>
      </c>
      <c r="R141">
        <v>0</v>
      </c>
      <c r="S141">
        <v>0</v>
      </c>
      <c r="T141" t="b">
        <v>0</v>
      </c>
      <c r="U141" t="b">
        <v>0</v>
      </c>
      <c r="V141">
        <v>-1</v>
      </c>
      <c r="W141" s="19"/>
    </row>
    <row r="142" spans="9:23" x14ac:dyDescent="0.25">
      <c r="I142" t="s">
        <v>538</v>
      </c>
      <c r="J142" t="s">
        <v>671</v>
      </c>
      <c r="K142" t="b">
        <v>0</v>
      </c>
      <c r="L142">
        <v>0</v>
      </c>
      <c r="M142">
        <v>140</v>
      </c>
      <c r="N142">
        <v>32000</v>
      </c>
      <c r="O142">
        <v>32000</v>
      </c>
      <c r="P142">
        <v>32000</v>
      </c>
      <c r="Q142">
        <v>0</v>
      </c>
      <c r="R142">
        <v>0</v>
      </c>
      <c r="S142">
        <v>0</v>
      </c>
      <c r="T142" t="b">
        <v>0</v>
      </c>
      <c r="U142" t="b">
        <v>0</v>
      </c>
      <c r="V142">
        <v>-1</v>
      </c>
      <c r="W142" s="19"/>
    </row>
    <row r="143" spans="9:23" x14ac:dyDescent="0.25">
      <c r="I143" t="s">
        <v>538</v>
      </c>
      <c r="J143" t="s">
        <v>673</v>
      </c>
      <c r="K143" t="b">
        <v>0</v>
      </c>
      <c r="L143">
        <v>0</v>
      </c>
      <c r="M143">
        <v>141</v>
      </c>
      <c r="N143">
        <v>32000</v>
      </c>
      <c r="O143">
        <v>32000</v>
      </c>
      <c r="P143">
        <v>32000</v>
      </c>
      <c r="Q143">
        <v>0</v>
      </c>
      <c r="R143">
        <v>0</v>
      </c>
      <c r="S143">
        <v>0</v>
      </c>
      <c r="T143" t="b">
        <v>0</v>
      </c>
      <c r="U143" t="b">
        <v>0</v>
      </c>
      <c r="V143">
        <v>-1</v>
      </c>
      <c r="W143" s="19"/>
    </row>
    <row r="144" spans="9:23" x14ac:dyDescent="0.25">
      <c r="I144" t="s">
        <v>538</v>
      </c>
      <c r="J144" t="s">
        <v>675</v>
      </c>
      <c r="K144" t="b">
        <v>0</v>
      </c>
      <c r="L144">
        <v>0</v>
      </c>
      <c r="M144">
        <v>142</v>
      </c>
      <c r="N144">
        <v>32000</v>
      </c>
      <c r="O144">
        <v>32000</v>
      </c>
      <c r="P144">
        <v>32000</v>
      </c>
      <c r="Q144">
        <v>0</v>
      </c>
      <c r="R144">
        <v>0</v>
      </c>
      <c r="S144">
        <v>0</v>
      </c>
      <c r="T144" t="b">
        <v>0</v>
      </c>
      <c r="U144" t="b">
        <v>0</v>
      </c>
      <c r="V144">
        <v>-1</v>
      </c>
      <c r="W144" s="19"/>
    </row>
    <row r="145" spans="9:23" x14ac:dyDescent="0.25">
      <c r="I145" t="s">
        <v>538</v>
      </c>
      <c r="J145" t="s">
        <v>676</v>
      </c>
      <c r="K145" t="b">
        <v>0</v>
      </c>
      <c r="L145">
        <v>0</v>
      </c>
      <c r="M145">
        <v>143</v>
      </c>
      <c r="N145">
        <v>32000</v>
      </c>
      <c r="O145">
        <v>32000</v>
      </c>
      <c r="P145">
        <v>32000</v>
      </c>
      <c r="Q145">
        <v>0</v>
      </c>
      <c r="R145">
        <v>0</v>
      </c>
      <c r="S145">
        <v>0</v>
      </c>
      <c r="T145" t="b">
        <v>0</v>
      </c>
      <c r="U145" t="b">
        <v>0</v>
      </c>
      <c r="V145">
        <v>-1</v>
      </c>
      <c r="W145" s="19"/>
    </row>
    <row r="146" spans="9:23" x14ac:dyDescent="0.25">
      <c r="I146" t="s">
        <v>538</v>
      </c>
      <c r="J146" t="s">
        <v>677</v>
      </c>
      <c r="K146" t="b">
        <v>0</v>
      </c>
      <c r="L146">
        <v>0</v>
      </c>
      <c r="M146">
        <v>144</v>
      </c>
      <c r="N146">
        <v>32000</v>
      </c>
      <c r="O146">
        <v>32000</v>
      </c>
      <c r="P146">
        <v>32000</v>
      </c>
      <c r="Q146" s="19">
        <v>0</v>
      </c>
      <c r="R146">
        <v>0</v>
      </c>
      <c r="S146">
        <v>0</v>
      </c>
      <c r="T146" t="b">
        <v>0</v>
      </c>
      <c r="U146" t="b">
        <v>0</v>
      </c>
      <c r="V146">
        <v>-1</v>
      </c>
      <c r="W146" s="19"/>
    </row>
    <row r="147" spans="9:23" x14ac:dyDescent="0.25">
      <c r="I147" t="s">
        <v>538</v>
      </c>
      <c r="J147" t="s">
        <v>5972</v>
      </c>
      <c r="K147" t="b">
        <v>0</v>
      </c>
      <c r="L147">
        <v>0</v>
      </c>
      <c r="M147">
        <v>145</v>
      </c>
      <c r="N147">
        <v>32000</v>
      </c>
      <c r="O147">
        <v>32000</v>
      </c>
      <c r="P147">
        <v>32000</v>
      </c>
      <c r="Q147" s="19">
        <v>0</v>
      </c>
      <c r="R147">
        <v>0</v>
      </c>
      <c r="S147">
        <v>0</v>
      </c>
      <c r="T147" t="b">
        <v>0</v>
      </c>
      <c r="U147" t="b">
        <v>0</v>
      </c>
      <c r="V147">
        <v>-1</v>
      </c>
      <c r="W147" s="19"/>
    </row>
    <row r="148" spans="9:23" x14ac:dyDescent="0.25">
      <c r="I148" t="s">
        <v>538</v>
      </c>
      <c r="J148" t="s">
        <v>5973</v>
      </c>
      <c r="K148" t="b">
        <v>0</v>
      </c>
      <c r="L148">
        <v>0</v>
      </c>
      <c r="M148">
        <v>146</v>
      </c>
      <c r="N148">
        <v>32000</v>
      </c>
      <c r="O148">
        <v>32000</v>
      </c>
      <c r="P148">
        <v>32000</v>
      </c>
      <c r="Q148" s="19">
        <v>0</v>
      </c>
      <c r="R148">
        <v>0</v>
      </c>
      <c r="S148">
        <v>0</v>
      </c>
      <c r="T148" t="b">
        <v>0</v>
      </c>
      <c r="U148" t="b">
        <v>0</v>
      </c>
      <c r="V148">
        <v>-1</v>
      </c>
      <c r="W148" s="19"/>
    </row>
    <row r="149" spans="9:23" x14ac:dyDescent="0.25">
      <c r="I149" t="s">
        <v>538</v>
      </c>
      <c r="J149" t="s">
        <v>5974</v>
      </c>
      <c r="K149" t="b">
        <v>0</v>
      </c>
      <c r="L149">
        <v>0</v>
      </c>
      <c r="M149">
        <v>147</v>
      </c>
      <c r="N149">
        <v>32000</v>
      </c>
      <c r="O149">
        <v>32000</v>
      </c>
      <c r="P149">
        <v>32000</v>
      </c>
      <c r="Q149" s="19">
        <v>0</v>
      </c>
      <c r="R149">
        <v>0</v>
      </c>
      <c r="S149">
        <v>0</v>
      </c>
      <c r="T149" t="b">
        <v>0</v>
      </c>
      <c r="U149" t="b">
        <v>0</v>
      </c>
      <c r="V149">
        <v>-1</v>
      </c>
      <c r="W149" s="19"/>
    </row>
    <row r="150" spans="9:23" x14ac:dyDescent="0.25">
      <c r="I150" t="s">
        <v>538</v>
      </c>
      <c r="J150" t="s">
        <v>678</v>
      </c>
      <c r="K150" t="b">
        <v>0</v>
      </c>
      <c r="L150">
        <v>0</v>
      </c>
      <c r="M150">
        <v>148</v>
      </c>
      <c r="N150">
        <v>32000</v>
      </c>
      <c r="O150">
        <v>32000</v>
      </c>
      <c r="P150">
        <v>32000</v>
      </c>
      <c r="Q150" s="19">
        <v>0</v>
      </c>
      <c r="R150">
        <v>0</v>
      </c>
      <c r="S150">
        <v>0</v>
      </c>
      <c r="T150" t="b">
        <v>0</v>
      </c>
      <c r="U150" t="b">
        <v>0</v>
      </c>
      <c r="V150">
        <v>-1</v>
      </c>
      <c r="W150" s="19"/>
    </row>
    <row r="151" spans="9:23" x14ac:dyDescent="0.25">
      <c r="I151" t="s">
        <v>538</v>
      </c>
      <c r="J151" t="s">
        <v>679</v>
      </c>
      <c r="K151" t="b">
        <v>0</v>
      </c>
      <c r="L151">
        <v>0</v>
      </c>
      <c r="M151">
        <v>149</v>
      </c>
      <c r="N151">
        <v>32000</v>
      </c>
      <c r="O151">
        <v>32000</v>
      </c>
      <c r="P151">
        <v>32000</v>
      </c>
      <c r="Q151" s="19">
        <v>0</v>
      </c>
      <c r="R151">
        <v>0</v>
      </c>
      <c r="S151">
        <v>0</v>
      </c>
      <c r="T151" t="b">
        <v>0</v>
      </c>
      <c r="U151" t="b">
        <v>0</v>
      </c>
      <c r="V151">
        <v>-1</v>
      </c>
      <c r="W151" s="19"/>
    </row>
    <row r="152" spans="9:23" x14ac:dyDescent="0.25">
      <c r="I152" t="s">
        <v>538</v>
      </c>
      <c r="J152" t="s">
        <v>680</v>
      </c>
      <c r="K152" t="b">
        <v>0</v>
      </c>
      <c r="L152">
        <v>0</v>
      </c>
      <c r="M152">
        <v>150</v>
      </c>
      <c r="N152">
        <v>32000</v>
      </c>
      <c r="O152">
        <v>32000</v>
      </c>
      <c r="P152">
        <v>32000</v>
      </c>
      <c r="Q152" s="19">
        <v>0</v>
      </c>
      <c r="R152">
        <v>0</v>
      </c>
      <c r="S152">
        <v>0</v>
      </c>
      <c r="T152" t="b">
        <v>0</v>
      </c>
      <c r="U152" t="b">
        <v>0</v>
      </c>
      <c r="V152">
        <v>-1</v>
      </c>
      <c r="W152" s="19"/>
    </row>
    <row r="153" spans="9:23" x14ac:dyDescent="0.25">
      <c r="I153" t="s">
        <v>538</v>
      </c>
      <c r="J153" t="s">
        <v>681</v>
      </c>
      <c r="K153" t="b">
        <v>0</v>
      </c>
      <c r="L153">
        <v>0</v>
      </c>
      <c r="M153">
        <v>151</v>
      </c>
      <c r="N153">
        <v>32000</v>
      </c>
      <c r="O153">
        <v>32000</v>
      </c>
      <c r="P153">
        <v>32000</v>
      </c>
      <c r="Q153" s="19">
        <v>0</v>
      </c>
      <c r="R153">
        <v>0</v>
      </c>
      <c r="S153">
        <v>0</v>
      </c>
      <c r="T153" t="b">
        <v>0</v>
      </c>
      <c r="U153" t="b">
        <v>0</v>
      </c>
      <c r="V153">
        <v>-1</v>
      </c>
      <c r="W153" s="19"/>
    </row>
    <row r="154" spans="9:23" x14ac:dyDescent="0.25">
      <c r="I154" t="s">
        <v>538</v>
      </c>
      <c r="J154" t="s">
        <v>682</v>
      </c>
      <c r="K154" t="b">
        <v>0</v>
      </c>
      <c r="L154">
        <v>0</v>
      </c>
      <c r="M154">
        <v>152</v>
      </c>
      <c r="N154">
        <v>32000</v>
      </c>
      <c r="O154">
        <v>32000</v>
      </c>
      <c r="P154">
        <v>32000</v>
      </c>
      <c r="Q154" s="19">
        <v>0</v>
      </c>
      <c r="R154">
        <v>0</v>
      </c>
      <c r="S154">
        <v>0</v>
      </c>
      <c r="T154" t="b">
        <v>0</v>
      </c>
      <c r="U154" t="b">
        <v>0</v>
      </c>
      <c r="V154">
        <v>-1</v>
      </c>
      <c r="W154" s="19"/>
    </row>
    <row r="155" spans="9:23" x14ac:dyDescent="0.25">
      <c r="I155" t="s">
        <v>538</v>
      </c>
      <c r="J155" t="s">
        <v>683</v>
      </c>
      <c r="K155" t="b">
        <v>0</v>
      </c>
      <c r="L155">
        <v>0</v>
      </c>
      <c r="M155">
        <v>153</v>
      </c>
      <c r="N155">
        <v>32000</v>
      </c>
      <c r="O155">
        <v>32000</v>
      </c>
      <c r="P155">
        <v>32000</v>
      </c>
      <c r="Q155" s="19">
        <v>0</v>
      </c>
      <c r="R155">
        <v>0</v>
      </c>
      <c r="S155">
        <v>0</v>
      </c>
      <c r="T155" t="b">
        <v>0</v>
      </c>
      <c r="U155" t="b">
        <v>0</v>
      </c>
      <c r="V155">
        <v>-1</v>
      </c>
      <c r="W155" s="19"/>
    </row>
    <row r="156" spans="9:23" x14ac:dyDescent="0.25">
      <c r="I156" t="s">
        <v>538</v>
      </c>
      <c r="J156" t="s">
        <v>684</v>
      </c>
      <c r="K156" t="b">
        <v>0</v>
      </c>
      <c r="L156">
        <v>0</v>
      </c>
      <c r="M156">
        <v>154</v>
      </c>
      <c r="N156">
        <v>32000</v>
      </c>
      <c r="O156">
        <v>32000</v>
      </c>
      <c r="P156">
        <v>32000</v>
      </c>
      <c r="Q156" s="19">
        <v>0</v>
      </c>
      <c r="R156">
        <v>0</v>
      </c>
      <c r="S156">
        <v>0</v>
      </c>
      <c r="T156" t="b">
        <v>0</v>
      </c>
      <c r="U156" t="b">
        <v>0</v>
      </c>
      <c r="V156">
        <v>-1</v>
      </c>
      <c r="W156" s="19"/>
    </row>
    <row r="157" spans="9:23" x14ac:dyDescent="0.25">
      <c r="I157" t="s">
        <v>538</v>
      </c>
      <c r="J157" t="s">
        <v>685</v>
      </c>
      <c r="K157" t="b">
        <v>0</v>
      </c>
      <c r="L157">
        <v>0</v>
      </c>
      <c r="M157">
        <v>155</v>
      </c>
      <c r="N157">
        <v>32000</v>
      </c>
      <c r="O157">
        <v>32000</v>
      </c>
      <c r="P157">
        <v>32000</v>
      </c>
      <c r="Q157" s="19">
        <v>0</v>
      </c>
      <c r="R157">
        <v>0</v>
      </c>
      <c r="S157">
        <v>0</v>
      </c>
      <c r="T157" t="b">
        <v>0</v>
      </c>
      <c r="U157" t="b">
        <v>0</v>
      </c>
      <c r="V157">
        <v>-1</v>
      </c>
      <c r="W157" s="19"/>
    </row>
    <row r="158" spans="9:23" x14ac:dyDescent="0.25">
      <c r="I158" t="s">
        <v>538</v>
      </c>
      <c r="J158" t="s">
        <v>686</v>
      </c>
      <c r="K158" t="b">
        <v>0</v>
      </c>
      <c r="L158">
        <v>0</v>
      </c>
      <c r="M158">
        <v>156</v>
      </c>
      <c r="N158">
        <v>32000</v>
      </c>
      <c r="O158">
        <v>32000</v>
      </c>
      <c r="P158">
        <v>32000</v>
      </c>
      <c r="Q158" s="19">
        <v>0</v>
      </c>
      <c r="R158">
        <v>0</v>
      </c>
      <c r="S158">
        <v>0</v>
      </c>
      <c r="T158" t="b">
        <v>0</v>
      </c>
      <c r="U158" t="b">
        <v>0</v>
      </c>
      <c r="V158">
        <v>-1</v>
      </c>
      <c r="W158" s="19"/>
    </row>
    <row r="159" spans="9:23" x14ac:dyDescent="0.25">
      <c r="I159" t="s">
        <v>538</v>
      </c>
      <c r="J159" t="s">
        <v>687</v>
      </c>
      <c r="K159" t="b">
        <v>0</v>
      </c>
      <c r="L159">
        <v>0</v>
      </c>
      <c r="M159">
        <v>157</v>
      </c>
      <c r="N159">
        <v>32000</v>
      </c>
      <c r="O159">
        <v>32000</v>
      </c>
      <c r="P159">
        <v>32000</v>
      </c>
      <c r="Q159" s="19">
        <v>0</v>
      </c>
      <c r="R159">
        <v>0</v>
      </c>
      <c r="S159">
        <v>0</v>
      </c>
      <c r="T159" t="b">
        <v>0</v>
      </c>
      <c r="U159" t="b">
        <v>0</v>
      </c>
      <c r="V159">
        <v>-1</v>
      </c>
      <c r="W159" s="19"/>
    </row>
    <row r="160" spans="9:23" x14ac:dyDescent="0.25">
      <c r="I160" t="s">
        <v>538</v>
      </c>
      <c r="J160" t="s">
        <v>688</v>
      </c>
      <c r="K160" t="b">
        <v>0</v>
      </c>
      <c r="L160">
        <v>0</v>
      </c>
      <c r="M160">
        <v>158</v>
      </c>
      <c r="N160">
        <v>32000</v>
      </c>
      <c r="O160">
        <v>32000</v>
      </c>
      <c r="P160">
        <v>32000</v>
      </c>
      <c r="Q160" s="19">
        <v>0</v>
      </c>
      <c r="R160">
        <v>0</v>
      </c>
      <c r="S160">
        <v>0</v>
      </c>
      <c r="T160" t="b">
        <v>0</v>
      </c>
      <c r="U160" t="b">
        <v>0</v>
      </c>
      <c r="V160">
        <v>-1</v>
      </c>
      <c r="W160" s="19"/>
    </row>
    <row r="161" spans="9:23" x14ac:dyDescent="0.25">
      <c r="I161" t="s">
        <v>538</v>
      </c>
      <c r="J161" t="s">
        <v>689</v>
      </c>
      <c r="K161" t="b">
        <v>0</v>
      </c>
      <c r="L161">
        <v>0</v>
      </c>
      <c r="M161">
        <v>159</v>
      </c>
      <c r="N161">
        <v>32000</v>
      </c>
      <c r="O161">
        <v>32000</v>
      </c>
      <c r="P161">
        <v>32000</v>
      </c>
      <c r="Q161" s="19">
        <v>0</v>
      </c>
      <c r="R161">
        <v>0</v>
      </c>
      <c r="S161">
        <v>0</v>
      </c>
      <c r="T161" t="b">
        <v>0</v>
      </c>
      <c r="U161" t="b">
        <v>0</v>
      </c>
      <c r="V161">
        <v>-1</v>
      </c>
      <c r="W161" s="19"/>
    </row>
    <row r="162" spans="9:23" x14ac:dyDescent="0.25">
      <c r="I162" t="s">
        <v>540</v>
      </c>
      <c r="J162" t="s">
        <v>5975</v>
      </c>
      <c r="K162" t="b">
        <v>1</v>
      </c>
      <c r="L162">
        <v>0</v>
      </c>
      <c r="M162">
        <v>160</v>
      </c>
      <c r="N162">
        <v>0</v>
      </c>
      <c r="O162">
        <v>0</v>
      </c>
      <c r="P162">
        <v>0</v>
      </c>
      <c r="Q162">
        <v>0</v>
      </c>
      <c r="R162">
        <v>0</v>
      </c>
      <c r="S162">
        <v>0</v>
      </c>
      <c r="T162" t="b">
        <v>0</v>
      </c>
      <c r="U162" t="b">
        <v>0</v>
      </c>
      <c r="V162">
        <v>-1</v>
      </c>
    </row>
    <row r="163" spans="9:23" x14ac:dyDescent="0.25">
      <c r="I163" t="s">
        <v>540</v>
      </c>
      <c r="J163" t="s">
        <v>110</v>
      </c>
      <c r="K163" t="b">
        <v>0</v>
      </c>
      <c r="L163">
        <v>0</v>
      </c>
      <c r="M163">
        <v>161</v>
      </c>
      <c r="N163">
        <v>0</v>
      </c>
      <c r="O163">
        <v>0</v>
      </c>
      <c r="P163">
        <v>1</v>
      </c>
      <c r="Q163">
        <v>0</v>
      </c>
      <c r="R163">
        <v>0</v>
      </c>
      <c r="S163">
        <v>0</v>
      </c>
      <c r="T163" t="b">
        <v>0</v>
      </c>
      <c r="U163" t="b">
        <v>0</v>
      </c>
      <c r="V163">
        <v>-1</v>
      </c>
    </row>
    <row r="164" spans="9:23" x14ac:dyDescent="0.25">
      <c r="I164" t="s">
        <v>540</v>
      </c>
      <c r="J164" t="s">
        <v>691</v>
      </c>
      <c r="K164" t="b">
        <v>0</v>
      </c>
      <c r="L164">
        <v>0</v>
      </c>
      <c r="M164">
        <v>162</v>
      </c>
      <c r="N164">
        <v>32000</v>
      </c>
      <c r="O164">
        <v>32000</v>
      </c>
      <c r="P164">
        <v>32000</v>
      </c>
      <c r="Q164">
        <v>0</v>
      </c>
      <c r="R164">
        <v>0</v>
      </c>
      <c r="S164">
        <v>0</v>
      </c>
      <c r="T164" t="b">
        <v>0</v>
      </c>
      <c r="U164" t="b">
        <v>0</v>
      </c>
      <c r="V164">
        <v>-1</v>
      </c>
    </row>
    <row r="165" spans="9:23" x14ac:dyDescent="0.25">
      <c r="I165" t="s">
        <v>540</v>
      </c>
      <c r="J165" t="s">
        <v>692</v>
      </c>
      <c r="K165" t="b">
        <v>0</v>
      </c>
      <c r="L165">
        <v>0</v>
      </c>
      <c r="M165">
        <v>163</v>
      </c>
      <c r="N165">
        <v>32000</v>
      </c>
      <c r="O165">
        <v>32000</v>
      </c>
      <c r="P165">
        <v>32000</v>
      </c>
      <c r="Q165">
        <v>0</v>
      </c>
      <c r="R165">
        <v>0</v>
      </c>
      <c r="S165">
        <v>0</v>
      </c>
      <c r="T165" t="b">
        <v>0</v>
      </c>
      <c r="U165" t="b">
        <v>0</v>
      </c>
      <c r="V165">
        <v>-1</v>
      </c>
    </row>
    <row r="166" spans="9:23" x14ac:dyDescent="0.25">
      <c r="I166" t="s">
        <v>540</v>
      </c>
      <c r="J166" t="s">
        <v>693</v>
      </c>
      <c r="K166" t="b">
        <v>0</v>
      </c>
      <c r="L166">
        <v>0</v>
      </c>
      <c r="M166">
        <v>164</v>
      </c>
      <c r="N166">
        <v>32000</v>
      </c>
      <c r="O166">
        <v>32000</v>
      </c>
      <c r="P166">
        <v>32000</v>
      </c>
      <c r="Q166" s="19">
        <v>0</v>
      </c>
      <c r="R166">
        <v>0</v>
      </c>
      <c r="S166">
        <v>0</v>
      </c>
      <c r="T166" t="b">
        <v>0</v>
      </c>
      <c r="U166" t="b">
        <v>0</v>
      </c>
      <c r="V166">
        <v>-1</v>
      </c>
      <c r="W166" s="19"/>
    </row>
    <row r="167" spans="9:23" x14ac:dyDescent="0.25">
      <c r="I167" t="s">
        <v>540</v>
      </c>
      <c r="J167" t="s">
        <v>694</v>
      </c>
      <c r="K167" t="b">
        <v>0</v>
      </c>
      <c r="L167">
        <v>0</v>
      </c>
      <c r="M167">
        <v>165</v>
      </c>
      <c r="N167">
        <v>32000</v>
      </c>
      <c r="O167">
        <v>32000</v>
      </c>
      <c r="P167">
        <v>32000</v>
      </c>
      <c r="Q167" s="19">
        <v>0</v>
      </c>
      <c r="R167">
        <v>0</v>
      </c>
      <c r="S167">
        <v>0</v>
      </c>
      <c r="T167" t="b">
        <v>0</v>
      </c>
      <c r="U167" t="b">
        <v>0</v>
      </c>
      <c r="V167">
        <v>-1</v>
      </c>
      <c r="W167" s="19"/>
    </row>
    <row r="168" spans="9:23" x14ac:dyDescent="0.25">
      <c r="I168" t="s">
        <v>540</v>
      </c>
      <c r="J168" t="s">
        <v>695</v>
      </c>
      <c r="K168" t="b">
        <v>0</v>
      </c>
      <c r="L168">
        <v>0</v>
      </c>
      <c r="M168">
        <v>166</v>
      </c>
      <c r="N168">
        <v>32000</v>
      </c>
      <c r="O168">
        <v>32000</v>
      </c>
      <c r="P168">
        <v>32000</v>
      </c>
      <c r="Q168" s="19">
        <v>0</v>
      </c>
      <c r="R168">
        <v>0</v>
      </c>
      <c r="S168">
        <v>0</v>
      </c>
      <c r="T168" t="b">
        <v>0</v>
      </c>
      <c r="U168" t="b">
        <v>0</v>
      </c>
      <c r="V168">
        <v>-1</v>
      </c>
      <c r="W168" s="19"/>
    </row>
    <row r="169" spans="9:23" x14ac:dyDescent="0.25">
      <c r="I169" t="s">
        <v>540</v>
      </c>
      <c r="J169" t="s">
        <v>697</v>
      </c>
      <c r="K169" t="b">
        <v>0</v>
      </c>
      <c r="L169">
        <v>0</v>
      </c>
      <c r="M169">
        <v>167</v>
      </c>
      <c r="N169">
        <v>32000</v>
      </c>
      <c r="O169">
        <v>32000</v>
      </c>
      <c r="P169">
        <v>32000</v>
      </c>
      <c r="Q169" s="19">
        <v>0</v>
      </c>
      <c r="R169">
        <v>0</v>
      </c>
      <c r="S169">
        <v>0</v>
      </c>
      <c r="T169" t="b">
        <v>0</v>
      </c>
      <c r="U169" t="b">
        <v>0</v>
      </c>
      <c r="V169">
        <v>-1</v>
      </c>
      <c r="W169" s="19"/>
    </row>
    <row r="170" spans="9:23" x14ac:dyDescent="0.25">
      <c r="I170" t="s">
        <v>540</v>
      </c>
      <c r="J170" t="s">
        <v>6252</v>
      </c>
      <c r="K170" t="b">
        <v>0</v>
      </c>
      <c r="L170">
        <v>0</v>
      </c>
      <c r="M170">
        <v>168</v>
      </c>
      <c r="N170">
        <v>0</v>
      </c>
      <c r="O170">
        <v>0</v>
      </c>
      <c r="P170">
        <v>3</v>
      </c>
      <c r="Q170" s="19">
        <v>0</v>
      </c>
      <c r="R170">
        <v>0</v>
      </c>
      <c r="S170">
        <v>0</v>
      </c>
      <c r="T170" t="b">
        <v>0</v>
      </c>
      <c r="U170" t="b">
        <v>0</v>
      </c>
      <c r="V170" s="19">
        <v>-1</v>
      </c>
      <c r="W170" s="19"/>
    </row>
    <row r="171" spans="9:23" x14ac:dyDescent="0.25">
      <c r="I171" t="s">
        <v>540</v>
      </c>
      <c r="J171" t="s">
        <v>698</v>
      </c>
      <c r="K171" t="b">
        <v>0</v>
      </c>
      <c r="L171">
        <v>0</v>
      </c>
      <c r="M171">
        <v>169</v>
      </c>
      <c r="N171">
        <v>32000</v>
      </c>
      <c r="O171">
        <v>32000</v>
      </c>
      <c r="P171">
        <v>32000</v>
      </c>
      <c r="Q171" s="19">
        <v>0</v>
      </c>
      <c r="R171">
        <v>0</v>
      </c>
      <c r="S171">
        <v>0</v>
      </c>
      <c r="T171" t="b">
        <v>0</v>
      </c>
      <c r="U171" t="b">
        <v>0</v>
      </c>
      <c r="V171">
        <v>-1</v>
      </c>
      <c r="W171" s="19"/>
    </row>
    <row r="172" spans="9:23" x14ac:dyDescent="0.25">
      <c r="I172" t="s">
        <v>540</v>
      </c>
      <c r="J172" t="s">
        <v>5976</v>
      </c>
      <c r="K172" t="b">
        <v>1</v>
      </c>
      <c r="L172">
        <v>0</v>
      </c>
      <c r="M172">
        <v>170</v>
      </c>
      <c r="N172">
        <v>0</v>
      </c>
      <c r="O172">
        <v>0</v>
      </c>
      <c r="P172">
        <v>2</v>
      </c>
      <c r="Q172" s="19">
        <v>0</v>
      </c>
      <c r="R172">
        <v>0</v>
      </c>
      <c r="S172">
        <v>0</v>
      </c>
      <c r="T172" t="b">
        <v>0</v>
      </c>
      <c r="U172" t="b">
        <v>0</v>
      </c>
      <c r="V172">
        <v>-1</v>
      </c>
      <c r="W172" s="19"/>
    </row>
    <row r="173" spans="9:23" x14ac:dyDescent="0.25">
      <c r="I173" t="s">
        <v>540</v>
      </c>
      <c r="J173" t="s">
        <v>701</v>
      </c>
      <c r="K173" t="b">
        <v>0</v>
      </c>
      <c r="L173">
        <v>0</v>
      </c>
      <c r="M173">
        <v>171</v>
      </c>
      <c r="N173">
        <v>32000</v>
      </c>
      <c r="O173">
        <v>32000</v>
      </c>
      <c r="P173">
        <v>32000</v>
      </c>
      <c r="Q173" s="19">
        <v>0</v>
      </c>
      <c r="R173">
        <v>0</v>
      </c>
      <c r="S173">
        <v>0</v>
      </c>
      <c r="T173" t="b">
        <v>0</v>
      </c>
      <c r="U173" t="b">
        <v>0</v>
      </c>
      <c r="V173">
        <v>-1</v>
      </c>
      <c r="W173" s="19"/>
    </row>
    <row r="174" spans="9:23" x14ac:dyDescent="0.25">
      <c r="I174" t="s">
        <v>540</v>
      </c>
      <c r="J174" t="s">
        <v>702</v>
      </c>
      <c r="K174" t="b">
        <v>0</v>
      </c>
      <c r="L174">
        <v>0</v>
      </c>
      <c r="M174">
        <v>172</v>
      </c>
      <c r="N174">
        <v>32000</v>
      </c>
      <c r="O174">
        <v>32000</v>
      </c>
      <c r="P174">
        <v>32000</v>
      </c>
      <c r="Q174" s="19">
        <v>0</v>
      </c>
      <c r="R174">
        <v>0</v>
      </c>
      <c r="S174">
        <v>0</v>
      </c>
      <c r="T174" t="b">
        <v>0</v>
      </c>
      <c r="U174" t="b">
        <v>0</v>
      </c>
      <c r="V174">
        <v>-1</v>
      </c>
      <c r="W174" s="19"/>
    </row>
    <row r="175" spans="9:23" x14ac:dyDescent="0.25">
      <c r="I175" t="s">
        <v>540</v>
      </c>
      <c r="J175" t="s">
        <v>703</v>
      </c>
      <c r="K175" t="b">
        <v>0</v>
      </c>
      <c r="L175">
        <v>0</v>
      </c>
      <c r="M175">
        <v>173</v>
      </c>
      <c r="N175">
        <v>32000</v>
      </c>
      <c r="O175">
        <v>32000</v>
      </c>
      <c r="P175">
        <v>32000</v>
      </c>
      <c r="Q175" s="19">
        <v>0</v>
      </c>
      <c r="R175">
        <v>0</v>
      </c>
      <c r="S175">
        <v>0</v>
      </c>
      <c r="T175" t="b">
        <v>0</v>
      </c>
      <c r="U175" t="b">
        <v>0</v>
      </c>
      <c r="V175">
        <v>-1</v>
      </c>
      <c r="W175" s="19"/>
    </row>
    <row r="176" spans="9:23" x14ac:dyDescent="0.25">
      <c r="I176" t="s">
        <v>540</v>
      </c>
      <c r="J176" t="s">
        <v>704</v>
      </c>
      <c r="K176" t="b">
        <v>0</v>
      </c>
      <c r="L176">
        <v>0</v>
      </c>
      <c r="M176">
        <v>174</v>
      </c>
      <c r="N176">
        <v>32000</v>
      </c>
      <c r="O176">
        <v>32000</v>
      </c>
      <c r="P176">
        <v>32000</v>
      </c>
      <c r="Q176" s="19">
        <v>0</v>
      </c>
      <c r="R176">
        <v>0</v>
      </c>
      <c r="S176">
        <v>0</v>
      </c>
      <c r="T176" t="b">
        <v>0</v>
      </c>
      <c r="U176" t="b">
        <v>0</v>
      </c>
      <c r="V176">
        <v>-1</v>
      </c>
      <c r="W176" s="19"/>
    </row>
    <row r="177" spans="9:23" x14ac:dyDescent="0.25">
      <c r="I177" t="s">
        <v>540</v>
      </c>
      <c r="J177" t="s">
        <v>705</v>
      </c>
      <c r="K177" t="b">
        <v>0</v>
      </c>
      <c r="L177">
        <v>0</v>
      </c>
      <c r="M177">
        <v>175</v>
      </c>
      <c r="N177">
        <v>32000</v>
      </c>
      <c r="O177">
        <v>32000</v>
      </c>
      <c r="P177">
        <v>32000</v>
      </c>
      <c r="Q177" s="19">
        <v>0</v>
      </c>
      <c r="R177">
        <v>0</v>
      </c>
      <c r="S177">
        <v>0</v>
      </c>
      <c r="T177" t="b">
        <v>0</v>
      </c>
      <c r="U177" t="b">
        <v>0</v>
      </c>
      <c r="V177">
        <v>-1</v>
      </c>
      <c r="W177" s="19"/>
    </row>
    <row r="178" spans="9:23" x14ac:dyDescent="0.25">
      <c r="I178" t="s">
        <v>540</v>
      </c>
      <c r="J178" t="s">
        <v>706</v>
      </c>
      <c r="K178" t="b">
        <v>0</v>
      </c>
      <c r="L178">
        <v>0</v>
      </c>
      <c r="M178">
        <v>176</v>
      </c>
      <c r="N178">
        <v>32000</v>
      </c>
      <c r="O178">
        <v>32000</v>
      </c>
      <c r="P178">
        <v>32000</v>
      </c>
      <c r="Q178" s="19">
        <v>0</v>
      </c>
      <c r="R178">
        <v>0</v>
      </c>
      <c r="S178">
        <v>0</v>
      </c>
      <c r="T178" t="b">
        <v>0</v>
      </c>
      <c r="U178" t="b">
        <v>0</v>
      </c>
      <c r="V178">
        <v>-1</v>
      </c>
      <c r="W178" s="19"/>
    </row>
    <row r="179" spans="9:23" x14ac:dyDescent="0.25">
      <c r="I179" t="s">
        <v>540</v>
      </c>
      <c r="J179" t="s">
        <v>707</v>
      </c>
      <c r="K179" t="b">
        <v>0</v>
      </c>
      <c r="L179">
        <v>0</v>
      </c>
      <c r="M179">
        <v>177</v>
      </c>
      <c r="N179">
        <v>32000</v>
      </c>
      <c r="O179">
        <v>32000</v>
      </c>
      <c r="P179">
        <v>32000</v>
      </c>
      <c r="Q179" s="19">
        <v>0</v>
      </c>
      <c r="R179">
        <v>0</v>
      </c>
      <c r="S179">
        <v>0</v>
      </c>
      <c r="T179" t="b">
        <v>0</v>
      </c>
      <c r="U179" t="b">
        <v>0</v>
      </c>
      <c r="V179">
        <v>-1</v>
      </c>
      <c r="W179" s="19"/>
    </row>
    <row r="180" spans="9:23" x14ac:dyDescent="0.25">
      <c r="I180" t="s">
        <v>540</v>
      </c>
      <c r="J180" t="s">
        <v>708</v>
      </c>
      <c r="K180" t="b">
        <v>0</v>
      </c>
      <c r="L180">
        <v>0</v>
      </c>
      <c r="M180">
        <v>178</v>
      </c>
      <c r="N180">
        <v>32000</v>
      </c>
      <c r="O180">
        <v>32000</v>
      </c>
      <c r="P180">
        <v>32000</v>
      </c>
      <c r="Q180" s="19">
        <v>0</v>
      </c>
      <c r="R180">
        <v>0</v>
      </c>
      <c r="S180">
        <v>0</v>
      </c>
      <c r="T180" t="b">
        <v>0</v>
      </c>
      <c r="U180" t="b">
        <v>0</v>
      </c>
      <c r="V180">
        <v>-1</v>
      </c>
      <c r="W180" s="19"/>
    </row>
    <row r="181" spans="9:23" x14ac:dyDescent="0.25">
      <c r="I181" t="s">
        <v>540</v>
      </c>
      <c r="J181" t="s">
        <v>709</v>
      </c>
      <c r="K181" t="b">
        <v>0</v>
      </c>
      <c r="L181">
        <v>0</v>
      </c>
      <c r="M181">
        <v>179</v>
      </c>
      <c r="N181">
        <v>32000</v>
      </c>
      <c r="O181">
        <v>32000</v>
      </c>
      <c r="P181">
        <v>32000</v>
      </c>
      <c r="Q181" s="19">
        <v>0</v>
      </c>
      <c r="R181">
        <v>0</v>
      </c>
      <c r="S181">
        <v>0</v>
      </c>
      <c r="T181" t="b">
        <v>0</v>
      </c>
      <c r="U181" t="b">
        <v>0</v>
      </c>
      <c r="V181">
        <v>-1</v>
      </c>
      <c r="W181" s="19"/>
    </row>
    <row r="182" spans="9:23" x14ac:dyDescent="0.25">
      <c r="I182" t="s">
        <v>540</v>
      </c>
      <c r="J182" t="s">
        <v>710</v>
      </c>
      <c r="K182" t="b">
        <v>0</v>
      </c>
      <c r="L182">
        <v>0</v>
      </c>
      <c r="M182">
        <v>180</v>
      </c>
      <c r="N182">
        <v>32000</v>
      </c>
      <c r="O182">
        <v>32000</v>
      </c>
      <c r="P182">
        <v>32000</v>
      </c>
      <c r="Q182" s="19">
        <v>0</v>
      </c>
      <c r="R182">
        <v>0</v>
      </c>
      <c r="S182">
        <v>0</v>
      </c>
      <c r="T182" t="b">
        <v>0</v>
      </c>
      <c r="U182" t="b">
        <v>0</v>
      </c>
      <c r="V182">
        <v>-1</v>
      </c>
      <c r="W182" s="19"/>
    </row>
    <row r="183" spans="9:23" x14ac:dyDescent="0.25">
      <c r="I183" t="s">
        <v>540</v>
      </c>
      <c r="J183" t="s">
        <v>711</v>
      </c>
      <c r="K183" t="b">
        <v>0</v>
      </c>
      <c r="L183">
        <v>0</v>
      </c>
      <c r="M183">
        <v>181</v>
      </c>
      <c r="N183">
        <v>32000</v>
      </c>
      <c r="O183">
        <v>32000</v>
      </c>
      <c r="P183">
        <v>32000</v>
      </c>
      <c r="Q183" s="19">
        <v>0</v>
      </c>
      <c r="R183">
        <v>0</v>
      </c>
      <c r="S183">
        <v>0</v>
      </c>
      <c r="T183" t="b">
        <v>0</v>
      </c>
      <c r="U183" t="b">
        <v>0</v>
      </c>
      <c r="V183" s="19">
        <v>-1</v>
      </c>
      <c r="W183" s="19"/>
    </row>
    <row r="184" spans="9:23" x14ac:dyDescent="0.25">
      <c r="I184" t="s">
        <v>540</v>
      </c>
      <c r="J184" t="s">
        <v>712</v>
      </c>
      <c r="K184" t="b">
        <v>0</v>
      </c>
      <c r="L184">
        <v>0</v>
      </c>
      <c r="M184">
        <v>182</v>
      </c>
      <c r="N184">
        <v>32000</v>
      </c>
      <c r="O184">
        <v>32000</v>
      </c>
      <c r="P184">
        <v>32000</v>
      </c>
      <c r="Q184" s="19">
        <v>0</v>
      </c>
      <c r="R184">
        <v>0</v>
      </c>
      <c r="S184">
        <v>0</v>
      </c>
      <c r="T184" t="b">
        <v>0</v>
      </c>
      <c r="U184" t="b">
        <v>0</v>
      </c>
      <c r="V184">
        <v>-1</v>
      </c>
      <c r="W184" s="19"/>
    </row>
    <row r="185" spans="9:23" x14ac:dyDescent="0.25">
      <c r="I185" t="s">
        <v>540</v>
      </c>
      <c r="J185" t="s">
        <v>5977</v>
      </c>
      <c r="K185" t="b">
        <v>0</v>
      </c>
      <c r="L185">
        <v>0</v>
      </c>
      <c r="M185">
        <v>183</v>
      </c>
      <c r="N185">
        <v>32000</v>
      </c>
      <c r="O185">
        <v>32000</v>
      </c>
      <c r="P185">
        <v>32000</v>
      </c>
      <c r="Q185" s="19">
        <v>0</v>
      </c>
      <c r="R185">
        <v>0</v>
      </c>
      <c r="S185">
        <v>0</v>
      </c>
      <c r="T185" t="b">
        <v>0</v>
      </c>
      <c r="U185" t="b">
        <v>0</v>
      </c>
      <c r="V185">
        <v>-1</v>
      </c>
      <c r="W185" s="19"/>
    </row>
    <row r="186" spans="9:23" x14ac:dyDescent="0.25">
      <c r="I186" t="s">
        <v>540</v>
      </c>
      <c r="J186" t="s">
        <v>5242</v>
      </c>
      <c r="K186" t="b">
        <v>0</v>
      </c>
      <c r="L186">
        <v>0</v>
      </c>
      <c r="M186">
        <v>184</v>
      </c>
      <c r="N186">
        <v>32000</v>
      </c>
      <c r="O186">
        <v>32000</v>
      </c>
      <c r="P186">
        <v>32000</v>
      </c>
      <c r="Q186" s="19">
        <v>0</v>
      </c>
      <c r="R186">
        <v>0</v>
      </c>
      <c r="S186">
        <v>0</v>
      </c>
      <c r="T186" t="b">
        <v>0</v>
      </c>
      <c r="U186" t="b">
        <v>0</v>
      </c>
      <c r="V186">
        <v>-1</v>
      </c>
      <c r="W186" s="19"/>
    </row>
    <row r="187" spans="9:23" x14ac:dyDescent="0.25">
      <c r="I187" t="s">
        <v>540</v>
      </c>
      <c r="J187" t="s">
        <v>713</v>
      </c>
      <c r="K187" t="b">
        <v>0</v>
      </c>
      <c r="L187">
        <v>0</v>
      </c>
      <c r="M187">
        <v>185</v>
      </c>
      <c r="N187">
        <v>32000</v>
      </c>
      <c r="O187">
        <v>32000</v>
      </c>
      <c r="P187">
        <v>32000</v>
      </c>
      <c r="Q187" s="19">
        <v>0</v>
      </c>
      <c r="R187">
        <v>0</v>
      </c>
      <c r="S187">
        <v>0</v>
      </c>
      <c r="T187" t="b">
        <v>0</v>
      </c>
      <c r="U187" t="b">
        <v>0</v>
      </c>
      <c r="V187">
        <v>-1</v>
      </c>
      <c r="W187" s="19"/>
    </row>
    <row r="188" spans="9:23" x14ac:dyDescent="0.25">
      <c r="I188" t="s">
        <v>540</v>
      </c>
      <c r="J188" t="s">
        <v>714</v>
      </c>
      <c r="K188" t="b">
        <v>0</v>
      </c>
      <c r="L188">
        <v>0</v>
      </c>
      <c r="M188">
        <v>186</v>
      </c>
      <c r="N188">
        <v>32000</v>
      </c>
      <c r="O188">
        <v>32000</v>
      </c>
      <c r="P188">
        <v>32000</v>
      </c>
      <c r="Q188" s="19">
        <v>0</v>
      </c>
      <c r="R188">
        <v>0</v>
      </c>
      <c r="S188">
        <v>0</v>
      </c>
      <c r="T188" t="b">
        <v>0</v>
      </c>
      <c r="U188" t="b">
        <v>0</v>
      </c>
      <c r="V188">
        <v>-1</v>
      </c>
      <c r="W188" s="19"/>
    </row>
    <row r="189" spans="9:23" x14ac:dyDescent="0.25">
      <c r="I189" t="s">
        <v>540</v>
      </c>
      <c r="J189" t="s">
        <v>135</v>
      </c>
      <c r="K189" t="b">
        <v>0</v>
      </c>
      <c r="L189">
        <v>0</v>
      </c>
      <c r="M189">
        <v>187</v>
      </c>
      <c r="N189">
        <v>32000</v>
      </c>
      <c r="O189">
        <v>32000</v>
      </c>
      <c r="P189">
        <v>32000</v>
      </c>
      <c r="Q189" s="19">
        <v>0</v>
      </c>
      <c r="R189">
        <v>0</v>
      </c>
      <c r="S189">
        <v>0</v>
      </c>
      <c r="T189" t="b">
        <v>0</v>
      </c>
      <c r="U189" t="b">
        <v>0</v>
      </c>
      <c r="V189">
        <v>-1</v>
      </c>
      <c r="W189" s="19"/>
    </row>
    <row r="190" spans="9:23" x14ac:dyDescent="0.25">
      <c r="I190" t="s">
        <v>540</v>
      </c>
      <c r="J190" t="s">
        <v>146</v>
      </c>
      <c r="K190" t="b">
        <v>0</v>
      </c>
      <c r="L190">
        <v>0</v>
      </c>
      <c r="M190">
        <v>188</v>
      </c>
      <c r="N190">
        <v>32000</v>
      </c>
      <c r="O190">
        <v>32000</v>
      </c>
      <c r="P190">
        <v>32000</v>
      </c>
      <c r="Q190" s="19">
        <v>0</v>
      </c>
      <c r="R190">
        <v>0</v>
      </c>
      <c r="S190">
        <v>0</v>
      </c>
      <c r="T190" t="b">
        <v>0</v>
      </c>
      <c r="U190" t="b">
        <v>0</v>
      </c>
      <c r="V190">
        <v>-1</v>
      </c>
      <c r="W190" s="19"/>
    </row>
    <row r="191" spans="9:23" x14ac:dyDescent="0.25">
      <c r="I191" t="s">
        <v>540</v>
      </c>
      <c r="J191" t="s">
        <v>715</v>
      </c>
      <c r="K191" t="b">
        <v>0</v>
      </c>
      <c r="L191">
        <v>0</v>
      </c>
      <c r="M191">
        <v>189</v>
      </c>
      <c r="N191">
        <v>32000</v>
      </c>
      <c r="O191">
        <v>32000</v>
      </c>
      <c r="P191">
        <v>32000</v>
      </c>
      <c r="Q191" s="19">
        <v>0</v>
      </c>
      <c r="R191">
        <v>0</v>
      </c>
      <c r="S191">
        <v>0</v>
      </c>
      <c r="T191" t="b">
        <v>0</v>
      </c>
      <c r="U191" t="b">
        <v>0</v>
      </c>
      <c r="V191">
        <v>-1</v>
      </c>
      <c r="W191" s="19"/>
    </row>
    <row r="192" spans="9:23" x14ac:dyDescent="0.25">
      <c r="I192" t="s">
        <v>540</v>
      </c>
      <c r="J192" t="s">
        <v>716</v>
      </c>
      <c r="K192" t="b">
        <v>0</v>
      </c>
      <c r="L192">
        <v>0</v>
      </c>
      <c r="M192">
        <v>190</v>
      </c>
      <c r="N192">
        <v>32000</v>
      </c>
      <c r="O192">
        <v>32000</v>
      </c>
      <c r="P192">
        <v>32000</v>
      </c>
      <c r="Q192" s="19">
        <v>0</v>
      </c>
      <c r="R192">
        <v>0</v>
      </c>
      <c r="S192">
        <v>0</v>
      </c>
      <c r="T192" t="b">
        <v>0</v>
      </c>
      <c r="U192" t="b">
        <v>0</v>
      </c>
      <c r="V192">
        <v>-1</v>
      </c>
      <c r="W192" s="19"/>
    </row>
    <row r="193" spans="9:23" x14ac:dyDescent="0.25">
      <c r="I193" t="s">
        <v>540</v>
      </c>
      <c r="J193" t="s">
        <v>717</v>
      </c>
      <c r="K193" t="b">
        <v>0</v>
      </c>
      <c r="L193">
        <v>0</v>
      </c>
      <c r="M193">
        <v>191</v>
      </c>
      <c r="N193">
        <v>32000</v>
      </c>
      <c r="O193">
        <v>32000</v>
      </c>
      <c r="P193">
        <v>32000</v>
      </c>
      <c r="Q193" s="19">
        <v>0</v>
      </c>
      <c r="R193">
        <v>0</v>
      </c>
      <c r="S193">
        <v>0</v>
      </c>
      <c r="T193" t="b">
        <v>0</v>
      </c>
      <c r="U193" t="b">
        <v>0</v>
      </c>
      <c r="V193">
        <v>-1</v>
      </c>
      <c r="W193" s="19"/>
    </row>
    <row r="194" spans="9:23" x14ac:dyDescent="0.25">
      <c r="I194" t="s">
        <v>542</v>
      </c>
      <c r="J194" t="s">
        <v>718</v>
      </c>
      <c r="K194" t="b">
        <v>0</v>
      </c>
      <c r="L194">
        <v>0</v>
      </c>
      <c r="M194">
        <v>192</v>
      </c>
      <c r="N194">
        <v>32000</v>
      </c>
      <c r="O194">
        <v>32000</v>
      </c>
      <c r="P194">
        <v>32000</v>
      </c>
      <c r="Q194">
        <v>0</v>
      </c>
      <c r="R194">
        <v>0</v>
      </c>
      <c r="S194">
        <v>0</v>
      </c>
      <c r="T194" t="b">
        <v>0</v>
      </c>
      <c r="U194" t="b">
        <v>0</v>
      </c>
      <c r="V194">
        <v>-1</v>
      </c>
    </row>
    <row r="195" spans="9:23" x14ac:dyDescent="0.25">
      <c r="I195" t="s">
        <v>542</v>
      </c>
      <c r="J195" t="s">
        <v>719</v>
      </c>
      <c r="K195" t="b">
        <v>0</v>
      </c>
      <c r="L195">
        <v>0</v>
      </c>
      <c r="M195">
        <v>193</v>
      </c>
      <c r="N195">
        <v>32000</v>
      </c>
      <c r="O195">
        <v>32000</v>
      </c>
      <c r="P195">
        <v>32000</v>
      </c>
      <c r="Q195" s="19">
        <v>0</v>
      </c>
      <c r="R195">
        <v>0</v>
      </c>
      <c r="S195">
        <v>0</v>
      </c>
      <c r="T195" t="b">
        <v>0</v>
      </c>
      <c r="U195" t="b">
        <v>0</v>
      </c>
      <c r="V195">
        <v>-1</v>
      </c>
      <c r="W195" s="19"/>
    </row>
    <row r="196" spans="9:23" x14ac:dyDescent="0.25">
      <c r="I196" t="s">
        <v>542</v>
      </c>
      <c r="J196" t="s">
        <v>720</v>
      </c>
      <c r="K196" t="b">
        <v>0</v>
      </c>
      <c r="L196">
        <v>0</v>
      </c>
      <c r="M196">
        <v>194</v>
      </c>
      <c r="N196">
        <v>32000</v>
      </c>
      <c r="O196">
        <v>32000</v>
      </c>
      <c r="P196">
        <v>32000</v>
      </c>
      <c r="Q196" s="19">
        <v>0</v>
      </c>
      <c r="R196">
        <v>0</v>
      </c>
      <c r="S196">
        <v>0</v>
      </c>
      <c r="T196" t="b">
        <v>0</v>
      </c>
      <c r="U196" t="b">
        <v>0</v>
      </c>
      <c r="V196" s="19">
        <v>-1</v>
      </c>
      <c r="W196" s="19"/>
    </row>
    <row r="197" spans="9:23" x14ac:dyDescent="0.25">
      <c r="I197" t="s">
        <v>542</v>
      </c>
      <c r="J197" t="s">
        <v>721</v>
      </c>
      <c r="K197" t="b">
        <v>0</v>
      </c>
      <c r="L197">
        <v>0</v>
      </c>
      <c r="M197">
        <v>195</v>
      </c>
      <c r="N197">
        <v>32000</v>
      </c>
      <c r="O197">
        <v>32000</v>
      </c>
      <c r="P197">
        <v>32000</v>
      </c>
      <c r="Q197" s="19">
        <v>0</v>
      </c>
      <c r="R197">
        <v>0</v>
      </c>
      <c r="S197">
        <v>0</v>
      </c>
      <c r="T197" t="b">
        <v>0</v>
      </c>
      <c r="U197" t="b">
        <v>0</v>
      </c>
      <c r="V197">
        <v>-1</v>
      </c>
      <c r="W197" s="19"/>
    </row>
    <row r="198" spans="9:23" x14ac:dyDescent="0.25">
      <c r="I198" t="s">
        <v>542</v>
      </c>
      <c r="J198" t="s">
        <v>722</v>
      </c>
      <c r="K198" t="b">
        <v>0</v>
      </c>
      <c r="L198">
        <v>0</v>
      </c>
      <c r="M198">
        <v>196</v>
      </c>
      <c r="N198">
        <v>32000</v>
      </c>
      <c r="O198">
        <v>32000</v>
      </c>
      <c r="P198">
        <v>32000</v>
      </c>
      <c r="Q198" s="19">
        <v>0</v>
      </c>
      <c r="R198">
        <v>0</v>
      </c>
      <c r="S198">
        <v>0</v>
      </c>
      <c r="T198" t="b">
        <v>0</v>
      </c>
      <c r="U198" t="b">
        <v>0</v>
      </c>
      <c r="V198">
        <v>-1</v>
      </c>
      <c r="W198" s="19"/>
    </row>
    <row r="199" spans="9:23" x14ac:dyDescent="0.25">
      <c r="I199" t="s">
        <v>542</v>
      </c>
      <c r="J199" t="s">
        <v>5978</v>
      </c>
      <c r="K199" t="b">
        <v>0</v>
      </c>
      <c r="L199">
        <v>0</v>
      </c>
      <c r="M199">
        <v>197</v>
      </c>
      <c r="N199">
        <v>32000</v>
      </c>
      <c r="O199">
        <v>32000</v>
      </c>
      <c r="P199">
        <v>32000</v>
      </c>
      <c r="Q199" s="19">
        <v>0</v>
      </c>
      <c r="R199">
        <v>0</v>
      </c>
      <c r="S199">
        <v>0</v>
      </c>
      <c r="T199" t="b">
        <v>0</v>
      </c>
      <c r="U199" t="b">
        <v>0</v>
      </c>
      <c r="V199">
        <v>-1</v>
      </c>
      <c r="W199" s="19"/>
    </row>
    <row r="200" spans="9:23" x14ac:dyDescent="0.25">
      <c r="I200" t="s">
        <v>542</v>
      </c>
      <c r="J200" t="s">
        <v>723</v>
      </c>
      <c r="K200" t="b">
        <v>0</v>
      </c>
      <c r="L200">
        <v>0</v>
      </c>
      <c r="M200">
        <v>198</v>
      </c>
      <c r="N200">
        <v>32000</v>
      </c>
      <c r="O200">
        <v>32000</v>
      </c>
      <c r="P200">
        <v>32000</v>
      </c>
      <c r="Q200" s="19">
        <v>0</v>
      </c>
      <c r="R200">
        <v>0</v>
      </c>
      <c r="S200">
        <v>0</v>
      </c>
      <c r="T200" t="b">
        <v>0</v>
      </c>
      <c r="U200" t="b">
        <v>0</v>
      </c>
      <c r="V200">
        <v>-1</v>
      </c>
      <c r="W200" s="19"/>
    </row>
    <row r="201" spans="9:23" x14ac:dyDescent="0.25">
      <c r="I201" t="s">
        <v>542</v>
      </c>
      <c r="J201" t="s">
        <v>724</v>
      </c>
      <c r="K201" t="b">
        <v>0</v>
      </c>
      <c r="L201">
        <v>0</v>
      </c>
      <c r="M201">
        <v>199</v>
      </c>
      <c r="N201">
        <v>32000</v>
      </c>
      <c r="O201">
        <v>32000</v>
      </c>
      <c r="P201">
        <v>32000</v>
      </c>
      <c r="Q201" s="19">
        <v>0</v>
      </c>
      <c r="R201">
        <v>0</v>
      </c>
      <c r="S201">
        <v>0</v>
      </c>
      <c r="T201" t="b">
        <v>0</v>
      </c>
      <c r="U201" t="b">
        <v>0</v>
      </c>
      <c r="V201">
        <v>-1</v>
      </c>
      <c r="W201" s="19"/>
    </row>
    <row r="202" spans="9:23" x14ac:dyDescent="0.25">
      <c r="I202" t="s">
        <v>542</v>
      </c>
      <c r="J202" t="s">
        <v>725</v>
      </c>
      <c r="K202" t="b">
        <v>0</v>
      </c>
      <c r="L202">
        <v>0</v>
      </c>
      <c r="M202">
        <v>200</v>
      </c>
      <c r="N202">
        <v>32000</v>
      </c>
      <c r="O202">
        <v>32000</v>
      </c>
      <c r="P202">
        <v>32000</v>
      </c>
      <c r="Q202" s="19">
        <v>0</v>
      </c>
      <c r="R202">
        <v>0</v>
      </c>
      <c r="S202">
        <v>0</v>
      </c>
      <c r="T202" t="b">
        <v>0</v>
      </c>
      <c r="U202" t="b">
        <v>0</v>
      </c>
      <c r="V202">
        <v>-1</v>
      </c>
      <c r="W202" s="19"/>
    </row>
    <row r="203" spans="9:23" x14ac:dyDescent="0.25">
      <c r="I203" t="s">
        <v>542</v>
      </c>
      <c r="J203" t="s">
        <v>726</v>
      </c>
      <c r="K203" t="b">
        <v>0</v>
      </c>
      <c r="L203">
        <v>0</v>
      </c>
      <c r="M203">
        <v>201</v>
      </c>
      <c r="N203">
        <v>32000</v>
      </c>
      <c r="O203">
        <v>32000</v>
      </c>
      <c r="P203">
        <v>32000</v>
      </c>
      <c r="Q203">
        <v>0</v>
      </c>
      <c r="R203">
        <v>0</v>
      </c>
      <c r="S203">
        <v>0</v>
      </c>
      <c r="T203" t="b">
        <v>0</v>
      </c>
      <c r="U203" t="b">
        <v>0</v>
      </c>
      <c r="V203">
        <v>-1</v>
      </c>
      <c r="W203" s="19"/>
    </row>
    <row r="204" spans="9:23" x14ac:dyDescent="0.25">
      <c r="I204" t="s">
        <v>542</v>
      </c>
      <c r="J204" t="s">
        <v>727</v>
      </c>
      <c r="K204" t="b">
        <v>0</v>
      </c>
      <c r="L204">
        <v>0</v>
      </c>
      <c r="M204">
        <v>202</v>
      </c>
      <c r="N204">
        <v>32000</v>
      </c>
      <c r="O204">
        <v>32000</v>
      </c>
      <c r="P204">
        <v>32000</v>
      </c>
      <c r="Q204">
        <v>0</v>
      </c>
      <c r="R204">
        <v>0</v>
      </c>
      <c r="S204">
        <v>0</v>
      </c>
      <c r="T204" t="b">
        <v>0</v>
      </c>
      <c r="U204" t="b">
        <v>0</v>
      </c>
      <c r="V204">
        <v>-1</v>
      </c>
      <c r="W204" s="19"/>
    </row>
    <row r="205" spans="9:23" x14ac:dyDescent="0.25">
      <c r="I205" t="s">
        <v>542</v>
      </c>
      <c r="J205" t="s">
        <v>728</v>
      </c>
      <c r="K205" t="b">
        <v>0</v>
      </c>
      <c r="L205">
        <v>0</v>
      </c>
      <c r="M205">
        <v>203</v>
      </c>
      <c r="N205">
        <v>32000</v>
      </c>
      <c r="O205">
        <v>32000</v>
      </c>
      <c r="P205">
        <v>32000</v>
      </c>
      <c r="Q205">
        <v>0</v>
      </c>
      <c r="R205">
        <v>0</v>
      </c>
      <c r="S205">
        <v>0</v>
      </c>
      <c r="T205" t="b">
        <v>0</v>
      </c>
      <c r="U205" t="b">
        <v>0</v>
      </c>
      <c r="V205">
        <v>-1</v>
      </c>
      <c r="W205" s="19"/>
    </row>
    <row r="206" spans="9:23" x14ac:dyDescent="0.25">
      <c r="I206" t="s">
        <v>542</v>
      </c>
      <c r="J206" t="s">
        <v>729</v>
      </c>
      <c r="K206" t="b">
        <v>0</v>
      </c>
      <c r="L206">
        <v>0</v>
      </c>
      <c r="M206">
        <v>204</v>
      </c>
      <c r="N206">
        <v>32000</v>
      </c>
      <c r="O206">
        <v>32000</v>
      </c>
      <c r="P206">
        <v>32000</v>
      </c>
      <c r="Q206" s="19">
        <v>0</v>
      </c>
      <c r="R206">
        <v>0</v>
      </c>
      <c r="S206">
        <v>0</v>
      </c>
      <c r="T206" t="b">
        <v>0</v>
      </c>
      <c r="U206" t="b">
        <v>0</v>
      </c>
      <c r="V206">
        <v>-1</v>
      </c>
      <c r="W206" s="19"/>
    </row>
    <row r="207" spans="9:23" x14ac:dyDescent="0.25">
      <c r="I207" t="s">
        <v>542</v>
      </c>
      <c r="J207" t="s">
        <v>730</v>
      </c>
      <c r="K207" t="b">
        <v>0</v>
      </c>
      <c r="L207">
        <v>0</v>
      </c>
      <c r="M207">
        <v>205</v>
      </c>
      <c r="N207">
        <v>32000</v>
      </c>
      <c r="O207">
        <v>32000</v>
      </c>
      <c r="P207">
        <v>32000</v>
      </c>
      <c r="Q207" s="19">
        <v>0</v>
      </c>
      <c r="R207">
        <v>0</v>
      </c>
      <c r="S207">
        <v>0</v>
      </c>
      <c r="T207" t="b">
        <v>0</v>
      </c>
      <c r="U207" t="b">
        <v>0</v>
      </c>
      <c r="V207">
        <v>-1</v>
      </c>
      <c r="W207" s="19"/>
    </row>
    <row r="208" spans="9:23" x14ac:dyDescent="0.25">
      <c r="I208" t="s">
        <v>542</v>
      </c>
      <c r="J208" t="s">
        <v>731</v>
      </c>
      <c r="K208" t="b">
        <v>0</v>
      </c>
      <c r="L208">
        <v>0</v>
      </c>
      <c r="M208">
        <v>206</v>
      </c>
      <c r="N208">
        <v>32000</v>
      </c>
      <c r="O208">
        <v>32000</v>
      </c>
      <c r="P208">
        <v>32000</v>
      </c>
      <c r="Q208">
        <v>0</v>
      </c>
      <c r="R208">
        <v>0</v>
      </c>
      <c r="S208">
        <v>0</v>
      </c>
      <c r="T208" t="b">
        <v>0</v>
      </c>
      <c r="U208" t="b">
        <v>0</v>
      </c>
      <c r="V208">
        <v>-1</v>
      </c>
      <c r="W208" s="19"/>
    </row>
    <row r="209" spans="9:23" x14ac:dyDescent="0.25">
      <c r="I209" t="s">
        <v>542</v>
      </c>
      <c r="J209" t="s">
        <v>732</v>
      </c>
      <c r="K209" t="b">
        <v>0</v>
      </c>
      <c r="L209">
        <v>0</v>
      </c>
      <c r="M209">
        <v>207</v>
      </c>
      <c r="N209">
        <v>32000</v>
      </c>
      <c r="O209">
        <v>32000</v>
      </c>
      <c r="P209">
        <v>32000</v>
      </c>
      <c r="Q209" s="19">
        <v>0</v>
      </c>
      <c r="R209">
        <v>0</v>
      </c>
      <c r="S209">
        <v>0</v>
      </c>
      <c r="T209" t="b">
        <v>0</v>
      </c>
      <c r="U209" t="b">
        <v>0</v>
      </c>
      <c r="V209" s="19">
        <v>-1</v>
      </c>
      <c r="W209" s="19"/>
    </row>
    <row r="210" spans="9:23" x14ac:dyDescent="0.25">
      <c r="I210" t="s">
        <v>542</v>
      </c>
      <c r="J210" t="s">
        <v>733</v>
      </c>
      <c r="K210" t="b">
        <v>0</v>
      </c>
      <c r="L210">
        <v>0</v>
      </c>
      <c r="M210">
        <v>208</v>
      </c>
      <c r="N210">
        <v>32000</v>
      </c>
      <c r="O210">
        <v>32000</v>
      </c>
      <c r="P210">
        <v>32000</v>
      </c>
      <c r="Q210" s="19">
        <v>0</v>
      </c>
      <c r="R210">
        <v>0</v>
      </c>
      <c r="S210">
        <v>0</v>
      </c>
      <c r="T210" t="b">
        <v>0</v>
      </c>
      <c r="U210" t="b">
        <v>0</v>
      </c>
      <c r="V210">
        <v>-1</v>
      </c>
      <c r="W210" s="19"/>
    </row>
    <row r="211" spans="9:23" x14ac:dyDescent="0.25">
      <c r="I211" t="s">
        <v>542</v>
      </c>
      <c r="J211" t="s">
        <v>5979</v>
      </c>
      <c r="K211" t="b">
        <v>0</v>
      </c>
      <c r="L211">
        <v>0</v>
      </c>
      <c r="M211">
        <v>209</v>
      </c>
      <c r="N211">
        <v>32000</v>
      </c>
      <c r="O211">
        <v>32000</v>
      </c>
      <c r="P211">
        <v>32000</v>
      </c>
      <c r="Q211" s="19">
        <v>0</v>
      </c>
      <c r="R211">
        <v>0</v>
      </c>
      <c r="S211">
        <v>0</v>
      </c>
      <c r="T211" t="b">
        <v>0</v>
      </c>
      <c r="U211" t="b">
        <v>0</v>
      </c>
      <c r="V211">
        <v>-1</v>
      </c>
      <c r="W211" s="19"/>
    </row>
    <row r="212" spans="9:23" x14ac:dyDescent="0.25">
      <c r="I212" t="s">
        <v>542</v>
      </c>
      <c r="J212" t="s">
        <v>5980</v>
      </c>
      <c r="K212" t="b">
        <v>0</v>
      </c>
      <c r="L212">
        <v>0</v>
      </c>
      <c r="M212">
        <v>210</v>
      </c>
      <c r="N212">
        <v>32000</v>
      </c>
      <c r="O212">
        <v>32000</v>
      </c>
      <c r="P212">
        <v>32000</v>
      </c>
      <c r="Q212" s="19">
        <v>0</v>
      </c>
      <c r="R212">
        <v>0</v>
      </c>
      <c r="S212">
        <v>0</v>
      </c>
      <c r="T212" t="b">
        <v>0</v>
      </c>
      <c r="U212" t="b">
        <v>0</v>
      </c>
      <c r="V212">
        <v>-1</v>
      </c>
      <c r="W212" s="19"/>
    </row>
    <row r="213" spans="9:23" x14ac:dyDescent="0.25">
      <c r="I213" t="s">
        <v>542</v>
      </c>
      <c r="J213" t="s">
        <v>5981</v>
      </c>
      <c r="K213" t="b">
        <v>0</v>
      </c>
      <c r="L213">
        <v>0</v>
      </c>
      <c r="M213">
        <v>211</v>
      </c>
      <c r="N213">
        <v>32000</v>
      </c>
      <c r="O213">
        <v>32000</v>
      </c>
      <c r="P213">
        <v>32000</v>
      </c>
      <c r="Q213" s="19">
        <v>0</v>
      </c>
      <c r="R213">
        <v>0</v>
      </c>
      <c r="S213">
        <v>0</v>
      </c>
      <c r="T213" t="b">
        <v>0</v>
      </c>
      <c r="U213" t="b">
        <v>0</v>
      </c>
      <c r="V213">
        <v>-1</v>
      </c>
      <c r="W213" s="19"/>
    </row>
    <row r="214" spans="9:23" x14ac:dyDescent="0.25">
      <c r="I214" t="s">
        <v>542</v>
      </c>
      <c r="J214" t="s">
        <v>5982</v>
      </c>
      <c r="K214" t="b">
        <v>0</v>
      </c>
      <c r="L214">
        <v>0</v>
      </c>
      <c r="M214">
        <v>212</v>
      </c>
      <c r="N214">
        <v>32000</v>
      </c>
      <c r="O214">
        <v>32000</v>
      </c>
      <c r="P214">
        <v>32000</v>
      </c>
      <c r="Q214" s="19">
        <v>0</v>
      </c>
      <c r="R214">
        <v>0</v>
      </c>
      <c r="S214">
        <v>0</v>
      </c>
      <c r="T214" t="b">
        <v>0</v>
      </c>
      <c r="U214" t="b">
        <v>0</v>
      </c>
      <c r="V214">
        <v>-1</v>
      </c>
      <c r="W214" s="19"/>
    </row>
    <row r="215" spans="9:23" x14ac:dyDescent="0.25">
      <c r="I215" t="s">
        <v>542</v>
      </c>
      <c r="J215" t="s">
        <v>734</v>
      </c>
      <c r="K215" t="b">
        <v>0</v>
      </c>
      <c r="L215">
        <v>0</v>
      </c>
      <c r="M215">
        <v>213</v>
      </c>
      <c r="N215">
        <v>32000</v>
      </c>
      <c r="O215">
        <v>32000</v>
      </c>
      <c r="P215">
        <v>32000</v>
      </c>
      <c r="Q215" s="19">
        <v>0</v>
      </c>
      <c r="R215">
        <v>0</v>
      </c>
      <c r="S215">
        <v>0</v>
      </c>
      <c r="T215" t="b">
        <v>0</v>
      </c>
      <c r="U215" t="b">
        <v>0</v>
      </c>
      <c r="V215">
        <v>-1</v>
      </c>
      <c r="W215" s="19"/>
    </row>
    <row r="216" spans="9:23" x14ac:dyDescent="0.25">
      <c r="I216" t="s">
        <v>542</v>
      </c>
      <c r="J216" t="s">
        <v>735</v>
      </c>
      <c r="K216" t="b">
        <v>0</v>
      </c>
      <c r="L216">
        <v>0</v>
      </c>
      <c r="M216">
        <v>214</v>
      </c>
      <c r="N216">
        <v>32000</v>
      </c>
      <c r="O216">
        <v>32000</v>
      </c>
      <c r="P216">
        <v>32000</v>
      </c>
      <c r="Q216" s="19">
        <v>0</v>
      </c>
      <c r="R216">
        <v>0</v>
      </c>
      <c r="S216">
        <v>0</v>
      </c>
      <c r="T216" t="b">
        <v>0</v>
      </c>
      <c r="U216" t="b">
        <v>0</v>
      </c>
      <c r="V216">
        <v>-1</v>
      </c>
      <c r="W216" s="19"/>
    </row>
    <row r="217" spans="9:23" x14ac:dyDescent="0.25">
      <c r="I217" t="s">
        <v>542</v>
      </c>
      <c r="J217" t="s">
        <v>736</v>
      </c>
      <c r="K217" t="b">
        <v>0</v>
      </c>
      <c r="L217">
        <v>0</v>
      </c>
      <c r="M217">
        <v>215</v>
      </c>
      <c r="N217">
        <v>32000</v>
      </c>
      <c r="O217">
        <v>32000</v>
      </c>
      <c r="P217">
        <v>32000</v>
      </c>
      <c r="Q217" s="19">
        <v>0</v>
      </c>
      <c r="R217">
        <v>0</v>
      </c>
      <c r="S217">
        <v>0</v>
      </c>
      <c r="T217" t="b">
        <v>0</v>
      </c>
      <c r="U217" t="b">
        <v>0</v>
      </c>
      <c r="V217">
        <v>-1</v>
      </c>
      <c r="W217" s="19"/>
    </row>
    <row r="218" spans="9:23" x14ac:dyDescent="0.25">
      <c r="I218" t="s">
        <v>542</v>
      </c>
      <c r="J218" t="s">
        <v>737</v>
      </c>
      <c r="K218" t="b">
        <v>0</v>
      </c>
      <c r="L218">
        <v>0</v>
      </c>
      <c r="M218">
        <v>216</v>
      </c>
      <c r="N218">
        <v>32000</v>
      </c>
      <c r="O218">
        <v>32000</v>
      </c>
      <c r="P218">
        <v>32000</v>
      </c>
      <c r="Q218" s="19">
        <v>0</v>
      </c>
      <c r="R218">
        <v>0</v>
      </c>
      <c r="S218">
        <v>0</v>
      </c>
      <c r="T218" t="b">
        <v>0</v>
      </c>
      <c r="U218" t="b">
        <v>0</v>
      </c>
      <c r="V218">
        <v>-1</v>
      </c>
      <c r="W218" s="19"/>
    </row>
    <row r="219" spans="9:23" x14ac:dyDescent="0.25">
      <c r="I219" t="s">
        <v>542</v>
      </c>
      <c r="J219" t="s">
        <v>738</v>
      </c>
      <c r="K219" t="b">
        <v>0</v>
      </c>
      <c r="L219">
        <v>0</v>
      </c>
      <c r="M219">
        <v>217</v>
      </c>
      <c r="N219">
        <v>32000</v>
      </c>
      <c r="O219">
        <v>32000</v>
      </c>
      <c r="P219">
        <v>32000</v>
      </c>
      <c r="Q219" s="19">
        <v>0</v>
      </c>
      <c r="R219">
        <v>0</v>
      </c>
      <c r="S219">
        <v>0</v>
      </c>
      <c r="T219" t="b">
        <v>0</v>
      </c>
      <c r="U219" t="b">
        <v>0</v>
      </c>
      <c r="V219">
        <v>-1</v>
      </c>
      <c r="W219" s="19"/>
    </row>
    <row r="220" spans="9:23" x14ac:dyDescent="0.25">
      <c r="I220" t="s">
        <v>542</v>
      </c>
      <c r="J220" t="s">
        <v>739</v>
      </c>
      <c r="K220" t="b">
        <v>0</v>
      </c>
      <c r="L220">
        <v>0</v>
      </c>
      <c r="M220">
        <v>218</v>
      </c>
      <c r="N220">
        <v>32000</v>
      </c>
      <c r="O220">
        <v>32000</v>
      </c>
      <c r="P220">
        <v>32000</v>
      </c>
      <c r="Q220" s="19">
        <v>0</v>
      </c>
      <c r="R220">
        <v>0</v>
      </c>
      <c r="S220">
        <v>0</v>
      </c>
      <c r="T220" t="b">
        <v>0</v>
      </c>
      <c r="U220" t="b">
        <v>0</v>
      </c>
      <c r="V220">
        <v>-1</v>
      </c>
      <c r="W220" s="19"/>
    </row>
    <row r="221" spans="9:23" x14ac:dyDescent="0.25">
      <c r="I221" t="s">
        <v>542</v>
      </c>
      <c r="J221" t="s">
        <v>740</v>
      </c>
      <c r="K221" t="b">
        <v>0</v>
      </c>
      <c r="L221">
        <v>0</v>
      </c>
      <c r="M221">
        <v>219</v>
      </c>
      <c r="N221">
        <v>32000</v>
      </c>
      <c r="O221">
        <v>32000</v>
      </c>
      <c r="P221">
        <v>32000</v>
      </c>
      <c r="Q221" s="19">
        <v>0</v>
      </c>
      <c r="R221">
        <v>0</v>
      </c>
      <c r="S221">
        <v>0</v>
      </c>
      <c r="T221" t="b">
        <v>0</v>
      </c>
      <c r="U221" t="b">
        <v>0</v>
      </c>
      <c r="V221">
        <v>-1</v>
      </c>
      <c r="W221" s="19"/>
    </row>
    <row r="222" spans="9:23" x14ac:dyDescent="0.25">
      <c r="I222" t="s">
        <v>542</v>
      </c>
      <c r="J222" t="s">
        <v>741</v>
      </c>
      <c r="K222" t="b">
        <v>0</v>
      </c>
      <c r="L222">
        <v>0</v>
      </c>
      <c r="M222">
        <v>220</v>
      </c>
      <c r="N222">
        <v>32000</v>
      </c>
      <c r="O222">
        <v>32000</v>
      </c>
      <c r="P222">
        <v>32000</v>
      </c>
      <c r="Q222" s="19">
        <v>0</v>
      </c>
      <c r="R222">
        <v>0</v>
      </c>
      <c r="S222">
        <v>0</v>
      </c>
      <c r="T222" t="b">
        <v>0</v>
      </c>
      <c r="U222" t="b">
        <v>0</v>
      </c>
      <c r="V222">
        <v>-1</v>
      </c>
      <c r="W222" s="19"/>
    </row>
    <row r="223" spans="9:23" x14ac:dyDescent="0.25">
      <c r="I223" t="s">
        <v>542</v>
      </c>
      <c r="J223" t="s">
        <v>742</v>
      </c>
      <c r="K223" t="b">
        <v>0</v>
      </c>
      <c r="L223">
        <v>0</v>
      </c>
      <c r="M223">
        <v>221</v>
      </c>
      <c r="N223">
        <v>32000</v>
      </c>
      <c r="O223">
        <v>32000</v>
      </c>
      <c r="P223">
        <v>32000</v>
      </c>
      <c r="Q223" s="19">
        <v>0</v>
      </c>
      <c r="R223">
        <v>0</v>
      </c>
      <c r="S223">
        <v>0</v>
      </c>
      <c r="T223" t="b">
        <v>0</v>
      </c>
      <c r="U223" t="b">
        <v>0</v>
      </c>
      <c r="V223">
        <v>-1</v>
      </c>
      <c r="W223" s="19"/>
    </row>
    <row r="224" spans="9:23" x14ac:dyDescent="0.25">
      <c r="I224" t="s">
        <v>542</v>
      </c>
      <c r="J224" t="s">
        <v>743</v>
      </c>
      <c r="K224" t="b">
        <v>0</v>
      </c>
      <c r="L224">
        <v>0</v>
      </c>
      <c r="M224">
        <v>222</v>
      </c>
      <c r="N224">
        <v>32000</v>
      </c>
      <c r="O224">
        <v>32000</v>
      </c>
      <c r="P224">
        <v>32000</v>
      </c>
      <c r="Q224" s="19">
        <v>0</v>
      </c>
      <c r="R224">
        <v>0</v>
      </c>
      <c r="S224">
        <v>0</v>
      </c>
      <c r="T224" t="b">
        <v>0</v>
      </c>
      <c r="U224" t="b">
        <v>0</v>
      </c>
      <c r="V224">
        <v>-1</v>
      </c>
      <c r="W224" s="19"/>
    </row>
    <row r="225" spans="9:23" x14ac:dyDescent="0.25">
      <c r="I225" t="s">
        <v>542</v>
      </c>
      <c r="J225" t="s">
        <v>744</v>
      </c>
      <c r="K225" t="b">
        <v>0</v>
      </c>
      <c r="L225">
        <v>0</v>
      </c>
      <c r="M225">
        <v>223</v>
      </c>
      <c r="N225">
        <v>32000</v>
      </c>
      <c r="O225">
        <v>32000</v>
      </c>
      <c r="P225">
        <v>32000</v>
      </c>
      <c r="Q225" s="19">
        <v>0</v>
      </c>
      <c r="R225">
        <v>0</v>
      </c>
      <c r="S225">
        <v>0</v>
      </c>
      <c r="T225" t="b">
        <v>0</v>
      </c>
      <c r="U225" t="b">
        <v>0</v>
      </c>
      <c r="V225">
        <v>-1</v>
      </c>
      <c r="W225" s="19"/>
    </row>
    <row r="226" spans="9:23" x14ac:dyDescent="0.25">
      <c r="I226" t="s">
        <v>544</v>
      </c>
      <c r="J226" t="s">
        <v>745</v>
      </c>
      <c r="K226" t="b">
        <v>0</v>
      </c>
      <c r="L226">
        <v>0</v>
      </c>
      <c r="M226">
        <v>224</v>
      </c>
      <c r="N226">
        <v>32000</v>
      </c>
      <c r="O226">
        <v>32000</v>
      </c>
      <c r="P226">
        <v>32000</v>
      </c>
      <c r="Q226" s="19">
        <v>0</v>
      </c>
      <c r="R226">
        <v>0</v>
      </c>
      <c r="S226">
        <v>0</v>
      </c>
      <c r="T226" t="b">
        <v>0</v>
      </c>
      <c r="U226" t="b">
        <v>0</v>
      </c>
      <c r="V226">
        <v>-1</v>
      </c>
      <c r="W226" s="19"/>
    </row>
    <row r="227" spans="9:23" x14ac:dyDescent="0.25">
      <c r="I227" t="s">
        <v>544</v>
      </c>
      <c r="J227" t="s">
        <v>746</v>
      </c>
      <c r="K227" t="b">
        <v>0</v>
      </c>
      <c r="L227">
        <v>0</v>
      </c>
      <c r="M227">
        <v>225</v>
      </c>
      <c r="N227">
        <v>32000</v>
      </c>
      <c r="O227">
        <v>32000</v>
      </c>
      <c r="P227">
        <v>32000</v>
      </c>
      <c r="Q227">
        <v>0</v>
      </c>
      <c r="R227">
        <v>0</v>
      </c>
      <c r="S227">
        <v>0</v>
      </c>
      <c r="T227" t="b">
        <v>0</v>
      </c>
      <c r="U227" t="b">
        <v>0</v>
      </c>
      <c r="V227">
        <v>-1</v>
      </c>
      <c r="W227" s="19"/>
    </row>
    <row r="228" spans="9:23" x14ac:dyDescent="0.25">
      <c r="I228" t="s">
        <v>544</v>
      </c>
      <c r="J228" t="s">
        <v>747</v>
      </c>
      <c r="K228" t="b">
        <v>0</v>
      </c>
      <c r="L228">
        <v>0</v>
      </c>
      <c r="M228">
        <v>226</v>
      </c>
      <c r="N228">
        <v>32000</v>
      </c>
      <c r="O228">
        <v>32000</v>
      </c>
      <c r="P228">
        <v>32000</v>
      </c>
      <c r="Q228" s="19">
        <v>0</v>
      </c>
      <c r="R228">
        <v>0</v>
      </c>
      <c r="S228">
        <v>0</v>
      </c>
      <c r="T228" t="b">
        <v>0</v>
      </c>
      <c r="U228" t="b">
        <v>0</v>
      </c>
      <c r="V228">
        <v>-1</v>
      </c>
      <c r="W228" s="19"/>
    </row>
    <row r="229" spans="9:23" x14ac:dyDescent="0.25">
      <c r="I229" t="s">
        <v>544</v>
      </c>
      <c r="J229" t="s">
        <v>748</v>
      </c>
      <c r="K229" t="b">
        <v>0</v>
      </c>
      <c r="L229">
        <v>0</v>
      </c>
      <c r="M229">
        <v>227</v>
      </c>
      <c r="N229">
        <v>0</v>
      </c>
      <c r="O229">
        <v>1</v>
      </c>
      <c r="P229">
        <v>14</v>
      </c>
      <c r="Q229" s="19">
        <v>0</v>
      </c>
      <c r="R229">
        <v>0</v>
      </c>
      <c r="S229">
        <v>0</v>
      </c>
      <c r="T229" t="b">
        <v>0</v>
      </c>
      <c r="U229" t="b">
        <v>0</v>
      </c>
      <c r="V229">
        <v>-1</v>
      </c>
      <c r="W229" s="19"/>
    </row>
    <row r="230" spans="9:23" x14ac:dyDescent="0.25">
      <c r="I230" t="s">
        <v>544</v>
      </c>
      <c r="J230" t="s">
        <v>749</v>
      </c>
      <c r="K230" t="b">
        <v>1</v>
      </c>
      <c r="L230">
        <v>0</v>
      </c>
      <c r="M230">
        <v>228</v>
      </c>
      <c r="N230">
        <v>0</v>
      </c>
      <c r="O230">
        <v>1</v>
      </c>
      <c r="P230">
        <v>12</v>
      </c>
      <c r="Q230">
        <v>0</v>
      </c>
      <c r="R230">
        <v>0</v>
      </c>
      <c r="S230">
        <v>0</v>
      </c>
      <c r="T230" t="b">
        <v>0</v>
      </c>
      <c r="U230" t="b">
        <v>0</v>
      </c>
      <c r="V230">
        <v>-1</v>
      </c>
    </row>
    <row r="231" spans="9:23" x14ac:dyDescent="0.25">
      <c r="I231" t="s">
        <v>544</v>
      </c>
      <c r="J231" t="s">
        <v>750</v>
      </c>
      <c r="K231" t="b">
        <v>1</v>
      </c>
      <c r="L231">
        <v>0</v>
      </c>
      <c r="M231">
        <v>229</v>
      </c>
      <c r="N231">
        <v>0</v>
      </c>
      <c r="O231">
        <v>1</v>
      </c>
      <c r="P231">
        <v>13</v>
      </c>
      <c r="Q231" s="19">
        <v>0</v>
      </c>
      <c r="R231">
        <v>0</v>
      </c>
      <c r="S231">
        <v>0</v>
      </c>
      <c r="T231" t="b">
        <v>0</v>
      </c>
      <c r="U231" t="b">
        <v>0</v>
      </c>
      <c r="V231">
        <v>-1</v>
      </c>
      <c r="W231" s="19"/>
    </row>
    <row r="232" spans="9:23" x14ac:dyDescent="0.25">
      <c r="I232" t="s">
        <v>544</v>
      </c>
      <c r="J232" t="s">
        <v>751</v>
      </c>
      <c r="K232" t="b">
        <v>1</v>
      </c>
      <c r="L232">
        <v>0</v>
      </c>
      <c r="M232">
        <v>230</v>
      </c>
      <c r="N232">
        <v>0</v>
      </c>
      <c r="O232">
        <v>1</v>
      </c>
      <c r="P232">
        <v>15</v>
      </c>
      <c r="Q232" s="19">
        <v>0</v>
      </c>
      <c r="R232">
        <v>0</v>
      </c>
      <c r="S232">
        <v>0</v>
      </c>
      <c r="T232" t="b">
        <v>0</v>
      </c>
      <c r="U232" t="b">
        <v>0</v>
      </c>
      <c r="V232">
        <v>-1</v>
      </c>
      <c r="W232" s="19"/>
    </row>
    <row r="233" spans="9:23" x14ac:dyDescent="0.25">
      <c r="I233" t="s">
        <v>544</v>
      </c>
      <c r="J233" t="s">
        <v>752</v>
      </c>
      <c r="K233" t="b">
        <v>0</v>
      </c>
      <c r="L233">
        <v>0</v>
      </c>
      <c r="M233">
        <v>231</v>
      </c>
      <c r="N233">
        <v>32000</v>
      </c>
      <c r="O233">
        <v>32000</v>
      </c>
      <c r="P233">
        <v>32000</v>
      </c>
      <c r="Q233">
        <v>0</v>
      </c>
      <c r="R233">
        <v>0</v>
      </c>
      <c r="S233">
        <v>0</v>
      </c>
      <c r="T233" t="b">
        <v>0</v>
      </c>
      <c r="U233" t="b">
        <v>0</v>
      </c>
      <c r="V233">
        <v>-1</v>
      </c>
    </row>
    <row r="234" spans="9:23" x14ac:dyDescent="0.25">
      <c r="I234" t="s">
        <v>544</v>
      </c>
      <c r="J234" t="s">
        <v>753</v>
      </c>
      <c r="K234" t="b">
        <v>0</v>
      </c>
      <c r="L234">
        <v>0</v>
      </c>
      <c r="M234">
        <v>232</v>
      </c>
      <c r="N234">
        <v>32000</v>
      </c>
      <c r="O234">
        <v>32000</v>
      </c>
      <c r="P234">
        <v>32000</v>
      </c>
      <c r="Q234">
        <v>0</v>
      </c>
      <c r="R234">
        <v>0</v>
      </c>
      <c r="S234">
        <v>0</v>
      </c>
      <c r="T234" t="b">
        <v>0</v>
      </c>
      <c r="U234" t="b">
        <v>0</v>
      </c>
      <c r="V234">
        <v>-1</v>
      </c>
    </row>
    <row r="235" spans="9:23" x14ac:dyDescent="0.25">
      <c r="I235" t="s">
        <v>544</v>
      </c>
      <c r="J235" t="s">
        <v>754</v>
      </c>
      <c r="K235" t="b">
        <v>0</v>
      </c>
      <c r="L235">
        <v>0</v>
      </c>
      <c r="M235">
        <v>233</v>
      </c>
      <c r="N235">
        <v>32000</v>
      </c>
      <c r="O235">
        <v>32000</v>
      </c>
      <c r="P235">
        <v>32000</v>
      </c>
      <c r="Q235" s="19">
        <v>0</v>
      </c>
      <c r="R235">
        <v>0</v>
      </c>
      <c r="S235">
        <v>0</v>
      </c>
      <c r="T235" t="b">
        <v>0</v>
      </c>
      <c r="U235" t="b">
        <v>0</v>
      </c>
      <c r="V235" s="19">
        <v>-1</v>
      </c>
    </row>
    <row r="236" spans="9:23" x14ac:dyDescent="0.25">
      <c r="I236" t="s">
        <v>544</v>
      </c>
      <c r="J236" t="s">
        <v>755</v>
      </c>
      <c r="K236" t="b">
        <v>0</v>
      </c>
      <c r="L236">
        <v>0</v>
      </c>
      <c r="M236">
        <v>234</v>
      </c>
      <c r="N236">
        <v>32000</v>
      </c>
      <c r="O236">
        <v>32000</v>
      </c>
      <c r="P236">
        <v>32000</v>
      </c>
      <c r="Q236">
        <v>0</v>
      </c>
      <c r="R236">
        <v>0</v>
      </c>
      <c r="S236">
        <v>0</v>
      </c>
      <c r="T236" t="b">
        <v>0</v>
      </c>
      <c r="U236" t="b">
        <v>0</v>
      </c>
      <c r="V236">
        <v>-1</v>
      </c>
      <c r="W236" s="19"/>
    </row>
    <row r="237" spans="9:23" x14ac:dyDescent="0.25">
      <c r="I237" t="s">
        <v>544</v>
      </c>
      <c r="J237" t="s">
        <v>756</v>
      </c>
      <c r="K237" t="b">
        <v>0</v>
      </c>
      <c r="L237">
        <v>0</v>
      </c>
      <c r="M237">
        <v>235</v>
      </c>
      <c r="N237">
        <v>32000</v>
      </c>
      <c r="O237">
        <v>32000</v>
      </c>
      <c r="P237">
        <v>32000</v>
      </c>
      <c r="Q237" s="19">
        <v>0</v>
      </c>
      <c r="R237">
        <v>0</v>
      </c>
      <c r="S237">
        <v>0</v>
      </c>
      <c r="T237" t="b">
        <v>0</v>
      </c>
      <c r="U237" t="b">
        <v>0</v>
      </c>
      <c r="V237">
        <v>-1</v>
      </c>
      <c r="W237" s="19"/>
    </row>
    <row r="238" spans="9:23" x14ac:dyDescent="0.25">
      <c r="I238" t="s">
        <v>544</v>
      </c>
      <c r="J238" t="s">
        <v>757</v>
      </c>
      <c r="K238" t="b">
        <v>0</v>
      </c>
      <c r="L238">
        <v>0</v>
      </c>
      <c r="M238">
        <v>236</v>
      </c>
      <c r="N238">
        <v>32000</v>
      </c>
      <c r="O238">
        <v>32000</v>
      </c>
      <c r="P238">
        <v>32000</v>
      </c>
      <c r="Q238" s="19">
        <v>0</v>
      </c>
      <c r="R238">
        <v>0</v>
      </c>
      <c r="S238">
        <v>0</v>
      </c>
      <c r="T238" t="b">
        <v>0</v>
      </c>
      <c r="U238" t="b">
        <v>0</v>
      </c>
      <c r="V238">
        <v>-1</v>
      </c>
      <c r="W238" s="19"/>
    </row>
    <row r="239" spans="9:23" x14ac:dyDescent="0.25">
      <c r="I239" t="s">
        <v>544</v>
      </c>
      <c r="J239" t="s">
        <v>6253</v>
      </c>
      <c r="K239" t="b">
        <v>1</v>
      </c>
      <c r="L239">
        <v>0</v>
      </c>
      <c r="M239">
        <v>237</v>
      </c>
      <c r="N239">
        <v>0</v>
      </c>
      <c r="O239">
        <v>0</v>
      </c>
      <c r="P239">
        <v>4</v>
      </c>
      <c r="Q239">
        <v>0</v>
      </c>
      <c r="R239">
        <v>0</v>
      </c>
      <c r="S239">
        <v>0</v>
      </c>
      <c r="T239" t="b">
        <v>0</v>
      </c>
      <c r="U239" t="b">
        <v>0</v>
      </c>
      <c r="V239">
        <v>-1</v>
      </c>
      <c r="W239" s="19"/>
    </row>
    <row r="240" spans="9:23" x14ac:dyDescent="0.25">
      <c r="I240" t="s">
        <v>544</v>
      </c>
      <c r="J240" t="s">
        <v>6254</v>
      </c>
      <c r="K240" t="b">
        <v>1</v>
      </c>
      <c r="L240">
        <v>0</v>
      </c>
      <c r="M240">
        <v>238</v>
      </c>
      <c r="N240">
        <v>0</v>
      </c>
      <c r="O240">
        <v>0</v>
      </c>
      <c r="P240">
        <v>5</v>
      </c>
      <c r="Q240" s="19">
        <v>0</v>
      </c>
      <c r="R240">
        <v>0</v>
      </c>
      <c r="S240">
        <v>0</v>
      </c>
      <c r="T240" t="b">
        <v>0</v>
      </c>
      <c r="U240" t="b">
        <v>0</v>
      </c>
      <c r="V240">
        <v>-1</v>
      </c>
      <c r="W240" s="19"/>
    </row>
    <row r="241" spans="9:23" x14ac:dyDescent="0.25">
      <c r="I241" t="s">
        <v>544</v>
      </c>
      <c r="J241" t="s">
        <v>6255</v>
      </c>
      <c r="K241" t="b">
        <v>0</v>
      </c>
      <c r="L241">
        <v>0</v>
      </c>
      <c r="M241">
        <v>239</v>
      </c>
      <c r="N241">
        <v>0</v>
      </c>
      <c r="O241">
        <v>0</v>
      </c>
      <c r="P241">
        <v>6</v>
      </c>
      <c r="Q241" s="19">
        <v>0</v>
      </c>
      <c r="R241">
        <v>0</v>
      </c>
      <c r="S241">
        <v>0</v>
      </c>
      <c r="T241" t="b">
        <v>0</v>
      </c>
      <c r="U241" t="b">
        <v>0</v>
      </c>
      <c r="V241">
        <v>-1</v>
      </c>
      <c r="W241" s="19"/>
    </row>
    <row r="242" spans="9:23" x14ac:dyDescent="0.25">
      <c r="I242" t="s">
        <v>544</v>
      </c>
      <c r="J242" t="s">
        <v>758</v>
      </c>
      <c r="K242" t="b">
        <v>0</v>
      </c>
      <c r="L242">
        <v>0</v>
      </c>
      <c r="M242">
        <v>240</v>
      </c>
      <c r="N242">
        <v>32000</v>
      </c>
      <c r="O242">
        <v>32000</v>
      </c>
      <c r="P242">
        <v>32000</v>
      </c>
      <c r="Q242" s="19">
        <v>0</v>
      </c>
      <c r="R242">
        <v>0</v>
      </c>
      <c r="S242">
        <v>0</v>
      </c>
      <c r="T242" t="b">
        <v>0</v>
      </c>
      <c r="U242" t="b">
        <v>0</v>
      </c>
      <c r="V242">
        <v>-1</v>
      </c>
      <c r="W242" s="19"/>
    </row>
    <row r="243" spans="9:23" x14ac:dyDescent="0.25">
      <c r="I243" t="s">
        <v>544</v>
      </c>
      <c r="J243" t="s">
        <v>759</v>
      </c>
      <c r="K243" t="b">
        <v>0</v>
      </c>
      <c r="L243">
        <v>0</v>
      </c>
      <c r="M243">
        <v>241</v>
      </c>
      <c r="N243">
        <v>32000</v>
      </c>
      <c r="O243">
        <v>32000</v>
      </c>
      <c r="P243">
        <v>32000</v>
      </c>
      <c r="Q243" s="19">
        <v>0</v>
      </c>
      <c r="R243">
        <v>0</v>
      </c>
      <c r="S243">
        <v>0</v>
      </c>
      <c r="T243" t="b">
        <v>0</v>
      </c>
      <c r="U243" t="b">
        <v>0</v>
      </c>
      <c r="V243">
        <v>-1</v>
      </c>
      <c r="W243" s="19"/>
    </row>
    <row r="244" spans="9:23" x14ac:dyDescent="0.25">
      <c r="I244" t="s">
        <v>544</v>
      </c>
      <c r="J244" t="s">
        <v>760</v>
      </c>
      <c r="K244" t="b">
        <v>0</v>
      </c>
      <c r="L244">
        <v>0</v>
      </c>
      <c r="M244">
        <v>242</v>
      </c>
      <c r="N244">
        <v>32000</v>
      </c>
      <c r="O244">
        <v>32000</v>
      </c>
      <c r="P244">
        <v>32000</v>
      </c>
      <c r="Q244" s="19">
        <v>0</v>
      </c>
      <c r="R244">
        <v>0</v>
      </c>
      <c r="S244">
        <v>0</v>
      </c>
      <c r="T244" t="b">
        <v>0</v>
      </c>
      <c r="U244" t="b">
        <v>0</v>
      </c>
      <c r="V244">
        <v>-1</v>
      </c>
      <c r="W244" s="19"/>
    </row>
    <row r="245" spans="9:23" x14ac:dyDescent="0.25">
      <c r="I245" t="s">
        <v>544</v>
      </c>
      <c r="J245" t="s">
        <v>761</v>
      </c>
      <c r="K245" t="b">
        <v>0</v>
      </c>
      <c r="L245">
        <v>0</v>
      </c>
      <c r="M245">
        <v>243</v>
      </c>
      <c r="N245">
        <v>32000</v>
      </c>
      <c r="O245">
        <v>32000</v>
      </c>
      <c r="P245">
        <v>32000</v>
      </c>
      <c r="Q245" s="19">
        <v>0</v>
      </c>
      <c r="R245">
        <v>0</v>
      </c>
      <c r="S245">
        <v>0</v>
      </c>
      <c r="T245" t="b">
        <v>0</v>
      </c>
      <c r="U245" t="b">
        <v>0</v>
      </c>
      <c r="V245">
        <v>-1</v>
      </c>
      <c r="W245" s="19"/>
    </row>
    <row r="246" spans="9:23" x14ac:dyDescent="0.25">
      <c r="I246" t="s">
        <v>544</v>
      </c>
      <c r="J246" t="s">
        <v>5576</v>
      </c>
      <c r="K246" t="b">
        <v>0</v>
      </c>
      <c r="L246">
        <v>0</v>
      </c>
      <c r="M246">
        <v>244</v>
      </c>
      <c r="N246">
        <v>32000</v>
      </c>
      <c r="O246">
        <v>32000</v>
      </c>
      <c r="P246">
        <v>32000</v>
      </c>
      <c r="Q246" s="19">
        <v>0</v>
      </c>
      <c r="R246">
        <v>0</v>
      </c>
      <c r="S246">
        <v>0</v>
      </c>
      <c r="T246" t="b">
        <v>0</v>
      </c>
      <c r="U246" t="b">
        <v>0</v>
      </c>
      <c r="V246">
        <v>-1</v>
      </c>
      <c r="W246" s="19"/>
    </row>
    <row r="247" spans="9:23" x14ac:dyDescent="0.25">
      <c r="I247" t="s">
        <v>544</v>
      </c>
      <c r="J247" t="s">
        <v>243</v>
      </c>
      <c r="K247" t="b">
        <v>0</v>
      </c>
      <c r="L247">
        <v>0</v>
      </c>
      <c r="M247">
        <v>245</v>
      </c>
      <c r="N247">
        <v>32000</v>
      </c>
      <c r="O247">
        <v>32000</v>
      </c>
      <c r="P247">
        <v>32000</v>
      </c>
      <c r="Q247" s="19">
        <v>0</v>
      </c>
      <c r="R247">
        <v>0</v>
      </c>
      <c r="S247">
        <v>0</v>
      </c>
      <c r="T247" t="b">
        <v>0</v>
      </c>
      <c r="U247" t="b">
        <v>0</v>
      </c>
      <c r="V247">
        <v>-1</v>
      </c>
      <c r="W247" s="19"/>
    </row>
    <row r="248" spans="9:23" x14ac:dyDescent="0.25">
      <c r="I248" t="s">
        <v>544</v>
      </c>
      <c r="J248" t="s">
        <v>244</v>
      </c>
      <c r="K248" t="b">
        <v>0</v>
      </c>
      <c r="L248">
        <v>0</v>
      </c>
      <c r="M248">
        <v>246</v>
      </c>
      <c r="N248">
        <v>32000</v>
      </c>
      <c r="O248">
        <v>32000</v>
      </c>
      <c r="P248">
        <v>32000</v>
      </c>
      <c r="Q248" s="19">
        <v>0</v>
      </c>
      <c r="R248">
        <v>0</v>
      </c>
      <c r="S248">
        <v>0</v>
      </c>
      <c r="T248" t="b">
        <v>0</v>
      </c>
      <c r="U248" t="b">
        <v>0</v>
      </c>
      <c r="V248" s="19">
        <v>-1</v>
      </c>
      <c r="W248" s="19"/>
    </row>
    <row r="249" spans="9:23" x14ac:dyDescent="0.25">
      <c r="I249" t="s">
        <v>544</v>
      </c>
      <c r="J249" t="s">
        <v>245</v>
      </c>
      <c r="K249" t="b">
        <v>0</v>
      </c>
      <c r="L249">
        <v>0</v>
      </c>
      <c r="M249">
        <v>247</v>
      </c>
      <c r="N249">
        <v>32000</v>
      </c>
      <c r="O249">
        <v>32000</v>
      </c>
      <c r="P249">
        <v>32000</v>
      </c>
      <c r="Q249" s="19">
        <v>0</v>
      </c>
      <c r="R249">
        <v>0</v>
      </c>
      <c r="S249">
        <v>0</v>
      </c>
      <c r="T249" t="b">
        <v>0</v>
      </c>
      <c r="U249" t="b">
        <v>0</v>
      </c>
      <c r="V249">
        <v>-1</v>
      </c>
      <c r="W249" s="19"/>
    </row>
    <row r="250" spans="9:23" x14ac:dyDescent="0.25">
      <c r="I250" t="s">
        <v>544</v>
      </c>
      <c r="J250" t="s">
        <v>246</v>
      </c>
      <c r="K250" t="b">
        <v>0</v>
      </c>
      <c r="L250">
        <v>0</v>
      </c>
      <c r="M250">
        <v>248</v>
      </c>
      <c r="N250">
        <v>32000</v>
      </c>
      <c r="O250">
        <v>32000</v>
      </c>
      <c r="P250">
        <v>32000</v>
      </c>
      <c r="Q250" s="19">
        <v>0</v>
      </c>
      <c r="R250">
        <v>0</v>
      </c>
      <c r="S250">
        <v>0</v>
      </c>
      <c r="T250" t="b">
        <v>0</v>
      </c>
      <c r="U250" t="b">
        <v>0</v>
      </c>
      <c r="V250">
        <v>-1</v>
      </c>
      <c r="W250" s="19"/>
    </row>
    <row r="251" spans="9:23" x14ac:dyDescent="0.25">
      <c r="I251" t="s">
        <v>544</v>
      </c>
      <c r="J251" t="s">
        <v>247</v>
      </c>
      <c r="K251" t="b">
        <v>0</v>
      </c>
      <c r="L251">
        <v>0</v>
      </c>
      <c r="M251">
        <v>249</v>
      </c>
      <c r="N251">
        <v>32000</v>
      </c>
      <c r="O251">
        <v>32000</v>
      </c>
      <c r="P251">
        <v>32000</v>
      </c>
      <c r="Q251" s="19">
        <v>0</v>
      </c>
      <c r="R251">
        <v>0</v>
      </c>
      <c r="S251">
        <v>0</v>
      </c>
      <c r="T251" t="b">
        <v>0</v>
      </c>
      <c r="U251" t="b">
        <v>0</v>
      </c>
      <c r="V251">
        <v>-1</v>
      </c>
      <c r="W251" s="19"/>
    </row>
    <row r="252" spans="9:23" x14ac:dyDescent="0.25">
      <c r="I252" t="s">
        <v>544</v>
      </c>
      <c r="J252" t="s">
        <v>248</v>
      </c>
      <c r="K252" t="b">
        <v>0</v>
      </c>
      <c r="L252">
        <v>0</v>
      </c>
      <c r="M252">
        <v>250</v>
      </c>
      <c r="N252">
        <v>32000</v>
      </c>
      <c r="O252">
        <v>32000</v>
      </c>
      <c r="P252">
        <v>32000</v>
      </c>
      <c r="Q252" s="19">
        <v>0</v>
      </c>
      <c r="R252">
        <v>0</v>
      </c>
      <c r="S252">
        <v>0</v>
      </c>
      <c r="T252" t="b">
        <v>0</v>
      </c>
      <c r="U252" t="b">
        <v>0</v>
      </c>
      <c r="V252">
        <v>-1</v>
      </c>
      <c r="W252" s="19"/>
    </row>
    <row r="253" spans="9:23" x14ac:dyDescent="0.25">
      <c r="I253" t="s">
        <v>544</v>
      </c>
      <c r="J253" t="s">
        <v>249</v>
      </c>
      <c r="K253" t="b">
        <v>0</v>
      </c>
      <c r="L253">
        <v>0</v>
      </c>
      <c r="M253">
        <v>251</v>
      </c>
      <c r="N253">
        <v>32000</v>
      </c>
      <c r="O253">
        <v>32000</v>
      </c>
      <c r="P253">
        <v>32000</v>
      </c>
      <c r="Q253" s="19">
        <v>0</v>
      </c>
      <c r="R253">
        <v>0</v>
      </c>
      <c r="S253">
        <v>0</v>
      </c>
      <c r="T253" t="b">
        <v>0</v>
      </c>
      <c r="U253" t="b">
        <v>0</v>
      </c>
      <c r="V253">
        <v>-1</v>
      </c>
      <c r="W253" s="19"/>
    </row>
    <row r="254" spans="9:23" x14ac:dyDescent="0.25">
      <c r="I254" t="s">
        <v>544</v>
      </c>
      <c r="J254" t="s">
        <v>250</v>
      </c>
      <c r="K254" t="b">
        <v>0</v>
      </c>
      <c r="L254">
        <v>0</v>
      </c>
      <c r="M254">
        <v>252</v>
      </c>
      <c r="N254">
        <v>32000</v>
      </c>
      <c r="O254">
        <v>32000</v>
      </c>
      <c r="P254">
        <v>32000</v>
      </c>
      <c r="Q254" s="19">
        <v>0</v>
      </c>
      <c r="R254">
        <v>0</v>
      </c>
      <c r="S254">
        <v>0</v>
      </c>
      <c r="T254" t="b">
        <v>0</v>
      </c>
      <c r="U254" t="b">
        <v>0</v>
      </c>
      <c r="V254">
        <v>-1</v>
      </c>
      <c r="W254" s="19"/>
    </row>
    <row r="255" spans="9:23" x14ac:dyDescent="0.25">
      <c r="I255" t="s">
        <v>544</v>
      </c>
      <c r="J255" t="s">
        <v>251</v>
      </c>
      <c r="K255" t="b">
        <v>0</v>
      </c>
      <c r="L255">
        <v>0</v>
      </c>
      <c r="M255">
        <v>253</v>
      </c>
      <c r="N255">
        <v>32000</v>
      </c>
      <c r="O255">
        <v>32000</v>
      </c>
      <c r="P255">
        <v>32000</v>
      </c>
      <c r="Q255" s="19">
        <v>0</v>
      </c>
      <c r="R255">
        <v>0</v>
      </c>
      <c r="S255">
        <v>0</v>
      </c>
      <c r="T255" t="b">
        <v>0</v>
      </c>
      <c r="U255" t="b">
        <v>0</v>
      </c>
      <c r="V255">
        <v>-1</v>
      </c>
      <c r="W255" s="19"/>
    </row>
    <row r="256" spans="9:23" x14ac:dyDescent="0.25">
      <c r="I256" t="s">
        <v>544</v>
      </c>
      <c r="J256" t="s">
        <v>252</v>
      </c>
      <c r="K256" t="b">
        <v>0</v>
      </c>
      <c r="L256">
        <v>0</v>
      </c>
      <c r="M256">
        <v>254</v>
      </c>
      <c r="N256">
        <v>32000</v>
      </c>
      <c r="O256">
        <v>32000</v>
      </c>
      <c r="P256">
        <v>32000</v>
      </c>
      <c r="Q256" s="19">
        <v>0</v>
      </c>
      <c r="R256">
        <v>0</v>
      </c>
      <c r="S256">
        <v>0</v>
      </c>
      <c r="T256" t="b">
        <v>0</v>
      </c>
      <c r="U256" t="b">
        <v>0</v>
      </c>
      <c r="V256">
        <v>-1</v>
      </c>
      <c r="W256" s="19"/>
    </row>
    <row r="257" spans="9:23" x14ac:dyDescent="0.25">
      <c r="I257" t="s">
        <v>544</v>
      </c>
      <c r="J257" t="s">
        <v>253</v>
      </c>
      <c r="K257" t="b">
        <v>0</v>
      </c>
      <c r="L257">
        <v>0</v>
      </c>
      <c r="M257">
        <v>255</v>
      </c>
      <c r="N257">
        <v>32000</v>
      </c>
      <c r="O257">
        <v>32000</v>
      </c>
      <c r="P257">
        <v>32000</v>
      </c>
      <c r="Q257" s="19">
        <v>0</v>
      </c>
      <c r="R257">
        <v>0</v>
      </c>
      <c r="S257">
        <v>0</v>
      </c>
      <c r="T257" t="b">
        <v>0</v>
      </c>
      <c r="U257" t="b">
        <v>0</v>
      </c>
      <c r="V257">
        <v>-1</v>
      </c>
      <c r="W257" s="19"/>
    </row>
    <row r="258" spans="9:23" x14ac:dyDescent="0.25">
      <c r="I258" t="s">
        <v>546</v>
      </c>
      <c r="J258" t="s">
        <v>763</v>
      </c>
      <c r="K258" t="b">
        <v>0</v>
      </c>
      <c r="L258">
        <v>0</v>
      </c>
      <c r="M258">
        <v>256</v>
      </c>
      <c r="N258">
        <v>0</v>
      </c>
      <c r="O258">
        <v>0</v>
      </c>
      <c r="P258">
        <v>15</v>
      </c>
      <c r="Q258" s="19">
        <v>0</v>
      </c>
      <c r="R258">
        <v>0</v>
      </c>
      <c r="S258">
        <v>0</v>
      </c>
      <c r="T258" t="b">
        <v>0</v>
      </c>
      <c r="U258" t="b">
        <v>0</v>
      </c>
      <c r="V258">
        <v>-1</v>
      </c>
      <c r="W258" s="19"/>
    </row>
    <row r="259" spans="9:23" x14ac:dyDescent="0.25">
      <c r="I259" t="s">
        <v>546</v>
      </c>
      <c r="J259" t="s">
        <v>764</v>
      </c>
      <c r="K259" t="b">
        <v>0</v>
      </c>
      <c r="L259">
        <v>0</v>
      </c>
      <c r="M259">
        <v>257</v>
      </c>
      <c r="N259">
        <v>0</v>
      </c>
      <c r="O259">
        <v>0</v>
      </c>
      <c r="P259">
        <v>14</v>
      </c>
      <c r="Q259" s="19">
        <v>0</v>
      </c>
      <c r="R259">
        <v>0</v>
      </c>
      <c r="S259">
        <v>0</v>
      </c>
      <c r="T259" t="b">
        <v>0</v>
      </c>
      <c r="U259" t="b">
        <v>0</v>
      </c>
      <c r="V259">
        <v>-1</v>
      </c>
      <c r="W259" s="19"/>
    </row>
    <row r="260" spans="9:23" x14ac:dyDescent="0.25">
      <c r="I260" t="s">
        <v>546</v>
      </c>
      <c r="J260" t="s">
        <v>765</v>
      </c>
      <c r="K260" t="b">
        <v>0</v>
      </c>
      <c r="L260">
        <v>0</v>
      </c>
      <c r="M260">
        <v>258</v>
      </c>
      <c r="N260">
        <v>32000</v>
      </c>
      <c r="O260">
        <v>32000</v>
      </c>
      <c r="P260">
        <v>32000</v>
      </c>
      <c r="Q260" s="19">
        <v>0</v>
      </c>
      <c r="R260">
        <v>0</v>
      </c>
      <c r="S260">
        <v>0</v>
      </c>
      <c r="T260" t="b">
        <v>0</v>
      </c>
      <c r="U260" t="b">
        <v>0</v>
      </c>
      <c r="V260">
        <v>-1</v>
      </c>
      <c r="W260" s="19"/>
    </row>
    <row r="261" spans="9:23" x14ac:dyDescent="0.25">
      <c r="I261" t="s">
        <v>546</v>
      </c>
      <c r="J261" t="s">
        <v>766</v>
      </c>
      <c r="K261" t="b">
        <v>0</v>
      </c>
      <c r="L261">
        <v>0</v>
      </c>
      <c r="M261">
        <v>259</v>
      </c>
      <c r="N261">
        <v>32000</v>
      </c>
      <c r="O261">
        <v>32000</v>
      </c>
      <c r="P261">
        <v>32000</v>
      </c>
      <c r="Q261" s="19">
        <v>0</v>
      </c>
      <c r="R261">
        <v>0</v>
      </c>
      <c r="S261">
        <v>0</v>
      </c>
      <c r="T261" t="b">
        <v>0</v>
      </c>
      <c r="U261" t="b">
        <v>0</v>
      </c>
      <c r="V261" s="19">
        <v>-1</v>
      </c>
      <c r="W261" s="19"/>
    </row>
    <row r="262" spans="9:23" x14ac:dyDescent="0.25">
      <c r="I262" t="s">
        <v>546</v>
      </c>
      <c r="J262" t="s">
        <v>767</v>
      </c>
      <c r="K262" t="b">
        <v>0</v>
      </c>
      <c r="L262">
        <v>0</v>
      </c>
      <c r="M262">
        <v>260</v>
      </c>
      <c r="N262">
        <v>32000</v>
      </c>
      <c r="O262">
        <v>32000</v>
      </c>
      <c r="P262">
        <v>32000</v>
      </c>
      <c r="Q262">
        <v>0</v>
      </c>
      <c r="R262">
        <v>0</v>
      </c>
      <c r="S262">
        <v>0</v>
      </c>
      <c r="T262" t="b">
        <v>0</v>
      </c>
      <c r="U262" t="b">
        <v>0</v>
      </c>
      <c r="V262">
        <v>-1</v>
      </c>
      <c r="W262" s="19"/>
    </row>
    <row r="263" spans="9:23" x14ac:dyDescent="0.25">
      <c r="I263" t="s">
        <v>546</v>
      </c>
      <c r="J263" t="s">
        <v>768</v>
      </c>
      <c r="K263" t="b">
        <v>0</v>
      </c>
      <c r="L263">
        <v>0</v>
      </c>
      <c r="M263">
        <v>261</v>
      </c>
      <c r="N263">
        <v>32000</v>
      </c>
      <c r="O263">
        <v>32000</v>
      </c>
      <c r="P263">
        <v>32000</v>
      </c>
      <c r="Q263" s="19">
        <v>0</v>
      </c>
      <c r="R263">
        <v>0</v>
      </c>
      <c r="S263">
        <v>0</v>
      </c>
      <c r="T263" t="b">
        <v>0</v>
      </c>
      <c r="U263" t="b">
        <v>0</v>
      </c>
      <c r="V263">
        <v>-1</v>
      </c>
      <c r="W263" s="19"/>
    </row>
    <row r="264" spans="9:23" x14ac:dyDescent="0.25">
      <c r="I264" t="s">
        <v>546</v>
      </c>
      <c r="J264" t="s">
        <v>769</v>
      </c>
      <c r="K264" t="b">
        <v>0</v>
      </c>
      <c r="L264">
        <v>0</v>
      </c>
      <c r="M264">
        <v>262</v>
      </c>
      <c r="N264">
        <v>32000</v>
      </c>
      <c r="O264">
        <v>32000</v>
      </c>
      <c r="P264">
        <v>32000</v>
      </c>
      <c r="Q264" s="19">
        <v>0</v>
      </c>
      <c r="R264">
        <v>0</v>
      </c>
      <c r="S264">
        <v>0</v>
      </c>
      <c r="T264" t="b">
        <v>0</v>
      </c>
      <c r="U264" t="b">
        <v>0</v>
      </c>
      <c r="V264">
        <v>-1</v>
      </c>
      <c r="W264" s="19"/>
    </row>
    <row r="265" spans="9:23" x14ac:dyDescent="0.25">
      <c r="I265" t="s">
        <v>546</v>
      </c>
      <c r="J265" t="s">
        <v>770</v>
      </c>
      <c r="K265" t="b">
        <v>0</v>
      </c>
      <c r="L265">
        <v>0</v>
      </c>
      <c r="M265">
        <v>263</v>
      </c>
      <c r="N265">
        <v>32000</v>
      </c>
      <c r="O265">
        <v>32000</v>
      </c>
      <c r="P265">
        <v>32000</v>
      </c>
      <c r="Q265" s="19">
        <v>0</v>
      </c>
      <c r="R265">
        <v>0</v>
      </c>
      <c r="S265">
        <v>0</v>
      </c>
      <c r="T265" t="b">
        <v>0</v>
      </c>
      <c r="U265" t="b">
        <v>0</v>
      </c>
      <c r="V265">
        <v>-1</v>
      </c>
      <c r="W265" s="19"/>
    </row>
    <row r="266" spans="9:23" x14ac:dyDescent="0.25">
      <c r="I266" t="s">
        <v>546</v>
      </c>
      <c r="J266" t="s">
        <v>771</v>
      </c>
      <c r="K266" t="b">
        <v>0</v>
      </c>
      <c r="L266">
        <v>0</v>
      </c>
      <c r="M266">
        <v>264</v>
      </c>
      <c r="N266">
        <v>0</v>
      </c>
      <c r="O266">
        <v>1</v>
      </c>
      <c r="P266">
        <v>3</v>
      </c>
      <c r="Q266">
        <v>0</v>
      </c>
      <c r="R266">
        <v>0</v>
      </c>
      <c r="S266">
        <v>0</v>
      </c>
      <c r="T266" t="b">
        <v>0</v>
      </c>
      <c r="U266" t="b">
        <v>0</v>
      </c>
      <c r="V266">
        <v>-1</v>
      </c>
      <c r="W266" s="19"/>
    </row>
    <row r="267" spans="9:23" x14ac:dyDescent="0.25">
      <c r="I267" t="s">
        <v>546</v>
      </c>
      <c r="J267" t="s">
        <v>772</v>
      </c>
      <c r="K267" t="b">
        <v>0</v>
      </c>
      <c r="L267">
        <v>0</v>
      </c>
      <c r="M267">
        <v>265</v>
      </c>
      <c r="N267">
        <v>0</v>
      </c>
      <c r="O267">
        <v>1</v>
      </c>
      <c r="P267">
        <v>2</v>
      </c>
      <c r="Q267">
        <v>0</v>
      </c>
      <c r="R267">
        <v>0</v>
      </c>
      <c r="S267">
        <v>0</v>
      </c>
      <c r="T267" t="b">
        <v>0</v>
      </c>
      <c r="U267" t="b">
        <v>0</v>
      </c>
      <c r="V267">
        <v>-1</v>
      </c>
      <c r="W267" s="19"/>
    </row>
    <row r="268" spans="9:23" x14ac:dyDescent="0.25">
      <c r="I268" t="s">
        <v>546</v>
      </c>
      <c r="J268" t="s">
        <v>773</v>
      </c>
      <c r="K268" t="b">
        <v>0</v>
      </c>
      <c r="L268">
        <v>0</v>
      </c>
      <c r="M268">
        <v>266</v>
      </c>
      <c r="N268">
        <v>32000</v>
      </c>
      <c r="O268">
        <v>32000</v>
      </c>
      <c r="P268">
        <v>32000</v>
      </c>
      <c r="Q268" s="19">
        <v>0</v>
      </c>
      <c r="R268">
        <v>0</v>
      </c>
      <c r="S268">
        <v>0</v>
      </c>
      <c r="T268" t="b">
        <v>0</v>
      </c>
      <c r="U268" t="b">
        <v>0</v>
      </c>
      <c r="V268">
        <v>-1</v>
      </c>
      <c r="W268" s="19"/>
    </row>
    <row r="269" spans="9:23" x14ac:dyDescent="0.25">
      <c r="I269" t="s">
        <v>546</v>
      </c>
      <c r="J269" t="s">
        <v>774</v>
      </c>
      <c r="K269" t="b">
        <v>0</v>
      </c>
      <c r="L269">
        <v>0</v>
      </c>
      <c r="M269">
        <v>267</v>
      </c>
      <c r="N269">
        <v>32000</v>
      </c>
      <c r="O269">
        <v>32000</v>
      </c>
      <c r="P269">
        <v>32000</v>
      </c>
      <c r="Q269" s="19">
        <v>0</v>
      </c>
      <c r="R269">
        <v>0</v>
      </c>
      <c r="S269">
        <v>0</v>
      </c>
      <c r="T269" t="b">
        <v>0</v>
      </c>
      <c r="U269" t="b">
        <v>0</v>
      </c>
      <c r="V269">
        <v>-1</v>
      </c>
      <c r="W269" s="19"/>
    </row>
    <row r="270" spans="9:23" x14ac:dyDescent="0.25">
      <c r="I270" t="s">
        <v>546</v>
      </c>
      <c r="J270" t="s">
        <v>775</v>
      </c>
      <c r="K270" t="b">
        <v>0</v>
      </c>
      <c r="L270">
        <v>0</v>
      </c>
      <c r="M270">
        <v>268</v>
      </c>
      <c r="N270">
        <v>32000</v>
      </c>
      <c r="O270">
        <v>32000</v>
      </c>
      <c r="P270">
        <v>32000</v>
      </c>
      <c r="Q270" s="19">
        <v>0</v>
      </c>
      <c r="R270">
        <v>0</v>
      </c>
      <c r="S270">
        <v>0</v>
      </c>
      <c r="T270" t="b">
        <v>0</v>
      </c>
      <c r="U270" t="b">
        <v>0</v>
      </c>
      <c r="V270">
        <v>-1</v>
      </c>
      <c r="W270" s="19"/>
    </row>
    <row r="271" spans="9:23" x14ac:dyDescent="0.25">
      <c r="I271" t="s">
        <v>546</v>
      </c>
      <c r="J271" t="s">
        <v>776</v>
      </c>
      <c r="K271" t="b">
        <v>0</v>
      </c>
      <c r="L271">
        <v>0</v>
      </c>
      <c r="M271">
        <v>269</v>
      </c>
      <c r="N271">
        <v>32000</v>
      </c>
      <c r="O271">
        <v>32000</v>
      </c>
      <c r="P271">
        <v>32000</v>
      </c>
      <c r="Q271" s="19">
        <v>0</v>
      </c>
      <c r="R271">
        <v>0</v>
      </c>
      <c r="S271">
        <v>0</v>
      </c>
      <c r="T271" t="b">
        <v>0</v>
      </c>
      <c r="U271" t="b">
        <v>0</v>
      </c>
      <c r="V271">
        <v>-1</v>
      </c>
      <c r="W271" s="19"/>
    </row>
    <row r="272" spans="9:23" x14ac:dyDescent="0.25">
      <c r="I272" t="s">
        <v>546</v>
      </c>
      <c r="J272" t="s">
        <v>777</v>
      </c>
      <c r="K272" t="b">
        <v>0</v>
      </c>
      <c r="L272">
        <v>0</v>
      </c>
      <c r="M272">
        <v>270</v>
      </c>
      <c r="N272">
        <v>32000</v>
      </c>
      <c r="O272">
        <v>32000</v>
      </c>
      <c r="P272">
        <v>32000</v>
      </c>
      <c r="Q272" s="19">
        <v>0</v>
      </c>
      <c r="R272">
        <v>0</v>
      </c>
      <c r="S272">
        <v>0</v>
      </c>
      <c r="T272" t="b">
        <v>0</v>
      </c>
      <c r="U272" t="b">
        <v>0</v>
      </c>
      <c r="V272">
        <v>-1</v>
      </c>
      <c r="W272" s="19"/>
    </row>
    <row r="273" spans="9:23" x14ac:dyDescent="0.25">
      <c r="I273" t="s">
        <v>546</v>
      </c>
      <c r="J273" t="s">
        <v>778</v>
      </c>
      <c r="K273" t="b">
        <v>0</v>
      </c>
      <c r="L273">
        <v>0</v>
      </c>
      <c r="M273">
        <v>271</v>
      </c>
      <c r="N273">
        <v>32000</v>
      </c>
      <c r="O273">
        <v>32000</v>
      </c>
      <c r="P273">
        <v>32000</v>
      </c>
      <c r="Q273" s="19">
        <v>0</v>
      </c>
      <c r="R273">
        <v>0</v>
      </c>
      <c r="S273">
        <v>0</v>
      </c>
      <c r="T273" t="b">
        <v>0</v>
      </c>
      <c r="U273" t="b">
        <v>0</v>
      </c>
      <c r="V273">
        <v>-1</v>
      </c>
      <c r="W273" s="19"/>
    </row>
    <row r="274" spans="9:23" x14ac:dyDescent="0.25">
      <c r="I274" t="s">
        <v>546</v>
      </c>
      <c r="J274" t="s">
        <v>779</v>
      </c>
      <c r="K274" t="b">
        <v>0</v>
      </c>
      <c r="L274">
        <v>0</v>
      </c>
      <c r="M274">
        <v>272</v>
      </c>
      <c r="N274">
        <v>32000</v>
      </c>
      <c r="O274">
        <v>32000</v>
      </c>
      <c r="P274">
        <v>32000</v>
      </c>
      <c r="Q274" s="19">
        <v>0</v>
      </c>
      <c r="R274">
        <v>0</v>
      </c>
      <c r="S274">
        <v>0</v>
      </c>
      <c r="T274" t="b">
        <v>0</v>
      </c>
      <c r="U274" t="b">
        <v>0</v>
      </c>
      <c r="V274" s="19">
        <v>-1</v>
      </c>
      <c r="W274" s="19"/>
    </row>
    <row r="275" spans="9:23" x14ac:dyDescent="0.25">
      <c r="I275" t="s">
        <v>546</v>
      </c>
      <c r="J275" t="s">
        <v>780</v>
      </c>
      <c r="K275" t="b">
        <v>0</v>
      </c>
      <c r="L275">
        <v>0</v>
      </c>
      <c r="M275">
        <v>273</v>
      </c>
      <c r="N275">
        <v>32000</v>
      </c>
      <c r="O275">
        <v>32000</v>
      </c>
      <c r="P275">
        <v>32000</v>
      </c>
      <c r="Q275" s="19">
        <v>0</v>
      </c>
      <c r="R275">
        <v>0</v>
      </c>
      <c r="S275">
        <v>0</v>
      </c>
      <c r="T275" t="b">
        <v>0</v>
      </c>
      <c r="U275" t="b">
        <v>0</v>
      </c>
      <c r="V275">
        <v>-1</v>
      </c>
      <c r="W275" s="19"/>
    </row>
    <row r="276" spans="9:23" x14ac:dyDescent="0.25">
      <c r="I276" t="s">
        <v>546</v>
      </c>
      <c r="J276" t="s">
        <v>781</v>
      </c>
      <c r="K276" t="b">
        <v>0</v>
      </c>
      <c r="L276">
        <v>0</v>
      </c>
      <c r="M276">
        <v>274</v>
      </c>
      <c r="N276">
        <v>32000</v>
      </c>
      <c r="O276">
        <v>32000</v>
      </c>
      <c r="P276">
        <v>32000</v>
      </c>
      <c r="Q276" s="19">
        <v>0</v>
      </c>
      <c r="R276">
        <v>0</v>
      </c>
      <c r="S276">
        <v>0</v>
      </c>
      <c r="T276" t="b">
        <v>0</v>
      </c>
      <c r="U276" t="b">
        <v>0</v>
      </c>
      <c r="V276">
        <v>-1</v>
      </c>
      <c r="W276" s="19"/>
    </row>
    <row r="277" spans="9:23" x14ac:dyDescent="0.25">
      <c r="I277" t="s">
        <v>546</v>
      </c>
      <c r="J277" t="s">
        <v>782</v>
      </c>
      <c r="K277" t="b">
        <v>0</v>
      </c>
      <c r="L277">
        <v>0</v>
      </c>
      <c r="M277">
        <v>275</v>
      </c>
      <c r="N277">
        <v>32000</v>
      </c>
      <c r="O277">
        <v>32000</v>
      </c>
      <c r="P277">
        <v>32000</v>
      </c>
      <c r="Q277" s="19">
        <v>0</v>
      </c>
      <c r="R277">
        <v>0</v>
      </c>
      <c r="S277">
        <v>0</v>
      </c>
      <c r="T277" t="b">
        <v>0</v>
      </c>
      <c r="U277" t="b">
        <v>0</v>
      </c>
      <c r="V277">
        <v>-1</v>
      </c>
      <c r="W277" s="19"/>
    </row>
    <row r="278" spans="9:23" x14ac:dyDescent="0.25">
      <c r="I278" t="s">
        <v>546</v>
      </c>
      <c r="J278" t="s">
        <v>783</v>
      </c>
      <c r="K278" t="b">
        <v>0</v>
      </c>
      <c r="L278">
        <v>0</v>
      </c>
      <c r="M278">
        <v>276</v>
      </c>
      <c r="N278">
        <v>32000</v>
      </c>
      <c r="O278">
        <v>32000</v>
      </c>
      <c r="P278">
        <v>32000</v>
      </c>
      <c r="Q278" s="19">
        <v>0</v>
      </c>
      <c r="R278">
        <v>0</v>
      </c>
      <c r="S278">
        <v>0</v>
      </c>
      <c r="T278" t="b">
        <v>0</v>
      </c>
      <c r="U278" t="b">
        <v>0</v>
      </c>
      <c r="V278">
        <v>-1</v>
      </c>
      <c r="W278" s="19"/>
    </row>
    <row r="279" spans="9:23" x14ac:dyDescent="0.25">
      <c r="I279" t="s">
        <v>546</v>
      </c>
      <c r="J279" t="s">
        <v>784</v>
      </c>
      <c r="K279" t="b">
        <v>0</v>
      </c>
      <c r="L279">
        <v>0</v>
      </c>
      <c r="M279">
        <v>277</v>
      </c>
      <c r="N279">
        <v>32000</v>
      </c>
      <c r="O279">
        <v>32000</v>
      </c>
      <c r="P279">
        <v>32000</v>
      </c>
      <c r="Q279" s="19">
        <v>0</v>
      </c>
      <c r="R279">
        <v>0</v>
      </c>
      <c r="S279">
        <v>0</v>
      </c>
      <c r="T279" t="b">
        <v>0</v>
      </c>
      <c r="U279" t="b">
        <v>0</v>
      </c>
      <c r="V279">
        <v>-1</v>
      </c>
      <c r="W279" s="19"/>
    </row>
    <row r="280" spans="9:23" x14ac:dyDescent="0.25">
      <c r="I280" t="s">
        <v>546</v>
      </c>
      <c r="J280" t="s">
        <v>786</v>
      </c>
      <c r="K280" t="b">
        <v>0</v>
      </c>
      <c r="L280">
        <v>0</v>
      </c>
      <c r="M280">
        <v>278</v>
      </c>
      <c r="N280">
        <v>32000</v>
      </c>
      <c r="O280">
        <v>32000</v>
      </c>
      <c r="P280">
        <v>32000</v>
      </c>
      <c r="Q280" s="19">
        <v>0</v>
      </c>
      <c r="R280">
        <v>0</v>
      </c>
      <c r="S280">
        <v>0</v>
      </c>
      <c r="T280" t="b">
        <v>0</v>
      </c>
      <c r="U280" t="b">
        <v>0</v>
      </c>
      <c r="V280">
        <v>-1</v>
      </c>
      <c r="W280" s="19"/>
    </row>
    <row r="281" spans="9:23" x14ac:dyDescent="0.25">
      <c r="I281" t="s">
        <v>546</v>
      </c>
      <c r="J281" t="s">
        <v>787</v>
      </c>
      <c r="K281" t="b">
        <v>0</v>
      </c>
      <c r="L281">
        <v>0</v>
      </c>
      <c r="M281">
        <v>279</v>
      </c>
      <c r="N281">
        <v>32000</v>
      </c>
      <c r="O281">
        <v>32000</v>
      </c>
      <c r="P281">
        <v>32000</v>
      </c>
      <c r="Q281" s="19">
        <v>0</v>
      </c>
      <c r="R281">
        <v>0</v>
      </c>
      <c r="S281">
        <v>0</v>
      </c>
      <c r="T281" t="b">
        <v>0</v>
      </c>
      <c r="U281" t="b">
        <v>0</v>
      </c>
      <c r="V281">
        <v>-1</v>
      </c>
      <c r="W281" s="19"/>
    </row>
    <row r="282" spans="9:23" x14ac:dyDescent="0.25">
      <c r="I282" t="s">
        <v>546</v>
      </c>
      <c r="J282" t="s">
        <v>6256</v>
      </c>
      <c r="K282" t="b">
        <v>0</v>
      </c>
      <c r="L282">
        <v>0</v>
      </c>
      <c r="M282">
        <v>280</v>
      </c>
      <c r="N282">
        <v>0</v>
      </c>
      <c r="O282">
        <v>0</v>
      </c>
      <c r="P282">
        <v>12</v>
      </c>
      <c r="Q282" s="19">
        <v>0</v>
      </c>
      <c r="R282">
        <v>0</v>
      </c>
      <c r="S282">
        <v>0</v>
      </c>
      <c r="T282" t="b">
        <v>0</v>
      </c>
      <c r="U282" t="b">
        <v>0</v>
      </c>
      <c r="V282">
        <v>-1</v>
      </c>
      <c r="W282" s="19"/>
    </row>
    <row r="283" spans="9:23" x14ac:dyDescent="0.25">
      <c r="I283" t="s">
        <v>546</v>
      </c>
      <c r="J283" t="s">
        <v>6257</v>
      </c>
      <c r="K283" t="b">
        <v>0</v>
      </c>
      <c r="L283">
        <v>0</v>
      </c>
      <c r="M283">
        <v>281</v>
      </c>
      <c r="N283">
        <v>0</v>
      </c>
      <c r="O283">
        <v>1</v>
      </c>
      <c r="P283">
        <v>0</v>
      </c>
      <c r="Q283" s="19">
        <v>0</v>
      </c>
      <c r="R283">
        <v>0</v>
      </c>
      <c r="S283">
        <v>0</v>
      </c>
      <c r="T283" t="b">
        <v>0</v>
      </c>
      <c r="U283" t="b">
        <v>0</v>
      </c>
      <c r="V283">
        <v>-1</v>
      </c>
      <c r="W283" s="19"/>
    </row>
    <row r="284" spans="9:23" x14ac:dyDescent="0.25">
      <c r="I284" t="s">
        <v>546</v>
      </c>
      <c r="J284" t="s">
        <v>6258</v>
      </c>
      <c r="K284" t="b">
        <v>0</v>
      </c>
      <c r="L284">
        <v>0</v>
      </c>
      <c r="M284">
        <v>282</v>
      </c>
      <c r="N284">
        <v>0</v>
      </c>
      <c r="O284">
        <v>1</v>
      </c>
      <c r="P284">
        <v>4</v>
      </c>
      <c r="Q284" s="19">
        <v>0</v>
      </c>
      <c r="R284">
        <v>0</v>
      </c>
      <c r="S284">
        <v>0</v>
      </c>
      <c r="T284" t="b">
        <v>0</v>
      </c>
      <c r="U284" t="b">
        <v>0</v>
      </c>
      <c r="V284">
        <v>-1</v>
      </c>
      <c r="W284" s="19"/>
    </row>
    <row r="285" spans="9:23" x14ac:dyDescent="0.25">
      <c r="I285" t="s">
        <v>546</v>
      </c>
      <c r="J285" t="s">
        <v>6259</v>
      </c>
      <c r="K285" t="b">
        <v>0</v>
      </c>
      <c r="L285">
        <v>0</v>
      </c>
      <c r="M285">
        <v>283</v>
      </c>
      <c r="N285">
        <v>0</v>
      </c>
      <c r="O285">
        <v>1</v>
      </c>
      <c r="P285">
        <v>6</v>
      </c>
      <c r="Q285" s="19">
        <v>0</v>
      </c>
      <c r="R285">
        <v>0</v>
      </c>
      <c r="S285">
        <v>0</v>
      </c>
      <c r="T285" t="b">
        <v>0</v>
      </c>
      <c r="U285" t="b">
        <v>0</v>
      </c>
      <c r="V285">
        <v>-1</v>
      </c>
      <c r="W285" s="19"/>
    </row>
    <row r="286" spans="9:23" x14ac:dyDescent="0.25">
      <c r="I286" t="s">
        <v>546</v>
      </c>
      <c r="J286" t="s">
        <v>6260</v>
      </c>
      <c r="K286" t="b">
        <v>0</v>
      </c>
      <c r="L286">
        <v>0</v>
      </c>
      <c r="M286">
        <v>284</v>
      </c>
      <c r="N286">
        <v>0</v>
      </c>
      <c r="O286">
        <v>1</v>
      </c>
      <c r="P286">
        <v>7</v>
      </c>
      <c r="Q286" s="19">
        <v>0</v>
      </c>
      <c r="R286">
        <v>0</v>
      </c>
      <c r="S286">
        <v>0</v>
      </c>
      <c r="T286" t="b">
        <v>0</v>
      </c>
      <c r="U286" t="b">
        <v>0</v>
      </c>
      <c r="V286">
        <v>-1</v>
      </c>
      <c r="W286" s="19"/>
    </row>
    <row r="287" spans="9:23" x14ac:dyDescent="0.25">
      <c r="I287" t="s">
        <v>546</v>
      </c>
      <c r="J287" t="s">
        <v>279</v>
      </c>
      <c r="K287" t="b">
        <v>0</v>
      </c>
      <c r="L287">
        <v>0</v>
      </c>
      <c r="M287">
        <v>285</v>
      </c>
      <c r="N287">
        <v>32000</v>
      </c>
      <c r="O287">
        <v>32000</v>
      </c>
      <c r="P287">
        <v>32000</v>
      </c>
      <c r="Q287" s="19">
        <v>0</v>
      </c>
      <c r="R287">
        <v>0</v>
      </c>
      <c r="S287">
        <v>0</v>
      </c>
      <c r="T287" t="b">
        <v>0</v>
      </c>
      <c r="U287" t="b">
        <v>0</v>
      </c>
      <c r="V287" s="19">
        <v>-1</v>
      </c>
      <c r="W287" s="19"/>
    </row>
    <row r="288" spans="9:23" x14ac:dyDescent="0.25">
      <c r="I288" t="s">
        <v>546</v>
      </c>
      <c r="J288" t="s">
        <v>280</v>
      </c>
      <c r="K288" t="b">
        <v>0</v>
      </c>
      <c r="L288">
        <v>0</v>
      </c>
      <c r="M288">
        <v>286</v>
      </c>
      <c r="N288">
        <v>32000</v>
      </c>
      <c r="O288">
        <v>32000</v>
      </c>
      <c r="P288">
        <v>32000</v>
      </c>
      <c r="Q288" s="19">
        <v>0</v>
      </c>
      <c r="R288">
        <v>0</v>
      </c>
      <c r="S288">
        <v>0</v>
      </c>
      <c r="T288" t="b">
        <v>0</v>
      </c>
      <c r="U288" t="b">
        <v>0</v>
      </c>
      <c r="V288">
        <v>-1</v>
      </c>
      <c r="W288" s="19"/>
    </row>
    <row r="289" spans="9:23" x14ac:dyDescent="0.25">
      <c r="I289" t="s">
        <v>546</v>
      </c>
      <c r="J289" t="s">
        <v>281</v>
      </c>
      <c r="K289" t="b">
        <v>0</v>
      </c>
      <c r="L289">
        <v>0</v>
      </c>
      <c r="M289">
        <v>287</v>
      </c>
      <c r="N289">
        <v>0</v>
      </c>
      <c r="O289">
        <v>2</v>
      </c>
      <c r="P289">
        <v>15</v>
      </c>
      <c r="Q289" s="19">
        <v>0</v>
      </c>
      <c r="R289">
        <v>0</v>
      </c>
      <c r="S289">
        <v>0</v>
      </c>
      <c r="T289" t="b">
        <v>0</v>
      </c>
      <c r="U289" t="b">
        <v>0</v>
      </c>
      <c r="V289">
        <v>-1</v>
      </c>
      <c r="W289" s="19"/>
    </row>
    <row r="290" spans="9:23" x14ac:dyDescent="0.25">
      <c r="Q290" s="19"/>
      <c r="W290" s="19"/>
    </row>
    <row r="291" spans="9:23" x14ac:dyDescent="0.25">
      <c r="Q291" s="19"/>
      <c r="W291" s="19"/>
    </row>
    <row r="292" spans="9:23" x14ac:dyDescent="0.25">
      <c r="Q292" s="19"/>
      <c r="W292" s="19"/>
    </row>
    <row r="293" spans="9:23" x14ac:dyDescent="0.25">
      <c r="Q293" s="19"/>
      <c r="W293" s="19"/>
    </row>
    <row r="294" spans="9:23" x14ac:dyDescent="0.25">
      <c r="Q294" s="19"/>
      <c r="W294" s="19"/>
    </row>
    <row r="295" spans="9:23" x14ac:dyDescent="0.25">
      <c r="Q295" s="19"/>
      <c r="W295" s="19"/>
    </row>
    <row r="296" spans="9:23" x14ac:dyDescent="0.25">
      <c r="Q296" s="19"/>
      <c r="W296" s="19"/>
    </row>
    <row r="297" spans="9:23" x14ac:dyDescent="0.25">
      <c r="Q297" s="19"/>
      <c r="W297" s="19"/>
    </row>
    <row r="298" spans="9:23" x14ac:dyDescent="0.25">
      <c r="Q298" s="19"/>
      <c r="W298" s="19"/>
    </row>
    <row r="299" spans="9:23" x14ac:dyDescent="0.25">
      <c r="Q299" s="19"/>
      <c r="W299" s="19"/>
    </row>
    <row r="300" spans="9:23" x14ac:dyDescent="0.25">
      <c r="Q300" s="19"/>
      <c r="V300" s="19"/>
      <c r="W300" s="19"/>
    </row>
    <row r="301" spans="9:23" x14ac:dyDescent="0.25">
      <c r="Q301" s="19"/>
      <c r="W301" s="19"/>
    </row>
    <row r="302" spans="9:23" x14ac:dyDescent="0.25">
      <c r="Q302" s="19"/>
      <c r="W302" s="19"/>
    </row>
    <row r="303" spans="9:23" x14ac:dyDescent="0.25">
      <c r="Q303" s="19"/>
      <c r="W303" s="19"/>
    </row>
    <row r="304" spans="9:23" x14ac:dyDescent="0.25">
      <c r="Q304" s="19"/>
      <c r="W304" s="19"/>
    </row>
    <row r="305" spans="17:23" x14ac:dyDescent="0.25">
      <c r="Q305" s="19"/>
      <c r="W305" s="19"/>
    </row>
    <row r="306" spans="17:23" x14ac:dyDescent="0.25">
      <c r="Q306" s="19"/>
      <c r="W306" s="19"/>
    </row>
    <row r="307" spans="17:23" x14ac:dyDescent="0.25">
      <c r="Q307" s="19"/>
      <c r="W307" s="19"/>
    </row>
    <row r="308" spans="17:23" x14ac:dyDescent="0.25">
      <c r="Q308" s="19"/>
      <c r="W308" s="19"/>
    </row>
    <row r="309" spans="17:23" x14ac:dyDescent="0.25">
      <c r="Q309" s="19"/>
      <c r="W309" s="19"/>
    </row>
    <row r="310" spans="17:23" x14ac:dyDescent="0.25">
      <c r="Q310" s="19"/>
      <c r="W310" s="19"/>
    </row>
    <row r="311" spans="17:23" x14ac:dyDescent="0.25">
      <c r="Q311" s="19"/>
      <c r="W311" s="19"/>
    </row>
    <row r="312" spans="17:23" x14ac:dyDescent="0.25">
      <c r="Q312" s="19"/>
      <c r="W312" s="19"/>
    </row>
    <row r="313" spans="17:23" x14ac:dyDescent="0.25">
      <c r="Q313" s="19"/>
      <c r="V313" s="19"/>
      <c r="W313" s="19"/>
    </row>
    <row r="314" spans="17:23" x14ac:dyDescent="0.25">
      <c r="Q314" s="19"/>
      <c r="W314" s="19"/>
    </row>
    <row r="315" spans="17:23" x14ac:dyDescent="0.25">
      <c r="Q315" s="19"/>
      <c r="W315" s="19"/>
    </row>
    <row r="316" spans="17:23" x14ac:dyDescent="0.25">
      <c r="Q316" s="19"/>
      <c r="W316" s="19"/>
    </row>
    <row r="317" spans="17:23" x14ac:dyDescent="0.25">
      <c r="Q317" s="19"/>
      <c r="W317" s="19"/>
    </row>
    <row r="318" spans="17:23" x14ac:dyDescent="0.25">
      <c r="Q318" s="19"/>
      <c r="W318" s="19"/>
    </row>
    <row r="319" spans="17:23" x14ac:dyDescent="0.25">
      <c r="Q319" s="19"/>
      <c r="W319" s="19"/>
    </row>
    <row r="320" spans="17:23" x14ac:dyDescent="0.25">
      <c r="Q320" s="19"/>
      <c r="W320" s="19"/>
    </row>
    <row r="321" spans="17:23" x14ac:dyDescent="0.25">
      <c r="Q321" s="19"/>
      <c r="W321" s="19"/>
    </row>
    <row r="322" spans="17:23" x14ac:dyDescent="0.25">
      <c r="Q322" s="19"/>
      <c r="W322" s="19"/>
    </row>
    <row r="323" spans="17:23" x14ac:dyDescent="0.25">
      <c r="Q323" s="19"/>
      <c r="W323" s="19"/>
    </row>
    <row r="324" spans="17:23" x14ac:dyDescent="0.25">
      <c r="Q324" s="19"/>
      <c r="W324" s="19"/>
    </row>
    <row r="325" spans="17:23" x14ac:dyDescent="0.25">
      <c r="Q325" s="19"/>
      <c r="W325" s="19"/>
    </row>
    <row r="326" spans="17:23" x14ac:dyDescent="0.25">
      <c r="Q326" s="19"/>
      <c r="V326" s="19"/>
      <c r="W326" s="19"/>
    </row>
    <row r="327" spans="17:23" x14ac:dyDescent="0.25">
      <c r="Q327" s="19"/>
      <c r="W327" s="19"/>
    </row>
    <row r="328" spans="17:23" x14ac:dyDescent="0.25">
      <c r="Q328" s="19"/>
      <c r="W328" s="19"/>
    </row>
    <row r="329" spans="17:23" x14ac:dyDescent="0.25">
      <c r="Q329" s="19"/>
      <c r="W329" s="19"/>
    </row>
    <row r="330" spans="17:23" x14ac:dyDescent="0.25">
      <c r="Q330" s="19"/>
      <c r="W330" s="19"/>
    </row>
    <row r="331" spans="17:23" x14ac:dyDescent="0.25">
      <c r="Q331" s="19"/>
      <c r="W331" s="19"/>
    </row>
    <row r="332" spans="17:23" x14ac:dyDescent="0.25">
      <c r="Q332" s="19"/>
      <c r="W332" s="19"/>
    </row>
    <row r="333" spans="17:23" x14ac:dyDescent="0.25">
      <c r="Q333" s="19"/>
      <c r="W333" s="19"/>
    </row>
    <row r="334" spans="17:23" x14ac:dyDescent="0.25">
      <c r="Q334" s="19"/>
      <c r="W334" s="19"/>
    </row>
    <row r="335" spans="17:23" x14ac:dyDescent="0.25">
      <c r="Q335" s="19"/>
      <c r="W335" s="19"/>
    </row>
    <row r="336" spans="17:23" x14ac:dyDescent="0.25">
      <c r="Q336" s="19"/>
      <c r="W336" s="19"/>
    </row>
    <row r="337" spans="17:23" x14ac:dyDescent="0.25">
      <c r="Q337" s="19"/>
      <c r="W337" s="19"/>
    </row>
    <row r="338" spans="17:23" x14ac:dyDescent="0.25">
      <c r="Q338" s="19"/>
      <c r="W338" s="19"/>
    </row>
    <row r="339" spans="17:23" x14ac:dyDescent="0.25">
      <c r="Q339" s="19"/>
      <c r="V339" s="19"/>
      <c r="W339" s="19"/>
    </row>
    <row r="340" spans="17:23" x14ac:dyDescent="0.25">
      <c r="Q340" s="19"/>
      <c r="W340" s="19"/>
    </row>
    <row r="341" spans="17:23" x14ac:dyDescent="0.25">
      <c r="Q341" s="19"/>
      <c r="W341" s="19"/>
    </row>
    <row r="342" spans="17:23" x14ac:dyDescent="0.25">
      <c r="Q342" s="19"/>
      <c r="W342" s="19"/>
    </row>
    <row r="343" spans="17:23" x14ac:dyDescent="0.25">
      <c r="Q343" s="19"/>
      <c r="W343" s="19"/>
    </row>
    <row r="344" spans="17:23" x14ac:dyDescent="0.25">
      <c r="Q344" s="19"/>
      <c r="W344" s="19"/>
    </row>
    <row r="345" spans="17:23" x14ac:dyDescent="0.25">
      <c r="Q345" s="19"/>
      <c r="W345" s="19"/>
    </row>
    <row r="346" spans="17:23" x14ac:dyDescent="0.25">
      <c r="Q346" s="19"/>
      <c r="W346" s="19"/>
    </row>
    <row r="347" spans="17:23" x14ac:dyDescent="0.25">
      <c r="Q347" s="19"/>
      <c r="W347" s="19"/>
    </row>
    <row r="348" spans="17:23" x14ac:dyDescent="0.25">
      <c r="Q348" s="19"/>
      <c r="W348" s="19"/>
    </row>
    <row r="349" spans="17:23" x14ac:dyDescent="0.25">
      <c r="Q349" s="19"/>
      <c r="W349" s="19"/>
    </row>
    <row r="350" spans="17:23" x14ac:dyDescent="0.25">
      <c r="Q350" s="19"/>
      <c r="W350" s="19"/>
    </row>
    <row r="351" spans="17:23" x14ac:dyDescent="0.25">
      <c r="Q351" s="19"/>
      <c r="W351" s="19"/>
    </row>
    <row r="352" spans="17:23" x14ac:dyDescent="0.25">
      <c r="Q352" s="19"/>
      <c r="V352" s="19"/>
      <c r="W352" s="19"/>
    </row>
    <row r="353" spans="17:23" x14ac:dyDescent="0.25">
      <c r="Q353" s="19"/>
      <c r="W353" s="19"/>
    </row>
    <row r="354" spans="17:23" x14ac:dyDescent="0.25">
      <c r="Q354" s="19"/>
      <c r="W354" s="19"/>
    </row>
    <row r="355" spans="17:23" x14ac:dyDescent="0.25">
      <c r="Q355" s="19"/>
      <c r="W355" s="19"/>
    </row>
    <row r="356" spans="17:23" x14ac:dyDescent="0.25">
      <c r="Q356" s="19"/>
      <c r="W356" s="19"/>
    </row>
    <row r="357" spans="17:23" x14ac:dyDescent="0.25">
      <c r="Q357" s="19"/>
      <c r="W357" s="19"/>
    </row>
    <row r="358" spans="17:23" x14ac:dyDescent="0.25">
      <c r="Q358" s="19"/>
      <c r="W358" s="19"/>
    </row>
    <row r="359" spans="17:23" x14ac:dyDescent="0.25">
      <c r="Q359" s="19"/>
      <c r="W359" s="19"/>
    </row>
    <row r="360" spans="17:23" x14ac:dyDescent="0.25">
      <c r="Q360" s="19"/>
      <c r="W360" s="19"/>
    </row>
    <row r="361" spans="17:23" x14ac:dyDescent="0.25">
      <c r="Q361" s="19"/>
      <c r="W361" s="19"/>
    </row>
    <row r="362" spans="17:23" x14ac:dyDescent="0.25">
      <c r="Q362" s="19"/>
      <c r="W362" s="19"/>
    </row>
    <row r="363" spans="17:23" x14ac:dyDescent="0.25">
      <c r="Q363" s="19"/>
      <c r="W363" s="19"/>
    </row>
    <row r="364" spans="17:23" x14ac:dyDescent="0.25">
      <c r="Q364" s="19"/>
      <c r="W364" s="19"/>
    </row>
    <row r="365" spans="17:23" x14ac:dyDescent="0.25">
      <c r="Q365" s="19"/>
      <c r="V365" s="19"/>
      <c r="W365" s="19"/>
    </row>
    <row r="366" spans="17:23" x14ac:dyDescent="0.25">
      <c r="Q366" s="19"/>
      <c r="W366" s="19"/>
    </row>
    <row r="367" spans="17:23" x14ac:dyDescent="0.25">
      <c r="Q367" s="19"/>
      <c r="W367" s="19"/>
    </row>
    <row r="368" spans="17:23" x14ac:dyDescent="0.25">
      <c r="Q368" s="19"/>
      <c r="W368" s="19"/>
    </row>
    <row r="369" spans="17:23" x14ac:dyDescent="0.25">
      <c r="Q369" s="19"/>
      <c r="W369" s="19"/>
    </row>
    <row r="370" spans="17:23" x14ac:dyDescent="0.25">
      <c r="Q370" s="19"/>
      <c r="W370" s="19"/>
    </row>
    <row r="371" spans="17:23" x14ac:dyDescent="0.25">
      <c r="Q371" s="19"/>
      <c r="W371" s="19"/>
    </row>
    <row r="372" spans="17:23" x14ac:dyDescent="0.25">
      <c r="Q372" s="19"/>
      <c r="W372" s="19"/>
    </row>
    <row r="373" spans="17:23" x14ac:dyDescent="0.25">
      <c r="Q373" s="19"/>
      <c r="W373" s="19"/>
    </row>
    <row r="374" spans="17:23" x14ac:dyDescent="0.25">
      <c r="Q374" s="19"/>
      <c r="W374" s="19"/>
    </row>
    <row r="375" spans="17:23" x14ac:dyDescent="0.25">
      <c r="Q375" s="19"/>
      <c r="W375" s="19"/>
    </row>
    <row r="376" spans="17:23" x14ac:dyDescent="0.25">
      <c r="Q376" s="19"/>
      <c r="W376" s="19"/>
    </row>
    <row r="377" spans="17:23" x14ac:dyDescent="0.25">
      <c r="Q377" s="19"/>
      <c r="W377" s="19"/>
    </row>
    <row r="378" spans="17:23" x14ac:dyDescent="0.25">
      <c r="Q378" s="19"/>
      <c r="V378" s="19"/>
      <c r="W378" s="19"/>
    </row>
    <row r="379" spans="17:23" x14ac:dyDescent="0.25">
      <c r="Q379" s="19"/>
      <c r="W379" s="19"/>
    </row>
    <row r="380" spans="17:23" x14ac:dyDescent="0.25">
      <c r="Q380" s="19"/>
      <c r="W380" s="19"/>
    </row>
    <row r="381" spans="17:23" x14ac:dyDescent="0.25">
      <c r="Q381" s="19"/>
      <c r="W381" s="19"/>
    </row>
    <row r="382" spans="17:23" x14ac:dyDescent="0.25">
      <c r="Q382" s="19"/>
      <c r="W382" s="19"/>
    </row>
    <row r="383" spans="17:23" x14ac:dyDescent="0.25">
      <c r="Q383" s="19"/>
      <c r="W383" s="19"/>
    </row>
    <row r="384" spans="17:23" x14ac:dyDescent="0.25">
      <c r="Q384" s="19"/>
      <c r="W384" s="19"/>
    </row>
    <row r="385" spans="17:23" x14ac:dyDescent="0.25">
      <c r="Q385" s="19"/>
      <c r="W385" s="19"/>
    </row>
    <row r="390" spans="17:23" x14ac:dyDescent="0.25">
      <c r="Q390" s="19"/>
      <c r="W390" s="19"/>
    </row>
    <row r="391" spans="17:23" x14ac:dyDescent="0.25">
      <c r="Q391" s="19"/>
      <c r="V391" s="19"/>
      <c r="W391" s="19"/>
    </row>
    <row r="392" spans="17:23" x14ac:dyDescent="0.25">
      <c r="Q392" s="19"/>
      <c r="W392" s="19"/>
    </row>
    <row r="393" spans="17:23" x14ac:dyDescent="0.25">
      <c r="Q393" s="19"/>
      <c r="W393" s="19"/>
    </row>
    <row r="394" spans="17:23" x14ac:dyDescent="0.25">
      <c r="Q394" s="19"/>
      <c r="W394" s="19"/>
    </row>
    <row r="395" spans="17:23" x14ac:dyDescent="0.25">
      <c r="Q395" s="19"/>
      <c r="W395" s="19"/>
    </row>
    <row r="396" spans="17:23" x14ac:dyDescent="0.25">
      <c r="Q396" s="19"/>
      <c r="W396" s="19"/>
    </row>
    <row r="397" spans="17:23" x14ac:dyDescent="0.25">
      <c r="Q397" s="19"/>
      <c r="W397" s="19"/>
    </row>
    <row r="398" spans="17:23" x14ac:dyDescent="0.25">
      <c r="Q398" s="19"/>
      <c r="W398" s="19"/>
    </row>
    <row r="399" spans="17:23" x14ac:dyDescent="0.25">
      <c r="Q399" s="19"/>
      <c r="W399" s="19"/>
    </row>
    <row r="400" spans="17:23" x14ac:dyDescent="0.25">
      <c r="Q400" s="19"/>
      <c r="W400" s="19"/>
    </row>
    <row r="401" spans="17:23" x14ac:dyDescent="0.25">
      <c r="Q401" s="19"/>
      <c r="W401" s="19"/>
    </row>
    <row r="402" spans="17:23" x14ac:dyDescent="0.25">
      <c r="Q402" s="19"/>
      <c r="W402" s="19"/>
    </row>
    <row r="403" spans="17:23" x14ac:dyDescent="0.25">
      <c r="Q403" s="19"/>
      <c r="W403" s="19"/>
    </row>
    <row r="404" spans="17:23" x14ac:dyDescent="0.25">
      <c r="Q404" s="19"/>
      <c r="V404" s="19"/>
      <c r="W404" s="19"/>
    </row>
    <row r="405" spans="17:23" x14ac:dyDescent="0.25">
      <c r="Q405" s="19"/>
      <c r="W405" s="19"/>
    </row>
    <row r="406" spans="17:23" x14ac:dyDescent="0.25">
      <c r="Q406" s="19"/>
      <c r="W406" s="19"/>
    </row>
    <row r="407" spans="17:23" x14ac:dyDescent="0.25">
      <c r="Q407" s="19"/>
      <c r="W407" s="19"/>
    </row>
    <row r="408" spans="17:23" x14ac:dyDescent="0.25">
      <c r="Q408" s="19"/>
      <c r="W408" s="19"/>
    </row>
    <row r="409" spans="17:23" x14ac:dyDescent="0.25">
      <c r="Q409" s="19"/>
      <c r="W409" s="19"/>
    </row>
    <row r="410" spans="17:23" x14ac:dyDescent="0.25">
      <c r="Q410" s="19"/>
      <c r="W410" s="19"/>
    </row>
    <row r="411" spans="17:23" x14ac:dyDescent="0.25">
      <c r="Q411" s="19"/>
      <c r="W411" s="19"/>
    </row>
    <row r="412" spans="17:23" x14ac:dyDescent="0.25">
      <c r="Q412" s="19"/>
      <c r="W412" s="19"/>
    </row>
    <row r="413" spans="17:23" x14ac:dyDescent="0.25">
      <c r="Q413" s="19"/>
      <c r="W413" s="19"/>
    </row>
    <row r="414" spans="17:23" x14ac:dyDescent="0.25">
      <c r="Q414" s="19"/>
      <c r="W414" s="19"/>
    </row>
    <row r="417" spans="17:23" x14ac:dyDescent="0.25">
      <c r="Q417" s="19"/>
      <c r="V417" s="19"/>
    </row>
    <row r="418" spans="17:23" x14ac:dyDescent="0.25">
      <c r="Q418" s="19"/>
      <c r="W418" s="19"/>
    </row>
    <row r="419" spans="17:23" x14ac:dyDescent="0.25">
      <c r="Q419" s="19"/>
      <c r="W419" s="19"/>
    </row>
    <row r="420" spans="17:23" x14ac:dyDescent="0.25">
      <c r="Q420" s="19"/>
      <c r="W420" s="19"/>
    </row>
    <row r="421" spans="17:23" x14ac:dyDescent="0.25">
      <c r="Q421" s="19"/>
      <c r="W421" s="19"/>
    </row>
    <row r="422" spans="17:23" x14ac:dyDescent="0.25">
      <c r="Q422" s="19"/>
      <c r="W422" s="19"/>
    </row>
    <row r="423" spans="17:23" x14ac:dyDescent="0.25">
      <c r="Q423" s="19"/>
      <c r="W423" s="19"/>
    </row>
    <row r="424" spans="17:23" x14ac:dyDescent="0.25">
      <c r="Q424" s="19"/>
      <c r="W424" s="19"/>
    </row>
    <row r="425" spans="17:23" x14ac:dyDescent="0.25">
      <c r="Q425" s="19"/>
      <c r="W425" s="19"/>
    </row>
    <row r="426" spans="17:23" x14ac:dyDescent="0.25">
      <c r="Q426" s="19"/>
      <c r="W426" s="19"/>
    </row>
    <row r="427" spans="17:23" x14ac:dyDescent="0.25">
      <c r="Q427" s="19"/>
      <c r="W427" s="19"/>
    </row>
    <row r="428" spans="17:23" x14ac:dyDescent="0.25">
      <c r="Q428" s="19"/>
      <c r="W428" s="19"/>
    </row>
    <row r="429" spans="17:23" x14ac:dyDescent="0.25">
      <c r="Q429" s="19"/>
      <c r="W429" s="19"/>
    </row>
    <row r="430" spans="17:23" x14ac:dyDescent="0.25">
      <c r="Q430" s="19"/>
      <c r="V430" s="19"/>
      <c r="W430" s="19"/>
    </row>
    <row r="431" spans="17:23" x14ac:dyDescent="0.25">
      <c r="Q431" s="19"/>
      <c r="W431" s="19"/>
    </row>
    <row r="432" spans="17:23" x14ac:dyDescent="0.25">
      <c r="Q432" s="19"/>
      <c r="W432" s="19"/>
    </row>
    <row r="433" spans="17:23" x14ac:dyDescent="0.25">
      <c r="Q433" s="19"/>
      <c r="W433" s="19"/>
    </row>
    <row r="434" spans="17:23" x14ac:dyDescent="0.25">
      <c r="Q434" s="19"/>
      <c r="W434" s="19"/>
    </row>
    <row r="435" spans="17:23" x14ac:dyDescent="0.25">
      <c r="Q435" s="19"/>
      <c r="W435" s="19"/>
    </row>
    <row r="436" spans="17:23" x14ac:dyDescent="0.25">
      <c r="Q436" s="19"/>
      <c r="W436" s="19"/>
    </row>
    <row r="437" spans="17:23" x14ac:dyDescent="0.25">
      <c r="Q437" s="19"/>
      <c r="W437" s="19"/>
    </row>
    <row r="438" spans="17:23" x14ac:dyDescent="0.25">
      <c r="Q438" s="19"/>
      <c r="W438" s="19"/>
    </row>
    <row r="439" spans="17:23" x14ac:dyDescent="0.25">
      <c r="Q439" s="19"/>
      <c r="W439" s="19"/>
    </row>
    <row r="440" spans="17:23" x14ac:dyDescent="0.25">
      <c r="Q440" s="19"/>
      <c r="W440" s="19"/>
    </row>
    <row r="441" spans="17:23" x14ac:dyDescent="0.25">
      <c r="Q441" s="19"/>
      <c r="W441" s="19"/>
    </row>
    <row r="442" spans="17:23" x14ac:dyDescent="0.25">
      <c r="Q442" s="19"/>
      <c r="W442" s="19"/>
    </row>
    <row r="443" spans="17:23" x14ac:dyDescent="0.25">
      <c r="Q443" s="19"/>
      <c r="V443" s="19"/>
      <c r="W443" s="19"/>
    </row>
    <row r="444" spans="17:23" x14ac:dyDescent="0.25">
      <c r="Q444" s="19"/>
      <c r="W444" s="19"/>
    </row>
    <row r="445" spans="17:23" x14ac:dyDescent="0.25">
      <c r="Q445" s="19"/>
      <c r="W445" s="19"/>
    </row>
    <row r="446" spans="17:23" x14ac:dyDescent="0.25">
      <c r="Q446" s="19"/>
      <c r="W446" s="19"/>
    </row>
    <row r="447" spans="17:23" x14ac:dyDescent="0.25">
      <c r="Q447" s="19"/>
      <c r="W447" s="19"/>
    </row>
    <row r="448" spans="17:23" x14ac:dyDescent="0.25">
      <c r="Q448" s="19"/>
      <c r="W448" s="19"/>
    </row>
    <row r="449" spans="17:23" x14ac:dyDescent="0.25">
      <c r="Q449" s="19"/>
      <c r="W449" s="19"/>
    </row>
    <row r="450" spans="17:23" x14ac:dyDescent="0.25">
      <c r="Q450" s="19"/>
      <c r="W450" s="19"/>
    </row>
    <row r="451" spans="17:23" x14ac:dyDescent="0.25">
      <c r="Q451" s="19"/>
      <c r="W451" s="19"/>
    </row>
    <row r="452" spans="17:23" x14ac:dyDescent="0.25">
      <c r="Q452" s="19"/>
      <c r="W452" s="19"/>
    </row>
    <row r="453" spans="17:23" x14ac:dyDescent="0.25">
      <c r="Q453" s="19"/>
      <c r="W453" s="19"/>
    </row>
    <row r="454" spans="17:23" x14ac:dyDescent="0.25">
      <c r="Q454" s="19"/>
      <c r="W454" s="19"/>
    </row>
    <row r="455" spans="17:23" x14ac:dyDescent="0.25">
      <c r="Q455" s="19"/>
      <c r="W455" s="19"/>
    </row>
    <row r="456" spans="17:23" x14ac:dyDescent="0.25">
      <c r="Q456" s="19"/>
      <c r="V456" s="19"/>
      <c r="W456" s="19"/>
    </row>
    <row r="457" spans="17:23" x14ac:dyDescent="0.25">
      <c r="Q457" s="19"/>
      <c r="W457" s="19"/>
    </row>
    <row r="458" spans="17:23" x14ac:dyDescent="0.25">
      <c r="Q458" s="19"/>
      <c r="W458" s="19"/>
    </row>
    <row r="459" spans="17:23" x14ac:dyDescent="0.25">
      <c r="Q459" s="19"/>
      <c r="W459" s="19"/>
    </row>
    <row r="460" spans="17:23" x14ac:dyDescent="0.25">
      <c r="Q460" s="19"/>
      <c r="W460" s="19"/>
    </row>
    <row r="461" spans="17:23" x14ac:dyDescent="0.25">
      <c r="Q461" s="19"/>
      <c r="W461" s="19"/>
    </row>
    <row r="462" spans="17:23" x14ac:dyDescent="0.25">
      <c r="Q462" s="19"/>
      <c r="W462" s="19"/>
    </row>
    <row r="463" spans="17:23" x14ac:dyDescent="0.25">
      <c r="Q463" s="19"/>
      <c r="W463" s="19"/>
    </row>
    <row r="464" spans="17:23" x14ac:dyDescent="0.25">
      <c r="Q464" s="19"/>
      <c r="W464" s="19"/>
    </row>
    <row r="465" spans="17:23" x14ac:dyDescent="0.25">
      <c r="Q465" s="19"/>
      <c r="W465" s="19"/>
    </row>
    <row r="466" spans="17:23" x14ac:dyDescent="0.25">
      <c r="Q466" s="19"/>
      <c r="W466" s="19"/>
    </row>
    <row r="467" spans="17:23" x14ac:dyDescent="0.25">
      <c r="Q467" s="19"/>
      <c r="W467" s="19"/>
    </row>
    <row r="468" spans="17:23" x14ac:dyDescent="0.25">
      <c r="Q468" s="19"/>
      <c r="W468" s="19"/>
    </row>
    <row r="469" spans="17:23" x14ac:dyDescent="0.25">
      <c r="Q469" s="19"/>
      <c r="V469" s="19"/>
      <c r="W469" s="19"/>
    </row>
    <row r="470" spans="17:23" x14ac:dyDescent="0.25">
      <c r="Q470" s="19"/>
      <c r="W470" s="19"/>
    </row>
    <row r="471" spans="17:23" x14ac:dyDescent="0.25">
      <c r="Q471" s="19"/>
      <c r="W471" s="19"/>
    </row>
    <row r="472" spans="17:23" x14ac:dyDescent="0.25">
      <c r="Q472" s="19"/>
      <c r="W472" s="19"/>
    </row>
    <row r="473" spans="17:23" x14ac:dyDescent="0.25">
      <c r="Q473" s="19"/>
      <c r="W473" s="19"/>
    </row>
    <row r="474" spans="17:23" x14ac:dyDescent="0.25">
      <c r="Q474" s="19"/>
      <c r="W474" s="19"/>
    </row>
    <row r="475" spans="17:23" x14ac:dyDescent="0.25">
      <c r="Q475" s="19"/>
      <c r="W475" s="19"/>
    </row>
    <row r="476" spans="17:23" x14ac:dyDescent="0.25">
      <c r="Q476" s="19"/>
      <c r="W476" s="19"/>
    </row>
    <row r="477" spans="17:23" x14ac:dyDescent="0.25">
      <c r="Q477" s="19"/>
      <c r="W477" s="19"/>
    </row>
    <row r="478" spans="17:23" x14ac:dyDescent="0.25">
      <c r="Q478" s="19"/>
      <c r="W478" s="19"/>
    </row>
    <row r="479" spans="17:23" x14ac:dyDescent="0.25">
      <c r="Q479" s="19"/>
      <c r="W479" s="19"/>
    </row>
    <row r="480" spans="17:23" x14ac:dyDescent="0.25">
      <c r="Q480" s="19"/>
      <c r="W480" s="19"/>
    </row>
    <row r="481" spans="17:23" x14ac:dyDescent="0.25">
      <c r="Q481" s="19"/>
      <c r="W481" s="19"/>
    </row>
    <row r="482" spans="17:23" x14ac:dyDescent="0.25">
      <c r="Q482" s="19"/>
      <c r="V482" s="19"/>
    </row>
    <row r="484" spans="17:23" x14ac:dyDescent="0.25">
      <c r="Q484" s="19"/>
      <c r="W484" s="19"/>
    </row>
    <row r="488" spans="17:23" x14ac:dyDescent="0.25">
      <c r="Q488" s="19"/>
      <c r="W488" s="19"/>
    </row>
    <row r="490" spans="17:23" x14ac:dyDescent="0.25">
      <c r="Q490" s="19"/>
      <c r="W490" s="19"/>
    </row>
    <row r="491" spans="17:23" x14ac:dyDescent="0.25">
      <c r="Q491" s="19"/>
      <c r="W491" s="19"/>
    </row>
    <row r="494" spans="17:23" x14ac:dyDescent="0.25">
      <c r="Q494" s="19"/>
      <c r="W494" s="19"/>
    </row>
    <row r="495" spans="17:23" x14ac:dyDescent="0.25">
      <c r="Q495" s="19"/>
      <c r="V495" s="19"/>
      <c r="W495" s="19"/>
    </row>
    <row r="500" spans="17:23" x14ac:dyDescent="0.25">
      <c r="Q500" s="19"/>
      <c r="W500" s="19"/>
    </row>
    <row r="501" spans="17:23" x14ac:dyDescent="0.25">
      <c r="Q501" s="19"/>
      <c r="W501" s="19"/>
    </row>
    <row r="502" spans="17:23" x14ac:dyDescent="0.25">
      <c r="Q502" s="19"/>
      <c r="W502" s="19"/>
    </row>
    <row r="503" spans="17:23" x14ac:dyDescent="0.25">
      <c r="Q503" s="19"/>
      <c r="W503" s="19"/>
    </row>
    <row r="504" spans="17:23" x14ac:dyDescent="0.25">
      <c r="Q504" s="19"/>
      <c r="W504" s="19"/>
    </row>
    <row r="505" spans="17:23" x14ac:dyDescent="0.25">
      <c r="Q505" s="19"/>
      <c r="W505" s="19"/>
    </row>
    <row r="506" spans="17:23" x14ac:dyDescent="0.25">
      <c r="Q506" s="19"/>
      <c r="W506" s="19"/>
    </row>
    <row r="507" spans="17:23" x14ac:dyDescent="0.25">
      <c r="Q507" s="19"/>
      <c r="W507" s="19"/>
    </row>
    <row r="508" spans="17:23" x14ac:dyDescent="0.25">
      <c r="Q508" s="19"/>
      <c r="V508" s="19"/>
      <c r="W508" s="19"/>
    </row>
    <row r="509" spans="17:23" x14ac:dyDescent="0.25">
      <c r="Q509" s="19"/>
      <c r="W509" s="19"/>
    </row>
    <row r="510" spans="17:23" x14ac:dyDescent="0.25">
      <c r="Q510" s="19"/>
      <c r="W510" s="19"/>
    </row>
    <row r="511" spans="17:23" x14ac:dyDescent="0.25">
      <c r="Q511" s="19"/>
      <c r="W511" s="19"/>
    </row>
    <row r="512" spans="17:23" x14ac:dyDescent="0.25">
      <c r="Q512" s="19"/>
      <c r="W512" s="19"/>
    </row>
    <row r="513" spans="17:23" x14ac:dyDescent="0.25">
      <c r="Q513" s="19"/>
      <c r="W513" s="19"/>
    </row>
    <row r="516" spans="17:23" x14ac:dyDescent="0.25">
      <c r="Q516" s="19"/>
      <c r="W516" s="19"/>
    </row>
    <row r="519" spans="17:23" x14ac:dyDescent="0.25">
      <c r="Q519" s="19"/>
      <c r="W519" s="19"/>
    </row>
    <row r="520" spans="17:23" x14ac:dyDescent="0.25">
      <c r="Q520" s="19"/>
      <c r="W520" s="19"/>
    </row>
    <row r="521" spans="17:23" x14ac:dyDescent="0.25">
      <c r="Q521" s="19"/>
      <c r="V521" s="19"/>
      <c r="W521" s="19"/>
    </row>
    <row r="522" spans="17:23" x14ac:dyDescent="0.25">
      <c r="Q522" s="19"/>
      <c r="W522" s="19"/>
    </row>
    <row r="523" spans="17:23" x14ac:dyDescent="0.25">
      <c r="Q523" s="19"/>
      <c r="W523" s="19"/>
    </row>
    <row r="524" spans="17:23" x14ac:dyDescent="0.25">
      <c r="Q524" s="19"/>
      <c r="W524" s="19"/>
    </row>
    <row r="525" spans="17:23" x14ac:dyDescent="0.25">
      <c r="Q525" s="19"/>
      <c r="W525" s="19"/>
    </row>
    <row r="526" spans="17:23" x14ac:dyDescent="0.25">
      <c r="Q526" s="19"/>
      <c r="W526" s="19"/>
    </row>
    <row r="527" spans="17:23" x14ac:dyDescent="0.25">
      <c r="Q527" s="19"/>
      <c r="W527" s="19"/>
    </row>
    <row r="528" spans="17:23" x14ac:dyDescent="0.25">
      <c r="Q528" s="19"/>
      <c r="W528" s="19"/>
    </row>
    <row r="529" spans="17:23" x14ac:dyDescent="0.25">
      <c r="Q529" s="19"/>
      <c r="W529" s="19"/>
    </row>
    <row r="530" spans="17:23" x14ac:dyDescent="0.25">
      <c r="Q530" s="19"/>
      <c r="W530" s="19"/>
    </row>
    <row r="531" spans="17:23" x14ac:dyDescent="0.25">
      <c r="Q531" s="19"/>
      <c r="W531" s="19"/>
    </row>
    <row r="533" spans="17:23" x14ac:dyDescent="0.25">
      <c r="Q533" s="19"/>
      <c r="W533" s="19"/>
    </row>
    <row r="534" spans="17:23" x14ac:dyDescent="0.25">
      <c r="Q534" s="19"/>
      <c r="W534" s="19"/>
    </row>
    <row r="535" spans="17:23" x14ac:dyDescent="0.25">
      <c r="Q535" s="19"/>
      <c r="W535" s="19"/>
    </row>
    <row r="536" spans="17:23" x14ac:dyDescent="0.25">
      <c r="Q536" s="19"/>
      <c r="W536" s="19"/>
    </row>
    <row r="537" spans="17:23" x14ac:dyDescent="0.25">
      <c r="Q537" s="19"/>
      <c r="W537" s="19"/>
    </row>
    <row r="538" spans="17:23" x14ac:dyDescent="0.25">
      <c r="Q538" s="19"/>
      <c r="W538" s="19"/>
    </row>
    <row r="539" spans="17:23" x14ac:dyDescent="0.25">
      <c r="Q539" s="19"/>
      <c r="W539" s="19"/>
    </row>
    <row r="540" spans="17:23" x14ac:dyDescent="0.25">
      <c r="Q540" s="19"/>
      <c r="W540" s="19"/>
    </row>
    <row r="541" spans="17:23" x14ac:dyDescent="0.25">
      <c r="Q541" s="19"/>
      <c r="W541" s="19"/>
    </row>
    <row r="543" spans="17:23" x14ac:dyDescent="0.25">
      <c r="Q543" s="19"/>
      <c r="W543" s="19"/>
    </row>
    <row r="544" spans="17:23" x14ac:dyDescent="0.25">
      <c r="Q544" s="19"/>
      <c r="W544" s="19"/>
    </row>
    <row r="545" spans="17:23" x14ac:dyDescent="0.25">
      <c r="Q545" s="19"/>
      <c r="W545" s="19"/>
    </row>
    <row r="546" spans="17:23" x14ac:dyDescent="0.25">
      <c r="Q546" s="19"/>
      <c r="W546" s="19"/>
    </row>
    <row r="547" spans="17:23" x14ac:dyDescent="0.25">
      <c r="Q547" s="19"/>
      <c r="V547" s="19"/>
      <c r="W547" s="19"/>
    </row>
    <row r="548" spans="17:23" x14ac:dyDescent="0.25">
      <c r="Q548" s="19"/>
      <c r="W548" s="19"/>
    </row>
    <row r="549" spans="17:23" x14ac:dyDescent="0.25">
      <c r="Q549" s="19"/>
      <c r="W549" s="19"/>
    </row>
    <row r="550" spans="17:23" x14ac:dyDescent="0.25">
      <c r="Q550" s="19"/>
      <c r="W550" s="19"/>
    </row>
    <row r="551" spans="17:23" x14ac:dyDescent="0.25">
      <c r="Q551" s="19"/>
      <c r="W551" s="19"/>
    </row>
    <row r="552" spans="17:23" x14ac:dyDescent="0.25">
      <c r="Q552" s="19"/>
      <c r="W552" s="19"/>
    </row>
    <row r="553" spans="17:23" x14ac:dyDescent="0.25">
      <c r="Q553" s="19"/>
      <c r="W553" s="19"/>
    </row>
    <row r="554" spans="17:23" x14ac:dyDescent="0.25">
      <c r="Q554" s="19"/>
      <c r="W554" s="19"/>
    </row>
    <row r="555" spans="17:23" x14ac:dyDescent="0.25">
      <c r="Q555" s="19"/>
      <c r="W555" s="19"/>
    </row>
    <row r="556" spans="17:23" x14ac:dyDescent="0.25">
      <c r="Q556" s="19"/>
      <c r="W556" s="19"/>
    </row>
    <row r="557" spans="17:23" x14ac:dyDescent="0.25">
      <c r="Q557" s="19"/>
      <c r="W557" s="19"/>
    </row>
    <row r="558" spans="17:23" x14ac:dyDescent="0.25">
      <c r="Q558" s="19"/>
      <c r="W558" s="19"/>
    </row>
    <row r="559" spans="17:23" x14ac:dyDescent="0.25">
      <c r="Q559" s="19"/>
      <c r="W559" s="19"/>
    </row>
    <row r="560" spans="17:23" x14ac:dyDescent="0.25">
      <c r="Q560" s="19"/>
      <c r="W560" s="19"/>
    </row>
    <row r="561" spans="17:23" x14ac:dyDescent="0.25">
      <c r="Q561" s="19"/>
      <c r="W561" s="19"/>
    </row>
    <row r="562" spans="17:23" x14ac:dyDescent="0.25">
      <c r="Q562" s="19"/>
      <c r="W562" s="19"/>
    </row>
    <row r="563" spans="17:23" x14ac:dyDescent="0.25">
      <c r="Q563" s="19"/>
      <c r="W563" s="19"/>
    </row>
    <row r="564" spans="17:23" x14ac:dyDescent="0.25">
      <c r="Q564" s="19"/>
      <c r="W564" s="19"/>
    </row>
    <row r="565" spans="17:23" x14ac:dyDescent="0.25">
      <c r="Q565" s="19"/>
      <c r="W565" s="19"/>
    </row>
    <row r="566" spans="17:23" x14ac:dyDescent="0.25">
      <c r="Q566" s="19"/>
      <c r="W566" s="19"/>
    </row>
    <row r="567" spans="17:23" x14ac:dyDescent="0.25">
      <c r="Q567" s="19"/>
      <c r="W567" s="19"/>
    </row>
    <row r="568" spans="17:23" x14ac:dyDescent="0.25">
      <c r="Q568" s="19"/>
      <c r="W568" s="19"/>
    </row>
    <row r="569" spans="17:23" x14ac:dyDescent="0.25">
      <c r="Q569" s="19"/>
      <c r="W569" s="19"/>
    </row>
    <row r="570" spans="17:23" x14ac:dyDescent="0.25">
      <c r="Q570" s="19"/>
      <c r="W570" s="19"/>
    </row>
    <row r="571" spans="17:23" x14ac:dyDescent="0.25">
      <c r="Q571" s="19"/>
      <c r="W571" s="19"/>
    </row>
    <row r="572" spans="17:23" x14ac:dyDescent="0.25">
      <c r="Q572" s="19"/>
      <c r="W572" s="19"/>
    </row>
    <row r="573" spans="17:23" x14ac:dyDescent="0.25">
      <c r="Q573" s="19"/>
      <c r="V573" s="19"/>
      <c r="W573" s="19"/>
    </row>
    <row r="574" spans="17:23" x14ac:dyDescent="0.25">
      <c r="Q574" s="19"/>
      <c r="W574" s="19"/>
    </row>
    <row r="575" spans="17:23" x14ac:dyDescent="0.25">
      <c r="Q575" s="19"/>
      <c r="W575" s="19"/>
    </row>
    <row r="576" spans="17:23" x14ac:dyDescent="0.25">
      <c r="Q576" s="19"/>
      <c r="W576" s="19"/>
    </row>
    <row r="577" spans="17:23" x14ac:dyDescent="0.25">
      <c r="Q577" s="19"/>
      <c r="W577" s="19"/>
    </row>
    <row r="586" spans="17:23" x14ac:dyDescent="0.25">
      <c r="Q586" s="19"/>
      <c r="V586" s="19"/>
    </row>
    <row r="599" spans="17:22" x14ac:dyDescent="0.25">
      <c r="Q599" s="19"/>
      <c r="V599" s="19"/>
    </row>
    <row r="612" spans="17:22" x14ac:dyDescent="0.25">
      <c r="Q612" s="19"/>
      <c r="V612" s="19"/>
    </row>
    <row r="621" spans="17:22" x14ac:dyDescent="0.25">
      <c r="S621" t="b">
        <v>0</v>
      </c>
      <c r="T621">
        <v>1</v>
      </c>
      <c r="U621">
        <v>572</v>
      </c>
      <c r="V621" t="s">
        <v>4705</v>
      </c>
    </row>
    <row r="622" spans="17:22" x14ac:dyDescent="0.25">
      <c r="R622">
        <v>0</v>
      </c>
      <c r="T622" t="b">
        <v>0</v>
      </c>
      <c r="U622">
        <v>1</v>
      </c>
      <c r="V622" t="s">
        <v>36</v>
      </c>
    </row>
    <row r="623" spans="17:22" x14ac:dyDescent="0.25">
      <c r="R623" t="b">
        <v>0</v>
      </c>
      <c r="S623">
        <v>0</v>
      </c>
      <c r="U623" t="b">
        <v>0</v>
      </c>
      <c r="V623" t="s">
        <v>4705</v>
      </c>
    </row>
    <row r="624" spans="17:22" x14ac:dyDescent="0.25">
      <c r="R624" t="b">
        <v>0</v>
      </c>
      <c r="S624" t="b">
        <v>0</v>
      </c>
      <c r="T624">
        <v>0</v>
      </c>
      <c r="V624" t="s">
        <v>4703</v>
      </c>
    </row>
    <row r="625" spans="17:22" x14ac:dyDescent="0.25">
      <c r="Q625" s="19"/>
      <c r="R625">
        <v>0</v>
      </c>
      <c r="S625" t="b">
        <v>0</v>
      </c>
      <c r="T625" t="b">
        <v>0</v>
      </c>
      <c r="U625">
        <v>0</v>
      </c>
      <c r="V625" s="19" t="s">
        <v>95</v>
      </c>
    </row>
    <row r="626" spans="17:22" x14ac:dyDescent="0.25">
      <c r="R626">
        <v>0</v>
      </c>
      <c r="S626">
        <v>0</v>
      </c>
      <c r="T626" t="b">
        <v>0</v>
      </c>
      <c r="U626" t="b">
        <v>0</v>
      </c>
      <c r="V626" t="s">
        <v>36</v>
      </c>
    </row>
    <row r="627" spans="17:22" x14ac:dyDescent="0.25">
      <c r="R627">
        <v>0</v>
      </c>
      <c r="S627">
        <v>0</v>
      </c>
      <c r="T627">
        <v>0</v>
      </c>
      <c r="U627" t="b">
        <v>0</v>
      </c>
      <c r="V627" t="s">
        <v>4713</v>
      </c>
    </row>
    <row r="628" spans="17:22" x14ac:dyDescent="0.25">
      <c r="R628">
        <v>32000</v>
      </c>
      <c r="S628">
        <v>0</v>
      </c>
      <c r="T628">
        <v>0</v>
      </c>
      <c r="U628">
        <v>0</v>
      </c>
      <c r="V628" t="s">
        <v>4712</v>
      </c>
    </row>
    <row r="629" spans="17:22" x14ac:dyDescent="0.25">
      <c r="R629">
        <v>32000</v>
      </c>
      <c r="S629">
        <v>32000</v>
      </c>
      <c r="T629">
        <v>0</v>
      </c>
      <c r="U629">
        <v>0</v>
      </c>
      <c r="V629" t="s">
        <v>4711</v>
      </c>
    </row>
    <row r="630" spans="17:22" x14ac:dyDescent="0.25">
      <c r="R630">
        <v>32000</v>
      </c>
      <c r="S630">
        <v>32000</v>
      </c>
      <c r="T630">
        <v>32000</v>
      </c>
      <c r="U630">
        <v>0</v>
      </c>
      <c r="V630" t="s">
        <v>4710</v>
      </c>
    </row>
    <row r="631" spans="17:22" x14ac:dyDescent="0.25">
      <c r="R631">
        <v>581</v>
      </c>
      <c r="S631">
        <v>32000</v>
      </c>
      <c r="T631">
        <v>32000</v>
      </c>
      <c r="U631">
        <v>32000</v>
      </c>
      <c r="V631" t="s">
        <v>4703</v>
      </c>
    </row>
    <row r="632" spans="17:22" x14ac:dyDescent="0.25">
      <c r="R632">
        <v>1</v>
      </c>
      <c r="S632">
        <v>582</v>
      </c>
      <c r="T632">
        <v>32000</v>
      </c>
      <c r="U632">
        <v>32000</v>
      </c>
      <c r="V632" t="s">
        <v>4709</v>
      </c>
    </row>
    <row r="633" spans="17:22" x14ac:dyDescent="0.25">
      <c r="R633" t="b">
        <v>0</v>
      </c>
      <c r="S633">
        <v>1</v>
      </c>
      <c r="T633">
        <v>583</v>
      </c>
      <c r="U633">
        <v>32000</v>
      </c>
      <c r="V633" t="s">
        <v>4708</v>
      </c>
    </row>
    <row r="634" spans="17:22" x14ac:dyDescent="0.25">
      <c r="S634" t="b">
        <v>0</v>
      </c>
      <c r="T634">
        <v>1</v>
      </c>
      <c r="U634">
        <v>584</v>
      </c>
      <c r="V634" t="s">
        <v>4705</v>
      </c>
    </row>
    <row r="635" spans="17:22" x14ac:dyDescent="0.25">
      <c r="R635">
        <v>0</v>
      </c>
      <c r="T635" t="b">
        <v>0</v>
      </c>
      <c r="U635">
        <v>1</v>
      </c>
      <c r="V635" t="s">
        <v>36</v>
      </c>
    </row>
    <row r="636" spans="17:22" x14ac:dyDescent="0.25">
      <c r="R636" t="b">
        <v>0</v>
      </c>
      <c r="S636">
        <v>0</v>
      </c>
      <c r="U636" t="b">
        <v>0</v>
      </c>
      <c r="V636" t="s">
        <v>4705</v>
      </c>
    </row>
    <row r="637" spans="17:22" x14ac:dyDescent="0.25">
      <c r="R637" t="b">
        <v>0</v>
      </c>
      <c r="S637" t="b">
        <v>0</v>
      </c>
      <c r="T637">
        <v>0</v>
      </c>
      <c r="V637" t="s">
        <v>4703</v>
      </c>
    </row>
    <row r="638" spans="17:22" x14ac:dyDescent="0.25">
      <c r="Q638" s="19"/>
      <c r="R638">
        <v>0</v>
      </c>
      <c r="S638" t="b">
        <v>0</v>
      </c>
      <c r="T638" t="b">
        <v>0</v>
      </c>
      <c r="U638">
        <v>0</v>
      </c>
      <c r="V638" t="s">
        <v>4715</v>
      </c>
    </row>
    <row r="639" spans="17:22" x14ac:dyDescent="0.25">
      <c r="R639">
        <v>0</v>
      </c>
      <c r="S639">
        <v>0</v>
      </c>
      <c r="T639" t="b">
        <v>0</v>
      </c>
      <c r="U639" t="b">
        <v>0</v>
      </c>
      <c r="V639" t="s">
        <v>36</v>
      </c>
    </row>
    <row r="640" spans="17:22" x14ac:dyDescent="0.25">
      <c r="R640">
        <v>0</v>
      </c>
      <c r="S640">
        <v>0</v>
      </c>
      <c r="T640">
        <v>0</v>
      </c>
      <c r="U640" t="b">
        <v>0</v>
      </c>
      <c r="V640" t="s">
        <v>4713</v>
      </c>
    </row>
    <row r="641" spans="17:22" x14ac:dyDescent="0.25">
      <c r="R641">
        <v>32000</v>
      </c>
      <c r="S641">
        <v>0</v>
      </c>
      <c r="T641">
        <v>0</v>
      </c>
      <c r="U641">
        <v>0</v>
      </c>
      <c r="V641" t="s">
        <v>4712</v>
      </c>
    </row>
    <row r="642" spans="17:22" x14ac:dyDescent="0.25">
      <c r="R642">
        <v>32000</v>
      </c>
      <c r="S642">
        <v>32000</v>
      </c>
      <c r="T642">
        <v>0</v>
      </c>
      <c r="U642">
        <v>0</v>
      </c>
      <c r="V642" t="s">
        <v>4711</v>
      </c>
    </row>
    <row r="643" spans="17:22" x14ac:dyDescent="0.25">
      <c r="R643">
        <v>32000</v>
      </c>
      <c r="S643">
        <v>32000</v>
      </c>
      <c r="T643">
        <v>32000</v>
      </c>
      <c r="U643">
        <v>0</v>
      </c>
      <c r="V643" t="s">
        <v>4710</v>
      </c>
    </row>
    <row r="644" spans="17:22" x14ac:dyDescent="0.25">
      <c r="R644">
        <v>593</v>
      </c>
      <c r="S644">
        <v>32000</v>
      </c>
      <c r="T644">
        <v>32000</v>
      </c>
      <c r="U644">
        <v>32000</v>
      </c>
      <c r="V644" t="s">
        <v>4703</v>
      </c>
    </row>
    <row r="645" spans="17:22" x14ac:dyDescent="0.25">
      <c r="R645">
        <v>1</v>
      </c>
      <c r="S645">
        <v>594</v>
      </c>
      <c r="T645">
        <v>32000</v>
      </c>
      <c r="U645">
        <v>32000</v>
      </c>
      <c r="V645" t="s">
        <v>4709</v>
      </c>
    </row>
    <row r="646" spans="17:22" x14ac:dyDescent="0.25">
      <c r="R646" t="b">
        <v>0</v>
      </c>
      <c r="S646">
        <v>1</v>
      </c>
      <c r="T646">
        <v>595</v>
      </c>
      <c r="U646">
        <v>32000</v>
      </c>
      <c r="V646" t="s">
        <v>4708</v>
      </c>
    </row>
    <row r="647" spans="17:22" x14ac:dyDescent="0.25">
      <c r="S647" t="b">
        <v>0</v>
      </c>
      <c r="T647">
        <v>1</v>
      </c>
      <c r="U647">
        <v>596</v>
      </c>
      <c r="V647" t="s">
        <v>4705</v>
      </c>
    </row>
    <row r="648" spans="17:22" x14ac:dyDescent="0.25">
      <c r="R648">
        <v>0</v>
      </c>
      <c r="T648" t="b">
        <v>0</v>
      </c>
      <c r="U648">
        <v>1</v>
      </c>
      <c r="V648" t="s">
        <v>36</v>
      </c>
    </row>
    <row r="649" spans="17:22" x14ac:dyDescent="0.25">
      <c r="R649" t="b">
        <v>0</v>
      </c>
      <c r="S649">
        <v>0</v>
      </c>
      <c r="U649" t="b">
        <v>0</v>
      </c>
      <c r="V649" t="s">
        <v>4705</v>
      </c>
    </row>
    <row r="650" spans="17:22" x14ac:dyDescent="0.25">
      <c r="R650" t="b">
        <v>0</v>
      </c>
      <c r="S650" t="b">
        <v>0</v>
      </c>
      <c r="T650">
        <v>0</v>
      </c>
      <c r="V650" t="s">
        <v>4703</v>
      </c>
    </row>
    <row r="651" spans="17:22" x14ac:dyDescent="0.25">
      <c r="Q651" s="19"/>
      <c r="R651">
        <v>0</v>
      </c>
      <c r="S651" t="b">
        <v>0</v>
      </c>
      <c r="T651" t="b">
        <v>0</v>
      </c>
      <c r="U651">
        <v>0</v>
      </c>
      <c r="V651" t="s">
        <v>4715</v>
      </c>
    </row>
    <row r="652" spans="17:22" x14ac:dyDescent="0.25">
      <c r="R652">
        <v>0</v>
      </c>
      <c r="S652">
        <v>0</v>
      </c>
      <c r="T652" t="b">
        <v>0</v>
      </c>
      <c r="U652" t="b">
        <v>0</v>
      </c>
      <c r="V652" t="s">
        <v>36</v>
      </c>
    </row>
    <row r="653" spans="17:22" x14ac:dyDescent="0.25">
      <c r="R653">
        <v>0</v>
      </c>
      <c r="S653">
        <v>0</v>
      </c>
      <c r="T653">
        <v>0</v>
      </c>
      <c r="U653" t="b">
        <v>0</v>
      </c>
      <c r="V653" t="s">
        <v>4713</v>
      </c>
    </row>
    <row r="654" spans="17:22" x14ac:dyDescent="0.25">
      <c r="R654">
        <v>32000</v>
      </c>
      <c r="S654">
        <v>0</v>
      </c>
      <c r="T654">
        <v>0</v>
      </c>
      <c r="U654">
        <v>0</v>
      </c>
      <c r="V654" t="s">
        <v>4712</v>
      </c>
    </row>
    <row r="655" spans="17:22" x14ac:dyDescent="0.25">
      <c r="R655">
        <v>32000</v>
      </c>
      <c r="S655">
        <v>32000</v>
      </c>
      <c r="T655">
        <v>0</v>
      </c>
      <c r="U655">
        <v>0</v>
      </c>
      <c r="V655" t="s">
        <v>4711</v>
      </c>
    </row>
    <row r="656" spans="17:22" x14ac:dyDescent="0.25">
      <c r="R656">
        <v>32000</v>
      </c>
      <c r="S656">
        <v>32000</v>
      </c>
      <c r="T656">
        <v>32000</v>
      </c>
      <c r="U656">
        <v>0</v>
      </c>
      <c r="V656" t="s">
        <v>4710</v>
      </c>
    </row>
    <row r="657" spans="17:22" x14ac:dyDescent="0.25">
      <c r="R657">
        <v>605</v>
      </c>
      <c r="S657">
        <v>32000</v>
      </c>
      <c r="T657">
        <v>32000</v>
      </c>
      <c r="U657">
        <v>32000</v>
      </c>
      <c r="V657" t="s">
        <v>4703</v>
      </c>
    </row>
    <row r="658" spans="17:22" x14ac:dyDescent="0.25">
      <c r="R658">
        <v>1</v>
      </c>
      <c r="S658">
        <v>606</v>
      </c>
      <c r="T658">
        <v>32000</v>
      </c>
      <c r="U658">
        <v>32000</v>
      </c>
      <c r="V658" t="s">
        <v>4709</v>
      </c>
    </row>
    <row r="659" spans="17:22" x14ac:dyDescent="0.25">
      <c r="R659" t="b">
        <v>0</v>
      </c>
      <c r="S659">
        <v>1</v>
      </c>
      <c r="T659">
        <v>607</v>
      </c>
      <c r="U659">
        <v>32000</v>
      </c>
      <c r="V659" t="s">
        <v>4708</v>
      </c>
    </row>
    <row r="664" spans="17:22" x14ac:dyDescent="0.25">
      <c r="Q664" s="19"/>
    </row>
    <row r="677" spans="17:17" x14ac:dyDescent="0.25">
      <c r="Q677" s="19"/>
    </row>
    <row r="690" spans="17:17" x14ac:dyDescent="0.25">
      <c r="Q690" s="19"/>
    </row>
    <row r="703" spans="17:17" x14ac:dyDescent="0.25">
      <c r="Q703" s="19"/>
    </row>
    <row r="729" spans="17:17" x14ac:dyDescent="0.25">
      <c r="Q729" s="19"/>
    </row>
    <row r="742" spans="17:17" x14ac:dyDescent="0.25">
      <c r="Q742" s="19"/>
    </row>
    <row r="755" spans="17:17" x14ac:dyDescent="0.25">
      <c r="Q755" s="19"/>
    </row>
    <row r="768" spans="17:17" x14ac:dyDescent="0.25">
      <c r="Q768" s="19"/>
    </row>
    <row r="781" spans="17:17" x14ac:dyDescent="0.25">
      <c r="Q781" s="19"/>
    </row>
    <row r="794" spans="17:17" x14ac:dyDescent="0.25">
      <c r="Q794" s="19"/>
    </row>
    <row r="807" spans="17:17" x14ac:dyDescent="0.25">
      <c r="Q807" s="19"/>
    </row>
    <row r="820" spans="17:17" x14ac:dyDescent="0.25">
      <c r="Q820" s="19"/>
    </row>
    <row r="833" spans="17:17" x14ac:dyDescent="0.25">
      <c r="Q833" s="19"/>
    </row>
    <row r="846" spans="17:17" x14ac:dyDescent="0.25">
      <c r="Q846" s="19"/>
    </row>
    <row r="859" spans="17:17" x14ac:dyDescent="0.25">
      <c r="Q859" s="19"/>
    </row>
    <row r="872" spans="17:17" x14ac:dyDescent="0.25">
      <c r="Q872" s="19"/>
    </row>
    <row r="885" spans="17:17" x14ac:dyDescent="0.25">
      <c r="Q885" s="19"/>
    </row>
    <row r="898" spans="17:17" x14ac:dyDescent="0.25">
      <c r="Q898" s="19"/>
    </row>
    <row r="911" spans="17:17" x14ac:dyDescent="0.25">
      <c r="Q911" s="19"/>
    </row>
    <row r="937" spans="17:17" x14ac:dyDescent="0.25">
      <c r="Q937" s="19"/>
    </row>
    <row r="950" spans="17:17" x14ac:dyDescent="0.25">
      <c r="Q950" s="19"/>
    </row>
    <row r="963" spans="17:17" x14ac:dyDescent="0.25">
      <c r="Q963" s="19"/>
    </row>
    <row r="976" spans="17:17" x14ac:dyDescent="0.25">
      <c r="Q976" s="19"/>
    </row>
    <row r="989" spans="17:17" x14ac:dyDescent="0.25">
      <c r="Q989" s="19"/>
    </row>
    <row r="1002" spans="17:17" x14ac:dyDescent="0.25">
      <c r="Q1002" s="19"/>
    </row>
    <row r="1015" spans="17:17" x14ac:dyDescent="0.25">
      <c r="Q1015" s="19"/>
    </row>
    <row r="1028" spans="17:17" x14ac:dyDescent="0.25">
      <c r="Q1028" s="19"/>
    </row>
    <row r="1041" spans="17:17" x14ac:dyDescent="0.25">
      <c r="Q1041" s="19"/>
    </row>
    <row r="1054" spans="17:17" x14ac:dyDescent="0.25">
      <c r="Q1054" s="19"/>
    </row>
    <row r="1067" spans="17:17" x14ac:dyDescent="0.25">
      <c r="Q1067" s="19"/>
    </row>
  </sheetData>
  <mergeCells count="2">
    <mergeCell ref="AA1:AB1"/>
    <mergeCell ref="AA2:AB2"/>
  </mergeCells>
  <pageMargins left="0.7" right="0.7" top="0.75" bottom="0.75" header="0.3" footer="0.3"/>
  <drawing r:id="rId1"/>
  <legacyDrawing r:id="rId2"/>
  <controls>
    <mc:AlternateContent xmlns:mc="http://schemas.openxmlformats.org/markup-compatibility/2006">
      <mc:Choice Requires="x14">
        <control shapeId="39939" r:id="rId3" name="CommandButton3">
          <controlPr defaultSize="0" autoLine="0" r:id="rId4">
            <anchor moveWithCells="1">
              <from>
                <xdr:col>110</xdr:col>
                <xdr:colOff>295275</xdr:colOff>
                <xdr:row>14</xdr:row>
                <xdr:rowOff>152400</xdr:rowOff>
              </from>
              <to>
                <xdr:col>114</xdr:col>
                <xdr:colOff>533400</xdr:colOff>
                <xdr:row>17</xdr:row>
                <xdr:rowOff>142875</xdr:rowOff>
              </to>
            </anchor>
          </controlPr>
        </control>
      </mc:Choice>
      <mc:Fallback>
        <control shapeId="39939" r:id="rId3" name="CommandButton3"/>
      </mc:Fallback>
    </mc:AlternateContent>
    <mc:AlternateContent xmlns:mc="http://schemas.openxmlformats.org/markup-compatibility/2006">
      <mc:Choice Requires="x14">
        <control shapeId="39938" r:id="rId5" name="CommandButton2">
          <controlPr defaultSize="0" autoLine="0" r:id="rId6">
            <anchor moveWithCells="1">
              <from>
                <xdr:col>110</xdr:col>
                <xdr:colOff>276225</xdr:colOff>
                <xdr:row>11</xdr:row>
                <xdr:rowOff>104775</xdr:rowOff>
              </from>
              <to>
                <xdr:col>114</xdr:col>
                <xdr:colOff>552450</xdr:colOff>
                <xdr:row>14</xdr:row>
                <xdr:rowOff>95250</xdr:rowOff>
              </to>
            </anchor>
          </controlPr>
        </control>
      </mc:Choice>
      <mc:Fallback>
        <control shapeId="39938" r:id="rId5" name="CommandButton2"/>
      </mc:Fallback>
    </mc:AlternateContent>
    <mc:AlternateContent xmlns:mc="http://schemas.openxmlformats.org/markup-compatibility/2006">
      <mc:Choice Requires="x14">
        <control shapeId="39937" r:id="rId7" name="CommandButton1">
          <controlPr defaultSize="0" autoLine="0" r:id="rId8">
            <anchor moveWithCells="1">
              <from>
                <xdr:col>110</xdr:col>
                <xdr:colOff>304800</xdr:colOff>
                <xdr:row>7</xdr:row>
                <xdr:rowOff>123825</xdr:rowOff>
              </from>
              <to>
                <xdr:col>114</xdr:col>
                <xdr:colOff>561975</xdr:colOff>
                <xdr:row>9</xdr:row>
                <xdr:rowOff>180975</xdr:rowOff>
              </to>
            </anchor>
          </controlPr>
        </control>
      </mc:Choice>
      <mc:Fallback>
        <control shapeId="39937" r:id="rId7" name="CommandButton1"/>
      </mc:Fallback>
    </mc:AlternateContent>
    <mc:AlternateContent xmlns:mc="http://schemas.openxmlformats.org/markup-compatibility/2006">
      <mc:Choice Requires="x14">
        <control shapeId="39940" r:id="rId9" name="btnRDBDOActions">
          <controlPr defaultSize="0" print="0" autoFill="0" autoPict="0" macro="ShowRDbDoActions">
            <anchor moveWithCells="1" sizeWithCells="1">
              <from>
                <xdr:col>26</xdr:col>
                <xdr:colOff>419100</xdr:colOff>
                <xdr:row>3</xdr:row>
                <xdr:rowOff>19050</xdr:rowOff>
              </from>
              <to>
                <xdr:col>31</xdr:col>
                <xdr:colOff>66675</xdr:colOff>
                <xdr:row>5</xdr:row>
                <xdr:rowOff>66675</xdr:rowOff>
              </to>
            </anchor>
          </controlPr>
        </control>
      </mc:Choice>
    </mc:AlternateContent>
  </control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A9209-06C4-418A-B8C7-F9ADADD49D0C}">
  <sheetPr codeName="List26">
    <tabColor rgb="FFC00000"/>
  </sheetPr>
  <dimension ref="D1:AO6912"/>
  <sheetViews>
    <sheetView zoomScale="106" zoomScaleNormal="106" workbookViewId="0">
      <selection activeCell="I14" sqref="I14"/>
    </sheetView>
  </sheetViews>
  <sheetFormatPr defaultRowHeight="15" x14ac:dyDescent="0.25"/>
  <cols>
    <col min="1" max="1" width="22.85546875" customWidth="1"/>
    <col min="2" max="2" width="32.5703125" customWidth="1"/>
    <col min="3" max="3" width="16.5703125" customWidth="1"/>
    <col min="4" max="4" width="22.85546875" customWidth="1"/>
    <col min="9" max="9" width="24.28515625" customWidth="1"/>
    <col min="10" max="10" width="23.7109375" customWidth="1"/>
    <col min="30" max="30" width="9.140625" customWidth="1"/>
    <col min="33" max="33" width="25.5703125" customWidth="1"/>
  </cols>
  <sheetData>
    <row r="1" spans="9:41" x14ac:dyDescent="0.25">
      <c r="AM1" s="110" t="s">
        <v>4704</v>
      </c>
      <c r="AN1" s="110"/>
      <c r="AO1" t="s">
        <v>6613</v>
      </c>
    </row>
    <row r="2" spans="9:41" x14ac:dyDescent="0.25">
      <c r="I2" t="s">
        <v>809</v>
      </c>
      <c r="Q2">
        <v>32000</v>
      </c>
      <c r="R2">
        <v>32000</v>
      </c>
      <c r="S2">
        <v>32000</v>
      </c>
      <c r="T2">
        <v>0</v>
      </c>
      <c r="U2">
        <v>0</v>
      </c>
      <c r="V2">
        <v>0</v>
      </c>
      <c r="W2">
        <v>0</v>
      </c>
      <c r="X2">
        <v>0</v>
      </c>
      <c r="Y2">
        <v>0</v>
      </c>
      <c r="Z2">
        <v>0</v>
      </c>
      <c r="AA2">
        <v>0</v>
      </c>
      <c r="AB2">
        <v>0</v>
      </c>
      <c r="AC2">
        <v>0</v>
      </c>
      <c r="AD2">
        <v>0</v>
      </c>
      <c r="AE2">
        <v>0</v>
      </c>
      <c r="AF2">
        <v>0</v>
      </c>
      <c r="AG2" t="s">
        <v>4717</v>
      </c>
      <c r="AH2" t="s">
        <v>807</v>
      </c>
      <c r="AM2" s="110" t="s">
        <v>4706</v>
      </c>
      <c r="AN2" s="110"/>
      <c r="AO2" t="s">
        <v>4718</v>
      </c>
    </row>
    <row r="3" spans="9:41" x14ac:dyDescent="0.25">
      <c r="I3" t="s">
        <v>809</v>
      </c>
      <c r="Q3">
        <v>32000</v>
      </c>
      <c r="R3">
        <v>32000</v>
      </c>
      <c r="S3">
        <v>32000</v>
      </c>
      <c r="T3">
        <v>0</v>
      </c>
      <c r="U3">
        <v>0</v>
      </c>
      <c r="V3">
        <v>0</v>
      </c>
      <c r="W3">
        <v>0</v>
      </c>
      <c r="X3">
        <v>0</v>
      </c>
      <c r="Y3">
        <v>0</v>
      </c>
      <c r="Z3">
        <v>0</v>
      </c>
      <c r="AA3">
        <v>0</v>
      </c>
      <c r="AB3">
        <v>0</v>
      </c>
      <c r="AC3">
        <v>0</v>
      </c>
      <c r="AD3">
        <v>0</v>
      </c>
      <c r="AE3">
        <v>0</v>
      </c>
      <c r="AF3">
        <v>0</v>
      </c>
      <c r="AG3" t="s">
        <v>4717</v>
      </c>
      <c r="AH3" t="s">
        <v>807</v>
      </c>
    </row>
    <row r="4" spans="9:41" x14ac:dyDescent="0.25">
      <c r="I4" t="s">
        <v>809</v>
      </c>
      <c r="Q4">
        <v>32000</v>
      </c>
      <c r="R4">
        <v>32000</v>
      </c>
      <c r="S4">
        <v>32000</v>
      </c>
      <c r="T4">
        <v>0</v>
      </c>
      <c r="U4">
        <v>0</v>
      </c>
      <c r="V4">
        <v>0</v>
      </c>
      <c r="W4">
        <v>0</v>
      </c>
      <c r="X4">
        <v>0</v>
      </c>
      <c r="Y4">
        <v>0</v>
      </c>
      <c r="Z4">
        <v>0</v>
      </c>
      <c r="AA4">
        <v>0</v>
      </c>
      <c r="AB4">
        <v>0</v>
      </c>
      <c r="AC4">
        <v>0</v>
      </c>
      <c r="AD4">
        <v>0</v>
      </c>
      <c r="AE4">
        <v>0</v>
      </c>
      <c r="AF4">
        <v>0</v>
      </c>
      <c r="AG4" t="s">
        <v>4717</v>
      </c>
      <c r="AH4" t="s">
        <v>807</v>
      </c>
    </row>
    <row r="5" spans="9:41" x14ac:dyDescent="0.25">
      <c r="I5" t="s">
        <v>809</v>
      </c>
      <c r="Q5">
        <v>32000</v>
      </c>
      <c r="R5">
        <v>32000</v>
      </c>
      <c r="S5">
        <v>32000</v>
      </c>
      <c r="T5">
        <v>0</v>
      </c>
      <c r="U5">
        <v>0</v>
      </c>
      <c r="V5">
        <v>0</v>
      </c>
      <c r="W5">
        <v>0</v>
      </c>
      <c r="X5">
        <v>0</v>
      </c>
      <c r="Y5">
        <v>0</v>
      </c>
      <c r="Z5">
        <v>0</v>
      </c>
      <c r="AA5">
        <v>0</v>
      </c>
      <c r="AB5">
        <v>0</v>
      </c>
      <c r="AC5">
        <v>0</v>
      </c>
      <c r="AD5">
        <v>0</v>
      </c>
      <c r="AE5">
        <v>0</v>
      </c>
      <c r="AF5">
        <v>0</v>
      </c>
      <c r="AG5" t="s">
        <v>4717</v>
      </c>
      <c r="AH5" t="s">
        <v>807</v>
      </c>
    </row>
    <row r="6" spans="9:41" x14ac:dyDescent="0.25">
      <c r="I6" t="s">
        <v>809</v>
      </c>
      <c r="Q6">
        <v>32000</v>
      </c>
      <c r="R6">
        <v>32000</v>
      </c>
      <c r="S6">
        <v>32000</v>
      </c>
      <c r="T6">
        <v>0</v>
      </c>
      <c r="U6">
        <v>0</v>
      </c>
      <c r="V6">
        <v>0</v>
      </c>
      <c r="W6">
        <v>0</v>
      </c>
      <c r="X6">
        <v>0</v>
      </c>
      <c r="Y6">
        <v>0</v>
      </c>
      <c r="Z6">
        <v>0</v>
      </c>
      <c r="AA6">
        <v>0</v>
      </c>
      <c r="AB6">
        <v>0</v>
      </c>
      <c r="AC6">
        <v>0</v>
      </c>
      <c r="AD6">
        <v>0</v>
      </c>
      <c r="AE6">
        <v>0</v>
      </c>
      <c r="AF6">
        <v>0</v>
      </c>
      <c r="AG6" t="s">
        <v>4717</v>
      </c>
      <c r="AH6" t="s">
        <v>807</v>
      </c>
    </row>
    <row r="7" spans="9:41" x14ac:dyDescent="0.25">
      <c r="I7" t="s">
        <v>809</v>
      </c>
      <c r="Q7">
        <v>32000</v>
      </c>
      <c r="R7">
        <v>32000</v>
      </c>
      <c r="S7">
        <v>32000</v>
      </c>
      <c r="T7">
        <v>0</v>
      </c>
      <c r="U7">
        <v>0</v>
      </c>
      <c r="V7">
        <v>0</v>
      </c>
      <c r="W7">
        <v>0</v>
      </c>
      <c r="X7">
        <v>0</v>
      </c>
      <c r="Y7">
        <v>0</v>
      </c>
      <c r="Z7">
        <v>0</v>
      </c>
      <c r="AA7">
        <v>0</v>
      </c>
      <c r="AB7">
        <v>0</v>
      </c>
      <c r="AC7">
        <v>0</v>
      </c>
      <c r="AD7">
        <v>0</v>
      </c>
      <c r="AE7">
        <v>0</v>
      </c>
      <c r="AF7">
        <v>0</v>
      </c>
      <c r="AG7" t="s">
        <v>4717</v>
      </c>
      <c r="AH7" t="s">
        <v>807</v>
      </c>
    </row>
    <row r="8" spans="9:41" x14ac:dyDescent="0.25">
      <c r="I8" t="s">
        <v>809</v>
      </c>
      <c r="Q8">
        <v>32000</v>
      </c>
      <c r="R8">
        <v>32000</v>
      </c>
      <c r="S8">
        <v>32000</v>
      </c>
      <c r="T8">
        <v>0</v>
      </c>
      <c r="U8">
        <v>0</v>
      </c>
      <c r="V8">
        <v>0</v>
      </c>
      <c r="W8">
        <v>0</v>
      </c>
      <c r="X8">
        <v>0</v>
      </c>
      <c r="Y8">
        <v>0</v>
      </c>
      <c r="Z8">
        <v>0</v>
      </c>
      <c r="AA8">
        <v>0</v>
      </c>
      <c r="AB8">
        <v>0</v>
      </c>
      <c r="AC8">
        <v>0</v>
      </c>
      <c r="AD8">
        <v>0</v>
      </c>
      <c r="AE8">
        <v>0</v>
      </c>
      <c r="AF8">
        <v>0</v>
      </c>
      <c r="AG8" t="s">
        <v>4717</v>
      </c>
      <c r="AH8" t="s">
        <v>807</v>
      </c>
    </row>
    <row r="9" spans="9:41" x14ac:dyDescent="0.25">
      <c r="I9" t="s">
        <v>809</v>
      </c>
      <c r="Q9">
        <v>32000</v>
      </c>
      <c r="R9">
        <v>32000</v>
      </c>
      <c r="S9">
        <v>32000</v>
      </c>
      <c r="T9">
        <v>0</v>
      </c>
      <c r="U9">
        <v>0</v>
      </c>
      <c r="V9">
        <v>0</v>
      </c>
      <c r="W9">
        <v>0</v>
      </c>
      <c r="X9">
        <v>0</v>
      </c>
      <c r="Y9">
        <v>0</v>
      </c>
      <c r="Z9">
        <v>0</v>
      </c>
      <c r="AA9">
        <v>0</v>
      </c>
      <c r="AB9">
        <v>0</v>
      </c>
      <c r="AC9">
        <v>0</v>
      </c>
      <c r="AD9">
        <v>0</v>
      </c>
      <c r="AE9">
        <v>0</v>
      </c>
      <c r="AF9">
        <v>0</v>
      </c>
      <c r="AG9" t="s">
        <v>4717</v>
      </c>
      <c r="AH9" t="s">
        <v>807</v>
      </c>
    </row>
    <row r="10" spans="9:41" x14ac:dyDescent="0.25">
      <c r="I10" t="s">
        <v>809</v>
      </c>
      <c r="Q10">
        <v>32000</v>
      </c>
      <c r="R10">
        <v>32000</v>
      </c>
      <c r="S10">
        <v>32000</v>
      </c>
      <c r="T10">
        <v>0</v>
      </c>
      <c r="U10">
        <v>0</v>
      </c>
      <c r="V10">
        <v>0</v>
      </c>
      <c r="W10">
        <v>0</v>
      </c>
      <c r="X10">
        <v>0</v>
      </c>
      <c r="Y10">
        <v>0</v>
      </c>
      <c r="Z10">
        <v>0</v>
      </c>
      <c r="AA10">
        <v>0</v>
      </c>
      <c r="AB10">
        <v>0</v>
      </c>
      <c r="AC10">
        <v>0</v>
      </c>
      <c r="AD10">
        <v>0</v>
      </c>
      <c r="AE10">
        <v>0</v>
      </c>
      <c r="AF10">
        <v>0</v>
      </c>
      <c r="AG10" t="s">
        <v>4717</v>
      </c>
      <c r="AH10" t="s">
        <v>807</v>
      </c>
    </row>
    <row r="11" spans="9:41" x14ac:dyDescent="0.25">
      <c r="I11" t="s">
        <v>809</v>
      </c>
      <c r="Q11">
        <v>32000</v>
      </c>
      <c r="R11">
        <v>32000</v>
      </c>
      <c r="S11">
        <v>32000</v>
      </c>
      <c r="T11">
        <v>0</v>
      </c>
      <c r="U11">
        <v>0</v>
      </c>
      <c r="V11">
        <v>0</v>
      </c>
      <c r="W11">
        <v>0</v>
      </c>
      <c r="X11">
        <v>0</v>
      </c>
      <c r="Y11">
        <v>0</v>
      </c>
      <c r="Z11">
        <v>0</v>
      </c>
      <c r="AA11">
        <v>0</v>
      </c>
      <c r="AB11">
        <v>0</v>
      </c>
      <c r="AC11">
        <v>0</v>
      </c>
      <c r="AD11">
        <v>0</v>
      </c>
      <c r="AE11">
        <v>0</v>
      </c>
      <c r="AF11">
        <v>0</v>
      </c>
      <c r="AG11" t="s">
        <v>4717</v>
      </c>
      <c r="AH11" t="s">
        <v>807</v>
      </c>
    </row>
    <row r="12" spans="9:41" x14ac:dyDescent="0.25">
      <c r="I12" t="s">
        <v>809</v>
      </c>
      <c r="Q12">
        <v>32000</v>
      </c>
      <c r="R12">
        <v>32000</v>
      </c>
      <c r="S12">
        <v>32000</v>
      </c>
      <c r="T12">
        <v>0</v>
      </c>
      <c r="U12">
        <v>0</v>
      </c>
      <c r="V12">
        <v>0</v>
      </c>
      <c r="W12">
        <v>0</v>
      </c>
      <c r="X12">
        <v>0</v>
      </c>
      <c r="Y12">
        <v>0</v>
      </c>
      <c r="Z12">
        <v>0</v>
      </c>
      <c r="AA12">
        <v>0</v>
      </c>
      <c r="AB12">
        <v>0</v>
      </c>
      <c r="AC12">
        <v>0</v>
      </c>
      <c r="AD12">
        <v>0</v>
      </c>
      <c r="AE12">
        <v>0</v>
      </c>
      <c r="AF12">
        <v>0</v>
      </c>
      <c r="AG12" t="s">
        <v>4717</v>
      </c>
      <c r="AH12" t="s">
        <v>807</v>
      </c>
    </row>
    <row r="13" spans="9:41" x14ac:dyDescent="0.25">
      <c r="I13" t="s">
        <v>809</v>
      </c>
      <c r="Q13">
        <v>32000</v>
      </c>
      <c r="R13">
        <v>32000</v>
      </c>
      <c r="S13">
        <v>32000</v>
      </c>
      <c r="T13">
        <v>0</v>
      </c>
      <c r="U13">
        <v>0</v>
      </c>
      <c r="V13">
        <v>0</v>
      </c>
      <c r="W13">
        <v>0</v>
      </c>
      <c r="X13">
        <v>0</v>
      </c>
      <c r="Y13">
        <v>0</v>
      </c>
      <c r="Z13">
        <v>0</v>
      </c>
      <c r="AA13">
        <v>0</v>
      </c>
      <c r="AB13">
        <v>0</v>
      </c>
      <c r="AC13">
        <v>0</v>
      </c>
      <c r="AD13">
        <v>0</v>
      </c>
      <c r="AE13">
        <v>0</v>
      </c>
      <c r="AF13">
        <v>0</v>
      </c>
      <c r="AG13" t="s">
        <v>4717</v>
      </c>
      <c r="AH13" t="s">
        <v>807</v>
      </c>
    </row>
    <row r="14" spans="9:41" x14ac:dyDescent="0.25">
      <c r="I14" t="s">
        <v>809</v>
      </c>
      <c r="Q14">
        <v>32000</v>
      </c>
      <c r="R14">
        <v>32000</v>
      </c>
      <c r="S14">
        <v>32000</v>
      </c>
      <c r="T14">
        <v>0</v>
      </c>
      <c r="U14">
        <v>0</v>
      </c>
      <c r="V14">
        <v>0</v>
      </c>
      <c r="W14">
        <v>0</v>
      </c>
      <c r="X14">
        <v>0</v>
      </c>
      <c r="Y14">
        <v>0</v>
      </c>
      <c r="Z14">
        <v>0</v>
      </c>
      <c r="AA14">
        <v>0</v>
      </c>
      <c r="AB14">
        <v>0</v>
      </c>
      <c r="AC14">
        <v>0</v>
      </c>
      <c r="AD14">
        <v>0</v>
      </c>
      <c r="AE14">
        <v>0</v>
      </c>
      <c r="AF14">
        <v>0</v>
      </c>
      <c r="AG14" t="s">
        <v>4717</v>
      </c>
      <c r="AH14" t="s">
        <v>858</v>
      </c>
    </row>
    <row r="15" spans="9:41" x14ac:dyDescent="0.25">
      <c r="I15" t="s">
        <v>809</v>
      </c>
      <c r="Q15">
        <v>32000</v>
      </c>
      <c r="R15">
        <v>32000</v>
      </c>
      <c r="S15">
        <v>32000</v>
      </c>
      <c r="T15">
        <v>0</v>
      </c>
      <c r="U15">
        <v>69</v>
      </c>
      <c r="V15">
        <v>70</v>
      </c>
      <c r="W15">
        <v>0</v>
      </c>
      <c r="X15">
        <v>94</v>
      </c>
      <c r="Y15">
        <v>0</v>
      </c>
      <c r="Z15">
        <v>0</v>
      </c>
      <c r="AA15">
        <v>0</v>
      </c>
      <c r="AB15">
        <v>0</v>
      </c>
      <c r="AC15">
        <v>0</v>
      </c>
      <c r="AD15">
        <v>0</v>
      </c>
      <c r="AE15">
        <v>0</v>
      </c>
      <c r="AF15">
        <v>0</v>
      </c>
      <c r="AG15" t="s">
        <v>4717</v>
      </c>
      <c r="AH15" t="s">
        <v>861</v>
      </c>
    </row>
    <row r="16" spans="9:41" x14ac:dyDescent="0.25">
      <c r="I16" t="s">
        <v>809</v>
      </c>
      <c r="Q16">
        <v>32000</v>
      </c>
      <c r="R16">
        <v>32000</v>
      </c>
      <c r="S16">
        <v>32000</v>
      </c>
      <c r="T16">
        <v>0</v>
      </c>
      <c r="U16">
        <v>0</v>
      </c>
      <c r="V16">
        <v>0</v>
      </c>
      <c r="W16">
        <v>0</v>
      </c>
      <c r="X16">
        <v>0</v>
      </c>
      <c r="Y16">
        <v>0</v>
      </c>
      <c r="Z16">
        <v>0</v>
      </c>
      <c r="AA16">
        <v>0</v>
      </c>
      <c r="AB16">
        <v>0</v>
      </c>
      <c r="AC16">
        <v>0</v>
      </c>
      <c r="AD16">
        <v>0</v>
      </c>
      <c r="AE16">
        <v>0</v>
      </c>
      <c r="AF16">
        <v>0</v>
      </c>
      <c r="AG16" t="s">
        <v>4717</v>
      </c>
      <c r="AH16" t="s">
        <v>861</v>
      </c>
    </row>
    <row r="17" spans="4:34" x14ac:dyDescent="0.25">
      <c r="I17" t="s">
        <v>809</v>
      </c>
      <c r="Q17">
        <v>32000</v>
      </c>
      <c r="R17">
        <v>32000</v>
      </c>
      <c r="S17">
        <v>32000</v>
      </c>
      <c r="T17">
        <v>0</v>
      </c>
      <c r="U17">
        <v>0</v>
      </c>
      <c r="V17">
        <v>0</v>
      </c>
      <c r="W17">
        <v>0</v>
      </c>
      <c r="X17">
        <v>0</v>
      </c>
      <c r="Y17">
        <v>0</v>
      </c>
      <c r="Z17">
        <v>0</v>
      </c>
      <c r="AA17">
        <v>0</v>
      </c>
      <c r="AB17">
        <v>0</v>
      </c>
      <c r="AC17">
        <v>0</v>
      </c>
      <c r="AD17">
        <v>0</v>
      </c>
      <c r="AE17">
        <v>0</v>
      </c>
      <c r="AF17">
        <v>0</v>
      </c>
      <c r="AG17" t="s">
        <v>4717</v>
      </c>
      <c r="AH17" t="s">
        <v>858</v>
      </c>
    </row>
    <row r="18" spans="4:34" x14ac:dyDescent="0.25">
      <c r="I18" t="s">
        <v>809</v>
      </c>
      <c r="Q18">
        <v>32000</v>
      </c>
      <c r="R18">
        <v>32000</v>
      </c>
      <c r="S18">
        <v>32000</v>
      </c>
      <c r="T18">
        <v>0</v>
      </c>
      <c r="U18">
        <v>0</v>
      </c>
      <c r="V18">
        <v>0</v>
      </c>
      <c r="W18">
        <v>0</v>
      </c>
      <c r="X18">
        <v>0</v>
      </c>
      <c r="Y18">
        <v>0</v>
      </c>
      <c r="Z18">
        <v>0</v>
      </c>
      <c r="AA18">
        <v>0</v>
      </c>
      <c r="AB18">
        <v>0</v>
      </c>
      <c r="AC18">
        <v>0</v>
      </c>
      <c r="AD18">
        <v>0</v>
      </c>
      <c r="AE18">
        <v>0</v>
      </c>
      <c r="AF18">
        <v>0</v>
      </c>
      <c r="AG18" t="s">
        <v>4717</v>
      </c>
      <c r="AH18" t="s">
        <v>868</v>
      </c>
    </row>
    <row r="19" spans="4:34" x14ac:dyDescent="0.25">
      <c r="I19" t="s">
        <v>809</v>
      </c>
      <c r="Q19">
        <v>32000</v>
      </c>
      <c r="R19">
        <v>32000</v>
      </c>
      <c r="S19">
        <v>32000</v>
      </c>
      <c r="T19">
        <v>0</v>
      </c>
      <c r="U19">
        <v>0</v>
      </c>
      <c r="V19">
        <v>0</v>
      </c>
      <c r="W19">
        <v>0</v>
      </c>
      <c r="X19">
        <v>0</v>
      </c>
      <c r="Y19">
        <v>0</v>
      </c>
      <c r="Z19">
        <v>0</v>
      </c>
      <c r="AA19">
        <v>0</v>
      </c>
      <c r="AB19">
        <v>0</v>
      </c>
      <c r="AC19">
        <v>0</v>
      </c>
      <c r="AD19">
        <v>0</v>
      </c>
      <c r="AE19">
        <v>0</v>
      </c>
      <c r="AF19">
        <v>0</v>
      </c>
      <c r="AG19" t="s">
        <v>4717</v>
      </c>
      <c r="AH19" t="s">
        <v>861</v>
      </c>
    </row>
    <row r="20" spans="4:34" x14ac:dyDescent="0.25">
      <c r="I20" t="s">
        <v>809</v>
      </c>
      <c r="Q20">
        <v>32000</v>
      </c>
      <c r="R20">
        <v>32000</v>
      </c>
      <c r="S20">
        <v>32000</v>
      </c>
      <c r="T20">
        <v>0</v>
      </c>
      <c r="U20">
        <v>0</v>
      </c>
      <c r="V20">
        <v>0</v>
      </c>
      <c r="W20">
        <v>0</v>
      </c>
      <c r="X20">
        <v>0</v>
      </c>
      <c r="Y20">
        <v>0</v>
      </c>
      <c r="Z20">
        <v>0</v>
      </c>
      <c r="AA20">
        <v>0</v>
      </c>
      <c r="AB20">
        <v>0</v>
      </c>
      <c r="AC20">
        <v>0</v>
      </c>
      <c r="AD20">
        <v>0</v>
      </c>
      <c r="AE20">
        <v>0</v>
      </c>
      <c r="AF20">
        <v>0</v>
      </c>
      <c r="AG20" t="s">
        <v>4717</v>
      </c>
      <c r="AH20" t="s">
        <v>861</v>
      </c>
    </row>
    <row r="21" spans="4:34" x14ac:dyDescent="0.25">
      <c r="I21" t="s">
        <v>809</v>
      </c>
      <c r="Q21">
        <v>32000</v>
      </c>
      <c r="R21">
        <v>32000</v>
      </c>
      <c r="S21">
        <v>32000</v>
      </c>
      <c r="T21">
        <v>0</v>
      </c>
      <c r="U21">
        <v>0</v>
      </c>
      <c r="V21">
        <v>0</v>
      </c>
      <c r="W21">
        <v>0</v>
      </c>
      <c r="X21">
        <v>0</v>
      </c>
      <c r="Y21">
        <v>0</v>
      </c>
      <c r="Z21">
        <v>0</v>
      </c>
      <c r="AA21">
        <v>0</v>
      </c>
      <c r="AB21">
        <v>0</v>
      </c>
      <c r="AC21" s="19">
        <v>0</v>
      </c>
      <c r="AD21">
        <v>0</v>
      </c>
      <c r="AE21">
        <v>0</v>
      </c>
      <c r="AF21">
        <v>0</v>
      </c>
      <c r="AG21" t="s">
        <v>4717</v>
      </c>
      <c r="AH21" s="19"/>
    </row>
    <row r="22" spans="4:34" x14ac:dyDescent="0.25">
      <c r="I22" t="s">
        <v>809</v>
      </c>
      <c r="Q22">
        <v>5</v>
      </c>
      <c r="R22">
        <v>0</v>
      </c>
      <c r="S22">
        <v>32000</v>
      </c>
      <c r="T22">
        <v>656</v>
      </c>
      <c r="U22">
        <v>0</v>
      </c>
      <c r="V22">
        <v>0</v>
      </c>
      <c r="W22">
        <v>0</v>
      </c>
      <c r="X22">
        <v>0</v>
      </c>
      <c r="Y22">
        <v>0</v>
      </c>
      <c r="Z22">
        <v>0</v>
      </c>
      <c r="AA22">
        <v>145</v>
      </c>
      <c r="AB22">
        <v>144</v>
      </c>
      <c r="AC22">
        <v>40</v>
      </c>
      <c r="AD22">
        <v>41</v>
      </c>
      <c r="AE22">
        <v>0</v>
      </c>
      <c r="AF22">
        <v>0</v>
      </c>
      <c r="AG22">
        <v>0</v>
      </c>
      <c r="AH22" t="s">
        <v>873</v>
      </c>
    </row>
    <row r="23" spans="4:34" x14ac:dyDescent="0.25">
      <c r="I23" t="s">
        <v>809</v>
      </c>
      <c r="Q23">
        <v>32000</v>
      </c>
      <c r="R23">
        <v>32000</v>
      </c>
      <c r="S23">
        <v>32000</v>
      </c>
      <c r="T23">
        <v>0</v>
      </c>
      <c r="U23">
        <v>0</v>
      </c>
      <c r="V23">
        <v>0</v>
      </c>
      <c r="W23">
        <v>0</v>
      </c>
      <c r="X23">
        <v>0</v>
      </c>
      <c r="Y23">
        <v>0</v>
      </c>
      <c r="Z23">
        <v>0</v>
      </c>
      <c r="AA23">
        <v>0</v>
      </c>
      <c r="AB23">
        <v>0</v>
      </c>
      <c r="AC23" s="19">
        <v>0</v>
      </c>
      <c r="AD23">
        <v>0</v>
      </c>
      <c r="AE23">
        <v>0</v>
      </c>
      <c r="AF23">
        <v>0</v>
      </c>
      <c r="AG23" t="s">
        <v>4717</v>
      </c>
      <c r="AH23" s="19" t="s">
        <v>873</v>
      </c>
    </row>
    <row r="24" spans="4:34" x14ac:dyDescent="0.25">
      <c r="D24" s="19"/>
      <c r="I24" t="s">
        <v>809</v>
      </c>
      <c r="Q24">
        <v>32000</v>
      </c>
      <c r="R24">
        <v>32000</v>
      </c>
      <c r="S24">
        <v>32000</v>
      </c>
      <c r="T24">
        <v>0</v>
      </c>
      <c r="U24">
        <v>0</v>
      </c>
      <c r="V24">
        <v>0</v>
      </c>
      <c r="W24">
        <v>0</v>
      </c>
      <c r="X24">
        <v>0</v>
      </c>
      <c r="Y24">
        <v>0</v>
      </c>
      <c r="Z24">
        <v>0</v>
      </c>
      <c r="AA24">
        <v>0</v>
      </c>
      <c r="AB24">
        <v>0</v>
      </c>
      <c r="AC24" s="19">
        <v>0</v>
      </c>
      <c r="AD24">
        <v>0</v>
      </c>
      <c r="AE24">
        <v>0</v>
      </c>
      <c r="AF24">
        <v>0</v>
      </c>
      <c r="AG24" t="s">
        <v>4717</v>
      </c>
      <c r="AH24" s="19" t="s">
        <v>873</v>
      </c>
    </row>
    <row r="25" spans="4:34" x14ac:dyDescent="0.25">
      <c r="I25" t="s">
        <v>809</v>
      </c>
      <c r="Q25">
        <v>32000</v>
      </c>
      <c r="R25">
        <v>32000</v>
      </c>
      <c r="S25">
        <v>32000</v>
      </c>
      <c r="T25">
        <v>0</v>
      </c>
      <c r="U25">
        <v>0</v>
      </c>
      <c r="V25">
        <v>0</v>
      </c>
      <c r="W25">
        <v>0</v>
      </c>
      <c r="X25">
        <v>0</v>
      </c>
      <c r="Y25">
        <v>0</v>
      </c>
      <c r="Z25">
        <v>0</v>
      </c>
      <c r="AA25">
        <v>0</v>
      </c>
      <c r="AB25">
        <v>0</v>
      </c>
      <c r="AC25" s="19">
        <v>0</v>
      </c>
      <c r="AD25">
        <v>0</v>
      </c>
      <c r="AE25">
        <v>0</v>
      </c>
      <c r="AF25">
        <v>0</v>
      </c>
      <c r="AG25" t="s">
        <v>4717</v>
      </c>
      <c r="AH25" s="19" t="s">
        <v>858</v>
      </c>
    </row>
    <row r="26" spans="4:34" x14ac:dyDescent="0.25">
      <c r="I26" t="s">
        <v>813</v>
      </c>
      <c r="Q26">
        <v>32000</v>
      </c>
      <c r="R26">
        <v>32000</v>
      </c>
      <c r="S26">
        <v>32000</v>
      </c>
      <c r="T26">
        <v>0</v>
      </c>
      <c r="U26">
        <v>0</v>
      </c>
      <c r="V26">
        <v>0</v>
      </c>
      <c r="W26">
        <v>0</v>
      </c>
      <c r="X26">
        <v>0</v>
      </c>
      <c r="Y26">
        <v>0</v>
      </c>
      <c r="Z26">
        <v>0</v>
      </c>
      <c r="AA26">
        <v>0</v>
      </c>
      <c r="AB26">
        <v>0</v>
      </c>
      <c r="AC26">
        <v>0</v>
      </c>
      <c r="AD26">
        <v>0</v>
      </c>
      <c r="AE26">
        <v>0</v>
      </c>
      <c r="AF26">
        <v>0</v>
      </c>
      <c r="AG26" t="s">
        <v>4717</v>
      </c>
      <c r="AH26" t="s">
        <v>874</v>
      </c>
    </row>
    <row r="27" spans="4:34" x14ac:dyDescent="0.25">
      <c r="I27" t="s">
        <v>813</v>
      </c>
      <c r="Q27">
        <v>32000</v>
      </c>
      <c r="R27">
        <v>32000</v>
      </c>
      <c r="S27">
        <v>32000</v>
      </c>
      <c r="T27">
        <v>0</v>
      </c>
      <c r="U27">
        <v>0</v>
      </c>
      <c r="V27">
        <v>0</v>
      </c>
      <c r="W27">
        <v>0</v>
      </c>
      <c r="X27">
        <v>0</v>
      </c>
      <c r="Y27">
        <v>0</v>
      </c>
      <c r="Z27">
        <v>0</v>
      </c>
      <c r="AA27">
        <v>0</v>
      </c>
      <c r="AB27">
        <v>0</v>
      </c>
      <c r="AC27">
        <v>0</v>
      </c>
      <c r="AD27">
        <v>0</v>
      </c>
      <c r="AE27">
        <v>0</v>
      </c>
      <c r="AF27">
        <v>0</v>
      </c>
      <c r="AG27" t="s">
        <v>4717</v>
      </c>
      <c r="AH27" t="s">
        <v>874</v>
      </c>
    </row>
    <row r="28" spans="4:34" x14ac:dyDescent="0.25">
      <c r="I28" t="s">
        <v>813</v>
      </c>
      <c r="Q28">
        <v>32000</v>
      </c>
      <c r="R28">
        <v>32000</v>
      </c>
      <c r="S28">
        <v>32000</v>
      </c>
      <c r="T28">
        <v>0</v>
      </c>
      <c r="U28">
        <v>0</v>
      </c>
      <c r="V28">
        <v>0</v>
      </c>
      <c r="W28">
        <v>0</v>
      </c>
      <c r="X28">
        <v>0</v>
      </c>
      <c r="Y28">
        <v>0</v>
      </c>
      <c r="Z28">
        <v>0</v>
      </c>
      <c r="AA28">
        <v>0</v>
      </c>
      <c r="AB28">
        <v>0</v>
      </c>
      <c r="AC28" s="19">
        <v>0</v>
      </c>
      <c r="AD28">
        <v>0</v>
      </c>
      <c r="AE28">
        <v>0</v>
      </c>
      <c r="AF28">
        <v>0</v>
      </c>
      <c r="AG28" t="s">
        <v>4717</v>
      </c>
      <c r="AH28" s="19" t="s">
        <v>874</v>
      </c>
    </row>
    <row r="29" spans="4:34" x14ac:dyDescent="0.25">
      <c r="I29" t="s">
        <v>813</v>
      </c>
      <c r="Q29">
        <v>32000</v>
      </c>
      <c r="R29">
        <v>32000</v>
      </c>
      <c r="S29">
        <v>32000</v>
      </c>
      <c r="T29">
        <v>0</v>
      </c>
      <c r="U29">
        <v>0</v>
      </c>
      <c r="V29">
        <v>0</v>
      </c>
      <c r="W29">
        <v>0</v>
      </c>
      <c r="X29">
        <v>0</v>
      </c>
      <c r="Y29">
        <v>0</v>
      </c>
      <c r="Z29">
        <v>0</v>
      </c>
      <c r="AA29">
        <v>0</v>
      </c>
      <c r="AB29">
        <v>0</v>
      </c>
      <c r="AC29">
        <v>0</v>
      </c>
      <c r="AD29">
        <v>0</v>
      </c>
      <c r="AE29">
        <v>0</v>
      </c>
      <c r="AF29">
        <v>0</v>
      </c>
      <c r="AG29" t="s">
        <v>4717</v>
      </c>
      <c r="AH29" t="s">
        <v>858</v>
      </c>
    </row>
    <row r="30" spans="4:34" x14ac:dyDescent="0.25">
      <c r="I30" t="s">
        <v>813</v>
      </c>
      <c r="Q30">
        <v>32000</v>
      </c>
      <c r="R30">
        <v>32000</v>
      </c>
      <c r="S30">
        <v>32000</v>
      </c>
      <c r="T30">
        <v>0</v>
      </c>
      <c r="U30">
        <v>0</v>
      </c>
      <c r="V30">
        <v>0</v>
      </c>
      <c r="W30">
        <v>0</v>
      </c>
      <c r="X30">
        <v>0</v>
      </c>
      <c r="Y30">
        <v>0</v>
      </c>
      <c r="Z30">
        <v>0</v>
      </c>
      <c r="AA30">
        <v>0</v>
      </c>
      <c r="AB30">
        <v>0</v>
      </c>
      <c r="AC30">
        <v>0</v>
      </c>
      <c r="AD30">
        <v>0</v>
      </c>
      <c r="AE30">
        <v>0</v>
      </c>
      <c r="AF30">
        <v>0</v>
      </c>
      <c r="AG30" t="s">
        <v>4717</v>
      </c>
      <c r="AH30" t="s">
        <v>858</v>
      </c>
    </row>
    <row r="31" spans="4:34" x14ac:dyDescent="0.25">
      <c r="I31" t="s">
        <v>813</v>
      </c>
      <c r="Q31">
        <v>32000</v>
      </c>
      <c r="R31">
        <v>32000</v>
      </c>
      <c r="S31">
        <v>32000</v>
      </c>
      <c r="T31">
        <v>0</v>
      </c>
      <c r="U31">
        <v>0</v>
      </c>
      <c r="V31">
        <v>0</v>
      </c>
      <c r="W31">
        <v>0</v>
      </c>
      <c r="X31">
        <v>0</v>
      </c>
      <c r="Y31">
        <v>0</v>
      </c>
      <c r="Z31">
        <v>0</v>
      </c>
      <c r="AA31">
        <v>0</v>
      </c>
      <c r="AB31">
        <v>0</v>
      </c>
      <c r="AC31">
        <v>0</v>
      </c>
      <c r="AD31">
        <v>0</v>
      </c>
      <c r="AE31">
        <v>0</v>
      </c>
      <c r="AF31">
        <v>0</v>
      </c>
      <c r="AG31" t="s">
        <v>4717</v>
      </c>
      <c r="AH31" t="s">
        <v>858</v>
      </c>
    </row>
    <row r="32" spans="4:34" x14ac:dyDescent="0.25">
      <c r="I32" t="s">
        <v>813</v>
      </c>
      <c r="Q32">
        <v>32000</v>
      </c>
      <c r="R32">
        <v>32000</v>
      </c>
      <c r="S32">
        <v>32000</v>
      </c>
      <c r="T32">
        <v>0</v>
      </c>
      <c r="U32">
        <v>0</v>
      </c>
      <c r="V32">
        <v>0</v>
      </c>
      <c r="W32">
        <v>0</v>
      </c>
      <c r="X32">
        <v>0</v>
      </c>
      <c r="Y32">
        <v>0</v>
      </c>
      <c r="Z32">
        <v>0</v>
      </c>
      <c r="AA32">
        <v>0</v>
      </c>
      <c r="AB32">
        <v>0</v>
      </c>
      <c r="AC32">
        <v>0</v>
      </c>
      <c r="AD32">
        <v>0</v>
      </c>
      <c r="AE32">
        <v>0</v>
      </c>
      <c r="AF32">
        <v>0</v>
      </c>
      <c r="AG32" t="s">
        <v>4717</v>
      </c>
      <c r="AH32" t="s">
        <v>858</v>
      </c>
    </row>
    <row r="33" spans="4:34" x14ac:dyDescent="0.25">
      <c r="I33" t="s">
        <v>813</v>
      </c>
      <c r="Q33">
        <v>32000</v>
      </c>
      <c r="R33">
        <v>32000</v>
      </c>
      <c r="S33">
        <v>32000</v>
      </c>
      <c r="T33">
        <v>0</v>
      </c>
      <c r="U33">
        <v>0</v>
      </c>
      <c r="V33">
        <v>0</v>
      </c>
      <c r="W33">
        <v>0</v>
      </c>
      <c r="X33">
        <v>0</v>
      </c>
      <c r="Y33">
        <v>0</v>
      </c>
      <c r="Z33">
        <v>0</v>
      </c>
      <c r="AA33">
        <v>0</v>
      </c>
      <c r="AB33">
        <v>0</v>
      </c>
      <c r="AC33" s="19">
        <v>0</v>
      </c>
      <c r="AD33">
        <v>0</v>
      </c>
      <c r="AE33">
        <v>0</v>
      </c>
      <c r="AF33">
        <v>0</v>
      </c>
      <c r="AG33" t="s">
        <v>4717</v>
      </c>
      <c r="AH33" s="19"/>
    </row>
    <row r="34" spans="4:34" x14ac:dyDescent="0.25">
      <c r="I34" t="s">
        <v>813</v>
      </c>
      <c r="Q34">
        <v>32000</v>
      </c>
      <c r="R34">
        <v>32000</v>
      </c>
      <c r="S34">
        <v>32000</v>
      </c>
      <c r="T34">
        <v>0</v>
      </c>
      <c r="U34">
        <v>0</v>
      </c>
      <c r="V34">
        <v>0</v>
      </c>
      <c r="W34">
        <v>0</v>
      </c>
      <c r="X34">
        <v>0</v>
      </c>
      <c r="Y34">
        <v>0</v>
      </c>
      <c r="Z34">
        <v>0</v>
      </c>
      <c r="AA34">
        <v>0</v>
      </c>
      <c r="AB34">
        <v>0</v>
      </c>
      <c r="AC34">
        <v>0</v>
      </c>
      <c r="AD34">
        <v>0</v>
      </c>
      <c r="AE34">
        <v>0</v>
      </c>
      <c r="AF34">
        <v>0</v>
      </c>
      <c r="AG34" t="s">
        <v>4717</v>
      </c>
      <c r="AH34" t="s">
        <v>858</v>
      </c>
    </row>
    <row r="35" spans="4:34" x14ac:dyDescent="0.25">
      <c r="I35" t="s">
        <v>813</v>
      </c>
      <c r="Q35">
        <v>32000</v>
      </c>
      <c r="R35">
        <v>32000</v>
      </c>
      <c r="S35">
        <v>32000</v>
      </c>
      <c r="T35">
        <v>0</v>
      </c>
      <c r="U35">
        <v>0</v>
      </c>
      <c r="V35">
        <v>0</v>
      </c>
      <c r="W35">
        <v>0</v>
      </c>
      <c r="X35">
        <v>0</v>
      </c>
      <c r="Y35">
        <v>0</v>
      </c>
      <c r="Z35">
        <v>0</v>
      </c>
      <c r="AA35">
        <v>0</v>
      </c>
      <c r="AB35">
        <v>0</v>
      </c>
      <c r="AC35">
        <v>0</v>
      </c>
      <c r="AD35">
        <v>0</v>
      </c>
      <c r="AE35">
        <v>0</v>
      </c>
      <c r="AF35">
        <v>0</v>
      </c>
      <c r="AG35" t="s">
        <v>4717</v>
      </c>
      <c r="AH35" t="s">
        <v>858</v>
      </c>
    </row>
    <row r="36" spans="4:34" x14ac:dyDescent="0.25">
      <c r="I36" t="s">
        <v>813</v>
      </c>
      <c r="Q36">
        <v>32000</v>
      </c>
      <c r="R36">
        <v>32000</v>
      </c>
      <c r="S36">
        <v>32000</v>
      </c>
      <c r="T36">
        <v>0</v>
      </c>
      <c r="U36">
        <v>0</v>
      </c>
      <c r="V36">
        <v>0</v>
      </c>
      <c r="W36">
        <v>0</v>
      </c>
      <c r="X36">
        <v>0</v>
      </c>
      <c r="Y36">
        <v>0</v>
      </c>
      <c r="Z36">
        <v>0</v>
      </c>
      <c r="AA36">
        <v>0</v>
      </c>
      <c r="AB36">
        <v>0</v>
      </c>
      <c r="AC36">
        <v>0</v>
      </c>
      <c r="AD36">
        <v>0</v>
      </c>
      <c r="AE36">
        <v>0</v>
      </c>
      <c r="AF36">
        <v>0</v>
      </c>
      <c r="AG36" t="s">
        <v>4717</v>
      </c>
      <c r="AH36" t="s">
        <v>858</v>
      </c>
    </row>
    <row r="37" spans="4:34" x14ac:dyDescent="0.25">
      <c r="I37" t="s">
        <v>813</v>
      </c>
      <c r="Q37">
        <v>32000</v>
      </c>
      <c r="R37">
        <v>32000</v>
      </c>
      <c r="S37">
        <v>32000</v>
      </c>
      <c r="T37">
        <v>0</v>
      </c>
      <c r="U37">
        <v>0</v>
      </c>
      <c r="V37">
        <v>0</v>
      </c>
      <c r="W37">
        <v>0</v>
      </c>
      <c r="X37">
        <v>0</v>
      </c>
      <c r="Y37">
        <v>0</v>
      </c>
      <c r="Z37">
        <v>0</v>
      </c>
      <c r="AA37">
        <v>0</v>
      </c>
      <c r="AB37">
        <v>0</v>
      </c>
      <c r="AC37">
        <v>0</v>
      </c>
      <c r="AD37">
        <v>0</v>
      </c>
      <c r="AE37">
        <v>0</v>
      </c>
      <c r="AF37">
        <v>0</v>
      </c>
      <c r="AG37" t="s">
        <v>4717</v>
      </c>
      <c r="AH37" t="s">
        <v>858</v>
      </c>
    </row>
    <row r="38" spans="4:34" x14ac:dyDescent="0.25">
      <c r="I38" t="s">
        <v>813</v>
      </c>
      <c r="Q38">
        <v>32000</v>
      </c>
      <c r="R38">
        <v>32000</v>
      </c>
      <c r="S38">
        <v>32000</v>
      </c>
      <c r="T38">
        <v>0</v>
      </c>
      <c r="U38">
        <v>0</v>
      </c>
      <c r="V38">
        <v>0</v>
      </c>
      <c r="W38">
        <v>0</v>
      </c>
      <c r="X38">
        <v>0</v>
      </c>
      <c r="Y38">
        <v>0</v>
      </c>
      <c r="Z38">
        <v>0</v>
      </c>
      <c r="AA38">
        <v>0</v>
      </c>
      <c r="AB38">
        <v>0</v>
      </c>
      <c r="AC38">
        <v>0</v>
      </c>
      <c r="AD38">
        <v>0</v>
      </c>
      <c r="AE38">
        <v>0</v>
      </c>
      <c r="AF38">
        <v>0</v>
      </c>
      <c r="AG38" t="s">
        <v>4717</v>
      </c>
      <c r="AH38" t="s">
        <v>858</v>
      </c>
    </row>
    <row r="39" spans="4:34" x14ac:dyDescent="0.25">
      <c r="I39" t="s">
        <v>813</v>
      </c>
      <c r="Q39">
        <v>32000</v>
      </c>
      <c r="R39">
        <v>32000</v>
      </c>
      <c r="S39">
        <v>32000</v>
      </c>
      <c r="T39">
        <v>0</v>
      </c>
      <c r="U39">
        <v>0</v>
      </c>
      <c r="V39">
        <v>0</v>
      </c>
      <c r="W39">
        <v>0</v>
      </c>
      <c r="X39">
        <v>0</v>
      </c>
      <c r="Y39">
        <v>0</v>
      </c>
      <c r="Z39">
        <v>0</v>
      </c>
      <c r="AA39">
        <v>0</v>
      </c>
      <c r="AB39">
        <v>0</v>
      </c>
      <c r="AC39">
        <v>0</v>
      </c>
      <c r="AD39">
        <v>0</v>
      </c>
      <c r="AE39">
        <v>0</v>
      </c>
      <c r="AF39">
        <v>0</v>
      </c>
      <c r="AG39" t="s">
        <v>4717</v>
      </c>
      <c r="AH39" t="s">
        <v>858</v>
      </c>
    </row>
    <row r="40" spans="4:34" x14ac:dyDescent="0.25">
      <c r="I40" t="s">
        <v>813</v>
      </c>
      <c r="Q40">
        <v>32000</v>
      </c>
      <c r="R40">
        <v>32000</v>
      </c>
      <c r="S40">
        <v>32000</v>
      </c>
      <c r="T40">
        <v>0</v>
      </c>
      <c r="U40">
        <v>0</v>
      </c>
      <c r="V40">
        <v>0</v>
      </c>
      <c r="W40">
        <v>0</v>
      </c>
      <c r="X40">
        <v>0</v>
      </c>
      <c r="Y40">
        <v>0</v>
      </c>
      <c r="Z40">
        <v>0</v>
      </c>
      <c r="AA40">
        <v>0</v>
      </c>
      <c r="AB40">
        <v>0</v>
      </c>
      <c r="AC40">
        <v>0</v>
      </c>
      <c r="AD40">
        <v>0</v>
      </c>
      <c r="AE40">
        <v>0</v>
      </c>
      <c r="AF40">
        <v>0</v>
      </c>
      <c r="AG40" t="s">
        <v>4717</v>
      </c>
      <c r="AH40" t="s">
        <v>858</v>
      </c>
    </row>
    <row r="41" spans="4:34" x14ac:dyDescent="0.25">
      <c r="I41" t="s">
        <v>813</v>
      </c>
      <c r="Q41">
        <v>32000</v>
      </c>
      <c r="R41">
        <v>32000</v>
      </c>
      <c r="S41">
        <v>32000</v>
      </c>
      <c r="T41">
        <v>0</v>
      </c>
      <c r="U41">
        <v>0</v>
      </c>
      <c r="V41">
        <v>0</v>
      </c>
      <c r="W41">
        <v>0</v>
      </c>
      <c r="X41">
        <v>0</v>
      </c>
      <c r="Y41">
        <v>0</v>
      </c>
      <c r="Z41">
        <v>0</v>
      </c>
      <c r="AA41">
        <v>0</v>
      </c>
      <c r="AB41">
        <v>0</v>
      </c>
      <c r="AC41">
        <v>0</v>
      </c>
      <c r="AD41">
        <v>0</v>
      </c>
      <c r="AE41">
        <v>0</v>
      </c>
      <c r="AF41">
        <v>0</v>
      </c>
      <c r="AG41" t="s">
        <v>4717</v>
      </c>
      <c r="AH41" t="s">
        <v>858</v>
      </c>
    </row>
    <row r="42" spans="4:34" x14ac:dyDescent="0.25">
      <c r="I42" t="s">
        <v>813</v>
      </c>
      <c r="Q42">
        <v>32000</v>
      </c>
      <c r="R42">
        <v>32000</v>
      </c>
      <c r="S42">
        <v>32000</v>
      </c>
      <c r="T42">
        <v>0</v>
      </c>
      <c r="U42">
        <v>0</v>
      </c>
      <c r="V42">
        <v>0</v>
      </c>
      <c r="W42">
        <v>0</v>
      </c>
      <c r="X42">
        <v>0</v>
      </c>
      <c r="Y42">
        <v>0</v>
      </c>
      <c r="Z42">
        <v>0</v>
      </c>
      <c r="AA42">
        <v>0</v>
      </c>
      <c r="AB42">
        <v>0</v>
      </c>
      <c r="AC42">
        <v>0</v>
      </c>
      <c r="AD42">
        <v>0</v>
      </c>
      <c r="AE42">
        <v>0</v>
      </c>
      <c r="AF42">
        <v>0</v>
      </c>
      <c r="AG42" t="s">
        <v>4717</v>
      </c>
      <c r="AH42" t="s">
        <v>871</v>
      </c>
    </row>
    <row r="43" spans="4:34" x14ac:dyDescent="0.25">
      <c r="I43" t="s">
        <v>813</v>
      </c>
      <c r="Q43">
        <v>32000</v>
      </c>
      <c r="R43">
        <v>32000</v>
      </c>
      <c r="S43">
        <v>32000</v>
      </c>
      <c r="T43">
        <v>0</v>
      </c>
      <c r="U43">
        <v>0</v>
      </c>
      <c r="V43">
        <v>0</v>
      </c>
      <c r="W43">
        <v>0</v>
      </c>
      <c r="X43">
        <v>0</v>
      </c>
      <c r="Y43">
        <v>0</v>
      </c>
      <c r="Z43">
        <v>0</v>
      </c>
      <c r="AA43">
        <v>0</v>
      </c>
      <c r="AB43">
        <v>0</v>
      </c>
      <c r="AC43">
        <v>0</v>
      </c>
      <c r="AD43">
        <v>0</v>
      </c>
      <c r="AE43">
        <v>0</v>
      </c>
      <c r="AF43">
        <v>0</v>
      </c>
      <c r="AG43" t="s">
        <v>4717</v>
      </c>
      <c r="AH43" t="s">
        <v>871</v>
      </c>
    </row>
    <row r="44" spans="4:34" x14ac:dyDescent="0.25">
      <c r="I44" t="s">
        <v>813</v>
      </c>
      <c r="Q44">
        <v>32000</v>
      </c>
      <c r="R44">
        <v>32000</v>
      </c>
      <c r="S44">
        <v>32000</v>
      </c>
      <c r="T44">
        <v>0</v>
      </c>
      <c r="U44">
        <v>0</v>
      </c>
      <c r="V44">
        <v>0</v>
      </c>
      <c r="W44">
        <v>0</v>
      </c>
      <c r="X44">
        <v>0</v>
      </c>
      <c r="Y44">
        <v>0</v>
      </c>
      <c r="Z44">
        <v>0</v>
      </c>
      <c r="AA44">
        <v>0</v>
      </c>
      <c r="AB44">
        <v>0</v>
      </c>
      <c r="AC44">
        <v>0</v>
      </c>
      <c r="AD44">
        <v>0</v>
      </c>
      <c r="AE44">
        <v>0</v>
      </c>
      <c r="AF44">
        <v>0</v>
      </c>
      <c r="AG44" t="s">
        <v>4717</v>
      </c>
      <c r="AH44" t="s">
        <v>871</v>
      </c>
    </row>
    <row r="45" spans="4:34" x14ac:dyDescent="0.25">
      <c r="I45" t="s">
        <v>813</v>
      </c>
      <c r="Q45">
        <v>32000</v>
      </c>
      <c r="R45">
        <v>32000</v>
      </c>
      <c r="S45">
        <v>32000</v>
      </c>
      <c r="T45">
        <v>0</v>
      </c>
      <c r="U45">
        <v>0</v>
      </c>
      <c r="V45">
        <v>0</v>
      </c>
      <c r="W45">
        <v>0</v>
      </c>
      <c r="X45">
        <v>0</v>
      </c>
      <c r="Y45">
        <v>0</v>
      </c>
      <c r="Z45">
        <v>0</v>
      </c>
      <c r="AA45">
        <v>0</v>
      </c>
      <c r="AB45">
        <v>0</v>
      </c>
      <c r="AC45">
        <v>0</v>
      </c>
      <c r="AD45">
        <v>0</v>
      </c>
      <c r="AE45">
        <v>0</v>
      </c>
      <c r="AF45">
        <v>0</v>
      </c>
      <c r="AG45" t="s">
        <v>4717</v>
      </c>
      <c r="AH45" t="s">
        <v>871</v>
      </c>
    </row>
    <row r="46" spans="4:34" x14ac:dyDescent="0.25">
      <c r="I46" t="s">
        <v>813</v>
      </c>
      <c r="Q46">
        <v>32000</v>
      </c>
      <c r="R46">
        <v>32000</v>
      </c>
      <c r="S46">
        <v>32000</v>
      </c>
      <c r="T46">
        <v>0</v>
      </c>
      <c r="U46">
        <v>0</v>
      </c>
      <c r="V46">
        <v>0</v>
      </c>
      <c r="W46">
        <v>0</v>
      </c>
      <c r="X46">
        <v>0</v>
      </c>
      <c r="Y46">
        <v>0</v>
      </c>
      <c r="Z46">
        <v>0</v>
      </c>
      <c r="AA46">
        <v>0</v>
      </c>
      <c r="AB46">
        <v>0</v>
      </c>
      <c r="AC46">
        <v>0</v>
      </c>
      <c r="AD46">
        <v>0</v>
      </c>
      <c r="AE46">
        <v>0</v>
      </c>
      <c r="AF46">
        <v>0</v>
      </c>
      <c r="AG46" t="s">
        <v>4717</v>
      </c>
      <c r="AH46" t="s">
        <v>815</v>
      </c>
    </row>
    <row r="47" spans="4:34" x14ac:dyDescent="0.25">
      <c r="I47" t="s">
        <v>813</v>
      </c>
      <c r="Q47">
        <v>32000</v>
      </c>
      <c r="R47">
        <v>32000</v>
      </c>
      <c r="S47">
        <v>32000</v>
      </c>
      <c r="T47">
        <v>0</v>
      </c>
      <c r="U47">
        <v>0</v>
      </c>
      <c r="V47">
        <v>0</v>
      </c>
      <c r="W47">
        <v>0</v>
      </c>
      <c r="X47">
        <v>0</v>
      </c>
      <c r="Y47">
        <v>0</v>
      </c>
      <c r="Z47">
        <v>0</v>
      </c>
      <c r="AA47">
        <v>0</v>
      </c>
      <c r="AB47">
        <v>0</v>
      </c>
      <c r="AC47">
        <v>0</v>
      </c>
      <c r="AD47">
        <v>0</v>
      </c>
      <c r="AE47">
        <v>0</v>
      </c>
      <c r="AF47">
        <v>0</v>
      </c>
      <c r="AG47" t="s">
        <v>4717</v>
      </c>
      <c r="AH47" t="s">
        <v>815</v>
      </c>
    </row>
    <row r="48" spans="4:34" x14ac:dyDescent="0.25">
      <c r="D48" s="19"/>
      <c r="I48" t="s">
        <v>813</v>
      </c>
      <c r="Q48">
        <v>32000</v>
      </c>
      <c r="R48">
        <v>32000</v>
      </c>
      <c r="S48">
        <v>32000</v>
      </c>
      <c r="T48">
        <v>0</v>
      </c>
      <c r="U48">
        <v>0</v>
      </c>
      <c r="V48">
        <v>0</v>
      </c>
      <c r="W48">
        <v>0</v>
      </c>
      <c r="X48">
        <v>0</v>
      </c>
      <c r="Y48">
        <v>0</v>
      </c>
      <c r="Z48">
        <v>0</v>
      </c>
      <c r="AA48">
        <v>0</v>
      </c>
      <c r="AB48">
        <v>0</v>
      </c>
      <c r="AC48">
        <v>0</v>
      </c>
      <c r="AD48">
        <v>0</v>
      </c>
      <c r="AE48">
        <v>0</v>
      </c>
      <c r="AF48">
        <v>0</v>
      </c>
      <c r="AG48" t="s">
        <v>4717</v>
      </c>
      <c r="AH48" t="s">
        <v>815</v>
      </c>
    </row>
    <row r="49" spans="9:34" x14ac:dyDescent="0.25">
      <c r="I49" t="s">
        <v>813</v>
      </c>
      <c r="Q49">
        <v>32000</v>
      </c>
      <c r="R49">
        <v>32000</v>
      </c>
      <c r="S49">
        <v>32000</v>
      </c>
      <c r="T49">
        <v>0</v>
      </c>
      <c r="U49">
        <v>0</v>
      </c>
      <c r="V49">
        <v>0</v>
      </c>
      <c r="W49">
        <v>0</v>
      </c>
      <c r="X49">
        <v>0</v>
      </c>
      <c r="Y49">
        <v>0</v>
      </c>
      <c r="Z49">
        <v>0</v>
      </c>
      <c r="AA49">
        <v>0</v>
      </c>
      <c r="AB49">
        <v>0</v>
      </c>
      <c r="AC49">
        <v>0</v>
      </c>
      <c r="AD49">
        <v>0</v>
      </c>
      <c r="AE49">
        <v>0</v>
      </c>
      <c r="AF49">
        <v>0</v>
      </c>
      <c r="AG49" t="s">
        <v>4717</v>
      </c>
      <c r="AH49" t="s">
        <v>815</v>
      </c>
    </row>
    <row r="50" spans="9:34" x14ac:dyDescent="0.25">
      <c r="I50" t="s">
        <v>60</v>
      </c>
      <c r="Q50">
        <v>32000</v>
      </c>
      <c r="R50">
        <v>32000</v>
      </c>
      <c r="S50">
        <v>32000</v>
      </c>
      <c r="T50">
        <v>0</v>
      </c>
      <c r="U50">
        <v>0</v>
      </c>
      <c r="V50">
        <v>0</v>
      </c>
      <c r="W50">
        <v>0</v>
      </c>
      <c r="X50">
        <v>0</v>
      </c>
      <c r="Y50">
        <v>0</v>
      </c>
      <c r="Z50">
        <v>0</v>
      </c>
      <c r="AA50">
        <v>0</v>
      </c>
      <c r="AB50">
        <v>0</v>
      </c>
      <c r="AC50" s="19">
        <v>0</v>
      </c>
      <c r="AD50">
        <v>0</v>
      </c>
      <c r="AE50">
        <v>0</v>
      </c>
      <c r="AF50">
        <v>0</v>
      </c>
      <c r="AG50" t="s">
        <v>4717</v>
      </c>
      <c r="AH50" s="19"/>
    </row>
    <row r="51" spans="9:34" x14ac:dyDescent="0.25">
      <c r="I51" t="s">
        <v>60</v>
      </c>
      <c r="Q51">
        <v>32000</v>
      </c>
      <c r="R51">
        <v>32000</v>
      </c>
      <c r="S51">
        <v>32000</v>
      </c>
      <c r="T51">
        <v>0</v>
      </c>
      <c r="U51">
        <v>0</v>
      </c>
      <c r="V51">
        <v>0</v>
      </c>
      <c r="W51">
        <v>0</v>
      </c>
      <c r="X51">
        <v>0</v>
      </c>
      <c r="Y51">
        <v>0</v>
      </c>
      <c r="Z51">
        <v>0</v>
      </c>
      <c r="AA51">
        <v>0</v>
      </c>
      <c r="AB51">
        <v>0</v>
      </c>
      <c r="AC51" s="19">
        <v>0</v>
      </c>
      <c r="AD51">
        <v>0</v>
      </c>
      <c r="AE51">
        <v>0</v>
      </c>
      <c r="AF51">
        <v>0</v>
      </c>
      <c r="AG51" t="s">
        <v>4717</v>
      </c>
      <c r="AH51" s="19"/>
    </row>
    <row r="52" spans="9:34" x14ac:dyDescent="0.25">
      <c r="I52" t="s">
        <v>60</v>
      </c>
      <c r="Q52">
        <v>32000</v>
      </c>
      <c r="R52">
        <v>32000</v>
      </c>
      <c r="S52">
        <v>32000</v>
      </c>
      <c r="T52">
        <v>0</v>
      </c>
      <c r="U52">
        <v>0</v>
      </c>
      <c r="V52">
        <v>0</v>
      </c>
      <c r="W52">
        <v>0</v>
      </c>
      <c r="X52">
        <v>0</v>
      </c>
      <c r="Y52">
        <v>0</v>
      </c>
      <c r="Z52">
        <v>0</v>
      </c>
      <c r="AA52">
        <v>0</v>
      </c>
      <c r="AB52">
        <v>0</v>
      </c>
      <c r="AC52" s="19">
        <v>0</v>
      </c>
      <c r="AD52">
        <v>0</v>
      </c>
      <c r="AE52">
        <v>0</v>
      </c>
      <c r="AF52">
        <v>0</v>
      </c>
      <c r="AG52" t="s">
        <v>4717</v>
      </c>
      <c r="AH52" s="19"/>
    </row>
    <row r="53" spans="9:34" x14ac:dyDescent="0.25">
      <c r="I53" t="s">
        <v>60</v>
      </c>
      <c r="Q53">
        <v>32000</v>
      </c>
      <c r="R53">
        <v>32000</v>
      </c>
      <c r="S53">
        <v>32000</v>
      </c>
      <c r="T53">
        <v>0</v>
      </c>
      <c r="U53">
        <v>0</v>
      </c>
      <c r="V53">
        <v>0</v>
      </c>
      <c r="W53">
        <v>0</v>
      </c>
      <c r="X53">
        <v>0</v>
      </c>
      <c r="Y53">
        <v>0</v>
      </c>
      <c r="Z53">
        <v>0</v>
      </c>
      <c r="AA53">
        <v>0</v>
      </c>
      <c r="AB53">
        <v>0</v>
      </c>
      <c r="AC53" s="19">
        <v>0</v>
      </c>
      <c r="AD53">
        <v>0</v>
      </c>
      <c r="AE53">
        <v>0</v>
      </c>
      <c r="AF53">
        <v>0</v>
      </c>
      <c r="AG53" t="s">
        <v>4717</v>
      </c>
      <c r="AH53" s="19"/>
    </row>
    <row r="54" spans="9:34" x14ac:dyDescent="0.25">
      <c r="I54" t="s">
        <v>60</v>
      </c>
      <c r="Q54">
        <v>32000</v>
      </c>
      <c r="R54">
        <v>32000</v>
      </c>
      <c r="S54">
        <v>32000</v>
      </c>
      <c r="T54">
        <v>0</v>
      </c>
      <c r="U54">
        <v>0</v>
      </c>
      <c r="V54">
        <v>0</v>
      </c>
      <c r="W54">
        <v>0</v>
      </c>
      <c r="X54">
        <v>0</v>
      </c>
      <c r="Y54">
        <v>0</v>
      </c>
      <c r="Z54">
        <v>0</v>
      </c>
      <c r="AA54">
        <v>0</v>
      </c>
      <c r="AB54">
        <v>0</v>
      </c>
      <c r="AC54" s="19">
        <v>0</v>
      </c>
      <c r="AD54">
        <v>0</v>
      </c>
      <c r="AE54">
        <v>0</v>
      </c>
      <c r="AF54">
        <v>0</v>
      </c>
      <c r="AG54" t="s">
        <v>4717</v>
      </c>
      <c r="AH54" s="19"/>
    </row>
    <row r="55" spans="9:34" x14ac:dyDescent="0.25">
      <c r="I55" t="s">
        <v>60</v>
      </c>
      <c r="Q55">
        <v>32000</v>
      </c>
      <c r="R55">
        <v>32000</v>
      </c>
      <c r="S55">
        <v>32000</v>
      </c>
      <c r="T55">
        <v>0</v>
      </c>
      <c r="U55">
        <v>0</v>
      </c>
      <c r="V55">
        <v>0</v>
      </c>
      <c r="W55">
        <v>0</v>
      </c>
      <c r="X55">
        <v>0</v>
      </c>
      <c r="Y55">
        <v>0</v>
      </c>
      <c r="Z55">
        <v>0</v>
      </c>
      <c r="AA55">
        <v>0</v>
      </c>
      <c r="AB55">
        <v>0</v>
      </c>
      <c r="AC55" s="19">
        <v>0</v>
      </c>
      <c r="AD55">
        <v>0</v>
      </c>
      <c r="AE55">
        <v>0</v>
      </c>
      <c r="AF55">
        <v>0</v>
      </c>
      <c r="AG55" t="s">
        <v>4717</v>
      </c>
      <c r="AH55" s="19"/>
    </row>
    <row r="56" spans="9:34" x14ac:dyDescent="0.25">
      <c r="I56" t="s">
        <v>60</v>
      </c>
      <c r="Q56">
        <v>32000</v>
      </c>
      <c r="R56">
        <v>32000</v>
      </c>
      <c r="S56">
        <v>32000</v>
      </c>
      <c r="T56">
        <v>0</v>
      </c>
      <c r="U56">
        <v>0</v>
      </c>
      <c r="V56">
        <v>0</v>
      </c>
      <c r="W56">
        <v>0</v>
      </c>
      <c r="X56">
        <v>0</v>
      </c>
      <c r="Y56">
        <v>0</v>
      </c>
      <c r="Z56">
        <v>0</v>
      </c>
      <c r="AA56">
        <v>0</v>
      </c>
      <c r="AB56">
        <v>0</v>
      </c>
      <c r="AC56" s="19">
        <v>0</v>
      </c>
      <c r="AD56">
        <v>0</v>
      </c>
      <c r="AE56">
        <v>0</v>
      </c>
      <c r="AF56">
        <v>0</v>
      </c>
      <c r="AG56" t="s">
        <v>4717</v>
      </c>
      <c r="AH56" s="19"/>
    </row>
    <row r="57" spans="9:34" x14ac:dyDescent="0.25">
      <c r="I57" t="s">
        <v>60</v>
      </c>
      <c r="Q57">
        <v>32000</v>
      </c>
      <c r="R57">
        <v>32000</v>
      </c>
      <c r="S57">
        <v>32000</v>
      </c>
      <c r="T57">
        <v>0</v>
      </c>
      <c r="U57">
        <v>0</v>
      </c>
      <c r="V57">
        <v>0</v>
      </c>
      <c r="W57">
        <v>0</v>
      </c>
      <c r="X57">
        <v>0</v>
      </c>
      <c r="Y57">
        <v>0</v>
      </c>
      <c r="Z57">
        <v>0</v>
      </c>
      <c r="AA57">
        <v>0</v>
      </c>
      <c r="AB57">
        <v>0</v>
      </c>
      <c r="AC57" s="19">
        <v>0</v>
      </c>
      <c r="AD57">
        <v>0</v>
      </c>
      <c r="AE57">
        <v>0</v>
      </c>
      <c r="AF57">
        <v>0</v>
      </c>
      <c r="AG57" t="s">
        <v>4717</v>
      </c>
      <c r="AH57" s="19"/>
    </row>
    <row r="58" spans="9:34" x14ac:dyDescent="0.25">
      <c r="I58" t="s">
        <v>60</v>
      </c>
      <c r="Q58">
        <v>32000</v>
      </c>
      <c r="R58">
        <v>32000</v>
      </c>
      <c r="S58">
        <v>32000</v>
      </c>
      <c r="T58">
        <v>0</v>
      </c>
      <c r="U58">
        <v>0</v>
      </c>
      <c r="V58">
        <v>0</v>
      </c>
      <c r="W58">
        <v>0</v>
      </c>
      <c r="X58">
        <v>0</v>
      </c>
      <c r="Y58">
        <v>0</v>
      </c>
      <c r="Z58">
        <v>0</v>
      </c>
      <c r="AA58">
        <v>0</v>
      </c>
      <c r="AB58">
        <v>0</v>
      </c>
      <c r="AC58" s="19">
        <v>0</v>
      </c>
      <c r="AD58">
        <v>0</v>
      </c>
      <c r="AE58">
        <v>0</v>
      </c>
      <c r="AF58">
        <v>0</v>
      </c>
      <c r="AG58" t="s">
        <v>4717</v>
      </c>
      <c r="AH58" s="19"/>
    </row>
    <row r="59" spans="9:34" x14ac:dyDescent="0.25">
      <c r="I59" t="s">
        <v>60</v>
      </c>
      <c r="Q59">
        <v>32000</v>
      </c>
      <c r="R59">
        <v>32000</v>
      </c>
      <c r="S59">
        <v>32000</v>
      </c>
      <c r="T59">
        <v>0</v>
      </c>
      <c r="U59">
        <v>0</v>
      </c>
      <c r="V59">
        <v>0</v>
      </c>
      <c r="W59">
        <v>0</v>
      </c>
      <c r="X59">
        <v>0</v>
      </c>
      <c r="Y59">
        <v>0</v>
      </c>
      <c r="Z59">
        <v>0</v>
      </c>
      <c r="AA59">
        <v>0</v>
      </c>
      <c r="AB59">
        <v>0</v>
      </c>
      <c r="AC59" s="19">
        <v>0</v>
      </c>
      <c r="AD59">
        <v>0</v>
      </c>
      <c r="AE59">
        <v>0</v>
      </c>
      <c r="AF59">
        <v>0</v>
      </c>
      <c r="AG59" t="s">
        <v>4717</v>
      </c>
      <c r="AH59" s="19"/>
    </row>
    <row r="60" spans="9:34" x14ac:dyDescent="0.25">
      <c r="I60" t="s">
        <v>60</v>
      </c>
      <c r="Q60">
        <v>32000</v>
      </c>
      <c r="R60">
        <v>32000</v>
      </c>
      <c r="S60">
        <v>32000</v>
      </c>
      <c r="T60">
        <v>0</v>
      </c>
      <c r="U60">
        <v>0</v>
      </c>
      <c r="V60">
        <v>0</v>
      </c>
      <c r="W60">
        <v>0</v>
      </c>
      <c r="X60">
        <v>0</v>
      </c>
      <c r="Y60">
        <v>0</v>
      </c>
      <c r="Z60">
        <v>0</v>
      </c>
      <c r="AA60">
        <v>0</v>
      </c>
      <c r="AB60">
        <v>0</v>
      </c>
      <c r="AC60" s="19">
        <v>0</v>
      </c>
      <c r="AD60">
        <v>0</v>
      </c>
      <c r="AE60">
        <v>0</v>
      </c>
      <c r="AF60">
        <v>0</v>
      </c>
      <c r="AG60" t="s">
        <v>4717</v>
      </c>
      <c r="AH60" s="19"/>
    </row>
    <row r="61" spans="9:34" x14ac:dyDescent="0.25">
      <c r="I61" t="s">
        <v>60</v>
      </c>
      <c r="Q61">
        <v>32000</v>
      </c>
      <c r="R61">
        <v>32000</v>
      </c>
      <c r="S61">
        <v>32000</v>
      </c>
      <c r="T61">
        <v>0</v>
      </c>
      <c r="U61">
        <v>0</v>
      </c>
      <c r="V61">
        <v>0</v>
      </c>
      <c r="W61">
        <v>0</v>
      </c>
      <c r="X61">
        <v>0</v>
      </c>
      <c r="Y61">
        <v>0</v>
      </c>
      <c r="Z61">
        <v>0</v>
      </c>
      <c r="AA61">
        <v>0</v>
      </c>
      <c r="AB61">
        <v>0</v>
      </c>
      <c r="AC61" s="19">
        <v>0</v>
      </c>
      <c r="AD61">
        <v>0</v>
      </c>
      <c r="AE61">
        <v>0</v>
      </c>
      <c r="AF61">
        <v>0</v>
      </c>
      <c r="AG61" t="s">
        <v>4717</v>
      </c>
      <c r="AH61" s="19"/>
    </row>
    <row r="62" spans="9:34" x14ac:dyDescent="0.25">
      <c r="I62" t="s">
        <v>60</v>
      </c>
      <c r="Q62">
        <v>32000</v>
      </c>
      <c r="R62">
        <v>32000</v>
      </c>
      <c r="S62">
        <v>32000</v>
      </c>
      <c r="T62">
        <v>0</v>
      </c>
      <c r="U62">
        <v>0</v>
      </c>
      <c r="V62">
        <v>0</v>
      </c>
      <c r="W62">
        <v>0</v>
      </c>
      <c r="X62">
        <v>0</v>
      </c>
      <c r="Y62">
        <v>0</v>
      </c>
      <c r="Z62">
        <v>0</v>
      </c>
      <c r="AA62">
        <v>0</v>
      </c>
      <c r="AB62">
        <v>0</v>
      </c>
      <c r="AC62" s="19">
        <v>0</v>
      </c>
      <c r="AD62">
        <v>0</v>
      </c>
      <c r="AE62">
        <v>0</v>
      </c>
      <c r="AF62">
        <v>0</v>
      </c>
      <c r="AG62" t="s">
        <v>4717</v>
      </c>
      <c r="AH62" s="19"/>
    </row>
    <row r="63" spans="9:34" x14ac:dyDescent="0.25">
      <c r="I63" t="s">
        <v>60</v>
      </c>
      <c r="Q63">
        <v>32000</v>
      </c>
      <c r="R63">
        <v>32000</v>
      </c>
      <c r="S63">
        <v>32000</v>
      </c>
      <c r="T63">
        <v>0</v>
      </c>
      <c r="U63">
        <v>0</v>
      </c>
      <c r="V63">
        <v>0</v>
      </c>
      <c r="W63">
        <v>0</v>
      </c>
      <c r="X63">
        <v>0</v>
      </c>
      <c r="Y63">
        <v>0</v>
      </c>
      <c r="Z63">
        <v>0</v>
      </c>
      <c r="AA63">
        <v>0</v>
      </c>
      <c r="AB63">
        <v>0</v>
      </c>
      <c r="AC63" s="19">
        <v>0</v>
      </c>
      <c r="AD63">
        <v>0</v>
      </c>
      <c r="AE63">
        <v>0</v>
      </c>
      <c r="AF63">
        <v>0</v>
      </c>
      <c r="AG63" t="s">
        <v>4717</v>
      </c>
      <c r="AH63" s="19"/>
    </row>
    <row r="64" spans="9:34" x14ac:dyDescent="0.25">
      <c r="I64" t="s">
        <v>60</v>
      </c>
      <c r="Q64">
        <v>32000</v>
      </c>
      <c r="R64">
        <v>32000</v>
      </c>
      <c r="S64">
        <v>32000</v>
      </c>
      <c r="T64">
        <v>0</v>
      </c>
      <c r="U64">
        <v>0</v>
      </c>
      <c r="V64">
        <v>0</v>
      </c>
      <c r="W64">
        <v>0</v>
      </c>
      <c r="X64">
        <v>0</v>
      </c>
      <c r="Y64">
        <v>0</v>
      </c>
      <c r="Z64">
        <v>0</v>
      </c>
      <c r="AA64">
        <v>0</v>
      </c>
      <c r="AB64">
        <v>0</v>
      </c>
      <c r="AC64" s="19">
        <v>0</v>
      </c>
      <c r="AD64">
        <v>0</v>
      </c>
      <c r="AE64">
        <v>0</v>
      </c>
      <c r="AF64">
        <v>0</v>
      </c>
      <c r="AG64" t="s">
        <v>4717</v>
      </c>
      <c r="AH64" s="19"/>
    </row>
    <row r="65" spans="4:34" x14ac:dyDescent="0.25">
      <c r="I65" t="s">
        <v>60</v>
      </c>
      <c r="Q65">
        <v>32000</v>
      </c>
      <c r="R65">
        <v>32000</v>
      </c>
      <c r="S65">
        <v>32000</v>
      </c>
      <c r="T65">
        <v>0</v>
      </c>
      <c r="U65">
        <v>0</v>
      </c>
      <c r="V65">
        <v>0</v>
      </c>
      <c r="W65">
        <v>0</v>
      </c>
      <c r="X65">
        <v>0</v>
      </c>
      <c r="Y65">
        <v>0</v>
      </c>
      <c r="Z65">
        <v>0</v>
      </c>
      <c r="AA65">
        <v>0</v>
      </c>
      <c r="AB65">
        <v>0</v>
      </c>
      <c r="AC65" s="19">
        <v>0</v>
      </c>
      <c r="AD65">
        <v>0</v>
      </c>
      <c r="AE65">
        <v>0</v>
      </c>
      <c r="AF65">
        <v>0</v>
      </c>
      <c r="AG65" t="s">
        <v>4717</v>
      </c>
      <c r="AH65" s="19"/>
    </row>
    <row r="66" spans="4:34" x14ac:dyDescent="0.25">
      <c r="I66" t="s">
        <v>60</v>
      </c>
      <c r="Q66">
        <v>32000</v>
      </c>
      <c r="R66">
        <v>32000</v>
      </c>
      <c r="S66">
        <v>32000</v>
      </c>
      <c r="T66">
        <v>0</v>
      </c>
      <c r="U66">
        <v>0</v>
      </c>
      <c r="V66">
        <v>0</v>
      </c>
      <c r="W66">
        <v>0</v>
      </c>
      <c r="X66">
        <v>0</v>
      </c>
      <c r="Y66">
        <v>0</v>
      </c>
      <c r="Z66">
        <v>0</v>
      </c>
      <c r="AA66">
        <v>0</v>
      </c>
      <c r="AB66">
        <v>0</v>
      </c>
      <c r="AC66" s="19">
        <v>0</v>
      </c>
      <c r="AD66">
        <v>0</v>
      </c>
      <c r="AE66">
        <v>0</v>
      </c>
      <c r="AF66">
        <v>0</v>
      </c>
      <c r="AG66" t="s">
        <v>4717</v>
      </c>
      <c r="AH66" s="19"/>
    </row>
    <row r="67" spans="4:34" x14ac:dyDescent="0.25">
      <c r="I67" t="s">
        <v>60</v>
      </c>
      <c r="Q67">
        <v>32000</v>
      </c>
      <c r="R67">
        <v>32000</v>
      </c>
      <c r="S67">
        <v>32000</v>
      </c>
      <c r="T67">
        <v>0</v>
      </c>
      <c r="U67">
        <v>0</v>
      </c>
      <c r="V67">
        <v>0</v>
      </c>
      <c r="W67">
        <v>0</v>
      </c>
      <c r="X67">
        <v>0</v>
      </c>
      <c r="Y67">
        <v>0</v>
      </c>
      <c r="Z67">
        <v>0</v>
      </c>
      <c r="AA67">
        <v>0</v>
      </c>
      <c r="AB67">
        <v>0</v>
      </c>
      <c r="AC67" s="19">
        <v>0</v>
      </c>
      <c r="AD67">
        <v>0</v>
      </c>
      <c r="AE67">
        <v>0</v>
      </c>
      <c r="AF67">
        <v>0</v>
      </c>
      <c r="AG67" t="s">
        <v>4717</v>
      </c>
      <c r="AH67" s="19"/>
    </row>
    <row r="68" spans="4:34" x14ac:dyDescent="0.25">
      <c r="I68" t="s">
        <v>60</v>
      </c>
      <c r="Q68">
        <v>32000</v>
      </c>
      <c r="R68">
        <v>32000</v>
      </c>
      <c r="S68">
        <v>32000</v>
      </c>
      <c r="T68">
        <v>0</v>
      </c>
      <c r="U68">
        <v>0</v>
      </c>
      <c r="V68">
        <v>0</v>
      </c>
      <c r="W68">
        <v>0</v>
      </c>
      <c r="X68">
        <v>0</v>
      </c>
      <c r="Y68">
        <v>0</v>
      </c>
      <c r="Z68">
        <v>0</v>
      </c>
      <c r="AA68">
        <v>0</v>
      </c>
      <c r="AB68">
        <v>0</v>
      </c>
      <c r="AC68" s="19">
        <v>0</v>
      </c>
      <c r="AD68">
        <v>0</v>
      </c>
      <c r="AE68">
        <v>0</v>
      </c>
      <c r="AF68">
        <v>0</v>
      </c>
      <c r="AG68" t="s">
        <v>4717</v>
      </c>
      <c r="AH68" s="19"/>
    </row>
    <row r="69" spans="4:34" x14ac:dyDescent="0.25">
      <c r="I69" t="s">
        <v>60</v>
      </c>
      <c r="Q69">
        <v>32000</v>
      </c>
      <c r="R69">
        <v>32000</v>
      </c>
      <c r="S69">
        <v>32000</v>
      </c>
      <c r="T69">
        <v>0</v>
      </c>
      <c r="U69">
        <v>0</v>
      </c>
      <c r="V69">
        <v>0</v>
      </c>
      <c r="W69">
        <v>0</v>
      </c>
      <c r="X69">
        <v>0</v>
      </c>
      <c r="Y69">
        <v>0</v>
      </c>
      <c r="Z69">
        <v>0</v>
      </c>
      <c r="AA69">
        <v>0</v>
      </c>
      <c r="AB69">
        <v>0</v>
      </c>
      <c r="AC69" s="19">
        <v>0</v>
      </c>
      <c r="AD69">
        <v>0</v>
      </c>
      <c r="AE69">
        <v>0</v>
      </c>
      <c r="AF69">
        <v>0</v>
      </c>
      <c r="AG69" t="s">
        <v>4717</v>
      </c>
      <c r="AH69" s="19"/>
    </row>
    <row r="70" spans="4:34" x14ac:dyDescent="0.25">
      <c r="I70" t="s">
        <v>60</v>
      </c>
      <c r="Q70">
        <v>32000</v>
      </c>
      <c r="R70">
        <v>32000</v>
      </c>
      <c r="S70">
        <v>32000</v>
      </c>
      <c r="T70">
        <v>0</v>
      </c>
      <c r="U70">
        <v>0</v>
      </c>
      <c r="V70">
        <v>0</v>
      </c>
      <c r="W70">
        <v>0</v>
      </c>
      <c r="X70">
        <v>0</v>
      </c>
      <c r="Y70">
        <v>0</v>
      </c>
      <c r="Z70">
        <v>0</v>
      </c>
      <c r="AA70">
        <v>0</v>
      </c>
      <c r="AB70">
        <v>0</v>
      </c>
      <c r="AC70" s="19">
        <v>0</v>
      </c>
      <c r="AD70">
        <v>0</v>
      </c>
      <c r="AE70">
        <v>0</v>
      </c>
      <c r="AF70">
        <v>0</v>
      </c>
      <c r="AG70" t="s">
        <v>4717</v>
      </c>
      <c r="AH70" s="19"/>
    </row>
    <row r="71" spans="4:34" x14ac:dyDescent="0.25">
      <c r="I71" t="s">
        <v>60</v>
      </c>
      <c r="Q71">
        <v>32000</v>
      </c>
      <c r="R71">
        <v>32000</v>
      </c>
      <c r="S71">
        <v>32000</v>
      </c>
      <c r="T71">
        <v>0</v>
      </c>
      <c r="U71">
        <v>0</v>
      </c>
      <c r="V71">
        <v>0</v>
      </c>
      <c r="W71">
        <v>0</v>
      </c>
      <c r="X71">
        <v>0</v>
      </c>
      <c r="Y71">
        <v>0</v>
      </c>
      <c r="Z71">
        <v>0</v>
      </c>
      <c r="AA71">
        <v>0</v>
      </c>
      <c r="AB71">
        <v>0</v>
      </c>
      <c r="AC71" s="19">
        <v>0</v>
      </c>
      <c r="AD71">
        <v>0</v>
      </c>
      <c r="AE71">
        <v>0</v>
      </c>
      <c r="AF71">
        <v>0</v>
      </c>
      <c r="AG71" t="s">
        <v>4717</v>
      </c>
      <c r="AH71" s="19"/>
    </row>
    <row r="72" spans="4:34" x14ac:dyDescent="0.25">
      <c r="D72" s="19"/>
      <c r="I72" t="s">
        <v>60</v>
      </c>
      <c r="Q72">
        <v>32000</v>
      </c>
      <c r="R72">
        <v>32000</v>
      </c>
      <c r="S72">
        <v>32000</v>
      </c>
      <c r="T72">
        <v>0</v>
      </c>
      <c r="U72">
        <v>0</v>
      </c>
      <c r="V72">
        <v>0</v>
      </c>
      <c r="W72">
        <v>0</v>
      </c>
      <c r="X72">
        <v>0</v>
      </c>
      <c r="Y72">
        <v>0</v>
      </c>
      <c r="Z72">
        <v>0</v>
      </c>
      <c r="AA72">
        <v>0</v>
      </c>
      <c r="AB72">
        <v>0</v>
      </c>
      <c r="AC72" s="19">
        <v>0</v>
      </c>
      <c r="AD72">
        <v>0</v>
      </c>
      <c r="AE72">
        <v>0</v>
      </c>
      <c r="AF72">
        <v>0</v>
      </c>
      <c r="AG72" t="s">
        <v>4717</v>
      </c>
      <c r="AH72" s="19"/>
    </row>
    <row r="73" spans="4:34" x14ac:dyDescent="0.25">
      <c r="I73" t="s">
        <v>60</v>
      </c>
      <c r="Q73">
        <v>32000</v>
      </c>
      <c r="R73">
        <v>32000</v>
      </c>
      <c r="S73">
        <v>32000</v>
      </c>
      <c r="T73">
        <v>0</v>
      </c>
      <c r="U73">
        <v>0</v>
      </c>
      <c r="V73">
        <v>0</v>
      </c>
      <c r="W73">
        <v>0</v>
      </c>
      <c r="X73">
        <v>0</v>
      </c>
      <c r="Y73">
        <v>0</v>
      </c>
      <c r="Z73">
        <v>0</v>
      </c>
      <c r="AA73">
        <v>0</v>
      </c>
      <c r="AB73">
        <v>0</v>
      </c>
      <c r="AC73" s="19">
        <v>0</v>
      </c>
      <c r="AD73">
        <v>0</v>
      </c>
      <c r="AE73">
        <v>0</v>
      </c>
      <c r="AF73">
        <v>0</v>
      </c>
      <c r="AG73" t="s">
        <v>4717</v>
      </c>
      <c r="AH73" s="19"/>
    </row>
    <row r="74" spans="4:34" x14ac:dyDescent="0.25">
      <c r="I74" t="s">
        <v>61</v>
      </c>
      <c r="Q74">
        <v>32000</v>
      </c>
      <c r="R74">
        <v>32000</v>
      </c>
      <c r="S74">
        <v>32000</v>
      </c>
      <c r="T74">
        <v>0</v>
      </c>
      <c r="U74">
        <v>0</v>
      </c>
      <c r="V74">
        <v>0</v>
      </c>
      <c r="W74">
        <v>0</v>
      </c>
      <c r="X74">
        <v>0</v>
      </c>
      <c r="Y74">
        <v>0</v>
      </c>
      <c r="Z74">
        <v>0</v>
      </c>
      <c r="AA74">
        <v>0</v>
      </c>
      <c r="AB74">
        <v>0</v>
      </c>
      <c r="AC74">
        <v>0</v>
      </c>
      <c r="AD74">
        <v>0</v>
      </c>
      <c r="AE74">
        <v>0</v>
      </c>
      <c r="AF74">
        <v>0</v>
      </c>
      <c r="AG74" t="s">
        <v>4717</v>
      </c>
      <c r="AH74" t="s">
        <v>824</v>
      </c>
    </row>
    <row r="75" spans="4:34" x14ac:dyDescent="0.25">
      <c r="I75" t="s">
        <v>61</v>
      </c>
      <c r="Q75">
        <v>32000</v>
      </c>
      <c r="R75">
        <v>32000</v>
      </c>
      <c r="S75">
        <v>32000</v>
      </c>
      <c r="T75">
        <v>0</v>
      </c>
      <c r="U75">
        <v>0</v>
      </c>
      <c r="V75">
        <v>0</v>
      </c>
      <c r="W75">
        <v>0</v>
      </c>
      <c r="X75">
        <v>0</v>
      </c>
      <c r="Y75">
        <v>0</v>
      </c>
      <c r="Z75">
        <v>0</v>
      </c>
      <c r="AA75">
        <v>0</v>
      </c>
      <c r="AB75">
        <v>0</v>
      </c>
      <c r="AC75">
        <v>0</v>
      </c>
      <c r="AD75">
        <v>0</v>
      </c>
      <c r="AE75">
        <v>0</v>
      </c>
      <c r="AF75">
        <v>0</v>
      </c>
      <c r="AG75" t="s">
        <v>4717</v>
      </c>
      <c r="AH75" t="s">
        <v>824</v>
      </c>
    </row>
    <row r="76" spans="4:34" x14ac:dyDescent="0.25">
      <c r="I76" t="s">
        <v>61</v>
      </c>
      <c r="Q76">
        <v>32000</v>
      </c>
      <c r="R76">
        <v>32000</v>
      </c>
      <c r="S76">
        <v>32000</v>
      </c>
      <c r="T76">
        <v>0</v>
      </c>
      <c r="U76">
        <v>0</v>
      </c>
      <c r="V76">
        <v>0</v>
      </c>
      <c r="W76">
        <v>0</v>
      </c>
      <c r="X76">
        <v>0</v>
      </c>
      <c r="Y76">
        <v>0</v>
      </c>
      <c r="Z76">
        <v>0</v>
      </c>
      <c r="AA76">
        <v>0</v>
      </c>
      <c r="AB76">
        <v>0</v>
      </c>
      <c r="AC76">
        <v>0</v>
      </c>
      <c r="AD76">
        <v>0</v>
      </c>
      <c r="AE76">
        <v>0</v>
      </c>
      <c r="AF76">
        <v>0</v>
      </c>
      <c r="AG76" t="s">
        <v>4717</v>
      </c>
      <c r="AH76" t="s">
        <v>824</v>
      </c>
    </row>
    <row r="77" spans="4:34" x14ac:dyDescent="0.25">
      <c r="I77" t="s">
        <v>61</v>
      </c>
      <c r="Q77">
        <v>32000</v>
      </c>
      <c r="R77">
        <v>32000</v>
      </c>
      <c r="S77">
        <v>32000</v>
      </c>
      <c r="T77">
        <v>0</v>
      </c>
      <c r="U77">
        <v>0</v>
      </c>
      <c r="V77">
        <v>0</v>
      </c>
      <c r="W77">
        <v>0</v>
      </c>
      <c r="X77">
        <v>0</v>
      </c>
      <c r="Y77">
        <v>0</v>
      </c>
      <c r="Z77">
        <v>0</v>
      </c>
      <c r="AA77">
        <v>0</v>
      </c>
      <c r="AB77">
        <v>0</v>
      </c>
      <c r="AC77">
        <v>0</v>
      </c>
      <c r="AD77">
        <v>0</v>
      </c>
      <c r="AE77">
        <v>0</v>
      </c>
      <c r="AF77">
        <v>0</v>
      </c>
      <c r="AG77" t="s">
        <v>4717</v>
      </c>
      <c r="AH77" t="s">
        <v>824</v>
      </c>
    </row>
    <row r="78" spans="4:34" x14ac:dyDescent="0.25">
      <c r="I78" t="s">
        <v>61</v>
      </c>
      <c r="Q78">
        <v>32000</v>
      </c>
      <c r="R78">
        <v>32000</v>
      </c>
      <c r="S78">
        <v>32000</v>
      </c>
      <c r="T78">
        <v>0</v>
      </c>
      <c r="U78">
        <v>0</v>
      </c>
      <c r="V78">
        <v>0</v>
      </c>
      <c r="W78">
        <v>0</v>
      </c>
      <c r="X78">
        <v>0</v>
      </c>
      <c r="Y78">
        <v>0</v>
      </c>
      <c r="Z78">
        <v>0</v>
      </c>
      <c r="AA78">
        <v>0</v>
      </c>
      <c r="AB78">
        <v>0</v>
      </c>
      <c r="AC78">
        <v>0</v>
      </c>
      <c r="AD78">
        <v>0</v>
      </c>
      <c r="AE78">
        <v>0</v>
      </c>
      <c r="AF78">
        <v>0</v>
      </c>
      <c r="AG78" t="s">
        <v>4717</v>
      </c>
      <c r="AH78" t="s">
        <v>824</v>
      </c>
    </row>
    <row r="79" spans="4:34" x14ac:dyDescent="0.25">
      <c r="I79" t="s">
        <v>61</v>
      </c>
      <c r="Q79">
        <v>32000</v>
      </c>
      <c r="R79">
        <v>32000</v>
      </c>
      <c r="S79">
        <v>32000</v>
      </c>
      <c r="T79">
        <v>0</v>
      </c>
      <c r="U79">
        <v>0</v>
      </c>
      <c r="V79">
        <v>0</v>
      </c>
      <c r="W79">
        <v>0</v>
      </c>
      <c r="X79">
        <v>0</v>
      </c>
      <c r="Y79">
        <v>0</v>
      </c>
      <c r="Z79">
        <v>0</v>
      </c>
      <c r="AA79">
        <v>0</v>
      </c>
      <c r="AB79">
        <v>0</v>
      </c>
      <c r="AC79">
        <v>0</v>
      </c>
      <c r="AD79">
        <v>0</v>
      </c>
      <c r="AE79">
        <v>0</v>
      </c>
      <c r="AF79">
        <v>0</v>
      </c>
      <c r="AG79" t="s">
        <v>4717</v>
      </c>
      <c r="AH79" t="s">
        <v>824</v>
      </c>
    </row>
    <row r="80" spans="4:34" x14ac:dyDescent="0.25">
      <c r="I80" t="s">
        <v>61</v>
      </c>
      <c r="Q80">
        <v>32000</v>
      </c>
      <c r="R80">
        <v>32000</v>
      </c>
      <c r="S80">
        <v>32000</v>
      </c>
      <c r="T80">
        <v>0</v>
      </c>
      <c r="U80">
        <v>0</v>
      </c>
      <c r="V80">
        <v>0</v>
      </c>
      <c r="W80">
        <v>0</v>
      </c>
      <c r="X80">
        <v>0</v>
      </c>
      <c r="Y80">
        <v>0</v>
      </c>
      <c r="Z80">
        <v>0</v>
      </c>
      <c r="AA80">
        <v>0</v>
      </c>
      <c r="AB80">
        <v>0</v>
      </c>
      <c r="AC80">
        <v>0</v>
      </c>
      <c r="AD80">
        <v>0</v>
      </c>
      <c r="AE80">
        <v>0</v>
      </c>
      <c r="AF80">
        <v>0</v>
      </c>
      <c r="AG80" t="s">
        <v>4717</v>
      </c>
      <c r="AH80" t="s">
        <v>824</v>
      </c>
    </row>
    <row r="81" spans="4:34" x14ac:dyDescent="0.25">
      <c r="I81" t="s">
        <v>61</v>
      </c>
      <c r="Q81">
        <v>32000</v>
      </c>
      <c r="R81">
        <v>32000</v>
      </c>
      <c r="S81">
        <v>32000</v>
      </c>
      <c r="T81">
        <v>0</v>
      </c>
      <c r="U81">
        <v>0</v>
      </c>
      <c r="V81">
        <v>0</v>
      </c>
      <c r="W81">
        <v>0</v>
      </c>
      <c r="X81">
        <v>0</v>
      </c>
      <c r="Y81">
        <v>0</v>
      </c>
      <c r="Z81">
        <v>0</v>
      </c>
      <c r="AA81">
        <v>0</v>
      </c>
      <c r="AB81">
        <v>0</v>
      </c>
      <c r="AC81">
        <v>0</v>
      </c>
      <c r="AD81">
        <v>0</v>
      </c>
      <c r="AE81">
        <v>0</v>
      </c>
      <c r="AF81">
        <v>0</v>
      </c>
      <c r="AG81" t="s">
        <v>4717</v>
      </c>
      <c r="AH81" t="s">
        <v>824</v>
      </c>
    </row>
    <row r="82" spans="4:34" x14ac:dyDescent="0.25">
      <c r="I82" t="s">
        <v>61</v>
      </c>
      <c r="Q82">
        <v>32000</v>
      </c>
      <c r="R82">
        <v>32000</v>
      </c>
      <c r="S82">
        <v>32000</v>
      </c>
      <c r="T82">
        <v>0</v>
      </c>
      <c r="U82">
        <v>0</v>
      </c>
      <c r="V82">
        <v>0</v>
      </c>
      <c r="W82">
        <v>0</v>
      </c>
      <c r="X82">
        <v>0</v>
      </c>
      <c r="Y82">
        <v>0</v>
      </c>
      <c r="Z82">
        <v>0</v>
      </c>
      <c r="AA82">
        <v>0</v>
      </c>
      <c r="AB82">
        <v>0</v>
      </c>
      <c r="AC82">
        <v>0</v>
      </c>
      <c r="AD82">
        <v>0</v>
      </c>
      <c r="AE82">
        <v>0</v>
      </c>
      <c r="AF82">
        <v>0</v>
      </c>
      <c r="AG82" t="s">
        <v>4717</v>
      </c>
      <c r="AH82" t="s">
        <v>820</v>
      </c>
    </row>
    <row r="83" spans="4:34" x14ac:dyDescent="0.25">
      <c r="I83" t="s">
        <v>61</v>
      </c>
      <c r="Q83">
        <v>32000</v>
      </c>
      <c r="R83">
        <v>32000</v>
      </c>
      <c r="S83">
        <v>32000</v>
      </c>
      <c r="T83">
        <v>0</v>
      </c>
      <c r="U83">
        <v>0</v>
      </c>
      <c r="V83">
        <v>0</v>
      </c>
      <c r="W83">
        <v>0</v>
      </c>
      <c r="X83">
        <v>0</v>
      </c>
      <c r="Y83">
        <v>0</v>
      </c>
      <c r="Z83">
        <v>0</v>
      </c>
      <c r="AA83">
        <v>0</v>
      </c>
      <c r="AB83">
        <v>0</v>
      </c>
      <c r="AC83">
        <v>0</v>
      </c>
      <c r="AD83">
        <v>0</v>
      </c>
      <c r="AE83">
        <v>0</v>
      </c>
      <c r="AF83">
        <v>0</v>
      </c>
      <c r="AG83" t="s">
        <v>4717</v>
      </c>
      <c r="AH83" t="s">
        <v>820</v>
      </c>
    </row>
    <row r="84" spans="4:34" x14ac:dyDescent="0.25">
      <c r="I84" t="s">
        <v>61</v>
      </c>
      <c r="Q84">
        <v>32000</v>
      </c>
      <c r="R84">
        <v>32000</v>
      </c>
      <c r="S84">
        <v>32000</v>
      </c>
      <c r="T84">
        <v>0</v>
      </c>
      <c r="U84">
        <v>0</v>
      </c>
      <c r="V84">
        <v>0</v>
      </c>
      <c r="W84">
        <v>0</v>
      </c>
      <c r="X84">
        <v>0</v>
      </c>
      <c r="Y84">
        <v>0</v>
      </c>
      <c r="Z84">
        <v>0</v>
      </c>
      <c r="AA84">
        <v>0</v>
      </c>
      <c r="AB84">
        <v>0</v>
      </c>
      <c r="AC84">
        <v>0</v>
      </c>
      <c r="AD84">
        <v>0</v>
      </c>
      <c r="AE84">
        <v>0</v>
      </c>
      <c r="AF84">
        <v>0</v>
      </c>
      <c r="AG84" t="s">
        <v>4717</v>
      </c>
      <c r="AH84" t="s">
        <v>820</v>
      </c>
    </row>
    <row r="85" spans="4:34" x14ac:dyDescent="0.25">
      <c r="I85" t="s">
        <v>61</v>
      </c>
      <c r="Q85">
        <v>32000</v>
      </c>
      <c r="R85">
        <v>32000</v>
      </c>
      <c r="S85">
        <v>32000</v>
      </c>
      <c r="T85">
        <v>0</v>
      </c>
      <c r="U85">
        <v>0</v>
      </c>
      <c r="V85">
        <v>0</v>
      </c>
      <c r="W85">
        <v>0</v>
      </c>
      <c r="X85">
        <v>0</v>
      </c>
      <c r="Y85">
        <v>0</v>
      </c>
      <c r="Z85">
        <v>0</v>
      </c>
      <c r="AA85">
        <v>0</v>
      </c>
      <c r="AB85">
        <v>0</v>
      </c>
      <c r="AC85">
        <v>0</v>
      </c>
      <c r="AD85">
        <v>0</v>
      </c>
      <c r="AE85">
        <v>0</v>
      </c>
      <c r="AF85">
        <v>0</v>
      </c>
      <c r="AG85" t="s">
        <v>4717</v>
      </c>
      <c r="AH85" t="s">
        <v>820</v>
      </c>
    </row>
    <row r="86" spans="4:34" x14ac:dyDescent="0.25">
      <c r="I86" t="s">
        <v>61</v>
      </c>
      <c r="Q86">
        <v>32000</v>
      </c>
      <c r="R86">
        <v>32000</v>
      </c>
      <c r="S86">
        <v>32000</v>
      </c>
      <c r="T86">
        <v>0</v>
      </c>
      <c r="U86">
        <v>0</v>
      </c>
      <c r="V86">
        <v>0</v>
      </c>
      <c r="W86">
        <v>0</v>
      </c>
      <c r="X86">
        <v>0</v>
      </c>
      <c r="Y86">
        <v>0</v>
      </c>
      <c r="Z86">
        <v>0</v>
      </c>
      <c r="AA86">
        <v>0</v>
      </c>
      <c r="AB86">
        <v>0</v>
      </c>
      <c r="AC86">
        <v>0</v>
      </c>
      <c r="AD86">
        <v>0</v>
      </c>
      <c r="AE86">
        <v>0</v>
      </c>
      <c r="AF86">
        <v>0</v>
      </c>
      <c r="AG86" t="s">
        <v>4717</v>
      </c>
      <c r="AH86" t="s">
        <v>820</v>
      </c>
    </row>
    <row r="87" spans="4:34" x14ac:dyDescent="0.25">
      <c r="I87" t="s">
        <v>61</v>
      </c>
      <c r="Q87">
        <v>32000</v>
      </c>
      <c r="R87">
        <v>32000</v>
      </c>
      <c r="S87">
        <v>32000</v>
      </c>
      <c r="T87">
        <v>0</v>
      </c>
      <c r="U87">
        <v>0</v>
      </c>
      <c r="V87">
        <v>0</v>
      </c>
      <c r="W87">
        <v>0</v>
      </c>
      <c r="X87">
        <v>0</v>
      </c>
      <c r="Y87">
        <v>0</v>
      </c>
      <c r="Z87">
        <v>0</v>
      </c>
      <c r="AA87">
        <v>0</v>
      </c>
      <c r="AB87">
        <v>0</v>
      </c>
      <c r="AC87">
        <v>0</v>
      </c>
      <c r="AD87">
        <v>0</v>
      </c>
      <c r="AE87">
        <v>0</v>
      </c>
      <c r="AF87">
        <v>0</v>
      </c>
      <c r="AG87" t="s">
        <v>4717</v>
      </c>
      <c r="AH87" t="s">
        <v>820</v>
      </c>
    </row>
    <row r="88" spans="4:34" x14ac:dyDescent="0.25">
      <c r="I88" t="s">
        <v>61</v>
      </c>
      <c r="Q88">
        <v>32000</v>
      </c>
      <c r="R88">
        <v>32000</v>
      </c>
      <c r="S88">
        <v>32000</v>
      </c>
      <c r="T88">
        <v>0</v>
      </c>
      <c r="U88">
        <v>0</v>
      </c>
      <c r="V88">
        <v>0</v>
      </c>
      <c r="W88">
        <v>0</v>
      </c>
      <c r="X88">
        <v>0</v>
      </c>
      <c r="Y88">
        <v>0</v>
      </c>
      <c r="Z88">
        <v>0</v>
      </c>
      <c r="AA88">
        <v>0</v>
      </c>
      <c r="AB88">
        <v>0</v>
      </c>
      <c r="AC88">
        <v>0</v>
      </c>
      <c r="AD88">
        <v>0</v>
      </c>
      <c r="AE88">
        <v>0</v>
      </c>
      <c r="AF88">
        <v>0</v>
      </c>
      <c r="AG88" t="s">
        <v>4717</v>
      </c>
      <c r="AH88" t="s">
        <v>820</v>
      </c>
    </row>
    <row r="89" spans="4:34" x14ac:dyDescent="0.25">
      <c r="I89" t="s">
        <v>61</v>
      </c>
      <c r="Q89">
        <v>32000</v>
      </c>
      <c r="R89">
        <v>32000</v>
      </c>
      <c r="S89">
        <v>32000</v>
      </c>
      <c r="T89">
        <v>0</v>
      </c>
      <c r="U89">
        <v>0</v>
      </c>
      <c r="V89">
        <v>0</v>
      </c>
      <c r="W89">
        <v>0</v>
      </c>
      <c r="X89">
        <v>0</v>
      </c>
      <c r="Y89">
        <v>0</v>
      </c>
      <c r="Z89">
        <v>0</v>
      </c>
      <c r="AA89">
        <v>0</v>
      </c>
      <c r="AB89">
        <v>0</v>
      </c>
      <c r="AC89">
        <v>0</v>
      </c>
      <c r="AD89">
        <v>0</v>
      </c>
      <c r="AE89">
        <v>0</v>
      </c>
      <c r="AF89">
        <v>0</v>
      </c>
      <c r="AG89" t="s">
        <v>4717</v>
      </c>
      <c r="AH89" t="s">
        <v>866</v>
      </c>
    </row>
    <row r="90" spans="4:34" x14ac:dyDescent="0.25">
      <c r="I90" t="s">
        <v>61</v>
      </c>
      <c r="Q90">
        <v>32000</v>
      </c>
      <c r="R90">
        <v>32000</v>
      </c>
      <c r="S90">
        <v>32000</v>
      </c>
      <c r="T90">
        <v>0</v>
      </c>
      <c r="U90">
        <v>0</v>
      </c>
      <c r="V90">
        <v>0</v>
      </c>
      <c r="W90">
        <v>0</v>
      </c>
      <c r="X90">
        <v>0</v>
      </c>
      <c r="Y90">
        <v>0</v>
      </c>
      <c r="Z90">
        <v>0</v>
      </c>
      <c r="AA90">
        <v>0</v>
      </c>
      <c r="AB90">
        <v>0</v>
      </c>
      <c r="AC90">
        <v>0</v>
      </c>
      <c r="AD90">
        <v>0</v>
      </c>
      <c r="AE90">
        <v>0</v>
      </c>
      <c r="AF90">
        <v>0</v>
      </c>
      <c r="AG90" t="s">
        <v>4717</v>
      </c>
      <c r="AH90" t="s">
        <v>815</v>
      </c>
    </row>
    <row r="91" spans="4:34" x14ac:dyDescent="0.25">
      <c r="I91" t="s">
        <v>61</v>
      </c>
      <c r="Q91">
        <v>32000</v>
      </c>
      <c r="R91">
        <v>32000</v>
      </c>
      <c r="S91">
        <v>32000</v>
      </c>
      <c r="T91">
        <v>0</v>
      </c>
      <c r="U91">
        <v>0</v>
      </c>
      <c r="V91">
        <v>0</v>
      </c>
      <c r="W91">
        <v>0</v>
      </c>
      <c r="X91">
        <v>0</v>
      </c>
      <c r="Y91">
        <v>0</v>
      </c>
      <c r="Z91">
        <v>0</v>
      </c>
      <c r="AA91">
        <v>0</v>
      </c>
      <c r="AB91">
        <v>0</v>
      </c>
      <c r="AC91">
        <v>0</v>
      </c>
      <c r="AD91">
        <v>0</v>
      </c>
      <c r="AE91">
        <v>0</v>
      </c>
      <c r="AF91">
        <v>0</v>
      </c>
      <c r="AG91" t="s">
        <v>4717</v>
      </c>
      <c r="AH91" t="s">
        <v>850</v>
      </c>
    </row>
    <row r="92" spans="4:34" x14ac:dyDescent="0.25">
      <c r="I92" t="s">
        <v>61</v>
      </c>
      <c r="Q92">
        <v>32000</v>
      </c>
      <c r="R92">
        <v>32000</v>
      </c>
      <c r="S92">
        <v>32000</v>
      </c>
      <c r="T92">
        <v>0</v>
      </c>
      <c r="U92">
        <v>0</v>
      </c>
      <c r="V92">
        <v>0</v>
      </c>
      <c r="W92">
        <v>0</v>
      </c>
      <c r="X92">
        <v>0</v>
      </c>
      <c r="Y92">
        <v>0</v>
      </c>
      <c r="Z92">
        <v>0</v>
      </c>
      <c r="AA92">
        <v>0</v>
      </c>
      <c r="AB92">
        <v>0</v>
      </c>
      <c r="AC92">
        <v>0</v>
      </c>
      <c r="AD92">
        <v>0</v>
      </c>
      <c r="AE92">
        <v>0</v>
      </c>
      <c r="AF92">
        <v>0</v>
      </c>
      <c r="AG92" t="s">
        <v>4717</v>
      </c>
      <c r="AH92" t="s">
        <v>854</v>
      </c>
    </row>
    <row r="93" spans="4:34" x14ac:dyDescent="0.25">
      <c r="I93" t="s">
        <v>61</v>
      </c>
      <c r="Q93">
        <v>32000</v>
      </c>
      <c r="R93">
        <v>32000</v>
      </c>
      <c r="S93">
        <v>32000</v>
      </c>
      <c r="T93">
        <v>0</v>
      </c>
      <c r="U93">
        <v>0</v>
      </c>
      <c r="V93">
        <v>0</v>
      </c>
      <c r="W93">
        <v>0</v>
      </c>
      <c r="X93">
        <v>0</v>
      </c>
      <c r="Y93">
        <v>0</v>
      </c>
      <c r="Z93">
        <v>0</v>
      </c>
      <c r="AA93">
        <v>0</v>
      </c>
      <c r="AB93">
        <v>0</v>
      </c>
      <c r="AC93">
        <v>0</v>
      </c>
      <c r="AD93">
        <v>0</v>
      </c>
      <c r="AE93">
        <v>0</v>
      </c>
      <c r="AF93">
        <v>0</v>
      </c>
      <c r="AG93" t="s">
        <v>4717</v>
      </c>
      <c r="AH93" t="s">
        <v>856</v>
      </c>
    </row>
    <row r="94" spans="4:34" x14ac:dyDescent="0.25">
      <c r="I94" t="s">
        <v>61</v>
      </c>
      <c r="Q94">
        <v>32000</v>
      </c>
      <c r="R94">
        <v>32000</v>
      </c>
      <c r="S94">
        <v>32000</v>
      </c>
      <c r="T94">
        <v>0</v>
      </c>
      <c r="U94">
        <v>0</v>
      </c>
      <c r="V94">
        <v>0</v>
      </c>
      <c r="W94">
        <v>0</v>
      </c>
      <c r="X94">
        <v>0</v>
      </c>
      <c r="Y94">
        <v>0</v>
      </c>
      <c r="Z94">
        <v>0</v>
      </c>
      <c r="AA94">
        <v>0</v>
      </c>
      <c r="AB94">
        <v>0</v>
      </c>
      <c r="AC94">
        <v>0</v>
      </c>
      <c r="AD94">
        <v>0</v>
      </c>
      <c r="AE94">
        <v>0</v>
      </c>
      <c r="AF94">
        <v>0</v>
      </c>
      <c r="AG94" t="s">
        <v>4717</v>
      </c>
      <c r="AH94" t="s">
        <v>866</v>
      </c>
    </row>
    <row r="95" spans="4:34" x14ac:dyDescent="0.25">
      <c r="I95" t="s">
        <v>61</v>
      </c>
      <c r="Q95">
        <v>32000</v>
      </c>
      <c r="R95">
        <v>32000</v>
      </c>
      <c r="S95">
        <v>32000</v>
      </c>
      <c r="T95">
        <v>0</v>
      </c>
      <c r="U95">
        <v>0</v>
      </c>
      <c r="V95">
        <v>0</v>
      </c>
      <c r="W95">
        <v>0</v>
      </c>
      <c r="X95">
        <v>0</v>
      </c>
      <c r="Y95">
        <v>0</v>
      </c>
      <c r="Z95">
        <v>0</v>
      </c>
      <c r="AA95">
        <v>0</v>
      </c>
      <c r="AB95">
        <v>0</v>
      </c>
      <c r="AC95" s="19">
        <v>0</v>
      </c>
      <c r="AD95">
        <v>0</v>
      </c>
      <c r="AE95">
        <v>0</v>
      </c>
      <c r="AF95">
        <v>0</v>
      </c>
      <c r="AG95" t="s">
        <v>4717</v>
      </c>
      <c r="AH95" s="19" t="s">
        <v>820</v>
      </c>
    </row>
    <row r="96" spans="4:34" x14ac:dyDescent="0.25">
      <c r="D96" s="19"/>
      <c r="I96" t="s">
        <v>61</v>
      </c>
      <c r="Q96">
        <v>32000</v>
      </c>
      <c r="R96">
        <v>32000</v>
      </c>
      <c r="S96">
        <v>32000</v>
      </c>
      <c r="T96">
        <v>0</v>
      </c>
      <c r="U96">
        <v>0</v>
      </c>
      <c r="V96">
        <v>0</v>
      </c>
      <c r="W96">
        <v>0</v>
      </c>
      <c r="X96">
        <v>0</v>
      </c>
      <c r="Y96">
        <v>0</v>
      </c>
      <c r="Z96">
        <v>0</v>
      </c>
      <c r="AA96">
        <v>0</v>
      </c>
      <c r="AB96">
        <v>0</v>
      </c>
      <c r="AC96" s="19">
        <v>0</v>
      </c>
      <c r="AD96">
        <v>0</v>
      </c>
      <c r="AE96">
        <v>0</v>
      </c>
      <c r="AF96">
        <v>0</v>
      </c>
      <c r="AG96" t="s">
        <v>4717</v>
      </c>
      <c r="AH96" s="19"/>
    </row>
    <row r="97" spans="9:34" x14ac:dyDescent="0.25">
      <c r="I97" t="s">
        <v>61</v>
      </c>
      <c r="Q97">
        <v>32000</v>
      </c>
      <c r="R97">
        <v>32000</v>
      </c>
      <c r="S97">
        <v>32000</v>
      </c>
      <c r="T97">
        <v>0</v>
      </c>
      <c r="U97">
        <v>0</v>
      </c>
      <c r="V97">
        <v>0</v>
      </c>
      <c r="W97">
        <v>0</v>
      </c>
      <c r="X97">
        <v>0</v>
      </c>
      <c r="Y97">
        <v>0</v>
      </c>
      <c r="Z97">
        <v>0</v>
      </c>
      <c r="AA97">
        <v>0</v>
      </c>
      <c r="AB97">
        <v>0</v>
      </c>
      <c r="AC97" s="19">
        <v>0</v>
      </c>
      <c r="AD97">
        <v>0</v>
      </c>
      <c r="AE97">
        <v>0</v>
      </c>
      <c r="AF97">
        <v>0</v>
      </c>
      <c r="AG97" t="s">
        <v>4717</v>
      </c>
      <c r="AH97" s="19"/>
    </row>
    <row r="98" spans="9:34" x14ac:dyDescent="0.25">
      <c r="I98" t="s">
        <v>62</v>
      </c>
      <c r="Q98">
        <v>32000</v>
      </c>
      <c r="R98">
        <v>32000</v>
      </c>
      <c r="S98">
        <v>32000</v>
      </c>
      <c r="T98">
        <v>0</v>
      </c>
      <c r="U98">
        <v>0</v>
      </c>
      <c r="V98">
        <v>0</v>
      </c>
      <c r="W98">
        <v>0</v>
      </c>
      <c r="X98">
        <v>0</v>
      </c>
      <c r="Y98">
        <v>0</v>
      </c>
      <c r="Z98">
        <v>0</v>
      </c>
      <c r="AA98">
        <v>0</v>
      </c>
      <c r="AB98">
        <v>0</v>
      </c>
      <c r="AC98" s="19">
        <v>0</v>
      </c>
      <c r="AD98">
        <v>0</v>
      </c>
      <c r="AE98">
        <v>0</v>
      </c>
      <c r="AF98">
        <v>0</v>
      </c>
      <c r="AG98" t="s">
        <v>4717</v>
      </c>
      <c r="AH98" s="19"/>
    </row>
    <row r="99" spans="9:34" x14ac:dyDescent="0.25">
      <c r="I99" t="s">
        <v>62</v>
      </c>
      <c r="Q99">
        <v>32000</v>
      </c>
      <c r="R99">
        <v>32000</v>
      </c>
      <c r="S99">
        <v>32000</v>
      </c>
      <c r="T99">
        <v>0</v>
      </c>
      <c r="U99">
        <v>0</v>
      </c>
      <c r="V99">
        <v>0</v>
      </c>
      <c r="W99">
        <v>0</v>
      </c>
      <c r="X99">
        <v>0</v>
      </c>
      <c r="Y99">
        <v>0</v>
      </c>
      <c r="Z99">
        <v>0</v>
      </c>
      <c r="AA99">
        <v>0</v>
      </c>
      <c r="AB99">
        <v>0</v>
      </c>
      <c r="AC99" s="19">
        <v>0</v>
      </c>
      <c r="AD99">
        <v>0</v>
      </c>
      <c r="AE99">
        <v>0</v>
      </c>
      <c r="AF99">
        <v>0</v>
      </c>
      <c r="AG99" t="s">
        <v>4717</v>
      </c>
      <c r="AH99" s="19"/>
    </row>
    <row r="100" spans="9:34" x14ac:dyDescent="0.25">
      <c r="I100" t="s">
        <v>62</v>
      </c>
      <c r="Q100">
        <v>32000</v>
      </c>
      <c r="R100">
        <v>32000</v>
      </c>
      <c r="S100">
        <v>32000</v>
      </c>
      <c r="T100">
        <v>0</v>
      </c>
      <c r="U100">
        <v>0</v>
      </c>
      <c r="V100">
        <v>0</v>
      </c>
      <c r="W100">
        <v>0</v>
      </c>
      <c r="X100">
        <v>0</v>
      </c>
      <c r="Y100">
        <v>0</v>
      </c>
      <c r="Z100">
        <v>0</v>
      </c>
      <c r="AA100">
        <v>0</v>
      </c>
      <c r="AB100">
        <v>0</v>
      </c>
      <c r="AC100" s="19">
        <v>0</v>
      </c>
      <c r="AD100">
        <v>0</v>
      </c>
      <c r="AE100">
        <v>0</v>
      </c>
      <c r="AF100">
        <v>0</v>
      </c>
      <c r="AG100" t="s">
        <v>4717</v>
      </c>
      <c r="AH100" s="19"/>
    </row>
    <row r="101" spans="9:34" x14ac:dyDescent="0.25">
      <c r="I101" t="s">
        <v>62</v>
      </c>
      <c r="Q101">
        <v>32000</v>
      </c>
      <c r="R101">
        <v>32000</v>
      </c>
      <c r="S101">
        <v>32000</v>
      </c>
      <c r="T101">
        <v>0</v>
      </c>
      <c r="U101">
        <v>0</v>
      </c>
      <c r="V101">
        <v>0</v>
      </c>
      <c r="W101">
        <v>0</v>
      </c>
      <c r="X101">
        <v>0</v>
      </c>
      <c r="Y101">
        <v>0</v>
      </c>
      <c r="Z101">
        <v>0</v>
      </c>
      <c r="AA101">
        <v>0</v>
      </c>
      <c r="AB101">
        <v>0</v>
      </c>
      <c r="AC101" s="19">
        <v>0</v>
      </c>
      <c r="AD101">
        <v>0</v>
      </c>
      <c r="AE101">
        <v>0</v>
      </c>
      <c r="AF101">
        <v>0</v>
      </c>
      <c r="AG101" t="s">
        <v>4717</v>
      </c>
      <c r="AH101" s="19"/>
    </row>
    <row r="102" spans="9:34" x14ac:dyDescent="0.25">
      <c r="I102" t="s">
        <v>62</v>
      </c>
      <c r="Q102">
        <v>32000</v>
      </c>
      <c r="R102">
        <v>32000</v>
      </c>
      <c r="S102">
        <v>32000</v>
      </c>
      <c r="T102">
        <v>0</v>
      </c>
      <c r="U102">
        <v>0</v>
      </c>
      <c r="V102">
        <v>0</v>
      </c>
      <c r="W102">
        <v>0</v>
      </c>
      <c r="X102">
        <v>0</v>
      </c>
      <c r="Y102">
        <v>0</v>
      </c>
      <c r="Z102">
        <v>0</v>
      </c>
      <c r="AA102">
        <v>0</v>
      </c>
      <c r="AB102">
        <v>0</v>
      </c>
      <c r="AC102" s="19">
        <v>0</v>
      </c>
      <c r="AD102">
        <v>0</v>
      </c>
      <c r="AE102">
        <v>0</v>
      </c>
      <c r="AF102">
        <v>0</v>
      </c>
      <c r="AG102" t="s">
        <v>4717</v>
      </c>
      <c r="AH102" s="19"/>
    </row>
    <row r="103" spans="9:34" x14ac:dyDescent="0.25">
      <c r="I103" t="s">
        <v>62</v>
      </c>
      <c r="Q103">
        <v>32000</v>
      </c>
      <c r="R103">
        <v>32000</v>
      </c>
      <c r="S103">
        <v>32000</v>
      </c>
      <c r="T103">
        <v>0</v>
      </c>
      <c r="U103">
        <v>0</v>
      </c>
      <c r="V103">
        <v>0</v>
      </c>
      <c r="W103">
        <v>0</v>
      </c>
      <c r="X103">
        <v>0</v>
      </c>
      <c r="Y103">
        <v>0</v>
      </c>
      <c r="Z103">
        <v>0</v>
      </c>
      <c r="AA103">
        <v>0</v>
      </c>
      <c r="AB103">
        <v>0</v>
      </c>
      <c r="AC103" s="19">
        <v>0</v>
      </c>
      <c r="AD103">
        <v>0</v>
      </c>
      <c r="AE103">
        <v>0</v>
      </c>
      <c r="AF103">
        <v>0</v>
      </c>
      <c r="AG103" t="s">
        <v>4717</v>
      </c>
      <c r="AH103" s="19"/>
    </row>
    <row r="104" spans="9:34" x14ac:dyDescent="0.25">
      <c r="I104" t="s">
        <v>62</v>
      </c>
      <c r="Q104">
        <v>32000</v>
      </c>
      <c r="R104">
        <v>32000</v>
      </c>
      <c r="S104">
        <v>32000</v>
      </c>
      <c r="T104">
        <v>0</v>
      </c>
      <c r="U104">
        <v>0</v>
      </c>
      <c r="V104">
        <v>0</v>
      </c>
      <c r="W104">
        <v>0</v>
      </c>
      <c r="X104">
        <v>0</v>
      </c>
      <c r="Y104">
        <v>0</v>
      </c>
      <c r="Z104">
        <v>0</v>
      </c>
      <c r="AA104">
        <v>0</v>
      </c>
      <c r="AB104">
        <v>0</v>
      </c>
      <c r="AC104" s="19">
        <v>0</v>
      </c>
      <c r="AD104">
        <v>0</v>
      </c>
      <c r="AE104">
        <v>0</v>
      </c>
      <c r="AF104">
        <v>0</v>
      </c>
      <c r="AG104" t="s">
        <v>4717</v>
      </c>
      <c r="AH104" s="19"/>
    </row>
    <row r="105" spans="9:34" x14ac:dyDescent="0.25">
      <c r="I105" t="s">
        <v>62</v>
      </c>
      <c r="Q105">
        <v>32000</v>
      </c>
      <c r="R105">
        <v>32000</v>
      </c>
      <c r="S105">
        <v>32000</v>
      </c>
      <c r="T105">
        <v>0</v>
      </c>
      <c r="U105">
        <v>0</v>
      </c>
      <c r="V105">
        <v>0</v>
      </c>
      <c r="W105">
        <v>0</v>
      </c>
      <c r="X105">
        <v>0</v>
      </c>
      <c r="Y105">
        <v>0</v>
      </c>
      <c r="Z105">
        <v>0</v>
      </c>
      <c r="AA105">
        <v>0</v>
      </c>
      <c r="AB105">
        <v>0</v>
      </c>
      <c r="AC105" s="19">
        <v>0</v>
      </c>
      <c r="AD105">
        <v>0</v>
      </c>
      <c r="AE105">
        <v>0</v>
      </c>
      <c r="AF105">
        <v>0</v>
      </c>
      <c r="AG105" t="s">
        <v>4717</v>
      </c>
      <c r="AH105" s="19"/>
    </row>
    <row r="106" spans="9:34" x14ac:dyDescent="0.25">
      <c r="I106" t="s">
        <v>62</v>
      </c>
      <c r="Q106">
        <v>32000</v>
      </c>
      <c r="R106">
        <v>32000</v>
      </c>
      <c r="S106">
        <v>32000</v>
      </c>
      <c r="T106">
        <v>0</v>
      </c>
      <c r="U106">
        <v>0</v>
      </c>
      <c r="V106">
        <v>0</v>
      </c>
      <c r="W106">
        <v>0</v>
      </c>
      <c r="X106">
        <v>0</v>
      </c>
      <c r="Y106">
        <v>0</v>
      </c>
      <c r="Z106">
        <v>0</v>
      </c>
      <c r="AA106">
        <v>0</v>
      </c>
      <c r="AB106">
        <v>0</v>
      </c>
      <c r="AC106" s="19">
        <v>0</v>
      </c>
      <c r="AD106">
        <v>0</v>
      </c>
      <c r="AE106">
        <v>0</v>
      </c>
      <c r="AF106">
        <v>0</v>
      </c>
      <c r="AG106" t="s">
        <v>4717</v>
      </c>
      <c r="AH106" s="19"/>
    </row>
    <row r="107" spans="9:34" x14ac:dyDescent="0.25">
      <c r="I107" t="s">
        <v>62</v>
      </c>
      <c r="Q107">
        <v>32000</v>
      </c>
      <c r="R107">
        <v>32000</v>
      </c>
      <c r="S107">
        <v>32000</v>
      </c>
      <c r="T107">
        <v>0</v>
      </c>
      <c r="U107">
        <v>0</v>
      </c>
      <c r="V107">
        <v>0</v>
      </c>
      <c r="W107">
        <v>0</v>
      </c>
      <c r="X107">
        <v>0</v>
      </c>
      <c r="Y107">
        <v>0</v>
      </c>
      <c r="Z107">
        <v>0</v>
      </c>
      <c r="AA107">
        <v>0</v>
      </c>
      <c r="AB107">
        <v>0</v>
      </c>
      <c r="AC107" s="19">
        <v>0</v>
      </c>
      <c r="AD107">
        <v>0</v>
      </c>
      <c r="AE107">
        <v>0</v>
      </c>
      <c r="AF107">
        <v>0</v>
      </c>
      <c r="AG107" t="s">
        <v>4717</v>
      </c>
      <c r="AH107" s="19"/>
    </row>
    <row r="108" spans="9:34" x14ac:dyDescent="0.25">
      <c r="I108" t="s">
        <v>62</v>
      </c>
      <c r="Q108">
        <v>32000</v>
      </c>
      <c r="R108">
        <v>32000</v>
      </c>
      <c r="S108">
        <v>32000</v>
      </c>
      <c r="T108">
        <v>0</v>
      </c>
      <c r="U108">
        <v>0</v>
      </c>
      <c r="V108">
        <v>0</v>
      </c>
      <c r="W108">
        <v>0</v>
      </c>
      <c r="X108">
        <v>0</v>
      </c>
      <c r="Y108">
        <v>0</v>
      </c>
      <c r="Z108">
        <v>0</v>
      </c>
      <c r="AA108">
        <v>0</v>
      </c>
      <c r="AB108">
        <v>0</v>
      </c>
      <c r="AC108" s="19">
        <v>0</v>
      </c>
      <c r="AD108">
        <v>0</v>
      </c>
      <c r="AE108">
        <v>0</v>
      </c>
      <c r="AF108">
        <v>0</v>
      </c>
      <c r="AG108" t="s">
        <v>4717</v>
      </c>
      <c r="AH108" s="19"/>
    </row>
    <row r="109" spans="9:34" x14ac:dyDescent="0.25">
      <c r="I109" t="s">
        <v>62</v>
      </c>
      <c r="Q109">
        <v>32000</v>
      </c>
      <c r="R109">
        <v>32000</v>
      </c>
      <c r="S109">
        <v>32000</v>
      </c>
      <c r="T109">
        <v>0</v>
      </c>
      <c r="U109">
        <v>0</v>
      </c>
      <c r="V109">
        <v>0</v>
      </c>
      <c r="W109">
        <v>0</v>
      </c>
      <c r="X109">
        <v>0</v>
      </c>
      <c r="Y109">
        <v>0</v>
      </c>
      <c r="Z109">
        <v>0</v>
      </c>
      <c r="AA109">
        <v>0</v>
      </c>
      <c r="AB109">
        <v>0</v>
      </c>
      <c r="AC109" s="19">
        <v>0</v>
      </c>
      <c r="AD109">
        <v>0</v>
      </c>
      <c r="AE109">
        <v>0</v>
      </c>
      <c r="AF109">
        <v>0</v>
      </c>
      <c r="AG109" t="s">
        <v>4717</v>
      </c>
      <c r="AH109" s="19"/>
    </row>
    <row r="110" spans="9:34" x14ac:dyDescent="0.25">
      <c r="I110" t="s">
        <v>62</v>
      </c>
      <c r="Q110">
        <v>32000</v>
      </c>
      <c r="R110">
        <v>32000</v>
      </c>
      <c r="S110">
        <v>32000</v>
      </c>
      <c r="T110">
        <v>0</v>
      </c>
      <c r="U110">
        <v>0</v>
      </c>
      <c r="V110">
        <v>0</v>
      </c>
      <c r="W110">
        <v>0</v>
      </c>
      <c r="X110">
        <v>0</v>
      </c>
      <c r="Y110">
        <v>0</v>
      </c>
      <c r="Z110">
        <v>0</v>
      </c>
      <c r="AA110">
        <v>0</v>
      </c>
      <c r="AB110">
        <v>0</v>
      </c>
      <c r="AC110" s="19">
        <v>0</v>
      </c>
      <c r="AD110">
        <v>0</v>
      </c>
      <c r="AE110">
        <v>0</v>
      </c>
      <c r="AF110">
        <v>0</v>
      </c>
      <c r="AG110" t="s">
        <v>4717</v>
      </c>
      <c r="AH110" s="19"/>
    </row>
    <row r="111" spans="9:34" x14ac:dyDescent="0.25">
      <c r="I111" t="s">
        <v>62</v>
      </c>
      <c r="Q111">
        <v>32000</v>
      </c>
      <c r="R111">
        <v>32000</v>
      </c>
      <c r="S111">
        <v>32000</v>
      </c>
      <c r="T111">
        <v>0</v>
      </c>
      <c r="U111">
        <v>0</v>
      </c>
      <c r="V111">
        <v>0</v>
      </c>
      <c r="W111">
        <v>0</v>
      </c>
      <c r="X111">
        <v>0</v>
      </c>
      <c r="Y111">
        <v>0</v>
      </c>
      <c r="Z111">
        <v>0</v>
      </c>
      <c r="AA111">
        <v>0</v>
      </c>
      <c r="AB111">
        <v>0</v>
      </c>
      <c r="AC111" s="19">
        <v>0</v>
      </c>
      <c r="AD111">
        <v>0</v>
      </c>
      <c r="AE111">
        <v>0</v>
      </c>
      <c r="AF111">
        <v>0</v>
      </c>
      <c r="AG111" t="s">
        <v>4717</v>
      </c>
      <c r="AH111" s="19"/>
    </row>
    <row r="112" spans="9:34" x14ac:dyDescent="0.25">
      <c r="I112" t="s">
        <v>62</v>
      </c>
      <c r="Q112">
        <v>32000</v>
      </c>
      <c r="R112">
        <v>32000</v>
      </c>
      <c r="S112">
        <v>32000</v>
      </c>
      <c r="T112">
        <v>0</v>
      </c>
      <c r="U112">
        <v>0</v>
      </c>
      <c r="V112">
        <v>0</v>
      </c>
      <c r="W112">
        <v>0</v>
      </c>
      <c r="X112">
        <v>0</v>
      </c>
      <c r="Y112">
        <v>0</v>
      </c>
      <c r="Z112">
        <v>0</v>
      </c>
      <c r="AA112">
        <v>0</v>
      </c>
      <c r="AB112">
        <v>0</v>
      </c>
      <c r="AC112" s="19">
        <v>0</v>
      </c>
      <c r="AD112">
        <v>0</v>
      </c>
      <c r="AE112">
        <v>0</v>
      </c>
      <c r="AF112">
        <v>0</v>
      </c>
      <c r="AG112" t="s">
        <v>4717</v>
      </c>
      <c r="AH112" s="19"/>
    </row>
    <row r="113" spans="4:34" x14ac:dyDescent="0.25">
      <c r="I113" t="s">
        <v>62</v>
      </c>
      <c r="Q113">
        <v>32000</v>
      </c>
      <c r="R113">
        <v>32000</v>
      </c>
      <c r="S113">
        <v>32000</v>
      </c>
      <c r="T113">
        <v>0</v>
      </c>
      <c r="U113">
        <v>0</v>
      </c>
      <c r="V113">
        <v>0</v>
      </c>
      <c r="W113">
        <v>0</v>
      </c>
      <c r="X113">
        <v>0</v>
      </c>
      <c r="Y113">
        <v>0</v>
      </c>
      <c r="Z113">
        <v>0</v>
      </c>
      <c r="AA113">
        <v>0</v>
      </c>
      <c r="AB113">
        <v>0</v>
      </c>
      <c r="AC113" s="19">
        <v>0</v>
      </c>
      <c r="AD113">
        <v>0</v>
      </c>
      <c r="AE113">
        <v>0</v>
      </c>
      <c r="AF113">
        <v>0</v>
      </c>
      <c r="AG113" t="s">
        <v>4717</v>
      </c>
      <c r="AH113" s="19"/>
    </row>
    <row r="114" spans="4:34" x14ac:dyDescent="0.25">
      <c r="I114" t="s">
        <v>62</v>
      </c>
      <c r="Q114">
        <v>32000</v>
      </c>
      <c r="R114">
        <v>32000</v>
      </c>
      <c r="S114">
        <v>32000</v>
      </c>
      <c r="T114">
        <v>0</v>
      </c>
      <c r="U114">
        <v>0</v>
      </c>
      <c r="V114">
        <v>0</v>
      </c>
      <c r="W114">
        <v>0</v>
      </c>
      <c r="X114">
        <v>0</v>
      </c>
      <c r="Y114">
        <v>0</v>
      </c>
      <c r="Z114">
        <v>0</v>
      </c>
      <c r="AA114">
        <v>0</v>
      </c>
      <c r="AB114">
        <v>0</v>
      </c>
      <c r="AC114" s="19">
        <v>0</v>
      </c>
      <c r="AD114">
        <v>0</v>
      </c>
      <c r="AE114">
        <v>0</v>
      </c>
      <c r="AF114">
        <v>0</v>
      </c>
      <c r="AG114" t="s">
        <v>4717</v>
      </c>
      <c r="AH114" s="19"/>
    </row>
    <row r="115" spans="4:34" x14ac:dyDescent="0.25">
      <c r="I115" t="s">
        <v>62</v>
      </c>
      <c r="Q115">
        <v>32000</v>
      </c>
      <c r="R115">
        <v>32000</v>
      </c>
      <c r="S115">
        <v>32000</v>
      </c>
      <c r="T115">
        <v>0</v>
      </c>
      <c r="U115">
        <v>0</v>
      </c>
      <c r="V115">
        <v>0</v>
      </c>
      <c r="W115">
        <v>0</v>
      </c>
      <c r="X115">
        <v>0</v>
      </c>
      <c r="Y115">
        <v>0</v>
      </c>
      <c r="Z115">
        <v>0</v>
      </c>
      <c r="AA115">
        <v>0</v>
      </c>
      <c r="AB115">
        <v>0</v>
      </c>
      <c r="AC115" s="19">
        <v>0</v>
      </c>
      <c r="AD115">
        <v>0</v>
      </c>
      <c r="AE115">
        <v>0</v>
      </c>
      <c r="AF115">
        <v>0</v>
      </c>
      <c r="AG115" t="s">
        <v>4717</v>
      </c>
      <c r="AH115" s="19"/>
    </row>
    <row r="116" spans="4:34" x14ac:dyDescent="0.25">
      <c r="I116" t="s">
        <v>62</v>
      </c>
      <c r="Q116">
        <v>32000</v>
      </c>
      <c r="R116">
        <v>32000</v>
      </c>
      <c r="S116">
        <v>32000</v>
      </c>
      <c r="T116">
        <v>0</v>
      </c>
      <c r="U116">
        <v>0</v>
      </c>
      <c r="V116">
        <v>0</v>
      </c>
      <c r="W116">
        <v>0</v>
      </c>
      <c r="X116">
        <v>0</v>
      </c>
      <c r="Y116">
        <v>0</v>
      </c>
      <c r="Z116">
        <v>0</v>
      </c>
      <c r="AA116">
        <v>0</v>
      </c>
      <c r="AB116">
        <v>0</v>
      </c>
      <c r="AC116" s="19">
        <v>0</v>
      </c>
      <c r="AD116">
        <v>0</v>
      </c>
      <c r="AE116">
        <v>0</v>
      </c>
      <c r="AF116">
        <v>0</v>
      </c>
      <c r="AG116" t="s">
        <v>4717</v>
      </c>
      <c r="AH116" s="19"/>
    </row>
    <row r="117" spans="4:34" x14ac:dyDescent="0.25">
      <c r="I117" t="s">
        <v>62</v>
      </c>
      <c r="Q117">
        <v>32000</v>
      </c>
      <c r="R117">
        <v>32000</v>
      </c>
      <c r="S117">
        <v>32000</v>
      </c>
      <c r="T117">
        <v>0</v>
      </c>
      <c r="U117">
        <v>0</v>
      </c>
      <c r="V117">
        <v>0</v>
      </c>
      <c r="W117">
        <v>0</v>
      </c>
      <c r="X117">
        <v>0</v>
      </c>
      <c r="Y117">
        <v>0</v>
      </c>
      <c r="Z117">
        <v>0</v>
      </c>
      <c r="AA117">
        <v>0</v>
      </c>
      <c r="AB117">
        <v>0</v>
      </c>
      <c r="AC117" s="19">
        <v>0</v>
      </c>
      <c r="AD117">
        <v>0</v>
      </c>
      <c r="AE117">
        <v>0</v>
      </c>
      <c r="AF117">
        <v>0</v>
      </c>
      <c r="AG117" t="s">
        <v>4717</v>
      </c>
      <c r="AH117" s="19"/>
    </row>
    <row r="118" spans="4:34" x14ac:dyDescent="0.25">
      <c r="I118" t="s">
        <v>62</v>
      </c>
      <c r="Q118">
        <v>32000</v>
      </c>
      <c r="R118">
        <v>32000</v>
      </c>
      <c r="S118">
        <v>32000</v>
      </c>
      <c r="T118">
        <v>0</v>
      </c>
      <c r="U118">
        <v>0</v>
      </c>
      <c r="V118">
        <v>0</v>
      </c>
      <c r="W118">
        <v>0</v>
      </c>
      <c r="X118">
        <v>0</v>
      </c>
      <c r="Y118">
        <v>0</v>
      </c>
      <c r="Z118">
        <v>0</v>
      </c>
      <c r="AA118">
        <v>0</v>
      </c>
      <c r="AB118">
        <v>0</v>
      </c>
      <c r="AC118" s="19">
        <v>0</v>
      </c>
      <c r="AD118">
        <v>0</v>
      </c>
      <c r="AE118">
        <v>0</v>
      </c>
      <c r="AF118">
        <v>0</v>
      </c>
      <c r="AG118" t="s">
        <v>4717</v>
      </c>
      <c r="AH118" s="19"/>
    </row>
    <row r="119" spans="4:34" x14ac:dyDescent="0.25">
      <c r="I119" t="s">
        <v>62</v>
      </c>
      <c r="Q119">
        <v>32000</v>
      </c>
      <c r="R119">
        <v>32000</v>
      </c>
      <c r="S119">
        <v>32000</v>
      </c>
      <c r="T119">
        <v>0</v>
      </c>
      <c r="U119">
        <v>0</v>
      </c>
      <c r="V119">
        <v>0</v>
      </c>
      <c r="W119">
        <v>0</v>
      </c>
      <c r="X119">
        <v>0</v>
      </c>
      <c r="Y119">
        <v>0</v>
      </c>
      <c r="Z119">
        <v>0</v>
      </c>
      <c r="AA119">
        <v>0</v>
      </c>
      <c r="AB119">
        <v>0</v>
      </c>
      <c r="AC119" s="19">
        <v>0</v>
      </c>
      <c r="AD119">
        <v>0</v>
      </c>
      <c r="AE119">
        <v>0</v>
      </c>
      <c r="AF119">
        <v>0</v>
      </c>
      <c r="AG119" t="s">
        <v>4717</v>
      </c>
      <c r="AH119" s="19"/>
    </row>
    <row r="120" spans="4:34" x14ac:dyDescent="0.25">
      <c r="D120" s="19"/>
      <c r="I120" t="s">
        <v>62</v>
      </c>
      <c r="Q120">
        <v>32000</v>
      </c>
      <c r="R120">
        <v>32000</v>
      </c>
      <c r="S120">
        <v>32000</v>
      </c>
      <c r="T120">
        <v>0</v>
      </c>
      <c r="U120">
        <v>0</v>
      </c>
      <c r="V120">
        <v>0</v>
      </c>
      <c r="W120">
        <v>0</v>
      </c>
      <c r="X120">
        <v>0</v>
      </c>
      <c r="Y120">
        <v>0</v>
      </c>
      <c r="Z120">
        <v>0</v>
      </c>
      <c r="AA120">
        <v>0</v>
      </c>
      <c r="AB120">
        <v>0</v>
      </c>
      <c r="AC120" s="19">
        <v>0</v>
      </c>
      <c r="AD120">
        <v>0</v>
      </c>
      <c r="AE120">
        <v>0</v>
      </c>
      <c r="AF120">
        <v>0</v>
      </c>
      <c r="AG120" t="s">
        <v>4717</v>
      </c>
      <c r="AH120" s="19"/>
    </row>
    <row r="121" spans="4:34" x14ac:dyDescent="0.25">
      <c r="I121" t="s">
        <v>62</v>
      </c>
      <c r="Q121">
        <v>32000</v>
      </c>
      <c r="R121">
        <v>32000</v>
      </c>
      <c r="S121">
        <v>32000</v>
      </c>
      <c r="T121">
        <v>0</v>
      </c>
      <c r="U121">
        <v>0</v>
      </c>
      <c r="V121">
        <v>0</v>
      </c>
      <c r="W121">
        <v>0</v>
      </c>
      <c r="X121">
        <v>0</v>
      </c>
      <c r="Y121">
        <v>0</v>
      </c>
      <c r="Z121">
        <v>0</v>
      </c>
      <c r="AA121">
        <v>0</v>
      </c>
      <c r="AB121">
        <v>0</v>
      </c>
      <c r="AC121" s="19">
        <v>0</v>
      </c>
      <c r="AD121">
        <v>0</v>
      </c>
      <c r="AE121">
        <v>0</v>
      </c>
      <c r="AF121">
        <v>0</v>
      </c>
      <c r="AG121" t="s">
        <v>4717</v>
      </c>
      <c r="AH121" s="19"/>
    </row>
    <row r="122" spans="4:34" x14ac:dyDescent="0.25">
      <c r="I122" t="s">
        <v>63</v>
      </c>
      <c r="Q122">
        <v>32000</v>
      </c>
      <c r="R122">
        <v>32000</v>
      </c>
      <c r="S122">
        <v>32000</v>
      </c>
      <c r="T122">
        <v>0</v>
      </c>
      <c r="U122">
        <v>0</v>
      </c>
      <c r="V122">
        <v>0</v>
      </c>
      <c r="W122">
        <v>0</v>
      </c>
      <c r="X122">
        <v>0</v>
      </c>
      <c r="Y122">
        <v>0</v>
      </c>
      <c r="Z122">
        <v>0</v>
      </c>
      <c r="AA122">
        <v>0</v>
      </c>
      <c r="AB122">
        <v>0</v>
      </c>
      <c r="AC122" s="19">
        <v>0</v>
      </c>
      <c r="AD122">
        <v>0</v>
      </c>
      <c r="AE122">
        <v>0</v>
      </c>
      <c r="AF122">
        <v>0</v>
      </c>
      <c r="AG122" t="s">
        <v>4717</v>
      </c>
      <c r="AH122" s="19" t="s">
        <v>824</v>
      </c>
    </row>
    <row r="123" spans="4:34" x14ac:dyDescent="0.25">
      <c r="I123" t="s">
        <v>63</v>
      </c>
      <c r="Q123">
        <v>32000</v>
      </c>
      <c r="R123">
        <v>32000</v>
      </c>
      <c r="S123">
        <v>32000</v>
      </c>
      <c r="T123">
        <v>0</v>
      </c>
      <c r="U123">
        <v>0</v>
      </c>
      <c r="V123">
        <v>0</v>
      </c>
      <c r="W123">
        <v>0</v>
      </c>
      <c r="X123">
        <v>0</v>
      </c>
      <c r="Y123">
        <v>0</v>
      </c>
      <c r="Z123">
        <v>0</v>
      </c>
      <c r="AA123">
        <v>0</v>
      </c>
      <c r="AB123">
        <v>0</v>
      </c>
      <c r="AC123" s="19">
        <v>0</v>
      </c>
      <c r="AD123">
        <v>0</v>
      </c>
      <c r="AE123">
        <v>0</v>
      </c>
      <c r="AF123">
        <v>0</v>
      </c>
      <c r="AG123" t="s">
        <v>4717</v>
      </c>
      <c r="AH123" s="19" t="s">
        <v>824</v>
      </c>
    </row>
    <row r="124" spans="4:34" x14ac:dyDescent="0.25">
      <c r="I124" t="s">
        <v>63</v>
      </c>
      <c r="Q124">
        <v>32000</v>
      </c>
      <c r="R124">
        <v>32000</v>
      </c>
      <c r="S124">
        <v>32000</v>
      </c>
      <c r="T124">
        <v>0</v>
      </c>
      <c r="U124">
        <v>0</v>
      </c>
      <c r="V124">
        <v>0</v>
      </c>
      <c r="W124">
        <v>0</v>
      </c>
      <c r="X124">
        <v>0</v>
      </c>
      <c r="Y124">
        <v>0</v>
      </c>
      <c r="Z124">
        <v>0</v>
      </c>
      <c r="AA124">
        <v>0</v>
      </c>
      <c r="AB124">
        <v>0</v>
      </c>
      <c r="AC124" s="19">
        <v>0</v>
      </c>
      <c r="AD124">
        <v>0</v>
      </c>
      <c r="AE124">
        <v>0</v>
      </c>
      <c r="AF124">
        <v>0</v>
      </c>
      <c r="AG124" t="s">
        <v>4717</v>
      </c>
      <c r="AH124" s="19" t="s">
        <v>824</v>
      </c>
    </row>
    <row r="125" spans="4:34" x14ac:dyDescent="0.25">
      <c r="I125" t="s">
        <v>63</v>
      </c>
      <c r="Q125">
        <v>32000</v>
      </c>
      <c r="R125">
        <v>32000</v>
      </c>
      <c r="S125">
        <v>32000</v>
      </c>
      <c r="T125">
        <v>0</v>
      </c>
      <c r="U125">
        <v>0</v>
      </c>
      <c r="V125">
        <v>0</v>
      </c>
      <c r="W125">
        <v>0</v>
      </c>
      <c r="X125">
        <v>0</v>
      </c>
      <c r="Y125">
        <v>0</v>
      </c>
      <c r="Z125">
        <v>0</v>
      </c>
      <c r="AA125">
        <v>0</v>
      </c>
      <c r="AB125">
        <v>0</v>
      </c>
      <c r="AC125" s="19">
        <v>0</v>
      </c>
      <c r="AD125">
        <v>0</v>
      </c>
      <c r="AE125">
        <v>0</v>
      </c>
      <c r="AF125">
        <v>0</v>
      </c>
      <c r="AG125" t="s">
        <v>4717</v>
      </c>
      <c r="AH125" s="19" t="s">
        <v>842</v>
      </c>
    </row>
    <row r="126" spans="4:34" x14ac:dyDescent="0.25">
      <c r="I126" t="s">
        <v>63</v>
      </c>
      <c r="Q126">
        <v>32000</v>
      </c>
      <c r="R126">
        <v>32000</v>
      </c>
      <c r="S126">
        <v>32000</v>
      </c>
      <c r="T126">
        <v>0</v>
      </c>
      <c r="U126">
        <v>0</v>
      </c>
      <c r="V126">
        <v>0</v>
      </c>
      <c r="W126">
        <v>0</v>
      </c>
      <c r="X126">
        <v>0</v>
      </c>
      <c r="Y126">
        <v>0</v>
      </c>
      <c r="Z126">
        <v>0</v>
      </c>
      <c r="AA126">
        <v>0</v>
      </c>
      <c r="AB126">
        <v>0</v>
      </c>
      <c r="AC126" s="19">
        <v>0</v>
      </c>
      <c r="AD126">
        <v>0</v>
      </c>
      <c r="AE126">
        <v>0</v>
      </c>
      <c r="AF126">
        <v>0</v>
      </c>
      <c r="AG126" t="s">
        <v>4717</v>
      </c>
      <c r="AH126" s="19" t="s">
        <v>842</v>
      </c>
    </row>
    <row r="127" spans="4:34" x14ac:dyDescent="0.25">
      <c r="I127" t="s">
        <v>63</v>
      </c>
      <c r="Q127">
        <v>32000</v>
      </c>
      <c r="R127">
        <v>32000</v>
      </c>
      <c r="S127">
        <v>32000</v>
      </c>
      <c r="T127">
        <v>0</v>
      </c>
      <c r="U127">
        <v>0</v>
      </c>
      <c r="V127">
        <v>0</v>
      </c>
      <c r="W127">
        <v>0</v>
      </c>
      <c r="X127">
        <v>0</v>
      </c>
      <c r="Y127">
        <v>0</v>
      </c>
      <c r="Z127">
        <v>0</v>
      </c>
      <c r="AA127">
        <v>0</v>
      </c>
      <c r="AB127">
        <v>0</v>
      </c>
      <c r="AC127" s="19">
        <v>0</v>
      </c>
      <c r="AD127">
        <v>0</v>
      </c>
      <c r="AE127">
        <v>0</v>
      </c>
      <c r="AF127">
        <v>0</v>
      </c>
      <c r="AG127" t="s">
        <v>4717</v>
      </c>
      <c r="AH127" s="19" t="s">
        <v>842</v>
      </c>
    </row>
    <row r="128" spans="4:34" x14ac:dyDescent="0.25">
      <c r="I128" t="s">
        <v>63</v>
      </c>
      <c r="Q128">
        <v>32000</v>
      </c>
      <c r="R128">
        <v>32000</v>
      </c>
      <c r="S128">
        <v>32000</v>
      </c>
      <c r="T128">
        <v>0</v>
      </c>
      <c r="U128">
        <v>0</v>
      </c>
      <c r="V128">
        <v>0</v>
      </c>
      <c r="W128">
        <v>0</v>
      </c>
      <c r="X128">
        <v>0</v>
      </c>
      <c r="Y128">
        <v>0</v>
      </c>
      <c r="Z128">
        <v>0</v>
      </c>
      <c r="AA128">
        <v>0</v>
      </c>
      <c r="AB128">
        <v>0</v>
      </c>
      <c r="AC128" s="19">
        <v>0</v>
      </c>
      <c r="AD128">
        <v>0</v>
      </c>
      <c r="AE128">
        <v>0</v>
      </c>
      <c r="AF128">
        <v>0</v>
      </c>
      <c r="AG128" t="s">
        <v>4717</v>
      </c>
      <c r="AH128" s="19" t="s">
        <v>842</v>
      </c>
    </row>
    <row r="129" spans="4:34" x14ac:dyDescent="0.25">
      <c r="I129" t="s">
        <v>63</v>
      </c>
      <c r="Q129">
        <v>32000</v>
      </c>
      <c r="R129">
        <v>32000</v>
      </c>
      <c r="S129">
        <v>32000</v>
      </c>
      <c r="T129">
        <v>0</v>
      </c>
      <c r="U129">
        <v>0</v>
      </c>
      <c r="V129">
        <v>0</v>
      </c>
      <c r="W129">
        <v>0</v>
      </c>
      <c r="X129">
        <v>0</v>
      </c>
      <c r="Y129">
        <v>0</v>
      </c>
      <c r="Z129">
        <v>0</v>
      </c>
      <c r="AA129">
        <v>0</v>
      </c>
      <c r="AB129">
        <v>0</v>
      </c>
      <c r="AC129" s="19">
        <v>0</v>
      </c>
      <c r="AD129">
        <v>0</v>
      </c>
      <c r="AE129">
        <v>0</v>
      </c>
      <c r="AF129">
        <v>0</v>
      </c>
      <c r="AG129" t="s">
        <v>4717</v>
      </c>
      <c r="AH129" s="19" t="s">
        <v>842</v>
      </c>
    </row>
    <row r="130" spans="4:34" x14ac:dyDescent="0.25">
      <c r="I130" t="s">
        <v>63</v>
      </c>
      <c r="Q130">
        <v>32000</v>
      </c>
      <c r="R130">
        <v>32000</v>
      </c>
      <c r="S130">
        <v>32000</v>
      </c>
      <c r="T130">
        <v>0</v>
      </c>
      <c r="U130">
        <v>0</v>
      </c>
      <c r="V130">
        <v>0</v>
      </c>
      <c r="W130">
        <v>0</v>
      </c>
      <c r="X130">
        <v>0</v>
      </c>
      <c r="Y130">
        <v>0</v>
      </c>
      <c r="Z130">
        <v>0</v>
      </c>
      <c r="AA130">
        <v>0</v>
      </c>
      <c r="AB130">
        <v>0</v>
      </c>
      <c r="AC130" s="19">
        <v>0</v>
      </c>
      <c r="AD130">
        <v>0</v>
      </c>
      <c r="AE130">
        <v>0</v>
      </c>
      <c r="AF130">
        <v>0</v>
      </c>
      <c r="AG130" t="s">
        <v>4717</v>
      </c>
      <c r="AH130" s="19" t="s">
        <v>842</v>
      </c>
    </row>
    <row r="131" spans="4:34" x14ac:dyDescent="0.25">
      <c r="I131" t="s">
        <v>63</v>
      </c>
      <c r="Q131">
        <v>32000</v>
      </c>
      <c r="R131">
        <v>32000</v>
      </c>
      <c r="S131">
        <v>32000</v>
      </c>
      <c r="T131">
        <v>0</v>
      </c>
      <c r="U131">
        <v>0</v>
      </c>
      <c r="V131">
        <v>0</v>
      </c>
      <c r="W131">
        <v>0</v>
      </c>
      <c r="X131">
        <v>0</v>
      </c>
      <c r="Y131">
        <v>0</v>
      </c>
      <c r="Z131">
        <v>0</v>
      </c>
      <c r="AA131">
        <v>0</v>
      </c>
      <c r="AB131">
        <v>0</v>
      </c>
      <c r="AC131" s="19">
        <v>0</v>
      </c>
      <c r="AD131">
        <v>0</v>
      </c>
      <c r="AE131">
        <v>0</v>
      </c>
      <c r="AF131">
        <v>0</v>
      </c>
      <c r="AG131" t="s">
        <v>4717</v>
      </c>
      <c r="AH131" s="19" t="s">
        <v>866</v>
      </c>
    </row>
    <row r="132" spans="4:34" x14ac:dyDescent="0.25">
      <c r="I132" t="s">
        <v>63</v>
      </c>
      <c r="Q132">
        <v>32000</v>
      </c>
      <c r="R132">
        <v>32000</v>
      </c>
      <c r="S132">
        <v>32000</v>
      </c>
      <c r="T132">
        <v>0</v>
      </c>
      <c r="U132">
        <v>0</v>
      </c>
      <c r="V132">
        <v>0</v>
      </c>
      <c r="W132">
        <v>0</v>
      </c>
      <c r="X132">
        <v>0</v>
      </c>
      <c r="Y132">
        <v>0</v>
      </c>
      <c r="Z132">
        <v>0</v>
      </c>
      <c r="AA132">
        <v>0</v>
      </c>
      <c r="AB132">
        <v>0</v>
      </c>
      <c r="AC132" s="19">
        <v>0</v>
      </c>
      <c r="AD132">
        <v>0</v>
      </c>
      <c r="AE132">
        <v>0</v>
      </c>
      <c r="AF132">
        <v>0</v>
      </c>
      <c r="AG132" t="s">
        <v>4717</v>
      </c>
      <c r="AH132" s="19"/>
    </row>
    <row r="133" spans="4:34" x14ac:dyDescent="0.25">
      <c r="I133" t="s">
        <v>63</v>
      </c>
      <c r="Q133">
        <v>32000</v>
      </c>
      <c r="R133">
        <v>32000</v>
      </c>
      <c r="S133">
        <v>32000</v>
      </c>
      <c r="T133">
        <v>0</v>
      </c>
      <c r="U133">
        <v>0</v>
      </c>
      <c r="V133">
        <v>0</v>
      </c>
      <c r="W133">
        <v>0</v>
      </c>
      <c r="X133">
        <v>0</v>
      </c>
      <c r="Y133">
        <v>0</v>
      </c>
      <c r="Z133">
        <v>0</v>
      </c>
      <c r="AA133">
        <v>0</v>
      </c>
      <c r="AB133">
        <v>0</v>
      </c>
      <c r="AC133" s="19">
        <v>0</v>
      </c>
      <c r="AD133">
        <v>0</v>
      </c>
      <c r="AE133">
        <v>0</v>
      </c>
      <c r="AF133">
        <v>0</v>
      </c>
      <c r="AG133" t="s">
        <v>4717</v>
      </c>
      <c r="AH133" s="19" t="s">
        <v>850</v>
      </c>
    </row>
    <row r="134" spans="4:34" x14ac:dyDescent="0.25">
      <c r="I134" t="s">
        <v>63</v>
      </c>
      <c r="Q134">
        <v>32000</v>
      </c>
      <c r="R134">
        <v>32000</v>
      </c>
      <c r="S134">
        <v>32000</v>
      </c>
      <c r="T134">
        <v>0</v>
      </c>
      <c r="U134">
        <v>0</v>
      </c>
      <c r="V134">
        <v>0</v>
      </c>
      <c r="W134">
        <v>0</v>
      </c>
      <c r="X134">
        <v>0</v>
      </c>
      <c r="Y134">
        <v>0</v>
      </c>
      <c r="Z134">
        <v>0</v>
      </c>
      <c r="AA134">
        <v>0</v>
      </c>
      <c r="AB134">
        <v>0</v>
      </c>
      <c r="AC134" s="19">
        <v>0</v>
      </c>
      <c r="AD134">
        <v>0</v>
      </c>
      <c r="AE134">
        <v>0</v>
      </c>
      <c r="AF134">
        <v>0</v>
      </c>
      <c r="AG134" t="s">
        <v>4717</v>
      </c>
      <c r="AH134" s="19" t="s">
        <v>5984</v>
      </c>
    </row>
    <row r="135" spans="4:34" x14ac:dyDescent="0.25">
      <c r="I135" t="s">
        <v>63</v>
      </c>
      <c r="Q135">
        <v>32000</v>
      </c>
      <c r="R135">
        <v>32000</v>
      </c>
      <c r="S135">
        <v>32000</v>
      </c>
      <c r="T135">
        <v>0</v>
      </c>
      <c r="U135">
        <v>0</v>
      </c>
      <c r="V135">
        <v>0</v>
      </c>
      <c r="W135">
        <v>0</v>
      </c>
      <c r="X135">
        <v>0</v>
      </c>
      <c r="Y135">
        <v>0</v>
      </c>
      <c r="Z135">
        <v>0</v>
      </c>
      <c r="AA135">
        <v>0</v>
      </c>
      <c r="AB135">
        <v>0</v>
      </c>
      <c r="AC135" s="19">
        <v>0</v>
      </c>
      <c r="AD135">
        <v>0</v>
      </c>
      <c r="AE135">
        <v>0</v>
      </c>
      <c r="AF135">
        <v>0</v>
      </c>
      <c r="AG135" t="s">
        <v>4717</v>
      </c>
      <c r="AH135" s="19" t="s">
        <v>856</v>
      </c>
    </row>
    <row r="136" spans="4:34" x14ac:dyDescent="0.25">
      <c r="I136" t="s">
        <v>63</v>
      </c>
      <c r="Q136">
        <v>32000</v>
      </c>
      <c r="R136">
        <v>32000</v>
      </c>
      <c r="S136">
        <v>32000</v>
      </c>
      <c r="T136">
        <v>0</v>
      </c>
      <c r="U136">
        <v>0</v>
      </c>
      <c r="V136">
        <v>0</v>
      </c>
      <c r="W136">
        <v>0</v>
      </c>
      <c r="X136">
        <v>0</v>
      </c>
      <c r="Y136">
        <v>0</v>
      </c>
      <c r="Z136">
        <v>0</v>
      </c>
      <c r="AA136">
        <v>0</v>
      </c>
      <c r="AB136">
        <v>0</v>
      </c>
      <c r="AC136" s="19">
        <v>0</v>
      </c>
      <c r="AD136">
        <v>0</v>
      </c>
      <c r="AE136">
        <v>0</v>
      </c>
      <c r="AF136">
        <v>0</v>
      </c>
      <c r="AG136" t="s">
        <v>4717</v>
      </c>
      <c r="AH136" s="19"/>
    </row>
    <row r="137" spans="4:34" x14ac:dyDescent="0.25">
      <c r="I137" t="s">
        <v>63</v>
      </c>
      <c r="Q137">
        <v>32000</v>
      </c>
      <c r="R137">
        <v>32000</v>
      </c>
      <c r="S137">
        <v>32000</v>
      </c>
      <c r="T137">
        <v>0</v>
      </c>
      <c r="U137">
        <v>0</v>
      </c>
      <c r="V137">
        <v>0</v>
      </c>
      <c r="W137">
        <v>0</v>
      </c>
      <c r="X137">
        <v>0</v>
      </c>
      <c r="Y137">
        <v>0</v>
      </c>
      <c r="Z137">
        <v>0</v>
      </c>
      <c r="AA137">
        <v>0</v>
      </c>
      <c r="AB137">
        <v>0</v>
      </c>
      <c r="AC137" s="19">
        <v>0</v>
      </c>
      <c r="AD137">
        <v>0</v>
      </c>
      <c r="AE137">
        <v>0</v>
      </c>
      <c r="AF137">
        <v>0</v>
      </c>
      <c r="AG137" t="s">
        <v>4717</v>
      </c>
      <c r="AH137" s="19"/>
    </row>
    <row r="138" spans="4:34" x14ac:dyDescent="0.25">
      <c r="I138" t="s">
        <v>63</v>
      </c>
      <c r="Q138">
        <v>32000</v>
      </c>
      <c r="R138">
        <v>32000</v>
      </c>
      <c r="S138">
        <v>32000</v>
      </c>
      <c r="T138">
        <v>0</v>
      </c>
      <c r="U138">
        <v>0</v>
      </c>
      <c r="V138">
        <v>0</v>
      </c>
      <c r="W138">
        <v>0</v>
      </c>
      <c r="X138">
        <v>0</v>
      </c>
      <c r="Y138">
        <v>0</v>
      </c>
      <c r="Z138">
        <v>0</v>
      </c>
      <c r="AA138">
        <v>0</v>
      </c>
      <c r="AB138">
        <v>0</v>
      </c>
      <c r="AC138" s="19">
        <v>0</v>
      </c>
      <c r="AD138">
        <v>0</v>
      </c>
      <c r="AE138">
        <v>0</v>
      </c>
      <c r="AF138">
        <v>0</v>
      </c>
      <c r="AG138" t="s">
        <v>4717</v>
      </c>
      <c r="AH138" s="19"/>
    </row>
    <row r="139" spans="4:34" x14ac:dyDescent="0.25">
      <c r="I139" t="s">
        <v>63</v>
      </c>
      <c r="Q139">
        <v>32000</v>
      </c>
      <c r="R139">
        <v>32000</v>
      </c>
      <c r="S139">
        <v>32000</v>
      </c>
      <c r="T139">
        <v>0</v>
      </c>
      <c r="U139">
        <v>0</v>
      </c>
      <c r="V139">
        <v>0</v>
      </c>
      <c r="W139">
        <v>0</v>
      </c>
      <c r="X139">
        <v>0</v>
      </c>
      <c r="Y139">
        <v>0</v>
      </c>
      <c r="Z139">
        <v>0</v>
      </c>
      <c r="AA139">
        <v>0</v>
      </c>
      <c r="AB139">
        <v>0</v>
      </c>
      <c r="AC139" s="19">
        <v>0</v>
      </c>
      <c r="AD139">
        <v>0</v>
      </c>
      <c r="AE139">
        <v>0</v>
      </c>
      <c r="AF139">
        <v>0</v>
      </c>
      <c r="AG139" t="s">
        <v>4717</v>
      </c>
      <c r="AH139" s="19"/>
    </row>
    <row r="140" spans="4:34" x14ac:dyDescent="0.25">
      <c r="I140" t="s">
        <v>63</v>
      </c>
      <c r="Q140">
        <v>32000</v>
      </c>
      <c r="R140">
        <v>32000</v>
      </c>
      <c r="S140">
        <v>32000</v>
      </c>
      <c r="T140">
        <v>0</v>
      </c>
      <c r="U140">
        <v>0</v>
      </c>
      <c r="V140">
        <v>0</v>
      </c>
      <c r="W140">
        <v>0</v>
      </c>
      <c r="X140">
        <v>0</v>
      </c>
      <c r="Y140">
        <v>0</v>
      </c>
      <c r="Z140">
        <v>0</v>
      </c>
      <c r="AA140">
        <v>0</v>
      </c>
      <c r="AB140">
        <v>0</v>
      </c>
      <c r="AC140" s="19">
        <v>0</v>
      </c>
      <c r="AD140">
        <v>0</v>
      </c>
      <c r="AE140">
        <v>0</v>
      </c>
      <c r="AF140">
        <v>0</v>
      </c>
      <c r="AG140" t="s">
        <v>4717</v>
      </c>
      <c r="AH140" s="19"/>
    </row>
    <row r="141" spans="4:34" x14ac:dyDescent="0.25">
      <c r="I141" t="s">
        <v>63</v>
      </c>
      <c r="Q141">
        <v>32000</v>
      </c>
      <c r="R141">
        <v>32000</v>
      </c>
      <c r="S141">
        <v>32000</v>
      </c>
      <c r="T141">
        <v>0</v>
      </c>
      <c r="U141">
        <v>0</v>
      </c>
      <c r="V141">
        <v>0</v>
      </c>
      <c r="W141">
        <v>0</v>
      </c>
      <c r="X141">
        <v>0</v>
      </c>
      <c r="Y141">
        <v>0</v>
      </c>
      <c r="Z141">
        <v>0</v>
      </c>
      <c r="AA141">
        <v>0</v>
      </c>
      <c r="AB141">
        <v>0</v>
      </c>
      <c r="AC141" s="19">
        <v>0</v>
      </c>
      <c r="AD141">
        <v>0</v>
      </c>
      <c r="AE141">
        <v>0</v>
      </c>
      <c r="AF141">
        <v>0</v>
      </c>
      <c r="AG141" t="s">
        <v>4717</v>
      </c>
      <c r="AH141" s="19"/>
    </row>
    <row r="142" spans="4:34" x14ac:dyDescent="0.25">
      <c r="I142" t="s">
        <v>63</v>
      </c>
      <c r="Q142">
        <v>32000</v>
      </c>
      <c r="R142">
        <v>32000</v>
      </c>
      <c r="S142">
        <v>32000</v>
      </c>
      <c r="T142">
        <v>0</v>
      </c>
      <c r="U142">
        <v>0</v>
      </c>
      <c r="V142">
        <v>0</v>
      </c>
      <c r="W142">
        <v>0</v>
      </c>
      <c r="X142">
        <v>0</v>
      </c>
      <c r="Y142">
        <v>0</v>
      </c>
      <c r="Z142">
        <v>0</v>
      </c>
      <c r="AA142">
        <v>0</v>
      </c>
      <c r="AB142">
        <v>0</v>
      </c>
      <c r="AC142" s="19">
        <v>0</v>
      </c>
      <c r="AD142">
        <v>0</v>
      </c>
      <c r="AE142">
        <v>0</v>
      </c>
      <c r="AF142">
        <v>0</v>
      </c>
      <c r="AG142" t="s">
        <v>4717</v>
      </c>
      <c r="AH142" s="19"/>
    </row>
    <row r="143" spans="4:34" x14ac:dyDescent="0.25">
      <c r="I143" t="s">
        <v>63</v>
      </c>
      <c r="Q143">
        <v>32000</v>
      </c>
      <c r="R143">
        <v>32000</v>
      </c>
      <c r="S143">
        <v>32000</v>
      </c>
      <c r="T143">
        <v>0</v>
      </c>
      <c r="U143">
        <v>0</v>
      </c>
      <c r="V143">
        <v>0</v>
      </c>
      <c r="W143">
        <v>0</v>
      </c>
      <c r="X143">
        <v>0</v>
      </c>
      <c r="Y143">
        <v>0</v>
      </c>
      <c r="Z143">
        <v>0</v>
      </c>
      <c r="AA143">
        <v>0</v>
      </c>
      <c r="AB143">
        <v>0</v>
      </c>
      <c r="AC143" s="19">
        <v>0</v>
      </c>
      <c r="AD143">
        <v>0</v>
      </c>
      <c r="AE143">
        <v>0</v>
      </c>
      <c r="AF143">
        <v>0</v>
      </c>
      <c r="AG143" t="s">
        <v>4717</v>
      </c>
      <c r="AH143" s="19"/>
    </row>
    <row r="144" spans="4:34" x14ac:dyDescent="0.25">
      <c r="D144" s="19"/>
      <c r="I144" t="s">
        <v>63</v>
      </c>
      <c r="Q144">
        <v>32000</v>
      </c>
      <c r="R144">
        <v>32000</v>
      </c>
      <c r="S144">
        <v>32000</v>
      </c>
      <c r="T144">
        <v>0</v>
      </c>
      <c r="U144">
        <v>0</v>
      </c>
      <c r="V144">
        <v>0</v>
      </c>
      <c r="W144">
        <v>0</v>
      </c>
      <c r="X144">
        <v>0</v>
      </c>
      <c r="Y144">
        <v>0</v>
      </c>
      <c r="Z144">
        <v>0</v>
      </c>
      <c r="AA144">
        <v>0</v>
      </c>
      <c r="AB144">
        <v>0</v>
      </c>
      <c r="AC144" s="19">
        <v>0</v>
      </c>
      <c r="AD144">
        <v>0</v>
      </c>
      <c r="AE144">
        <v>0</v>
      </c>
      <c r="AF144">
        <v>0</v>
      </c>
      <c r="AG144" t="s">
        <v>4717</v>
      </c>
      <c r="AH144" s="19"/>
    </row>
    <row r="145" spans="9:34" x14ac:dyDescent="0.25">
      <c r="I145" t="s">
        <v>63</v>
      </c>
      <c r="Q145">
        <v>32000</v>
      </c>
      <c r="R145">
        <v>32000</v>
      </c>
      <c r="S145">
        <v>32000</v>
      </c>
      <c r="T145">
        <v>0</v>
      </c>
      <c r="U145">
        <v>0</v>
      </c>
      <c r="V145">
        <v>0</v>
      </c>
      <c r="W145">
        <v>0</v>
      </c>
      <c r="X145">
        <v>0</v>
      </c>
      <c r="Y145">
        <v>0</v>
      </c>
      <c r="Z145">
        <v>0</v>
      </c>
      <c r="AA145">
        <v>0</v>
      </c>
      <c r="AB145">
        <v>0</v>
      </c>
      <c r="AC145" s="19">
        <v>0</v>
      </c>
      <c r="AD145">
        <v>0</v>
      </c>
      <c r="AE145">
        <v>0</v>
      </c>
      <c r="AF145">
        <v>0</v>
      </c>
      <c r="AG145" t="s">
        <v>4717</v>
      </c>
      <c r="AH145" s="19"/>
    </row>
    <row r="146" spans="9:34" x14ac:dyDescent="0.25">
      <c r="I146" t="s">
        <v>64</v>
      </c>
      <c r="Q146">
        <v>5</v>
      </c>
      <c r="R146">
        <v>0</v>
      </c>
      <c r="S146">
        <v>32000</v>
      </c>
      <c r="T146">
        <v>0</v>
      </c>
      <c r="U146">
        <v>0</v>
      </c>
      <c r="V146">
        <v>0</v>
      </c>
      <c r="W146">
        <v>0</v>
      </c>
      <c r="X146">
        <v>0</v>
      </c>
      <c r="Y146">
        <v>0</v>
      </c>
      <c r="Z146">
        <v>0</v>
      </c>
      <c r="AA146">
        <v>0</v>
      </c>
      <c r="AB146">
        <v>0</v>
      </c>
      <c r="AC146">
        <v>0</v>
      </c>
      <c r="AD146">
        <v>0</v>
      </c>
      <c r="AE146">
        <v>0</v>
      </c>
      <c r="AF146">
        <v>0</v>
      </c>
      <c r="AG146" t="s">
        <v>5983</v>
      </c>
      <c r="AH146" t="s">
        <v>824</v>
      </c>
    </row>
    <row r="147" spans="9:34" x14ac:dyDescent="0.25">
      <c r="I147" t="s">
        <v>64</v>
      </c>
      <c r="Q147">
        <v>32000</v>
      </c>
      <c r="R147">
        <v>32000</v>
      </c>
      <c r="S147">
        <v>32000</v>
      </c>
      <c r="T147">
        <v>0</v>
      </c>
      <c r="U147">
        <v>0</v>
      </c>
      <c r="V147">
        <v>0</v>
      </c>
      <c r="W147">
        <v>0</v>
      </c>
      <c r="X147">
        <v>0</v>
      </c>
      <c r="Y147">
        <v>0</v>
      </c>
      <c r="Z147">
        <v>0</v>
      </c>
      <c r="AA147">
        <v>0</v>
      </c>
      <c r="AB147">
        <v>0</v>
      </c>
      <c r="AC147">
        <v>0</v>
      </c>
      <c r="AD147">
        <v>0</v>
      </c>
      <c r="AE147">
        <v>0</v>
      </c>
      <c r="AF147">
        <v>0</v>
      </c>
      <c r="AG147" t="s">
        <v>4717</v>
      </c>
      <c r="AH147" t="s">
        <v>824</v>
      </c>
    </row>
    <row r="148" spans="9:34" x14ac:dyDescent="0.25">
      <c r="I148" t="s">
        <v>64</v>
      </c>
      <c r="Q148">
        <v>32000</v>
      </c>
      <c r="R148">
        <v>32000</v>
      </c>
      <c r="S148">
        <v>32000</v>
      </c>
      <c r="T148">
        <v>0</v>
      </c>
      <c r="U148">
        <v>0</v>
      </c>
      <c r="V148">
        <v>0</v>
      </c>
      <c r="W148">
        <v>0</v>
      </c>
      <c r="X148">
        <v>0</v>
      </c>
      <c r="Y148">
        <v>0</v>
      </c>
      <c r="Z148">
        <v>0</v>
      </c>
      <c r="AA148">
        <v>0</v>
      </c>
      <c r="AB148">
        <v>0</v>
      </c>
      <c r="AC148">
        <v>0</v>
      </c>
      <c r="AD148">
        <v>0</v>
      </c>
      <c r="AE148">
        <v>0</v>
      </c>
      <c r="AF148">
        <v>0</v>
      </c>
      <c r="AG148" t="s">
        <v>4717</v>
      </c>
      <c r="AH148" t="s">
        <v>824</v>
      </c>
    </row>
    <row r="149" spans="9:34" x14ac:dyDescent="0.25">
      <c r="I149" t="s">
        <v>64</v>
      </c>
      <c r="Q149">
        <v>32000</v>
      </c>
      <c r="R149">
        <v>32000</v>
      </c>
      <c r="S149">
        <v>32000</v>
      </c>
      <c r="T149">
        <v>0</v>
      </c>
      <c r="U149">
        <v>0</v>
      </c>
      <c r="V149">
        <v>0</v>
      </c>
      <c r="W149">
        <v>0</v>
      </c>
      <c r="X149">
        <v>0</v>
      </c>
      <c r="Y149">
        <v>0</v>
      </c>
      <c r="Z149">
        <v>0</v>
      </c>
      <c r="AA149">
        <v>0</v>
      </c>
      <c r="AB149">
        <v>0</v>
      </c>
      <c r="AC149">
        <v>0</v>
      </c>
      <c r="AD149">
        <v>0</v>
      </c>
      <c r="AE149">
        <v>0</v>
      </c>
      <c r="AF149">
        <v>0</v>
      </c>
      <c r="AG149" t="s">
        <v>4717</v>
      </c>
      <c r="AH149" t="s">
        <v>824</v>
      </c>
    </row>
    <row r="150" spans="9:34" x14ac:dyDescent="0.25">
      <c r="I150" t="s">
        <v>64</v>
      </c>
      <c r="Q150">
        <v>5</v>
      </c>
      <c r="R150">
        <v>0</v>
      </c>
      <c r="S150">
        <v>32000</v>
      </c>
      <c r="T150">
        <v>0</v>
      </c>
      <c r="U150">
        <v>0</v>
      </c>
      <c r="V150">
        <v>0</v>
      </c>
      <c r="W150">
        <v>0</v>
      </c>
      <c r="X150">
        <v>0</v>
      </c>
      <c r="Y150">
        <v>0</v>
      </c>
      <c r="Z150">
        <v>0</v>
      </c>
      <c r="AA150">
        <v>0</v>
      </c>
      <c r="AB150">
        <v>0</v>
      </c>
      <c r="AC150">
        <v>0</v>
      </c>
      <c r="AD150">
        <v>0</v>
      </c>
      <c r="AE150">
        <v>0</v>
      </c>
      <c r="AF150">
        <v>0</v>
      </c>
      <c r="AG150">
        <v>0</v>
      </c>
      <c r="AH150" t="s">
        <v>842</v>
      </c>
    </row>
    <row r="151" spans="9:34" x14ac:dyDescent="0.25">
      <c r="I151" t="s">
        <v>64</v>
      </c>
      <c r="Q151">
        <v>32000</v>
      </c>
      <c r="R151">
        <v>32000</v>
      </c>
      <c r="S151">
        <v>32000</v>
      </c>
      <c r="T151">
        <v>0</v>
      </c>
      <c r="U151">
        <v>0</v>
      </c>
      <c r="V151">
        <v>0</v>
      </c>
      <c r="W151">
        <v>0</v>
      </c>
      <c r="X151">
        <v>0</v>
      </c>
      <c r="Y151">
        <v>0</v>
      </c>
      <c r="Z151">
        <v>0</v>
      </c>
      <c r="AA151">
        <v>0</v>
      </c>
      <c r="AB151">
        <v>0</v>
      </c>
      <c r="AC151">
        <v>0</v>
      </c>
      <c r="AD151">
        <v>0</v>
      </c>
      <c r="AE151">
        <v>0</v>
      </c>
      <c r="AF151">
        <v>0</v>
      </c>
      <c r="AG151" t="s">
        <v>4717</v>
      </c>
      <c r="AH151" t="s">
        <v>842</v>
      </c>
    </row>
    <row r="152" spans="9:34" x14ac:dyDescent="0.25">
      <c r="I152" t="s">
        <v>64</v>
      </c>
      <c r="Q152">
        <v>32000</v>
      </c>
      <c r="R152">
        <v>32000</v>
      </c>
      <c r="S152">
        <v>32000</v>
      </c>
      <c r="T152">
        <v>0</v>
      </c>
      <c r="U152">
        <v>0</v>
      </c>
      <c r="V152">
        <v>0</v>
      </c>
      <c r="W152">
        <v>0</v>
      </c>
      <c r="X152">
        <v>0</v>
      </c>
      <c r="Y152">
        <v>0</v>
      </c>
      <c r="Z152">
        <v>0</v>
      </c>
      <c r="AA152">
        <v>0</v>
      </c>
      <c r="AB152">
        <v>0</v>
      </c>
      <c r="AC152">
        <v>0</v>
      </c>
      <c r="AD152">
        <v>0</v>
      </c>
      <c r="AE152">
        <v>0</v>
      </c>
      <c r="AF152">
        <v>0</v>
      </c>
      <c r="AG152" t="s">
        <v>4717</v>
      </c>
      <c r="AH152" t="s">
        <v>842</v>
      </c>
    </row>
    <row r="153" spans="9:34" x14ac:dyDescent="0.25">
      <c r="I153" t="s">
        <v>64</v>
      </c>
      <c r="Q153">
        <v>32000</v>
      </c>
      <c r="R153">
        <v>32000</v>
      </c>
      <c r="S153">
        <v>32000</v>
      </c>
      <c r="T153">
        <v>0</v>
      </c>
      <c r="U153">
        <v>0</v>
      </c>
      <c r="V153">
        <v>0</v>
      </c>
      <c r="W153">
        <v>0</v>
      </c>
      <c r="X153">
        <v>0</v>
      </c>
      <c r="Y153">
        <v>0</v>
      </c>
      <c r="Z153">
        <v>0</v>
      </c>
      <c r="AA153">
        <v>0</v>
      </c>
      <c r="AB153">
        <v>0</v>
      </c>
      <c r="AC153">
        <v>0</v>
      </c>
      <c r="AD153">
        <v>0</v>
      </c>
      <c r="AE153">
        <v>0</v>
      </c>
      <c r="AF153">
        <v>0</v>
      </c>
      <c r="AG153" t="s">
        <v>4717</v>
      </c>
      <c r="AH153" t="s">
        <v>842</v>
      </c>
    </row>
    <row r="154" spans="9:34" x14ac:dyDescent="0.25">
      <c r="I154" t="s">
        <v>64</v>
      </c>
      <c r="Q154">
        <v>32000</v>
      </c>
      <c r="R154">
        <v>32000</v>
      </c>
      <c r="S154">
        <v>32000</v>
      </c>
      <c r="T154">
        <v>0</v>
      </c>
      <c r="U154">
        <v>0</v>
      </c>
      <c r="V154">
        <v>0</v>
      </c>
      <c r="W154">
        <v>0</v>
      </c>
      <c r="X154">
        <v>0</v>
      </c>
      <c r="Y154">
        <v>0</v>
      </c>
      <c r="Z154">
        <v>0</v>
      </c>
      <c r="AA154">
        <v>0</v>
      </c>
      <c r="AB154">
        <v>0</v>
      </c>
      <c r="AC154">
        <v>0</v>
      </c>
      <c r="AD154">
        <v>0</v>
      </c>
      <c r="AE154">
        <v>0</v>
      </c>
      <c r="AF154">
        <v>0</v>
      </c>
      <c r="AG154" t="s">
        <v>4717</v>
      </c>
      <c r="AH154" t="s">
        <v>842</v>
      </c>
    </row>
    <row r="155" spans="9:34" x14ac:dyDescent="0.25">
      <c r="I155" t="s">
        <v>64</v>
      </c>
      <c r="Q155">
        <v>32000</v>
      </c>
      <c r="R155">
        <v>32000</v>
      </c>
      <c r="S155">
        <v>32000</v>
      </c>
      <c r="T155">
        <v>0</v>
      </c>
      <c r="U155">
        <v>0</v>
      </c>
      <c r="V155">
        <v>0</v>
      </c>
      <c r="W155">
        <v>0</v>
      </c>
      <c r="X155">
        <v>0</v>
      </c>
      <c r="Y155">
        <v>0</v>
      </c>
      <c r="Z155">
        <v>0</v>
      </c>
      <c r="AA155">
        <v>0</v>
      </c>
      <c r="AB155">
        <v>0</v>
      </c>
      <c r="AC155">
        <v>0</v>
      </c>
      <c r="AD155">
        <v>0</v>
      </c>
      <c r="AE155">
        <v>0</v>
      </c>
      <c r="AF155">
        <v>0</v>
      </c>
      <c r="AG155" t="s">
        <v>4717</v>
      </c>
      <c r="AH155" t="s">
        <v>842</v>
      </c>
    </row>
    <row r="156" spans="9:34" x14ac:dyDescent="0.25">
      <c r="I156" t="s">
        <v>64</v>
      </c>
      <c r="Q156">
        <v>32000</v>
      </c>
      <c r="R156">
        <v>32000</v>
      </c>
      <c r="S156">
        <v>32000</v>
      </c>
      <c r="T156">
        <v>0</v>
      </c>
      <c r="U156">
        <v>0</v>
      </c>
      <c r="V156">
        <v>0</v>
      </c>
      <c r="W156">
        <v>0</v>
      </c>
      <c r="X156">
        <v>0</v>
      </c>
      <c r="Y156">
        <v>0</v>
      </c>
      <c r="Z156">
        <v>0</v>
      </c>
      <c r="AA156">
        <v>0</v>
      </c>
      <c r="AB156">
        <v>0</v>
      </c>
      <c r="AC156">
        <v>0</v>
      </c>
      <c r="AD156">
        <v>0</v>
      </c>
      <c r="AE156">
        <v>0</v>
      </c>
      <c r="AF156">
        <v>0</v>
      </c>
      <c r="AG156" t="s">
        <v>4717</v>
      </c>
      <c r="AH156" t="s">
        <v>842</v>
      </c>
    </row>
    <row r="157" spans="9:34" x14ac:dyDescent="0.25">
      <c r="I157" t="s">
        <v>64</v>
      </c>
      <c r="Q157">
        <v>5</v>
      </c>
      <c r="R157">
        <v>0</v>
      </c>
      <c r="S157">
        <v>32000</v>
      </c>
      <c r="T157">
        <v>0</v>
      </c>
      <c r="U157">
        <v>0</v>
      </c>
      <c r="V157">
        <v>0</v>
      </c>
      <c r="W157">
        <v>0</v>
      </c>
      <c r="X157">
        <v>0</v>
      </c>
      <c r="Y157">
        <v>0</v>
      </c>
      <c r="Z157">
        <v>0</v>
      </c>
      <c r="AA157">
        <v>0</v>
      </c>
      <c r="AB157">
        <v>0</v>
      </c>
      <c r="AC157">
        <v>0</v>
      </c>
      <c r="AD157">
        <v>0</v>
      </c>
      <c r="AE157">
        <v>0</v>
      </c>
      <c r="AF157">
        <v>0</v>
      </c>
      <c r="AG157">
        <v>0</v>
      </c>
      <c r="AH157" t="s">
        <v>866</v>
      </c>
    </row>
    <row r="158" spans="9:34" x14ac:dyDescent="0.25">
      <c r="I158" t="s">
        <v>64</v>
      </c>
      <c r="Q158">
        <v>5</v>
      </c>
      <c r="R158">
        <v>0</v>
      </c>
      <c r="S158">
        <v>32000</v>
      </c>
      <c r="T158">
        <v>0</v>
      </c>
      <c r="U158">
        <v>0</v>
      </c>
      <c r="V158">
        <v>0</v>
      </c>
      <c r="W158">
        <v>0</v>
      </c>
      <c r="X158">
        <v>0</v>
      </c>
      <c r="Y158">
        <v>0</v>
      </c>
      <c r="Z158">
        <v>0</v>
      </c>
      <c r="AA158">
        <v>0</v>
      </c>
      <c r="AB158">
        <v>0</v>
      </c>
      <c r="AC158">
        <v>0</v>
      </c>
      <c r="AD158">
        <v>0</v>
      </c>
      <c r="AE158">
        <v>0</v>
      </c>
      <c r="AF158">
        <v>0</v>
      </c>
      <c r="AG158" t="s">
        <v>5983</v>
      </c>
      <c r="AH158" t="s">
        <v>815</v>
      </c>
    </row>
    <row r="159" spans="9:34" x14ac:dyDescent="0.25">
      <c r="I159" t="s">
        <v>64</v>
      </c>
      <c r="Q159">
        <v>5</v>
      </c>
      <c r="R159">
        <v>0</v>
      </c>
      <c r="S159">
        <v>32000</v>
      </c>
      <c r="T159">
        <v>0</v>
      </c>
      <c r="U159">
        <v>0</v>
      </c>
      <c r="V159">
        <v>0</v>
      </c>
      <c r="W159">
        <v>0</v>
      </c>
      <c r="X159">
        <v>0</v>
      </c>
      <c r="Y159">
        <v>0</v>
      </c>
      <c r="Z159">
        <v>0</v>
      </c>
      <c r="AA159">
        <v>0</v>
      </c>
      <c r="AB159">
        <v>0</v>
      </c>
      <c r="AC159">
        <v>0</v>
      </c>
      <c r="AD159">
        <v>0</v>
      </c>
      <c r="AE159">
        <v>0</v>
      </c>
      <c r="AF159">
        <v>0</v>
      </c>
      <c r="AG159">
        <v>0</v>
      </c>
      <c r="AH159" t="s">
        <v>850</v>
      </c>
    </row>
    <row r="160" spans="9:34" x14ac:dyDescent="0.25">
      <c r="I160" t="s">
        <v>64</v>
      </c>
      <c r="Q160">
        <v>5</v>
      </c>
      <c r="R160">
        <v>0</v>
      </c>
      <c r="S160">
        <v>32000</v>
      </c>
      <c r="T160">
        <v>0</v>
      </c>
      <c r="U160">
        <v>0</v>
      </c>
      <c r="V160">
        <v>0</v>
      </c>
      <c r="W160">
        <v>0</v>
      </c>
      <c r="X160">
        <v>0</v>
      </c>
      <c r="Y160">
        <v>0</v>
      </c>
      <c r="Z160">
        <v>0</v>
      </c>
      <c r="AA160">
        <v>0</v>
      </c>
      <c r="AB160">
        <v>0</v>
      </c>
      <c r="AC160">
        <v>0</v>
      </c>
      <c r="AD160">
        <v>0</v>
      </c>
      <c r="AE160">
        <v>0</v>
      </c>
      <c r="AF160">
        <v>0</v>
      </c>
      <c r="AG160">
        <v>0</v>
      </c>
      <c r="AH160" t="s">
        <v>854</v>
      </c>
    </row>
    <row r="161" spans="4:34" x14ac:dyDescent="0.25">
      <c r="I161" t="s">
        <v>64</v>
      </c>
      <c r="Q161">
        <v>5</v>
      </c>
      <c r="R161">
        <v>0</v>
      </c>
      <c r="S161">
        <v>32000</v>
      </c>
      <c r="T161">
        <v>0</v>
      </c>
      <c r="U161">
        <v>0</v>
      </c>
      <c r="V161">
        <v>0</v>
      </c>
      <c r="W161">
        <v>0</v>
      </c>
      <c r="X161">
        <v>0</v>
      </c>
      <c r="Y161">
        <v>0</v>
      </c>
      <c r="Z161">
        <v>0</v>
      </c>
      <c r="AA161">
        <v>0</v>
      </c>
      <c r="AB161">
        <v>0</v>
      </c>
      <c r="AC161">
        <v>0</v>
      </c>
      <c r="AD161">
        <v>0</v>
      </c>
      <c r="AE161">
        <v>0</v>
      </c>
      <c r="AF161">
        <v>0</v>
      </c>
      <c r="AG161">
        <v>0</v>
      </c>
      <c r="AH161" t="s">
        <v>856</v>
      </c>
    </row>
    <row r="162" spans="4:34" x14ac:dyDescent="0.25">
      <c r="I162" t="s">
        <v>64</v>
      </c>
      <c r="Q162">
        <v>32000</v>
      </c>
      <c r="R162">
        <v>32000</v>
      </c>
      <c r="S162">
        <v>32000</v>
      </c>
      <c r="T162">
        <v>0</v>
      </c>
      <c r="U162">
        <v>0</v>
      </c>
      <c r="V162">
        <v>0</v>
      </c>
      <c r="W162">
        <v>0</v>
      </c>
      <c r="X162">
        <v>0</v>
      </c>
      <c r="Y162">
        <v>0</v>
      </c>
      <c r="Z162">
        <v>0</v>
      </c>
      <c r="AA162">
        <v>0</v>
      </c>
      <c r="AB162">
        <v>0</v>
      </c>
      <c r="AC162">
        <v>0</v>
      </c>
      <c r="AD162">
        <v>0</v>
      </c>
      <c r="AE162">
        <v>0</v>
      </c>
      <c r="AF162">
        <v>0</v>
      </c>
      <c r="AG162" t="s">
        <v>4717</v>
      </c>
      <c r="AH162" t="s">
        <v>820</v>
      </c>
    </row>
    <row r="163" spans="4:34" x14ac:dyDescent="0.25">
      <c r="I163" t="s">
        <v>64</v>
      </c>
      <c r="Q163">
        <v>32000</v>
      </c>
      <c r="R163">
        <v>32000</v>
      </c>
      <c r="S163">
        <v>32000</v>
      </c>
      <c r="T163">
        <v>0</v>
      </c>
      <c r="U163">
        <v>0</v>
      </c>
      <c r="V163">
        <v>0</v>
      </c>
      <c r="W163">
        <v>0</v>
      </c>
      <c r="X163">
        <v>0</v>
      </c>
      <c r="Y163">
        <v>0</v>
      </c>
      <c r="Z163">
        <v>0</v>
      </c>
      <c r="AA163">
        <v>0</v>
      </c>
      <c r="AB163">
        <v>0</v>
      </c>
      <c r="AC163" s="19">
        <v>0</v>
      </c>
      <c r="AD163">
        <v>0</v>
      </c>
      <c r="AE163">
        <v>0</v>
      </c>
      <c r="AF163">
        <v>0</v>
      </c>
      <c r="AG163" t="s">
        <v>4717</v>
      </c>
      <c r="AH163" s="19"/>
    </row>
    <row r="164" spans="4:34" x14ac:dyDescent="0.25">
      <c r="I164" t="s">
        <v>64</v>
      </c>
      <c r="Q164">
        <v>32000</v>
      </c>
      <c r="R164">
        <v>32000</v>
      </c>
      <c r="S164">
        <v>32000</v>
      </c>
      <c r="T164">
        <v>0</v>
      </c>
      <c r="U164">
        <v>0</v>
      </c>
      <c r="V164">
        <v>0</v>
      </c>
      <c r="W164">
        <v>0</v>
      </c>
      <c r="X164">
        <v>0</v>
      </c>
      <c r="Y164">
        <v>0</v>
      </c>
      <c r="Z164">
        <v>0</v>
      </c>
      <c r="AA164">
        <v>0</v>
      </c>
      <c r="AB164">
        <v>0</v>
      </c>
      <c r="AC164" s="19">
        <v>0</v>
      </c>
      <c r="AD164">
        <v>0</v>
      </c>
      <c r="AE164">
        <v>0</v>
      </c>
      <c r="AF164">
        <v>0</v>
      </c>
      <c r="AG164" t="s">
        <v>4717</v>
      </c>
      <c r="AH164" s="19"/>
    </row>
    <row r="165" spans="4:34" x14ac:dyDescent="0.25">
      <c r="I165" t="s">
        <v>64</v>
      </c>
      <c r="Q165">
        <v>32000</v>
      </c>
      <c r="R165">
        <v>32000</v>
      </c>
      <c r="S165">
        <v>32000</v>
      </c>
      <c r="T165">
        <v>0</v>
      </c>
      <c r="U165">
        <v>0</v>
      </c>
      <c r="V165">
        <v>0</v>
      </c>
      <c r="W165">
        <v>0</v>
      </c>
      <c r="X165">
        <v>0</v>
      </c>
      <c r="Y165">
        <v>0</v>
      </c>
      <c r="Z165">
        <v>0</v>
      </c>
      <c r="AA165">
        <v>0</v>
      </c>
      <c r="AB165">
        <v>0</v>
      </c>
      <c r="AC165" s="19">
        <v>0</v>
      </c>
      <c r="AD165">
        <v>0</v>
      </c>
      <c r="AE165">
        <v>0</v>
      </c>
      <c r="AF165">
        <v>0</v>
      </c>
      <c r="AG165" t="s">
        <v>4717</v>
      </c>
      <c r="AH165" s="19"/>
    </row>
    <row r="166" spans="4:34" x14ac:dyDescent="0.25">
      <c r="I166" t="s">
        <v>64</v>
      </c>
      <c r="Q166">
        <v>3</v>
      </c>
      <c r="R166">
        <v>0</v>
      </c>
      <c r="S166">
        <v>32000</v>
      </c>
      <c r="T166">
        <v>0</v>
      </c>
      <c r="U166">
        <v>0</v>
      </c>
      <c r="V166">
        <v>0</v>
      </c>
      <c r="W166">
        <v>0</v>
      </c>
      <c r="X166">
        <v>0</v>
      </c>
      <c r="Y166">
        <v>0</v>
      </c>
      <c r="Z166">
        <v>0</v>
      </c>
      <c r="AA166">
        <v>0</v>
      </c>
      <c r="AB166">
        <v>85</v>
      </c>
      <c r="AC166">
        <v>0</v>
      </c>
      <c r="AD166">
        <v>0</v>
      </c>
      <c r="AE166">
        <v>0</v>
      </c>
      <c r="AF166">
        <v>0</v>
      </c>
      <c r="AG166">
        <v>0</v>
      </c>
      <c r="AH166" t="s">
        <v>938</v>
      </c>
    </row>
    <row r="167" spans="4:34" x14ac:dyDescent="0.25">
      <c r="I167" t="s">
        <v>64</v>
      </c>
      <c r="Q167">
        <v>3</v>
      </c>
      <c r="R167">
        <v>0</v>
      </c>
      <c r="S167">
        <v>32000</v>
      </c>
      <c r="T167">
        <v>0</v>
      </c>
      <c r="U167">
        <v>0</v>
      </c>
      <c r="V167">
        <v>0</v>
      </c>
      <c r="W167">
        <v>0</v>
      </c>
      <c r="X167">
        <v>0</v>
      </c>
      <c r="Y167">
        <v>0</v>
      </c>
      <c r="Z167">
        <v>0</v>
      </c>
      <c r="AA167">
        <v>0</v>
      </c>
      <c r="AB167">
        <v>85</v>
      </c>
      <c r="AC167">
        <v>0</v>
      </c>
      <c r="AD167">
        <v>0</v>
      </c>
      <c r="AE167">
        <v>0</v>
      </c>
      <c r="AF167">
        <v>0</v>
      </c>
      <c r="AG167">
        <v>0</v>
      </c>
      <c r="AH167" t="s">
        <v>938</v>
      </c>
    </row>
    <row r="168" spans="4:34" x14ac:dyDescent="0.25">
      <c r="D168" s="19"/>
      <c r="I168" t="s">
        <v>64</v>
      </c>
      <c r="Q168">
        <v>3</v>
      </c>
      <c r="R168">
        <v>0</v>
      </c>
      <c r="S168">
        <v>32000</v>
      </c>
      <c r="T168">
        <v>0</v>
      </c>
      <c r="U168">
        <v>0</v>
      </c>
      <c r="V168">
        <v>0</v>
      </c>
      <c r="W168">
        <v>0</v>
      </c>
      <c r="X168">
        <v>0</v>
      </c>
      <c r="Y168">
        <v>0</v>
      </c>
      <c r="Z168">
        <v>0</v>
      </c>
      <c r="AA168">
        <v>0</v>
      </c>
      <c r="AB168">
        <v>85</v>
      </c>
      <c r="AC168">
        <v>0</v>
      </c>
      <c r="AD168">
        <v>0</v>
      </c>
      <c r="AE168">
        <v>0</v>
      </c>
      <c r="AF168">
        <v>0</v>
      </c>
      <c r="AG168">
        <v>0</v>
      </c>
      <c r="AH168" t="s">
        <v>939</v>
      </c>
    </row>
    <row r="169" spans="4:34" x14ac:dyDescent="0.25">
      <c r="I169" t="s">
        <v>64</v>
      </c>
      <c r="Q169">
        <v>3</v>
      </c>
      <c r="R169">
        <v>0</v>
      </c>
      <c r="S169">
        <v>32000</v>
      </c>
      <c r="T169">
        <v>0</v>
      </c>
      <c r="U169">
        <v>0</v>
      </c>
      <c r="V169">
        <v>0</v>
      </c>
      <c r="W169">
        <v>0</v>
      </c>
      <c r="X169">
        <v>0</v>
      </c>
      <c r="Y169">
        <v>0</v>
      </c>
      <c r="Z169">
        <v>0</v>
      </c>
      <c r="AA169">
        <v>0</v>
      </c>
      <c r="AB169">
        <v>85</v>
      </c>
      <c r="AC169">
        <v>0</v>
      </c>
      <c r="AD169">
        <v>0</v>
      </c>
      <c r="AE169">
        <v>0</v>
      </c>
      <c r="AF169">
        <v>0</v>
      </c>
      <c r="AG169">
        <v>0</v>
      </c>
      <c r="AH169" t="s">
        <v>939</v>
      </c>
    </row>
    <row r="170" spans="4:34" x14ac:dyDescent="0.25">
      <c r="I170" t="s">
        <v>840</v>
      </c>
      <c r="Q170">
        <v>20</v>
      </c>
      <c r="R170">
        <v>32000</v>
      </c>
      <c r="S170">
        <v>32000</v>
      </c>
      <c r="T170">
        <v>0</v>
      </c>
      <c r="U170">
        <v>0</v>
      </c>
      <c r="V170">
        <v>0</v>
      </c>
      <c r="W170">
        <v>0</v>
      </c>
      <c r="X170">
        <v>0</v>
      </c>
      <c r="Y170">
        <v>14</v>
      </c>
      <c r="Z170">
        <v>1</v>
      </c>
      <c r="AA170">
        <v>0</v>
      </c>
      <c r="AB170">
        <v>0</v>
      </c>
      <c r="AC170">
        <v>0</v>
      </c>
      <c r="AD170">
        <v>0</v>
      </c>
      <c r="AE170">
        <v>0</v>
      </c>
      <c r="AF170">
        <v>0</v>
      </c>
      <c r="AG170">
        <v>0</v>
      </c>
      <c r="AH170" t="s">
        <v>850</v>
      </c>
    </row>
    <row r="171" spans="4:34" x14ac:dyDescent="0.25">
      <c r="I171" t="s">
        <v>840</v>
      </c>
      <c r="Q171">
        <v>20</v>
      </c>
      <c r="R171">
        <v>32000</v>
      </c>
      <c r="S171">
        <v>32000</v>
      </c>
      <c r="T171">
        <v>0</v>
      </c>
      <c r="U171">
        <v>0</v>
      </c>
      <c r="V171">
        <v>0</v>
      </c>
      <c r="W171">
        <v>0</v>
      </c>
      <c r="X171">
        <v>0</v>
      </c>
      <c r="Y171">
        <v>3</v>
      </c>
      <c r="Z171">
        <v>2</v>
      </c>
      <c r="AA171">
        <v>0</v>
      </c>
      <c r="AB171">
        <v>0</v>
      </c>
      <c r="AC171">
        <v>0</v>
      </c>
      <c r="AD171">
        <v>0</v>
      </c>
      <c r="AE171">
        <v>0</v>
      </c>
      <c r="AF171">
        <v>0</v>
      </c>
      <c r="AG171">
        <v>0</v>
      </c>
      <c r="AH171" t="s">
        <v>854</v>
      </c>
    </row>
    <row r="172" spans="4:34" x14ac:dyDescent="0.25">
      <c r="I172" t="s">
        <v>840</v>
      </c>
      <c r="Q172">
        <v>20</v>
      </c>
      <c r="R172">
        <v>32000</v>
      </c>
      <c r="S172">
        <v>32000</v>
      </c>
      <c r="T172">
        <v>0</v>
      </c>
      <c r="U172">
        <v>0</v>
      </c>
      <c r="V172">
        <v>0</v>
      </c>
      <c r="W172">
        <v>0</v>
      </c>
      <c r="X172">
        <v>0</v>
      </c>
      <c r="Y172">
        <v>0</v>
      </c>
      <c r="Z172">
        <v>4</v>
      </c>
      <c r="AA172">
        <v>0</v>
      </c>
      <c r="AB172">
        <v>0</v>
      </c>
      <c r="AC172">
        <v>0</v>
      </c>
      <c r="AD172">
        <v>0</v>
      </c>
      <c r="AE172">
        <v>0</v>
      </c>
      <c r="AF172">
        <v>0</v>
      </c>
      <c r="AG172">
        <v>0</v>
      </c>
      <c r="AH172" t="s">
        <v>856</v>
      </c>
    </row>
    <row r="173" spans="4:34" x14ac:dyDescent="0.25">
      <c r="I173" t="s">
        <v>840</v>
      </c>
      <c r="Q173">
        <v>20</v>
      </c>
      <c r="R173">
        <v>32000</v>
      </c>
      <c r="S173">
        <v>32000</v>
      </c>
      <c r="T173">
        <v>0</v>
      </c>
      <c r="U173">
        <v>0</v>
      </c>
      <c r="V173">
        <v>0</v>
      </c>
      <c r="W173">
        <v>0</v>
      </c>
      <c r="X173">
        <v>0</v>
      </c>
      <c r="Y173">
        <v>0</v>
      </c>
      <c r="Z173">
        <v>8</v>
      </c>
      <c r="AA173">
        <v>0</v>
      </c>
      <c r="AB173">
        <v>0</v>
      </c>
      <c r="AC173">
        <v>0</v>
      </c>
      <c r="AD173">
        <v>0</v>
      </c>
      <c r="AE173">
        <v>0</v>
      </c>
      <c r="AF173">
        <v>0</v>
      </c>
      <c r="AG173">
        <v>0</v>
      </c>
      <c r="AH173" t="s">
        <v>820</v>
      </c>
    </row>
    <row r="174" spans="4:34" x14ac:dyDescent="0.25">
      <c r="I174" t="s">
        <v>840</v>
      </c>
      <c r="Q174">
        <v>20</v>
      </c>
      <c r="R174">
        <v>32000</v>
      </c>
      <c r="S174">
        <v>32000</v>
      </c>
      <c r="T174">
        <v>0</v>
      </c>
      <c r="U174">
        <v>0</v>
      </c>
      <c r="V174">
        <v>0</v>
      </c>
      <c r="W174">
        <v>0</v>
      </c>
      <c r="X174">
        <v>0</v>
      </c>
      <c r="Y174">
        <v>0</v>
      </c>
      <c r="Z174">
        <v>9</v>
      </c>
      <c r="AA174">
        <v>0</v>
      </c>
      <c r="AB174">
        <v>0</v>
      </c>
      <c r="AC174">
        <v>0</v>
      </c>
      <c r="AD174">
        <v>0</v>
      </c>
      <c r="AE174">
        <v>0</v>
      </c>
      <c r="AF174">
        <v>0</v>
      </c>
      <c r="AG174" t="s">
        <v>4717</v>
      </c>
      <c r="AH174" t="s">
        <v>824</v>
      </c>
    </row>
    <row r="175" spans="4:34" x14ac:dyDescent="0.25">
      <c r="I175" t="s">
        <v>840</v>
      </c>
      <c r="Q175">
        <v>20</v>
      </c>
      <c r="R175">
        <v>32000</v>
      </c>
      <c r="S175">
        <v>32000</v>
      </c>
      <c r="T175">
        <v>0</v>
      </c>
      <c r="U175">
        <v>0</v>
      </c>
      <c r="V175">
        <v>0</v>
      </c>
      <c r="W175">
        <v>0</v>
      </c>
      <c r="X175">
        <v>0</v>
      </c>
      <c r="Y175">
        <v>0</v>
      </c>
      <c r="Z175">
        <v>0</v>
      </c>
      <c r="AA175">
        <v>0</v>
      </c>
      <c r="AB175">
        <v>0</v>
      </c>
      <c r="AC175">
        <v>0</v>
      </c>
      <c r="AD175">
        <v>0</v>
      </c>
      <c r="AE175">
        <v>0</v>
      </c>
      <c r="AF175">
        <v>0</v>
      </c>
      <c r="AG175" t="s">
        <v>4717</v>
      </c>
      <c r="AH175" t="s">
        <v>815</v>
      </c>
    </row>
    <row r="176" spans="4:34" x14ac:dyDescent="0.25">
      <c r="I176" t="s">
        <v>840</v>
      </c>
      <c r="Q176">
        <v>32000</v>
      </c>
      <c r="R176">
        <v>32000</v>
      </c>
      <c r="S176">
        <v>32000</v>
      </c>
      <c r="T176">
        <v>0</v>
      </c>
      <c r="U176">
        <v>0</v>
      </c>
      <c r="V176">
        <v>0</v>
      </c>
      <c r="W176">
        <v>0</v>
      </c>
      <c r="X176">
        <v>0</v>
      </c>
      <c r="Y176">
        <v>0</v>
      </c>
      <c r="Z176">
        <v>0</v>
      </c>
      <c r="AA176">
        <v>0</v>
      </c>
      <c r="AB176">
        <v>0</v>
      </c>
      <c r="AC176">
        <v>0</v>
      </c>
      <c r="AD176">
        <v>0</v>
      </c>
      <c r="AE176">
        <v>0</v>
      </c>
      <c r="AF176">
        <v>0</v>
      </c>
      <c r="AG176" t="s">
        <v>4717</v>
      </c>
      <c r="AH176" t="s">
        <v>866</v>
      </c>
    </row>
    <row r="177" spans="4:34" x14ac:dyDescent="0.25">
      <c r="I177" t="s">
        <v>840</v>
      </c>
      <c r="Q177">
        <v>20</v>
      </c>
      <c r="R177">
        <v>32000</v>
      </c>
      <c r="S177">
        <v>32000</v>
      </c>
      <c r="T177">
        <v>0</v>
      </c>
      <c r="U177">
        <v>0</v>
      </c>
      <c r="V177">
        <v>0</v>
      </c>
      <c r="W177">
        <v>0</v>
      </c>
      <c r="X177">
        <v>0</v>
      </c>
      <c r="Y177">
        <v>0</v>
      </c>
      <c r="Z177">
        <v>7</v>
      </c>
      <c r="AA177">
        <v>0</v>
      </c>
      <c r="AB177">
        <v>0</v>
      </c>
      <c r="AC177">
        <v>0</v>
      </c>
      <c r="AD177">
        <v>0</v>
      </c>
      <c r="AE177">
        <v>0</v>
      </c>
      <c r="AF177">
        <v>0</v>
      </c>
      <c r="AG177">
        <v>0</v>
      </c>
      <c r="AH177" t="s">
        <v>866</v>
      </c>
    </row>
    <row r="178" spans="4:34" x14ac:dyDescent="0.25">
      <c r="I178" t="s">
        <v>840</v>
      </c>
      <c r="Q178">
        <v>20</v>
      </c>
      <c r="R178">
        <v>32000</v>
      </c>
      <c r="S178">
        <v>32000</v>
      </c>
      <c r="T178">
        <v>0</v>
      </c>
      <c r="U178">
        <v>0</v>
      </c>
      <c r="V178">
        <v>0</v>
      </c>
      <c r="W178">
        <v>0</v>
      </c>
      <c r="X178">
        <v>0</v>
      </c>
      <c r="Y178">
        <v>142</v>
      </c>
      <c r="Z178">
        <v>143</v>
      </c>
      <c r="AA178">
        <v>0</v>
      </c>
      <c r="AB178">
        <v>0</v>
      </c>
      <c r="AC178">
        <v>0</v>
      </c>
      <c r="AD178">
        <v>0</v>
      </c>
      <c r="AE178">
        <v>0</v>
      </c>
      <c r="AF178">
        <v>0</v>
      </c>
      <c r="AG178">
        <v>0</v>
      </c>
      <c r="AH178" t="s">
        <v>873</v>
      </c>
    </row>
    <row r="179" spans="4:34" x14ac:dyDescent="0.25">
      <c r="I179" t="s">
        <v>840</v>
      </c>
      <c r="Q179">
        <v>32000</v>
      </c>
      <c r="R179">
        <v>32000</v>
      </c>
      <c r="S179">
        <v>32000</v>
      </c>
      <c r="T179">
        <v>0</v>
      </c>
      <c r="U179">
        <v>0</v>
      </c>
      <c r="V179">
        <v>0</v>
      </c>
      <c r="W179">
        <v>0</v>
      </c>
      <c r="X179">
        <v>0</v>
      </c>
      <c r="Y179">
        <v>0</v>
      </c>
      <c r="Z179">
        <v>0</v>
      </c>
      <c r="AA179">
        <v>0</v>
      </c>
      <c r="AB179">
        <v>0</v>
      </c>
      <c r="AC179">
        <v>0</v>
      </c>
      <c r="AD179">
        <v>0</v>
      </c>
      <c r="AE179">
        <v>0</v>
      </c>
      <c r="AF179">
        <v>0</v>
      </c>
      <c r="AG179" t="s">
        <v>4717</v>
      </c>
      <c r="AH179" t="s">
        <v>861</v>
      </c>
    </row>
    <row r="180" spans="4:34" x14ac:dyDescent="0.25">
      <c r="I180" t="s">
        <v>840</v>
      </c>
      <c r="Q180">
        <v>32000</v>
      </c>
      <c r="R180">
        <v>32000</v>
      </c>
      <c r="S180">
        <v>32000</v>
      </c>
      <c r="T180">
        <v>0</v>
      </c>
      <c r="U180">
        <v>0</v>
      </c>
      <c r="V180">
        <v>0</v>
      </c>
      <c r="W180">
        <v>0</v>
      </c>
      <c r="X180">
        <v>0</v>
      </c>
      <c r="Y180">
        <v>0</v>
      </c>
      <c r="Z180">
        <v>0</v>
      </c>
      <c r="AA180">
        <v>0</v>
      </c>
      <c r="AB180">
        <v>0</v>
      </c>
      <c r="AC180">
        <v>0</v>
      </c>
      <c r="AD180">
        <v>0</v>
      </c>
      <c r="AE180">
        <v>0</v>
      </c>
      <c r="AF180">
        <v>0</v>
      </c>
      <c r="AG180" t="s">
        <v>4717</v>
      </c>
      <c r="AH180" t="s">
        <v>874</v>
      </c>
    </row>
    <row r="181" spans="4:34" x14ac:dyDescent="0.25">
      <c r="I181" t="s">
        <v>840</v>
      </c>
      <c r="Q181">
        <v>32000</v>
      </c>
      <c r="R181">
        <v>32000</v>
      </c>
      <c r="S181">
        <v>32000</v>
      </c>
      <c r="T181">
        <v>0</v>
      </c>
      <c r="U181">
        <v>0</v>
      </c>
      <c r="V181">
        <v>0</v>
      </c>
      <c r="W181">
        <v>0</v>
      </c>
      <c r="X181">
        <v>0</v>
      </c>
      <c r="Y181">
        <v>0</v>
      </c>
      <c r="Z181">
        <v>0</v>
      </c>
      <c r="AA181">
        <v>0</v>
      </c>
      <c r="AB181">
        <v>0</v>
      </c>
      <c r="AC181" s="19">
        <v>0</v>
      </c>
      <c r="AD181">
        <v>0</v>
      </c>
      <c r="AE181">
        <v>0</v>
      </c>
      <c r="AF181">
        <v>0</v>
      </c>
      <c r="AG181" t="s">
        <v>4717</v>
      </c>
      <c r="AH181" s="19"/>
    </row>
    <row r="182" spans="4:34" x14ac:dyDescent="0.25">
      <c r="I182" t="s">
        <v>840</v>
      </c>
      <c r="Q182">
        <v>32000</v>
      </c>
      <c r="R182">
        <v>32000</v>
      </c>
      <c r="S182">
        <v>32000</v>
      </c>
      <c r="T182">
        <v>0</v>
      </c>
      <c r="U182">
        <v>0</v>
      </c>
      <c r="V182">
        <v>0</v>
      </c>
      <c r="W182">
        <v>0</v>
      </c>
      <c r="X182">
        <v>0</v>
      </c>
      <c r="Y182">
        <v>0</v>
      </c>
      <c r="Z182">
        <v>0</v>
      </c>
      <c r="AA182">
        <v>0</v>
      </c>
      <c r="AB182">
        <v>0</v>
      </c>
      <c r="AC182" s="19">
        <v>0</v>
      </c>
      <c r="AD182">
        <v>0</v>
      </c>
      <c r="AE182">
        <v>0</v>
      </c>
      <c r="AF182">
        <v>0</v>
      </c>
      <c r="AG182" t="s">
        <v>4717</v>
      </c>
      <c r="AH182" s="19"/>
    </row>
    <row r="183" spans="4:34" x14ac:dyDescent="0.25">
      <c r="I183" t="s">
        <v>840</v>
      </c>
      <c r="Q183">
        <v>32000</v>
      </c>
      <c r="R183">
        <v>32000</v>
      </c>
      <c r="S183">
        <v>32000</v>
      </c>
      <c r="T183">
        <v>0</v>
      </c>
      <c r="U183">
        <v>0</v>
      </c>
      <c r="V183">
        <v>0</v>
      </c>
      <c r="W183">
        <v>0</v>
      </c>
      <c r="X183">
        <v>0</v>
      </c>
      <c r="Y183">
        <v>0</v>
      </c>
      <c r="Z183">
        <v>0</v>
      </c>
      <c r="AA183">
        <v>0</v>
      </c>
      <c r="AB183">
        <v>0</v>
      </c>
      <c r="AC183" s="19">
        <v>0</v>
      </c>
      <c r="AD183">
        <v>0</v>
      </c>
      <c r="AE183">
        <v>0</v>
      </c>
      <c r="AF183">
        <v>0</v>
      </c>
      <c r="AG183" t="s">
        <v>4717</v>
      </c>
      <c r="AH183" s="19"/>
    </row>
    <row r="184" spans="4:34" x14ac:dyDescent="0.25">
      <c r="I184" t="s">
        <v>840</v>
      </c>
      <c r="Q184">
        <v>32000</v>
      </c>
      <c r="R184">
        <v>32000</v>
      </c>
      <c r="S184">
        <v>32000</v>
      </c>
      <c r="T184">
        <v>0</v>
      </c>
      <c r="U184">
        <v>0</v>
      </c>
      <c r="V184">
        <v>0</v>
      </c>
      <c r="W184">
        <v>0</v>
      </c>
      <c r="X184">
        <v>0</v>
      </c>
      <c r="Y184">
        <v>0</v>
      </c>
      <c r="Z184">
        <v>0</v>
      </c>
      <c r="AA184">
        <v>0</v>
      </c>
      <c r="AB184">
        <v>0</v>
      </c>
      <c r="AC184" s="19">
        <v>0</v>
      </c>
      <c r="AD184">
        <v>0</v>
      </c>
      <c r="AE184">
        <v>0</v>
      </c>
      <c r="AF184">
        <v>0</v>
      </c>
      <c r="AG184" t="s">
        <v>4717</v>
      </c>
      <c r="AH184" s="19"/>
    </row>
    <row r="185" spans="4:34" x14ac:dyDescent="0.25">
      <c r="I185" t="s">
        <v>840</v>
      </c>
      <c r="Q185">
        <v>32000</v>
      </c>
      <c r="R185">
        <v>32000</v>
      </c>
      <c r="S185">
        <v>32000</v>
      </c>
      <c r="T185">
        <v>0</v>
      </c>
      <c r="U185">
        <v>0</v>
      </c>
      <c r="V185">
        <v>0</v>
      </c>
      <c r="W185">
        <v>0</v>
      </c>
      <c r="X185">
        <v>0</v>
      </c>
      <c r="Y185">
        <v>0</v>
      </c>
      <c r="Z185">
        <v>0</v>
      </c>
      <c r="AA185">
        <v>0</v>
      </c>
      <c r="AB185">
        <v>0</v>
      </c>
      <c r="AC185" s="19">
        <v>0</v>
      </c>
      <c r="AD185">
        <v>0</v>
      </c>
      <c r="AE185">
        <v>0</v>
      </c>
      <c r="AF185">
        <v>0</v>
      </c>
      <c r="AG185" t="s">
        <v>4717</v>
      </c>
      <c r="AH185" s="19"/>
    </row>
    <row r="186" spans="4:34" x14ac:dyDescent="0.25">
      <c r="I186" t="s">
        <v>840</v>
      </c>
      <c r="Q186">
        <v>32000</v>
      </c>
      <c r="R186">
        <v>32000</v>
      </c>
      <c r="S186">
        <v>32000</v>
      </c>
      <c r="T186">
        <v>0</v>
      </c>
      <c r="U186">
        <v>0</v>
      </c>
      <c r="V186">
        <v>0</v>
      </c>
      <c r="W186">
        <v>0</v>
      </c>
      <c r="X186">
        <v>0</v>
      </c>
      <c r="Y186">
        <v>0</v>
      </c>
      <c r="Z186">
        <v>0</v>
      </c>
      <c r="AA186">
        <v>0</v>
      </c>
      <c r="AB186">
        <v>0</v>
      </c>
      <c r="AC186" s="19">
        <v>0</v>
      </c>
      <c r="AD186">
        <v>0</v>
      </c>
      <c r="AE186">
        <v>0</v>
      </c>
      <c r="AF186">
        <v>0</v>
      </c>
      <c r="AG186" t="s">
        <v>4717</v>
      </c>
      <c r="AH186" s="19"/>
    </row>
    <row r="187" spans="4:34" x14ac:dyDescent="0.25">
      <c r="I187" t="s">
        <v>840</v>
      </c>
      <c r="Q187">
        <v>32000</v>
      </c>
      <c r="R187">
        <v>32000</v>
      </c>
      <c r="S187">
        <v>32000</v>
      </c>
      <c r="T187">
        <v>0</v>
      </c>
      <c r="U187">
        <v>0</v>
      </c>
      <c r="V187">
        <v>0</v>
      </c>
      <c r="W187">
        <v>0</v>
      </c>
      <c r="X187">
        <v>0</v>
      </c>
      <c r="Y187">
        <v>0</v>
      </c>
      <c r="Z187">
        <v>0</v>
      </c>
      <c r="AA187">
        <v>0</v>
      </c>
      <c r="AB187">
        <v>0</v>
      </c>
      <c r="AC187" s="19">
        <v>0</v>
      </c>
      <c r="AD187">
        <v>0</v>
      </c>
      <c r="AE187">
        <v>0</v>
      </c>
      <c r="AF187">
        <v>0</v>
      </c>
      <c r="AG187" t="s">
        <v>4717</v>
      </c>
      <c r="AH187" s="19"/>
    </row>
    <row r="188" spans="4:34" x14ac:dyDescent="0.25">
      <c r="I188" t="s">
        <v>840</v>
      </c>
      <c r="Q188">
        <v>32000</v>
      </c>
      <c r="R188">
        <v>32000</v>
      </c>
      <c r="S188">
        <v>32000</v>
      </c>
      <c r="T188">
        <v>0</v>
      </c>
      <c r="U188">
        <v>0</v>
      </c>
      <c r="V188">
        <v>0</v>
      </c>
      <c r="W188">
        <v>0</v>
      </c>
      <c r="X188">
        <v>0</v>
      </c>
      <c r="Y188">
        <v>0</v>
      </c>
      <c r="Z188">
        <v>0</v>
      </c>
      <c r="AA188">
        <v>0</v>
      </c>
      <c r="AB188">
        <v>0</v>
      </c>
      <c r="AC188" s="19">
        <v>0</v>
      </c>
      <c r="AD188">
        <v>0</v>
      </c>
      <c r="AE188">
        <v>0</v>
      </c>
      <c r="AF188">
        <v>0</v>
      </c>
      <c r="AG188" t="s">
        <v>4717</v>
      </c>
      <c r="AH188" s="19"/>
    </row>
    <row r="189" spans="4:34" x14ac:dyDescent="0.25">
      <c r="I189" t="s">
        <v>840</v>
      </c>
      <c r="Q189">
        <v>32000</v>
      </c>
      <c r="R189">
        <v>32000</v>
      </c>
      <c r="S189">
        <v>32000</v>
      </c>
      <c r="T189">
        <v>0</v>
      </c>
      <c r="U189">
        <v>0</v>
      </c>
      <c r="V189">
        <v>0</v>
      </c>
      <c r="W189">
        <v>0</v>
      </c>
      <c r="X189">
        <v>0</v>
      </c>
      <c r="Y189">
        <v>0</v>
      </c>
      <c r="Z189">
        <v>0</v>
      </c>
      <c r="AA189">
        <v>0</v>
      </c>
      <c r="AB189">
        <v>0</v>
      </c>
      <c r="AC189" s="19">
        <v>0</v>
      </c>
      <c r="AD189">
        <v>0</v>
      </c>
      <c r="AE189">
        <v>0</v>
      </c>
      <c r="AF189">
        <v>0</v>
      </c>
      <c r="AG189" t="s">
        <v>4717</v>
      </c>
      <c r="AH189" s="19"/>
    </row>
    <row r="190" spans="4:34" x14ac:dyDescent="0.25">
      <c r="I190" t="s">
        <v>840</v>
      </c>
      <c r="Q190">
        <v>32000</v>
      </c>
      <c r="R190">
        <v>32000</v>
      </c>
      <c r="S190">
        <v>32000</v>
      </c>
      <c r="T190">
        <v>0</v>
      </c>
      <c r="U190">
        <v>0</v>
      </c>
      <c r="V190">
        <v>0</v>
      </c>
      <c r="W190">
        <v>0</v>
      </c>
      <c r="X190">
        <v>0</v>
      </c>
      <c r="Y190">
        <v>0</v>
      </c>
      <c r="Z190">
        <v>0</v>
      </c>
      <c r="AA190">
        <v>0</v>
      </c>
      <c r="AB190">
        <v>0</v>
      </c>
      <c r="AC190" s="19">
        <v>0</v>
      </c>
      <c r="AD190">
        <v>0</v>
      </c>
      <c r="AE190">
        <v>0</v>
      </c>
      <c r="AF190">
        <v>0</v>
      </c>
      <c r="AG190" t="s">
        <v>4717</v>
      </c>
      <c r="AH190" s="19"/>
    </row>
    <row r="191" spans="4:34" x14ac:dyDescent="0.25">
      <c r="I191" t="s">
        <v>840</v>
      </c>
      <c r="Q191">
        <v>32000</v>
      </c>
      <c r="R191">
        <v>32000</v>
      </c>
      <c r="S191">
        <v>32000</v>
      </c>
      <c r="T191">
        <v>0</v>
      </c>
      <c r="U191">
        <v>0</v>
      </c>
      <c r="V191">
        <v>0</v>
      </c>
      <c r="W191">
        <v>0</v>
      </c>
      <c r="X191">
        <v>0</v>
      </c>
      <c r="Y191">
        <v>0</v>
      </c>
      <c r="Z191">
        <v>0</v>
      </c>
      <c r="AA191">
        <v>0</v>
      </c>
      <c r="AB191">
        <v>0</v>
      </c>
      <c r="AC191" s="19">
        <v>0</v>
      </c>
      <c r="AD191">
        <v>0</v>
      </c>
      <c r="AE191">
        <v>0</v>
      </c>
      <c r="AF191">
        <v>0</v>
      </c>
      <c r="AG191" t="s">
        <v>4717</v>
      </c>
      <c r="AH191" s="19"/>
    </row>
    <row r="192" spans="4:34" x14ac:dyDescent="0.25">
      <c r="D192" s="19"/>
      <c r="I192" t="s">
        <v>840</v>
      </c>
      <c r="Q192">
        <v>32000</v>
      </c>
      <c r="R192">
        <v>32000</v>
      </c>
      <c r="S192">
        <v>32000</v>
      </c>
      <c r="T192">
        <v>0</v>
      </c>
      <c r="U192">
        <v>0</v>
      </c>
      <c r="V192">
        <v>0</v>
      </c>
      <c r="W192">
        <v>0</v>
      </c>
      <c r="X192">
        <v>0</v>
      </c>
      <c r="Y192">
        <v>0</v>
      </c>
      <c r="Z192">
        <v>0</v>
      </c>
      <c r="AA192">
        <v>0</v>
      </c>
      <c r="AB192">
        <v>0</v>
      </c>
      <c r="AC192" s="19">
        <v>0</v>
      </c>
      <c r="AD192">
        <v>0</v>
      </c>
      <c r="AE192">
        <v>0</v>
      </c>
      <c r="AF192">
        <v>0</v>
      </c>
      <c r="AG192" t="s">
        <v>4717</v>
      </c>
      <c r="AH192" s="19"/>
    </row>
    <row r="193" spans="9:34" x14ac:dyDescent="0.25">
      <c r="I193" t="s">
        <v>840</v>
      </c>
      <c r="Q193">
        <v>32000</v>
      </c>
      <c r="R193">
        <v>32000</v>
      </c>
      <c r="S193">
        <v>32000</v>
      </c>
      <c r="T193">
        <v>0</v>
      </c>
      <c r="U193">
        <v>0</v>
      </c>
      <c r="V193">
        <v>0</v>
      </c>
      <c r="W193">
        <v>0</v>
      </c>
      <c r="X193">
        <v>0</v>
      </c>
      <c r="Y193">
        <v>0</v>
      </c>
      <c r="Z193">
        <v>0</v>
      </c>
      <c r="AA193">
        <v>0</v>
      </c>
      <c r="AB193">
        <v>0</v>
      </c>
      <c r="AC193" s="19">
        <v>0</v>
      </c>
      <c r="AD193">
        <v>0</v>
      </c>
      <c r="AE193">
        <v>0</v>
      </c>
      <c r="AF193">
        <v>0</v>
      </c>
      <c r="AG193" t="s">
        <v>4717</v>
      </c>
      <c r="AH193" s="19"/>
    </row>
    <row r="194" spans="9:34" x14ac:dyDescent="0.25">
      <c r="I194" t="s">
        <v>845</v>
      </c>
      <c r="Q194">
        <v>32000</v>
      </c>
      <c r="R194">
        <v>32000</v>
      </c>
      <c r="S194">
        <v>32000</v>
      </c>
      <c r="T194">
        <v>0</v>
      </c>
      <c r="U194">
        <v>0</v>
      </c>
      <c r="V194">
        <v>0</v>
      </c>
      <c r="W194">
        <v>0</v>
      </c>
      <c r="X194">
        <v>0</v>
      </c>
      <c r="Y194">
        <v>0</v>
      </c>
      <c r="Z194">
        <v>0</v>
      </c>
      <c r="AA194">
        <v>0</v>
      </c>
      <c r="AB194">
        <v>0</v>
      </c>
      <c r="AC194" s="19">
        <v>0</v>
      </c>
      <c r="AD194">
        <v>0</v>
      </c>
      <c r="AE194">
        <v>0</v>
      </c>
      <c r="AF194">
        <v>0</v>
      </c>
      <c r="AG194" t="s">
        <v>4717</v>
      </c>
      <c r="AH194" s="19"/>
    </row>
    <row r="195" spans="9:34" x14ac:dyDescent="0.25">
      <c r="I195" t="s">
        <v>845</v>
      </c>
      <c r="Q195">
        <v>32000</v>
      </c>
      <c r="R195">
        <v>32000</v>
      </c>
      <c r="S195">
        <v>32000</v>
      </c>
      <c r="T195">
        <v>0</v>
      </c>
      <c r="U195">
        <v>0</v>
      </c>
      <c r="V195">
        <v>0</v>
      </c>
      <c r="W195">
        <v>0</v>
      </c>
      <c r="X195">
        <v>0</v>
      </c>
      <c r="Y195">
        <v>0</v>
      </c>
      <c r="Z195">
        <v>0</v>
      </c>
      <c r="AA195">
        <v>0</v>
      </c>
      <c r="AB195">
        <v>0</v>
      </c>
      <c r="AC195" s="19">
        <v>0</v>
      </c>
      <c r="AD195">
        <v>0</v>
      </c>
      <c r="AE195">
        <v>0</v>
      </c>
      <c r="AF195">
        <v>0</v>
      </c>
      <c r="AG195" t="s">
        <v>4717</v>
      </c>
      <c r="AH195" s="19"/>
    </row>
    <row r="196" spans="9:34" x14ac:dyDescent="0.25">
      <c r="I196" t="s">
        <v>845</v>
      </c>
      <c r="Q196">
        <v>32000</v>
      </c>
      <c r="R196">
        <v>32000</v>
      </c>
      <c r="S196">
        <v>32000</v>
      </c>
      <c r="T196">
        <v>0</v>
      </c>
      <c r="U196">
        <v>0</v>
      </c>
      <c r="V196">
        <v>0</v>
      </c>
      <c r="W196">
        <v>0</v>
      </c>
      <c r="X196">
        <v>0</v>
      </c>
      <c r="Y196">
        <v>0</v>
      </c>
      <c r="Z196">
        <v>0</v>
      </c>
      <c r="AA196">
        <v>0</v>
      </c>
      <c r="AB196">
        <v>0</v>
      </c>
      <c r="AC196" s="19">
        <v>0</v>
      </c>
      <c r="AD196">
        <v>0</v>
      </c>
      <c r="AE196">
        <v>0</v>
      </c>
      <c r="AF196">
        <v>0</v>
      </c>
      <c r="AG196" t="s">
        <v>4717</v>
      </c>
      <c r="AH196" s="19"/>
    </row>
    <row r="197" spans="9:34" x14ac:dyDescent="0.25">
      <c r="I197" t="s">
        <v>845</v>
      </c>
      <c r="Q197">
        <v>32000</v>
      </c>
      <c r="R197">
        <v>32000</v>
      </c>
      <c r="S197">
        <v>32000</v>
      </c>
      <c r="T197">
        <v>0</v>
      </c>
      <c r="U197">
        <v>0</v>
      </c>
      <c r="V197">
        <v>0</v>
      </c>
      <c r="W197">
        <v>0</v>
      </c>
      <c r="X197">
        <v>0</v>
      </c>
      <c r="Y197">
        <v>0</v>
      </c>
      <c r="Z197">
        <v>0</v>
      </c>
      <c r="AA197">
        <v>0</v>
      </c>
      <c r="AB197">
        <v>0</v>
      </c>
      <c r="AC197" s="19">
        <v>0</v>
      </c>
      <c r="AD197">
        <v>0</v>
      </c>
      <c r="AE197">
        <v>0</v>
      </c>
      <c r="AF197">
        <v>0</v>
      </c>
      <c r="AG197" t="s">
        <v>4717</v>
      </c>
      <c r="AH197" s="19"/>
    </row>
    <row r="198" spans="9:34" x14ac:dyDescent="0.25">
      <c r="I198" t="s">
        <v>845</v>
      </c>
      <c r="Q198">
        <v>32000</v>
      </c>
      <c r="R198">
        <v>32000</v>
      </c>
      <c r="S198">
        <v>32000</v>
      </c>
      <c r="T198">
        <v>0</v>
      </c>
      <c r="U198">
        <v>0</v>
      </c>
      <c r="V198">
        <v>0</v>
      </c>
      <c r="W198">
        <v>0</v>
      </c>
      <c r="X198">
        <v>0</v>
      </c>
      <c r="Y198">
        <v>0</v>
      </c>
      <c r="Z198">
        <v>0</v>
      </c>
      <c r="AA198">
        <v>0</v>
      </c>
      <c r="AB198">
        <v>0</v>
      </c>
      <c r="AC198" s="19">
        <v>0</v>
      </c>
      <c r="AD198">
        <v>0</v>
      </c>
      <c r="AE198">
        <v>0</v>
      </c>
      <c r="AF198">
        <v>0</v>
      </c>
      <c r="AG198" t="s">
        <v>4717</v>
      </c>
      <c r="AH198" s="19"/>
    </row>
    <row r="199" spans="9:34" x14ac:dyDescent="0.25">
      <c r="I199" t="s">
        <v>845</v>
      </c>
      <c r="Q199">
        <v>32000</v>
      </c>
      <c r="R199">
        <v>32000</v>
      </c>
      <c r="S199">
        <v>32000</v>
      </c>
      <c r="T199">
        <v>0</v>
      </c>
      <c r="U199">
        <v>0</v>
      </c>
      <c r="V199">
        <v>0</v>
      </c>
      <c r="W199">
        <v>0</v>
      </c>
      <c r="X199">
        <v>0</v>
      </c>
      <c r="Y199">
        <v>0</v>
      </c>
      <c r="Z199">
        <v>0</v>
      </c>
      <c r="AA199">
        <v>0</v>
      </c>
      <c r="AB199">
        <v>0</v>
      </c>
      <c r="AC199" s="19">
        <v>0</v>
      </c>
      <c r="AD199">
        <v>0</v>
      </c>
      <c r="AE199">
        <v>0</v>
      </c>
      <c r="AF199">
        <v>0</v>
      </c>
      <c r="AG199" t="s">
        <v>4717</v>
      </c>
      <c r="AH199" s="19"/>
    </row>
    <row r="200" spans="9:34" x14ac:dyDescent="0.25">
      <c r="I200" t="s">
        <v>845</v>
      </c>
      <c r="Q200">
        <v>32000</v>
      </c>
      <c r="R200">
        <v>32000</v>
      </c>
      <c r="S200">
        <v>32000</v>
      </c>
      <c r="T200">
        <v>0</v>
      </c>
      <c r="U200">
        <v>0</v>
      </c>
      <c r="V200">
        <v>0</v>
      </c>
      <c r="W200">
        <v>0</v>
      </c>
      <c r="X200">
        <v>0</v>
      </c>
      <c r="Y200">
        <v>0</v>
      </c>
      <c r="Z200">
        <v>0</v>
      </c>
      <c r="AA200">
        <v>0</v>
      </c>
      <c r="AB200">
        <v>0</v>
      </c>
      <c r="AC200" s="19">
        <v>0</v>
      </c>
      <c r="AD200">
        <v>0</v>
      </c>
      <c r="AE200">
        <v>0</v>
      </c>
      <c r="AF200">
        <v>0</v>
      </c>
      <c r="AG200" t="s">
        <v>4717</v>
      </c>
      <c r="AH200" s="19"/>
    </row>
    <row r="201" spans="9:34" x14ac:dyDescent="0.25">
      <c r="I201" t="s">
        <v>845</v>
      </c>
      <c r="Q201">
        <v>32000</v>
      </c>
      <c r="R201">
        <v>32000</v>
      </c>
      <c r="S201">
        <v>32000</v>
      </c>
      <c r="T201">
        <v>0</v>
      </c>
      <c r="U201">
        <v>0</v>
      </c>
      <c r="V201">
        <v>0</v>
      </c>
      <c r="W201">
        <v>0</v>
      </c>
      <c r="X201">
        <v>0</v>
      </c>
      <c r="Y201">
        <v>0</v>
      </c>
      <c r="Z201">
        <v>0</v>
      </c>
      <c r="AA201">
        <v>0</v>
      </c>
      <c r="AB201">
        <v>0</v>
      </c>
      <c r="AC201" s="19">
        <v>0</v>
      </c>
      <c r="AD201">
        <v>0</v>
      </c>
      <c r="AE201">
        <v>0</v>
      </c>
      <c r="AF201">
        <v>0</v>
      </c>
      <c r="AG201" t="s">
        <v>4717</v>
      </c>
      <c r="AH201" s="19"/>
    </row>
    <row r="202" spans="9:34" x14ac:dyDescent="0.25">
      <c r="I202" t="s">
        <v>845</v>
      </c>
      <c r="Q202">
        <v>32000</v>
      </c>
      <c r="R202">
        <v>32000</v>
      </c>
      <c r="S202">
        <v>32000</v>
      </c>
      <c r="T202">
        <v>0</v>
      </c>
      <c r="U202">
        <v>0</v>
      </c>
      <c r="V202">
        <v>0</v>
      </c>
      <c r="W202">
        <v>0</v>
      </c>
      <c r="X202">
        <v>0</v>
      </c>
      <c r="Y202">
        <v>0</v>
      </c>
      <c r="Z202">
        <v>0</v>
      </c>
      <c r="AA202">
        <v>0</v>
      </c>
      <c r="AB202">
        <v>0</v>
      </c>
      <c r="AC202" s="19">
        <v>0</v>
      </c>
      <c r="AD202">
        <v>0</v>
      </c>
      <c r="AE202">
        <v>0</v>
      </c>
      <c r="AF202">
        <v>0</v>
      </c>
      <c r="AG202" t="s">
        <v>4717</v>
      </c>
      <c r="AH202" s="19"/>
    </row>
    <row r="203" spans="9:34" x14ac:dyDescent="0.25">
      <c r="I203" t="s">
        <v>845</v>
      </c>
      <c r="Q203">
        <v>32000</v>
      </c>
      <c r="R203">
        <v>32000</v>
      </c>
      <c r="S203">
        <v>32000</v>
      </c>
      <c r="T203">
        <v>0</v>
      </c>
      <c r="U203">
        <v>0</v>
      </c>
      <c r="V203">
        <v>0</v>
      </c>
      <c r="W203">
        <v>0</v>
      </c>
      <c r="X203">
        <v>0</v>
      </c>
      <c r="Y203">
        <v>0</v>
      </c>
      <c r="Z203">
        <v>0</v>
      </c>
      <c r="AA203">
        <v>0</v>
      </c>
      <c r="AB203">
        <v>0</v>
      </c>
      <c r="AC203" s="19">
        <v>0</v>
      </c>
      <c r="AD203">
        <v>0</v>
      </c>
      <c r="AE203">
        <v>0</v>
      </c>
      <c r="AF203">
        <v>0</v>
      </c>
      <c r="AG203" t="s">
        <v>4717</v>
      </c>
      <c r="AH203" s="19"/>
    </row>
    <row r="204" spans="9:34" x14ac:dyDescent="0.25">
      <c r="I204" t="s">
        <v>845</v>
      </c>
      <c r="Q204">
        <v>32000</v>
      </c>
      <c r="R204">
        <v>32000</v>
      </c>
      <c r="S204">
        <v>32000</v>
      </c>
      <c r="T204">
        <v>0</v>
      </c>
      <c r="U204">
        <v>0</v>
      </c>
      <c r="V204">
        <v>0</v>
      </c>
      <c r="W204">
        <v>0</v>
      </c>
      <c r="X204">
        <v>0</v>
      </c>
      <c r="Y204">
        <v>0</v>
      </c>
      <c r="Z204">
        <v>0</v>
      </c>
      <c r="AA204">
        <v>0</v>
      </c>
      <c r="AB204">
        <v>0</v>
      </c>
      <c r="AC204" s="19">
        <v>0</v>
      </c>
      <c r="AD204">
        <v>0</v>
      </c>
      <c r="AE204">
        <v>0</v>
      </c>
      <c r="AF204">
        <v>0</v>
      </c>
      <c r="AG204" t="s">
        <v>4717</v>
      </c>
      <c r="AH204" s="19"/>
    </row>
    <row r="205" spans="9:34" x14ac:dyDescent="0.25">
      <c r="I205" t="s">
        <v>845</v>
      </c>
      <c r="Q205">
        <v>32000</v>
      </c>
      <c r="R205">
        <v>32000</v>
      </c>
      <c r="S205">
        <v>32000</v>
      </c>
      <c r="T205">
        <v>0</v>
      </c>
      <c r="U205">
        <v>0</v>
      </c>
      <c r="V205">
        <v>0</v>
      </c>
      <c r="W205">
        <v>0</v>
      </c>
      <c r="X205">
        <v>0</v>
      </c>
      <c r="Y205">
        <v>0</v>
      </c>
      <c r="Z205">
        <v>0</v>
      </c>
      <c r="AA205">
        <v>0</v>
      </c>
      <c r="AB205">
        <v>0</v>
      </c>
      <c r="AC205" s="19">
        <v>0</v>
      </c>
      <c r="AD205">
        <v>0</v>
      </c>
      <c r="AE205">
        <v>0</v>
      </c>
      <c r="AF205">
        <v>0</v>
      </c>
      <c r="AG205" t="s">
        <v>4717</v>
      </c>
      <c r="AH205" s="19"/>
    </row>
    <row r="206" spans="9:34" x14ac:dyDescent="0.25">
      <c r="I206" t="s">
        <v>845</v>
      </c>
      <c r="Q206">
        <v>32000</v>
      </c>
      <c r="R206">
        <v>32000</v>
      </c>
      <c r="S206">
        <v>32000</v>
      </c>
      <c r="T206">
        <v>0</v>
      </c>
      <c r="U206">
        <v>0</v>
      </c>
      <c r="V206">
        <v>0</v>
      </c>
      <c r="W206">
        <v>0</v>
      </c>
      <c r="X206">
        <v>0</v>
      </c>
      <c r="Y206">
        <v>0</v>
      </c>
      <c r="Z206">
        <v>0</v>
      </c>
      <c r="AA206">
        <v>0</v>
      </c>
      <c r="AB206">
        <v>0</v>
      </c>
      <c r="AC206" s="19">
        <v>0</v>
      </c>
      <c r="AD206">
        <v>0</v>
      </c>
      <c r="AE206">
        <v>0</v>
      </c>
      <c r="AF206">
        <v>0</v>
      </c>
      <c r="AG206" t="s">
        <v>4717</v>
      </c>
      <c r="AH206" s="19"/>
    </row>
    <row r="207" spans="9:34" x14ac:dyDescent="0.25">
      <c r="I207" t="s">
        <v>845</v>
      </c>
      <c r="Q207">
        <v>32000</v>
      </c>
      <c r="R207">
        <v>32000</v>
      </c>
      <c r="S207">
        <v>32000</v>
      </c>
      <c r="T207">
        <v>0</v>
      </c>
      <c r="U207">
        <v>0</v>
      </c>
      <c r="V207">
        <v>0</v>
      </c>
      <c r="W207">
        <v>0</v>
      </c>
      <c r="X207">
        <v>0</v>
      </c>
      <c r="Y207">
        <v>0</v>
      </c>
      <c r="Z207">
        <v>0</v>
      </c>
      <c r="AA207">
        <v>0</v>
      </c>
      <c r="AB207">
        <v>0</v>
      </c>
      <c r="AC207" s="19">
        <v>0</v>
      </c>
      <c r="AD207">
        <v>0</v>
      </c>
      <c r="AE207">
        <v>0</v>
      </c>
      <c r="AF207">
        <v>0</v>
      </c>
      <c r="AG207" t="s">
        <v>4717</v>
      </c>
      <c r="AH207" s="19"/>
    </row>
    <row r="208" spans="9:34" x14ac:dyDescent="0.25">
      <c r="I208" t="s">
        <v>845</v>
      </c>
      <c r="Q208">
        <v>32000</v>
      </c>
      <c r="R208">
        <v>32000</v>
      </c>
      <c r="S208">
        <v>32000</v>
      </c>
      <c r="T208">
        <v>0</v>
      </c>
      <c r="U208">
        <v>0</v>
      </c>
      <c r="V208">
        <v>0</v>
      </c>
      <c r="W208">
        <v>0</v>
      </c>
      <c r="X208">
        <v>0</v>
      </c>
      <c r="Y208">
        <v>0</v>
      </c>
      <c r="Z208">
        <v>0</v>
      </c>
      <c r="AA208">
        <v>0</v>
      </c>
      <c r="AB208">
        <v>0</v>
      </c>
      <c r="AC208" s="19">
        <v>0</v>
      </c>
      <c r="AD208">
        <v>0</v>
      </c>
      <c r="AE208">
        <v>0</v>
      </c>
      <c r="AF208">
        <v>0</v>
      </c>
      <c r="AG208" t="s">
        <v>4717</v>
      </c>
      <c r="AH208" s="19"/>
    </row>
    <row r="209" spans="4:34" x14ac:dyDescent="0.25">
      <c r="I209" t="s">
        <v>845</v>
      </c>
      <c r="Q209">
        <v>32000</v>
      </c>
      <c r="R209">
        <v>32000</v>
      </c>
      <c r="S209">
        <v>32000</v>
      </c>
      <c r="T209">
        <v>0</v>
      </c>
      <c r="U209">
        <v>0</v>
      </c>
      <c r="V209">
        <v>0</v>
      </c>
      <c r="W209">
        <v>0</v>
      </c>
      <c r="X209">
        <v>0</v>
      </c>
      <c r="Y209">
        <v>0</v>
      </c>
      <c r="Z209">
        <v>0</v>
      </c>
      <c r="AA209">
        <v>0</v>
      </c>
      <c r="AB209">
        <v>0</v>
      </c>
      <c r="AC209" s="19">
        <v>0</v>
      </c>
      <c r="AD209">
        <v>0</v>
      </c>
      <c r="AE209">
        <v>0</v>
      </c>
      <c r="AF209">
        <v>0</v>
      </c>
      <c r="AG209" t="s">
        <v>4717</v>
      </c>
      <c r="AH209" s="19"/>
    </row>
    <row r="210" spans="4:34" x14ac:dyDescent="0.25">
      <c r="I210" t="s">
        <v>845</v>
      </c>
      <c r="Q210">
        <v>32000</v>
      </c>
      <c r="R210">
        <v>32000</v>
      </c>
      <c r="S210">
        <v>32000</v>
      </c>
      <c r="T210">
        <v>0</v>
      </c>
      <c r="U210">
        <v>0</v>
      </c>
      <c r="V210">
        <v>0</v>
      </c>
      <c r="W210">
        <v>0</v>
      </c>
      <c r="X210">
        <v>0</v>
      </c>
      <c r="Y210">
        <v>0</v>
      </c>
      <c r="Z210">
        <v>0</v>
      </c>
      <c r="AA210">
        <v>0</v>
      </c>
      <c r="AB210">
        <v>0</v>
      </c>
      <c r="AC210" s="19">
        <v>0</v>
      </c>
      <c r="AD210">
        <v>0</v>
      </c>
      <c r="AE210">
        <v>0</v>
      </c>
      <c r="AF210">
        <v>0</v>
      </c>
      <c r="AG210" t="s">
        <v>4717</v>
      </c>
      <c r="AH210" s="19"/>
    </row>
    <row r="211" spans="4:34" x14ac:dyDescent="0.25">
      <c r="I211" t="s">
        <v>845</v>
      </c>
      <c r="Q211">
        <v>32000</v>
      </c>
      <c r="R211">
        <v>32000</v>
      </c>
      <c r="S211">
        <v>32000</v>
      </c>
      <c r="T211">
        <v>0</v>
      </c>
      <c r="U211">
        <v>0</v>
      </c>
      <c r="V211">
        <v>0</v>
      </c>
      <c r="W211">
        <v>0</v>
      </c>
      <c r="X211">
        <v>0</v>
      </c>
      <c r="Y211">
        <v>0</v>
      </c>
      <c r="Z211">
        <v>0</v>
      </c>
      <c r="AA211">
        <v>0</v>
      </c>
      <c r="AB211">
        <v>0</v>
      </c>
      <c r="AC211" s="19">
        <v>0</v>
      </c>
      <c r="AD211">
        <v>0</v>
      </c>
      <c r="AE211">
        <v>0</v>
      </c>
      <c r="AF211">
        <v>0</v>
      </c>
      <c r="AG211" t="s">
        <v>4717</v>
      </c>
      <c r="AH211" s="19"/>
    </row>
    <row r="212" spans="4:34" x14ac:dyDescent="0.25">
      <c r="I212" t="s">
        <v>845</v>
      </c>
      <c r="Q212">
        <v>32000</v>
      </c>
      <c r="R212">
        <v>32000</v>
      </c>
      <c r="S212">
        <v>32000</v>
      </c>
      <c r="T212">
        <v>0</v>
      </c>
      <c r="U212">
        <v>0</v>
      </c>
      <c r="V212">
        <v>0</v>
      </c>
      <c r="W212">
        <v>0</v>
      </c>
      <c r="X212">
        <v>0</v>
      </c>
      <c r="Y212">
        <v>0</v>
      </c>
      <c r="Z212">
        <v>0</v>
      </c>
      <c r="AA212">
        <v>0</v>
      </c>
      <c r="AB212">
        <v>0</v>
      </c>
      <c r="AC212" s="19">
        <v>0</v>
      </c>
      <c r="AD212">
        <v>0</v>
      </c>
      <c r="AE212">
        <v>0</v>
      </c>
      <c r="AF212">
        <v>0</v>
      </c>
      <c r="AG212" t="s">
        <v>4717</v>
      </c>
      <c r="AH212" s="19"/>
    </row>
    <row r="213" spans="4:34" x14ac:dyDescent="0.25">
      <c r="I213" t="s">
        <v>845</v>
      </c>
      <c r="Q213">
        <v>32000</v>
      </c>
      <c r="R213">
        <v>32000</v>
      </c>
      <c r="S213">
        <v>32000</v>
      </c>
      <c r="T213">
        <v>0</v>
      </c>
      <c r="U213">
        <v>0</v>
      </c>
      <c r="V213">
        <v>0</v>
      </c>
      <c r="W213">
        <v>0</v>
      </c>
      <c r="X213">
        <v>0</v>
      </c>
      <c r="Y213">
        <v>0</v>
      </c>
      <c r="Z213">
        <v>0</v>
      </c>
      <c r="AA213">
        <v>0</v>
      </c>
      <c r="AB213">
        <v>0</v>
      </c>
      <c r="AC213" s="19">
        <v>0</v>
      </c>
      <c r="AD213">
        <v>0</v>
      </c>
      <c r="AE213">
        <v>0</v>
      </c>
      <c r="AF213">
        <v>0</v>
      </c>
      <c r="AG213" t="s">
        <v>4717</v>
      </c>
      <c r="AH213" s="19"/>
    </row>
    <row r="214" spans="4:34" x14ac:dyDescent="0.25">
      <c r="I214" t="s">
        <v>845</v>
      </c>
      <c r="Q214">
        <v>32000</v>
      </c>
      <c r="R214">
        <v>32000</v>
      </c>
      <c r="S214">
        <v>32000</v>
      </c>
      <c r="T214">
        <v>0</v>
      </c>
      <c r="U214">
        <v>0</v>
      </c>
      <c r="V214">
        <v>0</v>
      </c>
      <c r="W214">
        <v>0</v>
      </c>
      <c r="X214">
        <v>0</v>
      </c>
      <c r="Y214">
        <v>0</v>
      </c>
      <c r="Z214">
        <v>0</v>
      </c>
      <c r="AA214">
        <v>0</v>
      </c>
      <c r="AB214">
        <v>0</v>
      </c>
      <c r="AC214" s="19">
        <v>0</v>
      </c>
      <c r="AD214">
        <v>0</v>
      </c>
      <c r="AE214">
        <v>0</v>
      </c>
      <c r="AF214">
        <v>0</v>
      </c>
      <c r="AG214" t="s">
        <v>4717</v>
      </c>
      <c r="AH214" s="19"/>
    </row>
    <row r="215" spans="4:34" x14ac:dyDescent="0.25">
      <c r="I215" t="s">
        <v>845</v>
      </c>
      <c r="Q215">
        <v>32000</v>
      </c>
      <c r="R215">
        <v>32000</v>
      </c>
      <c r="S215">
        <v>32000</v>
      </c>
      <c r="T215">
        <v>0</v>
      </c>
      <c r="U215">
        <v>0</v>
      </c>
      <c r="V215">
        <v>0</v>
      </c>
      <c r="W215">
        <v>0</v>
      </c>
      <c r="X215">
        <v>0</v>
      </c>
      <c r="Y215">
        <v>0</v>
      </c>
      <c r="Z215">
        <v>0</v>
      </c>
      <c r="AA215">
        <v>0</v>
      </c>
      <c r="AB215">
        <v>0</v>
      </c>
      <c r="AC215" s="19">
        <v>0</v>
      </c>
      <c r="AD215">
        <v>0</v>
      </c>
      <c r="AE215">
        <v>0</v>
      </c>
      <c r="AF215">
        <v>0</v>
      </c>
      <c r="AG215" t="s">
        <v>4717</v>
      </c>
      <c r="AH215" s="19"/>
    </row>
    <row r="216" spans="4:34" x14ac:dyDescent="0.25">
      <c r="D216" s="19"/>
      <c r="I216" t="s">
        <v>845</v>
      </c>
      <c r="Q216">
        <v>32000</v>
      </c>
      <c r="R216">
        <v>32000</v>
      </c>
      <c r="S216">
        <v>32000</v>
      </c>
      <c r="T216">
        <v>0</v>
      </c>
      <c r="U216">
        <v>0</v>
      </c>
      <c r="V216">
        <v>0</v>
      </c>
      <c r="W216">
        <v>0</v>
      </c>
      <c r="X216">
        <v>0</v>
      </c>
      <c r="Y216">
        <v>0</v>
      </c>
      <c r="Z216">
        <v>0</v>
      </c>
      <c r="AA216">
        <v>0</v>
      </c>
      <c r="AB216">
        <v>0</v>
      </c>
      <c r="AC216" s="19">
        <v>0</v>
      </c>
      <c r="AD216">
        <v>0</v>
      </c>
      <c r="AE216">
        <v>0</v>
      </c>
      <c r="AF216">
        <v>0</v>
      </c>
      <c r="AG216" t="s">
        <v>4717</v>
      </c>
      <c r="AH216" s="19"/>
    </row>
    <row r="217" spans="4:34" x14ac:dyDescent="0.25">
      <c r="I217" t="s">
        <v>845</v>
      </c>
      <c r="Q217">
        <v>32000</v>
      </c>
      <c r="R217">
        <v>32000</v>
      </c>
      <c r="S217">
        <v>32000</v>
      </c>
      <c r="T217">
        <v>0</v>
      </c>
      <c r="U217">
        <v>0</v>
      </c>
      <c r="V217">
        <v>0</v>
      </c>
      <c r="W217">
        <v>0</v>
      </c>
      <c r="X217">
        <v>0</v>
      </c>
      <c r="Y217">
        <v>0</v>
      </c>
      <c r="Z217">
        <v>0</v>
      </c>
      <c r="AA217">
        <v>0</v>
      </c>
      <c r="AB217">
        <v>0</v>
      </c>
      <c r="AC217" s="19">
        <v>0</v>
      </c>
      <c r="AD217">
        <v>0</v>
      </c>
      <c r="AE217">
        <v>0</v>
      </c>
      <c r="AF217">
        <v>0</v>
      </c>
      <c r="AG217" t="s">
        <v>4717</v>
      </c>
      <c r="AH217" s="19"/>
    </row>
    <row r="218" spans="4:34" x14ac:dyDescent="0.25">
      <c r="I218" t="s">
        <v>65</v>
      </c>
      <c r="Q218">
        <v>3</v>
      </c>
      <c r="R218">
        <v>0</v>
      </c>
      <c r="S218">
        <v>32000</v>
      </c>
      <c r="T218">
        <v>0</v>
      </c>
      <c r="U218">
        <v>0</v>
      </c>
      <c r="V218">
        <v>0</v>
      </c>
      <c r="W218">
        <v>0</v>
      </c>
      <c r="X218">
        <v>0</v>
      </c>
      <c r="Y218">
        <v>0</v>
      </c>
      <c r="Z218">
        <v>0</v>
      </c>
      <c r="AA218">
        <v>0</v>
      </c>
      <c r="AB218">
        <v>69</v>
      </c>
      <c r="AC218">
        <v>0</v>
      </c>
      <c r="AD218">
        <v>0</v>
      </c>
      <c r="AE218">
        <v>0</v>
      </c>
      <c r="AF218">
        <v>0</v>
      </c>
      <c r="AG218">
        <v>0</v>
      </c>
      <c r="AH218" t="s">
        <v>824</v>
      </c>
    </row>
    <row r="219" spans="4:34" x14ac:dyDescent="0.25">
      <c r="I219" t="s">
        <v>65</v>
      </c>
      <c r="Q219">
        <v>3</v>
      </c>
      <c r="R219">
        <v>1</v>
      </c>
      <c r="S219">
        <v>32000</v>
      </c>
      <c r="T219">
        <v>0</v>
      </c>
      <c r="U219">
        <v>0</v>
      </c>
      <c r="V219">
        <v>0</v>
      </c>
      <c r="W219">
        <v>0</v>
      </c>
      <c r="X219">
        <v>0</v>
      </c>
      <c r="Y219">
        <v>0</v>
      </c>
      <c r="Z219">
        <v>0</v>
      </c>
      <c r="AA219">
        <v>0</v>
      </c>
      <c r="AB219">
        <v>69</v>
      </c>
      <c r="AC219">
        <v>0</v>
      </c>
      <c r="AD219">
        <v>0</v>
      </c>
      <c r="AE219">
        <v>0</v>
      </c>
      <c r="AF219">
        <v>0</v>
      </c>
      <c r="AG219">
        <v>0</v>
      </c>
      <c r="AH219" t="s">
        <v>824</v>
      </c>
    </row>
    <row r="220" spans="4:34" x14ac:dyDescent="0.25">
      <c r="I220" t="s">
        <v>65</v>
      </c>
      <c r="Q220">
        <v>3</v>
      </c>
      <c r="R220">
        <v>2</v>
      </c>
      <c r="S220">
        <v>32000</v>
      </c>
      <c r="T220">
        <v>0</v>
      </c>
      <c r="U220">
        <v>0</v>
      </c>
      <c r="V220">
        <v>0</v>
      </c>
      <c r="W220">
        <v>0</v>
      </c>
      <c r="X220">
        <v>0</v>
      </c>
      <c r="Y220">
        <v>0</v>
      </c>
      <c r="Z220">
        <v>0</v>
      </c>
      <c r="AA220">
        <v>0</v>
      </c>
      <c r="AB220">
        <v>69</v>
      </c>
      <c r="AC220">
        <v>0</v>
      </c>
      <c r="AD220">
        <v>0</v>
      </c>
      <c r="AE220">
        <v>0</v>
      </c>
      <c r="AF220">
        <v>0</v>
      </c>
      <c r="AG220">
        <v>0</v>
      </c>
      <c r="AH220" t="s">
        <v>824</v>
      </c>
    </row>
    <row r="221" spans="4:34" x14ac:dyDescent="0.25">
      <c r="I221" t="s">
        <v>65</v>
      </c>
      <c r="Q221">
        <v>3</v>
      </c>
      <c r="R221">
        <v>3</v>
      </c>
      <c r="S221">
        <v>32000</v>
      </c>
      <c r="T221">
        <v>0</v>
      </c>
      <c r="U221">
        <v>0</v>
      </c>
      <c r="V221">
        <v>0</v>
      </c>
      <c r="W221">
        <v>0</v>
      </c>
      <c r="X221">
        <v>0</v>
      </c>
      <c r="Y221">
        <v>0</v>
      </c>
      <c r="Z221">
        <v>0</v>
      </c>
      <c r="AA221">
        <v>0</v>
      </c>
      <c r="AB221">
        <v>69</v>
      </c>
      <c r="AC221">
        <v>0</v>
      </c>
      <c r="AD221">
        <v>0</v>
      </c>
      <c r="AE221">
        <v>0</v>
      </c>
      <c r="AF221">
        <v>0</v>
      </c>
      <c r="AG221">
        <v>0</v>
      </c>
      <c r="AH221" t="s">
        <v>824</v>
      </c>
    </row>
    <row r="222" spans="4:34" x14ac:dyDescent="0.25">
      <c r="I222" t="s">
        <v>65</v>
      </c>
      <c r="Q222">
        <v>3</v>
      </c>
      <c r="R222">
        <v>4</v>
      </c>
      <c r="S222">
        <v>32000</v>
      </c>
      <c r="T222">
        <v>0</v>
      </c>
      <c r="U222">
        <v>0</v>
      </c>
      <c r="V222">
        <v>0</v>
      </c>
      <c r="W222">
        <v>0</v>
      </c>
      <c r="X222">
        <v>0</v>
      </c>
      <c r="Y222">
        <v>0</v>
      </c>
      <c r="Z222">
        <v>0</v>
      </c>
      <c r="AA222">
        <v>0</v>
      </c>
      <c r="AB222">
        <v>70</v>
      </c>
      <c r="AC222">
        <v>0</v>
      </c>
      <c r="AD222">
        <v>0</v>
      </c>
      <c r="AE222">
        <v>0</v>
      </c>
      <c r="AF222">
        <v>0</v>
      </c>
      <c r="AG222">
        <v>0</v>
      </c>
      <c r="AH222" t="s">
        <v>820</v>
      </c>
    </row>
    <row r="223" spans="4:34" x14ac:dyDescent="0.25">
      <c r="I223" t="s">
        <v>65</v>
      </c>
      <c r="Q223">
        <v>3</v>
      </c>
      <c r="R223">
        <v>5</v>
      </c>
      <c r="S223">
        <v>32000</v>
      </c>
      <c r="T223">
        <v>0</v>
      </c>
      <c r="U223">
        <v>0</v>
      </c>
      <c r="V223">
        <v>0</v>
      </c>
      <c r="W223">
        <v>0</v>
      </c>
      <c r="X223">
        <v>0</v>
      </c>
      <c r="Y223">
        <v>0</v>
      </c>
      <c r="Z223">
        <v>0</v>
      </c>
      <c r="AA223">
        <v>0</v>
      </c>
      <c r="AB223">
        <v>70</v>
      </c>
      <c r="AC223">
        <v>0</v>
      </c>
      <c r="AD223">
        <v>0</v>
      </c>
      <c r="AE223">
        <v>0</v>
      </c>
      <c r="AF223">
        <v>0</v>
      </c>
      <c r="AG223">
        <v>0</v>
      </c>
      <c r="AH223" t="s">
        <v>820</v>
      </c>
    </row>
    <row r="224" spans="4:34" x14ac:dyDescent="0.25">
      <c r="I224" t="s">
        <v>65</v>
      </c>
      <c r="Q224">
        <v>3</v>
      </c>
      <c r="R224">
        <v>6</v>
      </c>
      <c r="S224">
        <v>32000</v>
      </c>
      <c r="T224">
        <v>0</v>
      </c>
      <c r="U224">
        <v>0</v>
      </c>
      <c r="V224">
        <v>0</v>
      </c>
      <c r="W224">
        <v>0</v>
      </c>
      <c r="X224">
        <v>0</v>
      </c>
      <c r="Y224">
        <v>0</v>
      </c>
      <c r="Z224">
        <v>0</v>
      </c>
      <c r="AA224">
        <v>0</v>
      </c>
      <c r="AB224">
        <v>70</v>
      </c>
      <c r="AC224">
        <v>0</v>
      </c>
      <c r="AD224">
        <v>0</v>
      </c>
      <c r="AE224">
        <v>0</v>
      </c>
      <c r="AF224">
        <v>0</v>
      </c>
      <c r="AG224">
        <v>0</v>
      </c>
      <c r="AH224" t="s">
        <v>820</v>
      </c>
    </row>
    <row r="225" spans="4:34" x14ac:dyDescent="0.25">
      <c r="I225" t="s">
        <v>65</v>
      </c>
      <c r="Q225">
        <v>3</v>
      </c>
      <c r="R225">
        <v>7</v>
      </c>
      <c r="S225">
        <v>32000</v>
      </c>
      <c r="T225">
        <v>0</v>
      </c>
      <c r="U225">
        <v>0</v>
      </c>
      <c r="V225">
        <v>0</v>
      </c>
      <c r="W225">
        <v>0</v>
      </c>
      <c r="X225">
        <v>0</v>
      </c>
      <c r="Y225">
        <v>0</v>
      </c>
      <c r="Z225">
        <v>0</v>
      </c>
      <c r="AA225">
        <v>0</v>
      </c>
      <c r="AB225">
        <v>70</v>
      </c>
      <c r="AC225">
        <v>0</v>
      </c>
      <c r="AD225">
        <v>0</v>
      </c>
      <c r="AE225">
        <v>0</v>
      </c>
      <c r="AF225">
        <v>0</v>
      </c>
      <c r="AG225">
        <v>0</v>
      </c>
      <c r="AH225" t="s">
        <v>820</v>
      </c>
    </row>
    <row r="226" spans="4:34" x14ac:dyDescent="0.25">
      <c r="I226" t="s">
        <v>65</v>
      </c>
      <c r="Q226">
        <v>3</v>
      </c>
      <c r="R226">
        <v>8</v>
      </c>
      <c r="S226">
        <v>32000</v>
      </c>
      <c r="T226">
        <v>0</v>
      </c>
      <c r="U226">
        <v>0</v>
      </c>
      <c r="V226">
        <v>0</v>
      </c>
      <c r="W226">
        <v>0</v>
      </c>
      <c r="X226">
        <v>0</v>
      </c>
      <c r="Y226">
        <v>0</v>
      </c>
      <c r="Z226">
        <v>0</v>
      </c>
      <c r="AA226">
        <v>0</v>
      </c>
      <c r="AB226">
        <v>70</v>
      </c>
      <c r="AC226">
        <v>0</v>
      </c>
      <c r="AD226">
        <v>0</v>
      </c>
      <c r="AE226">
        <v>0</v>
      </c>
      <c r="AF226">
        <v>0</v>
      </c>
      <c r="AG226">
        <v>0</v>
      </c>
      <c r="AH226" t="s">
        <v>820</v>
      </c>
    </row>
    <row r="227" spans="4:34" x14ac:dyDescent="0.25">
      <c r="I227" t="s">
        <v>65</v>
      </c>
      <c r="Q227">
        <v>3</v>
      </c>
      <c r="R227">
        <v>9</v>
      </c>
      <c r="S227">
        <v>32000</v>
      </c>
      <c r="T227">
        <v>0</v>
      </c>
      <c r="U227">
        <v>0</v>
      </c>
      <c r="V227">
        <v>0</v>
      </c>
      <c r="W227">
        <v>0</v>
      </c>
      <c r="X227">
        <v>0</v>
      </c>
      <c r="Y227">
        <v>0</v>
      </c>
      <c r="Z227">
        <v>0</v>
      </c>
      <c r="AA227">
        <v>0</v>
      </c>
      <c r="AB227">
        <v>70</v>
      </c>
      <c r="AC227">
        <v>0</v>
      </c>
      <c r="AD227">
        <v>0</v>
      </c>
      <c r="AE227">
        <v>0</v>
      </c>
      <c r="AF227">
        <v>0</v>
      </c>
      <c r="AG227">
        <v>0</v>
      </c>
      <c r="AH227" t="s">
        <v>820</v>
      </c>
    </row>
    <row r="228" spans="4:34" x14ac:dyDescent="0.25">
      <c r="I228" t="s">
        <v>65</v>
      </c>
      <c r="Q228">
        <v>3</v>
      </c>
      <c r="R228">
        <v>10</v>
      </c>
      <c r="S228">
        <v>32000</v>
      </c>
      <c r="T228">
        <v>0</v>
      </c>
      <c r="U228">
        <v>0</v>
      </c>
      <c r="V228">
        <v>0</v>
      </c>
      <c r="W228">
        <v>0</v>
      </c>
      <c r="X228">
        <v>0</v>
      </c>
      <c r="Y228">
        <v>0</v>
      </c>
      <c r="Z228">
        <v>0</v>
      </c>
      <c r="AA228">
        <v>0</v>
      </c>
      <c r="AB228">
        <v>70</v>
      </c>
      <c r="AC228">
        <v>0</v>
      </c>
      <c r="AD228">
        <v>0</v>
      </c>
      <c r="AE228">
        <v>0</v>
      </c>
      <c r="AF228">
        <v>0</v>
      </c>
      <c r="AG228">
        <v>0</v>
      </c>
      <c r="AH228" t="s">
        <v>820</v>
      </c>
    </row>
    <row r="229" spans="4:34" x14ac:dyDescent="0.25">
      <c r="I229" t="s">
        <v>65</v>
      </c>
      <c r="Q229">
        <v>3</v>
      </c>
      <c r="R229">
        <v>11</v>
      </c>
      <c r="S229">
        <v>32000</v>
      </c>
      <c r="T229">
        <v>0</v>
      </c>
      <c r="U229">
        <v>0</v>
      </c>
      <c r="V229">
        <v>0</v>
      </c>
      <c r="W229">
        <v>0</v>
      </c>
      <c r="X229">
        <v>0</v>
      </c>
      <c r="Y229">
        <v>0</v>
      </c>
      <c r="Z229">
        <v>0</v>
      </c>
      <c r="AA229">
        <v>0</v>
      </c>
      <c r="AB229">
        <v>72</v>
      </c>
      <c r="AC229">
        <v>0</v>
      </c>
      <c r="AD229">
        <v>0</v>
      </c>
      <c r="AE229">
        <v>0</v>
      </c>
      <c r="AF229">
        <v>0</v>
      </c>
      <c r="AG229">
        <v>0</v>
      </c>
      <c r="AH229" t="s">
        <v>866</v>
      </c>
    </row>
    <row r="230" spans="4:34" x14ac:dyDescent="0.25">
      <c r="I230" t="s">
        <v>65</v>
      </c>
      <c r="Q230">
        <v>3</v>
      </c>
      <c r="R230">
        <v>12</v>
      </c>
      <c r="S230">
        <v>32000</v>
      </c>
      <c r="T230">
        <v>0</v>
      </c>
      <c r="U230">
        <v>0</v>
      </c>
      <c r="V230">
        <v>0</v>
      </c>
      <c r="W230">
        <v>0</v>
      </c>
      <c r="X230">
        <v>0</v>
      </c>
      <c r="Y230">
        <v>0</v>
      </c>
      <c r="Z230">
        <v>0</v>
      </c>
      <c r="AA230">
        <v>0</v>
      </c>
      <c r="AB230">
        <v>73</v>
      </c>
      <c r="AC230">
        <v>0</v>
      </c>
      <c r="AD230">
        <v>0</v>
      </c>
      <c r="AE230">
        <v>0</v>
      </c>
      <c r="AF230">
        <v>0</v>
      </c>
      <c r="AG230">
        <v>0</v>
      </c>
      <c r="AH230" t="s">
        <v>815</v>
      </c>
    </row>
    <row r="231" spans="4:34" x14ac:dyDescent="0.25">
      <c r="I231" t="s">
        <v>65</v>
      </c>
      <c r="Q231">
        <v>3</v>
      </c>
      <c r="R231">
        <v>13</v>
      </c>
      <c r="S231">
        <v>32000</v>
      </c>
      <c r="T231">
        <v>0</v>
      </c>
      <c r="U231">
        <v>0</v>
      </c>
      <c r="V231">
        <v>0</v>
      </c>
      <c r="W231">
        <v>0</v>
      </c>
      <c r="X231">
        <v>0</v>
      </c>
      <c r="Y231">
        <v>0</v>
      </c>
      <c r="Z231">
        <v>0</v>
      </c>
      <c r="AA231">
        <v>0</v>
      </c>
      <c r="AB231">
        <v>71</v>
      </c>
      <c r="AC231">
        <v>0</v>
      </c>
      <c r="AD231">
        <v>0</v>
      </c>
      <c r="AE231">
        <v>0</v>
      </c>
      <c r="AF231">
        <v>0</v>
      </c>
      <c r="AG231">
        <v>0</v>
      </c>
      <c r="AH231" t="s">
        <v>850</v>
      </c>
    </row>
    <row r="232" spans="4:34" x14ac:dyDescent="0.25">
      <c r="I232" t="s">
        <v>65</v>
      </c>
      <c r="Q232">
        <v>3</v>
      </c>
      <c r="R232">
        <v>14</v>
      </c>
      <c r="S232">
        <v>32000</v>
      </c>
      <c r="T232">
        <v>0</v>
      </c>
      <c r="U232">
        <v>0</v>
      </c>
      <c r="V232">
        <v>0</v>
      </c>
      <c r="W232">
        <v>0</v>
      </c>
      <c r="X232">
        <v>0</v>
      </c>
      <c r="Y232">
        <v>0</v>
      </c>
      <c r="Z232">
        <v>0</v>
      </c>
      <c r="AA232">
        <v>0</v>
      </c>
      <c r="AB232">
        <v>71</v>
      </c>
      <c r="AC232">
        <v>0</v>
      </c>
      <c r="AD232">
        <v>0</v>
      </c>
      <c r="AE232">
        <v>0</v>
      </c>
      <c r="AF232">
        <v>0</v>
      </c>
      <c r="AG232">
        <v>0</v>
      </c>
      <c r="AH232" t="s">
        <v>854</v>
      </c>
    </row>
    <row r="233" spans="4:34" x14ac:dyDescent="0.25">
      <c r="I233" t="s">
        <v>65</v>
      </c>
      <c r="Q233">
        <v>3</v>
      </c>
      <c r="R233">
        <v>15</v>
      </c>
      <c r="S233">
        <v>32000</v>
      </c>
      <c r="T233">
        <v>0</v>
      </c>
      <c r="U233">
        <v>0</v>
      </c>
      <c r="V233">
        <v>0</v>
      </c>
      <c r="W233">
        <v>0</v>
      </c>
      <c r="X233">
        <v>0</v>
      </c>
      <c r="Y233">
        <v>0</v>
      </c>
      <c r="Z233">
        <v>0</v>
      </c>
      <c r="AA233">
        <v>0</v>
      </c>
      <c r="AB233">
        <v>71</v>
      </c>
      <c r="AC233">
        <v>0</v>
      </c>
      <c r="AD233">
        <v>0</v>
      </c>
      <c r="AE233">
        <v>0</v>
      </c>
      <c r="AF233">
        <v>0</v>
      </c>
      <c r="AG233">
        <v>0</v>
      </c>
      <c r="AH233" t="s">
        <v>856</v>
      </c>
    </row>
    <row r="234" spans="4:34" x14ac:dyDescent="0.25">
      <c r="I234" t="s">
        <v>65</v>
      </c>
      <c r="Q234">
        <v>3</v>
      </c>
      <c r="R234">
        <v>16</v>
      </c>
      <c r="S234">
        <v>32000</v>
      </c>
      <c r="T234">
        <v>0</v>
      </c>
      <c r="U234">
        <v>0</v>
      </c>
      <c r="V234">
        <v>0</v>
      </c>
      <c r="W234">
        <v>0</v>
      </c>
      <c r="X234">
        <v>0</v>
      </c>
      <c r="Y234">
        <v>0</v>
      </c>
      <c r="Z234">
        <v>0</v>
      </c>
      <c r="AA234">
        <v>0</v>
      </c>
      <c r="AB234">
        <v>74</v>
      </c>
      <c r="AC234" s="19">
        <v>0</v>
      </c>
      <c r="AD234">
        <v>0</v>
      </c>
      <c r="AE234">
        <v>0</v>
      </c>
      <c r="AF234">
        <v>0</v>
      </c>
      <c r="AG234">
        <v>0</v>
      </c>
      <c r="AH234" s="19" t="s">
        <v>965</v>
      </c>
    </row>
    <row r="235" spans="4:34" x14ac:dyDescent="0.25">
      <c r="I235" t="s">
        <v>65</v>
      </c>
      <c r="Q235">
        <v>3</v>
      </c>
      <c r="R235">
        <v>17</v>
      </c>
      <c r="S235">
        <v>32000</v>
      </c>
      <c r="T235">
        <v>0</v>
      </c>
      <c r="U235">
        <v>0</v>
      </c>
      <c r="V235">
        <v>0</v>
      </c>
      <c r="W235">
        <v>0</v>
      </c>
      <c r="X235">
        <v>0</v>
      </c>
      <c r="Y235">
        <v>0</v>
      </c>
      <c r="Z235">
        <v>0</v>
      </c>
      <c r="AA235">
        <v>0</v>
      </c>
      <c r="AB235">
        <v>74</v>
      </c>
      <c r="AC235" s="19">
        <v>0</v>
      </c>
      <c r="AD235">
        <v>0</v>
      </c>
      <c r="AE235">
        <v>0</v>
      </c>
      <c r="AF235">
        <v>0</v>
      </c>
      <c r="AG235">
        <v>0</v>
      </c>
      <c r="AH235" s="19" t="s">
        <v>965</v>
      </c>
    </row>
    <row r="236" spans="4:34" x14ac:dyDescent="0.25">
      <c r="I236" t="s">
        <v>65</v>
      </c>
      <c r="Q236">
        <v>3</v>
      </c>
      <c r="R236">
        <v>18</v>
      </c>
      <c r="S236">
        <v>32000</v>
      </c>
      <c r="T236">
        <v>0</v>
      </c>
      <c r="U236">
        <v>0</v>
      </c>
      <c r="V236">
        <v>0</v>
      </c>
      <c r="W236">
        <v>0</v>
      </c>
      <c r="X236">
        <v>0</v>
      </c>
      <c r="Y236">
        <v>0</v>
      </c>
      <c r="Z236">
        <v>0</v>
      </c>
      <c r="AA236">
        <v>0</v>
      </c>
      <c r="AB236">
        <v>74</v>
      </c>
      <c r="AC236" s="19">
        <v>0</v>
      </c>
      <c r="AD236">
        <v>0</v>
      </c>
      <c r="AE236">
        <v>0</v>
      </c>
      <c r="AF236">
        <v>0</v>
      </c>
      <c r="AG236">
        <v>0</v>
      </c>
      <c r="AH236" s="19" t="s">
        <v>854</v>
      </c>
    </row>
    <row r="237" spans="4:34" x14ac:dyDescent="0.25">
      <c r="I237" t="s">
        <v>65</v>
      </c>
      <c r="Q237">
        <v>3</v>
      </c>
      <c r="R237">
        <v>19</v>
      </c>
      <c r="S237">
        <v>32000</v>
      </c>
      <c r="T237">
        <v>0</v>
      </c>
      <c r="U237">
        <v>0</v>
      </c>
      <c r="V237">
        <v>0</v>
      </c>
      <c r="W237">
        <v>0</v>
      </c>
      <c r="X237">
        <v>0</v>
      </c>
      <c r="Y237">
        <v>0</v>
      </c>
      <c r="Z237">
        <v>0</v>
      </c>
      <c r="AA237">
        <v>0</v>
      </c>
      <c r="AB237">
        <v>74</v>
      </c>
      <c r="AC237" s="19">
        <v>0</v>
      </c>
      <c r="AD237">
        <v>0</v>
      </c>
      <c r="AE237">
        <v>0</v>
      </c>
      <c r="AF237">
        <v>0</v>
      </c>
      <c r="AG237">
        <v>0</v>
      </c>
      <c r="AH237" s="19" t="s">
        <v>854</v>
      </c>
    </row>
    <row r="238" spans="4:34" x14ac:dyDescent="0.25">
      <c r="I238" t="s">
        <v>65</v>
      </c>
      <c r="Q238">
        <v>32000</v>
      </c>
      <c r="R238">
        <v>32000</v>
      </c>
      <c r="S238">
        <v>32000</v>
      </c>
      <c r="T238">
        <v>0</v>
      </c>
      <c r="U238">
        <v>0</v>
      </c>
      <c r="V238">
        <v>0</v>
      </c>
      <c r="W238">
        <v>0</v>
      </c>
      <c r="X238">
        <v>0</v>
      </c>
      <c r="Y238">
        <v>0</v>
      </c>
      <c r="Z238">
        <v>0</v>
      </c>
      <c r="AA238">
        <v>0</v>
      </c>
      <c r="AB238">
        <v>0</v>
      </c>
      <c r="AC238" s="19">
        <v>0</v>
      </c>
      <c r="AD238">
        <v>0</v>
      </c>
      <c r="AE238">
        <v>0</v>
      </c>
      <c r="AF238">
        <v>0</v>
      </c>
      <c r="AG238" t="s">
        <v>4717</v>
      </c>
      <c r="AH238" s="19"/>
    </row>
    <row r="239" spans="4:34" x14ac:dyDescent="0.25">
      <c r="I239" t="s">
        <v>65</v>
      </c>
      <c r="Q239">
        <v>32000</v>
      </c>
      <c r="R239">
        <v>32000</v>
      </c>
      <c r="S239">
        <v>32000</v>
      </c>
      <c r="T239">
        <v>0</v>
      </c>
      <c r="U239">
        <v>0</v>
      </c>
      <c r="V239">
        <v>0</v>
      </c>
      <c r="W239">
        <v>0</v>
      </c>
      <c r="X239">
        <v>0</v>
      </c>
      <c r="Y239">
        <v>0</v>
      </c>
      <c r="Z239">
        <v>0</v>
      </c>
      <c r="AA239">
        <v>0</v>
      </c>
      <c r="AB239">
        <v>0</v>
      </c>
      <c r="AC239" s="19">
        <v>0</v>
      </c>
      <c r="AD239">
        <v>0</v>
      </c>
      <c r="AE239">
        <v>0</v>
      </c>
      <c r="AF239">
        <v>0</v>
      </c>
      <c r="AG239" t="s">
        <v>4717</v>
      </c>
      <c r="AH239" s="19"/>
    </row>
    <row r="240" spans="4:34" x14ac:dyDescent="0.25">
      <c r="D240" s="19"/>
      <c r="I240" t="s">
        <v>65</v>
      </c>
      <c r="Q240">
        <v>32000</v>
      </c>
      <c r="R240">
        <v>32000</v>
      </c>
      <c r="S240">
        <v>32000</v>
      </c>
      <c r="T240">
        <v>0</v>
      </c>
      <c r="U240">
        <v>0</v>
      </c>
      <c r="V240">
        <v>0</v>
      </c>
      <c r="W240">
        <v>0</v>
      </c>
      <c r="X240">
        <v>0</v>
      </c>
      <c r="Y240">
        <v>0</v>
      </c>
      <c r="Z240">
        <v>0</v>
      </c>
      <c r="AA240">
        <v>0</v>
      </c>
      <c r="AB240">
        <v>0</v>
      </c>
      <c r="AC240" s="19">
        <v>0</v>
      </c>
      <c r="AD240">
        <v>0</v>
      </c>
      <c r="AE240">
        <v>0</v>
      </c>
      <c r="AF240">
        <v>0</v>
      </c>
      <c r="AG240" t="s">
        <v>4717</v>
      </c>
      <c r="AH240" s="19"/>
    </row>
    <row r="241" spans="9:34" x14ac:dyDescent="0.25">
      <c r="I241" t="s">
        <v>65</v>
      </c>
      <c r="Q241">
        <v>32000</v>
      </c>
      <c r="R241">
        <v>32000</v>
      </c>
      <c r="S241">
        <v>32000</v>
      </c>
      <c r="T241">
        <v>0</v>
      </c>
      <c r="U241">
        <v>0</v>
      </c>
      <c r="V241">
        <v>0</v>
      </c>
      <c r="W241">
        <v>0</v>
      </c>
      <c r="X241">
        <v>0</v>
      </c>
      <c r="Y241">
        <v>0</v>
      </c>
      <c r="Z241">
        <v>0</v>
      </c>
      <c r="AA241">
        <v>0</v>
      </c>
      <c r="AB241">
        <v>0</v>
      </c>
      <c r="AC241" s="19">
        <v>0</v>
      </c>
      <c r="AD241">
        <v>0</v>
      </c>
      <c r="AE241">
        <v>0</v>
      </c>
      <c r="AF241">
        <v>0</v>
      </c>
      <c r="AG241" t="s">
        <v>4717</v>
      </c>
      <c r="AH241" s="19"/>
    </row>
    <row r="242" spans="9:34" x14ac:dyDescent="0.25">
      <c r="I242" t="s">
        <v>852</v>
      </c>
      <c r="Q242">
        <v>32000</v>
      </c>
      <c r="R242">
        <v>32000</v>
      </c>
      <c r="S242">
        <v>32000</v>
      </c>
      <c r="T242">
        <v>0</v>
      </c>
      <c r="U242">
        <v>0</v>
      </c>
      <c r="V242">
        <v>0</v>
      </c>
      <c r="W242">
        <v>0</v>
      </c>
      <c r="X242">
        <v>0</v>
      </c>
      <c r="Y242">
        <v>0</v>
      </c>
      <c r="Z242">
        <v>0</v>
      </c>
      <c r="AA242">
        <v>0</v>
      </c>
      <c r="AB242">
        <v>0</v>
      </c>
      <c r="AC242" s="19">
        <v>0</v>
      </c>
      <c r="AD242">
        <v>0</v>
      </c>
      <c r="AE242">
        <v>0</v>
      </c>
      <c r="AF242">
        <v>0</v>
      </c>
      <c r="AG242" t="s">
        <v>4717</v>
      </c>
      <c r="AH242" s="19"/>
    </row>
    <row r="243" spans="9:34" x14ac:dyDescent="0.25">
      <c r="I243" t="s">
        <v>852</v>
      </c>
      <c r="Q243">
        <v>32000</v>
      </c>
      <c r="R243">
        <v>32000</v>
      </c>
      <c r="S243">
        <v>32000</v>
      </c>
      <c r="T243">
        <v>0</v>
      </c>
      <c r="U243">
        <v>0</v>
      </c>
      <c r="V243">
        <v>0</v>
      </c>
      <c r="W243">
        <v>0</v>
      </c>
      <c r="X243">
        <v>0</v>
      </c>
      <c r="Y243">
        <v>0</v>
      </c>
      <c r="Z243">
        <v>0</v>
      </c>
      <c r="AA243">
        <v>0</v>
      </c>
      <c r="AB243">
        <v>0</v>
      </c>
      <c r="AC243" s="19">
        <v>0</v>
      </c>
      <c r="AD243">
        <v>0</v>
      </c>
      <c r="AE243">
        <v>0</v>
      </c>
      <c r="AF243">
        <v>0</v>
      </c>
      <c r="AG243" t="s">
        <v>4717</v>
      </c>
      <c r="AH243" s="19"/>
    </row>
    <row r="244" spans="9:34" x14ac:dyDescent="0.25">
      <c r="I244" t="s">
        <v>852</v>
      </c>
      <c r="Q244">
        <v>32000</v>
      </c>
      <c r="R244">
        <v>32000</v>
      </c>
      <c r="S244">
        <v>32000</v>
      </c>
      <c r="T244">
        <v>0</v>
      </c>
      <c r="U244">
        <v>0</v>
      </c>
      <c r="V244">
        <v>0</v>
      </c>
      <c r="W244">
        <v>0</v>
      </c>
      <c r="X244">
        <v>0</v>
      </c>
      <c r="Y244">
        <v>0</v>
      </c>
      <c r="Z244">
        <v>0</v>
      </c>
      <c r="AA244">
        <v>0</v>
      </c>
      <c r="AB244">
        <v>0</v>
      </c>
      <c r="AC244" s="19">
        <v>0</v>
      </c>
      <c r="AD244">
        <v>0</v>
      </c>
      <c r="AE244">
        <v>0</v>
      </c>
      <c r="AF244">
        <v>0</v>
      </c>
      <c r="AG244" t="s">
        <v>4717</v>
      </c>
      <c r="AH244" s="19"/>
    </row>
    <row r="245" spans="9:34" x14ac:dyDescent="0.25">
      <c r="I245" t="s">
        <v>852</v>
      </c>
      <c r="Q245">
        <v>32000</v>
      </c>
      <c r="R245">
        <v>32000</v>
      </c>
      <c r="S245">
        <v>32000</v>
      </c>
      <c r="T245">
        <v>0</v>
      </c>
      <c r="U245">
        <v>0</v>
      </c>
      <c r="V245">
        <v>0</v>
      </c>
      <c r="W245">
        <v>0</v>
      </c>
      <c r="X245">
        <v>0</v>
      </c>
      <c r="Y245">
        <v>0</v>
      </c>
      <c r="Z245">
        <v>0</v>
      </c>
      <c r="AA245">
        <v>0</v>
      </c>
      <c r="AB245">
        <v>0</v>
      </c>
      <c r="AC245" s="19">
        <v>0</v>
      </c>
      <c r="AD245">
        <v>0</v>
      </c>
      <c r="AE245">
        <v>0</v>
      </c>
      <c r="AF245">
        <v>0</v>
      </c>
      <c r="AG245" t="s">
        <v>4717</v>
      </c>
      <c r="AH245" s="19"/>
    </row>
    <row r="246" spans="9:34" x14ac:dyDescent="0.25">
      <c r="I246" t="s">
        <v>852</v>
      </c>
      <c r="Q246">
        <v>32000</v>
      </c>
      <c r="R246">
        <v>32000</v>
      </c>
      <c r="S246">
        <v>32000</v>
      </c>
      <c r="T246">
        <v>0</v>
      </c>
      <c r="U246">
        <v>0</v>
      </c>
      <c r="V246">
        <v>0</v>
      </c>
      <c r="W246">
        <v>0</v>
      </c>
      <c r="X246">
        <v>0</v>
      </c>
      <c r="Y246">
        <v>0</v>
      </c>
      <c r="Z246">
        <v>0</v>
      </c>
      <c r="AA246">
        <v>0</v>
      </c>
      <c r="AB246">
        <v>0</v>
      </c>
      <c r="AC246" s="19">
        <v>0</v>
      </c>
      <c r="AD246">
        <v>0</v>
      </c>
      <c r="AE246">
        <v>0</v>
      </c>
      <c r="AF246">
        <v>0</v>
      </c>
      <c r="AG246" t="s">
        <v>4717</v>
      </c>
      <c r="AH246" s="19"/>
    </row>
    <row r="247" spans="9:34" x14ac:dyDescent="0.25">
      <c r="I247" t="s">
        <v>852</v>
      </c>
      <c r="Q247">
        <v>32000</v>
      </c>
      <c r="R247">
        <v>32000</v>
      </c>
      <c r="S247">
        <v>32000</v>
      </c>
      <c r="T247">
        <v>0</v>
      </c>
      <c r="U247">
        <v>0</v>
      </c>
      <c r="V247">
        <v>0</v>
      </c>
      <c r="W247">
        <v>0</v>
      </c>
      <c r="X247">
        <v>0</v>
      </c>
      <c r="Y247">
        <v>0</v>
      </c>
      <c r="Z247">
        <v>0</v>
      </c>
      <c r="AA247">
        <v>0</v>
      </c>
      <c r="AB247">
        <v>0</v>
      </c>
      <c r="AC247" s="19">
        <v>0</v>
      </c>
      <c r="AD247">
        <v>0</v>
      </c>
      <c r="AE247">
        <v>0</v>
      </c>
      <c r="AF247">
        <v>0</v>
      </c>
      <c r="AG247" t="s">
        <v>4717</v>
      </c>
      <c r="AH247" s="19"/>
    </row>
    <row r="248" spans="9:34" x14ac:dyDescent="0.25">
      <c r="I248" t="s">
        <v>852</v>
      </c>
      <c r="Q248">
        <v>32000</v>
      </c>
      <c r="R248">
        <v>32000</v>
      </c>
      <c r="S248">
        <v>32000</v>
      </c>
      <c r="T248">
        <v>0</v>
      </c>
      <c r="U248">
        <v>0</v>
      </c>
      <c r="V248">
        <v>0</v>
      </c>
      <c r="W248">
        <v>0</v>
      </c>
      <c r="X248">
        <v>0</v>
      </c>
      <c r="Y248">
        <v>0</v>
      </c>
      <c r="Z248">
        <v>0</v>
      </c>
      <c r="AA248">
        <v>0</v>
      </c>
      <c r="AB248">
        <v>0</v>
      </c>
      <c r="AC248" s="19">
        <v>0</v>
      </c>
      <c r="AD248">
        <v>0</v>
      </c>
      <c r="AE248">
        <v>0</v>
      </c>
      <c r="AF248">
        <v>0</v>
      </c>
      <c r="AG248" t="s">
        <v>4717</v>
      </c>
      <c r="AH248" s="19"/>
    </row>
    <row r="249" spans="9:34" x14ac:dyDescent="0.25">
      <c r="I249" t="s">
        <v>852</v>
      </c>
      <c r="Q249">
        <v>32000</v>
      </c>
      <c r="R249">
        <v>32000</v>
      </c>
      <c r="S249">
        <v>32000</v>
      </c>
      <c r="T249">
        <v>0</v>
      </c>
      <c r="U249">
        <v>0</v>
      </c>
      <c r="V249">
        <v>0</v>
      </c>
      <c r="W249">
        <v>0</v>
      </c>
      <c r="X249">
        <v>0</v>
      </c>
      <c r="Y249">
        <v>0</v>
      </c>
      <c r="Z249">
        <v>0</v>
      </c>
      <c r="AA249">
        <v>0</v>
      </c>
      <c r="AB249">
        <v>0</v>
      </c>
      <c r="AC249" s="19">
        <v>0</v>
      </c>
      <c r="AD249">
        <v>0</v>
      </c>
      <c r="AE249">
        <v>0</v>
      </c>
      <c r="AF249">
        <v>0</v>
      </c>
      <c r="AG249" t="s">
        <v>4717</v>
      </c>
      <c r="AH249" s="19"/>
    </row>
    <row r="250" spans="9:34" x14ac:dyDescent="0.25">
      <c r="I250" t="s">
        <v>852</v>
      </c>
      <c r="Q250">
        <v>32000</v>
      </c>
      <c r="R250">
        <v>32000</v>
      </c>
      <c r="S250">
        <v>32000</v>
      </c>
      <c r="T250">
        <v>0</v>
      </c>
      <c r="U250">
        <v>0</v>
      </c>
      <c r="V250">
        <v>0</v>
      </c>
      <c r="W250">
        <v>0</v>
      </c>
      <c r="X250">
        <v>0</v>
      </c>
      <c r="Y250">
        <v>0</v>
      </c>
      <c r="Z250">
        <v>0</v>
      </c>
      <c r="AA250">
        <v>0</v>
      </c>
      <c r="AB250">
        <v>0</v>
      </c>
      <c r="AC250" s="19">
        <v>0</v>
      </c>
      <c r="AD250">
        <v>0</v>
      </c>
      <c r="AE250">
        <v>0</v>
      </c>
      <c r="AF250">
        <v>0</v>
      </c>
      <c r="AG250" t="s">
        <v>4717</v>
      </c>
      <c r="AH250" s="19"/>
    </row>
    <row r="251" spans="9:34" x14ac:dyDescent="0.25">
      <c r="I251" t="s">
        <v>852</v>
      </c>
      <c r="Q251">
        <v>32000</v>
      </c>
      <c r="R251">
        <v>32000</v>
      </c>
      <c r="S251">
        <v>32000</v>
      </c>
      <c r="T251">
        <v>0</v>
      </c>
      <c r="U251">
        <v>0</v>
      </c>
      <c r="V251">
        <v>0</v>
      </c>
      <c r="W251">
        <v>0</v>
      </c>
      <c r="X251">
        <v>0</v>
      </c>
      <c r="Y251">
        <v>0</v>
      </c>
      <c r="Z251">
        <v>0</v>
      </c>
      <c r="AA251">
        <v>0</v>
      </c>
      <c r="AB251">
        <v>0</v>
      </c>
      <c r="AC251" s="19">
        <v>0</v>
      </c>
      <c r="AD251">
        <v>0</v>
      </c>
      <c r="AE251">
        <v>0</v>
      </c>
      <c r="AF251">
        <v>0</v>
      </c>
      <c r="AG251" t="s">
        <v>4717</v>
      </c>
      <c r="AH251" s="19"/>
    </row>
    <row r="252" spans="9:34" x14ac:dyDescent="0.25">
      <c r="I252" t="s">
        <v>852</v>
      </c>
      <c r="Q252">
        <v>32000</v>
      </c>
      <c r="R252">
        <v>32000</v>
      </c>
      <c r="S252">
        <v>32000</v>
      </c>
      <c r="T252">
        <v>0</v>
      </c>
      <c r="U252">
        <v>0</v>
      </c>
      <c r="V252">
        <v>0</v>
      </c>
      <c r="W252">
        <v>0</v>
      </c>
      <c r="X252">
        <v>0</v>
      </c>
      <c r="Y252">
        <v>0</v>
      </c>
      <c r="Z252">
        <v>0</v>
      </c>
      <c r="AA252">
        <v>0</v>
      </c>
      <c r="AB252">
        <v>0</v>
      </c>
      <c r="AC252" s="19">
        <v>0</v>
      </c>
      <c r="AD252">
        <v>0</v>
      </c>
      <c r="AE252">
        <v>0</v>
      </c>
      <c r="AF252">
        <v>0</v>
      </c>
      <c r="AG252" t="s">
        <v>4717</v>
      </c>
      <c r="AH252" s="19"/>
    </row>
    <row r="253" spans="9:34" x14ac:dyDescent="0.25">
      <c r="I253" t="s">
        <v>852</v>
      </c>
      <c r="Q253">
        <v>32000</v>
      </c>
      <c r="R253">
        <v>32000</v>
      </c>
      <c r="S253">
        <v>32000</v>
      </c>
      <c r="T253">
        <v>0</v>
      </c>
      <c r="U253">
        <v>0</v>
      </c>
      <c r="V253">
        <v>0</v>
      </c>
      <c r="W253">
        <v>0</v>
      </c>
      <c r="X253">
        <v>0</v>
      </c>
      <c r="Y253">
        <v>0</v>
      </c>
      <c r="Z253">
        <v>0</v>
      </c>
      <c r="AA253">
        <v>0</v>
      </c>
      <c r="AB253">
        <v>0</v>
      </c>
      <c r="AC253" s="19">
        <v>0</v>
      </c>
      <c r="AD253">
        <v>0</v>
      </c>
      <c r="AE253">
        <v>0</v>
      </c>
      <c r="AF253">
        <v>0</v>
      </c>
      <c r="AG253" t="s">
        <v>4717</v>
      </c>
      <c r="AH253" s="19"/>
    </row>
    <row r="254" spans="9:34" x14ac:dyDescent="0.25">
      <c r="I254" t="s">
        <v>852</v>
      </c>
      <c r="Q254">
        <v>32000</v>
      </c>
      <c r="R254">
        <v>32000</v>
      </c>
      <c r="S254">
        <v>32000</v>
      </c>
      <c r="T254">
        <v>0</v>
      </c>
      <c r="U254">
        <v>0</v>
      </c>
      <c r="V254">
        <v>0</v>
      </c>
      <c r="W254">
        <v>0</v>
      </c>
      <c r="X254">
        <v>0</v>
      </c>
      <c r="Y254">
        <v>0</v>
      </c>
      <c r="Z254">
        <v>0</v>
      </c>
      <c r="AA254">
        <v>0</v>
      </c>
      <c r="AB254">
        <v>0</v>
      </c>
      <c r="AC254" s="19">
        <v>0</v>
      </c>
      <c r="AD254">
        <v>0</v>
      </c>
      <c r="AE254">
        <v>0</v>
      </c>
      <c r="AF254">
        <v>0</v>
      </c>
      <c r="AG254" t="s">
        <v>4717</v>
      </c>
      <c r="AH254" s="19"/>
    </row>
    <row r="255" spans="9:34" x14ac:dyDescent="0.25">
      <c r="I255" t="s">
        <v>852</v>
      </c>
      <c r="Q255">
        <v>32000</v>
      </c>
      <c r="R255">
        <v>32000</v>
      </c>
      <c r="S255">
        <v>32000</v>
      </c>
      <c r="T255">
        <v>0</v>
      </c>
      <c r="U255">
        <v>0</v>
      </c>
      <c r="V255">
        <v>0</v>
      </c>
      <c r="W255">
        <v>0</v>
      </c>
      <c r="X255">
        <v>0</v>
      </c>
      <c r="Y255">
        <v>0</v>
      </c>
      <c r="Z255">
        <v>0</v>
      </c>
      <c r="AA255">
        <v>0</v>
      </c>
      <c r="AB255">
        <v>0</v>
      </c>
      <c r="AC255" s="19">
        <v>0</v>
      </c>
      <c r="AD255">
        <v>0</v>
      </c>
      <c r="AE255">
        <v>0</v>
      </c>
      <c r="AF255">
        <v>0</v>
      </c>
      <c r="AG255" t="s">
        <v>4717</v>
      </c>
      <c r="AH255" s="19"/>
    </row>
    <row r="256" spans="9:34" x14ac:dyDescent="0.25">
      <c r="I256" t="s">
        <v>852</v>
      </c>
      <c r="Q256">
        <v>32000</v>
      </c>
      <c r="R256">
        <v>32000</v>
      </c>
      <c r="S256">
        <v>32000</v>
      </c>
      <c r="T256">
        <v>0</v>
      </c>
      <c r="U256">
        <v>0</v>
      </c>
      <c r="V256">
        <v>0</v>
      </c>
      <c r="W256">
        <v>0</v>
      </c>
      <c r="X256">
        <v>0</v>
      </c>
      <c r="Y256">
        <v>0</v>
      </c>
      <c r="Z256">
        <v>0</v>
      </c>
      <c r="AA256">
        <v>0</v>
      </c>
      <c r="AB256">
        <v>0</v>
      </c>
      <c r="AC256" s="19">
        <v>0</v>
      </c>
      <c r="AD256">
        <v>0</v>
      </c>
      <c r="AE256">
        <v>0</v>
      </c>
      <c r="AF256">
        <v>0</v>
      </c>
      <c r="AG256" t="s">
        <v>4717</v>
      </c>
      <c r="AH256" s="19"/>
    </row>
    <row r="257" spans="4:34" x14ac:dyDescent="0.25">
      <c r="I257" t="s">
        <v>852</v>
      </c>
      <c r="Q257">
        <v>32000</v>
      </c>
      <c r="R257">
        <v>32000</v>
      </c>
      <c r="S257">
        <v>32000</v>
      </c>
      <c r="T257">
        <v>0</v>
      </c>
      <c r="U257">
        <v>0</v>
      </c>
      <c r="V257">
        <v>0</v>
      </c>
      <c r="W257">
        <v>0</v>
      </c>
      <c r="X257">
        <v>0</v>
      </c>
      <c r="Y257">
        <v>0</v>
      </c>
      <c r="Z257">
        <v>0</v>
      </c>
      <c r="AA257">
        <v>0</v>
      </c>
      <c r="AB257">
        <v>0</v>
      </c>
      <c r="AC257" s="19">
        <v>0</v>
      </c>
      <c r="AD257">
        <v>0</v>
      </c>
      <c r="AE257">
        <v>0</v>
      </c>
      <c r="AF257">
        <v>0</v>
      </c>
      <c r="AG257" t="s">
        <v>4717</v>
      </c>
      <c r="AH257" s="19"/>
    </row>
    <row r="258" spans="4:34" x14ac:dyDescent="0.25">
      <c r="I258" t="s">
        <v>852</v>
      </c>
      <c r="Q258">
        <v>32000</v>
      </c>
      <c r="R258">
        <v>32000</v>
      </c>
      <c r="S258">
        <v>32000</v>
      </c>
      <c r="T258">
        <v>0</v>
      </c>
      <c r="U258">
        <v>0</v>
      </c>
      <c r="V258">
        <v>0</v>
      </c>
      <c r="W258">
        <v>0</v>
      </c>
      <c r="X258">
        <v>0</v>
      </c>
      <c r="Y258">
        <v>0</v>
      </c>
      <c r="Z258">
        <v>0</v>
      </c>
      <c r="AA258">
        <v>0</v>
      </c>
      <c r="AB258">
        <v>0</v>
      </c>
      <c r="AC258" s="19">
        <v>0</v>
      </c>
      <c r="AD258">
        <v>0</v>
      </c>
      <c r="AE258">
        <v>0</v>
      </c>
      <c r="AF258">
        <v>0</v>
      </c>
      <c r="AG258" t="s">
        <v>4717</v>
      </c>
      <c r="AH258" s="19"/>
    </row>
    <row r="259" spans="4:34" x14ac:dyDescent="0.25">
      <c r="I259" t="s">
        <v>852</v>
      </c>
      <c r="Q259">
        <v>32000</v>
      </c>
      <c r="R259">
        <v>32000</v>
      </c>
      <c r="S259">
        <v>32000</v>
      </c>
      <c r="T259">
        <v>0</v>
      </c>
      <c r="U259">
        <v>0</v>
      </c>
      <c r="V259">
        <v>0</v>
      </c>
      <c r="W259">
        <v>0</v>
      </c>
      <c r="X259">
        <v>0</v>
      </c>
      <c r="Y259">
        <v>0</v>
      </c>
      <c r="Z259">
        <v>0</v>
      </c>
      <c r="AA259">
        <v>0</v>
      </c>
      <c r="AB259">
        <v>0</v>
      </c>
      <c r="AC259" s="19">
        <v>0</v>
      </c>
      <c r="AD259">
        <v>0</v>
      </c>
      <c r="AE259">
        <v>0</v>
      </c>
      <c r="AF259">
        <v>0</v>
      </c>
      <c r="AG259" t="s">
        <v>4717</v>
      </c>
      <c r="AH259" s="19"/>
    </row>
    <row r="260" spans="4:34" x14ac:dyDescent="0.25">
      <c r="I260" t="s">
        <v>852</v>
      </c>
      <c r="Q260">
        <v>32000</v>
      </c>
      <c r="R260">
        <v>32000</v>
      </c>
      <c r="S260">
        <v>32000</v>
      </c>
      <c r="T260">
        <v>0</v>
      </c>
      <c r="U260">
        <v>0</v>
      </c>
      <c r="V260">
        <v>0</v>
      </c>
      <c r="W260">
        <v>0</v>
      </c>
      <c r="X260">
        <v>0</v>
      </c>
      <c r="Y260">
        <v>0</v>
      </c>
      <c r="Z260">
        <v>0</v>
      </c>
      <c r="AA260">
        <v>0</v>
      </c>
      <c r="AB260">
        <v>0</v>
      </c>
      <c r="AC260" s="19">
        <v>0</v>
      </c>
      <c r="AD260">
        <v>0</v>
      </c>
      <c r="AE260">
        <v>0</v>
      </c>
      <c r="AF260">
        <v>0</v>
      </c>
      <c r="AG260" t="s">
        <v>4717</v>
      </c>
      <c r="AH260" s="19"/>
    </row>
    <row r="261" spans="4:34" x14ac:dyDescent="0.25">
      <c r="I261" t="s">
        <v>852</v>
      </c>
      <c r="Q261">
        <v>32000</v>
      </c>
      <c r="R261">
        <v>32000</v>
      </c>
      <c r="S261">
        <v>32000</v>
      </c>
      <c r="T261">
        <v>0</v>
      </c>
      <c r="U261">
        <v>0</v>
      </c>
      <c r="V261">
        <v>0</v>
      </c>
      <c r="W261">
        <v>0</v>
      </c>
      <c r="X261">
        <v>0</v>
      </c>
      <c r="Y261">
        <v>0</v>
      </c>
      <c r="Z261">
        <v>0</v>
      </c>
      <c r="AA261">
        <v>0</v>
      </c>
      <c r="AB261">
        <v>0</v>
      </c>
      <c r="AC261" s="19">
        <v>0</v>
      </c>
      <c r="AD261">
        <v>0</v>
      </c>
      <c r="AE261">
        <v>0</v>
      </c>
      <c r="AF261">
        <v>0</v>
      </c>
      <c r="AG261" t="s">
        <v>4717</v>
      </c>
      <c r="AH261" s="19"/>
    </row>
    <row r="262" spans="4:34" x14ac:dyDescent="0.25">
      <c r="I262" t="s">
        <v>852</v>
      </c>
      <c r="Q262">
        <v>32000</v>
      </c>
      <c r="R262">
        <v>32000</v>
      </c>
      <c r="S262">
        <v>32000</v>
      </c>
      <c r="T262">
        <v>0</v>
      </c>
      <c r="U262">
        <v>0</v>
      </c>
      <c r="V262">
        <v>0</v>
      </c>
      <c r="W262">
        <v>0</v>
      </c>
      <c r="X262">
        <v>0</v>
      </c>
      <c r="Y262">
        <v>0</v>
      </c>
      <c r="Z262">
        <v>0</v>
      </c>
      <c r="AA262">
        <v>0</v>
      </c>
      <c r="AB262">
        <v>0</v>
      </c>
      <c r="AC262" s="19">
        <v>0</v>
      </c>
      <c r="AD262">
        <v>0</v>
      </c>
      <c r="AE262">
        <v>0</v>
      </c>
      <c r="AF262">
        <v>0</v>
      </c>
      <c r="AG262" t="s">
        <v>4717</v>
      </c>
      <c r="AH262" s="19"/>
    </row>
    <row r="263" spans="4:34" x14ac:dyDescent="0.25">
      <c r="I263" t="s">
        <v>852</v>
      </c>
      <c r="Q263">
        <v>32000</v>
      </c>
      <c r="R263">
        <v>32000</v>
      </c>
      <c r="S263">
        <v>32000</v>
      </c>
      <c r="T263">
        <v>0</v>
      </c>
      <c r="U263">
        <v>0</v>
      </c>
      <c r="V263">
        <v>0</v>
      </c>
      <c r="W263">
        <v>0</v>
      </c>
      <c r="X263">
        <v>0</v>
      </c>
      <c r="Y263">
        <v>0</v>
      </c>
      <c r="Z263">
        <v>0</v>
      </c>
      <c r="AA263">
        <v>0</v>
      </c>
      <c r="AB263">
        <v>0</v>
      </c>
      <c r="AC263" s="19">
        <v>0</v>
      </c>
      <c r="AD263">
        <v>0</v>
      </c>
      <c r="AE263">
        <v>0</v>
      </c>
      <c r="AF263">
        <v>0</v>
      </c>
      <c r="AG263" t="s">
        <v>4717</v>
      </c>
      <c r="AH263" s="19"/>
    </row>
    <row r="264" spans="4:34" x14ac:dyDescent="0.25">
      <c r="D264" s="19"/>
      <c r="I264" t="s">
        <v>852</v>
      </c>
      <c r="Q264">
        <v>32000</v>
      </c>
      <c r="R264">
        <v>32000</v>
      </c>
      <c r="S264">
        <v>32000</v>
      </c>
      <c r="T264">
        <v>0</v>
      </c>
      <c r="U264">
        <v>0</v>
      </c>
      <c r="V264">
        <v>0</v>
      </c>
      <c r="W264">
        <v>0</v>
      </c>
      <c r="X264">
        <v>0</v>
      </c>
      <c r="Y264">
        <v>0</v>
      </c>
      <c r="Z264">
        <v>0</v>
      </c>
      <c r="AA264">
        <v>0</v>
      </c>
      <c r="AB264">
        <v>0</v>
      </c>
      <c r="AC264" s="19">
        <v>0</v>
      </c>
      <c r="AD264">
        <v>0</v>
      </c>
      <c r="AE264">
        <v>0</v>
      </c>
      <c r="AF264">
        <v>0</v>
      </c>
      <c r="AG264" t="s">
        <v>4717</v>
      </c>
      <c r="AH264" s="19"/>
    </row>
    <row r="265" spans="4:34" x14ac:dyDescent="0.25">
      <c r="I265" t="s">
        <v>852</v>
      </c>
      <c r="Q265">
        <v>32000</v>
      </c>
      <c r="R265">
        <v>32000</v>
      </c>
      <c r="S265">
        <v>32000</v>
      </c>
      <c r="T265">
        <v>0</v>
      </c>
      <c r="U265">
        <v>0</v>
      </c>
      <c r="V265">
        <v>0</v>
      </c>
      <c r="W265">
        <v>0</v>
      </c>
      <c r="X265">
        <v>0</v>
      </c>
      <c r="Y265">
        <v>0</v>
      </c>
      <c r="Z265">
        <v>0</v>
      </c>
      <c r="AA265">
        <v>0</v>
      </c>
      <c r="AB265">
        <v>0</v>
      </c>
      <c r="AC265" s="19">
        <v>0</v>
      </c>
      <c r="AD265">
        <v>0</v>
      </c>
      <c r="AE265">
        <v>0</v>
      </c>
      <c r="AF265">
        <v>0</v>
      </c>
      <c r="AG265" t="s">
        <v>4717</v>
      </c>
      <c r="AH265" s="19"/>
    </row>
    <row r="266" spans="4:34" x14ac:dyDescent="0.25">
      <c r="I266" t="s">
        <v>9</v>
      </c>
      <c r="Q266">
        <v>32000</v>
      </c>
      <c r="R266">
        <v>32000</v>
      </c>
      <c r="S266">
        <v>32000</v>
      </c>
      <c r="T266">
        <v>0</v>
      </c>
      <c r="U266">
        <v>0</v>
      </c>
      <c r="V266">
        <v>0</v>
      </c>
      <c r="W266">
        <v>0</v>
      </c>
      <c r="X266">
        <v>0</v>
      </c>
      <c r="Y266">
        <v>0</v>
      </c>
      <c r="Z266">
        <v>0</v>
      </c>
      <c r="AA266">
        <v>0</v>
      </c>
      <c r="AB266">
        <v>0</v>
      </c>
      <c r="AC266" s="19">
        <v>0</v>
      </c>
      <c r="AD266">
        <v>0</v>
      </c>
      <c r="AE266">
        <v>0</v>
      </c>
      <c r="AF266">
        <v>0</v>
      </c>
      <c r="AG266" t="s">
        <v>4717</v>
      </c>
      <c r="AH266" s="19" t="s">
        <v>874</v>
      </c>
    </row>
    <row r="267" spans="4:34" x14ac:dyDescent="0.25">
      <c r="I267" t="s">
        <v>9</v>
      </c>
      <c r="Q267">
        <v>32000</v>
      </c>
      <c r="R267">
        <v>32000</v>
      </c>
      <c r="S267">
        <v>32000</v>
      </c>
      <c r="T267">
        <v>0</v>
      </c>
      <c r="U267">
        <v>0</v>
      </c>
      <c r="V267">
        <v>0</v>
      </c>
      <c r="W267">
        <v>0</v>
      </c>
      <c r="X267">
        <v>0</v>
      </c>
      <c r="Y267">
        <v>0</v>
      </c>
      <c r="Z267">
        <v>0</v>
      </c>
      <c r="AA267">
        <v>0</v>
      </c>
      <c r="AB267">
        <v>0</v>
      </c>
      <c r="AC267" s="19">
        <v>0</v>
      </c>
      <c r="AD267">
        <v>0</v>
      </c>
      <c r="AE267">
        <v>0</v>
      </c>
      <c r="AF267">
        <v>0</v>
      </c>
      <c r="AG267" t="s">
        <v>4717</v>
      </c>
      <c r="AH267" s="19"/>
    </row>
    <row r="268" spans="4:34" x14ac:dyDescent="0.25">
      <c r="I268" t="s">
        <v>9</v>
      </c>
      <c r="Q268">
        <v>32000</v>
      </c>
      <c r="R268">
        <v>32000</v>
      </c>
      <c r="S268">
        <v>32000</v>
      </c>
      <c r="T268">
        <v>0</v>
      </c>
      <c r="U268">
        <v>0</v>
      </c>
      <c r="V268">
        <v>0</v>
      </c>
      <c r="W268">
        <v>0</v>
      </c>
      <c r="X268">
        <v>0</v>
      </c>
      <c r="Y268">
        <v>0</v>
      </c>
      <c r="Z268">
        <v>0</v>
      </c>
      <c r="AA268">
        <v>0</v>
      </c>
      <c r="AB268">
        <v>0</v>
      </c>
      <c r="AC268" s="19">
        <v>0</v>
      </c>
      <c r="AD268">
        <v>0</v>
      </c>
      <c r="AE268">
        <v>0</v>
      </c>
      <c r="AF268">
        <v>0</v>
      </c>
      <c r="AG268" t="s">
        <v>4717</v>
      </c>
      <c r="AH268" s="19"/>
    </row>
    <row r="269" spans="4:34" x14ac:dyDescent="0.25">
      <c r="I269" t="s">
        <v>9</v>
      </c>
      <c r="Q269">
        <v>32000</v>
      </c>
      <c r="R269">
        <v>32000</v>
      </c>
      <c r="S269">
        <v>32000</v>
      </c>
      <c r="T269">
        <v>0</v>
      </c>
      <c r="U269">
        <v>0</v>
      </c>
      <c r="V269">
        <v>0</v>
      </c>
      <c r="W269">
        <v>0</v>
      </c>
      <c r="X269">
        <v>0</v>
      </c>
      <c r="Y269">
        <v>0</v>
      </c>
      <c r="Z269">
        <v>0</v>
      </c>
      <c r="AA269">
        <v>0</v>
      </c>
      <c r="AB269">
        <v>0</v>
      </c>
      <c r="AC269" s="19">
        <v>0</v>
      </c>
      <c r="AD269">
        <v>0</v>
      </c>
      <c r="AE269">
        <v>0</v>
      </c>
      <c r="AF269">
        <v>0</v>
      </c>
      <c r="AG269" t="s">
        <v>4717</v>
      </c>
      <c r="AH269" s="19"/>
    </row>
    <row r="270" spans="4:34" x14ac:dyDescent="0.25">
      <c r="I270" t="s">
        <v>9</v>
      </c>
      <c r="Q270">
        <v>32000</v>
      </c>
      <c r="R270">
        <v>32000</v>
      </c>
      <c r="S270">
        <v>32000</v>
      </c>
      <c r="T270">
        <v>0</v>
      </c>
      <c r="U270">
        <v>0</v>
      </c>
      <c r="V270">
        <v>0</v>
      </c>
      <c r="W270">
        <v>0</v>
      </c>
      <c r="X270">
        <v>0</v>
      </c>
      <c r="Y270">
        <v>0</v>
      </c>
      <c r="Z270">
        <v>0</v>
      </c>
      <c r="AA270">
        <v>0</v>
      </c>
      <c r="AB270">
        <v>0</v>
      </c>
      <c r="AC270" s="19">
        <v>0</v>
      </c>
      <c r="AD270">
        <v>0</v>
      </c>
      <c r="AE270">
        <v>0</v>
      </c>
      <c r="AF270">
        <v>0</v>
      </c>
      <c r="AG270" t="s">
        <v>4717</v>
      </c>
      <c r="AH270" s="19"/>
    </row>
    <row r="271" spans="4:34" x14ac:dyDescent="0.25">
      <c r="I271" t="s">
        <v>9</v>
      </c>
      <c r="Q271">
        <v>32000</v>
      </c>
      <c r="R271">
        <v>32000</v>
      </c>
      <c r="S271">
        <v>32000</v>
      </c>
      <c r="T271">
        <v>0</v>
      </c>
      <c r="U271">
        <v>0</v>
      </c>
      <c r="V271">
        <v>0</v>
      </c>
      <c r="W271">
        <v>0</v>
      </c>
      <c r="X271">
        <v>0</v>
      </c>
      <c r="Y271">
        <v>0</v>
      </c>
      <c r="Z271">
        <v>0</v>
      </c>
      <c r="AA271">
        <v>0</v>
      </c>
      <c r="AB271">
        <v>0</v>
      </c>
      <c r="AC271" s="19">
        <v>0</v>
      </c>
      <c r="AD271">
        <v>0</v>
      </c>
      <c r="AE271">
        <v>0</v>
      </c>
      <c r="AF271">
        <v>0</v>
      </c>
      <c r="AG271" t="s">
        <v>4717</v>
      </c>
      <c r="AH271" s="19"/>
    </row>
    <row r="272" spans="4:34" x14ac:dyDescent="0.25">
      <c r="I272" t="s">
        <v>9</v>
      </c>
      <c r="Q272">
        <v>32000</v>
      </c>
      <c r="R272">
        <v>32000</v>
      </c>
      <c r="S272">
        <v>32000</v>
      </c>
      <c r="T272">
        <v>0</v>
      </c>
      <c r="U272">
        <v>0</v>
      </c>
      <c r="V272">
        <v>0</v>
      </c>
      <c r="W272">
        <v>0</v>
      </c>
      <c r="X272">
        <v>0</v>
      </c>
      <c r="Y272">
        <v>0</v>
      </c>
      <c r="Z272">
        <v>0</v>
      </c>
      <c r="AA272">
        <v>0</v>
      </c>
      <c r="AB272">
        <v>0</v>
      </c>
      <c r="AC272" s="19">
        <v>0</v>
      </c>
      <c r="AD272">
        <v>0</v>
      </c>
      <c r="AE272">
        <v>0</v>
      </c>
      <c r="AF272">
        <v>0</v>
      </c>
      <c r="AG272" t="s">
        <v>4717</v>
      </c>
      <c r="AH272" s="19"/>
    </row>
    <row r="273" spans="4:34" x14ac:dyDescent="0.25">
      <c r="I273" t="s">
        <v>9</v>
      </c>
      <c r="Q273">
        <v>32000</v>
      </c>
      <c r="R273">
        <v>32000</v>
      </c>
      <c r="S273">
        <v>32000</v>
      </c>
      <c r="T273">
        <v>0</v>
      </c>
      <c r="U273">
        <v>0</v>
      </c>
      <c r="V273">
        <v>0</v>
      </c>
      <c r="W273">
        <v>0</v>
      </c>
      <c r="X273">
        <v>0</v>
      </c>
      <c r="Y273">
        <v>0</v>
      </c>
      <c r="Z273">
        <v>0</v>
      </c>
      <c r="AA273">
        <v>0</v>
      </c>
      <c r="AB273">
        <v>0</v>
      </c>
      <c r="AC273" s="19">
        <v>0</v>
      </c>
      <c r="AD273">
        <v>0</v>
      </c>
      <c r="AE273">
        <v>0</v>
      </c>
      <c r="AF273">
        <v>0</v>
      </c>
      <c r="AG273" t="s">
        <v>4717</v>
      </c>
      <c r="AH273" s="19"/>
    </row>
    <row r="274" spans="4:34" x14ac:dyDescent="0.25">
      <c r="I274" t="s">
        <v>9</v>
      </c>
      <c r="Q274">
        <v>32000</v>
      </c>
      <c r="R274">
        <v>32000</v>
      </c>
      <c r="S274">
        <v>32000</v>
      </c>
      <c r="T274">
        <v>0</v>
      </c>
      <c r="U274">
        <v>0</v>
      </c>
      <c r="V274">
        <v>0</v>
      </c>
      <c r="W274">
        <v>0</v>
      </c>
      <c r="X274">
        <v>0</v>
      </c>
      <c r="Y274">
        <v>0</v>
      </c>
      <c r="Z274">
        <v>0</v>
      </c>
      <c r="AA274">
        <v>0</v>
      </c>
      <c r="AB274">
        <v>0</v>
      </c>
      <c r="AC274" s="19">
        <v>0</v>
      </c>
      <c r="AD274">
        <v>0</v>
      </c>
      <c r="AE274">
        <v>0</v>
      </c>
      <c r="AF274">
        <v>0</v>
      </c>
      <c r="AG274" t="s">
        <v>4717</v>
      </c>
      <c r="AH274" s="19"/>
    </row>
    <row r="275" spans="4:34" x14ac:dyDescent="0.25">
      <c r="I275" t="s">
        <v>9</v>
      </c>
      <c r="Q275">
        <v>32000</v>
      </c>
      <c r="R275">
        <v>32000</v>
      </c>
      <c r="S275">
        <v>32000</v>
      </c>
      <c r="T275">
        <v>0</v>
      </c>
      <c r="U275">
        <v>0</v>
      </c>
      <c r="V275">
        <v>0</v>
      </c>
      <c r="W275">
        <v>0</v>
      </c>
      <c r="X275">
        <v>0</v>
      </c>
      <c r="Y275">
        <v>0</v>
      </c>
      <c r="Z275">
        <v>0</v>
      </c>
      <c r="AA275">
        <v>0</v>
      </c>
      <c r="AB275">
        <v>0</v>
      </c>
      <c r="AC275" s="19">
        <v>0</v>
      </c>
      <c r="AD275">
        <v>0</v>
      </c>
      <c r="AE275">
        <v>0</v>
      </c>
      <c r="AF275">
        <v>0</v>
      </c>
      <c r="AG275" t="s">
        <v>4717</v>
      </c>
      <c r="AH275" s="19"/>
    </row>
    <row r="276" spans="4:34" x14ac:dyDescent="0.25">
      <c r="I276" t="s">
        <v>9</v>
      </c>
      <c r="Q276">
        <v>32000</v>
      </c>
      <c r="R276">
        <v>32000</v>
      </c>
      <c r="S276">
        <v>32000</v>
      </c>
      <c r="T276">
        <v>0</v>
      </c>
      <c r="U276">
        <v>0</v>
      </c>
      <c r="V276">
        <v>0</v>
      </c>
      <c r="W276">
        <v>0</v>
      </c>
      <c r="X276">
        <v>0</v>
      </c>
      <c r="Y276">
        <v>0</v>
      </c>
      <c r="Z276">
        <v>0</v>
      </c>
      <c r="AA276">
        <v>0</v>
      </c>
      <c r="AB276">
        <v>0</v>
      </c>
      <c r="AC276" s="19">
        <v>0</v>
      </c>
      <c r="AD276">
        <v>0</v>
      </c>
      <c r="AE276">
        <v>0</v>
      </c>
      <c r="AF276">
        <v>0</v>
      </c>
      <c r="AG276" t="s">
        <v>4717</v>
      </c>
      <c r="AH276" s="19"/>
    </row>
    <row r="277" spans="4:34" x14ac:dyDescent="0.25">
      <c r="I277" t="s">
        <v>9</v>
      </c>
      <c r="Q277">
        <v>32000</v>
      </c>
      <c r="R277">
        <v>32000</v>
      </c>
      <c r="S277">
        <v>32000</v>
      </c>
      <c r="T277">
        <v>0</v>
      </c>
      <c r="U277">
        <v>0</v>
      </c>
      <c r="V277">
        <v>0</v>
      </c>
      <c r="W277">
        <v>0</v>
      </c>
      <c r="X277">
        <v>0</v>
      </c>
      <c r="Y277">
        <v>0</v>
      </c>
      <c r="Z277">
        <v>0</v>
      </c>
      <c r="AA277">
        <v>0</v>
      </c>
      <c r="AB277">
        <v>0</v>
      </c>
      <c r="AC277" s="19">
        <v>0</v>
      </c>
      <c r="AD277">
        <v>0</v>
      </c>
      <c r="AE277">
        <v>0</v>
      </c>
      <c r="AF277">
        <v>0</v>
      </c>
      <c r="AG277" t="s">
        <v>4717</v>
      </c>
      <c r="AH277" s="19"/>
    </row>
    <row r="278" spans="4:34" x14ac:dyDescent="0.25">
      <c r="I278" t="s">
        <v>9</v>
      </c>
      <c r="Q278">
        <v>32000</v>
      </c>
      <c r="R278">
        <v>32000</v>
      </c>
      <c r="S278">
        <v>32000</v>
      </c>
      <c r="T278">
        <v>0</v>
      </c>
      <c r="U278">
        <v>0</v>
      </c>
      <c r="V278">
        <v>0</v>
      </c>
      <c r="W278">
        <v>0</v>
      </c>
      <c r="X278">
        <v>0</v>
      </c>
      <c r="Y278">
        <v>0</v>
      </c>
      <c r="Z278">
        <v>0</v>
      </c>
      <c r="AA278">
        <v>0</v>
      </c>
      <c r="AB278">
        <v>0</v>
      </c>
      <c r="AC278" s="19">
        <v>0</v>
      </c>
      <c r="AD278">
        <v>0</v>
      </c>
      <c r="AE278">
        <v>0</v>
      </c>
      <c r="AF278">
        <v>0</v>
      </c>
      <c r="AG278" t="s">
        <v>4717</v>
      </c>
      <c r="AH278" s="19"/>
    </row>
    <row r="279" spans="4:34" x14ac:dyDescent="0.25">
      <c r="I279" t="s">
        <v>9</v>
      </c>
      <c r="Q279">
        <v>32000</v>
      </c>
      <c r="R279">
        <v>32000</v>
      </c>
      <c r="S279">
        <v>32000</v>
      </c>
      <c r="T279">
        <v>0</v>
      </c>
      <c r="U279">
        <v>0</v>
      </c>
      <c r="V279">
        <v>0</v>
      </c>
      <c r="W279">
        <v>0</v>
      </c>
      <c r="X279">
        <v>0</v>
      </c>
      <c r="Y279">
        <v>0</v>
      </c>
      <c r="Z279">
        <v>0</v>
      </c>
      <c r="AA279">
        <v>0</v>
      </c>
      <c r="AB279">
        <v>0</v>
      </c>
      <c r="AC279" s="19">
        <v>0</v>
      </c>
      <c r="AD279">
        <v>0</v>
      </c>
      <c r="AE279">
        <v>0</v>
      </c>
      <c r="AF279">
        <v>0</v>
      </c>
      <c r="AG279" t="s">
        <v>4717</v>
      </c>
      <c r="AH279" s="19"/>
    </row>
    <row r="280" spans="4:34" x14ac:dyDescent="0.25">
      <c r="I280" t="s">
        <v>9</v>
      </c>
      <c r="Q280">
        <v>32000</v>
      </c>
      <c r="R280">
        <v>32000</v>
      </c>
      <c r="S280">
        <v>32000</v>
      </c>
      <c r="T280">
        <v>0</v>
      </c>
      <c r="U280">
        <v>0</v>
      </c>
      <c r="V280">
        <v>0</v>
      </c>
      <c r="W280">
        <v>0</v>
      </c>
      <c r="X280">
        <v>0</v>
      </c>
      <c r="Y280">
        <v>0</v>
      </c>
      <c r="Z280">
        <v>0</v>
      </c>
      <c r="AA280">
        <v>0</v>
      </c>
      <c r="AB280">
        <v>0</v>
      </c>
      <c r="AC280" s="19">
        <v>0</v>
      </c>
      <c r="AD280">
        <v>0</v>
      </c>
      <c r="AE280">
        <v>0</v>
      </c>
      <c r="AF280">
        <v>0</v>
      </c>
      <c r="AG280" t="s">
        <v>4717</v>
      </c>
      <c r="AH280" s="19"/>
    </row>
    <row r="281" spans="4:34" x14ac:dyDescent="0.25">
      <c r="I281" t="s">
        <v>9</v>
      </c>
      <c r="Q281">
        <v>32000</v>
      </c>
      <c r="R281">
        <v>32000</v>
      </c>
      <c r="S281">
        <v>32000</v>
      </c>
      <c r="T281">
        <v>0</v>
      </c>
      <c r="U281">
        <v>0</v>
      </c>
      <c r="V281">
        <v>0</v>
      </c>
      <c r="W281">
        <v>0</v>
      </c>
      <c r="X281">
        <v>0</v>
      </c>
      <c r="Y281">
        <v>0</v>
      </c>
      <c r="Z281">
        <v>0</v>
      </c>
      <c r="AA281">
        <v>0</v>
      </c>
      <c r="AB281">
        <v>0</v>
      </c>
      <c r="AC281" s="19">
        <v>0</v>
      </c>
      <c r="AD281">
        <v>0</v>
      </c>
      <c r="AE281">
        <v>0</v>
      </c>
      <c r="AF281">
        <v>0</v>
      </c>
      <c r="AG281" t="s">
        <v>4717</v>
      </c>
      <c r="AH281" s="19"/>
    </row>
    <row r="282" spans="4:34" x14ac:dyDescent="0.25">
      <c r="I282" t="s">
        <v>9</v>
      </c>
      <c r="Q282">
        <v>32000</v>
      </c>
      <c r="R282">
        <v>32000</v>
      </c>
      <c r="S282">
        <v>32000</v>
      </c>
      <c r="T282">
        <v>0</v>
      </c>
      <c r="U282">
        <v>0</v>
      </c>
      <c r="V282">
        <v>0</v>
      </c>
      <c r="W282">
        <v>0</v>
      </c>
      <c r="X282">
        <v>0</v>
      </c>
      <c r="Y282">
        <v>0</v>
      </c>
      <c r="Z282">
        <v>0</v>
      </c>
      <c r="AA282">
        <v>0</v>
      </c>
      <c r="AB282">
        <v>0</v>
      </c>
      <c r="AC282" s="19">
        <v>0</v>
      </c>
      <c r="AD282">
        <v>0</v>
      </c>
      <c r="AE282">
        <v>0</v>
      </c>
      <c r="AF282">
        <v>0</v>
      </c>
      <c r="AG282" t="s">
        <v>4717</v>
      </c>
      <c r="AH282" s="19"/>
    </row>
    <row r="283" spans="4:34" x14ac:dyDescent="0.25">
      <c r="I283" t="s">
        <v>9</v>
      </c>
      <c r="Q283">
        <v>32000</v>
      </c>
      <c r="R283">
        <v>32000</v>
      </c>
      <c r="S283">
        <v>32000</v>
      </c>
      <c r="T283">
        <v>0</v>
      </c>
      <c r="U283">
        <v>0</v>
      </c>
      <c r="V283">
        <v>0</v>
      </c>
      <c r="W283">
        <v>0</v>
      </c>
      <c r="X283">
        <v>0</v>
      </c>
      <c r="Y283">
        <v>0</v>
      </c>
      <c r="Z283">
        <v>0</v>
      </c>
      <c r="AA283">
        <v>0</v>
      </c>
      <c r="AB283">
        <v>0</v>
      </c>
      <c r="AC283" s="19">
        <v>0</v>
      </c>
      <c r="AD283">
        <v>0</v>
      </c>
      <c r="AE283">
        <v>0</v>
      </c>
      <c r="AF283">
        <v>0</v>
      </c>
      <c r="AG283" t="s">
        <v>4717</v>
      </c>
      <c r="AH283" s="19"/>
    </row>
    <row r="284" spans="4:34" x14ac:dyDescent="0.25">
      <c r="I284" t="s">
        <v>9</v>
      </c>
      <c r="Q284">
        <v>32000</v>
      </c>
      <c r="R284">
        <v>32000</v>
      </c>
      <c r="S284">
        <v>32000</v>
      </c>
      <c r="T284">
        <v>0</v>
      </c>
      <c r="U284">
        <v>0</v>
      </c>
      <c r="V284">
        <v>0</v>
      </c>
      <c r="W284">
        <v>0</v>
      </c>
      <c r="X284">
        <v>0</v>
      </c>
      <c r="Y284">
        <v>0</v>
      </c>
      <c r="Z284">
        <v>0</v>
      </c>
      <c r="AA284">
        <v>0</v>
      </c>
      <c r="AB284">
        <v>0</v>
      </c>
      <c r="AC284" s="19">
        <v>0</v>
      </c>
      <c r="AD284">
        <v>0</v>
      </c>
      <c r="AE284">
        <v>0</v>
      </c>
      <c r="AF284">
        <v>0</v>
      </c>
      <c r="AG284" t="s">
        <v>4717</v>
      </c>
      <c r="AH284" s="19"/>
    </row>
    <row r="285" spans="4:34" x14ac:dyDescent="0.25">
      <c r="I285" t="s">
        <v>9</v>
      </c>
      <c r="Q285">
        <v>32000</v>
      </c>
      <c r="R285">
        <v>32000</v>
      </c>
      <c r="S285">
        <v>32000</v>
      </c>
      <c r="T285">
        <v>0</v>
      </c>
      <c r="U285">
        <v>0</v>
      </c>
      <c r="V285">
        <v>0</v>
      </c>
      <c r="W285">
        <v>0</v>
      </c>
      <c r="X285">
        <v>0</v>
      </c>
      <c r="Y285">
        <v>0</v>
      </c>
      <c r="Z285">
        <v>0</v>
      </c>
      <c r="AA285">
        <v>0</v>
      </c>
      <c r="AB285">
        <v>0</v>
      </c>
      <c r="AC285" s="19">
        <v>0</v>
      </c>
      <c r="AD285">
        <v>0</v>
      </c>
      <c r="AE285">
        <v>0</v>
      </c>
      <c r="AF285">
        <v>0</v>
      </c>
      <c r="AG285" t="s">
        <v>4717</v>
      </c>
      <c r="AH285" s="19"/>
    </row>
    <row r="286" spans="4:34" x14ac:dyDescent="0.25">
      <c r="I286" t="s">
        <v>9</v>
      </c>
      <c r="Q286">
        <v>32000</v>
      </c>
      <c r="R286">
        <v>32000</v>
      </c>
      <c r="S286">
        <v>32000</v>
      </c>
      <c r="T286">
        <v>0</v>
      </c>
      <c r="U286">
        <v>0</v>
      </c>
      <c r="V286">
        <v>0</v>
      </c>
      <c r="W286">
        <v>0</v>
      </c>
      <c r="X286">
        <v>0</v>
      </c>
      <c r="Y286">
        <v>0</v>
      </c>
      <c r="Z286">
        <v>0</v>
      </c>
      <c r="AA286">
        <v>0</v>
      </c>
      <c r="AB286">
        <v>0</v>
      </c>
      <c r="AC286" s="19">
        <v>0</v>
      </c>
      <c r="AD286">
        <v>0</v>
      </c>
      <c r="AE286">
        <v>0</v>
      </c>
      <c r="AF286">
        <v>0</v>
      </c>
      <c r="AG286" t="s">
        <v>4717</v>
      </c>
      <c r="AH286" s="19"/>
    </row>
    <row r="287" spans="4:34" x14ac:dyDescent="0.25">
      <c r="I287" t="s">
        <v>9</v>
      </c>
      <c r="Q287">
        <v>32000</v>
      </c>
      <c r="R287">
        <v>32000</v>
      </c>
      <c r="S287">
        <v>32000</v>
      </c>
      <c r="T287">
        <v>0</v>
      </c>
      <c r="U287">
        <v>0</v>
      </c>
      <c r="V287">
        <v>0</v>
      </c>
      <c r="W287">
        <v>0</v>
      </c>
      <c r="X287">
        <v>0</v>
      </c>
      <c r="Y287">
        <v>0</v>
      </c>
      <c r="Z287">
        <v>0</v>
      </c>
      <c r="AA287">
        <v>0</v>
      </c>
      <c r="AB287">
        <v>0</v>
      </c>
      <c r="AC287" s="19">
        <v>0</v>
      </c>
      <c r="AD287">
        <v>0</v>
      </c>
      <c r="AE287">
        <v>0</v>
      </c>
      <c r="AF287">
        <v>0</v>
      </c>
      <c r="AG287" t="s">
        <v>4717</v>
      </c>
      <c r="AH287" s="19"/>
    </row>
    <row r="288" spans="4:34" x14ac:dyDescent="0.25">
      <c r="D288" s="19"/>
      <c r="I288" t="s">
        <v>9</v>
      </c>
      <c r="Q288">
        <v>32000</v>
      </c>
      <c r="R288">
        <v>32000</v>
      </c>
      <c r="S288">
        <v>32000</v>
      </c>
      <c r="T288">
        <v>0</v>
      </c>
      <c r="U288">
        <v>0</v>
      </c>
      <c r="V288">
        <v>0</v>
      </c>
      <c r="W288">
        <v>0</v>
      </c>
      <c r="X288">
        <v>0</v>
      </c>
      <c r="Y288">
        <v>0</v>
      </c>
      <c r="Z288">
        <v>0</v>
      </c>
      <c r="AA288">
        <v>0</v>
      </c>
      <c r="AB288">
        <v>0</v>
      </c>
      <c r="AC288" s="19">
        <v>0</v>
      </c>
      <c r="AD288">
        <v>0</v>
      </c>
      <c r="AE288">
        <v>0</v>
      </c>
      <c r="AF288">
        <v>0</v>
      </c>
      <c r="AG288" t="s">
        <v>4717</v>
      </c>
      <c r="AH288" s="19"/>
    </row>
    <row r="289" spans="9:34" x14ac:dyDescent="0.25">
      <c r="I289" t="s">
        <v>9</v>
      </c>
      <c r="Q289">
        <v>1</v>
      </c>
      <c r="R289">
        <v>0</v>
      </c>
      <c r="S289">
        <v>3</v>
      </c>
      <c r="T289">
        <v>0</v>
      </c>
      <c r="U289">
        <v>0</v>
      </c>
      <c r="V289">
        <v>0</v>
      </c>
      <c r="W289">
        <v>0</v>
      </c>
      <c r="X289">
        <v>0</v>
      </c>
      <c r="Y289">
        <v>0</v>
      </c>
      <c r="Z289">
        <v>0</v>
      </c>
      <c r="AA289">
        <v>0</v>
      </c>
      <c r="AB289">
        <v>0</v>
      </c>
      <c r="AC289" s="19">
        <v>0</v>
      </c>
      <c r="AD289">
        <v>0</v>
      </c>
      <c r="AE289">
        <v>0</v>
      </c>
      <c r="AF289">
        <v>0</v>
      </c>
      <c r="AG289">
        <v>0</v>
      </c>
      <c r="AH289" s="19"/>
    </row>
    <row r="312" spans="4:4" x14ac:dyDescent="0.25">
      <c r="D312" s="19"/>
    </row>
    <row r="336" spans="4:4" x14ac:dyDescent="0.25">
      <c r="D336" s="19"/>
    </row>
    <row r="360" spans="4:4" x14ac:dyDescent="0.25">
      <c r="D360" s="19"/>
    </row>
    <row r="384" spans="4:4" x14ac:dyDescent="0.25">
      <c r="D384" s="19"/>
    </row>
    <row r="408" spans="4:4" x14ac:dyDescent="0.25">
      <c r="D408" s="19"/>
    </row>
    <row r="432" spans="4:4" x14ac:dyDescent="0.25">
      <c r="D432" s="19"/>
    </row>
    <row r="456" spans="4:4" x14ac:dyDescent="0.25">
      <c r="D456" s="19"/>
    </row>
    <row r="480" spans="4:4" x14ac:dyDescent="0.25">
      <c r="D480" s="19"/>
    </row>
    <row r="504" spans="4:4" x14ac:dyDescent="0.25">
      <c r="D504" s="19"/>
    </row>
    <row r="528" spans="4:4" x14ac:dyDescent="0.25">
      <c r="D528" s="19"/>
    </row>
    <row r="552" spans="4:4" x14ac:dyDescent="0.25">
      <c r="D552" s="19"/>
    </row>
    <row r="576" spans="4:4" x14ac:dyDescent="0.25">
      <c r="D576" s="19"/>
    </row>
    <row r="600" spans="4:4" x14ac:dyDescent="0.25">
      <c r="D600" s="19"/>
    </row>
    <row r="624" spans="4:4" x14ac:dyDescent="0.25">
      <c r="D624" s="19"/>
    </row>
    <row r="648" spans="4:4" x14ac:dyDescent="0.25">
      <c r="D648" s="19"/>
    </row>
    <row r="672" spans="4:4" x14ac:dyDescent="0.25">
      <c r="D672" s="19"/>
    </row>
    <row r="696" spans="4:4" x14ac:dyDescent="0.25">
      <c r="D696" s="19"/>
    </row>
    <row r="720" spans="4:4" x14ac:dyDescent="0.25">
      <c r="D720" s="19"/>
    </row>
    <row r="744" spans="4:4" x14ac:dyDescent="0.25">
      <c r="D744" s="19"/>
    </row>
    <row r="768" spans="4:4" x14ac:dyDescent="0.25">
      <c r="D768" s="19"/>
    </row>
    <row r="792" spans="4:4" x14ac:dyDescent="0.25">
      <c r="D792" s="19"/>
    </row>
    <row r="816" spans="4:4" x14ac:dyDescent="0.25">
      <c r="D816" s="19"/>
    </row>
    <row r="840" spans="4:4" x14ac:dyDescent="0.25">
      <c r="D840" s="19"/>
    </row>
    <row r="864" spans="4:4" x14ac:dyDescent="0.25">
      <c r="D864" s="19"/>
    </row>
    <row r="888" spans="4:4" x14ac:dyDescent="0.25">
      <c r="D888" s="19"/>
    </row>
    <row r="912" spans="4:4" x14ac:dyDescent="0.25">
      <c r="D912" s="19"/>
    </row>
    <row r="936" spans="4:4" x14ac:dyDescent="0.25">
      <c r="D936" s="19"/>
    </row>
    <row r="960" spans="4:4" x14ac:dyDescent="0.25">
      <c r="D960" s="19"/>
    </row>
    <row r="984" spans="4:4" x14ac:dyDescent="0.25">
      <c r="D984" s="19"/>
    </row>
    <row r="1008" spans="4:4" x14ac:dyDescent="0.25">
      <c r="D1008" s="19"/>
    </row>
    <row r="1032" spans="4:4" x14ac:dyDescent="0.25">
      <c r="D1032" s="19"/>
    </row>
    <row r="1056" spans="4:4" x14ac:dyDescent="0.25">
      <c r="D1056" s="19"/>
    </row>
    <row r="1080" spans="4:4" x14ac:dyDescent="0.25">
      <c r="D1080" s="19"/>
    </row>
    <row r="1104" spans="4:4" x14ac:dyDescent="0.25">
      <c r="D1104" s="19"/>
    </row>
    <row r="1128" spans="4:4" x14ac:dyDescent="0.25">
      <c r="D1128" s="19"/>
    </row>
    <row r="1152" spans="4:4" x14ac:dyDescent="0.25">
      <c r="D1152" s="19"/>
    </row>
    <row r="1176" spans="4:4" x14ac:dyDescent="0.25">
      <c r="D1176" s="19"/>
    </row>
    <row r="1200" spans="4:4" x14ac:dyDescent="0.25">
      <c r="D1200" s="19"/>
    </row>
    <row r="1224" spans="4:4" x14ac:dyDescent="0.25">
      <c r="D1224" s="19"/>
    </row>
    <row r="1248" spans="4:4" x14ac:dyDescent="0.25">
      <c r="D1248" s="19"/>
    </row>
    <row r="1272" spans="4:4" x14ac:dyDescent="0.25">
      <c r="D1272" s="19"/>
    </row>
    <row r="1296" spans="4:4" x14ac:dyDescent="0.25">
      <c r="D1296" s="19"/>
    </row>
    <row r="1320" spans="4:4" x14ac:dyDescent="0.25">
      <c r="D1320" s="19"/>
    </row>
    <row r="1344" spans="4:4" x14ac:dyDescent="0.25">
      <c r="D1344" s="19"/>
    </row>
    <row r="1368" spans="4:4" x14ac:dyDescent="0.25">
      <c r="D1368" s="19"/>
    </row>
    <row r="1392" spans="4:4" x14ac:dyDescent="0.25">
      <c r="D1392" s="19"/>
    </row>
    <row r="1416" spans="4:4" x14ac:dyDescent="0.25">
      <c r="D1416" s="19"/>
    </row>
    <row r="1440" spans="4:4" x14ac:dyDescent="0.25">
      <c r="D1440" s="19"/>
    </row>
    <row r="1464" spans="4:4" x14ac:dyDescent="0.25">
      <c r="D1464" s="19"/>
    </row>
    <row r="1488" spans="4:4" x14ac:dyDescent="0.25">
      <c r="D1488" s="19"/>
    </row>
    <row r="1512" spans="4:4" x14ac:dyDescent="0.25">
      <c r="D1512" s="19"/>
    </row>
    <row r="1536" spans="4:4" x14ac:dyDescent="0.25">
      <c r="D1536" s="19"/>
    </row>
    <row r="1560" spans="4:4" x14ac:dyDescent="0.25">
      <c r="D1560" s="19"/>
    </row>
    <row r="1584" spans="4:4" x14ac:dyDescent="0.25">
      <c r="D1584" s="19"/>
    </row>
    <row r="1608" spans="4:4" x14ac:dyDescent="0.25">
      <c r="D1608" s="19"/>
    </row>
    <row r="1632" spans="4:4" x14ac:dyDescent="0.25">
      <c r="D1632" s="19"/>
    </row>
    <row r="1656" spans="4:4" x14ac:dyDescent="0.25">
      <c r="D1656" s="19"/>
    </row>
    <row r="1680" spans="4:4" x14ac:dyDescent="0.25">
      <c r="D1680" s="19"/>
    </row>
    <row r="1704" spans="4:4" x14ac:dyDescent="0.25">
      <c r="D1704" s="19"/>
    </row>
    <row r="1728" spans="4:4" x14ac:dyDescent="0.25">
      <c r="D1728" s="19"/>
    </row>
    <row r="1752" spans="4:4" x14ac:dyDescent="0.25">
      <c r="D1752" s="19"/>
    </row>
    <row r="1776" spans="4:4" x14ac:dyDescent="0.25">
      <c r="D1776" s="19"/>
    </row>
    <row r="1800" spans="4:4" x14ac:dyDescent="0.25">
      <c r="D1800" s="19"/>
    </row>
    <row r="1824" spans="4:4" x14ac:dyDescent="0.25">
      <c r="D1824" s="19"/>
    </row>
    <row r="1848" spans="4:4" x14ac:dyDescent="0.25">
      <c r="D1848" s="19"/>
    </row>
    <row r="1872" spans="4:4" x14ac:dyDescent="0.25">
      <c r="D1872" s="19"/>
    </row>
    <row r="1896" spans="4:4" x14ac:dyDescent="0.25">
      <c r="D1896" s="19"/>
    </row>
    <row r="1920" spans="4:4" x14ac:dyDescent="0.25">
      <c r="D1920" s="19"/>
    </row>
    <row r="1944" spans="4:4" x14ac:dyDescent="0.25">
      <c r="D1944" s="19"/>
    </row>
    <row r="1968" spans="4:4" x14ac:dyDescent="0.25">
      <c r="D1968" s="19"/>
    </row>
    <row r="1992" spans="4:4" x14ac:dyDescent="0.25">
      <c r="D1992" s="19"/>
    </row>
    <row r="2016" spans="4:4" x14ac:dyDescent="0.25">
      <c r="D2016" s="19"/>
    </row>
    <row r="2040" spans="4:4" x14ac:dyDescent="0.25">
      <c r="D2040" s="19"/>
    </row>
    <row r="2064" spans="4:4" x14ac:dyDescent="0.25">
      <c r="D2064" s="19"/>
    </row>
    <row r="2088" spans="4:4" x14ac:dyDescent="0.25">
      <c r="D2088" s="19"/>
    </row>
    <row r="2112" spans="4:4" x14ac:dyDescent="0.25">
      <c r="D2112" s="19"/>
    </row>
    <row r="2136" spans="4:4" x14ac:dyDescent="0.25">
      <c r="D2136" s="19"/>
    </row>
    <row r="2160" spans="4:4" x14ac:dyDescent="0.25">
      <c r="D2160" s="19"/>
    </row>
    <row r="2184" spans="4:4" x14ac:dyDescent="0.25">
      <c r="D2184" s="19"/>
    </row>
    <row r="2208" spans="4:4" x14ac:dyDescent="0.25">
      <c r="D2208" s="19"/>
    </row>
    <row r="2232" spans="4:4" x14ac:dyDescent="0.25">
      <c r="D2232" s="19"/>
    </row>
    <row r="2256" spans="4:4" x14ac:dyDescent="0.25">
      <c r="D2256" s="19"/>
    </row>
    <row r="2280" spans="4:4" x14ac:dyDescent="0.25">
      <c r="D2280" s="19"/>
    </row>
    <row r="2304" spans="4:4" x14ac:dyDescent="0.25">
      <c r="D2304" s="19"/>
    </row>
    <row r="2328" spans="4:4" x14ac:dyDescent="0.25">
      <c r="D2328" s="19"/>
    </row>
    <row r="2352" spans="4:4" x14ac:dyDescent="0.25">
      <c r="D2352" s="19"/>
    </row>
    <row r="2376" spans="4:4" x14ac:dyDescent="0.25">
      <c r="D2376" s="19"/>
    </row>
    <row r="2400" spans="4:4" x14ac:dyDescent="0.25">
      <c r="D2400" s="19"/>
    </row>
    <row r="2424" spans="4:4" x14ac:dyDescent="0.25">
      <c r="D2424" s="19"/>
    </row>
    <row r="2448" spans="4:4" x14ac:dyDescent="0.25">
      <c r="D2448" s="19"/>
    </row>
    <row r="2472" spans="4:4" x14ac:dyDescent="0.25">
      <c r="D2472" s="19"/>
    </row>
    <row r="2496" spans="4:4" x14ac:dyDescent="0.25">
      <c r="D2496" s="19"/>
    </row>
    <row r="2520" spans="4:4" x14ac:dyDescent="0.25">
      <c r="D2520" s="19"/>
    </row>
    <row r="2544" spans="4:4" x14ac:dyDescent="0.25">
      <c r="D2544" s="19"/>
    </row>
    <row r="2568" spans="4:4" x14ac:dyDescent="0.25">
      <c r="D2568" s="19"/>
    </row>
    <row r="2592" spans="4:4" x14ac:dyDescent="0.25">
      <c r="D2592" s="19"/>
    </row>
    <row r="2616" spans="4:4" x14ac:dyDescent="0.25">
      <c r="D2616" s="19"/>
    </row>
    <row r="2640" spans="4:4" x14ac:dyDescent="0.25">
      <c r="D2640" s="19"/>
    </row>
    <row r="2664" spans="4:4" x14ac:dyDescent="0.25">
      <c r="D2664" s="19"/>
    </row>
    <row r="2688" spans="4:4" x14ac:dyDescent="0.25">
      <c r="D2688" s="19"/>
    </row>
    <row r="2712" spans="4:4" x14ac:dyDescent="0.25">
      <c r="D2712" s="19"/>
    </row>
    <row r="2736" spans="4:4" x14ac:dyDescent="0.25">
      <c r="D2736" s="19"/>
    </row>
    <row r="2760" spans="4:4" x14ac:dyDescent="0.25">
      <c r="D2760" s="19"/>
    </row>
    <row r="2784" spans="4:4" x14ac:dyDescent="0.25">
      <c r="D2784" s="19"/>
    </row>
    <row r="2808" spans="4:4" x14ac:dyDescent="0.25">
      <c r="D2808" s="19"/>
    </row>
    <row r="2832" spans="4:4" x14ac:dyDescent="0.25">
      <c r="D2832" s="19"/>
    </row>
    <row r="2856" spans="4:4" x14ac:dyDescent="0.25">
      <c r="D2856" s="19"/>
    </row>
    <row r="2880" spans="4:4" x14ac:dyDescent="0.25">
      <c r="D2880" s="19"/>
    </row>
    <row r="2904" spans="4:4" x14ac:dyDescent="0.25">
      <c r="D2904" s="19"/>
    </row>
    <row r="2928" spans="4:4" x14ac:dyDescent="0.25">
      <c r="D2928" s="19"/>
    </row>
    <row r="2952" spans="4:4" x14ac:dyDescent="0.25">
      <c r="D2952" s="19"/>
    </row>
    <row r="2976" spans="4:4" x14ac:dyDescent="0.25">
      <c r="D2976" s="19"/>
    </row>
    <row r="3000" spans="4:4" x14ac:dyDescent="0.25">
      <c r="D3000" s="19"/>
    </row>
    <row r="3024" spans="4:4" x14ac:dyDescent="0.25">
      <c r="D3024" s="19"/>
    </row>
    <row r="3048" spans="4:4" x14ac:dyDescent="0.25">
      <c r="D3048" s="19"/>
    </row>
    <row r="3072" spans="4:4" x14ac:dyDescent="0.25">
      <c r="D3072" s="19"/>
    </row>
    <row r="3096" spans="4:4" x14ac:dyDescent="0.25">
      <c r="D3096" s="19"/>
    </row>
    <row r="3120" spans="4:4" x14ac:dyDescent="0.25">
      <c r="D3120" s="19"/>
    </row>
    <row r="3144" spans="4:4" x14ac:dyDescent="0.25">
      <c r="D3144" s="19"/>
    </row>
    <row r="3168" spans="4:4" x14ac:dyDescent="0.25">
      <c r="D3168" s="19"/>
    </row>
    <row r="3192" spans="4:4" x14ac:dyDescent="0.25">
      <c r="D3192" s="19"/>
    </row>
    <row r="3216" spans="4:4" x14ac:dyDescent="0.25">
      <c r="D3216" s="19"/>
    </row>
    <row r="3240" spans="4:4" x14ac:dyDescent="0.25">
      <c r="D3240" s="19"/>
    </row>
    <row r="3264" spans="4:4" x14ac:dyDescent="0.25">
      <c r="D3264" s="19"/>
    </row>
    <row r="3288" spans="4:4" x14ac:dyDescent="0.25">
      <c r="D3288" s="19"/>
    </row>
    <row r="3312" spans="4:4" x14ac:dyDescent="0.25">
      <c r="D3312" s="19"/>
    </row>
    <row r="3336" spans="4:4" x14ac:dyDescent="0.25">
      <c r="D3336" s="19"/>
    </row>
    <row r="3360" spans="4:4" x14ac:dyDescent="0.25">
      <c r="D3360" s="19"/>
    </row>
    <row r="3384" spans="4:4" x14ac:dyDescent="0.25">
      <c r="D3384" s="19"/>
    </row>
    <row r="3408" spans="4:4" x14ac:dyDescent="0.25">
      <c r="D3408" s="19"/>
    </row>
    <row r="3432" spans="4:4" x14ac:dyDescent="0.25">
      <c r="D3432" s="19"/>
    </row>
    <row r="3456" spans="4:4" x14ac:dyDescent="0.25">
      <c r="D3456" s="19"/>
    </row>
    <row r="3480" spans="4:4" x14ac:dyDescent="0.25">
      <c r="D3480" s="19"/>
    </row>
    <row r="3504" spans="4:4" x14ac:dyDescent="0.25">
      <c r="D3504" s="19"/>
    </row>
    <row r="3528" spans="4:4" x14ac:dyDescent="0.25">
      <c r="D3528" s="19"/>
    </row>
    <row r="3552" spans="4:4" x14ac:dyDescent="0.25">
      <c r="D3552" s="19"/>
    </row>
    <row r="3576" spans="4:4" x14ac:dyDescent="0.25">
      <c r="D3576" s="19"/>
    </row>
    <row r="3600" spans="4:4" x14ac:dyDescent="0.25">
      <c r="D3600" s="19"/>
    </row>
    <row r="3624" spans="4:4" x14ac:dyDescent="0.25">
      <c r="D3624" s="19"/>
    </row>
    <row r="3648" spans="4:4" x14ac:dyDescent="0.25">
      <c r="D3648" s="19"/>
    </row>
    <row r="3672" spans="4:4" x14ac:dyDescent="0.25">
      <c r="D3672" s="19"/>
    </row>
    <row r="3696" spans="4:4" x14ac:dyDescent="0.25">
      <c r="D3696" s="19"/>
    </row>
    <row r="3720" spans="4:4" x14ac:dyDescent="0.25">
      <c r="D3720" s="19"/>
    </row>
    <row r="3744" spans="4:4" x14ac:dyDescent="0.25">
      <c r="D3744" s="19"/>
    </row>
    <row r="3768" spans="4:4" x14ac:dyDescent="0.25">
      <c r="D3768" s="19"/>
    </row>
    <row r="3792" spans="4:4" x14ac:dyDescent="0.25">
      <c r="D3792" s="19"/>
    </row>
    <row r="3816" spans="4:4" x14ac:dyDescent="0.25">
      <c r="D3816" s="19"/>
    </row>
    <row r="3840" spans="4:4" x14ac:dyDescent="0.25">
      <c r="D3840" s="19"/>
    </row>
    <row r="3864" spans="4:4" x14ac:dyDescent="0.25">
      <c r="D3864" s="19"/>
    </row>
    <row r="3888" spans="4:4" x14ac:dyDescent="0.25">
      <c r="D3888" s="19"/>
    </row>
    <row r="3912" spans="4:4" x14ac:dyDescent="0.25">
      <c r="D3912" s="19"/>
    </row>
    <row r="3936" spans="4:4" x14ac:dyDescent="0.25">
      <c r="D3936" s="19"/>
    </row>
    <row r="3960" spans="4:4" x14ac:dyDescent="0.25">
      <c r="D3960" s="19"/>
    </row>
    <row r="3984" spans="4:4" x14ac:dyDescent="0.25">
      <c r="D3984" s="19"/>
    </row>
    <row r="4008" spans="4:4" x14ac:dyDescent="0.25">
      <c r="D4008" s="19"/>
    </row>
    <row r="4032" spans="4:4" x14ac:dyDescent="0.25">
      <c r="D4032" s="19"/>
    </row>
    <row r="4056" spans="4:4" x14ac:dyDescent="0.25">
      <c r="D4056" s="19"/>
    </row>
    <row r="4080" spans="4:4" x14ac:dyDescent="0.25">
      <c r="D4080" s="19"/>
    </row>
    <row r="4104" spans="4:4" x14ac:dyDescent="0.25">
      <c r="D4104" s="19"/>
    </row>
    <row r="4128" spans="4:4" x14ac:dyDescent="0.25">
      <c r="D4128" s="19"/>
    </row>
    <row r="4152" spans="4:4" x14ac:dyDescent="0.25">
      <c r="D4152" s="19"/>
    </row>
    <row r="4176" spans="4:4" x14ac:dyDescent="0.25">
      <c r="D4176" s="19"/>
    </row>
    <row r="4200" spans="4:4" x14ac:dyDescent="0.25">
      <c r="D4200" s="19"/>
    </row>
    <row r="4224" spans="4:4" x14ac:dyDescent="0.25">
      <c r="D4224" s="19"/>
    </row>
    <row r="4248" spans="4:4" x14ac:dyDescent="0.25">
      <c r="D4248" s="19"/>
    </row>
    <row r="4272" spans="4:4" x14ac:dyDescent="0.25">
      <c r="D4272" s="19"/>
    </row>
    <row r="4296" spans="4:4" x14ac:dyDescent="0.25">
      <c r="D4296" s="19"/>
    </row>
    <row r="4320" spans="4:4" x14ac:dyDescent="0.25">
      <c r="D4320" s="19"/>
    </row>
    <row r="4344" spans="4:4" x14ac:dyDescent="0.25">
      <c r="D4344" s="19"/>
    </row>
    <row r="4368" spans="4:4" x14ac:dyDescent="0.25">
      <c r="D4368" s="19"/>
    </row>
    <row r="4392" spans="4:4" x14ac:dyDescent="0.25">
      <c r="D4392" s="19"/>
    </row>
    <row r="4416" spans="4:4" x14ac:dyDescent="0.25">
      <c r="D4416" s="19"/>
    </row>
    <row r="4440" spans="4:4" x14ac:dyDescent="0.25">
      <c r="D4440" s="19"/>
    </row>
    <row r="4464" spans="4:4" x14ac:dyDescent="0.25">
      <c r="D4464" s="19"/>
    </row>
    <row r="4488" spans="4:4" x14ac:dyDescent="0.25">
      <c r="D4488" s="19"/>
    </row>
    <row r="4512" spans="4:4" x14ac:dyDescent="0.25">
      <c r="D4512" s="19"/>
    </row>
    <row r="4536" spans="4:4" x14ac:dyDescent="0.25">
      <c r="D4536" s="19"/>
    </row>
    <row r="4560" spans="4:4" x14ac:dyDescent="0.25">
      <c r="D4560" s="19"/>
    </row>
    <row r="4584" spans="4:4" x14ac:dyDescent="0.25">
      <c r="D4584" s="19"/>
    </row>
    <row r="4608" spans="4:4" x14ac:dyDescent="0.25">
      <c r="D4608" s="19"/>
    </row>
    <row r="4632" spans="4:4" x14ac:dyDescent="0.25">
      <c r="D4632" s="19"/>
    </row>
    <row r="4656" spans="4:4" x14ac:dyDescent="0.25">
      <c r="D4656" s="19"/>
    </row>
    <row r="4680" spans="4:4" x14ac:dyDescent="0.25">
      <c r="D4680" s="19"/>
    </row>
    <row r="4704" spans="4:4" x14ac:dyDescent="0.25">
      <c r="D4704" s="19"/>
    </row>
    <row r="4728" spans="4:4" x14ac:dyDescent="0.25">
      <c r="D4728" s="19"/>
    </row>
    <row r="4752" spans="4:4" x14ac:dyDescent="0.25">
      <c r="D4752" s="19"/>
    </row>
    <row r="4776" spans="4:4" x14ac:dyDescent="0.25">
      <c r="D4776" s="19"/>
    </row>
    <row r="4800" spans="4:4" x14ac:dyDescent="0.25">
      <c r="D4800" s="19"/>
    </row>
    <row r="4824" spans="4:4" x14ac:dyDescent="0.25">
      <c r="D4824" s="19"/>
    </row>
    <row r="4848" spans="4:4" x14ac:dyDescent="0.25">
      <c r="D4848" s="19"/>
    </row>
    <row r="4872" spans="4:4" x14ac:dyDescent="0.25">
      <c r="D4872" s="19"/>
    </row>
    <row r="4896" spans="4:4" x14ac:dyDescent="0.25">
      <c r="D4896" s="19"/>
    </row>
    <row r="4920" spans="4:4" x14ac:dyDescent="0.25">
      <c r="D4920" s="19"/>
    </row>
    <row r="4944" spans="4:4" x14ac:dyDescent="0.25">
      <c r="D4944" s="19"/>
    </row>
    <row r="4968" spans="4:4" x14ac:dyDescent="0.25">
      <c r="D4968" s="19"/>
    </row>
    <row r="4992" spans="4:4" x14ac:dyDescent="0.25">
      <c r="D4992" s="19"/>
    </row>
    <row r="5016" spans="4:4" x14ac:dyDescent="0.25">
      <c r="D5016" s="19"/>
    </row>
    <row r="5040" spans="4:4" x14ac:dyDescent="0.25">
      <c r="D5040" s="19"/>
    </row>
    <row r="5064" spans="4:4" x14ac:dyDescent="0.25">
      <c r="D5064" s="19"/>
    </row>
    <row r="5088" spans="4:4" x14ac:dyDescent="0.25">
      <c r="D5088" s="19"/>
    </row>
    <row r="5112" spans="4:4" x14ac:dyDescent="0.25">
      <c r="D5112" s="19"/>
    </row>
    <row r="5136" spans="4:4" x14ac:dyDescent="0.25">
      <c r="D5136" s="19"/>
    </row>
    <row r="5160" spans="4:4" x14ac:dyDescent="0.25">
      <c r="D5160" s="19"/>
    </row>
    <row r="5184" spans="4:4" x14ac:dyDescent="0.25">
      <c r="D5184" s="19"/>
    </row>
    <row r="5208" spans="4:4" x14ac:dyDescent="0.25">
      <c r="D5208" s="19"/>
    </row>
    <row r="5232" spans="4:4" x14ac:dyDescent="0.25">
      <c r="D5232" s="19"/>
    </row>
    <row r="5256" spans="4:4" x14ac:dyDescent="0.25">
      <c r="D5256" s="19"/>
    </row>
    <row r="5280" spans="4:4" x14ac:dyDescent="0.25">
      <c r="D5280" s="19"/>
    </row>
    <row r="5304" spans="4:4" x14ac:dyDescent="0.25">
      <c r="D5304" s="19"/>
    </row>
    <row r="5328" spans="4:4" x14ac:dyDescent="0.25">
      <c r="D5328" s="19"/>
    </row>
    <row r="5352" spans="4:4" x14ac:dyDescent="0.25">
      <c r="D5352" s="19"/>
    </row>
    <row r="5376" spans="4:4" x14ac:dyDescent="0.25">
      <c r="D5376" s="19"/>
    </row>
    <row r="5400" spans="4:4" x14ac:dyDescent="0.25">
      <c r="D5400" s="19"/>
    </row>
    <row r="5424" spans="4:4" x14ac:dyDescent="0.25">
      <c r="D5424" s="19"/>
    </row>
    <row r="5448" spans="4:4" x14ac:dyDescent="0.25">
      <c r="D5448" s="19"/>
    </row>
    <row r="5472" spans="4:4" x14ac:dyDescent="0.25">
      <c r="D5472" s="19"/>
    </row>
    <row r="5496" spans="4:4" x14ac:dyDescent="0.25">
      <c r="D5496" s="19"/>
    </row>
    <row r="5520" spans="4:4" x14ac:dyDescent="0.25">
      <c r="D5520" s="19"/>
    </row>
    <row r="5544" spans="4:4" x14ac:dyDescent="0.25">
      <c r="D5544" s="19"/>
    </row>
    <row r="5568" spans="4:4" x14ac:dyDescent="0.25">
      <c r="D5568" s="19"/>
    </row>
    <row r="5592" spans="4:4" x14ac:dyDescent="0.25">
      <c r="D5592" s="19"/>
    </row>
    <row r="5616" spans="4:4" x14ac:dyDescent="0.25">
      <c r="D5616" s="19"/>
    </row>
    <row r="5640" spans="4:4" x14ac:dyDescent="0.25">
      <c r="D5640" s="19"/>
    </row>
    <row r="5664" spans="4:4" x14ac:dyDescent="0.25">
      <c r="D5664" s="19"/>
    </row>
    <row r="5688" spans="4:4" x14ac:dyDescent="0.25">
      <c r="D5688" s="19"/>
    </row>
    <row r="5712" spans="4:4" x14ac:dyDescent="0.25">
      <c r="D5712" s="19"/>
    </row>
    <row r="5736" spans="4:4" x14ac:dyDescent="0.25">
      <c r="D5736" s="19"/>
    </row>
    <row r="5760" spans="4:4" x14ac:dyDescent="0.25">
      <c r="D5760" s="19"/>
    </row>
    <row r="5784" spans="4:4" x14ac:dyDescent="0.25">
      <c r="D5784" s="19"/>
    </row>
    <row r="5808" spans="4:4" x14ac:dyDescent="0.25">
      <c r="D5808" s="19"/>
    </row>
    <row r="5832" spans="4:4" x14ac:dyDescent="0.25">
      <c r="D5832" s="19"/>
    </row>
    <row r="5856" spans="4:4" x14ac:dyDescent="0.25">
      <c r="D5856" s="19"/>
    </row>
    <row r="5880" spans="4:4" x14ac:dyDescent="0.25">
      <c r="D5880" s="19"/>
    </row>
    <row r="5904" spans="4:4" x14ac:dyDescent="0.25">
      <c r="D5904" s="19"/>
    </row>
    <row r="5928" spans="4:4" x14ac:dyDescent="0.25">
      <c r="D5928" s="19"/>
    </row>
    <row r="5952" spans="4:4" x14ac:dyDescent="0.25">
      <c r="D5952" s="19"/>
    </row>
    <row r="5976" spans="4:4" x14ac:dyDescent="0.25">
      <c r="D5976" s="19"/>
    </row>
    <row r="6000" spans="4:4" x14ac:dyDescent="0.25">
      <c r="D6000" s="19"/>
    </row>
    <row r="6024" spans="4:4" x14ac:dyDescent="0.25">
      <c r="D6024" s="19"/>
    </row>
    <row r="6048" spans="4:4" x14ac:dyDescent="0.25">
      <c r="D6048" s="19"/>
    </row>
    <row r="6072" spans="4:4" x14ac:dyDescent="0.25">
      <c r="D6072" s="19"/>
    </row>
    <row r="6096" spans="4:4" x14ac:dyDescent="0.25">
      <c r="D6096" s="19"/>
    </row>
    <row r="6120" spans="4:4" x14ac:dyDescent="0.25">
      <c r="D6120" s="19"/>
    </row>
    <row r="6144" spans="4:4" x14ac:dyDescent="0.25">
      <c r="D6144" s="19"/>
    </row>
    <row r="6168" spans="4:4" x14ac:dyDescent="0.25">
      <c r="D6168" s="19"/>
    </row>
    <row r="6192" spans="4:4" x14ac:dyDescent="0.25">
      <c r="D6192" s="19"/>
    </row>
    <row r="6216" spans="4:4" x14ac:dyDescent="0.25">
      <c r="D6216" s="19"/>
    </row>
    <row r="6240" spans="4:4" x14ac:dyDescent="0.25">
      <c r="D6240" s="19"/>
    </row>
    <row r="6264" spans="4:4" x14ac:dyDescent="0.25">
      <c r="D6264" s="19"/>
    </row>
    <row r="6288" spans="4:4" x14ac:dyDescent="0.25">
      <c r="D6288" s="19"/>
    </row>
    <row r="6312" spans="4:4" x14ac:dyDescent="0.25">
      <c r="D6312" s="19"/>
    </row>
    <row r="6336" spans="4:4" x14ac:dyDescent="0.25">
      <c r="D6336" s="19"/>
    </row>
    <row r="6360" spans="4:4" x14ac:dyDescent="0.25">
      <c r="D6360" s="19"/>
    </row>
    <row r="6384" spans="4:4" x14ac:dyDescent="0.25">
      <c r="D6384" s="19"/>
    </row>
    <row r="6408" spans="4:4" x14ac:dyDescent="0.25">
      <c r="D6408" s="19"/>
    </row>
    <row r="6432" spans="4:4" x14ac:dyDescent="0.25">
      <c r="D6432" s="19"/>
    </row>
    <row r="6456" spans="4:4" x14ac:dyDescent="0.25">
      <c r="D6456" s="19"/>
    </row>
    <row r="6480" spans="4:4" x14ac:dyDescent="0.25">
      <c r="D6480" s="19"/>
    </row>
    <row r="6504" spans="4:4" x14ac:dyDescent="0.25">
      <c r="D6504" s="19"/>
    </row>
    <row r="6528" spans="4:4" x14ac:dyDescent="0.25">
      <c r="D6528" s="19"/>
    </row>
    <row r="6552" spans="4:4" x14ac:dyDescent="0.25">
      <c r="D6552" s="19"/>
    </row>
    <row r="6576" spans="4:4" x14ac:dyDescent="0.25">
      <c r="D6576" s="19"/>
    </row>
    <row r="6600" spans="4:4" x14ac:dyDescent="0.25">
      <c r="D6600" s="19"/>
    </row>
    <row r="6624" spans="4:4" x14ac:dyDescent="0.25">
      <c r="D6624" s="19"/>
    </row>
    <row r="6648" spans="4:4" x14ac:dyDescent="0.25">
      <c r="D6648" s="19"/>
    </row>
    <row r="6672" spans="4:4" x14ac:dyDescent="0.25">
      <c r="D6672" s="19"/>
    </row>
    <row r="6696" spans="4:4" x14ac:dyDescent="0.25">
      <c r="D6696" s="19"/>
    </row>
    <row r="6720" spans="4:4" x14ac:dyDescent="0.25">
      <c r="D6720" s="19"/>
    </row>
    <row r="6744" spans="4:4" x14ac:dyDescent="0.25">
      <c r="D6744" s="19"/>
    </row>
    <row r="6768" spans="4:4" x14ac:dyDescent="0.25">
      <c r="D6768" s="19"/>
    </row>
    <row r="6792" spans="4:4" x14ac:dyDescent="0.25">
      <c r="D6792" s="19"/>
    </row>
    <row r="6816" spans="4:4" x14ac:dyDescent="0.25">
      <c r="D6816" s="19"/>
    </row>
    <row r="6840" spans="4:4" x14ac:dyDescent="0.25">
      <c r="D6840" s="19"/>
    </row>
    <row r="6864" spans="4:4" x14ac:dyDescent="0.25">
      <c r="D6864" s="19"/>
    </row>
    <row r="6888" spans="4:4" x14ac:dyDescent="0.25">
      <c r="D6888" s="19"/>
    </row>
    <row r="6912" spans="4:4" x14ac:dyDescent="0.25">
      <c r="D6912" s="19"/>
    </row>
  </sheetData>
  <mergeCells count="2">
    <mergeCell ref="AM1:AN1"/>
    <mergeCell ref="AM2:AN2"/>
  </mergeCells>
  <pageMargins left="0.7" right="0.7" top="0.75" bottom="0.75" header="0.3" footer="0.3"/>
  <drawing r:id="rId1"/>
  <legacyDrawing r:id="rId2"/>
  <controls>
    <mc:AlternateContent xmlns:mc="http://schemas.openxmlformats.org/markup-compatibility/2006">
      <mc:Choice Requires="x14">
        <control shapeId="51203" r:id="rId3" name="CommandButton3">
          <controlPr defaultSize="0" autoLine="0" r:id="rId4">
            <anchor moveWithCells="1">
              <from>
                <xdr:col>98</xdr:col>
                <xdr:colOff>38100</xdr:colOff>
                <xdr:row>15</xdr:row>
                <xdr:rowOff>47625</xdr:rowOff>
              </from>
              <to>
                <xdr:col>101</xdr:col>
                <xdr:colOff>552450</xdr:colOff>
                <xdr:row>18</xdr:row>
                <xdr:rowOff>38100</xdr:rowOff>
              </to>
            </anchor>
          </controlPr>
        </control>
      </mc:Choice>
      <mc:Fallback>
        <control shapeId="51203" r:id="rId3" name="CommandButton3"/>
      </mc:Fallback>
    </mc:AlternateContent>
    <mc:AlternateContent xmlns:mc="http://schemas.openxmlformats.org/markup-compatibility/2006">
      <mc:Choice Requires="x14">
        <control shapeId="51202" r:id="rId5" name="CommandButton2">
          <controlPr defaultSize="0" autoLine="0" r:id="rId6">
            <anchor moveWithCells="1">
              <from>
                <xdr:col>98</xdr:col>
                <xdr:colOff>47625</xdr:colOff>
                <xdr:row>11</xdr:row>
                <xdr:rowOff>161925</xdr:rowOff>
              </from>
              <to>
                <xdr:col>101</xdr:col>
                <xdr:colOff>542925</xdr:colOff>
                <xdr:row>14</xdr:row>
                <xdr:rowOff>152400</xdr:rowOff>
              </to>
            </anchor>
          </controlPr>
        </control>
      </mc:Choice>
      <mc:Fallback>
        <control shapeId="51202" r:id="rId5" name="CommandButton2"/>
      </mc:Fallback>
    </mc:AlternateContent>
    <mc:AlternateContent xmlns:mc="http://schemas.openxmlformats.org/markup-compatibility/2006">
      <mc:Choice Requires="x14">
        <control shapeId="51201" r:id="rId7" name="CommandButton1">
          <controlPr defaultSize="0" autoLine="0" r:id="rId8">
            <anchor moveWithCells="1">
              <from>
                <xdr:col>98</xdr:col>
                <xdr:colOff>381000</xdr:colOff>
                <xdr:row>6</xdr:row>
                <xdr:rowOff>38100</xdr:rowOff>
              </from>
              <to>
                <xdr:col>101</xdr:col>
                <xdr:colOff>247650</xdr:colOff>
                <xdr:row>8</xdr:row>
                <xdr:rowOff>95250</xdr:rowOff>
              </to>
            </anchor>
          </controlPr>
        </control>
      </mc:Choice>
      <mc:Fallback>
        <control shapeId="51201" r:id="rId7" name="CommandButton1"/>
      </mc:Fallback>
    </mc:AlternateContent>
    <mc:AlternateContent xmlns:mc="http://schemas.openxmlformats.org/markup-compatibility/2006">
      <mc:Choice Requires="x14">
        <control shapeId="51204" r:id="rId9" name="btnRDBMEASActions">
          <controlPr defaultSize="0" print="0" autoFill="0" autoPict="0" macro="ShowRDbMeasActions">
            <anchor moveWithCells="1" sizeWithCells="1">
              <from>
                <xdr:col>4</xdr:col>
                <xdr:colOff>342900</xdr:colOff>
                <xdr:row>1</xdr:row>
                <xdr:rowOff>152400</xdr:rowOff>
              </from>
              <to>
                <xdr:col>7</xdr:col>
                <xdr:colOff>209550</xdr:colOff>
                <xdr:row>4</xdr:row>
                <xdr:rowOff>9525</xdr:rowOff>
              </to>
            </anchor>
          </controlPr>
        </control>
      </mc:Choice>
    </mc:AlternateContent>
  </control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1B7893-083D-4471-A903-0718CAB10BDF}">
  <sheetPr codeName="List25">
    <tabColor rgb="FFC00000"/>
  </sheetPr>
  <dimension ref="A1:AQ14880"/>
  <sheetViews>
    <sheetView topLeftCell="C1" zoomScale="25" zoomScaleNormal="25" workbookViewId="0">
      <selection activeCell="AF12" sqref="AF12"/>
    </sheetView>
  </sheetViews>
  <sheetFormatPr defaultRowHeight="15" x14ac:dyDescent="0.25"/>
  <cols>
    <col min="1" max="1" width="24.140625" customWidth="1"/>
    <col min="2" max="2" width="35.5703125" customWidth="1"/>
    <col min="3" max="3" width="16.85546875" customWidth="1"/>
    <col min="4" max="4" width="16.5703125" customWidth="1"/>
    <col min="9" max="9" width="15.28515625" customWidth="1"/>
    <col min="10" max="10" width="33.5703125" customWidth="1"/>
    <col min="17" max="17" width="14" customWidth="1"/>
    <col min="27" max="27" width="34.5703125" customWidth="1"/>
  </cols>
  <sheetData>
    <row r="1" spans="1:43" x14ac:dyDescent="0.25">
      <c r="A1" t="s">
        <v>130</v>
      </c>
      <c r="B1" t="s">
        <v>1086</v>
      </c>
      <c r="C1" t="s">
        <v>4725</v>
      </c>
      <c r="D1">
        <v>0</v>
      </c>
      <c r="K1" t="s">
        <v>4725</v>
      </c>
      <c r="L1" t="s">
        <v>1083</v>
      </c>
      <c r="M1" t="s">
        <v>4726</v>
      </c>
      <c r="N1" t="s">
        <v>4727</v>
      </c>
      <c r="O1" t="s">
        <v>4728</v>
      </c>
      <c r="P1" t="s">
        <v>2454</v>
      </c>
      <c r="Q1" t="s">
        <v>4729</v>
      </c>
      <c r="R1" t="s">
        <v>4730</v>
      </c>
      <c r="S1" t="s">
        <v>4731</v>
      </c>
      <c r="T1" t="s">
        <v>1046</v>
      </c>
      <c r="U1" t="s">
        <v>9</v>
      </c>
      <c r="Y1" t="s">
        <v>1081</v>
      </c>
      <c r="AA1" t="s">
        <v>6108</v>
      </c>
      <c r="AB1" s="110" t="s">
        <v>4704</v>
      </c>
      <c r="AC1" s="110"/>
    </row>
    <row r="2" spans="1:43" x14ac:dyDescent="0.25">
      <c r="A2" t="s">
        <v>130</v>
      </c>
      <c r="B2" t="s">
        <v>1086</v>
      </c>
      <c r="C2" t="s">
        <v>1083</v>
      </c>
      <c r="D2" t="b">
        <v>0</v>
      </c>
      <c r="I2" t="s">
        <v>130</v>
      </c>
      <c r="J2" t="s">
        <v>1086</v>
      </c>
      <c r="K2">
        <v>0</v>
      </c>
      <c r="L2" t="b">
        <v>0</v>
      </c>
      <c r="M2" t="b">
        <v>0</v>
      </c>
      <c r="N2" t="b">
        <v>0</v>
      </c>
      <c r="O2" t="b">
        <v>0</v>
      </c>
      <c r="P2" t="b">
        <v>0</v>
      </c>
      <c r="Q2">
        <v>0</v>
      </c>
      <c r="R2">
        <v>0</v>
      </c>
      <c r="S2">
        <v>0</v>
      </c>
      <c r="T2">
        <v>0</v>
      </c>
      <c r="U2">
        <v>0</v>
      </c>
      <c r="V2">
        <v>2</v>
      </c>
      <c r="W2">
        <v>0</v>
      </c>
      <c r="X2">
        <v>20</v>
      </c>
      <c r="Y2">
        <v>0</v>
      </c>
      <c r="Z2" t="s">
        <v>1091</v>
      </c>
      <c r="AA2" t="s">
        <v>2454</v>
      </c>
      <c r="AB2" s="110"/>
      <c r="AC2" s="110"/>
    </row>
    <row r="3" spans="1:43" x14ac:dyDescent="0.25">
      <c r="A3" t="s">
        <v>130</v>
      </c>
      <c r="B3" t="s">
        <v>1086</v>
      </c>
      <c r="C3" t="s">
        <v>4726</v>
      </c>
      <c r="D3" t="b">
        <v>0</v>
      </c>
      <c r="I3" t="s">
        <v>130</v>
      </c>
      <c r="J3" t="s">
        <v>1093</v>
      </c>
      <c r="K3">
        <v>1</v>
      </c>
      <c r="L3" t="b">
        <v>0</v>
      </c>
      <c r="M3" t="b">
        <v>0</v>
      </c>
      <c r="N3" t="b">
        <v>1</v>
      </c>
      <c r="O3" t="b">
        <v>0</v>
      </c>
      <c r="P3" t="b">
        <v>0</v>
      </c>
      <c r="Q3">
        <v>11</v>
      </c>
      <c r="R3">
        <v>11</v>
      </c>
      <c r="S3">
        <v>2</v>
      </c>
      <c r="T3">
        <v>0</v>
      </c>
      <c r="U3">
        <v>0</v>
      </c>
      <c r="V3">
        <v>0</v>
      </c>
      <c r="W3">
        <v>0</v>
      </c>
      <c r="X3">
        <v>0</v>
      </c>
      <c r="Y3">
        <v>5</v>
      </c>
      <c r="Z3" t="s">
        <v>485</v>
      </c>
    </row>
    <row r="4" spans="1:43" x14ac:dyDescent="0.25">
      <c r="A4" t="s">
        <v>130</v>
      </c>
      <c r="B4" t="s">
        <v>1086</v>
      </c>
      <c r="C4" t="s">
        <v>4727</v>
      </c>
      <c r="D4" t="b">
        <v>0</v>
      </c>
      <c r="I4" t="s">
        <v>130</v>
      </c>
      <c r="J4" t="s">
        <v>1100</v>
      </c>
      <c r="K4">
        <v>2</v>
      </c>
      <c r="L4" t="b">
        <v>0</v>
      </c>
      <c r="M4" t="b">
        <v>0</v>
      </c>
      <c r="N4" t="b">
        <v>1</v>
      </c>
      <c r="O4" t="b">
        <v>0</v>
      </c>
      <c r="P4" t="b">
        <v>0</v>
      </c>
      <c r="Q4">
        <v>2</v>
      </c>
      <c r="R4">
        <v>0</v>
      </c>
      <c r="S4">
        <v>2</v>
      </c>
      <c r="T4">
        <v>0</v>
      </c>
      <c r="U4">
        <v>0</v>
      </c>
      <c r="V4">
        <v>0</v>
      </c>
      <c r="W4">
        <v>0</v>
      </c>
      <c r="X4">
        <v>0</v>
      </c>
      <c r="Y4">
        <v>5</v>
      </c>
      <c r="Z4" t="s">
        <v>485</v>
      </c>
    </row>
    <row r="5" spans="1:43" x14ac:dyDescent="0.25">
      <c r="A5" t="s">
        <v>130</v>
      </c>
      <c r="B5" t="s">
        <v>1086</v>
      </c>
      <c r="C5" t="s">
        <v>4728</v>
      </c>
      <c r="D5" t="b">
        <v>0</v>
      </c>
      <c r="I5" t="s">
        <v>130</v>
      </c>
      <c r="J5" t="s">
        <v>1103</v>
      </c>
      <c r="K5">
        <v>3</v>
      </c>
      <c r="L5" t="b">
        <v>0</v>
      </c>
      <c r="M5" t="b">
        <v>0</v>
      </c>
      <c r="N5" t="b">
        <v>1</v>
      </c>
      <c r="O5" t="b">
        <v>0</v>
      </c>
      <c r="P5" t="b">
        <v>0</v>
      </c>
      <c r="Q5">
        <v>2</v>
      </c>
      <c r="R5">
        <v>4</v>
      </c>
      <c r="S5">
        <v>2</v>
      </c>
      <c r="T5">
        <v>0</v>
      </c>
      <c r="U5">
        <v>0</v>
      </c>
      <c r="V5">
        <v>0</v>
      </c>
      <c r="W5">
        <v>0</v>
      </c>
      <c r="X5">
        <v>0</v>
      </c>
      <c r="Y5">
        <v>5</v>
      </c>
      <c r="Z5" t="s">
        <v>485</v>
      </c>
    </row>
    <row r="6" spans="1:43" x14ac:dyDescent="0.25">
      <c r="A6" t="s">
        <v>130</v>
      </c>
      <c r="B6" t="s">
        <v>1086</v>
      </c>
      <c r="C6" t="s">
        <v>2454</v>
      </c>
      <c r="D6" t="b">
        <v>0</v>
      </c>
      <c r="I6" t="s">
        <v>130</v>
      </c>
      <c r="J6" t="s">
        <v>1106</v>
      </c>
      <c r="K6">
        <v>4</v>
      </c>
      <c r="L6" t="b">
        <v>0</v>
      </c>
      <c r="M6" t="b">
        <v>0</v>
      </c>
      <c r="N6" t="b">
        <v>1</v>
      </c>
      <c r="O6" t="b">
        <v>0</v>
      </c>
      <c r="P6" t="b">
        <v>0</v>
      </c>
      <c r="Q6">
        <v>2</v>
      </c>
      <c r="R6">
        <v>4</v>
      </c>
      <c r="S6">
        <v>2</v>
      </c>
      <c r="T6">
        <v>0</v>
      </c>
      <c r="U6">
        <v>0</v>
      </c>
      <c r="V6">
        <v>0</v>
      </c>
      <c r="W6">
        <v>0</v>
      </c>
      <c r="X6">
        <v>0</v>
      </c>
      <c r="Y6">
        <v>5</v>
      </c>
      <c r="Z6" t="s">
        <v>485</v>
      </c>
    </row>
    <row r="7" spans="1:43" x14ac:dyDescent="0.25">
      <c r="A7" t="s">
        <v>130</v>
      </c>
      <c r="B7" t="s">
        <v>1086</v>
      </c>
      <c r="C7" t="s">
        <v>4729</v>
      </c>
      <c r="D7">
        <v>0</v>
      </c>
      <c r="I7" t="s">
        <v>130</v>
      </c>
      <c r="J7" t="s">
        <v>1109</v>
      </c>
      <c r="K7">
        <v>5</v>
      </c>
      <c r="L7" t="b">
        <v>0</v>
      </c>
      <c r="M7" t="b">
        <v>0</v>
      </c>
      <c r="N7" t="b">
        <v>1</v>
      </c>
      <c r="O7" t="b">
        <v>0</v>
      </c>
      <c r="P7" t="b">
        <v>0</v>
      </c>
      <c r="Q7">
        <v>2</v>
      </c>
      <c r="R7">
        <v>4</v>
      </c>
      <c r="S7">
        <v>2</v>
      </c>
      <c r="T7">
        <v>0</v>
      </c>
      <c r="U7">
        <v>0</v>
      </c>
      <c r="V7">
        <v>0</v>
      </c>
      <c r="W7">
        <v>0</v>
      </c>
      <c r="X7">
        <v>0</v>
      </c>
      <c r="Y7">
        <v>5</v>
      </c>
      <c r="Z7" t="s">
        <v>485</v>
      </c>
    </row>
    <row r="8" spans="1:43" x14ac:dyDescent="0.25">
      <c r="A8" t="s">
        <v>130</v>
      </c>
      <c r="B8" t="s">
        <v>1086</v>
      </c>
      <c r="C8" t="s">
        <v>4730</v>
      </c>
      <c r="D8">
        <v>0</v>
      </c>
      <c r="I8" t="s">
        <v>130</v>
      </c>
      <c r="J8" t="s">
        <v>1112</v>
      </c>
      <c r="K8">
        <v>6</v>
      </c>
      <c r="L8" t="b">
        <v>0</v>
      </c>
      <c r="M8" t="b">
        <v>0</v>
      </c>
      <c r="N8" t="b">
        <v>1</v>
      </c>
      <c r="O8" t="b">
        <v>0</v>
      </c>
      <c r="P8" t="b">
        <v>0</v>
      </c>
      <c r="Q8">
        <v>2</v>
      </c>
      <c r="R8">
        <v>4</v>
      </c>
      <c r="S8">
        <v>2</v>
      </c>
      <c r="T8">
        <v>0</v>
      </c>
      <c r="U8">
        <v>0</v>
      </c>
      <c r="V8">
        <v>0</v>
      </c>
      <c r="W8">
        <v>0</v>
      </c>
      <c r="X8">
        <v>0</v>
      </c>
      <c r="Y8">
        <v>5</v>
      </c>
      <c r="Z8" t="s">
        <v>485</v>
      </c>
    </row>
    <row r="9" spans="1:43" x14ac:dyDescent="0.25">
      <c r="A9" t="s">
        <v>130</v>
      </c>
      <c r="B9" t="s">
        <v>1086</v>
      </c>
      <c r="C9" t="s">
        <v>4731</v>
      </c>
      <c r="D9">
        <v>0</v>
      </c>
      <c r="I9" t="s">
        <v>130</v>
      </c>
      <c r="J9" t="s">
        <v>1115</v>
      </c>
      <c r="K9">
        <v>7</v>
      </c>
      <c r="L9" t="b">
        <v>0</v>
      </c>
      <c r="M9" t="b">
        <v>0</v>
      </c>
      <c r="N9" t="b">
        <v>1</v>
      </c>
      <c r="O9" t="b">
        <v>0</v>
      </c>
      <c r="P9" t="b">
        <v>0</v>
      </c>
      <c r="Q9">
        <v>2</v>
      </c>
      <c r="R9">
        <v>0</v>
      </c>
      <c r="S9">
        <v>2</v>
      </c>
      <c r="T9">
        <v>0</v>
      </c>
      <c r="U9">
        <v>0</v>
      </c>
      <c r="V9">
        <v>0</v>
      </c>
      <c r="W9">
        <v>0</v>
      </c>
      <c r="X9">
        <v>0</v>
      </c>
      <c r="Y9">
        <v>5</v>
      </c>
      <c r="Z9" t="s">
        <v>485</v>
      </c>
    </row>
    <row r="10" spans="1:43" x14ac:dyDescent="0.25">
      <c r="A10" t="s">
        <v>130</v>
      </c>
      <c r="B10" t="s">
        <v>1086</v>
      </c>
      <c r="C10" t="s">
        <v>1046</v>
      </c>
      <c r="D10">
        <v>0</v>
      </c>
      <c r="I10" t="s">
        <v>130</v>
      </c>
      <c r="J10" t="s">
        <v>1118</v>
      </c>
      <c r="K10">
        <v>8</v>
      </c>
      <c r="L10" t="b">
        <v>0</v>
      </c>
      <c r="M10" t="b">
        <v>0</v>
      </c>
      <c r="N10" t="b">
        <v>1</v>
      </c>
      <c r="O10" t="b">
        <v>0</v>
      </c>
      <c r="P10" t="b">
        <v>0</v>
      </c>
      <c r="Q10">
        <v>0</v>
      </c>
      <c r="R10">
        <v>2</v>
      </c>
      <c r="S10">
        <v>2</v>
      </c>
      <c r="T10">
        <v>0</v>
      </c>
      <c r="U10">
        <v>0</v>
      </c>
      <c r="V10">
        <v>0</v>
      </c>
      <c r="W10">
        <v>0</v>
      </c>
      <c r="X10">
        <v>0</v>
      </c>
      <c r="Y10">
        <v>5</v>
      </c>
      <c r="Z10" t="s">
        <v>4732</v>
      </c>
    </row>
    <row r="11" spans="1:43" x14ac:dyDescent="0.25">
      <c r="A11" t="s">
        <v>130</v>
      </c>
      <c r="B11" t="s">
        <v>1086</v>
      </c>
      <c r="C11" t="s">
        <v>9</v>
      </c>
      <c r="D11">
        <v>0</v>
      </c>
      <c r="I11" t="s">
        <v>130</v>
      </c>
      <c r="J11" t="s">
        <v>1122</v>
      </c>
      <c r="K11">
        <v>9</v>
      </c>
      <c r="L11" t="b">
        <v>0</v>
      </c>
      <c r="M11" t="b">
        <v>0</v>
      </c>
      <c r="N11" t="b">
        <v>1</v>
      </c>
      <c r="O11" t="b">
        <v>0</v>
      </c>
      <c r="P11" t="b">
        <v>0</v>
      </c>
      <c r="Q11">
        <v>0</v>
      </c>
      <c r="R11">
        <v>2</v>
      </c>
      <c r="S11">
        <v>2</v>
      </c>
      <c r="T11">
        <v>0</v>
      </c>
      <c r="U11">
        <v>0</v>
      </c>
      <c r="V11">
        <v>0</v>
      </c>
      <c r="W11">
        <v>0</v>
      </c>
      <c r="X11">
        <v>0</v>
      </c>
      <c r="Y11">
        <v>5</v>
      </c>
      <c r="Z11" t="s">
        <v>4732</v>
      </c>
    </row>
    <row r="12" spans="1:43" x14ac:dyDescent="0.25">
      <c r="A12" t="s">
        <v>130</v>
      </c>
      <c r="B12" t="s">
        <v>1086</v>
      </c>
      <c r="C12" t="s">
        <v>4733</v>
      </c>
      <c r="D12">
        <v>2</v>
      </c>
      <c r="I12" t="s">
        <v>130</v>
      </c>
      <c r="J12" t="s">
        <v>1125</v>
      </c>
      <c r="K12">
        <v>10</v>
      </c>
      <c r="L12" t="b">
        <v>0</v>
      </c>
      <c r="M12" t="b">
        <v>0</v>
      </c>
      <c r="N12" t="b">
        <v>1</v>
      </c>
      <c r="O12" t="b">
        <v>0</v>
      </c>
      <c r="P12" t="b">
        <v>0</v>
      </c>
      <c r="Q12">
        <v>4</v>
      </c>
      <c r="R12">
        <v>2</v>
      </c>
      <c r="S12">
        <v>2</v>
      </c>
      <c r="T12">
        <v>0</v>
      </c>
      <c r="U12">
        <v>0</v>
      </c>
      <c r="V12">
        <v>0</v>
      </c>
      <c r="W12">
        <v>0</v>
      </c>
      <c r="X12">
        <v>0</v>
      </c>
      <c r="Y12">
        <v>5</v>
      </c>
      <c r="Z12" t="s">
        <v>4732</v>
      </c>
    </row>
    <row r="13" spans="1:43" x14ac:dyDescent="0.25">
      <c r="A13" t="s">
        <v>130</v>
      </c>
      <c r="B13" t="s">
        <v>1086</v>
      </c>
      <c r="C13" t="s">
        <v>4734</v>
      </c>
      <c r="D13">
        <v>0</v>
      </c>
      <c r="I13" t="s">
        <v>130</v>
      </c>
      <c r="J13" t="s">
        <v>1128</v>
      </c>
      <c r="K13">
        <v>11</v>
      </c>
      <c r="L13" t="b">
        <v>0</v>
      </c>
      <c r="M13" t="b">
        <v>0</v>
      </c>
      <c r="N13" t="b">
        <v>1</v>
      </c>
      <c r="O13" t="b">
        <v>0</v>
      </c>
      <c r="P13" t="b">
        <v>0</v>
      </c>
      <c r="Q13">
        <v>4</v>
      </c>
      <c r="R13">
        <v>2</v>
      </c>
      <c r="S13">
        <v>2</v>
      </c>
      <c r="T13">
        <v>0</v>
      </c>
      <c r="U13">
        <v>0</v>
      </c>
      <c r="V13">
        <v>0</v>
      </c>
      <c r="W13">
        <v>0</v>
      </c>
      <c r="X13">
        <v>0</v>
      </c>
      <c r="Y13">
        <v>5</v>
      </c>
      <c r="Z13" t="s">
        <v>4732</v>
      </c>
    </row>
    <row r="14" spans="1:43" x14ac:dyDescent="0.25">
      <c r="A14" t="s">
        <v>130</v>
      </c>
      <c r="B14" t="s">
        <v>1086</v>
      </c>
      <c r="C14" t="s">
        <v>4735</v>
      </c>
      <c r="D14">
        <v>20</v>
      </c>
      <c r="I14" t="s">
        <v>130</v>
      </c>
      <c r="J14" t="s">
        <v>1131</v>
      </c>
      <c r="K14">
        <v>12</v>
      </c>
      <c r="L14" t="b">
        <v>0</v>
      </c>
      <c r="M14" t="b">
        <v>0</v>
      </c>
      <c r="N14" t="b">
        <v>1</v>
      </c>
      <c r="O14" t="b">
        <v>0</v>
      </c>
      <c r="P14" t="b">
        <v>0</v>
      </c>
      <c r="Q14">
        <v>4</v>
      </c>
      <c r="R14">
        <v>2</v>
      </c>
      <c r="S14">
        <v>2</v>
      </c>
      <c r="T14">
        <v>0</v>
      </c>
      <c r="U14">
        <v>0</v>
      </c>
      <c r="V14">
        <v>0</v>
      </c>
      <c r="W14">
        <v>0</v>
      </c>
      <c r="X14">
        <v>0</v>
      </c>
      <c r="Y14">
        <v>5</v>
      </c>
      <c r="Z14" t="s">
        <v>4732</v>
      </c>
    </row>
    <row r="15" spans="1:43" x14ac:dyDescent="0.25">
      <c r="A15" t="s">
        <v>130</v>
      </c>
      <c r="B15" t="s">
        <v>1086</v>
      </c>
      <c r="C15" t="s">
        <v>1081</v>
      </c>
      <c r="D15" t="s">
        <v>2475</v>
      </c>
      <c r="I15" t="s">
        <v>130</v>
      </c>
      <c r="J15" t="s">
        <v>1134</v>
      </c>
      <c r="K15">
        <v>13</v>
      </c>
      <c r="L15" t="b">
        <v>0</v>
      </c>
      <c r="M15" t="b">
        <v>0</v>
      </c>
      <c r="N15" t="b">
        <v>1</v>
      </c>
      <c r="O15" t="b">
        <v>0</v>
      </c>
      <c r="P15" t="b">
        <v>0</v>
      </c>
      <c r="Q15">
        <v>4</v>
      </c>
      <c r="R15">
        <v>2</v>
      </c>
      <c r="S15">
        <v>2</v>
      </c>
      <c r="T15">
        <v>0</v>
      </c>
      <c r="U15">
        <v>0</v>
      </c>
      <c r="V15">
        <v>0</v>
      </c>
      <c r="W15">
        <v>0</v>
      </c>
      <c r="X15">
        <v>0</v>
      </c>
      <c r="Y15">
        <v>5</v>
      </c>
      <c r="Z15" t="s">
        <v>4732</v>
      </c>
      <c r="AD15" t="s">
        <v>4725</v>
      </c>
      <c r="AF15" t="s">
        <v>4725</v>
      </c>
      <c r="AG15" t="s">
        <v>1083</v>
      </c>
      <c r="AH15" t="s">
        <v>4726</v>
      </c>
      <c r="AI15" t="s">
        <v>4727</v>
      </c>
      <c r="AJ15" t="s">
        <v>4728</v>
      </c>
      <c r="AK15" t="s">
        <v>2454</v>
      </c>
      <c r="AL15" t="s">
        <v>4729</v>
      </c>
      <c r="AM15" t="s">
        <v>4730</v>
      </c>
      <c r="AN15" t="s">
        <v>4731</v>
      </c>
      <c r="AO15" t="s">
        <v>1046</v>
      </c>
      <c r="AP15" t="s">
        <v>9</v>
      </c>
      <c r="AQ15" t="s">
        <v>1081</v>
      </c>
    </row>
    <row r="16" spans="1:43" x14ac:dyDescent="0.25">
      <c r="A16" t="s">
        <v>130</v>
      </c>
      <c r="B16" t="s">
        <v>1093</v>
      </c>
      <c r="C16" t="s">
        <v>4725</v>
      </c>
      <c r="D16">
        <v>1</v>
      </c>
      <c r="I16" t="s">
        <v>130</v>
      </c>
      <c r="J16" t="s">
        <v>1137</v>
      </c>
      <c r="K16">
        <v>14</v>
      </c>
      <c r="L16" t="b">
        <v>0</v>
      </c>
      <c r="M16" t="b">
        <v>0</v>
      </c>
      <c r="N16" t="b">
        <v>1</v>
      </c>
      <c r="O16" t="b">
        <v>0</v>
      </c>
      <c r="P16" t="b">
        <v>0</v>
      </c>
      <c r="Q16">
        <v>0</v>
      </c>
      <c r="R16">
        <v>2</v>
      </c>
      <c r="S16">
        <v>2</v>
      </c>
      <c r="T16">
        <v>0</v>
      </c>
      <c r="U16">
        <v>0</v>
      </c>
      <c r="V16">
        <v>0</v>
      </c>
      <c r="W16">
        <v>0</v>
      </c>
      <c r="X16">
        <v>0</v>
      </c>
      <c r="Y16">
        <v>5</v>
      </c>
      <c r="Z16" t="s">
        <v>4732</v>
      </c>
      <c r="AD16" t="s">
        <v>1083</v>
      </c>
    </row>
    <row r="17" spans="1:30" x14ac:dyDescent="0.25">
      <c r="A17" t="s">
        <v>130</v>
      </c>
      <c r="B17" t="s">
        <v>1093</v>
      </c>
      <c r="C17" t="s">
        <v>1083</v>
      </c>
      <c r="D17" t="b">
        <v>0</v>
      </c>
      <c r="I17" t="s">
        <v>130</v>
      </c>
      <c r="J17" t="s">
        <v>1140</v>
      </c>
      <c r="K17">
        <v>15</v>
      </c>
      <c r="L17" t="b">
        <v>0</v>
      </c>
      <c r="M17" t="b">
        <v>1</v>
      </c>
      <c r="N17" t="b">
        <v>0</v>
      </c>
      <c r="O17" t="b">
        <v>0</v>
      </c>
      <c r="P17" t="b">
        <v>0</v>
      </c>
      <c r="Q17">
        <v>2</v>
      </c>
      <c r="R17">
        <v>0</v>
      </c>
      <c r="S17">
        <v>3</v>
      </c>
      <c r="T17">
        <v>0</v>
      </c>
      <c r="U17">
        <v>0</v>
      </c>
      <c r="V17">
        <v>0</v>
      </c>
      <c r="W17">
        <v>0</v>
      </c>
      <c r="X17">
        <v>0</v>
      </c>
      <c r="Y17">
        <v>500</v>
      </c>
      <c r="Z17" t="s">
        <v>1091</v>
      </c>
      <c r="AD17" t="s">
        <v>4726</v>
      </c>
    </row>
    <row r="18" spans="1:30" x14ac:dyDescent="0.25">
      <c r="A18" t="s">
        <v>130</v>
      </c>
      <c r="B18" t="s">
        <v>1093</v>
      </c>
      <c r="C18" t="s">
        <v>4726</v>
      </c>
      <c r="D18" t="b">
        <v>0</v>
      </c>
      <c r="I18" t="s">
        <v>130</v>
      </c>
      <c r="J18" t="s">
        <v>1146</v>
      </c>
      <c r="K18">
        <v>16</v>
      </c>
      <c r="L18" t="b">
        <v>0</v>
      </c>
      <c r="M18" t="b">
        <v>1</v>
      </c>
      <c r="N18" t="b">
        <v>0</v>
      </c>
      <c r="O18" t="b">
        <v>0</v>
      </c>
      <c r="P18" t="b">
        <v>0</v>
      </c>
      <c r="Q18">
        <v>2</v>
      </c>
      <c r="R18">
        <v>0</v>
      </c>
      <c r="S18">
        <v>3</v>
      </c>
      <c r="T18">
        <v>0</v>
      </c>
      <c r="U18">
        <v>0</v>
      </c>
      <c r="V18">
        <v>0</v>
      </c>
      <c r="W18">
        <v>0</v>
      </c>
      <c r="X18">
        <v>0</v>
      </c>
      <c r="Y18">
        <v>500</v>
      </c>
      <c r="Z18" t="s">
        <v>1091</v>
      </c>
      <c r="AD18" t="s">
        <v>4727</v>
      </c>
    </row>
    <row r="19" spans="1:30" x14ac:dyDescent="0.25">
      <c r="A19" t="s">
        <v>130</v>
      </c>
      <c r="B19" t="s">
        <v>1093</v>
      </c>
      <c r="C19" t="s">
        <v>4727</v>
      </c>
      <c r="D19" t="b">
        <v>1</v>
      </c>
      <c r="I19" t="s">
        <v>130</v>
      </c>
      <c r="J19" t="s">
        <v>1149</v>
      </c>
      <c r="K19">
        <v>17</v>
      </c>
      <c r="L19" t="b">
        <v>0</v>
      </c>
      <c r="M19" t="b">
        <v>0</v>
      </c>
      <c r="N19" t="b">
        <v>1</v>
      </c>
      <c r="O19" t="b">
        <v>0</v>
      </c>
      <c r="P19" t="b">
        <v>0</v>
      </c>
      <c r="Q19">
        <v>0</v>
      </c>
      <c r="R19">
        <v>0</v>
      </c>
      <c r="S19">
        <v>4</v>
      </c>
      <c r="T19">
        <v>0</v>
      </c>
      <c r="U19">
        <v>0</v>
      </c>
      <c r="V19">
        <v>0</v>
      </c>
      <c r="W19">
        <v>0</v>
      </c>
      <c r="X19">
        <v>0</v>
      </c>
      <c r="Y19">
        <v>500</v>
      </c>
      <c r="Z19" t="s">
        <v>1091</v>
      </c>
      <c r="AD19" t="s">
        <v>4728</v>
      </c>
    </row>
    <row r="20" spans="1:30" x14ac:dyDescent="0.25">
      <c r="A20" t="s">
        <v>130</v>
      </c>
      <c r="B20" t="s">
        <v>1093</v>
      </c>
      <c r="C20" t="s">
        <v>4728</v>
      </c>
      <c r="D20" t="b">
        <v>0</v>
      </c>
      <c r="I20" t="s">
        <v>130</v>
      </c>
      <c r="J20" t="s">
        <v>1154</v>
      </c>
      <c r="K20">
        <v>18</v>
      </c>
      <c r="L20" t="b">
        <v>0</v>
      </c>
      <c r="M20" t="b">
        <v>0</v>
      </c>
      <c r="N20" t="b">
        <v>1</v>
      </c>
      <c r="O20" t="b">
        <v>0</v>
      </c>
      <c r="P20" t="b">
        <v>0</v>
      </c>
      <c r="Q20">
        <v>0</v>
      </c>
      <c r="R20">
        <v>0</v>
      </c>
      <c r="S20">
        <v>4</v>
      </c>
      <c r="T20">
        <v>0</v>
      </c>
      <c r="U20">
        <v>0</v>
      </c>
      <c r="V20">
        <v>0</v>
      </c>
      <c r="W20">
        <v>0</v>
      </c>
      <c r="X20">
        <v>0</v>
      </c>
      <c r="Y20">
        <v>500</v>
      </c>
      <c r="Z20" t="s">
        <v>1091</v>
      </c>
      <c r="AD20" t="s">
        <v>2454</v>
      </c>
    </row>
    <row r="21" spans="1:30" x14ac:dyDescent="0.25">
      <c r="A21" t="s">
        <v>130</v>
      </c>
      <c r="B21" t="s">
        <v>1093</v>
      </c>
      <c r="C21" t="s">
        <v>2454</v>
      </c>
      <c r="D21" t="b">
        <v>0</v>
      </c>
      <c r="I21" t="s">
        <v>130</v>
      </c>
      <c r="J21" t="s">
        <v>1157</v>
      </c>
      <c r="K21">
        <v>19</v>
      </c>
      <c r="L21" t="b">
        <v>0</v>
      </c>
      <c r="M21" t="b">
        <v>0</v>
      </c>
      <c r="N21" t="b">
        <v>1</v>
      </c>
      <c r="O21" t="b">
        <v>0</v>
      </c>
      <c r="P21" t="b">
        <v>0</v>
      </c>
      <c r="Q21">
        <v>0</v>
      </c>
      <c r="R21">
        <v>0</v>
      </c>
      <c r="S21">
        <v>4</v>
      </c>
      <c r="T21">
        <v>0</v>
      </c>
      <c r="U21">
        <v>0</v>
      </c>
      <c r="V21">
        <v>0</v>
      </c>
      <c r="W21">
        <v>0</v>
      </c>
      <c r="X21">
        <v>0</v>
      </c>
      <c r="Y21">
        <v>500</v>
      </c>
      <c r="Z21" t="s">
        <v>1091</v>
      </c>
      <c r="AD21" t="s">
        <v>4729</v>
      </c>
    </row>
    <row r="22" spans="1:30" x14ac:dyDescent="0.25">
      <c r="A22" t="s">
        <v>130</v>
      </c>
      <c r="B22" t="s">
        <v>1093</v>
      </c>
      <c r="C22" t="s">
        <v>4729</v>
      </c>
      <c r="D22">
        <v>11</v>
      </c>
      <c r="I22" t="s">
        <v>130</v>
      </c>
      <c r="J22" t="s">
        <v>1161</v>
      </c>
      <c r="K22">
        <v>20</v>
      </c>
      <c r="L22" t="b">
        <v>0</v>
      </c>
      <c r="M22" t="b">
        <v>0</v>
      </c>
      <c r="N22" t="b">
        <v>1</v>
      </c>
      <c r="O22" t="b">
        <v>0</v>
      </c>
      <c r="P22" t="b">
        <v>0</v>
      </c>
      <c r="Q22">
        <v>0</v>
      </c>
      <c r="R22">
        <v>0</v>
      </c>
      <c r="S22">
        <v>4</v>
      </c>
      <c r="T22">
        <v>0</v>
      </c>
      <c r="U22">
        <v>0</v>
      </c>
      <c r="V22">
        <v>0</v>
      </c>
      <c r="W22">
        <v>0</v>
      </c>
      <c r="X22">
        <v>0</v>
      </c>
      <c r="Y22">
        <v>500</v>
      </c>
      <c r="Z22" t="s">
        <v>1091</v>
      </c>
      <c r="AD22" t="s">
        <v>4730</v>
      </c>
    </row>
    <row r="23" spans="1:30" x14ac:dyDescent="0.25">
      <c r="A23" t="s">
        <v>130</v>
      </c>
      <c r="B23" t="s">
        <v>1093</v>
      </c>
      <c r="C23" t="s">
        <v>4730</v>
      </c>
      <c r="D23">
        <v>11</v>
      </c>
      <c r="I23" t="s">
        <v>130</v>
      </c>
      <c r="J23" t="s">
        <v>1164</v>
      </c>
      <c r="K23">
        <v>21</v>
      </c>
      <c r="L23" t="b">
        <v>0</v>
      </c>
      <c r="M23" t="b">
        <v>0</v>
      </c>
      <c r="N23" t="b">
        <v>1</v>
      </c>
      <c r="O23" t="b">
        <v>0</v>
      </c>
      <c r="P23" t="b">
        <v>0</v>
      </c>
      <c r="Q23">
        <v>2</v>
      </c>
      <c r="R23">
        <v>0</v>
      </c>
      <c r="S23">
        <v>3</v>
      </c>
      <c r="T23">
        <v>0</v>
      </c>
      <c r="U23">
        <v>0</v>
      </c>
      <c r="V23">
        <v>0</v>
      </c>
      <c r="W23">
        <v>0</v>
      </c>
      <c r="X23">
        <v>0</v>
      </c>
      <c r="Y23">
        <v>3</v>
      </c>
      <c r="Z23" t="s">
        <v>485</v>
      </c>
      <c r="AD23" t="s">
        <v>4731</v>
      </c>
    </row>
    <row r="24" spans="1:30" x14ac:dyDescent="0.25">
      <c r="A24" t="s">
        <v>130</v>
      </c>
      <c r="B24" t="s">
        <v>1093</v>
      </c>
      <c r="C24" t="s">
        <v>4731</v>
      </c>
      <c r="D24">
        <v>2</v>
      </c>
      <c r="I24" t="s">
        <v>130</v>
      </c>
      <c r="J24" t="s">
        <v>1167</v>
      </c>
      <c r="K24">
        <v>22</v>
      </c>
      <c r="L24" t="b">
        <v>0</v>
      </c>
      <c r="M24" t="b">
        <v>0</v>
      </c>
      <c r="N24" t="b">
        <v>1</v>
      </c>
      <c r="O24" t="b">
        <v>0</v>
      </c>
      <c r="P24" t="b">
        <v>0</v>
      </c>
      <c r="Q24">
        <v>2</v>
      </c>
      <c r="R24">
        <v>0</v>
      </c>
      <c r="S24">
        <v>3</v>
      </c>
      <c r="T24">
        <v>0</v>
      </c>
      <c r="U24">
        <v>0</v>
      </c>
      <c r="V24">
        <v>0</v>
      </c>
      <c r="W24">
        <v>0</v>
      </c>
      <c r="X24">
        <v>0</v>
      </c>
      <c r="Y24">
        <v>3</v>
      </c>
      <c r="Z24" t="s">
        <v>485</v>
      </c>
      <c r="AD24" t="s">
        <v>1046</v>
      </c>
    </row>
    <row r="25" spans="1:30" x14ac:dyDescent="0.25">
      <c r="A25" t="s">
        <v>130</v>
      </c>
      <c r="B25" t="s">
        <v>1093</v>
      </c>
      <c r="C25" t="s">
        <v>1046</v>
      </c>
      <c r="D25">
        <v>0</v>
      </c>
      <c r="I25" t="s">
        <v>130</v>
      </c>
      <c r="J25" t="s">
        <v>1170</v>
      </c>
      <c r="K25">
        <v>23</v>
      </c>
      <c r="L25" t="b">
        <v>0</v>
      </c>
      <c r="M25" t="b">
        <v>0</v>
      </c>
      <c r="N25" t="b">
        <v>1</v>
      </c>
      <c r="O25" t="b">
        <v>0</v>
      </c>
      <c r="P25" t="b">
        <v>0</v>
      </c>
      <c r="Q25">
        <v>2</v>
      </c>
      <c r="R25">
        <v>0</v>
      </c>
      <c r="S25">
        <v>3</v>
      </c>
      <c r="T25">
        <v>0</v>
      </c>
      <c r="U25">
        <v>0</v>
      </c>
      <c r="V25">
        <v>0</v>
      </c>
      <c r="W25">
        <v>0</v>
      </c>
      <c r="X25">
        <v>0</v>
      </c>
      <c r="Y25">
        <v>5</v>
      </c>
      <c r="Z25" t="s">
        <v>4732</v>
      </c>
      <c r="AD25" t="s">
        <v>9</v>
      </c>
    </row>
    <row r="26" spans="1:30" x14ac:dyDescent="0.25">
      <c r="A26" t="s">
        <v>130</v>
      </c>
      <c r="B26" t="s">
        <v>1093</v>
      </c>
      <c r="C26" t="s">
        <v>9</v>
      </c>
      <c r="D26">
        <v>0</v>
      </c>
      <c r="I26" t="s">
        <v>130</v>
      </c>
      <c r="J26" t="s">
        <v>5985</v>
      </c>
      <c r="K26">
        <v>24</v>
      </c>
      <c r="L26" t="b">
        <v>0</v>
      </c>
      <c r="M26" t="b">
        <v>0</v>
      </c>
      <c r="N26" t="b">
        <v>1</v>
      </c>
      <c r="O26" t="b">
        <v>0</v>
      </c>
      <c r="P26" t="b">
        <v>0</v>
      </c>
      <c r="Q26">
        <v>2</v>
      </c>
      <c r="R26">
        <v>0</v>
      </c>
      <c r="S26">
        <v>3</v>
      </c>
      <c r="T26">
        <v>0</v>
      </c>
      <c r="U26">
        <v>0</v>
      </c>
      <c r="V26">
        <v>0</v>
      </c>
      <c r="W26">
        <v>0</v>
      </c>
      <c r="X26">
        <v>0</v>
      </c>
      <c r="Y26">
        <v>5</v>
      </c>
      <c r="Z26" t="s">
        <v>4732</v>
      </c>
      <c r="AD26" t="s">
        <v>1081</v>
      </c>
    </row>
    <row r="27" spans="1:30" x14ac:dyDescent="0.25">
      <c r="A27" t="s">
        <v>130</v>
      </c>
      <c r="B27" t="s">
        <v>1093</v>
      </c>
      <c r="C27" t="s">
        <v>4733</v>
      </c>
      <c r="D27">
        <v>0</v>
      </c>
      <c r="I27" t="s">
        <v>130</v>
      </c>
      <c r="J27" t="s">
        <v>1175</v>
      </c>
      <c r="K27">
        <v>25</v>
      </c>
      <c r="L27" t="b">
        <v>0</v>
      </c>
      <c r="M27" t="b">
        <v>1</v>
      </c>
      <c r="N27" t="b">
        <v>1</v>
      </c>
      <c r="O27" t="b">
        <v>0</v>
      </c>
      <c r="P27" t="b">
        <v>0</v>
      </c>
      <c r="Q27">
        <v>2</v>
      </c>
      <c r="R27">
        <v>0</v>
      </c>
      <c r="S27">
        <v>2</v>
      </c>
      <c r="T27">
        <v>0</v>
      </c>
      <c r="U27">
        <v>0</v>
      </c>
      <c r="V27">
        <v>0</v>
      </c>
      <c r="W27">
        <v>0</v>
      </c>
      <c r="X27">
        <v>0</v>
      </c>
      <c r="Y27">
        <v>3</v>
      </c>
      <c r="Z27" t="s">
        <v>485</v>
      </c>
    </row>
    <row r="28" spans="1:30" x14ac:dyDescent="0.25">
      <c r="A28" t="s">
        <v>130</v>
      </c>
      <c r="B28" t="s">
        <v>1093</v>
      </c>
      <c r="C28" t="s">
        <v>4734</v>
      </c>
      <c r="D28">
        <v>0</v>
      </c>
      <c r="I28" t="s">
        <v>130</v>
      </c>
      <c r="J28" t="s">
        <v>1177</v>
      </c>
      <c r="K28">
        <v>26</v>
      </c>
      <c r="L28" t="b">
        <v>0</v>
      </c>
      <c r="M28" t="b">
        <v>1</v>
      </c>
      <c r="N28" t="b">
        <v>1</v>
      </c>
      <c r="O28" t="b">
        <v>0</v>
      </c>
      <c r="P28" t="b">
        <v>0</v>
      </c>
      <c r="Q28">
        <v>2</v>
      </c>
      <c r="R28">
        <v>0</v>
      </c>
      <c r="S28">
        <v>1</v>
      </c>
      <c r="T28">
        <v>0</v>
      </c>
      <c r="U28">
        <v>0</v>
      </c>
      <c r="V28">
        <v>0</v>
      </c>
      <c r="W28">
        <v>0</v>
      </c>
      <c r="X28">
        <v>0</v>
      </c>
      <c r="Y28">
        <v>5</v>
      </c>
      <c r="Z28" t="s">
        <v>485</v>
      </c>
    </row>
    <row r="29" spans="1:30" x14ac:dyDescent="0.25">
      <c r="A29" t="s">
        <v>130</v>
      </c>
      <c r="B29" t="s">
        <v>1093</v>
      </c>
      <c r="C29" t="s">
        <v>4735</v>
      </c>
      <c r="D29">
        <v>0</v>
      </c>
      <c r="I29" t="s">
        <v>130</v>
      </c>
      <c r="J29" t="s">
        <v>1179</v>
      </c>
      <c r="K29">
        <v>27</v>
      </c>
      <c r="L29" t="b">
        <v>0</v>
      </c>
      <c r="M29" t="b">
        <v>1</v>
      </c>
      <c r="N29" t="b">
        <v>1</v>
      </c>
      <c r="O29" t="b">
        <v>0</v>
      </c>
      <c r="P29" t="b">
        <v>0</v>
      </c>
      <c r="Q29">
        <v>2</v>
      </c>
      <c r="R29">
        <v>0</v>
      </c>
      <c r="S29">
        <v>2</v>
      </c>
      <c r="T29">
        <v>0</v>
      </c>
      <c r="U29">
        <v>0</v>
      </c>
      <c r="V29">
        <v>0</v>
      </c>
      <c r="W29">
        <v>0</v>
      </c>
      <c r="X29">
        <v>0</v>
      </c>
      <c r="Y29">
        <v>5</v>
      </c>
      <c r="Z29" t="s">
        <v>485</v>
      </c>
    </row>
    <row r="30" spans="1:30" x14ac:dyDescent="0.25">
      <c r="A30" t="s">
        <v>130</v>
      </c>
      <c r="B30" t="s">
        <v>1093</v>
      </c>
      <c r="C30" t="s">
        <v>1081</v>
      </c>
      <c r="D30" t="s">
        <v>4736</v>
      </c>
      <c r="I30" t="s">
        <v>130</v>
      </c>
      <c r="J30" t="s">
        <v>1181</v>
      </c>
      <c r="K30">
        <v>28</v>
      </c>
      <c r="L30" t="b">
        <v>0</v>
      </c>
      <c r="M30" t="b">
        <v>1</v>
      </c>
      <c r="N30" t="b">
        <v>1</v>
      </c>
      <c r="O30" t="b">
        <v>0</v>
      </c>
      <c r="P30" t="b">
        <v>0</v>
      </c>
      <c r="Q30">
        <v>2</v>
      </c>
      <c r="R30">
        <v>0</v>
      </c>
      <c r="S30">
        <v>0</v>
      </c>
      <c r="T30">
        <v>0</v>
      </c>
      <c r="U30">
        <v>0</v>
      </c>
      <c r="V30">
        <v>0</v>
      </c>
      <c r="W30">
        <v>0</v>
      </c>
      <c r="X30">
        <v>0</v>
      </c>
      <c r="Y30">
        <v>3</v>
      </c>
      <c r="Z30" t="s">
        <v>4732</v>
      </c>
    </row>
    <row r="31" spans="1:30" x14ac:dyDescent="0.25">
      <c r="A31" t="s">
        <v>130</v>
      </c>
      <c r="B31" t="s">
        <v>1100</v>
      </c>
      <c r="C31" t="s">
        <v>4725</v>
      </c>
      <c r="D31">
        <v>2</v>
      </c>
      <c r="I31" t="s">
        <v>130</v>
      </c>
      <c r="J31" t="s">
        <v>4870</v>
      </c>
      <c r="K31">
        <v>29</v>
      </c>
      <c r="L31" t="b">
        <v>0</v>
      </c>
      <c r="M31" t="b">
        <v>0</v>
      </c>
      <c r="N31" t="b">
        <v>0</v>
      </c>
      <c r="O31" t="b">
        <v>0</v>
      </c>
      <c r="P31" t="b">
        <v>0</v>
      </c>
      <c r="Q31">
        <v>0</v>
      </c>
      <c r="R31">
        <v>0</v>
      </c>
      <c r="S31">
        <v>0</v>
      </c>
      <c r="T31">
        <v>0</v>
      </c>
      <c r="U31">
        <v>0</v>
      </c>
      <c r="V31">
        <v>0</v>
      </c>
      <c r="W31">
        <v>0</v>
      </c>
      <c r="X31">
        <v>0</v>
      </c>
      <c r="Y31">
        <v>500</v>
      </c>
      <c r="Z31" t="s">
        <v>1091</v>
      </c>
    </row>
    <row r="32" spans="1:30" x14ac:dyDescent="0.25">
      <c r="A32" t="s">
        <v>130</v>
      </c>
      <c r="B32" t="s">
        <v>1100</v>
      </c>
      <c r="C32" t="s">
        <v>1083</v>
      </c>
      <c r="D32" t="b">
        <v>0</v>
      </c>
      <c r="I32" t="s">
        <v>130</v>
      </c>
      <c r="J32" t="s">
        <v>1186</v>
      </c>
      <c r="K32">
        <v>30</v>
      </c>
      <c r="L32" t="b">
        <v>0</v>
      </c>
      <c r="M32" t="b">
        <v>1</v>
      </c>
      <c r="N32" t="b">
        <v>1</v>
      </c>
      <c r="O32" t="b">
        <v>0</v>
      </c>
      <c r="P32" t="b">
        <v>0</v>
      </c>
      <c r="Q32">
        <v>3</v>
      </c>
      <c r="R32">
        <v>0</v>
      </c>
      <c r="S32">
        <v>3</v>
      </c>
      <c r="T32">
        <v>0</v>
      </c>
      <c r="U32">
        <v>0</v>
      </c>
      <c r="V32">
        <v>0</v>
      </c>
      <c r="W32">
        <v>0</v>
      </c>
      <c r="X32">
        <v>0</v>
      </c>
      <c r="Y32">
        <v>500</v>
      </c>
      <c r="Z32" t="s">
        <v>1091</v>
      </c>
    </row>
    <row r="33" spans="1:26" x14ac:dyDescent="0.25">
      <c r="A33" t="s">
        <v>130</v>
      </c>
      <c r="B33" t="s">
        <v>1100</v>
      </c>
      <c r="C33" t="s">
        <v>4726</v>
      </c>
      <c r="D33" t="b">
        <v>0</v>
      </c>
      <c r="I33" t="s">
        <v>130</v>
      </c>
      <c r="J33" t="s">
        <v>305</v>
      </c>
      <c r="K33">
        <v>31</v>
      </c>
      <c r="L33" t="b">
        <v>0</v>
      </c>
      <c r="M33" t="b">
        <v>0</v>
      </c>
      <c r="N33" t="b">
        <v>0</v>
      </c>
      <c r="O33" t="b">
        <v>0</v>
      </c>
      <c r="P33" t="b">
        <v>0</v>
      </c>
      <c r="Q33">
        <v>0</v>
      </c>
      <c r="R33">
        <v>0</v>
      </c>
      <c r="S33">
        <v>0</v>
      </c>
      <c r="T33">
        <v>0</v>
      </c>
      <c r="U33">
        <v>0</v>
      </c>
      <c r="V33">
        <v>0</v>
      </c>
      <c r="W33">
        <v>0</v>
      </c>
      <c r="X33">
        <v>0</v>
      </c>
      <c r="Y33">
        <v>500</v>
      </c>
      <c r="Z33" t="s">
        <v>1091</v>
      </c>
    </row>
    <row r="34" spans="1:26" x14ac:dyDescent="0.25">
      <c r="A34" t="s">
        <v>130</v>
      </c>
      <c r="B34" t="s">
        <v>1100</v>
      </c>
      <c r="C34" t="s">
        <v>4727</v>
      </c>
      <c r="D34" t="b">
        <v>1</v>
      </c>
      <c r="I34" t="s">
        <v>122</v>
      </c>
      <c r="J34" t="s">
        <v>1192</v>
      </c>
      <c r="K34">
        <v>32</v>
      </c>
      <c r="L34" t="b">
        <v>1</v>
      </c>
      <c r="M34" t="b">
        <v>1</v>
      </c>
      <c r="N34" t="b">
        <v>1</v>
      </c>
      <c r="O34" t="b">
        <v>0</v>
      </c>
      <c r="P34" t="b">
        <v>0</v>
      </c>
      <c r="Q34">
        <v>5</v>
      </c>
      <c r="R34">
        <v>0</v>
      </c>
      <c r="S34">
        <v>0</v>
      </c>
      <c r="T34">
        <v>3</v>
      </c>
      <c r="U34">
        <v>0</v>
      </c>
      <c r="V34">
        <v>1</v>
      </c>
      <c r="W34">
        <v>260</v>
      </c>
      <c r="X34">
        <v>0</v>
      </c>
      <c r="Y34">
        <v>2</v>
      </c>
      <c r="Z34" t="s">
        <v>485</v>
      </c>
    </row>
    <row r="35" spans="1:26" x14ac:dyDescent="0.25">
      <c r="A35" t="s">
        <v>130</v>
      </c>
      <c r="B35" t="s">
        <v>1100</v>
      </c>
      <c r="C35" t="s">
        <v>4728</v>
      </c>
      <c r="D35" t="b">
        <v>0</v>
      </c>
      <c r="I35" t="s">
        <v>122</v>
      </c>
      <c r="J35" t="s">
        <v>1194</v>
      </c>
      <c r="K35">
        <v>33</v>
      </c>
      <c r="L35" t="b">
        <v>1</v>
      </c>
      <c r="M35" t="b">
        <v>1</v>
      </c>
      <c r="N35" t="b">
        <v>1</v>
      </c>
      <c r="O35" t="b">
        <v>1</v>
      </c>
      <c r="P35" t="b">
        <v>1</v>
      </c>
      <c r="Q35">
        <v>5</v>
      </c>
      <c r="R35">
        <v>0</v>
      </c>
      <c r="S35">
        <v>0</v>
      </c>
      <c r="T35">
        <v>3</v>
      </c>
      <c r="U35">
        <v>0</v>
      </c>
      <c r="V35">
        <v>1</v>
      </c>
      <c r="W35">
        <v>259</v>
      </c>
      <c r="X35">
        <v>0</v>
      </c>
      <c r="Y35">
        <v>500</v>
      </c>
      <c r="Z35" t="s">
        <v>1091</v>
      </c>
    </row>
    <row r="36" spans="1:26" x14ac:dyDescent="0.25">
      <c r="A36" t="s">
        <v>130</v>
      </c>
      <c r="B36" t="s">
        <v>1100</v>
      </c>
      <c r="C36" t="s">
        <v>2454</v>
      </c>
      <c r="D36" t="b">
        <v>0</v>
      </c>
      <c r="I36" t="s">
        <v>122</v>
      </c>
      <c r="J36" t="s">
        <v>1196</v>
      </c>
      <c r="K36">
        <v>34</v>
      </c>
      <c r="L36" t="b">
        <v>0</v>
      </c>
      <c r="M36" t="b">
        <v>0</v>
      </c>
      <c r="N36" t="b">
        <v>0</v>
      </c>
      <c r="O36" t="b">
        <v>0</v>
      </c>
      <c r="P36" t="b">
        <v>0</v>
      </c>
      <c r="Q36">
        <v>0</v>
      </c>
      <c r="R36">
        <v>0</v>
      </c>
      <c r="S36">
        <v>0</v>
      </c>
      <c r="T36">
        <v>0</v>
      </c>
      <c r="U36">
        <v>0</v>
      </c>
      <c r="V36">
        <v>0</v>
      </c>
      <c r="W36">
        <v>0</v>
      </c>
      <c r="X36">
        <v>0</v>
      </c>
      <c r="Y36">
        <v>500</v>
      </c>
      <c r="Z36" t="s">
        <v>1091</v>
      </c>
    </row>
    <row r="37" spans="1:26" x14ac:dyDescent="0.25">
      <c r="A37" t="s">
        <v>130</v>
      </c>
      <c r="B37" t="s">
        <v>1100</v>
      </c>
      <c r="C37" t="s">
        <v>4729</v>
      </c>
      <c r="D37">
        <v>2</v>
      </c>
      <c r="I37" t="s">
        <v>122</v>
      </c>
      <c r="J37" t="s">
        <v>1198</v>
      </c>
      <c r="K37">
        <v>35</v>
      </c>
      <c r="L37" t="b">
        <v>0</v>
      </c>
      <c r="M37" t="b">
        <v>0</v>
      </c>
      <c r="N37" t="b">
        <v>0</v>
      </c>
      <c r="O37" t="b">
        <v>0</v>
      </c>
      <c r="P37" t="b">
        <v>0</v>
      </c>
      <c r="Q37">
        <v>0</v>
      </c>
      <c r="R37">
        <v>0</v>
      </c>
      <c r="S37">
        <v>0</v>
      </c>
      <c r="T37">
        <v>0</v>
      </c>
      <c r="U37">
        <v>0</v>
      </c>
      <c r="V37">
        <v>0</v>
      </c>
      <c r="W37">
        <v>0</v>
      </c>
      <c r="X37">
        <v>0</v>
      </c>
      <c r="Y37">
        <v>500</v>
      </c>
      <c r="Z37" t="s">
        <v>1091</v>
      </c>
    </row>
    <row r="38" spans="1:26" x14ac:dyDescent="0.25">
      <c r="A38" t="s">
        <v>130</v>
      </c>
      <c r="B38" t="s">
        <v>1100</v>
      </c>
      <c r="C38" t="s">
        <v>4730</v>
      </c>
      <c r="D38">
        <v>0</v>
      </c>
      <c r="I38" t="s">
        <v>122</v>
      </c>
      <c r="J38" t="s">
        <v>1199</v>
      </c>
      <c r="K38">
        <v>36</v>
      </c>
      <c r="L38" t="b">
        <v>0</v>
      </c>
      <c r="M38" t="b">
        <v>0</v>
      </c>
      <c r="N38" t="b">
        <v>0</v>
      </c>
      <c r="O38" t="b">
        <v>0</v>
      </c>
      <c r="P38" t="b">
        <v>0</v>
      </c>
      <c r="Q38">
        <v>0</v>
      </c>
      <c r="R38">
        <v>0</v>
      </c>
      <c r="S38">
        <v>0</v>
      </c>
      <c r="T38">
        <v>0</v>
      </c>
      <c r="U38">
        <v>0</v>
      </c>
      <c r="V38">
        <v>0</v>
      </c>
      <c r="W38">
        <v>0</v>
      </c>
      <c r="X38">
        <v>0</v>
      </c>
      <c r="Y38">
        <v>500</v>
      </c>
      <c r="Z38" t="s">
        <v>1091</v>
      </c>
    </row>
    <row r="39" spans="1:26" x14ac:dyDescent="0.25">
      <c r="A39" t="s">
        <v>130</v>
      </c>
      <c r="B39" t="s">
        <v>1100</v>
      </c>
      <c r="C39" t="s">
        <v>4731</v>
      </c>
      <c r="D39">
        <v>2</v>
      </c>
      <c r="I39" t="s">
        <v>122</v>
      </c>
      <c r="J39" t="s">
        <v>1200</v>
      </c>
      <c r="K39">
        <v>37</v>
      </c>
      <c r="L39" t="b">
        <v>0</v>
      </c>
      <c r="M39" t="b">
        <v>0</v>
      </c>
      <c r="N39" t="b">
        <v>0</v>
      </c>
      <c r="O39" t="b">
        <v>0</v>
      </c>
      <c r="P39" t="b">
        <v>0</v>
      </c>
      <c r="Q39">
        <v>0</v>
      </c>
      <c r="R39">
        <v>0</v>
      </c>
      <c r="S39">
        <v>0</v>
      </c>
      <c r="T39">
        <v>0</v>
      </c>
      <c r="U39">
        <v>0</v>
      </c>
      <c r="V39">
        <v>0</v>
      </c>
      <c r="W39">
        <v>0</v>
      </c>
      <c r="X39">
        <v>0</v>
      </c>
      <c r="Y39">
        <v>500</v>
      </c>
      <c r="Z39" t="s">
        <v>1091</v>
      </c>
    </row>
    <row r="40" spans="1:26" x14ac:dyDescent="0.25">
      <c r="A40" t="s">
        <v>130</v>
      </c>
      <c r="B40" t="s">
        <v>1100</v>
      </c>
      <c r="C40" t="s">
        <v>1046</v>
      </c>
      <c r="D40">
        <v>0</v>
      </c>
      <c r="I40" t="s">
        <v>122</v>
      </c>
      <c r="J40" t="s">
        <v>1201</v>
      </c>
      <c r="K40">
        <v>38</v>
      </c>
      <c r="L40" t="b">
        <v>1</v>
      </c>
      <c r="M40" t="b">
        <v>1</v>
      </c>
      <c r="N40" t="b">
        <v>1</v>
      </c>
      <c r="O40" t="b">
        <v>0</v>
      </c>
      <c r="P40" t="b">
        <v>0</v>
      </c>
      <c r="Q40">
        <v>5</v>
      </c>
      <c r="R40">
        <v>0</v>
      </c>
      <c r="S40">
        <v>0</v>
      </c>
      <c r="T40">
        <v>3</v>
      </c>
      <c r="U40">
        <v>0</v>
      </c>
      <c r="V40">
        <v>1</v>
      </c>
      <c r="W40">
        <v>265</v>
      </c>
      <c r="X40">
        <v>0</v>
      </c>
      <c r="Y40">
        <v>2</v>
      </c>
      <c r="Z40" t="s">
        <v>485</v>
      </c>
    </row>
    <row r="41" spans="1:26" x14ac:dyDescent="0.25">
      <c r="A41" t="s">
        <v>130</v>
      </c>
      <c r="B41" t="s">
        <v>1100</v>
      </c>
      <c r="C41" t="s">
        <v>9</v>
      </c>
      <c r="D41">
        <v>0</v>
      </c>
      <c r="I41" t="s">
        <v>122</v>
      </c>
      <c r="J41" t="s">
        <v>1203</v>
      </c>
      <c r="K41">
        <v>39</v>
      </c>
      <c r="L41" t="b">
        <v>1</v>
      </c>
      <c r="M41" t="b">
        <v>1</v>
      </c>
      <c r="N41" t="b">
        <v>1</v>
      </c>
      <c r="O41" t="b">
        <v>1</v>
      </c>
      <c r="P41" t="b">
        <v>1</v>
      </c>
      <c r="Q41">
        <v>5</v>
      </c>
      <c r="R41">
        <v>0</v>
      </c>
      <c r="S41">
        <v>0</v>
      </c>
      <c r="T41">
        <v>3</v>
      </c>
      <c r="U41">
        <v>0</v>
      </c>
      <c r="V41">
        <v>1</v>
      </c>
      <c r="W41">
        <v>264</v>
      </c>
      <c r="X41">
        <v>0</v>
      </c>
      <c r="Y41">
        <v>500</v>
      </c>
      <c r="Z41" t="s">
        <v>1091</v>
      </c>
    </row>
    <row r="42" spans="1:26" x14ac:dyDescent="0.25">
      <c r="A42" t="s">
        <v>130</v>
      </c>
      <c r="B42" t="s">
        <v>1100</v>
      </c>
      <c r="C42" t="s">
        <v>4733</v>
      </c>
      <c r="D42">
        <v>0</v>
      </c>
      <c r="I42" t="s">
        <v>122</v>
      </c>
      <c r="J42" t="s">
        <v>1205</v>
      </c>
      <c r="K42">
        <v>40</v>
      </c>
      <c r="L42" t="b">
        <v>0</v>
      </c>
      <c r="M42" t="b">
        <v>0</v>
      </c>
      <c r="N42" t="b">
        <v>0</v>
      </c>
      <c r="O42" t="b">
        <v>0</v>
      </c>
      <c r="P42" t="b">
        <v>0</v>
      </c>
      <c r="Q42">
        <v>0</v>
      </c>
      <c r="R42">
        <v>0</v>
      </c>
      <c r="S42">
        <v>0</v>
      </c>
      <c r="T42">
        <v>0</v>
      </c>
      <c r="U42">
        <v>0</v>
      </c>
      <c r="V42">
        <v>0</v>
      </c>
      <c r="W42">
        <v>0</v>
      </c>
      <c r="X42">
        <v>0</v>
      </c>
      <c r="Y42">
        <v>500</v>
      </c>
      <c r="Z42" t="s">
        <v>1091</v>
      </c>
    </row>
    <row r="43" spans="1:26" x14ac:dyDescent="0.25">
      <c r="A43" t="s">
        <v>130</v>
      </c>
      <c r="B43" t="s">
        <v>1100</v>
      </c>
      <c r="C43" t="s">
        <v>4734</v>
      </c>
      <c r="D43">
        <v>0</v>
      </c>
      <c r="I43" t="s">
        <v>122</v>
      </c>
      <c r="J43" t="s">
        <v>1207</v>
      </c>
      <c r="K43">
        <v>41</v>
      </c>
      <c r="L43" t="b">
        <v>0</v>
      </c>
      <c r="M43" t="b">
        <v>0</v>
      </c>
      <c r="N43" t="b">
        <v>0</v>
      </c>
      <c r="O43" t="b">
        <v>0</v>
      </c>
      <c r="P43" t="b">
        <v>0</v>
      </c>
      <c r="Q43">
        <v>0</v>
      </c>
      <c r="R43">
        <v>0</v>
      </c>
      <c r="S43">
        <v>0</v>
      </c>
      <c r="T43">
        <v>0</v>
      </c>
      <c r="U43">
        <v>0</v>
      </c>
      <c r="V43">
        <v>0</v>
      </c>
      <c r="W43">
        <v>0</v>
      </c>
      <c r="X43">
        <v>0</v>
      </c>
      <c r="Y43">
        <v>500</v>
      </c>
      <c r="Z43" t="s">
        <v>1091</v>
      </c>
    </row>
    <row r="44" spans="1:26" x14ac:dyDescent="0.25">
      <c r="A44" t="s">
        <v>130</v>
      </c>
      <c r="B44" t="s">
        <v>1100</v>
      </c>
      <c r="C44" t="s">
        <v>4735</v>
      </c>
      <c r="D44">
        <v>0</v>
      </c>
      <c r="I44" t="s">
        <v>122</v>
      </c>
      <c r="J44" t="s">
        <v>1208</v>
      </c>
      <c r="K44">
        <v>42</v>
      </c>
      <c r="L44" t="b">
        <v>0</v>
      </c>
      <c r="M44" t="b">
        <v>0</v>
      </c>
      <c r="N44" t="b">
        <v>0</v>
      </c>
      <c r="O44" t="b">
        <v>0</v>
      </c>
      <c r="P44" t="b">
        <v>0</v>
      </c>
      <c r="Q44">
        <v>0</v>
      </c>
      <c r="R44">
        <v>0</v>
      </c>
      <c r="S44">
        <v>0</v>
      </c>
      <c r="T44">
        <v>0</v>
      </c>
      <c r="U44">
        <v>0</v>
      </c>
      <c r="V44">
        <v>0</v>
      </c>
      <c r="W44">
        <v>0</v>
      </c>
      <c r="X44">
        <v>0</v>
      </c>
      <c r="Y44">
        <v>500</v>
      </c>
      <c r="Z44" t="s">
        <v>1091</v>
      </c>
    </row>
    <row r="45" spans="1:26" x14ac:dyDescent="0.25">
      <c r="A45" t="s">
        <v>130</v>
      </c>
      <c r="B45" t="s">
        <v>1100</v>
      </c>
      <c r="C45" t="s">
        <v>1081</v>
      </c>
      <c r="D45" t="s">
        <v>4736</v>
      </c>
      <c r="I45" t="s">
        <v>122</v>
      </c>
      <c r="J45" t="s">
        <v>1209</v>
      </c>
      <c r="K45">
        <v>43</v>
      </c>
      <c r="L45" t="b">
        <v>0</v>
      </c>
      <c r="M45" t="b">
        <v>0</v>
      </c>
      <c r="N45" t="b">
        <v>0</v>
      </c>
      <c r="O45" t="b">
        <v>0</v>
      </c>
      <c r="P45" t="b">
        <v>0</v>
      </c>
      <c r="Q45">
        <v>0</v>
      </c>
      <c r="R45">
        <v>0</v>
      </c>
      <c r="S45">
        <v>0</v>
      </c>
      <c r="T45">
        <v>0</v>
      </c>
      <c r="U45">
        <v>0</v>
      </c>
      <c r="V45">
        <v>0</v>
      </c>
      <c r="W45">
        <v>0</v>
      </c>
      <c r="X45">
        <v>0</v>
      </c>
      <c r="Y45">
        <v>500</v>
      </c>
      <c r="Z45" t="s">
        <v>1091</v>
      </c>
    </row>
    <row r="46" spans="1:26" x14ac:dyDescent="0.25">
      <c r="A46" t="s">
        <v>130</v>
      </c>
      <c r="B46" t="s">
        <v>1103</v>
      </c>
      <c r="C46" t="s">
        <v>4725</v>
      </c>
      <c r="D46">
        <v>3</v>
      </c>
      <c r="I46" t="s">
        <v>122</v>
      </c>
      <c r="J46" t="s">
        <v>1210</v>
      </c>
      <c r="K46">
        <v>44</v>
      </c>
      <c r="L46" t="b">
        <v>0</v>
      </c>
      <c r="M46" t="b">
        <v>0</v>
      </c>
      <c r="N46" t="b">
        <v>0</v>
      </c>
      <c r="O46" t="b">
        <v>0</v>
      </c>
      <c r="P46" t="b">
        <v>0</v>
      </c>
      <c r="Q46">
        <v>0</v>
      </c>
      <c r="R46">
        <v>0</v>
      </c>
      <c r="S46">
        <v>0</v>
      </c>
      <c r="T46">
        <v>0</v>
      </c>
      <c r="U46">
        <v>0</v>
      </c>
      <c r="V46">
        <v>0</v>
      </c>
      <c r="W46">
        <v>0</v>
      </c>
      <c r="X46">
        <v>0</v>
      </c>
      <c r="Y46">
        <v>500</v>
      </c>
      <c r="Z46" t="s">
        <v>1091</v>
      </c>
    </row>
    <row r="47" spans="1:26" x14ac:dyDescent="0.25">
      <c r="A47" t="s">
        <v>130</v>
      </c>
      <c r="B47" t="s">
        <v>1103</v>
      </c>
      <c r="C47" t="s">
        <v>1083</v>
      </c>
      <c r="D47" t="b">
        <v>0</v>
      </c>
      <c r="I47" t="s">
        <v>122</v>
      </c>
      <c r="J47" t="s">
        <v>1212</v>
      </c>
      <c r="K47">
        <v>45</v>
      </c>
      <c r="L47" t="b">
        <v>0</v>
      </c>
      <c r="M47" t="b">
        <v>0</v>
      </c>
      <c r="N47" t="b">
        <v>0</v>
      </c>
      <c r="O47" t="b">
        <v>0</v>
      </c>
      <c r="P47" t="b">
        <v>0</v>
      </c>
      <c r="Q47">
        <v>0</v>
      </c>
      <c r="R47">
        <v>0</v>
      </c>
      <c r="S47">
        <v>0</v>
      </c>
      <c r="T47">
        <v>0</v>
      </c>
      <c r="U47">
        <v>0</v>
      </c>
      <c r="V47">
        <v>0</v>
      </c>
      <c r="W47">
        <v>0</v>
      </c>
      <c r="X47">
        <v>0</v>
      </c>
      <c r="Y47">
        <v>500</v>
      </c>
      <c r="Z47" t="s">
        <v>1091</v>
      </c>
    </row>
    <row r="48" spans="1:26" x14ac:dyDescent="0.25">
      <c r="A48" t="s">
        <v>130</v>
      </c>
      <c r="B48" t="s">
        <v>1103</v>
      </c>
      <c r="C48" t="s">
        <v>4726</v>
      </c>
      <c r="D48" t="b">
        <v>0</v>
      </c>
      <c r="I48" t="s">
        <v>122</v>
      </c>
      <c r="J48" t="s">
        <v>1214</v>
      </c>
      <c r="K48">
        <v>46</v>
      </c>
      <c r="L48" t="b">
        <v>0</v>
      </c>
      <c r="M48" t="b">
        <v>0</v>
      </c>
      <c r="N48" t="b">
        <v>0</v>
      </c>
      <c r="O48" t="b">
        <v>0</v>
      </c>
      <c r="P48" t="b">
        <v>0</v>
      </c>
      <c r="Q48">
        <v>0</v>
      </c>
      <c r="R48">
        <v>0</v>
      </c>
      <c r="S48">
        <v>0</v>
      </c>
      <c r="T48">
        <v>0</v>
      </c>
      <c r="U48">
        <v>0</v>
      </c>
      <c r="V48">
        <v>0</v>
      </c>
      <c r="W48">
        <v>0</v>
      </c>
      <c r="X48">
        <v>0</v>
      </c>
      <c r="Y48">
        <v>500</v>
      </c>
      <c r="Z48" t="s">
        <v>1091</v>
      </c>
    </row>
    <row r="49" spans="1:26" x14ac:dyDescent="0.25">
      <c r="A49" t="s">
        <v>130</v>
      </c>
      <c r="B49" t="s">
        <v>1103</v>
      </c>
      <c r="C49" t="s">
        <v>4727</v>
      </c>
      <c r="D49" t="b">
        <v>1</v>
      </c>
      <c r="I49" t="s">
        <v>122</v>
      </c>
      <c r="J49" t="s">
        <v>1216</v>
      </c>
      <c r="K49">
        <v>47</v>
      </c>
      <c r="L49" t="b">
        <v>0</v>
      </c>
      <c r="M49" t="b">
        <v>0</v>
      </c>
      <c r="N49" t="b">
        <v>0</v>
      </c>
      <c r="O49" t="b">
        <v>0</v>
      </c>
      <c r="P49" t="b">
        <v>0</v>
      </c>
      <c r="Q49">
        <v>0</v>
      </c>
      <c r="R49">
        <v>0</v>
      </c>
      <c r="S49">
        <v>0</v>
      </c>
      <c r="T49">
        <v>0</v>
      </c>
      <c r="U49">
        <v>0</v>
      </c>
      <c r="V49">
        <v>0</v>
      </c>
      <c r="W49">
        <v>0</v>
      </c>
      <c r="X49">
        <v>0</v>
      </c>
      <c r="Y49">
        <v>500</v>
      </c>
      <c r="Z49" t="s">
        <v>1091</v>
      </c>
    </row>
    <row r="50" spans="1:26" x14ac:dyDescent="0.25">
      <c r="A50" t="s">
        <v>130</v>
      </c>
      <c r="B50" t="s">
        <v>1103</v>
      </c>
      <c r="C50" t="s">
        <v>4728</v>
      </c>
      <c r="D50" t="b">
        <v>0</v>
      </c>
      <c r="I50" t="s">
        <v>122</v>
      </c>
      <c r="J50" t="s">
        <v>1217</v>
      </c>
      <c r="K50">
        <v>48</v>
      </c>
      <c r="L50" t="b">
        <v>0</v>
      </c>
      <c r="M50" t="b">
        <v>0</v>
      </c>
      <c r="N50" t="b">
        <v>0</v>
      </c>
      <c r="O50" t="b">
        <v>0</v>
      </c>
      <c r="P50" t="b">
        <v>0</v>
      </c>
      <c r="Q50">
        <v>0</v>
      </c>
      <c r="R50">
        <v>0</v>
      </c>
      <c r="S50">
        <v>0</v>
      </c>
      <c r="T50">
        <v>0</v>
      </c>
      <c r="U50">
        <v>0</v>
      </c>
      <c r="V50">
        <v>0</v>
      </c>
      <c r="W50">
        <v>0</v>
      </c>
      <c r="X50">
        <v>0</v>
      </c>
      <c r="Y50">
        <v>500</v>
      </c>
      <c r="Z50" t="s">
        <v>1091</v>
      </c>
    </row>
    <row r="51" spans="1:26" x14ac:dyDescent="0.25">
      <c r="A51" t="s">
        <v>130</v>
      </c>
      <c r="B51" t="s">
        <v>1103</v>
      </c>
      <c r="C51" t="s">
        <v>2454</v>
      </c>
      <c r="D51" t="b">
        <v>0</v>
      </c>
      <c r="I51" t="s">
        <v>122</v>
      </c>
      <c r="J51" t="s">
        <v>1218</v>
      </c>
      <c r="K51">
        <v>49</v>
      </c>
      <c r="L51" t="b">
        <v>0</v>
      </c>
      <c r="M51" t="b">
        <v>0</v>
      </c>
      <c r="N51" t="b">
        <v>0</v>
      </c>
      <c r="O51" t="b">
        <v>0</v>
      </c>
      <c r="P51" t="b">
        <v>0</v>
      </c>
      <c r="Q51">
        <v>0</v>
      </c>
      <c r="R51">
        <v>0</v>
      </c>
      <c r="S51">
        <v>0</v>
      </c>
      <c r="T51">
        <v>0</v>
      </c>
      <c r="U51">
        <v>0</v>
      </c>
      <c r="V51">
        <v>0</v>
      </c>
      <c r="W51">
        <v>0</v>
      </c>
      <c r="X51">
        <v>0</v>
      </c>
      <c r="Y51">
        <v>500</v>
      </c>
      <c r="Z51" t="s">
        <v>1091</v>
      </c>
    </row>
    <row r="52" spans="1:26" x14ac:dyDescent="0.25">
      <c r="A52" t="s">
        <v>130</v>
      </c>
      <c r="B52" t="s">
        <v>1103</v>
      </c>
      <c r="C52" t="s">
        <v>4729</v>
      </c>
      <c r="D52">
        <v>2</v>
      </c>
      <c r="I52" t="s">
        <v>122</v>
      </c>
      <c r="J52" t="s">
        <v>1219</v>
      </c>
      <c r="K52">
        <v>50</v>
      </c>
      <c r="L52" t="b">
        <v>0</v>
      </c>
      <c r="M52" t="b">
        <v>0</v>
      </c>
      <c r="N52" t="b">
        <v>0</v>
      </c>
      <c r="O52" t="b">
        <v>0</v>
      </c>
      <c r="P52" t="b">
        <v>0</v>
      </c>
      <c r="Q52">
        <v>0</v>
      </c>
      <c r="R52">
        <v>0</v>
      </c>
      <c r="S52">
        <v>0</v>
      </c>
      <c r="T52">
        <v>0</v>
      </c>
      <c r="U52">
        <v>0</v>
      </c>
      <c r="V52">
        <v>0</v>
      </c>
      <c r="W52">
        <v>0</v>
      </c>
      <c r="X52">
        <v>0</v>
      </c>
      <c r="Y52">
        <v>500</v>
      </c>
      <c r="Z52" t="s">
        <v>1091</v>
      </c>
    </row>
    <row r="53" spans="1:26" x14ac:dyDescent="0.25">
      <c r="A53" t="s">
        <v>130</v>
      </c>
      <c r="B53" t="s">
        <v>1103</v>
      </c>
      <c r="C53" t="s">
        <v>4730</v>
      </c>
      <c r="D53">
        <v>4</v>
      </c>
      <c r="I53" t="s">
        <v>122</v>
      </c>
      <c r="J53" t="s">
        <v>1221</v>
      </c>
      <c r="K53">
        <v>51</v>
      </c>
      <c r="L53" t="b">
        <v>0</v>
      </c>
      <c r="M53" t="b">
        <v>0</v>
      </c>
      <c r="N53" t="b">
        <v>0</v>
      </c>
      <c r="O53" t="b">
        <v>0</v>
      </c>
      <c r="P53" t="b">
        <v>0</v>
      </c>
      <c r="Q53">
        <v>0</v>
      </c>
      <c r="R53">
        <v>0</v>
      </c>
      <c r="S53">
        <v>0</v>
      </c>
      <c r="T53">
        <v>0</v>
      </c>
      <c r="U53">
        <v>0</v>
      </c>
      <c r="V53">
        <v>0</v>
      </c>
      <c r="W53">
        <v>0</v>
      </c>
      <c r="X53">
        <v>0</v>
      </c>
      <c r="Y53">
        <v>500</v>
      </c>
      <c r="Z53" t="s">
        <v>1091</v>
      </c>
    </row>
    <row r="54" spans="1:26" x14ac:dyDescent="0.25">
      <c r="A54" t="s">
        <v>130</v>
      </c>
      <c r="B54" t="s">
        <v>1103</v>
      </c>
      <c r="C54" t="s">
        <v>4731</v>
      </c>
      <c r="D54">
        <v>2</v>
      </c>
      <c r="I54" t="s">
        <v>122</v>
      </c>
      <c r="J54" t="s">
        <v>1223</v>
      </c>
      <c r="K54">
        <v>52</v>
      </c>
      <c r="L54" t="b">
        <v>0</v>
      </c>
      <c r="M54" t="b">
        <v>0</v>
      </c>
      <c r="N54" t="b">
        <v>0</v>
      </c>
      <c r="O54" t="b">
        <v>0</v>
      </c>
      <c r="P54" t="b">
        <v>0</v>
      </c>
      <c r="Q54">
        <v>0</v>
      </c>
      <c r="R54">
        <v>0</v>
      </c>
      <c r="S54">
        <v>0</v>
      </c>
      <c r="T54">
        <v>0</v>
      </c>
      <c r="U54">
        <v>0</v>
      </c>
      <c r="V54">
        <v>0</v>
      </c>
      <c r="W54">
        <v>0</v>
      </c>
      <c r="X54">
        <v>0</v>
      </c>
      <c r="Y54">
        <v>500</v>
      </c>
      <c r="Z54" t="s">
        <v>1091</v>
      </c>
    </row>
    <row r="55" spans="1:26" x14ac:dyDescent="0.25">
      <c r="A55" t="s">
        <v>130</v>
      </c>
      <c r="B55" t="s">
        <v>1103</v>
      </c>
      <c r="C55" t="s">
        <v>1046</v>
      </c>
      <c r="D55">
        <v>0</v>
      </c>
      <c r="I55" t="s">
        <v>122</v>
      </c>
      <c r="J55" t="s">
        <v>1225</v>
      </c>
      <c r="K55">
        <v>53</v>
      </c>
      <c r="L55" t="b">
        <v>0</v>
      </c>
      <c r="M55" t="b">
        <v>0</v>
      </c>
      <c r="N55" t="b">
        <v>0</v>
      </c>
      <c r="O55" t="b">
        <v>0</v>
      </c>
      <c r="P55" t="b">
        <v>0</v>
      </c>
      <c r="Q55">
        <v>0</v>
      </c>
      <c r="R55">
        <v>0</v>
      </c>
      <c r="S55">
        <v>0</v>
      </c>
      <c r="T55">
        <v>0</v>
      </c>
      <c r="U55">
        <v>0</v>
      </c>
      <c r="V55">
        <v>0</v>
      </c>
      <c r="W55">
        <v>0</v>
      </c>
      <c r="X55">
        <v>0</v>
      </c>
      <c r="Y55">
        <v>500</v>
      </c>
      <c r="Z55" t="s">
        <v>1091</v>
      </c>
    </row>
    <row r="56" spans="1:26" x14ac:dyDescent="0.25">
      <c r="A56" t="s">
        <v>130</v>
      </c>
      <c r="B56" t="s">
        <v>1103</v>
      </c>
      <c r="C56" t="s">
        <v>9</v>
      </c>
      <c r="D56">
        <v>0</v>
      </c>
      <c r="I56" t="s">
        <v>122</v>
      </c>
      <c r="J56" t="s">
        <v>1226</v>
      </c>
      <c r="K56">
        <v>54</v>
      </c>
      <c r="L56" t="b">
        <v>0</v>
      </c>
      <c r="M56" t="b">
        <v>0</v>
      </c>
      <c r="N56" t="b">
        <v>0</v>
      </c>
      <c r="O56" t="b">
        <v>0</v>
      </c>
      <c r="P56" t="b">
        <v>0</v>
      </c>
      <c r="Q56">
        <v>0</v>
      </c>
      <c r="R56">
        <v>0</v>
      </c>
      <c r="S56">
        <v>0</v>
      </c>
      <c r="T56">
        <v>0</v>
      </c>
      <c r="U56">
        <v>0</v>
      </c>
      <c r="V56">
        <v>0</v>
      </c>
      <c r="W56">
        <v>0</v>
      </c>
      <c r="X56">
        <v>0</v>
      </c>
      <c r="Y56">
        <v>500</v>
      </c>
      <c r="Z56" t="s">
        <v>1091</v>
      </c>
    </row>
    <row r="57" spans="1:26" x14ac:dyDescent="0.25">
      <c r="A57" t="s">
        <v>130</v>
      </c>
      <c r="B57" t="s">
        <v>1103</v>
      </c>
      <c r="C57" t="s">
        <v>4733</v>
      </c>
      <c r="D57">
        <v>0</v>
      </c>
      <c r="I57" t="s">
        <v>122</v>
      </c>
      <c r="J57" t="s">
        <v>1227</v>
      </c>
      <c r="K57">
        <v>55</v>
      </c>
      <c r="L57" t="b">
        <v>0</v>
      </c>
      <c r="M57" t="b">
        <v>0</v>
      </c>
      <c r="N57" t="b">
        <v>0</v>
      </c>
      <c r="O57" t="b">
        <v>0</v>
      </c>
      <c r="P57" t="b">
        <v>0</v>
      </c>
      <c r="Q57">
        <v>0</v>
      </c>
      <c r="R57">
        <v>0</v>
      </c>
      <c r="S57">
        <v>0</v>
      </c>
      <c r="T57">
        <v>0</v>
      </c>
      <c r="U57">
        <v>0</v>
      </c>
      <c r="V57">
        <v>0</v>
      </c>
      <c r="W57">
        <v>0</v>
      </c>
      <c r="X57">
        <v>0</v>
      </c>
      <c r="Y57">
        <v>500</v>
      </c>
      <c r="Z57" t="s">
        <v>1091</v>
      </c>
    </row>
    <row r="58" spans="1:26" x14ac:dyDescent="0.25">
      <c r="A58" t="s">
        <v>130</v>
      </c>
      <c r="B58" t="s">
        <v>1103</v>
      </c>
      <c r="C58" t="s">
        <v>4734</v>
      </c>
      <c r="D58">
        <v>0</v>
      </c>
      <c r="I58" t="s">
        <v>122</v>
      </c>
      <c r="J58" t="s">
        <v>1228</v>
      </c>
      <c r="K58">
        <v>56</v>
      </c>
      <c r="L58" t="b">
        <v>1</v>
      </c>
      <c r="M58" t="b">
        <v>1</v>
      </c>
      <c r="N58" t="b">
        <v>1</v>
      </c>
      <c r="O58" t="b">
        <v>1</v>
      </c>
      <c r="P58" t="b">
        <v>1</v>
      </c>
      <c r="Q58">
        <v>5</v>
      </c>
      <c r="R58">
        <v>0</v>
      </c>
      <c r="S58">
        <v>3</v>
      </c>
      <c r="T58">
        <v>3</v>
      </c>
      <c r="U58">
        <v>0</v>
      </c>
      <c r="V58">
        <v>0</v>
      </c>
      <c r="W58">
        <v>0</v>
      </c>
      <c r="X58">
        <v>0</v>
      </c>
      <c r="Y58">
        <v>500</v>
      </c>
      <c r="Z58" t="s">
        <v>1091</v>
      </c>
    </row>
    <row r="59" spans="1:26" x14ac:dyDescent="0.25">
      <c r="A59" t="s">
        <v>130</v>
      </c>
      <c r="B59" t="s">
        <v>1103</v>
      </c>
      <c r="C59" t="s">
        <v>4735</v>
      </c>
      <c r="D59">
        <v>0</v>
      </c>
      <c r="I59" t="s">
        <v>122</v>
      </c>
      <c r="J59" t="s">
        <v>1230</v>
      </c>
      <c r="K59">
        <v>57</v>
      </c>
      <c r="L59" t="b">
        <v>0</v>
      </c>
      <c r="M59" t="b">
        <v>0</v>
      </c>
      <c r="N59" t="b">
        <v>0</v>
      </c>
      <c r="O59" t="b">
        <v>0</v>
      </c>
      <c r="P59" t="b">
        <v>0</v>
      </c>
      <c r="Q59">
        <v>0</v>
      </c>
      <c r="R59">
        <v>0</v>
      </c>
      <c r="S59">
        <v>0</v>
      </c>
      <c r="T59">
        <v>0</v>
      </c>
      <c r="U59">
        <v>0</v>
      </c>
      <c r="V59">
        <v>0</v>
      </c>
      <c r="W59">
        <v>0</v>
      </c>
      <c r="X59">
        <v>0</v>
      </c>
      <c r="Y59">
        <v>500</v>
      </c>
      <c r="Z59" t="s">
        <v>1091</v>
      </c>
    </row>
    <row r="60" spans="1:26" x14ac:dyDescent="0.25">
      <c r="A60" t="s">
        <v>130</v>
      </c>
      <c r="B60" t="s">
        <v>1103</v>
      </c>
      <c r="C60" t="s">
        <v>1081</v>
      </c>
      <c r="D60" t="s">
        <v>4736</v>
      </c>
      <c r="I60" t="s">
        <v>122</v>
      </c>
      <c r="J60" t="s">
        <v>1231</v>
      </c>
      <c r="K60">
        <v>58</v>
      </c>
      <c r="L60" t="b">
        <v>0</v>
      </c>
      <c r="M60" t="b">
        <v>0</v>
      </c>
      <c r="N60" t="b">
        <v>0</v>
      </c>
      <c r="O60" t="b">
        <v>0</v>
      </c>
      <c r="P60" t="b">
        <v>0</v>
      </c>
      <c r="Q60">
        <v>0</v>
      </c>
      <c r="R60">
        <v>0</v>
      </c>
      <c r="S60">
        <v>0</v>
      </c>
      <c r="T60">
        <v>0</v>
      </c>
      <c r="U60">
        <v>0</v>
      </c>
      <c r="V60">
        <v>0</v>
      </c>
      <c r="W60">
        <v>0</v>
      </c>
      <c r="X60">
        <v>0</v>
      </c>
      <c r="Y60">
        <v>500</v>
      </c>
      <c r="Z60" t="s">
        <v>1091</v>
      </c>
    </row>
    <row r="61" spans="1:26" x14ac:dyDescent="0.25">
      <c r="A61" t="s">
        <v>130</v>
      </c>
      <c r="B61" t="s">
        <v>1106</v>
      </c>
      <c r="C61" t="s">
        <v>4725</v>
      </c>
      <c r="D61">
        <v>4</v>
      </c>
      <c r="I61" t="s">
        <v>122</v>
      </c>
      <c r="J61" t="s">
        <v>1232</v>
      </c>
      <c r="K61">
        <v>59</v>
      </c>
      <c r="L61" t="b">
        <v>0</v>
      </c>
      <c r="M61" t="b">
        <v>0</v>
      </c>
      <c r="N61" t="b">
        <v>0</v>
      </c>
      <c r="O61" t="b">
        <v>0</v>
      </c>
      <c r="P61" t="b">
        <v>0</v>
      </c>
      <c r="Q61">
        <v>0</v>
      </c>
      <c r="R61">
        <v>0</v>
      </c>
      <c r="S61">
        <v>0</v>
      </c>
      <c r="T61">
        <v>0</v>
      </c>
      <c r="U61">
        <v>0</v>
      </c>
      <c r="V61">
        <v>0</v>
      </c>
      <c r="W61">
        <v>0</v>
      </c>
      <c r="X61">
        <v>0</v>
      </c>
      <c r="Y61">
        <v>500</v>
      </c>
      <c r="Z61" t="s">
        <v>1091</v>
      </c>
    </row>
    <row r="62" spans="1:26" x14ac:dyDescent="0.25">
      <c r="A62" t="s">
        <v>130</v>
      </c>
      <c r="B62" t="s">
        <v>1106</v>
      </c>
      <c r="C62" t="s">
        <v>1083</v>
      </c>
      <c r="D62" t="b">
        <v>0</v>
      </c>
      <c r="I62" t="s">
        <v>122</v>
      </c>
      <c r="J62" t="s">
        <v>1233</v>
      </c>
      <c r="K62">
        <v>60</v>
      </c>
      <c r="L62" t="b">
        <v>0</v>
      </c>
      <c r="M62" t="b">
        <v>0</v>
      </c>
      <c r="N62" t="b">
        <v>0</v>
      </c>
      <c r="O62" t="b">
        <v>0</v>
      </c>
      <c r="P62" t="b">
        <v>0</v>
      </c>
      <c r="Q62">
        <v>0</v>
      </c>
      <c r="R62">
        <v>0</v>
      </c>
      <c r="S62">
        <v>0</v>
      </c>
      <c r="T62">
        <v>0</v>
      </c>
      <c r="U62">
        <v>0</v>
      </c>
      <c r="V62">
        <v>0</v>
      </c>
      <c r="W62">
        <v>0</v>
      </c>
      <c r="X62">
        <v>0</v>
      </c>
      <c r="Y62">
        <v>500</v>
      </c>
      <c r="Z62" t="s">
        <v>1091</v>
      </c>
    </row>
    <row r="63" spans="1:26" x14ac:dyDescent="0.25">
      <c r="A63" t="s">
        <v>130</v>
      </c>
      <c r="B63" t="s">
        <v>1106</v>
      </c>
      <c r="C63" t="s">
        <v>4726</v>
      </c>
      <c r="D63" t="b">
        <v>0</v>
      </c>
      <c r="I63" t="s">
        <v>122</v>
      </c>
      <c r="J63" t="s">
        <v>1234</v>
      </c>
      <c r="K63">
        <v>61</v>
      </c>
      <c r="L63" t="b">
        <v>0</v>
      </c>
      <c r="M63" t="b">
        <v>0</v>
      </c>
      <c r="N63" t="b">
        <v>0</v>
      </c>
      <c r="O63" t="b">
        <v>0</v>
      </c>
      <c r="P63" t="b">
        <v>0</v>
      </c>
      <c r="Q63">
        <v>0</v>
      </c>
      <c r="R63">
        <v>0</v>
      </c>
      <c r="S63">
        <v>0</v>
      </c>
      <c r="T63">
        <v>0</v>
      </c>
      <c r="U63">
        <v>0</v>
      </c>
      <c r="V63">
        <v>0</v>
      </c>
      <c r="W63">
        <v>0</v>
      </c>
      <c r="X63">
        <v>0</v>
      </c>
      <c r="Y63">
        <v>500</v>
      </c>
      <c r="Z63" t="s">
        <v>1091</v>
      </c>
    </row>
    <row r="64" spans="1:26" x14ac:dyDescent="0.25">
      <c r="A64" t="s">
        <v>130</v>
      </c>
      <c r="B64" t="s">
        <v>1106</v>
      </c>
      <c r="C64" t="s">
        <v>4727</v>
      </c>
      <c r="D64" t="b">
        <v>1</v>
      </c>
      <c r="I64" t="s">
        <v>122</v>
      </c>
      <c r="J64" t="s">
        <v>595</v>
      </c>
      <c r="K64">
        <v>62</v>
      </c>
      <c r="L64" t="b">
        <v>0</v>
      </c>
      <c r="M64" t="b">
        <v>0</v>
      </c>
      <c r="N64" t="b">
        <v>0</v>
      </c>
      <c r="O64" t="b">
        <v>0</v>
      </c>
      <c r="P64" t="b">
        <v>0</v>
      </c>
      <c r="Q64">
        <v>0</v>
      </c>
      <c r="R64">
        <v>0</v>
      </c>
      <c r="S64">
        <v>0</v>
      </c>
      <c r="T64">
        <v>0</v>
      </c>
      <c r="U64">
        <v>0</v>
      </c>
      <c r="V64">
        <v>0</v>
      </c>
      <c r="W64">
        <v>0</v>
      </c>
      <c r="X64">
        <v>0</v>
      </c>
      <c r="Y64">
        <v>500</v>
      </c>
      <c r="Z64" t="s">
        <v>1091</v>
      </c>
    </row>
    <row r="65" spans="1:26" x14ac:dyDescent="0.25">
      <c r="A65" t="s">
        <v>130</v>
      </c>
      <c r="B65" t="s">
        <v>1106</v>
      </c>
      <c r="C65" t="s">
        <v>4728</v>
      </c>
      <c r="D65" t="b">
        <v>0</v>
      </c>
      <c r="I65" t="s">
        <v>122</v>
      </c>
      <c r="J65" t="s">
        <v>596</v>
      </c>
      <c r="K65">
        <v>63</v>
      </c>
      <c r="L65" t="b">
        <v>0</v>
      </c>
      <c r="M65" t="b">
        <v>0</v>
      </c>
      <c r="N65" t="b">
        <v>0</v>
      </c>
      <c r="O65" t="b">
        <v>0</v>
      </c>
      <c r="P65" t="b">
        <v>0</v>
      </c>
      <c r="Q65">
        <v>0</v>
      </c>
      <c r="R65">
        <v>0</v>
      </c>
      <c r="S65">
        <v>0</v>
      </c>
      <c r="T65">
        <v>0</v>
      </c>
      <c r="U65">
        <v>0</v>
      </c>
      <c r="V65">
        <v>0</v>
      </c>
      <c r="W65">
        <v>0</v>
      </c>
      <c r="X65">
        <v>0</v>
      </c>
      <c r="Y65">
        <v>500</v>
      </c>
      <c r="Z65" t="s">
        <v>1091</v>
      </c>
    </row>
    <row r="66" spans="1:26" x14ac:dyDescent="0.25">
      <c r="A66" t="s">
        <v>130</v>
      </c>
      <c r="B66" t="s">
        <v>1106</v>
      </c>
      <c r="C66" t="s">
        <v>2454</v>
      </c>
      <c r="D66" t="b">
        <v>0</v>
      </c>
      <c r="I66" t="s">
        <v>1102</v>
      </c>
      <c r="J66" t="s">
        <v>1235</v>
      </c>
      <c r="K66">
        <v>64</v>
      </c>
      <c r="L66" t="b">
        <v>0</v>
      </c>
      <c r="M66" t="b">
        <v>1</v>
      </c>
      <c r="N66" t="b">
        <v>1</v>
      </c>
      <c r="O66" t="b">
        <v>0</v>
      </c>
      <c r="P66" t="b">
        <v>0</v>
      </c>
      <c r="Q66">
        <v>1</v>
      </c>
      <c r="R66">
        <v>0</v>
      </c>
      <c r="S66">
        <v>1</v>
      </c>
      <c r="T66">
        <v>0</v>
      </c>
      <c r="U66">
        <v>0</v>
      </c>
      <c r="V66">
        <v>0</v>
      </c>
      <c r="W66">
        <v>0</v>
      </c>
      <c r="X66">
        <v>0</v>
      </c>
      <c r="Y66">
        <v>500</v>
      </c>
      <c r="Z66" t="s">
        <v>1091</v>
      </c>
    </row>
    <row r="67" spans="1:26" x14ac:dyDescent="0.25">
      <c r="A67" t="s">
        <v>130</v>
      </c>
      <c r="B67" t="s">
        <v>1106</v>
      </c>
      <c r="C67" t="s">
        <v>4729</v>
      </c>
      <c r="D67">
        <v>2</v>
      </c>
      <c r="I67" t="s">
        <v>1102</v>
      </c>
      <c r="J67" t="s">
        <v>1237</v>
      </c>
      <c r="K67">
        <v>65</v>
      </c>
      <c r="L67" t="b">
        <v>0</v>
      </c>
      <c r="M67" t="b">
        <v>1</v>
      </c>
      <c r="N67" t="b">
        <v>1</v>
      </c>
      <c r="O67" t="b">
        <v>0</v>
      </c>
      <c r="P67" t="b">
        <v>0</v>
      </c>
      <c r="Q67">
        <v>1</v>
      </c>
      <c r="R67">
        <v>0</v>
      </c>
      <c r="S67">
        <v>1</v>
      </c>
      <c r="T67">
        <v>0</v>
      </c>
      <c r="U67">
        <v>0</v>
      </c>
      <c r="V67">
        <v>0</v>
      </c>
      <c r="W67">
        <v>0</v>
      </c>
      <c r="X67">
        <v>0</v>
      </c>
      <c r="Y67">
        <v>500</v>
      </c>
      <c r="Z67" t="s">
        <v>1091</v>
      </c>
    </row>
    <row r="68" spans="1:26" x14ac:dyDescent="0.25">
      <c r="A68" t="s">
        <v>130</v>
      </c>
      <c r="B68" t="s">
        <v>1106</v>
      </c>
      <c r="C68" t="s">
        <v>4730</v>
      </c>
      <c r="D68">
        <v>4</v>
      </c>
      <c r="I68" t="s">
        <v>1102</v>
      </c>
      <c r="J68" t="s">
        <v>1238</v>
      </c>
      <c r="K68">
        <v>66</v>
      </c>
      <c r="L68" t="b">
        <v>0</v>
      </c>
      <c r="M68" t="b">
        <v>0</v>
      </c>
      <c r="N68" t="b">
        <v>0</v>
      </c>
      <c r="O68" t="b">
        <v>0</v>
      </c>
      <c r="P68" t="b">
        <v>0</v>
      </c>
      <c r="Q68">
        <v>0</v>
      </c>
      <c r="R68">
        <v>0</v>
      </c>
      <c r="S68">
        <v>0</v>
      </c>
      <c r="T68">
        <v>0</v>
      </c>
      <c r="U68">
        <v>0</v>
      </c>
      <c r="V68">
        <v>0</v>
      </c>
      <c r="W68">
        <v>0</v>
      </c>
      <c r="X68">
        <v>0</v>
      </c>
      <c r="Y68">
        <v>500</v>
      </c>
      <c r="Z68" t="s">
        <v>1091</v>
      </c>
    </row>
    <row r="69" spans="1:26" x14ac:dyDescent="0.25">
      <c r="A69" t="s">
        <v>130</v>
      </c>
      <c r="B69" t="s">
        <v>1106</v>
      </c>
      <c r="C69" t="s">
        <v>4731</v>
      </c>
      <c r="D69">
        <v>2</v>
      </c>
      <c r="I69" t="s">
        <v>1102</v>
      </c>
      <c r="J69" t="s">
        <v>1240</v>
      </c>
      <c r="K69">
        <v>67</v>
      </c>
      <c r="L69" t="b">
        <v>0</v>
      </c>
      <c r="M69" t="b">
        <v>0</v>
      </c>
      <c r="N69" t="b">
        <v>0</v>
      </c>
      <c r="O69" t="b">
        <v>0</v>
      </c>
      <c r="P69" t="b">
        <v>0</v>
      </c>
      <c r="Q69">
        <v>0</v>
      </c>
      <c r="R69">
        <v>0</v>
      </c>
      <c r="S69">
        <v>0</v>
      </c>
      <c r="T69">
        <v>0</v>
      </c>
      <c r="U69">
        <v>0</v>
      </c>
      <c r="V69">
        <v>0</v>
      </c>
      <c r="W69">
        <v>0</v>
      </c>
      <c r="X69">
        <v>0</v>
      </c>
      <c r="Y69">
        <v>500</v>
      </c>
      <c r="Z69" t="s">
        <v>1091</v>
      </c>
    </row>
    <row r="70" spans="1:26" x14ac:dyDescent="0.25">
      <c r="A70" t="s">
        <v>130</v>
      </c>
      <c r="B70" t="s">
        <v>1106</v>
      </c>
      <c r="C70" t="s">
        <v>1046</v>
      </c>
      <c r="D70">
        <v>0</v>
      </c>
      <c r="I70" t="s">
        <v>1102</v>
      </c>
      <c r="J70" t="s">
        <v>1242</v>
      </c>
      <c r="K70">
        <v>68</v>
      </c>
      <c r="L70" t="b">
        <v>0</v>
      </c>
      <c r="M70" t="b">
        <v>1</v>
      </c>
      <c r="N70" t="b">
        <v>1</v>
      </c>
      <c r="O70" t="b">
        <v>0</v>
      </c>
      <c r="P70" t="b">
        <v>0</v>
      </c>
      <c r="Q70">
        <v>2</v>
      </c>
      <c r="R70">
        <v>0</v>
      </c>
      <c r="S70">
        <v>2</v>
      </c>
      <c r="T70">
        <v>0</v>
      </c>
      <c r="U70">
        <v>0</v>
      </c>
      <c r="V70">
        <v>0</v>
      </c>
      <c r="W70">
        <v>0</v>
      </c>
      <c r="X70">
        <v>0</v>
      </c>
      <c r="Y70">
        <v>3</v>
      </c>
      <c r="Z70" t="s">
        <v>485</v>
      </c>
    </row>
    <row r="71" spans="1:26" x14ac:dyDescent="0.25">
      <c r="A71" t="s">
        <v>130</v>
      </c>
      <c r="B71" t="s">
        <v>1106</v>
      </c>
      <c r="C71" t="s">
        <v>9</v>
      </c>
      <c r="D71">
        <v>0</v>
      </c>
      <c r="I71" t="s">
        <v>1102</v>
      </c>
      <c r="J71" t="s">
        <v>1243</v>
      </c>
      <c r="K71">
        <v>69</v>
      </c>
      <c r="L71" t="b">
        <v>1</v>
      </c>
      <c r="M71" t="b">
        <v>1</v>
      </c>
      <c r="N71" t="b">
        <v>1</v>
      </c>
      <c r="O71" t="b">
        <v>0</v>
      </c>
      <c r="P71" t="b">
        <v>0</v>
      </c>
      <c r="Q71">
        <v>5</v>
      </c>
      <c r="R71">
        <v>0</v>
      </c>
      <c r="S71">
        <v>3</v>
      </c>
      <c r="T71">
        <v>3</v>
      </c>
      <c r="U71">
        <v>0</v>
      </c>
      <c r="V71">
        <v>1</v>
      </c>
      <c r="W71">
        <v>248</v>
      </c>
      <c r="X71">
        <v>0</v>
      </c>
      <c r="Y71">
        <v>5</v>
      </c>
      <c r="Z71" t="s">
        <v>485</v>
      </c>
    </row>
    <row r="72" spans="1:26" x14ac:dyDescent="0.25">
      <c r="A72" t="s">
        <v>130</v>
      </c>
      <c r="B72" t="s">
        <v>1106</v>
      </c>
      <c r="C72" t="s">
        <v>4733</v>
      </c>
      <c r="D72">
        <v>0</v>
      </c>
      <c r="I72" t="s">
        <v>1102</v>
      </c>
      <c r="J72" t="s">
        <v>1245</v>
      </c>
      <c r="K72">
        <v>70</v>
      </c>
      <c r="L72" t="b">
        <v>1</v>
      </c>
      <c r="M72" t="b">
        <v>1</v>
      </c>
      <c r="N72" t="b">
        <v>1</v>
      </c>
      <c r="O72" t="b">
        <v>0</v>
      </c>
      <c r="P72" t="b">
        <v>0</v>
      </c>
      <c r="Q72">
        <v>5</v>
      </c>
      <c r="R72">
        <v>0</v>
      </c>
      <c r="S72">
        <v>0</v>
      </c>
      <c r="T72">
        <v>3</v>
      </c>
      <c r="U72">
        <v>0</v>
      </c>
      <c r="V72">
        <v>1</v>
      </c>
      <c r="W72">
        <v>246</v>
      </c>
      <c r="X72">
        <v>0</v>
      </c>
      <c r="Y72">
        <v>5</v>
      </c>
      <c r="Z72" t="s">
        <v>485</v>
      </c>
    </row>
    <row r="73" spans="1:26" x14ac:dyDescent="0.25">
      <c r="A73" t="s">
        <v>130</v>
      </c>
      <c r="B73" t="s">
        <v>1106</v>
      </c>
      <c r="C73" t="s">
        <v>4734</v>
      </c>
      <c r="D73">
        <v>0</v>
      </c>
      <c r="I73" t="s">
        <v>1102</v>
      </c>
      <c r="J73" t="s">
        <v>1246</v>
      </c>
      <c r="K73">
        <v>71</v>
      </c>
      <c r="L73" t="b">
        <v>0</v>
      </c>
      <c r="M73" t="b">
        <v>0</v>
      </c>
      <c r="N73" t="b">
        <v>1</v>
      </c>
      <c r="O73" t="b">
        <v>0</v>
      </c>
      <c r="P73" t="b">
        <v>0</v>
      </c>
      <c r="Q73">
        <v>2</v>
      </c>
      <c r="R73">
        <v>0</v>
      </c>
      <c r="S73">
        <v>2</v>
      </c>
      <c r="T73">
        <v>0</v>
      </c>
      <c r="U73">
        <v>0</v>
      </c>
      <c r="V73">
        <v>0</v>
      </c>
      <c r="W73">
        <v>0</v>
      </c>
      <c r="X73">
        <v>0</v>
      </c>
      <c r="Y73">
        <v>3</v>
      </c>
      <c r="Z73" t="s">
        <v>485</v>
      </c>
    </row>
    <row r="74" spans="1:26" x14ac:dyDescent="0.25">
      <c r="A74" t="s">
        <v>130</v>
      </c>
      <c r="B74" t="s">
        <v>1106</v>
      </c>
      <c r="C74" t="s">
        <v>4735</v>
      </c>
      <c r="D74">
        <v>0</v>
      </c>
      <c r="I74" t="s">
        <v>1102</v>
      </c>
      <c r="J74" t="s">
        <v>1249</v>
      </c>
      <c r="K74">
        <v>72</v>
      </c>
      <c r="L74" t="b">
        <v>0</v>
      </c>
      <c r="M74" t="b">
        <v>0</v>
      </c>
      <c r="N74" t="b">
        <v>1</v>
      </c>
      <c r="O74" t="b">
        <v>0</v>
      </c>
      <c r="P74" t="b">
        <v>0</v>
      </c>
      <c r="Q74">
        <v>2</v>
      </c>
      <c r="R74">
        <v>0</v>
      </c>
      <c r="S74">
        <v>3</v>
      </c>
      <c r="T74">
        <v>0</v>
      </c>
      <c r="U74">
        <v>0</v>
      </c>
      <c r="V74">
        <v>0</v>
      </c>
      <c r="W74">
        <v>0</v>
      </c>
      <c r="X74">
        <v>0</v>
      </c>
      <c r="Y74">
        <v>5</v>
      </c>
      <c r="Z74" t="s">
        <v>485</v>
      </c>
    </row>
    <row r="75" spans="1:26" x14ac:dyDescent="0.25">
      <c r="A75" t="s">
        <v>130</v>
      </c>
      <c r="B75" t="s">
        <v>1106</v>
      </c>
      <c r="C75" t="s">
        <v>1081</v>
      </c>
      <c r="D75" t="s">
        <v>4736</v>
      </c>
      <c r="I75" t="s">
        <v>1102</v>
      </c>
      <c r="J75" t="s">
        <v>1251</v>
      </c>
      <c r="K75">
        <v>73</v>
      </c>
      <c r="L75" t="b">
        <v>0</v>
      </c>
      <c r="M75" t="b">
        <v>0</v>
      </c>
      <c r="N75" t="b">
        <v>1</v>
      </c>
      <c r="O75" t="b">
        <v>0</v>
      </c>
      <c r="P75" t="b">
        <v>0</v>
      </c>
      <c r="Q75">
        <v>2</v>
      </c>
      <c r="R75">
        <v>0</v>
      </c>
      <c r="S75">
        <v>1</v>
      </c>
      <c r="T75">
        <v>0</v>
      </c>
      <c r="U75">
        <v>0</v>
      </c>
      <c r="V75">
        <v>0</v>
      </c>
      <c r="W75">
        <v>0</v>
      </c>
      <c r="X75">
        <v>0</v>
      </c>
      <c r="Y75">
        <v>5</v>
      </c>
      <c r="Z75" t="s">
        <v>485</v>
      </c>
    </row>
    <row r="76" spans="1:26" x14ac:dyDescent="0.25">
      <c r="A76" t="s">
        <v>130</v>
      </c>
      <c r="B76" t="s">
        <v>1109</v>
      </c>
      <c r="C76" t="s">
        <v>4725</v>
      </c>
      <c r="D76">
        <v>5</v>
      </c>
      <c r="I76" t="s">
        <v>1102</v>
      </c>
      <c r="J76" t="s">
        <v>1253</v>
      </c>
      <c r="K76">
        <v>74</v>
      </c>
      <c r="L76" t="b">
        <v>0</v>
      </c>
      <c r="M76" t="b">
        <v>0</v>
      </c>
      <c r="N76" t="b">
        <v>0</v>
      </c>
      <c r="O76" t="b">
        <v>0</v>
      </c>
      <c r="P76" t="b">
        <v>0</v>
      </c>
      <c r="Q76">
        <v>0</v>
      </c>
      <c r="R76">
        <v>0</v>
      </c>
      <c r="S76">
        <v>0</v>
      </c>
      <c r="T76">
        <v>0</v>
      </c>
      <c r="U76">
        <v>0</v>
      </c>
      <c r="V76">
        <v>0</v>
      </c>
      <c r="W76">
        <v>0</v>
      </c>
      <c r="X76">
        <v>0</v>
      </c>
      <c r="Y76">
        <v>500</v>
      </c>
      <c r="Z76" t="s">
        <v>1091</v>
      </c>
    </row>
    <row r="77" spans="1:26" x14ac:dyDescent="0.25">
      <c r="A77" t="s">
        <v>130</v>
      </c>
      <c r="B77" t="s">
        <v>1109</v>
      </c>
      <c r="C77" t="s">
        <v>1083</v>
      </c>
      <c r="D77" t="b">
        <v>0</v>
      </c>
      <c r="I77" t="s">
        <v>1102</v>
      </c>
      <c r="J77" t="s">
        <v>1255</v>
      </c>
      <c r="K77">
        <v>75</v>
      </c>
      <c r="L77" t="b">
        <v>0</v>
      </c>
      <c r="M77" t="b">
        <v>0</v>
      </c>
      <c r="N77" t="b">
        <v>0</v>
      </c>
      <c r="O77" t="b">
        <v>0</v>
      </c>
      <c r="P77" t="b">
        <v>0</v>
      </c>
      <c r="Q77">
        <v>0</v>
      </c>
      <c r="R77">
        <v>0</v>
      </c>
      <c r="S77">
        <v>0</v>
      </c>
      <c r="T77">
        <v>0</v>
      </c>
      <c r="U77">
        <v>0</v>
      </c>
      <c r="V77">
        <v>0</v>
      </c>
      <c r="W77">
        <v>0</v>
      </c>
      <c r="X77">
        <v>0</v>
      </c>
      <c r="Y77">
        <v>500</v>
      </c>
      <c r="Z77" t="s">
        <v>1091</v>
      </c>
    </row>
    <row r="78" spans="1:26" x14ac:dyDescent="0.25">
      <c r="A78" t="s">
        <v>130</v>
      </c>
      <c r="B78" t="s">
        <v>1109</v>
      </c>
      <c r="C78" t="s">
        <v>4726</v>
      </c>
      <c r="D78" t="b">
        <v>0</v>
      </c>
      <c r="I78" t="s">
        <v>1102</v>
      </c>
      <c r="J78" t="s">
        <v>1257</v>
      </c>
      <c r="K78">
        <v>76</v>
      </c>
      <c r="L78" t="b">
        <v>0</v>
      </c>
      <c r="M78" t="b">
        <v>0</v>
      </c>
      <c r="N78" t="b">
        <v>1</v>
      </c>
      <c r="O78" t="b">
        <v>0</v>
      </c>
      <c r="P78" t="b">
        <v>0</v>
      </c>
      <c r="Q78">
        <v>2</v>
      </c>
      <c r="R78">
        <v>0</v>
      </c>
      <c r="S78">
        <v>2</v>
      </c>
      <c r="T78">
        <v>0</v>
      </c>
      <c r="U78">
        <v>0</v>
      </c>
      <c r="V78">
        <v>0</v>
      </c>
      <c r="W78">
        <v>0</v>
      </c>
      <c r="X78">
        <v>0</v>
      </c>
      <c r="Y78">
        <v>3</v>
      </c>
      <c r="Z78" t="s">
        <v>485</v>
      </c>
    </row>
    <row r="79" spans="1:26" x14ac:dyDescent="0.25">
      <c r="A79" t="s">
        <v>130</v>
      </c>
      <c r="B79" t="s">
        <v>1109</v>
      </c>
      <c r="C79" t="s">
        <v>4727</v>
      </c>
      <c r="D79" t="b">
        <v>1</v>
      </c>
      <c r="I79" t="s">
        <v>1102</v>
      </c>
      <c r="J79" t="s">
        <v>1259</v>
      </c>
      <c r="K79">
        <v>77</v>
      </c>
      <c r="L79" t="b">
        <v>1</v>
      </c>
      <c r="M79" t="b">
        <v>1</v>
      </c>
      <c r="N79" t="b">
        <v>1</v>
      </c>
      <c r="O79" t="b">
        <v>0</v>
      </c>
      <c r="P79" t="b">
        <v>0</v>
      </c>
      <c r="Q79">
        <v>5</v>
      </c>
      <c r="R79">
        <v>0</v>
      </c>
      <c r="S79">
        <v>1</v>
      </c>
      <c r="T79">
        <v>3</v>
      </c>
      <c r="U79">
        <v>0</v>
      </c>
      <c r="V79">
        <v>1</v>
      </c>
      <c r="W79">
        <v>234</v>
      </c>
      <c r="X79">
        <v>0</v>
      </c>
      <c r="Y79">
        <v>5</v>
      </c>
      <c r="Z79" t="s">
        <v>485</v>
      </c>
    </row>
    <row r="80" spans="1:26" x14ac:dyDescent="0.25">
      <c r="A80" t="s">
        <v>130</v>
      </c>
      <c r="B80" t="s">
        <v>1109</v>
      </c>
      <c r="C80" t="s">
        <v>4728</v>
      </c>
      <c r="D80" t="b">
        <v>0</v>
      </c>
      <c r="I80" t="s">
        <v>1102</v>
      </c>
      <c r="J80" t="s">
        <v>1260</v>
      </c>
      <c r="K80">
        <v>78</v>
      </c>
      <c r="L80" t="b">
        <v>1</v>
      </c>
      <c r="M80" t="b">
        <v>1</v>
      </c>
      <c r="N80" t="b">
        <v>1</v>
      </c>
      <c r="O80" t="b">
        <v>0</v>
      </c>
      <c r="P80" t="b">
        <v>0</v>
      </c>
      <c r="Q80">
        <v>5</v>
      </c>
      <c r="R80">
        <v>0</v>
      </c>
      <c r="S80">
        <v>3</v>
      </c>
      <c r="T80">
        <v>3</v>
      </c>
      <c r="U80">
        <v>0</v>
      </c>
      <c r="V80">
        <v>1</v>
      </c>
      <c r="W80">
        <v>233</v>
      </c>
      <c r="X80">
        <v>0</v>
      </c>
      <c r="Y80">
        <v>5</v>
      </c>
      <c r="Z80" t="s">
        <v>485</v>
      </c>
    </row>
    <row r="81" spans="1:26" x14ac:dyDescent="0.25">
      <c r="A81" t="s">
        <v>130</v>
      </c>
      <c r="B81" t="s">
        <v>1109</v>
      </c>
      <c r="C81" t="s">
        <v>2454</v>
      </c>
      <c r="D81" t="b">
        <v>0</v>
      </c>
      <c r="I81" t="s">
        <v>1102</v>
      </c>
      <c r="J81" t="s">
        <v>1261</v>
      </c>
      <c r="K81">
        <v>79</v>
      </c>
      <c r="L81" t="b">
        <v>0</v>
      </c>
      <c r="M81" t="b">
        <v>0</v>
      </c>
      <c r="N81" t="b">
        <v>0</v>
      </c>
      <c r="O81" t="b">
        <v>0</v>
      </c>
      <c r="P81" t="b">
        <v>0</v>
      </c>
      <c r="Q81">
        <v>0</v>
      </c>
      <c r="R81">
        <v>0</v>
      </c>
      <c r="S81">
        <v>0</v>
      </c>
      <c r="T81">
        <v>0</v>
      </c>
      <c r="U81">
        <v>0</v>
      </c>
      <c r="V81">
        <v>0</v>
      </c>
      <c r="W81">
        <v>0</v>
      </c>
      <c r="X81">
        <v>0</v>
      </c>
      <c r="Y81">
        <v>500</v>
      </c>
      <c r="Z81" t="s">
        <v>1091</v>
      </c>
    </row>
    <row r="82" spans="1:26" x14ac:dyDescent="0.25">
      <c r="A82" t="s">
        <v>130</v>
      </c>
      <c r="B82" t="s">
        <v>1109</v>
      </c>
      <c r="C82" t="s">
        <v>4729</v>
      </c>
      <c r="D82">
        <v>2</v>
      </c>
      <c r="I82" t="s">
        <v>1102</v>
      </c>
      <c r="J82" t="s">
        <v>1263</v>
      </c>
      <c r="K82">
        <v>80</v>
      </c>
      <c r="L82" t="b">
        <v>0</v>
      </c>
      <c r="M82" t="b">
        <v>0</v>
      </c>
      <c r="N82" t="b">
        <v>0</v>
      </c>
      <c r="O82" t="b">
        <v>0</v>
      </c>
      <c r="P82" t="b">
        <v>0</v>
      </c>
      <c r="Q82">
        <v>0</v>
      </c>
      <c r="R82">
        <v>0</v>
      </c>
      <c r="S82">
        <v>0</v>
      </c>
      <c r="T82">
        <v>0</v>
      </c>
      <c r="U82">
        <v>0</v>
      </c>
      <c r="V82">
        <v>0</v>
      </c>
      <c r="W82">
        <v>0</v>
      </c>
      <c r="X82">
        <v>0</v>
      </c>
      <c r="Y82">
        <v>500</v>
      </c>
      <c r="Z82" t="s">
        <v>1091</v>
      </c>
    </row>
    <row r="83" spans="1:26" x14ac:dyDescent="0.25">
      <c r="A83" t="s">
        <v>130</v>
      </c>
      <c r="B83" t="s">
        <v>1109</v>
      </c>
      <c r="C83" t="s">
        <v>4730</v>
      </c>
      <c r="D83">
        <v>4</v>
      </c>
      <c r="I83" t="s">
        <v>1102</v>
      </c>
      <c r="J83" t="s">
        <v>1265</v>
      </c>
      <c r="K83">
        <v>81</v>
      </c>
      <c r="L83" t="b">
        <v>0</v>
      </c>
      <c r="M83" t="b">
        <v>0</v>
      </c>
      <c r="N83" t="b">
        <v>1</v>
      </c>
      <c r="O83" t="b">
        <v>0</v>
      </c>
      <c r="P83" t="b">
        <v>0</v>
      </c>
      <c r="Q83">
        <v>3</v>
      </c>
      <c r="R83">
        <v>4</v>
      </c>
      <c r="S83">
        <v>2</v>
      </c>
      <c r="T83">
        <v>0</v>
      </c>
      <c r="U83">
        <v>0</v>
      </c>
      <c r="V83">
        <v>0</v>
      </c>
      <c r="W83">
        <v>0</v>
      </c>
      <c r="X83">
        <v>0</v>
      </c>
      <c r="Y83">
        <v>3</v>
      </c>
      <c r="Z83" t="s">
        <v>485</v>
      </c>
    </row>
    <row r="84" spans="1:26" x14ac:dyDescent="0.25">
      <c r="A84" t="s">
        <v>130</v>
      </c>
      <c r="B84" t="s">
        <v>1109</v>
      </c>
      <c r="C84" t="s">
        <v>4731</v>
      </c>
      <c r="D84">
        <v>2</v>
      </c>
      <c r="I84" t="s">
        <v>1102</v>
      </c>
      <c r="J84" t="s">
        <v>1267</v>
      </c>
      <c r="K84">
        <v>82</v>
      </c>
      <c r="L84" t="b">
        <v>0</v>
      </c>
      <c r="M84" t="b">
        <v>0</v>
      </c>
      <c r="N84" t="b">
        <v>1</v>
      </c>
      <c r="O84" t="b">
        <v>0</v>
      </c>
      <c r="P84" t="b">
        <v>0</v>
      </c>
      <c r="Q84">
        <v>3</v>
      </c>
      <c r="R84">
        <v>4</v>
      </c>
      <c r="S84">
        <v>1</v>
      </c>
      <c r="T84">
        <v>0</v>
      </c>
      <c r="U84">
        <v>0</v>
      </c>
      <c r="V84">
        <v>0</v>
      </c>
      <c r="W84">
        <v>0</v>
      </c>
      <c r="X84">
        <v>0</v>
      </c>
      <c r="Y84">
        <v>5</v>
      </c>
      <c r="Z84" t="s">
        <v>485</v>
      </c>
    </row>
    <row r="85" spans="1:26" x14ac:dyDescent="0.25">
      <c r="A85" t="s">
        <v>130</v>
      </c>
      <c r="B85" t="s">
        <v>1109</v>
      </c>
      <c r="C85" t="s">
        <v>1046</v>
      </c>
      <c r="D85">
        <v>0</v>
      </c>
      <c r="I85" t="s">
        <v>1102</v>
      </c>
      <c r="J85" t="s">
        <v>1269</v>
      </c>
      <c r="K85">
        <v>83</v>
      </c>
      <c r="L85" t="b">
        <v>0</v>
      </c>
      <c r="M85" t="b">
        <v>0</v>
      </c>
      <c r="N85" t="b">
        <v>1</v>
      </c>
      <c r="O85" t="b">
        <v>0</v>
      </c>
      <c r="P85" t="b">
        <v>0</v>
      </c>
      <c r="Q85">
        <v>3</v>
      </c>
      <c r="R85">
        <v>4</v>
      </c>
      <c r="S85">
        <v>1</v>
      </c>
      <c r="T85">
        <v>0</v>
      </c>
      <c r="U85">
        <v>0</v>
      </c>
      <c r="V85">
        <v>0</v>
      </c>
      <c r="W85">
        <v>0</v>
      </c>
      <c r="X85">
        <v>0</v>
      </c>
      <c r="Y85">
        <v>5</v>
      </c>
      <c r="Z85" t="s">
        <v>485</v>
      </c>
    </row>
    <row r="86" spans="1:26" x14ac:dyDescent="0.25">
      <c r="A86" t="s">
        <v>130</v>
      </c>
      <c r="B86" t="s">
        <v>1109</v>
      </c>
      <c r="C86" t="s">
        <v>9</v>
      </c>
      <c r="D86">
        <v>0</v>
      </c>
      <c r="I86" t="s">
        <v>1102</v>
      </c>
      <c r="J86" t="s">
        <v>1271</v>
      </c>
      <c r="K86">
        <v>84</v>
      </c>
      <c r="L86" t="b">
        <v>1</v>
      </c>
      <c r="M86" t="b">
        <v>1</v>
      </c>
      <c r="N86" t="b">
        <v>1</v>
      </c>
      <c r="O86" t="b">
        <v>0</v>
      </c>
      <c r="P86" t="b">
        <v>0</v>
      </c>
      <c r="Q86">
        <v>5</v>
      </c>
      <c r="R86">
        <v>0</v>
      </c>
      <c r="S86">
        <v>3</v>
      </c>
      <c r="T86">
        <v>3</v>
      </c>
      <c r="U86">
        <v>0</v>
      </c>
      <c r="V86">
        <v>1</v>
      </c>
      <c r="W86">
        <v>237</v>
      </c>
      <c r="X86">
        <v>0</v>
      </c>
      <c r="Y86">
        <v>5</v>
      </c>
      <c r="Z86" t="s">
        <v>485</v>
      </c>
    </row>
    <row r="87" spans="1:26" x14ac:dyDescent="0.25">
      <c r="A87" t="s">
        <v>130</v>
      </c>
      <c r="B87" t="s">
        <v>1109</v>
      </c>
      <c r="C87" t="s">
        <v>4733</v>
      </c>
      <c r="D87">
        <v>0</v>
      </c>
      <c r="I87" t="s">
        <v>1102</v>
      </c>
      <c r="J87" t="s">
        <v>1272</v>
      </c>
      <c r="K87">
        <v>85</v>
      </c>
      <c r="L87" t="b">
        <v>1</v>
      </c>
      <c r="M87" t="b">
        <v>1</v>
      </c>
      <c r="N87" t="b">
        <v>1</v>
      </c>
      <c r="O87" t="b">
        <v>0</v>
      </c>
      <c r="P87" t="b">
        <v>0</v>
      </c>
      <c r="Q87">
        <v>5</v>
      </c>
      <c r="R87">
        <v>0</v>
      </c>
      <c r="S87">
        <v>0</v>
      </c>
      <c r="T87">
        <v>3</v>
      </c>
      <c r="U87">
        <v>0</v>
      </c>
      <c r="V87">
        <v>1</v>
      </c>
      <c r="W87">
        <v>225</v>
      </c>
      <c r="X87">
        <v>0</v>
      </c>
      <c r="Y87">
        <v>500</v>
      </c>
      <c r="Z87" t="s">
        <v>1091</v>
      </c>
    </row>
    <row r="88" spans="1:26" x14ac:dyDescent="0.25">
      <c r="A88" t="s">
        <v>130</v>
      </c>
      <c r="B88" t="s">
        <v>1109</v>
      </c>
      <c r="C88" t="s">
        <v>4734</v>
      </c>
      <c r="D88">
        <v>0</v>
      </c>
      <c r="I88" t="s">
        <v>1102</v>
      </c>
      <c r="J88" t="s">
        <v>1273</v>
      </c>
      <c r="K88">
        <v>86</v>
      </c>
      <c r="L88" t="b">
        <v>1</v>
      </c>
      <c r="M88" t="b">
        <v>1</v>
      </c>
      <c r="N88" t="b">
        <v>1</v>
      </c>
      <c r="O88" t="b">
        <v>0</v>
      </c>
      <c r="P88" t="b">
        <v>0</v>
      </c>
      <c r="Q88">
        <v>5</v>
      </c>
      <c r="R88">
        <v>0</v>
      </c>
      <c r="S88">
        <v>3</v>
      </c>
      <c r="T88">
        <v>3</v>
      </c>
      <c r="U88">
        <v>0</v>
      </c>
      <c r="V88">
        <v>1</v>
      </c>
      <c r="W88">
        <v>225</v>
      </c>
      <c r="X88">
        <v>0</v>
      </c>
      <c r="Y88">
        <v>2</v>
      </c>
      <c r="Z88" t="s">
        <v>1274</v>
      </c>
    </row>
    <row r="89" spans="1:26" x14ac:dyDescent="0.25">
      <c r="A89" t="s">
        <v>130</v>
      </c>
      <c r="B89" t="s">
        <v>1109</v>
      </c>
      <c r="C89" t="s">
        <v>4735</v>
      </c>
      <c r="D89">
        <v>0</v>
      </c>
      <c r="I89" t="s">
        <v>1102</v>
      </c>
      <c r="J89" t="s">
        <v>1275</v>
      </c>
      <c r="K89">
        <v>87</v>
      </c>
      <c r="L89" t="b">
        <v>1</v>
      </c>
      <c r="M89" t="b">
        <v>1</v>
      </c>
      <c r="N89" t="b">
        <v>1</v>
      </c>
      <c r="O89" t="b">
        <v>0</v>
      </c>
      <c r="P89" t="b">
        <v>0</v>
      </c>
      <c r="Q89">
        <v>5</v>
      </c>
      <c r="R89">
        <v>0</v>
      </c>
      <c r="S89">
        <v>0</v>
      </c>
      <c r="T89">
        <v>3</v>
      </c>
      <c r="U89">
        <v>0</v>
      </c>
      <c r="V89">
        <v>1</v>
      </c>
      <c r="W89">
        <v>227</v>
      </c>
      <c r="X89">
        <v>0</v>
      </c>
      <c r="Y89">
        <v>500</v>
      </c>
      <c r="Z89" t="s">
        <v>1091</v>
      </c>
    </row>
    <row r="90" spans="1:26" x14ac:dyDescent="0.25">
      <c r="A90" t="s">
        <v>130</v>
      </c>
      <c r="B90" t="s">
        <v>1109</v>
      </c>
      <c r="C90" t="s">
        <v>1081</v>
      </c>
      <c r="D90" t="s">
        <v>4736</v>
      </c>
      <c r="I90" t="s">
        <v>1102</v>
      </c>
      <c r="J90" t="s">
        <v>1276</v>
      </c>
      <c r="K90">
        <v>88</v>
      </c>
      <c r="L90" t="b">
        <v>1</v>
      </c>
      <c r="M90" t="b">
        <v>1</v>
      </c>
      <c r="N90" t="b">
        <v>1</v>
      </c>
      <c r="O90" t="b">
        <v>0</v>
      </c>
      <c r="P90" t="b">
        <v>0</v>
      </c>
      <c r="Q90">
        <v>5</v>
      </c>
      <c r="R90">
        <v>0</v>
      </c>
      <c r="S90">
        <v>3</v>
      </c>
      <c r="T90">
        <v>3</v>
      </c>
      <c r="U90">
        <v>0</v>
      </c>
      <c r="V90">
        <v>1</v>
      </c>
      <c r="W90">
        <v>227</v>
      </c>
      <c r="X90">
        <v>0</v>
      </c>
      <c r="Y90">
        <v>2</v>
      </c>
      <c r="Z90" t="s">
        <v>1274</v>
      </c>
    </row>
    <row r="91" spans="1:26" x14ac:dyDescent="0.25">
      <c r="A91" t="s">
        <v>130</v>
      </c>
      <c r="B91" t="s">
        <v>1112</v>
      </c>
      <c r="C91" t="s">
        <v>4725</v>
      </c>
      <c r="D91">
        <v>6</v>
      </c>
      <c r="I91" t="s">
        <v>1102</v>
      </c>
      <c r="J91" t="s">
        <v>1277</v>
      </c>
      <c r="K91">
        <v>89</v>
      </c>
      <c r="L91" t="b">
        <v>0</v>
      </c>
      <c r="M91" t="b">
        <v>0</v>
      </c>
      <c r="N91" t="b">
        <v>0</v>
      </c>
      <c r="O91" t="b">
        <v>0</v>
      </c>
      <c r="P91" t="b">
        <v>0</v>
      </c>
      <c r="Q91">
        <v>0</v>
      </c>
      <c r="R91">
        <v>0</v>
      </c>
      <c r="S91">
        <v>0</v>
      </c>
      <c r="T91">
        <v>0</v>
      </c>
      <c r="U91">
        <v>0</v>
      </c>
      <c r="V91">
        <v>0</v>
      </c>
      <c r="W91">
        <v>0</v>
      </c>
      <c r="X91">
        <v>0</v>
      </c>
      <c r="Y91">
        <v>500</v>
      </c>
      <c r="Z91" t="s">
        <v>1091</v>
      </c>
    </row>
    <row r="92" spans="1:26" x14ac:dyDescent="0.25">
      <c r="A92" t="s">
        <v>130</v>
      </c>
      <c r="B92" t="s">
        <v>1112</v>
      </c>
      <c r="C92" t="s">
        <v>1083</v>
      </c>
      <c r="D92" t="b">
        <v>0</v>
      </c>
      <c r="I92" t="s">
        <v>1102</v>
      </c>
      <c r="J92" t="s">
        <v>1278</v>
      </c>
      <c r="K92">
        <v>90</v>
      </c>
      <c r="L92" t="b">
        <v>0</v>
      </c>
      <c r="M92" t="b">
        <v>0</v>
      </c>
      <c r="N92" t="b">
        <v>0</v>
      </c>
      <c r="O92" t="b">
        <v>0</v>
      </c>
      <c r="P92" t="b">
        <v>0</v>
      </c>
      <c r="Q92">
        <v>0</v>
      </c>
      <c r="R92">
        <v>0</v>
      </c>
      <c r="S92">
        <v>0</v>
      </c>
      <c r="T92">
        <v>0</v>
      </c>
      <c r="U92">
        <v>0</v>
      </c>
      <c r="V92">
        <v>0</v>
      </c>
      <c r="W92">
        <v>0</v>
      </c>
      <c r="X92">
        <v>0</v>
      </c>
      <c r="Y92">
        <v>500</v>
      </c>
      <c r="Z92" t="s">
        <v>1091</v>
      </c>
    </row>
    <row r="93" spans="1:26" x14ac:dyDescent="0.25">
      <c r="A93" t="s">
        <v>130</v>
      </c>
      <c r="B93" t="s">
        <v>1112</v>
      </c>
      <c r="C93" t="s">
        <v>4726</v>
      </c>
      <c r="D93" t="b">
        <v>0</v>
      </c>
      <c r="I93" t="s">
        <v>1102</v>
      </c>
      <c r="J93" t="s">
        <v>1280</v>
      </c>
      <c r="K93">
        <v>91</v>
      </c>
      <c r="L93" t="b">
        <v>0</v>
      </c>
      <c r="M93" t="b">
        <v>0</v>
      </c>
      <c r="N93" t="b">
        <v>0</v>
      </c>
      <c r="O93" t="b">
        <v>0</v>
      </c>
      <c r="P93" t="b">
        <v>0</v>
      </c>
      <c r="Q93">
        <v>0</v>
      </c>
      <c r="R93">
        <v>0</v>
      </c>
      <c r="S93">
        <v>0</v>
      </c>
      <c r="T93">
        <v>0</v>
      </c>
      <c r="U93">
        <v>0</v>
      </c>
      <c r="V93">
        <v>0</v>
      </c>
      <c r="W93">
        <v>0</v>
      </c>
      <c r="X93">
        <v>0</v>
      </c>
      <c r="Y93">
        <v>500</v>
      </c>
      <c r="Z93" t="s">
        <v>1091</v>
      </c>
    </row>
    <row r="94" spans="1:26" x14ac:dyDescent="0.25">
      <c r="A94" t="s">
        <v>130</v>
      </c>
      <c r="B94" t="s">
        <v>1112</v>
      </c>
      <c r="C94" t="s">
        <v>4727</v>
      </c>
      <c r="D94" t="b">
        <v>1</v>
      </c>
      <c r="I94" t="s">
        <v>1102</v>
      </c>
      <c r="J94" t="s">
        <v>1282</v>
      </c>
      <c r="K94">
        <v>92</v>
      </c>
      <c r="L94" t="b">
        <v>0</v>
      </c>
      <c r="M94" t="b">
        <v>0</v>
      </c>
      <c r="N94" t="b">
        <v>0</v>
      </c>
      <c r="O94" t="b">
        <v>0</v>
      </c>
      <c r="P94" t="b">
        <v>0</v>
      </c>
      <c r="Q94">
        <v>0</v>
      </c>
      <c r="R94">
        <v>0</v>
      </c>
      <c r="S94">
        <v>0</v>
      </c>
      <c r="T94">
        <v>0</v>
      </c>
      <c r="U94">
        <v>0</v>
      </c>
      <c r="V94">
        <v>0</v>
      </c>
      <c r="W94">
        <v>0</v>
      </c>
      <c r="X94">
        <v>0</v>
      </c>
      <c r="Y94">
        <v>500</v>
      </c>
      <c r="Z94" t="s">
        <v>1091</v>
      </c>
    </row>
    <row r="95" spans="1:26" x14ac:dyDescent="0.25">
      <c r="A95" t="s">
        <v>130</v>
      </c>
      <c r="B95" t="s">
        <v>1112</v>
      </c>
      <c r="C95" t="s">
        <v>4728</v>
      </c>
      <c r="D95" t="b">
        <v>0</v>
      </c>
      <c r="I95" t="s">
        <v>1102</v>
      </c>
      <c r="J95" t="s">
        <v>1284</v>
      </c>
      <c r="K95">
        <v>93</v>
      </c>
      <c r="L95" t="b">
        <v>0</v>
      </c>
      <c r="M95" t="b">
        <v>0</v>
      </c>
      <c r="N95" t="b">
        <v>1</v>
      </c>
      <c r="O95" t="b">
        <v>0</v>
      </c>
      <c r="P95" t="b">
        <v>0</v>
      </c>
      <c r="Q95">
        <v>1</v>
      </c>
      <c r="R95">
        <v>0</v>
      </c>
      <c r="S95">
        <v>3</v>
      </c>
      <c r="T95">
        <v>0</v>
      </c>
      <c r="U95">
        <v>0</v>
      </c>
      <c r="V95">
        <v>0</v>
      </c>
      <c r="W95">
        <v>0</v>
      </c>
      <c r="X95">
        <v>0</v>
      </c>
      <c r="Y95">
        <v>500</v>
      </c>
      <c r="Z95" t="s">
        <v>1091</v>
      </c>
    </row>
    <row r="96" spans="1:26" x14ac:dyDescent="0.25">
      <c r="A96" t="s">
        <v>130</v>
      </c>
      <c r="B96" t="s">
        <v>1112</v>
      </c>
      <c r="C96" t="s">
        <v>2454</v>
      </c>
      <c r="D96" t="b">
        <v>0</v>
      </c>
      <c r="I96" t="s">
        <v>1102</v>
      </c>
      <c r="J96" t="s">
        <v>5986</v>
      </c>
      <c r="K96">
        <v>94</v>
      </c>
      <c r="L96" t="b">
        <v>1</v>
      </c>
      <c r="M96" t="b">
        <v>1</v>
      </c>
      <c r="N96" t="b">
        <v>1</v>
      </c>
      <c r="O96" t="b">
        <v>0</v>
      </c>
      <c r="P96" t="b">
        <v>0</v>
      </c>
      <c r="Q96">
        <v>5</v>
      </c>
      <c r="R96">
        <v>0</v>
      </c>
      <c r="S96">
        <v>4</v>
      </c>
      <c r="T96">
        <v>3</v>
      </c>
      <c r="U96">
        <v>0</v>
      </c>
      <c r="V96">
        <v>1</v>
      </c>
      <c r="W96">
        <v>246</v>
      </c>
      <c r="X96">
        <v>0</v>
      </c>
      <c r="Y96">
        <v>500</v>
      </c>
      <c r="Z96" t="s">
        <v>1091</v>
      </c>
    </row>
    <row r="97" spans="1:26" x14ac:dyDescent="0.25">
      <c r="A97" t="s">
        <v>130</v>
      </c>
      <c r="B97" t="s">
        <v>1112</v>
      </c>
      <c r="C97" t="s">
        <v>4729</v>
      </c>
      <c r="D97">
        <v>2</v>
      </c>
      <c r="I97" t="s">
        <v>1102</v>
      </c>
      <c r="J97" t="s">
        <v>628</v>
      </c>
      <c r="K97">
        <v>95</v>
      </c>
      <c r="L97" t="b">
        <v>0</v>
      </c>
      <c r="M97" t="b">
        <v>0</v>
      </c>
      <c r="N97" t="b">
        <v>0</v>
      </c>
      <c r="O97" t="b">
        <v>0</v>
      </c>
      <c r="P97" t="b">
        <v>0</v>
      </c>
      <c r="Q97">
        <v>0</v>
      </c>
      <c r="R97">
        <v>0</v>
      </c>
      <c r="S97">
        <v>0</v>
      </c>
      <c r="T97">
        <v>0</v>
      </c>
      <c r="U97">
        <v>0</v>
      </c>
      <c r="V97">
        <v>0</v>
      </c>
      <c r="W97">
        <v>0</v>
      </c>
      <c r="X97">
        <v>0</v>
      </c>
      <c r="Y97">
        <v>500</v>
      </c>
      <c r="Z97" t="s">
        <v>1091</v>
      </c>
    </row>
    <row r="98" spans="1:26" x14ac:dyDescent="0.25">
      <c r="A98" t="s">
        <v>130</v>
      </c>
      <c r="B98" t="s">
        <v>1112</v>
      </c>
      <c r="C98" t="s">
        <v>4730</v>
      </c>
      <c r="D98">
        <v>4</v>
      </c>
      <c r="I98" t="s">
        <v>1105</v>
      </c>
      <c r="J98" t="s">
        <v>1288</v>
      </c>
      <c r="K98">
        <v>96</v>
      </c>
      <c r="L98" t="b">
        <v>0</v>
      </c>
      <c r="M98" t="b">
        <v>1</v>
      </c>
      <c r="N98" t="b">
        <v>1</v>
      </c>
      <c r="O98" t="b">
        <v>0</v>
      </c>
      <c r="P98" t="b">
        <v>0</v>
      </c>
      <c r="Q98">
        <v>0</v>
      </c>
      <c r="R98">
        <v>3</v>
      </c>
      <c r="S98">
        <v>3</v>
      </c>
      <c r="T98">
        <v>0</v>
      </c>
      <c r="U98">
        <v>0</v>
      </c>
      <c r="V98">
        <v>0</v>
      </c>
      <c r="W98">
        <v>0</v>
      </c>
      <c r="X98">
        <v>0</v>
      </c>
      <c r="Y98">
        <v>500</v>
      </c>
      <c r="Z98" t="s">
        <v>1091</v>
      </c>
    </row>
    <row r="99" spans="1:26" x14ac:dyDescent="0.25">
      <c r="A99" t="s">
        <v>130</v>
      </c>
      <c r="B99" t="s">
        <v>1112</v>
      </c>
      <c r="C99" t="s">
        <v>4731</v>
      </c>
      <c r="D99">
        <v>2</v>
      </c>
      <c r="I99" t="s">
        <v>1105</v>
      </c>
      <c r="J99" t="s">
        <v>1292</v>
      </c>
      <c r="K99">
        <v>97</v>
      </c>
      <c r="L99" t="b">
        <v>0</v>
      </c>
      <c r="M99" t="b">
        <v>1</v>
      </c>
      <c r="N99" t="b">
        <v>1</v>
      </c>
      <c r="O99" t="b">
        <v>0</v>
      </c>
      <c r="P99" t="b">
        <v>0</v>
      </c>
      <c r="Q99">
        <v>0</v>
      </c>
      <c r="R99">
        <v>3</v>
      </c>
      <c r="S99">
        <v>3</v>
      </c>
      <c r="T99">
        <v>0</v>
      </c>
      <c r="U99">
        <v>0</v>
      </c>
      <c r="V99">
        <v>0</v>
      </c>
      <c r="W99">
        <v>0</v>
      </c>
      <c r="X99">
        <v>0</v>
      </c>
      <c r="Y99">
        <v>3</v>
      </c>
      <c r="Z99" t="s">
        <v>4732</v>
      </c>
    </row>
    <row r="100" spans="1:26" x14ac:dyDescent="0.25">
      <c r="A100" t="s">
        <v>130</v>
      </c>
      <c r="B100" t="s">
        <v>1112</v>
      </c>
      <c r="C100" t="s">
        <v>1046</v>
      </c>
      <c r="D100">
        <v>0</v>
      </c>
      <c r="I100" t="s">
        <v>1105</v>
      </c>
      <c r="J100" t="s">
        <v>1295</v>
      </c>
      <c r="K100">
        <v>98</v>
      </c>
      <c r="L100" t="b">
        <v>0</v>
      </c>
      <c r="M100" t="b">
        <v>1</v>
      </c>
      <c r="N100" t="b">
        <v>1</v>
      </c>
      <c r="O100" t="b">
        <v>0</v>
      </c>
      <c r="P100" t="b">
        <v>0</v>
      </c>
      <c r="Q100">
        <v>0</v>
      </c>
      <c r="R100">
        <v>3</v>
      </c>
      <c r="S100">
        <v>3</v>
      </c>
      <c r="T100">
        <v>0</v>
      </c>
      <c r="U100">
        <v>0</v>
      </c>
      <c r="V100">
        <v>0</v>
      </c>
      <c r="W100">
        <v>0</v>
      </c>
      <c r="X100">
        <v>0</v>
      </c>
      <c r="Y100">
        <v>3</v>
      </c>
      <c r="Z100" t="s">
        <v>4732</v>
      </c>
    </row>
    <row r="101" spans="1:26" x14ac:dyDescent="0.25">
      <c r="A101" t="s">
        <v>130</v>
      </c>
      <c r="B101" t="s">
        <v>1112</v>
      </c>
      <c r="C101" t="s">
        <v>9</v>
      </c>
      <c r="D101">
        <v>0</v>
      </c>
      <c r="I101" t="s">
        <v>1105</v>
      </c>
      <c r="J101" t="s">
        <v>1299</v>
      </c>
      <c r="K101">
        <v>99</v>
      </c>
      <c r="L101" t="b">
        <v>0</v>
      </c>
      <c r="M101" t="b">
        <v>1</v>
      </c>
      <c r="N101" t="b">
        <v>1</v>
      </c>
      <c r="O101" t="b">
        <v>0</v>
      </c>
      <c r="P101" t="b">
        <v>0</v>
      </c>
      <c r="Q101">
        <v>0</v>
      </c>
      <c r="R101">
        <v>3</v>
      </c>
      <c r="S101">
        <v>3</v>
      </c>
      <c r="T101">
        <v>0</v>
      </c>
      <c r="U101">
        <v>0</v>
      </c>
      <c r="V101">
        <v>0</v>
      </c>
      <c r="W101">
        <v>0</v>
      </c>
      <c r="X101">
        <v>0</v>
      </c>
      <c r="Y101">
        <v>10</v>
      </c>
      <c r="Z101" t="s">
        <v>485</v>
      </c>
    </row>
    <row r="102" spans="1:26" x14ac:dyDescent="0.25">
      <c r="A102" t="s">
        <v>130</v>
      </c>
      <c r="B102" t="s">
        <v>1112</v>
      </c>
      <c r="C102" t="s">
        <v>4733</v>
      </c>
      <c r="D102">
        <v>0</v>
      </c>
      <c r="I102" t="s">
        <v>1105</v>
      </c>
      <c r="J102" t="s">
        <v>1302</v>
      </c>
      <c r="K102">
        <v>100</v>
      </c>
      <c r="L102" t="b">
        <v>0</v>
      </c>
      <c r="M102" t="b">
        <v>0</v>
      </c>
      <c r="N102" t="b">
        <v>0</v>
      </c>
      <c r="O102" t="b">
        <v>0</v>
      </c>
      <c r="P102" t="b">
        <v>0</v>
      </c>
      <c r="Q102">
        <v>0</v>
      </c>
      <c r="R102">
        <v>0</v>
      </c>
      <c r="S102">
        <v>0</v>
      </c>
      <c r="T102">
        <v>0</v>
      </c>
      <c r="U102">
        <v>0</v>
      </c>
      <c r="V102">
        <v>0</v>
      </c>
      <c r="W102">
        <v>0</v>
      </c>
      <c r="X102">
        <v>0</v>
      </c>
      <c r="Y102">
        <v>500</v>
      </c>
      <c r="Z102" t="s">
        <v>1091</v>
      </c>
    </row>
    <row r="103" spans="1:26" x14ac:dyDescent="0.25">
      <c r="A103" t="s">
        <v>130</v>
      </c>
      <c r="B103" t="s">
        <v>1112</v>
      </c>
      <c r="C103" t="s">
        <v>4734</v>
      </c>
      <c r="D103">
        <v>0</v>
      </c>
      <c r="I103" t="s">
        <v>1105</v>
      </c>
      <c r="J103" t="s">
        <v>1305</v>
      </c>
      <c r="K103">
        <v>101</v>
      </c>
      <c r="L103" t="b">
        <v>0</v>
      </c>
      <c r="M103" t="b">
        <v>0</v>
      </c>
      <c r="N103" t="b">
        <v>0</v>
      </c>
      <c r="O103" t="b">
        <v>0</v>
      </c>
      <c r="P103" t="b">
        <v>0</v>
      </c>
      <c r="Q103">
        <v>0</v>
      </c>
      <c r="R103">
        <v>0</v>
      </c>
      <c r="S103">
        <v>0</v>
      </c>
      <c r="T103">
        <v>0</v>
      </c>
      <c r="U103">
        <v>0</v>
      </c>
      <c r="V103">
        <v>0</v>
      </c>
      <c r="W103">
        <v>0</v>
      </c>
      <c r="X103">
        <v>0</v>
      </c>
      <c r="Y103">
        <v>500</v>
      </c>
      <c r="Z103" t="s">
        <v>1091</v>
      </c>
    </row>
    <row r="104" spans="1:26" x14ac:dyDescent="0.25">
      <c r="A104" t="s">
        <v>130</v>
      </c>
      <c r="B104" t="s">
        <v>1112</v>
      </c>
      <c r="C104" t="s">
        <v>4735</v>
      </c>
      <c r="D104">
        <v>0</v>
      </c>
      <c r="I104" t="s">
        <v>1105</v>
      </c>
      <c r="J104" t="s">
        <v>1307</v>
      </c>
      <c r="K104">
        <v>102</v>
      </c>
      <c r="L104" t="b">
        <v>0</v>
      </c>
      <c r="M104" t="b">
        <v>0</v>
      </c>
      <c r="N104" t="b">
        <v>0</v>
      </c>
      <c r="O104" t="b">
        <v>0</v>
      </c>
      <c r="P104" t="b">
        <v>0</v>
      </c>
      <c r="Q104">
        <v>0</v>
      </c>
      <c r="R104">
        <v>0</v>
      </c>
      <c r="S104">
        <v>0</v>
      </c>
      <c r="T104">
        <v>0</v>
      </c>
      <c r="U104">
        <v>0</v>
      </c>
      <c r="V104">
        <v>0</v>
      </c>
      <c r="W104">
        <v>0</v>
      </c>
      <c r="X104">
        <v>0</v>
      </c>
      <c r="Y104">
        <v>500</v>
      </c>
      <c r="Z104" t="s">
        <v>1091</v>
      </c>
    </row>
    <row r="105" spans="1:26" x14ac:dyDescent="0.25">
      <c r="A105" t="s">
        <v>130</v>
      </c>
      <c r="B105" t="s">
        <v>1112</v>
      </c>
      <c r="C105" t="s">
        <v>1081</v>
      </c>
      <c r="D105" t="s">
        <v>4736</v>
      </c>
      <c r="I105" t="s">
        <v>1105</v>
      </c>
      <c r="J105" t="s">
        <v>1309</v>
      </c>
      <c r="K105">
        <v>103</v>
      </c>
      <c r="L105" t="b">
        <v>0</v>
      </c>
      <c r="M105" t="b">
        <v>1</v>
      </c>
      <c r="N105" t="b">
        <v>1</v>
      </c>
      <c r="O105" t="b">
        <v>0</v>
      </c>
      <c r="P105" t="b">
        <v>0</v>
      </c>
      <c r="Q105">
        <v>0</v>
      </c>
      <c r="R105">
        <v>3</v>
      </c>
      <c r="S105">
        <v>0</v>
      </c>
      <c r="T105">
        <v>0</v>
      </c>
      <c r="U105">
        <v>0</v>
      </c>
      <c r="V105">
        <v>0</v>
      </c>
      <c r="W105">
        <v>0</v>
      </c>
      <c r="X105">
        <v>0</v>
      </c>
      <c r="Y105">
        <v>500</v>
      </c>
      <c r="Z105" t="s">
        <v>1091</v>
      </c>
    </row>
    <row r="106" spans="1:26" x14ac:dyDescent="0.25">
      <c r="A106" t="s">
        <v>130</v>
      </c>
      <c r="B106" t="s">
        <v>1115</v>
      </c>
      <c r="C106" t="s">
        <v>4725</v>
      </c>
      <c r="D106">
        <v>7</v>
      </c>
      <c r="I106" t="s">
        <v>1105</v>
      </c>
      <c r="J106" t="s">
        <v>1312</v>
      </c>
      <c r="K106">
        <v>104</v>
      </c>
      <c r="L106" t="b">
        <v>0</v>
      </c>
      <c r="M106" t="b">
        <v>1</v>
      </c>
      <c r="N106" t="b">
        <v>1</v>
      </c>
      <c r="O106" t="b">
        <v>0</v>
      </c>
      <c r="P106" t="b">
        <v>0</v>
      </c>
      <c r="Q106">
        <v>0</v>
      </c>
      <c r="R106">
        <v>3</v>
      </c>
      <c r="S106">
        <v>0</v>
      </c>
      <c r="T106">
        <v>0</v>
      </c>
      <c r="U106">
        <v>0</v>
      </c>
      <c r="V106">
        <v>0</v>
      </c>
      <c r="W106">
        <v>0</v>
      </c>
      <c r="X106">
        <v>0</v>
      </c>
      <c r="Y106">
        <v>1</v>
      </c>
      <c r="Z106" t="s">
        <v>4732</v>
      </c>
    </row>
    <row r="107" spans="1:26" x14ac:dyDescent="0.25">
      <c r="A107" t="s">
        <v>130</v>
      </c>
      <c r="B107" t="s">
        <v>1115</v>
      </c>
      <c r="C107" t="s">
        <v>1083</v>
      </c>
      <c r="D107" t="b">
        <v>0</v>
      </c>
      <c r="I107" t="s">
        <v>1105</v>
      </c>
      <c r="J107" t="s">
        <v>1314</v>
      </c>
      <c r="K107">
        <v>105</v>
      </c>
      <c r="L107" t="b">
        <v>0</v>
      </c>
      <c r="M107" t="b">
        <v>1</v>
      </c>
      <c r="N107" t="b">
        <v>1</v>
      </c>
      <c r="O107" t="b">
        <v>0</v>
      </c>
      <c r="P107" t="b">
        <v>0</v>
      </c>
      <c r="Q107">
        <v>0</v>
      </c>
      <c r="R107">
        <v>3</v>
      </c>
      <c r="S107">
        <v>0</v>
      </c>
      <c r="T107">
        <v>0</v>
      </c>
      <c r="U107">
        <v>0</v>
      </c>
      <c r="V107">
        <v>0</v>
      </c>
      <c r="W107">
        <v>0</v>
      </c>
      <c r="X107">
        <v>0</v>
      </c>
      <c r="Y107">
        <v>1</v>
      </c>
      <c r="Z107" t="s">
        <v>4732</v>
      </c>
    </row>
    <row r="108" spans="1:26" x14ac:dyDescent="0.25">
      <c r="A108" t="s">
        <v>130</v>
      </c>
      <c r="B108" t="s">
        <v>1115</v>
      </c>
      <c r="C108" t="s">
        <v>4726</v>
      </c>
      <c r="D108" t="b">
        <v>0</v>
      </c>
      <c r="I108" t="s">
        <v>1105</v>
      </c>
      <c r="J108" t="s">
        <v>1316</v>
      </c>
      <c r="K108">
        <v>106</v>
      </c>
      <c r="L108" t="b">
        <v>0</v>
      </c>
      <c r="M108" t="b">
        <v>1</v>
      </c>
      <c r="N108" t="b">
        <v>1</v>
      </c>
      <c r="O108" t="b">
        <v>0</v>
      </c>
      <c r="P108" t="b">
        <v>0</v>
      </c>
      <c r="Q108">
        <v>1</v>
      </c>
      <c r="R108">
        <v>0</v>
      </c>
      <c r="S108">
        <v>1</v>
      </c>
      <c r="T108">
        <v>0</v>
      </c>
      <c r="U108">
        <v>0</v>
      </c>
      <c r="V108">
        <v>0</v>
      </c>
      <c r="W108">
        <v>0</v>
      </c>
      <c r="X108">
        <v>0</v>
      </c>
      <c r="Y108">
        <v>500</v>
      </c>
      <c r="Z108" t="s">
        <v>1091</v>
      </c>
    </row>
    <row r="109" spans="1:26" x14ac:dyDescent="0.25">
      <c r="A109" t="s">
        <v>130</v>
      </c>
      <c r="B109" t="s">
        <v>1115</v>
      </c>
      <c r="C109" t="s">
        <v>4727</v>
      </c>
      <c r="D109" t="b">
        <v>1</v>
      </c>
      <c r="I109" t="s">
        <v>1105</v>
      </c>
      <c r="J109" t="s">
        <v>1317</v>
      </c>
      <c r="K109">
        <v>107</v>
      </c>
      <c r="L109" t="b">
        <v>0</v>
      </c>
      <c r="M109" t="b">
        <v>1</v>
      </c>
      <c r="N109" t="b">
        <v>1</v>
      </c>
      <c r="O109" t="b">
        <v>0</v>
      </c>
      <c r="P109" t="b">
        <v>0</v>
      </c>
      <c r="Q109">
        <v>1</v>
      </c>
      <c r="R109">
        <v>0</v>
      </c>
      <c r="S109">
        <v>2</v>
      </c>
      <c r="T109">
        <v>0</v>
      </c>
      <c r="U109">
        <v>0</v>
      </c>
      <c r="V109">
        <v>0</v>
      </c>
      <c r="W109">
        <v>0</v>
      </c>
      <c r="X109">
        <v>0</v>
      </c>
      <c r="Y109">
        <v>2</v>
      </c>
      <c r="Z109" t="s">
        <v>485</v>
      </c>
    </row>
    <row r="110" spans="1:26" x14ac:dyDescent="0.25">
      <c r="A110" t="s">
        <v>130</v>
      </c>
      <c r="B110" t="s">
        <v>1115</v>
      </c>
      <c r="C110" t="s">
        <v>4728</v>
      </c>
      <c r="D110" t="b">
        <v>0</v>
      </c>
      <c r="I110" t="s">
        <v>1105</v>
      </c>
      <c r="J110" t="s">
        <v>1319</v>
      </c>
      <c r="K110">
        <v>108</v>
      </c>
      <c r="L110" t="b">
        <v>0</v>
      </c>
      <c r="M110" t="b">
        <v>1</v>
      </c>
      <c r="N110" t="b">
        <v>1</v>
      </c>
      <c r="O110" t="b">
        <v>0</v>
      </c>
      <c r="P110" t="b">
        <v>0</v>
      </c>
      <c r="Q110">
        <v>1</v>
      </c>
      <c r="R110">
        <v>0</v>
      </c>
      <c r="S110">
        <v>2</v>
      </c>
      <c r="T110">
        <v>0</v>
      </c>
      <c r="U110">
        <v>0</v>
      </c>
      <c r="V110">
        <v>0</v>
      </c>
      <c r="W110">
        <v>0</v>
      </c>
      <c r="X110">
        <v>0</v>
      </c>
      <c r="Y110">
        <v>2</v>
      </c>
      <c r="Z110" t="s">
        <v>485</v>
      </c>
    </row>
    <row r="111" spans="1:26" x14ac:dyDescent="0.25">
      <c r="A111" t="s">
        <v>130</v>
      </c>
      <c r="B111" t="s">
        <v>1115</v>
      </c>
      <c r="C111" t="s">
        <v>2454</v>
      </c>
      <c r="D111" t="b">
        <v>0</v>
      </c>
      <c r="I111" t="s">
        <v>1105</v>
      </c>
      <c r="J111" t="s">
        <v>1322</v>
      </c>
      <c r="K111">
        <v>109</v>
      </c>
      <c r="L111" t="b">
        <v>0</v>
      </c>
      <c r="M111" t="b">
        <v>1</v>
      </c>
      <c r="N111" t="b">
        <v>1</v>
      </c>
      <c r="O111" t="b">
        <v>0</v>
      </c>
      <c r="P111" t="b">
        <v>0</v>
      </c>
      <c r="Q111">
        <v>1</v>
      </c>
      <c r="R111">
        <v>0</v>
      </c>
      <c r="S111">
        <v>3</v>
      </c>
      <c r="T111">
        <v>0</v>
      </c>
      <c r="U111">
        <v>0</v>
      </c>
      <c r="V111">
        <v>0</v>
      </c>
      <c r="W111">
        <v>0</v>
      </c>
      <c r="X111">
        <v>0</v>
      </c>
      <c r="Y111">
        <v>500</v>
      </c>
      <c r="Z111" t="s">
        <v>1091</v>
      </c>
    </row>
    <row r="112" spans="1:26" x14ac:dyDescent="0.25">
      <c r="A112" t="s">
        <v>130</v>
      </c>
      <c r="B112" t="s">
        <v>1115</v>
      </c>
      <c r="C112" t="s">
        <v>4729</v>
      </c>
      <c r="D112">
        <v>2</v>
      </c>
      <c r="I112" t="s">
        <v>1105</v>
      </c>
      <c r="J112" t="s">
        <v>1323</v>
      </c>
      <c r="K112">
        <v>110</v>
      </c>
      <c r="L112" t="b">
        <v>0</v>
      </c>
      <c r="M112" t="b">
        <v>0</v>
      </c>
      <c r="N112" t="b">
        <v>0</v>
      </c>
      <c r="O112" t="b">
        <v>0</v>
      </c>
      <c r="P112" t="b">
        <v>0</v>
      </c>
      <c r="Q112">
        <v>0</v>
      </c>
      <c r="R112">
        <v>0</v>
      </c>
      <c r="S112">
        <v>0</v>
      </c>
      <c r="T112">
        <v>0</v>
      </c>
      <c r="U112">
        <v>0</v>
      </c>
      <c r="V112">
        <v>0</v>
      </c>
      <c r="W112">
        <v>0</v>
      </c>
      <c r="X112">
        <v>0</v>
      </c>
      <c r="Y112">
        <v>500</v>
      </c>
      <c r="Z112" t="s">
        <v>1091</v>
      </c>
    </row>
    <row r="113" spans="1:26" x14ac:dyDescent="0.25">
      <c r="A113" t="s">
        <v>130</v>
      </c>
      <c r="B113" t="s">
        <v>1115</v>
      </c>
      <c r="C113" t="s">
        <v>4730</v>
      </c>
      <c r="D113">
        <v>0</v>
      </c>
      <c r="I113" t="s">
        <v>1105</v>
      </c>
      <c r="J113" t="s">
        <v>1325</v>
      </c>
      <c r="K113">
        <v>111</v>
      </c>
      <c r="L113" t="b">
        <v>0</v>
      </c>
      <c r="M113" t="b">
        <v>0</v>
      </c>
      <c r="N113" t="b">
        <v>0</v>
      </c>
      <c r="O113" t="b">
        <v>0</v>
      </c>
      <c r="P113" t="b">
        <v>0</v>
      </c>
      <c r="Q113">
        <v>0</v>
      </c>
      <c r="R113">
        <v>0</v>
      </c>
      <c r="S113">
        <v>0</v>
      </c>
      <c r="T113">
        <v>0</v>
      </c>
      <c r="U113">
        <v>0</v>
      </c>
      <c r="V113">
        <v>0</v>
      </c>
      <c r="W113">
        <v>0</v>
      </c>
      <c r="X113">
        <v>0</v>
      </c>
      <c r="Y113">
        <v>500</v>
      </c>
      <c r="Z113" t="s">
        <v>1091</v>
      </c>
    </row>
    <row r="114" spans="1:26" x14ac:dyDescent="0.25">
      <c r="A114" t="s">
        <v>130</v>
      </c>
      <c r="B114" t="s">
        <v>1115</v>
      </c>
      <c r="C114" t="s">
        <v>4731</v>
      </c>
      <c r="D114">
        <v>2</v>
      </c>
      <c r="I114" t="s">
        <v>1105</v>
      </c>
      <c r="J114" t="s">
        <v>1327</v>
      </c>
      <c r="K114">
        <v>112</v>
      </c>
      <c r="L114" t="b">
        <v>0</v>
      </c>
      <c r="M114" t="b">
        <v>0</v>
      </c>
      <c r="N114" t="b">
        <v>0</v>
      </c>
      <c r="O114" t="b">
        <v>0</v>
      </c>
      <c r="P114" t="b">
        <v>0</v>
      </c>
      <c r="Q114">
        <v>0</v>
      </c>
      <c r="R114">
        <v>0</v>
      </c>
      <c r="S114">
        <v>0</v>
      </c>
      <c r="T114">
        <v>0</v>
      </c>
      <c r="U114">
        <v>0</v>
      </c>
      <c r="V114">
        <v>0</v>
      </c>
      <c r="W114">
        <v>0</v>
      </c>
      <c r="X114">
        <v>0</v>
      </c>
      <c r="Y114">
        <v>500</v>
      </c>
      <c r="Z114" t="s">
        <v>1091</v>
      </c>
    </row>
    <row r="115" spans="1:26" x14ac:dyDescent="0.25">
      <c r="A115" t="s">
        <v>130</v>
      </c>
      <c r="B115" t="s">
        <v>1115</v>
      </c>
      <c r="C115" t="s">
        <v>1046</v>
      </c>
      <c r="D115">
        <v>0</v>
      </c>
      <c r="I115" t="s">
        <v>1105</v>
      </c>
      <c r="J115" t="s">
        <v>1331</v>
      </c>
      <c r="K115">
        <v>113</v>
      </c>
      <c r="L115" t="b">
        <v>0</v>
      </c>
      <c r="M115" t="b">
        <v>1</v>
      </c>
      <c r="N115" t="b">
        <v>1</v>
      </c>
      <c r="O115" t="b">
        <v>0</v>
      </c>
      <c r="P115" t="b">
        <v>0</v>
      </c>
      <c r="Q115">
        <v>0</v>
      </c>
      <c r="R115">
        <v>2</v>
      </c>
      <c r="S115">
        <v>2</v>
      </c>
      <c r="T115">
        <v>0</v>
      </c>
      <c r="U115">
        <v>0</v>
      </c>
      <c r="V115">
        <v>0</v>
      </c>
      <c r="W115">
        <v>0</v>
      </c>
      <c r="X115">
        <v>0</v>
      </c>
      <c r="Y115">
        <v>3</v>
      </c>
      <c r="Z115" t="s">
        <v>485</v>
      </c>
    </row>
    <row r="116" spans="1:26" x14ac:dyDescent="0.25">
      <c r="A116" t="s">
        <v>130</v>
      </c>
      <c r="B116" t="s">
        <v>1115</v>
      </c>
      <c r="C116" t="s">
        <v>9</v>
      </c>
      <c r="D116">
        <v>0</v>
      </c>
      <c r="I116" t="s">
        <v>1105</v>
      </c>
      <c r="J116" t="s">
        <v>1334</v>
      </c>
      <c r="K116">
        <v>114</v>
      </c>
      <c r="L116" t="b">
        <v>0</v>
      </c>
      <c r="M116" t="b">
        <v>1</v>
      </c>
      <c r="N116" t="b">
        <v>1</v>
      </c>
      <c r="O116" t="b">
        <v>0</v>
      </c>
      <c r="P116" t="b">
        <v>0</v>
      </c>
      <c r="Q116">
        <v>0</v>
      </c>
      <c r="R116">
        <v>2</v>
      </c>
      <c r="S116">
        <v>3</v>
      </c>
      <c r="T116">
        <v>0</v>
      </c>
      <c r="U116">
        <v>0</v>
      </c>
      <c r="V116">
        <v>0</v>
      </c>
      <c r="W116">
        <v>0</v>
      </c>
      <c r="X116">
        <v>0</v>
      </c>
      <c r="Y116">
        <v>5</v>
      </c>
      <c r="Z116" t="s">
        <v>485</v>
      </c>
    </row>
    <row r="117" spans="1:26" x14ac:dyDescent="0.25">
      <c r="A117" t="s">
        <v>130</v>
      </c>
      <c r="B117" t="s">
        <v>1115</v>
      </c>
      <c r="C117" t="s">
        <v>4733</v>
      </c>
      <c r="D117">
        <v>0</v>
      </c>
      <c r="I117" t="s">
        <v>1105</v>
      </c>
      <c r="J117" t="s">
        <v>1337</v>
      </c>
      <c r="K117">
        <v>115</v>
      </c>
      <c r="L117" t="b">
        <v>0</v>
      </c>
      <c r="M117" t="b">
        <v>1</v>
      </c>
      <c r="N117" t="b">
        <v>1</v>
      </c>
      <c r="O117" t="b">
        <v>0</v>
      </c>
      <c r="P117" t="b">
        <v>0</v>
      </c>
      <c r="Q117">
        <v>0</v>
      </c>
      <c r="R117">
        <v>2</v>
      </c>
      <c r="S117">
        <v>1</v>
      </c>
      <c r="T117">
        <v>0</v>
      </c>
      <c r="U117">
        <v>0</v>
      </c>
      <c r="V117">
        <v>0</v>
      </c>
      <c r="W117">
        <v>0</v>
      </c>
      <c r="X117">
        <v>0</v>
      </c>
      <c r="Y117">
        <v>5</v>
      </c>
      <c r="Z117" t="s">
        <v>485</v>
      </c>
    </row>
    <row r="118" spans="1:26" x14ac:dyDescent="0.25">
      <c r="A118" t="s">
        <v>130</v>
      </c>
      <c r="B118" t="s">
        <v>1115</v>
      </c>
      <c r="C118" t="s">
        <v>4734</v>
      </c>
      <c r="D118">
        <v>0</v>
      </c>
      <c r="I118" t="s">
        <v>1105</v>
      </c>
      <c r="J118" t="s">
        <v>1340</v>
      </c>
      <c r="K118">
        <v>116</v>
      </c>
      <c r="L118" t="b">
        <v>0</v>
      </c>
      <c r="M118" t="b">
        <v>1</v>
      </c>
      <c r="N118" t="b">
        <v>1</v>
      </c>
      <c r="O118" t="b">
        <v>0</v>
      </c>
      <c r="P118" t="b">
        <v>0</v>
      </c>
      <c r="Q118">
        <v>0</v>
      </c>
      <c r="R118">
        <v>2</v>
      </c>
      <c r="S118">
        <v>2</v>
      </c>
      <c r="T118">
        <v>0</v>
      </c>
      <c r="U118">
        <v>0</v>
      </c>
      <c r="V118">
        <v>0</v>
      </c>
      <c r="W118">
        <v>0</v>
      </c>
      <c r="X118">
        <v>0</v>
      </c>
      <c r="Y118">
        <v>3</v>
      </c>
      <c r="Z118" t="s">
        <v>485</v>
      </c>
    </row>
    <row r="119" spans="1:26" x14ac:dyDescent="0.25">
      <c r="A119" t="s">
        <v>130</v>
      </c>
      <c r="B119" t="s">
        <v>1115</v>
      </c>
      <c r="C119" t="s">
        <v>4735</v>
      </c>
      <c r="D119">
        <v>0</v>
      </c>
      <c r="I119" t="s">
        <v>1105</v>
      </c>
      <c r="J119" t="s">
        <v>1343</v>
      </c>
      <c r="K119">
        <v>117</v>
      </c>
      <c r="L119" t="b">
        <v>0</v>
      </c>
      <c r="M119" t="b">
        <v>1</v>
      </c>
      <c r="N119" t="b">
        <v>1</v>
      </c>
      <c r="O119" t="b">
        <v>0</v>
      </c>
      <c r="P119" t="b">
        <v>0</v>
      </c>
      <c r="Q119">
        <v>0</v>
      </c>
      <c r="R119">
        <v>2</v>
      </c>
      <c r="S119">
        <v>3</v>
      </c>
      <c r="T119">
        <v>0</v>
      </c>
      <c r="U119">
        <v>0</v>
      </c>
      <c r="V119">
        <v>0</v>
      </c>
      <c r="W119">
        <v>0</v>
      </c>
      <c r="X119">
        <v>0</v>
      </c>
      <c r="Y119">
        <v>5</v>
      </c>
      <c r="Z119" t="s">
        <v>485</v>
      </c>
    </row>
    <row r="120" spans="1:26" x14ac:dyDescent="0.25">
      <c r="A120" t="s">
        <v>130</v>
      </c>
      <c r="B120" t="s">
        <v>1115</v>
      </c>
      <c r="C120" t="s">
        <v>1081</v>
      </c>
      <c r="D120" t="s">
        <v>4736</v>
      </c>
      <c r="I120" t="s">
        <v>1105</v>
      </c>
      <c r="J120" t="s">
        <v>1346</v>
      </c>
      <c r="K120">
        <v>118</v>
      </c>
      <c r="L120" t="b">
        <v>0</v>
      </c>
      <c r="M120" t="b">
        <v>1</v>
      </c>
      <c r="N120" t="b">
        <v>1</v>
      </c>
      <c r="O120" t="b">
        <v>0</v>
      </c>
      <c r="P120" t="b">
        <v>0</v>
      </c>
      <c r="Q120">
        <v>0</v>
      </c>
      <c r="R120">
        <v>2</v>
      </c>
      <c r="S120">
        <v>1</v>
      </c>
      <c r="T120">
        <v>0</v>
      </c>
      <c r="U120">
        <v>0</v>
      </c>
      <c r="V120">
        <v>0</v>
      </c>
      <c r="W120">
        <v>0</v>
      </c>
      <c r="X120">
        <v>0</v>
      </c>
      <c r="Y120">
        <v>5</v>
      </c>
      <c r="Z120" t="s">
        <v>485</v>
      </c>
    </row>
    <row r="121" spans="1:26" x14ac:dyDescent="0.25">
      <c r="A121" t="s">
        <v>130</v>
      </c>
      <c r="B121" t="s">
        <v>1118</v>
      </c>
      <c r="C121" t="s">
        <v>4725</v>
      </c>
      <c r="D121">
        <v>8</v>
      </c>
      <c r="I121" t="s">
        <v>1105</v>
      </c>
      <c r="J121" t="s">
        <v>1349</v>
      </c>
      <c r="K121">
        <v>119</v>
      </c>
      <c r="L121" t="b">
        <v>0</v>
      </c>
      <c r="M121" t="b">
        <v>0</v>
      </c>
      <c r="N121" t="b">
        <v>0</v>
      </c>
      <c r="O121" t="b">
        <v>0</v>
      </c>
      <c r="P121" t="b">
        <v>0</v>
      </c>
      <c r="Q121">
        <v>0</v>
      </c>
      <c r="R121">
        <v>0</v>
      </c>
      <c r="S121">
        <v>0</v>
      </c>
      <c r="T121">
        <v>0</v>
      </c>
      <c r="U121">
        <v>0</v>
      </c>
      <c r="V121">
        <v>0</v>
      </c>
      <c r="W121">
        <v>0</v>
      </c>
      <c r="X121">
        <v>0</v>
      </c>
      <c r="Y121">
        <v>500</v>
      </c>
      <c r="Z121" t="s">
        <v>1091</v>
      </c>
    </row>
    <row r="122" spans="1:26" x14ac:dyDescent="0.25">
      <c r="A122" t="s">
        <v>130</v>
      </c>
      <c r="B122" t="s">
        <v>1118</v>
      </c>
      <c r="C122" t="s">
        <v>1083</v>
      </c>
      <c r="D122" t="b">
        <v>0</v>
      </c>
      <c r="I122" t="s">
        <v>1105</v>
      </c>
      <c r="J122" t="s">
        <v>1353</v>
      </c>
      <c r="K122">
        <v>120</v>
      </c>
      <c r="L122" t="b">
        <v>0</v>
      </c>
      <c r="M122" t="b">
        <v>0</v>
      </c>
      <c r="N122" t="b">
        <v>0</v>
      </c>
      <c r="O122" t="b">
        <v>0</v>
      </c>
      <c r="P122" t="b">
        <v>0</v>
      </c>
      <c r="Q122">
        <v>0</v>
      </c>
      <c r="R122">
        <v>0</v>
      </c>
      <c r="S122">
        <v>0</v>
      </c>
      <c r="T122">
        <v>0</v>
      </c>
      <c r="U122">
        <v>0</v>
      </c>
      <c r="V122">
        <v>0</v>
      </c>
      <c r="W122">
        <v>0</v>
      </c>
      <c r="X122">
        <v>0</v>
      </c>
      <c r="Y122">
        <v>500</v>
      </c>
      <c r="Z122" t="s">
        <v>1091</v>
      </c>
    </row>
    <row r="123" spans="1:26" x14ac:dyDescent="0.25">
      <c r="A123" t="s">
        <v>130</v>
      </c>
      <c r="B123" t="s">
        <v>1118</v>
      </c>
      <c r="C123" t="s">
        <v>4726</v>
      </c>
      <c r="D123" t="b">
        <v>0</v>
      </c>
      <c r="I123" t="s">
        <v>1105</v>
      </c>
      <c r="J123" t="s">
        <v>1358</v>
      </c>
      <c r="K123">
        <v>121</v>
      </c>
      <c r="L123" t="b">
        <v>0</v>
      </c>
      <c r="M123" t="b">
        <v>0</v>
      </c>
      <c r="N123" t="b">
        <v>1</v>
      </c>
      <c r="O123" t="b">
        <v>0</v>
      </c>
      <c r="P123" t="b">
        <v>0</v>
      </c>
      <c r="Q123">
        <v>1</v>
      </c>
      <c r="R123">
        <v>0</v>
      </c>
      <c r="S123">
        <v>3</v>
      </c>
      <c r="T123">
        <v>0</v>
      </c>
      <c r="U123">
        <v>0</v>
      </c>
      <c r="V123">
        <v>0</v>
      </c>
      <c r="W123">
        <v>0</v>
      </c>
      <c r="X123">
        <v>0</v>
      </c>
      <c r="Y123">
        <v>500</v>
      </c>
      <c r="Z123" t="s">
        <v>1091</v>
      </c>
    </row>
    <row r="124" spans="1:26" x14ac:dyDescent="0.25">
      <c r="A124" t="s">
        <v>130</v>
      </c>
      <c r="B124" t="s">
        <v>1118</v>
      </c>
      <c r="C124" t="s">
        <v>4727</v>
      </c>
      <c r="D124" t="b">
        <v>1</v>
      </c>
      <c r="I124" t="s">
        <v>1105</v>
      </c>
      <c r="J124" t="s">
        <v>5987</v>
      </c>
      <c r="K124">
        <v>122</v>
      </c>
      <c r="L124" t="b">
        <v>0</v>
      </c>
      <c r="M124" t="b">
        <v>0</v>
      </c>
      <c r="N124" t="b">
        <v>1</v>
      </c>
      <c r="O124" t="b">
        <v>0</v>
      </c>
      <c r="P124" t="b">
        <v>0</v>
      </c>
      <c r="Q124">
        <v>1</v>
      </c>
      <c r="R124">
        <v>0</v>
      </c>
      <c r="S124">
        <v>3</v>
      </c>
      <c r="T124">
        <v>0</v>
      </c>
      <c r="U124">
        <v>0</v>
      </c>
      <c r="V124">
        <v>0</v>
      </c>
      <c r="W124">
        <v>0</v>
      </c>
      <c r="X124">
        <v>0</v>
      </c>
      <c r="Y124">
        <v>2</v>
      </c>
      <c r="Z124" t="s">
        <v>485</v>
      </c>
    </row>
    <row r="125" spans="1:26" x14ac:dyDescent="0.25">
      <c r="A125" t="s">
        <v>130</v>
      </c>
      <c r="B125" t="s">
        <v>1118</v>
      </c>
      <c r="C125" t="s">
        <v>4728</v>
      </c>
      <c r="D125" t="b">
        <v>0</v>
      </c>
      <c r="I125" t="s">
        <v>1105</v>
      </c>
      <c r="J125" t="s">
        <v>1364</v>
      </c>
      <c r="K125">
        <v>123</v>
      </c>
      <c r="L125" t="b">
        <v>0</v>
      </c>
      <c r="M125" t="b">
        <v>0</v>
      </c>
      <c r="N125" t="b">
        <v>1</v>
      </c>
      <c r="O125" t="b">
        <v>0</v>
      </c>
      <c r="P125" t="b">
        <v>0</v>
      </c>
      <c r="Q125">
        <v>1</v>
      </c>
      <c r="R125">
        <v>0</v>
      </c>
      <c r="S125">
        <v>3</v>
      </c>
      <c r="T125">
        <v>0</v>
      </c>
      <c r="U125">
        <v>0</v>
      </c>
      <c r="V125">
        <v>0</v>
      </c>
      <c r="W125">
        <v>0</v>
      </c>
      <c r="X125">
        <v>0</v>
      </c>
      <c r="Y125">
        <v>500</v>
      </c>
      <c r="Z125" t="s">
        <v>1091</v>
      </c>
    </row>
    <row r="126" spans="1:26" x14ac:dyDescent="0.25">
      <c r="A126" t="s">
        <v>130</v>
      </c>
      <c r="B126" t="s">
        <v>1118</v>
      </c>
      <c r="C126" t="s">
        <v>2454</v>
      </c>
      <c r="D126" t="b">
        <v>0</v>
      </c>
      <c r="I126" t="s">
        <v>1105</v>
      </c>
      <c r="J126" t="s">
        <v>5988</v>
      </c>
      <c r="K126">
        <v>124</v>
      </c>
      <c r="L126" t="b">
        <v>0</v>
      </c>
      <c r="M126" t="b">
        <v>0</v>
      </c>
      <c r="N126" t="b">
        <v>1</v>
      </c>
      <c r="O126" t="b">
        <v>0</v>
      </c>
      <c r="P126" t="b">
        <v>0</v>
      </c>
      <c r="Q126">
        <v>1</v>
      </c>
      <c r="R126">
        <v>3</v>
      </c>
      <c r="S126">
        <v>3</v>
      </c>
      <c r="T126">
        <v>0</v>
      </c>
      <c r="U126">
        <v>0</v>
      </c>
      <c r="V126">
        <v>0</v>
      </c>
      <c r="W126">
        <v>0</v>
      </c>
      <c r="X126">
        <v>0</v>
      </c>
      <c r="Y126">
        <v>500</v>
      </c>
      <c r="Z126" t="s">
        <v>1091</v>
      </c>
    </row>
    <row r="127" spans="1:26" x14ac:dyDescent="0.25">
      <c r="A127" t="s">
        <v>130</v>
      </c>
      <c r="B127" t="s">
        <v>1118</v>
      </c>
      <c r="C127" t="s">
        <v>4729</v>
      </c>
      <c r="D127">
        <v>0</v>
      </c>
      <c r="I127" t="s">
        <v>1105</v>
      </c>
      <c r="J127" t="s">
        <v>5989</v>
      </c>
      <c r="K127">
        <v>125</v>
      </c>
      <c r="L127" t="b">
        <v>0</v>
      </c>
      <c r="M127" t="b">
        <v>0</v>
      </c>
      <c r="N127" t="b">
        <v>1</v>
      </c>
      <c r="O127" t="b">
        <v>0</v>
      </c>
      <c r="P127" t="b">
        <v>0</v>
      </c>
      <c r="Q127">
        <v>1</v>
      </c>
      <c r="R127">
        <v>3</v>
      </c>
      <c r="S127">
        <v>3</v>
      </c>
      <c r="T127">
        <v>0</v>
      </c>
      <c r="U127">
        <v>0</v>
      </c>
      <c r="V127">
        <v>0</v>
      </c>
      <c r="W127">
        <v>0</v>
      </c>
      <c r="X127">
        <v>0</v>
      </c>
      <c r="Y127">
        <v>500</v>
      </c>
      <c r="Z127" t="s">
        <v>1091</v>
      </c>
    </row>
    <row r="128" spans="1:26" x14ac:dyDescent="0.25">
      <c r="A128" t="s">
        <v>130</v>
      </c>
      <c r="B128" t="s">
        <v>1118</v>
      </c>
      <c r="C128" t="s">
        <v>4730</v>
      </c>
      <c r="D128">
        <v>2</v>
      </c>
      <c r="I128" t="s">
        <v>1105</v>
      </c>
      <c r="J128" t="s">
        <v>5990</v>
      </c>
      <c r="K128">
        <v>126</v>
      </c>
      <c r="L128" t="b">
        <v>0</v>
      </c>
      <c r="M128" t="b">
        <v>0</v>
      </c>
      <c r="N128" t="b">
        <v>1</v>
      </c>
      <c r="O128" t="b">
        <v>0</v>
      </c>
      <c r="P128" t="b">
        <v>0</v>
      </c>
      <c r="Q128">
        <v>1</v>
      </c>
      <c r="R128">
        <v>3</v>
      </c>
      <c r="S128">
        <v>3</v>
      </c>
      <c r="T128">
        <v>0</v>
      </c>
      <c r="U128">
        <v>0</v>
      </c>
      <c r="V128">
        <v>0</v>
      </c>
      <c r="W128">
        <v>0</v>
      </c>
      <c r="X128">
        <v>0</v>
      </c>
      <c r="Y128">
        <v>500</v>
      </c>
      <c r="Z128" t="s">
        <v>1091</v>
      </c>
    </row>
    <row r="129" spans="1:26" x14ac:dyDescent="0.25">
      <c r="A129" t="s">
        <v>130</v>
      </c>
      <c r="B129" t="s">
        <v>1118</v>
      </c>
      <c r="C129" t="s">
        <v>4731</v>
      </c>
      <c r="D129">
        <v>2</v>
      </c>
      <c r="I129" t="s">
        <v>1105</v>
      </c>
      <c r="J129" t="s">
        <v>656</v>
      </c>
      <c r="K129">
        <v>127</v>
      </c>
      <c r="L129" t="b">
        <v>0</v>
      </c>
      <c r="M129" t="b">
        <v>0</v>
      </c>
      <c r="N129" t="b">
        <v>0</v>
      </c>
      <c r="O129" t="b">
        <v>0</v>
      </c>
      <c r="P129" t="b">
        <v>0</v>
      </c>
      <c r="Q129">
        <v>0</v>
      </c>
      <c r="R129">
        <v>0</v>
      </c>
      <c r="S129">
        <v>0</v>
      </c>
      <c r="T129">
        <v>0</v>
      </c>
      <c r="U129">
        <v>0</v>
      </c>
      <c r="V129">
        <v>0</v>
      </c>
      <c r="W129">
        <v>0</v>
      </c>
      <c r="X129">
        <v>0</v>
      </c>
      <c r="Y129">
        <v>500</v>
      </c>
      <c r="Z129" t="s">
        <v>1091</v>
      </c>
    </row>
    <row r="130" spans="1:26" x14ac:dyDescent="0.25">
      <c r="A130" t="s">
        <v>130</v>
      </c>
      <c r="B130" t="s">
        <v>1118</v>
      </c>
      <c r="C130" t="s">
        <v>1046</v>
      </c>
      <c r="D130">
        <v>0</v>
      </c>
      <c r="I130" t="s">
        <v>1108</v>
      </c>
      <c r="J130" t="s">
        <v>1375</v>
      </c>
      <c r="K130">
        <v>128</v>
      </c>
      <c r="L130" t="b">
        <v>0</v>
      </c>
      <c r="M130" t="b">
        <v>1</v>
      </c>
      <c r="N130" t="b">
        <v>1</v>
      </c>
      <c r="O130" t="b">
        <v>0</v>
      </c>
      <c r="P130" t="b">
        <v>0</v>
      </c>
      <c r="Q130">
        <v>2</v>
      </c>
      <c r="R130">
        <v>4</v>
      </c>
      <c r="S130">
        <v>2</v>
      </c>
      <c r="T130">
        <v>0</v>
      </c>
      <c r="U130">
        <v>0</v>
      </c>
      <c r="V130">
        <v>0</v>
      </c>
      <c r="W130">
        <v>0</v>
      </c>
      <c r="X130">
        <v>0</v>
      </c>
      <c r="Y130">
        <v>3</v>
      </c>
      <c r="Z130" t="s">
        <v>485</v>
      </c>
    </row>
    <row r="131" spans="1:26" x14ac:dyDescent="0.25">
      <c r="A131" t="s">
        <v>130</v>
      </c>
      <c r="B131" t="s">
        <v>1118</v>
      </c>
      <c r="C131" t="s">
        <v>9</v>
      </c>
      <c r="D131">
        <v>0</v>
      </c>
      <c r="I131" t="s">
        <v>1108</v>
      </c>
      <c r="J131" t="s">
        <v>1378</v>
      </c>
      <c r="K131">
        <v>129</v>
      </c>
      <c r="L131" t="b">
        <v>0</v>
      </c>
      <c r="M131" t="b">
        <v>1</v>
      </c>
      <c r="N131" t="b">
        <v>1</v>
      </c>
      <c r="O131" t="b">
        <v>0</v>
      </c>
      <c r="P131" t="b">
        <v>0</v>
      </c>
      <c r="Q131">
        <v>2</v>
      </c>
      <c r="R131">
        <v>4</v>
      </c>
      <c r="S131">
        <v>1</v>
      </c>
      <c r="T131">
        <v>0</v>
      </c>
      <c r="U131">
        <v>0</v>
      </c>
      <c r="V131">
        <v>0</v>
      </c>
      <c r="W131">
        <v>0</v>
      </c>
      <c r="X131">
        <v>0</v>
      </c>
      <c r="Y131">
        <v>5</v>
      </c>
      <c r="Z131" t="s">
        <v>485</v>
      </c>
    </row>
    <row r="132" spans="1:26" x14ac:dyDescent="0.25">
      <c r="A132" t="s">
        <v>130</v>
      </c>
      <c r="B132" t="s">
        <v>1118</v>
      </c>
      <c r="C132" t="s">
        <v>4733</v>
      </c>
      <c r="D132">
        <v>0</v>
      </c>
      <c r="I132" t="s">
        <v>1108</v>
      </c>
      <c r="J132" t="s">
        <v>1381</v>
      </c>
      <c r="K132">
        <v>130</v>
      </c>
      <c r="L132" t="b">
        <v>0</v>
      </c>
      <c r="M132" t="b">
        <v>1</v>
      </c>
      <c r="N132" t="b">
        <v>1</v>
      </c>
      <c r="O132" t="b">
        <v>0</v>
      </c>
      <c r="P132" t="b">
        <v>0</v>
      </c>
      <c r="Q132">
        <v>2</v>
      </c>
      <c r="R132">
        <v>4</v>
      </c>
      <c r="S132">
        <v>3</v>
      </c>
      <c r="T132">
        <v>0</v>
      </c>
      <c r="U132">
        <v>0</v>
      </c>
      <c r="V132">
        <v>0</v>
      </c>
      <c r="W132">
        <v>0</v>
      </c>
      <c r="X132">
        <v>0</v>
      </c>
      <c r="Y132">
        <v>5</v>
      </c>
      <c r="Z132" t="s">
        <v>485</v>
      </c>
    </row>
    <row r="133" spans="1:26" x14ac:dyDescent="0.25">
      <c r="A133" t="s">
        <v>130</v>
      </c>
      <c r="B133" t="s">
        <v>1118</v>
      </c>
      <c r="C133" t="s">
        <v>4734</v>
      </c>
      <c r="D133">
        <v>0</v>
      </c>
      <c r="I133" t="s">
        <v>1108</v>
      </c>
      <c r="J133" t="s">
        <v>1384</v>
      </c>
      <c r="K133">
        <v>131</v>
      </c>
      <c r="L133" t="b">
        <v>0</v>
      </c>
      <c r="M133" t="b">
        <v>1</v>
      </c>
      <c r="N133" t="b">
        <v>1</v>
      </c>
      <c r="O133" t="b">
        <v>0</v>
      </c>
      <c r="P133" t="b">
        <v>0</v>
      </c>
      <c r="Q133">
        <v>2</v>
      </c>
      <c r="R133">
        <v>4</v>
      </c>
      <c r="S133">
        <v>2</v>
      </c>
      <c r="T133">
        <v>0</v>
      </c>
      <c r="U133">
        <v>0</v>
      </c>
      <c r="V133">
        <v>0</v>
      </c>
      <c r="W133">
        <v>0</v>
      </c>
      <c r="X133">
        <v>0</v>
      </c>
      <c r="Y133">
        <v>3</v>
      </c>
      <c r="Z133" t="s">
        <v>485</v>
      </c>
    </row>
    <row r="134" spans="1:26" x14ac:dyDescent="0.25">
      <c r="A134" t="s">
        <v>130</v>
      </c>
      <c r="B134" t="s">
        <v>1118</v>
      </c>
      <c r="C134" t="s">
        <v>4735</v>
      </c>
      <c r="D134">
        <v>0</v>
      </c>
      <c r="I134" t="s">
        <v>1108</v>
      </c>
      <c r="J134" t="s">
        <v>1387</v>
      </c>
      <c r="K134">
        <v>132</v>
      </c>
      <c r="L134" t="b">
        <v>0</v>
      </c>
      <c r="M134" t="b">
        <v>1</v>
      </c>
      <c r="N134" t="b">
        <v>1</v>
      </c>
      <c r="O134" t="b">
        <v>0</v>
      </c>
      <c r="P134" t="b">
        <v>0</v>
      </c>
      <c r="Q134">
        <v>2</v>
      </c>
      <c r="R134">
        <v>4</v>
      </c>
      <c r="S134">
        <v>1</v>
      </c>
      <c r="T134">
        <v>0</v>
      </c>
      <c r="U134">
        <v>0</v>
      </c>
      <c r="V134">
        <v>0</v>
      </c>
      <c r="W134">
        <v>0</v>
      </c>
      <c r="X134">
        <v>0</v>
      </c>
      <c r="Y134">
        <v>5</v>
      </c>
      <c r="Z134" t="s">
        <v>485</v>
      </c>
    </row>
    <row r="135" spans="1:26" x14ac:dyDescent="0.25">
      <c r="A135" t="s">
        <v>130</v>
      </c>
      <c r="B135" t="s">
        <v>1118</v>
      </c>
      <c r="C135" t="s">
        <v>1081</v>
      </c>
      <c r="D135" t="s">
        <v>4737</v>
      </c>
      <c r="I135" t="s">
        <v>1108</v>
      </c>
      <c r="J135" t="s">
        <v>1390</v>
      </c>
      <c r="K135">
        <v>133</v>
      </c>
      <c r="L135" t="b">
        <v>0</v>
      </c>
      <c r="M135" t="b">
        <v>1</v>
      </c>
      <c r="N135" t="b">
        <v>1</v>
      </c>
      <c r="O135" t="b">
        <v>0</v>
      </c>
      <c r="P135" t="b">
        <v>0</v>
      </c>
      <c r="Q135">
        <v>2</v>
      </c>
      <c r="R135">
        <v>4</v>
      </c>
      <c r="S135">
        <v>3</v>
      </c>
      <c r="T135">
        <v>0</v>
      </c>
      <c r="U135">
        <v>0</v>
      </c>
      <c r="V135">
        <v>0</v>
      </c>
      <c r="W135">
        <v>0</v>
      </c>
      <c r="X135">
        <v>0</v>
      </c>
      <c r="Y135">
        <v>5</v>
      </c>
      <c r="Z135" t="s">
        <v>485</v>
      </c>
    </row>
    <row r="136" spans="1:26" x14ac:dyDescent="0.25">
      <c r="A136" t="s">
        <v>130</v>
      </c>
      <c r="B136" t="s">
        <v>1122</v>
      </c>
      <c r="C136" t="s">
        <v>4725</v>
      </c>
      <c r="D136">
        <v>9</v>
      </c>
      <c r="I136" t="s">
        <v>1108</v>
      </c>
      <c r="J136" t="s">
        <v>1393</v>
      </c>
      <c r="K136">
        <v>134</v>
      </c>
      <c r="L136" t="b">
        <v>0</v>
      </c>
      <c r="M136" t="b">
        <v>1</v>
      </c>
      <c r="N136" t="b">
        <v>1</v>
      </c>
      <c r="O136" t="b">
        <v>0</v>
      </c>
      <c r="P136" t="b">
        <v>0</v>
      </c>
      <c r="Q136">
        <v>2</v>
      </c>
      <c r="R136">
        <v>4</v>
      </c>
      <c r="S136">
        <v>2</v>
      </c>
      <c r="T136">
        <v>0</v>
      </c>
      <c r="U136">
        <v>0</v>
      </c>
      <c r="V136">
        <v>0</v>
      </c>
      <c r="W136">
        <v>0</v>
      </c>
      <c r="X136">
        <v>0</v>
      </c>
      <c r="Y136">
        <v>3</v>
      </c>
      <c r="Z136" t="s">
        <v>485</v>
      </c>
    </row>
    <row r="137" spans="1:26" x14ac:dyDescent="0.25">
      <c r="A137" t="s">
        <v>130</v>
      </c>
      <c r="B137" t="s">
        <v>1122</v>
      </c>
      <c r="C137" t="s">
        <v>1083</v>
      </c>
      <c r="D137" t="b">
        <v>0</v>
      </c>
      <c r="I137" t="s">
        <v>1108</v>
      </c>
      <c r="J137" t="s">
        <v>1396</v>
      </c>
      <c r="K137">
        <v>135</v>
      </c>
      <c r="L137" t="b">
        <v>0</v>
      </c>
      <c r="M137" t="b">
        <v>1</v>
      </c>
      <c r="N137" t="b">
        <v>1</v>
      </c>
      <c r="O137" t="b">
        <v>0</v>
      </c>
      <c r="P137" t="b">
        <v>0</v>
      </c>
      <c r="Q137">
        <v>2</v>
      </c>
      <c r="R137">
        <v>4</v>
      </c>
      <c r="S137">
        <v>1</v>
      </c>
      <c r="T137">
        <v>0</v>
      </c>
      <c r="U137">
        <v>0</v>
      </c>
      <c r="V137">
        <v>0</v>
      </c>
      <c r="W137">
        <v>0</v>
      </c>
      <c r="X137">
        <v>0</v>
      </c>
      <c r="Y137">
        <v>5</v>
      </c>
      <c r="Z137" t="s">
        <v>485</v>
      </c>
    </row>
    <row r="138" spans="1:26" x14ac:dyDescent="0.25">
      <c r="A138" t="s">
        <v>130</v>
      </c>
      <c r="B138" t="s">
        <v>1122</v>
      </c>
      <c r="C138" t="s">
        <v>4726</v>
      </c>
      <c r="D138" t="b">
        <v>0</v>
      </c>
      <c r="I138" t="s">
        <v>1108</v>
      </c>
      <c r="J138" t="s">
        <v>1399</v>
      </c>
      <c r="K138">
        <v>136</v>
      </c>
      <c r="L138" t="b">
        <v>0</v>
      </c>
      <c r="M138" t="b">
        <v>1</v>
      </c>
      <c r="N138" t="b">
        <v>1</v>
      </c>
      <c r="O138" t="b">
        <v>0</v>
      </c>
      <c r="P138" t="b">
        <v>0</v>
      </c>
      <c r="Q138">
        <v>4</v>
      </c>
      <c r="R138">
        <v>2</v>
      </c>
      <c r="S138">
        <v>3</v>
      </c>
      <c r="T138">
        <v>0</v>
      </c>
      <c r="U138">
        <v>0</v>
      </c>
      <c r="V138">
        <v>0</v>
      </c>
      <c r="W138">
        <v>0</v>
      </c>
      <c r="X138">
        <v>0</v>
      </c>
      <c r="Y138">
        <v>5</v>
      </c>
      <c r="Z138" t="s">
        <v>485</v>
      </c>
    </row>
    <row r="139" spans="1:26" x14ac:dyDescent="0.25">
      <c r="A139" t="s">
        <v>130</v>
      </c>
      <c r="B139" t="s">
        <v>1122</v>
      </c>
      <c r="C139" t="s">
        <v>4727</v>
      </c>
      <c r="D139" t="b">
        <v>1</v>
      </c>
      <c r="I139" t="s">
        <v>1108</v>
      </c>
      <c r="J139" t="s">
        <v>1402</v>
      </c>
      <c r="K139">
        <v>137</v>
      </c>
      <c r="L139" t="b">
        <v>0</v>
      </c>
      <c r="M139" t="b">
        <v>0</v>
      </c>
      <c r="N139" t="b">
        <v>0</v>
      </c>
      <c r="O139" t="b">
        <v>0</v>
      </c>
      <c r="P139" t="b">
        <v>0</v>
      </c>
      <c r="Q139">
        <v>0</v>
      </c>
      <c r="R139">
        <v>0</v>
      </c>
      <c r="S139">
        <v>0</v>
      </c>
      <c r="T139">
        <v>0</v>
      </c>
      <c r="U139">
        <v>0</v>
      </c>
      <c r="V139">
        <v>0</v>
      </c>
      <c r="W139">
        <v>0</v>
      </c>
      <c r="X139">
        <v>0</v>
      </c>
      <c r="Y139">
        <v>500</v>
      </c>
      <c r="Z139" t="s">
        <v>1091</v>
      </c>
    </row>
    <row r="140" spans="1:26" x14ac:dyDescent="0.25">
      <c r="A140" t="s">
        <v>130</v>
      </c>
      <c r="B140" t="s">
        <v>1122</v>
      </c>
      <c r="C140" t="s">
        <v>4728</v>
      </c>
      <c r="D140" t="b">
        <v>0</v>
      </c>
      <c r="I140" t="s">
        <v>1108</v>
      </c>
      <c r="J140" t="s">
        <v>1407</v>
      </c>
      <c r="K140">
        <v>138</v>
      </c>
      <c r="L140" t="b">
        <v>0</v>
      </c>
      <c r="M140" t="b">
        <v>0</v>
      </c>
      <c r="N140" t="b">
        <v>0</v>
      </c>
      <c r="O140" t="b">
        <v>0</v>
      </c>
      <c r="P140" t="b">
        <v>0</v>
      </c>
      <c r="Q140">
        <v>0</v>
      </c>
      <c r="R140">
        <v>0</v>
      </c>
      <c r="S140">
        <v>0</v>
      </c>
      <c r="T140">
        <v>0</v>
      </c>
      <c r="U140">
        <v>0</v>
      </c>
      <c r="V140">
        <v>0</v>
      </c>
      <c r="W140">
        <v>0</v>
      </c>
      <c r="X140">
        <v>0</v>
      </c>
      <c r="Y140">
        <v>500</v>
      </c>
      <c r="Z140" t="s">
        <v>1091</v>
      </c>
    </row>
    <row r="141" spans="1:26" x14ac:dyDescent="0.25">
      <c r="A141" t="s">
        <v>130</v>
      </c>
      <c r="B141" t="s">
        <v>1122</v>
      </c>
      <c r="C141" t="s">
        <v>2454</v>
      </c>
      <c r="D141" t="b">
        <v>0</v>
      </c>
      <c r="I141" t="s">
        <v>1108</v>
      </c>
      <c r="J141" t="s">
        <v>1411</v>
      </c>
      <c r="K141">
        <v>139</v>
      </c>
      <c r="L141" t="b">
        <v>0</v>
      </c>
      <c r="M141" t="b">
        <v>0</v>
      </c>
      <c r="N141" t="b">
        <v>0</v>
      </c>
      <c r="O141" t="b">
        <v>0</v>
      </c>
      <c r="P141" t="b">
        <v>0</v>
      </c>
      <c r="Q141">
        <v>0</v>
      </c>
      <c r="R141">
        <v>0</v>
      </c>
      <c r="S141">
        <v>0</v>
      </c>
      <c r="T141">
        <v>0</v>
      </c>
      <c r="U141">
        <v>0</v>
      </c>
      <c r="V141">
        <v>0</v>
      </c>
      <c r="W141">
        <v>0</v>
      </c>
      <c r="X141">
        <v>0</v>
      </c>
      <c r="Y141">
        <v>500</v>
      </c>
      <c r="Z141" t="s">
        <v>1091</v>
      </c>
    </row>
    <row r="142" spans="1:26" x14ac:dyDescent="0.25">
      <c r="A142" t="s">
        <v>130</v>
      </c>
      <c r="B142" t="s">
        <v>1122</v>
      </c>
      <c r="C142" t="s">
        <v>4729</v>
      </c>
      <c r="D142">
        <v>0</v>
      </c>
      <c r="I142" t="s">
        <v>1108</v>
      </c>
      <c r="J142" t="s">
        <v>1415</v>
      </c>
      <c r="K142">
        <v>140</v>
      </c>
      <c r="L142" t="b">
        <v>0</v>
      </c>
      <c r="M142" t="b">
        <v>0</v>
      </c>
      <c r="N142" t="b">
        <v>0</v>
      </c>
      <c r="O142" t="b">
        <v>0</v>
      </c>
      <c r="P142" t="b">
        <v>0</v>
      </c>
      <c r="Q142">
        <v>0</v>
      </c>
      <c r="R142">
        <v>0</v>
      </c>
      <c r="S142">
        <v>0</v>
      </c>
      <c r="T142">
        <v>0</v>
      </c>
      <c r="U142">
        <v>0</v>
      </c>
      <c r="V142">
        <v>0</v>
      </c>
      <c r="W142">
        <v>0</v>
      </c>
      <c r="X142">
        <v>0</v>
      </c>
      <c r="Y142">
        <v>500</v>
      </c>
      <c r="Z142" t="s">
        <v>1091</v>
      </c>
    </row>
    <row r="143" spans="1:26" x14ac:dyDescent="0.25">
      <c r="A143" t="s">
        <v>130</v>
      </c>
      <c r="B143" t="s">
        <v>1122</v>
      </c>
      <c r="C143" t="s">
        <v>4730</v>
      </c>
      <c r="D143">
        <v>2</v>
      </c>
      <c r="I143" t="s">
        <v>1108</v>
      </c>
      <c r="J143" t="s">
        <v>1419</v>
      </c>
      <c r="K143">
        <v>141</v>
      </c>
      <c r="L143" t="b">
        <v>0</v>
      </c>
      <c r="M143" t="b">
        <v>0</v>
      </c>
      <c r="N143" t="b">
        <v>0</v>
      </c>
      <c r="O143" t="b">
        <v>0</v>
      </c>
      <c r="P143" t="b">
        <v>0</v>
      </c>
      <c r="Q143">
        <v>0</v>
      </c>
      <c r="R143">
        <v>0</v>
      </c>
      <c r="S143">
        <v>0</v>
      </c>
      <c r="T143">
        <v>0</v>
      </c>
      <c r="U143">
        <v>0</v>
      </c>
      <c r="V143">
        <v>0</v>
      </c>
      <c r="W143">
        <v>0</v>
      </c>
      <c r="X143">
        <v>0</v>
      </c>
      <c r="Y143">
        <v>500</v>
      </c>
      <c r="Z143" t="s">
        <v>1091</v>
      </c>
    </row>
    <row r="144" spans="1:26" x14ac:dyDescent="0.25">
      <c r="A144" t="s">
        <v>130</v>
      </c>
      <c r="B144" t="s">
        <v>1122</v>
      </c>
      <c r="C144" t="s">
        <v>4731</v>
      </c>
      <c r="D144">
        <v>2</v>
      </c>
      <c r="I144" t="s">
        <v>1108</v>
      </c>
      <c r="J144" t="s">
        <v>1423</v>
      </c>
      <c r="K144">
        <v>142</v>
      </c>
      <c r="L144" t="b">
        <v>0</v>
      </c>
      <c r="M144" t="b">
        <v>0</v>
      </c>
      <c r="N144" t="b">
        <v>0</v>
      </c>
      <c r="O144" t="b">
        <v>0</v>
      </c>
      <c r="P144" t="b">
        <v>0</v>
      </c>
      <c r="Q144">
        <v>0</v>
      </c>
      <c r="R144">
        <v>0</v>
      </c>
      <c r="S144">
        <v>0</v>
      </c>
      <c r="T144">
        <v>0</v>
      </c>
      <c r="U144">
        <v>0</v>
      </c>
      <c r="V144">
        <v>0</v>
      </c>
      <c r="W144">
        <v>0</v>
      </c>
      <c r="X144">
        <v>0</v>
      </c>
      <c r="Y144">
        <v>500</v>
      </c>
      <c r="Z144" t="s">
        <v>1091</v>
      </c>
    </row>
    <row r="145" spans="1:26" x14ac:dyDescent="0.25">
      <c r="A145" t="s">
        <v>130</v>
      </c>
      <c r="B145" t="s">
        <v>1122</v>
      </c>
      <c r="C145" t="s">
        <v>1046</v>
      </c>
      <c r="D145">
        <v>0</v>
      </c>
      <c r="I145" t="s">
        <v>1108</v>
      </c>
      <c r="J145" t="s">
        <v>1427</v>
      </c>
      <c r="K145">
        <v>143</v>
      </c>
      <c r="L145" t="b">
        <v>0</v>
      </c>
      <c r="M145" t="b">
        <v>0</v>
      </c>
      <c r="N145" t="b">
        <v>0</v>
      </c>
      <c r="O145" t="b">
        <v>0</v>
      </c>
      <c r="P145" t="b">
        <v>0</v>
      </c>
      <c r="Q145">
        <v>0</v>
      </c>
      <c r="R145">
        <v>0</v>
      </c>
      <c r="S145">
        <v>0</v>
      </c>
      <c r="T145">
        <v>0</v>
      </c>
      <c r="U145">
        <v>0</v>
      </c>
      <c r="V145">
        <v>0</v>
      </c>
      <c r="W145">
        <v>0</v>
      </c>
      <c r="X145">
        <v>0</v>
      </c>
      <c r="Y145">
        <v>500</v>
      </c>
      <c r="Z145" t="s">
        <v>1091</v>
      </c>
    </row>
    <row r="146" spans="1:26" x14ac:dyDescent="0.25">
      <c r="A146" t="s">
        <v>130</v>
      </c>
      <c r="B146" t="s">
        <v>1122</v>
      </c>
      <c r="C146" t="s">
        <v>9</v>
      </c>
      <c r="D146">
        <v>0</v>
      </c>
      <c r="I146" t="s">
        <v>1108</v>
      </c>
      <c r="J146" t="s">
        <v>1431</v>
      </c>
      <c r="K146">
        <v>144</v>
      </c>
      <c r="L146" t="b">
        <v>0</v>
      </c>
      <c r="M146" t="b">
        <v>0</v>
      </c>
      <c r="N146" t="b">
        <v>0</v>
      </c>
      <c r="O146" t="b">
        <v>0</v>
      </c>
      <c r="P146" t="b">
        <v>0</v>
      </c>
      <c r="Q146">
        <v>0</v>
      </c>
      <c r="R146">
        <v>0</v>
      </c>
      <c r="S146">
        <v>0</v>
      </c>
      <c r="T146">
        <v>0</v>
      </c>
      <c r="U146">
        <v>0</v>
      </c>
      <c r="V146">
        <v>0</v>
      </c>
      <c r="W146">
        <v>0</v>
      </c>
      <c r="X146">
        <v>0</v>
      </c>
      <c r="Y146">
        <v>500</v>
      </c>
      <c r="Z146" t="s">
        <v>1091</v>
      </c>
    </row>
    <row r="147" spans="1:26" x14ac:dyDescent="0.25">
      <c r="A147" t="s">
        <v>130</v>
      </c>
      <c r="B147" t="s">
        <v>1122</v>
      </c>
      <c r="C147" t="s">
        <v>4733</v>
      </c>
      <c r="D147">
        <v>0</v>
      </c>
      <c r="I147" t="s">
        <v>1108</v>
      </c>
      <c r="J147" t="s">
        <v>1435</v>
      </c>
      <c r="K147">
        <v>145</v>
      </c>
      <c r="L147" t="b">
        <v>0</v>
      </c>
      <c r="M147" t="b">
        <v>0</v>
      </c>
      <c r="N147" t="b">
        <v>0</v>
      </c>
      <c r="O147" t="b">
        <v>0</v>
      </c>
      <c r="P147" t="b">
        <v>0</v>
      </c>
      <c r="Q147">
        <v>0</v>
      </c>
      <c r="R147">
        <v>0</v>
      </c>
      <c r="S147">
        <v>0</v>
      </c>
      <c r="T147">
        <v>0</v>
      </c>
      <c r="U147">
        <v>0</v>
      </c>
      <c r="V147">
        <v>0</v>
      </c>
      <c r="W147">
        <v>0</v>
      </c>
      <c r="X147">
        <v>0</v>
      </c>
      <c r="Y147">
        <v>500</v>
      </c>
      <c r="Z147" t="s">
        <v>1091</v>
      </c>
    </row>
    <row r="148" spans="1:26" x14ac:dyDescent="0.25">
      <c r="A148" t="s">
        <v>130</v>
      </c>
      <c r="B148" t="s">
        <v>1122</v>
      </c>
      <c r="C148" t="s">
        <v>4734</v>
      </c>
      <c r="D148">
        <v>0</v>
      </c>
      <c r="I148" t="s">
        <v>1108</v>
      </c>
      <c r="J148" t="s">
        <v>1439</v>
      </c>
      <c r="K148">
        <v>146</v>
      </c>
      <c r="L148" t="b">
        <v>0</v>
      </c>
      <c r="M148" t="b">
        <v>0</v>
      </c>
      <c r="N148" t="b">
        <v>0</v>
      </c>
      <c r="O148" t="b">
        <v>0</v>
      </c>
      <c r="P148" t="b">
        <v>0</v>
      </c>
      <c r="Q148">
        <v>0</v>
      </c>
      <c r="R148">
        <v>0</v>
      </c>
      <c r="S148">
        <v>0</v>
      </c>
      <c r="T148">
        <v>0</v>
      </c>
      <c r="U148">
        <v>0</v>
      </c>
      <c r="V148">
        <v>0</v>
      </c>
      <c r="W148">
        <v>0</v>
      </c>
      <c r="X148">
        <v>0</v>
      </c>
      <c r="Y148">
        <v>500</v>
      </c>
      <c r="Z148" t="s">
        <v>1091</v>
      </c>
    </row>
    <row r="149" spans="1:26" x14ac:dyDescent="0.25">
      <c r="A149" t="s">
        <v>130</v>
      </c>
      <c r="B149" t="s">
        <v>1122</v>
      </c>
      <c r="C149" t="s">
        <v>4735</v>
      </c>
      <c r="D149">
        <v>0</v>
      </c>
      <c r="I149" t="s">
        <v>1108</v>
      </c>
      <c r="J149" t="s">
        <v>1442</v>
      </c>
      <c r="K149">
        <v>147</v>
      </c>
      <c r="L149" t="b">
        <v>0</v>
      </c>
      <c r="M149" t="b">
        <v>0</v>
      </c>
      <c r="N149" t="b">
        <v>0</v>
      </c>
      <c r="O149" t="b">
        <v>0</v>
      </c>
      <c r="P149" t="b">
        <v>0</v>
      </c>
      <c r="Q149">
        <v>0</v>
      </c>
      <c r="R149">
        <v>0</v>
      </c>
      <c r="S149">
        <v>0</v>
      </c>
      <c r="T149">
        <v>0</v>
      </c>
      <c r="U149">
        <v>0</v>
      </c>
      <c r="V149">
        <v>0</v>
      </c>
      <c r="W149">
        <v>0</v>
      </c>
      <c r="X149">
        <v>0</v>
      </c>
      <c r="Y149">
        <v>500</v>
      </c>
      <c r="Z149" t="s">
        <v>1091</v>
      </c>
    </row>
    <row r="150" spans="1:26" x14ac:dyDescent="0.25">
      <c r="A150" t="s">
        <v>130</v>
      </c>
      <c r="B150" t="s">
        <v>1122</v>
      </c>
      <c r="C150" t="s">
        <v>1081</v>
      </c>
      <c r="D150" t="s">
        <v>4737</v>
      </c>
      <c r="I150" t="s">
        <v>1108</v>
      </c>
      <c r="J150" t="s">
        <v>1445</v>
      </c>
      <c r="K150">
        <v>148</v>
      </c>
      <c r="L150" t="b">
        <v>0</v>
      </c>
      <c r="M150" t="b">
        <v>0</v>
      </c>
      <c r="N150" t="b">
        <v>0</v>
      </c>
      <c r="O150" t="b">
        <v>0</v>
      </c>
      <c r="P150" t="b">
        <v>0</v>
      </c>
      <c r="Q150">
        <v>0</v>
      </c>
      <c r="R150">
        <v>0</v>
      </c>
      <c r="S150">
        <v>0</v>
      </c>
      <c r="T150">
        <v>0</v>
      </c>
      <c r="U150">
        <v>0</v>
      </c>
      <c r="V150">
        <v>0</v>
      </c>
      <c r="W150">
        <v>0</v>
      </c>
      <c r="X150">
        <v>0</v>
      </c>
      <c r="Y150">
        <v>500</v>
      </c>
      <c r="Z150" t="s">
        <v>1091</v>
      </c>
    </row>
    <row r="151" spans="1:26" x14ac:dyDescent="0.25">
      <c r="A151" t="s">
        <v>130</v>
      </c>
      <c r="B151" t="s">
        <v>1125</v>
      </c>
      <c r="C151" t="s">
        <v>4725</v>
      </c>
      <c r="D151">
        <v>10</v>
      </c>
      <c r="I151" t="s">
        <v>1108</v>
      </c>
      <c r="J151" t="s">
        <v>1448</v>
      </c>
      <c r="K151">
        <v>149</v>
      </c>
      <c r="L151" t="b">
        <v>0</v>
      </c>
      <c r="M151" t="b">
        <v>0</v>
      </c>
      <c r="N151" t="b">
        <v>0</v>
      </c>
      <c r="O151" t="b">
        <v>0</v>
      </c>
      <c r="P151" t="b">
        <v>0</v>
      </c>
      <c r="Q151">
        <v>0</v>
      </c>
      <c r="R151">
        <v>0</v>
      </c>
      <c r="S151">
        <v>0</v>
      </c>
      <c r="T151">
        <v>0</v>
      </c>
      <c r="U151">
        <v>0</v>
      </c>
      <c r="V151">
        <v>0</v>
      </c>
      <c r="W151">
        <v>0</v>
      </c>
      <c r="X151">
        <v>0</v>
      </c>
      <c r="Y151">
        <v>500</v>
      </c>
      <c r="Z151" t="s">
        <v>1091</v>
      </c>
    </row>
    <row r="152" spans="1:26" x14ac:dyDescent="0.25">
      <c r="A152" t="s">
        <v>130</v>
      </c>
      <c r="B152" t="s">
        <v>1125</v>
      </c>
      <c r="C152" t="s">
        <v>1083</v>
      </c>
      <c r="D152" t="b">
        <v>0</v>
      </c>
      <c r="I152" t="s">
        <v>1108</v>
      </c>
      <c r="J152" t="s">
        <v>1452</v>
      </c>
      <c r="K152">
        <v>150</v>
      </c>
      <c r="L152" t="b">
        <v>0</v>
      </c>
      <c r="M152" t="b">
        <v>0</v>
      </c>
      <c r="N152" t="b">
        <v>0</v>
      </c>
      <c r="O152" t="b">
        <v>0</v>
      </c>
      <c r="P152" t="b">
        <v>0</v>
      </c>
      <c r="Q152">
        <v>0</v>
      </c>
      <c r="R152">
        <v>0</v>
      </c>
      <c r="S152">
        <v>0</v>
      </c>
      <c r="T152">
        <v>0</v>
      </c>
      <c r="U152">
        <v>0</v>
      </c>
      <c r="V152">
        <v>0</v>
      </c>
      <c r="W152">
        <v>0</v>
      </c>
      <c r="X152">
        <v>0</v>
      </c>
      <c r="Y152">
        <v>500</v>
      </c>
      <c r="Z152" t="s">
        <v>1091</v>
      </c>
    </row>
    <row r="153" spans="1:26" x14ac:dyDescent="0.25">
      <c r="A153" t="s">
        <v>130</v>
      </c>
      <c r="B153" t="s">
        <v>1125</v>
      </c>
      <c r="C153" t="s">
        <v>4726</v>
      </c>
      <c r="D153" t="b">
        <v>0</v>
      </c>
      <c r="I153" t="s">
        <v>1108</v>
      </c>
      <c r="J153" t="s">
        <v>1455</v>
      </c>
      <c r="K153">
        <v>151</v>
      </c>
      <c r="L153" t="b">
        <v>0</v>
      </c>
      <c r="M153" t="b">
        <v>0</v>
      </c>
      <c r="N153" t="b">
        <v>0</v>
      </c>
      <c r="O153" t="b">
        <v>0</v>
      </c>
      <c r="P153" t="b">
        <v>0</v>
      </c>
      <c r="Q153">
        <v>0</v>
      </c>
      <c r="R153">
        <v>0</v>
      </c>
      <c r="S153">
        <v>0</v>
      </c>
      <c r="T153">
        <v>0</v>
      </c>
      <c r="U153">
        <v>0</v>
      </c>
      <c r="V153">
        <v>0</v>
      </c>
      <c r="W153">
        <v>0</v>
      </c>
      <c r="X153">
        <v>0</v>
      </c>
      <c r="Y153">
        <v>500</v>
      </c>
      <c r="Z153" t="s">
        <v>1091</v>
      </c>
    </row>
    <row r="154" spans="1:26" x14ac:dyDescent="0.25">
      <c r="A154" t="s">
        <v>130</v>
      </c>
      <c r="B154" t="s">
        <v>1125</v>
      </c>
      <c r="C154" t="s">
        <v>4727</v>
      </c>
      <c r="D154" t="b">
        <v>1</v>
      </c>
      <c r="I154" t="s">
        <v>1108</v>
      </c>
      <c r="J154" t="s">
        <v>1458</v>
      </c>
      <c r="K154">
        <v>152</v>
      </c>
      <c r="L154" t="b">
        <v>0</v>
      </c>
      <c r="M154" t="b">
        <v>0</v>
      </c>
      <c r="N154" t="b">
        <v>0</v>
      </c>
      <c r="O154" t="b">
        <v>0</v>
      </c>
      <c r="P154" t="b">
        <v>0</v>
      </c>
      <c r="Q154">
        <v>0</v>
      </c>
      <c r="R154">
        <v>0</v>
      </c>
      <c r="S154">
        <v>0</v>
      </c>
      <c r="T154">
        <v>0</v>
      </c>
      <c r="U154">
        <v>0</v>
      </c>
      <c r="V154">
        <v>0</v>
      </c>
      <c r="W154">
        <v>0</v>
      </c>
      <c r="X154">
        <v>0</v>
      </c>
      <c r="Y154">
        <v>500</v>
      </c>
      <c r="Z154" t="s">
        <v>1091</v>
      </c>
    </row>
    <row r="155" spans="1:26" x14ac:dyDescent="0.25">
      <c r="A155" t="s">
        <v>130</v>
      </c>
      <c r="B155" t="s">
        <v>1125</v>
      </c>
      <c r="C155" t="s">
        <v>4728</v>
      </c>
      <c r="D155" t="b">
        <v>0</v>
      </c>
      <c r="I155" t="s">
        <v>1108</v>
      </c>
      <c r="J155" t="s">
        <v>1461</v>
      </c>
      <c r="K155">
        <v>153</v>
      </c>
      <c r="L155" t="b">
        <v>0</v>
      </c>
      <c r="M155" t="b">
        <v>0</v>
      </c>
      <c r="N155" t="b">
        <v>0</v>
      </c>
      <c r="O155" t="b">
        <v>0</v>
      </c>
      <c r="P155" t="b">
        <v>0</v>
      </c>
      <c r="Q155">
        <v>0</v>
      </c>
      <c r="R155">
        <v>0</v>
      </c>
      <c r="S155">
        <v>0</v>
      </c>
      <c r="T155">
        <v>0</v>
      </c>
      <c r="U155">
        <v>0</v>
      </c>
      <c r="V155">
        <v>0</v>
      </c>
      <c r="W155">
        <v>0</v>
      </c>
      <c r="X155">
        <v>0</v>
      </c>
      <c r="Y155">
        <v>500</v>
      </c>
      <c r="Z155" t="s">
        <v>1091</v>
      </c>
    </row>
    <row r="156" spans="1:26" x14ac:dyDescent="0.25">
      <c r="A156" t="s">
        <v>130</v>
      </c>
      <c r="B156" t="s">
        <v>1125</v>
      </c>
      <c r="C156" t="s">
        <v>2454</v>
      </c>
      <c r="D156" t="b">
        <v>0</v>
      </c>
      <c r="I156" t="s">
        <v>1108</v>
      </c>
      <c r="J156" t="s">
        <v>684</v>
      </c>
      <c r="K156">
        <v>154</v>
      </c>
      <c r="L156" t="b">
        <v>0</v>
      </c>
      <c r="M156" t="b">
        <v>0</v>
      </c>
      <c r="N156" t="b">
        <v>0</v>
      </c>
      <c r="O156" t="b">
        <v>0</v>
      </c>
      <c r="P156" t="b">
        <v>0</v>
      </c>
      <c r="Q156">
        <v>0</v>
      </c>
      <c r="R156">
        <v>0</v>
      </c>
      <c r="S156">
        <v>0</v>
      </c>
      <c r="T156">
        <v>0</v>
      </c>
      <c r="U156">
        <v>0</v>
      </c>
      <c r="V156">
        <v>0</v>
      </c>
      <c r="W156">
        <v>0</v>
      </c>
      <c r="X156">
        <v>0</v>
      </c>
      <c r="Y156">
        <v>500</v>
      </c>
      <c r="Z156" t="s">
        <v>1091</v>
      </c>
    </row>
    <row r="157" spans="1:26" x14ac:dyDescent="0.25">
      <c r="A157" t="s">
        <v>130</v>
      </c>
      <c r="B157" t="s">
        <v>1125</v>
      </c>
      <c r="C157" t="s">
        <v>4729</v>
      </c>
      <c r="D157">
        <v>4</v>
      </c>
      <c r="I157" t="s">
        <v>1108</v>
      </c>
      <c r="J157" t="s">
        <v>685</v>
      </c>
      <c r="K157">
        <v>155</v>
      </c>
      <c r="L157" t="b">
        <v>0</v>
      </c>
      <c r="M157" t="b">
        <v>0</v>
      </c>
      <c r="N157" t="b">
        <v>0</v>
      </c>
      <c r="O157" t="b">
        <v>0</v>
      </c>
      <c r="P157" t="b">
        <v>0</v>
      </c>
      <c r="Q157">
        <v>0</v>
      </c>
      <c r="R157">
        <v>0</v>
      </c>
      <c r="S157">
        <v>0</v>
      </c>
      <c r="T157">
        <v>0</v>
      </c>
      <c r="U157">
        <v>0</v>
      </c>
      <c r="V157">
        <v>0</v>
      </c>
      <c r="W157">
        <v>0</v>
      </c>
      <c r="X157">
        <v>0</v>
      </c>
      <c r="Y157">
        <v>500</v>
      </c>
      <c r="Z157" t="s">
        <v>1091</v>
      </c>
    </row>
    <row r="158" spans="1:26" x14ac:dyDescent="0.25">
      <c r="A158" t="s">
        <v>130</v>
      </c>
      <c r="B158" t="s">
        <v>1125</v>
      </c>
      <c r="C158" t="s">
        <v>4730</v>
      </c>
      <c r="D158">
        <v>2</v>
      </c>
      <c r="I158" t="s">
        <v>1108</v>
      </c>
      <c r="J158" t="s">
        <v>686</v>
      </c>
      <c r="K158">
        <v>156</v>
      </c>
      <c r="L158" t="b">
        <v>0</v>
      </c>
      <c r="M158" t="b">
        <v>0</v>
      </c>
      <c r="N158" t="b">
        <v>0</v>
      </c>
      <c r="O158" t="b">
        <v>0</v>
      </c>
      <c r="P158" t="b">
        <v>0</v>
      </c>
      <c r="Q158">
        <v>0</v>
      </c>
      <c r="R158">
        <v>0</v>
      </c>
      <c r="S158">
        <v>0</v>
      </c>
      <c r="T158">
        <v>0</v>
      </c>
      <c r="U158">
        <v>0</v>
      </c>
      <c r="V158">
        <v>0</v>
      </c>
      <c r="W158">
        <v>0</v>
      </c>
      <c r="X158">
        <v>0</v>
      </c>
      <c r="Y158">
        <v>500</v>
      </c>
      <c r="Z158" t="s">
        <v>1091</v>
      </c>
    </row>
    <row r="159" spans="1:26" x14ac:dyDescent="0.25">
      <c r="A159" t="s">
        <v>130</v>
      </c>
      <c r="B159" t="s">
        <v>1125</v>
      </c>
      <c r="C159" t="s">
        <v>4731</v>
      </c>
      <c r="D159">
        <v>2</v>
      </c>
      <c r="I159" t="s">
        <v>1108</v>
      </c>
      <c r="J159" t="s">
        <v>687</v>
      </c>
      <c r="K159">
        <v>157</v>
      </c>
      <c r="L159" t="b">
        <v>0</v>
      </c>
      <c r="M159" t="b">
        <v>0</v>
      </c>
      <c r="N159" t="b">
        <v>0</v>
      </c>
      <c r="O159" t="b">
        <v>0</v>
      </c>
      <c r="P159" t="b">
        <v>0</v>
      </c>
      <c r="Q159">
        <v>0</v>
      </c>
      <c r="R159">
        <v>0</v>
      </c>
      <c r="S159">
        <v>0</v>
      </c>
      <c r="T159">
        <v>0</v>
      </c>
      <c r="U159">
        <v>0</v>
      </c>
      <c r="V159">
        <v>0</v>
      </c>
      <c r="W159">
        <v>0</v>
      </c>
      <c r="X159">
        <v>0</v>
      </c>
      <c r="Y159">
        <v>500</v>
      </c>
      <c r="Z159" t="s">
        <v>1091</v>
      </c>
    </row>
    <row r="160" spans="1:26" x14ac:dyDescent="0.25">
      <c r="A160" t="s">
        <v>130</v>
      </c>
      <c r="B160" t="s">
        <v>1125</v>
      </c>
      <c r="C160" t="s">
        <v>1046</v>
      </c>
      <c r="D160">
        <v>0</v>
      </c>
      <c r="I160" t="s">
        <v>1108</v>
      </c>
      <c r="J160" t="s">
        <v>688</v>
      </c>
      <c r="K160">
        <v>158</v>
      </c>
      <c r="L160" t="b">
        <v>0</v>
      </c>
      <c r="M160" t="b">
        <v>0</v>
      </c>
      <c r="N160" t="b">
        <v>0</v>
      </c>
      <c r="O160" t="b">
        <v>0</v>
      </c>
      <c r="P160" t="b">
        <v>0</v>
      </c>
      <c r="Q160">
        <v>0</v>
      </c>
      <c r="R160">
        <v>0</v>
      </c>
      <c r="S160">
        <v>0</v>
      </c>
      <c r="T160">
        <v>0</v>
      </c>
      <c r="U160">
        <v>0</v>
      </c>
      <c r="V160">
        <v>0</v>
      </c>
      <c r="W160">
        <v>0</v>
      </c>
      <c r="X160">
        <v>0</v>
      </c>
      <c r="Y160">
        <v>500</v>
      </c>
      <c r="Z160" t="s">
        <v>1091</v>
      </c>
    </row>
    <row r="161" spans="1:26" x14ac:dyDescent="0.25">
      <c r="A161" t="s">
        <v>130</v>
      </c>
      <c r="B161" t="s">
        <v>1125</v>
      </c>
      <c r="C161" t="s">
        <v>9</v>
      </c>
      <c r="D161">
        <v>0</v>
      </c>
      <c r="I161" t="s">
        <v>1108</v>
      </c>
      <c r="J161" t="s">
        <v>689</v>
      </c>
      <c r="K161">
        <v>159</v>
      </c>
      <c r="L161" t="b">
        <v>0</v>
      </c>
      <c r="M161" t="b">
        <v>0</v>
      </c>
      <c r="N161" t="b">
        <v>0</v>
      </c>
      <c r="O161" t="b">
        <v>0</v>
      </c>
      <c r="P161" t="b">
        <v>0</v>
      </c>
      <c r="Q161">
        <v>0</v>
      </c>
      <c r="R161">
        <v>0</v>
      </c>
      <c r="S161">
        <v>0</v>
      </c>
      <c r="T161">
        <v>0</v>
      </c>
      <c r="U161">
        <v>0</v>
      </c>
      <c r="V161">
        <v>0</v>
      </c>
      <c r="W161">
        <v>0</v>
      </c>
      <c r="X161">
        <v>0</v>
      </c>
      <c r="Y161">
        <v>500</v>
      </c>
      <c r="Z161" t="s">
        <v>1091</v>
      </c>
    </row>
    <row r="162" spans="1:26" x14ac:dyDescent="0.25">
      <c r="A162" t="s">
        <v>130</v>
      </c>
      <c r="B162" t="s">
        <v>1125</v>
      </c>
      <c r="C162" t="s">
        <v>4733</v>
      </c>
      <c r="D162">
        <v>0</v>
      </c>
      <c r="I162" t="s">
        <v>1111</v>
      </c>
      <c r="J162" t="s">
        <v>1476</v>
      </c>
      <c r="K162">
        <v>160</v>
      </c>
      <c r="L162" t="b">
        <v>0</v>
      </c>
      <c r="M162" t="b">
        <v>1</v>
      </c>
      <c r="N162" t="b">
        <v>1</v>
      </c>
      <c r="O162" t="b">
        <v>0</v>
      </c>
      <c r="P162" t="b">
        <v>0</v>
      </c>
      <c r="Q162">
        <v>2</v>
      </c>
      <c r="R162">
        <v>4</v>
      </c>
      <c r="S162">
        <v>2</v>
      </c>
      <c r="T162">
        <v>0</v>
      </c>
      <c r="U162">
        <v>0</v>
      </c>
      <c r="V162">
        <v>0</v>
      </c>
      <c r="W162">
        <v>0</v>
      </c>
      <c r="X162">
        <v>0</v>
      </c>
      <c r="Y162">
        <v>3</v>
      </c>
      <c r="Z162" t="s">
        <v>485</v>
      </c>
    </row>
    <row r="163" spans="1:26" x14ac:dyDescent="0.25">
      <c r="A163" t="s">
        <v>130</v>
      </c>
      <c r="B163" t="s">
        <v>1125</v>
      </c>
      <c r="C163" t="s">
        <v>4734</v>
      </c>
      <c r="D163">
        <v>0</v>
      </c>
      <c r="I163" t="s">
        <v>1111</v>
      </c>
      <c r="J163" t="s">
        <v>1479</v>
      </c>
      <c r="K163">
        <v>161</v>
      </c>
      <c r="L163" t="b">
        <v>0</v>
      </c>
      <c r="M163" t="b">
        <v>1</v>
      </c>
      <c r="N163" t="b">
        <v>1</v>
      </c>
      <c r="O163" t="b">
        <v>0</v>
      </c>
      <c r="P163" t="b">
        <v>0</v>
      </c>
      <c r="Q163">
        <v>2</v>
      </c>
      <c r="R163">
        <v>4</v>
      </c>
      <c r="S163">
        <v>1</v>
      </c>
      <c r="T163">
        <v>0</v>
      </c>
      <c r="U163">
        <v>0</v>
      </c>
      <c r="V163">
        <v>0</v>
      </c>
      <c r="W163">
        <v>0</v>
      </c>
      <c r="X163">
        <v>0</v>
      </c>
      <c r="Y163">
        <v>5</v>
      </c>
      <c r="Z163" t="s">
        <v>485</v>
      </c>
    </row>
    <row r="164" spans="1:26" x14ac:dyDescent="0.25">
      <c r="A164" t="s">
        <v>130</v>
      </c>
      <c r="B164" t="s">
        <v>1125</v>
      </c>
      <c r="C164" t="s">
        <v>4735</v>
      </c>
      <c r="D164">
        <v>0</v>
      </c>
      <c r="I164" t="s">
        <v>1111</v>
      </c>
      <c r="J164" t="s">
        <v>1482</v>
      </c>
      <c r="K164">
        <v>162</v>
      </c>
      <c r="L164" t="b">
        <v>0</v>
      </c>
      <c r="M164" t="b">
        <v>1</v>
      </c>
      <c r="N164" t="b">
        <v>1</v>
      </c>
      <c r="O164" t="b">
        <v>0</v>
      </c>
      <c r="P164" t="b">
        <v>0</v>
      </c>
      <c r="Q164">
        <v>2</v>
      </c>
      <c r="R164">
        <v>4</v>
      </c>
      <c r="S164">
        <v>3</v>
      </c>
      <c r="T164">
        <v>0</v>
      </c>
      <c r="U164">
        <v>0</v>
      </c>
      <c r="V164">
        <v>0</v>
      </c>
      <c r="W164">
        <v>0</v>
      </c>
      <c r="X164">
        <v>0</v>
      </c>
      <c r="Y164">
        <v>5</v>
      </c>
      <c r="Z164" t="s">
        <v>485</v>
      </c>
    </row>
    <row r="165" spans="1:26" x14ac:dyDescent="0.25">
      <c r="A165" t="s">
        <v>130</v>
      </c>
      <c r="B165" t="s">
        <v>1125</v>
      </c>
      <c r="C165" t="s">
        <v>1081</v>
      </c>
      <c r="D165" t="s">
        <v>4737</v>
      </c>
      <c r="I165" t="s">
        <v>1111</v>
      </c>
      <c r="J165" t="s">
        <v>1485</v>
      </c>
      <c r="K165">
        <v>163</v>
      </c>
      <c r="L165" t="b">
        <v>0</v>
      </c>
      <c r="M165" t="b">
        <v>0</v>
      </c>
      <c r="N165" t="b">
        <v>0</v>
      </c>
      <c r="O165" t="b">
        <v>0</v>
      </c>
      <c r="P165" t="b">
        <v>0</v>
      </c>
      <c r="Q165">
        <v>0</v>
      </c>
      <c r="R165">
        <v>0</v>
      </c>
      <c r="S165">
        <v>0</v>
      </c>
      <c r="T165">
        <v>0</v>
      </c>
      <c r="U165">
        <v>0</v>
      </c>
      <c r="V165">
        <v>0</v>
      </c>
      <c r="W165">
        <v>0</v>
      </c>
      <c r="X165">
        <v>0</v>
      </c>
      <c r="Y165">
        <v>500</v>
      </c>
      <c r="Z165" t="s">
        <v>1091</v>
      </c>
    </row>
    <row r="166" spans="1:26" x14ac:dyDescent="0.25">
      <c r="A166" t="s">
        <v>130</v>
      </c>
      <c r="B166" t="s">
        <v>1128</v>
      </c>
      <c r="C166" t="s">
        <v>4725</v>
      </c>
      <c r="D166">
        <v>11</v>
      </c>
      <c r="I166" t="s">
        <v>1111</v>
      </c>
      <c r="J166" t="s">
        <v>1489</v>
      </c>
      <c r="K166">
        <v>164</v>
      </c>
      <c r="L166" t="b">
        <v>0</v>
      </c>
      <c r="M166" t="b">
        <v>0</v>
      </c>
      <c r="N166" t="b">
        <v>0</v>
      </c>
      <c r="O166" t="b">
        <v>0</v>
      </c>
      <c r="P166" t="b">
        <v>0</v>
      </c>
      <c r="Q166">
        <v>0</v>
      </c>
      <c r="R166">
        <v>0</v>
      </c>
      <c r="S166">
        <v>0</v>
      </c>
      <c r="T166">
        <v>0</v>
      </c>
      <c r="U166">
        <v>0</v>
      </c>
      <c r="V166">
        <v>0</v>
      </c>
      <c r="W166">
        <v>0</v>
      </c>
      <c r="X166">
        <v>0</v>
      </c>
      <c r="Y166">
        <v>500</v>
      </c>
      <c r="Z166" t="s">
        <v>1091</v>
      </c>
    </row>
    <row r="167" spans="1:26" x14ac:dyDescent="0.25">
      <c r="A167" t="s">
        <v>130</v>
      </c>
      <c r="B167" t="s">
        <v>1128</v>
      </c>
      <c r="C167" t="s">
        <v>1083</v>
      </c>
      <c r="D167" t="b">
        <v>0</v>
      </c>
      <c r="I167" t="s">
        <v>1111</v>
      </c>
      <c r="J167" t="s">
        <v>1493</v>
      </c>
      <c r="K167">
        <v>165</v>
      </c>
      <c r="L167" t="b">
        <v>0</v>
      </c>
      <c r="M167" t="b">
        <v>0</v>
      </c>
      <c r="N167" t="b">
        <v>0</v>
      </c>
      <c r="O167" t="b">
        <v>0</v>
      </c>
      <c r="P167" t="b">
        <v>0</v>
      </c>
      <c r="Q167">
        <v>0</v>
      </c>
      <c r="R167">
        <v>0</v>
      </c>
      <c r="S167">
        <v>0</v>
      </c>
      <c r="T167">
        <v>0</v>
      </c>
      <c r="U167">
        <v>0</v>
      </c>
      <c r="V167">
        <v>0</v>
      </c>
      <c r="W167">
        <v>0</v>
      </c>
      <c r="X167">
        <v>0</v>
      </c>
      <c r="Y167">
        <v>500</v>
      </c>
      <c r="Z167" t="s">
        <v>1091</v>
      </c>
    </row>
    <row r="168" spans="1:26" x14ac:dyDescent="0.25">
      <c r="A168" t="s">
        <v>130</v>
      </c>
      <c r="B168" t="s">
        <v>1128</v>
      </c>
      <c r="C168" t="s">
        <v>4726</v>
      </c>
      <c r="D168" t="b">
        <v>0</v>
      </c>
      <c r="I168" t="s">
        <v>1111</v>
      </c>
      <c r="J168" t="s">
        <v>1497</v>
      </c>
      <c r="K168">
        <v>166</v>
      </c>
      <c r="L168" t="b">
        <v>0</v>
      </c>
      <c r="M168" t="b">
        <v>0</v>
      </c>
      <c r="N168" t="b">
        <v>0</v>
      </c>
      <c r="O168" t="b">
        <v>0</v>
      </c>
      <c r="P168" t="b">
        <v>0</v>
      </c>
      <c r="Q168">
        <v>0</v>
      </c>
      <c r="R168">
        <v>0</v>
      </c>
      <c r="S168">
        <v>0</v>
      </c>
      <c r="T168">
        <v>0</v>
      </c>
      <c r="U168">
        <v>0</v>
      </c>
      <c r="V168">
        <v>0</v>
      </c>
      <c r="W168">
        <v>0</v>
      </c>
      <c r="X168">
        <v>0</v>
      </c>
      <c r="Y168">
        <v>500</v>
      </c>
      <c r="Z168" t="s">
        <v>1091</v>
      </c>
    </row>
    <row r="169" spans="1:26" x14ac:dyDescent="0.25">
      <c r="A169" t="s">
        <v>130</v>
      </c>
      <c r="B169" t="s">
        <v>1128</v>
      </c>
      <c r="C169" t="s">
        <v>4727</v>
      </c>
      <c r="D169" t="b">
        <v>1</v>
      </c>
      <c r="I169" t="s">
        <v>1111</v>
      </c>
      <c r="J169" t="s">
        <v>1501</v>
      </c>
      <c r="K169">
        <v>167</v>
      </c>
      <c r="L169" t="b">
        <v>0</v>
      </c>
      <c r="M169" t="b">
        <v>0</v>
      </c>
      <c r="N169" t="b">
        <v>0</v>
      </c>
      <c r="O169" t="b">
        <v>0</v>
      </c>
      <c r="P169" t="b">
        <v>0</v>
      </c>
      <c r="Q169">
        <v>0</v>
      </c>
      <c r="R169">
        <v>0</v>
      </c>
      <c r="S169">
        <v>0</v>
      </c>
      <c r="T169">
        <v>0</v>
      </c>
      <c r="U169">
        <v>0</v>
      </c>
      <c r="V169">
        <v>0</v>
      </c>
      <c r="W169">
        <v>0</v>
      </c>
      <c r="X169">
        <v>0</v>
      </c>
      <c r="Y169">
        <v>500</v>
      </c>
      <c r="Z169" t="s">
        <v>1091</v>
      </c>
    </row>
    <row r="170" spans="1:26" x14ac:dyDescent="0.25">
      <c r="A170" t="s">
        <v>130</v>
      </c>
      <c r="B170" t="s">
        <v>1128</v>
      </c>
      <c r="C170" t="s">
        <v>4728</v>
      </c>
      <c r="D170" t="b">
        <v>0</v>
      </c>
      <c r="I170" t="s">
        <v>1111</v>
      </c>
      <c r="J170" t="s">
        <v>1505</v>
      </c>
      <c r="K170">
        <v>168</v>
      </c>
      <c r="L170" t="b">
        <v>0</v>
      </c>
      <c r="M170" t="b">
        <v>0</v>
      </c>
      <c r="N170" t="b">
        <v>0</v>
      </c>
      <c r="O170" t="b">
        <v>0</v>
      </c>
      <c r="P170" t="b">
        <v>0</v>
      </c>
      <c r="Q170">
        <v>0</v>
      </c>
      <c r="R170">
        <v>0</v>
      </c>
      <c r="S170">
        <v>0</v>
      </c>
      <c r="T170">
        <v>0</v>
      </c>
      <c r="U170">
        <v>0</v>
      </c>
      <c r="V170">
        <v>0</v>
      </c>
      <c r="W170">
        <v>0</v>
      </c>
      <c r="X170">
        <v>0</v>
      </c>
      <c r="Y170">
        <v>500</v>
      </c>
      <c r="Z170" t="s">
        <v>1091</v>
      </c>
    </row>
    <row r="171" spans="1:26" x14ac:dyDescent="0.25">
      <c r="A171" t="s">
        <v>130</v>
      </c>
      <c r="B171" t="s">
        <v>1128</v>
      </c>
      <c r="C171" t="s">
        <v>2454</v>
      </c>
      <c r="D171" t="b">
        <v>0</v>
      </c>
      <c r="I171" t="s">
        <v>1111</v>
      </c>
      <c r="J171" t="s">
        <v>1509</v>
      </c>
      <c r="K171">
        <v>169</v>
      </c>
      <c r="L171" t="b">
        <v>0</v>
      </c>
      <c r="M171" t="b">
        <v>0</v>
      </c>
      <c r="N171" t="b">
        <v>0</v>
      </c>
      <c r="O171" t="b">
        <v>0</v>
      </c>
      <c r="P171" t="b">
        <v>0</v>
      </c>
      <c r="Q171">
        <v>0</v>
      </c>
      <c r="R171">
        <v>0</v>
      </c>
      <c r="S171">
        <v>0</v>
      </c>
      <c r="T171">
        <v>0</v>
      </c>
      <c r="U171">
        <v>0</v>
      </c>
      <c r="V171">
        <v>0</v>
      </c>
      <c r="W171">
        <v>0</v>
      </c>
      <c r="X171">
        <v>0</v>
      </c>
      <c r="Y171">
        <v>500</v>
      </c>
      <c r="Z171" t="s">
        <v>1091</v>
      </c>
    </row>
    <row r="172" spans="1:26" x14ac:dyDescent="0.25">
      <c r="A172" t="s">
        <v>130</v>
      </c>
      <c r="B172" t="s">
        <v>1128</v>
      </c>
      <c r="C172" t="s">
        <v>4729</v>
      </c>
      <c r="D172">
        <v>4</v>
      </c>
      <c r="I172" t="s">
        <v>1111</v>
      </c>
      <c r="J172" t="s">
        <v>1515</v>
      </c>
      <c r="K172">
        <v>170</v>
      </c>
      <c r="L172" t="b">
        <v>0</v>
      </c>
      <c r="M172" t="b">
        <v>0</v>
      </c>
      <c r="N172" t="b">
        <v>0</v>
      </c>
      <c r="O172" t="b">
        <v>0</v>
      </c>
      <c r="P172" t="b">
        <v>0</v>
      </c>
      <c r="Q172">
        <v>0</v>
      </c>
      <c r="R172">
        <v>0</v>
      </c>
      <c r="S172">
        <v>0</v>
      </c>
      <c r="T172">
        <v>0</v>
      </c>
      <c r="U172">
        <v>0</v>
      </c>
      <c r="V172">
        <v>0</v>
      </c>
      <c r="W172">
        <v>0</v>
      </c>
      <c r="X172">
        <v>0</v>
      </c>
      <c r="Y172">
        <v>500</v>
      </c>
      <c r="Z172" t="s">
        <v>1091</v>
      </c>
    </row>
    <row r="173" spans="1:26" x14ac:dyDescent="0.25">
      <c r="A173" t="s">
        <v>130</v>
      </c>
      <c r="B173" t="s">
        <v>1128</v>
      </c>
      <c r="C173" t="s">
        <v>4730</v>
      </c>
      <c r="D173">
        <v>2</v>
      </c>
      <c r="I173" t="s">
        <v>1111</v>
      </c>
      <c r="J173" t="s">
        <v>1519</v>
      </c>
      <c r="K173">
        <v>171</v>
      </c>
      <c r="L173" t="b">
        <v>0</v>
      </c>
      <c r="M173" t="b">
        <v>0</v>
      </c>
      <c r="N173" t="b">
        <v>0</v>
      </c>
      <c r="O173" t="b">
        <v>0</v>
      </c>
      <c r="P173" t="b">
        <v>0</v>
      </c>
      <c r="Q173">
        <v>0</v>
      </c>
      <c r="R173">
        <v>0</v>
      </c>
      <c r="S173">
        <v>0</v>
      </c>
      <c r="T173">
        <v>0</v>
      </c>
      <c r="U173">
        <v>0</v>
      </c>
      <c r="V173">
        <v>0</v>
      </c>
      <c r="W173">
        <v>0</v>
      </c>
      <c r="X173">
        <v>0</v>
      </c>
      <c r="Y173">
        <v>500</v>
      </c>
      <c r="Z173" t="s">
        <v>1091</v>
      </c>
    </row>
    <row r="174" spans="1:26" x14ac:dyDescent="0.25">
      <c r="A174" t="s">
        <v>130</v>
      </c>
      <c r="B174" t="s">
        <v>1128</v>
      </c>
      <c r="C174" t="s">
        <v>4731</v>
      </c>
      <c r="D174">
        <v>2</v>
      </c>
      <c r="I174" t="s">
        <v>1111</v>
      </c>
      <c r="J174" t="s">
        <v>1523</v>
      </c>
      <c r="K174">
        <v>172</v>
      </c>
      <c r="L174" t="b">
        <v>0</v>
      </c>
      <c r="M174" t="b">
        <v>1</v>
      </c>
      <c r="N174" t="b">
        <v>1</v>
      </c>
      <c r="O174" t="b">
        <v>0</v>
      </c>
      <c r="P174" t="b">
        <v>0</v>
      </c>
      <c r="Q174">
        <v>4</v>
      </c>
      <c r="R174">
        <v>2</v>
      </c>
      <c r="S174">
        <v>2</v>
      </c>
      <c r="T174">
        <v>0</v>
      </c>
      <c r="U174">
        <v>0</v>
      </c>
      <c r="V174">
        <v>0</v>
      </c>
      <c r="W174">
        <v>0</v>
      </c>
      <c r="X174">
        <v>0</v>
      </c>
      <c r="Y174">
        <v>3</v>
      </c>
      <c r="Z174" t="s">
        <v>485</v>
      </c>
    </row>
    <row r="175" spans="1:26" x14ac:dyDescent="0.25">
      <c r="A175" t="s">
        <v>130</v>
      </c>
      <c r="B175" t="s">
        <v>1128</v>
      </c>
      <c r="C175" t="s">
        <v>1046</v>
      </c>
      <c r="D175">
        <v>0</v>
      </c>
      <c r="I175" t="s">
        <v>1111</v>
      </c>
      <c r="J175" t="s">
        <v>1526</v>
      </c>
      <c r="K175">
        <v>173</v>
      </c>
      <c r="L175" t="b">
        <v>0</v>
      </c>
      <c r="M175" t="b">
        <v>1</v>
      </c>
      <c r="N175" t="b">
        <v>1</v>
      </c>
      <c r="O175" t="b">
        <v>0</v>
      </c>
      <c r="P175" t="b">
        <v>0</v>
      </c>
      <c r="Q175">
        <v>4</v>
      </c>
      <c r="R175">
        <v>2</v>
      </c>
      <c r="S175">
        <v>1</v>
      </c>
      <c r="T175">
        <v>0</v>
      </c>
      <c r="U175">
        <v>0</v>
      </c>
      <c r="V175">
        <v>0</v>
      </c>
      <c r="W175">
        <v>0</v>
      </c>
      <c r="X175">
        <v>0</v>
      </c>
      <c r="Y175">
        <v>5</v>
      </c>
      <c r="Z175" t="s">
        <v>485</v>
      </c>
    </row>
    <row r="176" spans="1:26" x14ac:dyDescent="0.25">
      <c r="A176" t="s">
        <v>130</v>
      </c>
      <c r="B176" t="s">
        <v>1128</v>
      </c>
      <c r="C176" t="s">
        <v>9</v>
      </c>
      <c r="D176">
        <v>0</v>
      </c>
      <c r="I176" t="s">
        <v>1111</v>
      </c>
      <c r="J176" t="s">
        <v>1529</v>
      </c>
      <c r="K176">
        <v>174</v>
      </c>
      <c r="L176" t="b">
        <v>0</v>
      </c>
      <c r="M176" t="b">
        <v>1</v>
      </c>
      <c r="N176" t="b">
        <v>1</v>
      </c>
      <c r="O176" t="b">
        <v>0</v>
      </c>
      <c r="P176" t="b">
        <v>0</v>
      </c>
      <c r="Q176">
        <v>4</v>
      </c>
      <c r="R176">
        <v>2</v>
      </c>
      <c r="S176">
        <v>3</v>
      </c>
      <c r="T176">
        <v>0</v>
      </c>
      <c r="U176">
        <v>0</v>
      </c>
      <c r="V176">
        <v>0</v>
      </c>
      <c r="W176">
        <v>0</v>
      </c>
      <c r="X176">
        <v>0</v>
      </c>
      <c r="Y176">
        <v>5</v>
      </c>
      <c r="Z176" t="s">
        <v>485</v>
      </c>
    </row>
    <row r="177" spans="1:26" x14ac:dyDescent="0.25">
      <c r="A177" t="s">
        <v>130</v>
      </c>
      <c r="B177" t="s">
        <v>1128</v>
      </c>
      <c r="C177" t="s">
        <v>4733</v>
      </c>
      <c r="D177">
        <v>0</v>
      </c>
      <c r="I177" t="s">
        <v>1111</v>
      </c>
      <c r="J177" t="s">
        <v>1532</v>
      </c>
      <c r="K177">
        <v>175</v>
      </c>
      <c r="L177" t="b">
        <v>0</v>
      </c>
      <c r="M177" t="b">
        <v>0</v>
      </c>
      <c r="N177" t="b">
        <v>1</v>
      </c>
      <c r="O177" t="b">
        <v>0</v>
      </c>
      <c r="P177" t="b">
        <v>0</v>
      </c>
      <c r="Q177">
        <v>4</v>
      </c>
      <c r="R177">
        <v>2</v>
      </c>
      <c r="S177">
        <v>2</v>
      </c>
      <c r="T177">
        <v>0</v>
      </c>
      <c r="U177">
        <v>0</v>
      </c>
      <c r="V177">
        <v>0</v>
      </c>
      <c r="W177">
        <v>0</v>
      </c>
      <c r="X177">
        <v>0</v>
      </c>
      <c r="Y177">
        <v>500</v>
      </c>
      <c r="Z177" t="s">
        <v>1091</v>
      </c>
    </row>
    <row r="178" spans="1:26" x14ac:dyDescent="0.25">
      <c r="A178" t="s">
        <v>130</v>
      </c>
      <c r="B178" t="s">
        <v>1128</v>
      </c>
      <c r="C178" t="s">
        <v>4734</v>
      </c>
      <c r="D178">
        <v>0</v>
      </c>
      <c r="I178" t="s">
        <v>1111</v>
      </c>
      <c r="J178" t="s">
        <v>1535</v>
      </c>
      <c r="K178">
        <v>176</v>
      </c>
      <c r="L178" t="b">
        <v>0</v>
      </c>
      <c r="M178" t="b">
        <v>0</v>
      </c>
      <c r="N178" t="b">
        <v>1</v>
      </c>
      <c r="O178" t="b">
        <v>0</v>
      </c>
      <c r="P178" t="b">
        <v>0</v>
      </c>
      <c r="Q178">
        <v>4</v>
      </c>
      <c r="R178">
        <v>2</v>
      </c>
      <c r="S178">
        <v>1</v>
      </c>
      <c r="T178">
        <v>0</v>
      </c>
      <c r="U178">
        <v>0</v>
      </c>
      <c r="V178">
        <v>0</v>
      </c>
      <c r="W178">
        <v>0</v>
      </c>
      <c r="X178">
        <v>0</v>
      </c>
      <c r="Y178">
        <v>500</v>
      </c>
      <c r="Z178" t="s">
        <v>1091</v>
      </c>
    </row>
    <row r="179" spans="1:26" x14ac:dyDescent="0.25">
      <c r="A179" t="s">
        <v>130</v>
      </c>
      <c r="B179" t="s">
        <v>1128</v>
      </c>
      <c r="C179" t="s">
        <v>4735</v>
      </c>
      <c r="D179">
        <v>0</v>
      </c>
      <c r="I179" t="s">
        <v>1111</v>
      </c>
      <c r="J179" t="s">
        <v>1538</v>
      </c>
      <c r="K179">
        <v>177</v>
      </c>
      <c r="L179" t="b">
        <v>0</v>
      </c>
      <c r="M179" t="b">
        <v>0</v>
      </c>
      <c r="N179" t="b">
        <v>1</v>
      </c>
      <c r="O179" t="b">
        <v>0</v>
      </c>
      <c r="P179" t="b">
        <v>0</v>
      </c>
      <c r="Q179">
        <v>4</v>
      </c>
      <c r="R179">
        <v>2</v>
      </c>
      <c r="S179">
        <v>3</v>
      </c>
      <c r="T179">
        <v>0</v>
      </c>
      <c r="U179">
        <v>0</v>
      </c>
      <c r="V179">
        <v>0</v>
      </c>
      <c r="W179">
        <v>0</v>
      </c>
      <c r="X179">
        <v>0</v>
      </c>
      <c r="Y179">
        <v>500</v>
      </c>
      <c r="Z179" t="s">
        <v>1091</v>
      </c>
    </row>
    <row r="180" spans="1:26" x14ac:dyDescent="0.25">
      <c r="A180" t="s">
        <v>130</v>
      </c>
      <c r="B180" t="s">
        <v>1128</v>
      </c>
      <c r="C180" t="s">
        <v>1081</v>
      </c>
      <c r="D180" t="s">
        <v>4737</v>
      </c>
      <c r="I180" t="s">
        <v>1111</v>
      </c>
      <c r="J180" t="s">
        <v>1542</v>
      </c>
      <c r="K180">
        <v>178</v>
      </c>
      <c r="L180" t="b">
        <v>0</v>
      </c>
      <c r="M180" t="b">
        <v>0</v>
      </c>
      <c r="N180" t="b">
        <v>0</v>
      </c>
      <c r="O180" t="b">
        <v>0</v>
      </c>
      <c r="P180" t="b">
        <v>0</v>
      </c>
      <c r="Q180">
        <v>0</v>
      </c>
      <c r="R180">
        <v>0</v>
      </c>
      <c r="S180">
        <v>0</v>
      </c>
      <c r="T180">
        <v>0</v>
      </c>
      <c r="U180">
        <v>0</v>
      </c>
      <c r="V180">
        <v>0</v>
      </c>
      <c r="W180">
        <v>0</v>
      </c>
      <c r="X180">
        <v>0</v>
      </c>
      <c r="Y180">
        <v>500</v>
      </c>
      <c r="Z180" t="s">
        <v>1091</v>
      </c>
    </row>
    <row r="181" spans="1:26" x14ac:dyDescent="0.25">
      <c r="A181" t="s">
        <v>130</v>
      </c>
      <c r="B181" t="s">
        <v>1131</v>
      </c>
      <c r="C181" t="s">
        <v>4725</v>
      </c>
      <c r="D181">
        <v>12</v>
      </c>
      <c r="I181" t="s">
        <v>1111</v>
      </c>
      <c r="J181" t="s">
        <v>1545</v>
      </c>
      <c r="K181">
        <v>179</v>
      </c>
      <c r="L181" t="b">
        <v>0</v>
      </c>
      <c r="M181" t="b">
        <v>0</v>
      </c>
      <c r="N181" t="b">
        <v>0</v>
      </c>
      <c r="O181" t="b">
        <v>0</v>
      </c>
      <c r="P181" t="b">
        <v>0</v>
      </c>
      <c r="Q181">
        <v>0</v>
      </c>
      <c r="R181">
        <v>0</v>
      </c>
      <c r="S181">
        <v>0</v>
      </c>
      <c r="T181">
        <v>0</v>
      </c>
      <c r="U181">
        <v>0</v>
      </c>
      <c r="V181">
        <v>0</v>
      </c>
      <c r="W181">
        <v>0</v>
      </c>
      <c r="X181">
        <v>0</v>
      </c>
      <c r="Y181">
        <v>500</v>
      </c>
      <c r="Z181" t="s">
        <v>1091</v>
      </c>
    </row>
    <row r="182" spans="1:26" x14ac:dyDescent="0.25">
      <c r="A182" t="s">
        <v>130</v>
      </c>
      <c r="B182" t="s">
        <v>1131</v>
      </c>
      <c r="C182" t="s">
        <v>1083</v>
      </c>
      <c r="D182" t="b">
        <v>0</v>
      </c>
      <c r="I182" t="s">
        <v>1111</v>
      </c>
      <c r="J182" t="s">
        <v>1548</v>
      </c>
      <c r="K182">
        <v>180</v>
      </c>
      <c r="L182" t="b">
        <v>0</v>
      </c>
      <c r="M182" t="b">
        <v>0</v>
      </c>
      <c r="N182" t="b">
        <v>0</v>
      </c>
      <c r="O182" t="b">
        <v>0</v>
      </c>
      <c r="P182" t="b">
        <v>0</v>
      </c>
      <c r="Q182">
        <v>0</v>
      </c>
      <c r="R182">
        <v>0</v>
      </c>
      <c r="S182">
        <v>0</v>
      </c>
      <c r="T182">
        <v>0</v>
      </c>
      <c r="U182">
        <v>0</v>
      </c>
      <c r="V182">
        <v>0</v>
      </c>
      <c r="W182">
        <v>0</v>
      </c>
      <c r="X182">
        <v>0</v>
      </c>
      <c r="Y182">
        <v>500</v>
      </c>
      <c r="Z182" t="s">
        <v>1091</v>
      </c>
    </row>
    <row r="183" spans="1:26" x14ac:dyDescent="0.25">
      <c r="A183" t="s">
        <v>130</v>
      </c>
      <c r="B183" t="s">
        <v>1131</v>
      </c>
      <c r="C183" t="s">
        <v>4726</v>
      </c>
      <c r="D183" t="b">
        <v>0</v>
      </c>
      <c r="I183" t="s">
        <v>1111</v>
      </c>
      <c r="J183" t="s">
        <v>1553</v>
      </c>
      <c r="K183">
        <v>181</v>
      </c>
      <c r="L183" t="b">
        <v>0</v>
      </c>
      <c r="M183" t="b">
        <v>0</v>
      </c>
      <c r="N183" t="b">
        <v>0</v>
      </c>
      <c r="O183" t="b">
        <v>0</v>
      </c>
      <c r="P183" t="b">
        <v>0</v>
      </c>
      <c r="Q183">
        <v>0</v>
      </c>
      <c r="R183">
        <v>0</v>
      </c>
      <c r="S183">
        <v>0</v>
      </c>
      <c r="T183">
        <v>0</v>
      </c>
      <c r="U183">
        <v>0</v>
      </c>
      <c r="V183">
        <v>0</v>
      </c>
      <c r="W183">
        <v>0</v>
      </c>
      <c r="X183">
        <v>0</v>
      </c>
      <c r="Y183">
        <v>500</v>
      </c>
      <c r="Z183" t="s">
        <v>1091</v>
      </c>
    </row>
    <row r="184" spans="1:26" x14ac:dyDescent="0.25">
      <c r="A184" t="s">
        <v>130</v>
      </c>
      <c r="B184" t="s">
        <v>1131</v>
      </c>
      <c r="C184" t="s">
        <v>4727</v>
      </c>
      <c r="D184" t="b">
        <v>1</v>
      </c>
      <c r="I184" t="s">
        <v>1111</v>
      </c>
      <c r="J184" t="s">
        <v>1557</v>
      </c>
      <c r="K184">
        <v>182</v>
      </c>
      <c r="L184" t="b">
        <v>0</v>
      </c>
      <c r="M184" t="b">
        <v>0</v>
      </c>
      <c r="N184" t="b">
        <v>0</v>
      </c>
      <c r="O184" t="b">
        <v>0</v>
      </c>
      <c r="P184" t="b">
        <v>0</v>
      </c>
      <c r="Q184">
        <v>0</v>
      </c>
      <c r="R184">
        <v>0</v>
      </c>
      <c r="S184">
        <v>0</v>
      </c>
      <c r="T184">
        <v>0</v>
      </c>
      <c r="U184">
        <v>0</v>
      </c>
      <c r="V184">
        <v>0</v>
      </c>
      <c r="W184">
        <v>0</v>
      </c>
      <c r="X184">
        <v>0</v>
      </c>
      <c r="Y184">
        <v>500</v>
      </c>
      <c r="Z184" t="s">
        <v>1091</v>
      </c>
    </row>
    <row r="185" spans="1:26" x14ac:dyDescent="0.25">
      <c r="A185" t="s">
        <v>130</v>
      </c>
      <c r="B185" t="s">
        <v>1131</v>
      </c>
      <c r="C185" t="s">
        <v>4728</v>
      </c>
      <c r="D185" t="b">
        <v>0</v>
      </c>
      <c r="I185" t="s">
        <v>1111</v>
      </c>
      <c r="J185" t="s">
        <v>1561</v>
      </c>
      <c r="K185">
        <v>183</v>
      </c>
      <c r="L185" t="b">
        <v>0</v>
      </c>
      <c r="M185" t="b">
        <v>0</v>
      </c>
      <c r="N185" t="b">
        <v>0</v>
      </c>
      <c r="O185" t="b">
        <v>0</v>
      </c>
      <c r="P185" t="b">
        <v>0</v>
      </c>
      <c r="Q185">
        <v>0</v>
      </c>
      <c r="R185">
        <v>0</v>
      </c>
      <c r="S185">
        <v>0</v>
      </c>
      <c r="T185">
        <v>0</v>
      </c>
      <c r="U185">
        <v>0</v>
      </c>
      <c r="V185">
        <v>0</v>
      </c>
      <c r="W185">
        <v>0</v>
      </c>
      <c r="X185">
        <v>0</v>
      </c>
      <c r="Y185">
        <v>500</v>
      </c>
      <c r="Z185" t="s">
        <v>1091</v>
      </c>
    </row>
    <row r="186" spans="1:26" x14ac:dyDescent="0.25">
      <c r="A186" t="s">
        <v>130</v>
      </c>
      <c r="B186" t="s">
        <v>1131</v>
      </c>
      <c r="C186" t="s">
        <v>2454</v>
      </c>
      <c r="D186" t="b">
        <v>0</v>
      </c>
      <c r="I186" t="s">
        <v>1111</v>
      </c>
      <c r="J186" t="s">
        <v>1565</v>
      </c>
      <c r="K186">
        <v>184</v>
      </c>
      <c r="L186" t="b">
        <v>0</v>
      </c>
      <c r="M186" t="b">
        <v>0</v>
      </c>
      <c r="N186" t="b">
        <v>0</v>
      </c>
      <c r="O186" t="b">
        <v>0</v>
      </c>
      <c r="P186" t="b">
        <v>0</v>
      </c>
      <c r="Q186">
        <v>0</v>
      </c>
      <c r="R186">
        <v>0</v>
      </c>
      <c r="S186">
        <v>0</v>
      </c>
      <c r="T186">
        <v>0</v>
      </c>
      <c r="U186">
        <v>0</v>
      </c>
      <c r="V186">
        <v>0</v>
      </c>
      <c r="W186">
        <v>0</v>
      </c>
      <c r="X186">
        <v>0</v>
      </c>
      <c r="Y186">
        <v>500</v>
      </c>
      <c r="Z186" t="s">
        <v>1091</v>
      </c>
    </row>
    <row r="187" spans="1:26" x14ac:dyDescent="0.25">
      <c r="A187" t="s">
        <v>130</v>
      </c>
      <c r="B187" t="s">
        <v>1131</v>
      </c>
      <c r="C187" t="s">
        <v>4729</v>
      </c>
      <c r="D187">
        <v>4</v>
      </c>
      <c r="I187" t="s">
        <v>1111</v>
      </c>
      <c r="J187" t="s">
        <v>1569</v>
      </c>
      <c r="K187">
        <v>185</v>
      </c>
      <c r="L187" t="b">
        <v>0</v>
      </c>
      <c r="M187" t="b">
        <v>0</v>
      </c>
      <c r="N187" t="b">
        <v>0</v>
      </c>
      <c r="O187" t="b">
        <v>0</v>
      </c>
      <c r="P187" t="b">
        <v>0</v>
      </c>
      <c r="Q187">
        <v>0</v>
      </c>
      <c r="R187">
        <v>0</v>
      </c>
      <c r="S187">
        <v>0</v>
      </c>
      <c r="T187">
        <v>0</v>
      </c>
      <c r="U187">
        <v>0</v>
      </c>
      <c r="V187">
        <v>0</v>
      </c>
      <c r="W187">
        <v>0</v>
      </c>
      <c r="X187">
        <v>0</v>
      </c>
      <c r="Y187">
        <v>500</v>
      </c>
      <c r="Z187" t="s">
        <v>1091</v>
      </c>
    </row>
    <row r="188" spans="1:26" x14ac:dyDescent="0.25">
      <c r="A188" t="s">
        <v>130</v>
      </c>
      <c r="B188" t="s">
        <v>1131</v>
      </c>
      <c r="C188" t="s">
        <v>4730</v>
      </c>
      <c r="D188">
        <v>2</v>
      </c>
      <c r="I188" t="s">
        <v>1111</v>
      </c>
      <c r="J188" t="s">
        <v>1575</v>
      </c>
      <c r="K188">
        <v>186</v>
      </c>
      <c r="L188" t="b">
        <v>0</v>
      </c>
      <c r="M188" t="b">
        <v>0</v>
      </c>
      <c r="N188" t="b">
        <v>0</v>
      </c>
      <c r="O188" t="b">
        <v>0</v>
      </c>
      <c r="P188" t="b">
        <v>0</v>
      </c>
      <c r="Q188">
        <v>0</v>
      </c>
      <c r="R188">
        <v>0</v>
      </c>
      <c r="S188">
        <v>0</v>
      </c>
      <c r="T188">
        <v>0</v>
      </c>
      <c r="U188">
        <v>0</v>
      </c>
      <c r="V188">
        <v>0</v>
      </c>
      <c r="W188">
        <v>0</v>
      </c>
      <c r="X188">
        <v>0</v>
      </c>
      <c r="Y188">
        <v>500</v>
      </c>
      <c r="Z188" t="s">
        <v>1091</v>
      </c>
    </row>
    <row r="189" spans="1:26" x14ac:dyDescent="0.25">
      <c r="A189" t="s">
        <v>130</v>
      </c>
      <c r="B189" t="s">
        <v>1131</v>
      </c>
      <c r="C189" t="s">
        <v>4731</v>
      </c>
      <c r="D189">
        <v>2</v>
      </c>
      <c r="I189" t="s">
        <v>1111</v>
      </c>
      <c r="J189" t="s">
        <v>1577</v>
      </c>
      <c r="K189">
        <v>187</v>
      </c>
      <c r="L189" t="b">
        <v>0</v>
      </c>
      <c r="M189" t="b">
        <v>0</v>
      </c>
      <c r="N189" t="b">
        <v>0</v>
      </c>
      <c r="O189" t="b">
        <v>0</v>
      </c>
      <c r="P189" t="b">
        <v>0</v>
      </c>
      <c r="Q189">
        <v>0</v>
      </c>
      <c r="R189">
        <v>0</v>
      </c>
      <c r="S189">
        <v>0</v>
      </c>
      <c r="T189">
        <v>0</v>
      </c>
      <c r="U189">
        <v>0</v>
      </c>
      <c r="V189">
        <v>0</v>
      </c>
      <c r="W189">
        <v>0</v>
      </c>
      <c r="X189">
        <v>0</v>
      </c>
      <c r="Y189">
        <v>500</v>
      </c>
      <c r="Z189" t="s">
        <v>1091</v>
      </c>
    </row>
    <row r="190" spans="1:26" x14ac:dyDescent="0.25">
      <c r="A190" t="s">
        <v>130</v>
      </c>
      <c r="B190" t="s">
        <v>1131</v>
      </c>
      <c r="C190" t="s">
        <v>1046</v>
      </c>
      <c r="D190">
        <v>0</v>
      </c>
      <c r="I190" t="s">
        <v>1111</v>
      </c>
      <c r="J190" t="s">
        <v>1581</v>
      </c>
      <c r="K190">
        <v>188</v>
      </c>
      <c r="L190" t="b">
        <v>0</v>
      </c>
      <c r="M190" t="b">
        <v>0</v>
      </c>
      <c r="N190" t="b">
        <v>0</v>
      </c>
      <c r="O190" t="b">
        <v>0</v>
      </c>
      <c r="P190" t="b">
        <v>0</v>
      </c>
      <c r="Q190">
        <v>0</v>
      </c>
      <c r="R190">
        <v>0</v>
      </c>
      <c r="S190">
        <v>0</v>
      </c>
      <c r="T190">
        <v>0</v>
      </c>
      <c r="U190">
        <v>0</v>
      </c>
      <c r="V190">
        <v>0</v>
      </c>
      <c r="W190">
        <v>0</v>
      </c>
      <c r="X190">
        <v>0</v>
      </c>
      <c r="Y190">
        <v>500</v>
      </c>
      <c r="Z190" t="s">
        <v>1091</v>
      </c>
    </row>
    <row r="191" spans="1:26" x14ac:dyDescent="0.25">
      <c r="A191" t="s">
        <v>130</v>
      </c>
      <c r="B191" t="s">
        <v>1131</v>
      </c>
      <c r="C191" t="s">
        <v>9</v>
      </c>
      <c r="D191">
        <v>0</v>
      </c>
      <c r="I191" t="s">
        <v>1111</v>
      </c>
      <c r="J191" t="s">
        <v>5991</v>
      </c>
      <c r="K191">
        <v>189</v>
      </c>
      <c r="L191" t="b">
        <v>0</v>
      </c>
      <c r="M191" t="b">
        <v>0</v>
      </c>
      <c r="N191" t="b">
        <v>0</v>
      </c>
      <c r="O191" t="b">
        <v>0</v>
      </c>
      <c r="P191" t="b">
        <v>0</v>
      </c>
      <c r="Q191">
        <v>0</v>
      </c>
      <c r="R191">
        <v>0</v>
      </c>
      <c r="S191">
        <v>0</v>
      </c>
      <c r="T191">
        <v>0</v>
      </c>
      <c r="U191">
        <v>0</v>
      </c>
      <c r="V191">
        <v>0</v>
      </c>
      <c r="W191">
        <v>0</v>
      </c>
      <c r="X191">
        <v>0</v>
      </c>
      <c r="Y191">
        <v>500</v>
      </c>
      <c r="Z191" t="s">
        <v>1091</v>
      </c>
    </row>
    <row r="192" spans="1:26" x14ac:dyDescent="0.25">
      <c r="A192" t="s">
        <v>130</v>
      </c>
      <c r="B192" t="s">
        <v>1131</v>
      </c>
      <c r="C192" t="s">
        <v>4733</v>
      </c>
      <c r="D192">
        <v>0</v>
      </c>
      <c r="I192" t="s">
        <v>1111</v>
      </c>
      <c r="J192" t="s">
        <v>4810</v>
      </c>
      <c r="K192">
        <v>190</v>
      </c>
      <c r="L192" t="b">
        <v>0</v>
      </c>
      <c r="M192" t="b">
        <v>0</v>
      </c>
      <c r="N192" t="b">
        <v>0</v>
      </c>
      <c r="O192" t="b">
        <v>0</v>
      </c>
      <c r="P192" t="b">
        <v>0</v>
      </c>
      <c r="Q192">
        <v>0</v>
      </c>
      <c r="R192">
        <v>0</v>
      </c>
      <c r="S192">
        <v>0</v>
      </c>
      <c r="T192">
        <v>0</v>
      </c>
      <c r="U192">
        <v>0</v>
      </c>
      <c r="V192">
        <v>0</v>
      </c>
      <c r="W192">
        <v>0</v>
      </c>
      <c r="X192">
        <v>0</v>
      </c>
      <c r="Y192">
        <v>500</v>
      </c>
      <c r="Z192" t="s">
        <v>1091</v>
      </c>
    </row>
    <row r="193" spans="1:26" x14ac:dyDescent="0.25">
      <c r="A193" t="s">
        <v>130</v>
      </c>
      <c r="B193" t="s">
        <v>1131</v>
      </c>
      <c r="C193" t="s">
        <v>4734</v>
      </c>
      <c r="D193">
        <v>0</v>
      </c>
      <c r="I193" t="s">
        <v>1111</v>
      </c>
      <c r="J193" t="s">
        <v>4811</v>
      </c>
      <c r="K193">
        <v>191</v>
      </c>
      <c r="L193" t="b">
        <v>0</v>
      </c>
      <c r="M193" t="b">
        <v>0</v>
      </c>
      <c r="N193" t="b">
        <v>0</v>
      </c>
      <c r="O193" t="b">
        <v>0</v>
      </c>
      <c r="P193" t="b">
        <v>0</v>
      </c>
      <c r="Q193">
        <v>0</v>
      </c>
      <c r="R193">
        <v>0</v>
      </c>
      <c r="S193">
        <v>0</v>
      </c>
      <c r="T193">
        <v>0</v>
      </c>
      <c r="U193">
        <v>0</v>
      </c>
      <c r="V193">
        <v>0</v>
      </c>
      <c r="W193">
        <v>0</v>
      </c>
      <c r="X193">
        <v>0</v>
      </c>
      <c r="Y193">
        <v>500</v>
      </c>
      <c r="Z193" t="s">
        <v>1091</v>
      </c>
    </row>
    <row r="194" spans="1:26" x14ac:dyDescent="0.25">
      <c r="A194" t="s">
        <v>130</v>
      </c>
      <c r="B194" t="s">
        <v>1131</v>
      </c>
      <c r="C194" t="s">
        <v>4735</v>
      </c>
      <c r="D194">
        <v>0</v>
      </c>
      <c r="I194" t="s">
        <v>1114</v>
      </c>
      <c r="J194" t="s">
        <v>1591</v>
      </c>
      <c r="K194">
        <v>192</v>
      </c>
      <c r="L194" t="b">
        <v>0</v>
      </c>
      <c r="M194" t="b">
        <v>0</v>
      </c>
      <c r="N194" t="b">
        <v>1</v>
      </c>
      <c r="O194" t="b">
        <v>0</v>
      </c>
      <c r="P194" t="b">
        <v>0</v>
      </c>
      <c r="Q194">
        <v>2</v>
      </c>
      <c r="R194">
        <v>4</v>
      </c>
      <c r="S194">
        <v>2</v>
      </c>
      <c r="T194">
        <v>0</v>
      </c>
      <c r="U194">
        <v>0</v>
      </c>
      <c r="V194">
        <v>0</v>
      </c>
      <c r="W194">
        <v>0</v>
      </c>
      <c r="X194">
        <v>0</v>
      </c>
      <c r="Y194">
        <v>3</v>
      </c>
      <c r="Z194" t="s">
        <v>485</v>
      </c>
    </row>
    <row r="195" spans="1:26" x14ac:dyDescent="0.25">
      <c r="A195" t="s">
        <v>130</v>
      </c>
      <c r="B195" t="s">
        <v>1131</v>
      </c>
      <c r="C195" t="s">
        <v>1081</v>
      </c>
      <c r="D195" t="s">
        <v>4737</v>
      </c>
      <c r="I195" t="s">
        <v>1114</v>
      </c>
      <c r="J195" t="s">
        <v>1596</v>
      </c>
      <c r="K195">
        <v>193</v>
      </c>
      <c r="L195" t="b">
        <v>0</v>
      </c>
      <c r="M195" t="b">
        <v>0</v>
      </c>
      <c r="N195" t="b">
        <v>1</v>
      </c>
      <c r="O195" t="b">
        <v>0</v>
      </c>
      <c r="P195" t="b">
        <v>0</v>
      </c>
      <c r="Q195">
        <v>2</v>
      </c>
      <c r="R195">
        <v>4</v>
      </c>
      <c r="S195">
        <v>1</v>
      </c>
      <c r="T195">
        <v>0</v>
      </c>
      <c r="U195">
        <v>0</v>
      </c>
      <c r="V195">
        <v>0</v>
      </c>
      <c r="W195">
        <v>0</v>
      </c>
      <c r="X195">
        <v>0</v>
      </c>
      <c r="Y195">
        <v>5</v>
      </c>
      <c r="Z195" t="s">
        <v>485</v>
      </c>
    </row>
    <row r="196" spans="1:26" x14ac:dyDescent="0.25">
      <c r="A196" t="s">
        <v>130</v>
      </c>
      <c r="B196" t="s">
        <v>1134</v>
      </c>
      <c r="C196" t="s">
        <v>4725</v>
      </c>
      <c r="D196">
        <v>13</v>
      </c>
      <c r="I196" t="s">
        <v>1114</v>
      </c>
      <c r="J196" t="s">
        <v>1600</v>
      </c>
      <c r="K196">
        <v>194</v>
      </c>
      <c r="L196" t="b">
        <v>0</v>
      </c>
      <c r="M196" t="b">
        <v>0</v>
      </c>
      <c r="N196" t="b">
        <v>1</v>
      </c>
      <c r="O196" t="b">
        <v>0</v>
      </c>
      <c r="P196" t="b">
        <v>0</v>
      </c>
      <c r="Q196">
        <v>2</v>
      </c>
      <c r="R196">
        <v>4</v>
      </c>
      <c r="S196">
        <v>3</v>
      </c>
      <c r="T196">
        <v>0</v>
      </c>
      <c r="U196">
        <v>0</v>
      </c>
      <c r="V196">
        <v>0</v>
      </c>
      <c r="W196">
        <v>0</v>
      </c>
      <c r="X196">
        <v>0</v>
      </c>
      <c r="Y196">
        <v>5</v>
      </c>
      <c r="Z196" t="s">
        <v>485</v>
      </c>
    </row>
    <row r="197" spans="1:26" x14ac:dyDescent="0.25">
      <c r="A197" t="s">
        <v>130</v>
      </c>
      <c r="B197" t="s">
        <v>1134</v>
      </c>
      <c r="C197" t="s">
        <v>1083</v>
      </c>
      <c r="D197" t="b">
        <v>0</v>
      </c>
      <c r="I197" t="s">
        <v>1114</v>
      </c>
      <c r="J197" t="s">
        <v>1604</v>
      </c>
      <c r="K197">
        <v>195</v>
      </c>
      <c r="L197" t="b">
        <v>0</v>
      </c>
      <c r="M197" t="b">
        <v>0</v>
      </c>
      <c r="N197" t="b">
        <v>1</v>
      </c>
      <c r="O197" t="b">
        <v>0</v>
      </c>
      <c r="P197" t="b">
        <v>0</v>
      </c>
      <c r="Q197">
        <v>2</v>
      </c>
      <c r="R197">
        <v>4</v>
      </c>
      <c r="S197">
        <v>2</v>
      </c>
      <c r="T197">
        <v>0</v>
      </c>
      <c r="U197">
        <v>0</v>
      </c>
      <c r="V197">
        <v>0</v>
      </c>
      <c r="W197">
        <v>0</v>
      </c>
      <c r="X197">
        <v>0</v>
      </c>
      <c r="Y197">
        <v>3</v>
      </c>
      <c r="Z197" t="s">
        <v>485</v>
      </c>
    </row>
    <row r="198" spans="1:26" x14ac:dyDescent="0.25">
      <c r="A198" t="s">
        <v>130</v>
      </c>
      <c r="B198" t="s">
        <v>1134</v>
      </c>
      <c r="C198" t="s">
        <v>4726</v>
      </c>
      <c r="D198" t="b">
        <v>0</v>
      </c>
      <c r="I198" t="s">
        <v>1114</v>
      </c>
      <c r="J198" t="s">
        <v>1610</v>
      </c>
      <c r="K198">
        <v>196</v>
      </c>
      <c r="L198" t="b">
        <v>0</v>
      </c>
      <c r="M198" t="b">
        <v>0</v>
      </c>
      <c r="N198" t="b">
        <v>1</v>
      </c>
      <c r="O198" t="b">
        <v>0</v>
      </c>
      <c r="P198" t="b">
        <v>0</v>
      </c>
      <c r="Q198">
        <v>2</v>
      </c>
      <c r="R198">
        <v>4</v>
      </c>
      <c r="S198">
        <v>1</v>
      </c>
      <c r="T198">
        <v>0</v>
      </c>
      <c r="U198">
        <v>0</v>
      </c>
      <c r="V198">
        <v>0</v>
      </c>
      <c r="W198">
        <v>0</v>
      </c>
      <c r="X198">
        <v>0</v>
      </c>
      <c r="Y198">
        <v>5</v>
      </c>
      <c r="Z198" t="s">
        <v>485</v>
      </c>
    </row>
    <row r="199" spans="1:26" x14ac:dyDescent="0.25">
      <c r="A199" t="s">
        <v>130</v>
      </c>
      <c r="B199" t="s">
        <v>1134</v>
      </c>
      <c r="C199" t="s">
        <v>4727</v>
      </c>
      <c r="D199" t="b">
        <v>1</v>
      </c>
      <c r="I199" t="s">
        <v>1114</v>
      </c>
      <c r="J199" t="s">
        <v>1614</v>
      </c>
      <c r="K199">
        <v>197</v>
      </c>
      <c r="L199" t="b">
        <v>0</v>
      </c>
      <c r="M199" t="b">
        <v>0</v>
      </c>
      <c r="N199" t="b">
        <v>1</v>
      </c>
      <c r="O199" t="b">
        <v>0</v>
      </c>
      <c r="P199" t="b">
        <v>0</v>
      </c>
      <c r="Q199">
        <v>2</v>
      </c>
      <c r="R199">
        <v>4</v>
      </c>
      <c r="S199">
        <v>3</v>
      </c>
      <c r="T199">
        <v>0</v>
      </c>
      <c r="U199">
        <v>0</v>
      </c>
      <c r="V199">
        <v>0</v>
      </c>
      <c r="W199">
        <v>0</v>
      </c>
      <c r="X199">
        <v>0</v>
      </c>
      <c r="Y199">
        <v>5</v>
      </c>
      <c r="Z199" t="s">
        <v>485</v>
      </c>
    </row>
    <row r="200" spans="1:26" x14ac:dyDescent="0.25">
      <c r="A200" t="s">
        <v>130</v>
      </c>
      <c r="B200" t="s">
        <v>1134</v>
      </c>
      <c r="C200" t="s">
        <v>4728</v>
      </c>
      <c r="D200" t="b">
        <v>0</v>
      </c>
      <c r="I200" t="s">
        <v>1114</v>
      </c>
      <c r="J200" t="s">
        <v>1618</v>
      </c>
      <c r="K200">
        <v>198</v>
      </c>
      <c r="L200" t="b">
        <v>0</v>
      </c>
      <c r="M200" t="b">
        <v>0</v>
      </c>
      <c r="N200" t="b">
        <v>0</v>
      </c>
      <c r="O200" t="b">
        <v>0</v>
      </c>
      <c r="P200" t="b">
        <v>0</v>
      </c>
      <c r="Q200">
        <v>0</v>
      </c>
      <c r="R200">
        <v>0</v>
      </c>
      <c r="S200">
        <v>0</v>
      </c>
      <c r="T200">
        <v>0</v>
      </c>
      <c r="U200">
        <v>0</v>
      </c>
      <c r="V200">
        <v>0</v>
      </c>
      <c r="W200">
        <v>0</v>
      </c>
      <c r="X200">
        <v>0</v>
      </c>
      <c r="Y200">
        <v>500</v>
      </c>
      <c r="Z200" t="s">
        <v>1091</v>
      </c>
    </row>
    <row r="201" spans="1:26" x14ac:dyDescent="0.25">
      <c r="A201" t="s">
        <v>130</v>
      </c>
      <c r="B201" t="s">
        <v>1134</v>
      </c>
      <c r="C201" t="s">
        <v>2454</v>
      </c>
      <c r="D201" t="b">
        <v>0</v>
      </c>
      <c r="I201" t="s">
        <v>1114</v>
      </c>
      <c r="J201" t="s">
        <v>1622</v>
      </c>
      <c r="K201">
        <v>199</v>
      </c>
      <c r="L201" t="b">
        <v>0</v>
      </c>
      <c r="M201" t="b">
        <v>0</v>
      </c>
      <c r="N201" t="b">
        <v>0</v>
      </c>
      <c r="O201" t="b">
        <v>0</v>
      </c>
      <c r="P201" t="b">
        <v>0</v>
      </c>
      <c r="Q201">
        <v>0</v>
      </c>
      <c r="R201">
        <v>0</v>
      </c>
      <c r="S201">
        <v>0</v>
      </c>
      <c r="T201">
        <v>0</v>
      </c>
      <c r="U201">
        <v>0</v>
      </c>
      <c r="V201">
        <v>0</v>
      </c>
      <c r="W201">
        <v>0</v>
      </c>
      <c r="X201">
        <v>0</v>
      </c>
      <c r="Y201">
        <v>500</v>
      </c>
      <c r="Z201" t="s">
        <v>1091</v>
      </c>
    </row>
    <row r="202" spans="1:26" x14ac:dyDescent="0.25">
      <c r="A202" t="s">
        <v>130</v>
      </c>
      <c r="B202" t="s">
        <v>1134</v>
      </c>
      <c r="C202" t="s">
        <v>4729</v>
      </c>
      <c r="D202">
        <v>4</v>
      </c>
      <c r="I202" t="s">
        <v>1114</v>
      </c>
      <c r="J202" t="s">
        <v>1626</v>
      </c>
      <c r="K202">
        <v>200</v>
      </c>
      <c r="L202" t="b">
        <v>0</v>
      </c>
      <c r="M202" t="b">
        <v>0</v>
      </c>
      <c r="N202" t="b">
        <v>0</v>
      </c>
      <c r="O202" t="b">
        <v>0</v>
      </c>
      <c r="P202" t="b">
        <v>0</v>
      </c>
      <c r="Q202">
        <v>0</v>
      </c>
      <c r="R202">
        <v>0</v>
      </c>
      <c r="S202">
        <v>0</v>
      </c>
      <c r="T202">
        <v>0</v>
      </c>
      <c r="U202">
        <v>0</v>
      </c>
      <c r="V202">
        <v>0</v>
      </c>
      <c r="W202">
        <v>0</v>
      </c>
      <c r="X202">
        <v>0</v>
      </c>
      <c r="Y202">
        <v>500</v>
      </c>
      <c r="Z202" t="s">
        <v>1091</v>
      </c>
    </row>
    <row r="203" spans="1:26" x14ac:dyDescent="0.25">
      <c r="A203" t="s">
        <v>130</v>
      </c>
      <c r="B203" t="s">
        <v>1134</v>
      </c>
      <c r="C203" t="s">
        <v>4730</v>
      </c>
      <c r="D203">
        <v>2</v>
      </c>
      <c r="I203" t="s">
        <v>1114</v>
      </c>
      <c r="J203" t="s">
        <v>1630</v>
      </c>
      <c r="K203">
        <v>201</v>
      </c>
      <c r="L203" t="b">
        <v>0</v>
      </c>
      <c r="M203" t="b">
        <v>0</v>
      </c>
      <c r="N203" t="b">
        <v>1</v>
      </c>
      <c r="O203" t="b">
        <v>0</v>
      </c>
      <c r="P203" t="b">
        <v>0</v>
      </c>
      <c r="Q203">
        <v>2</v>
      </c>
      <c r="R203">
        <v>4</v>
      </c>
      <c r="S203">
        <v>2</v>
      </c>
      <c r="T203">
        <v>0</v>
      </c>
      <c r="U203">
        <v>0</v>
      </c>
      <c r="V203">
        <v>0</v>
      </c>
      <c r="W203">
        <v>0</v>
      </c>
      <c r="X203">
        <v>0</v>
      </c>
      <c r="Y203">
        <v>3</v>
      </c>
      <c r="Z203" t="s">
        <v>485</v>
      </c>
    </row>
    <row r="204" spans="1:26" x14ac:dyDescent="0.25">
      <c r="A204" t="s">
        <v>130</v>
      </c>
      <c r="B204" t="s">
        <v>1134</v>
      </c>
      <c r="C204" t="s">
        <v>4731</v>
      </c>
      <c r="D204">
        <v>2</v>
      </c>
      <c r="I204" t="s">
        <v>1114</v>
      </c>
      <c r="J204" t="s">
        <v>1634</v>
      </c>
      <c r="K204">
        <v>202</v>
      </c>
      <c r="L204" t="b">
        <v>0</v>
      </c>
      <c r="M204" t="b">
        <v>0</v>
      </c>
      <c r="N204" t="b">
        <v>1</v>
      </c>
      <c r="O204" t="b">
        <v>0</v>
      </c>
      <c r="P204" t="b">
        <v>0</v>
      </c>
      <c r="Q204">
        <v>2</v>
      </c>
      <c r="R204">
        <v>4</v>
      </c>
      <c r="S204">
        <v>1</v>
      </c>
      <c r="T204">
        <v>0</v>
      </c>
      <c r="U204">
        <v>0</v>
      </c>
      <c r="V204">
        <v>0</v>
      </c>
      <c r="W204">
        <v>0</v>
      </c>
      <c r="X204">
        <v>0</v>
      </c>
      <c r="Y204">
        <v>5</v>
      </c>
      <c r="Z204" t="s">
        <v>485</v>
      </c>
    </row>
    <row r="205" spans="1:26" x14ac:dyDescent="0.25">
      <c r="A205" t="s">
        <v>130</v>
      </c>
      <c r="B205" t="s">
        <v>1134</v>
      </c>
      <c r="C205" t="s">
        <v>1046</v>
      </c>
      <c r="D205">
        <v>0</v>
      </c>
      <c r="I205" t="s">
        <v>1114</v>
      </c>
      <c r="J205" t="s">
        <v>1638</v>
      </c>
      <c r="K205">
        <v>203</v>
      </c>
      <c r="L205" t="b">
        <v>0</v>
      </c>
      <c r="M205" t="b">
        <v>0</v>
      </c>
      <c r="N205" t="b">
        <v>1</v>
      </c>
      <c r="O205" t="b">
        <v>0</v>
      </c>
      <c r="P205" t="b">
        <v>0</v>
      </c>
      <c r="Q205">
        <v>2</v>
      </c>
      <c r="R205">
        <v>4</v>
      </c>
      <c r="S205">
        <v>3</v>
      </c>
      <c r="T205">
        <v>0</v>
      </c>
      <c r="U205">
        <v>0</v>
      </c>
      <c r="V205">
        <v>0</v>
      </c>
      <c r="W205">
        <v>0</v>
      </c>
      <c r="X205">
        <v>0</v>
      </c>
      <c r="Y205">
        <v>5</v>
      </c>
      <c r="Z205" t="s">
        <v>485</v>
      </c>
    </row>
    <row r="206" spans="1:26" x14ac:dyDescent="0.25">
      <c r="A206" t="s">
        <v>130</v>
      </c>
      <c r="B206" t="s">
        <v>1134</v>
      </c>
      <c r="C206" t="s">
        <v>9</v>
      </c>
      <c r="D206">
        <v>0</v>
      </c>
      <c r="I206" t="s">
        <v>1114</v>
      </c>
      <c r="J206" t="s">
        <v>1642</v>
      </c>
      <c r="K206">
        <v>204</v>
      </c>
      <c r="L206" t="b">
        <v>0</v>
      </c>
      <c r="M206" t="b">
        <v>0</v>
      </c>
      <c r="N206" t="b">
        <v>0</v>
      </c>
      <c r="O206" t="b">
        <v>0</v>
      </c>
      <c r="P206" t="b">
        <v>0</v>
      </c>
      <c r="Q206">
        <v>0</v>
      </c>
      <c r="R206">
        <v>0</v>
      </c>
      <c r="S206">
        <v>0</v>
      </c>
      <c r="T206">
        <v>0</v>
      </c>
      <c r="U206">
        <v>0</v>
      </c>
      <c r="V206">
        <v>0</v>
      </c>
      <c r="W206">
        <v>0</v>
      </c>
      <c r="X206">
        <v>0</v>
      </c>
      <c r="Y206">
        <v>500</v>
      </c>
      <c r="Z206" t="s">
        <v>1091</v>
      </c>
    </row>
    <row r="207" spans="1:26" x14ac:dyDescent="0.25">
      <c r="A207" t="s">
        <v>130</v>
      </c>
      <c r="B207" t="s">
        <v>1134</v>
      </c>
      <c r="C207" t="s">
        <v>4733</v>
      </c>
      <c r="D207">
        <v>0</v>
      </c>
      <c r="I207" t="s">
        <v>1114</v>
      </c>
      <c r="J207" t="s">
        <v>1645</v>
      </c>
      <c r="K207">
        <v>205</v>
      </c>
      <c r="L207" t="b">
        <v>0</v>
      </c>
      <c r="M207" t="b">
        <v>0</v>
      </c>
      <c r="N207" t="b">
        <v>0</v>
      </c>
      <c r="O207" t="b">
        <v>0</v>
      </c>
      <c r="P207" t="b">
        <v>0</v>
      </c>
      <c r="Q207">
        <v>0</v>
      </c>
      <c r="R207">
        <v>0</v>
      </c>
      <c r="S207">
        <v>0</v>
      </c>
      <c r="T207">
        <v>0</v>
      </c>
      <c r="U207">
        <v>0</v>
      </c>
      <c r="V207">
        <v>0</v>
      </c>
      <c r="W207">
        <v>0</v>
      </c>
      <c r="X207">
        <v>0</v>
      </c>
      <c r="Y207">
        <v>500</v>
      </c>
      <c r="Z207" t="s">
        <v>1091</v>
      </c>
    </row>
    <row r="208" spans="1:26" x14ac:dyDescent="0.25">
      <c r="A208" t="s">
        <v>130</v>
      </c>
      <c r="B208" t="s">
        <v>1134</v>
      </c>
      <c r="C208" t="s">
        <v>4734</v>
      </c>
      <c r="D208">
        <v>0</v>
      </c>
      <c r="I208" t="s">
        <v>1114</v>
      </c>
      <c r="J208" t="s">
        <v>1648</v>
      </c>
      <c r="K208">
        <v>206</v>
      </c>
      <c r="L208" t="b">
        <v>0</v>
      </c>
      <c r="M208" t="b">
        <v>0</v>
      </c>
      <c r="N208" t="b">
        <v>0</v>
      </c>
      <c r="O208" t="b">
        <v>0</v>
      </c>
      <c r="P208" t="b">
        <v>0</v>
      </c>
      <c r="Q208">
        <v>0</v>
      </c>
      <c r="R208">
        <v>0</v>
      </c>
      <c r="S208">
        <v>0</v>
      </c>
      <c r="T208">
        <v>0</v>
      </c>
      <c r="U208">
        <v>0</v>
      </c>
      <c r="V208">
        <v>0</v>
      </c>
      <c r="W208">
        <v>0</v>
      </c>
      <c r="X208">
        <v>0</v>
      </c>
      <c r="Y208">
        <v>500</v>
      </c>
      <c r="Z208" t="s">
        <v>1091</v>
      </c>
    </row>
    <row r="209" spans="1:26" x14ac:dyDescent="0.25">
      <c r="A209" t="s">
        <v>130</v>
      </c>
      <c r="B209" t="s">
        <v>1134</v>
      </c>
      <c r="C209" t="s">
        <v>4735</v>
      </c>
      <c r="D209">
        <v>0</v>
      </c>
      <c r="I209" t="s">
        <v>1114</v>
      </c>
      <c r="J209" t="s">
        <v>1651</v>
      </c>
      <c r="K209">
        <v>207</v>
      </c>
      <c r="L209" t="b">
        <v>0</v>
      </c>
      <c r="M209" t="b">
        <v>0</v>
      </c>
      <c r="N209" t="b">
        <v>0</v>
      </c>
      <c r="O209" t="b">
        <v>0</v>
      </c>
      <c r="P209" t="b">
        <v>0</v>
      </c>
      <c r="Q209">
        <v>0</v>
      </c>
      <c r="R209">
        <v>0</v>
      </c>
      <c r="S209">
        <v>0</v>
      </c>
      <c r="T209">
        <v>0</v>
      </c>
      <c r="U209">
        <v>0</v>
      </c>
      <c r="V209">
        <v>0</v>
      </c>
      <c r="W209">
        <v>0</v>
      </c>
      <c r="X209">
        <v>0</v>
      </c>
      <c r="Y209">
        <v>500</v>
      </c>
      <c r="Z209" t="s">
        <v>1091</v>
      </c>
    </row>
    <row r="210" spans="1:26" x14ac:dyDescent="0.25">
      <c r="A210" t="s">
        <v>130</v>
      </c>
      <c r="B210" t="s">
        <v>1134</v>
      </c>
      <c r="C210" t="s">
        <v>1081</v>
      </c>
      <c r="D210" t="s">
        <v>4737</v>
      </c>
      <c r="I210" t="s">
        <v>1114</v>
      </c>
      <c r="J210" t="s">
        <v>1654</v>
      </c>
      <c r="K210">
        <v>208</v>
      </c>
      <c r="L210" t="b">
        <v>0</v>
      </c>
      <c r="M210" t="b">
        <v>1</v>
      </c>
      <c r="N210" t="b">
        <v>1</v>
      </c>
      <c r="O210" t="b">
        <v>0</v>
      </c>
      <c r="P210" t="b">
        <v>0</v>
      </c>
      <c r="Q210">
        <v>0</v>
      </c>
      <c r="R210">
        <v>0</v>
      </c>
      <c r="S210">
        <v>1</v>
      </c>
      <c r="T210">
        <v>0</v>
      </c>
      <c r="U210">
        <v>0</v>
      </c>
      <c r="V210">
        <v>0</v>
      </c>
      <c r="W210">
        <v>0</v>
      </c>
      <c r="X210">
        <v>0</v>
      </c>
      <c r="Y210">
        <v>500</v>
      </c>
      <c r="Z210" t="s">
        <v>1091</v>
      </c>
    </row>
    <row r="211" spans="1:26" x14ac:dyDescent="0.25">
      <c r="A211" t="s">
        <v>130</v>
      </c>
      <c r="B211" t="s">
        <v>1137</v>
      </c>
      <c r="C211" t="s">
        <v>4725</v>
      </c>
      <c r="D211">
        <v>14</v>
      </c>
      <c r="I211" t="s">
        <v>1114</v>
      </c>
      <c r="J211" t="s">
        <v>1657</v>
      </c>
      <c r="K211">
        <v>209</v>
      </c>
      <c r="L211" t="b">
        <v>0</v>
      </c>
      <c r="M211" t="b">
        <v>1</v>
      </c>
      <c r="N211" t="b">
        <v>1</v>
      </c>
      <c r="O211" t="b">
        <v>0</v>
      </c>
      <c r="P211" t="b">
        <v>0</v>
      </c>
      <c r="Q211">
        <v>0</v>
      </c>
      <c r="R211">
        <v>0</v>
      </c>
      <c r="S211">
        <v>2</v>
      </c>
      <c r="T211">
        <v>0</v>
      </c>
      <c r="U211">
        <v>0</v>
      </c>
      <c r="V211">
        <v>0</v>
      </c>
      <c r="W211">
        <v>0</v>
      </c>
      <c r="X211">
        <v>0</v>
      </c>
      <c r="Y211">
        <v>500</v>
      </c>
      <c r="Z211" t="s">
        <v>1091</v>
      </c>
    </row>
    <row r="212" spans="1:26" x14ac:dyDescent="0.25">
      <c r="A212" t="s">
        <v>130</v>
      </c>
      <c r="B212" t="s">
        <v>1137</v>
      </c>
      <c r="C212" t="s">
        <v>1083</v>
      </c>
      <c r="D212" t="b">
        <v>0</v>
      </c>
      <c r="I212" t="s">
        <v>1114</v>
      </c>
      <c r="J212" t="s">
        <v>1662</v>
      </c>
      <c r="K212">
        <v>210</v>
      </c>
      <c r="L212" t="b">
        <v>0</v>
      </c>
      <c r="M212" t="b">
        <v>0</v>
      </c>
      <c r="N212" t="b">
        <v>0</v>
      </c>
      <c r="O212" t="b">
        <v>0</v>
      </c>
      <c r="P212" t="b">
        <v>0</v>
      </c>
      <c r="Q212">
        <v>0</v>
      </c>
      <c r="R212">
        <v>0</v>
      </c>
      <c r="S212">
        <v>0</v>
      </c>
      <c r="T212">
        <v>0</v>
      </c>
      <c r="U212">
        <v>0</v>
      </c>
      <c r="V212">
        <v>0</v>
      </c>
      <c r="W212">
        <v>0</v>
      </c>
      <c r="X212">
        <v>0</v>
      </c>
      <c r="Y212">
        <v>500</v>
      </c>
      <c r="Z212" t="s">
        <v>1091</v>
      </c>
    </row>
    <row r="213" spans="1:26" x14ac:dyDescent="0.25">
      <c r="A213" t="s">
        <v>130</v>
      </c>
      <c r="B213" t="s">
        <v>1137</v>
      </c>
      <c r="C213" t="s">
        <v>4726</v>
      </c>
      <c r="D213" t="b">
        <v>0</v>
      </c>
      <c r="I213" t="s">
        <v>1114</v>
      </c>
      <c r="J213" t="s">
        <v>1666</v>
      </c>
      <c r="K213">
        <v>211</v>
      </c>
      <c r="L213" t="b">
        <v>0</v>
      </c>
      <c r="M213" t="b">
        <v>0</v>
      </c>
      <c r="N213" t="b">
        <v>0</v>
      </c>
      <c r="O213" t="b">
        <v>0</v>
      </c>
      <c r="P213" t="b">
        <v>0</v>
      </c>
      <c r="Q213">
        <v>0</v>
      </c>
      <c r="R213">
        <v>0</v>
      </c>
      <c r="S213">
        <v>0</v>
      </c>
      <c r="T213">
        <v>0</v>
      </c>
      <c r="U213">
        <v>0</v>
      </c>
      <c r="V213">
        <v>0</v>
      </c>
      <c r="W213">
        <v>0</v>
      </c>
      <c r="X213">
        <v>0</v>
      </c>
      <c r="Y213">
        <v>500</v>
      </c>
      <c r="Z213" t="s">
        <v>1091</v>
      </c>
    </row>
    <row r="214" spans="1:26" x14ac:dyDescent="0.25">
      <c r="A214" t="s">
        <v>130</v>
      </c>
      <c r="B214" t="s">
        <v>1137</v>
      </c>
      <c r="C214" t="s">
        <v>4727</v>
      </c>
      <c r="D214" t="b">
        <v>1</v>
      </c>
      <c r="I214" t="s">
        <v>1114</v>
      </c>
      <c r="J214" t="s">
        <v>1670</v>
      </c>
      <c r="K214">
        <v>212</v>
      </c>
      <c r="L214" t="b">
        <v>0</v>
      </c>
      <c r="M214" t="b">
        <v>1</v>
      </c>
      <c r="N214" t="b">
        <v>1</v>
      </c>
      <c r="O214" t="b">
        <v>0</v>
      </c>
      <c r="P214" t="b">
        <v>0</v>
      </c>
      <c r="Q214">
        <v>0</v>
      </c>
      <c r="R214">
        <v>0</v>
      </c>
      <c r="S214">
        <v>1</v>
      </c>
      <c r="T214">
        <v>0</v>
      </c>
      <c r="U214">
        <v>0</v>
      </c>
      <c r="V214">
        <v>0</v>
      </c>
      <c r="W214">
        <v>0</v>
      </c>
      <c r="X214">
        <v>0</v>
      </c>
      <c r="Y214">
        <v>500</v>
      </c>
      <c r="Z214" t="s">
        <v>1091</v>
      </c>
    </row>
    <row r="215" spans="1:26" x14ac:dyDescent="0.25">
      <c r="A215" t="s">
        <v>130</v>
      </c>
      <c r="B215" t="s">
        <v>1137</v>
      </c>
      <c r="C215" t="s">
        <v>4728</v>
      </c>
      <c r="D215" t="b">
        <v>0</v>
      </c>
      <c r="I215" t="s">
        <v>1114</v>
      </c>
      <c r="J215" t="s">
        <v>1673</v>
      </c>
      <c r="K215">
        <v>213</v>
      </c>
      <c r="L215" t="b">
        <v>0</v>
      </c>
      <c r="M215" t="b">
        <v>1</v>
      </c>
      <c r="N215" t="b">
        <v>1</v>
      </c>
      <c r="O215" t="b">
        <v>0</v>
      </c>
      <c r="P215" t="b">
        <v>0</v>
      </c>
      <c r="Q215">
        <v>0</v>
      </c>
      <c r="R215">
        <v>0</v>
      </c>
      <c r="S215">
        <v>2</v>
      </c>
      <c r="T215">
        <v>0</v>
      </c>
      <c r="U215">
        <v>0</v>
      </c>
      <c r="V215">
        <v>0</v>
      </c>
      <c r="W215">
        <v>0</v>
      </c>
      <c r="X215">
        <v>0</v>
      </c>
      <c r="Y215">
        <v>500</v>
      </c>
      <c r="Z215" t="s">
        <v>1091</v>
      </c>
    </row>
    <row r="216" spans="1:26" x14ac:dyDescent="0.25">
      <c r="A216" t="s">
        <v>130</v>
      </c>
      <c r="B216" t="s">
        <v>1137</v>
      </c>
      <c r="C216" t="s">
        <v>2454</v>
      </c>
      <c r="D216" t="b">
        <v>0</v>
      </c>
      <c r="I216" t="s">
        <v>1114</v>
      </c>
      <c r="J216" t="s">
        <v>1676</v>
      </c>
      <c r="K216">
        <v>214</v>
      </c>
      <c r="L216" t="b">
        <v>0</v>
      </c>
      <c r="M216" t="b">
        <v>0</v>
      </c>
      <c r="N216" t="b">
        <v>0</v>
      </c>
      <c r="O216" t="b">
        <v>0</v>
      </c>
      <c r="P216" t="b">
        <v>0</v>
      </c>
      <c r="Q216">
        <v>0</v>
      </c>
      <c r="R216">
        <v>0</v>
      </c>
      <c r="S216">
        <v>0</v>
      </c>
      <c r="T216">
        <v>0</v>
      </c>
      <c r="U216">
        <v>0</v>
      </c>
      <c r="V216">
        <v>0</v>
      </c>
      <c r="W216">
        <v>0</v>
      </c>
      <c r="X216">
        <v>0</v>
      </c>
      <c r="Y216">
        <v>500</v>
      </c>
      <c r="Z216" t="s">
        <v>1091</v>
      </c>
    </row>
    <row r="217" spans="1:26" x14ac:dyDescent="0.25">
      <c r="A217" t="s">
        <v>130</v>
      </c>
      <c r="B217" t="s">
        <v>1137</v>
      </c>
      <c r="C217" t="s">
        <v>4729</v>
      </c>
      <c r="D217">
        <v>0</v>
      </c>
      <c r="I217" t="s">
        <v>1114</v>
      </c>
      <c r="J217" t="s">
        <v>1680</v>
      </c>
      <c r="K217">
        <v>215</v>
      </c>
      <c r="L217" t="b">
        <v>0</v>
      </c>
      <c r="M217" t="b">
        <v>0</v>
      </c>
      <c r="N217" t="b">
        <v>0</v>
      </c>
      <c r="O217" t="b">
        <v>0</v>
      </c>
      <c r="P217" t="b">
        <v>0</v>
      </c>
      <c r="Q217">
        <v>0</v>
      </c>
      <c r="R217">
        <v>0</v>
      </c>
      <c r="S217">
        <v>0</v>
      </c>
      <c r="T217">
        <v>0</v>
      </c>
      <c r="U217">
        <v>0</v>
      </c>
      <c r="V217">
        <v>0</v>
      </c>
      <c r="W217">
        <v>0</v>
      </c>
      <c r="X217">
        <v>0</v>
      </c>
      <c r="Y217">
        <v>500</v>
      </c>
      <c r="Z217" t="s">
        <v>1091</v>
      </c>
    </row>
    <row r="218" spans="1:26" x14ac:dyDescent="0.25">
      <c r="A218" t="s">
        <v>130</v>
      </c>
      <c r="B218" t="s">
        <v>1137</v>
      </c>
      <c r="C218" t="s">
        <v>4730</v>
      </c>
      <c r="D218">
        <v>2</v>
      </c>
      <c r="I218" t="s">
        <v>1114</v>
      </c>
      <c r="J218" t="s">
        <v>1684</v>
      </c>
      <c r="K218">
        <v>216</v>
      </c>
      <c r="L218" t="b">
        <v>0</v>
      </c>
      <c r="M218" t="b">
        <v>0</v>
      </c>
      <c r="N218" t="b">
        <v>0</v>
      </c>
      <c r="O218" t="b">
        <v>0</v>
      </c>
      <c r="P218" t="b">
        <v>0</v>
      </c>
      <c r="Q218">
        <v>0</v>
      </c>
      <c r="R218">
        <v>0</v>
      </c>
      <c r="S218">
        <v>0</v>
      </c>
      <c r="T218">
        <v>0</v>
      </c>
      <c r="U218">
        <v>0</v>
      </c>
      <c r="V218">
        <v>0</v>
      </c>
      <c r="W218">
        <v>0</v>
      </c>
      <c r="X218">
        <v>0</v>
      </c>
      <c r="Y218">
        <v>500</v>
      </c>
      <c r="Z218" t="s">
        <v>1091</v>
      </c>
    </row>
    <row r="219" spans="1:26" x14ac:dyDescent="0.25">
      <c r="A219" t="s">
        <v>130</v>
      </c>
      <c r="B219" t="s">
        <v>1137</v>
      </c>
      <c r="C219" t="s">
        <v>4731</v>
      </c>
      <c r="D219">
        <v>2</v>
      </c>
      <c r="I219" t="s">
        <v>1114</v>
      </c>
      <c r="J219" t="s">
        <v>1687</v>
      </c>
      <c r="K219">
        <v>217</v>
      </c>
      <c r="L219" t="b">
        <v>0</v>
      </c>
      <c r="M219" t="b">
        <v>1</v>
      </c>
      <c r="N219" t="b">
        <v>1</v>
      </c>
      <c r="O219" t="b">
        <v>0</v>
      </c>
      <c r="P219" t="b">
        <v>0</v>
      </c>
      <c r="Q219">
        <v>2</v>
      </c>
      <c r="R219">
        <v>4</v>
      </c>
      <c r="S219">
        <v>2</v>
      </c>
      <c r="T219">
        <v>0</v>
      </c>
      <c r="U219">
        <v>0</v>
      </c>
      <c r="V219">
        <v>0</v>
      </c>
      <c r="W219">
        <v>0</v>
      </c>
      <c r="X219">
        <v>0</v>
      </c>
      <c r="Y219">
        <v>3</v>
      </c>
      <c r="Z219" t="s">
        <v>485</v>
      </c>
    </row>
    <row r="220" spans="1:26" x14ac:dyDescent="0.25">
      <c r="A220" t="s">
        <v>130</v>
      </c>
      <c r="B220" t="s">
        <v>1137</v>
      </c>
      <c r="C220" t="s">
        <v>1046</v>
      </c>
      <c r="D220">
        <v>0</v>
      </c>
      <c r="I220" t="s">
        <v>1114</v>
      </c>
      <c r="J220" t="s">
        <v>1690</v>
      </c>
      <c r="K220">
        <v>218</v>
      </c>
      <c r="L220" t="b">
        <v>0</v>
      </c>
      <c r="M220" t="b">
        <v>0</v>
      </c>
      <c r="N220" t="b">
        <v>0</v>
      </c>
      <c r="O220" t="b">
        <v>0</v>
      </c>
      <c r="P220" t="b">
        <v>0</v>
      </c>
      <c r="Q220">
        <v>0</v>
      </c>
      <c r="R220">
        <v>0</v>
      </c>
      <c r="S220">
        <v>0</v>
      </c>
      <c r="T220">
        <v>0</v>
      </c>
      <c r="U220">
        <v>0</v>
      </c>
      <c r="V220">
        <v>0</v>
      </c>
      <c r="W220">
        <v>0</v>
      </c>
      <c r="X220">
        <v>0</v>
      </c>
      <c r="Y220">
        <v>500</v>
      </c>
      <c r="Z220" t="s">
        <v>1091</v>
      </c>
    </row>
    <row r="221" spans="1:26" x14ac:dyDescent="0.25">
      <c r="A221" t="s">
        <v>130</v>
      </c>
      <c r="B221" t="s">
        <v>1137</v>
      </c>
      <c r="C221" t="s">
        <v>9</v>
      </c>
      <c r="D221">
        <v>0</v>
      </c>
      <c r="I221" t="s">
        <v>1114</v>
      </c>
      <c r="J221" t="s">
        <v>1694</v>
      </c>
      <c r="K221">
        <v>219</v>
      </c>
      <c r="L221" t="b">
        <v>0</v>
      </c>
      <c r="M221" t="b">
        <v>1</v>
      </c>
      <c r="N221" t="b">
        <v>1</v>
      </c>
      <c r="O221" t="b">
        <v>0</v>
      </c>
      <c r="P221" t="b">
        <v>0</v>
      </c>
      <c r="Q221">
        <v>2</v>
      </c>
      <c r="R221">
        <v>0</v>
      </c>
      <c r="S221">
        <v>0</v>
      </c>
      <c r="T221">
        <v>0</v>
      </c>
      <c r="U221">
        <v>0</v>
      </c>
      <c r="V221">
        <v>0</v>
      </c>
      <c r="W221">
        <v>0</v>
      </c>
      <c r="X221">
        <v>0</v>
      </c>
      <c r="Y221">
        <v>5</v>
      </c>
      <c r="Z221" t="s">
        <v>485</v>
      </c>
    </row>
    <row r="222" spans="1:26" x14ac:dyDescent="0.25">
      <c r="A222" t="s">
        <v>130</v>
      </c>
      <c r="B222" t="s">
        <v>1137</v>
      </c>
      <c r="C222" t="s">
        <v>4733</v>
      </c>
      <c r="D222">
        <v>0</v>
      </c>
      <c r="I222" t="s">
        <v>1114</v>
      </c>
      <c r="J222" t="s">
        <v>1699</v>
      </c>
      <c r="K222">
        <v>220</v>
      </c>
      <c r="L222" t="b">
        <v>0</v>
      </c>
      <c r="M222" t="b">
        <v>1</v>
      </c>
      <c r="N222" t="b">
        <v>1</v>
      </c>
      <c r="O222" t="b">
        <v>0</v>
      </c>
      <c r="P222" t="b">
        <v>0</v>
      </c>
      <c r="Q222">
        <v>0</v>
      </c>
      <c r="R222">
        <v>0</v>
      </c>
      <c r="S222">
        <v>2</v>
      </c>
      <c r="T222">
        <v>0</v>
      </c>
      <c r="U222">
        <v>0</v>
      </c>
      <c r="V222">
        <v>0</v>
      </c>
      <c r="W222">
        <v>0</v>
      </c>
      <c r="X222">
        <v>0</v>
      </c>
      <c r="Y222">
        <v>5</v>
      </c>
      <c r="Z222" t="s">
        <v>485</v>
      </c>
    </row>
    <row r="223" spans="1:26" x14ac:dyDescent="0.25">
      <c r="A223" t="s">
        <v>130</v>
      </c>
      <c r="B223" t="s">
        <v>1137</v>
      </c>
      <c r="C223" t="s">
        <v>4734</v>
      </c>
      <c r="D223">
        <v>0</v>
      </c>
      <c r="I223" t="s">
        <v>1114</v>
      </c>
      <c r="J223" t="s">
        <v>1701</v>
      </c>
      <c r="K223">
        <v>221</v>
      </c>
      <c r="L223" t="b">
        <v>0</v>
      </c>
      <c r="M223" t="b">
        <v>1</v>
      </c>
      <c r="N223" t="b">
        <v>1</v>
      </c>
      <c r="O223" t="b">
        <v>0</v>
      </c>
      <c r="P223" t="b">
        <v>0</v>
      </c>
      <c r="Q223">
        <v>1</v>
      </c>
      <c r="R223">
        <v>0</v>
      </c>
      <c r="S223">
        <v>3</v>
      </c>
      <c r="T223">
        <v>0</v>
      </c>
      <c r="U223">
        <v>0</v>
      </c>
      <c r="V223">
        <v>0</v>
      </c>
      <c r="W223">
        <v>0</v>
      </c>
      <c r="X223">
        <v>0</v>
      </c>
      <c r="Y223">
        <v>2</v>
      </c>
      <c r="Z223" t="s">
        <v>485</v>
      </c>
    </row>
    <row r="224" spans="1:26" x14ac:dyDescent="0.25">
      <c r="A224" t="s">
        <v>130</v>
      </c>
      <c r="B224" t="s">
        <v>1137</v>
      </c>
      <c r="C224" t="s">
        <v>4735</v>
      </c>
      <c r="D224">
        <v>0</v>
      </c>
      <c r="I224" t="s">
        <v>1114</v>
      </c>
      <c r="J224" t="s">
        <v>744</v>
      </c>
      <c r="K224">
        <v>222</v>
      </c>
      <c r="L224" t="b">
        <v>0</v>
      </c>
      <c r="M224" t="b">
        <v>0</v>
      </c>
      <c r="N224" t="b">
        <v>0</v>
      </c>
      <c r="O224" t="b">
        <v>0</v>
      </c>
      <c r="P224" t="b">
        <v>0</v>
      </c>
      <c r="Q224">
        <v>0</v>
      </c>
      <c r="R224">
        <v>0</v>
      </c>
      <c r="S224">
        <v>0</v>
      </c>
      <c r="T224">
        <v>0</v>
      </c>
      <c r="U224">
        <v>0</v>
      </c>
      <c r="V224">
        <v>0</v>
      </c>
      <c r="W224">
        <v>0</v>
      </c>
      <c r="X224">
        <v>0</v>
      </c>
      <c r="Y224">
        <v>500</v>
      </c>
      <c r="Z224" t="s">
        <v>1091</v>
      </c>
    </row>
    <row r="225" spans="1:26" x14ac:dyDescent="0.25">
      <c r="A225" t="s">
        <v>130</v>
      </c>
      <c r="B225" t="s">
        <v>1137</v>
      </c>
      <c r="C225" t="s">
        <v>1081</v>
      </c>
      <c r="D225" t="s">
        <v>4737</v>
      </c>
      <c r="I225" t="s">
        <v>1114</v>
      </c>
      <c r="J225" t="s">
        <v>1708</v>
      </c>
      <c r="K225">
        <v>223</v>
      </c>
      <c r="L225" t="b">
        <v>0</v>
      </c>
      <c r="M225" t="b">
        <v>0</v>
      </c>
      <c r="N225" t="b">
        <v>0</v>
      </c>
      <c r="O225" t="b">
        <v>0</v>
      </c>
      <c r="P225" t="b">
        <v>0</v>
      </c>
      <c r="Q225">
        <v>0</v>
      </c>
      <c r="R225">
        <v>0</v>
      </c>
      <c r="S225">
        <v>0</v>
      </c>
      <c r="T225">
        <v>0</v>
      </c>
      <c r="U225">
        <v>0</v>
      </c>
      <c r="V225">
        <v>0</v>
      </c>
      <c r="W225">
        <v>0</v>
      </c>
      <c r="X225">
        <v>0</v>
      </c>
      <c r="Y225">
        <v>500</v>
      </c>
      <c r="Z225" t="s">
        <v>1091</v>
      </c>
    </row>
    <row r="226" spans="1:26" x14ac:dyDescent="0.25">
      <c r="A226" t="s">
        <v>130</v>
      </c>
      <c r="B226" t="s">
        <v>1140</v>
      </c>
      <c r="C226" t="s">
        <v>4725</v>
      </c>
      <c r="D226">
        <v>15</v>
      </c>
      <c r="I226" t="s">
        <v>1117</v>
      </c>
      <c r="J226" t="s">
        <v>1711</v>
      </c>
      <c r="K226">
        <v>224</v>
      </c>
      <c r="L226" t="b">
        <v>0</v>
      </c>
      <c r="M226" t="b">
        <v>1</v>
      </c>
      <c r="N226" t="b">
        <v>1</v>
      </c>
      <c r="O226" t="b">
        <v>0</v>
      </c>
      <c r="P226" t="b">
        <v>0</v>
      </c>
      <c r="Q226">
        <v>1</v>
      </c>
      <c r="R226">
        <v>0</v>
      </c>
      <c r="S226">
        <v>0</v>
      </c>
      <c r="T226">
        <v>0</v>
      </c>
      <c r="U226">
        <v>0</v>
      </c>
      <c r="V226">
        <v>0</v>
      </c>
      <c r="W226">
        <v>0</v>
      </c>
      <c r="X226">
        <v>0</v>
      </c>
      <c r="Y226">
        <v>500</v>
      </c>
      <c r="Z226" t="s">
        <v>1091</v>
      </c>
    </row>
    <row r="227" spans="1:26" x14ac:dyDescent="0.25">
      <c r="A227" t="s">
        <v>130</v>
      </c>
      <c r="B227" t="s">
        <v>1140</v>
      </c>
      <c r="C227" t="s">
        <v>1083</v>
      </c>
      <c r="D227" t="b">
        <v>0</v>
      </c>
      <c r="I227" t="s">
        <v>1117</v>
      </c>
      <c r="J227" t="s">
        <v>1714</v>
      </c>
      <c r="K227">
        <v>225</v>
      </c>
      <c r="L227" t="b">
        <v>0</v>
      </c>
      <c r="M227" t="b">
        <v>1</v>
      </c>
      <c r="N227" t="b">
        <v>1</v>
      </c>
      <c r="O227" t="b">
        <v>0</v>
      </c>
      <c r="P227" t="b">
        <v>0</v>
      </c>
      <c r="Q227">
        <v>1</v>
      </c>
      <c r="R227">
        <v>0</v>
      </c>
      <c r="S227">
        <v>0</v>
      </c>
      <c r="T227">
        <v>0</v>
      </c>
      <c r="U227">
        <v>0</v>
      </c>
      <c r="V227">
        <v>0</v>
      </c>
      <c r="W227">
        <v>0</v>
      </c>
      <c r="X227">
        <v>0</v>
      </c>
      <c r="Y227">
        <v>2</v>
      </c>
      <c r="Z227" t="s">
        <v>485</v>
      </c>
    </row>
    <row r="228" spans="1:26" x14ac:dyDescent="0.25">
      <c r="A228" t="s">
        <v>130</v>
      </c>
      <c r="B228" t="s">
        <v>1140</v>
      </c>
      <c r="C228" t="s">
        <v>4726</v>
      </c>
      <c r="D228" t="b">
        <v>1</v>
      </c>
      <c r="I228" t="s">
        <v>1117</v>
      </c>
      <c r="J228" t="s">
        <v>1717</v>
      </c>
      <c r="K228">
        <v>226</v>
      </c>
      <c r="L228" t="b">
        <v>0</v>
      </c>
      <c r="M228" t="b">
        <v>0</v>
      </c>
      <c r="N228" t="b">
        <v>0</v>
      </c>
      <c r="O228" t="b">
        <v>0</v>
      </c>
      <c r="P228" t="b">
        <v>0</v>
      </c>
      <c r="Q228">
        <v>0</v>
      </c>
      <c r="R228">
        <v>0</v>
      </c>
      <c r="S228">
        <v>0</v>
      </c>
      <c r="T228">
        <v>0</v>
      </c>
      <c r="U228">
        <v>0</v>
      </c>
      <c r="V228">
        <v>0</v>
      </c>
      <c r="W228">
        <v>0</v>
      </c>
      <c r="X228">
        <v>0</v>
      </c>
      <c r="Y228">
        <v>500</v>
      </c>
      <c r="Z228" t="s">
        <v>1091</v>
      </c>
    </row>
    <row r="229" spans="1:26" x14ac:dyDescent="0.25">
      <c r="A229" t="s">
        <v>130</v>
      </c>
      <c r="B229" t="s">
        <v>1140</v>
      </c>
      <c r="C229" t="s">
        <v>4727</v>
      </c>
      <c r="D229" t="b">
        <v>0</v>
      </c>
      <c r="I229" t="s">
        <v>1117</v>
      </c>
      <c r="J229" t="s">
        <v>1721</v>
      </c>
      <c r="K229">
        <v>227</v>
      </c>
      <c r="L229" t="b">
        <v>0</v>
      </c>
      <c r="M229" t="b">
        <v>0</v>
      </c>
      <c r="N229" t="b">
        <v>0</v>
      </c>
      <c r="O229" t="b">
        <v>0</v>
      </c>
      <c r="P229" t="b">
        <v>0</v>
      </c>
      <c r="Q229">
        <v>0</v>
      </c>
      <c r="R229">
        <v>0</v>
      </c>
      <c r="S229">
        <v>0</v>
      </c>
      <c r="T229">
        <v>0</v>
      </c>
      <c r="U229">
        <v>0</v>
      </c>
      <c r="V229">
        <v>0</v>
      </c>
      <c r="W229">
        <v>0</v>
      </c>
      <c r="X229">
        <v>0</v>
      </c>
      <c r="Y229">
        <v>500</v>
      </c>
      <c r="Z229" t="s">
        <v>1091</v>
      </c>
    </row>
    <row r="230" spans="1:26" x14ac:dyDescent="0.25">
      <c r="A230" t="s">
        <v>130</v>
      </c>
      <c r="B230" t="s">
        <v>1140</v>
      </c>
      <c r="C230" t="s">
        <v>4728</v>
      </c>
      <c r="D230" t="b">
        <v>0</v>
      </c>
      <c r="I230" t="s">
        <v>1117</v>
      </c>
      <c r="J230" t="s">
        <v>1723</v>
      </c>
      <c r="K230">
        <v>228</v>
      </c>
      <c r="L230" t="b">
        <v>0</v>
      </c>
      <c r="M230" t="b">
        <v>0</v>
      </c>
      <c r="N230" t="b">
        <v>0</v>
      </c>
      <c r="O230" t="b">
        <v>0</v>
      </c>
      <c r="P230" t="b">
        <v>0</v>
      </c>
      <c r="Q230">
        <v>0</v>
      </c>
      <c r="R230">
        <v>0</v>
      </c>
      <c r="S230">
        <v>0</v>
      </c>
      <c r="T230">
        <v>0</v>
      </c>
      <c r="U230">
        <v>0</v>
      </c>
      <c r="V230">
        <v>0</v>
      </c>
      <c r="W230">
        <v>0</v>
      </c>
      <c r="X230">
        <v>0</v>
      </c>
      <c r="Y230">
        <v>500</v>
      </c>
      <c r="Z230" t="s">
        <v>1091</v>
      </c>
    </row>
    <row r="231" spans="1:26" x14ac:dyDescent="0.25">
      <c r="A231" t="s">
        <v>130</v>
      </c>
      <c r="B231" t="s">
        <v>1140</v>
      </c>
      <c r="C231" t="s">
        <v>2454</v>
      </c>
      <c r="D231" t="b">
        <v>0</v>
      </c>
      <c r="I231" t="s">
        <v>1117</v>
      </c>
      <c r="J231" t="s">
        <v>1725</v>
      </c>
      <c r="K231">
        <v>229</v>
      </c>
      <c r="L231" t="b">
        <v>0</v>
      </c>
      <c r="M231" t="b">
        <v>0</v>
      </c>
      <c r="N231" t="b">
        <v>0</v>
      </c>
      <c r="O231" t="b">
        <v>0</v>
      </c>
      <c r="P231" t="b">
        <v>0</v>
      </c>
      <c r="Q231">
        <v>0</v>
      </c>
      <c r="R231">
        <v>0</v>
      </c>
      <c r="S231">
        <v>0</v>
      </c>
      <c r="T231">
        <v>0</v>
      </c>
      <c r="U231">
        <v>0</v>
      </c>
      <c r="V231">
        <v>0</v>
      </c>
      <c r="W231">
        <v>0</v>
      </c>
      <c r="X231">
        <v>0</v>
      </c>
      <c r="Y231">
        <v>500</v>
      </c>
      <c r="Z231" t="s">
        <v>1091</v>
      </c>
    </row>
    <row r="232" spans="1:26" x14ac:dyDescent="0.25">
      <c r="A232" t="s">
        <v>130</v>
      </c>
      <c r="B232" t="s">
        <v>1140</v>
      </c>
      <c r="C232" t="s">
        <v>4729</v>
      </c>
      <c r="D232">
        <v>2</v>
      </c>
      <c r="I232" t="s">
        <v>1117</v>
      </c>
      <c r="J232" t="s">
        <v>1728</v>
      </c>
      <c r="K232">
        <v>230</v>
      </c>
      <c r="L232" t="b">
        <v>0</v>
      </c>
      <c r="M232" t="b">
        <v>0</v>
      </c>
      <c r="N232" t="b">
        <v>0</v>
      </c>
      <c r="O232" t="b">
        <v>0</v>
      </c>
      <c r="P232" t="b">
        <v>0</v>
      </c>
      <c r="Q232">
        <v>0</v>
      </c>
      <c r="R232">
        <v>0</v>
      </c>
      <c r="S232">
        <v>0</v>
      </c>
      <c r="T232">
        <v>0</v>
      </c>
      <c r="U232">
        <v>0</v>
      </c>
      <c r="V232">
        <v>0</v>
      </c>
      <c r="W232">
        <v>0</v>
      </c>
      <c r="X232">
        <v>0</v>
      </c>
      <c r="Y232">
        <v>500</v>
      </c>
      <c r="Z232" t="s">
        <v>1091</v>
      </c>
    </row>
    <row r="233" spans="1:26" x14ac:dyDescent="0.25">
      <c r="A233" t="s">
        <v>130</v>
      </c>
      <c r="B233" t="s">
        <v>1140</v>
      </c>
      <c r="C233" t="s">
        <v>4730</v>
      </c>
      <c r="D233">
        <v>0</v>
      </c>
      <c r="I233" t="s">
        <v>1117</v>
      </c>
      <c r="J233" t="s">
        <v>1732</v>
      </c>
      <c r="K233">
        <v>231</v>
      </c>
      <c r="L233" t="b">
        <v>0</v>
      </c>
      <c r="M233" t="b">
        <v>0</v>
      </c>
      <c r="N233" t="b">
        <v>0</v>
      </c>
      <c r="O233" t="b">
        <v>0</v>
      </c>
      <c r="P233" t="b">
        <v>0</v>
      </c>
      <c r="Q233">
        <v>0</v>
      </c>
      <c r="R233">
        <v>0</v>
      </c>
      <c r="S233">
        <v>0</v>
      </c>
      <c r="T233">
        <v>0</v>
      </c>
      <c r="U233">
        <v>0</v>
      </c>
      <c r="V233">
        <v>0</v>
      </c>
      <c r="W233">
        <v>0</v>
      </c>
      <c r="X233">
        <v>0</v>
      </c>
      <c r="Y233">
        <v>500</v>
      </c>
      <c r="Z233" t="s">
        <v>1091</v>
      </c>
    </row>
    <row r="234" spans="1:26" x14ac:dyDescent="0.25">
      <c r="A234" t="s">
        <v>130</v>
      </c>
      <c r="B234" t="s">
        <v>1140</v>
      </c>
      <c r="C234" t="s">
        <v>4731</v>
      </c>
      <c r="D234">
        <v>3</v>
      </c>
      <c r="I234" t="s">
        <v>1117</v>
      </c>
      <c r="J234" t="s">
        <v>1736</v>
      </c>
      <c r="K234">
        <v>232</v>
      </c>
      <c r="L234" t="b">
        <v>0</v>
      </c>
      <c r="M234" t="b">
        <v>0</v>
      </c>
      <c r="N234" t="b">
        <v>0</v>
      </c>
      <c r="O234" t="b">
        <v>0</v>
      </c>
      <c r="P234" t="b">
        <v>0</v>
      </c>
      <c r="Q234">
        <v>0</v>
      </c>
      <c r="R234">
        <v>0</v>
      </c>
      <c r="S234">
        <v>0</v>
      </c>
      <c r="T234">
        <v>0</v>
      </c>
      <c r="U234">
        <v>0</v>
      </c>
      <c r="V234">
        <v>0</v>
      </c>
      <c r="W234">
        <v>0</v>
      </c>
      <c r="X234">
        <v>0</v>
      </c>
      <c r="Y234">
        <v>500</v>
      </c>
      <c r="Z234" t="s">
        <v>1091</v>
      </c>
    </row>
    <row r="235" spans="1:26" x14ac:dyDescent="0.25">
      <c r="A235" t="s">
        <v>130</v>
      </c>
      <c r="B235" t="s">
        <v>1140</v>
      </c>
      <c r="C235" t="s">
        <v>1046</v>
      </c>
      <c r="D235">
        <v>0</v>
      </c>
      <c r="I235" t="s">
        <v>1117</v>
      </c>
      <c r="J235" t="s">
        <v>1740</v>
      </c>
      <c r="K235">
        <v>233</v>
      </c>
      <c r="L235" t="b">
        <v>0</v>
      </c>
      <c r="M235" t="b">
        <v>0</v>
      </c>
      <c r="N235" t="b">
        <v>0</v>
      </c>
      <c r="O235" t="b">
        <v>0</v>
      </c>
      <c r="P235" t="b">
        <v>0</v>
      </c>
      <c r="Q235">
        <v>0</v>
      </c>
      <c r="R235">
        <v>0</v>
      </c>
      <c r="S235">
        <v>0</v>
      </c>
      <c r="T235">
        <v>0</v>
      </c>
      <c r="U235">
        <v>0</v>
      </c>
      <c r="V235">
        <v>0</v>
      </c>
      <c r="W235">
        <v>0</v>
      </c>
      <c r="X235">
        <v>0</v>
      </c>
      <c r="Y235">
        <v>500</v>
      </c>
      <c r="Z235" t="s">
        <v>1091</v>
      </c>
    </row>
    <row r="236" spans="1:26" x14ac:dyDescent="0.25">
      <c r="A236" t="s">
        <v>130</v>
      </c>
      <c r="B236" t="s">
        <v>1140</v>
      </c>
      <c r="C236" t="s">
        <v>9</v>
      </c>
      <c r="D236">
        <v>0</v>
      </c>
      <c r="I236" t="s">
        <v>1117</v>
      </c>
      <c r="J236" t="s">
        <v>1743</v>
      </c>
      <c r="K236">
        <v>234</v>
      </c>
      <c r="L236" t="b">
        <v>0</v>
      </c>
      <c r="M236" t="b">
        <v>0</v>
      </c>
      <c r="N236" t="b">
        <v>0</v>
      </c>
      <c r="O236" t="b">
        <v>0</v>
      </c>
      <c r="P236" t="b">
        <v>0</v>
      </c>
      <c r="Q236">
        <v>0</v>
      </c>
      <c r="R236">
        <v>0</v>
      </c>
      <c r="S236">
        <v>0</v>
      </c>
      <c r="T236">
        <v>0</v>
      </c>
      <c r="U236">
        <v>0</v>
      </c>
      <c r="V236">
        <v>0</v>
      </c>
      <c r="W236">
        <v>0</v>
      </c>
      <c r="X236">
        <v>0</v>
      </c>
      <c r="Y236">
        <v>500</v>
      </c>
      <c r="Z236" t="s">
        <v>1091</v>
      </c>
    </row>
    <row r="237" spans="1:26" x14ac:dyDescent="0.25">
      <c r="A237" t="s">
        <v>130</v>
      </c>
      <c r="B237" t="s">
        <v>1140</v>
      </c>
      <c r="C237" t="s">
        <v>4733</v>
      </c>
      <c r="D237">
        <v>0</v>
      </c>
      <c r="I237" t="s">
        <v>1117</v>
      </c>
      <c r="J237" t="s">
        <v>1748</v>
      </c>
      <c r="K237">
        <v>235</v>
      </c>
      <c r="L237" t="b">
        <v>0</v>
      </c>
      <c r="M237" t="b">
        <v>0</v>
      </c>
      <c r="N237" t="b">
        <v>0</v>
      </c>
      <c r="O237" t="b">
        <v>0</v>
      </c>
      <c r="P237" t="b">
        <v>0</v>
      </c>
      <c r="Q237">
        <v>0</v>
      </c>
      <c r="R237">
        <v>0</v>
      </c>
      <c r="S237">
        <v>0</v>
      </c>
      <c r="T237">
        <v>0</v>
      </c>
      <c r="U237">
        <v>0</v>
      </c>
      <c r="V237">
        <v>0</v>
      </c>
      <c r="W237">
        <v>0</v>
      </c>
      <c r="X237">
        <v>0</v>
      </c>
      <c r="Y237">
        <v>500</v>
      </c>
      <c r="Z237" t="s">
        <v>1091</v>
      </c>
    </row>
    <row r="238" spans="1:26" x14ac:dyDescent="0.25">
      <c r="A238" t="s">
        <v>130</v>
      </c>
      <c r="B238" t="s">
        <v>1140</v>
      </c>
      <c r="C238" t="s">
        <v>4734</v>
      </c>
      <c r="D238">
        <v>0</v>
      </c>
      <c r="I238" t="s">
        <v>1117</v>
      </c>
      <c r="J238" t="s">
        <v>398</v>
      </c>
      <c r="K238">
        <v>236</v>
      </c>
      <c r="L238" t="b">
        <v>0</v>
      </c>
      <c r="M238" t="b">
        <v>1</v>
      </c>
      <c r="N238" t="b">
        <v>1</v>
      </c>
      <c r="O238" t="b">
        <v>0</v>
      </c>
      <c r="P238" t="b">
        <v>0</v>
      </c>
      <c r="Q238">
        <v>0</v>
      </c>
      <c r="R238">
        <v>0</v>
      </c>
      <c r="S238">
        <v>0</v>
      </c>
      <c r="T238">
        <v>0</v>
      </c>
      <c r="U238">
        <v>0</v>
      </c>
      <c r="V238">
        <v>0</v>
      </c>
      <c r="W238">
        <v>0</v>
      </c>
      <c r="X238">
        <v>0</v>
      </c>
      <c r="Y238">
        <v>500</v>
      </c>
      <c r="Z238" t="s">
        <v>1091</v>
      </c>
    </row>
    <row r="239" spans="1:26" x14ac:dyDescent="0.25">
      <c r="A239" t="s">
        <v>130</v>
      </c>
      <c r="B239" t="s">
        <v>1140</v>
      </c>
      <c r="C239" t="s">
        <v>4735</v>
      </c>
      <c r="D239">
        <v>0</v>
      </c>
      <c r="I239" t="s">
        <v>1117</v>
      </c>
      <c r="J239" t="s">
        <v>1753</v>
      </c>
      <c r="K239">
        <v>237</v>
      </c>
      <c r="L239" t="b">
        <v>0</v>
      </c>
      <c r="M239" t="b">
        <v>0</v>
      </c>
      <c r="N239" t="b">
        <v>0</v>
      </c>
      <c r="O239" t="b">
        <v>0</v>
      </c>
      <c r="P239" t="b">
        <v>0</v>
      </c>
      <c r="Q239">
        <v>0</v>
      </c>
      <c r="R239">
        <v>0</v>
      </c>
      <c r="S239">
        <v>0</v>
      </c>
      <c r="T239">
        <v>0</v>
      </c>
      <c r="U239">
        <v>0</v>
      </c>
      <c r="V239">
        <v>0</v>
      </c>
      <c r="W239">
        <v>0</v>
      </c>
      <c r="X239">
        <v>0</v>
      </c>
      <c r="Y239">
        <v>500</v>
      </c>
      <c r="Z239" t="s">
        <v>1091</v>
      </c>
    </row>
    <row r="240" spans="1:26" x14ac:dyDescent="0.25">
      <c r="A240" t="s">
        <v>130</v>
      </c>
      <c r="B240" t="s">
        <v>1140</v>
      </c>
      <c r="C240" t="s">
        <v>1081</v>
      </c>
      <c r="D240" t="s">
        <v>3111</v>
      </c>
      <c r="I240" t="s">
        <v>1117</v>
      </c>
      <c r="J240" t="s">
        <v>1757</v>
      </c>
      <c r="K240">
        <v>238</v>
      </c>
      <c r="L240" t="b">
        <v>0</v>
      </c>
      <c r="M240" t="b">
        <v>0</v>
      </c>
      <c r="N240" t="b">
        <v>0</v>
      </c>
      <c r="O240" t="b">
        <v>0</v>
      </c>
      <c r="P240" t="b">
        <v>0</v>
      </c>
      <c r="Q240">
        <v>3</v>
      </c>
      <c r="R240">
        <v>4</v>
      </c>
      <c r="S240">
        <v>3</v>
      </c>
      <c r="T240">
        <v>0</v>
      </c>
      <c r="U240">
        <v>0</v>
      </c>
      <c r="V240">
        <v>0</v>
      </c>
      <c r="W240">
        <v>0</v>
      </c>
      <c r="X240">
        <v>0</v>
      </c>
      <c r="Y240">
        <v>2</v>
      </c>
      <c r="Z240" t="s">
        <v>485</v>
      </c>
    </row>
    <row r="241" spans="1:26" x14ac:dyDescent="0.25">
      <c r="A241" t="s">
        <v>130</v>
      </c>
      <c r="B241" t="s">
        <v>1146</v>
      </c>
      <c r="C241" t="s">
        <v>4725</v>
      </c>
      <c r="D241">
        <v>16</v>
      </c>
      <c r="I241" t="s">
        <v>1117</v>
      </c>
      <c r="J241" t="s">
        <v>1761</v>
      </c>
      <c r="K241">
        <v>239</v>
      </c>
      <c r="L241" t="b">
        <v>0</v>
      </c>
      <c r="M241" t="b">
        <v>0</v>
      </c>
      <c r="N241" t="b">
        <v>1</v>
      </c>
      <c r="O241" t="b">
        <v>0</v>
      </c>
      <c r="P241" t="b">
        <v>0</v>
      </c>
      <c r="Q241">
        <v>3</v>
      </c>
      <c r="R241">
        <v>0</v>
      </c>
      <c r="S241">
        <v>0</v>
      </c>
      <c r="T241">
        <v>0</v>
      </c>
      <c r="U241">
        <v>0</v>
      </c>
      <c r="V241">
        <v>0</v>
      </c>
      <c r="W241">
        <v>0</v>
      </c>
      <c r="X241">
        <v>0</v>
      </c>
      <c r="Y241">
        <v>500</v>
      </c>
      <c r="Z241" t="s">
        <v>1091</v>
      </c>
    </row>
    <row r="242" spans="1:26" x14ac:dyDescent="0.25">
      <c r="A242" t="s">
        <v>130</v>
      </c>
      <c r="B242" t="s">
        <v>1146</v>
      </c>
      <c r="C242" t="s">
        <v>1083</v>
      </c>
      <c r="D242" t="b">
        <v>0</v>
      </c>
      <c r="I242" t="s">
        <v>1117</v>
      </c>
      <c r="J242" t="s">
        <v>5992</v>
      </c>
      <c r="K242">
        <v>240</v>
      </c>
      <c r="L242" t="b">
        <v>0</v>
      </c>
      <c r="M242" t="b">
        <v>0</v>
      </c>
      <c r="N242" t="b">
        <v>1</v>
      </c>
      <c r="O242" t="b">
        <v>0</v>
      </c>
      <c r="P242" t="b">
        <v>0</v>
      </c>
      <c r="Q242">
        <v>3</v>
      </c>
      <c r="R242">
        <v>0</v>
      </c>
      <c r="S242">
        <v>2</v>
      </c>
      <c r="T242">
        <v>0</v>
      </c>
      <c r="U242">
        <v>0</v>
      </c>
      <c r="V242">
        <v>0</v>
      </c>
      <c r="W242">
        <v>0</v>
      </c>
      <c r="X242">
        <v>0</v>
      </c>
      <c r="Y242">
        <v>500</v>
      </c>
      <c r="Z242" t="s">
        <v>1091</v>
      </c>
    </row>
    <row r="243" spans="1:26" x14ac:dyDescent="0.25">
      <c r="A243" t="s">
        <v>130</v>
      </c>
      <c r="B243" t="s">
        <v>1146</v>
      </c>
      <c r="C243" t="s">
        <v>4726</v>
      </c>
      <c r="D243" t="b">
        <v>1</v>
      </c>
      <c r="I243" t="s">
        <v>1117</v>
      </c>
      <c r="J243" t="s">
        <v>759</v>
      </c>
      <c r="K243">
        <v>241</v>
      </c>
      <c r="L243" t="b">
        <v>0</v>
      </c>
      <c r="M243" t="b">
        <v>0</v>
      </c>
      <c r="N243" t="b">
        <v>0</v>
      </c>
      <c r="O243" t="b">
        <v>0</v>
      </c>
      <c r="P243" t="b">
        <v>0</v>
      </c>
      <c r="Q243">
        <v>0</v>
      </c>
      <c r="R243">
        <v>0</v>
      </c>
      <c r="S243">
        <v>0</v>
      </c>
      <c r="T243">
        <v>0</v>
      </c>
      <c r="U243">
        <v>0</v>
      </c>
      <c r="V243">
        <v>0</v>
      </c>
      <c r="W243">
        <v>0</v>
      </c>
      <c r="X243">
        <v>0</v>
      </c>
      <c r="Y243">
        <v>500</v>
      </c>
      <c r="Z243" t="s">
        <v>1091</v>
      </c>
    </row>
    <row r="244" spans="1:26" x14ac:dyDescent="0.25">
      <c r="A244" t="s">
        <v>130</v>
      </c>
      <c r="B244" t="s">
        <v>1146</v>
      </c>
      <c r="C244" t="s">
        <v>4727</v>
      </c>
      <c r="D244" t="b">
        <v>0</v>
      </c>
      <c r="I244" t="s">
        <v>1117</v>
      </c>
      <c r="J244" t="s">
        <v>760</v>
      </c>
      <c r="K244">
        <v>242</v>
      </c>
      <c r="L244" t="b">
        <v>0</v>
      </c>
      <c r="M244" t="b">
        <v>0</v>
      </c>
      <c r="N244" t="b">
        <v>0</v>
      </c>
      <c r="O244" t="b">
        <v>0</v>
      </c>
      <c r="P244" t="b">
        <v>0</v>
      </c>
      <c r="Q244">
        <v>0</v>
      </c>
      <c r="R244">
        <v>0</v>
      </c>
      <c r="S244">
        <v>0</v>
      </c>
      <c r="T244">
        <v>0</v>
      </c>
      <c r="U244">
        <v>0</v>
      </c>
      <c r="V244">
        <v>0</v>
      </c>
      <c r="W244">
        <v>0</v>
      </c>
      <c r="X244">
        <v>0</v>
      </c>
      <c r="Y244">
        <v>500</v>
      </c>
      <c r="Z244" t="s">
        <v>1091</v>
      </c>
    </row>
    <row r="245" spans="1:26" x14ac:dyDescent="0.25">
      <c r="A245" t="s">
        <v>130</v>
      </c>
      <c r="B245" t="s">
        <v>1146</v>
      </c>
      <c r="C245" t="s">
        <v>4728</v>
      </c>
      <c r="D245" t="b">
        <v>0</v>
      </c>
      <c r="I245" t="s">
        <v>1117</v>
      </c>
      <c r="J245" t="s">
        <v>761</v>
      </c>
      <c r="K245">
        <v>243</v>
      </c>
      <c r="L245" t="b">
        <v>0</v>
      </c>
      <c r="M245" t="b">
        <v>0</v>
      </c>
      <c r="N245" t="b">
        <v>0</v>
      </c>
      <c r="O245" t="b">
        <v>0</v>
      </c>
      <c r="P245" t="b">
        <v>0</v>
      </c>
      <c r="Q245">
        <v>0</v>
      </c>
      <c r="R245">
        <v>0</v>
      </c>
      <c r="S245">
        <v>0</v>
      </c>
      <c r="T245">
        <v>0</v>
      </c>
      <c r="U245">
        <v>0</v>
      </c>
      <c r="V245">
        <v>0</v>
      </c>
      <c r="W245">
        <v>0</v>
      </c>
      <c r="X245">
        <v>0</v>
      </c>
      <c r="Y245">
        <v>500</v>
      </c>
      <c r="Z245" t="s">
        <v>1091</v>
      </c>
    </row>
    <row r="246" spans="1:26" x14ac:dyDescent="0.25">
      <c r="A246" t="s">
        <v>130</v>
      </c>
      <c r="B246" t="s">
        <v>1146</v>
      </c>
      <c r="C246" t="s">
        <v>2454</v>
      </c>
      <c r="D246" t="b">
        <v>0</v>
      </c>
      <c r="I246" t="s">
        <v>1117</v>
      </c>
      <c r="J246" t="s">
        <v>5576</v>
      </c>
      <c r="K246">
        <v>244</v>
      </c>
      <c r="L246" t="b">
        <v>0</v>
      </c>
      <c r="M246" t="b">
        <v>0</v>
      </c>
      <c r="N246" t="b">
        <v>0</v>
      </c>
      <c r="O246" t="b">
        <v>0</v>
      </c>
      <c r="P246" t="b">
        <v>0</v>
      </c>
      <c r="Q246">
        <v>0</v>
      </c>
      <c r="R246">
        <v>0</v>
      </c>
      <c r="S246">
        <v>0</v>
      </c>
      <c r="T246">
        <v>0</v>
      </c>
      <c r="U246">
        <v>0</v>
      </c>
      <c r="V246">
        <v>0</v>
      </c>
      <c r="W246">
        <v>0</v>
      </c>
      <c r="X246">
        <v>0</v>
      </c>
      <c r="Y246">
        <v>500</v>
      </c>
      <c r="Z246" t="s">
        <v>1091</v>
      </c>
    </row>
    <row r="247" spans="1:26" x14ac:dyDescent="0.25">
      <c r="A247" t="s">
        <v>130</v>
      </c>
      <c r="B247" t="s">
        <v>1146</v>
      </c>
      <c r="C247" t="s">
        <v>4729</v>
      </c>
      <c r="D247">
        <v>2</v>
      </c>
      <c r="I247" t="s">
        <v>1117</v>
      </c>
      <c r="J247" t="s">
        <v>243</v>
      </c>
      <c r="K247">
        <v>245</v>
      </c>
      <c r="L247" t="b">
        <v>0</v>
      </c>
      <c r="M247" t="b">
        <v>0</v>
      </c>
      <c r="N247" t="b">
        <v>0</v>
      </c>
      <c r="O247" t="b">
        <v>0</v>
      </c>
      <c r="P247" t="b">
        <v>0</v>
      </c>
      <c r="Q247">
        <v>0</v>
      </c>
      <c r="R247">
        <v>0</v>
      </c>
      <c r="S247">
        <v>0</v>
      </c>
      <c r="T247">
        <v>0</v>
      </c>
      <c r="U247">
        <v>0</v>
      </c>
      <c r="V247">
        <v>0</v>
      </c>
      <c r="W247">
        <v>0</v>
      </c>
      <c r="X247">
        <v>0</v>
      </c>
      <c r="Y247">
        <v>500</v>
      </c>
      <c r="Z247" t="s">
        <v>1091</v>
      </c>
    </row>
    <row r="248" spans="1:26" x14ac:dyDescent="0.25">
      <c r="A248" t="s">
        <v>130</v>
      </c>
      <c r="B248" t="s">
        <v>1146</v>
      </c>
      <c r="C248" t="s">
        <v>4730</v>
      </c>
      <c r="D248">
        <v>0</v>
      </c>
      <c r="I248" t="s">
        <v>1117</v>
      </c>
      <c r="J248" t="s">
        <v>244</v>
      </c>
      <c r="K248">
        <v>246</v>
      </c>
      <c r="L248" t="b">
        <v>0</v>
      </c>
      <c r="M248" t="b">
        <v>0</v>
      </c>
      <c r="N248" t="b">
        <v>0</v>
      </c>
      <c r="O248" t="b">
        <v>0</v>
      </c>
      <c r="P248" t="b">
        <v>0</v>
      </c>
      <c r="Q248">
        <v>0</v>
      </c>
      <c r="R248">
        <v>0</v>
      </c>
      <c r="S248">
        <v>0</v>
      </c>
      <c r="T248">
        <v>0</v>
      </c>
      <c r="U248">
        <v>0</v>
      </c>
      <c r="V248">
        <v>0</v>
      </c>
      <c r="W248">
        <v>0</v>
      </c>
      <c r="X248">
        <v>0</v>
      </c>
      <c r="Y248">
        <v>500</v>
      </c>
      <c r="Z248" t="s">
        <v>1091</v>
      </c>
    </row>
    <row r="249" spans="1:26" x14ac:dyDescent="0.25">
      <c r="A249" t="s">
        <v>130</v>
      </c>
      <c r="B249" t="s">
        <v>1146</v>
      </c>
      <c r="C249" t="s">
        <v>4731</v>
      </c>
      <c r="D249">
        <v>3</v>
      </c>
      <c r="I249" t="s">
        <v>1117</v>
      </c>
      <c r="J249" t="s">
        <v>245</v>
      </c>
      <c r="K249">
        <v>247</v>
      </c>
      <c r="L249" t="b">
        <v>0</v>
      </c>
      <c r="M249" t="b">
        <v>0</v>
      </c>
      <c r="N249" t="b">
        <v>0</v>
      </c>
      <c r="O249" t="b">
        <v>0</v>
      </c>
      <c r="P249" t="b">
        <v>0</v>
      </c>
      <c r="Q249">
        <v>0</v>
      </c>
      <c r="R249">
        <v>0</v>
      </c>
      <c r="S249">
        <v>0</v>
      </c>
      <c r="T249">
        <v>0</v>
      </c>
      <c r="U249">
        <v>0</v>
      </c>
      <c r="V249">
        <v>0</v>
      </c>
      <c r="W249">
        <v>0</v>
      </c>
      <c r="X249">
        <v>0</v>
      </c>
      <c r="Y249">
        <v>500</v>
      </c>
      <c r="Z249" t="s">
        <v>1091</v>
      </c>
    </row>
    <row r="250" spans="1:26" x14ac:dyDescent="0.25">
      <c r="A250" t="s">
        <v>130</v>
      </c>
      <c r="B250" t="s">
        <v>1146</v>
      </c>
      <c r="C250" t="s">
        <v>1046</v>
      </c>
      <c r="D250">
        <v>0</v>
      </c>
      <c r="I250" t="s">
        <v>1117</v>
      </c>
      <c r="J250" t="s">
        <v>246</v>
      </c>
      <c r="K250">
        <v>248</v>
      </c>
      <c r="L250" t="b">
        <v>0</v>
      </c>
      <c r="M250" t="b">
        <v>0</v>
      </c>
      <c r="N250" t="b">
        <v>0</v>
      </c>
      <c r="O250" t="b">
        <v>0</v>
      </c>
      <c r="P250" t="b">
        <v>0</v>
      </c>
      <c r="Q250">
        <v>0</v>
      </c>
      <c r="R250">
        <v>0</v>
      </c>
      <c r="S250">
        <v>0</v>
      </c>
      <c r="T250">
        <v>0</v>
      </c>
      <c r="U250">
        <v>0</v>
      </c>
      <c r="V250">
        <v>0</v>
      </c>
      <c r="W250">
        <v>0</v>
      </c>
      <c r="X250">
        <v>0</v>
      </c>
      <c r="Y250">
        <v>500</v>
      </c>
      <c r="Z250" t="s">
        <v>1091</v>
      </c>
    </row>
    <row r="251" spans="1:26" x14ac:dyDescent="0.25">
      <c r="A251" t="s">
        <v>130</v>
      </c>
      <c r="B251" t="s">
        <v>1146</v>
      </c>
      <c r="C251" t="s">
        <v>9</v>
      </c>
      <c r="D251">
        <v>0</v>
      </c>
      <c r="I251" t="s">
        <v>1117</v>
      </c>
      <c r="J251" t="s">
        <v>247</v>
      </c>
      <c r="K251">
        <v>249</v>
      </c>
      <c r="L251" t="b">
        <v>0</v>
      </c>
      <c r="M251" t="b">
        <v>0</v>
      </c>
      <c r="N251" t="b">
        <v>0</v>
      </c>
      <c r="O251" t="b">
        <v>0</v>
      </c>
      <c r="P251" t="b">
        <v>0</v>
      </c>
      <c r="Q251">
        <v>0</v>
      </c>
      <c r="R251">
        <v>0</v>
      </c>
      <c r="S251">
        <v>0</v>
      </c>
      <c r="T251">
        <v>0</v>
      </c>
      <c r="U251">
        <v>0</v>
      </c>
      <c r="V251">
        <v>0</v>
      </c>
      <c r="W251">
        <v>0</v>
      </c>
      <c r="X251">
        <v>0</v>
      </c>
      <c r="Y251">
        <v>500</v>
      </c>
      <c r="Z251" t="s">
        <v>1091</v>
      </c>
    </row>
    <row r="252" spans="1:26" x14ac:dyDescent="0.25">
      <c r="A252" t="s">
        <v>130</v>
      </c>
      <c r="B252" t="s">
        <v>1146</v>
      </c>
      <c r="C252" t="s">
        <v>4733</v>
      </c>
      <c r="D252">
        <v>0</v>
      </c>
      <c r="I252" t="s">
        <v>1117</v>
      </c>
      <c r="J252" t="s">
        <v>248</v>
      </c>
      <c r="K252">
        <v>250</v>
      </c>
      <c r="L252" t="b">
        <v>0</v>
      </c>
      <c r="M252" t="b">
        <v>0</v>
      </c>
      <c r="N252" t="b">
        <v>0</v>
      </c>
      <c r="O252" t="b">
        <v>0</v>
      </c>
      <c r="P252" t="b">
        <v>0</v>
      </c>
      <c r="Q252">
        <v>0</v>
      </c>
      <c r="R252">
        <v>0</v>
      </c>
      <c r="S252">
        <v>0</v>
      </c>
      <c r="T252">
        <v>0</v>
      </c>
      <c r="U252">
        <v>0</v>
      </c>
      <c r="V252">
        <v>0</v>
      </c>
      <c r="W252">
        <v>0</v>
      </c>
      <c r="X252">
        <v>0</v>
      </c>
      <c r="Y252">
        <v>500</v>
      </c>
      <c r="Z252" t="s">
        <v>1091</v>
      </c>
    </row>
    <row r="253" spans="1:26" x14ac:dyDescent="0.25">
      <c r="A253" t="s">
        <v>130</v>
      </c>
      <c r="B253" t="s">
        <v>1146</v>
      </c>
      <c r="C253" t="s">
        <v>4734</v>
      </c>
      <c r="D253">
        <v>0</v>
      </c>
      <c r="I253" t="s">
        <v>1117</v>
      </c>
      <c r="J253" t="s">
        <v>249</v>
      </c>
      <c r="K253">
        <v>251</v>
      </c>
      <c r="L253" t="b">
        <v>0</v>
      </c>
      <c r="M253" t="b">
        <v>0</v>
      </c>
      <c r="N253" t="b">
        <v>0</v>
      </c>
      <c r="O253" t="b">
        <v>0</v>
      </c>
      <c r="P253" t="b">
        <v>0</v>
      </c>
      <c r="Q253">
        <v>0</v>
      </c>
      <c r="R253">
        <v>0</v>
      </c>
      <c r="S253">
        <v>0</v>
      </c>
      <c r="T253">
        <v>0</v>
      </c>
      <c r="U253">
        <v>0</v>
      </c>
      <c r="V253">
        <v>0</v>
      </c>
      <c r="W253">
        <v>0</v>
      </c>
      <c r="X253">
        <v>0</v>
      </c>
      <c r="Y253">
        <v>500</v>
      </c>
      <c r="Z253" t="s">
        <v>1091</v>
      </c>
    </row>
    <row r="254" spans="1:26" x14ac:dyDescent="0.25">
      <c r="A254" t="s">
        <v>130</v>
      </c>
      <c r="B254" t="s">
        <v>1146</v>
      </c>
      <c r="C254" t="s">
        <v>4735</v>
      </c>
      <c r="D254">
        <v>0</v>
      </c>
      <c r="I254" t="s">
        <v>1117</v>
      </c>
      <c r="J254" t="s">
        <v>250</v>
      </c>
      <c r="K254">
        <v>252</v>
      </c>
      <c r="L254" t="b">
        <v>0</v>
      </c>
      <c r="M254" t="b">
        <v>0</v>
      </c>
      <c r="N254" t="b">
        <v>0</v>
      </c>
      <c r="O254" t="b">
        <v>0</v>
      </c>
      <c r="P254" t="b">
        <v>0</v>
      </c>
      <c r="Q254">
        <v>0</v>
      </c>
      <c r="R254">
        <v>0</v>
      </c>
      <c r="S254">
        <v>0</v>
      </c>
      <c r="T254">
        <v>0</v>
      </c>
      <c r="U254">
        <v>0</v>
      </c>
      <c r="V254">
        <v>0</v>
      </c>
      <c r="W254">
        <v>0</v>
      </c>
      <c r="X254">
        <v>0</v>
      </c>
      <c r="Y254">
        <v>500</v>
      </c>
      <c r="Z254" t="s">
        <v>1091</v>
      </c>
    </row>
    <row r="255" spans="1:26" x14ac:dyDescent="0.25">
      <c r="A255" t="s">
        <v>130</v>
      </c>
      <c r="B255" t="s">
        <v>1146</v>
      </c>
      <c r="C255" t="s">
        <v>1081</v>
      </c>
      <c r="D255" t="s">
        <v>3111</v>
      </c>
      <c r="I255" t="s">
        <v>1117</v>
      </c>
      <c r="J255" t="s">
        <v>251</v>
      </c>
      <c r="K255">
        <v>253</v>
      </c>
      <c r="L255" t="b">
        <v>0</v>
      </c>
      <c r="M255" t="b">
        <v>0</v>
      </c>
      <c r="N255" t="b">
        <v>0</v>
      </c>
      <c r="O255" t="b">
        <v>0</v>
      </c>
      <c r="P255" t="b">
        <v>0</v>
      </c>
      <c r="Q255">
        <v>0</v>
      </c>
      <c r="R255">
        <v>0</v>
      </c>
      <c r="S255">
        <v>0</v>
      </c>
      <c r="T255">
        <v>0</v>
      </c>
      <c r="U255">
        <v>0</v>
      </c>
      <c r="V255">
        <v>0</v>
      </c>
      <c r="W255">
        <v>0</v>
      </c>
      <c r="X255">
        <v>0</v>
      </c>
      <c r="Y255">
        <v>500</v>
      </c>
      <c r="Z255" t="s">
        <v>1091</v>
      </c>
    </row>
    <row r="256" spans="1:26" x14ac:dyDescent="0.25">
      <c r="A256" t="s">
        <v>130</v>
      </c>
      <c r="B256" t="s">
        <v>1149</v>
      </c>
      <c r="C256" t="s">
        <v>4725</v>
      </c>
      <c r="D256">
        <v>17</v>
      </c>
      <c r="I256" t="s">
        <v>1117</v>
      </c>
      <c r="J256" t="s">
        <v>252</v>
      </c>
      <c r="K256">
        <v>254</v>
      </c>
      <c r="L256" t="b">
        <v>0</v>
      </c>
      <c r="M256" t="b">
        <v>0</v>
      </c>
      <c r="N256" t="b">
        <v>0</v>
      </c>
      <c r="O256" t="b">
        <v>0</v>
      </c>
      <c r="P256" t="b">
        <v>0</v>
      </c>
      <c r="Q256">
        <v>0</v>
      </c>
      <c r="R256">
        <v>0</v>
      </c>
      <c r="S256">
        <v>0</v>
      </c>
      <c r="T256">
        <v>0</v>
      </c>
      <c r="U256">
        <v>0</v>
      </c>
      <c r="V256">
        <v>0</v>
      </c>
      <c r="W256">
        <v>0</v>
      </c>
      <c r="X256">
        <v>0</v>
      </c>
      <c r="Y256">
        <v>500</v>
      </c>
      <c r="Z256" t="s">
        <v>1091</v>
      </c>
    </row>
    <row r="257" spans="1:26" x14ac:dyDescent="0.25">
      <c r="A257" t="s">
        <v>130</v>
      </c>
      <c r="B257" t="s">
        <v>1149</v>
      </c>
      <c r="C257" t="s">
        <v>1083</v>
      </c>
      <c r="D257" t="b">
        <v>0</v>
      </c>
      <c r="I257" t="s">
        <v>1117</v>
      </c>
      <c r="J257" t="s">
        <v>253</v>
      </c>
      <c r="K257">
        <v>255</v>
      </c>
      <c r="L257" t="b">
        <v>0</v>
      </c>
      <c r="M257" t="b">
        <v>0</v>
      </c>
      <c r="N257" t="b">
        <v>0</v>
      </c>
      <c r="O257" t="b">
        <v>0</v>
      </c>
      <c r="P257" t="b">
        <v>0</v>
      </c>
      <c r="Q257">
        <v>0</v>
      </c>
      <c r="R257">
        <v>0</v>
      </c>
      <c r="S257">
        <v>0</v>
      </c>
      <c r="T257">
        <v>0</v>
      </c>
      <c r="U257">
        <v>0</v>
      </c>
      <c r="V257">
        <v>0</v>
      </c>
      <c r="W257">
        <v>0</v>
      </c>
      <c r="X257">
        <v>0</v>
      </c>
      <c r="Y257">
        <v>500</v>
      </c>
      <c r="Z257" t="s">
        <v>1091</v>
      </c>
    </row>
    <row r="258" spans="1:26" x14ac:dyDescent="0.25">
      <c r="A258" t="s">
        <v>130</v>
      </c>
      <c r="B258" t="s">
        <v>1149</v>
      </c>
      <c r="C258" t="s">
        <v>4726</v>
      </c>
      <c r="D258" t="b">
        <v>0</v>
      </c>
      <c r="I258" t="s">
        <v>1121</v>
      </c>
      <c r="J258" t="s">
        <v>1800</v>
      </c>
      <c r="K258">
        <v>256</v>
      </c>
      <c r="L258" t="b">
        <v>0</v>
      </c>
      <c r="M258" t="b">
        <v>0</v>
      </c>
      <c r="N258" t="b">
        <v>0</v>
      </c>
      <c r="O258" t="b">
        <v>0</v>
      </c>
      <c r="P258" t="b">
        <v>0</v>
      </c>
      <c r="Q258">
        <v>0</v>
      </c>
      <c r="R258">
        <v>0</v>
      </c>
      <c r="S258">
        <v>0</v>
      </c>
      <c r="T258">
        <v>0</v>
      </c>
      <c r="U258">
        <v>0</v>
      </c>
      <c r="V258">
        <v>0</v>
      </c>
      <c r="W258">
        <v>0</v>
      </c>
      <c r="X258">
        <v>0</v>
      </c>
      <c r="Y258">
        <v>500</v>
      </c>
      <c r="Z258" t="s">
        <v>1091</v>
      </c>
    </row>
    <row r="259" spans="1:26" x14ac:dyDescent="0.25">
      <c r="A259" t="s">
        <v>130</v>
      </c>
      <c r="B259" t="s">
        <v>1149</v>
      </c>
      <c r="C259" t="s">
        <v>4727</v>
      </c>
      <c r="D259" t="b">
        <v>1</v>
      </c>
      <c r="I259" t="s">
        <v>1121</v>
      </c>
      <c r="J259" t="s">
        <v>1805</v>
      </c>
      <c r="K259">
        <v>257</v>
      </c>
      <c r="L259" t="b">
        <v>0</v>
      </c>
      <c r="M259" t="b">
        <v>0</v>
      </c>
      <c r="N259" t="b">
        <v>0</v>
      </c>
      <c r="O259" t="b">
        <v>0</v>
      </c>
      <c r="P259" t="b">
        <v>0</v>
      </c>
      <c r="Q259">
        <v>0</v>
      </c>
      <c r="R259">
        <v>0</v>
      </c>
      <c r="S259">
        <v>0</v>
      </c>
      <c r="T259">
        <v>0</v>
      </c>
      <c r="U259">
        <v>0</v>
      </c>
      <c r="V259">
        <v>0</v>
      </c>
      <c r="W259">
        <v>0</v>
      </c>
      <c r="X259">
        <v>0</v>
      </c>
      <c r="Y259">
        <v>500</v>
      </c>
      <c r="Z259" t="s">
        <v>1091</v>
      </c>
    </row>
    <row r="260" spans="1:26" x14ac:dyDescent="0.25">
      <c r="A260" t="s">
        <v>130</v>
      </c>
      <c r="B260" t="s">
        <v>1149</v>
      </c>
      <c r="C260" t="s">
        <v>4728</v>
      </c>
      <c r="D260" t="b">
        <v>0</v>
      </c>
      <c r="I260" t="s">
        <v>1121</v>
      </c>
      <c r="J260" t="s">
        <v>1809</v>
      </c>
      <c r="K260">
        <v>258</v>
      </c>
      <c r="L260" t="b">
        <v>0</v>
      </c>
      <c r="M260" t="b">
        <v>0</v>
      </c>
      <c r="N260" t="b">
        <v>0</v>
      </c>
      <c r="O260" t="b">
        <v>0</v>
      </c>
      <c r="P260" t="b">
        <v>0</v>
      </c>
      <c r="Q260">
        <v>0</v>
      </c>
      <c r="R260">
        <v>0</v>
      </c>
      <c r="S260">
        <v>0</v>
      </c>
      <c r="T260">
        <v>0</v>
      </c>
      <c r="U260">
        <v>0</v>
      </c>
      <c r="V260">
        <v>0</v>
      </c>
      <c r="W260">
        <v>0</v>
      </c>
      <c r="X260">
        <v>0</v>
      </c>
      <c r="Y260">
        <v>500</v>
      </c>
      <c r="Z260" t="s">
        <v>1091</v>
      </c>
    </row>
    <row r="261" spans="1:26" x14ac:dyDescent="0.25">
      <c r="A261" t="s">
        <v>130</v>
      </c>
      <c r="B261" t="s">
        <v>1149</v>
      </c>
      <c r="C261" t="s">
        <v>2454</v>
      </c>
      <c r="D261" t="b">
        <v>0</v>
      </c>
      <c r="I261" t="s">
        <v>1121</v>
      </c>
      <c r="J261" t="s">
        <v>1813</v>
      </c>
      <c r="K261">
        <v>259</v>
      </c>
      <c r="L261" t="b">
        <v>0</v>
      </c>
      <c r="M261" t="b">
        <v>0</v>
      </c>
      <c r="N261" t="b">
        <v>0</v>
      </c>
      <c r="O261" t="b">
        <v>0</v>
      </c>
      <c r="P261" t="b">
        <v>0</v>
      </c>
      <c r="Q261">
        <v>0</v>
      </c>
      <c r="R261">
        <v>0</v>
      </c>
      <c r="S261">
        <v>0</v>
      </c>
      <c r="T261">
        <v>0</v>
      </c>
      <c r="U261">
        <v>0</v>
      </c>
      <c r="V261">
        <v>0</v>
      </c>
      <c r="W261">
        <v>0</v>
      </c>
      <c r="X261">
        <v>0</v>
      </c>
      <c r="Y261">
        <v>500</v>
      </c>
      <c r="Z261" t="s">
        <v>1091</v>
      </c>
    </row>
    <row r="262" spans="1:26" x14ac:dyDescent="0.25">
      <c r="A262" t="s">
        <v>130</v>
      </c>
      <c r="B262" t="s">
        <v>1149</v>
      </c>
      <c r="C262" t="s">
        <v>4729</v>
      </c>
      <c r="D262">
        <v>0</v>
      </c>
      <c r="I262" t="s">
        <v>1121</v>
      </c>
      <c r="J262" t="s">
        <v>1817</v>
      </c>
      <c r="K262">
        <v>260</v>
      </c>
      <c r="L262" t="b">
        <v>0</v>
      </c>
      <c r="M262" t="b">
        <v>0</v>
      </c>
      <c r="N262" t="b">
        <v>0</v>
      </c>
      <c r="O262" t="b">
        <v>0</v>
      </c>
      <c r="P262" t="b">
        <v>0</v>
      </c>
      <c r="Q262">
        <v>0</v>
      </c>
      <c r="R262">
        <v>0</v>
      </c>
      <c r="S262">
        <v>0</v>
      </c>
      <c r="T262">
        <v>0</v>
      </c>
      <c r="U262">
        <v>0</v>
      </c>
      <c r="V262">
        <v>0</v>
      </c>
      <c r="W262">
        <v>0</v>
      </c>
      <c r="X262">
        <v>0</v>
      </c>
      <c r="Y262">
        <v>500</v>
      </c>
      <c r="Z262" t="s">
        <v>1091</v>
      </c>
    </row>
    <row r="263" spans="1:26" x14ac:dyDescent="0.25">
      <c r="A263" t="s">
        <v>130</v>
      </c>
      <c r="B263" t="s">
        <v>1149</v>
      </c>
      <c r="C263" t="s">
        <v>4730</v>
      </c>
      <c r="D263">
        <v>0</v>
      </c>
      <c r="I263" t="s">
        <v>1121</v>
      </c>
      <c r="J263" t="s">
        <v>1821</v>
      </c>
      <c r="K263">
        <v>261</v>
      </c>
      <c r="L263" t="b">
        <v>0</v>
      </c>
      <c r="M263" t="b">
        <v>0</v>
      </c>
      <c r="N263" t="b">
        <v>0</v>
      </c>
      <c r="O263" t="b">
        <v>0</v>
      </c>
      <c r="P263" t="b">
        <v>0</v>
      </c>
      <c r="Q263">
        <v>0</v>
      </c>
      <c r="R263">
        <v>0</v>
      </c>
      <c r="S263">
        <v>0</v>
      </c>
      <c r="T263">
        <v>0</v>
      </c>
      <c r="U263">
        <v>0</v>
      </c>
      <c r="V263">
        <v>0</v>
      </c>
      <c r="W263">
        <v>0</v>
      </c>
      <c r="X263">
        <v>0</v>
      </c>
      <c r="Y263">
        <v>500</v>
      </c>
      <c r="Z263" t="s">
        <v>1091</v>
      </c>
    </row>
    <row r="264" spans="1:26" x14ac:dyDescent="0.25">
      <c r="A264" t="s">
        <v>130</v>
      </c>
      <c r="B264" t="s">
        <v>1149</v>
      </c>
      <c r="C264" t="s">
        <v>4731</v>
      </c>
      <c r="D264">
        <v>4</v>
      </c>
      <c r="I264" t="s">
        <v>1121</v>
      </c>
      <c r="J264" t="s">
        <v>1825</v>
      </c>
      <c r="K264">
        <v>262</v>
      </c>
      <c r="L264" t="b">
        <v>0</v>
      </c>
      <c r="M264" t="b">
        <v>0</v>
      </c>
      <c r="N264" t="b">
        <v>0</v>
      </c>
      <c r="O264" t="b">
        <v>0</v>
      </c>
      <c r="P264" t="b">
        <v>0</v>
      </c>
      <c r="Q264">
        <v>0</v>
      </c>
      <c r="R264">
        <v>0</v>
      </c>
      <c r="S264">
        <v>0</v>
      </c>
      <c r="T264">
        <v>0</v>
      </c>
      <c r="U264">
        <v>0</v>
      </c>
      <c r="V264">
        <v>0</v>
      </c>
      <c r="W264">
        <v>0</v>
      </c>
      <c r="X264">
        <v>0</v>
      </c>
      <c r="Y264">
        <v>500</v>
      </c>
      <c r="Z264" t="s">
        <v>1091</v>
      </c>
    </row>
    <row r="265" spans="1:26" x14ac:dyDescent="0.25">
      <c r="A265" t="s">
        <v>130</v>
      </c>
      <c r="B265" t="s">
        <v>1149</v>
      </c>
      <c r="C265" t="s">
        <v>1046</v>
      </c>
      <c r="D265">
        <v>0</v>
      </c>
      <c r="I265" t="s">
        <v>1121</v>
      </c>
      <c r="J265" t="s">
        <v>1829</v>
      </c>
      <c r="K265">
        <v>263</v>
      </c>
      <c r="L265" t="b">
        <v>0</v>
      </c>
      <c r="M265" t="b">
        <v>0</v>
      </c>
      <c r="N265" t="b">
        <v>0</v>
      </c>
      <c r="O265" t="b">
        <v>0</v>
      </c>
      <c r="P265" t="b">
        <v>0</v>
      </c>
      <c r="Q265">
        <v>0</v>
      </c>
      <c r="R265">
        <v>0</v>
      </c>
      <c r="S265">
        <v>0</v>
      </c>
      <c r="T265">
        <v>0</v>
      </c>
      <c r="U265">
        <v>0</v>
      </c>
      <c r="V265">
        <v>0</v>
      </c>
      <c r="W265">
        <v>0</v>
      </c>
      <c r="X265">
        <v>0</v>
      </c>
      <c r="Y265">
        <v>500</v>
      </c>
      <c r="Z265" t="s">
        <v>1091</v>
      </c>
    </row>
    <row r="266" spans="1:26" x14ac:dyDescent="0.25">
      <c r="A266" t="s">
        <v>130</v>
      </c>
      <c r="B266" t="s">
        <v>1149</v>
      </c>
      <c r="C266" t="s">
        <v>9</v>
      </c>
      <c r="D266">
        <v>0</v>
      </c>
      <c r="I266" t="s">
        <v>1121</v>
      </c>
      <c r="J266" t="s">
        <v>1833</v>
      </c>
      <c r="K266">
        <v>264</v>
      </c>
      <c r="L266" t="b">
        <v>0</v>
      </c>
      <c r="M266" t="b">
        <v>0</v>
      </c>
      <c r="N266" t="b">
        <v>0</v>
      </c>
      <c r="O266" t="b">
        <v>0</v>
      </c>
      <c r="P266" t="b">
        <v>0</v>
      </c>
      <c r="Q266">
        <v>0</v>
      </c>
      <c r="R266">
        <v>0</v>
      </c>
      <c r="S266">
        <v>0</v>
      </c>
      <c r="T266">
        <v>0</v>
      </c>
      <c r="U266">
        <v>0</v>
      </c>
      <c r="V266">
        <v>0</v>
      </c>
      <c r="W266">
        <v>0</v>
      </c>
      <c r="X266">
        <v>0</v>
      </c>
      <c r="Y266">
        <v>500</v>
      </c>
      <c r="Z266" t="s">
        <v>1091</v>
      </c>
    </row>
    <row r="267" spans="1:26" x14ac:dyDescent="0.25">
      <c r="A267" t="s">
        <v>130</v>
      </c>
      <c r="B267" t="s">
        <v>1149</v>
      </c>
      <c r="C267" t="s">
        <v>4733</v>
      </c>
      <c r="D267">
        <v>0</v>
      </c>
      <c r="I267" t="s">
        <v>1121</v>
      </c>
      <c r="J267" t="s">
        <v>1837</v>
      </c>
      <c r="K267">
        <v>265</v>
      </c>
      <c r="L267" t="b">
        <v>0</v>
      </c>
      <c r="M267" t="b">
        <v>0</v>
      </c>
      <c r="N267" t="b">
        <v>0</v>
      </c>
      <c r="O267" t="b">
        <v>0</v>
      </c>
      <c r="P267" t="b">
        <v>0</v>
      </c>
      <c r="Q267">
        <v>0</v>
      </c>
      <c r="R267">
        <v>0</v>
      </c>
      <c r="S267">
        <v>0</v>
      </c>
      <c r="T267">
        <v>0</v>
      </c>
      <c r="U267">
        <v>0</v>
      </c>
      <c r="V267">
        <v>0</v>
      </c>
      <c r="W267">
        <v>0</v>
      </c>
      <c r="X267">
        <v>0</v>
      </c>
      <c r="Y267">
        <v>500</v>
      </c>
      <c r="Z267" t="s">
        <v>1091</v>
      </c>
    </row>
    <row r="268" spans="1:26" x14ac:dyDescent="0.25">
      <c r="A268" t="s">
        <v>130</v>
      </c>
      <c r="B268" t="s">
        <v>1149</v>
      </c>
      <c r="C268" t="s">
        <v>4734</v>
      </c>
      <c r="D268">
        <v>0</v>
      </c>
      <c r="I268" t="s">
        <v>1121</v>
      </c>
      <c r="J268" t="s">
        <v>1840</v>
      </c>
      <c r="K268">
        <v>266</v>
      </c>
      <c r="L268" t="b">
        <v>0</v>
      </c>
      <c r="M268" t="b">
        <v>0</v>
      </c>
      <c r="N268" t="b">
        <v>0</v>
      </c>
      <c r="O268" t="b">
        <v>0</v>
      </c>
      <c r="P268" t="b">
        <v>0</v>
      </c>
      <c r="Q268">
        <v>0</v>
      </c>
      <c r="R268">
        <v>0</v>
      </c>
      <c r="S268">
        <v>0</v>
      </c>
      <c r="T268">
        <v>0</v>
      </c>
      <c r="U268">
        <v>0</v>
      </c>
      <c r="V268">
        <v>0</v>
      </c>
      <c r="W268">
        <v>0</v>
      </c>
      <c r="X268">
        <v>0</v>
      </c>
      <c r="Y268">
        <v>500</v>
      </c>
      <c r="Z268" t="s">
        <v>1091</v>
      </c>
    </row>
    <row r="269" spans="1:26" x14ac:dyDescent="0.25">
      <c r="A269" t="s">
        <v>130</v>
      </c>
      <c r="B269" t="s">
        <v>1149</v>
      </c>
      <c r="C269" t="s">
        <v>4735</v>
      </c>
      <c r="D269">
        <v>0</v>
      </c>
      <c r="I269" t="s">
        <v>1121</v>
      </c>
      <c r="J269" t="s">
        <v>1843</v>
      </c>
      <c r="K269">
        <v>267</v>
      </c>
      <c r="L269" t="b">
        <v>0</v>
      </c>
      <c r="M269" t="b">
        <v>0</v>
      </c>
      <c r="N269" t="b">
        <v>0</v>
      </c>
      <c r="O269" t="b">
        <v>0</v>
      </c>
      <c r="P269" t="b">
        <v>0</v>
      </c>
      <c r="Q269">
        <v>0</v>
      </c>
      <c r="R269">
        <v>0</v>
      </c>
      <c r="S269">
        <v>0</v>
      </c>
      <c r="T269">
        <v>0</v>
      </c>
      <c r="U269">
        <v>0</v>
      </c>
      <c r="V269">
        <v>0</v>
      </c>
      <c r="W269">
        <v>0</v>
      </c>
      <c r="X269">
        <v>0</v>
      </c>
      <c r="Y269">
        <v>500</v>
      </c>
      <c r="Z269" t="s">
        <v>1091</v>
      </c>
    </row>
    <row r="270" spans="1:26" x14ac:dyDescent="0.25">
      <c r="A270" t="s">
        <v>130</v>
      </c>
      <c r="B270" t="s">
        <v>1149</v>
      </c>
      <c r="C270" t="s">
        <v>1081</v>
      </c>
      <c r="D270" t="s">
        <v>3111</v>
      </c>
      <c r="I270" t="s">
        <v>1121</v>
      </c>
      <c r="J270" t="s">
        <v>1846</v>
      </c>
      <c r="K270">
        <v>268</v>
      </c>
      <c r="L270" t="b">
        <v>0</v>
      </c>
      <c r="M270" t="b">
        <v>0</v>
      </c>
      <c r="N270" t="b">
        <v>0</v>
      </c>
      <c r="O270" t="b">
        <v>0</v>
      </c>
      <c r="P270" t="b">
        <v>0</v>
      </c>
      <c r="Q270">
        <v>0</v>
      </c>
      <c r="R270">
        <v>0</v>
      </c>
      <c r="S270">
        <v>0</v>
      </c>
      <c r="T270">
        <v>0</v>
      </c>
      <c r="U270">
        <v>0</v>
      </c>
      <c r="V270">
        <v>0</v>
      </c>
      <c r="W270">
        <v>0</v>
      </c>
      <c r="X270">
        <v>0</v>
      </c>
      <c r="Y270">
        <v>500</v>
      </c>
      <c r="Z270" t="s">
        <v>1091</v>
      </c>
    </row>
    <row r="271" spans="1:26" x14ac:dyDescent="0.25">
      <c r="A271" t="s">
        <v>130</v>
      </c>
      <c r="B271" t="s">
        <v>1154</v>
      </c>
      <c r="C271" t="s">
        <v>4725</v>
      </c>
      <c r="D271">
        <v>18</v>
      </c>
      <c r="I271" t="s">
        <v>1121</v>
      </c>
      <c r="J271" t="s">
        <v>1850</v>
      </c>
      <c r="K271">
        <v>269</v>
      </c>
      <c r="L271" t="b">
        <v>0</v>
      </c>
      <c r="M271" t="b">
        <v>1</v>
      </c>
      <c r="N271" t="b">
        <v>1</v>
      </c>
      <c r="O271" t="b">
        <v>0</v>
      </c>
      <c r="P271" t="b">
        <v>0</v>
      </c>
      <c r="Q271">
        <v>3</v>
      </c>
      <c r="R271">
        <v>0</v>
      </c>
      <c r="S271">
        <v>0</v>
      </c>
      <c r="T271">
        <v>3</v>
      </c>
      <c r="U271">
        <v>0</v>
      </c>
      <c r="V271">
        <v>0</v>
      </c>
      <c r="W271">
        <v>0</v>
      </c>
      <c r="X271">
        <v>0</v>
      </c>
      <c r="Y271">
        <v>500</v>
      </c>
      <c r="Z271" t="s">
        <v>1091</v>
      </c>
    </row>
    <row r="272" spans="1:26" x14ac:dyDescent="0.25">
      <c r="A272" t="s">
        <v>130</v>
      </c>
      <c r="B272" t="s">
        <v>1154</v>
      </c>
      <c r="C272" t="s">
        <v>1083</v>
      </c>
      <c r="D272" t="b">
        <v>0</v>
      </c>
      <c r="I272" t="s">
        <v>1121</v>
      </c>
      <c r="J272" t="s">
        <v>1853</v>
      </c>
      <c r="K272">
        <v>270</v>
      </c>
      <c r="L272" t="b">
        <v>0</v>
      </c>
      <c r="M272" t="b">
        <v>1</v>
      </c>
      <c r="N272" t="b">
        <v>1</v>
      </c>
      <c r="O272" t="b">
        <v>0</v>
      </c>
      <c r="P272" t="b">
        <v>0</v>
      </c>
      <c r="Q272">
        <v>3</v>
      </c>
      <c r="R272">
        <v>0</v>
      </c>
      <c r="S272">
        <v>4</v>
      </c>
      <c r="T272">
        <v>3</v>
      </c>
      <c r="U272">
        <v>0</v>
      </c>
      <c r="V272">
        <v>0</v>
      </c>
      <c r="W272">
        <v>0</v>
      </c>
      <c r="X272">
        <v>0</v>
      </c>
      <c r="Y272">
        <v>500</v>
      </c>
      <c r="Z272" t="s">
        <v>1091</v>
      </c>
    </row>
    <row r="273" spans="1:26" x14ac:dyDescent="0.25">
      <c r="A273" t="s">
        <v>130</v>
      </c>
      <c r="B273" t="s">
        <v>1154</v>
      </c>
      <c r="C273" t="s">
        <v>4726</v>
      </c>
      <c r="D273" t="b">
        <v>0</v>
      </c>
      <c r="I273" t="s">
        <v>1121</v>
      </c>
      <c r="J273" t="s">
        <v>1856</v>
      </c>
      <c r="K273">
        <v>271</v>
      </c>
      <c r="L273" t="b">
        <v>0</v>
      </c>
      <c r="M273" t="b">
        <v>0</v>
      </c>
      <c r="N273" t="b">
        <v>0</v>
      </c>
      <c r="O273" t="b">
        <v>0</v>
      </c>
      <c r="P273" t="b">
        <v>0</v>
      </c>
      <c r="Q273">
        <v>0</v>
      </c>
      <c r="R273">
        <v>0</v>
      </c>
      <c r="S273">
        <v>0</v>
      </c>
      <c r="T273">
        <v>0</v>
      </c>
      <c r="U273">
        <v>0</v>
      </c>
      <c r="V273">
        <v>0</v>
      </c>
      <c r="W273">
        <v>0</v>
      </c>
      <c r="X273">
        <v>0</v>
      </c>
      <c r="Y273">
        <v>500</v>
      </c>
      <c r="Z273" t="s">
        <v>1091</v>
      </c>
    </row>
    <row r="274" spans="1:26" x14ac:dyDescent="0.25">
      <c r="A274" t="s">
        <v>130</v>
      </c>
      <c r="B274" t="s">
        <v>1154</v>
      </c>
      <c r="C274" t="s">
        <v>4727</v>
      </c>
      <c r="D274" t="b">
        <v>1</v>
      </c>
      <c r="I274" t="s">
        <v>1121</v>
      </c>
      <c r="J274" t="s">
        <v>1859</v>
      </c>
      <c r="K274">
        <v>272</v>
      </c>
      <c r="L274" t="b">
        <v>0</v>
      </c>
      <c r="M274" t="b">
        <v>0</v>
      </c>
      <c r="N274" t="b">
        <v>0</v>
      </c>
      <c r="O274" t="b">
        <v>0</v>
      </c>
      <c r="P274" t="b">
        <v>0</v>
      </c>
      <c r="Q274">
        <v>0</v>
      </c>
      <c r="R274">
        <v>0</v>
      </c>
      <c r="S274">
        <v>0</v>
      </c>
      <c r="T274">
        <v>0</v>
      </c>
      <c r="U274">
        <v>0</v>
      </c>
      <c r="V274">
        <v>0</v>
      </c>
      <c r="W274">
        <v>0</v>
      </c>
      <c r="X274">
        <v>0</v>
      </c>
      <c r="Y274">
        <v>500</v>
      </c>
      <c r="Z274" t="s">
        <v>1091</v>
      </c>
    </row>
    <row r="275" spans="1:26" x14ac:dyDescent="0.25">
      <c r="A275" t="s">
        <v>130</v>
      </c>
      <c r="B275" t="s">
        <v>1154</v>
      </c>
      <c r="C275" t="s">
        <v>4728</v>
      </c>
      <c r="D275" t="b">
        <v>0</v>
      </c>
      <c r="I275" t="s">
        <v>1121</v>
      </c>
      <c r="J275" t="s">
        <v>1862</v>
      </c>
      <c r="K275">
        <v>273</v>
      </c>
      <c r="L275" t="b">
        <v>0</v>
      </c>
      <c r="M275" t="b">
        <v>0</v>
      </c>
      <c r="N275" t="b">
        <v>0</v>
      </c>
      <c r="O275" t="b">
        <v>0</v>
      </c>
      <c r="P275" t="b">
        <v>0</v>
      </c>
      <c r="Q275">
        <v>0</v>
      </c>
      <c r="R275">
        <v>0</v>
      </c>
      <c r="S275">
        <v>0</v>
      </c>
      <c r="T275">
        <v>0</v>
      </c>
      <c r="U275">
        <v>0</v>
      </c>
      <c r="V275">
        <v>0</v>
      </c>
      <c r="W275">
        <v>0</v>
      </c>
      <c r="X275">
        <v>0</v>
      </c>
      <c r="Y275">
        <v>500</v>
      </c>
      <c r="Z275" t="s">
        <v>1091</v>
      </c>
    </row>
    <row r="276" spans="1:26" x14ac:dyDescent="0.25">
      <c r="A276" t="s">
        <v>130</v>
      </c>
      <c r="B276" t="s">
        <v>1154</v>
      </c>
      <c r="C276" t="s">
        <v>2454</v>
      </c>
      <c r="D276" t="b">
        <v>0</v>
      </c>
      <c r="I276" t="s">
        <v>1121</v>
      </c>
      <c r="J276" t="s">
        <v>5579</v>
      </c>
      <c r="K276">
        <v>274</v>
      </c>
      <c r="L276" t="b">
        <v>0</v>
      </c>
      <c r="M276" t="b">
        <v>0</v>
      </c>
      <c r="N276" t="b">
        <v>0</v>
      </c>
      <c r="O276" t="b">
        <v>0</v>
      </c>
      <c r="P276" t="b">
        <v>0</v>
      </c>
      <c r="Q276">
        <v>0</v>
      </c>
      <c r="R276">
        <v>0</v>
      </c>
      <c r="S276">
        <v>0</v>
      </c>
      <c r="T276">
        <v>0</v>
      </c>
      <c r="U276">
        <v>0</v>
      </c>
      <c r="V276">
        <v>0</v>
      </c>
      <c r="W276">
        <v>0</v>
      </c>
      <c r="X276">
        <v>0</v>
      </c>
      <c r="Y276">
        <v>500</v>
      </c>
      <c r="Z276" t="s">
        <v>1091</v>
      </c>
    </row>
    <row r="277" spans="1:26" x14ac:dyDescent="0.25">
      <c r="A277" t="s">
        <v>130</v>
      </c>
      <c r="B277" t="s">
        <v>1154</v>
      </c>
      <c r="C277" t="s">
        <v>4729</v>
      </c>
      <c r="D277">
        <v>0</v>
      </c>
      <c r="I277" t="s">
        <v>1121</v>
      </c>
      <c r="J277" t="s">
        <v>5993</v>
      </c>
      <c r="K277">
        <v>275</v>
      </c>
      <c r="L277" t="b">
        <v>0</v>
      </c>
      <c r="M277" t="b">
        <v>0</v>
      </c>
      <c r="N277" t="b">
        <v>1</v>
      </c>
      <c r="O277" t="b">
        <v>0</v>
      </c>
      <c r="P277" t="b">
        <v>0</v>
      </c>
      <c r="Q277">
        <v>3</v>
      </c>
      <c r="R277">
        <v>0</v>
      </c>
      <c r="S277">
        <v>4</v>
      </c>
      <c r="T277">
        <v>0</v>
      </c>
      <c r="U277">
        <v>0</v>
      </c>
      <c r="V277">
        <v>0</v>
      </c>
      <c r="W277">
        <v>0</v>
      </c>
      <c r="X277">
        <v>0</v>
      </c>
      <c r="Y277">
        <v>500</v>
      </c>
      <c r="Z277" t="s">
        <v>1091</v>
      </c>
    </row>
    <row r="278" spans="1:26" x14ac:dyDescent="0.25">
      <c r="A278" t="s">
        <v>130</v>
      </c>
      <c r="B278" t="s">
        <v>1154</v>
      </c>
      <c r="C278" t="s">
        <v>4730</v>
      </c>
      <c r="D278">
        <v>0</v>
      </c>
      <c r="I278" t="s">
        <v>1121</v>
      </c>
      <c r="J278" t="s">
        <v>1871</v>
      </c>
      <c r="K278">
        <v>276</v>
      </c>
      <c r="L278" t="b">
        <v>0</v>
      </c>
      <c r="M278" t="b">
        <v>0</v>
      </c>
      <c r="N278" t="b">
        <v>0</v>
      </c>
      <c r="O278" t="b">
        <v>0</v>
      </c>
      <c r="P278" t="b">
        <v>0</v>
      </c>
      <c r="Q278">
        <v>0</v>
      </c>
      <c r="R278">
        <v>0</v>
      </c>
      <c r="S278">
        <v>0</v>
      </c>
      <c r="T278">
        <v>0</v>
      </c>
      <c r="U278">
        <v>0</v>
      </c>
      <c r="V278">
        <v>0</v>
      </c>
      <c r="W278">
        <v>0</v>
      </c>
      <c r="X278">
        <v>0</v>
      </c>
      <c r="Y278">
        <v>500</v>
      </c>
      <c r="Z278" t="s">
        <v>1091</v>
      </c>
    </row>
    <row r="279" spans="1:26" x14ac:dyDescent="0.25">
      <c r="A279" t="s">
        <v>130</v>
      </c>
      <c r="B279" t="s">
        <v>1154</v>
      </c>
      <c r="C279" t="s">
        <v>4731</v>
      </c>
      <c r="D279">
        <v>4</v>
      </c>
      <c r="I279" t="s">
        <v>1121</v>
      </c>
      <c r="J279" t="s">
        <v>1874</v>
      </c>
      <c r="K279">
        <v>277</v>
      </c>
      <c r="L279" t="b">
        <v>0</v>
      </c>
      <c r="M279" t="b">
        <v>0</v>
      </c>
      <c r="N279" t="b">
        <v>0</v>
      </c>
      <c r="O279" t="b">
        <v>0</v>
      </c>
      <c r="P279" t="b">
        <v>0</v>
      </c>
      <c r="Q279">
        <v>0</v>
      </c>
      <c r="R279">
        <v>0</v>
      </c>
      <c r="S279">
        <v>0</v>
      </c>
      <c r="T279">
        <v>0</v>
      </c>
      <c r="U279">
        <v>0</v>
      </c>
      <c r="V279">
        <v>0</v>
      </c>
      <c r="W279">
        <v>0</v>
      </c>
      <c r="X279">
        <v>0</v>
      </c>
      <c r="Y279">
        <v>500</v>
      </c>
      <c r="Z279" t="s">
        <v>1091</v>
      </c>
    </row>
    <row r="280" spans="1:26" x14ac:dyDescent="0.25">
      <c r="A280" t="s">
        <v>130</v>
      </c>
      <c r="B280" t="s">
        <v>1154</v>
      </c>
      <c r="C280" t="s">
        <v>1046</v>
      </c>
      <c r="D280">
        <v>0</v>
      </c>
      <c r="I280" t="s">
        <v>1121</v>
      </c>
      <c r="J280" t="s">
        <v>1878</v>
      </c>
      <c r="K280">
        <v>278</v>
      </c>
      <c r="L280" t="b">
        <v>0</v>
      </c>
      <c r="M280" t="b">
        <v>1</v>
      </c>
      <c r="N280" t="b">
        <v>1</v>
      </c>
      <c r="O280" t="b">
        <v>0</v>
      </c>
      <c r="P280" t="b">
        <v>0</v>
      </c>
      <c r="Q280">
        <v>3</v>
      </c>
      <c r="R280">
        <v>0</v>
      </c>
      <c r="S280">
        <v>0</v>
      </c>
      <c r="T280">
        <v>3</v>
      </c>
      <c r="U280">
        <v>0</v>
      </c>
      <c r="V280">
        <v>0</v>
      </c>
      <c r="W280">
        <v>0</v>
      </c>
      <c r="X280">
        <v>0</v>
      </c>
      <c r="Y280">
        <v>500</v>
      </c>
      <c r="Z280" t="s">
        <v>1091</v>
      </c>
    </row>
    <row r="281" spans="1:26" x14ac:dyDescent="0.25">
      <c r="A281" t="s">
        <v>130</v>
      </c>
      <c r="B281" t="s">
        <v>1154</v>
      </c>
      <c r="C281" t="s">
        <v>9</v>
      </c>
      <c r="D281">
        <v>0</v>
      </c>
      <c r="I281" t="s">
        <v>1121</v>
      </c>
      <c r="J281" t="s">
        <v>1882</v>
      </c>
      <c r="K281">
        <v>279</v>
      </c>
      <c r="L281" t="b">
        <v>0</v>
      </c>
      <c r="M281" t="b">
        <v>1</v>
      </c>
      <c r="N281" t="b">
        <v>1</v>
      </c>
      <c r="O281" t="b">
        <v>0</v>
      </c>
      <c r="P281" t="b">
        <v>0</v>
      </c>
      <c r="Q281">
        <v>3</v>
      </c>
      <c r="R281">
        <v>0</v>
      </c>
      <c r="S281">
        <v>4</v>
      </c>
      <c r="T281">
        <v>3</v>
      </c>
      <c r="U281">
        <v>0</v>
      </c>
      <c r="V281">
        <v>0</v>
      </c>
      <c r="W281">
        <v>0</v>
      </c>
      <c r="X281">
        <v>0</v>
      </c>
      <c r="Y281">
        <v>500</v>
      </c>
      <c r="Z281" t="s">
        <v>1091</v>
      </c>
    </row>
    <row r="282" spans="1:26" x14ac:dyDescent="0.25">
      <c r="A282" t="s">
        <v>130</v>
      </c>
      <c r="B282" t="s">
        <v>1154</v>
      </c>
      <c r="C282" t="s">
        <v>4733</v>
      </c>
      <c r="D282">
        <v>0</v>
      </c>
      <c r="I282" t="s">
        <v>1121</v>
      </c>
      <c r="J282" t="s">
        <v>5580</v>
      </c>
      <c r="K282">
        <v>280</v>
      </c>
      <c r="L282" t="b">
        <v>0</v>
      </c>
      <c r="M282" t="b">
        <v>0</v>
      </c>
      <c r="N282" t="b">
        <v>0</v>
      </c>
      <c r="O282" t="b">
        <v>0</v>
      </c>
      <c r="P282" t="b">
        <v>0</v>
      </c>
      <c r="Q282">
        <v>0</v>
      </c>
      <c r="R282">
        <v>0</v>
      </c>
      <c r="S282">
        <v>0</v>
      </c>
      <c r="T282">
        <v>0</v>
      </c>
      <c r="U282">
        <v>0</v>
      </c>
      <c r="V282">
        <v>0</v>
      </c>
      <c r="W282">
        <v>0</v>
      </c>
      <c r="X282">
        <v>0</v>
      </c>
      <c r="Y282">
        <v>500</v>
      </c>
      <c r="Z282" t="s">
        <v>1091</v>
      </c>
    </row>
    <row r="283" spans="1:26" x14ac:dyDescent="0.25">
      <c r="A283" t="s">
        <v>130</v>
      </c>
      <c r="B283" t="s">
        <v>1154</v>
      </c>
      <c r="C283" t="s">
        <v>4734</v>
      </c>
      <c r="D283">
        <v>0</v>
      </c>
      <c r="I283" t="s">
        <v>1121</v>
      </c>
      <c r="J283" t="s">
        <v>5581</v>
      </c>
      <c r="K283">
        <v>281</v>
      </c>
      <c r="L283" t="b">
        <v>0</v>
      </c>
      <c r="M283" t="b">
        <v>0</v>
      </c>
      <c r="N283" t="b">
        <v>0</v>
      </c>
      <c r="O283" t="b">
        <v>0</v>
      </c>
      <c r="P283" t="b">
        <v>0</v>
      </c>
      <c r="Q283">
        <v>0</v>
      </c>
      <c r="R283">
        <v>0</v>
      </c>
      <c r="S283">
        <v>0</v>
      </c>
      <c r="T283">
        <v>0</v>
      </c>
      <c r="U283">
        <v>0</v>
      </c>
      <c r="V283">
        <v>0</v>
      </c>
      <c r="W283">
        <v>0</v>
      </c>
      <c r="X283">
        <v>0</v>
      </c>
      <c r="Y283">
        <v>500</v>
      </c>
      <c r="Z283" t="s">
        <v>1091</v>
      </c>
    </row>
    <row r="284" spans="1:26" x14ac:dyDescent="0.25">
      <c r="A284" t="s">
        <v>130</v>
      </c>
      <c r="B284" t="s">
        <v>1154</v>
      </c>
      <c r="C284" t="s">
        <v>4735</v>
      </c>
      <c r="D284">
        <v>0</v>
      </c>
      <c r="I284" t="s">
        <v>1121</v>
      </c>
      <c r="J284" t="s">
        <v>5582</v>
      </c>
      <c r="K284">
        <v>282</v>
      </c>
      <c r="L284" t="b">
        <v>0</v>
      </c>
      <c r="M284" t="b">
        <v>0</v>
      </c>
      <c r="N284" t="b">
        <v>0</v>
      </c>
      <c r="O284" t="b">
        <v>0</v>
      </c>
      <c r="P284" t="b">
        <v>0</v>
      </c>
      <c r="Q284">
        <v>0</v>
      </c>
      <c r="R284">
        <v>0</v>
      </c>
      <c r="S284">
        <v>0</v>
      </c>
      <c r="T284">
        <v>0</v>
      </c>
      <c r="U284">
        <v>0</v>
      </c>
      <c r="V284">
        <v>0</v>
      </c>
      <c r="W284">
        <v>0</v>
      </c>
      <c r="X284">
        <v>0</v>
      </c>
      <c r="Y284">
        <v>500</v>
      </c>
      <c r="Z284" t="s">
        <v>1091</v>
      </c>
    </row>
    <row r="285" spans="1:26" x14ac:dyDescent="0.25">
      <c r="A285" t="s">
        <v>130</v>
      </c>
      <c r="B285" t="s">
        <v>1154</v>
      </c>
      <c r="C285" t="s">
        <v>1081</v>
      </c>
      <c r="D285" t="s">
        <v>3111</v>
      </c>
      <c r="I285" t="s">
        <v>1121</v>
      </c>
      <c r="J285" t="s">
        <v>5583</v>
      </c>
      <c r="K285">
        <v>283</v>
      </c>
      <c r="L285" t="b">
        <v>0</v>
      </c>
      <c r="M285" t="b">
        <v>0</v>
      </c>
      <c r="N285" t="b">
        <v>0</v>
      </c>
      <c r="O285" t="b">
        <v>0</v>
      </c>
      <c r="P285" t="b">
        <v>0</v>
      </c>
      <c r="Q285">
        <v>0</v>
      </c>
      <c r="R285">
        <v>0</v>
      </c>
      <c r="S285">
        <v>0</v>
      </c>
      <c r="T285">
        <v>0</v>
      </c>
      <c r="U285">
        <v>0</v>
      </c>
      <c r="V285">
        <v>0</v>
      </c>
      <c r="W285">
        <v>0</v>
      </c>
      <c r="X285">
        <v>0</v>
      </c>
      <c r="Y285">
        <v>500</v>
      </c>
      <c r="Z285" t="s">
        <v>1091</v>
      </c>
    </row>
    <row r="286" spans="1:26" x14ac:dyDescent="0.25">
      <c r="A286" t="s">
        <v>130</v>
      </c>
      <c r="B286" t="s">
        <v>1157</v>
      </c>
      <c r="C286" t="s">
        <v>4725</v>
      </c>
      <c r="D286">
        <v>19</v>
      </c>
      <c r="I286" t="s">
        <v>1121</v>
      </c>
      <c r="J286" t="s">
        <v>5584</v>
      </c>
      <c r="K286">
        <v>284</v>
      </c>
      <c r="L286" t="b">
        <v>0</v>
      </c>
      <c r="M286" t="b">
        <v>0</v>
      </c>
      <c r="N286" t="b">
        <v>0</v>
      </c>
      <c r="O286" t="b">
        <v>0</v>
      </c>
      <c r="P286" t="b">
        <v>0</v>
      </c>
      <c r="Q286">
        <v>0</v>
      </c>
      <c r="R286">
        <v>0</v>
      </c>
      <c r="S286">
        <v>0</v>
      </c>
      <c r="T286">
        <v>0</v>
      </c>
      <c r="U286">
        <v>0</v>
      </c>
      <c r="V286">
        <v>0</v>
      </c>
      <c r="W286">
        <v>0</v>
      </c>
      <c r="X286">
        <v>0</v>
      </c>
      <c r="Y286">
        <v>500</v>
      </c>
      <c r="Z286" t="s">
        <v>1091</v>
      </c>
    </row>
    <row r="287" spans="1:26" x14ac:dyDescent="0.25">
      <c r="A287" t="s">
        <v>130</v>
      </c>
      <c r="B287" t="s">
        <v>1157</v>
      </c>
      <c r="C287" t="s">
        <v>1083</v>
      </c>
      <c r="D287" t="b">
        <v>0</v>
      </c>
      <c r="I287" t="s">
        <v>1121</v>
      </c>
      <c r="J287" t="s">
        <v>5585</v>
      </c>
      <c r="K287">
        <v>285</v>
      </c>
      <c r="L287" t="b">
        <v>0</v>
      </c>
      <c r="M287" t="b">
        <v>0</v>
      </c>
      <c r="N287" t="b">
        <v>0</v>
      </c>
      <c r="O287" t="b">
        <v>0</v>
      </c>
      <c r="P287" t="b">
        <v>0</v>
      </c>
      <c r="Q287">
        <v>0</v>
      </c>
      <c r="R287">
        <v>0</v>
      </c>
      <c r="S287">
        <v>0</v>
      </c>
      <c r="T287">
        <v>0</v>
      </c>
      <c r="U287">
        <v>0</v>
      </c>
      <c r="V287">
        <v>0</v>
      </c>
      <c r="W287">
        <v>0</v>
      </c>
      <c r="X287">
        <v>0</v>
      </c>
      <c r="Y287">
        <v>500</v>
      </c>
      <c r="Z287" t="s">
        <v>1091</v>
      </c>
    </row>
    <row r="288" spans="1:26" x14ac:dyDescent="0.25">
      <c r="A288" t="s">
        <v>130</v>
      </c>
      <c r="B288" t="s">
        <v>1157</v>
      </c>
      <c r="C288" t="s">
        <v>4726</v>
      </c>
      <c r="D288" t="b">
        <v>0</v>
      </c>
      <c r="I288" t="s">
        <v>1121</v>
      </c>
      <c r="J288" t="s">
        <v>5586</v>
      </c>
      <c r="K288">
        <v>286</v>
      </c>
      <c r="L288" t="b">
        <v>0</v>
      </c>
      <c r="M288" t="b">
        <v>0</v>
      </c>
      <c r="N288" t="b">
        <v>0</v>
      </c>
      <c r="O288" t="b">
        <v>0</v>
      </c>
      <c r="P288" t="b">
        <v>0</v>
      </c>
      <c r="Q288">
        <v>0</v>
      </c>
      <c r="R288">
        <v>0</v>
      </c>
      <c r="S288">
        <v>0</v>
      </c>
      <c r="T288">
        <v>0</v>
      </c>
      <c r="U288">
        <v>0</v>
      </c>
      <c r="V288">
        <v>0</v>
      </c>
      <c r="W288">
        <v>0</v>
      </c>
      <c r="X288">
        <v>0</v>
      </c>
      <c r="Y288">
        <v>500</v>
      </c>
      <c r="Z288" t="s">
        <v>1091</v>
      </c>
    </row>
    <row r="289" spans="1:26" x14ac:dyDescent="0.25">
      <c r="A289" t="s">
        <v>130</v>
      </c>
      <c r="B289" t="s">
        <v>1157</v>
      </c>
      <c r="C289" t="s">
        <v>4727</v>
      </c>
      <c r="D289" t="b">
        <v>1</v>
      </c>
      <c r="I289" t="s">
        <v>1121</v>
      </c>
      <c r="J289" t="s">
        <v>5587</v>
      </c>
      <c r="K289">
        <v>287</v>
      </c>
      <c r="L289" t="b">
        <v>0</v>
      </c>
      <c r="M289" t="b">
        <v>0</v>
      </c>
      <c r="N289" t="b">
        <v>0</v>
      </c>
      <c r="O289" t="b">
        <v>0</v>
      </c>
      <c r="P289" t="b">
        <v>0</v>
      </c>
      <c r="Q289">
        <v>0</v>
      </c>
      <c r="R289">
        <v>0</v>
      </c>
      <c r="S289">
        <v>0</v>
      </c>
      <c r="T289">
        <v>0</v>
      </c>
      <c r="U289">
        <v>0</v>
      </c>
      <c r="V289">
        <v>0</v>
      </c>
      <c r="W289">
        <v>0</v>
      </c>
      <c r="X289">
        <v>0</v>
      </c>
      <c r="Y289">
        <v>500</v>
      </c>
      <c r="Z289" t="s">
        <v>1091</v>
      </c>
    </row>
    <row r="290" spans="1:26" x14ac:dyDescent="0.25">
      <c r="A290" t="s">
        <v>130</v>
      </c>
      <c r="B290" t="s">
        <v>1157</v>
      </c>
      <c r="C290" t="s">
        <v>4728</v>
      </c>
      <c r="D290" t="b">
        <v>0</v>
      </c>
      <c r="I290" t="s">
        <v>1124</v>
      </c>
      <c r="J290" t="s">
        <v>1800</v>
      </c>
      <c r="K290">
        <v>288</v>
      </c>
      <c r="L290" t="b">
        <v>1</v>
      </c>
      <c r="M290" t="b">
        <v>1</v>
      </c>
      <c r="N290" t="b">
        <v>1</v>
      </c>
      <c r="O290" t="b">
        <v>1</v>
      </c>
      <c r="P290" t="b">
        <v>0</v>
      </c>
      <c r="Q290">
        <v>3</v>
      </c>
      <c r="R290">
        <v>0</v>
      </c>
      <c r="S290">
        <v>4</v>
      </c>
      <c r="T290">
        <v>6</v>
      </c>
      <c r="U290">
        <v>0</v>
      </c>
      <c r="V290">
        <v>1</v>
      </c>
      <c r="W290">
        <v>413</v>
      </c>
      <c r="X290">
        <v>0</v>
      </c>
      <c r="Y290">
        <v>500</v>
      </c>
      <c r="Z290" t="s">
        <v>1091</v>
      </c>
    </row>
    <row r="291" spans="1:26" x14ac:dyDescent="0.25">
      <c r="A291" t="s">
        <v>130</v>
      </c>
      <c r="B291" t="s">
        <v>1157</v>
      </c>
      <c r="C291" t="s">
        <v>2454</v>
      </c>
      <c r="D291" t="b">
        <v>0</v>
      </c>
      <c r="I291" t="s">
        <v>1124</v>
      </c>
      <c r="J291" t="s">
        <v>1805</v>
      </c>
      <c r="K291">
        <v>289</v>
      </c>
      <c r="L291" t="b">
        <v>0</v>
      </c>
      <c r="M291" t="b">
        <v>0</v>
      </c>
      <c r="N291" t="b">
        <v>0</v>
      </c>
      <c r="O291" t="b">
        <v>0</v>
      </c>
      <c r="P291" t="b">
        <v>0</v>
      </c>
      <c r="Q291">
        <v>0</v>
      </c>
      <c r="R291">
        <v>0</v>
      </c>
      <c r="S291">
        <v>0</v>
      </c>
      <c r="T291">
        <v>0</v>
      </c>
      <c r="U291">
        <v>0</v>
      </c>
      <c r="V291">
        <v>0</v>
      </c>
      <c r="W291">
        <v>0</v>
      </c>
      <c r="X291">
        <v>0</v>
      </c>
      <c r="Y291">
        <v>500</v>
      </c>
      <c r="Z291" t="s">
        <v>1091</v>
      </c>
    </row>
    <row r="292" spans="1:26" x14ac:dyDescent="0.25">
      <c r="A292" t="s">
        <v>130</v>
      </c>
      <c r="B292" t="s">
        <v>1157</v>
      </c>
      <c r="C292" t="s">
        <v>4729</v>
      </c>
      <c r="D292">
        <v>0</v>
      </c>
      <c r="I292" t="s">
        <v>1124</v>
      </c>
      <c r="J292" t="s">
        <v>1809</v>
      </c>
      <c r="K292">
        <v>290</v>
      </c>
      <c r="L292" t="b">
        <v>0</v>
      </c>
      <c r="M292" t="b">
        <v>0</v>
      </c>
      <c r="N292" t="b">
        <v>0</v>
      </c>
      <c r="O292" t="b">
        <v>0</v>
      </c>
      <c r="P292" t="b">
        <v>0</v>
      </c>
      <c r="Q292">
        <v>0</v>
      </c>
      <c r="R292">
        <v>0</v>
      </c>
      <c r="S292">
        <v>0</v>
      </c>
      <c r="T292">
        <v>0</v>
      </c>
      <c r="U292">
        <v>0</v>
      </c>
      <c r="V292">
        <v>0</v>
      </c>
      <c r="W292">
        <v>0</v>
      </c>
      <c r="X292">
        <v>0</v>
      </c>
      <c r="Y292">
        <v>500</v>
      </c>
      <c r="Z292" t="s">
        <v>1091</v>
      </c>
    </row>
    <row r="293" spans="1:26" x14ac:dyDescent="0.25">
      <c r="A293" t="s">
        <v>130</v>
      </c>
      <c r="B293" t="s">
        <v>1157</v>
      </c>
      <c r="C293" t="s">
        <v>4730</v>
      </c>
      <c r="D293">
        <v>0</v>
      </c>
      <c r="I293" t="s">
        <v>1124</v>
      </c>
      <c r="J293" t="s">
        <v>1813</v>
      </c>
      <c r="K293">
        <v>291</v>
      </c>
      <c r="L293" t="b">
        <v>1</v>
      </c>
      <c r="M293" t="b">
        <v>1</v>
      </c>
      <c r="N293" t="b">
        <v>1</v>
      </c>
      <c r="O293" t="b">
        <v>1</v>
      </c>
      <c r="P293" t="b">
        <v>0</v>
      </c>
      <c r="Q293">
        <v>3</v>
      </c>
      <c r="R293">
        <v>0</v>
      </c>
      <c r="S293">
        <v>4</v>
      </c>
      <c r="T293">
        <v>6</v>
      </c>
      <c r="U293">
        <v>0</v>
      </c>
      <c r="V293">
        <v>1</v>
      </c>
      <c r="W293">
        <v>414</v>
      </c>
      <c r="X293">
        <v>0</v>
      </c>
      <c r="Y293">
        <v>500</v>
      </c>
      <c r="Z293" t="s">
        <v>1091</v>
      </c>
    </row>
    <row r="294" spans="1:26" x14ac:dyDescent="0.25">
      <c r="A294" t="s">
        <v>130</v>
      </c>
      <c r="B294" t="s">
        <v>1157</v>
      </c>
      <c r="C294" t="s">
        <v>4731</v>
      </c>
      <c r="D294">
        <v>4</v>
      </c>
      <c r="I294" t="s">
        <v>1124</v>
      </c>
      <c r="J294" t="s">
        <v>1817</v>
      </c>
      <c r="K294">
        <v>292</v>
      </c>
      <c r="L294" t="b">
        <v>0</v>
      </c>
      <c r="M294" t="b">
        <v>0</v>
      </c>
      <c r="N294" t="b">
        <v>0</v>
      </c>
      <c r="O294" t="b">
        <v>0</v>
      </c>
      <c r="P294" t="b">
        <v>0</v>
      </c>
      <c r="Q294">
        <v>0</v>
      </c>
      <c r="R294">
        <v>0</v>
      </c>
      <c r="S294">
        <v>0</v>
      </c>
      <c r="T294">
        <v>0</v>
      </c>
      <c r="U294">
        <v>0</v>
      </c>
      <c r="V294">
        <v>0</v>
      </c>
      <c r="W294">
        <v>0</v>
      </c>
      <c r="X294">
        <v>0</v>
      </c>
      <c r="Y294">
        <v>500</v>
      </c>
      <c r="Z294" t="s">
        <v>1091</v>
      </c>
    </row>
    <row r="295" spans="1:26" x14ac:dyDescent="0.25">
      <c r="A295" t="s">
        <v>130</v>
      </c>
      <c r="B295" t="s">
        <v>1157</v>
      </c>
      <c r="C295" t="s">
        <v>1046</v>
      </c>
      <c r="D295">
        <v>0</v>
      </c>
      <c r="I295" t="s">
        <v>1124</v>
      </c>
      <c r="J295" t="s">
        <v>1821</v>
      </c>
      <c r="K295">
        <v>293</v>
      </c>
      <c r="L295" t="b">
        <v>0</v>
      </c>
      <c r="M295" t="b">
        <v>0</v>
      </c>
      <c r="N295" t="b">
        <v>0</v>
      </c>
      <c r="O295" t="b">
        <v>0</v>
      </c>
      <c r="P295" t="b">
        <v>0</v>
      </c>
      <c r="Q295">
        <v>0</v>
      </c>
      <c r="R295">
        <v>0</v>
      </c>
      <c r="S295">
        <v>0</v>
      </c>
      <c r="T295">
        <v>0</v>
      </c>
      <c r="U295">
        <v>0</v>
      </c>
      <c r="V295">
        <v>0</v>
      </c>
      <c r="W295">
        <v>0</v>
      </c>
      <c r="X295">
        <v>0</v>
      </c>
      <c r="Y295">
        <v>500</v>
      </c>
      <c r="Z295" t="s">
        <v>1091</v>
      </c>
    </row>
    <row r="296" spans="1:26" x14ac:dyDescent="0.25">
      <c r="A296" t="s">
        <v>130</v>
      </c>
      <c r="B296" t="s">
        <v>1157</v>
      </c>
      <c r="C296" t="s">
        <v>9</v>
      </c>
      <c r="D296">
        <v>0</v>
      </c>
      <c r="I296" t="s">
        <v>1124</v>
      </c>
      <c r="J296" t="s">
        <v>1825</v>
      </c>
      <c r="K296">
        <v>294</v>
      </c>
      <c r="L296" t="b">
        <v>1</v>
      </c>
      <c r="M296" t="b">
        <v>1</v>
      </c>
      <c r="N296" t="b">
        <v>1</v>
      </c>
      <c r="O296" t="b">
        <v>1</v>
      </c>
      <c r="P296" t="b">
        <v>0</v>
      </c>
      <c r="Q296">
        <v>3</v>
      </c>
      <c r="R296">
        <v>0</v>
      </c>
      <c r="S296">
        <v>4</v>
      </c>
      <c r="T296">
        <v>6</v>
      </c>
      <c r="U296">
        <v>0</v>
      </c>
      <c r="V296">
        <v>1</v>
      </c>
      <c r="W296">
        <v>415</v>
      </c>
      <c r="X296">
        <v>0</v>
      </c>
      <c r="Y296">
        <v>500</v>
      </c>
      <c r="Z296" t="s">
        <v>1091</v>
      </c>
    </row>
    <row r="297" spans="1:26" x14ac:dyDescent="0.25">
      <c r="A297" t="s">
        <v>130</v>
      </c>
      <c r="B297" t="s">
        <v>1157</v>
      </c>
      <c r="C297" t="s">
        <v>4733</v>
      </c>
      <c r="D297">
        <v>0</v>
      </c>
      <c r="I297" t="s">
        <v>1124</v>
      </c>
      <c r="J297" t="s">
        <v>1829</v>
      </c>
      <c r="K297">
        <v>295</v>
      </c>
      <c r="L297" t="b">
        <v>0</v>
      </c>
      <c r="M297" t="b">
        <v>0</v>
      </c>
      <c r="N297" t="b">
        <v>0</v>
      </c>
      <c r="O297" t="b">
        <v>0</v>
      </c>
      <c r="P297" t="b">
        <v>0</v>
      </c>
      <c r="Q297">
        <v>0</v>
      </c>
      <c r="R297">
        <v>0</v>
      </c>
      <c r="S297">
        <v>0</v>
      </c>
      <c r="T297">
        <v>0</v>
      </c>
      <c r="U297">
        <v>0</v>
      </c>
      <c r="V297">
        <v>0</v>
      </c>
      <c r="W297">
        <v>0</v>
      </c>
      <c r="X297">
        <v>0</v>
      </c>
      <c r="Y297">
        <v>500</v>
      </c>
      <c r="Z297" t="s">
        <v>1091</v>
      </c>
    </row>
    <row r="298" spans="1:26" x14ac:dyDescent="0.25">
      <c r="A298" t="s">
        <v>130</v>
      </c>
      <c r="B298" t="s">
        <v>1157</v>
      </c>
      <c r="C298" t="s">
        <v>4734</v>
      </c>
      <c r="D298">
        <v>0</v>
      </c>
      <c r="I298" t="s">
        <v>1124</v>
      </c>
      <c r="J298" t="s">
        <v>1833</v>
      </c>
      <c r="K298">
        <v>296</v>
      </c>
      <c r="L298" t="b">
        <v>0</v>
      </c>
      <c r="M298" t="b">
        <v>0</v>
      </c>
      <c r="N298" t="b">
        <v>0</v>
      </c>
      <c r="O298" t="b">
        <v>0</v>
      </c>
      <c r="P298" t="b">
        <v>0</v>
      </c>
      <c r="Q298">
        <v>0</v>
      </c>
      <c r="R298">
        <v>0</v>
      </c>
      <c r="S298">
        <v>0</v>
      </c>
      <c r="T298">
        <v>0</v>
      </c>
      <c r="U298">
        <v>0</v>
      </c>
      <c r="V298">
        <v>0</v>
      </c>
      <c r="W298">
        <v>0</v>
      </c>
      <c r="X298">
        <v>0</v>
      </c>
      <c r="Y298">
        <v>500</v>
      </c>
      <c r="Z298" t="s">
        <v>1091</v>
      </c>
    </row>
    <row r="299" spans="1:26" x14ac:dyDescent="0.25">
      <c r="A299" t="s">
        <v>130</v>
      </c>
      <c r="B299" t="s">
        <v>1157</v>
      </c>
      <c r="C299" t="s">
        <v>4735</v>
      </c>
      <c r="D299">
        <v>0</v>
      </c>
      <c r="I299" t="s">
        <v>1124</v>
      </c>
      <c r="J299" t="s">
        <v>1871</v>
      </c>
      <c r="K299">
        <v>297</v>
      </c>
      <c r="L299" t="b">
        <v>0</v>
      </c>
      <c r="M299" t="b">
        <v>0</v>
      </c>
      <c r="N299" t="b">
        <v>0</v>
      </c>
      <c r="O299" t="b">
        <v>0</v>
      </c>
      <c r="P299" t="b">
        <v>0</v>
      </c>
      <c r="Q299">
        <v>0</v>
      </c>
      <c r="R299">
        <v>0</v>
      </c>
      <c r="S299">
        <v>0</v>
      </c>
      <c r="T299">
        <v>0</v>
      </c>
      <c r="U299">
        <v>0</v>
      </c>
      <c r="V299">
        <v>0</v>
      </c>
      <c r="W299">
        <v>0</v>
      </c>
      <c r="X299">
        <v>0</v>
      </c>
      <c r="Y299">
        <v>500</v>
      </c>
      <c r="Z299" t="s">
        <v>1091</v>
      </c>
    </row>
    <row r="300" spans="1:26" x14ac:dyDescent="0.25">
      <c r="A300" t="s">
        <v>130</v>
      </c>
      <c r="B300" t="s">
        <v>1157</v>
      </c>
      <c r="C300" t="s">
        <v>1081</v>
      </c>
      <c r="D300" t="s">
        <v>3111</v>
      </c>
      <c r="I300" t="s">
        <v>1124</v>
      </c>
      <c r="J300" t="s">
        <v>1899</v>
      </c>
      <c r="K300">
        <v>298</v>
      </c>
      <c r="L300" t="b">
        <v>0</v>
      </c>
      <c r="M300" t="b">
        <v>0</v>
      </c>
      <c r="N300" t="b">
        <v>0</v>
      </c>
      <c r="O300" t="b">
        <v>0</v>
      </c>
      <c r="P300" t="b">
        <v>0</v>
      </c>
      <c r="Q300">
        <v>0</v>
      </c>
      <c r="R300">
        <v>0</v>
      </c>
      <c r="S300">
        <v>0</v>
      </c>
      <c r="T300">
        <v>0</v>
      </c>
      <c r="U300">
        <v>0</v>
      </c>
      <c r="V300">
        <v>0</v>
      </c>
      <c r="W300">
        <v>0</v>
      </c>
      <c r="X300">
        <v>0</v>
      </c>
      <c r="Y300">
        <v>500</v>
      </c>
      <c r="Z300" t="s">
        <v>1091</v>
      </c>
    </row>
    <row r="301" spans="1:26" x14ac:dyDescent="0.25">
      <c r="A301" t="s">
        <v>130</v>
      </c>
      <c r="B301" t="s">
        <v>1161</v>
      </c>
      <c r="C301" t="s">
        <v>4725</v>
      </c>
      <c r="D301">
        <v>20</v>
      </c>
      <c r="I301" t="s">
        <v>1124</v>
      </c>
      <c r="J301" t="s">
        <v>1903</v>
      </c>
      <c r="K301">
        <v>299</v>
      </c>
      <c r="L301" t="b">
        <v>0</v>
      </c>
      <c r="M301" t="b">
        <v>0</v>
      </c>
      <c r="N301" t="b">
        <v>0</v>
      </c>
      <c r="O301" t="b">
        <v>0</v>
      </c>
      <c r="P301" t="b">
        <v>0</v>
      </c>
      <c r="Q301">
        <v>0</v>
      </c>
      <c r="R301">
        <v>0</v>
      </c>
      <c r="S301">
        <v>0</v>
      </c>
      <c r="T301">
        <v>0</v>
      </c>
      <c r="U301">
        <v>0</v>
      </c>
      <c r="V301">
        <v>0</v>
      </c>
      <c r="W301">
        <v>0</v>
      </c>
      <c r="X301">
        <v>0</v>
      </c>
      <c r="Y301">
        <v>500</v>
      </c>
      <c r="Z301" t="s">
        <v>1091</v>
      </c>
    </row>
    <row r="302" spans="1:26" x14ac:dyDescent="0.25">
      <c r="A302" t="s">
        <v>130</v>
      </c>
      <c r="B302" t="s">
        <v>1161</v>
      </c>
      <c r="C302" t="s">
        <v>1083</v>
      </c>
      <c r="D302" t="b">
        <v>0</v>
      </c>
      <c r="I302" t="s">
        <v>1124</v>
      </c>
      <c r="J302" t="s">
        <v>1905</v>
      </c>
      <c r="K302">
        <v>300</v>
      </c>
      <c r="L302" t="b">
        <v>0</v>
      </c>
      <c r="M302" t="b">
        <v>0</v>
      </c>
      <c r="N302" t="b">
        <v>0</v>
      </c>
      <c r="O302" t="b">
        <v>0</v>
      </c>
      <c r="P302" t="b">
        <v>0</v>
      </c>
      <c r="Q302">
        <v>0</v>
      </c>
      <c r="R302">
        <v>0</v>
      </c>
      <c r="S302">
        <v>0</v>
      </c>
      <c r="T302">
        <v>0</v>
      </c>
      <c r="U302">
        <v>0</v>
      </c>
      <c r="V302">
        <v>0</v>
      </c>
      <c r="W302">
        <v>0</v>
      </c>
      <c r="X302">
        <v>0</v>
      </c>
      <c r="Y302">
        <v>500</v>
      </c>
      <c r="Z302" t="s">
        <v>1091</v>
      </c>
    </row>
    <row r="303" spans="1:26" x14ac:dyDescent="0.25">
      <c r="A303" t="s">
        <v>130</v>
      </c>
      <c r="B303" t="s">
        <v>1161</v>
      </c>
      <c r="C303" t="s">
        <v>4726</v>
      </c>
      <c r="D303" t="b">
        <v>0</v>
      </c>
      <c r="I303" t="s">
        <v>1124</v>
      </c>
      <c r="J303" t="s">
        <v>1907</v>
      </c>
      <c r="K303">
        <v>301</v>
      </c>
      <c r="L303" t="b">
        <v>0</v>
      </c>
      <c r="M303" t="b">
        <v>0</v>
      </c>
      <c r="N303" t="b">
        <v>0</v>
      </c>
      <c r="O303" t="b">
        <v>0</v>
      </c>
      <c r="P303" t="b">
        <v>0</v>
      </c>
      <c r="Q303">
        <v>0</v>
      </c>
      <c r="R303">
        <v>0</v>
      </c>
      <c r="S303">
        <v>0</v>
      </c>
      <c r="T303">
        <v>0</v>
      </c>
      <c r="U303">
        <v>0</v>
      </c>
      <c r="V303">
        <v>0</v>
      </c>
      <c r="W303">
        <v>0</v>
      </c>
      <c r="X303">
        <v>0</v>
      </c>
      <c r="Y303">
        <v>500</v>
      </c>
      <c r="Z303" t="s">
        <v>1091</v>
      </c>
    </row>
    <row r="304" spans="1:26" x14ac:dyDescent="0.25">
      <c r="A304" t="s">
        <v>130</v>
      </c>
      <c r="B304" t="s">
        <v>1161</v>
      </c>
      <c r="C304" t="s">
        <v>4727</v>
      </c>
      <c r="D304" t="b">
        <v>1</v>
      </c>
      <c r="I304" t="s">
        <v>1124</v>
      </c>
      <c r="J304" t="s">
        <v>6193</v>
      </c>
      <c r="K304">
        <v>302</v>
      </c>
      <c r="L304" t="b">
        <v>1</v>
      </c>
      <c r="M304" t="b">
        <v>1</v>
      </c>
      <c r="N304" t="b">
        <v>1</v>
      </c>
      <c r="O304" t="b">
        <v>0</v>
      </c>
      <c r="P304" t="b">
        <v>0</v>
      </c>
      <c r="Q304">
        <v>3</v>
      </c>
      <c r="R304">
        <v>0</v>
      </c>
      <c r="S304">
        <v>0</v>
      </c>
      <c r="T304">
        <v>0</v>
      </c>
      <c r="U304">
        <v>0</v>
      </c>
      <c r="V304">
        <v>1</v>
      </c>
      <c r="W304">
        <v>78</v>
      </c>
      <c r="X304">
        <v>0</v>
      </c>
      <c r="Y304">
        <v>500</v>
      </c>
      <c r="Z304" t="s">
        <v>1091</v>
      </c>
    </row>
    <row r="305" spans="1:26" x14ac:dyDescent="0.25">
      <c r="A305" t="s">
        <v>130</v>
      </c>
      <c r="B305" t="s">
        <v>1161</v>
      </c>
      <c r="C305" t="s">
        <v>4728</v>
      </c>
      <c r="D305" t="b">
        <v>0</v>
      </c>
      <c r="I305" t="s">
        <v>1124</v>
      </c>
      <c r="J305" t="s">
        <v>1909</v>
      </c>
      <c r="K305">
        <v>303</v>
      </c>
      <c r="L305" t="b">
        <v>0</v>
      </c>
      <c r="M305" t="b">
        <v>0</v>
      </c>
      <c r="N305" t="b">
        <v>0</v>
      </c>
      <c r="O305" t="b">
        <v>0</v>
      </c>
      <c r="P305" t="b">
        <v>0</v>
      </c>
      <c r="Q305">
        <v>0</v>
      </c>
      <c r="R305">
        <v>0</v>
      </c>
      <c r="S305">
        <v>0</v>
      </c>
      <c r="T305">
        <v>0</v>
      </c>
      <c r="U305">
        <v>0</v>
      </c>
      <c r="V305">
        <v>0</v>
      </c>
      <c r="W305">
        <v>0</v>
      </c>
      <c r="X305">
        <v>0</v>
      </c>
      <c r="Y305">
        <v>500</v>
      </c>
      <c r="Z305" t="s">
        <v>1091</v>
      </c>
    </row>
    <row r="306" spans="1:26" x14ac:dyDescent="0.25">
      <c r="A306" t="s">
        <v>130</v>
      </c>
      <c r="B306" t="s">
        <v>1161</v>
      </c>
      <c r="C306" t="s">
        <v>2454</v>
      </c>
      <c r="D306" t="b">
        <v>0</v>
      </c>
      <c r="I306" t="s">
        <v>1124</v>
      </c>
      <c r="J306" t="s">
        <v>1910</v>
      </c>
      <c r="K306">
        <v>304</v>
      </c>
      <c r="L306" t="b">
        <v>0</v>
      </c>
      <c r="M306" t="b">
        <v>0</v>
      </c>
      <c r="N306" t="b">
        <v>0</v>
      </c>
      <c r="O306" t="b">
        <v>0</v>
      </c>
      <c r="P306" t="b">
        <v>0</v>
      </c>
      <c r="Q306">
        <v>0</v>
      </c>
      <c r="R306">
        <v>0</v>
      </c>
      <c r="S306">
        <v>0</v>
      </c>
      <c r="T306">
        <v>0</v>
      </c>
      <c r="U306">
        <v>0</v>
      </c>
      <c r="V306">
        <v>0</v>
      </c>
      <c r="W306">
        <v>0</v>
      </c>
      <c r="X306">
        <v>0</v>
      </c>
      <c r="Y306">
        <v>500</v>
      </c>
      <c r="Z306" t="s">
        <v>1091</v>
      </c>
    </row>
    <row r="307" spans="1:26" x14ac:dyDescent="0.25">
      <c r="A307" t="s">
        <v>130</v>
      </c>
      <c r="B307" t="s">
        <v>1161</v>
      </c>
      <c r="C307" t="s">
        <v>4729</v>
      </c>
      <c r="D307">
        <v>0</v>
      </c>
      <c r="I307" t="s">
        <v>1124</v>
      </c>
      <c r="J307" t="s">
        <v>1911</v>
      </c>
      <c r="K307">
        <v>305</v>
      </c>
      <c r="L307" t="b">
        <v>0</v>
      </c>
      <c r="M307" t="b">
        <v>0</v>
      </c>
      <c r="N307" t="b">
        <v>0</v>
      </c>
      <c r="O307" t="b">
        <v>0</v>
      </c>
      <c r="P307" t="b">
        <v>0</v>
      </c>
      <c r="Q307">
        <v>0</v>
      </c>
      <c r="R307">
        <v>0</v>
      </c>
      <c r="S307">
        <v>0</v>
      </c>
      <c r="T307">
        <v>0</v>
      </c>
      <c r="U307">
        <v>0</v>
      </c>
      <c r="V307">
        <v>0</v>
      </c>
      <c r="W307">
        <v>0</v>
      </c>
      <c r="X307">
        <v>0</v>
      </c>
      <c r="Y307">
        <v>500</v>
      </c>
      <c r="Z307" t="s">
        <v>1091</v>
      </c>
    </row>
    <row r="308" spans="1:26" x14ac:dyDescent="0.25">
      <c r="A308" t="s">
        <v>130</v>
      </c>
      <c r="B308" t="s">
        <v>1161</v>
      </c>
      <c r="C308" t="s">
        <v>4730</v>
      </c>
      <c r="D308">
        <v>0</v>
      </c>
      <c r="I308" t="s">
        <v>1124</v>
      </c>
      <c r="J308" t="s">
        <v>1912</v>
      </c>
      <c r="K308">
        <v>306</v>
      </c>
      <c r="L308" t="b">
        <v>0</v>
      </c>
      <c r="M308" t="b">
        <v>0</v>
      </c>
      <c r="N308" t="b">
        <v>0</v>
      </c>
      <c r="O308" t="b">
        <v>0</v>
      </c>
      <c r="P308" t="b">
        <v>0</v>
      </c>
      <c r="Q308">
        <v>0</v>
      </c>
      <c r="R308">
        <v>0</v>
      </c>
      <c r="S308">
        <v>0</v>
      </c>
      <c r="T308">
        <v>0</v>
      </c>
      <c r="U308">
        <v>0</v>
      </c>
      <c r="V308">
        <v>0</v>
      </c>
      <c r="W308">
        <v>0</v>
      </c>
      <c r="X308">
        <v>0</v>
      </c>
      <c r="Y308">
        <v>500</v>
      </c>
      <c r="Z308" t="s">
        <v>1091</v>
      </c>
    </row>
    <row r="309" spans="1:26" x14ac:dyDescent="0.25">
      <c r="A309" t="s">
        <v>130</v>
      </c>
      <c r="B309" t="s">
        <v>1161</v>
      </c>
      <c r="C309" t="s">
        <v>4731</v>
      </c>
      <c r="D309">
        <v>4</v>
      </c>
      <c r="I309" t="s">
        <v>1124</v>
      </c>
      <c r="J309" t="s">
        <v>1913</v>
      </c>
      <c r="K309">
        <v>307</v>
      </c>
      <c r="L309" t="b">
        <v>0</v>
      </c>
      <c r="M309" t="b">
        <v>0</v>
      </c>
      <c r="N309" t="b">
        <v>0</v>
      </c>
      <c r="O309" t="b">
        <v>0</v>
      </c>
      <c r="P309" t="b">
        <v>0</v>
      </c>
      <c r="Q309">
        <v>0</v>
      </c>
      <c r="R309">
        <v>0</v>
      </c>
      <c r="S309">
        <v>0</v>
      </c>
      <c r="T309">
        <v>0</v>
      </c>
      <c r="U309">
        <v>0</v>
      </c>
      <c r="V309">
        <v>0</v>
      </c>
      <c r="W309">
        <v>0</v>
      </c>
      <c r="X309">
        <v>0</v>
      </c>
      <c r="Y309">
        <v>500</v>
      </c>
      <c r="Z309" t="s">
        <v>1091</v>
      </c>
    </row>
    <row r="310" spans="1:26" x14ac:dyDescent="0.25">
      <c r="A310" t="s">
        <v>130</v>
      </c>
      <c r="B310" t="s">
        <v>1161</v>
      </c>
      <c r="C310" t="s">
        <v>1046</v>
      </c>
      <c r="D310">
        <v>0</v>
      </c>
      <c r="I310" t="s">
        <v>1124</v>
      </c>
      <c r="J310" t="s">
        <v>1914</v>
      </c>
      <c r="K310">
        <v>308</v>
      </c>
      <c r="L310" t="b">
        <v>0</v>
      </c>
      <c r="M310" t="b">
        <v>0</v>
      </c>
      <c r="N310" t="b">
        <v>0</v>
      </c>
      <c r="O310" t="b">
        <v>0</v>
      </c>
      <c r="P310" t="b">
        <v>0</v>
      </c>
      <c r="Q310">
        <v>0</v>
      </c>
      <c r="R310">
        <v>0</v>
      </c>
      <c r="S310">
        <v>0</v>
      </c>
      <c r="T310">
        <v>0</v>
      </c>
      <c r="U310">
        <v>0</v>
      </c>
      <c r="V310">
        <v>0</v>
      </c>
      <c r="W310">
        <v>0</v>
      </c>
      <c r="X310">
        <v>0</v>
      </c>
      <c r="Y310">
        <v>500</v>
      </c>
      <c r="Z310" t="s">
        <v>1091</v>
      </c>
    </row>
    <row r="311" spans="1:26" x14ac:dyDescent="0.25">
      <c r="A311" t="s">
        <v>130</v>
      </c>
      <c r="B311" t="s">
        <v>1161</v>
      </c>
      <c r="C311" t="s">
        <v>9</v>
      </c>
      <c r="D311">
        <v>0</v>
      </c>
      <c r="I311" t="s">
        <v>1124</v>
      </c>
      <c r="J311" t="s">
        <v>1915</v>
      </c>
      <c r="K311">
        <v>309</v>
      </c>
      <c r="L311" t="b">
        <v>0</v>
      </c>
      <c r="M311" t="b">
        <v>0</v>
      </c>
      <c r="N311" t="b">
        <v>0</v>
      </c>
      <c r="O311" t="b">
        <v>0</v>
      </c>
      <c r="P311" t="b">
        <v>0</v>
      </c>
      <c r="Q311">
        <v>0</v>
      </c>
      <c r="R311">
        <v>0</v>
      </c>
      <c r="S311">
        <v>0</v>
      </c>
      <c r="T311">
        <v>0</v>
      </c>
      <c r="U311">
        <v>0</v>
      </c>
      <c r="V311">
        <v>0</v>
      </c>
      <c r="W311">
        <v>0</v>
      </c>
      <c r="X311">
        <v>0</v>
      </c>
      <c r="Y311">
        <v>500</v>
      </c>
      <c r="Z311" t="s">
        <v>1091</v>
      </c>
    </row>
    <row r="312" spans="1:26" x14ac:dyDescent="0.25">
      <c r="A312" t="s">
        <v>130</v>
      </c>
      <c r="B312" t="s">
        <v>1161</v>
      </c>
      <c r="C312" t="s">
        <v>4733</v>
      </c>
      <c r="D312">
        <v>0</v>
      </c>
      <c r="I312" t="s">
        <v>1124</v>
      </c>
      <c r="J312" t="s">
        <v>1916</v>
      </c>
      <c r="K312">
        <v>310</v>
      </c>
      <c r="L312" t="b">
        <v>0</v>
      </c>
      <c r="M312" t="b">
        <v>0</v>
      </c>
      <c r="N312" t="b">
        <v>0</v>
      </c>
      <c r="O312" t="b">
        <v>0</v>
      </c>
      <c r="P312" t="b">
        <v>0</v>
      </c>
      <c r="Q312">
        <v>0</v>
      </c>
      <c r="R312">
        <v>0</v>
      </c>
      <c r="S312">
        <v>0</v>
      </c>
      <c r="T312">
        <v>0</v>
      </c>
      <c r="U312">
        <v>0</v>
      </c>
      <c r="V312">
        <v>0</v>
      </c>
      <c r="W312">
        <v>0</v>
      </c>
      <c r="X312">
        <v>0</v>
      </c>
      <c r="Y312">
        <v>500</v>
      </c>
      <c r="Z312" t="s">
        <v>1091</v>
      </c>
    </row>
    <row r="313" spans="1:26" x14ac:dyDescent="0.25">
      <c r="A313" t="s">
        <v>130</v>
      </c>
      <c r="B313" t="s">
        <v>1161</v>
      </c>
      <c r="C313" t="s">
        <v>4734</v>
      </c>
      <c r="D313">
        <v>0</v>
      </c>
      <c r="I313" t="s">
        <v>1124</v>
      </c>
      <c r="J313" t="s">
        <v>1917</v>
      </c>
      <c r="K313">
        <v>311</v>
      </c>
      <c r="L313" t="b">
        <v>0</v>
      </c>
      <c r="M313" t="b">
        <v>0</v>
      </c>
      <c r="N313" t="b">
        <v>0</v>
      </c>
      <c r="O313" t="b">
        <v>0</v>
      </c>
      <c r="P313" t="b">
        <v>0</v>
      </c>
      <c r="Q313">
        <v>0</v>
      </c>
      <c r="R313">
        <v>0</v>
      </c>
      <c r="S313">
        <v>0</v>
      </c>
      <c r="T313">
        <v>0</v>
      </c>
      <c r="U313">
        <v>0</v>
      </c>
      <c r="V313">
        <v>0</v>
      </c>
      <c r="W313">
        <v>0</v>
      </c>
      <c r="X313">
        <v>0</v>
      </c>
      <c r="Y313">
        <v>500</v>
      </c>
      <c r="Z313" t="s">
        <v>1091</v>
      </c>
    </row>
    <row r="314" spans="1:26" x14ac:dyDescent="0.25">
      <c r="A314" t="s">
        <v>130</v>
      </c>
      <c r="B314" t="s">
        <v>1161</v>
      </c>
      <c r="C314" t="s">
        <v>4735</v>
      </c>
      <c r="D314">
        <v>0</v>
      </c>
      <c r="I314" t="s">
        <v>1124</v>
      </c>
      <c r="J314" t="s">
        <v>1918</v>
      </c>
      <c r="K314">
        <v>312</v>
      </c>
      <c r="L314" t="b">
        <v>0</v>
      </c>
      <c r="M314" t="b">
        <v>0</v>
      </c>
      <c r="N314" t="b">
        <v>0</v>
      </c>
      <c r="O314" t="b">
        <v>0</v>
      </c>
      <c r="P314" t="b">
        <v>0</v>
      </c>
      <c r="Q314">
        <v>0</v>
      </c>
      <c r="R314">
        <v>0</v>
      </c>
      <c r="S314">
        <v>0</v>
      </c>
      <c r="T314">
        <v>0</v>
      </c>
      <c r="U314">
        <v>0</v>
      </c>
      <c r="V314">
        <v>0</v>
      </c>
      <c r="W314">
        <v>0</v>
      </c>
      <c r="X314">
        <v>0</v>
      </c>
      <c r="Y314">
        <v>500</v>
      </c>
      <c r="Z314" t="s">
        <v>1091</v>
      </c>
    </row>
    <row r="315" spans="1:26" x14ac:dyDescent="0.25">
      <c r="A315" t="s">
        <v>130</v>
      </c>
      <c r="B315" t="s">
        <v>1161</v>
      </c>
      <c r="C315" t="s">
        <v>1081</v>
      </c>
      <c r="D315" t="s">
        <v>3111</v>
      </c>
      <c r="I315" t="s">
        <v>1124</v>
      </c>
      <c r="J315" t="s">
        <v>1919</v>
      </c>
      <c r="K315">
        <v>313</v>
      </c>
      <c r="L315" t="b">
        <v>0</v>
      </c>
      <c r="M315" t="b">
        <v>0</v>
      </c>
      <c r="N315" t="b">
        <v>0</v>
      </c>
      <c r="O315" t="b">
        <v>0</v>
      </c>
      <c r="P315" t="b">
        <v>0</v>
      </c>
      <c r="Q315">
        <v>0</v>
      </c>
      <c r="R315">
        <v>0</v>
      </c>
      <c r="S315">
        <v>0</v>
      </c>
      <c r="T315">
        <v>0</v>
      </c>
      <c r="U315">
        <v>0</v>
      </c>
      <c r="V315">
        <v>0</v>
      </c>
      <c r="W315">
        <v>0</v>
      </c>
      <c r="X315">
        <v>0</v>
      </c>
      <c r="Y315">
        <v>500</v>
      </c>
      <c r="Z315" t="s">
        <v>1091</v>
      </c>
    </row>
    <row r="316" spans="1:26" x14ac:dyDescent="0.25">
      <c r="A316" t="s">
        <v>130</v>
      </c>
      <c r="B316" t="s">
        <v>1164</v>
      </c>
      <c r="C316" t="s">
        <v>4725</v>
      </c>
      <c r="D316">
        <v>21</v>
      </c>
      <c r="I316" t="s">
        <v>1124</v>
      </c>
      <c r="J316" t="s">
        <v>1920</v>
      </c>
      <c r="K316">
        <v>314</v>
      </c>
      <c r="L316" t="b">
        <v>0</v>
      </c>
      <c r="M316" t="b">
        <v>0</v>
      </c>
      <c r="N316" t="b">
        <v>0</v>
      </c>
      <c r="O316" t="b">
        <v>0</v>
      </c>
      <c r="P316" t="b">
        <v>0</v>
      </c>
      <c r="Q316">
        <v>0</v>
      </c>
      <c r="R316">
        <v>0</v>
      </c>
      <c r="S316">
        <v>0</v>
      </c>
      <c r="T316">
        <v>0</v>
      </c>
      <c r="U316">
        <v>0</v>
      </c>
      <c r="V316">
        <v>0</v>
      </c>
      <c r="W316">
        <v>0</v>
      </c>
      <c r="X316">
        <v>0</v>
      </c>
      <c r="Y316">
        <v>500</v>
      </c>
      <c r="Z316" t="s">
        <v>1091</v>
      </c>
    </row>
    <row r="317" spans="1:26" x14ac:dyDescent="0.25">
      <c r="A317" t="s">
        <v>130</v>
      </c>
      <c r="B317" t="s">
        <v>1164</v>
      </c>
      <c r="C317" t="s">
        <v>1083</v>
      </c>
      <c r="D317" t="b">
        <v>0</v>
      </c>
      <c r="I317" t="s">
        <v>1124</v>
      </c>
      <c r="J317" t="s">
        <v>1921</v>
      </c>
      <c r="K317">
        <v>315</v>
      </c>
      <c r="L317" t="b">
        <v>0</v>
      </c>
      <c r="M317" t="b">
        <v>0</v>
      </c>
      <c r="N317" t="b">
        <v>0</v>
      </c>
      <c r="O317" t="b">
        <v>0</v>
      </c>
      <c r="P317" t="b">
        <v>0</v>
      </c>
      <c r="Q317">
        <v>0</v>
      </c>
      <c r="R317">
        <v>0</v>
      </c>
      <c r="S317">
        <v>0</v>
      </c>
      <c r="T317">
        <v>0</v>
      </c>
      <c r="U317">
        <v>0</v>
      </c>
      <c r="V317">
        <v>0</v>
      </c>
      <c r="W317">
        <v>0</v>
      </c>
      <c r="X317">
        <v>0</v>
      </c>
      <c r="Y317">
        <v>500</v>
      </c>
      <c r="Z317" t="s">
        <v>1091</v>
      </c>
    </row>
    <row r="318" spans="1:26" x14ac:dyDescent="0.25">
      <c r="A318" t="s">
        <v>130</v>
      </c>
      <c r="B318" t="s">
        <v>1164</v>
      </c>
      <c r="C318" t="s">
        <v>4726</v>
      </c>
      <c r="D318" t="b">
        <v>0</v>
      </c>
      <c r="I318" t="s">
        <v>1124</v>
      </c>
      <c r="J318" t="s">
        <v>1922</v>
      </c>
      <c r="K318">
        <v>316</v>
      </c>
      <c r="L318" t="b">
        <v>0</v>
      </c>
      <c r="M318" t="b">
        <v>0</v>
      </c>
      <c r="N318" t="b">
        <v>0</v>
      </c>
      <c r="O318" t="b">
        <v>0</v>
      </c>
      <c r="P318" t="b">
        <v>0</v>
      </c>
      <c r="Q318">
        <v>0</v>
      </c>
      <c r="R318">
        <v>0</v>
      </c>
      <c r="S318">
        <v>0</v>
      </c>
      <c r="T318">
        <v>0</v>
      </c>
      <c r="U318">
        <v>0</v>
      </c>
      <c r="V318">
        <v>0</v>
      </c>
      <c r="W318">
        <v>0</v>
      </c>
      <c r="X318">
        <v>0</v>
      </c>
      <c r="Y318">
        <v>500</v>
      </c>
      <c r="Z318" t="s">
        <v>1091</v>
      </c>
    </row>
    <row r="319" spans="1:26" x14ac:dyDescent="0.25">
      <c r="A319" t="s">
        <v>130</v>
      </c>
      <c r="B319" t="s">
        <v>1164</v>
      </c>
      <c r="C319" t="s">
        <v>4727</v>
      </c>
      <c r="D319" t="b">
        <v>1</v>
      </c>
      <c r="I319" t="s">
        <v>1124</v>
      </c>
      <c r="J319" t="s">
        <v>1923</v>
      </c>
      <c r="K319">
        <v>317</v>
      </c>
      <c r="L319" t="b">
        <v>0</v>
      </c>
      <c r="M319" t="b">
        <v>0</v>
      </c>
      <c r="N319" t="b">
        <v>0</v>
      </c>
      <c r="O319" t="b">
        <v>0</v>
      </c>
      <c r="P319" t="b">
        <v>0</v>
      </c>
      <c r="Q319">
        <v>0</v>
      </c>
      <c r="R319">
        <v>0</v>
      </c>
      <c r="S319">
        <v>0</v>
      </c>
      <c r="T319">
        <v>0</v>
      </c>
      <c r="U319">
        <v>0</v>
      </c>
      <c r="V319">
        <v>0</v>
      </c>
      <c r="W319">
        <v>0</v>
      </c>
      <c r="X319">
        <v>0</v>
      </c>
      <c r="Y319">
        <v>500</v>
      </c>
      <c r="Z319" t="s">
        <v>1091</v>
      </c>
    </row>
    <row r="320" spans="1:26" x14ac:dyDescent="0.25">
      <c r="A320" t="s">
        <v>130</v>
      </c>
      <c r="B320" t="s">
        <v>1164</v>
      </c>
      <c r="C320" t="s">
        <v>4728</v>
      </c>
      <c r="D320" t="b">
        <v>0</v>
      </c>
      <c r="I320" t="s">
        <v>1124</v>
      </c>
      <c r="J320" t="s">
        <v>1924</v>
      </c>
      <c r="K320">
        <v>318</v>
      </c>
      <c r="L320" t="b">
        <v>0</v>
      </c>
      <c r="M320" t="b">
        <v>0</v>
      </c>
      <c r="N320" t="b">
        <v>0</v>
      </c>
      <c r="O320" t="b">
        <v>0</v>
      </c>
      <c r="P320" t="b">
        <v>0</v>
      </c>
      <c r="Q320">
        <v>0</v>
      </c>
      <c r="R320">
        <v>0</v>
      </c>
      <c r="S320">
        <v>0</v>
      </c>
      <c r="T320">
        <v>0</v>
      </c>
      <c r="U320">
        <v>0</v>
      </c>
      <c r="V320">
        <v>0</v>
      </c>
      <c r="W320">
        <v>0</v>
      </c>
      <c r="X320">
        <v>0</v>
      </c>
      <c r="Y320">
        <v>500</v>
      </c>
      <c r="Z320" t="s">
        <v>1091</v>
      </c>
    </row>
    <row r="321" spans="1:26" x14ac:dyDescent="0.25">
      <c r="A321" t="s">
        <v>130</v>
      </c>
      <c r="B321" t="s">
        <v>1164</v>
      </c>
      <c r="C321" t="s">
        <v>2454</v>
      </c>
      <c r="D321" t="b">
        <v>0</v>
      </c>
      <c r="I321" t="s">
        <v>1124</v>
      </c>
      <c r="J321" t="s">
        <v>1925</v>
      </c>
      <c r="K321">
        <v>319</v>
      </c>
      <c r="L321" t="b">
        <v>0</v>
      </c>
      <c r="M321" t="b">
        <v>0</v>
      </c>
      <c r="N321" t="b">
        <v>0</v>
      </c>
      <c r="O321" t="b">
        <v>0</v>
      </c>
      <c r="P321" t="b">
        <v>0</v>
      </c>
      <c r="Q321">
        <v>0</v>
      </c>
      <c r="R321">
        <v>0</v>
      </c>
      <c r="S321">
        <v>0</v>
      </c>
      <c r="T321">
        <v>0</v>
      </c>
      <c r="U321">
        <v>0</v>
      </c>
      <c r="V321">
        <v>0</v>
      </c>
      <c r="W321">
        <v>0</v>
      </c>
      <c r="X321">
        <v>0</v>
      </c>
      <c r="Y321">
        <v>500</v>
      </c>
      <c r="Z321" t="s">
        <v>1091</v>
      </c>
    </row>
    <row r="322" spans="1:26" x14ac:dyDescent="0.25">
      <c r="A322" t="s">
        <v>130</v>
      </c>
      <c r="B322" t="s">
        <v>1164</v>
      </c>
      <c r="C322" t="s">
        <v>4729</v>
      </c>
      <c r="D322">
        <v>2</v>
      </c>
      <c r="I322" t="s">
        <v>1127</v>
      </c>
      <c r="J322" t="s">
        <v>1926</v>
      </c>
      <c r="K322">
        <v>320</v>
      </c>
      <c r="L322" t="b">
        <v>0</v>
      </c>
      <c r="M322" t="b">
        <v>0</v>
      </c>
      <c r="N322" t="b">
        <v>0</v>
      </c>
      <c r="O322" t="b">
        <v>0</v>
      </c>
      <c r="P322" t="b">
        <v>0</v>
      </c>
      <c r="Q322">
        <v>0</v>
      </c>
      <c r="R322">
        <v>0</v>
      </c>
      <c r="S322">
        <v>0</v>
      </c>
      <c r="T322">
        <v>0</v>
      </c>
      <c r="U322">
        <v>0</v>
      </c>
      <c r="V322">
        <v>0</v>
      </c>
      <c r="W322">
        <v>0</v>
      </c>
      <c r="X322">
        <v>0</v>
      </c>
      <c r="Y322">
        <v>500</v>
      </c>
      <c r="Z322" t="s">
        <v>1091</v>
      </c>
    </row>
    <row r="323" spans="1:26" x14ac:dyDescent="0.25">
      <c r="A323" t="s">
        <v>130</v>
      </c>
      <c r="B323" t="s">
        <v>1164</v>
      </c>
      <c r="C323" t="s">
        <v>4730</v>
      </c>
      <c r="D323">
        <v>0</v>
      </c>
      <c r="I323" t="s">
        <v>1127</v>
      </c>
      <c r="J323" t="s">
        <v>1928</v>
      </c>
      <c r="K323">
        <v>321</v>
      </c>
      <c r="L323" t="b">
        <v>0</v>
      </c>
      <c r="M323" t="b">
        <v>0</v>
      </c>
      <c r="N323" t="b">
        <v>0</v>
      </c>
      <c r="O323" t="b">
        <v>0</v>
      </c>
      <c r="P323" t="b">
        <v>0</v>
      </c>
      <c r="Q323">
        <v>0</v>
      </c>
      <c r="R323">
        <v>0</v>
      </c>
      <c r="S323">
        <v>0</v>
      </c>
      <c r="T323">
        <v>0</v>
      </c>
      <c r="U323">
        <v>0</v>
      </c>
      <c r="V323">
        <v>0</v>
      </c>
      <c r="W323">
        <v>0</v>
      </c>
      <c r="X323">
        <v>0</v>
      </c>
      <c r="Y323">
        <v>500</v>
      </c>
      <c r="Z323" t="s">
        <v>1091</v>
      </c>
    </row>
    <row r="324" spans="1:26" x14ac:dyDescent="0.25">
      <c r="A324" t="s">
        <v>130</v>
      </c>
      <c r="B324" t="s">
        <v>1164</v>
      </c>
      <c r="C324" t="s">
        <v>4731</v>
      </c>
      <c r="D324">
        <v>3</v>
      </c>
      <c r="I324" t="s">
        <v>1127</v>
      </c>
      <c r="J324" t="s">
        <v>1930</v>
      </c>
      <c r="K324">
        <v>322</v>
      </c>
      <c r="L324" t="b">
        <v>0</v>
      </c>
      <c r="M324" t="b">
        <v>1</v>
      </c>
      <c r="N324" t="b">
        <v>1</v>
      </c>
      <c r="O324" t="b">
        <v>0</v>
      </c>
      <c r="P324" t="b">
        <v>0</v>
      </c>
      <c r="Q324">
        <v>1</v>
      </c>
      <c r="R324">
        <v>0</v>
      </c>
      <c r="S324">
        <v>4</v>
      </c>
      <c r="T324">
        <v>0</v>
      </c>
      <c r="U324">
        <v>0</v>
      </c>
      <c r="V324">
        <v>0</v>
      </c>
      <c r="W324">
        <v>0</v>
      </c>
      <c r="X324">
        <v>0</v>
      </c>
      <c r="Y324">
        <v>2</v>
      </c>
      <c r="Z324" t="s">
        <v>485</v>
      </c>
    </row>
    <row r="325" spans="1:26" x14ac:dyDescent="0.25">
      <c r="A325" t="s">
        <v>130</v>
      </c>
      <c r="B325" t="s">
        <v>1164</v>
      </c>
      <c r="C325" t="s">
        <v>1046</v>
      </c>
      <c r="D325">
        <v>0</v>
      </c>
      <c r="I325" t="s">
        <v>1127</v>
      </c>
      <c r="J325" t="s">
        <v>1931</v>
      </c>
      <c r="K325">
        <v>323</v>
      </c>
      <c r="L325" t="b">
        <v>0</v>
      </c>
      <c r="M325" t="b">
        <v>1</v>
      </c>
      <c r="N325" t="b">
        <v>0</v>
      </c>
      <c r="O325" t="b">
        <v>0</v>
      </c>
      <c r="P325" t="b">
        <v>0</v>
      </c>
      <c r="Q325">
        <v>3</v>
      </c>
      <c r="R325">
        <v>0</v>
      </c>
      <c r="S325">
        <v>4</v>
      </c>
      <c r="T325">
        <v>0</v>
      </c>
      <c r="U325">
        <v>0</v>
      </c>
      <c r="V325">
        <v>0</v>
      </c>
      <c r="W325">
        <v>0</v>
      </c>
      <c r="X325">
        <v>0</v>
      </c>
      <c r="Y325">
        <v>500</v>
      </c>
      <c r="Z325" t="s">
        <v>1091</v>
      </c>
    </row>
    <row r="326" spans="1:26" x14ac:dyDescent="0.25">
      <c r="A326" t="s">
        <v>130</v>
      </c>
      <c r="B326" t="s">
        <v>1164</v>
      </c>
      <c r="C326" t="s">
        <v>9</v>
      </c>
      <c r="D326">
        <v>0</v>
      </c>
      <c r="I326" t="s">
        <v>1127</v>
      </c>
      <c r="J326" t="s">
        <v>1932</v>
      </c>
      <c r="K326">
        <v>324</v>
      </c>
      <c r="L326" t="b">
        <v>0</v>
      </c>
      <c r="M326" t="b">
        <v>1</v>
      </c>
      <c r="N326" t="b">
        <v>1</v>
      </c>
      <c r="O326" t="b">
        <v>0</v>
      </c>
      <c r="P326" t="b">
        <v>0</v>
      </c>
      <c r="Q326">
        <v>0</v>
      </c>
      <c r="R326">
        <v>0</v>
      </c>
      <c r="S326">
        <v>2</v>
      </c>
      <c r="T326">
        <v>0</v>
      </c>
      <c r="U326">
        <v>0</v>
      </c>
      <c r="V326">
        <v>0</v>
      </c>
      <c r="W326">
        <v>0</v>
      </c>
      <c r="X326">
        <v>0</v>
      </c>
      <c r="Y326">
        <v>50</v>
      </c>
      <c r="Z326" t="s">
        <v>485</v>
      </c>
    </row>
    <row r="327" spans="1:26" x14ac:dyDescent="0.25">
      <c r="A327" t="s">
        <v>130</v>
      </c>
      <c r="B327" t="s">
        <v>1164</v>
      </c>
      <c r="C327" t="s">
        <v>4733</v>
      </c>
      <c r="D327">
        <v>0</v>
      </c>
      <c r="I327" t="s">
        <v>1127</v>
      </c>
      <c r="J327" t="s">
        <v>1933</v>
      </c>
      <c r="K327">
        <v>325</v>
      </c>
      <c r="L327" t="b">
        <v>0</v>
      </c>
      <c r="M327" t="b">
        <v>0</v>
      </c>
      <c r="N327" t="b">
        <v>0</v>
      </c>
      <c r="O327" t="b">
        <v>0</v>
      </c>
      <c r="P327" t="b">
        <v>0</v>
      </c>
      <c r="Q327">
        <v>0</v>
      </c>
      <c r="R327">
        <v>0</v>
      </c>
      <c r="S327">
        <v>0</v>
      </c>
      <c r="T327">
        <v>0</v>
      </c>
      <c r="U327">
        <v>0</v>
      </c>
      <c r="V327">
        <v>0</v>
      </c>
      <c r="W327">
        <v>0</v>
      </c>
      <c r="X327">
        <v>0</v>
      </c>
      <c r="Y327">
        <v>500</v>
      </c>
      <c r="Z327" t="s">
        <v>1091</v>
      </c>
    </row>
    <row r="328" spans="1:26" x14ac:dyDescent="0.25">
      <c r="A328" t="s">
        <v>130</v>
      </c>
      <c r="B328" t="s">
        <v>1164</v>
      </c>
      <c r="C328" t="s">
        <v>4734</v>
      </c>
      <c r="D328">
        <v>0</v>
      </c>
      <c r="I328" t="s">
        <v>1127</v>
      </c>
      <c r="J328" t="s">
        <v>1934</v>
      </c>
      <c r="K328">
        <v>326</v>
      </c>
      <c r="L328" t="b">
        <v>0</v>
      </c>
      <c r="M328" t="b">
        <v>0</v>
      </c>
      <c r="N328" t="b">
        <v>0</v>
      </c>
      <c r="O328" t="b">
        <v>0</v>
      </c>
      <c r="P328" t="b">
        <v>0</v>
      </c>
      <c r="Q328">
        <v>0</v>
      </c>
      <c r="R328">
        <v>0</v>
      </c>
      <c r="S328">
        <v>0</v>
      </c>
      <c r="T328">
        <v>0</v>
      </c>
      <c r="U328">
        <v>0</v>
      </c>
      <c r="V328">
        <v>0</v>
      </c>
      <c r="W328">
        <v>0</v>
      </c>
      <c r="X328">
        <v>0</v>
      </c>
      <c r="Y328">
        <v>500</v>
      </c>
      <c r="Z328" t="s">
        <v>1091</v>
      </c>
    </row>
    <row r="329" spans="1:26" x14ac:dyDescent="0.25">
      <c r="A329" t="s">
        <v>130</v>
      </c>
      <c r="B329" t="s">
        <v>1164</v>
      </c>
      <c r="C329" t="s">
        <v>4735</v>
      </c>
      <c r="D329">
        <v>0</v>
      </c>
      <c r="I329" t="s">
        <v>1127</v>
      </c>
      <c r="J329" t="s">
        <v>1936</v>
      </c>
      <c r="K329">
        <v>327</v>
      </c>
      <c r="L329" t="b">
        <v>0</v>
      </c>
      <c r="M329" t="b">
        <v>1</v>
      </c>
      <c r="N329" t="b">
        <v>1</v>
      </c>
      <c r="O329" t="b">
        <v>0</v>
      </c>
      <c r="P329" t="b">
        <v>0</v>
      </c>
      <c r="Q329">
        <v>3</v>
      </c>
      <c r="R329">
        <v>0</v>
      </c>
      <c r="S329">
        <v>0</v>
      </c>
      <c r="T329">
        <v>0</v>
      </c>
      <c r="U329">
        <v>0</v>
      </c>
      <c r="V329">
        <v>0</v>
      </c>
      <c r="W329">
        <v>0</v>
      </c>
      <c r="X329">
        <v>0</v>
      </c>
      <c r="Y329">
        <v>500</v>
      </c>
      <c r="Z329" t="s">
        <v>1091</v>
      </c>
    </row>
    <row r="330" spans="1:26" x14ac:dyDescent="0.25">
      <c r="A330" t="s">
        <v>130</v>
      </c>
      <c r="B330" t="s">
        <v>1164</v>
      </c>
      <c r="C330" t="s">
        <v>1081</v>
      </c>
      <c r="D330" t="s">
        <v>4738</v>
      </c>
      <c r="I330" t="s">
        <v>1127</v>
      </c>
      <c r="J330" t="s">
        <v>1937</v>
      </c>
      <c r="K330">
        <v>328</v>
      </c>
      <c r="L330" t="b">
        <v>0</v>
      </c>
      <c r="M330" t="b">
        <v>1</v>
      </c>
      <c r="N330" t="b">
        <v>1</v>
      </c>
      <c r="O330" t="b">
        <v>0</v>
      </c>
      <c r="P330" t="b">
        <v>0</v>
      </c>
      <c r="Q330">
        <v>3</v>
      </c>
      <c r="R330">
        <v>4</v>
      </c>
      <c r="S330">
        <v>0</v>
      </c>
      <c r="T330">
        <v>0</v>
      </c>
      <c r="U330">
        <v>0</v>
      </c>
      <c r="V330">
        <v>0</v>
      </c>
      <c r="W330">
        <v>0</v>
      </c>
      <c r="X330">
        <v>0</v>
      </c>
      <c r="Y330">
        <v>500</v>
      </c>
      <c r="Z330" t="s">
        <v>1091</v>
      </c>
    </row>
    <row r="331" spans="1:26" x14ac:dyDescent="0.25">
      <c r="A331" t="s">
        <v>130</v>
      </c>
      <c r="B331" t="s">
        <v>1167</v>
      </c>
      <c r="C331" t="s">
        <v>4725</v>
      </c>
      <c r="D331">
        <v>22</v>
      </c>
      <c r="I331" t="s">
        <v>1127</v>
      </c>
      <c r="J331" t="s">
        <v>1938</v>
      </c>
      <c r="K331">
        <v>329</v>
      </c>
      <c r="L331" t="b">
        <v>0</v>
      </c>
      <c r="M331" t="b">
        <v>0</v>
      </c>
      <c r="N331" t="b">
        <v>0</v>
      </c>
      <c r="O331" t="b">
        <v>0</v>
      </c>
      <c r="P331" t="b">
        <v>0</v>
      </c>
      <c r="Q331">
        <v>0</v>
      </c>
      <c r="R331">
        <v>0</v>
      </c>
      <c r="S331">
        <v>0</v>
      </c>
      <c r="T331">
        <v>0</v>
      </c>
      <c r="U331">
        <v>0</v>
      </c>
      <c r="V331">
        <v>0</v>
      </c>
      <c r="W331">
        <v>0</v>
      </c>
      <c r="X331">
        <v>0</v>
      </c>
      <c r="Y331">
        <v>500</v>
      </c>
      <c r="Z331" t="s">
        <v>1091</v>
      </c>
    </row>
    <row r="332" spans="1:26" x14ac:dyDescent="0.25">
      <c r="A332" t="s">
        <v>130</v>
      </c>
      <c r="B332" t="s">
        <v>1167</v>
      </c>
      <c r="C332" t="s">
        <v>1083</v>
      </c>
      <c r="D332" t="b">
        <v>0</v>
      </c>
      <c r="I332" t="s">
        <v>1127</v>
      </c>
      <c r="J332" t="s">
        <v>1940</v>
      </c>
      <c r="K332">
        <v>330</v>
      </c>
      <c r="L332" t="b">
        <v>0</v>
      </c>
      <c r="M332" t="b">
        <v>0</v>
      </c>
      <c r="N332" t="b">
        <v>0</v>
      </c>
      <c r="O332" t="b">
        <v>0</v>
      </c>
      <c r="P332" t="b">
        <v>0</v>
      </c>
      <c r="Q332">
        <v>0</v>
      </c>
      <c r="R332">
        <v>0</v>
      </c>
      <c r="S332">
        <v>0</v>
      </c>
      <c r="T332">
        <v>0</v>
      </c>
      <c r="U332">
        <v>0</v>
      </c>
      <c r="V332">
        <v>0</v>
      </c>
      <c r="W332">
        <v>0</v>
      </c>
      <c r="X332">
        <v>0</v>
      </c>
      <c r="Y332">
        <v>500</v>
      </c>
      <c r="Z332" t="s">
        <v>1091</v>
      </c>
    </row>
    <row r="333" spans="1:26" x14ac:dyDescent="0.25">
      <c r="A333" t="s">
        <v>130</v>
      </c>
      <c r="B333" t="s">
        <v>1167</v>
      </c>
      <c r="C333" t="s">
        <v>4726</v>
      </c>
      <c r="D333" t="b">
        <v>0</v>
      </c>
      <c r="I333" t="s">
        <v>1127</v>
      </c>
      <c r="J333" t="s">
        <v>1941</v>
      </c>
      <c r="K333">
        <v>331</v>
      </c>
      <c r="L333" t="b">
        <v>0</v>
      </c>
      <c r="M333" t="b">
        <v>0</v>
      </c>
      <c r="N333" t="b">
        <v>1</v>
      </c>
      <c r="O333" t="b">
        <v>0</v>
      </c>
      <c r="P333" t="b">
        <v>0</v>
      </c>
      <c r="Q333">
        <v>3</v>
      </c>
      <c r="R333">
        <v>4</v>
      </c>
      <c r="S333">
        <v>4</v>
      </c>
      <c r="T333">
        <v>0</v>
      </c>
      <c r="U333">
        <v>0</v>
      </c>
      <c r="V333">
        <v>0</v>
      </c>
      <c r="W333">
        <v>0</v>
      </c>
      <c r="X333">
        <v>0</v>
      </c>
      <c r="Y333">
        <v>500</v>
      </c>
      <c r="Z333" t="s">
        <v>1091</v>
      </c>
    </row>
    <row r="334" spans="1:26" x14ac:dyDescent="0.25">
      <c r="A334" t="s">
        <v>130</v>
      </c>
      <c r="B334" t="s">
        <v>1167</v>
      </c>
      <c r="C334" t="s">
        <v>4727</v>
      </c>
      <c r="D334" t="b">
        <v>1</v>
      </c>
      <c r="I334" t="s">
        <v>1127</v>
      </c>
      <c r="J334" t="s">
        <v>1943</v>
      </c>
      <c r="K334">
        <v>332</v>
      </c>
      <c r="L334" t="b">
        <v>0</v>
      </c>
      <c r="M334" t="b">
        <v>0</v>
      </c>
      <c r="N334" t="b">
        <v>0</v>
      </c>
      <c r="O334" t="b">
        <v>0</v>
      </c>
      <c r="P334" t="b">
        <v>0</v>
      </c>
      <c r="Q334">
        <v>0</v>
      </c>
      <c r="R334">
        <v>0</v>
      </c>
      <c r="S334">
        <v>0</v>
      </c>
      <c r="T334">
        <v>0</v>
      </c>
      <c r="U334">
        <v>0</v>
      </c>
      <c r="V334">
        <v>0</v>
      </c>
      <c r="W334">
        <v>0</v>
      </c>
      <c r="X334">
        <v>0</v>
      </c>
      <c r="Y334">
        <v>500</v>
      </c>
      <c r="Z334" t="s">
        <v>1091</v>
      </c>
    </row>
    <row r="335" spans="1:26" x14ac:dyDescent="0.25">
      <c r="A335" t="s">
        <v>130</v>
      </c>
      <c r="B335" t="s">
        <v>1167</v>
      </c>
      <c r="C335" t="s">
        <v>4728</v>
      </c>
      <c r="D335" t="b">
        <v>0</v>
      </c>
      <c r="I335" t="s">
        <v>1127</v>
      </c>
      <c r="J335" t="s">
        <v>1944</v>
      </c>
      <c r="K335">
        <v>333</v>
      </c>
      <c r="L335" t="b">
        <v>0</v>
      </c>
      <c r="M335" t="b">
        <v>0</v>
      </c>
      <c r="N335" t="b">
        <v>0</v>
      </c>
      <c r="O335" t="b">
        <v>0</v>
      </c>
      <c r="P335" t="b">
        <v>0</v>
      </c>
      <c r="Q335">
        <v>0</v>
      </c>
      <c r="R335">
        <v>0</v>
      </c>
      <c r="S335">
        <v>0</v>
      </c>
      <c r="T335">
        <v>0</v>
      </c>
      <c r="U335">
        <v>0</v>
      </c>
      <c r="V335">
        <v>0</v>
      </c>
      <c r="W335">
        <v>0</v>
      </c>
      <c r="X335">
        <v>0</v>
      </c>
      <c r="Y335">
        <v>500</v>
      </c>
      <c r="Z335" t="s">
        <v>1091</v>
      </c>
    </row>
    <row r="336" spans="1:26" x14ac:dyDescent="0.25">
      <c r="A336" t="s">
        <v>130</v>
      </c>
      <c r="B336" t="s">
        <v>1167</v>
      </c>
      <c r="C336" t="s">
        <v>2454</v>
      </c>
      <c r="D336" t="b">
        <v>0</v>
      </c>
      <c r="I336" t="s">
        <v>1127</v>
      </c>
      <c r="J336" t="s">
        <v>1945</v>
      </c>
      <c r="K336">
        <v>334</v>
      </c>
      <c r="L336" t="b">
        <v>0</v>
      </c>
      <c r="M336" t="b">
        <v>0</v>
      </c>
      <c r="N336" t="b">
        <v>0</v>
      </c>
      <c r="O336" t="b">
        <v>0</v>
      </c>
      <c r="P336" t="b">
        <v>0</v>
      </c>
      <c r="Q336">
        <v>0</v>
      </c>
      <c r="R336">
        <v>0</v>
      </c>
      <c r="S336">
        <v>0</v>
      </c>
      <c r="T336">
        <v>0</v>
      </c>
      <c r="U336">
        <v>0</v>
      </c>
      <c r="V336">
        <v>0</v>
      </c>
      <c r="W336">
        <v>0</v>
      </c>
      <c r="X336">
        <v>0</v>
      </c>
      <c r="Y336">
        <v>500</v>
      </c>
      <c r="Z336" t="s">
        <v>1091</v>
      </c>
    </row>
    <row r="337" spans="1:26" x14ac:dyDescent="0.25">
      <c r="A337" t="s">
        <v>130</v>
      </c>
      <c r="B337" t="s">
        <v>1167</v>
      </c>
      <c r="C337" t="s">
        <v>4729</v>
      </c>
      <c r="D337">
        <v>2</v>
      </c>
      <c r="I337" t="s">
        <v>1127</v>
      </c>
      <c r="J337" t="s">
        <v>1946</v>
      </c>
      <c r="K337">
        <v>335</v>
      </c>
      <c r="L337" t="b">
        <v>0</v>
      </c>
      <c r="M337" t="b">
        <v>0</v>
      </c>
      <c r="N337" t="b">
        <v>1</v>
      </c>
      <c r="O337" t="b">
        <v>0</v>
      </c>
      <c r="P337" t="b">
        <v>0</v>
      </c>
      <c r="Q337">
        <v>0</v>
      </c>
      <c r="R337">
        <v>0</v>
      </c>
      <c r="S337">
        <v>0</v>
      </c>
      <c r="T337">
        <v>0</v>
      </c>
      <c r="U337">
        <v>0</v>
      </c>
      <c r="V337">
        <v>0</v>
      </c>
      <c r="W337">
        <v>0</v>
      </c>
      <c r="X337">
        <v>0</v>
      </c>
      <c r="Y337">
        <v>500</v>
      </c>
      <c r="Z337" t="s">
        <v>1091</v>
      </c>
    </row>
    <row r="338" spans="1:26" x14ac:dyDescent="0.25">
      <c r="A338" t="s">
        <v>130</v>
      </c>
      <c r="B338" t="s">
        <v>1167</v>
      </c>
      <c r="C338" t="s">
        <v>4730</v>
      </c>
      <c r="D338">
        <v>0</v>
      </c>
      <c r="I338" t="s">
        <v>1127</v>
      </c>
      <c r="J338" t="s">
        <v>1948</v>
      </c>
      <c r="K338">
        <v>336</v>
      </c>
      <c r="L338" t="b">
        <v>0</v>
      </c>
      <c r="M338" t="b">
        <v>1</v>
      </c>
      <c r="N338" t="b">
        <v>1</v>
      </c>
      <c r="O338" t="b">
        <v>0</v>
      </c>
      <c r="P338" t="b">
        <v>0</v>
      </c>
      <c r="Q338">
        <v>3</v>
      </c>
      <c r="R338">
        <v>0</v>
      </c>
      <c r="S338">
        <v>4</v>
      </c>
      <c r="T338">
        <v>0</v>
      </c>
      <c r="U338">
        <v>0</v>
      </c>
      <c r="V338">
        <v>0</v>
      </c>
      <c r="W338">
        <v>0</v>
      </c>
      <c r="X338">
        <v>0</v>
      </c>
      <c r="Y338">
        <v>500</v>
      </c>
      <c r="Z338" t="s">
        <v>1091</v>
      </c>
    </row>
    <row r="339" spans="1:26" x14ac:dyDescent="0.25">
      <c r="A339" t="s">
        <v>130</v>
      </c>
      <c r="B339" t="s">
        <v>1167</v>
      </c>
      <c r="C339" t="s">
        <v>4731</v>
      </c>
      <c r="D339">
        <v>3</v>
      </c>
      <c r="I339" t="s">
        <v>1127</v>
      </c>
      <c r="J339" t="s">
        <v>1949</v>
      </c>
      <c r="K339">
        <v>337</v>
      </c>
      <c r="L339" t="b">
        <v>0</v>
      </c>
      <c r="M339" t="b">
        <v>0</v>
      </c>
      <c r="N339" t="b">
        <v>0</v>
      </c>
      <c r="O339" t="b">
        <v>0</v>
      </c>
      <c r="P339" t="b">
        <v>0</v>
      </c>
      <c r="Q339">
        <v>0</v>
      </c>
      <c r="R339">
        <v>0</v>
      </c>
      <c r="S339">
        <v>0</v>
      </c>
      <c r="T339">
        <v>0</v>
      </c>
      <c r="U339">
        <v>0</v>
      </c>
      <c r="V339">
        <v>0</v>
      </c>
      <c r="W339">
        <v>0</v>
      </c>
      <c r="X339">
        <v>0</v>
      </c>
      <c r="Y339">
        <v>500</v>
      </c>
      <c r="Z339" t="s">
        <v>1091</v>
      </c>
    </row>
    <row r="340" spans="1:26" x14ac:dyDescent="0.25">
      <c r="A340" t="s">
        <v>130</v>
      </c>
      <c r="B340" t="s">
        <v>1167</v>
      </c>
      <c r="C340" t="s">
        <v>1046</v>
      </c>
      <c r="D340">
        <v>0</v>
      </c>
      <c r="I340" t="s">
        <v>1127</v>
      </c>
      <c r="J340" t="s">
        <v>1950</v>
      </c>
      <c r="K340">
        <v>338</v>
      </c>
      <c r="L340" t="b">
        <v>0</v>
      </c>
      <c r="M340" t="b">
        <v>0</v>
      </c>
      <c r="N340" t="b">
        <v>0</v>
      </c>
      <c r="O340" t="b">
        <v>0</v>
      </c>
      <c r="P340" t="b">
        <v>0</v>
      </c>
      <c r="Q340">
        <v>0</v>
      </c>
      <c r="R340">
        <v>0</v>
      </c>
      <c r="S340">
        <v>0</v>
      </c>
      <c r="T340">
        <v>0</v>
      </c>
      <c r="U340">
        <v>0</v>
      </c>
      <c r="V340">
        <v>0</v>
      </c>
      <c r="W340">
        <v>0</v>
      </c>
      <c r="X340">
        <v>0</v>
      </c>
      <c r="Y340">
        <v>500</v>
      </c>
      <c r="Z340" t="s">
        <v>1091</v>
      </c>
    </row>
    <row r="341" spans="1:26" x14ac:dyDescent="0.25">
      <c r="A341" t="s">
        <v>130</v>
      </c>
      <c r="B341" t="s">
        <v>1167</v>
      </c>
      <c r="C341" t="s">
        <v>9</v>
      </c>
      <c r="D341">
        <v>0</v>
      </c>
      <c r="I341" t="s">
        <v>1127</v>
      </c>
      <c r="J341" t="s">
        <v>1951</v>
      </c>
      <c r="K341">
        <v>339</v>
      </c>
      <c r="L341" t="b">
        <v>0</v>
      </c>
      <c r="M341" t="b">
        <v>0</v>
      </c>
      <c r="N341" t="b">
        <v>0</v>
      </c>
      <c r="O341" t="b">
        <v>0</v>
      </c>
      <c r="P341" t="b">
        <v>0</v>
      </c>
      <c r="Q341">
        <v>0</v>
      </c>
      <c r="R341">
        <v>0</v>
      </c>
      <c r="S341">
        <v>0</v>
      </c>
      <c r="T341">
        <v>0</v>
      </c>
      <c r="U341">
        <v>0</v>
      </c>
      <c r="V341">
        <v>0</v>
      </c>
      <c r="W341">
        <v>0</v>
      </c>
      <c r="X341">
        <v>0</v>
      </c>
      <c r="Y341">
        <v>500</v>
      </c>
      <c r="Z341" t="s">
        <v>1091</v>
      </c>
    </row>
    <row r="342" spans="1:26" x14ac:dyDescent="0.25">
      <c r="A342" t="s">
        <v>130</v>
      </c>
      <c r="B342" t="s">
        <v>1167</v>
      </c>
      <c r="C342" t="s">
        <v>4733</v>
      </c>
      <c r="D342">
        <v>0</v>
      </c>
      <c r="I342" t="s">
        <v>1127</v>
      </c>
      <c r="J342" t="s">
        <v>1952</v>
      </c>
      <c r="K342">
        <v>340</v>
      </c>
      <c r="L342" t="b">
        <v>0</v>
      </c>
      <c r="M342" t="b">
        <v>0</v>
      </c>
      <c r="N342" t="b">
        <v>0</v>
      </c>
      <c r="O342" t="b">
        <v>0</v>
      </c>
      <c r="P342" t="b">
        <v>0</v>
      </c>
      <c r="Q342">
        <v>0</v>
      </c>
      <c r="R342">
        <v>0</v>
      </c>
      <c r="S342">
        <v>0</v>
      </c>
      <c r="T342">
        <v>0</v>
      </c>
      <c r="U342">
        <v>0</v>
      </c>
      <c r="V342">
        <v>0</v>
      </c>
      <c r="W342">
        <v>0</v>
      </c>
      <c r="X342">
        <v>0</v>
      </c>
      <c r="Y342">
        <v>500</v>
      </c>
      <c r="Z342" t="s">
        <v>1091</v>
      </c>
    </row>
    <row r="343" spans="1:26" x14ac:dyDescent="0.25">
      <c r="A343" t="s">
        <v>130</v>
      </c>
      <c r="B343" t="s">
        <v>1167</v>
      </c>
      <c r="C343" t="s">
        <v>4734</v>
      </c>
      <c r="D343">
        <v>0</v>
      </c>
      <c r="I343" t="s">
        <v>1127</v>
      </c>
      <c r="J343" t="s">
        <v>1953</v>
      </c>
      <c r="K343">
        <v>341</v>
      </c>
      <c r="L343" t="b">
        <v>0</v>
      </c>
      <c r="M343" t="b">
        <v>0</v>
      </c>
      <c r="N343" t="b">
        <v>0</v>
      </c>
      <c r="O343" t="b">
        <v>0</v>
      </c>
      <c r="P343" t="b">
        <v>0</v>
      </c>
      <c r="Q343">
        <v>0</v>
      </c>
      <c r="R343">
        <v>0</v>
      </c>
      <c r="S343">
        <v>0</v>
      </c>
      <c r="T343">
        <v>0</v>
      </c>
      <c r="U343">
        <v>0</v>
      </c>
      <c r="V343">
        <v>0</v>
      </c>
      <c r="W343">
        <v>0</v>
      </c>
      <c r="X343">
        <v>0</v>
      </c>
      <c r="Y343">
        <v>500</v>
      </c>
      <c r="Z343" t="s">
        <v>1091</v>
      </c>
    </row>
    <row r="344" spans="1:26" x14ac:dyDescent="0.25">
      <c r="A344" t="s">
        <v>130</v>
      </c>
      <c r="B344" t="s">
        <v>1167</v>
      </c>
      <c r="C344" t="s">
        <v>4735</v>
      </c>
      <c r="D344">
        <v>0</v>
      </c>
      <c r="I344" t="s">
        <v>1127</v>
      </c>
      <c r="J344" t="s">
        <v>1954</v>
      </c>
      <c r="K344">
        <v>342</v>
      </c>
      <c r="L344" t="b">
        <v>0</v>
      </c>
      <c r="M344" t="b">
        <v>0</v>
      </c>
      <c r="N344" t="b">
        <v>0</v>
      </c>
      <c r="O344" t="b">
        <v>0</v>
      </c>
      <c r="P344" t="b">
        <v>0</v>
      </c>
      <c r="Q344">
        <v>0</v>
      </c>
      <c r="R344">
        <v>0</v>
      </c>
      <c r="S344">
        <v>0</v>
      </c>
      <c r="T344">
        <v>0</v>
      </c>
      <c r="U344">
        <v>0</v>
      </c>
      <c r="V344">
        <v>0</v>
      </c>
      <c r="W344">
        <v>0</v>
      </c>
      <c r="X344">
        <v>0</v>
      </c>
      <c r="Y344">
        <v>500</v>
      </c>
      <c r="Z344" t="s">
        <v>1091</v>
      </c>
    </row>
    <row r="345" spans="1:26" x14ac:dyDescent="0.25">
      <c r="A345" t="s">
        <v>130</v>
      </c>
      <c r="B345" t="s">
        <v>1167</v>
      </c>
      <c r="C345" t="s">
        <v>1081</v>
      </c>
      <c r="D345" t="s">
        <v>4738</v>
      </c>
      <c r="I345" t="s">
        <v>1127</v>
      </c>
      <c r="J345" t="s">
        <v>1955</v>
      </c>
      <c r="K345">
        <v>343</v>
      </c>
      <c r="L345" t="b">
        <v>0</v>
      </c>
      <c r="M345" t="b">
        <v>0</v>
      </c>
      <c r="N345" t="b">
        <v>0</v>
      </c>
      <c r="O345" t="b">
        <v>0</v>
      </c>
      <c r="P345" t="b">
        <v>0</v>
      </c>
      <c r="Q345">
        <v>0</v>
      </c>
      <c r="R345">
        <v>0</v>
      </c>
      <c r="S345">
        <v>0</v>
      </c>
      <c r="T345">
        <v>0</v>
      </c>
      <c r="U345">
        <v>0</v>
      </c>
      <c r="V345">
        <v>0</v>
      </c>
      <c r="W345">
        <v>0</v>
      </c>
      <c r="X345">
        <v>0</v>
      </c>
      <c r="Y345">
        <v>500</v>
      </c>
      <c r="Z345" t="s">
        <v>1091</v>
      </c>
    </row>
    <row r="346" spans="1:26" x14ac:dyDescent="0.25">
      <c r="A346" t="s">
        <v>130</v>
      </c>
      <c r="B346" t="s">
        <v>1170</v>
      </c>
      <c r="C346" t="s">
        <v>4725</v>
      </c>
      <c r="D346">
        <v>23</v>
      </c>
      <c r="I346" t="s">
        <v>1127</v>
      </c>
      <c r="J346" t="s">
        <v>1956</v>
      </c>
      <c r="K346">
        <v>344</v>
      </c>
      <c r="L346" t="b">
        <v>0</v>
      </c>
      <c r="M346" t="b">
        <v>0</v>
      </c>
      <c r="N346" t="b">
        <v>0</v>
      </c>
      <c r="O346" t="b">
        <v>0</v>
      </c>
      <c r="P346" t="b">
        <v>0</v>
      </c>
      <c r="Q346">
        <v>0</v>
      </c>
      <c r="R346">
        <v>0</v>
      </c>
      <c r="S346">
        <v>0</v>
      </c>
      <c r="T346">
        <v>0</v>
      </c>
      <c r="U346">
        <v>0</v>
      </c>
      <c r="V346">
        <v>0</v>
      </c>
      <c r="W346">
        <v>0</v>
      </c>
      <c r="X346">
        <v>0</v>
      </c>
      <c r="Y346">
        <v>500</v>
      </c>
      <c r="Z346" t="s">
        <v>1091</v>
      </c>
    </row>
    <row r="347" spans="1:26" x14ac:dyDescent="0.25">
      <c r="A347" t="s">
        <v>130</v>
      </c>
      <c r="B347" t="s">
        <v>1170</v>
      </c>
      <c r="C347" t="s">
        <v>1083</v>
      </c>
      <c r="D347" t="b">
        <v>0</v>
      </c>
      <c r="I347" t="s">
        <v>1127</v>
      </c>
      <c r="J347" t="s">
        <v>1957</v>
      </c>
      <c r="K347">
        <v>345</v>
      </c>
      <c r="L347" t="b">
        <v>0</v>
      </c>
      <c r="M347" t="b">
        <v>0</v>
      </c>
      <c r="N347" t="b">
        <v>0</v>
      </c>
      <c r="O347" t="b">
        <v>0</v>
      </c>
      <c r="P347" t="b">
        <v>0</v>
      </c>
      <c r="Q347">
        <v>0</v>
      </c>
      <c r="R347">
        <v>0</v>
      </c>
      <c r="S347">
        <v>0</v>
      </c>
      <c r="T347">
        <v>0</v>
      </c>
      <c r="U347">
        <v>0</v>
      </c>
      <c r="V347">
        <v>0</v>
      </c>
      <c r="W347">
        <v>0</v>
      </c>
      <c r="X347">
        <v>0</v>
      </c>
      <c r="Y347">
        <v>500</v>
      </c>
      <c r="Z347" t="s">
        <v>1091</v>
      </c>
    </row>
    <row r="348" spans="1:26" x14ac:dyDescent="0.25">
      <c r="A348" t="s">
        <v>130</v>
      </c>
      <c r="B348" t="s">
        <v>1170</v>
      </c>
      <c r="C348" t="s">
        <v>4726</v>
      </c>
      <c r="D348" t="b">
        <v>0</v>
      </c>
      <c r="I348" t="s">
        <v>1127</v>
      </c>
      <c r="J348" t="s">
        <v>1958</v>
      </c>
      <c r="K348">
        <v>346</v>
      </c>
      <c r="L348" t="b">
        <v>0</v>
      </c>
      <c r="M348" t="b">
        <v>0</v>
      </c>
      <c r="N348" t="b">
        <v>0</v>
      </c>
      <c r="O348" t="b">
        <v>0</v>
      </c>
      <c r="P348" t="b">
        <v>0</v>
      </c>
      <c r="Q348">
        <v>0</v>
      </c>
      <c r="R348">
        <v>0</v>
      </c>
      <c r="S348">
        <v>0</v>
      </c>
      <c r="T348">
        <v>0</v>
      </c>
      <c r="U348">
        <v>0</v>
      </c>
      <c r="V348">
        <v>0</v>
      </c>
      <c r="W348">
        <v>0</v>
      </c>
      <c r="X348">
        <v>0</v>
      </c>
      <c r="Y348">
        <v>500</v>
      </c>
      <c r="Z348" t="s">
        <v>1091</v>
      </c>
    </row>
    <row r="349" spans="1:26" x14ac:dyDescent="0.25">
      <c r="A349" t="s">
        <v>130</v>
      </c>
      <c r="B349" t="s">
        <v>1170</v>
      </c>
      <c r="C349" t="s">
        <v>4727</v>
      </c>
      <c r="D349" t="b">
        <v>1</v>
      </c>
      <c r="I349" t="s">
        <v>1127</v>
      </c>
      <c r="J349" t="s">
        <v>1959</v>
      </c>
      <c r="K349">
        <v>347</v>
      </c>
      <c r="L349" t="b">
        <v>0</v>
      </c>
      <c r="M349" t="b">
        <v>0</v>
      </c>
      <c r="N349" t="b">
        <v>0</v>
      </c>
      <c r="O349" t="b">
        <v>0</v>
      </c>
      <c r="P349" t="b">
        <v>0</v>
      </c>
      <c r="Q349">
        <v>0</v>
      </c>
      <c r="R349">
        <v>0</v>
      </c>
      <c r="S349">
        <v>0</v>
      </c>
      <c r="T349">
        <v>0</v>
      </c>
      <c r="U349">
        <v>0</v>
      </c>
      <c r="V349">
        <v>0</v>
      </c>
      <c r="W349">
        <v>0</v>
      </c>
      <c r="X349">
        <v>0</v>
      </c>
      <c r="Y349">
        <v>500</v>
      </c>
      <c r="Z349" t="s">
        <v>1091</v>
      </c>
    </row>
    <row r="350" spans="1:26" x14ac:dyDescent="0.25">
      <c r="A350" t="s">
        <v>130</v>
      </c>
      <c r="B350" t="s">
        <v>1170</v>
      </c>
      <c r="C350" t="s">
        <v>4728</v>
      </c>
      <c r="D350" t="b">
        <v>0</v>
      </c>
      <c r="I350" t="s">
        <v>1127</v>
      </c>
      <c r="J350" t="s">
        <v>1960</v>
      </c>
      <c r="K350">
        <v>348</v>
      </c>
      <c r="L350" t="b">
        <v>0</v>
      </c>
      <c r="M350" t="b">
        <v>0</v>
      </c>
      <c r="N350" t="b">
        <v>0</v>
      </c>
      <c r="O350" t="b">
        <v>0</v>
      </c>
      <c r="P350" t="b">
        <v>0</v>
      </c>
      <c r="Q350">
        <v>0</v>
      </c>
      <c r="R350">
        <v>0</v>
      </c>
      <c r="S350">
        <v>0</v>
      </c>
      <c r="T350">
        <v>0</v>
      </c>
      <c r="U350">
        <v>0</v>
      </c>
      <c r="V350">
        <v>0</v>
      </c>
      <c r="W350">
        <v>0</v>
      </c>
      <c r="X350">
        <v>0</v>
      </c>
      <c r="Y350">
        <v>500</v>
      </c>
      <c r="Z350" t="s">
        <v>1091</v>
      </c>
    </row>
    <row r="351" spans="1:26" x14ac:dyDescent="0.25">
      <c r="A351" t="s">
        <v>130</v>
      </c>
      <c r="B351" t="s">
        <v>1170</v>
      </c>
      <c r="C351" t="s">
        <v>2454</v>
      </c>
      <c r="D351" t="b">
        <v>0</v>
      </c>
      <c r="I351" t="s">
        <v>1127</v>
      </c>
      <c r="J351" t="s">
        <v>1961</v>
      </c>
      <c r="K351">
        <v>349</v>
      </c>
      <c r="L351" t="b">
        <v>0</v>
      </c>
      <c r="M351" t="b">
        <v>0</v>
      </c>
      <c r="N351" t="b">
        <v>0</v>
      </c>
      <c r="O351" t="b">
        <v>0</v>
      </c>
      <c r="P351" t="b">
        <v>0</v>
      </c>
      <c r="Q351">
        <v>0</v>
      </c>
      <c r="R351">
        <v>0</v>
      </c>
      <c r="S351">
        <v>0</v>
      </c>
      <c r="T351">
        <v>0</v>
      </c>
      <c r="U351">
        <v>0</v>
      </c>
      <c r="V351">
        <v>0</v>
      </c>
      <c r="W351">
        <v>0</v>
      </c>
      <c r="X351">
        <v>0</v>
      </c>
      <c r="Y351">
        <v>500</v>
      </c>
      <c r="Z351" t="s">
        <v>1091</v>
      </c>
    </row>
    <row r="352" spans="1:26" x14ac:dyDescent="0.25">
      <c r="A352" t="s">
        <v>130</v>
      </c>
      <c r="B352" t="s">
        <v>1170</v>
      </c>
      <c r="C352" t="s">
        <v>4729</v>
      </c>
      <c r="D352">
        <v>2</v>
      </c>
      <c r="I352" t="s">
        <v>1127</v>
      </c>
      <c r="J352" t="s">
        <v>1962</v>
      </c>
      <c r="K352">
        <v>350</v>
      </c>
      <c r="L352" t="b">
        <v>0</v>
      </c>
      <c r="M352" t="b">
        <v>0</v>
      </c>
      <c r="N352" t="b">
        <v>0</v>
      </c>
      <c r="O352" t="b">
        <v>0</v>
      </c>
      <c r="P352" t="b">
        <v>0</v>
      </c>
      <c r="Q352">
        <v>0</v>
      </c>
      <c r="R352">
        <v>0</v>
      </c>
      <c r="S352">
        <v>0</v>
      </c>
      <c r="T352">
        <v>0</v>
      </c>
      <c r="U352">
        <v>0</v>
      </c>
      <c r="V352">
        <v>0</v>
      </c>
      <c r="W352">
        <v>0</v>
      </c>
      <c r="X352">
        <v>0</v>
      </c>
      <c r="Y352">
        <v>500</v>
      </c>
      <c r="Z352" t="s">
        <v>1091</v>
      </c>
    </row>
    <row r="353" spans="1:26" x14ac:dyDescent="0.25">
      <c r="A353" t="s">
        <v>130</v>
      </c>
      <c r="B353" t="s">
        <v>1170</v>
      </c>
      <c r="C353" t="s">
        <v>4730</v>
      </c>
      <c r="D353">
        <v>0</v>
      </c>
      <c r="I353" t="s">
        <v>1127</v>
      </c>
      <c r="J353" t="s">
        <v>1963</v>
      </c>
      <c r="K353">
        <v>351</v>
      </c>
      <c r="L353" t="b">
        <v>0</v>
      </c>
      <c r="M353" t="b">
        <v>0</v>
      </c>
      <c r="N353" t="b">
        <v>0</v>
      </c>
      <c r="O353" t="b">
        <v>0</v>
      </c>
      <c r="P353" t="b">
        <v>0</v>
      </c>
      <c r="Q353">
        <v>0</v>
      </c>
      <c r="R353">
        <v>0</v>
      </c>
      <c r="S353">
        <v>0</v>
      </c>
      <c r="T353">
        <v>0</v>
      </c>
      <c r="U353">
        <v>0</v>
      </c>
      <c r="V353">
        <v>0</v>
      </c>
      <c r="W353">
        <v>0</v>
      </c>
      <c r="X353">
        <v>0</v>
      </c>
      <c r="Y353">
        <v>500</v>
      </c>
      <c r="Z353" t="s">
        <v>1091</v>
      </c>
    </row>
    <row r="354" spans="1:26" x14ac:dyDescent="0.25">
      <c r="A354" t="s">
        <v>130</v>
      </c>
      <c r="B354" t="s">
        <v>1170</v>
      </c>
      <c r="C354" t="s">
        <v>4731</v>
      </c>
      <c r="D354">
        <v>3</v>
      </c>
      <c r="I354" t="s">
        <v>1130</v>
      </c>
      <c r="J354" t="s">
        <v>1964</v>
      </c>
      <c r="K354">
        <v>352</v>
      </c>
      <c r="L354" t="b">
        <v>0</v>
      </c>
      <c r="M354" t="b">
        <v>1</v>
      </c>
      <c r="N354" t="b">
        <v>1</v>
      </c>
      <c r="O354" t="b">
        <v>0</v>
      </c>
      <c r="P354" t="b">
        <v>0</v>
      </c>
      <c r="Q354">
        <v>3</v>
      </c>
      <c r="R354">
        <v>0</v>
      </c>
      <c r="S354">
        <v>4</v>
      </c>
      <c r="T354">
        <v>0</v>
      </c>
      <c r="U354">
        <v>0</v>
      </c>
      <c r="V354">
        <v>0</v>
      </c>
      <c r="W354">
        <v>0</v>
      </c>
      <c r="X354">
        <v>0</v>
      </c>
      <c r="Y354">
        <v>50</v>
      </c>
      <c r="Z354" t="s">
        <v>1091</v>
      </c>
    </row>
    <row r="355" spans="1:26" x14ac:dyDescent="0.25">
      <c r="A355" t="s">
        <v>130</v>
      </c>
      <c r="B355" t="s">
        <v>1170</v>
      </c>
      <c r="C355" t="s">
        <v>1046</v>
      </c>
      <c r="D355">
        <v>0</v>
      </c>
      <c r="I355" t="s">
        <v>1130</v>
      </c>
      <c r="J355" t="s">
        <v>1965</v>
      </c>
      <c r="K355">
        <v>353</v>
      </c>
      <c r="L355" t="b">
        <v>0</v>
      </c>
      <c r="M355" t="b">
        <v>0</v>
      </c>
      <c r="N355" t="b">
        <v>0</v>
      </c>
      <c r="O355" t="b">
        <v>0</v>
      </c>
      <c r="P355" t="b">
        <v>0</v>
      </c>
      <c r="Q355">
        <v>0</v>
      </c>
      <c r="R355">
        <v>0</v>
      </c>
      <c r="S355">
        <v>0</v>
      </c>
      <c r="T355">
        <v>0</v>
      </c>
      <c r="U355">
        <v>0</v>
      </c>
      <c r="V355">
        <v>0</v>
      </c>
      <c r="W355">
        <v>0</v>
      </c>
      <c r="X355">
        <v>0</v>
      </c>
      <c r="Y355">
        <v>500</v>
      </c>
      <c r="Z355" t="s">
        <v>1091</v>
      </c>
    </row>
    <row r="356" spans="1:26" x14ac:dyDescent="0.25">
      <c r="A356" t="s">
        <v>130</v>
      </c>
      <c r="B356" t="s">
        <v>1170</v>
      </c>
      <c r="C356" t="s">
        <v>9</v>
      </c>
      <c r="D356">
        <v>0</v>
      </c>
      <c r="I356" t="s">
        <v>1130</v>
      </c>
      <c r="J356" t="s">
        <v>1967</v>
      </c>
      <c r="K356">
        <v>354</v>
      </c>
      <c r="L356" t="b">
        <v>0</v>
      </c>
      <c r="M356" t="b">
        <v>1</v>
      </c>
      <c r="N356" t="b">
        <v>1</v>
      </c>
      <c r="O356" t="b">
        <v>0</v>
      </c>
      <c r="P356" t="b">
        <v>0</v>
      </c>
      <c r="Q356">
        <v>3</v>
      </c>
      <c r="R356">
        <v>0</v>
      </c>
      <c r="S356">
        <v>4</v>
      </c>
      <c r="T356">
        <v>0</v>
      </c>
      <c r="U356">
        <v>0</v>
      </c>
      <c r="V356">
        <v>0</v>
      </c>
      <c r="W356">
        <v>0</v>
      </c>
      <c r="X356">
        <v>0</v>
      </c>
      <c r="Y356">
        <v>50</v>
      </c>
      <c r="Z356" t="s">
        <v>1091</v>
      </c>
    </row>
    <row r="357" spans="1:26" x14ac:dyDescent="0.25">
      <c r="A357" t="s">
        <v>130</v>
      </c>
      <c r="B357" t="s">
        <v>1170</v>
      </c>
      <c r="C357" t="s">
        <v>4733</v>
      </c>
      <c r="D357">
        <v>0</v>
      </c>
      <c r="I357" t="s">
        <v>1130</v>
      </c>
      <c r="J357" t="s">
        <v>1968</v>
      </c>
      <c r="K357">
        <v>355</v>
      </c>
      <c r="L357" t="b">
        <v>0</v>
      </c>
      <c r="M357" t="b">
        <v>0</v>
      </c>
      <c r="N357" t="b">
        <v>0</v>
      </c>
      <c r="O357" t="b">
        <v>0</v>
      </c>
      <c r="P357" t="b">
        <v>0</v>
      </c>
      <c r="Q357">
        <v>0</v>
      </c>
      <c r="R357">
        <v>0</v>
      </c>
      <c r="S357">
        <v>0</v>
      </c>
      <c r="T357">
        <v>0</v>
      </c>
      <c r="U357">
        <v>0</v>
      </c>
      <c r="V357">
        <v>0</v>
      </c>
      <c r="W357">
        <v>0</v>
      </c>
      <c r="X357">
        <v>0</v>
      </c>
      <c r="Y357">
        <v>500</v>
      </c>
      <c r="Z357" t="s">
        <v>1091</v>
      </c>
    </row>
    <row r="358" spans="1:26" x14ac:dyDescent="0.25">
      <c r="A358" t="s">
        <v>130</v>
      </c>
      <c r="B358" t="s">
        <v>1170</v>
      </c>
      <c r="C358" t="s">
        <v>4734</v>
      </c>
      <c r="D358">
        <v>0</v>
      </c>
      <c r="I358" t="s">
        <v>1130</v>
      </c>
      <c r="J358" t="s">
        <v>1970</v>
      </c>
      <c r="K358">
        <v>356</v>
      </c>
      <c r="L358" t="b">
        <v>0</v>
      </c>
      <c r="M358" t="b">
        <v>0</v>
      </c>
      <c r="N358" t="b">
        <v>0</v>
      </c>
      <c r="O358" t="b">
        <v>0</v>
      </c>
      <c r="P358" t="b">
        <v>0</v>
      </c>
      <c r="Q358">
        <v>0</v>
      </c>
      <c r="R358">
        <v>0</v>
      </c>
      <c r="S358">
        <v>0</v>
      </c>
      <c r="T358">
        <v>0</v>
      </c>
      <c r="U358">
        <v>0</v>
      </c>
      <c r="V358">
        <v>0</v>
      </c>
      <c r="W358">
        <v>0</v>
      </c>
      <c r="X358">
        <v>0</v>
      </c>
      <c r="Y358">
        <v>500</v>
      </c>
      <c r="Z358" t="s">
        <v>1091</v>
      </c>
    </row>
    <row r="359" spans="1:26" x14ac:dyDescent="0.25">
      <c r="A359" t="s">
        <v>130</v>
      </c>
      <c r="B359" t="s">
        <v>1170</v>
      </c>
      <c r="C359" t="s">
        <v>4735</v>
      </c>
      <c r="D359">
        <v>0</v>
      </c>
      <c r="I359" t="s">
        <v>1130</v>
      </c>
      <c r="J359" t="s">
        <v>1972</v>
      </c>
      <c r="K359">
        <v>357</v>
      </c>
      <c r="L359" t="b">
        <v>0</v>
      </c>
      <c r="M359" t="b">
        <v>0</v>
      </c>
      <c r="N359" t="b">
        <v>0</v>
      </c>
      <c r="O359" t="b">
        <v>0</v>
      </c>
      <c r="P359" t="b">
        <v>0</v>
      </c>
      <c r="Q359">
        <v>0</v>
      </c>
      <c r="R359">
        <v>0</v>
      </c>
      <c r="S359">
        <v>0</v>
      </c>
      <c r="T359">
        <v>0</v>
      </c>
      <c r="U359">
        <v>0</v>
      </c>
      <c r="V359">
        <v>0</v>
      </c>
      <c r="W359">
        <v>0</v>
      </c>
      <c r="X359">
        <v>0</v>
      </c>
      <c r="Y359">
        <v>500</v>
      </c>
      <c r="Z359" t="s">
        <v>1091</v>
      </c>
    </row>
    <row r="360" spans="1:26" x14ac:dyDescent="0.25">
      <c r="A360" t="s">
        <v>130</v>
      </c>
      <c r="B360" t="s">
        <v>1170</v>
      </c>
      <c r="C360" t="s">
        <v>1081</v>
      </c>
      <c r="D360" t="s">
        <v>4737</v>
      </c>
      <c r="I360" t="s">
        <v>1130</v>
      </c>
      <c r="J360" t="s">
        <v>1974</v>
      </c>
      <c r="K360">
        <v>358</v>
      </c>
      <c r="L360" t="b">
        <v>0</v>
      </c>
      <c r="M360" t="b">
        <v>0</v>
      </c>
      <c r="N360" t="b">
        <v>0</v>
      </c>
      <c r="O360" t="b">
        <v>0</v>
      </c>
      <c r="P360" t="b">
        <v>0</v>
      </c>
      <c r="Q360">
        <v>0</v>
      </c>
      <c r="R360">
        <v>0</v>
      </c>
      <c r="S360">
        <v>0</v>
      </c>
      <c r="T360">
        <v>0</v>
      </c>
      <c r="U360">
        <v>0</v>
      </c>
      <c r="V360">
        <v>0</v>
      </c>
      <c r="W360">
        <v>0</v>
      </c>
      <c r="X360">
        <v>0</v>
      </c>
      <c r="Y360">
        <v>500</v>
      </c>
      <c r="Z360" t="s">
        <v>1091</v>
      </c>
    </row>
    <row r="361" spans="1:26" x14ac:dyDescent="0.25">
      <c r="A361" t="s">
        <v>130</v>
      </c>
      <c r="B361" t="s">
        <v>5985</v>
      </c>
      <c r="C361" t="s">
        <v>4725</v>
      </c>
      <c r="D361">
        <v>24</v>
      </c>
      <c r="I361" t="s">
        <v>1130</v>
      </c>
      <c r="J361" t="s">
        <v>1976</v>
      </c>
      <c r="K361">
        <v>359</v>
      </c>
      <c r="L361" t="b">
        <v>0</v>
      </c>
      <c r="M361" t="b">
        <v>0</v>
      </c>
      <c r="N361" t="b">
        <v>0</v>
      </c>
      <c r="O361" t="b">
        <v>0</v>
      </c>
      <c r="P361" t="b">
        <v>0</v>
      </c>
      <c r="Q361">
        <v>0</v>
      </c>
      <c r="R361">
        <v>0</v>
      </c>
      <c r="S361">
        <v>0</v>
      </c>
      <c r="T361">
        <v>0</v>
      </c>
      <c r="U361">
        <v>0</v>
      </c>
      <c r="V361">
        <v>0</v>
      </c>
      <c r="W361">
        <v>0</v>
      </c>
      <c r="X361">
        <v>0</v>
      </c>
      <c r="Y361">
        <v>500</v>
      </c>
      <c r="Z361" t="s">
        <v>1091</v>
      </c>
    </row>
    <row r="362" spans="1:26" x14ac:dyDescent="0.25">
      <c r="A362" t="s">
        <v>130</v>
      </c>
      <c r="B362" t="s">
        <v>5985</v>
      </c>
      <c r="C362" t="s">
        <v>1083</v>
      </c>
      <c r="D362" t="b">
        <v>0</v>
      </c>
      <c r="I362" t="s">
        <v>1130</v>
      </c>
      <c r="J362" t="s">
        <v>1978</v>
      </c>
      <c r="K362">
        <v>360</v>
      </c>
      <c r="L362" t="b">
        <v>0</v>
      </c>
      <c r="M362" t="b">
        <v>0</v>
      </c>
      <c r="N362" t="b">
        <v>0</v>
      </c>
      <c r="O362" t="b">
        <v>0</v>
      </c>
      <c r="P362" t="b">
        <v>0</v>
      </c>
      <c r="Q362">
        <v>0</v>
      </c>
      <c r="R362">
        <v>0</v>
      </c>
      <c r="S362">
        <v>0</v>
      </c>
      <c r="T362">
        <v>0</v>
      </c>
      <c r="U362">
        <v>0</v>
      </c>
      <c r="V362">
        <v>0</v>
      </c>
      <c r="W362">
        <v>0</v>
      </c>
      <c r="X362">
        <v>0</v>
      </c>
      <c r="Y362">
        <v>500</v>
      </c>
      <c r="Z362" t="s">
        <v>1091</v>
      </c>
    </row>
    <row r="363" spans="1:26" x14ac:dyDescent="0.25">
      <c r="A363" t="s">
        <v>130</v>
      </c>
      <c r="B363" t="s">
        <v>5985</v>
      </c>
      <c r="C363" t="s">
        <v>4726</v>
      </c>
      <c r="D363" t="b">
        <v>0</v>
      </c>
      <c r="I363" t="s">
        <v>1130</v>
      </c>
      <c r="J363" t="s">
        <v>1981</v>
      </c>
      <c r="K363">
        <v>361</v>
      </c>
      <c r="L363" t="b">
        <v>0</v>
      </c>
      <c r="M363" t="b">
        <v>0</v>
      </c>
      <c r="N363" t="b">
        <v>0</v>
      </c>
      <c r="O363" t="b">
        <v>0</v>
      </c>
      <c r="P363" t="b">
        <v>0</v>
      </c>
      <c r="Q363">
        <v>0</v>
      </c>
      <c r="R363">
        <v>0</v>
      </c>
      <c r="S363">
        <v>0</v>
      </c>
      <c r="T363">
        <v>0</v>
      </c>
      <c r="U363">
        <v>0</v>
      </c>
      <c r="V363">
        <v>0</v>
      </c>
      <c r="W363">
        <v>0</v>
      </c>
      <c r="X363">
        <v>0</v>
      </c>
      <c r="Y363">
        <v>500</v>
      </c>
      <c r="Z363" t="s">
        <v>1091</v>
      </c>
    </row>
    <row r="364" spans="1:26" x14ac:dyDescent="0.25">
      <c r="A364" t="s">
        <v>130</v>
      </c>
      <c r="B364" t="s">
        <v>5985</v>
      </c>
      <c r="C364" t="s">
        <v>4727</v>
      </c>
      <c r="D364" t="b">
        <v>1</v>
      </c>
      <c r="I364" t="s">
        <v>1130</v>
      </c>
      <c r="J364" t="s">
        <v>1982</v>
      </c>
      <c r="K364">
        <v>362</v>
      </c>
      <c r="L364" t="b">
        <v>0</v>
      </c>
      <c r="M364" t="b">
        <v>0</v>
      </c>
      <c r="N364" t="b">
        <v>0</v>
      </c>
      <c r="O364" t="b">
        <v>0</v>
      </c>
      <c r="P364" t="b">
        <v>0</v>
      </c>
      <c r="Q364">
        <v>0</v>
      </c>
      <c r="R364">
        <v>0</v>
      </c>
      <c r="S364">
        <v>0</v>
      </c>
      <c r="T364">
        <v>0</v>
      </c>
      <c r="U364">
        <v>0</v>
      </c>
      <c r="V364">
        <v>0</v>
      </c>
      <c r="W364">
        <v>0</v>
      </c>
      <c r="X364">
        <v>0</v>
      </c>
      <c r="Y364">
        <v>500</v>
      </c>
      <c r="Z364" t="s">
        <v>1091</v>
      </c>
    </row>
    <row r="365" spans="1:26" x14ac:dyDescent="0.25">
      <c r="A365" t="s">
        <v>130</v>
      </c>
      <c r="B365" t="s">
        <v>5985</v>
      </c>
      <c r="C365" t="s">
        <v>4728</v>
      </c>
      <c r="D365" t="b">
        <v>0</v>
      </c>
      <c r="I365" t="s">
        <v>1130</v>
      </c>
      <c r="J365" t="s">
        <v>1984</v>
      </c>
      <c r="K365">
        <v>363</v>
      </c>
      <c r="L365" t="b">
        <v>0</v>
      </c>
      <c r="M365" t="b">
        <v>1</v>
      </c>
      <c r="N365" t="b">
        <v>1</v>
      </c>
      <c r="O365" t="b">
        <v>0</v>
      </c>
      <c r="P365" t="b">
        <v>0</v>
      </c>
      <c r="Q365">
        <v>3</v>
      </c>
      <c r="R365">
        <v>0</v>
      </c>
      <c r="S365">
        <v>4</v>
      </c>
      <c r="T365">
        <v>3</v>
      </c>
      <c r="U365">
        <v>0</v>
      </c>
      <c r="V365">
        <v>0</v>
      </c>
      <c r="W365">
        <v>0</v>
      </c>
      <c r="X365">
        <v>0</v>
      </c>
      <c r="Y365">
        <v>50</v>
      </c>
      <c r="Z365" t="s">
        <v>1091</v>
      </c>
    </row>
    <row r="366" spans="1:26" x14ac:dyDescent="0.25">
      <c r="A366" t="s">
        <v>130</v>
      </c>
      <c r="B366" t="s">
        <v>5985</v>
      </c>
      <c r="C366" t="s">
        <v>2454</v>
      </c>
      <c r="D366" t="b">
        <v>0</v>
      </c>
      <c r="I366" t="s">
        <v>1130</v>
      </c>
      <c r="J366" t="s">
        <v>1985</v>
      </c>
      <c r="K366">
        <v>364</v>
      </c>
      <c r="L366" t="b">
        <v>0</v>
      </c>
      <c r="M366" t="b">
        <v>0</v>
      </c>
      <c r="N366" t="b">
        <v>1</v>
      </c>
      <c r="O366" t="b">
        <v>0</v>
      </c>
      <c r="P366" t="b">
        <v>0</v>
      </c>
      <c r="Q366">
        <v>3</v>
      </c>
      <c r="R366">
        <v>0</v>
      </c>
      <c r="S366">
        <v>0</v>
      </c>
      <c r="T366">
        <v>0</v>
      </c>
      <c r="U366">
        <v>0</v>
      </c>
      <c r="V366">
        <v>0</v>
      </c>
      <c r="W366">
        <v>0</v>
      </c>
      <c r="X366">
        <v>0</v>
      </c>
      <c r="Y366">
        <v>50</v>
      </c>
      <c r="Z366" t="s">
        <v>1091</v>
      </c>
    </row>
    <row r="367" spans="1:26" x14ac:dyDescent="0.25">
      <c r="A367" t="s">
        <v>130</v>
      </c>
      <c r="B367" t="s">
        <v>5985</v>
      </c>
      <c r="C367" t="s">
        <v>4729</v>
      </c>
      <c r="D367">
        <v>2</v>
      </c>
      <c r="I367" t="s">
        <v>1130</v>
      </c>
      <c r="J367" t="s">
        <v>1987</v>
      </c>
      <c r="K367">
        <v>365</v>
      </c>
      <c r="L367" t="b">
        <v>0</v>
      </c>
      <c r="M367" t="b">
        <v>1</v>
      </c>
      <c r="N367" t="b">
        <v>1</v>
      </c>
      <c r="O367" t="b">
        <v>0</v>
      </c>
      <c r="P367" t="b">
        <v>0</v>
      </c>
      <c r="Q367">
        <v>3</v>
      </c>
      <c r="R367">
        <v>0</v>
      </c>
      <c r="S367">
        <v>4</v>
      </c>
      <c r="T367">
        <v>3</v>
      </c>
      <c r="U367">
        <v>0</v>
      </c>
      <c r="V367">
        <v>0</v>
      </c>
      <c r="W367">
        <v>0</v>
      </c>
      <c r="X367">
        <v>0</v>
      </c>
      <c r="Y367">
        <v>50</v>
      </c>
      <c r="Z367" t="s">
        <v>1091</v>
      </c>
    </row>
    <row r="368" spans="1:26" x14ac:dyDescent="0.25">
      <c r="A368" t="s">
        <v>130</v>
      </c>
      <c r="B368" t="s">
        <v>5985</v>
      </c>
      <c r="C368" t="s">
        <v>4730</v>
      </c>
      <c r="D368">
        <v>0</v>
      </c>
      <c r="I368" t="s">
        <v>1130</v>
      </c>
      <c r="J368" t="s">
        <v>1988</v>
      </c>
      <c r="K368">
        <v>366</v>
      </c>
      <c r="L368" t="b">
        <v>0</v>
      </c>
      <c r="M368" t="b">
        <v>0</v>
      </c>
      <c r="N368" t="b">
        <v>1</v>
      </c>
      <c r="O368" t="b">
        <v>0</v>
      </c>
      <c r="P368" t="b">
        <v>0</v>
      </c>
      <c r="Q368">
        <v>3</v>
      </c>
      <c r="R368">
        <v>0</v>
      </c>
      <c r="S368">
        <v>4</v>
      </c>
      <c r="T368">
        <v>0</v>
      </c>
      <c r="U368">
        <v>0</v>
      </c>
      <c r="V368">
        <v>0</v>
      </c>
      <c r="W368">
        <v>0</v>
      </c>
      <c r="X368">
        <v>0</v>
      </c>
      <c r="Y368">
        <v>50</v>
      </c>
      <c r="Z368" t="s">
        <v>1091</v>
      </c>
    </row>
    <row r="369" spans="1:26" x14ac:dyDescent="0.25">
      <c r="A369" t="s">
        <v>130</v>
      </c>
      <c r="B369" t="s">
        <v>5985</v>
      </c>
      <c r="C369" t="s">
        <v>4731</v>
      </c>
      <c r="D369">
        <v>3</v>
      </c>
      <c r="I369" t="s">
        <v>1130</v>
      </c>
      <c r="J369" t="s">
        <v>1989</v>
      </c>
      <c r="K369">
        <v>367</v>
      </c>
      <c r="L369" t="b">
        <v>0</v>
      </c>
      <c r="M369" t="b">
        <v>0</v>
      </c>
      <c r="N369" t="b">
        <v>0</v>
      </c>
      <c r="O369" t="b">
        <v>0</v>
      </c>
      <c r="P369" t="b">
        <v>0</v>
      </c>
      <c r="Q369">
        <v>0</v>
      </c>
      <c r="R369">
        <v>0</v>
      </c>
      <c r="S369">
        <v>0</v>
      </c>
      <c r="T369">
        <v>0</v>
      </c>
      <c r="U369">
        <v>0</v>
      </c>
      <c r="V369">
        <v>0</v>
      </c>
      <c r="W369">
        <v>0</v>
      </c>
      <c r="X369">
        <v>0</v>
      </c>
      <c r="Y369">
        <v>500</v>
      </c>
      <c r="Z369" t="s">
        <v>1091</v>
      </c>
    </row>
    <row r="370" spans="1:26" x14ac:dyDescent="0.25">
      <c r="A370" t="s">
        <v>130</v>
      </c>
      <c r="B370" t="s">
        <v>5985</v>
      </c>
      <c r="C370" t="s">
        <v>1046</v>
      </c>
      <c r="D370">
        <v>0</v>
      </c>
      <c r="I370" t="s">
        <v>1130</v>
      </c>
      <c r="J370" t="s">
        <v>1991</v>
      </c>
      <c r="K370">
        <v>368</v>
      </c>
      <c r="L370" t="b">
        <v>0</v>
      </c>
      <c r="M370" t="b">
        <v>1</v>
      </c>
      <c r="N370" t="b">
        <v>0</v>
      </c>
      <c r="O370" t="b">
        <v>0</v>
      </c>
      <c r="P370" t="b">
        <v>0</v>
      </c>
      <c r="Q370">
        <v>0</v>
      </c>
      <c r="R370">
        <v>0</v>
      </c>
      <c r="S370">
        <v>0</v>
      </c>
      <c r="T370">
        <v>0</v>
      </c>
      <c r="U370">
        <v>0</v>
      </c>
      <c r="V370">
        <v>0</v>
      </c>
      <c r="W370">
        <v>0</v>
      </c>
      <c r="X370">
        <v>0</v>
      </c>
      <c r="Y370">
        <v>2</v>
      </c>
      <c r="Z370" t="s">
        <v>4732</v>
      </c>
    </row>
    <row r="371" spans="1:26" x14ac:dyDescent="0.25">
      <c r="A371" t="s">
        <v>130</v>
      </c>
      <c r="B371" t="s">
        <v>5985</v>
      </c>
      <c r="C371" t="s">
        <v>9</v>
      </c>
      <c r="D371">
        <v>0</v>
      </c>
      <c r="I371" t="s">
        <v>1130</v>
      </c>
      <c r="J371" t="s">
        <v>1992</v>
      </c>
      <c r="K371">
        <v>369</v>
      </c>
      <c r="L371" t="b">
        <v>0</v>
      </c>
      <c r="M371" t="b">
        <v>1</v>
      </c>
      <c r="N371" t="b">
        <v>0</v>
      </c>
      <c r="O371" t="b">
        <v>0</v>
      </c>
      <c r="P371" t="b">
        <v>0</v>
      </c>
      <c r="Q371">
        <v>0</v>
      </c>
      <c r="R371">
        <v>0</v>
      </c>
      <c r="S371">
        <v>0</v>
      </c>
      <c r="T371">
        <v>0</v>
      </c>
      <c r="U371">
        <v>0</v>
      </c>
      <c r="V371">
        <v>0</v>
      </c>
      <c r="W371">
        <v>0</v>
      </c>
      <c r="X371">
        <v>0</v>
      </c>
      <c r="Y371">
        <v>500</v>
      </c>
      <c r="Z371" t="s">
        <v>1091</v>
      </c>
    </row>
    <row r="372" spans="1:26" x14ac:dyDescent="0.25">
      <c r="A372" t="s">
        <v>130</v>
      </c>
      <c r="B372" t="s">
        <v>5985</v>
      </c>
      <c r="C372" t="s">
        <v>4733</v>
      </c>
      <c r="D372">
        <v>0</v>
      </c>
      <c r="I372" t="s">
        <v>1130</v>
      </c>
      <c r="J372" t="s">
        <v>1994</v>
      </c>
      <c r="K372">
        <v>370</v>
      </c>
      <c r="L372" t="b">
        <v>0</v>
      </c>
      <c r="M372" t="b">
        <v>1</v>
      </c>
      <c r="N372" t="b">
        <v>0</v>
      </c>
      <c r="O372" t="b">
        <v>0</v>
      </c>
      <c r="P372" t="b">
        <v>0</v>
      </c>
      <c r="Q372">
        <v>0</v>
      </c>
      <c r="R372">
        <v>0</v>
      </c>
      <c r="S372">
        <v>0</v>
      </c>
      <c r="T372">
        <v>0</v>
      </c>
      <c r="U372">
        <v>0</v>
      </c>
      <c r="V372">
        <v>0</v>
      </c>
      <c r="W372">
        <v>0</v>
      </c>
      <c r="X372">
        <v>0</v>
      </c>
      <c r="Y372">
        <v>20</v>
      </c>
      <c r="Z372" t="s">
        <v>485</v>
      </c>
    </row>
    <row r="373" spans="1:26" x14ac:dyDescent="0.25">
      <c r="A373" t="s">
        <v>130</v>
      </c>
      <c r="B373" t="s">
        <v>5985</v>
      </c>
      <c r="C373" t="s">
        <v>4734</v>
      </c>
      <c r="D373">
        <v>0</v>
      </c>
      <c r="I373" t="s">
        <v>1130</v>
      </c>
      <c r="J373" t="s">
        <v>1995</v>
      </c>
      <c r="K373">
        <v>371</v>
      </c>
      <c r="L373" t="b">
        <v>0</v>
      </c>
      <c r="M373" t="b">
        <v>1</v>
      </c>
      <c r="N373" t="b">
        <v>0</v>
      </c>
      <c r="O373" t="b">
        <v>0</v>
      </c>
      <c r="P373" t="b">
        <v>0</v>
      </c>
      <c r="Q373">
        <v>0</v>
      </c>
      <c r="R373">
        <v>0</v>
      </c>
      <c r="S373">
        <v>0</v>
      </c>
      <c r="T373">
        <v>0</v>
      </c>
      <c r="U373">
        <v>0</v>
      </c>
      <c r="V373">
        <v>0</v>
      </c>
      <c r="W373">
        <v>0</v>
      </c>
      <c r="X373">
        <v>0</v>
      </c>
      <c r="Y373">
        <v>20</v>
      </c>
      <c r="Z373" t="s">
        <v>485</v>
      </c>
    </row>
    <row r="374" spans="1:26" x14ac:dyDescent="0.25">
      <c r="A374" t="s">
        <v>130</v>
      </c>
      <c r="B374" t="s">
        <v>5985</v>
      </c>
      <c r="C374" t="s">
        <v>4735</v>
      </c>
      <c r="D374">
        <v>0</v>
      </c>
      <c r="I374" t="s">
        <v>1130</v>
      </c>
      <c r="J374" t="s">
        <v>1996</v>
      </c>
      <c r="K374">
        <v>372</v>
      </c>
      <c r="L374" t="b">
        <v>0</v>
      </c>
      <c r="M374" t="b">
        <v>0</v>
      </c>
      <c r="N374" t="b">
        <v>0</v>
      </c>
      <c r="O374" t="b">
        <v>0</v>
      </c>
      <c r="P374" t="b">
        <v>0</v>
      </c>
      <c r="Q374">
        <v>0</v>
      </c>
      <c r="R374">
        <v>0</v>
      </c>
      <c r="S374">
        <v>0</v>
      </c>
      <c r="T374">
        <v>0</v>
      </c>
      <c r="U374">
        <v>0</v>
      </c>
      <c r="V374">
        <v>0</v>
      </c>
      <c r="W374">
        <v>0</v>
      </c>
      <c r="X374">
        <v>0</v>
      </c>
      <c r="Y374">
        <v>500</v>
      </c>
      <c r="Z374" t="s">
        <v>1091</v>
      </c>
    </row>
    <row r="375" spans="1:26" x14ac:dyDescent="0.25">
      <c r="A375" t="s">
        <v>130</v>
      </c>
      <c r="B375" t="s">
        <v>5985</v>
      </c>
      <c r="C375" t="s">
        <v>1081</v>
      </c>
      <c r="D375" t="s">
        <v>4737</v>
      </c>
      <c r="I375" t="s">
        <v>1130</v>
      </c>
      <c r="J375" t="s">
        <v>1997</v>
      </c>
      <c r="K375">
        <v>373</v>
      </c>
      <c r="L375" t="b">
        <v>0</v>
      </c>
      <c r="M375" t="b">
        <v>1</v>
      </c>
      <c r="N375" t="b">
        <v>0</v>
      </c>
      <c r="O375" t="b">
        <v>0</v>
      </c>
      <c r="P375" t="b">
        <v>0</v>
      </c>
      <c r="Q375">
        <v>0</v>
      </c>
      <c r="R375">
        <v>0</v>
      </c>
      <c r="S375">
        <v>0</v>
      </c>
      <c r="T375">
        <v>0</v>
      </c>
      <c r="U375">
        <v>0</v>
      </c>
      <c r="V375">
        <v>0</v>
      </c>
      <c r="W375">
        <v>0</v>
      </c>
      <c r="X375">
        <v>0</v>
      </c>
      <c r="Y375">
        <v>20</v>
      </c>
      <c r="Z375" t="s">
        <v>485</v>
      </c>
    </row>
    <row r="376" spans="1:26" x14ac:dyDescent="0.25">
      <c r="A376" t="s">
        <v>130</v>
      </c>
      <c r="B376" t="s">
        <v>1175</v>
      </c>
      <c r="C376" t="s">
        <v>4725</v>
      </c>
      <c r="D376">
        <v>25</v>
      </c>
      <c r="I376" t="s">
        <v>1130</v>
      </c>
      <c r="J376" t="s">
        <v>1999</v>
      </c>
      <c r="K376">
        <v>374</v>
      </c>
      <c r="L376" t="b">
        <v>0</v>
      </c>
      <c r="M376" t="b">
        <v>1</v>
      </c>
      <c r="N376" t="b">
        <v>1</v>
      </c>
      <c r="O376" t="b">
        <v>0</v>
      </c>
      <c r="P376" t="b">
        <v>0</v>
      </c>
      <c r="Q376">
        <v>0</v>
      </c>
      <c r="R376">
        <v>0</v>
      </c>
      <c r="S376">
        <v>0</v>
      </c>
      <c r="T376">
        <v>0</v>
      </c>
      <c r="U376">
        <v>0</v>
      </c>
      <c r="V376">
        <v>0</v>
      </c>
      <c r="W376">
        <v>0</v>
      </c>
      <c r="X376">
        <v>0</v>
      </c>
      <c r="Y376">
        <v>500</v>
      </c>
      <c r="Z376" t="s">
        <v>1091</v>
      </c>
    </row>
    <row r="377" spans="1:26" x14ac:dyDescent="0.25">
      <c r="A377" t="s">
        <v>130</v>
      </c>
      <c r="B377" t="s">
        <v>1175</v>
      </c>
      <c r="C377" t="s">
        <v>1083</v>
      </c>
      <c r="D377" t="b">
        <v>0</v>
      </c>
      <c r="I377" t="s">
        <v>1130</v>
      </c>
      <c r="J377" t="s">
        <v>2000</v>
      </c>
      <c r="K377">
        <v>375</v>
      </c>
      <c r="L377" t="b">
        <v>0</v>
      </c>
      <c r="M377" t="b">
        <v>0</v>
      </c>
      <c r="N377" t="b">
        <v>0</v>
      </c>
      <c r="O377" t="b">
        <v>0</v>
      </c>
      <c r="P377" t="b">
        <v>0</v>
      </c>
      <c r="Q377">
        <v>0</v>
      </c>
      <c r="R377">
        <v>0</v>
      </c>
      <c r="S377">
        <v>0</v>
      </c>
      <c r="T377">
        <v>0</v>
      </c>
      <c r="U377">
        <v>0</v>
      </c>
      <c r="V377">
        <v>0</v>
      </c>
      <c r="W377">
        <v>0</v>
      </c>
      <c r="X377">
        <v>0</v>
      </c>
      <c r="Y377">
        <v>500</v>
      </c>
      <c r="Z377" t="s">
        <v>1091</v>
      </c>
    </row>
    <row r="378" spans="1:26" x14ac:dyDescent="0.25">
      <c r="A378" t="s">
        <v>130</v>
      </c>
      <c r="B378" t="s">
        <v>1175</v>
      </c>
      <c r="C378" t="s">
        <v>4726</v>
      </c>
      <c r="D378" t="b">
        <v>1</v>
      </c>
      <c r="I378" t="s">
        <v>1130</v>
      </c>
      <c r="J378" t="s">
        <v>2001</v>
      </c>
      <c r="K378">
        <v>376</v>
      </c>
      <c r="L378" t="b">
        <v>0</v>
      </c>
      <c r="M378" t="b">
        <v>0</v>
      </c>
      <c r="N378" t="b">
        <v>0</v>
      </c>
      <c r="O378" t="b">
        <v>0</v>
      </c>
      <c r="P378" t="b">
        <v>0</v>
      </c>
      <c r="Q378">
        <v>0</v>
      </c>
      <c r="R378">
        <v>0</v>
      </c>
      <c r="S378">
        <v>0</v>
      </c>
      <c r="T378">
        <v>0</v>
      </c>
      <c r="U378">
        <v>0</v>
      </c>
      <c r="V378">
        <v>0</v>
      </c>
      <c r="W378">
        <v>0</v>
      </c>
      <c r="X378">
        <v>0</v>
      </c>
      <c r="Y378">
        <v>500</v>
      </c>
      <c r="Z378" t="s">
        <v>1091</v>
      </c>
    </row>
    <row r="379" spans="1:26" x14ac:dyDescent="0.25">
      <c r="A379" t="s">
        <v>130</v>
      </c>
      <c r="B379" t="s">
        <v>1175</v>
      </c>
      <c r="C379" t="s">
        <v>4727</v>
      </c>
      <c r="D379" t="b">
        <v>1</v>
      </c>
      <c r="I379" t="s">
        <v>1130</v>
      </c>
      <c r="J379" t="s">
        <v>2002</v>
      </c>
      <c r="K379">
        <v>377</v>
      </c>
      <c r="L379" t="b">
        <v>0</v>
      </c>
      <c r="M379" t="b">
        <v>0</v>
      </c>
      <c r="N379" t="b">
        <v>0</v>
      </c>
      <c r="O379" t="b">
        <v>0</v>
      </c>
      <c r="P379" t="b">
        <v>0</v>
      </c>
      <c r="Q379">
        <v>0</v>
      </c>
      <c r="R379">
        <v>0</v>
      </c>
      <c r="S379">
        <v>0</v>
      </c>
      <c r="T379">
        <v>0</v>
      </c>
      <c r="U379">
        <v>0</v>
      </c>
      <c r="V379">
        <v>0</v>
      </c>
      <c r="W379">
        <v>0</v>
      </c>
      <c r="X379">
        <v>0</v>
      </c>
      <c r="Y379">
        <v>500</v>
      </c>
      <c r="Z379" t="s">
        <v>1091</v>
      </c>
    </row>
    <row r="380" spans="1:26" x14ac:dyDescent="0.25">
      <c r="A380" t="s">
        <v>130</v>
      </c>
      <c r="B380" t="s">
        <v>1175</v>
      </c>
      <c r="C380" t="s">
        <v>4728</v>
      </c>
      <c r="D380" t="b">
        <v>0</v>
      </c>
      <c r="I380" t="s">
        <v>1130</v>
      </c>
      <c r="J380" t="s">
        <v>2003</v>
      </c>
      <c r="K380">
        <v>378</v>
      </c>
      <c r="L380" t="b">
        <v>0</v>
      </c>
      <c r="M380" t="b">
        <v>0</v>
      </c>
      <c r="N380" t="b">
        <v>0</v>
      </c>
      <c r="O380" t="b">
        <v>0</v>
      </c>
      <c r="P380" t="b">
        <v>0</v>
      </c>
      <c r="Q380">
        <v>0</v>
      </c>
      <c r="R380">
        <v>0</v>
      </c>
      <c r="S380">
        <v>0</v>
      </c>
      <c r="T380">
        <v>0</v>
      </c>
      <c r="U380">
        <v>0</v>
      </c>
      <c r="V380">
        <v>0</v>
      </c>
      <c r="W380">
        <v>0</v>
      </c>
      <c r="X380">
        <v>0</v>
      </c>
      <c r="Y380">
        <v>500</v>
      </c>
      <c r="Z380" t="s">
        <v>1091</v>
      </c>
    </row>
    <row r="381" spans="1:26" x14ac:dyDescent="0.25">
      <c r="A381" t="s">
        <v>130</v>
      </c>
      <c r="B381" t="s">
        <v>1175</v>
      </c>
      <c r="C381" t="s">
        <v>2454</v>
      </c>
      <c r="D381" t="b">
        <v>0</v>
      </c>
      <c r="I381" t="s">
        <v>1130</v>
      </c>
      <c r="J381" t="s">
        <v>2005</v>
      </c>
      <c r="K381">
        <v>379</v>
      </c>
      <c r="L381" t="b">
        <v>0</v>
      </c>
      <c r="M381" t="b">
        <v>0</v>
      </c>
      <c r="N381" t="b">
        <v>0</v>
      </c>
      <c r="O381" t="b">
        <v>0</v>
      </c>
      <c r="P381" t="b">
        <v>0</v>
      </c>
      <c r="Q381">
        <v>0</v>
      </c>
      <c r="R381">
        <v>0</v>
      </c>
      <c r="S381">
        <v>0</v>
      </c>
      <c r="T381">
        <v>0</v>
      </c>
      <c r="U381">
        <v>0</v>
      </c>
      <c r="V381">
        <v>0</v>
      </c>
      <c r="W381">
        <v>0</v>
      </c>
      <c r="X381">
        <v>0</v>
      </c>
      <c r="Y381">
        <v>500</v>
      </c>
      <c r="Z381" t="s">
        <v>1091</v>
      </c>
    </row>
    <row r="382" spans="1:26" x14ac:dyDescent="0.25">
      <c r="A382" t="s">
        <v>130</v>
      </c>
      <c r="B382" t="s">
        <v>1175</v>
      </c>
      <c r="C382" t="s">
        <v>4729</v>
      </c>
      <c r="D382">
        <v>2</v>
      </c>
      <c r="I382" t="s">
        <v>1130</v>
      </c>
      <c r="J382" t="s">
        <v>2006</v>
      </c>
      <c r="K382">
        <v>380</v>
      </c>
      <c r="L382" t="b">
        <v>0</v>
      </c>
      <c r="M382" t="b">
        <v>0</v>
      </c>
      <c r="N382" t="b">
        <v>0</v>
      </c>
      <c r="O382" t="b">
        <v>0</v>
      </c>
      <c r="P382" t="b">
        <v>0</v>
      </c>
      <c r="Q382">
        <v>0</v>
      </c>
      <c r="R382">
        <v>0</v>
      </c>
      <c r="S382">
        <v>0</v>
      </c>
      <c r="T382">
        <v>0</v>
      </c>
      <c r="U382">
        <v>0</v>
      </c>
      <c r="V382">
        <v>0</v>
      </c>
      <c r="W382">
        <v>0</v>
      </c>
      <c r="X382">
        <v>0</v>
      </c>
      <c r="Y382">
        <v>500</v>
      </c>
      <c r="Z382" t="s">
        <v>1091</v>
      </c>
    </row>
    <row r="383" spans="1:26" x14ac:dyDescent="0.25">
      <c r="A383" t="s">
        <v>130</v>
      </c>
      <c r="B383" t="s">
        <v>1175</v>
      </c>
      <c r="C383" t="s">
        <v>4730</v>
      </c>
      <c r="D383">
        <v>0</v>
      </c>
      <c r="I383" t="s">
        <v>1130</v>
      </c>
      <c r="J383" t="s">
        <v>2007</v>
      </c>
      <c r="K383">
        <v>381</v>
      </c>
      <c r="L383" t="b">
        <v>0</v>
      </c>
      <c r="M383" t="b">
        <v>0</v>
      </c>
      <c r="N383" t="b">
        <v>0</v>
      </c>
      <c r="O383" t="b">
        <v>0</v>
      </c>
      <c r="P383" t="b">
        <v>0</v>
      </c>
      <c r="Q383">
        <v>0</v>
      </c>
      <c r="R383">
        <v>0</v>
      </c>
      <c r="S383">
        <v>0</v>
      </c>
      <c r="T383">
        <v>0</v>
      </c>
      <c r="U383">
        <v>0</v>
      </c>
      <c r="V383">
        <v>0</v>
      </c>
      <c r="W383">
        <v>0</v>
      </c>
      <c r="X383">
        <v>0</v>
      </c>
      <c r="Y383">
        <v>500</v>
      </c>
      <c r="Z383" t="s">
        <v>1091</v>
      </c>
    </row>
    <row r="384" spans="1:26" x14ac:dyDescent="0.25">
      <c r="A384" t="s">
        <v>130</v>
      </c>
      <c r="B384" t="s">
        <v>1175</v>
      </c>
      <c r="C384" t="s">
        <v>4731</v>
      </c>
      <c r="D384">
        <v>2</v>
      </c>
      <c r="I384" t="s">
        <v>1130</v>
      </c>
      <c r="J384" t="s">
        <v>2008</v>
      </c>
      <c r="K384">
        <v>382</v>
      </c>
      <c r="L384" t="b">
        <v>0</v>
      </c>
      <c r="M384" t="b">
        <v>0</v>
      </c>
      <c r="N384" t="b">
        <v>0</v>
      </c>
      <c r="O384" t="b">
        <v>0</v>
      </c>
      <c r="P384" t="b">
        <v>0</v>
      </c>
      <c r="Q384">
        <v>0</v>
      </c>
      <c r="R384">
        <v>0</v>
      </c>
      <c r="S384">
        <v>0</v>
      </c>
      <c r="T384">
        <v>0</v>
      </c>
      <c r="U384">
        <v>0</v>
      </c>
      <c r="V384">
        <v>0</v>
      </c>
      <c r="W384">
        <v>0</v>
      </c>
      <c r="X384">
        <v>0</v>
      </c>
      <c r="Y384">
        <v>500</v>
      </c>
      <c r="Z384" t="s">
        <v>1091</v>
      </c>
    </row>
    <row r="385" spans="1:26" x14ac:dyDescent="0.25">
      <c r="A385" t="s">
        <v>130</v>
      </c>
      <c r="B385" t="s">
        <v>1175</v>
      </c>
      <c r="C385" t="s">
        <v>1046</v>
      </c>
      <c r="D385">
        <v>0</v>
      </c>
      <c r="I385" t="s">
        <v>1130</v>
      </c>
      <c r="J385" t="s">
        <v>2009</v>
      </c>
      <c r="K385">
        <v>383</v>
      </c>
      <c r="L385" t="b">
        <v>0</v>
      </c>
      <c r="M385" t="b">
        <v>0</v>
      </c>
      <c r="N385" t="b">
        <v>0</v>
      </c>
      <c r="O385" t="b">
        <v>0</v>
      </c>
      <c r="P385" t="b">
        <v>0</v>
      </c>
      <c r="Q385">
        <v>0</v>
      </c>
      <c r="R385">
        <v>0</v>
      </c>
      <c r="S385">
        <v>0</v>
      </c>
      <c r="T385">
        <v>0</v>
      </c>
      <c r="U385">
        <v>0</v>
      </c>
      <c r="V385">
        <v>0</v>
      </c>
      <c r="W385">
        <v>0</v>
      </c>
      <c r="X385">
        <v>0</v>
      </c>
      <c r="Y385">
        <v>500</v>
      </c>
      <c r="Z385" t="s">
        <v>1091</v>
      </c>
    </row>
    <row r="386" spans="1:26" x14ac:dyDescent="0.25">
      <c r="A386" t="s">
        <v>130</v>
      </c>
      <c r="B386" t="s">
        <v>1175</v>
      </c>
      <c r="C386" t="s">
        <v>9</v>
      </c>
      <c r="D386">
        <v>0</v>
      </c>
      <c r="I386" t="s">
        <v>1133</v>
      </c>
      <c r="J386" t="s">
        <v>2010</v>
      </c>
      <c r="K386">
        <v>384</v>
      </c>
      <c r="L386" t="b">
        <v>1</v>
      </c>
      <c r="M386" t="b">
        <v>1</v>
      </c>
      <c r="N386" t="b">
        <v>1</v>
      </c>
      <c r="O386" t="b">
        <v>1</v>
      </c>
      <c r="P386" t="b">
        <v>1</v>
      </c>
      <c r="Q386">
        <v>0</v>
      </c>
      <c r="R386">
        <v>0</v>
      </c>
      <c r="S386">
        <v>4</v>
      </c>
      <c r="T386">
        <v>6</v>
      </c>
      <c r="U386">
        <v>0</v>
      </c>
      <c r="V386">
        <v>1</v>
      </c>
      <c r="W386">
        <v>6</v>
      </c>
      <c r="X386">
        <v>0</v>
      </c>
      <c r="Y386">
        <v>50</v>
      </c>
      <c r="Z386" t="s">
        <v>1091</v>
      </c>
    </row>
    <row r="387" spans="1:26" x14ac:dyDescent="0.25">
      <c r="A387" t="s">
        <v>130</v>
      </c>
      <c r="B387" t="s">
        <v>1175</v>
      </c>
      <c r="C387" t="s">
        <v>4733</v>
      </c>
      <c r="D387">
        <v>0</v>
      </c>
      <c r="I387" t="s">
        <v>1133</v>
      </c>
      <c r="J387" t="s">
        <v>2011</v>
      </c>
      <c r="K387">
        <v>385</v>
      </c>
      <c r="L387" t="b">
        <v>1</v>
      </c>
      <c r="M387" t="b">
        <v>1</v>
      </c>
      <c r="N387" t="b">
        <v>1</v>
      </c>
      <c r="O387" t="b">
        <v>1</v>
      </c>
      <c r="P387" t="b">
        <v>1</v>
      </c>
      <c r="Q387">
        <v>0</v>
      </c>
      <c r="R387">
        <v>0</v>
      </c>
      <c r="S387">
        <v>0</v>
      </c>
      <c r="T387">
        <v>6</v>
      </c>
      <c r="U387">
        <v>0</v>
      </c>
      <c r="V387">
        <v>1</v>
      </c>
      <c r="W387">
        <v>8</v>
      </c>
      <c r="X387">
        <v>0</v>
      </c>
      <c r="Y387">
        <v>50</v>
      </c>
      <c r="Z387" t="s">
        <v>1091</v>
      </c>
    </row>
    <row r="388" spans="1:26" x14ac:dyDescent="0.25">
      <c r="A388" t="s">
        <v>130</v>
      </c>
      <c r="B388" t="s">
        <v>1175</v>
      </c>
      <c r="C388" t="s">
        <v>4734</v>
      </c>
      <c r="D388">
        <v>0</v>
      </c>
      <c r="I388" t="s">
        <v>1133</v>
      </c>
      <c r="J388" t="s">
        <v>2012</v>
      </c>
      <c r="K388">
        <v>386</v>
      </c>
      <c r="L388" t="b">
        <v>0</v>
      </c>
      <c r="M388" t="b">
        <v>1</v>
      </c>
      <c r="N388" t="b">
        <v>1</v>
      </c>
      <c r="O388" t="b">
        <v>0</v>
      </c>
      <c r="P388" t="b">
        <v>0</v>
      </c>
      <c r="Q388">
        <v>0</v>
      </c>
      <c r="R388">
        <v>0</v>
      </c>
      <c r="S388">
        <v>4</v>
      </c>
      <c r="T388">
        <v>0</v>
      </c>
      <c r="U388">
        <v>0</v>
      </c>
      <c r="V388">
        <v>0</v>
      </c>
      <c r="W388">
        <v>0</v>
      </c>
      <c r="X388">
        <v>0</v>
      </c>
      <c r="Y388">
        <v>1</v>
      </c>
      <c r="Z388" t="s">
        <v>485</v>
      </c>
    </row>
    <row r="389" spans="1:26" x14ac:dyDescent="0.25">
      <c r="A389" t="s">
        <v>130</v>
      </c>
      <c r="B389" t="s">
        <v>1175</v>
      </c>
      <c r="C389" t="s">
        <v>4735</v>
      </c>
      <c r="D389">
        <v>0</v>
      </c>
      <c r="I389" t="s">
        <v>1133</v>
      </c>
      <c r="J389" t="s">
        <v>2013</v>
      </c>
      <c r="K389">
        <v>387</v>
      </c>
      <c r="L389" t="b">
        <v>0</v>
      </c>
      <c r="M389" t="b">
        <v>1</v>
      </c>
      <c r="N389" t="b">
        <v>0</v>
      </c>
      <c r="O389" t="b">
        <v>0</v>
      </c>
      <c r="P389" t="b">
        <v>0</v>
      </c>
      <c r="Q389">
        <v>7</v>
      </c>
      <c r="R389">
        <v>0</v>
      </c>
      <c r="S389">
        <v>4</v>
      </c>
      <c r="T389">
        <v>0</v>
      </c>
      <c r="U389">
        <v>0</v>
      </c>
      <c r="V389">
        <v>0</v>
      </c>
      <c r="W389">
        <v>0</v>
      </c>
      <c r="X389">
        <v>0</v>
      </c>
      <c r="Y389">
        <v>2</v>
      </c>
      <c r="Z389" t="s">
        <v>485</v>
      </c>
    </row>
    <row r="390" spans="1:26" x14ac:dyDescent="0.25">
      <c r="A390" t="s">
        <v>130</v>
      </c>
      <c r="B390" t="s">
        <v>1175</v>
      </c>
      <c r="C390" t="s">
        <v>1081</v>
      </c>
      <c r="D390" t="s">
        <v>4738</v>
      </c>
      <c r="I390" t="s">
        <v>1133</v>
      </c>
      <c r="J390" t="s">
        <v>2014</v>
      </c>
      <c r="K390">
        <v>388</v>
      </c>
      <c r="L390" t="b">
        <v>0</v>
      </c>
      <c r="M390" t="b">
        <v>1</v>
      </c>
      <c r="N390" t="b">
        <v>1</v>
      </c>
      <c r="O390" t="b">
        <v>0</v>
      </c>
      <c r="P390" t="b">
        <v>0</v>
      </c>
      <c r="Q390">
        <v>7</v>
      </c>
      <c r="R390">
        <v>0</v>
      </c>
      <c r="S390">
        <v>4</v>
      </c>
      <c r="T390">
        <v>0</v>
      </c>
      <c r="U390">
        <v>0</v>
      </c>
      <c r="V390">
        <v>0</v>
      </c>
      <c r="W390">
        <v>0</v>
      </c>
      <c r="X390">
        <v>0</v>
      </c>
      <c r="Y390">
        <v>2</v>
      </c>
      <c r="Z390" t="s">
        <v>485</v>
      </c>
    </row>
    <row r="391" spans="1:26" x14ac:dyDescent="0.25">
      <c r="A391" t="s">
        <v>130</v>
      </c>
      <c r="B391" t="s">
        <v>1177</v>
      </c>
      <c r="C391" t="s">
        <v>4725</v>
      </c>
      <c r="D391">
        <v>26</v>
      </c>
      <c r="I391" t="s">
        <v>1133</v>
      </c>
      <c r="J391" t="s">
        <v>2015</v>
      </c>
      <c r="K391">
        <v>389</v>
      </c>
      <c r="L391" t="b">
        <v>1</v>
      </c>
      <c r="M391" t="b">
        <v>1</v>
      </c>
      <c r="N391" t="b">
        <v>1</v>
      </c>
      <c r="O391" t="b">
        <v>0</v>
      </c>
      <c r="P391" t="b">
        <v>0</v>
      </c>
      <c r="Q391">
        <v>0</v>
      </c>
      <c r="R391">
        <v>0</v>
      </c>
      <c r="S391">
        <v>4</v>
      </c>
      <c r="T391">
        <v>3</v>
      </c>
      <c r="U391">
        <v>0</v>
      </c>
      <c r="V391">
        <v>0</v>
      </c>
      <c r="W391">
        <v>0</v>
      </c>
      <c r="X391">
        <v>0</v>
      </c>
      <c r="Y391">
        <v>50</v>
      </c>
      <c r="Z391" t="s">
        <v>1091</v>
      </c>
    </row>
    <row r="392" spans="1:26" x14ac:dyDescent="0.25">
      <c r="A392" t="s">
        <v>130</v>
      </c>
      <c r="B392" t="s">
        <v>1177</v>
      </c>
      <c r="C392" t="s">
        <v>1083</v>
      </c>
      <c r="D392" t="b">
        <v>0</v>
      </c>
      <c r="I392" t="s">
        <v>1133</v>
      </c>
      <c r="J392" t="s">
        <v>2016</v>
      </c>
      <c r="K392">
        <v>390</v>
      </c>
      <c r="L392" t="b">
        <v>1</v>
      </c>
      <c r="M392" t="b">
        <v>1</v>
      </c>
      <c r="N392" t="b">
        <v>1</v>
      </c>
      <c r="O392" t="b">
        <v>0</v>
      </c>
      <c r="P392" t="b">
        <v>0</v>
      </c>
      <c r="Q392">
        <v>0</v>
      </c>
      <c r="R392">
        <v>0</v>
      </c>
      <c r="S392">
        <v>4</v>
      </c>
      <c r="T392">
        <v>3</v>
      </c>
      <c r="U392">
        <v>0</v>
      </c>
      <c r="V392">
        <v>1</v>
      </c>
      <c r="W392">
        <v>10</v>
      </c>
      <c r="X392">
        <v>0</v>
      </c>
      <c r="Y392">
        <v>50</v>
      </c>
      <c r="Z392" t="s">
        <v>1091</v>
      </c>
    </row>
    <row r="393" spans="1:26" x14ac:dyDescent="0.25">
      <c r="A393" t="s">
        <v>130</v>
      </c>
      <c r="B393" t="s">
        <v>1177</v>
      </c>
      <c r="C393" t="s">
        <v>4726</v>
      </c>
      <c r="D393" t="b">
        <v>1</v>
      </c>
      <c r="I393" t="s">
        <v>1133</v>
      </c>
      <c r="J393" t="s">
        <v>2017</v>
      </c>
      <c r="K393">
        <v>391</v>
      </c>
      <c r="L393" t="b">
        <v>0</v>
      </c>
      <c r="M393" t="b">
        <v>1</v>
      </c>
      <c r="N393" t="b">
        <v>1</v>
      </c>
      <c r="O393" t="b">
        <v>0</v>
      </c>
      <c r="P393" t="b">
        <v>0</v>
      </c>
      <c r="Q393">
        <v>0</v>
      </c>
      <c r="R393">
        <v>0</v>
      </c>
      <c r="S393">
        <v>4</v>
      </c>
      <c r="T393">
        <v>0</v>
      </c>
      <c r="U393">
        <v>0</v>
      </c>
      <c r="V393">
        <v>0</v>
      </c>
      <c r="W393">
        <v>0</v>
      </c>
      <c r="X393">
        <v>0</v>
      </c>
      <c r="Y393">
        <v>500</v>
      </c>
      <c r="Z393" t="s">
        <v>1091</v>
      </c>
    </row>
    <row r="394" spans="1:26" x14ac:dyDescent="0.25">
      <c r="A394" t="s">
        <v>130</v>
      </c>
      <c r="B394" t="s">
        <v>1177</v>
      </c>
      <c r="C394" t="s">
        <v>4727</v>
      </c>
      <c r="D394" t="b">
        <v>1</v>
      </c>
      <c r="I394" t="s">
        <v>1133</v>
      </c>
      <c r="J394" t="s">
        <v>2018</v>
      </c>
      <c r="K394">
        <v>392</v>
      </c>
      <c r="L394" t="b">
        <v>1</v>
      </c>
      <c r="M394" t="b">
        <v>1</v>
      </c>
      <c r="N394" t="b">
        <v>1</v>
      </c>
      <c r="O394" t="b">
        <v>0</v>
      </c>
      <c r="P394" t="b">
        <v>0</v>
      </c>
      <c r="Q394">
        <v>0</v>
      </c>
      <c r="R394">
        <v>0</v>
      </c>
      <c r="S394">
        <v>4</v>
      </c>
      <c r="T394">
        <v>6</v>
      </c>
      <c r="U394">
        <v>0</v>
      </c>
      <c r="V394">
        <v>1</v>
      </c>
      <c r="W394">
        <v>0</v>
      </c>
      <c r="X394">
        <v>0</v>
      </c>
      <c r="Y394">
        <v>50</v>
      </c>
      <c r="Z394" t="s">
        <v>1091</v>
      </c>
    </row>
    <row r="395" spans="1:26" x14ac:dyDescent="0.25">
      <c r="A395" t="s">
        <v>130</v>
      </c>
      <c r="B395" t="s">
        <v>1177</v>
      </c>
      <c r="C395" t="s">
        <v>4728</v>
      </c>
      <c r="D395" t="b">
        <v>0</v>
      </c>
      <c r="I395" t="s">
        <v>1133</v>
      </c>
      <c r="J395" t="s">
        <v>2019</v>
      </c>
      <c r="K395">
        <v>393</v>
      </c>
      <c r="L395" t="b">
        <v>1</v>
      </c>
      <c r="M395" t="b">
        <v>1</v>
      </c>
      <c r="N395" t="b">
        <v>1</v>
      </c>
      <c r="O395" t="b">
        <v>0</v>
      </c>
      <c r="P395" t="b">
        <v>0</v>
      </c>
      <c r="Q395">
        <v>1</v>
      </c>
      <c r="R395">
        <v>0</v>
      </c>
      <c r="S395">
        <v>1</v>
      </c>
      <c r="T395">
        <v>6</v>
      </c>
      <c r="U395">
        <v>0</v>
      </c>
      <c r="V395">
        <v>1</v>
      </c>
      <c r="W395">
        <v>11</v>
      </c>
      <c r="X395">
        <v>0</v>
      </c>
      <c r="Y395">
        <v>50</v>
      </c>
      <c r="Z395" t="s">
        <v>1091</v>
      </c>
    </row>
    <row r="396" spans="1:26" x14ac:dyDescent="0.25">
      <c r="A396" t="s">
        <v>130</v>
      </c>
      <c r="B396" t="s">
        <v>1177</v>
      </c>
      <c r="C396" t="s">
        <v>2454</v>
      </c>
      <c r="D396" t="b">
        <v>0</v>
      </c>
      <c r="I396" t="s">
        <v>1133</v>
      </c>
      <c r="J396" t="s">
        <v>2020</v>
      </c>
      <c r="K396">
        <v>394</v>
      </c>
      <c r="L396" t="b">
        <v>1</v>
      </c>
      <c r="M396" t="b">
        <v>1</v>
      </c>
      <c r="N396" t="b">
        <v>1</v>
      </c>
      <c r="O396" t="b">
        <v>1</v>
      </c>
      <c r="P396" t="b">
        <v>1</v>
      </c>
      <c r="Q396">
        <v>1</v>
      </c>
      <c r="R396">
        <v>0</v>
      </c>
      <c r="S396">
        <v>4</v>
      </c>
      <c r="T396">
        <v>6</v>
      </c>
      <c r="U396">
        <v>0</v>
      </c>
      <c r="V396">
        <v>1</v>
      </c>
      <c r="W396">
        <v>12</v>
      </c>
      <c r="X396">
        <v>0</v>
      </c>
      <c r="Y396">
        <v>500</v>
      </c>
      <c r="Z396" t="s">
        <v>1091</v>
      </c>
    </row>
    <row r="397" spans="1:26" x14ac:dyDescent="0.25">
      <c r="A397" t="s">
        <v>130</v>
      </c>
      <c r="B397" t="s">
        <v>1177</v>
      </c>
      <c r="C397" t="s">
        <v>4729</v>
      </c>
      <c r="D397">
        <v>2</v>
      </c>
      <c r="I397" t="s">
        <v>1133</v>
      </c>
      <c r="J397" t="s">
        <v>2021</v>
      </c>
      <c r="K397">
        <v>395</v>
      </c>
      <c r="L397" t="b">
        <v>0</v>
      </c>
      <c r="M397" t="b">
        <v>1</v>
      </c>
      <c r="N397" t="b">
        <v>1</v>
      </c>
      <c r="O397" t="b">
        <v>0</v>
      </c>
      <c r="P397" t="b">
        <v>0</v>
      </c>
      <c r="Q397">
        <v>0</v>
      </c>
      <c r="R397">
        <v>0</v>
      </c>
      <c r="S397">
        <v>0</v>
      </c>
      <c r="T397">
        <v>0</v>
      </c>
      <c r="U397">
        <v>0</v>
      </c>
      <c r="V397">
        <v>0</v>
      </c>
      <c r="W397">
        <v>0</v>
      </c>
      <c r="X397">
        <v>0</v>
      </c>
      <c r="Y397">
        <v>500</v>
      </c>
      <c r="Z397" t="s">
        <v>1091</v>
      </c>
    </row>
    <row r="398" spans="1:26" x14ac:dyDescent="0.25">
      <c r="A398" t="s">
        <v>130</v>
      </c>
      <c r="B398" t="s">
        <v>1177</v>
      </c>
      <c r="C398" t="s">
        <v>4730</v>
      </c>
      <c r="D398">
        <v>0</v>
      </c>
      <c r="I398" t="s">
        <v>1133</v>
      </c>
      <c r="J398" t="s">
        <v>2022</v>
      </c>
      <c r="K398">
        <v>396</v>
      </c>
      <c r="L398" t="b">
        <v>1</v>
      </c>
      <c r="M398" t="b">
        <v>1</v>
      </c>
      <c r="N398" t="b">
        <v>1</v>
      </c>
      <c r="O398" t="b">
        <v>0</v>
      </c>
      <c r="P398" t="b">
        <v>0</v>
      </c>
      <c r="Q398">
        <v>0</v>
      </c>
      <c r="R398">
        <v>0</v>
      </c>
      <c r="S398">
        <v>4</v>
      </c>
      <c r="T398">
        <v>3</v>
      </c>
      <c r="U398">
        <v>0</v>
      </c>
      <c r="V398">
        <v>0</v>
      </c>
      <c r="W398">
        <v>0</v>
      </c>
      <c r="X398">
        <v>0</v>
      </c>
      <c r="Y398">
        <v>500</v>
      </c>
      <c r="Z398" t="s">
        <v>1091</v>
      </c>
    </row>
    <row r="399" spans="1:26" x14ac:dyDescent="0.25">
      <c r="A399" t="s">
        <v>130</v>
      </c>
      <c r="B399" t="s">
        <v>1177</v>
      </c>
      <c r="C399" t="s">
        <v>4731</v>
      </c>
      <c r="D399">
        <v>1</v>
      </c>
      <c r="I399" t="s">
        <v>1133</v>
      </c>
      <c r="J399" t="s">
        <v>2023</v>
      </c>
      <c r="K399">
        <v>397</v>
      </c>
      <c r="L399" t="b">
        <v>0</v>
      </c>
      <c r="M399" t="b">
        <v>0</v>
      </c>
      <c r="N399" t="b">
        <v>0</v>
      </c>
      <c r="O399" t="b">
        <v>0</v>
      </c>
      <c r="P399" t="b">
        <v>0</v>
      </c>
      <c r="Q399">
        <v>0</v>
      </c>
      <c r="R399">
        <v>0</v>
      </c>
      <c r="S399">
        <v>0</v>
      </c>
      <c r="T399">
        <v>0</v>
      </c>
      <c r="U399">
        <v>0</v>
      </c>
      <c r="V399">
        <v>0</v>
      </c>
      <c r="W399">
        <v>0</v>
      </c>
      <c r="X399">
        <v>0</v>
      </c>
      <c r="Y399">
        <v>500</v>
      </c>
      <c r="Z399" t="s">
        <v>1091</v>
      </c>
    </row>
    <row r="400" spans="1:26" x14ac:dyDescent="0.25">
      <c r="A400" t="s">
        <v>130</v>
      </c>
      <c r="B400" t="s">
        <v>1177</v>
      </c>
      <c r="C400" t="s">
        <v>1046</v>
      </c>
      <c r="D400">
        <v>0</v>
      </c>
      <c r="I400" t="s">
        <v>1133</v>
      </c>
      <c r="J400" t="s">
        <v>2024</v>
      </c>
      <c r="K400">
        <v>398</v>
      </c>
      <c r="L400" t="b">
        <v>0</v>
      </c>
      <c r="M400" t="b">
        <v>1</v>
      </c>
      <c r="N400" t="b">
        <v>1</v>
      </c>
      <c r="O400" t="b">
        <v>0</v>
      </c>
      <c r="P400" t="b">
        <v>0</v>
      </c>
      <c r="Q400">
        <v>0</v>
      </c>
      <c r="R400">
        <v>0</v>
      </c>
      <c r="S400">
        <v>4</v>
      </c>
      <c r="T400">
        <v>0</v>
      </c>
      <c r="U400">
        <v>0</v>
      </c>
      <c r="V400">
        <v>0</v>
      </c>
      <c r="W400">
        <v>0</v>
      </c>
      <c r="X400">
        <v>0</v>
      </c>
      <c r="Y400">
        <v>500</v>
      </c>
      <c r="Z400" t="s">
        <v>1091</v>
      </c>
    </row>
    <row r="401" spans="1:26" x14ac:dyDescent="0.25">
      <c r="A401" t="s">
        <v>130</v>
      </c>
      <c r="B401" t="s">
        <v>1177</v>
      </c>
      <c r="C401" t="s">
        <v>9</v>
      </c>
      <c r="D401">
        <v>0</v>
      </c>
      <c r="I401" t="s">
        <v>1133</v>
      </c>
      <c r="J401" t="s">
        <v>2025</v>
      </c>
      <c r="K401">
        <v>399</v>
      </c>
      <c r="L401" t="b">
        <v>0</v>
      </c>
      <c r="M401" t="b">
        <v>1</v>
      </c>
      <c r="N401" t="b">
        <v>1</v>
      </c>
      <c r="O401" t="b">
        <v>0</v>
      </c>
      <c r="P401" t="b">
        <v>0</v>
      </c>
      <c r="Q401">
        <v>0</v>
      </c>
      <c r="R401">
        <v>0</v>
      </c>
      <c r="S401">
        <v>3</v>
      </c>
      <c r="T401">
        <v>0</v>
      </c>
      <c r="U401">
        <v>0</v>
      </c>
      <c r="V401">
        <v>0</v>
      </c>
      <c r="W401">
        <v>0</v>
      </c>
      <c r="X401">
        <v>0</v>
      </c>
      <c r="Y401">
        <v>500</v>
      </c>
      <c r="Z401" t="s">
        <v>1091</v>
      </c>
    </row>
    <row r="402" spans="1:26" x14ac:dyDescent="0.25">
      <c r="A402" t="s">
        <v>130</v>
      </c>
      <c r="B402" t="s">
        <v>1177</v>
      </c>
      <c r="C402" t="s">
        <v>4733</v>
      </c>
      <c r="D402">
        <v>0</v>
      </c>
      <c r="I402" t="s">
        <v>1133</v>
      </c>
      <c r="J402" t="s">
        <v>2026</v>
      </c>
      <c r="K402">
        <v>400</v>
      </c>
      <c r="L402" t="b">
        <v>0</v>
      </c>
      <c r="M402" t="b">
        <v>1</v>
      </c>
      <c r="N402" t="b">
        <v>1</v>
      </c>
      <c r="O402" t="b">
        <v>0</v>
      </c>
      <c r="P402" t="b">
        <v>0</v>
      </c>
      <c r="Q402">
        <v>0</v>
      </c>
      <c r="R402">
        <v>0</v>
      </c>
      <c r="S402">
        <v>1</v>
      </c>
      <c r="T402">
        <v>0</v>
      </c>
      <c r="U402">
        <v>0</v>
      </c>
      <c r="V402">
        <v>0</v>
      </c>
      <c r="W402">
        <v>0</v>
      </c>
      <c r="X402">
        <v>0</v>
      </c>
      <c r="Y402">
        <v>500</v>
      </c>
      <c r="Z402" t="s">
        <v>1091</v>
      </c>
    </row>
    <row r="403" spans="1:26" x14ac:dyDescent="0.25">
      <c r="A403" t="s">
        <v>130</v>
      </c>
      <c r="B403" t="s">
        <v>1177</v>
      </c>
      <c r="C403" t="s">
        <v>4734</v>
      </c>
      <c r="D403">
        <v>0</v>
      </c>
      <c r="I403" t="s">
        <v>1133</v>
      </c>
      <c r="J403" t="s">
        <v>351</v>
      </c>
      <c r="K403">
        <v>401</v>
      </c>
      <c r="L403" t="b">
        <v>0</v>
      </c>
      <c r="M403" t="b">
        <v>0</v>
      </c>
      <c r="N403" t="b">
        <v>0</v>
      </c>
      <c r="O403" t="b">
        <v>0</v>
      </c>
      <c r="P403" t="b">
        <v>0</v>
      </c>
      <c r="Q403">
        <v>0</v>
      </c>
      <c r="R403">
        <v>0</v>
      </c>
      <c r="S403">
        <v>0</v>
      </c>
      <c r="T403">
        <v>0</v>
      </c>
      <c r="U403">
        <v>0</v>
      </c>
      <c r="V403">
        <v>0</v>
      </c>
      <c r="W403">
        <v>0</v>
      </c>
      <c r="X403">
        <v>0</v>
      </c>
      <c r="Y403">
        <v>500</v>
      </c>
      <c r="Z403" t="s">
        <v>1091</v>
      </c>
    </row>
    <row r="404" spans="1:26" x14ac:dyDescent="0.25">
      <c r="A404" t="s">
        <v>130</v>
      </c>
      <c r="B404" t="s">
        <v>1177</v>
      </c>
      <c r="C404" t="s">
        <v>4735</v>
      </c>
      <c r="D404">
        <v>0</v>
      </c>
      <c r="I404" t="s">
        <v>1133</v>
      </c>
      <c r="J404" t="s">
        <v>2027</v>
      </c>
      <c r="K404">
        <v>402</v>
      </c>
      <c r="L404" t="b">
        <v>0</v>
      </c>
      <c r="M404" t="b">
        <v>0</v>
      </c>
      <c r="N404" t="b">
        <v>0</v>
      </c>
      <c r="O404" t="b">
        <v>0</v>
      </c>
      <c r="P404" t="b">
        <v>0</v>
      </c>
      <c r="Q404">
        <v>0</v>
      </c>
      <c r="R404">
        <v>0</v>
      </c>
      <c r="S404">
        <v>0</v>
      </c>
      <c r="T404">
        <v>0</v>
      </c>
      <c r="U404">
        <v>0</v>
      </c>
      <c r="V404">
        <v>0</v>
      </c>
      <c r="W404">
        <v>0</v>
      </c>
      <c r="X404">
        <v>0</v>
      </c>
      <c r="Y404">
        <v>500</v>
      </c>
      <c r="Z404" t="s">
        <v>1091</v>
      </c>
    </row>
    <row r="405" spans="1:26" x14ac:dyDescent="0.25">
      <c r="A405" t="s">
        <v>130</v>
      </c>
      <c r="B405" t="s">
        <v>1177</v>
      </c>
      <c r="C405" t="s">
        <v>1081</v>
      </c>
      <c r="D405" t="s">
        <v>4736</v>
      </c>
      <c r="I405" t="s">
        <v>1133</v>
      </c>
      <c r="J405" t="s">
        <v>2029</v>
      </c>
      <c r="K405">
        <v>403</v>
      </c>
      <c r="L405" t="b">
        <v>0</v>
      </c>
      <c r="M405" t="b">
        <v>0</v>
      </c>
      <c r="N405" t="b">
        <v>0</v>
      </c>
      <c r="O405" t="b">
        <v>0</v>
      </c>
      <c r="P405" t="b">
        <v>0</v>
      </c>
      <c r="Q405">
        <v>0</v>
      </c>
      <c r="R405">
        <v>0</v>
      </c>
      <c r="S405">
        <v>0</v>
      </c>
      <c r="T405">
        <v>0</v>
      </c>
      <c r="U405">
        <v>0</v>
      </c>
      <c r="V405">
        <v>0</v>
      </c>
      <c r="W405">
        <v>0</v>
      </c>
      <c r="X405">
        <v>0</v>
      </c>
      <c r="Y405">
        <v>500</v>
      </c>
      <c r="Z405" t="s">
        <v>1091</v>
      </c>
    </row>
    <row r="406" spans="1:26" x14ac:dyDescent="0.25">
      <c r="A406" t="s">
        <v>130</v>
      </c>
      <c r="B406" t="s">
        <v>1179</v>
      </c>
      <c r="C406" t="s">
        <v>4725</v>
      </c>
      <c r="D406">
        <v>27</v>
      </c>
      <c r="I406" t="s">
        <v>1133</v>
      </c>
      <c r="J406" t="s">
        <v>2030</v>
      </c>
      <c r="K406">
        <v>404</v>
      </c>
      <c r="L406" t="b">
        <v>0</v>
      </c>
      <c r="M406" t="b">
        <v>1</v>
      </c>
      <c r="N406" t="b">
        <v>1</v>
      </c>
      <c r="O406" t="b">
        <v>0</v>
      </c>
      <c r="P406" t="b">
        <v>0</v>
      </c>
      <c r="Q406">
        <v>0</v>
      </c>
      <c r="R406">
        <v>0</v>
      </c>
      <c r="S406">
        <v>4</v>
      </c>
      <c r="T406">
        <v>0</v>
      </c>
      <c r="U406">
        <v>0</v>
      </c>
      <c r="V406">
        <v>0</v>
      </c>
      <c r="W406">
        <v>0</v>
      </c>
      <c r="X406">
        <v>0</v>
      </c>
      <c r="Y406">
        <v>500</v>
      </c>
      <c r="Z406" t="s">
        <v>1091</v>
      </c>
    </row>
    <row r="407" spans="1:26" x14ac:dyDescent="0.25">
      <c r="A407" t="s">
        <v>130</v>
      </c>
      <c r="B407" t="s">
        <v>1179</v>
      </c>
      <c r="C407" t="s">
        <v>1083</v>
      </c>
      <c r="D407" t="b">
        <v>0</v>
      </c>
      <c r="I407" t="s">
        <v>1133</v>
      </c>
      <c r="J407" t="s">
        <v>2031</v>
      </c>
      <c r="K407">
        <v>405</v>
      </c>
      <c r="L407" t="b">
        <v>0</v>
      </c>
      <c r="M407" t="b">
        <v>0</v>
      </c>
      <c r="N407" t="b">
        <v>0</v>
      </c>
      <c r="O407" t="b">
        <v>0</v>
      </c>
      <c r="P407" t="b">
        <v>0</v>
      </c>
      <c r="Q407">
        <v>0</v>
      </c>
      <c r="R407">
        <v>0</v>
      </c>
      <c r="S407">
        <v>0</v>
      </c>
      <c r="T407">
        <v>0</v>
      </c>
      <c r="U407">
        <v>0</v>
      </c>
      <c r="V407">
        <v>0</v>
      </c>
      <c r="W407">
        <v>0</v>
      </c>
      <c r="X407">
        <v>0</v>
      </c>
      <c r="Y407">
        <v>500</v>
      </c>
      <c r="Z407" t="s">
        <v>1091</v>
      </c>
    </row>
    <row r="408" spans="1:26" x14ac:dyDescent="0.25">
      <c r="A408" t="s">
        <v>130</v>
      </c>
      <c r="B408" t="s">
        <v>1179</v>
      </c>
      <c r="C408" t="s">
        <v>4726</v>
      </c>
      <c r="D408" t="b">
        <v>1</v>
      </c>
      <c r="I408" t="s">
        <v>1133</v>
      </c>
      <c r="J408" t="s">
        <v>2032</v>
      </c>
      <c r="K408">
        <v>406</v>
      </c>
      <c r="L408" t="b">
        <v>0</v>
      </c>
      <c r="M408" t="b">
        <v>0</v>
      </c>
      <c r="N408" t="b">
        <v>0</v>
      </c>
      <c r="O408" t="b">
        <v>0</v>
      </c>
      <c r="P408" t="b">
        <v>0</v>
      </c>
      <c r="Q408">
        <v>0</v>
      </c>
      <c r="R408">
        <v>0</v>
      </c>
      <c r="S408">
        <v>0</v>
      </c>
      <c r="T408">
        <v>0</v>
      </c>
      <c r="U408">
        <v>0</v>
      </c>
      <c r="V408">
        <v>0</v>
      </c>
      <c r="W408">
        <v>0</v>
      </c>
      <c r="X408">
        <v>0</v>
      </c>
      <c r="Y408">
        <v>500</v>
      </c>
      <c r="Z408" t="s">
        <v>1091</v>
      </c>
    </row>
    <row r="409" spans="1:26" x14ac:dyDescent="0.25">
      <c r="A409" t="s">
        <v>130</v>
      </c>
      <c r="B409" t="s">
        <v>1179</v>
      </c>
      <c r="C409" t="s">
        <v>4727</v>
      </c>
      <c r="D409" t="b">
        <v>1</v>
      </c>
      <c r="I409" t="s">
        <v>1133</v>
      </c>
      <c r="J409" t="s">
        <v>2033</v>
      </c>
      <c r="K409">
        <v>407</v>
      </c>
      <c r="L409" t="b">
        <v>0</v>
      </c>
      <c r="M409" t="b">
        <v>1</v>
      </c>
      <c r="N409" t="b">
        <v>0</v>
      </c>
      <c r="O409" t="b">
        <v>0</v>
      </c>
      <c r="P409" t="b">
        <v>0</v>
      </c>
      <c r="Q409">
        <v>0</v>
      </c>
      <c r="R409">
        <v>0</v>
      </c>
      <c r="S409">
        <v>0</v>
      </c>
      <c r="T409">
        <v>0</v>
      </c>
      <c r="U409">
        <v>0</v>
      </c>
      <c r="V409">
        <v>0</v>
      </c>
      <c r="W409">
        <v>0</v>
      </c>
      <c r="X409">
        <v>0</v>
      </c>
      <c r="Y409">
        <v>500</v>
      </c>
      <c r="Z409" t="s">
        <v>1091</v>
      </c>
    </row>
    <row r="410" spans="1:26" x14ac:dyDescent="0.25">
      <c r="A410" t="s">
        <v>130</v>
      </c>
      <c r="B410" t="s">
        <v>1179</v>
      </c>
      <c r="C410" t="s">
        <v>4728</v>
      </c>
      <c r="D410" t="b">
        <v>0</v>
      </c>
      <c r="I410" t="s">
        <v>1133</v>
      </c>
      <c r="J410" t="s">
        <v>2034</v>
      </c>
      <c r="K410">
        <v>408</v>
      </c>
      <c r="L410" t="b">
        <v>0</v>
      </c>
      <c r="M410" t="b">
        <v>1</v>
      </c>
      <c r="N410" t="b">
        <v>0</v>
      </c>
      <c r="O410" t="b">
        <v>0</v>
      </c>
      <c r="P410" t="b">
        <v>0</v>
      </c>
      <c r="Q410">
        <v>0</v>
      </c>
      <c r="R410">
        <v>0</v>
      </c>
      <c r="S410">
        <v>0</v>
      </c>
      <c r="T410">
        <v>0</v>
      </c>
      <c r="U410">
        <v>0</v>
      </c>
      <c r="V410">
        <v>0</v>
      </c>
      <c r="W410">
        <v>0</v>
      </c>
      <c r="X410">
        <v>0</v>
      </c>
      <c r="Y410">
        <v>500</v>
      </c>
      <c r="Z410" t="s">
        <v>1091</v>
      </c>
    </row>
    <row r="411" spans="1:26" x14ac:dyDescent="0.25">
      <c r="A411" t="s">
        <v>130</v>
      </c>
      <c r="B411" t="s">
        <v>1179</v>
      </c>
      <c r="C411" t="s">
        <v>2454</v>
      </c>
      <c r="D411" t="b">
        <v>0</v>
      </c>
      <c r="I411" t="s">
        <v>1133</v>
      </c>
      <c r="J411" t="s">
        <v>2036</v>
      </c>
      <c r="K411">
        <v>409</v>
      </c>
      <c r="L411" t="b">
        <v>0</v>
      </c>
      <c r="M411" t="b">
        <v>1</v>
      </c>
      <c r="N411" t="b">
        <v>0</v>
      </c>
      <c r="O411" t="b">
        <v>0</v>
      </c>
      <c r="P411" t="b">
        <v>0</v>
      </c>
      <c r="Q411">
        <v>0</v>
      </c>
      <c r="R411">
        <v>0</v>
      </c>
      <c r="S411">
        <v>0</v>
      </c>
      <c r="T411">
        <v>0</v>
      </c>
      <c r="U411">
        <v>0</v>
      </c>
      <c r="V411">
        <v>0</v>
      </c>
      <c r="W411">
        <v>0</v>
      </c>
      <c r="X411">
        <v>0</v>
      </c>
      <c r="Y411">
        <v>50</v>
      </c>
      <c r="Z411" t="s">
        <v>1091</v>
      </c>
    </row>
    <row r="412" spans="1:26" x14ac:dyDescent="0.25">
      <c r="A412" t="s">
        <v>130</v>
      </c>
      <c r="B412" t="s">
        <v>1179</v>
      </c>
      <c r="C412" t="s">
        <v>4729</v>
      </c>
      <c r="D412">
        <v>2</v>
      </c>
      <c r="I412" t="s">
        <v>1133</v>
      </c>
      <c r="J412" t="s">
        <v>2037</v>
      </c>
      <c r="K412">
        <v>410</v>
      </c>
      <c r="L412" t="b">
        <v>1</v>
      </c>
      <c r="M412" t="b">
        <v>1</v>
      </c>
      <c r="N412" t="b">
        <v>1</v>
      </c>
      <c r="O412" t="b">
        <v>0</v>
      </c>
      <c r="P412" t="b">
        <v>0</v>
      </c>
      <c r="Q412">
        <v>0</v>
      </c>
      <c r="R412">
        <v>0</v>
      </c>
      <c r="S412">
        <v>0</v>
      </c>
      <c r="T412">
        <v>0</v>
      </c>
      <c r="U412">
        <v>0</v>
      </c>
      <c r="V412">
        <v>0</v>
      </c>
      <c r="W412">
        <v>0</v>
      </c>
      <c r="X412">
        <v>0</v>
      </c>
      <c r="Y412">
        <v>50</v>
      </c>
      <c r="Z412" t="s">
        <v>1091</v>
      </c>
    </row>
    <row r="413" spans="1:26" x14ac:dyDescent="0.25">
      <c r="A413" t="s">
        <v>130</v>
      </c>
      <c r="B413" t="s">
        <v>1179</v>
      </c>
      <c r="C413" t="s">
        <v>4730</v>
      </c>
      <c r="D413">
        <v>0</v>
      </c>
      <c r="I413" t="s">
        <v>1133</v>
      </c>
      <c r="J413" t="s">
        <v>2039</v>
      </c>
      <c r="K413">
        <v>411</v>
      </c>
      <c r="L413" t="b">
        <v>1</v>
      </c>
      <c r="M413" t="b">
        <v>1</v>
      </c>
      <c r="N413" t="b">
        <v>1</v>
      </c>
      <c r="O413" t="b">
        <v>0</v>
      </c>
      <c r="P413" t="b">
        <v>0</v>
      </c>
      <c r="Q413">
        <v>0</v>
      </c>
      <c r="R413">
        <v>0</v>
      </c>
      <c r="S413">
        <v>4</v>
      </c>
      <c r="T413">
        <v>3</v>
      </c>
      <c r="U413">
        <v>0</v>
      </c>
      <c r="V413">
        <v>0</v>
      </c>
      <c r="W413">
        <v>0</v>
      </c>
      <c r="X413">
        <v>0</v>
      </c>
      <c r="Y413">
        <v>500</v>
      </c>
      <c r="Z413" t="s">
        <v>1091</v>
      </c>
    </row>
    <row r="414" spans="1:26" x14ac:dyDescent="0.25">
      <c r="A414" t="s">
        <v>130</v>
      </c>
      <c r="B414" t="s">
        <v>1179</v>
      </c>
      <c r="C414" t="s">
        <v>4731</v>
      </c>
      <c r="D414">
        <v>2</v>
      </c>
      <c r="I414" t="s">
        <v>1133</v>
      </c>
      <c r="J414" t="s">
        <v>2040</v>
      </c>
      <c r="K414">
        <v>412</v>
      </c>
      <c r="L414" t="b">
        <v>0</v>
      </c>
      <c r="M414" t="b">
        <v>1</v>
      </c>
      <c r="N414" t="b">
        <v>1</v>
      </c>
      <c r="O414" t="b">
        <v>0</v>
      </c>
      <c r="P414" t="b">
        <v>0</v>
      </c>
      <c r="Q414">
        <v>0</v>
      </c>
      <c r="R414">
        <v>0</v>
      </c>
      <c r="S414">
        <v>4</v>
      </c>
      <c r="T414">
        <v>0</v>
      </c>
      <c r="U414">
        <v>0</v>
      </c>
      <c r="V414">
        <v>0</v>
      </c>
      <c r="W414">
        <v>0</v>
      </c>
      <c r="X414">
        <v>0</v>
      </c>
      <c r="Y414">
        <v>500</v>
      </c>
      <c r="Z414" t="s">
        <v>1091</v>
      </c>
    </row>
    <row r="415" spans="1:26" x14ac:dyDescent="0.25">
      <c r="A415" t="s">
        <v>130</v>
      </c>
      <c r="B415" t="s">
        <v>1179</v>
      </c>
      <c r="C415" t="s">
        <v>1046</v>
      </c>
      <c r="D415">
        <v>0</v>
      </c>
      <c r="I415" t="s">
        <v>1133</v>
      </c>
      <c r="J415" t="s">
        <v>2041</v>
      </c>
      <c r="K415">
        <v>413</v>
      </c>
      <c r="L415" t="b">
        <v>0</v>
      </c>
      <c r="M415" t="b">
        <v>1</v>
      </c>
      <c r="N415" t="b">
        <v>1</v>
      </c>
      <c r="O415" t="b">
        <v>0</v>
      </c>
      <c r="P415" t="b">
        <v>0</v>
      </c>
      <c r="Q415">
        <v>0</v>
      </c>
      <c r="R415">
        <v>0</v>
      </c>
      <c r="S415">
        <v>4</v>
      </c>
      <c r="T415">
        <v>3</v>
      </c>
      <c r="U415">
        <v>0</v>
      </c>
      <c r="V415">
        <v>0</v>
      </c>
      <c r="W415">
        <v>0</v>
      </c>
      <c r="X415">
        <v>0</v>
      </c>
      <c r="Y415">
        <v>500</v>
      </c>
      <c r="Z415" t="s">
        <v>1091</v>
      </c>
    </row>
    <row r="416" spans="1:26" x14ac:dyDescent="0.25">
      <c r="A416" t="s">
        <v>130</v>
      </c>
      <c r="B416" t="s">
        <v>1179</v>
      </c>
      <c r="C416" t="s">
        <v>9</v>
      </c>
      <c r="D416">
        <v>0</v>
      </c>
      <c r="I416" t="s">
        <v>1133</v>
      </c>
      <c r="J416" t="s">
        <v>5994</v>
      </c>
      <c r="K416">
        <v>414</v>
      </c>
      <c r="L416" t="b">
        <v>1</v>
      </c>
      <c r="M416" t="b">
        <v>1</v>
      </c>
      <c r="N416" t="b">
        <v>1</v>
      </c>
      <c r="O416" t="b">
        <v>0</v>
      </c>
      <c r="P416" t="b">
        <v>0</v>
      </c>
      <c r="Q416">
        <v>0</v>
      </c>
      <c r="R416">
        <v>0</v>
      </c>
      <c r="S416">
        <v>0</v>
      </c>
      <c r="T416">
        <v>0</v>
      </c>
      <c r="U416">
        <v>0</v>
      </c>
      <c r="V416">
        <v>0</v>
      </c>
      <c r="W416">
        <v>0</v>
      </c>
      <c r="X416">
        <v>0</v>
      </c>
      <c r="Y416">
        <v>500</v>
      </c>
      <c r="Z416" t="s">
        <v>1091</v>
      </c>
    </row>
    <row r="417" spans="1:26" x14ac:dyDescent="0.25">
      <c r="A417" t="s">
        <v>130</v>
      </c>
      <c r="B417" t="s">
        <v>1179</v>
      </c>
      <c r="C417" t="s">
        <v>4733</v>
      </c>
      <c r="D417">
        <v>0</v>
      </c>
      <c r="I417" t="s">
        <v>1133</v>
      </c>
      <c r="J417" t="s">
        <v>5995</v>
      </c>
      <c r="K417">
        <v>415</v>
      </c>
      <c r="L417" t="b">
        <v>1</v>
      </c>
      <c r="M417" t="b">
        <v>1</v>
      </c>
      <c r="N417" t="b">
        <v>1</v>
      </c>
      <c r="O417" t="b">
        <v>0</v>
      </c>
      <c r="P417" t="b">
        <v>0</v>
      </c>
      <c r="Q417">
        <v>0</v>
      </c>
      <c r="R417">
        <v>0</v>
      </c>
      <c r="S417">
        <v>0</v>
      </c>
      <c r="T417">
        <v>1</v>
      </c>
      <c r="U417">
        <v>0</v>
      </c>
      <c r="V417">
        <v>0</v>
      </c>
      <c r="W417">
        <v>0</v>
      </c>
      <c r="X417">
        <v>0</v>
      </c>
      <c r="Y417">
        <v>500</v>
      </c>
      <c r="Z417" t="s">
        <v>1091</v>
      </c>
    </row>
    <row r="418" spans="1:26" x14ac:dyDescent="0.25">
      <c r="A418" t="s">
        <v>130</v>
      </c>
      <c r="B418" t="s">
        <v>1179</v>
      </c>
      <c r="C418" t="s">
        <v>4734</v>
      </c>
      <c r="D418">
        <v>0</v>
      </c>
      <c r="I418" t="s">
        <v>1136</v>
      </c>
      <c r="J418" t="s">
        <v>2042</v>
      </c>
      <c r="K418">
        <v>416</v>
      </c>
      <c r="L418" t="b">
        <v>0</v>
      </c>
      <c r="M418" t="b">
        <v>1</v>
      </c>
      <c r="N418" t="b">
        <v>1</v>
      </c>
      <c r="O418" t="b">
        <v>0</v>
      </c>
      <c r="P418" t="b">
        <v>0</v>
      </c>
      <c r="Q418">
        <v>8</v>
      </c>
      <c r="R418">
        <v>0</v>
      </c>
      <c r="S418">
        <v>0</v>
      </c>
      <c r="T418">
        <v>0</v>
      </c>
      <c r="U418">
        <v>0</v>
      </c>
      <c r="V418">
        <v>0</v>
      </c>
      <c r="W418">
        <v>0</v>
      </c>
      <c r="X418">
        <v>0</v>
      </c>
      <c r="Y418">
        <v>500</v>
      </c>
      <c r="Z418" t="s">
        <v>1091</v>
      </c>
    </row>
    <row r="419" spans="1:26" x14ac:dyDescent="0.25">
      <c r="A419" t="s">
        <v>130</v>
      </c>
      <c r="B419" t="s">
        <v>1179</v>
      </c>
      <c r="C419" t="s">
        <v>4735</v>
      </c>
      <c r="D419">
        <v>0</v>
      </c>
      <c r="I419" t="s">
        <v>1136</v>
      </c>
      <c r="J419" t="s">
        <v>2044</v>
      </c>
      <c r="K419">
        <v>417</v>
      </c>
      <c r="L419" t="b">
        <v>0</v>
      </c>
      <c r="M419" t="b">
        <v>1</v>
      </c>
      <c r="N419" t="b">
        <v>0</v>
      </c>
      <c r="O419" t="b">
        <v>0</v>
      </c>
      <c r="P419" t="b">
        <v>0</v>
      </c>
      <c r="Q419">
        <v>0</v>
      </c>
      <c r="R419">
        <v>0</v>
      </c>
      <c r="S419">
        <v>0</v>
      </c>
      <c r="T419">
        <v>0</v>
      </c>
      <c r="U419">
        <v>0</v>
      </c>
      <c r="V419">
        <v>0</v>
      </c>
      <c r="W419">
        <v>0</v>
      </c>
      <c r="X419">
        <v>0</v>
      </c>
      <c r="Y419">
        <v>500</v>
      </c>
      <c r="Z419" t="s">
        <v>1091</v>
      </c>
    </row>
    <row r="420" spans="1:26" x14ac:dyDescent="0.25">
      <c r="A420" t="s">
        <v>130</v>
      </c>
      <c r="B420" t="s">
        <v>1179</v>
      </c>
      <c r="C420" t="s">
        <v>1081</v>
      </c>
      <c r="D420" t="s">
        <v>4736</v>
      </c>
      <c r="I420" t="s">
        <v>1136</v>
      </c>
      <c r="J420" t="s">
        <v>2046</v>
      </c>
      <c r="K420">
        <v>418</v>
      </c>
      <c r="L420" t="b">
        <v>0</v>
      </c>
      <c r="M420" t="b">
        <v>1</v>
      </c>
      <c r="N420" t="b">
        <v>1</v>
      </c>
      <c r="O420" t="b">
        <v>0</v>
      </c>
      <c r="P420" t="b">
        <v>0</v>
      </c>
      <c r="Q420">
        <v>7</v>
      </c>
      <c r="R420">
        <v>0</v>
      </c>
      <c r="S420">
        <v>4</v>
      </c>
      <c r="T420">
        <v>0</v>
      </c>
      <c r="U420">
        <v>0</v>
      </c>
      <c r="V420">
        <v>0</v>
      </c>
      <c r="W420">
        <v>0</v>
      </c>
      <c r="X420">
        <v>0</v>
      </c>
      <c r="Y420">
        <v>500</v>
      </c>
      <c r="Z420" t="s">
        <v>1091</v>
      </c>
    </row>
    <row r="421" spans="1:26" x14ac:dyDescent="0.25">
      <c r="A421" t="s">
        <v>130</v>
      </c>
      <c r="B421" t="s">
        <v>1181</v>
      </c>
      <c r="C421" t="s">
        <v>4725</v>
      </c>
      <c r="D421">
        <v>28</v>
      </c>
      <c r="I421" t="s">
        <v>1136</v>
      </c>
      <c r="J421" t="s">
        <v>2047</v>
      </c>
      <c r="K421">
        <v>419</v>
      </c>
      <c r="L421" t="b">
        <v>0</v>
      </c>
      <c r="M421" t="b">
        <v>1</v>
      </c>
      <c r="N421" t="b">
        <v>1</v>
      </c>
      <c r="O421" t="b">
        <v>0</v>
      </c>
      <c r="P421" t="b">
        <v>0</v>
      </c>
      <c r="Q421">
        <v>0</v>
      </c>
      <c r="R421">
        <v>0</v>
      </c>
      <c r="S421">
        <v>0</v>
      </c>
      <c r="T421">
        <v>0</v>
      </c>
      <c r="U421">
        <v>0</v>
      </c>
      <c r="V421">
        <v>0</v>
      </c>
      <c r="W421">
        <v>0</v>
      </c>
      <c r="X421">
        <v>0</v>
      </c>
      <c r="Y421">
        <v>500</v>
      </c>
      <c r="Z421" t="s">
        <v>1091</v>
      </c>
    </row>
    <row r="422" spans="1:26" x14ac:dyDescent="0.25">
      <c r="A422" t="s">
        <v>130</v>
      </c>
      <c r="B422" t="s">
        <v>1181</v>
      </c>
      <c r="C422" t="s">
        <v>1083</v>
      </c>
      <c r="D422" t="b">
        <v>0</v>
      </c>
      <c r="I422" t="s">
        <v>1136</v>
      </c>
      <c r="J422" t="s">
        <v>5996</v>
      </c>
      <c r="K422">
        <v>420</v>
      </c>
      <c r="L422" t="b">
        <v>1</v>
      </c>
      <c r="M422" t="b">
        <v>1</v>
      </c>
      <c r="N422" t="b">
        <v>1</v>
      </c>
      <c r="O422" t="b">
        <v>0</v>
      </c>
      <c r="P422" t="b">
        <v>0</v>
      </c>
      <c r="Q422">
        <v>8</v>
      </c>
      <c r="R422">
        <v>0</v>
      </c>
      <c r="S422">
        <v>1</v>
      </c>
      <c r="T422">
        <v>3</v>
      </c>
      <c r="U422">
        <v>0</v>
      </c>
      <c r="V422">
        <v>0</v>
      </c>
      <c r="W422">
        <v>0</v>
      </c>
      <c r="X422">
        <v>0</v>
      </c>
      <c r="Y422">
        <v>500</v>
      </c>
      <c r="Z422" t="s">
        <v>1091</v>
      </c>
    </row>
    <row r="423" spans="1:26" x14ac:dyDescent="0.25">
      <c r="A423" t="s">
        <v>130</v>
      </c>
      <c r="B423" t="s">
        <v>1181</v>
      </c>
      <c r="C423" t="s">
        <v>4726</v>
      </c>
      <c r="D423" t="b">
        <v>1</v>
      </c>
      <c r="I423" t="s">
        <v>1136</v>
      </c>
      <c r="J423" t="s">
        <v>5997</v>
      </c>
      <c r="K423">
        <v>421</v>
      </c>
      <c r="L423" t="b">
        <v>1</v>
      </c>
      <c r="M423" t="b">
        <v>1</v>
      </c>
      <c r="N423" t="b">
        <v>1</v>
      </c>
      <c r="O423" t="b">
        <v>0</v>
      </c>
      <c r="P423" t="b">
        <v>0</v>
      </c>
      <c r="Q423">
        <v>8</v>
      </c>
      <c r="R423">
        <v>0</v>
      </c>
      <c r="S423">
        <v>2</v>
      </c>
      <c r="T423">
        <v>3</v>
      </c>
      <c r="U423">
        <v>0</v>
      </c>
      <c r="V423">
        <v>0</v>
      </c>
      <c r="W423">
        <v>0</v>
      </c>
      <c r="X423">
        <v>0</v>
      </c>
      <c r="Y423">
        <v>500</v>
      </c>
      <c r="Z423" t="s">
        <v>1091</v>
      </c>
    </row>
    <row r="424" spans="1:26" x14ac:dyDescent="0.25">
      <c r="A424" t="s">
        <v>130</v>
      </c>
      <c r="B424" t="s">
        <v>1181</v>
      </c>
      <c r="C424" t="s">
        <v>4727</v>
      </c>
      <c r="D424" t="b">
        <v>1</v>
      </c>
      <c r="I424" t="s">
        <v>1136</v>
      </c>
      <c r="J424" t="s">
        <v>5998</v>
      </c>
      <c r="K424">
        <v>422</v>
      </c>
      <c r="L424" t="b">
        <v>1</v>
      </c>
      <c r="M424" t="b">
        <v>1</v>
      </c>
      <c r="N424" t="b">
        <v>1</v>
      </c>
      <c r="O424" t="b">
        <v>0</v>
      </c>
      <c r="P424" t="b">
        <v>0</v>
      </c>
      <c r="Q424">
        <v>8</v>
      </c>
      <c r="R424">
        <v>0</v>
      </c>
      <c r="S424">
        <v>3</v>
      </c>
      <c r="T424">
        <v>3</v>
      </c>
      <c r="U424">
        <v>0</v>
      </c>
      <c r="V424">
        <v>0</v>
      </c>
      <c r="W424">
        <v>0</v>
      </c>
      <c r="X424">
        <v>0</v>
      </c>
      <c r="Y424">
        <v>500</v>
      </c>
      <c r="Z424" t="s">
        <v>1091</v>
      </c>
    </row>
    <row r="425" spans="1:26" x14ac:dyDescent="0.25">
      <c r="A425" t="s">
        <v>130</v>
      </c>
      <c r="B425" t="s">
        <v>1181</v>
      </c>
      <c r="C425" t="s">
        <v>4728</v>
      </c>
      <c r="D425" t="b">
        <v>0</v>
      </c>
      <c r="I425" t="s">
        <v>1136</v>
      </c>
      <c r="J425" t="s">
        <v>5999</v>
      </c>
      <c r="K425">
        <v>423</v>
      </c>
      <c r="L425" t="b">
        <v>1</v>
      </c>
      <c r="M425" t="b">
        <v>1</v>
      </c>
      <c r="N425" t="b">
        <v>1</v>
      </c>
      <c r="O425" t="b">
        <v>0</v>
      </c>
      <c r="P425" t="b">
        <v>0</v>
      </c>
      <c r="Q425">
        <v>8</v>
      </c>
      <c r="R425">
        <v>0</v>
      </c>
      <c r="S425">
        <v>4</v>
      </c>
      <c r="T425">
        <v>3</v>
      </c>
      <c r="U425">
        <v>0</v>
      </c>
      <c r="V425">
        <v>0</v>
      </c>
      <c r="W425">
        <v>0</v>
      </c>
      <c r="X425">
        <v>0</v>
      </c>
      <c r="Y425">
        <v>500</v>
      </c>
      <c r="Z425" t="s">
        <v>1091</v>
      </c>
    </row>
    <row r="426" spans="1:26" x14ac:dyDescent="0.25">
      <c r="A426" t="s">
        <v>130</v>
      </c>
      <c r="B426" t="s">
        <v>1181</v>
      </c>
      <c r="C426" t="s">
        <v>2454</v>
      </c>
      <c r="D426" t="b">
        <v>0</v>
      </c>
      <c r="I426" t="s">
        <v>1136</v>
      </c>
      <c r="J426" t="s">
        <v>6000</v>
      </c>
      <c r="K426">
        <v>424</v>
      </c>
      <c r="L426" t="b">
        <v>1</v>
      </c>
      <c r="M426" t="b">
        <v>1</v>
      </c>
      <c r="N426" t="b">
        <v>1</v>
      </c>
      <c r="O426" t="b">
        <v>1</v>
      </c>
      <c r="P426" t="b">
        <v>1</v>
      </c>
      <c r="Q426">
        <v>1</v>
      </c>
      <c r="R426">
        <v>0</v>
      </c>
      <c r="S426">
        <v>0</v>
      </c>
      <c r="T426">
        <v>0</v>
      </c>
      <c r="U426">
        <v>0</v>
      </c>
      <c r="V426">
        <v>1</v>
      </c>
      <c r="W426">
        <v>13</v>
      </c>
      <c r="X426">
        <v>0</v>
      </c>
      <c r="Y426">
        <v>500</v>
      </c>
      <c r="Z426" t="s">
        <v>1091</v>
      </c>
    </row>
    <row r="427" spans="1:26" x14ac:dyDescent="0.25">
      <c r="A427" t="s">
        <v>130</v>
      </c>
      <c r="B427" t="s">
        <v>1181</v>
      </c>
      <c r="C427" t="s">
        <v>4729</v>
      </c>
      <c r="D427">
        <v>2</v>
      </c>
      <c r="I427" t="s">
        <v>1136</v>
      </c>
      <c r="J427" t="s">
        <v>5838</v>
      </c>
      <c r="K427">
        <v>425</v>
      </c>
      <c r="L427" t="b">
        <v>1</v>
      </c>
      <c r="M427" t="b">
        <v>1</v>
      </c>
      <c r="N427" t="b">
        <v>1</v>
      </c>
      <c r="O427" t="b">
        <v>0</v>
      </c>
      <c r="P427" t="b">
        <v>0</v>
      </c>
      <c r="Q427">
        <v>1</v>
      </c>
      <c r="R427">
        <v>0</v>
      </c>
      <c r="S427">
        <v>4</v>
      </c>
      <c r="T427">
        <v>3</v>
      </c>
      <c r="U427">
        <v>0</v>
      </c>
      <c r="V427">
        <v>1</v>
      </c>
      <c r="W427">
        <v>14</v>
      </c>
      <c r="X427">
        <v>0</v>
      </c>
      <c r="Y427">
        <v>500</v>
      </c>
      <c r="Z427" t="s">
        <v>1091</v>
      </c>
    </row>
    <row r="428" spans="1:26" x14ac:dyDescent="0.25">
      <c r="A428" t="s">
        <v>130</v>
      </c>
      <c r="B428" t="s">
        <v>1181</v>
      </c>
      <c r="C428" t="s">
        <v>4730</v>
      </c>
      <c r="D428">
        <v>0</v>
      </c>
      <c r="I428" t="s">
        <v>1136</v>
      </c>
      <c r="J428" t="s">
        <v>5839</v>
      </c>
      <c r="K428">
        <v>426</v>
      </c>
      <c r="L428" t="b">
        <v>1</v>
      </c>
      <c r="M428" t="b">
        <v>1</v>
      </c>
      <c r="N428" t="b">
        <v>1</v>
      </c>
      <c r="O428" t="b">
        <v>0</v>
      </c>
      <c r="P428" t="b">
        <v>0</v>
      </c>
      <c r="Q428">
        <v>3</v>
      </c>
      <c r="R428">
        <v>0</v>
      </c>
      <c r="S428">
        <v>4</v>
      </c>
      <c r="T428">
        <v>1</v>
      </c>
      <c r="U428">
        <v>0</v>
      </c>
      <c r="V428">
        <v>1</v>
      </c>
      <c r="W428">
        <v>15</v>
      </c>
      <c r="X428">
        <v>0</v>
      </c>
      <c r="Y428">
        <v>500</v>
      </c>
      <c r="Z428" t="s">
        <v>1091</v>
      </c>
    </row>
    <row r="429" spans="1:26" x14ac:dyDescent="0.25">
      <c r="A429" t="s">
        <v>130</v>
      </c>
      <c r="B429" t="s">
        <v>1181</v>
      </c>
      <c r="C429" t="s">
        <v>4731</v>
      </c>
      <c r="D429">
        <v>0</v>
      </c>
      <c r="I429" t="s">
        <v>1136</v>
      </c>
      <c r="J429" t="s">
        <v>5840</v>
      </c>
      <c r="K429">
        <v>427</v>
      </c>
      <c r="L429" t="b">
        <v>1</v>
      </c>
      <c r="M429" t="b">
        <v>0</v>
      </c>
      <c r="N429" t="b">
        <v>1</v>
      </c>
      <c r="O429" t="b">
        <v>0</v>
      </c>
      <c r="P429" t="b">
        <v>0</v>
      </c>
      <c r="Q429">
        <v>3</v>
      </c>
      <c r="R429">
        <v>0</v>
      </c>
      <c r="S429">
        <v>4</v>
      </c>
      <c r="T429">
        <v>3</v>
      </c>
      <c r="U429">
        <v>0</v>
      </c>
      <c r="V429">
        <v>1</v>
      </c>
      <c r="W429">
        <v>16</v>
      </c>
      <c r="X429">
        <v>0</v>
      </c>
      <c r="Y429">
        <v>500</v>
      </c>
      <c r="Z429" t="s">
        <v>1091</v>
      </c>
    </row>
    <row r="430" spans="1:26" x14ac:dyDescent="0.25">
      <c r="A430" t="s">
        <v>130</v>
      </c>
      <c r="B430" t="s">
        <v>1181</v>
      </c>
      <c r="C430" t="s">
        <v>1046</v>
      </c>
      <c r="D430">
        <v>0</v>
      </c>
      <c r="I430" t="s">
        <v>1136</v>
      </c>
      <c r="J430" t="s">
        <v>5841</v>
      </c>
      <c r="K430">
        <v>428</v>
      </c>
      <c r="L430" t="b">
        <v>1</v>
      </c>
      <c r="M430" t="b">
        <v>1</v>
      </c>
      <c r="N430" t="b">
        <v>1</v>
      </c>
      <c r="O430" t="b">
        <v>0</v>
      </c>
      <c r="P430" t="b">
        <v>0</v>
      </c>
      <c r="Q430">
        <v>3</v>
      </c>
      <c r="R430">
        <v>0</v>
      </c>
      <c r="S430">
        <v>4</v>
      </c>
      <c r="T430">
        <v>3</v>
      </c>
      <c r="U430">
        <v>0</v>
      </c>
      <c r="V430">
        <v>1</v>
      </c>
      <c r="W430">
        <v>17</v>
      </c>
      <c r="X430">
        <v>0</v>
      </c>
      <c r="Y430">
        <v>500</v>
      </c>
      <c r="Z430" t="s">
        <v>1091</v>
      </c>
    </row>
    <row r="431" spans="1:26" x14ac:dyDescent="0.25">
      <c r="A431" t="s">
        <v>130</v>
      </c>
      <c r="B431" t="s">
        <v>1181</v>
      </c>
      <c r="C431" t="s">
        <v>9</v>
      </c>
      <c r="D431">
        <v>0</v>
      </c>
      <c r="I431" t="s">
        <v>1136</v>
      </c>
      <c r="J431" t="s">
        <v>6261</v>
      </c>
      <c r="K431">
        <v>429</v>
      </c>
      <c r="L431" t="b">
        <v>1</v>
      </c>
      <c r="M431" t="b">
        <v>1</v>
      </c>
      <c r="N431" t="b">
        <v>1</v>
      </c>
      <c r="O431" t="b">
        <v>0</v>
      </c>
      <c r="P431" t="b">
        <v>0</v>
      </c>
      <c r="Q431">
        <v>3</v>
      </c>
      <c r="R431">
        <v>0</v>
      </c>
      <c r="S431">
        <v>4</v>
      </c>
      <c r="T431">
        <v>3</v>
      </c>
      <c r="U431">
        <v>0</v>
      </c>
      <c r="V431">
        <v>1</v>
      </c>
      <c r="W431">
        <v>29</v>
      </c>
      <c r="X431">
        <v>0</v>
      </c>
      <c r="Y431">
        <v>500</v>
      </c>
      <c r="Z431" t="s">
        <v>1091</v>
      </c>
    </row>
    <row r="432" spans="1:26" x14ac:dyDescent="0.25">
      <c r="A432" t="s">
        <v>130</v>
      </c>
      <c r="B432" t="s">
        <v>1181</v>
      </c>
      <c r="C432" t="s">
        <v>4733</v>
      </c>
      <c r="D432">
        <v>0</v>
      </c>
      <c r="I432" t="s">
        <v>1136</v>
      </c>
      <c r="J432" t="s">
        <v>6262</v>
      </c>
      <c r="K432">
        <v>430</v>
      </c>
      <c r="L432" t="b">
        <v>1</v>
      </c>
      <c r="M432" t="b">
        <v>1</v>
      </c>
      <c r="N432" t="b">
        <v>1</v>
      </c>
      <c r="O432" t="b">
        <v>0</v>
      </c>
      <c r="P432" t="b">
        <v>0</v>
      </c>
      <c r="Q432">
        <v>3</v>
      </c>
      <c r="R432">
        <v>0</v>
      </c>
      <c r="S432">
        <v>4</v>
      </c>
      <c r="T432">
        <v>3</v>
      </c>
      <c r="U432">
        <v>0</v>
      </c>
      <c r="V432">
        <v>1</v>
      </c>
      <c r="W432">
        <v>30</v>
      </c>
      <c r="X432">
        <v>0</v>
      </c>
      <c r="Y432">
        <v>500</v>
      </c>
      <c r="Z432" t="s">
        <v>1091</v>
      </c>
    </row>
    <row r="433" spans="1:26" x14ac:dyDescent="0.25">
      <c r="A433" t="s">
        <v>130</v>
      </c>
      <c r="B433" t="s">
        <v>1181</v>
      </c>
      <c r="C433" t="s">
        <v>4734</v>
      </c>
      <c r="D433">
        <v>0</v>
      </c>
      <c r="I433" t="s">
        <v>1136</v>
      </c>
      <c r="J433" t="s">
        <v>6263</v>
      </c>
      <c r="K433">
        <v>431</v>
      </c>
      <c r="L433" t="b">
        <v>0</v>
      </c>
      <c r="M433" t="b">
        <v>0</v>
      </c>
      <c r="N433" t="b">
        <v>0</v>
      </c>
      <c r="O433" t="b">
        <v>0</v>
      </c>
      <c r="P433" t="b">
        <v>0</v>
      </c>
      <c r="Q433">
        <v>0</v>
      </c>
      <c r="R433">
        <v>0</v>
      </c>
      <c r="S433">
        <v>0</v>
      </c>
      <c r="T433">
        <v>0</v>
      </c>
      <c r="U433">
        <v>0</v>
      </c>
      <c r="V433">
        <v>0</v>
      </c>
      <c r="W433">
        <v>0</v>
      </c>
      <c r="X433">
        <v>0</v>
      </c>
      <c r="Y433">
        <v>500</v>
      </c>
      <c r="Z433" t="s">
        <v>1091</v>
      </c>
    </row>
    <row r="434" spans="1:26" x14ac:dyDescent="0.25">
      <c r="A434" t="s">
        <v>130</v>
      </c>
      <c r="B434" t="s">
        <v>1181</v>
      </c>
      <c r="C434" t="s">
        <v>4735</v>
      </c>
      <c r="D434">
        <v>0</v>
      </c>
      <c r="I434" t="s">
        <v>1136</v>
      </c>
      <c r="J434" t="s">
        <v>2048</v>
      </c>
      <c r="K434">
        <v>432</v>
      </c>
      <c r="L434" t="b">
        <v>0</v>
      </c>
      <c r="M434" t="b">
        <v>1</v>
      </c>
      <c r="N434" t="b">
        <v>1</v>
      </c>
      <c r="O434" t="b">
        <v>0</v>
      </c>
      <c r="P434" t="b">
        <v>0</v>
      </c>
      <c r="Q434">
        <v>0</v>
      </c>
      <c r="R434">
        <v>0</v>
      </c>
      <c r="S434">
        <v>2</v>
      </c>
      <c r="T434">
        <v>0</v>
      </c>
      <c r="U434">
        <v>0</v>
      </c>
      <c r="V434">
        <v>0</v>
      </c>
      <c r="W434">
        <v>0</v>
      </c>
      <c r="X434">
        <v>0</v>
      </c>
      <c r="Y434">
        <v>25</v>
      </c>
      <c r="Z434" t="s">
        <v>4732</v>
      </c>
    </row>
    <row r="435" spans="1:26" x14ac:dyDescent="0.25">
      <c r="A435" t="s">
        <v>130</v>
      </c>
      <c r="B435" t="s">
        <v>1181</v>
      </c>
      <c r="C435" t="s">
        <v>1081</v>
      </c>
      <c r="D435" t="s">
        <v>4739</v>
      </c>
      <c r="I435" t="s">
        <v>1136</v>
      </c>
      <c r="J435" t="s">
        <v>2049</v>
      </c>
      <c r="K435">
        <v>433</v>
      </c>
      <c r="L435" t="b">
        <v>0</v>
      </c>
      <c r="M435" t="b">
        <v>1</v>
      </c>
      <c r="N435" t="b">
        <v>1</v>
      </c>
      <c r="O435" t="b">
        <v>0</v>
      </c>
      <c r="P435" t="b">
        <v>0</v>
      </c>
      <c r="Q435">
        <v>0</v>
      </c>
      <c r="R435">
        <v>0</v>
      </c>
      <c r="S435">
        <v>3</v>
      </c>
      <c r="T435">
        <v>0</v>
      </c>
      <c r="U435">
        <v>0</v>
      </c>
      <c r="V435">
        <v>0</v>
      </c>
      <c r="W435">
        <v>0</v>
      </c>
      <c r="X435">
        <v>0</v>
      </c>
      <c r="Y435">
        <v>15</v>
      </c>
      <c r="Z435" t="s">
        <v>4732</v>
      </c>
    </row>
    <row r="436" spans="1:26" x14ac:dyDescent="0.25">
      <c r="A436" t="s">
        <v>130</v>
      </c>
      <c r="B436" t="s">
        <v>4870</v>
      </c>
      <c r="C436" t="s">
        <v>4725</v>
      </c>
      <c r="D436">
        <v>29</v>
      </c>
      <c r="I436" t="s">
        <v>1136</v>
      </c>
      <c r="J436" t="s">
        <v>2050</v>
      </c>
      <c r="K436">
        <v>434</v>
      </c>
      <c r="L436" t="b">
        <v>0</v>
      </c>
      <c r="M436" t="b">
        <v>1</v>
      </c>
      <c r="N436" t="b">
        <v>1</v>
      </c>
      <c r="O436" t="b">
        <v>0</v>
      </c>
      <c r="P436" t="b">
        <v>0</v>
      </c>
      <c r="Q436">
        <v>0</v>
      </c>
      <c r="R436">
        <v>0</v>
      </c>
      <c r="S436">
        <v>4</v>
      </c>
      <c r="T436">
        <v>0</v>
      </c>
      <c r="U436">
        <v>0</v>
      </c>
      <c r="V436">
        <v>0</v>
      </c>
      <c r="W436">
        <v>0</v>
      </c>
      <c r="X436">
        <v>0</v>
      </c>
      <c r="Y436">
        <v>15</v>
      </c>
      <c r="Z436" t="s">
        <v>4732</v>
      </c>
    </row>
    <row r="437" spans="1:26" x14ac:dyDescent="0.25">
      <c r="A437" t="s">
        <v>130</v>
      </c>
      <c r="B437" t="s">
        <v>4870</v>
      </c>
      <c r="C437" t="s">
        <v>1083</v>
      </c>
      <c r="D437" t="b">
        <v>0</v>
      </c>
      <c r="I437" t="s">
        <v>1136</v>
      </c>
      <c r="J437" t="s">
        <v>2051</v>
      </c>
      <c r="K437">
        <v>435</v>
      </c>
      <c r="L437" t="b">
        <v>0</v>
      </c>
      <c r="M437" t="b">
        <v>1</v>
      </c>
      <c r="N437" t="b">
        <v>1</v>
      </c>
      <c r="O437" t="b">
        <v>0</v>
      </c>
      <c r="P437" t="b">
        <v>0</v>
      </c>
      <c r="Q437">
        <v>0</v>
      </c>
      <c r="R437">
        <v>0</v>
      </c>
      <c r="S437">
        <v>0</v>
      </c>
      <c r="T437">
        <v>0</v>
      </c>
      <c r="U437">
        <v>0</v>
      </c>
      <c r="V437">
        <v>0</v>
      </c>
      <c r="W437">
        <v>0</v>
      </c>
      <c r="X437">
        <v>0</v>
      </c>
      <c r="Y437">
        <v>15</v>
      </c>
      <c r="Z437" t="s">
        <v>4732</v>
      </c>
    </row>
    <row r="438" spans="1:26" x14ac:dyDescent="0.25">
      <c r="A438" t="s">
        <v>130</v>
      </c>
      <c r="B438" t="s">
        <v>4870</v>
      </c>
      <c r="C438" t="s">
        <v>4726</v>
      </c>
      <c r="D438" t="b">
        <v>0</v>
      </c>
      <c r="I438" t="s">
        <v>1136</v>
      </c>
      <c r="J438" t="s">
        <v>2052</v>
      </c>
      <c r="K438">
        <v>436</v>
      </c>
      <c r="L438" t="b">
        <v>0</v>
      </c>
      <c r="M438" t="b">
        <v>1</v>
      </c>
      <c r="N438" t="b">
        <v>1</v>
      </c>
      <c r="O438" t="b">
        <v>0</v>
      </c>
      <c r="P438" t="b">
        <v>0</v>
      </c>
      <c r="Q438">
        <v>0</v>
      </c>
      <c r="R438">
        <v>0</v>
      </c>
      <c r="S438">
        <v>2</v>
      </c>
      <c r="T438">
        <v>0</v>
      </c>
      <c r="U438">
        <v>0</v>
      </c>
      <c r="V438">
        <v>0</v>
      </c>
      <c r="W438">
        <v>0</v>
      </c>
      <c r="X438">
        <v>0</v>
      </c>
      <c r="Y438">
        <v>500</v>
      </c>
      <c r="Z438" t="s">
        <v>1091</v>
      </c>
    </row>
    <row r="439" spans="1:26" x14ac:dyDescent="0.25">
      <c r="A439" t="s">
        <v>130</v>
      </c>
      <c r="B439" t="s">
        <v>4870</v>
      </c>
      <c r="C439" t="s">
        <v>4727</v>
      </c>
      <c r="D439" t="b">
        <v>0</v>
      </c>
      <c r="I439" t="s">
        <v>1136</v>
      </c>
      <c r="J439" t="s">
        <v>2053</v>
      </c>
      <c r="K439">
        <v>437</v>
      </c>
      <c r="L439" t="b">
        <v>0</v>
      </c>
      <c r="M439" t="b">
        <v>1</v>
      </c>
      <c r="N439" t="b">
        <v>1</v>
      </c>
      <c r="O439" t="b">
        <v>0</v>
      </c>
      <c r="P439" t="b">
        <v>0</v>
      </c>
      <c r="Q439">
        <v>0</v>
      </c>
      <c r="R439">
        <v>0</v>
      </c>
      <c r="S439">
        <v>3</v>
      </c>
      <c r="T439">
        <v>0</v>
      </c>
      <c r="U439">
        <v>0</v>
      </c>
      <c r="V439">
        <v>0</v>
      </c>
      <c r="W439">
        <v>0</v>
      </c>
      <c r="X439">
        <v>0</v>
      </c>
      <c r="Y439">
        <v>500</v>
      </c>
      <c r="Z439" t="s">
        <v>1091</v>
      </c>
    </row>
    <row r="440" spans="1:26" x14ac:dyDescent="0.25">
      <c r="A440" t="s">
        <v>130</v>
      </c>
      <c r="B440" t="s">
        <v>4870</v>
      </c>
      <c r="C440" t="s">
        <v>4728</v>
      </c>
      <c r="D440" t="b">
        <v>0</v>
      </c>
      <c r="I440" t="s">
        <v>1136</v>
      </c>
      <c r="J440" t="s">
        <v>2054</v>
      </c>
      <c r="K440">
        <v>438</v>
      </c>
      <c r="L440" t="b">
        <v>0</v>
      </c>
      <c r="M440" t="b">
        <v>1</v>
      </c>
      <c r="N440" t="b">
        <v>1</v>
      </c>
      <c r="O440" t="b">
        <v>0</v>
      </c>
      <c r="P440" t="b">
        <v>0</v>
      </c>
      <c r="Q440">
        <v>0</v>
      </c>
      <c r="R440">
        <v>0</v>
      </c>
      <c r="S440">
        <v>4</v>
      </c>
      <c r="T440">
        <v>0</v>
      </c>
      <c r="U440">
        <v>0</v>
      </c>
      <c r="V440">
        <v>0</v>
      </c>
      <c r="W440">
        <v>0</v>
      </c>
      <c r="X440">
        <v>0</v>
      </c>
      <c r="Y440">
        <v>500</v>
      </c>
      <c r="Z440" t="s">
        <v>1091</v>
      </c>
    </row>
    <row r="441" spans="1:26" x14ac:dyDescent="0.25">
      <c r="A441" t="s">
        <v>130</v>
      </c>
      <c r="B441" t="s">
        <v>4870</v>
      </c>
      <c r="C441" t="s">
        <v>2454</v>
      </c>
      <c r="D441" t="b">
        <v>0</v>
      </c>
      <c r="I441" t="s">
        <v>1136</v>
      </c>
      <c r="J441" t="s">
        <v>2055</v>
      </c>
      <c r="K441">
        <v>439</v>
      </c>
      <c r="L441" t="b">
        <v>0</v>
      </c>
      <c r="M441" t="b">
        <v>1</v>
      </c>
      <c r="N441" t="b">
        <v>1</v>
      </c>
      <c r="O441" t="b">
        <v>0</v>
      </c>
      <c r="P441" t="b">
        <v>0</v>
      </c>
      <c r="Q441">
        <v>0</v>
      </c>
      <c r="R441">
        <v>0</v>
      </c>
      <c r="S441">
        <v>0</v>
      </c>
      <c r="T441">
        <v>0</v>
      </c>
      <c r="U441">
        <v>0</v>
      </c>
      <c r="V441">
        <v>0</v>
      </c>
      <c r="W441">
        <v>0</v>
      </c>
      <c r="X441">
        <v>0</v>
      </c>
      <c r="Y441">
        <v>500</v>
      </c>
      <c r="Z441" t="s">
        <v>1091</v>
      </c>
    </row>
    <row r="442" spans="1:26" x14ac:dyDescent="0.25">
      <c r="A442" t="s">
        <v>130</v>
      </c>
      <c r="B442" t="s">
        <v>4870</v>
      </c>
      <c r="C442" t="s">
        <v>4729</v>
      </c>
      <c r="D442">
        <v>0</v>
      </c>
      <c r="I442" t="s">
        <v>1136</v>
      </c>
      <c r="J442" t="s">
        <v>6002</v>
      </c>
      <c r="K442">
        <v>440</v>
      </c>
      <c r="L442" t="b">
        <v>1</v>
      </c>
      <c r="M442" t="b">
        <v>1</v>
      </c>
      <c r="N442" t="b">
        <v>1</v>
      </c>
      <c r="O442" t="b">
        <v>0</v>
      </c>
      <c r="P442" t="b">
        <v>0</v>
      </c>
      <c r="Q442">
        <v>0</v>
      </c>
      <c r="R442">
        <v>0</v>
      </c>
      <c r="S442">
        <v>2</v>
      </c>
      <c r="T442">
        <v>3</v>
      </c>
      <c r="U442">
        <v>0</v>
      </c>
      <c r="V442">
        <v>0</v>
      </c>
      <c r="W442">
        <v>0</v>
      </c>
      <c r="X442">
        <v>0</v>
      </c>
      <c r="Y442">
        <v>500</v>
      </c>
      <c r="Z442" t="s">
        <v>1091</v>
      </c>
    </row>
    <row r="443" spans="1:26" x14ac:dyDescent="0.25">
      <c r="A443" t="s">
        <v>130</v>
      </c>
      <c r="B443" t="s">
        <v>4870</v>
      </c>
      <c r="C443" t="s">
        <v>4730</v>
      </c>
      <c r="D443">
        <v>0</v>
      </c>
      <c r="I443" t="s">
        <v>1136</v>
      </c>
      <c r="J443" t="s">
        <v>6003</v>
      </c>
      <c r="K443">
        <v>441</v>
      </c>
      <c r="L443" t="b">
        <v>1</v>
      </c>
      <c r="M443" t="b">
        <v>1</v>
      </c>
      <c r="N443" t="b">
        <v>1</v>
      </c>
      <c r="O443" t="b">
        <v>0</v>
      </c>
      <c r="P443" t="b">
        <v>0</v>
      </c>
      <c r="Q443">
        <v>0</v>
      </c>
      <c r="R443">
        <v>0</v>
      </c>
      <c r="S443">
        <v>2</v>
      </c>
      <c r="T443">
        <v>3</v>
      </c>
      <c r="U443">
        <v>0</v>
      </c>
      <c r="V443">
        <v>0</v>
      </c>
      <c r="W443">
        <v>0</v>
      </c>
      <c r="X443">
        <v>0</v>
      </c>
      <c r="Y443">
        <v>500</v>
      </c>
      <c r="Z443" t="s">
        <v>1091</v>
      </c>
    </row>
    <row r="444" spans="1:26" x14ac:dyDescent="0.25">
      <c r="A444" t="s">
        <v>130</v>
      </c>
      <c r="B444" t="s">
        <v>4870</v>
      </c>
      <c r="C444" t="s">
        <v>4731</v>
      </c>
      <c r="D444">
        <v>0</v>
      </c>
      <c r="I444" t="s">
        <v>1136</v>
      </c>
      <c r="J444" t="s">
        <v>6004</v>
      </c>
      <c r="K444">
        <v>442</v>
      </c>
      <c r="L444" t="b">
        <v>1</v>
      </c>
      <c r="M444" t="b">
        <v>1</v>
      </c>
      <c r="N444" t="b">
        <v>0</v>
      </c>
      <c r="O444" t="b">
        <v>0</v>
      </c>
      <c r="P444" t="b">
        <v>0</v>
      </c>
      <c r="Q444">
        <v>0</v>
      </c>
      <c r="R444">
        <v>0</v>
      </c>
      <c r="S444">
        <v>2</v>
      </c>
      <c r="T444">
        <v>3</v>
      </c>
      <c r="U444">
        <v>0</v>
      </c>
      <c r="V444">
        <v>0</v>
      </c>
      <c r="W444">
        <v>0</v>
      </c>
      <c r="X444">
        <v>0</v>
      </c>
      <c r="Y444">
        <v>500</v>
      </c>
      <c r="Z444" t="s">
        <v>1091</v>
      </c>
    </row>
    <row r="445" spans="1:26" x14ac:dyDescent="0.25">
      <c r="A445" t="s">
        <v>130</v>
      </c>
      <c r="B445" t="s">
        <v>4870</v>
      </c>
      <c r="C445" t="s">
        <v>1046</v>
      </c>
      <c r="D445">
        <v>0</v>
      </c>
      <c r="I445" t="s">
        <v>1136</v>
      </c>
      <c r="J445" t="s">
        <v>6005</v>
      </c>
      <c r="K445">
        <v>443</v>
      </c>
      <c r="L445" t="b">
        <v>1</v>
      </c>
      <c r="M445" t="b">
        <v>1</v>
      </c>
      <c r="N445" t="b">
        <v>0</v>
      </c>
      <c r="O445" t="b">
        <v>0</v>
      </c>
      <c r="P445" t="b">
        <v>0</v>
      </c>
      <c r="Q445">
        <v>0</v>
      </c>
      <c r="R445">
        <v>0</v>
      </c>
      <c r="S445">
        <v>2</v>
      </c>
      <c r="T445">
        <v>3</v>
      </c>
      <c r="U445">
        <v>0</v>
      </c>
      <c r="V445">
        <v>0</v>
      </c>
      <c r="W445">
        <v>0</v>
      </c>
      <c r="X445">
        <v>0</v>
      </c>
      <c r="Y445">
        <v>500</v>
      </c>
      <c r="Z445" t="s">
        <v>1091</v>
      </c>
    </row>
    <row r="446" spans="1:26" x14ac:dyDescent="0.25">
      <c r="A446" t="s">
        <v>130</v>
      </c>
      <c r="B446" t="s">
        <v>4870</v>
      </c>
      <c r="C446" t="s">
        <v>9</v>
      </c>
      <c r="D446">
        <v>0</v>
      </c>
      <c r="I446" t="s">
        <v>1136</v>
      </c>
      <c r="J446" t="s">
        <v>6264</v>
      </c>
      <c r="K446">
        <v>444</v>
      </c>
      <c r="L446" t="b">
        <v>0</v>
      </c>
      <c r="M446" t="b">
        <v>0</v>
      </c>
      <c r="N446" t="b">
        <v>1</v>
      </c>
      <c r="O446" t="b">
        <v>0</v>
      </c>
      <c r="P446" t="b">
        <v>0</v>
      </c>
      <c r="Q446">
        <v>3</v>
      </c>
      <c r="R446">
        <v>0</v>
      </c>
      <c r="S446">
        <v>4</v>
      </c>
      <c r="T446">
        <v>3</v>
      </c>
      <c r="U446">
        <v>0</v>
      </c>
      <c r="V446">
        <v>0</v>
      </c>
      <c r="W446">
        <v>0</v>
      </c>
      <c r="X446">
        <v>0</v>
      </c>
      <c r="Y446">
        <v>500</v>
      </c>
      <c r="Z446" t="s">
        <v>1091</v>
      </c>
    </row>
    <row r="447" spans="1:26" x14ac:dyDescent="0.25">
      <c r="A447" t="s">
        <v>130</v>
      </c>
      <c r="B447" t="s">
        <v>4870</v>
      </c>
      <c r="C447" t="s">
        <v>4733</v>
      </c>
      <c r="D447">
        <v>0</v>
      </c>
      <c r="I447" t="s">
        <v>1136</v>
      </c>
      <c r="J447" t="s">
        <v>6265</v>
      </c>
      <c r="K447">
        <v>445</v>
      </c>
      <c r="L447" t="b">
        <v>0</v>
      </c>
      <c r="M447" t="b">
        <v>0</v>
      </c>
      <c r="N447" t="b">
        <v>0</v>
      </c>
      <c r="O447" t="b">
        <v>0</v>
      </c>
      <c r="P447" t="b">
        <v>0</v>
      </c>
      <c r="Q447">
        <v>0</v>
      </c>
      <c r="R447">
        <v>0</v>
      </c>
      <c r="S447">
        <v>0</v>
      </c>
      <c r="T447">
        <v>0</v>
      </c>
      <c r="U447">
        <v>0</v>
      </c>
      <c r="V447">
        <v>0</v>
      </c>
      <c r="W447">
        <v>0</v>
      </c>
      <c r="X447">
        <v>0</v>
      </c>
      <c r="Y447">
        <v>500</v>
      </c>
      <c r="Z447" t="s">
        <v>1091</v>
      </c>
    </row>
    <row r="448" spans="1:26" x14ac:dyDescent="0.25">
      <c r="A448" t="s">
        <v>130</v>
      </c>
      <c r="B448" t="s">
        <v>4870</v>
      </c>
      <c r="C448" t="s">
        <v>4734</v>
      </c>
      <c r="D448">
        <v>0</v>
      </c>
      <c r="I448" t="s">
        <v>1136</v>
      </c>
      <c r="J448" t="s">
        <v>6266</v>
      </c>
      <c r="K448">
        <v>446</v>
      </c>
      <c r="L448" t="b">
        <v>0</v>
      </c>
      <c r="M448" t="b">
        <v>0</v>
      </c>
      <c r="N448" t="b">
        <v>0</v>
      </c>
      <c r="O448" t="b">
        <v>0</v>
      </c>
      <c r="P448" t="b">
        <v>0</v>
      </c>
      <c r="Q448">
        <v>0</v>
      </c>
      <c r="R448">
        <v>0</v>
      </c>
      <c r="S448">
        <v>0</v>
      </c>
      <c r="T448">
        <v>0</v>
      </c>
      <c r="U448">
        <v>0</v>
      </c>
      <c r="V448">
        <v>0</v>
      </c>
      <c r="W448">
        <v>0</v>
      </c>
      <c r="X448">
        <v>0</v>
      </c>
      <c r="Y448">
        <v>0</v>
      </c>
      <c r="Z448" t="s">
        <v>1091</v>
      </c>
    </row>
    <row r="449" spans="1:26" x14ac:dyDescent="0.25">
      <c r="A449" t="s">
        <v>130</v>
      </c>
      <c r="B449" t="s">
        <v>4870</v>
      </c>
      <c r="C449" t="s">
        <v>4735</v>
      </c>
      <c r="D449">
        <v>0</v>
      </c>
      <c r="I449" t="s">
        <v>1136</v>
      </c>
      <c r="J449" t="s">
        <v>299</v>
      </c>
      <c r="K449">
        <v>447</v>
      </c>
      <c r="L449" t="b">
        <v>0</v>
      </c>
      <c r="M449" t="b">
        <v>0</v>
      </c>
      <c r="N449" t="b">
        <v>0</v>
      </c>
      <c r="O449" t="b">
        <v>0</v>
      </c>
      <c r="P449" t="b">
        <v>0</v>
      </c>
      <c r="Q449">
        <v>0</v>
      </c>
      <c r="R449">
        <v>0</v>
      </c>
      <c r="S449">
        <v>0</v>
      </c>
      <c r="T449">
        <v>0</v>
      </c>
      <c r="U449">
        <v>0</v>
      </c>
      <c r="V449">
        <v>0</v>
      </c>
      <c r="W449">
        <v>0</v>
      </c>
      <c r="X449">
        <v>0</v>
      </c>
      <c r="Y449">
        <v>500</v>
      </c>
      <c r="Z449" t="s">
        <v>1091</v>
      </c>
    </row>
    <row r="450" spans="1:26" x14ac:dyDescent="0.25">
      <c r="A450" t="s">
        <v>130</v>
      </c>
      <c r="B450" t="s">
        <v>4870</v>
      </c>
      <c r="C450" t="s">
        <v>1081</v>
      </c>
      <c r="D450" t="s">
        <v>3111</v>
      </c>
      <c r="I450" t="s">
        <v>6006</v>
      </c>
      <c r="J450" t="s">
        <v>5875</v>
      </c>
      <c r="K450">
        <v>448</v>
      </c>
      <c r="L450" t="b">
        <v>1</v>
      </c>
      <c r="M450" t="b">
        <v>1</v>
      </c>
      <c r="N450" t="b">
        <v>0</v>
      </c>
      <c r="O450" t="b">
        <v>0</v>
      </c>
      <c r="P450" t="b">
        <v>0</v>
      </c>
      <c r="Q450">
        <v>5</v>
      </c>
      <c r="R450">
        <v>0</v>
      </c>
      <c r="S450">
        <v>2</v>
      </c>
      <c r="T450">
        <v>3</v>
      </c>
      <c r="U450">
        <v>0</v>
      </c>
      <c r="V450">
        <v>1</v>
      </c>
      <c r="W450">
        <v>96</v>
      </c>
      <c r="X450">
        <v>0</v>
      </c>
      <c r="Y450">
        <v>5</v>
      </c>
      <c r="Z450" t="s">
        <v>485</v>
      </c>
    </row>
    <row r="451" spans="1:26" x14ac:dyDescent="0.25">
      <c r="A451" t="s">
        <v>130</v>
      </c>
      <c r="B451" t="s">
        <v>1186</v>
      </c>
      <c r="C451" t="s">
        <v>4725</v>
      </c>
      <c r="D451">
        <v>30</v>
      </c>
      <c r="I451" t="s">
        <v>6006</v>
      </c>
      <c r="J451" t="s">
        <v>5876</v>
      </c>
      <c r="K451">
        <v>449</v>
      </c>
      <c r="L451" t="b">
        <v>1</v>
      </c>
      <c r="M451" t="b">
        <v>1</v>
      </c>
      <c r="N451" t="b">
        <v>1</v>
      </c>
      <c r="O451" t="b">
        <v>0</v>
      </c>
      <c r="P451" t="b">
        <v>0</v>
      </c>
      <c r="Q451">
        <v>5</v>
      </c>
      <c r="R451">
        <v>0</v>
      </c>
      <c r="S451">
        <v>2</v>
      </c>
      <c r="T451">
        <v>3</v>
      </c>
      <c r="U451">
        <v>0</v>
      </c>
      <c r="V451">
        <v>1</v>
      </c>
      <c r="W451">
        <v>97</v>
      </c>
      <c r="X451">
        <v>0</v>
      </c>
      <c r="Y451">
        <v>5</v>
      </c>
      <c r="Z451" t="s">
        <v>485</v>
      </c>
    </row>
    <row r="452" spans="1:26" x14ac:dyDescent="0.25">
      <c r="A452" t="s">
        <v>130</v>
      </c>
      <c r="B452" t="s">
        <v>1186</v>
      </c>
      <c r="C452" t="s">
        <v>1083</v>
      </c>
      <c r="D452" t="b">
        <v>0</v>
      </c>
      <c r="I452" t="s">
        <v>6006</v>
      </c>
      <c r="J452" t="s">
        <v>5877</v>
      </c>
      <c r="K452">
        <v>450</v>
      </c>
      <c r="L452" t="b">
        <v>1</v>
      </c>
      <c r="M452" t="b">
        <v>1</v>
      </c>
      <c r="N452" t="b">
        <v>1</v>
      </c>
      <c r="O452" t="b">
        <v>0</v>
      </c>
      <c r="P452" t="b">
        <v>0</v>
      </c>
      <c r="Q452">
        <v>5</v>
      </c>
      <c r="R452">
        <v>0</v>
      </c>
      <c r="S452">
        <v>2</v>
      </c>
      <c r="T452">
        <v>3</v>
      </c>
      <c r="U452">
        <v>0</v>
      </c>
      <c r="V452">
        <v>1</v>
      </c>
      <c r="W452">
        <v>98</v>
      </c>
      <c r="X452">
        <v>0</v>
      </c>
      <c r="Y452">
        <v>5</v>
      </c>
      <c r="Z452" t="s">
        <v>485</v>
      </c>
    </row>
    <row r="453" spans="1:26" x14ac:dyDescent="0.25">
      <c r="A453" t="s">
        <v>130</v>
      </c>
      <c r="B453" t="s">
        <v>1186</v>
      </c>
      <c r="C453" t="s">
        <v>4726</v>
      </c>
      <c r="D453" t="b">
        <v>1</v>
      </c>
      <c r="I453" t="s">
        <v>6006</v>
      </c>
      <c r="J453" t="s">
        <v>5878</v>
      </c>
      <c r="K453">
        <v>451</v>
      </c>
      <c r="L453" t="b">
        <v>1</v>
      </c>
      <c r="M453" t="b">
        <v>1</v>
      </c>
      <c r="N453" t="b">
        <v>0</v>
      </c>
      <c r="O453" t="b">
        <v>0</v>
      </c>
      <c r="P453" t="b">
        <v>0</v>
      </c>
      <c r="Q453">
        <v>5</v>
      </c>
      <c r="R453">
        <v>0</v>
      </c>
      <c r="S453">
        <v>2</v>
      </c>
      <c r="T453">
        <v>3</v>
      </c>
      <c r="U453">
        <v>0</v>
      </c>
      <c r="V453">
        <v>1</v>
      </c>
      <c r="W453">
        <v>99</v>
      </c>
      <c r="X453">
        <v>0</v>
      </c>
      <c r="Y453">
        <v>5</v>
      </c>
      <c r="Z453" t="s">
        <v>485</v>
      </c>
    </row>
    <row r="454" spans="1:26" x14ac:dyDescent="0.25">
      <c r="A454" t="s">
        <v>130</v>
      </c>
      <c r="B454" t="s">
        <v>1186</v>
      </c>
      <c r="C454" t="s">
        <v>4727</v>
      </c>
      <c r="D454" t="b">
        <v>1</v>
      </c>
      <c r="I454" t="s">
        <v>6006</v>
      </c>
      <c r="J454" t="s">
        <v>5879</v>
      </c>
      <c r="K454">
        <v>452</v>
      </c>
      <c r="L454" t="b">
        <v>1</v>
      </c>
      <c r="M454" t="b">
        <v>1</v>
      </c>
      <c r="N454" t="b">
        <v>0</v>
      </c>
      <c r="O454" t="b">
        <v>0</v>
      </c>
      <c r="P454" t="b">
        <v>0</v>
      </c>
      <c r="Q454">
        <v>5</v>
      </c>
      <c r="R454">
        <v>0</v>
      </c>
      <c r="S454">
        <v>2</v>
      </c>
      <c r="T454">
        <v>3</v>
      </c>
      <c r="U454">
        <v>0</v>
      </c>
      <c r="V454">
        <v>1</v>
      </c>
      <c r="W454">
        <v>100</v>
      </c>
      <c r="X454">
        <v>0</v>
      </c>
      <c r="Y454">
        <v>5</v>
      </c>
      <c r="Z454" t="s">
        <v>485</v>
      </c>
    </row>
    <row r="455" spans="1:26" x14ac:dyDescent="0.25">
      <c r="A455" t="s">
        <v>130</v>
      </c>
      <c r="B455" t="s">
        <v>1186</v>
      </c>
      <c r="C455" t="s">
        <v>4728</v>
      </c>
      <c r="D455" t="b">
        <v>0</v>
      </c>
      <c r="I455" t="s">
        <v>6006</v>
      </c>
      <c r="J455" t="s">
        <v>5880</v>
      </c>
      <c r="K455">
        <v>453</v>
      </c>
      <c r="L455" t="b">
        <v>1</v>
      </c>
      <c r="M455" t="b">
        <v>1</v>
      </c>
      <c r="N455" t="b">
        <v>0</v>
      </c>
      <c r="O455" t="b">
        <v>0</v>
      </c>
      <c r="P455" t="b">
        <v>0</v>
      </c>
      <c r="Q455">
        <v>5</v>
      </c>
      <c r="R455">
        <v>0</v>
      </c>
      <c r="S455">
        <v>2</v>
      </c>
      <c r="T455">
        <v>3</v>
      </c>
      <c r="U455">
        <v>0</v>
      </c>
      <c r="V455">
        <v>1</v>
      </c>
      <c r="W455">
        <v>101</v>
      </c>
      <c r="X455">
        <v>0</v>
      </c>
      <c r="Y455">
        <v>5</v>
      </c>
      <c r="Z455" t="s">
        <v>485</v>
      </c>
    </row>
    <row r="456" spans="1:26" x14ac:dyDescent="0.25">
      <c r="A456" t="s">
        <v>130</v>
      </c>
      <c r="B456" t="s">
        <v>1186</v>
      </c>
      <c r="C456" t="s">
        <v>2454</v>
      </c>
      <c r="D456" t="b">
        <v>0</v>
      </c>
      <c r="I456" t="s">
        <v>6006</v>
      </c>
      <c r="J456" t="s">
        <v>5881</v>
      </c>
      <c r="K456">
        <v>454</v>
      </c>
      <c r="L456" t="b">
        <v>1</v>
      </c>
      <c r="M456" t="b">
        <v>1</v>
      </c>
      <c r="N456" t="b">
        <v>0</v>
      </c>
      <c r="O456" t="b">
        <v>0</v>
      </c>
      <c r="P456" t="b">
        <v>0</v>
      </c>
      <c r="Q456">
        <v>5</v>
      </c>
      <c r="R456">
        <v>0</v>
      </c>
      <c r="S456">
        <v>2</v>
      </c>
      <c r="T456">
        <v>3</v>
      </c>
      <c r="U456">
        <v>0</v>
      </c>
      <c r="V456">
        <v>1</v>
      </c>
      <c r="W456">
        <v>102</v>
      </c>
      <c r="X456">
        <v>0</v>
      </c>
      <c r="Y456">
        <v>5</v>
      </c>
      <c r="Z456" t="s">
        <v>485</v>
      </c>
    </row>
    <row r="457" spans="1:26" x14ac:dyDescent="0.25">
      <c r="A457" t="s">
        <v>130</v>
      </c>
      <c r="B457" t="s">
        <v>1186</v>
      </c>
      <c r="C457" t="s">
        <v>4729</v>
      </c>
      <c r="D457">
        <v>3</v>
      </c>
      <c r="I457" t="s">
        <v>6006</v>
      </c>
      <c r="J457" t="s">
        <v>5882</v>
      </c>
      <c r="K457">
        <v>455</v>
      </c>
      <c r="L457" t="b">
        <v>1</v>
      </c>
      <c r="M457" t="b">
        <v>1</v>
      </c>
      <c r="N457" t="b">
        <v>1</v>
      </c>
      <c r="O457" t="b">
        <v>0</v>
      </c>
      <c r="P457" t="b">
        <v>0</v>
      </c>
      <c r="Q457">
        <v>5</v>
      </c>
      <c r="R457">
        <v>0</v>
      </c>
      <c r="S457">
        <v>2</v>
      </c>
      <c r="T457">
        <v>3</v>
      </c>
      <c r="U457">
        <v>0</v>
      </c>
      <c r="V457">
        <v>1</v>
      </c>
      <c r="W457">
        <v>103</v>
      </c>
      <c r="X457">
        <v>0</v>
      </c>
      <c r="Y457">
        <v>5</v>
      </c>
      <c r="Z457" t="s">
        <v>485</v>
      </c>
    </row>
    <row r="458" spans="1:26" x14ac:dyDescent="0.25">
      <c r="A458" t="s">
        <v>130</v>
      </c>
      <c r="B458" t="s">
        <v>1186</v>
      </c>
      <c r="C458" t="s">
        <v>4730</v>
      </c>
      <c r="D458">
        <v>0</v>
      </c>
      <c r="I458" t="s">
        <v>6006</v>
      </c>
      <c r="J458" t="s">
        <v>163</v>
      </c>
      <c r="K458">
        <v>456</v>
      </c>
      <c r="L458" t="b">
        <v>1</v>
      </c>
      <c r="M458" t="b">
        <v>1</v>
      </c>
      <c r="N458" t="b">
        <v>1</v>
      </c>
      <c r="O458" t="b">
        <v>0</v>
      </c>
      <c r="P458" t="b">
        <v>0</v>
      </c>
      <c r="Q458">
        <v>5</v>
      </c>
      <c r="R458">
        <v>0</v>
      </c>
      <c r="S458">
        <v>2</v>
      </c>
      <c r="T458">
        <v>3</v>
      </c>
      <c r="U458">
        <v>0</v>
      </c>
      <c r="V458">
        <v>1</v>
      </c>
      <c r="W458">
        <v>104</v>
      </c>
      <c r="X458">
        <v>0</v>
      </c>
      <c r="Y458">
        <v>500</v>
      </c>
      <c r="Z458" t="s">
        <v>1091</v>
      </c>
    </row>
    <row r="459" spans="1:26" x14ac:dyDescent="0.25">
      <c r="A459" t="s">
        <v>130</v>
      </c>
      <c r="B459" t="s">
        <v>1186</v>
      </c>
      <c r="C459" t="s">
        <v>4731</v>
      </c>
      <c r="D459">
        <v>3</v>
      </c>
      <c r="I459" t="s">
        <v>6006</v>
      </c>
      <c r="J459" t="s">
        <v>6007</v>
      </c>
      <c r="K459">
        <v>457</v>
      </c>
      <c r="L459" t="b">
        <v>1</v>
      </c>
      <c r="M459" t="b">
        <v>1</v>
      </c>
      <c r="N459" t="b">
        <v>1</v>
      </c>
      <c r="O459" t="b">
        <v>0</v>
      </c>
      <c r="P459" t="b">
        <v>0</v>
      </c>
      <c r="Q459">
        <v>5</v>
      </c>
      <c r="R459">
        <v>0</v>
      </c>
      <c r="S459">
        <v>2</v>
      </c>
      <c r="T459">
        <v>0</v>
      </c>
      <c r="U459">
        <v>0</v>
      </c>
      <c r="V459">
        <v>1</v>
      </c>
      <c r="W459">
        <v>105</v>
      </c>
      <c r="X459">
        <v>0</v>
      </c>
      <c r="Y459">
        <v>500</v>
      </c>
      <c r="Z459" t="s">
        <v>1091</v>
      </c>
    </row>
    <row r="460" spans="1:26" x14ac:dyDescent="0.25">
      <c r="A460" t="s">
        <v>130</v>
      </c>
      <c r="B460" t="s">
        <v>1186</v>
      </c>
      <c r="C460" t="s">
        <v>1046</v>
      </c>
      <c r="D460">
        <v>0</v>
      </c>
      <c r="I460" t="s">
        <v>6006</v>
      </c>
      <c r="J460" t="s">
        <v>6008</v>
      </c>
      <c r="K460">
        <v>458</v>
      </c>
      <c r="L460" t="b">
        <v>1</v>
      </c>
      <c r="M460" t="b">
        <v>1</v>
      </c>
      <c r="N460" t="b">
        <v>1</v>
      </c>
      <c r="O460" t="b">
        <v>0</v>
      </c>
      <c r="P460" t="b">
        <v>0</v>
      </c>
      <c r="Q460">
        <v>5</v>
      </c>
      <c r="R460">
        <v>0</v>
      </c>
      <c r="S460">
        <v>2</v>
      </c>
      <c r="T460">
        <v>1</v>
      </c>
      <c r="U460">
        <v>0</v>
      </c>
      <c r="V460">
        <v>1</v>
      </c>
      <c r="W460">
        <v>106</v>
      </c>
      <c r="X460">
        <v>0</v>
      </c>
      <c r="Y460">
        <v>500</v>
      </c>
      <c r="Z460" t="s">
        <v>1091</v>
      </c>
    </row>
    <row r="461" spans="1:26" x14ac:dyDescent="0.25">
      <c r="A461" t="s">
        <v>130</v>
      </c>
      <c r="B461" t="s">
        <v>1186</v>
      </c>
      <c r="C461" t="s">
        <v>9</v>
      </c>
      <c r="D461">
        <v>0</v>
      </c>
      <c r="I461" t="s">
        <v>6006</v>
      </c>
      <c r="J461" t="s">
        <v>6009</v>
      </c>
      <c r="K461">
        <v>459</v>
      </c>
      <c r="L461" t="b">
        <v>1</v>
      </c>
      <c r="M461" t="b">
        <v>1</v>
      </c>
      <c r="N461" t="b">
        <v>1</v>
      </c>
      <c r="O461" t="b">
        <v>0</v>
      </c>
      <c r="P461" t="b">
        <v>0</v>
      </c>
      <c r="Q461">
        <v>5</v>
      </c>
      <c r="R461">
        <v>0</v>
      </c>
      <c r="S461">
        <v>2</v>
      </c>
      <c r="T461">
        <v>3</v>
      </c>
      <c r="U461">
        <v>0</v>
      </c>
      <c r="V461">
        <v>1</v>
      </c>
      <c r="W461">
        <v>107</v>
      </c>
      <c r="X461">
        <v>0</v>
      </c>
      <c r="Y461">
        <v>500</v>
      </c>
      <c r="Z461" t="s">
        <v>1091</v>
      </c>
    </row>
    <row r="462" spans="1:26" x14ac:dyDescent="0.25">
      <c r="A462" t="s">
        <v>130</v>
      </c>
      <c r="B462" t="s">
        <v>1186</v>
      </c>
      <c r="C462" t="s">
        <v>4733</v>
      </c>
      <c r="D462">
        <v>0</v>
      </c>
      <c r="I462" t="s">
        <v>6006</v>
      </c>
      <c r="J462" t="s">
        <v>6010</v>
      </c>
      <c r="K462">
        <v>460</v>
      </c>
      <c r="L462" t="b">
        <v>1</v>
      </c>
      <c r="M462" t="b">
        <v>1</v>
      </c>
      <c r="N462" t="b">
        <v>1</v>
      </c>
      <c r="O462" t="b">
        <v>0</v>
      </c>
      <c r="P462" t="b">
        <v>0</v>
      </c>
      <c r="Q462">
        <v>5</v>
      </c>
      <c r="R462">
        <v>0</v>
      </c>
      <c r="S462">
        <v>2</v>
      </c>
      <c r="T462">
        <v>3</v>
      </c>
      <c r="U462">
        <v>0</v>
      </c>
      <c r="V462">
        <v>1</v>
      </c>
      <c r="W462">
        <v>108</v>
      </c>
      <c r="X462">
        <v>0</v>
      </c>
      <c r="Y462">
        <v>500</v>
      </c>
      <c r="Z462" t="s">
        <v>1091</v>
      </c>
    </row>
    <row r="463" spans="1:26" x14ac:dyDescent="0.25">
      <c r="A463" t="s">
        <v>130</v>
      </c>
      <c r="B463" t="s">
        <v>1186</v>
      </c>
      <c r="C463" t="s">
        <v>4734</v>
      </c>
      <c r="D463">
        <v>0</v>
      </c>
      <c r="I463" t="s">
        <v>6006</v>
      </c>
      <c r="J463" t="s">
        <v>6011</v>
      </c>
      <c r="K463">
        <v>461</v>
      </c>
      <c r="L463" t="b">
        <v>1</v>
      </c>
      <c r="M463" t="b">
        <v>1</v>
      </c>
      <c r="N463" t="b">
        <v>1</v>
      </c>
      <c r="O463" t="b">
        <v>0</v>
      </c>
      <c r="P463" t="b">
        <v>0</v>
      </c>
      <c r="Q463">
        <v>5</v>
      </c>
      <c r="R463">
        <v>0</v>
      </c>
      <c r="S463">
        <v>2</v>
      </c>
      <c r="T463">
        <v>0</v>
      </c>
      <c r="U463">
        <v>0</v>
      </c>
      <c r="V463">
        <v>1</v>
      </c>
      <c r="W463">
        <v>109</v>
      </c>
      <c r="X463">
        <v>0</v>
      </c>
      <c r="Y463">
        <v>50</v>
      </c>
      <c r="Z463" t="s">
        <v>1091</v>
      </c>
    </row>
    <row r="464" spans="1:26" x14ac:dyDescent="0.25">
      <c r="A464" t="s">
        <v>130</v>
      </c>
      <c r="B464" t="s">
        <v>1186</v>
      </c>
      <c r="C464" t="s">
        <v>4735</v>
      </c>
      <c r="D464">
        <v>0</v>
      </c>
      <c r="I464" t="s">
        <v>6006</v>
      </c>
      <c r="J464" t="s">
        <v>6012</v>
      </c>
      <c r="K464">
        <v>462</v>
      </c>
      <c r="L464" t="b">
        <v>1</v>
      </c>
      <c r="M464" t="b">
        <v>1</v>
      </c>
      <c r="N464" t="b">
        <v>1</v>
      </c>
      <c r="O464" t="b">
        <v>0</v>
      </c>
      <c r="P464" t="b">
        <v>0</v>
      </c>
      <c r="Q464">
        <v>5</v>
      </c>
      <c r="R464">
        <v>0</v>
      </c>
      <c r="S464">
        <v>0</v>
      </c>
      <c r="T464">
        <v>0</v>
      </c>
      <c r="U464">
        <v>0</v>
      </c>
      <c r="V464">
        <v>1</v>
      </c>
      <c r="W464">
        <v>110</v>
      </c>
      <c r="X464">
        <v>0</v>
      </c>
      <c r="Y464">
        <v>500</v>
      </c>
      <c r="Z464" t="s">
        <v>1091</v>
      </c>
    </row>
    <row r="465" spans="1:26" x14ac:dyDescent="0.25">
      <c r="A465" t="s">
        <v>130</v>
      </c>
      <c r="B465" t="s">
        <v>1186</v>
      </c>
      <c r="C465" t="s">
        <v>1081</v>
      </c>
      <c r="D465" t="s">
        <v>3111</v>
      </c>
      <c r="I465" t="s">
        <v>6006</v>
      </c>
      <c r="J465" t="s">
        <v>6013</v>
      </c>
      <c r="K465">
        <v>463</v>
      </c>
      <c r="L465" t="b">
        <v>1</v>
      </c>
      <c r="M465" t="b">
        <v>1</v>
      </c>
      <c r="N465" t="b">
        <v>1</v>
      </c>
      <c r="O465" t="b">
        <v>0</v>
      </c>
      <c r="P465" t="b">
        <v>0</v>
      </c>
      <c r="Q465">
        <v>5</v>
      </c>
      <c r="R465">
        <v>0</v>
      </c>
      <c r="S465">
        <v>2</v>
      </c>
      <c r="T465">
        <v>3</v>
      </c>
      <c r="U465">
        <v>0</v>
      </c>
      <c r="V465">
        <v>1</v>
      </c>
      <c r="W465">
        <v>111</v>
      </c>
      <c r="X465">
        <v>0</v>
      </c>
      <c r="Y465">
        <v>50</v>
      </c>
      <c r="Z465" t="s">
        <v>1091</v>
      </c>
    </row>
    <row r="466" spans="1:26" x14ac:dyDescent="0.25">
      <c r="A466" t="s">
        <v>130</v>
      </c>
      <c r="B466" t="s">
        <v>305</v>
      </c>
      <c r="C466" t="s">
        <v>4725</v>
      </c>
      <c r="D466">
        <v>31</v>
      </c>
      <c r="I466" t="s">
        <v>6006</v>
      </c>
      <c r="J466" t="s">
        <v>6014</v>
      </c>
      <c r="K466">
        <v>464</v>
      </c>
      <c r="L466" t="b">
        <v>1</v>
      </c>
      <c r="M466" t="b">
        <v>1</v>
      </c>
      <c r="N466" t="b">
        <v>1</v>
      </c>
      <c r="O466" t="b">
        <v>0</v>
      </c>
      <c r="P466" t="b">
        <v>0</v>
      </c>
      <c r="Q466">
        <v>5</v>
      </c>
      <c r="R466">
        <v>0</v>
      </c>
      <c r="S466">
        <v>0</v>
      </c>
      <c r="T466">
        <v>3</v>
      </c>
      <c r="U466">
        <v>0</v>
      </c>
      <c r="V466">
        <v>1</v>
      </c>
      <c r="W466">
        <v>112</v>
      </c>
      <c r="X466">
        <v>0</v>
      </c>
      <c r="Y466">
        <v>500</v>
      </c>
      <c r="Z466" t="s">
        <v>1091</v>
      </c>
    </row>
    <row r="467" spans="1:26" x14ac:dyDescent="0.25">
      <c r="A467" t="s">
        <v>130</v>
      </c>
      <c r="B467" t="s">
        <v>305</v>
      </c>
      <c r="C467" t="s">
        <v>1083</v>
      </c>
      <c r="D467" t="b">
        <v>0</v>
      </c>
      <c r="I467" t="s">
        <v>6006</v>
      </c>
      <c r="J467" t="s">
        <v>6015</v>
      </c>
      <c r="K467">
        <v>465</v>
      </c>
      <c r="L467" t="b">
        <v>1</v>
      </c>
      <c r="M467" t="b">
        <v>1</v>
      </c>
      <c r="N467" t="b">
        <v>1</v>
      </c>
      <c r="O467" t="b">
        <v>0</v>
      </c>
      <c r="P467" t="b">
        <v>0</v>
      </c>
      <c r="Q467">
        <v>5</v>
      </c>
      <c r="R467">
        <v>0</v>
      </c>
      <c r="S467">
        <v>0</v>
      </c>
      <c r="T467">
        <v>3</v>
      </c>
      <c r="U467">
        <v>0</v>
      </c>
      <c r="V467">
        <v>1</v>
      </c>
      <c r="W467">
        <v>113</v>
      </c>
      <c r="X467">
        <v>0</v>
      </c>
      <c r="Y467">
        <v>50</v>
      </c>
      <c r="Z467" t="s">
        <v>1091</v>
      </c>
    </row>
    <row r="468" spans="1:26" x14ac:dyDescent="0.25">
      <c r="A468" t="s">
        <v>130</v>
      </c>
      <c r="B468" t="s">
        <v>305</v>
      </c>
      <c r="C468" t="s">
        <v>4726</v>
      </c>
      <c r="D468" t="b">
        <v>0</v>
      </c>
      <c r="I468" t="s">
        <v>6006</v>
      </c>
      <c r="J468" t="s">
        <v>6016</v>
      </c>
      <c r="K468">
        <v>466</v>
      </c>
      <c r="L468" t="b">
        <v>1</v>
      </c>
      <c r="M468" t="b">
        <v>1</v>
      </c>
      <c r="N468" t="b">
        <v>1</v>
      </c>
      <c r="O468" t="b">
        <v>0</v>
      </c>
      <c r="P468" t="b">
        <v>0</v>
      </c>
      <c r="Q468">
        <v>5</v>
      </c>
      <c r="R468">
        <v>0</v>
      </c>
      <c r="S468">
        <v>2</v>
      </c>
      <c r="T468">
        <v>3</v>
      </c>
      <c r="U468">
        <v>0</v>
      </c>
      <c r="V468">
        <v>1</v>
      </c>
      <c r="W468">
        <v>114</v>
      </c>
      <c r="X468">
        <v>0</v>
      </c>
      <c r="Y468">
        <v>500</v>
      </c>
      <c r="Z468" t="s">
        <v>1091</v>
      </c>
    </row>
    <row r="469" spans="1:26" x14ac:dyDescent="0.25">
      <c r="A469" t="s">
        <v>130</v>
      </c>
      <c r="B469" t="s">
        <v>305</v>
      </c>
      <c r="C469" t="s">
        <v>4727</v>
      </c>
      <c r="D469" t="b">
        <v>0</v>
      </c>
      <c r="I469" t="s">
        <v>6006</v>
      </c>
      <c r="J469" t="s">
        <v>6017</v>
      </c>
      <c r="K469">
        <v>467</v>
      </c>
      <c r="L469" t="b">
        <v>1</v>
      </c>
      <c r="M469" t="b">
        <v>1</v>
      </c>
      <c r="N469" t="b">
        <v>1</v>
      </c>
      <c r="O469" t="b">
        <v>0</v>
      </c>
      <c r="P469" t="b">
        <v>0</v>
      </c>
      <c r="Q469">
        <v>5</v>
      </c>
      <c r="R469">
        <v>0</v>
      </c>
      <c r="S469">
        <v>2</v>
      </c>
      <c r="T469">
        <v>3</v>
      </c>
      <c r="U469">
        <v>0</v>
      </c>
      <c r="V469">
        <v>1</v>
      </c>
      <c r="W469">
        <v>115</v>
      </c>
      <c r="X469">
        <v>0</v>
      </c>
      <c r="Y469">
        <v>50</v>
      </c>
      <c r="Z469" t="s">
        <v>1091</v>
      </c>
    </row>
    <row r="470" spans="1:26" x14ac:dyDescent="0.25">
      <c r="A470" t="s">
        <v>130</v>
      </c>
      <c r="B470" t="s">
        <v>305</v>
      </c>
      <c r="C470" t="s">
        <v>4728</v>
      </c>
      <c r="D470" t="b">
        <v>0</v>
      </c>
      <c r="I470" t="s">
        <v>6006</v>
      </c>
      <c r="J470" t="s">
        <v>5894</v>
      </c>
      <c r="K470">
        <v>468</v>
      </c>
      <c r="L470" t="b">
        <v>1</v>
      </c>
      <c r="M470" t="b">
        <v>1</v>
      </c>
      <c r="N470" t="b">
        <v>1</v>
      </c>
      <c r="O470" t="b">
        <v>0</v>
      </c>
      <c r="P470" t="b">
        <v>0</v>
      </c>
      <c r="Q470">
        <v>5</v>
      </c>
      <c r="R470">
        <v>0</v>
      </c>
      <c r="S470">
        <v>2</v>
      </c>
      <c r="T470">
        <v>3</v>
      </c>
      <c r="U470">
        <v>0</v>
      </c>
      <c r="V470">
        <v>1</v>
      </c>
      <c r="W470">
        <v>116</v>
      </c>
      <c r="X470">
        <v>0</v>
      </c>
      <c r="Y470">
        <v>500</v>
      </c>
      <c r="Z470" t="s">
        <v>1091</v>
      </c>
    </row>
    <row r="471" spans="1:26" x14ac:dyDescent="0.25">
      <c r="A471" t="s">
        <v>130</v>
      </c>
      <c r="B471" t="s">
        <v>305</v>
      </c>
      <c r="C471" t="s">
        <v>2454</v>
      </c>
      <c r="D471" t="b">
        <v>0</v>
      </c>
      <c r="I471" t="s">
        <v>6006</v>
      </c>
      <c r="J471" t="s">
        <v>367</v>
      </c>
      <c r="K471">
        <v>469</v>
      </c>
      <c r="L471" t="b">
        <v>0</v>
      </c>
      <c r="M471" t="b">
        <v>0</v>
      </c>
      <c r="N471" t="b">
        <v>0</v>
      </c>
      <c r="O471" t="b">
        <v>0</v>
      </c>
      <c r="P471" t="b">
        <v>0</v>
      </c>
      <c r="Q471">
        <v>0</v>
      </c>
      <c r="R471">
        <v>0</v>
      </c>
      <c r="S471">
        <v>0</v>
      </c>
      <c r="T471">
        <v>0</v>
      </c>
      <c r="U471">
        <v>0</v>
      </c>
      <c r="V471">
        <v>0</v>
      </c>
      <c r="W471">
        <v>0</v>
      </c>
      <c r="X471">
        <v>0</v>
      </c>
      <c r="Y471">
        <v>500</v>
      </c>
      <c r="Z471" t="s">
        <v>1091</v>
      </c>
    </row>
    <row r="472" spans="1:26" x14ac:dyDescent="0.25">
      <c r="A472" t="s">
        <v>130</v>
      </c>
      <c r="B472" t="s">
        <v>305</v>
      </c>
      <c r="C472" t="s">
        <v>4729</v>
      </c>
      <c r="D472">
        <v>0</v>
      </c>
      <c r="I472" t="s">
        <v>6006</v>
      </c>
      <c r="J472" t="s">
        <v>368</v>
      </c>
      <c r="K472">
        <v>470</v>
      </c>
      <c r="L472" t="b">
        <v>0</v>
      </c>
      <c r="M472" t="b">
        <v>0</v>
      </c>
      <c r="N472" t="b">
        <v>0</v>
      </c>
      <c r="O472" t="b">
        <v>0</v>
      </c>
      <c r="P472" t="b">
        <v>0</v>
      </c>
      <c r="Q472">
        <v>0</v>
      </c>
      <c r="R472">
        <v>0</v>
      </c>
      <c r="S472">
        <v>0</v>
      </c>
      <c r="T472">
        <v>0</v>
      </c>
      <c r="U472">
        <v>0</v>
      </c>
      <c r="V472">
        <v>0</v>
      </c>
      <c r="W472">
        <v>0</v>
      </c>
      <c r="X472">
        <v>0</v>
      </c>
      <c r="Y472">
        <v>500</v>
      </c>
      <c r="Z472" t="s">
        <v>1091</v>
      </c>
    </row>
    <row r="473" spans="1:26" x14ac:dyDescent="0.25">
      <c r="A473" t="s">
        <v>130</v>
      </c>
      <c r="B473" t="s">
        <v>305</v>
      </c>
      <c r="C473" t="s">
        <v>4730</v>
      </c>
      <c r="D473">
        <v>0</v>
      </c>
      <c r="I473" t="s">
        <v>6006</v>
      </c>
      <c r="J473" t="s">
        <v>369</v>
      </c>
      <c r="K473">
        <v>471</v>
      </c>
      <c r="L473" t="b">
        <v>0</v>
      </c>
      <c r="M473" t="b">
        <v>0</v>
      </c>
      <c r="N473" t="b">
        <v>0</v>
      </c>
      <c r="O473" t="b">
        <v>0</v>
      </c>
      <c r="P473" t="b">
        <v>0</v>
      </c>
      <c r="Q473">
        <v>0</v>
      </c>
      <c r="R473">
        <v>0</v>
      </c>
      <c r="S473">
        <v>0</v>
      </c>
      <c r="T473">
        <v>0</v>
      </c>
      <c r="U473">
        <v>0</v>
      </c>
      <c r="V473">
        <v>0</v>
      </c>
      <c r="W473">
        <v>0</v>
      </c>
      <c r="X473">
        <v>0</v>
      </c>
      <c r="Y473">
        <v>500</v>
      </c>
      <c r="Z473" t="s">
        <v>1091</v>
      </c>
    </row>
    <row r="474" spans="1:26" x14ac:dyDescent="0.25">
      <c r="A474" t="s">
        <v>130</v>
      </c>
      <c r="B474" t="s">
        <v>305</v>
      </c>
      <c r="C474" t="s">
        <v>4731</v>
      </c>
      <c r="D474">
        <v>0</v>
      </c>
      <c r="I474" t="s">
        <v>6006</v>
      </c>
      <c r="J474" t="s">
        <v>370</v>
      </c>
      <c r="K474">
        <v>472</v>
      </c>
      <c r="L474" t="b">
        <v>0</v>
      </c>
      <c r="M474" t="b">
        <v>0</v>
      </c>
      <c r="N474" t="b">
        <v>0</v>
      </c>
      <c r="O474" t="b">
        <v>0</v>
      </c>
      <c r="P474" t="b">
        <v>0</v>
      </c>
      <c r="Q474">
        <v>0</v>
      </c>
      <c r="R474">
        <v>0</v>
      </c>
      <c r="S474">
        <v>0</v>
      </c>
      <c r="T474">
        <v>0</v>
      </c>
      <c r="U474">
        <v>0</v>
      </c>
      <c r="V474">
        <v>0</v>
      </c>
      <c r="W474">
        <v>0</v>
      </c>
      <c r="X474">
        <v>0</v>
      </c>
      <c r="Y474">
        <v>500</v>
      </c>
      <c r="Z474" t="s">
        <v>1091</v>
      </c>
    </row>
    <row r="475" spans="1:26" x14ac:dyDescent="0.25">
      <c r="A475" t="s">
        <v>130</v>
      </c>
      <c r="B475" t="s">
        <v>305</v>
      </c>
      <c r="C475" t="s">
        <v>1046</v>
      </c>
      <c r="D475">
        <v>0</v>
      </c>
      <c r="I475" t="s">
        <v>6006</v>
      </c>
      <c r="J475" t="s">
        <v>371</v>
      </c>
      <c r="K475">
        <v>473</v>
      </c>
      <c r="L475" t="b">
        <v>0</v>
      </c>
      <c r="M475" t="b">
        <v>0</v>
      </c>
      <c r="N475" t="b">
        <v>0</v>
      </c>
      <c r="O475" t="b">
        <v>0</v>
      </c>
      <c r="P475" t="b">
        <v>0</v>
      </c>
      <c r="Q475">
        <v>0</v>
      </c>
      <c r="R475">
        <v>0</v>
      </c>
      <c r="S475">
        <v>0</v>
      </c>
      <c r="T475">
        <v>0</v>
      </c>
      <c r="U475">
        <v>0</v>
      </c>
      <c r="V475">
        <v>0</v>
      </c>
      <c r="W475">
        <v>0</v>
      </c>
      <c r="X475">
        <v>0</v>
      </c>
      <c r="Y475">
        <v>500</v>
      </c>
      <c r="Z475" t="s">
        <v>1091</v>
      </c>
    </row>
    <row r="476" spans="1:26" x14ac:dyDescent="0.25">
      <c r="A476" t="s">
        <v>130</v>
      </c>
      <c r="B476" t="s">
        <v>305</v>
      </c>
      <c r="C476" t="s">
        <v>9</v>
      </c>
      <c r="D476">
        <v>0</v>
      </c>
      <c r="I476" t="s">
        <v>6006</v>
      </c>
      <c r="J476" t="s">
        <v>372</v>
      </c>
      <c r="K476">
        <v>474</v>
      </c>
      <c r="L476" t="b">
        <v>0</v>
      </c>
      <c r="M476" t="b">
        <v>0</v>
      </c>
      <c r="N476" t="b">
        <v>0</v>
      </c>
      <c r="O476" t="b">
        <v>0</v>
      </c>
      <c r="P476" t="b">
        <v>0</v>
      </c>
      <c r="Q476">
        <v>0</v>
      </c>
      <c r="R476">
        <v>0</v>
      </c>
      <c r="S476">
        <v>0</v>
      </c>
      <c r="T476">
        <v>0</v>
      </c>
      <c r="U476">
        <v>0</v>
      </c>
      <c r="V476">
        <v>0</v>
      </c>
      <c r="W476">
        <v>0</v>
      </c>
      <c r="X476">
        <v>0</v>
      </c>
      <c r="Y476">
        <v>500</v>
      </c>
      <c r="Z476" t="s">
        <v>1091</v>
      </c>
    </row>
    <row r="477" spans="1:26" x14ac:dyDescent="0.25">
      <c r="A477" t="s">
        <v>130</v>
      </c>
      <c r="B477" t="s">
        <v>305</v>
      </c>
      <c r="C477" t="s">
        <v>4733</v>
      </c>
      <c r="D477">
        <v>0</v>
      </c>
      <c r="I477" t="s">
        <v>6006</v>
      </c>
      <c r="J477" t="s">
        <v>373</v>
      </c>
      <c r="K477">
        <v>475</v>
      </c>
      <c r="L477" t="b">
        <v>0</v>
      </c>
      <c r="M477" t="b">
        <v>0</v>
      </c>
      <c r="N477" t="b">
        <v>0</v>
      </c>
      <c r="O477" t="b">
        <v>0</v>
      </c>
      <c r="P477" t="b">
        <v>0</v>
      </c>
      <c r="Q477">
        <v>0</v>
      </c>
      <c r="R477">
        <v>0</v>
      </c>
      <c r="S477">
        <v>0</v>
      </c>
      <c r="T477">
        <v>0</v>
      </c>
      <c r="U477">
        <v>0</v>
      </c>
      <c r="V477">
        <v>0</v>
      </c>
      <c r="W477">
        <v>0</v>
      </c>
      <c r="X477">
        <v>0</v>
      </c>
      <c r="Y477">
        <v>500</v>
      </c>
      <c r="Z477" t="s">
        <v>1091</v>
      </c>
    </row>
    <row r="478" spans="1:26" x14ac:dyDescent="0.25">
      <c r="A478" t="s">
        <v>130</v>
      </c>
      <c r="B478" t="s">
        <v>305</v>
      </c>
      <c r="C478" t="s">
        <v>4734</v>
      </c>
      <c r="D478">
        <v>0</v>
      </c>
      <c r="I478" t="s">
        <v>6006</v>
      </c>
      <c r="J478" t="s">
        <v>374</v>
      </c>
      <c r="K478">
        <v>476</v>
      </c>
      <c r="L478" t="b">
        <v>0</v>
      </c>
      <c r="M478" t="b">
        <v>0</v>
      </c>
      <c r="N478" t="b">
        <v>0</v>
      </c>
      <c r="O478" t="b">
        <v>0</v>
      </c>
      <c r="P478" t="b">
        <v>0</v>
      </c>
      <c r="Q478">
        <v>0</v>
      </c>
      <c r="R478">
        <v>0</v>
      </c>
      <c r="S478">
        <v>0</v>
      </c>
      <c r="T478">
        <v>0</v>
      </c>
      <c r="U478">
        <v>0</v>
      </c>
      <c r="V478">
        <v>0</v>
      </c>
      <c r="W478">
        <v>0</v>
      </c>
      <c r="X478">
        <v>0</v>
      </c>
      <c r="Y478">
        <v>500</v>
      </c>
      <c r="Z478" t="s">
        <v>1091</v>
      </c>
    </row>
    <row r="479" spans="1:26" x14ac:dyDescent="0.25">
      <c r="A479" t="s">
        <v>130</v>
      </c>
      <c r="B479" t="s">
        <v>305</v>
      </c>
      <c r="C479" t="s">
        <v>4735</v>
      </c>
      <c r="D479">
        <v>0</v>
      </c>
      <c r="I479" t="s">
        <v>6006</v>
      </c>
      <c r="J479" t="s">
        <v>375</v>
      </c>
      <c r="K479">
        <v>477</v>
      </c>
      <c r="L479" t="b">
        <v>0</v>
      </c>
      <c r="M479" t="b">
        <v>0</v>
      </c>
      <c r="N479" t="b">
        <v>0</v>
      </c>
      <c r="O479" t="b">
        <v>0</v>
      </c>
      <c r="P479" t="b">
        <v>0</v>
      </c>
      <c r="Q479">
        <v>0</v>
      </c>
      <c r="R479">
        <v>0</v>
      </c>
      <c r="S479">
        <v>0</v>
      </c>
      <c r="T479">
        <v>0</v>
      </c>
      <c r="U479">
        <v>0</v>
      </c>
      <c r="V479">
        <v>0</v>
      </c>
      <c r="W479">
        <v>0</v>
      </c>
      <c r="X479">
        <v>0</v>
      </c>
      <c r="Y479">
        <v>500</v>
      </c>
      <c r="Z479" t="s">
        <v>1091</v>
      </c>
    </row>
    <row r="480" spans="1:26" x14ac:dyDescent="0.25">
      <c r="A480" t="s">
        <v>130</v>
      </c>
      <c r="B480" t="s">
        <v>305</v>
      </c>
      <c r="C480" t="s">
        <v>1081</v>
      </c>
      <c r="D480" t="s">
        <v>3111</v>
      </c>
      <c r="I480" t="s">
        <v>6006</v>
      </c>
      <c r="J480" t="s">
        <v>376</v>
      </c>
      <c r="K480">
        <v>478</v>
      </c>
      <c r="L480" t="b">
        <v>0</v>
      </c>
      <c r="M480" t="b">
        <v>0</v>
      </c>
      <c r="N480" t="b">
        <v>0</v>
      </c>
      <c r="O480" t="b">
        <v>0</v>
      </c>
      <c r="P480" t="b">
        <v>0</v>
      </c>
      <c r="Q480">
        <v>0</v>
      </c>
      <c r="R480">
        <v>0</v>
      </c>
      <c r="S480">
        <v>0</v>
      </c>
      <c r="T480">
        <v>0</v>
      </c>
      <c r="U480">
        <v>0</v>
      </c>
      <c r="V480">
        <v>0</v>
      </c>
      <c r="W480">
        <v>0</v>
      </c>
      <c r="X480">
        <v>0</v>
      </c>
      <c r="Y480">
        <v>500</v>
      </c>
      <c r="Z480" t="s">
        <v>1091</v>
      </c>
    </row>
    <row r="481" spans="1:26" x14ac:dyDescent="0.25">
      <c r="A481" t="s">
        <v>122</v>
      </c>
      <c r="B481" t="s">
        <v>1192</v>
      </c>
      <c r="C481" t="s">
        <v>4725</v>
      </c>
      <c r="D481">
        <v>32</v>
      </c>
      <c r="I481" t="s">
        <v>6006</v>
      </c>
      <c r="J481" t="s">
        <v>377</v>
      </c>
      <c r="K481">
        <v>479</v>
      </c>
      <c r="L481" t="b">
        <v>0</v>
      </c>
      <c r="M481" t="b">
        <v>0</v>
      </c>
      <c r="N481" t="b">
        <v>0</v>
      </c>
      <c r="O481" t="b">
        <v>0</v>
      </c>
      <c r="P481" t="b">
        <v>0</v>
      </c>
      <c r="Q481">
        <v>0</v>
      </c>
      <c r="R481">
        <v>0</v>
      </c>
      <c r="S481">
        <v>0</v>
      </c>
      <c r="T481">
        <v>0</v>
      </c>
      <c r="U481">
        <v>0</v>
      </c>
      <c r="V481">
        <v>0</v>
      </c>
      <c r="W481">
        <v>0</v>
      </c>
      <c r="X481">
        <v>0</v>
      </c>
      <c r="Y481">
        <v>500</v>
      </c>
      <c r="Z481" t="s">
        <v>1091</v>
      </c>
    </row>
    <row r="482" spans="1:26" x14ac:dyDescent="0.25">
      <c r="A482" t="s">
        <v>122</v>
      </c>
      <c r="B482" t="s">
        <v>1192</v>
      </c>
      <c r="C482" t="s">
        <v>1083</v>
      </c>
      <c r="D482" t="b">
        <v>1</v>
      </c>
      <c r="I482" t="s">
        <v>1145</v>
      </c>
      <c r="J482" t="s">
        <v>2057</v>
      </c>
      <c r="K482">
        <v>480</v>
      </c>
      <c r="L482" t="b">
        <v>0</v>
      </c>
      <c r="M482" t="b">
        <v>0</v>
      </c>
      <c r="N482" t="b">
        <v>0</v>
      </c>
      <c r="O482" t="b">
        <v>0</v>
      </c>
      <c r="P482" t="b">
        <v>0</v>
      </c>
      <c r="Q482">
        <v>0</v>
      </c>
      <c r="R482">
        <v>0</v>
      </c>
      <c r="S482">
        <v>0</v>
      </c>
      <c r="T482">
        <v>0</v>
      </c>
      <c r="U482">
        <v>0</v>
      </c>
      <c r="V482">
        <v>0</v>
      </c>
      <c r="W482">
        <v>0</v>
      </c>
      <c r="X482">
        <v>0</v>
      </c>
      <c r="Y482">
        <v>500</v>
      </c>
      <c r="Z482" t="s">
        <v>1091</v>
      </c>
    </row>
    <row r="483" spans="1:26" x14ac:dyDescent="0.25">
      <c r="A483" t="s">
        <v>122</v>
      </c>
      <c r="B483" t="s">
        <v>1192</v>
      </c>
      <c r="C483" t="s">
        <v>4726</v>
      </c>
      <c r="D483" t="b">
        <v>1</v>
      </c>
      <c r="I483" t="s">
        <v>1145</v>
      </c>
      <c r="J483" t="s">
        <v>2060</v>
      </c>
      <c r="K483">
        <v>481</v>
      </c>
      <c r="L483" t="b">
        <v>0</v>
      </c>
      <c r="M483" t="b">
        <v>0</v>
      </c>
      <c r="N483" t="b">
        <v>0</v>
      </c>
      <c r="O483" t="b">
        <v>0</v>
      </c>
      <c r="P483" t="b">
        <v>0</v>
      </c>
      <c r="Q483">
        <v>0</v>
      </c>
      <c r="R483">
        <v>0</v>
      </c>
      <c r="S483">
        <v>0</v>
      </c>
      <c r="T483">
        <v>0</v>
      </c>
      <c r="U483">
        <v>0</v>
      </c>
      <c r="V483">
        <v>0</v>
      </c>
      <c r="W483">
        <v>0</v>
      </c>
      <c r="X483">
        <v>0</v>
      </c>
      <c r="Y483">
        <v>500</v>
      </c>
      <c r="Z483" t="s">
        <v>1091</v>
      </c>
    </row>
    <row r="484" spans="1:26" x14ac:dyDescent="0.25">
      <c r="A484" t="s">
        <v>122</v>
      </c>
      <c r="B484" t="s">
        <v>1192</v>
      </c>
      <c r="C484" t="s">
        <v>4727</v>
      </c>
      <c r="D484" t="b">
        <v>1</v>
      </c>
      <c r="I484" t="s">
        <v>1145</v>
      </c>
      <c r="J484" t="s">
        <v>2062</v>
      </c>
      <c r="K484">
        <v>482</v>
      </c>
      <c r="L484" t="b">
        <v>1</v>
      </c>
      <c r="M484" t="b">
        <v>1</v>
      </c>
      <c r="N484" t="b">
        <v>1</v>
      </c>
      <c r="O484" t="b">
        <v>0</v>
      </c>
      <c r="P484" t="b">
        <v>0</v>
      </c>
      <c r="Q484">
        <v>5</v>
      </c>
      <c r="R484">
        <v>0</v>
      </c>
      <c r="S484">
        <v>4</v>
      </c>
      <c r="T484">
        <v>3</v>
      </c>
      <c r="U484">
        <v>0</v>
      </c>
      <c r="V484">
        <v>1</v>
      </c>
      <c r="W484">
        <v>46</v>
      </c>
      <c r="X484">
        <v>0</v>
      </c>
      <c r="Y484">
        <v>50</v>
      </c>
      <c r="Z484" t="s">
        <v>1091</v>
      </c>
    </row>
    <row r="485" spans="1:26" x14ac:dyDescent="0.25">
      <c r="A485" t="s">
        <v>122</v>
      </c>
      <c r="B485" t="s">
        <v>1192</v>
      </c>
      <c r="C485" t="s">
        <v>4728</v>
      </c>
      <c r="D485" t="b">
        <v>0</v>
      </c>
      <c r="I485" t="s">
        <v>1145</v>
      </c>
      <c r="J485" t="s">
        <v>2065</v>
      </c>
      <c r="K485">
        <v>483</v>
      </c>
      <c r="L485" t="b">
        <v>0</v>
      </c>
      <c r="M485" t="b">
        <v>0</v>
      </c>
      <c r="N485" t="b">
        <v>0</v>
      </c>
      <c r="O485" t="b">
        <v>0</v>
      </c>
      <c r="P485" t="b">
        <v>0</v>
      </c>
      <c r="Q485">
        <v>0</v>
      </c>
      <c r="R485">
        <v>0</v>
      </c>
      <c r="S485">
        <v>0</v>
      </c>
      <c r="T485">
        <v>0</v>
      </c>
      <c r="U485">
        <v>0</v>
      </c>
      <c r="V485">
        <v>0</v>
      </c>
      <c r="W485">
        <v>0</v>
      </c>
      <c r="X485">
        <v>0</v>
      </c>
      <c r="Y485">
        <v>500</v>
      </c>
      <c r="Z485" t="s">
        <v>1091</v>
      </c>
    </row>
    <row r="486" spans="1:26" x14ac:dyDescent="0.25">
      <c r="A486" t="s">
        <v>122</v>
      </c>
      <c r="B486" t="s">
        <v>1192</v>
      </c>
      <c r="C486" t="s">
        <v>2454</v>
      </c>
      <c r="D486" t="b">
        <v>0</v>
      </c>
      <c r="I486" t="s">
        <v>1145</v>
      </c>
      <c r="J486" t="s">
        <v>2067</v>
      </c>
      <c r="K486">
        <v>484</v>
      </c>
      <c r="L486" t="b">
        <v>0</v>
      </c>
      <c r="M486" t="b">
        <v>0</v>
      </c>
      <c r="N486" t="b">
        <v>0</v>
      </c>
      <c r="O486" t="b">
        <v>0</v>
      </c>
      <c r="P486" t="b">
        <v>0</v>
      </c>
      <c r="Q486">
        <v>0</v>
      </c>
      <c r="R486">
        <v>0</v>
      </c>
      <c r="S486">
        <v>0</v>
      </c>
      <c r="T486">
        <v>0</v>
      </c>
      <c r="U486">
        <v>0</v>
      </c>
      <c r="V486">
        <v>0</v>
      </c>
      <c r="W486">
        <v>0</v>
      </c>
      <c r="X486">
        <v>0</v>
      </c>
      <c r="Y486">
        <v>500</v>
      </c>
      <c r="Z486" t="s">
        <v>1091</v>
      </c>
    </row>
    <row r="487" spans="1:26" x14ac:dyDescent="0.25">
      <c r="A487" t="s">
        <v>122</v>
      </c>
      <c r="B487" t="s">
        <v>1192</v>
      </c>
      <c r="C487" t="s">
        <v>4729</v>
      </c>
      <c r="D487">
        <v>5</v>
      </c>
      <c r="I487" t="s">
        <v>1145</v>
      </c>
      <c r="J487" t="s">
        <v>2069</v>
      </c>
      <c r="K487">
        <v>485</v>
      </c>
      <c r="L487" t="b">
        <v>0</v>
      </c>
      <c r="M487" t="b">
        <v>0</v>
      </c>
      <c r="N487" t="b">
        <v>1</v>
      </c>
      <c r="O487" t="b">
        <v>0</v>
      </c>
      <c r="P487" t="b">
        <v>0</v>
      </c>
      <c r="Q487">
        <v>5</v>
      </c>
      <c r="R487">
        <v>0</v>
      </c>
      <c r="S487">
        <v>0</v>
      </c>
      <c r="T487">
        <v>0</v>
      </c>
      <c r="U487">
        <v>0</v>
      </c>
      <c r="V487">
        <v>0</v>
      </c>
      <c r="W487">
        <v>0</v>
      </c>
      <c r="X487">
        <v>0</v>
      </c>
      <c r="Y487">
        <v>50</v>
      </c>
      <c r="Z487" t="s">
        <v>1091</v>
      </c>
    </row>
    <row r="488" spans="1:26" x14ac:dyDescent="0.25">
      <c r="A488" t="s">
        <v>122</v>
      </c>
      <c r="B488" t="s">
        <v>1192</v>
      </c>
      <c r="C488" t="s">
        <v>4730</v>
      </c>
      <c r="D488">
        <v>0</v>
      </c>
      <c r="I488" t="s">
        <v>1145</v>
      </c>
      <c r="J488" t="s">
        <v>2071</v>
      </c>
      <c r="K488">
        <v>486</v>
      </c>
      <c r="L488" t="b">
        <v>0</v>
      </c>
      <c r="M488" t="b">
        <v>1</v>
      </c>
      <c r="N488" t="b">
        <v>1</v>
      </c>
      <c r="O488" t="b">
        <v>0</v>
      </c>
      <c r="P488" t="b">
        <v>0</v>
      </c>
      <c r="Q488">
        <v>3</v>
      </c>
      <c r="R488">
        <v>0</v>
      </c>
      <c r="S488">
        <v>4</v>
      </c>
      <c r="T488">
        <v>0</v>
      </c>
      <c r="U488">
        <v>0</v>
      </c>
      <c r="V488">
        <v>0</v>
      </c>
      <c r="W488">
        <v>0</v>
      </c>
      <c r="X488">
        <v>0</v>
      </c>
      <c r="Y488">
        <v>50</v>
      </c>
      <c r="Z488" t="s">
        <v>1091</v>
      </c>
    </row>
    <row r="489" spans="1:26" x14ac:dyDescent="0.25">
      <c r="A489" t="s">
        <v>122</v>
      </c>
      <c r="B489" t="s">
        <v>1192</v>
      </c>
      <c r="C489" t="s">
        <v>4731</v>
      </c>
      <c r="D489">
        <v>0</v>
      </c>
      <c r="I489" t="s">
        <v>1145</v>
      </c>
      <c r="J489" t="s">
        <v>2074</v>
      </c>
      <c r="K489">
        <v>487</v>
      </c>
      <c r="L489" t="b">
        <v>0</v>
      </c>
      <c r="M489" t="b">
        <v>0</v>
      </c>
      <c r="N489" t="b">
        <v>0</v>
      </c>
      <c r="O489" t="b">
        <v>0</v>
      </c>
      <c r="P489" t="b">
        <v>0</v>
      </c>
      <c r="Q489">
        <v>0</v>
      </c>
      <c r="R489">
        <v>0</v>
      </c>
      <c r="S489">
        <v>0</v>
      </c>
      <c r="T489">
        <v>0</v>
      </c>
      <c r="U489">
        <v>0</v>
      </c>
      <c r="V489">
        <v>0</v>
      </c>
      <c r="W489">
        <v>0</v>
      </c>
      <c r="X489">
        <v>0</v>
      </c>
      <c r="Y489">
        <v>500</v>
      </c>
      <c r="Z489" t="s">
        <v>1091</v>
      </c>
    </row>
    <row r="490" spans="1:26" x14ac:dyDescent="0.25">
      <c r="A490" t="s">
        <v>122</v>
      </c>
      <c r="B490" t="s">
        <v>1192</v>
      </c>
      <c r="C490" t="s">
        <v>1046</v>
      </c>
      <c r="D490">
        <v>3</v>
      </c>
      <c r="I490" t="s">
        <v>1145</v>
      </c>
      <c r="J490" t="s">
        <v>2076</v>
      </c>
      <c r="K490">
        <v>488</v>
      </c>
      <c r="L490" t="b">
        <v>1</v>
      </c>
      <c r="M490" t="b">
        <v>1</v>
      </c>
      <c r="N490" t="b">
        <v>1</v>
      </c>
      <c r="O490" t="b">
        <v>0</v>
      </c>
      <c r="P490" t="b">
        <v>0</v>
      </c>
      <c r="Q490">
        <v>5</v>
      </c>
      <c r="R490">
        <v>0</v>
      </c>
      <c r="S490">
        <v>4</v>
      </c>
      <c r="T490">
        <v>3</v>
      </c>
      <c r="U490">
        <v>0</v>
      </c>
      <c r="V490">
        <v>1</v>
      </c>
      <c r="W490">
        <v>49</v>
      </c>
      <c r="X490">
        <v>0</v>
      </c>
      <c r="Y490">
        <v>50</v>
      </c>
      <c r="Z490" t="s">
        <v>1091</v>
      </c>
    </row>
    <row r="491" spans="1:26" x14ac:dyDescent="0.25">
      <c r="A491" t="s">
        <v>122</v>
      </c>
      <c r="B491" t="s">
        <v>1192</v>
      </c>
      <c r="C491" t="s">
        <v>9</v>
      </c>
      <c r="D491">
        <v>0</v>
      </c>
      <c r="I491" t="s">
        <v>1145</v>
      </c>
      <c r="J491" t="s">
        <v>2078</v>
      </c>
      <c r="K491">
        <v>489</v>
      </c>
      <c r="L491" t="b">
        <v>0</v>
      </c>
      <c r="M491" t="b">
        <v>0</v>
      </c>
      <c r="N491" t="b">
        <v>0</v>
      </c>
      <c r="O491" t="b">
        <v>0</v>
      </c>
      <c r="P491" t="b">
        <v>0</v>
      </c>
      <c r="Q491">
        <v>0</v>
      </c>
      <c r="R491">
        <v>0</v>
      </c>
      <c r="S491">
        <v>0</v>
      </c>
      <c r="T491">
        <v>0</v>
      </c>
      <c r="U491">
        <v>0</v>
      </c>
      <c r="V491">
        <v>0</v>
      </c>
      <c r="W491">
        <v>0</v>
      </c>
      <c r="X491">
        <v>0</v>
      </c>
      <c r="Y491">
        <v>500</v>
      </c>
      <c r="Z491" t="s">
        <v>1091</v>
      </c>
    </row>
    <row r="492" spans="1:26" x14ac:dyDescent="0.25">
      <c r="A492" t="s">
        <v>122</v>
      </c>
      <c r="B492" t="s">
        <v>1192</v>
      </c>
      <c r="C492" t="s">
        <v>4733</v>
      </c>
      <c r="D492">
        <v>1</v>
      </c>
      <c r="I492" t="s">
        <v>1145</v>
      </c>
      <c r="J492" t="s">
        <v>2080</v>
      </c>
      <c r="K492">
        <v>490</v>
      </c>
      <c r="L492" t="b">
        <v>0</v>
      </c>
      <c r="M492" t="b">
        <v>0</v>
      </c>
      <c r="N492" t="b">
        <v>0</v>
      </c>
      <c r="O492" t="b">
        <v>0</v>
      </c>
      <c r="P492" t="b">
        <v>0</v>
      </c>
      <c r="Q492">
        <v>0</v>
      </c>
      <c r="R492">
        <v>0</v>
      </c>
      <c r="S492">
        <v>0</v>
      </c>
      <c r="T492">
        <v>0</v>
      </c>
      <c r="U492">
        <v>0</v>
      </c>
      <c r="V492">
        <v>0</v>
      </c>
      <c r="W492">
        <v>0</v>
      </c>
      <c r="X492">
        <v>0</v>
      </c>
      <c r="Y492">
        <v>500</v>
      </c>
      <c r="Z492" t="s">
        <v>1091</v>
      </c>
    </row>
    <row r="493" spans="1:26" x14ac:dyDescent="0.25">
      <c r="A493" t="s">
        <v>122</v>
      </c>
      <c r="B493" t="s">
        <v>1192</v>
      </c>
      <c r="C493" t="s">
        <v>4734</v>
      </c>
      <c r="D493">
        <v>260</v>
      </c>
      <c r="I493" t="s">
        <v>1145</v>
      </c>
      <c r="J493" t="s">
        <v>2082</v>
      </c>
      <c r="K493">
        <v>491</v>
      </c>
      <c r="L493" t="b">
        <v>0</v>
      </c>
      <c r="M493" t="b">
        <v>0</v>
      </c>
      <c r="N493" t="b">
        <v>0</v>
      </c>
      <c r="O493" t="b">
        <v>0</v>
      </c>
      <c r="P493" t="b">
        <v>0</v>
      </c>
      <c r="Q493">
        <v>0</v>
      </c>
      <c r="R493">
        <v>0</v>
      </c>
      <c r="S493">
        <v>0</v>
      </c>
      <c r="T493">
        <v>0</v>
      </c>
      <c r="U493">
        <v>0</v>
      </c>
      <c r="V493">
        <v>0</v>
      </c>
      <c r="W493">
        <v>0</v>
      </c>
      <c r="X493">
        <v>0</v>
      </c>
      <c r="Y493">
        <v>500</v>
      </c>
      <c r="Z493" t="s">
        <v>1091</v>
      </c>
    </row>
    <row r="494" spans="1:26" x14ac:dyDescent="0.25">
      <c r="A494" t="s">
        <v>122</v>
      </c>
      <c r="B494" t="s">
        <v>1192</v>
      </c>
      <c r="C494" t="s">
        <v>4735</v>
      </c>
      <c r="D494">
        <v>0</v>
      </c>
      <c r="I494" t="s">
        <v>1145</v>
      </c>
      <c r="J494" t="s">
        <v>2084</v>
      </c>
      <c r="K494">
        <v>492</v>
      </c>
      <c r="L494" t="b">
        <v>0</v>
      </c>
      <c r="M494" t="b">
        <v>0</v>
      </c>
      <c r="N494" t="b">
        <v>0</v>
      </c>
      <c r="O494" t="b">
        <v>0</v>
      </c>
      <c r="P494" t="b">
        <v>0</v>
      </c>
      <c r="Q494">
        <v>0</v>
      </c>
      <c r="R494">
        <v>0</v>
      </c>
      <c r="S494">
        <v>0</v>
      </c>
      <c r="T494">
        <v>0</v>
      </c>
      <c r="U494">
        <v>0</v>
      </c>
      <c r="V494">
        <v>0</v>
      </c>
      <c r="W494">
        <v>0</v>
      </c>
      <c r="X494">
        <v>0</v>
      </c>
      <c r="Y494">
        <v>500</v>
      </c>
      <c r="Z494" t="s">
        <v>1091</v>
      </c>
    </row>
    <row r="495" spans="1:26" x14ac:dyDescent="0.25">
      <c r="A495" t="s">
        <v>122</v>
      </c>
      <c r="B495" t="s">
        <v>1192</v>
      </c>
      <c r="C495" t="s">
        <v>1081</v>
      </c>
      <c r="D495" t="s">
        <v>3084</v>
      </c>
      <c r="I495" t="s">
        <v>1145</v>
      </c>
      <c r="J495" t="s">
        <v>2086</v>
      </c>
      <c r="K495">
        <v>493</v>
      </c>
      <c r="L495" t="b">
        <v>1</v>
      </c>
      <c r="M495" t="b">
        <v>1</v>
      </c>
      <c r="N495" t="b">
        <v>1</v>
      </c>
      <c r="O495" t="b">
        <v>0</v>
      </c>
      <c r="P495" t="b">
        <v>0</v>
      </c>
      <c r="Q495">
        <v>5</v>
      </c>
      <c r="R495">
        <v>0</v>
      </c>
      <c r="S495">
        <v>1</v>
      </c>
      <c r="T495">
        <v>3</v>
      </c>
      <c r="U495">
        <v>0</v>
      </c>
      <c r="V495">
        <v>1</v>
      </c>
      <c r="W495">
        <v>34</v>
      </c>
      <c r="X495">
        <v>0</v>
      </c>
      <c r="Y495">
        <v>50</v>
      </c>
      <c r="Z495" t="s">
        <v>1091</v>
      </c>
    </row>
    <row r="496" spans="1:26" x14ac:dyDescent="0.25">
      <c r="A496" t="s">
        <v>122</v>
      </c>
      <c r="B496" t="s">
        <v>1194</v>
      </c>
      <c r="C496" t="s">
        <v>4725</v>
      </c>
      <c r="D496">
        <v>33</v>
      </c>
      <c r="I496" t="s">
        <v>1145</v>
      </c>
      <c r="J496" t="s">
        <v>2087</v>
      </c>
      <c r="K496">
        <v>494</v>
      </c>
      <c r="L496" t="b">
        <v>1</v>
      </c>
      <c r="M496" t="b">
        <v>1</v>
      </c>
      <c r="N496" t="b">
        <v>1</v>
      </c>
      <c r="O496" t="b">
        <v>0</v>
      </c>
      <c r="P496" t="b">
        <v>0</v>
      </c>
      <c r="Q496">
        <v>5</v>
      </c>
      <c r="R496">
        <v>0</v>
      </c>
      <c r="S496">
        <v>4</v>
      </c>
      <c r="T496">
        <v>3</v>
      </c>
      <c r="U496">
        <v>0</v>
      </c>
      <c r="V496">
        <v>1</v>
      </c>
      <c r="W496">
        <v>35</v>
      </c>
      <c r="X496">
        <v>0</v>
      </c>
      <c r="Y496">
        <v>500</v>
      </c>
      <c r="Z496" t="s">
        <v>1091</v>
      </c>
    </row>
    <row r="497" spans="1:26" x14ac:dyDescent="0.25">
      <c r="A497" t="s">
        <v>122</v>
      </c>
      <c r="B497" t="s">
        <v>1194</v>
      </c>
      <c r="C497" t="s">
        <v>1083</v>
      </c>
      <c r="D497" t="b">
        <v>1</v>
      </c>
      <c r="I497" t="s">
        <v>1145</v>
      </c>
      <c r="J497" t="s">
        <v>2088</v>
      </c>
      <c r="K497">
        <v>495</v>
      </c>
      <c r="L497" t="b">
        <v>0</v>
      </c>
      <c r="M497" t="b">
        <v>0</v>
      </c>
      <c r="N497" t="b">
        <v>0</v>
      </c>
      <c r="O497" t="b">
        <v>0</v>
      </c>
      <c r="P497" t="b">
        <v>0</v>
      </c>
      <c r="Q497">
        <v>0</v>
      </c>
      <c r="R497">
        <v>0</v>
      </c>
      <c r="S497">
        <v>0</v>
      </c>
      <c r="T497">
        <v>0</v>
      </c>
      <c r="U497">
        <v>0</v>
      </c>
      <c r="V497">
        <v>0</v>
      </c>
      <c r="W497">
        <v>0</v>
      </c>
      <c r="X497">
        <v>0</v>
      </c>
      <c r="Y497">
        <v>500</v>
      </c>
      <c r="Z497" t="s">
        <v>1091</v>
      </c>
    </row>
    <row r="498" spans="1:26" x14ac:dyDescent="0.25">
      <c r="A498" t="s">
        <v>122</v>
      </c>
      <c r="B498" t="s">
        <v>1194</v>
      </c>
      <c r="C498" t="s">
        <v>4726</v>
      </c>
      <c r="D498" t="b">
        <v>1</v>
      </c>
      <c r="I498" t="s">
        <v>1145</v>
      </c>
      <c r="J498" t="s">
        <v>2090</v>
      </c>
      <c r="K498">
        <v>496</v>
      </c>
      <c r="L498" t="b">
        <v>0</v>
      </c>
      <c r="M498" t="b">
        <v>0</v>
      </c>
      <c r="N498" t="b">
        <v>0</v>
      </c>
      <c r="O498" t="b">
        <v>0</v>
      </c>
      <c r="P498" t="b">
        <v>0</v>
      </c>
      <c r="Q498">
        <v>0</v>
      </c>
      <c r="R498">
        <v>0</v>
      </c>
      <c r="S498">
        <v>0</v>
      </c>
      <c r="T498">
        <v>0</v>
      </c>
      <c r="U498">
        <v>0</v>
      </c>
      <c r="V498">
        <v>0</v>
      </c>
      <c r="W498">
        <v>0</v>
      </c>
      <c r="X498">
        <v>0</v>
      </c>
      <c r="Y498">
        <v>500</v>
      </c>
      <c r="Z498" t="s">
        <v>1091</v>
      </c>
    </row>
    <row r="499" spans="1:26" x14ac:dyDescent="0.25">
      <c r="A499" t="s">
        <v>122</v>
      </c>
      <c r="B499" t="s">
        <v>1194</v>
      </c>
      <c r="C499" t="s">
        <v>4727</v>
      </c>
      <c r="D499" t="b">
        <v>1</v>
      </c>
      <c r="I499" t="s">
        <v>1145</v>
      </c>
      <c r="J499" t="s">
        <v>2092</v>
      </c>
      <c r="K499">
        <v>497</v>
      </c>
      <c r="L499" t="b">
        <v>0</v>
      </c>
      <c r="M499" t="b">
        <v>0</v>
      </c>
      <c r="N499" t="b">
        <v>0</v>
      </c>
      <c r="O499" t="b">
        <v>0</v>
      </c>
      <c r="P499" t="b">
        <v>0</v>
      </c>
      <c r="Q499">
        <v>0</v>
      </c>
      <c r="R499">
        <v>0</v>
      </c>
      <c r="S499">
        <v>0</v>
      </c>
      <c r="T499">
        <v>0</v>
      </c>
      <c r="U499">
        <v>0</v>
      </c>
      <c r="V499">
        <v>0</v>
      </c>
      <c r="W499">
        <v>0</v>
      </c>
      <c r="X499">
        <v>0</v>
      </c>
      <c r="Y499">
        <v>500</v>
      </c>
      <c r="Z499" t="s">
        <v>1091</v>
      </c>
    </row>
    <row r="500" spans="1:26" x14ac:dyDescent="0.25">
      <c r="A500" t="s">
        <v>122</v>
      </c>
      <c r="B500" t="s">
        <v>1194</v>
      </c>
      <c r="C500" t="s">
        <v>4728</v>
      </c>
      <c r="D500" t="b">
        <v>1</v>
      </c>
      <c r="I500" t="s">
        <v>1145</v>
      </c>
      <c r="J500" t="s">
        <v>2094</v>
      </c>
      <c r="K500">
        <v>498</v>
      </c>
      <c r="L500" t="b">
        <v>0</v>
      </c>
      <c r="M500" t="b">
        <v>0</v>
      </c>
      <c r="N500" t="b">
        <v>0</v>
      </c>
      <c r="O500" t="b">
        <v>0</v>
      </c>
      <c r="P500" t="b">
        <v>0</v>
      </c>
      <c r="Q500">
        <v>0</v>
      </c>
      <c r="R500">
        <v>0</v>
      </c>
      <c r="S500">
        <v>0</v>
      </c>
      <c r="T500">
        <v>0</v>
      </c>
      <c r="U500">
        <v>0</v>
      </c>
      <c r="V500">
        <v>0</v>
      </c>
      <c r="W500">
        <v>0</v>
      </c>
      <c r="X500">
        <v>0</v>
      </c>
      <c r="Y500">
        <v>500</v>
      </c>
      <c r="Z500" t="s">
        <v>1091</v>
      </c>
    </row>
    <row r="501" spans="1:26" x14ac:dyDescent="0.25">
      <c r="A501" t="s">
        <v>122</v>
      </c>
      <c r="B501" t="s">
        <v>1194</v>
      </c>
      <c r="C501" t="s">
        <v>2454</v>
      </c>
      <c r="D501" t="b">
        <v>1</v>
      </c>
      <c r="I501" t="s">
        <v>1145</v>
      </c>
      <c r="J501" t="s">
        <v>2096</v>
      </c>
      <c r="K501">
        <v>499</v>
      </c>
      <c r="L501" t="b">
        <v>0</v>
      </c>
      <c r="M501" t="b">
        <v>0</v>
      </c>
      <c r="N501" t="b">
        <v>0</v>
      </c>
      <c r="O501" t="b">
        <v>0</v>
      </c>
      <c r="P501" t="b">
        <v>0</v>
      </c>
      <c r="Q501">
        <v>0</v>
      </c>
      <c r="R501">
        <v>0</v>
      </c>
      <c r="S501">
        <v>0</v>
      </c>
      <c r="T501">
        <v>0</v>
      </c>
      <c r="U501">
        <v>0</v>
      </c>
      <c r="V501">
        <v>0</v>
      </c>
      <c r="W501">
        <v>0</v>
      </c>
      <c r="X501">
        <v>0</v>
      </c>
      <c r="Y501">
        <v>500</v>
      </c>
      <c r="Z501" t="s">
        <v>1091</v>
      </c>
    </row>
    <row r="502" spans="1:26" x14ac:dyDescent="0.25">
      <c r="A502" t="s">
        <v>122</v>
      </c>
      <c r="B502" t="s">
        <v>1194</v>
      </c>
      <c r="C502" t="s">
        <v>4729</v>
      </c>
      <c r="D502">
        <v>5</v>
      </c>
      <c r="I502" t="s">
        <v>1145</v>
      </c>
      <c r="J502" t="s">
        <v>2098</v>
      </c>
      <c r="K502">
        <v>500</v>
      </c>
      <c r="L502" t="b">
        <v>1</v>
      </c>
      <c r="M502" t="b">
        <v>1</v>
      </c>
      <c r="N502" t="b">
        <v>1</v>
      </c>
      <c r="O502" t="b">
        <v>0</v>
      </c>
      <c r="P502" t="b">
        <v>0</v>
      </c>
      <c r="Q502">
        <v>5</v>
      </c>
      <c r="R502">
        <v>0</v>
      </c>
      <c r="S502">
        <v>4</v>
      </c>
      <c r="T502">
        <v>3</v>
      </c>
      <c r="U502">
        <v>0</v>
      </c>
      <c r="V502">
        <v>1</v>
      </c>
      <c r="W502">
        <v>50</v>
      </c>
      <c r="X502">
        <v>0</v>
      </c>
      <c r="Y502">
        <v>50</v>
      </c>
      <c r="Z502" t="s">
        <v>1091</v>
      </c>
    </row>
    <row r="503" spans="1:26" x14ac:dyDescent="0.25">
      <c r="A503" t="s">
        <v>122</v>
      </c>
      <c r="B503" t="s">
        <v>1194</v>
      </c>
      <c r="C503" t="s">
        <v>4730</v>
      </c>
      <c r="D503">
        <v>0</v>
      </c>
      <c r="I503" t="s">
        <v>1145</v>
      </c>
      <c r="J503" t="s">
        <v>2099</v>
      </c>
      <c r="K503">
        <v>501</v>
      </c>
      <c r="L503" t="b">
        <v>1</v>
      </c>
      <c r="M503" t="b">
        <v>1</v>
      </c>
      <c r="N503" t="b">
        <v>1</v>
      </c>
      <c r="O503" t="b">
        <v>0</v>
      </c>
      <c r="P503" t="b">
        <v>0</v>
      </c>
      <c r="Q503">
        <v>5</v>
      </c>
      <c r="R503">
        <v>0</v>
      </c>
      <c r="S503">
        <v>4</v>
      </c>
      <c r="T503">
        <v>3</v>
      </c>
      <c r="U503">
        <v>0</v>
      </c>
      <c r="V503">
        <v>1</v>
      </c>
      <c r="W503">
        <v>51</v>
      </c>
      <c r="X503">
        <v>0</v>
      </c>
      <c r="Y503">
        <v>50</v>
      </c>
      <c r="Z503" t="s">
        <v>1091</v>
      </c>
    </row>
    <row r="504" spans="1:26" x14ac:dyDescent="0.25">
      <c r="A504" t="s">
        <v>122</v>
      </c>
      <c r="B504" t="s">
        <v>1194</v>
      </c>
      <c r="C504" t="s">
        <v>4731</v>
      </c>
      <c r="D504">
        <v>0</v>
      </c>
      <c r="I504" t="s">
        <v>1145</v>
      </c>
      <c r="J504" t="s">
        <v>2100</v>
      </c>
      <c r="K504">
        <v>502</v>
      </c>
      <c r="L504" t="b">
        <v>0</v>
      </c>
      <c r="M504" t="b">
        <v>0</v>
      </c>
      <c r="N504" t="b">
        <v>0</v>
      </c>
      <c r="O504" t="b">
        <v>0</v>
      </c>
      <c r="P504" t="b">
        <v>0</v>
      </c>
      <c r="Q504">
        <v>0</v>
      </c>
      <c r="R504">
        <v>0</v>
      </c>
      <c r="S504">
        <v>0</v>
      </c>
      <c r="T504">
        <v>0</v>
      </c>
      <c r="U504">
        <v>0</v>
      </c>
      <c r="V504">
        <v>0</v>
      </c>
      <c r="W504">
        <v>0</v>
      </c>
      <c r="X504">
        <v>0</v>
      </c>
      <c r="Y504">
        <v>500</v>
      </c>
      <c r="Z504" t="s">
        <v>1091</v>
      </c>
    </row>
    <row r="505" spans="1:26" x14ac:dyDescent="0.25">
      <c r="A505" t="s">
        <v>122</v>
      </c>
      <c r="B505" t="s">
        <v>1194</v>
      </c>
      <c r="C505" t="s">
        <v>1046</v>
      </c>
      <c r="D505">
        <v>3</v>
      </c>
      <c r="I505" t="s">
        <v>1145</v>
      </c>
      <c r="J505" t="s">
        <v>2102</v>
      </c>
      <c r="K505">
        <v>503</v>
      </c>
      <c r="L505" t="b">
        <v>1</v>
      </c>
      <c r="M505" t="b">
        <v>1</v>
      </c>
      <c r="N505" t="b">
        <v>1</v>
      </c>
      <c r="O505" t="b">
        <v>0</v>
      </c>
      <c r="P505" t="b">
        <v>0</v>
      </c>
      <c r="Q505">
        <v>5</v>
      </c>
      <c r="R505">
        <v>0</v>
      </c>
      <c r="S505">
        <v>4</v>
      </c>
      <c r="T505">
        <v>3</v>
      </c>
      <c r="U505">
        <v>0</v>
      </c>
      <c r="V505">
        <v>1</v>
      </c>
      <c r="W505">
        <v>53</v>
      </c>
      <c r="X505">
        <v>0</v>
      </c>
      <c r="Y505">
        <v>50</v>
      </c>
      <c r="Z505" t="s">
        <v>1091</v>
      </c>
    </row>
    <row r="506" spans="1:26" x14ac:dyDescent="0.25">
      <c r="A506" t="s">
        <v>122</v>
      </c>
      <c r="B506" t="s">
        <v>1194</v>
      </c>
      <c r="C506" t="s">
        <v>9</v>
      </c>
      <c r="D506">
        <v>0</v>
      </c>
      <c r="I506" t="s">
        <v>1145</v>
      </c>
      <c r="J506" t="s">
        <v>2103</v>
      </c>
      <c r="K506">
        <v>504</v>
      </c>
      <c r="L506" t="b">
        <v>0</v>
      </c>
      <c r="M506" t="b">
        <v>0</v>
      </c>
      <c r="N506" t="b">
        <v>0</v>
      </c>
      <c r="O506" t="b">
        <v>0</v>
      </c>
      <c r="P506" t="b">
        <v>0</v>
      </c>
      <c r="Q506">
        <v>0</v>
      </c>
      <c r="R506">
        <v>0</v>
      </c>
      <c r="S506">
        <v>0</v>
      </c>
      <c r="T506">
        <v>0</v>
      </c>
      <c r="U506">
        <v>0</v>
      </c>
      <c r="V506">
        <v>0</v>
      </c>
      <c r="W506">
        <v>0</v>
      </c>
      <c r="X506">
        <v>0</v>
      </c>
      <c r="Y506">
        <v>500</v>
      </c>
      <c r="Z506" t="s">
        <v>1091</v>
      </c>
    </row>
    <row r="507" spans="1:26" x14ac:dyDescent="0.25">
      <c r="A507" t="s">
        <v>122</v>
      </c>
      <c r="B507" t="s">
        <v>1194</v>
      </c>
      <c r="C507" t="s">
        <v>4733</v>
      </c>
      <c r="D507">
        <v>1</v>
      </c>
      <c r="I507" t="s">
        <v>1145</v>
      </c>
      <c r="J507" t="s">
        <v>2015</v>
      </c>
      <c r="K507">
        <v>505</v>
      </c>
      <c r="L507" t="b">
        <v>0</v>
      </c>
      <c r="M507" t="b">
        <v>0</v>
      </c>
      <c r="N507" t="b">
        <v>0</v>
      </c>
      <c r="O507" t="b">
        <v>0</v>
      </c>
      <c r="P507" t="b">
        <v>0</v>
      </c>
      <c r="Q507">
        <v>0</v>
      </c>
      <c r="R507">
        <v>0</v>
      </c>
      <c r="S507">
        <v>0</v>
      </c>
      <c r="T507">
        <v>0</v>
      </c>
      <c r="U507">
        <v>0</v>
      </c>
      <c r="V507">
        <v>0</v>
      </c>
      <c r="W507">
        <v>0</v>
      </c>
      <c r="X507">
        <v>0</v>
      </c>
      <c r="Y507">
        <v>500</v>
      </c>
      <c r="Z507" t="s">
        <v>1091</v>
      </c>
    </row>
    <row r="508" spans="1:26" x14ac:dyDescent="0.25">
      <c r="A508" t="s">
        <v>122</v>
      </c>
      <c r="B508" t="s">
        <v>1194</v>
      </c>
      <c r="C508" t="s">
        <v>4734</v>
      </c>
      <c r="D508">
        <v>259</v>
      </c>
      <c r="I508" t="s">
        <v>1145</v>
      </c>
      <c r="J508" t="s">
        <v>2106</v>
      </c>
      <c r="K508">
        <v>506</v>
      </c>
      <c r="L508" t="b">
        <v>0</v>
      </c>
      <c r="M508" t="b">
        <v>0</v>
      </c>
      <c r="N508" t="b">
        <v>1</v>
      </c>
      <c r="O508" t="b">
        <v>0</v>
      </c>
      <c r="P508" t="b">
        <v>0</v>
      </c>
      <c r="Q508">
        <v>5</v>
      </c>
      <c r="R508">
        <v>0</v>
      </c>
      <c r="S508">
        <v>4</v>
      </c>
      <c r="T508">
        <v>0</v>
      </c>
      <c r="U508">
        <v>0</v>
      </c>
      <c r="V508">
        <v>0</v>
      </c>
      <c r="W508">
        <v>0</v>
      </c>
      <c r="X508">
        <v>0</v>
      </c>
      <c r="Y508">
        <v>50</v>
      </c>
      <c r="Z508" t="s">
        <v>1091</v>
      </c>
    </row>
    <row r="509" spans="1:26" x14ac:dyDescent="0.25">
      <c r="A509" t="s">
        <v>122</v>
      </c>
      <c r="B509" t="s">
        <v>1194</v>
      </c>
      <c r="C509" t="s">
        <v>4735</v>
      </c>
      <c r="D509">
        <v>0</v>
      </c>
      <c r="I509" t="s">
        <v>1145</v>
      </c>
      <c r="J509" t="s">
        <v>2108</v>
      </c>
      <c r="K509">
        <v>507</v>
      </c>
      <c r="L509" t="b">
        <v>0</v>
      </c>
      <c r="M509" t="b">
        <v>0</v>
      </c>
      <c r="N509" t="b">
        <v>1</v>
      </c>
      <c r="O509" t="b">
        <v>0</v>
      </c>
      <c r="P509" t="b">
        <v>0</v>
      </c>
      <c r="Q509">
        <v>5</v>
      </c>
      <c r="R509">
        <v>0</v>
      </c>
      <c r="S509">
        <v>4</v>
      </c>
      <c r="T509">
        <v>0</v>
      </c>
      <c r="U509">
        <v>0</v>
      </c>
      <c r="V509">
        <v>0</v>
      </c>
      <c r="W509">
        <v>0</v>
      </c>
      <c r="X509">
        <v>0</v>
      </c>
      <c r="Y509">
        <v>50</v>
      </c>
      <c r="Z509" t="s">
        <v>1091</v>
      </c>
    </row>
    <row r="510" spans="1:26" x14ac:dyDescent="0.25">
      <c r="A510" t="s">
        <v>122</v>
      </c>
      <c r="B510" t="s">
        <v>1194</v>
      </c>
      <c r="C510" t="s">
        <v>1081</v>
      </c>
      <c r="D510" t="s">
        <v>3111</v>
      </c>
      <c r="I510" t="s">
        <v>1145</v>
      </c>
      <c r="J510" t="s">
        <v>2110</v>
      </c>
      <c r="K510">
        <v>508</v>
      </c>
      <c r="L510" t="b">
        <v>0</v>
      </c>
      <c r="M510" t="b">
        <v>0</v>
      </c>
      <c r="N510" t="b">
        <v>1</v>
      </c>
      <c r="O510" t="b">
        <v>0</v>
      </c>
      <c r="P510" t="b">
        <v>0</v>
      </c>
      <c r="Q510">
        <v>5</v>
      </c>
      <c r="R510">
        <v>0</v>
      </c>
      <c r="S510">
        <v>4</v>
      </c>
      <c r="T510">
        <v>0</v>
      </c>
      <c r="U510">
        <v>0</v>
      </c>
      <c r="V510">
        <v>0</v>
      </c>
      <c r="W510">
        <v>0</v>
      </c>
      <c r="X510">
        <v>0</v>
      </c>
      <c r="Y510">
        <v>50</v>
      </c>
      <c r="Z510" t="s">
        <v>1091</v>
      </c>
    </row>
    <row r="511" spans="1:26" x14ac:dyDescent="0.25">
      <c r="A511" t="s">
        <v>122</v>
      </c>
      <c r="B511" t="s">
        <v>1196</v>
      </c>
      <c r="C511" t="s">
        <v>4725</v>
      </c>
      <c r="D511">
        <v>34</v>
      </c>
      <c r="I511" t="s">
        <v>1145</v>
      </c>
      <c r="J511" t="s">
        <v>2112</v>
      </c>
      <c r="K511">
        <v>509</v>
      </c>
      <c r="L511" t="b">
        <v>0</v>
      </c>
      <c r="M511" t="b">
        <v>0</v>
      </c>
      <c r="N511" t="b">
        <v>1</v>
      </c>
      <c r="O511" t="b">
        <v>0</v>
      </c>
      <c r="P511" t="b">
        <v>0</v>
      </c>
      <c r="Q511">
        <v>5</v>
      </c>
      <c r="R511">
        <v>0</v>
      </c>
      <c r="S511">
        <v>4</v>
      </c>
      <c r="T511">
        <v>0</v>
      </c>
      <c r="U511">
        <v>0</v>
      </c>
      <c r="V511">
        <v>0</v>
      </c>
      <c r="W511">
        <v>0</v>
      </c>
      <c r="X511">
        <v>0</v>
      </c>
      <c r="Y511">
        <v>50</v>
      </c>
      <c r="Z511" t="s">
        <v>1091</v>
      </c>
    </row>
    <row r="512" spans="1:26" x14ac:dyDescent="0.25">
      <c r="A512" t="s">
        <v>122</v>
      </c>
      <c r="B512" t="s">
        <v>1196</v>
      </c>
      <c r="C512" t="s">
        <v>1083</v>
      </c>
      <c r="D512" t="b">
        <v>0</v>
      </c>
      <c r="I512" t="s">
        <v>1145</v>
      </c>
      <c r="J512" t="s">
        <v>2113</v>
      </c>
      <c r="K512">
        <v>510</v>
      </c>
      <c r="L512" t="b">
        <v>1</v>
      </c>
      <c r="M512" t="b">
        <v>0</v>
      </c>
      <c r="N512" t="b">
        <v>1</v>
      </c>
      <c r="O512" t="b">
        <v>0</v>
      </c>
      <c r="P512" t="b">
        <v>0</v>
      </c>
      <c r="Q512">
        <v>5</v>
      </c>
      <c r="R512">
        <v>0</v>
      </c>
      <c r="S512">
        <v>0</v>
      </c>
      <c r="T512">
        <v>0</v>
      </c>
      <c r="U512">
        <v>0</v>
      </c>
      <c r="V512">
        <v>1</v>
      </c>
      <c r="W512">
        <v>63</v>
      </c>
      <c r="X512">
        <v>0</v>
      </c>
      <c r="Y512">
        <v>500</v>
      </c>
      <c r="Z512" t="s">
        <v>1091</v>
      </c>
    </row>
    <row r="513" spans="1:26" x14ac:dyDescent="0.25">
      <c r="A513" t="s">
        <v>122</v>
      </c>
      <c r="B513" t="s">
        <v>1196</v>
      </c>
      <c r="C513" t="s">
        <v>4726</v>
      </c>
      <c r="D513" t="b">
        <v>0</v>
      </c>
      <c r="I513" t="s">
        <v>1145</v>
      </c>
      <c r="J513" t="s">
        <v>6018</v>
      </c>
      <c r="K513">
        <v>511</v>
      </c>
      <c r="L513" t="b">
        <v>1</v>
      </c>
      <c r="M513" t="b">
        <v>1</v>
      </c>
      <c r="N513" t="b">
        <v>1</v>
      </c>
      <c r="O513" t="b">
        <v>0</v>
      </c>
      <c r="P513" t="b">
        <v>0</v>
      </c>
      <c r="Q513">
        <v>5</v>
      </c>
      <c r="R513">
        <v>0</v>
      </c>
      <c r="S513">
        <v>4</v>
      </c>
      <c r="T513">
        <v>0</v>
      </c>
      <c r="U513">
        <v>0</v>
      </c>
      <c r="V513">
        <v>1</v>
      </c>
      <c r="W513">
        <v>73</v>
      </c>
      <c r="X513">
        <v>0</v>
      </c>
      <c r="Y513">
        <v>500</v>
      </c>
      <c r="Z513" t="s">
        <v>1091</v>
      </c>
    </row>
    <row r="514" spans="1:26" x14ac:dyDescent="0.25">
      <c r="A514" t="s">
        <v>122</v>
      </c>
      <c r="B514" t="s">
        <v>1196</v>
      </c>
      <c r="C514" t="s">
        <v>4727</v>
      </c>
      <c r="D514" t="b">
        <v>0</v>
      </c>
      <c r="I514" t="s">
        <v>1148</v>
      </c>
      <c r="J514" t="s">
        <v>163</v>
      </c>
      <c r="K514">
        <v>512</v>
      </c>
      <c r="L514" t="b">
        <v>1</v>
      </c>
      <c r="M514" t="b">
        <v>1</v>
      </c>
      <c r="N514" t="b">
        <v>1</v>
      </c>
      <c r="O514" t="b">
        <v>0</v>
      </c>
      <c r="P514" t="b">
        <v>0</v>
      </c>
      <c r="Q514">
        <v>5</v>
      </c>
      <c r="R514">
        <v>0</v>
      </c>
      <c r="S514">
        <v>2</v>
      </c>
      <c r="T514">
        <v>3</v>
      </c>
      <c r="U514">
        <v>0</v>
      </c>
      <c r="V514">
        <v>1</v>
      </c>
      <c r="W514">
        <v>36</v>
      </c>
      <c r="X514">
        <v>0</v>
      </c>
      <c r="Y514">
        <v>50</v>
      </c>
      <c r="Z514" t="s">
        <v>1091</v>
      </c>
    </row>
    <row r="515" spans="1:26" x14ac:dyDescent="0.25">
      <c r="A515" t="s">
        <v>122</v>
      </c>
      <c r="B515" t="s">
        <v>1196</v>
      </c>
      <c r="C515" t="s">
        <v>4728</v>
      </c>
      <c r="D515" t="b">
        <v>0</v>
      </c>
      <c r="I515" t="s">
        <v>1148</v>
      </c>
      <c r="J515" t="s">
        <v>2116</v>
      </c>
      <c r="K515">
        <v>513</v>
      </c>
      <c r="L515" t="b">
        <v>0</v>
      </c>
      <c r="M515" t="b">
        <v>0</v>
      </c>
      <c r="N515" t="b">
        <v>0</v>
      </c>
      <c r="O515" t="b">
        <v>0</v>
      </c>
      <c r="P515" t="b">
        <v>0</v>
      </c>
      <c r="Q515">
        <v>0</v>
      </c>
      <c r="R515">
        <v>0</v>
      </c>
      <c r="S515">
        <v>0</v>
      </c>
      <c r="T515">
        <v>0</v>
      </c>
      <c r="U515">
        <v>0</v>
      </c>
      <c r="V515">
        <v>0</v>
      </c>
      <c r="W515">
        <v>0</v>
      </c>
      <c r="X515">
        <v>0</v>
      </c>
      <c r="Y515">
        <v>500</v>
      </c>
      <c r="Z515" t="s">
        <v>1091</v>
      </c>
    </row>
    <row r="516" spans="1:26" x14ac:dyDescent="0.25">
      <c r="A516" t="s">
        <v>122</v>
      </c>
      <c r="B516" t="s">
        <v>1196</v>
      </c>
      <c r="C516" t="s">
        <v>2454</v>
      </c>
      <c r="D516" t="b">
        <v>0</v>
      </c>
      <c r="I516" t="s">
        <v>1148</v>
      </c>
      <c r="J516" t="s">
        <v>165</v>
      </c>
      <c r="K516">
        <v>514</v>
      </c>
      <c r="L516" t="b">
        <v>0</v>
      </c>
      <c r="M516" t="b">
        <v>0</v>
      </c>
      <c r="N516" t="b">
        <v>0</v>
      </c>
      <c r="O516" t="b">
        <v>0</v>
      </c>
      <c r="P516" t="b">
        <v>0</v>
      </c>
      <c r="Q516">
        <v>0</v>
      </c>
      <c r="R516">
        <v>0</v>
      </c>
      <c r="S516">
        <v>0</v>
      </c>
      <c r="T516">
        <v>0</v>
      </c>
      <c r="U516">
        <v>0</v>
      </c>
      <c r="V516">
        <v>0</v>
      </c>
      <c r="W516">
        <v>0</v>
      </c>
      <c r="X516">
        <v>0</v>
      </c>
      <c r="Y516">
        <v>500</v>
      </c>
      <c r="Z516" t="s">
        <v>1091</v>
      </c>
    </row>
    <row r="517" spans="1:26" x14ac:dyDescent="0.25">
      <c r="A517" t="s">
        <v>122</v>
      </c>
      <c r="B517" t="s">
        <v>1196</v>
      </c>
      <c r="C517" t="s">
        <v>4729</v>
      </c>
      <c r="D517">
        <v>0</v>
      </c>
      <c r="I517" t="s">
        <v>1148</v>
      </c>
      <c r="J517" t="s">
        <v>2119</v>
      </c>
      <c r="K517">
        <v>515</v>
      </c>
      <c r="L517" t="b">
        <v>0</v>
      </c>
      <c r="M517" t="b">
        <v>0</v>
      </c>
      <c r="N517" t="b">
        <v>0</v>
      </c>
      <c r="O517" t="b">
        <v>0</v>
      </c>
      <c r="P517" t="b">
        <v>0</v>
      </c>
      <c r="Q517">
        <v>0</v>
      </c>
      <c r="R517">
        <v>0</v>
      </c>
      <c r="S517">
        <v>0</v>
      </c>
      <c r="T517">
        <v>0</v>
      </c>
      <c r="U517">
        <v>0</v>
      </c>
      <c r="V517">
        <v>0</v>
      </c>
      <c r="W517">
        <v>0</v>
      </c>
      <c r="X517">
        <v>0</v>
      </c>
      <c r="Y517">
        <v>500</v>
      </c>
      <c r="Z517" t="s">
        <v>1091</v>
      </c>
    </row>
    <row r="518" spans="1:26" x14ac:dyDescent="0.25">
      <c r="A518" t="s">
        <v>122</v>
      </c>
      <c r="B518" t="s">
        <v>1196</v>
      </c>
      <c r="C518" t="s">
        <v>4730</v>
      </c>
      <c r="D518">
        <v>0</v>
      </c>
      <c r="I518" t="s">
        <v>1148</v>
      </c>
      <c r="J518" t="s">
        <v>171</v>
      </c>
      <c r="K518">
        <v>516</v>
      </c>
      <c r="L518" t="b">
        <v>0</v>
      </c>
      <c r="M518" t="b">
        <v>0</v>
      </c>
      <c r="N518" t="b">
        <v>0</v>
      </c>
      <c r="O518" t="b">
        <v>0</v>
      </c>
      <c r="P518" t="b">
        <v>0</v>
      </c>
      <c r="Q518">
        <v>0</v>
      </c>
      <c r="R518">
        <v>0</v>
      </c>
      <c r="S518">
        <v>0</v>
      </c>
      <c r="T518">
        <v>0</v>
      </c>
      <c r="U518">
        <v>0</v>
      </c>
      <c r="V518">
        <v>0</v>
      </c>
      <c r="W518">
        <v>0</v>
      </c>
      <c r="X518">
        <v>0</v>
      </c>
      <c r="Y518">
        <v>500</v>
      </c>
      <c r="Z518" t="s">
        <v>1091</v>
      </c>
    </row>
    <row r="519" spans="1:26" x14ac:dyDescent="0.25">
      <c r="A519" t="s">
        <v>122</v>
      </c>
      <c r="B519" t="s">
        <v>1196</v>
      </c>
      <c r="C519" t="s">
        <v>4731</v>
      </c>
      <c r="D519">
        <v>0</v>
      </c>
      <c r="I519" t="s">
        <v>1148</v>
      </c>
      <c r="J519" t="s">
        <v>2122</v>
      </c>
      <c r="K519">
        <v>517</v>
      </c>
      <c r="L519" t="b">
        <v>0</v>
      </c>
      <c r="M519" t="b">
        <v>0</v>
      </c>
      <c r="N519" t="b">
        <v>0</v>
      </c>
      <c r="O519" t="b">
        <v>0</v>
      </c>
      <c r="P519" t="b">
        <v>0</v>
      </c>
      <c r="Q519">
        <v>0</v>
      </c>
      <c r="R519">
        <v>0</v>
      </c>
      <c r="S519">
        <v>0</v>
      </c>
      <c r="T519">
        <v>0</v>
      </c>
      <c r="U519">
        <v>0</v>
      </c>
      <c r="V519">
        <v>0</v>
      </c>
      <c r="W519">
        <v>0</v>
      </c>
      <c r="X519">
        <v>0</v>
      </c>
      <c r="Y519">
        <v>500</v>
      </c>
      <c r="Z519" t="s">
        <v>1091</v>
      </c>
    </row>
    <row r="520" spans="1:26" x14ac:dyDescent="0.25">
      <c r="A520" t="s">
        <v>122</v>
      </c>
      <c r="B520" t="s">
        <v>1196</v>
      </c>
      <c r="C520" t="s">
        <v>1046</v>
      </c>
      <c r="D520">
        <v>0</v>
      </c>
      <c r="I520" t="s">
        <v>1148</v>
      </c>
      <c r="J520" t="s">
        <v>175</v>
      </c>
      <c r="K520">
        <v>518</v>
      </c>
      <c r="L520" t="b">
        <v>0</v>
      </c>
      <c r="M520" t="b">
        <v>0</v>
      </c>
      <c r="N520" t="b">
        <v>0</v>
      </c>
      <c r="O520" t="b">
        <v>0</v>
      </c>
      <c r="P520" t="b">
        <v>0</v>
      </c>
      <c r="Q520">
        <v>0</v>
      </c>
      <c r="R520">
        <v>0</v>
      </c>
      <c r="S520">
        <v>0</v>
      </c>
      <c r="T520">
        <v>0</v>
      </c>
      <c r="U520">
        <v>0</v>
      </c>
      <c r="V520">
        <v>0</v>
      </c>
      <c r="W520">
        <v>0</v>
      </c>
      <c r="X520">
        <v>0</v>
      </c>
      <c r="Y520">
        <v>500</v>
      </c>
      <c r="Z520" t="s">
        <v>1091</v>
      </c>
    </row>
    <row r="521" spans="1:26" x14ac:dyDescent="0.25">
      <c r="A521" t="s">
        <v>122</v>
      </c>
      <c r="B521" t="s">
        <v>1196</v>
      </c>
      <c r="C521" t="s">
        <v>9</v>
      </c>
      <c r="D521">
        <v>0</v>
      </c>
      <c r="I521" t="s">
        <v>1148</v>
      </c>
      <c r="J521" t="s">
        <v>2125</v>
      </c>
      <c r="K521">
        <v>519</v>
      </c>
      <c r="L521" t="b">
        <v>0</v>
      </c>
      <c r="M521" t="b">
        <v>0</v>
      </c>
      <c r="N521" t="b">
        <v>0</v>
      </c>
      <c r="O521" t="b">
        <v>0</v>
      </c>
      <c r="P521" t="b">
        <v>0</v>
      </c>
      <c r="Q521">
        <v>0</v>
      </c>
      <c r="R521">
        <v>0</v>
      </c>
      <c r="S521">
        <v>0</v>
      </c>
      <c r="T521">
        <v>0</v>
      </c>
      <c r="U521">
        <v>0</v>
      </c>
      <c r="V521">
        <v>0</v>
      </c>
      <c r="W521">
        <v>0</v>
      </c>
      <c r="X521">
        <v>0</v>
      </c>
      <c r="Y521">
        <v>500</v>
      </c>
      <c r="Z521" t="s">
        <v>1091</v>
      </c>
    </row>
    <row r="522" spans="1:26" x14ac:dyDescent="0.25">
      <c r="A522" t="s">
        <v>122</v>
      </c>
      <c r="B522" t="s">
        <v>1196</v>
      </c>
      <c r="C522" t="s">
        <v>4733</v>
      </c>
      <c r="D522">
        <v>0</v>
      </c>
      <c r="I522" t="s">
        <v>1148</v>
      </c>
      <c r="J522" t="s">
        <v>169</v>
      </c>
      <c r="K522">
        <v>520</v>
      </c>
      <c r="L522" t="b">
        <v>0</v>
      </c>
      <c r="M522" t="b">
        <v>0</v>
      </c>
      <c r="N522" t="b">
        <v>1</v>
      </c>
      <c r="O522" t="b">
        <v>0</v>
      </c>
      <c r="P522" t="b">
        <v>0</v>
      </c>
      <c r="Q522">
        <v>0</v>
      </c>
      <c r="R522">
        <v>0</v>
      </c>
      <c r="S522">
        <v>4</v>
      </c>
      <c r="T522">
        <v>0</v>
      </c>
      <c r="U522">
        <v>0</v>
      </c>
      <c r="V522">
        <v>0</v>
      </c>
      <c r="W522">
        <v>0</v>
      </c>
      <c r="X522">
        <v>0</v>
      </c>
      <c r="Y522">
        <v>500</v>
      </c>
      <c r="Z522" t="s">
        <v>1091</v>
      </c>
    </row>
    <row r="523" spans="1:26" x14ac:dyDescent="0.25">
      <c r="A523" t="s">
        <v>122</v>
      </c>
      <c r="B523" t="s">
        <v>1196</v>
      </c>
      <c r="C523" t="s">
        <v>4734</v>
      </c>
      <c r="D523">
        <v>0</v>
      </c>
      <c r="I523" t="s">
        <v>1148</v>
      </c>
      <c r="J523" t="s">
        <v>6019</v>
      </c>
      <c r="K523">
        <v>521</v>
      </c>
      <c r="L523" t="b">
        <v>1</v>
      </c>
      <c r="M523" t="b">
        <v>1</v>
      </c>
      <c r="N523" t="b">
        <v>1</v>
      </c>
      <c r="O523" t="b">
        <v>0</v>
      </c>
      <c r="P523" t="b">
        <v>0</v>
      </c>
      <c r="Q523">
        <v>3</v>
      </c>
      <c r="R523">
        <v>0</v>
      </c>
      <c r="S523">
        <v>2</v>
      </c>
      <c r="T523">
        <v>1</v>
      </c>
      <c r="U523">
        <v>0</v>
      </c>
      <c r="V523">
        <v>1</v>
      </c>
      <c r="W523">
        <v>75</v>
      </c>
      <c r="X523">
        <v>0</v>
      </c>
      <c r="Y523">
        <v>500</v>
      </c>
      <c r="Z523" t="s">
        <v>1091</v>
      </c>
    </row>
    <row r="524" spans="1:26" x14ac:dyDescent="0.25">
      <c r="A524" t="s">
        <v>122</v>
      </c>
      <c r="B524" t="s">
        <v>1196</v>
      </c>
      <c r="C524" t="s">
        <v>4735</v>
      </c>
      <c r="D524">
        <v>0</v>
      </c>
      <c r="I524" t="s">
        <v>1148</v>
      </c>
      <c r="J524" t="s">
        <v>2128</v>
      </c>
      <c r="K524">
        <v>522</v>
      </c>
      <c r="L524" t="b">
        <v>0</v>
      </c>
      <c r="M524" t="b">
        <v>0</v>
      </c>
      <c r="N524" t="b">
        <v>0</v>
      </c>
      <c r="O524" t="b">
        <v>0</v>
      </c>
      <c r="P524" t="b">
        <v>0</v>
      </c>
      <c r="Q524">
        <v>0</v>
      </c>
      <c r="R524">
        <v>0</v>
      </c>
      <c r="S524">
        <v>0</v>
      </c>
      <c r="T524">
        <v>0</v>
      </c>
      <c r="U524">
        <v>0</v>
      </c>
      <c r="V524">
        <v>0</v>
      </c>
      <c r="W524">
        <v>0</v>
      </c>
      <c r="X524">
        <v>0</v>
      </c>
      <c r="Y524">
        <v>500</v>
      </c>
      <c r="Z524" t="s">
        <v>1091</v>
      </c>
    </row>
    <row r="525" spans="1:26" x14ac:dyDescent="0.25">
      <c r="A525" t="s">
        <v>122</v>
      </c>
      <c r="B525" t="s">
        <v>1196</v>
      </c>
      <c r="C525" t="s">
        <v>1081</v>
      </c>
      <c r="D525" t="s">
        <v>3111</v>
      </c>
      <c r="I525" t="s">
        <v>1148</v>
      </c>
      <c r="J525" t="s">
        <v>6020</v>
      </c>
      <c r="K525">
        <v>523</v>
      </c>
      <c r="L525" t="b">
        <v>1</v>
      </c>
      <c r="M525" t="b">
        <v>1</v>
      </c>
      <c r="N525" t="b">
        <v>1</v>
      </c>
      <c r="O525" t="b">
        <v>0</v>
      </c>
      <c r="P525" t="b">
        <v>0</v>
      </c>
      <c r="Q525">
        <v>5</v>
      </c>
      <c r="R525">
        <v>0</v>
      </c>
      <c r="S525">
        <v>0</v>
      </c>
      <c r="T525">
        <v>0</v>
      </c>
      <c r="U525">
        <v>0</v>
      </c>
      <c r="V525">
        <v>1</v>
      </c>
      <c r="W525">
        <v>43</v>
      </c>
      <c r="X525">
        <v>0</v>
      </c>
      <c r="Y525">
        <v>500</v>
      </c>
      <c r="Z525" t="s">
        <v>1091</v>
      </c>
    </row>
    <row r="526" spans="1:26" x14ac:dyDescent="0.25">
      <c r="A526" t="s">
        <v>122</v>
      </c>
      <c r="B526" t="s">
        <v>1198</v>
      </c>
      <c r="C526" t="s">
        <v>4725</v>
      </c>
      <c r="D526">
        <v>35</v>
      </c>
      <c r="I526" t="s">
        <v>1148</v>
      </c>
      <c r="J526" t="s">
        <v>6021</v>
      </c>
      <c r="K526">
        <v>524</v>
      </c>
      <c r="L526" t="b">
        <v>1</v>
      </c>
      <c r="M526" t="b">
        <v>1</v>
      </c>
      <c r="N526" t="b">
        <v>1</v>
      </c>
      <c r="O526" t="b">
        <v>0</v>
      </c>
      <c r="P526" t="b">
        <v>0</v>
      </c>
      <c r="Q526">
        <v>5</v>
      </c>
      <c r="R526">
        <v>0</v>
      </c>
      <c r="S526">
        <v>0</v>
      </c>
      <c r="T526">
        <v>1</v>
      </c>
      <c r="U526">
        <v>0</v>
      </c>
      <c r="V526">
        <v>1</v>
      </c>
      <c r="W526">
        <v>44</v>
      </c>
      <c r="X526">
        <v>0</v>
      </c>
      <c r="Y526">
        <v>500</v>
      </c>
      <c r="Z526" t="s">
        <v>1091</v>
      </c>
    </row>
    <row r="527" spans="1:26" x14ac:dyDescent="0.25">
      <c r="A527" t="s">
        <v>122</v>
      </c>
      <c r="B527" t="s">
        <v>1198</v>
      </c>
      <c r="C527" t="s">
        <v>1083</v>
      </c>
      <c r="D527" t="b">
        <v>0</v>
      </c>
      <c r="I527" t="s">
        <v>1148</v>
      </c>
      <c r="J527" t="s">
        <v>6022</v>
      </c>
      <c r="K527">
        <v>525</v>
      </c>
      <c r="L527" t="b">
        <v>0</v>
      </c>
      <c r="M527" t="b">
        <v>0</v>
      </c>
      <c r="N527" t="b">
        <v>0</v>
      </c>
      <c r="O527" t="b">
        <v>0</v>
      </c>
      <c r="P527" t="b">
        <v>0</v>
      </c>
      <c r="Q527">
        <v>0</v>
      </c>
      <c r="R527">
        <v>0</v>
      </c>
      <c r="S527">
        <v>0</v>
      </c>
      <c r="T527">
        <v>0</v>
      </c>
      <c r="U527">
        <v>0</v>
      </c>
      <c r="V527">
        <v>0</v>
      </c>
      <c r="W527">
        <v>0</v>
      </c>
      <c r="X527">
        <v>0</v>
      </c>
      <c r="Y527">
        <v>500</v>
      </c>
      <c r="Z527" t="s">
        <v>1091</v>
      </c>
    </row>
    <row r="528" spans="1:26" x14ac:dyDescent="0.25">
      <c r="A528" t="s">
        <v>122</v>
      </c>
      <c r="B528" t="s">
        <v>1198</v>
      </c>
      <c r="C528" t="s">
        <v>4726</v>
      </c>
      <c r="D528" t="b">
        <v>0</v>
      </c>
      <c r="I528" t="s">
        <v>1148</v>
      </c>
      <c r="J528" t="s">
        <v>6023</v>
      </c>
      <c r="K528">
        <v>526</v>
      </c>
      <c r="L528" t="b">
        <v>1</v>
      </c>
      <c r="M528" t="b">
        <v>1</v>
      </c>
      <c r="N528" t="b">
        <v>1</v>
      </c>
      <c r="O528" t="b">
        <v>0</v>
      </c>
      <c r="P528" t="b">
        <v>0</v>
      </c>
      <c r="Q528">
        <v>5</v>
      </c>
      <c r="R528">
        <v>0</v>
      </c>
      <c r="S528">
        <v>2</v>
      </c>
      <c r="T528">
        <v>0</v>
      </c>
      <c r="U528">
        <v>0</v>
      </c>
      <c r="V528">
        <v>1</v>
      </c>
      <c r="W528">
        <v>54</v>
      </c>
      <c r="X528">
        <v>0</v>
      </c>
      <c r="Y528">
        <v>500</v>
      </c>
      <c r="Z528" t="s">
        <v>1091</v>
      </c>
    </row>
    <row r="529" spans="1:26" x14ac:dyDescent="0.25">
      <c r="A529" t="s">
        <v>122</v>
      </c>
      <c r="B529" t="s">
        <v>1198</v>
      </c>
      <c r="C529" t="s">
        <v>4727</v>
      </c>
      <c r="D529" t="b">
        <v>0</v>
      </c>
      <c r="I529" t="s">
        <v>1148</v>
      </c>
      <c r="J529" t="s">
        <v>6024</v>
      </c>
      <c r="K529">
        <v>527</v>
      </c>
      <c r="L529" t="b">
        <v>1</v>
      </c>
      <c r="M529" t="b">
        <v>1</v>
      </c>
      <c r="N529" t="b">
        <v>1</v>
      </c>
      <c r="O529" t="b">
        <v>0</v>
      </c>
      <c r="P529" t="b">
        <v>0</v>
      </c>
      <c r="Q529">
        <v>5</v>
      </c>
      <c r="R529">
        <v>0</v>
      </c>
      <c r="S529">
        <v>2</v>
      </c>
      <c r="T529">
        <v>1</v>
      </c>
      <c r="U529">
        <v>0</v>
      </c>
      <c r="V529">
        <v>1</v>
      </c>
      <c r="W529">
        <v>55</v>
      </c>
      <c r="X529">
        <v>0</v>
      </c>
      <c r="Y529">
        <v>500</v>
      </c>
      <c r="Z529" t="s">
        <v>1091</v>
      </c>
    </row>
    <row r="530" spans="1:26" x14ac:dyDescent="0.25">
      <c r="A530" t="s">
        <v>122</v>
      </c>
      <c r="B530" t="s">
        <v>1198</v>
      </c>
      <c r="C530" t="s">
        <v>4728</v>
      </c>
      <c r="D530" t="b">
        <v>0</v>
      </c>
      <c r="I530" t="s">
        <v>1148</v>
      </c>
      <c r="J530" t="s">
        <v>6025</v>
      </c>
      <c r="K530">
        <v>528</v>
      </c>
      <c r="L530" t="b">
        <v>0</v>
      </c>
      <c r="M530" t="b">
        <v>1</v>
      </c>
      <c r="N530" t="b">
        <v>1</v>
      </c>
      <c r="O530" t="b">
        <v>0</v>
      </c>
      <c r="P530" t="b">
        <v>0</v>
      </c>
      <c r="Q530">
        <v>0</v>
      </c>
      <c r="R530">
        <v>0</v>
      </c>
      <c r="S530">
        <v>4</v>
      </c>
      <c r="T530">
        <v>0</v>
      </c>
      <c r="U530">
        <v>0</v>
      </c>
      <c r="V530">
        <v>0</v>
      </c>
      <c r="W530">
        <v>0</v>
      </c>
      <c r="X530">
        <v>0</v>
      </c>
      <c r="Y530">
        <v>500</v>
      </c>
      <c r="Z530" t="s">
        <v>1091</v>
      </c>
    </row>
    <row r="531" spans="1:26" x14ac:dyDescent="0.25">
      <c r="A531" t="s">
        <v>122</v>
      </c>
      <c r="B531" t="s">
        <v>1198</v>
      </c>
      <c r="C531" t="s">
        <v>2454</v>
      </c>
      <c r="D531" t="b">
        <v>0</v>
      </c>
      <c r="I531" t="s">
        <v>1148</v>
      </c>
      <c r="J531" t="s">
        <v>6026</v>
      </c>
      <c r="K531">
        <v>529</v>
      </c>
      <c r="L531" t="b">
        <v>1</v>
      </c>
      <c r="M531" t="b">
        <v>1</v>
      </c>
      <c r="N531" t="b">
        <v>1</v>
      </c>
      <c r="O531" t="b">
        <v>0</v>
      </c>
      <c r="P531" t="b">
        <v>0</v>
      </c>
      <c r="Q531">
        <v>5</v>
      </c>
      <c r="R531">
        <v>0</v>
      </c>
      <c r="S531">
        <v>0</v>
      </c>
      <c r="T531">
        <v>3</v>
      </c>
      <c r="U531">
        <v>0</v>
      </c>
      <c r="V531">
        <v>1</v>
      </c>
      <c r="W531">
        <v>56</v>
      </c>
      <c r="X531">
        <v>0</v>
      </c>
      <c r="Y531">
        <v>500</v>
      </c>
      <c r="Z531" t="s">
        <v>1091</v>
      </c>
    </row>
    <row r="532" spans="1:26" x14ac:dyDescent="0.25">
      <c r="A532" t="s">
        <v>122</v>
      </c>
      <c r="B532" t="s">
        <v>1198</v>
      </c>
      <c r="C532" t="s">
        <v>4729</v>
      </c>
      <c r="D532">
        <v>0</v>
      </c>
      <c r="I532" t="s">
        <v>1148</v>
      </c>
      <c r="J532" t="s">
        <v>6027</v>
      </c>
      <c r="K532">
        <v>530</v>
      </c>
      <c r="L532" t="b">
        <v>0</v>
      </c>
      <c r="M532" t="b">
        <v>1</v>
      </c>
      <c r="N532" t="b">
        <v>1</v>
      </c>
      <c r="O532" t="b">
        <v>0</v>
      </c>
      <c r="P532" t="b">
        <v>0</v>
      </c>
      <c r="Q532">
        <v>5</v>
      </c>
      <c r="R532">
        <v>0</v>
      </c>
      <c r="S532">
        <v>4</v>
      </c>
      <c r="T532">
        <v>0</v>
      </c>
      <c r="U532">
        <v>0</v>
      </c>
      <c r="V532">
        <v>0</v>
      </c>
      <c r="W532">
        <v>0</v>
      </c>
      <c r="X532">
        <v>0</v>
      </c>
      <c r="Y532">
        <v>500</v>
      </c>
      <c r="Z532" t="s">
        <v>1091</v>
      </c>
    </row>
    <row r="533" spans="1:26" x14ac:dyDescent="0.25">
      <c r="A533" t="s">
        <v>122</v>
      </c>
      <c r="B533" t="s">
        <v>1198</v>
      </c>
      <c r="C533" t="s">
        <v>4730</v>
      </c>
      <c r="D533">
        <v>0</v>
      </c>
      <c r="I533" t="s">
        <v>1148</v>
      </c>
      <c r="J533" t="s">
        <v>6028</v>
      </c>
      <c r="K533">
        <v>531</v>
      </c>
      <c r="L533" t="b">
        <v>0</v>
      </c>
      <c r="M533" t="b">
        <v>1</v>
      </c>
      <c r="N533" t="b">
        <v>1</v>
      </c>
      <c r="O533" t="b">
        <v>0</v>
      </c>
      <c r="P533" t="b">
        <v>0</v>
      </c>
      <c r="Q533">
        <v>5</v>
      </c>
      <c r="R533">
        <v>0</v>
      </c>
      <c r="S533">
        <v>4</v>
      </c>
      <c r="T533">
        <v>1</v>
      </c>
      <c r="U533">
        <v>0</v>
      </c>
      <c r="V533">
        <v>0</v>
      </c>
      <c r="W533">
        <v>0</v>
      </c>
      <c r="X533">
        <v>0</v>
      </c>
      <c r="Y533">
        <v>500</v>
      </c>
      <c r="Z533" t="s">
        <v>1091</v>
      </c>
    </row>
    <row r="534" spans="1:26" x14ac:dyDescent="0.25">
      <c r="A534" t="s">
        <v>122</v>
      </c>
      <c r="B534" t="s">
        <v>1198</v>
      </c>
      <c r="C534" t="s">
        <v>4731</v>
      </c>
      <c r="D534">
        <v>0</v>
      </c>
      <c r="I534" t="s">
        <v>1148</v>
      </c>
      <c r="J534" t="s">
        <v>6029</v>
      </c>
      <c r="K534">
        <v>532</v>
      </c>
      <c r="L534" t="b">
        <v>0</v>
      </c>
      <c r="M534" t="b">
        <v>1</v>
      </c>
      <c r="N534" t="b">
        <v>1</v>
      </c>
      <c r="O534" t="b">
        <v>0</v>
      </c>
      <c r="P534" t="b">
        <v>0</v>
      </c>
      <c r="Q534">
        <v>0</v>
      </c>
      <c r="R534">
        <v>0</v>
      </c>
      <c r="S534">
        <v>4</v>
      </c>
      <c r="T534">
        <v>0</v>
      </c>
      <c r="U534">
        <v>0</v>
      </c>
      <c r="V534">
        <v>0</v>
      </c>
      <c r="W534">
        <v>0</v>
      </c>
      <c r="X534">
        <v>0</v>
      </c>
      <c r="Y534">
        <v>500</v>
      </c>
      <c r="Z534" t="s">
        <v>1091</v>
      </c>
    </row>
    <row r="535" spans="1:26" x14ac:dyDescent="0.25">
      <c r="A535" t="s">
        <v>122</v>
      </c>
      <c r="B535" t="s">
        <v>1198</v>
      </c>
      <c r="C535" t="s">
        <v>1046</v>
      </c>
      <c r="D535">
        <v>0</v>
      </c>
      <c r="I535" t="s">
        <v>1148</v>
      </c>
      <c r="J535" t="s">
        <v>6030</v>
      </c>
      <c r="K535">
        <v>533</v>
      </c>
      <c r="L535" t="b">
        <v>0</v>
      </c>
      <c r="M535" t="b">
        <v>1</v>
      </c>
      <c r="N535" t="b">
        <v>1</v>
      </c>
      <c r="O535" t="b">
        <v>0</v>
      </c>
      <c r="P535" t="b">
        <v>0</v>
      </c>
      <c r="Q535">
        <v>5</v>
      </c>
      <c r="R535">
        <v>0</v>
      </c>
      <c r="S535">
        <v>4</v>
      </c>
      <c r="T535">
        <v>3</v>
      </c>
      <c r="U535">
        <v>0</v>
      </c>
      <c r="V535">
        <v>0</v>
      </c>
      <c r="W535">
        <v>0</v>
      </c>
      <c r="X535">
        <v>0</v>
      </c>
      <c r="Y535">
        <v>500</v>
      </c>
      <c r="Z535" t="s">
        <v>1091</v>
      </c>
    </row>
    <row r="536" spans="1:26" x14ac:dyDescent="0.25">
      <c r="A536" t="s">
        <v>122</v>
      </c>
      <c r="B536" t="s">
        <v>1198</v>
      </c>
      <c r="C536" t="s">
        <v>9</v>
      </c>
      <c r="D536">
        <v>0</v>
      </c>
      <c r="I536" t="s">
        <v>1148</v>
      </c>
      <c r="J536" t="s">
        <v>6031</v>
      </c>
      <c r="K536">
        <v>534</v>
      </c>
      <c r="L536" t="b">
        <v>1</v>
      </c>
      <c r="M536" t="b">
        <v>1</v>
      </c>
      <c r="N536" t="b">
        <v>1</v>
      </c>
      <c r="O536" t="b">
        <v>0</v>
      </c>
      <c r="P536" t="b">
        <v>0</v>
      </c>
      <c r="Q536">
        <v>5</v>
      </c>
      <c r="R536">
        <v>0</v>
      </c>
      <c r="S536">
        <v>2</v>
      </c>
      <c r="T536">
        <v>3</v>
      </c>
      <c r="U536">
        <v>0</v>
      </c>
      <c r="V536">
        <v>1</v>
      </c>
      <c r="W536">
        <v>64</v>
      </c>
      <c r="X536">
        <v>0</v>
      </c>
      <c r="Y536">
        <v>500</v>
      </c>
      <c r="Z536" t="s">
        <v>1091</v>
      </c>
    </row>
    <row r="537" spans="1:26" x14ac:dyDescent="0.25">
      <c r="A537" t="s">
        <v>122</v>
      </c>
      <c r="B537" t="s">
        <v>1198</v>
      </c>
      <c r="C537" t="s">
        <v>4733</v>
      </c>
      <c r="D537">
        <v>0</v>
      </c>
      <c r="I537" t="s">
        <v>1148</v>
      </c>
      <c r="J537" t="s">
        <v>6032</v>
      </c>
      <c r="K537">
        <v>535</v>
      </c>
      <c r="L537" t="b">
        <v>1</v>
      </c>
      <c r="M537" t="b">
        <v>1</v>
      </c>
      <c r="N537" t="b">
        <v>1</v>
      </c>
      <c r="O537" t="b">
        <v>0</v>
      </c>
      <c r="P537" t="b">
        <v>0</v>
      </c>
      <c r="Q537">
        <v>5</v>
      </c>
      <c r="R537">
        <v>0</v>
      </c>
      <c r="S537">
        <v>0</v>
      </c>
      <c r="T537">
        <v>3</v>
      </c>
      <c r="U537">
        <v>0</v>
      </c>
      <c r="V537">
        <v>1</v>
      </c>
      <c r="W537">
        <v>65</v>
      </c>
      <c r="X537">
        <v>0</v>
      </c>
      <c r="Y537">
        <v>500</v>
      </c>
      <c r="Z537" t="s">
        <v>1091</v>
      </c>
    </row>
    <row r="538" spans="1:26" x14ac:dyDescent="0.25">
      <c r="A538" t="s">
        <v>122</v>
      </c>
      <c r="B538" t="s">
        <v>1198</v>
      </c>
      <c r="C538" t="s">
        <v>4734</v>
      </c>
      <c r="D538">
        <v>0</v>
      </c>
      <c r="I538" t="s">
        <v>1148</v>
      </c>
      <c r="J538" t="s">
        <v>6033</v>
      </c>
      <c r="K538">
        <v>536</v>
      </c>
      <c r="L538" t="b">
        <v>1</v>
      </c>
      <c r="M538" t="b">
        <v>1</v>
      </c>
      <c r="N538" t="b">
        <v>1</v>
      </c>
      <c r="O538" t="b">
        <v>0</v>
      </c>
      <c r="P538" t="b">
        <v>0</v>
      </c>
      <c r="Q538">
        <v>5</v>
      </c>
      <c r="R538">
        <v>0</v>
      </c>
      <c r="S538">
        <v>0</v>
      </c>
      <c r="T538">
        <v>3</v>
      </c>
      <c r="U538">
        <v>0</v>
      </c>
      <c r="V538">
        <v>1</v>
      </c>
      <c r="W538">
        <v>66</v>
      </c>
      <c r="X538">
        <v>0</v>
      </c>
      <c r="Y538">
        <v>500</v>
      </c>
      <c r="Z538" t="s">
        <v>1091</v>
      </c>
    </row>
    <row r="539" spans="1:26" x14ac:dyDescent="0.25">
      <c r="A539" t="s">
        <v>122</v>
      </c>
      <c r="B539" t="s">
        <v>1198</v>
      </c>
      <c r="C539" t="s">
        <v>4735</v>
      </c>
      <c r="D539">
        <v>0</v>
      </c>
      <c r="I539" t="s">
        <v>1148</v>
      </c>
      <c r="J539" t="s">
        <v>6034</v>
      </c>
      <c r="K539">
        <v>537</v>
      </c>
      <c r="L539" t="b">
        <v>1</v>
      </c>
      <c r="M539" t="b">
        <v>1</v>
      </c>
      <c r="N539" t="b">
        <v>1</v>
      </c>
      <c r="O539" t="b">
        <v>0</v>
      </c>
      <c r="P539" t="b">
        <v>0</v>
      </c>
      <c r="Q539">
        <v>5</v>
      </c>
      <c r="R539">
        <v>0</v>
      </c>
      <c r="S539">
        <v>2</v>
      </c>
      <c r="T539">
        <v>1</v>
      </c>
      <c r="U539">
        <v>0</v>
      </c>
      <c r="V539">
        <v>1</v>
      </c>
      <c r="W539">
        <v>67</v>
      </c>
      <c r="X539">
        <v>0</v>
      </c>
      <c r="Y539">
        <v>500</v>
      </c>
      <c r="Z539" t="s">
        <v>1091</v>
      </c>
    </row>
    <row r="540" spans="1:26" x14ac:dyDescent="0.25">
      <c r="A540" t="s">
        <v>122</v>
      </c>
      <c r="B540" t="s">
        <v>1198</v>
      </c>
      <c r="C540" t="s">
        <v>1081</v>
      </c>
      <c r="D540" t="s">
        <v>3111</v>
      </c>
      <c r="I540" t="s">
        <v>1148</v>
      </c>
      <c r="J540" t="s">
        <v>6035</v>
      </c>
      <c r="K540">
        <v>538</v>
      </c>
      <c r="L540" t="b">
        <v>0</v>
      </c>
      <c r="M540" t="b">
        <v>0</v>
      </c>
      <c r="N540" t="b">
        <v>1</v>
      </c>
      <c r="O540" t="b">
        <v>0</v>
      </c>
      <c r="P540" t="b">
        <v>0</v>
      </c>
      <c r="Q540">
        <v>5</v>
      </c>
      <c r="R540">
        <v>0</v>
      </c>
      <c r="S540">
        <v>0</v>
      </c>
      <c r="T540">
        <v>3</v>
      </c>
      <c r="U540">
        <v>0</v>
      </c>
      <c r="V540">
        <v>0</v>
      </c>
      <c r="W540">
        <v>0</v>
      </c>
      <c r="X540">
        <v>0</v>
      </c>
      <c r="Y540">
        <v>500</v>
      </c>
      <c r="Z540" t="s">
        <v>1091</v>
      </c>
    </row>
    <row r="541" spans="1:26" x14ac:dyDescent="0.25">
      <c r="A541" t="s">
        <v>122</v>
      </c>
      <c r="B541" t="s">
        <v>1199</v>
      </c>
      <c r="C541" t="s">
        <v>4725</v>
      </c>
      <c r="D541">
        <v>36</v>
      </c>
      <c r="I541" t="s">
        <v>1148</v>
      </c>
      <c r="J541" t="s">
        <v>5853</v>
      </c>
      <c r="K541">
        <v>539</v>
      </c>
      <c r="L541" t="b">
        <v>0</v>
      </c>
      <c r="M541" t="b">
        <v>0</v>
      </c>
      <c r="N541" t="b">
        <v>1</v>
      </c>
      <c r="O541" t="b">
        <v>0</v>
      </c>
      <c r="P541" t="b">
        <v>0</v>
      </c>
      <c r="Q541">
        <v>5</v>
      </c>
      <c r="R541">
        <v>0</v>
      </c>
      <c r="S541">
        <v>0</v>
      </c>
      <c r="T541">
        <v>3</v>
      </c>
      <c r="U541">
        <v>0</v>
      </c>
      <c r="V541">
        <v>0</v>
      </c>
      <c r="W541">
        <v>0</v>
      </c>
      <c r="X541">
        <v>0</v>
      </c>
      <c r="Y541">
        <v>500</v>
      </c>
      <c r="Z541" t="s">
        <v>1091</v>
      </c>
    </row>
    <row r="542" spans="1:26" x14ac:dyDescent="0.25">
      <c r="A542" t="s">
        <v>122</v>
      </c>
      <c r="B542" t="s">
        <v>1199</v>
      </c>
      <c r="C542" t="s">
        <v>1083</v>
      </c>
      <c r="D542" t="b">
        <v>0</v>
      </c>
      <c r="I542" t="s">
        <v>1148</v>
      </c>
      <c r="J542" t="s">
        <v>6036</v>
      </c>
      <c r="K542">
        <v>540</v>
      </c>
      <c r="L542" t="b">
        <v>1</v>
      </c>
      <c r="M542" t="b">
        <v>1</v>
      </c>
      <c r="N542" t="b">
        <v>1</v>
      </c>
      <c r="O542" t="b">
        <v>0</v>
      </c>
      <c r="P542" t="b">
        <v>0</v>
      </c>
      <c r="Q542">
        <v>5</v>
      </c>
      <c r="R542">
        <v>0</v>
      </c>
      <c r="S542">
        <v>0</v>
      </c>
      <c r="T542">
        <v>1</v>
      </c>
      <c r="U542">
        <v>0</v>
      </c>
      <c r="V542">
        <v>1</v>
      </c>
      <c r="W542">
        <v>70</v>
      </c>
      <c r="X542">
        <v>0</v>
      </c>
      <c r="Y542">
        <v>500</v>
      </c>
      <c r="Z542" t="s">
        <v>1091</v>
      </c>
    </row>
    <row r="543" spans="1:26" x14ac:dyDescent="0.25">
      <c r="A543" t="s">
        <v>122</v>
      </c>
      <c r="B543" t="s">
        <v>1199</v>
      </c>
      <c r="C543" t="s">
        <v>4726</v>
      </c>
      <c r="D543" t="b">
        <v>0</v>
      </c>
      <c r="I543" t="s">
        <v>1148</v>
      </c>
      <c r="J543" t="s">
        <v>6037</v>
      </c>
      <c r="K543">
        <v>541</v>
      </c>
      <c r="L543" t="b">
        <v>1</v>
      </c>
      <c r="M543" t="b">
        <v>1</v>
      </c>
      <c r="N543" t="b">
        <v>1</v>
      </c>
      <c r="O543" t="b">
        <v>0</v>
      </c>
      <c r="P543" t="b">
        <v>0</v>
      </c>
      <c r="Q543">
        <v>5</v>
      </c>
      <c r="R543">
        <v>0</v>
      </c>
      <c r="S543">
        <v>0</v>
      </c>
      <c r="T543">
        <v>3</v>
      </c>
      <c r="U543">
        <v>0</v>
      </c>
      <c r="V543">
        <v>1</v>
      </c>
      <c r="W543">
        <v>71</v>
      </c>
      <c r="X543">
        <v>0</v>
      </c>
      <c r="Y543">
        <v>500</v>
      </c>
      <c r="Z543" t="s">
        <v>1091</v>
      </c>
    </row>
    <row r="544" spans="1:26" x14ac:dyDescent="0.25">
      <c r="A544" t="s">
        <v>122</v>
      </c>
      <c r="B544" t="s">
        <v>1199</v>
      </c>
      <c r="C544" t="s">
        <v>4727</v>
      </c>
      <c r="D544" t="b">
        <v>0</v>
      </c>
      <c r="I544" t="s">
        <v>1148</v>
      </c>
      <c r="J544" t="s">
        <v>6038</v>
      </c>
      <c r="K544">
        <v>542</v>
      </c>
      <c r="L544" t="b">
        <v>1</v>
      </c>
      <c r="M544" t="b">
        <v>1</v>
      </c>
      <c r="N544" t="b">
        <v>1</v>
      </c>
      <c r="O544" t="b">
        <v>1</v>
      </c>
      <c r="P544" t="b">
        <v>1</v>
      </c>
      <c r="Q544">
        <v>5</v>
      </c>
      <c r="R544">
        <v>0</v>
      </c>
      <c r="S544">
        <v>4</v>
      </c>
      <c r="T544">
        <v>6</v>
      </c>
      <c r="U544">
        <v>0</v>
      </c>
      <c r="V544">
        <v>1</v>
      </c>
      <c r="W544">
        <v>72</v>
      </c>
      <c r="X544">
        <v>0</v>
      </c>
      <c r="Y544">
        <v>500</v>
      </c>
      <c r="Z544" t="s">
        <v>1091</v>
      </c>
    </row>
    <row r="545" spans="1:26" x14ac:dyDescent="0.25">
      <c r="A545" t="s">
        <v>122</v>
      </c>
      <c r="B545" t="s">
        <v>1199</v>
      </c>
      <c r="C545" t="s">
        <v>4728</v>
      </c>
      <c r="D545" t="b">
        <v>0</v>
      </c>
      <c r="I545" t="s">
        <v>1148</v>
      </c>
      <c r="J545" t="s">
        <v>6039</v>
      </c>
      <c r="K545">
        <v>543</v>
      </c>
      <c r="L545" t="b">
        <v>0</v>
      </c>
      <c r="M545" t="b">
        <v>1</v>
      </c>
      <c r="N545" t="b">
        <v>1</v>
      </c>
      <c r="O545" t="b">
        <v>0</v>
      </c>
      <c r="P545" t="b">
        <v>0</v>
      </c>
      <c r="Q545">
        <v>0</v>
      </c>
      <c r="R545">
        <v>0</v>
      </c>
      <c r="S545">
        <v>4</v>
      </c>
      <c r="T545">
        <v>3</v>
      </c>
      <c r="U545">
        <v>0</v>
      </c>
      <c r="V545">
        <v>0</v>
      </c>
      <c r="W545">
        <v>0</v>
      </c>
      <c r="X545">
        <v>0</v>
      </c>
      <c r="Y545">
        <v>500</v>
      </c>
      <c r="Z545" t="s">
        <v>1091</v>
      </c>
    </row>
    <row r="546" spans="1:26" x14ac:dyDescent="0.25">
      <c r="A546" t="s">
        <v>122</v>
      </c>
      <c r="B546" t="s">
        <v>1199</v>
      </c>
      <c r="C546" t="s">
        <v>2454</v>
      </c>
      <c r="D546" t="b">
        <v>0</v>
      </c>
      <c r="I546" t="s">
        <v>139</v>
      </c>
      <c r="J546" t="s">
        <v>2139</v>
      </c>
      <c r="K546">
        <v>544</v>
      </c>
      <c r="L546" t="b">
        <v>1</v>
      </c>
      <c r="M546" t="b">
        <v>1</v>
      </c>
      <c r="N546" t="b">
        <v>1</v>
      </c>
      <c r="O546" t="b">
        <v>0</v>
      </c>
      <c r="P546" t="b">
        <v>0</v>
      </c>
      <c r="Q546">
        <v>3</v>
      </c>
      <c r="R546">
        <v>0</v>
      </c>
      <c r="S546">
        <v>4</v>
      </c>
      <c r="T546">
        <v>0</v>
      </c>
      <c r="U546">
        <v>0</v>
      </c>
      <c r="V546">
        <v>0</v>
      </c>
      <c r="W546">
        <v>0</v>
      </c>
      <c r="X546">
        <v>0</v>
      </c>
      <c r="Y546">
        <v>550</v>
      </c>
      <c r="Z546" t="s">
        <v>1539</v>
      </c>
    </row>
    <row r="547" spans="1:26" x14ac:dyDescent="0.25">
      <c r="A547" t="s">
        <v>122</v>
      </c>
      <c r="B547" t="s">
        <v>1199</v>
      </c>
      <c r="C547" t="s">
        <v>4729</v>
      </c>
      <c r="D547">
        <v>0</v>
      </c>
      <c r="I547" t="s">
        <v>139</v>
      </c>
      <c r="J547" t="s">
        <v>6267</v>
      </c>
      <c r="K547">
        <v>545</v>
      </c>
      <c r="L547" t="b">
        <v>1</v>
      </c>
      <c r="M547" t="b">
        <v>1</v>
      </c>
      <c r="N547" t="b">
        <v>1</v>
      </c>
      <c r="O547" t="b">
        <v>0</v>
      </c>
      <c r="P547" t="b">
        <v>0</v>
      </c>
      <c r="Q547">
        <v>3</v>
      </c>
      <c r="R547">
        <v>0</v>
      </c>
      <c r="S547">
        <v>4</v>
      </c>
      <c r="T547">
        <v>6</v>
      </c>
      <c r="U547">
        <v>0</v>
      </c>
      <c r="V547">
        <v>1</v>
      </c>
      <c r="W547">
        <v>527</v>
      </c>
      <c r="X547">
        <v>0</v>
      </c>
      <c r="Y547">
        <v>50</v>
      </c>
      <c r="Z547" t="s">
        <v>1091</v>
      </c>
    </row>
    <row r="548" spans="1:26" x14ac:dyDescent="0.25">
      <c r="A548" t="s">
        <v>122</v>
      </c>
      <c r="B548" t="s">
        <v>1199</v>
      </c>
      <c r="C548" t="s">
        <v>4730</v>
      </c>
      <c r="D548">
        <v>0</v>
      </c>
      <c r="I548" t="s">
        <v>139</v>
      </c>
      <c r="J548" t="s">
        <v>6268</v>
      </c>
      <c r="K548">
        <v>546</v>
      </c>
      <c r="L548" t="b">
        <v>1</v>
      </c>
      <c r="M548" t="b">
        <v>1</v>
      </c>
      <c r="N548" t="b">
        <v>1</v>
      </c>
      <c r="O548" t="b">
        <v>0</v>
      </c>
      <c r="P548" t="b">
        <v>0</v>
      </c>
      <c r="Q548">
        <v>3</v>
      </c>
      <c r="R548">
        <v>0</v>
      </c>
      <c r="S548">
        <v>4</v>
      </c>
      <c r="T548">
        <v>6</v>
      </c>
      <c r="U548">
        <v>0</v>
      </c>
      <c r="V548">
        <v>1</v>
      </c>
      <c r="W548">
        <v>530</v>
      </c>
      <c r="X548">
        <v>0</v>
      </c>
      <c r="Y548">
        <v>500</v>
      </c>
      <c r="Z548" t="s">
        <v>1091</v>
      </c>
    </row>
    <row r="549" spans="1:26" x14ac:dyDescent="0.25">
      <c r="A549" t="s">
        <v>122</v>
      </c>
      <c r="B549" t="s">
        <v>1199</v>
      </c>
      <c r="C549" t="s">
        <v>4731</v>
      </c>
      <c r="D549">
        <v>0</v>
      </c>
      <c r="I549" t="s">
        <v>139</v>
      </c>
      <c r="J549" t="s">
        <v>2144</v>
      </c>
      <c r="K549">
        <v>547</v>
      </c>
      <c r="L549" t="b">
        <v>1</v>
      </c>
      <c r="M549" t="b">
        <v>1</v>
      </c>
      <c r="N549" t="b">
        <v>1</v>
      </c>
      <c r="O549" t="b">
        <v>1</v>
      </c>
      <c r="P549" t="b">
        <v>0</v>
      </c>
      <c r="Q549">
        <v>3</v>
      </c>
      <c r="R549">
        <v>0</v>
      </c>
      <c r="S549">
        <v>4</v>
      </c>
      <c r="T549">
        <v>0</v>
      </c>
      <c r="U549">
        <v>0</v>
      </c>
      <c r="V549">
        <v>0</v>
      </c>
      <c r="W549">
        <v>0</v>
      </c>
      <c r="X549">
        <v>0</v>
      </c>
      <c r="Y549">
        <v>50</v>
      </c>
      <c r="Z549" t="s">
        <v>1091</v>
      </c>
    </row>
    <row r="550" spans="1:26" x14ac:dyDescent="0.25">
      <c r="A550" t="s">
        <v>122</v>
      </c>
      <c r="B550" t="s">
        <v>1199</v>
      </c>
      <c r="C550" t="s">
        <v>1046</v>
      </c>
      <c r="D550">
        <v>0</v>
      </c>
      <c r="I550" t="s">
        <v>139</v>
      </c>
      <c r="J550" t="s">
        <v>770</v>
      </c>
      <c r="K550">
        <v>548</v>
      </c>
      <c r="L550" t="b">
        <v>0</v>
      </c>
      <c r="M550" t="b">
        <v>0</v>
      </c>
      <c r="N550" t="b">
        <v>0</v>
      </c>
      <c r="O550" t="b">
        <v>0</v>
      </c>
      <c r="P550" t="b">
        <v>0</v>
      </c>
      <c r="Q550">
        <v>0</v>
      </c>
      <c r="R550">
        <v>0</v>
      </c>
      <c r="S550">
        <v>0</v>
      </c>
      <c r="T550">
        <v>0</v>
      </c>
      <c r="U550">
        <v>0</v>
      </c>
      <c r="V550">
        <v>0</v>
      </c>
      <c r="W550">
        <v>0</v>
      </c>
      <c r="X550">
        <v>0</v>
      </c>
      <c r="Y550">
        <v>500</v>
      </c>
      <c r="Z550" t="s">
        <v>1091</v>
      </c>
    </row>
    <row r="551" spans="1:26" x14ac:dyDescent="0.25">
      <c r="A551" t="s">
        <v>122</v>
      </c>
      <c r="B551" t="s">
        <v>1199</v>
      </c>
      <c r="C551" t="s">
        <v>9</v>
      </c>
      <c r="D551">
        <v>0</v>
      </c>
      <c r="I551" t="s">
        <v>139</v>
      </c>
      <c r="J551" t="s">
        <v>2147</v>
      </c>
      <c r="K551">
        <v>549</v>
      </c>
      <c r="L551" t="b">
        <v>1</v>
      </c>
      <c r="M551" t="b">
        <v>1</v>
      </c>
      <c r="N551" t="b">
        <v>1</v>
      </c>
      <c r="O551" t="b">
        <v>0</v>
      </c>
      <c r="P551" t="b">
        <v>0</v>
      </c>
      <c r="Q551">
        <v>3</v>
      </c>
      <c r="R551">
        <v>0</v>
      </c>
      <c r="S551">
        <v>4</v>
      </c>
      <c r="T551">
        <v>6</v>
      </c>
      <c r="U551">
        <v>0</v>
      </c>
      <c r="V551">
        <v>1</v>
      </c>
      <c r="W551">
        <v>515</v>
      </c>
      <c r="X551">
        <v>0</v>
      </c>
      <c r="Y551">
        <v>50</v>
      </c>
      <c r="Z551" t="s">
        <v>1091</v>
      </c>
    </row>
    <row r="552" spans="1:26" x14ac:dyDescent="0.25">
      <c r="A552" t="s">
        <v>122</v>
      </c>
      <c r="B552" t="s">
        <v>1199</v>
      </c>
      <c r="C552" t="s">
        <v>4733</v>
      </c>
      <c r="D552">
        <v>0</v>
      </c>
      <c r="I552" t="s">
        <v>139</v>
      </c>
      <c r="J552" t="s">
        <v>2148</v>
      </c>
      <c r="K552">
        <v>550</v>
      </c>
      <c r="L552" t="b">
        <v>0</v>
      </c>
      <c r="M552" t="b">
        <v>1</v>
      </c>
      <c r="N552" t="b">
        <v>1</v>
      </c>
      <c r="O552" t="b">
        <v>0</v>
      </c>
      <c r="P552" t="b">
        <v>0</v>
      </c>
      <c r="Q552">
        <v>3</v>
      </c>
      <c r="R552">
        <v>0</v>
      </c>
      <c r="S552">
        <v>4</v>
      </c>
      <c r="T552">
        <v>6</v>
      </c>
      <c r="U552">
        <v>0</v>
      </c>
      <c r="V552">
        <v>0</v>
      </c>
      <c r="W552">
        <v>0</v>
      </c>
      <c r="X552">
        <v>0</v>
      </c>
      <c r="Y552">
        <v>50</v>
      </c>
      <c r="Z552" t="s">
        <v>1091</v>
      </c>
    </row>
    <row r="553" spans="1:26" x14ac:dyDescent="0.25">
      <c r="A553" t="s">
        <v>122</v>
      </c>
      <c r="B553" t="s">
        <v>1199</v>
      </c>
      <c r="C553" t="s">
        <v>4734</v>
      </c>
      <c r="D553">
        <v>0</v>
      </c>
      <c r="I553" t="s">
        <v>139</v>
      </c>
      <c r="J553" t="s">
        <v>6269</v>
      </c>
      <c r="K553">
        <v>551</v>
      </c>
      <c r="L553" t="b">
        <v>1</v>
      </c>
      <c r="M553" t="b">
        <v>1</v>
      </c>
      <c r="N553" t="b">
        <v>1</v>
      </c>
      <c r="O553" t="b">
        <v>1</v>
      </c>
      <c r="P553" t="b">
        <v>0</v>
      </c>
      <c r="Q553">
        <v>3</v>
      </c>
      <c r="R553">
        <v>0</v>
      </c>
      <c r="S553">
        <v>4</v>
      </c>
      <c r="T553">
        <v>6</v>
      </c>
      <c r="U553">
        <v>0</v>
      </c>
      <c r="V553">
        <v>1</v>
      </c>
      <c r="W553">
        <v>532</v>
      </c>
      <c r="X553">
        <v>0</v>
      </c>
      <c r="Y553">
        <v>500</v>
      </c>
      <c r="Z553" t="s">
        <v>1091</v>
      </c>
    </row>
    <row r="554" spans="1:26" x14ac:dyDescent="0.25">
      <c r="A554" t="s">
        <v>122</v>
      </c>
      <c r="B554" t="s">
        <v>1199</v>
      </c>
      <c r="C554" t="s">
        <v>4735</v>
      </c>
      <c r="D554">
        <v>0</v>
      </c>
      <c r="I554" t="s">
        <v>139</v>
      </c>
      <c r="J554" t="s">
        <v>2151</v>
      </c>
      <c r="K554">
        <v>552</v>
      </c>
      <c r="L554" t="b">
        <v>1</v>
      </c>
      <c r="M554" t="b">
        <v>1</v>
      </c>
      <c r="N554" t="b">
        <v>1</v>
      </c>
      <c r="O554" t="b">
        <v>1</v>
      </c>
      <c r="P554" t="b">
        <v>0</v>
      </c>
      <c r="Q554">
        <v>3</v>
      </c>
      <c r="R554">
        <v>0</v>
      </c>
      <c r="S554">
        <v>1</v>
      </c>
      <c r="T554">
        <v>6</v>
      </c>
      <c r="U554">
        <v>0</v>
      </c>
      <c r="V554">
        <v>1</v>
      </c>
      <c r="W554">
        <v>519</v>
      </c>
      <c r="X554">
        <v>0</v>
      </c>
      <c r="Y554">
        <v>50</v>
      </c>
      <c r="Z554" t="s">
        <v>1091</v>
      </c>
    </row>
    <row r="555" spans="1:26" x14ac:dyDescent="0.25">
      <c r="A555" t="s">
        <v>122</v>
      </c>
      <c r="B555" t="s">
        <v>1199</v>
      </c>
      <c r="C555" t="s">
        <v>1081</v>
      </c>
      <c r="D555" t="s">
        <v>3111</v>
      </c>
      <c r="I555" t="s">
        <v>139</v>
      </c>
      <c r="J555" t="s">
        <v>2152</v>
      </c>
      <c r="K555">
        <v>553</v>
      </c>
      <c r="L555" t="b">
        <v>0</v>
      </c>
      <c r="M555" t="b">
        <v>0</v>
      </c>
      <c r="N555" t="b">
        <v>0</v>
      </c>
      <c r="O555" t="b">
        <v>0</v>
      </c>
      <c r="P555" t="b">
        <v>0</v>
      </c>
      <c r="Q555">
        <v>0</v>
      </c>
      <c r="R555">
        <v>0</v>
      </c>
      <c r="S555">
        <v>0</v>
      </c>
      <c r="T555">
        <v>0</v>
      </c>
      <c r="U555">
        <v>0</v>
      </c>
      <c r="V555">
        <v>0</v>
      </c>
      <c r="W555">
        <v>0</v>
      </c>
      <c r="X555">
        <v>0</v>
      </c>
      <c r="Y555">
        <v>500</v>
      </c>
      <c r="Z555" t="s">
        <v>1091</v>
      </c>
    </row>
    <row r="556" spans="1:26" x14ac:dyDescent="0.25">
      <c r="A556" t="s">
        <v>122</v>
      </c>
      <c r="B556" t="s">
        <v>1200</v>
      </c>
      <c r="C556" t="s">
        <v>4725</v>
      </c>
      <c r="D556">
        <v>37</v>
      </c>
      <c r="I556" t="s">
        <v>139</v>
      </c>
      <c r="J556" t="s">
        <v>2153</v>
      </c>
      <c r="K556">
        <v>554</v>
      </c>
      <c r="L556" t="b">
        <v>1</v>
      </c>
      <c r="M556" t="b">
        <v>1</v>
      </c>
      <c r="N556" t="b">
        <v>1</v>
      </c>
      <c r="O556" t="b">
        <v>1</v>
      </c>
      <c r="P556" t="b">
        <v>0</v>
      </c>
      <c r="Q556">
        <v>3</v>
      </c>
      <c r="R556">
        <v>0</v>
      </c>
      <c r="S556">
        <v>0</v>
      </c>
      <c r="T556">
        <v>0</v>
      </c>
      <c r="U556">
        <v>0</v>
      </c>
      <c r="V556">
        <v>1</v>
      </c>
      <c r="W556">
        <v>521</v>
      </c>
      <c r="X556">
        <v>0</v>
      </c>
      <c r="Y556">
        <v>500</v>
      </c>
      <c r="Z556" t="s">
        <v>1091</v>
      </c>
    </row>
    <row r="557" spans="1:26" x14ac:dyDescent="0.25">
      <c r="A557" t="s">
        <v>122</v>
      </c>
      <c r="B557" t="s">
        <v>1200</v>
      </c>
      <c r="C557" t="s">
        <v>1083</v>
      </c>
      <c r="D557" t="b">
        <v>0</v>
      </c>
      <c r="I557" t="s">
        <v>139</v>
      </c>
      <c r="J557" t="s">
        <v>2154</v>
      </c>
      <c r="K557">
        <v>555</v>
      </c>
      <c r="L557" t="b">
        <v>0</v>
      </c>
      <c r="M557" t="b">
        <v>0</v>
      </c>
      <c r="N557" t="b">
        <v>1</v>
      </c>
      <c r="O557" t="b">
        <v>0</v>
      </c>
      <c r="P557" t="b">
        <v>0</v>
      </c>
      <c r="Q557">
        <v>6</v>
      </c>
      <c r="R557">
        <v>0</v>
      </c>
      <c r="S557">
        <v>4</v>
      </c>
      <c r="T557">
        <v>0</v>
      </c>
      <c r="U557">
        <v>0</v>
      </c>
      <c r="V557">
        <v>0</v>
      </c>
      <c r="W557">
        <v>0</v>
      </c>
      <c r="X557">
        <v>0</v>
      </c>
      <c r="Y557">
        <v>50</v>
      </c>
      <c r="Z557" t="s">
        <v>1091</v>
      </c>
    </row>
    <row r="558" spans="1:26" x14ac:dyDescent="0.25">
      <c r="A558" t="s">
        <v>122</v>
      </c>
      <c r="B558" t="s">
        <v>1200</v>
      </c>
      <c r="C558" t="s">
        <v>4726</v>
      </c>
      <c r="D558" t="b">
        <v>0</v>
      </c>
      <c r="I558" t="s">
        <v>139</v>
      </c>
      <c r="J558" t="s">
        <v>2156</v>
      </c>
      <c r="K558">
        <v>556</v>
      </c>
      <c r="L558" t="b">
        <v>1</v>
      </c>
      <c r="M558" t="b">
        <v>1</v>
      </c>
      <c r="N558" t="b">
        <v>1</v>
      </c>
      <c r="O558" t="b">
        <v>0</v>
      </c>
      <c r="P558" t="b">
        <v>0</v>
      </c>
      <c r="Q558">
        <v>3</v>
      </c>
      <c r="R558">
        <v>0</v>
      </c>
      <c r="S558">
        <v>4</v>
      </c>
      <c r="T558">
        <v>6</v>
      </c>
      <c r="U558">
        <v>0</v>
      </c>
      <c r="V558">
        <v>1</v>
      </c>
      <c r="W558">
        <v>523</v>
      </c>
      <c r="X558">
        <v>0</v>
      </c>
      <c r="Y558">
        <v>50</v>
      </c>
      <c r="Z558" t="s">
        <v>1091</v>
      </c>
    </row>
    <row r="559" spans="1:26" x14ac:dyDescent="0.25">
      <c r="A559" t="s">
        <v>122</v>
      </c>
      <c r="B559" t="s">
        <v>1200</v>
      </c>
      <c r="C559" t="s">
        <v>4727</v>
      </c>
      <c r="D559" t="b">
        <v>0</v>
      </c>
      <c r="I559" t="s">
        <v>139</v>
      </c>
      <c r="J559" t="s">
        <v>2157</v>
      </c>
      <c r="K559">
        <v>557</v>
      </c>
      <c r="L559" t="b">
        <v>0</v>
      </c>
      <c r="M559" t="b">
        <v>0</v>
      </c>
      <c r="N559" t="b">
        <v>0</v>
      </c>
      <c r="O559" t="b">
        <v>0</v>
      </c>
      <c r="P559" t="b">
        <v>0</v>
      </c>
      <c r="Q559">
        <v>0</v>
      </c>
      <c r="R559">
        <v>0</v>
      </c>
      <c r="S559">
        <v>0</v>
      </c>
      <c r="T559">
        <v>0</v>
      </c>
      <c r="U559">
        <v>0</v>
      </c>
      <c r="V559">
        <v>0</v>
      </c>
      <c r="W559">
        <v>0</v>
      </c>
      <c r="X559">
        <v>0</v>
      </c>
      <c r="Y559">
        <v>500</v>
      </c>
      <c r="Z559" t="s">
        <v>1091</v>
      </c>
    </row>
    <row r="560" spans="1:26" x14ac:dyDescent="0.25">
      <c r="A560" t="s">
        <v>122</v>
      </c>
      <c r="B560" t="s">
        <v>1200</v>
      </c>
      <c r="C560" t="s">
        <v>4728</v>
      </c>
      <c r="D560" t="b">
        <v>0</v>
      </c>
      <c r="I560" t="s">
        <v>139</v>
      </c>
      <c r="J560" t="s">
        <v>2158</v>
      </c>
      <c r="K560">
        <v>558</v>
      </c>
      <c r="L560" t="b">
        <v>0</v>
      </c>
      <c r="M560" t="b">
        <v>0</v>
      </c>
      <c r="N560" t="b">
        <v>0</v>
      </c>
      <c r="O560" t="b">
        <v>0</v>
      </c>
      <c r="P560" t="b">
        <v>0</v>
      </c>
      <c r="Q560">
        <v>0</v>
      </c>
      <c r="R560">
        <v>0</v>
      </c>
      <c r="S560">
        <v>0</v>
      </c>
      <c r="T560">
        <v>0</v>
      </c>
      <c r="U560">
        <v>0</v>
      </c>
      <c r="V560">
        <v>0</v>
      </c>
      <c r="W560">
        <v>0</v>
      </c>
      <c r="X560">
        <v>0</v>
      </c>
      <c r="Y560">
        <v>500</v>
      </c>
      <c r="Z560" t="s">
        <v>1091</v>
      </c>
    </row>
    <row r="561" spans="1:26" x14ac:dyDescent="0.25">
      <c r="A561" t="s">
        <v>122</v>
      </c>
      <c r="B561" t="s">
        <v>1200</v>
      </c>
      <c r="C561" t="s">
        <v>2454</v>
      </c>
      <c r="D561" t="b">
        <v>0</v>
      </c>
      <c r="I561" t="s">
        <v>139</v>
      </c>
      <c r="J561" t="s">
        <v>2160</v>
      </c>
      <c r="K561">
        <v>559</v>
      </c>
      <c r="L561" t="b">
        <v>0</v>
      </c>
      <c r="M561" t="b">
        <v>0</v>
      </c>
      <c r="N561" t="b">
        <v>1</v>
      </c>
      <c r="O561" t="b">
        <v>0</v>
      </c>
      <c r="P561" t="b">
        <v>0</v>
      </c>
      <c r="Q561">
        <v>6</v>
      </c>
      <c r="R561">
        <v>0</v>
      </c>
      <c r="S561">
        <v>4</v>
      </c>
      <c r="T561">
        <v>0</v>
      </c>
      <c r="U561">
        <v>0</v>
      </c>
      <c r="V561">
        <v>0</v>
      </c>
      <c r="W561">
        <v>0</v>
      </c>
      <c r="X561">
        <v>0</v>
      </c>
      <c r="Y561">
        <v>50</v>
      </c>
      <c r="Z561" t="s">
        <v>1091</v>
      </c>
    </row>
    <row r="562" spans="1:26" x14ac:dyDescent="0.25">
      <c r="A562" t="s">
        <v>122</v>
      </c>
      <c r="B562" t="s">
        <v>1200</v>
      </c>
      <c r="C562" t="s">
        <v>4729</v>
      </c>
      <c r="D562">
        <v>0</v>
      </c>
      <c r="I562" t="s">
        <v>139</v>
      </c>
      <c r="J562" t="s">
        <v>6270</v>
      </c>
      <c r="K562">
        <v>560</v>
      </c>
      <c r="L562" t="b">
        <v>0</v>
      </c>
      <c r="M562" t="b">
        <v>1</v>
      </c>
      <c r="N562" t="b">
        <v>1</v>
      </c>
      <c r="O562" t="b">
        <v>0</v>
      </c>
      <c r="P562" t="b">
        <v>0</v>
      </c>
      <c r="Q562">
        <v>3</v>
      </c>
      <c r="R562">
        <v>0</v>
      </c>
      <c r="S562">
        <v>4</v>
      </c>
      <c r="T562">
        <v>6</v>
      </c>
      <c r="U562">
        <v>0</v>
      </c>
      <c r="V562">
        <v>0</v>
      </c>
      <c r="W562">
        <v>0</v>
      </c>
      <c r="X562">
        <v>0</v>
      </c>
      <c r="Y562">
        <v>500</v>
      </c>
      <c r="Z562" t="s">
        <v>1091</v>
      </c>
    </row>
    <row r="563" spans="1:26" x14ac:dyDescent="0.25">
      <c r="A563" t="s">
        <v>122</v>
      </c>
      <c r="B563" t="s">
        <v>1200</v>
      </c>
      <c r="C563" t="s">
        <v>4730</v>
      </c>
      <c r="D563">
        <v>0</v>
      </c>
      <c r="I563" t="s">
        <v>139</v>
      </c>
      <c r="J563" t="s">
        <v>2162</v>
      </c>
      <c r="K563">
        <v>561</v>
      </c>
      <c r="L563" t="b">
        <v>0</v>
      </c>
      <c r="M563" t="b">
        <v>0</v>
      </c>
      <c r="N563" t="b">
        <v>0</v>
      </c>
      <c r="O563" t="b">
        <v>0</v>
      </c>
      <c r="P563" t="b">
        <v>0</v>
      </c>
      <c r="Q563">
        <v>0</v>
      </c>
      <c r="R563">
        <v>0</v>
      </c>
      <c r="S563">
        <v>0</v>
      </c>
      <c r="T563">
        <v>0</v>
      </c>
      <c r="U563">
        <v>0</v>
      </c>
      <c r="V563">
        <v>0</v>
      </c>
      <c r="W563">
        <v>0</v>
      </c>
      <c r="X563">
        <v>0</v>
      </c>
      <c r="Y563">
        <v>500</v>
      </c>
      <c r="Z563" t="s">
        <v>1091</v>
      </c>
    </row>
    <row r="564" spans="1:26" x14ac:dyDescent="0.25">
      <c r="A564" t="s">
        <v>122</v>
      </c>
      <c r="B564" t="s">
        <v>1200</v>
      </c>
      <c r="C564" t="s">
        <v>4731</v>
      </c>
      <c r="D564">
        <v>0</v>
      </c>
      <c r="I564" t="s">
        <v>139</v>
      </c>
      <c r="J564" t="s">
        <v>2164</v>
      </c>
      <c r="K564">
        <v>562</v>
      </c>
      <c r="L564" t="b">
        <v>0</v>
      </c>
      <c r="M564" t="b">
        <v>0</v>
      </c>
      <c r="N564" t="b">
        <v>0</v>
      </c>
      <c r="O564" t="b">
        <v>0</v>
      </c>
      <c r="P564" t="b">
        <v>0</v>
      </c>
      <c r="Q564">
        <v>0</v>
      </c>
      <c r="R564">
        <v>0</v>
      </c>
      <c r="S564">
        <v>0</v>
      </c>
      <c r="T564">
        <v>0</v>
      </c>
      <c r="U564">
        <v>0</v>
      </c>
      <c r="V564">
        <v>0</v>
      </c>
      <c r="W564">
        <v>0</v>
      </c>
      <c r="X564">
        <v>0</v>
      </c>
      <c r="Y564">
        <v>500</v>
      </c>
      <c r="Z564" t="s">
        <v>1091</v>
      </c>
    </row>
    <row r="565" spans="1:26" x14ac:dyDescent="0.25">
      <c r="A565" t="s">
        <v>122</v>
      </c>
      <c r="B565" t="s">
        <v>1200</v>
      </c>
      <c r="C565" t="s">
        <v>1046</v>
      </c>
      <c r="D565">
        <v>0</v>
      </c>
      <c r="I565" t="s">
        <v>139</v>
      </c>
      <c r="J565" t="s">
        <v>2166</v>
      </c>
      <c r="K565">
        <v>563</v>
      </c>
      <c r="L565" t="b">
        <v>0</v>
      </c>
      <c r="M565" t="b">
        <v>0</v>
      </c>
      <c r="N565" t="b">
        <v>0</v>
      </c>
      <c r="O565" t="b">
        <v>0</v>
      </c>
      <c r="P565" t="b">
        <v>0</v>
      </c>
      <c r="Q565">
        <v>0</v>
      </c>
      <c r="R565">
        <v>0</v>
      </c>
      <c r="S565">
        <v>0</v>
      </c>
      <c r="T565">
        <v>0</v>
      </c>
      <c r="U565">
        <v>0</v>
      </c>
      <c r="V565">
        <v>0</v>
      </c>
      <c r="W565">
        <v>0</v>
      </c>
      <c r="X565">
        <v>0</v>
      </c>
      <c r="Y565">
        <v>500</v>
      </c>
      <c r="Z565" t="s">
        <v>1091</v>
      </c>
    </row>
    <row r="566" spans="1:26" x14ac:dyDescent="0.25">
      <c r="A566" t="s">
        <v>122</v>
      </c>
      <c r="B566" t="s">
        <v>1200</v>
      </c>
      <c r="C566" t="s">
        <v>9</v>
      </c>
      <c r="D566">
        <v>0</v>
      </c>
      <c r="I566" t="s">
        <v>139</v>
      </c>
      <c r="J566" t="s">
        <v>2168</v>
      </c>
      <c r="K566">
        <v>564</v>
      </c>
      <c r="L566" t="b">
        <v>0</v>
      </c>
      <c r="M566" t="b">
        <v>0</v>
      </c>
      <c r="N566" t="b">
        <v>0</v>
      </c>
      <c r="O566" t="b">
        <v>0</v>
      </c>
      <c r="P566" t="b">
        <v>0</v>
      </c>
      <c r="Q566">
        <v>0</v>
      </c>
      <c r="R566">
        <v>0</v>
      </c>
      <c r="S566">
        <v>0</v>
      </c>
      <c r="T566">
        <v>0</v>
      </c>
      <c r="U566">
        <v>0</v>
      </c>
      <c r="V566">
        <v>0</v>
      </c>
      <c r="W566">
        <v>0</v>
      </c>
      <c r="X566">
        <v>0</v>
      </c>
      <c r="Y566">
        <v>500</v>
      </c>
      <c r="Z566" t="s">
        <v>1091</v>
      </c>
    </row>
    <row r="567" spans="1:26" x14ac:dyDescent="0.25">
      <c r="A567" t="s">
        <v>122</v>
      </c>
      <c r="B567" t="s">
        <v>1200</v>
      </c>
      <c r="C567" t="s">
        <v>4733</v>
      </c>
      <c r="D567">
        <v>0</v>
      </c>
      <c r="I567" t="s">
        <v>139</v>
      </c>
      <c r="J567" t="s">
        <v>2170</v>
      </c>
      <c r="K567">
        <v>565</v>
      </c>
      <c r="L567" t="b">
        <v>0</v>
      </c>
      <c r="M567" t="b">
        <v>0</v>
      </c>
      <c r="N567" t="b">
        <v>0</v>
      </c>
      <c r="O567" t="b">
        <v>0</v>
      </c>
      <c r="P567" t="b">
        <v>0</v>
      </c>
      <c r="Q567">
        <v>0</v>
      </c>
      <c r="R567">
        <v>0</v>
      </c>
      <c r="S567">
        <v>0</v>
      </c>
      <c r="T567">
        <v>0</v>
      </c>
      <c r="U567">
        <v>0</v>
      </c>
      <c r="V567">
        <v>0</v>
      </c>
      <c r="W567">
        <v>0</v>
      </c>
      <c r="X567">
        <v>0</v>
      </c>
      <c r="Y567">
        <v>500</v>
      </c>
      <c r="Z567" t="s">
        <v>1091</v>
      </c>
    </row>
    <row r="568" spans="1:26" x14ac:dyDescent="0.25">
      <c r="A568" t="s">
        <v>122</v>
      </c>
      <c r="B568" t="s">
        <v>1200</v>
      </c>
      <c r="C568" t="s">
        <v>4734</v>
      </c>
      <c r="D568">
        <v>0</v>
      </c>
      <c r="I568" t="s">
        <v>139</v>
      </c>
      <c r="J568" t="s">
        <v>2172</v>
      </c>
      <c r="K568">
        <v>566</v>
      </c>
      <c r="L568" t="b">
        <v>0</v>
      </c>
      <c r="M568" t="b">
        <v>0</v>
      </c>
      <c r="N568" t="b">
        <v>0</v>
      </c>
      <c r="O568" t="b">
        <v>0</v>
      </c>
      <c r="P568" t="b">
        <v>0</v>
      </c>
      <c r="Q568">
        <v>0</v>
      </c>
      <c r="R568">
        <v>0</v>
      </c>
      <c r="S568">
        <v>0</v>
      </c>
      <c r="T568">
        <v>0</v>
      </c>
      <c r="U568">
        <v>0</v>
      </c>
      <c r="V568">
        <v>0</v>
      </c>
      <c r="W568">
        <v>0</v>
      </c>
      <c r="X568">
        <v>0</v>
      </c>
      <c r="Y568">
        <v>500</v>
      </c>
      <c r="Z568" t="s">
        <v>1091</v>
      </c>
    </row>
    <row r="569" spans="1:26" x14ac:dyDescent="0.25">
      <c r="A569" t="s">
        <v>122</v>
      </c>
      <c r="B569" t="s">
        <v>1200</v>
      </c>
      <c r="C569" t="s">
        <v>4735</v>
      </c>
      <c r="D569">
        <v>0</v>
      </c>
      <c r="I569" t="s">
        <v>139</v>
      </c>
      <c r="J569" t="s">
        <v>2174</v>
      </c>
      <c r="K569">
        <v>567</v>
      </c>
      <c r="L569" t="b">
        <v>0</v>
      </c>
      <c r="M569" t="b">
        <v>0</v>
      </c>
      <c r="N569" t="b">
        <v>1</v>
      </c>
      <c r="O569" t="b">
        <v>0</v>
      </c>
      <c r="P569" t="b">
        <v>0</v>
      </c>
      <c r="Q569">
        <v>6</v>
      </c>
      <c r="R569">
        <v>0</v>
      </c>
      <c r="S569">
        <v>4</v>
      </c>
      <c r="T569">
        <v>0</v>
      </c>
      <c r="U569">
        <v>0</v>
      </c>
      <c r="V569">
        <v>0</v>
      </c>
      <c r="W569">
        <v>0</v>
      </c>
      <c r="X569">
        <v>0</v>
      </c>
      <c r="Y569">
        <v>50</v>
      </c>
      <c r="Z569" t="s">
        <v>1091</v>
      </c>
    </row>
    <row r="570" spans="1:26" x14ac:dyDescent="0.25">
      <c r="A570" t="s">
        <v>122</v>
      </c>
      <c r="B570" t="s">
        <v>1200</v>
      </c>
      <c r="C570" t="s">
        <v>1081</v>
      </c>
      <c r="D570" t="s">
        <v>3111</v>
      </c>
      <c r="I570" t="s">
        <v>139</v>
      </c>
      <c r="J570" t="s">
        <v>6271</v>
      </c>
      <c r="K570">
        <v>568</v>
      </c>
      <c r="L570" t="b">
        <v>1</v>
      </c>
      <c r="M570" t="b">
        <v>1</v>
      </c>
      <c r="N570" t="b">
        <v>1</v>
      </c>
      <c r="O570" t="b">
        <v>0</v>
      </c>
      <c r="P570" t="b">
        <v>0</v>
      </c>
      <c r="Q570">
        <v>3</v>
      </c>
      <c r="R570">
        <v>0</v>
      </c>
      <c r="S570">
        <v>4</v>
      </c>
      <c r="T570">
        <v>6</v>
      </c>
      <c r="U570">
        <v>0</v>
      </c>
      <c r="V570">
        <v>1</v>
      </c>
      <c r="W570">
        <v>536</v>
      </c>
      <c r="X570">
        <v>0</v>
      </c>
      <c r="Y570">
        <v>500</v>
      </c>
      <c r="Z570" t="s">
        <v>1091</v>
      </c>
    </row>
    <row r="571" spans="1:26" x14ac:dyDescent="0.25">
      <c r="A571" t="s">
        <v>122</v>
      </c>
      <c r="B571" t="s">
        <v>1201</v>
      </c>
      <c r="C571" t="s">
        <v>4725</v>
      </c>
      <c r="D571">
        <v>38</v>
      </c>
      <c r="I571" t="s">
        <v>139</v>
      </c>
      <c r="J571" t="s">
        <v>2176</v>
      </c>
      <c r="K571">
        <v>569</v>
      </c>
      <c r="L571" t="b">
        <v>1</v>
      </c>
      <c r="M571" t="b">
        <v>1</v>
      </c>
      <c r="N571" t="b">
        <v>1</v>
      </c>
      <c r="O571" t="b">
        <v>1</v>
      </c>
      <c r="P571" t="b">
        <v>0</v>
      </c>
      <c r="Q571">
        <v>3</v>
      </c>
      <c r="R571">
        <v>0</v>
      </c>
      <c r="S571">
        <v>4</v>
      </c>
      <c r="T571">
        <v>6</v>
      </c>
      <c r="U571">
        <v>0</v>
      </c>
      <c r="V571">
        <v>1</v>
      </c>
      <c r="W571">
        <v>538</v>
      </c>
      <c r="X571">
        <v>0</v>
      </c>
      <c r="Y571">
        <v>500</v>
      </c>
      <c r="Z571" t="s">
        <v>1091</v>
      </c>
    </row>
    <row r="572" spans="1:26" x14ac:dyDescent="0.25">
      <c r="A572" t="s">
        <v>122</v>
      </c>
      <c r="B572" t="s">
        <v>1201</v>
      </c>
      <c r="C572" t="s">
        <v>1083</v>
      </c>
      <c r="D572" t="b">
        <v>1</v>
      </c>
      <c r="I572" t="s">
        <v>139</v>
      </c>
      <c r="J572" t="s">
        <v>6272</v>
      </c>
      <c r="K572">
        <v>570</v>
      </c>
      <c r="L572" t="b">
        <v>1</v>
      </c>
      <c r="M572" t="b">
        <v>1</v>
      </c>
      <c r="N572" t="b">
        <v>1</v>
      </c>
      <c r="O572" t="b">
        <v>1</v>
      </c>
      <c r="P572" t="b">
        <v>0</v>
      </c>
      <c r="Q572">
        <v>3</v>
      </c>
      <c r="R572">
        <v>0</v>
      </c>
      <c r="S572">
        <v>4</v>
      </c>
      <c r="T572">
        <v>6</v>
      </c>
      <c r="U572">
        <v>0</v>
      </c>
      <c r="V572">
        <v>1</v>
      </c>
      <c r="W572">
        <v>533</v>
      </c>
      <c r="X572">
        <v>0</v>
      </c>
      <c r="Y572">
        <v>500</v>
      </c>
      <c r="Z572" t="s">
        <v>1091</v>
      </c>
    </row>
    <row r="573" spans="1:26" x14ac:dyDescent="0.25">
      <c r="A573" t="s">
        <v>122</v>
      </c>
      <c r="B573" t="s">
        <v>1201</v>
      </c>
      <c r="C573" t="s">
        <v>4726</v>
      </c>
      <c r="D573" t="b">
        <v>1</v>
      </c>
      <c r="I573" t="s">
        <v>139</v>
      </c>
      <c r="J573" t="s">
        <v>6273</v>
      </c>
      <c r="K573">
        <v>571</v>
      </c>
      <c r="L573" t="b">
        <v>1</v>
      </c>
      <c r="M573" t="b">
        <v>1</v>
      </c>
      <c r="N573" t="b">
        <v>1</v>
      </c>
      <c r="O573" t="b">
        <v>1</v>
      </c>
      <c r="P573" t="b">
        <v>0</v>
      </c>
      <c r="Q573">
        <v>3</v>
      </c>
      <c r="R573">
        <v>0</v>
      </c>
      <c r="S573">
        <v>4</v>
      </c>
      <c r="T573">
        <v>6</v>
      </c>
      <c r="U573">
        <v>0</v>
      </c>
      <c r="V573">
        <v>1</v>
      </c>
      <c r="W573">
        <v>531</v>
      </c>
      <c r="X573">
        <v>0</v>
      </c>
      <c r="Y573">
        <v>500</v>
      </c>
      <c r="Z573" t="s">
        <v>1091</v>
      </c>
    </row>
    <row r="574" spans="1:26" x14ac:dyDescent="0.25">
      <c r="A574" t="s">
        <v>122</v>
      </c>
      <c r="B574" t="s">
        <v>1201</v>
      </c>
      <c r="C574" t="s">
        <v>4727</v>
      </c>
      <c r="D574" t="b">
        <v>1</v>
      </c>
      <c r="I574" t="s">
        <v>139</v>
      </c>
      <c r="J574" t="s">
        <v>6274</v>
      </c>
      <c r="K574">
        <v>572</v>
      </c>
      <c r="L574" t="b">
        <v>1</v>
      </c>
      <c r="M574" t="b">
        <v>1</v>
      </c>
      <c r="N574" t="b">
        <v>1</v>
      </c>
      <c r="O574" t="b">
        <v>1</v>
      </c>
      <c r="P574" t="b">
        <v>0</v>
      </c>
      <c r="Q574">
        <v>3</v>
      </c>
      <c r="R574">
        <v>0</v>
      </c>
      <c r="S574">
        <v>0</v>
      </c>
      <c r="T574">
        <v>6</v>
      </c>
      <c r="U574">
        <v>0</v>
      </c>
      <c r="V574">
        <v>1</v>
      </c>
      <c r="W574">
        <v>535</v>
      </c>
      <c r="X574">
        <v>0</v>
      </c>
      <c r="Y574">
        <v>50</v>
      </c>
      <c r="Z574" t="s">
        <v>1091</v>
      </c>
    </row>
    <row r="575" spans="1:26" x14ac:dyDescent="0.25">
      <c r="A575" t="s">
        <v>122</v>
      </c>
      <c r="B575" t="s">
        <v>1201</v>
      </c>
      <c r="C575" t="s">
        <v>4728</v>
      </c>
      <c r="D575" t="b">
        <v>0</v>
      </c>
      <c r="I575" t="s">
        <v>139</v>
      </c>
      <c r="J575" t="s">
        <v>2177</v>
      </c>
      <c r="K575">
        <v>573</v>
      </c>
      <c r="L575" t="b">
        <v>0</v>
      </c>
      <c r="M575" t="b">
        <v>0</v>
      </c>
      <c r="N575" t="b">
        <v>1</v>
      </c>
      <c r="O575" t="b">
        <v>0</v>
      </c>
      <c r="P575" t="b">
        <v>0</v>
      </c>
      <c r="Q575">
        <v>6</v>
      </c>
      <c r="R575">
        <v>0</v>
      </c>
      <c r="S575">
        <v>4</v>
      </c>
      <c r="T575">
        <v>0</v>
      </c>
      <c r="U575">
        <v>0</v>
      </c>
      <c r="V575">
        <v>0</v>
      </c>
      <c r="W575">
        <v>0</v>
      </c>
      <c r="X575">
        <v>0</v>
      </c>
      <c r="Y575">
        <v>50</v>
      </c>
      <c r="Z575" t="s">
        <v>1091</v>
      </c>
    </row>
    <row r="576" spans="1:26" x14ac:dyDescent="0.25">
      <c r="A576" t="s">
        <v>122</v>
      </c>
      <c r="B576" t="s">
        <v>1201</v>
      </c>
      <c r="C576" t="s">
        <v>2454</v>
      </c>
      <c r="D576" t="b">
        <v>0</v>
      </c>
      <c r="I576" t="s">
        <v>139</v>
      </c>
      <c r="J576" t="s">
        <v>6275</v>
      </c>
      <c r="K576">
        <v>574</v>
      </c>
      <c r="L576" t="b">
        <v>1</v>
      </c>
      <c r="M576" t="b">
        <v>1</v>
      </c>
      <c r="N576" t="b">
        <v>1</v>
      </c>
      <c r="O576" t="b">
        <v>1</v>
      </c>
      <c r="P576" t="b">
        <v>0</v>
      </c>
      <c r="Q576">
        <v>3</v>
      </c>
      <c r="R576">
        <v>0</v>
      </c>
      <c r="S576">
        <v>4</v>
      </c>
      <c r="T576">
        <v>6</v>
      </c>
      <c r="U576">
        <v>0</v>
      </c>
      <c r="V576">
        <v>1</v>
      </c>
      <c r="W576">
        <v>534</v>
      </c>
      <c r="X576">
        <v>0</v>
      </c>
      <c r="Y576">
        <v>500</v>
      </c>
      <c r="Z576" t="s">
        <v>1091</v>
      </c>
    </row>
    <row r="577" spans="1:26" x14ac:dyDescent="0.25">
      <c r="A577" t="s">
        <v>122</v>
      </c>
      <c r="B577" t="s">
        <v>1201</v>
      </c>
      <c r="C577" t="s">
        <v>4729</v>
      </c>
      <c r="D577">
        <v>5</v>
      </c>
      <c r="I577" t="s">
        <v>139</v>
      </c>
      <c r="J577" t="s">
        <v>2179</v>
      </c>
      <c r="K577">
        <v>575</v>
      </c>
      <c r="L577" t="b">
        <v>0</v>
      </c>
      <c r="M577" t="b">
        <v>0</v>
      </c>
      <c r="N577" t="b">
        <v>0</v>
      </c>
      <c r="O577" t="b">
        <v>0</v>
      </c>
      <c r="P577" t="b">
        <v>0</v>
      </c>
      <c r="Q577">
        <v>0</v>
      </c>
      <c r="R577">
        <v>0</v>
      </c>
      <c r="S577">
        <v>0</v>
      </c>
      <c r="T577">
        <v>0</v>
      </c>
      <c r="U577">
        <v>0</v>
      </c>
      <c r="V577">
        <v>0</v>
      </c>
      <c r="W577">
        <v>0</v>
      </c>
      <c r="X577">
        <v>0</v>
      </c>
      <c r="Y577">
        <v>500</v>
      </c>
      <c r="Z577" t="s">
        <v>1091</v>
      </c>
    </row>
    <row r="578" spans="1:26" x14ac:dyDescent="0.25">
      <c r="A578" t="s">
        <v>122</v>
      </c>
      <c r="B578" t="s">
        <v>1201</v>
      </c>
      <c r="C578" t="s">
        <v>4730</v>
      </c>
      <c r="D578">
        <v>0</v>
      </c>
      <c r="I578" t="s">
        <v>5964</v>
      </c>
      <c r="J578" t="s">
        <v>6041</v>
      </c>
      <c r="K578">
        <v>576</v>
      </c>
      <c r="L578" t="b">
        <v>1</v>
      </c>
      <c r="M578" t="b">
        <v>1</v>
      </c>
      <c r="N578" t="b">
        <v>1</v>
      </c>
      <c r="O578" t="b">
        <v>0</v>
      </c>
      <c r="P578" t="b">
        <v>0</v>
      </c>
      <c r="Q578">
        <v>3</v>
      </c>
      <c r="R578">
        <v>0</v>
      </c>
      <c r="S578">
        <v>4</v>
      </c>
      <c r="T578">
        <v>1</v>
      </c>
      <c r="U578">
        <v>0</v>
      </c>
      <c r="V578">
        <v>0</v>
      </c>
      <c r="W578">
        <v>0</v>
      </c>
      <c r="X578">
        <v>0</v>
      </c>
      <c r="Y578">
        <v>50</v>
      </c>
      <c r="Z578" t="s">
        <v>1091</v>
      </c>
    </row>
    <row r="579" spans="1:26" x14ac:dyDescent="0.25">
      <c r="A579" t="s">
        <v>122</v>
      </c>
      <c r="B579" t="s">
        <v>1201</v>
      </c>
      <c r="C579" t="s">
        <v>4731</v>
      </c>
      <c r="D579">
        <v>0</v>
      </c>
      <c r="I579" t="s">
        <v>5964</v>
      </c>
      <c r="J579" t="s">
        <v>421</v>
      </c>
      <c r="K579">
        <v>577</v>
      </c>
      <c r="L579" t="b">
        <v>1</v>
      </c>
      <c r="M579" t="b">
        <v>1</v>
      </c>
      <c r="N579" t="b">
        <v>1</v>
      </c>
      <c r="O579" t="b">
        <v>0</v>
      </c>
      <c r="P579" t="b">
        <v>0</v>
      </c>
      <c r="Q579">
        <v>3</v>
      </c>
      <c r="R579">
        <v>0</v>
      </c>
      <c r="S579">
        <v>4</v>
      </c>
      <c r="T579">
        <v>1</v>
      </c>
      <c r="U579">
        <v>0</v>
      </c>
      <c r="V579">
        <v>0</v>
      </c>
      <c r="W579">
        <v>0</v>
      </c>
      <c r="X579">
        <v>0</v>
      </c>
      <c r="Y579">
        <v>50</v>
      </c>
      <c r="Z579" t="s">
        <v>1091</v>
      </c>
    </row>
    <row r="580" spans="1:26" x14ac:dyDescent="0.25">
      <c r="A580" t="s">
        <v>122</v>
      </c>
      <c r="B580" t="s">
        <v>1201</v>
      </c>
      <c r="C580" t="s">
        <v>1046</v>
      </c>
      <c r="D580">
        <v>3</v>
      </c>
      <c r="I580" t="s">
        <v>5964</v>
      </c>
      <c r="J580" t="s">
        <v>423</v>
      </c>
      <c r="K580">
        <v>578</v>
      </c>
      <c r="L580" t="b">
        <v>0</v>
      </c>
      <c r="M580" t="b">
        <v>0</v>
      </c>
      <c r="N580" t="b">
        <v>0</v>
      </c>
      <c r="O580" t="b">
        <v>0</v>
      </c>
      <c r="P580" t="b">
        <v>0</v>
      </c>
      <c r="Q580">
        <v>0</v>
      </c>
      <c r="R580">
        <v>0</v>
      </c>
      <c r="S580">
        <v>0</v>
      </c>
      <c r="T580">
        <v>0</v>
      </c>
      <c r="U580">
        <v>0</v>
      </c>
      <c r="V580">
        <v>0</v>
      </c>
      <c r="W580">
        <v>0</v>
      </c>
      <c r="X580">
        <v>0</v>
      </c>
      <c r="Y580">
        <v>500</v>
      </c>
      <c r="Z580" t="s">
        <v>1091</v>
      </c>
    </row>
    <row r="581" spans="1:26" x14ac:dyDescent="0.25">
      <c r="A581" t="s">
        <v>122</v>
      </c>
      <c r="B581" t="s">
        <v>1201</v>
      </c>
      <c r="C581" t="s">
        <v>9</v>
      </c>
      <c r="D581">
        <v>0</v>
      </c>
      <c r="I581" t="s">
        <v>5964</v>
      </c>
      <c r="J581" t="s">
        <v>6042</v>
      </c>
      <c r="K581">
        <v>579</v>
      </c>
      <c r="L581" t="b">
        <v>1</v>
      </c>
      <c r="M581" t="b">
        <v>1</v>
      </c>
      <c r="N581" t="b">
        <v>1</v>
      </c>
      <c r="O581" t="b">
        <v>1</v>
      </c>
      <c r="P581" t="b">
        <v>0</v>
      </c>
      <c r="Q581">
        <v>3</v>
      </c>
      <c r="R581">
        <v>0</v>
      </c>
      <c r="S581">
        <v>4</v>
      </c>
      <c r="T581">
        <v>1</v>
      </c>
      <c r="U581">
        <v>0</v>
      </c>
      <c r="V581">
        <v>0</v>
      </c>
      <c r="W581">
        <v>0</v>
      </c>
      <c r="X581">
        <v>0</v>
      </c>
      <c r="Y581">
        <v>50</v>
      </c>
      <c r="Z581" t="s">
        <v>1091</v>
      </c>
    </row>
    <row r="582" spans="1:26" x14ac:dyDescent="0.25">
      <c r="A582" t="s">
        <v>122</v>
      </c>
      <c r="B582" t="s">
        <v>1201</v>
      </c>
      <c r="C582" t="s">
        <v>4733</v>
      </c>
      <c r="D582">
        <v>1</v>
      </c>
      <c r="I582" t="s">
        <v>5964</v>
      </c>
      <c r="J582" t="s">
        <v>426</v>
      </c>
      <c r="K582">
        <v>580</v>
      </c>
      <c r="L582" t="b">
        <v>0</v>
      </c>
      <c r="M582" t="b">
        <v>0</v>
      </c>
      <c r="N582" t="b">
        <v>1</v>
      </c>
      <c r="O582" t="b">
        <v>0</v>
      </c>
      <c r="P582" t="b">
        <v>0</v>
      </c>
      <c r="Q582">
        <v>0</v>
      </c>
      <c r="R582">
        <v>0</v>
      </c>
      <c r="S582">
        <v>4</v>
      </c>
      <c r="T582">
        <v>0</v>
      </c>
      <c r="U582">
        <v>0</v>
      </c>
      <c r="V582">
        <v>0</v>
      </c>
      <c r="W582">
        <v>0</v>
      </c>
      <c r="X582">
        <v>0</v>
      </c>
      <c r="Y582">
        <v>50</v>
      </c>
      <c r="Z582" t="s">
        <v>1091</v>
      </c>
    </row>
    <row r="583" spans="1:26" x14ac:dyDescent="0.25">
      <c r="A583" t="s">
        <v>122</v>
      </c>
      <c r="B583" t="s">
        <v>1201</v>
      </c>
      <c r="C583" t="s">
        <v>4734</v>
      </c>
      <c r="D583">
        <v>265</v>
      </c>
      <c r="I583" t="s">
        <v>5964</v>
      </c>
      <c r="J583" t="s">
        <v>6043</v>
      </c>
      <c r="K583">
        <v>581</v>
      </c>
      <c r="L583" t="b">
        <v>1</v>
      </c>
      <c r="M583" t="b">
        <v>1</v>
      </c>
      <c r="N583" t="b">
        <v>1</v>
      </c>
      <c r="O583" t="b">
        <v>0</v>
      </c>
      <c r="P583" t="b">
        <v>0</v>
      </c>
      <c r="Q583">
        <v>3</v>
      </c>
      <c r="R583">
        <v>0</v>
      </c>
      <c r="S583">
        <v>4</v>
      </c>
      <c r="T583">
        <v>1</v>
      </c>
      <c r="U583">
        <v>0</v>
      </c>
      <c r="V583">
        <v>0</v>
      </c>
      <c r="W583">
        <v>0</v>
      </c>
      <c r="X583">
        <v>0</v>
      </c>
      <c r="Y583">
        <v>50</v>
      </c>
      <c r="Z583" t="s">
        <v>1091</v>
      </c>
    </row>
    <row r="584" spans="1:26" x14ac:dyDescent="0.25">
      <c r="A584" t="s">
        <v>122</v>
      </c>
      <c r="B584" t="s">
        <v>1201</v>
      </c>
      <c r="C584" t="s">
        <v>4735</v>
      </c>
      <c r="D584">
        <v>0</v>
      </c>
      <c r="I584" t="s">
        <v>5964</v>
      </c>
      <c r="J584" t="s">
        <v>6044</v>
      </c>
      <c r="K584">
        <v>582</v>
      </c>
      <c r="L584" t="b">
        <v>0</v>
      </c>
      <c r="M584" t="b">
        <v>0</v>
      </c>
      <c r="N584" t="b">
        <v>1</v>
      </c>
      <c r="O584" t="b">
        <v>0</v>
      </c>
      <c r="P584" t="b">
        <v>0</v>
      </c>
      <c r="Q584">
        <v>6</v>
      </c>
      <c r="R584">
        <v>0</v>
      </c>
      <c r="S584">
        <v>4</v>
      </c>
      <c r="T584">
        <v>0</v>
      </c>
      <c r="U584">
        <v>0</v>
      </c>
      <c r="V584">
        <v>0</v>
      </c>
      <c r="W584">
        <v>0</v>
      </c>
      <c r="X584">
        <v>0</v>
      </c>
      <c r="Y584">
        <v>500</v>
      </c>
      <c r="Z584" t="s">
        <v>1091</v>
      </c>
    </row>
    <row r="585" spans="1:26" x14ac:dyDescent="0.25">
      <c r="A585" t="s">
        <v>122</v>
      </c>
      <c r="B585" t="s">
        <v>1201</v>
      </c>
      <c r="C585" t="s">
        <v>1081</v>
      </c>
      <c r="D585" t="s">
        <v>3084</v>
      </c>
      <c r="I585" t="s">
        <v>5964</v>
      </c>
      <c r="J585" t="s">
        <v>6045</v>
      </c>
      <c r="K585">
        <v>583</v>
      </c>
      <c r="L585" t="b">
        <v>0</v>
      </c>
      <c r="M585" t="b">
        <v>0</v>
      </c>
      <c r="N585" t="b">
        <v>0</v>
      </c>
      <c r="O585" t="b">
        <v>0</v>
      </c>
      <c r="P585" t="b">
        <v>0</v>
      </c>
      <c r="Q585">
        <v>0</v>
      </c>
      <c r="R585">
        <v>0</v>
      </c>
      <c r="S585">
        <v>0</v>
      </c>
      <c r="T585">
        <v>0</v>
      </c>
      <c r="U585">
        <v>0</v>
      </c>
      <c r="V585">
        <v>0</v>
      </c>
      <c r="W585">
        <v>0</v>
      </c>
      <c r="X585">
        <v>0</v>
      </c>
      <c r="Y585">
        <v>500</v>
      </c>
      <c r="Z585" t="s">
        <v>1091</v>
      </c>
    </row>
    <row r="586" spans="1:26" x14ac:dyDescent="0.25">
      <c r="A586" t="s">
        <v>122</v>
      </c>
      <c r="B586" t="s">
        <v>1203</v>
      </c>
      <c r="C586" t="s">
        <v>4725</v>
      </c>
      <c r="D586">
        <v>39</v>
      </c>
      <c r="I586" t="s">
        <v>5964</v>
      </c>
      <c r="J586" t="s">
        <v>6046</v>
      </c>
      <c r="K586">
        <v>584</v>
      </c>
      <c r="L586" t="b">
        <v>1</v>
      </c>
      <c r="M586" t="b">
        <v>1</v>
      </c>
      <c r="N586" t="b">
        <v>0</v>
      </c>
      <c r="O586" t="b">
        <v>1</v>
      </c>
      <c r="P586" t="b">
        <v>1</v>
      </c>
      <c r="Q586">
        <v>6</v>
      </c>
      <c r="R586">
        <v>0</v>
      </c>
      <c r="S586">
        <v>4</v>
      </c>
      <c r="T586">
        <v>3</v>
      </c>
      <c r="U586">
        <v>0</v>
      </c>
      <c r="V586">
        <v>1</v>
      </c>
      <c r="W586">
        <v>487</v>
      </c>
      <c r="X586">
        <v>0</v>
      </c>
      <c r="Y586">
        <v>15</v>
      </c>
      <c r="Z586" t="s">
        <v>485</v>
      </c>
    </row>
    <row r="587" spans="1:26" x14ac:dyDescent="0.25">
      <c r="A587" t="s">
        <v>122</v>
      </c>
      <c r="B587" t="s">
        <v>1203</v>
      </c>
      <c r="C587" t="s">
        <v>1083</v>
      </c>
      <c r="D587" t="b">
        <v>1</v>
      </c>
      <c r="I587" t="s">
        <v>5964</v>
      </c>
      <c r="J587" t="s">
        <v>6047</v>
      </c>
      <c r="K587">
        <v>585</v>
      </c>
      <c r="L587" t="b">
        <v>0</v>
      </c>
      <c r="M587" t="b">
        <v>0</v>
      </c>
      <c r="N587" t="b">
        <v>0</v>
      </c>
      <c r="O587" t="b">
        <v>0</v>
      </c>
      <c r="P587" t="b">
        <v>0</v>
      </c>
      <c r="Q587">
        <v>0</v>
      </c>
      <c r="R587">
        <v>0</v>
      </c>
      <c r="S587">
        <v>0</v>
      </c>
      <c r="T587">
        <v>0</v>
      </c>
      <c r="U587">
        <v>0</v>
      </c>
      <c r="V587">
        <v>0</v>
      </c>
      <c r="W587">
        <v>0</v>
      </c>
      <c r="X587">
        <v>0</v>
      </c>
      <c r="Y587">
        <v>500</v>
      </c>
      <c r="Z587" t="s">
        <v>1091</v>
      </c>
    </row>
    <row r="588" spans="1:26" x14ac:dyDescent="0.25">
      <c r="A588" t="s">
        <v>122</v>
      </c>
      <c r="B588" t="s">
        <v>1203</v>
      </c>
      <c r="C588" t="s">
        <v>4726</v>
      </c>
      <c r="D588" t="b">
        <v>1</v>
      </c>
      <c r="I588" t="s">
        <v>5964</v>
      </c>
      <c r="J588" t="s">
        <v>435</v>
      </c>
      <c r="K588">
        <v>586</v>
      </c>
      <c r="L588" t="b">
        <v>1</v>
      </c>
      <c r="M588" t="b">
        <v>0</v>
      </c>
      <c r="N588" t="b">
        <v>1</v>
      </c>
      <c r="O588" t="b">
        <v>0</v>
      </c>
      <c r="P588" t="b">
        <v>0</v>
      </c>
      <c r="Q588">
        <v>3</v>
      </c>
      <c r="R588">
        <v>0</v>
      </c>
      <c r="S588">
        <v>0</v>
      </c>
      <c r="T588">
        <v>0</v>
      </c>
      <c r="U588">
        <v>0</v>
      </c>
      <c r="V588">
        <v>1</v>
      </c>
      <c r="W588">
        <v>521</v>
      </c>
      <c r="X588">
        <v>0</v>
      </c>
      <c r="Y588">
        <v>500</v>
      </c>
      <c r="Z588" t="s">
        <v>1091</v>
      </c>
    </row>
    <row r="589" spans="1:26" x14ac:dyDescent="0.25">
      <c r="A589" t="s">
        <v>122</v>
      </c>
      <c r="B589" t="s">
        <v>1203</v>
      </c>
      <c r="C589" t="s">
        <v>4727</v>
      </c>
      <c r="D589" t="b">
        <v>1</v>
      </c>
      <c r="I589" t="s">
        <v>5964</v>
      </c>
      <c r="J589" t="s">
        <v>6048</v>
      </c>
      <c r="K589">
        <v>587</v>
      </c>
      <c r="L589" t="b">
        <v>0</v>
      </c>
      <c r="M589" t="b">
        <v>1</v>
      </c>
      <c r="N589" t="b">
        <v>1</v>
      </c>
      <c r="O589" t="b">
        <v>0</v>
      </c>
      <c r="P589" t="b">
        <v>0</v>
      </c>
      <c r="Q589">
        <v>6</v>
      </c>
      <c r="R589">
        <v>0</v>
      </c>
      <c r="S589">
        <v>4</v>
      </c>
      <c r="T589">
        <v>3</v>
      </c>
      <c r="U589">
        <v>0</v>
      </c>
      <c r="V589">
        <v>0</v>
      </c>
      <c r="W589">
        <v>0</v>
      </c>
      <c r="X589">
        <v>0</v>
      </c>
      <c r="Y589">
        <v>50</v>
      </c>
      <c r="Z589" t="s">
        <v>1091</v>
      </c>
    </row>
    <row r="590" spans="1:26" x14ac:dyDescent="0.25">
      <c r="A590" t="s">
        <v>122</v>
      </c>
      <c r="B590" t="s">
        <v>1203</v>
      </c>
      <c r="C590" t="s">
        <v>4728</v>
      </c>
      <c r="D590" t="b">
        <v>1</v>
      </c>
      <c r="I590" t="s">
        <v>5964</v>
      </c>
      <c r="J590" t="s">
        <v>439</v>
      </c>
      <c r="K590">
        <v>588</v>
      </c>
      <c r="L590" t="b">
        <v>0</v>
      </c>
      <c r="M590" t="b">
        <v>1</v>
      </c>
      <c r="N590" t="b">
        <v>1</v>
      </c>
      <c r="O590" t="b">
        <v>0</v>
      </c>
      <c r="P590" t="b">
        <v>0</v>
      </c>
      <c r="Q590">
        <v>6</v>
      </c>
      <c r="R590">
        <v>0</v>
      </c>
      <c r="S590">
        <v>4</v>
      </c>
      <c r="T590">
        <v>3</v>
      </c>
      <c r="U590">
        <v>0</v>
      </c>
      <c r="V590">
        <v>0</v>
      </c>
      <c r="W590">
        <v>0</v>
      </c>
      <c r="X590">
        <v>0</v>
      </c>
      <c r="Y590">
        <v>500</v>
      </c>
      <c r="Z590" t="s">
        <v>1091</v>
      </c>
    </row>
    <row r="591" spans="1:26" x14ac:dyDescent="0.25">
      <c r="A591" t="s">
        <v>122</v>
      </c>
      <c r="B591" t="s">
        <v>1203</v>
      </c>
      <c r="C591" t="s">
        <v>2454</v>
      </c>
      <c r="D591" t="b">
        <v>1</v>
      </c>
      <c r="I591" t="s">
        <v>5964</v>
      </c>
      <c r="J591" t="s">
        <v>6049</v>
      </c>
      <c r="K591">
        <v>589</v>
      </c>
      <c r="L591" t="b">
        <v>0</v>
      </c>
      <c r="M591" t="b">
        <v>0</v>
      </c>
      <c r="N591" t="b">
        <v>0</v>
      </c>
      <c r="O591" t="b">
        <v>0</v>
      </c>
      <c r="P591" t="b">
        <v>0</v>
      </c>
      <c r="Q591">
        <v>0</v>
      </c>
      <c r="R591">
        <v>0</v>
      </c>
      <c r="S591">
        <v>0</v>
      </c>
      <c r="T591">
        <v>0</v>
      </c>
      <c r="U591">
        <v>0</v>
      </c>
      <c r="V591">
        <v>0</v>
      </c>
      <c r="W591">
        <v>0</v>
      </c>
      <c r="X591">
        <v>0</v>
      </c>
      <c r="Y591">
        <v>500</v>
      </c>
      <c r="Z591" t="s">
        <v>1091</v>
      </c>
    </row>
    <row r="592" spans="1:26" x14ac:dyDescent="0.25">
      <c r="A592" t="s">
        <v>122</v>
      </c>
      <c r="B592" t="s">
        <v>1203</v>
      </c>
      <c r="C592" t="s">
        <v>4729</v>
      </c>
      <c r="D592">
        <v>5</v>
      </c>
      <c r="I592" t="s">
        <v>5964</v>
      </c>
      <c r="J592" t="s">
        <v>442</v>
      </c>
      <c r="K592">
        <v>590</v>
      </c>
      <c r="L592" t="b">
        <v>0</v>
      </c>
      <c r="M592" t="b">
        <v>0</v>
      </c>
      <c r="N592" t="b">
        <v>0</v>
      </c>
      <c r="O592" t="b">
        <v>0</v>
      </c>
      <c r="P592" t="b">
        <v>0</v>
      </c>
      <c r="Q592">
        <v>0</v>
      </c>
      <c r="R592">
        <v>0</v>
      </c>
      <c r="S592">
        <v>0</v>
      </c>
      <c r="T592">
        <v>0</v>
      </c>
      <c r="U592">
        <v>0</v>
      </c>
      <c r="V592">
        <v>0</v>
      </c>
      <c r="W592">
        <v>0</v>
      </c>
      <c r="X592">
        <v>0</v>
      </c>
      <c r="Y592">
        <v>500</v>
      </c>
      <c r="Z592" t="s">
        <v>1091</v>
      </c>
    </row>
    <row r="593" spans="1:26" x14ac:dyDescent="0.25">
      <c r="A593" t="s">
        <v>122</v>
      </c>
      <c r="B593" t="s">
        <v>1203</v>
      </c>
      <c r="C593" t="s">
        <v>4730</v>
      </c>
      <c r="D593">
        <v>0</v>
      </c>
      <c r="I593" t="s">
        <v>5964</v>
      </c>
      <c r="J593" t="s">
        <v>443</v>
      </c>
      <c r="K593">
        <v>591</v>
      </c>
      <c r="L593" t="b">
        <v>0</v>
      </c>
      <c r="M593" t="b">
        <v>0</v>
      </c>
      <c r="N593" t="b">
        <v>0</v>
      </c>
      <c r="O593" t="b">
        <v>0</v>
      </c>
      <c r="P593" t="b">
        <v>0</v>
      </c>
      <c r="Q593">
        <v>0</v>
      </c>
      <c r="R593">
        <v>0</v>
      </c>
      <c r="S593">
        <v>0</v>
      </c>
      <c r="T593">
        <v>0</v>
      </c>
      <c r="U593">
        <v>0</v>
      </c>
      <c r="V593">
        <v>0</v>
      </c>
      <c r="W593">
        <v>0</v>
      </c>
      <c r="X593">
        <v>0</v>
      </c>
      <c r="Y593">
        <v>500</v>
      </c>
      <c r="Z593" t="s">
        <v>1091</v>
      </c>
    </row>
    <row r="594" spans="1:26" x14ac:dyDescent="0.25">
      <c r="A594" t="s">
        <v>122</v>
      </c>
      <c r="B594" t="s">
        <v>1203</v>
      </c>
      <c r="C594" t="s">
        <v>4731</v>
      </c>
      <c r="D594">
        <v>0</v>
      </c>
      <c r="I594" t="s">
        <v>5964</v>
      </c>
      <c r="J594" t="s">
        <v>6050</v>
      </c>
      <c r="K594">
        <v>592</v>
      </c>
      <c r="L594" t="b">
        <v>0</v>
      </c>
      <c r="M594" t="b">
        <v>1</v>
      </c>
      <c r="N594" t="b">
        <v>1</v>
      </c>
      <c r="O594" t="b">
        <v>0</v>
      </c>
      <c r="P594" t="b">
        <v>0</v>
      </c>
      <c r="Q594">
        <v>6</v>
      </c>
      <c r="R594">
        <v>0</v>
      </c>
      <c r="S594">
        <v>0</v>
      </c>
      <c r="T594">
        <v>3</v>
      </c>
      <c r="U594">
        <v>0</v>
      </c>
      <c r="V594">
        <v>0</v>
      </c>
      <c r="W594">
        <v>0</v>
      </c>
      <c r="X594">
        <v>0</v>
      </c>
      <c r="Y594">
        <v>500</v>
      </c>
      <c r="Z594" t="s">
        <v>1091</v>
      </c>
    </row>
    <row r="595" spans="1:26" x14ac:dyDescent="0.25">
      <c r="A595" t="s">
        <v>122</v>
      </c>
      <c r="B595" t="s">
        <v>1203</v>
      </c>
      <c r="C595" t="s">
        <v>1046</v>
      </c>
      <c r="D595">
        <v>3</v>
      </c>
      <c r="I595" t="s">
        <v>5964</v>
      </c>
      <c r="J595" t="s">
        <v>6051</v>
      </c>
      <c r="K595">
        <v>593</v>
      </c>
      <c r="L595" t="b">
        <v>1</v>
      </c>
      <c r="M595" t="b">
        <v>1</v>
      </c>
      <c r="N595" t="b">
        <v>1</v>
      </c>
      <c r="O595" t="b">
        <v>0</v>
      </c>
      <c r="P595" t="b">
        <v>0</v>
      </c>
      <c r="Q595">
        <v>6</v>
      </c>
      <c r="R595">
        <v>0</v>
      </c>
      <c r="S595">
        <v>4</v>
      </c>
      <c r="T595">
        <v>6</v>
      </c>
      <c r="U595">
        <v>0</v>
      </c>
      <c r="V595">
        <v>1</v>
      </c>
      <c r="W595">
        <v>505</v>
      </c>
      <c r="X595">
        <v>0</v>
      </c>
      <c r="Y595">
        <v>50</v>
      </c>
      <c r="Z595" t="s">
        <v>1091</v>
      </c>
    </row>
    <row r="596" spans="1:26" x14ac:dyDescent="0.25">
      <c r="A596" t="s">
        <v>122</v>
      </c>
      <c r="B596" t="s">
        <v>1203</v>
      </c>
      <c r="C596" t="s">
        <v>9</v>
      </c>
      <c r="D596">
        <v>0</v>
      </c>
      <c r="I596" t="s">
        <v>5964</v>
      </c>
      <c r="J596" t="s">
        <v>6052</v>
      </c>
      <c r="K596">
        <v>594</v>
      </c>
      <c r="L596" t="b">
        <v>1</v>
      </c>
      <c r="M596" t="b">
        <v>1</v>
      </c>
      <c r="N596" t="b">
        <v>1</v>
      </c>
      <c r="O596" t="b">
        <v>0</v>
      </c>
      <c r="P596" t="b">
        <v>0</v>
      </c>
      <c r="Q596">
        <v>6</v>
      </c>
      <c r="R596">
        <v>0</v>
      </c>
      <c r="S596">
        <v>4</v>
      </c>
      <c r="T596">
        <v>6</v>
      </c>
      <c r="U596">
        <v>0</v>
      </c>
      <c r="V596">
        <v>1</v>
      </c>
      <c r="W596">
        <v>506</v>
      </c>
      <c r="X596">
        <v>0</v>
      </c>
      <c r="Y596">
        <v>500</v>
      </c>
      <c r="Z596" t="s">
        <v>1091</v>
      </c>
    </row>
    <row r="597" spans="1:26" x14ac:dyDescent="0.25">
      <c r="A597" t="s">
        <v>122</v>
      </c>
      <c r="B597" t="s">
        <v>1203</v>
      </c>
      <c r="C597" t="s">
        <v>4733</v>
      </c>
      <c r="D597">
        <v>1</v>
      </c>
      <c r="I597" t="s">
        <v>5964</v>
      </c>
      <c r="J597" t="s">
        <v>6053</v>
      </c>
      <c r="K597">
        <v>595</v>
      </c>
      <c r="L597" t="b">
        <v>1</v>
      </c>
      <c r="M597" t="b">
        <v>1</v>
      </c>
      <c r="N597" t="b">
        <v>1</v>
      </c>
      <c r="O597" t="b">
        <v>0</v>
      </c>
      <c r="P597" t="b">
        <v>0</v>
      </c>
      <c r="Q597">
        <v>6</v>
      </c>
      <c r="R597">
        <v>0</v>
      </c>
      <c r="S597">
        <v>0</v>
      </c>
      <c r="T597">
        <v>6</v>
      </c>
      <c r="U597">
        <v>0</v>
      </c>
      <c r="V597">
        <v>1</v>
      </c>
      <c r="W597">
        <v>507</v>
      </c>
      <c r="X597">
        <v>0</v>
      </c>
      <c r="Y597">
        <v>500</v>
      </c>
      <c r="Z597" t="s">
        <v>1091</v>
      </c>
    </row>
    <row r="598" spans="1:26" x14ac:dyDescent="0.25">
      <c r="A598" t="s">
        <v>122</v>
      </c>
      <c r="B598" t="s">
        <v>1203</v>
      </c>
      <c r="C598" t="s">
        <v>4734</v>
      </c>
      <c r="D598">
        <v>264</v>
      </c>
      <c r="I598" t="s">
        <v>5964</v>
      </c>
      <c r="J598" t="s">
        <v>6054</v>
      </c>
      <c r="K598">
        <v>596</v>
      </c>
      <c r="L598" t="b">
        <v>0</v>
      </c>
      <c r="M598" t="b">
        <v>1</v>
      </c>
      <c r="N598" t="b">
        <v>1</v>
      </c>
      <c r="O598" t="b">
        <v>0</v>
      </c>
      <c r="P598" t="b">
        <v>0</v>
      </c>
      <c r="Q598">
        <v>6</v>
      </c>
      <c r="R598">
        <v>0</v>
      </c>
      <c r="S598">
        <v>4</v>
      </c>
      <c r="T598">
        <v>3</v>
      </c>
      <c r="U598">
        <v>0</v>
      </c>
      <c r="V598">
        <v>0</v>
      </c>
      <c r="W598">
        <v>0</v>
      </c>
      <c r="X598">
        <v>0</v>
      </c>
      <c r="Y598">
        <v>500</v>
      </c>
      <c r="Z598" t="s">
        <v>1091</v>
      </c>
    </row>
    <row r="599" spans="1:26" x14ac:dyDescent="0.25">
      <c r="A599" t="s">
        <v>122</v>
      </c>
      <c r="B599" t="s">
        <v>1203</v>
      </c>
      <c r="C599" t="s">
        <v>4735</v>
      </c>
      <c r="D599">
        <v>0</v>
      </c>
      <c r="I599" t="s">
        <v>5964</v>
      </c>
      <c r="J599" t="s">
        <v>4885</v>
      </c>
      <c r="K599">
        <v>597</v>
      </c>
      <c r="L599" t="b">
        <v>0</v>
      </c>
      <c r="M599" t="b">
        <v>1</v>
      </c>
      <c r="N599" t="b">
        <v>1</v>
      </c>
      <c r="O599" t="b">
        <v>0</v>
      </c>
      <c r="P599" t="b">
        <v>0</v>
      </c>
      <c r="Q599">
        <v>6</v>
      </c>
      <c r="R599">
        <v>0</v>
      </c>
      <c r="S599">
        <v>4</v>
      </c>
      <c r="T599">
        <v>3</v>
      </c>
      <c r="U599">
        <v>0</v>
      </c>
      <c r="V599">
        <v>0</v>
      </c>
      <c r="W599">
        <v>0</v>
      </c>
      <c r="X599">
        <v>0</v>
      </c>
      <c r="Y599">
        <v>500</v>
      </c>
      <c r="Z599" t="s">
        <v>1091</v>
      </c>
    </row>
    <row r="600" spans="1:26" x14ac:dyDescent="0.25">
      <c r="A600" t="s">
        <v>122</v>
      </c>
      <c r="B600" t="s">
        <v>1203</v>
      </c>
      <c r="C600" t="s">
        <v>1081</v>
      </c>
      <c r="D600" t="s">
        <v>3111</v>
      </c>
      <c r="I600" t="s">
        <v>5964</v>
      </c>
      <c r="J600" t="s">
        <v>4886</v>
      </c>
      <c r="K600">
        <v>598</v>
      </c>
      <c r="L600" t="b">
        <v>0</v>
      </c>
      <c r="M600" t="b">
        <v>1</v>
      </c>
      <c r="N600" t="b">
        <v>1</v>
      </c>
      <c r="O600" t="b">
        <v>0</v>
      </c>
      <c r="P600" t="b">
        <v>0</v>
      </c>
      <c r="Q600">
        <v>6</v>
      </c>
      <c r="R600">
        <v>0</v>
      </c>
      <c r="S600">
        <v>4</v>
      </c>
      <c r="T600">
        <v>3</v>
      </c>
      <c r="U600">
        <v>0</v>
      </c>
      <c r="V600">
        <v>0</v>
      </c>
      <c r="W600">
        <v>0</v>
      </c>
      <c r="X600">
        <v>0</v>
      </c>
      <c r="Y600">
        <v>500</v>
      </c>
      <c r="Z600" t="s">
        <v>1091</v>
      </c>
    </row>
    <row r="601" spans="1:26" x14ac:dyDescent="0.25">
      <c r="A601" t="s">
        <v>122</v>
      </c>
      <c r="B601" t="s">
        <v>1205</v>
      </c>
      <c r="C601" t="s">
        <v>4725</v>
      </c>
      <c r="D601">
        <v>40</v>
      </c>
      <c r="I601" t="s">
        <v>5964</v>
      </c>
      <c r="J601" t="s">
        <v>475</v>
      </c>
      <c r="K601">
        <v>599</v>
      </c>
      <c r="L601" t="b">
        <v>0</v>
      </c>
      <c r="M601" t="b">
        <v>0</v>
      </c>
      <c r="N601" t="b">
        <v>0</v>
      </c>
      <c r="O601" t="b">
        <v>0</v>
      </c>
      <c r="P601" t="b">
        <v>0</v>
      </c>
      <c r="Q601">
        <v>0</v>
      </c>
      <c r="R601">
        <v>0</v>
      </c>
      <c r="S601">
        <v>0</v>
      </c>
      <c r="T601">
        <v>0</v>
      </c>
      <c r="U601">
        <v>0</v>
      </c>
      <c r="V601">
        <v>0</v>
      </c>
      <c r="W601">
        <v>0</v>
      </c>
      <c r="X601">
        <v>0</v>
      </c>
      <c r="Y601">
        <v>500</v>
      </c>
      <c r="Z601" t="s">
        <v>1091</v>
      </c>
    </row>
    <row r="602" spans="1:26" x14ac:dyDescent="0.25">
      <c r="A602" t="s">
        <v>122</v>
      </c>
      <c r="B602" t="s">
        <v>1205</v>
      </c>
      <c r="C602" t="s">
        <v>1083</v>
      </c>
      <c r="D602" t="b">
        <v>0</v>
      </c>
      <c r="I602" t="s">
        <v>5964</v>
      </c>
      <c r="J602" t="s">
        <v>476</v>
      </c>
      <c r="K602">
        <v>600</v>
      </c>
      <c r="L602" t="b">
        <v>0</v>
      </c>
      <c r="M602" t="b">
        <v>0</v>
      </c>
      <c r="N602" t="b">
        <v>0</v>
      </c>
      <c r="O602" t="b">
        <v>0</v>
      </c>
      <c r="P602" t="b">
        <v>0</v>
      </c>
      <c r="Q602">
        <v>0</v>
      </c>
      <c r="R602">
        <v>0</v>
      </c>
      <c r="S602">
        <v>0</v>
      </c>
      <c r="T602">
        <v>0</v>
      </c>
      <c r="U602">
        <v>0</v>
      </c>
      <c r="V602">
        <v>0</v>
      </c>
      <c r="W602">
        <v>0</v>
      </c>
      <c r="X602">
        <v>0</v>
      </c>
      <c r="Y602">
        <v>500</v>
      </c>
      <c r="Z602" t="s">
        <v>1091</v>
      </c>
    </row>
    <row r="603" spans="1:26" x14ac:dyDescent="0.25">
      <c r="A603" t="s">
        <v>122</v>
      </c>
      <c r="B603" t="s">
        <v>1205</v>
      </c>
      <c r="C603" t="s">
        <v>4726</v>
      </c>
      <c r="D603" t="b">
        <v>0</v>
      </c>
      <c r="I603" t="s">
        <v>5964</v>
      </c>
      <c r="J603" t="s">
        <v>2174</v>
      </c>
      <c r="K603">
        <v>601</v>
      </c>
      <c r="L603" t="b">
        <v>0</v>
      </c>
      <c r="M603" t="b">
        <v>0</v>
      </c>
      <c r="N603" t="b">
        <v>0</v>
      </c>
      <c r="O603" t="b">
        <v>0</v>
      </c>
      <c r="P603" t="b">
        <v>0</v>
      </c>
      <c r="Q603">
        <v>0</v>
      </c>
      <c r="R603">
        <v>0</v>
      </c>
      <c r="S603">
        <v>0</v>
      </c>
      <c r="T603">
        <v>0</v>
      </c>
      <c r="U603">
        <v>0</v>
      </c>
      <c r="V603">
        <v>0</v>
      </c>
      <c r="W603">
        <v>0</v>
      </c>
      <c r="X603">
        <v>0</v>
      </c>
      <c r="Y603">
        <v>500</v>
      </c>
      <c r="Z603" t="s">
        <v>1091</v>
      </c>
    </row>
    <row r="604" spans="1:26" x14ac:dyDescent="0.25">
      <c r="A604" t="s">
        <v>122</v>
      </c>
      <c r="B604" t="s">
        <v>1205</v>
      </c>
      <c r="C604" t="s">
        <v>4727</v>
      </c>
      <c r="D604" t="b">
        <v>0</v>
      </c>
      <c r="I604" t="s">
        <v>5964</v>
      </c>
      <c r="J604" t="s">
        <v>454</v>
      </c>
      <c r="K604">
        <v>602</v>
      </c>
      <c r="L604" t="b">
        <v>0</v>
      </c>
      <c r="M604" t="b">
        <v>0</v>
      </c>
      <c r="N604" t="b">
        <v>1</v>
      </c>
      <c r="O604" t="b">
        <v>0</v>
      </c>
      <c r="P604" t="b">
        <v>0</v>
      </c>
      <c r="Q604">
        <v>6</v>
      </c>
      <c r="R604">
        <v>0</v>
      </c>
      <c r="S604">
        <v>4</v>
      </c>
      <c r="T604">
        <v>0</v>
      </c>
      <c r="U604">
        <v>0</v>
      </c>
      <c r="V604">
        <v>0</v>
      </c>
      <c r="W604">
        <v>0</v>
      </c>
      <c r="X604">
        <v>0</v>
      </c>
      <c r="Y604">
        <v>50</v>
      </c>
      <c r="Z604" t="s">
        <v>1091</v>
      </c>
    </row>
    <row r="605" spans="1:26" x14ac:dyDescent="0.25">
      <c r="A605" t="s">
        <v>122</v>
      </c>
      <c r="B605" t="s">
        <v>1205</v>
      </c>
      <c r="C605" t="s">
        <v>4728</v>
      </c>
      <c r="D605" t="b">
        <v>0</v>
      </c>
      <c r="I605" t="s">
        <v>5964</v>
      </c>
      <c r="J605" t="s">
        <v>6055</v>
      </c>
      <c r="K605">
        <v>603</v>
      </c>
      <c r="L605" t="b">
        <v>0</v>
      </c>
      <c r="M605" t="b">
        <v>0</v>
      </c>
      <c r="N605" t="b">
        <v>0</v>
      </c>
      <c r="O605" t="b">
        <v>0</v>
      </c>
      <c r="P605" t="b">
        <v>0</v>
      </c>
      <c r="Q605">
        <v>0</v>
      </c>
      <c r="R605">
        <v>0</v>
      </c>
      <c r="S605">
        <v>0</v>
      </c>
      <c r="T605">
        <v>0</v>
      </c>
      <c r="U605">
        <v>0</v>
      </c>
      <c r="V605">
        <v>0</v>
      </c>
      <c r="W605">
        <v>0</v>
      </c>
      <c r="X605">
        <v>0</v>
      </c>
      <c r="Y605">
        <v>500</v>
      </c>
      <c r="Z605" t="s">
        <v>1091</v>
      </c>
    </row>
    <row r="606" spans="1:26" x14ac:dyDescent="0.25">
      <c r="A606" t="s">
        <v>122</v>
      </c>
      <c r="B606" t="s">
        <v>1205</v>
      </c>
      <c r="C606" t="s">
        <v>2454</v>
      </c>
      <c r="D606" t="b">
        <v>0</v>
      </c>
      <c r="I606" t="s">
        <v>5964</v>
      </c>
      <c r="J606" t="s">
        <v>6056</v>
      </c>
      <c r="K606">
        <v>604</v>
      </c>
      <c r="L606" t="b">
        <v>0</v>
      </c>
      <c r="M606" t="b">
        <v>0</v>
      </c>
      <c r="N606" t="b">
        <v>0</v>
      </c>
      <c r="O606" t="b">
        <v>0</v>
      </c>
      <c r="P606" t="b">
        <v>0</v>
      </c>
      <c r="Q606">
        <v>0</v>
      </c>
      <c r="R606">
        <v>0</v>
      </c>
      <c r="S606">
        <v>0</v>
      </c>
      <c r="T606">
        <v>0</v>
      </c>
      <c r="U606">
        <v>0</v>
      </c>
      <c r="V606">
        <v>0</v>
      </c>
      <c r="W606">
        <v>0</v>
      </c>
      <c r="X606">
        <v>0</v>
      </c>
      <c r="Y606">
        <v>500</v>
      </c>
      <c r="Z606" t="s">
        <v>1091</v>
      </c>
    </row>
    <row r="607" spans="1:26" x14ac:dyDescent="0.25">
      <c r="A607" t="s">
        <v>122</v>
      </c>
      <c r="B607" t="s">
        <v>1205</v>
      </c>
      <c r="C607" t="s">
        <v>4729</v>
      </c>
      <c r="D607">
        <v>0</v>
      </c>
      <c r="I607" t="s">
        <v>5964</v>
      </c>
      <c r="J607" t="s">
        <v>473</v>
      </c>
      <c r="K607">
        <v>605</v>
      </c>
      <c r="L607" t="b">
        <v>0</v>
      </c>
      <c r="M607" t="b">
        <v>0</v>
      </c>
      <c r="N607" t="b">
        <v>0</v>
      </c>
      <c r="O607" t="b">
        <v>0</v>
      </c>
      <c r="P607" t="b">
        <v>0</v>
      </c>
      <c r="Q607">
        <v>0</v>
      </c>
      <c r="R607">
        <v>0</v>
      </c>
      <c r="S607">
        <v>0</v>
      </c>
      <c r="T607">
        <v>0</v>
      </c>
      <c r="U607">
        <v>0</v>
      </c>
      <c r="V607">
        <v>0</v>
      </c>
      <c r="W607">
        <v>0</v>
      </c>
      <c r="X607">
        <v>0</v>
      </c>
      <c r="Y607">
        <v>500</v>
      </c>
      <c r="Z607" t="s">
        <v>1091</v>
      </c>
    </row>
    <row r="608" spans="1:26" x14ac:dyDescent="0.25">
      <c r="A608" t="s">
        <v>122</v>
      </c>
      <c r="B608" t="s">
        <v>1205</v>
      </c>
      <c r="C608" t="s">
        <v>4730</v>
      </c>
      <c r="D608">
        <v>0</v>
      </c>
      <c r="I608" t="s">
        <v>5964</v>
      </c>
      <c r="J608" t="s">
        <v>6057</v>
      </c>
      <c r="K608">
        <v>606</v>
      </c>
      <c r="L608" t="b">
        <v>0</v>
      </c>
      <c r="M608" t="b">
        <v>0</v>
      </c>
      <c r="N608" t="b">
        <v>0</v>
      </c>
      <c r="O608" t="b">
        <v>0</v>
      </c>
      <c r="P608" t="b">
        <v>0</v>
      </c>
      <c r="Q608">
        <v>0</v>
      </c>
      <c r="R608">
        <v>0</v>
      </c>
      <c r="S608">
        <v>0</v>
      </c>
      <c r="T608">
        <v>0</v>
      </c>
      <c r="U608">
        <v>0</v>
      </c>
      <c r="V608">
        <v>0</v>
      </c>
      <c r="W608">
        <v>0</v>
      </c>
      <c r="X608">
        <v>0</v>
      </c>
      <c r="Y608">
        <v>500</v>
      </c>
      <c r="Z608" t="s">
        <v>1091</v>
      </c>
    </row>
    <row r="609" spans="1:26" x14ac:dyDescent="0.25">
      <c r="A609" t="s">
        <v>122</v>
      </c>
      <c r="B609" t="s">
        <v>1205</v>
      </c>
      <c r="C609" t="s">
        <v>4731</v>
      </c>
      <c r="D609">
        <v>0</v>
      </c>
      <c r="I609" t="s">
        <v>5964</v>
      </c>
      <c r="J609" t="s">
        <v>6058</v>
      </c>
      <c r="K609">
        <v>607</v>
      </c>
      <c r="L609" t="b">
        <v>0</v>
      </c>
      <c r="M609" t="b">
        <v>0</v>
      </c>
      <c r="N609" t="b">
        <v>0</v>
      </c>
      <c r="O609" t="b">
        <v>0</v>
      </c>
      <c r="P609" t="b">
        <v>0</v>
      </c>
      <c r="Q609">
        <v>0</v>
      </c>
      <c r="R609">
        <v>0</v>
      </c>
      <c r="S609">
        <v>0</v>
      </c>
      <c r="T609">
        <v>0</v>
      </c>
      <c r="U609">
        <v>0</v>
      </c>
      <c r="V609">
        <v>0</v>
      </c>
      <c r="W609">
        <v>0</v>
      </c>
      <c r="X609">
        <v>0</v>
      </c>
      <c r="Y609">
        <v>500</v>
      </c>
      <c r="Z609" t="s">
        <v>1091</v>
      </c>
    </row>
    <row r="610" spans="1:26" x14ac:dyDescent="0.25">
      <c r="A610" t="s">
        <v>122</v>
      </c>
      <c r="B610" t="s">
        <v>1205</v>
      </c>
      <c r="C610" t="s">
        <v>1046</v>
      </c>
      <c r="D610">
        <v>0</v>
      </c>
      <c r="I610" t="s">
        <v>1160</v>
      </c>
      <c r="J610" t="s">
        <v>2196</v>
      </c>
      <c r="K610">
        <v>608</v>
      </c>
      <c r="L610" t="b">
        <v>0</v>
      </c>
      <c r="M610" t="b">
        <v>0</v>
      </c>
      <c r="N610" t="b">
        <v>0</v>
      </c>
      <c r="O610" t="b">
        <v>0</v>
      </c>
      <c r="P610" t="b">
        <v>0</v>
      </c>
      <c r="Q610">
        <v>0</v>
      </c>
      <c r="R610">
        <v>0</v>
      </c>
      <c r="S610">
        <v>0</v>
      </c>
      <c r="T610">
        <v>0</v>
      </c>
      <c r="U610">
        <v>0</v>
      </c>
      <c r="V610">
        <v>0</v>
      </c>
      <c r="W610">
        <v>0</v>
      </c>
      <c r="X610">
        <v>0</v>
      </c>
      <c r="Y610">
        <v>500</v>
      </c>
      <c r="Z610" t="s">
        <v>1091</v>
      </c>
    </row>
    <row r="611" spans="1:26" x14ac:dyDescent="0.25">
      <c r="A611" t="s">
        <v>122</v>
      </c>
      <c r="B611" t="s">
        <v>1205</v>
      </c>
      <c r="C611" t="s">
        <v>9</v>
      </c>
      <c r="D611">
        <v>0</v>
      </c>
      <c r="I611" t="s">
        <v>1160</v>
      </c>
      <c r="J611" t="s">
        <v>6276</v>
      </c>
      <c r="K611">
        <v>609</v>
      </c>
      <c r="L611" t="b">
        <v>1</v>
      </c>
      <c r="M611" t="b">
        <v>1</v>
      </c>
      <c r="N611" t="b">
        <v>1</v>
      </c>
      <c r="O611" t="b">
        <v>0</v>
      </c>
      <c r="P611" t="b">
        <v>0</v>
      </c>
      <c r="Q611">
        <v>3</v>
      </c>
      <c r="R611">
        <v>0</v>
      </c>
      <c r="S611">
        <v>4</v>
      </c>
      <c r="T611">
        <v>6</v>
      </c>
      <c r="U611">
        <v>0</v>
      </c>
      <c r="V611">
        <v>1</v>
      </c>
      <c r="W611">
        <v>500</v>
      </c>
      <c r="X611">
        <v>0</v>
      </c>
      <c r="Y611">
        <v>500</v>
      </c>
      <c r="Z611" t="s">
        <v>1091</v>
      </c>
    </row>
    <row r="612" spans="1:26" x14ac:dyDescent="0.25">
      <c r="A612" t="s">
        <v>122</v>
      </c>
      <c r="B612" t="s">
        <v>1205</v>
      </c>
      <c r="C612" t="s">
        <v>4733</v>
      </c>
      <c r="D612">
        <v>0</v>
      </c>
      <c r="I612" t="s">
        <v>1160</v>
      </c>
      <c r="J612" t="s">
        <v>6277</v>
      </c>
      <c r="K612">
        <v>610</v>
      </c>
      <c r="L612" t="b">
        <v>1</v>
      </c>
      <c r="M612" t="b">
        <v>1</v>
      </c>
      <c r="N612" t="b">
        <v>1</v>
      </c>
      <c r="O612" t="b">
        <v>0</v>
      </c>
      <c r="P612" t="b">
        <v>0</v>
      </c>
      <c r="Q612">
        <v>3</v>
      </c>
      <c r="R612">
        <v>0</v>
      </c>
      <c r="S612">
        <v>4</v>
      </c>
      <c r="T612">
        <v>6</v>
      </c>
      <c r="U612">
        <v>0</v>
      </c>
      <c r="V612">
        <v>1</v>
      </c>
      <c r="W612">
        <v>503</v>
      </c>
      <c r="X612">
        <v>0</v>
      </c>
      <c r="Y612">
        <v>500</v>
      </c>
      <c r="Z612" t="s">
        <v>1091</v>
      </c>
    </row>
    <row r="613" spans="1:26" x14ac:dyDescent="0.25">
      <c r="A613" t="s">
        <v>122</v>
      </c>
      <c r="B613" t="s">
        <v>1205</v>
      </c>
      <c r="C613" t="s">
        <v>4734</v>
      </c>
      <c r="D613">
        <v>0</v>
      </c>
      <c r="I613" t="s">
        <v>1160</v>
      </c>
      <c r="J613" t="s">
        <v>2200</v>
      </c>
      <c r="K613">
        <v>611</v>
      </c>
      <c r="L613" t="b">
        <v>0</v>
      </c>
      <c r="M613" t="b">
        <v>0</v>
      </c>
      <c r="N613" t="b">
        <v>0</v>
      </c>
      <c r="O613" t="b">
        <v>0</v>
      </c>
      <c r="P613" t="b">
        <v>0</v>
      </c>
      <c r="Q613">
        <v>0</v>
      </c>
      <c r="R613">
        <v>0</v>
      </c>
      <c r="S613">
        <v>0</v>
      </c>
      <c r="T613">
        <v>0</v>
      </c>
      <c r="U613">
        <v>0</v>
      </c>
      <c r="V613">
        <v>0</v>
      </c>
      <c r="W613">
        <v>0</v>
      </c>
      <c r="X613">
        <v>0</v>
      </c>
      <c r="Y613">
        <v>500</v>
      </c>
      <c r="Z613" t="s">
        <v>1091</v>
      </c>
    </row>
    <row r="614" spans="1:26" x14ac:dyDescent="0.25">
      <c r="A614" t="s">
        <v>122</v>
      </c>
      <c r="B614" t="s">
        <v>1205</v>
      </c>
      <c r="C614" t="s">
        <v>4735</v>
      </c>
      <c r="D614">
        <v>0</v>
      </c>
      <c r="I614" t="s">
        <v>1160</v>
      </c>
      <c r="J614" t="s">
        <v>2202</v>
      </c>
      <c r="K614">
        <v>612</v>
      </c>
      <c r="L614" t="b">
        <v>1</v>
      </c>
      <c r="M614" t="b">
        <v>1</v>
      </c>
      <c r="N614" t="b">
        <v>1</v>
      </c>
      <c r="O614" t="b">
        <v>0</v>
      </c>
      <c r="P614" t="b">
        <v>0</v>
      </c>
      <c r="Q614">
        <v>3</v>
      </c>
      <c r="R614">
        <v>0</v>
      </c>
      <c r="S614">
        <v>4</v>
      </c>
      <c r="T614">
        <v>6</v>
      </c>
      <c r="U614">
        <v>0</v>
      </c>
      <c r="V614">
        <v>1</v>
      </c>
      <c r="W614">
        <v>491</v>
      </c>
      <c r="X614">
        <v>0</v>
      </c>
      <c r="Y614">
        <v>500</v>
      </c>
      <c r="Z614" t="s">
        <v>1091</v>
      </c>
    </row>
    <row r="615" spans="1:26" x14ac:dyDescent="0.25">
      <c r="A615" t="s">
        <v>122</v>
      </c>
      <c r="B615" t="s">
        <v>1205</v>
      </c>
      <c r="C615" t="s">
        <v>1081</v>
      </c>
      <c r="D615" t="s">
        <v>3111</v>
      </c>
      <c r="I615" t="s">
        <v>1160</v>
      </c>
      <c r="J615" t="s">
        <v>2203</v>
      </c>
      <c r="K615">
        <v>613</v>
      </c>
      <c r="L615" t="b">
        <v>0</v>
      </c>
      <c r="M615" t="b">
        <v>0</v>
      </c>
      <c r="N615" t="b">
        <v>0</v>
      </c>
      <c r="O615" t="b">
        <v>0</v>
      </c>
      <c r="P615" t="b">
        <v>0</v>
      </c>
      <c r="Q615">
        <v>0</v>
      </c>
      <c r="R615">
        <v>0</v>
      </c>
      <c r="S615">
        <v>0</v>
      </c>
      <c r="T615">
        <v>0</v>
      </c>
      <c r="U615">
        <v>0</v>
      </c>
      <c r="V615">
        <v>0</v>
      </c>
      <c r="W615">
        <v>0</v>
      </c>
      <c r="X615">
        <v>0</v>
      </c>
      <c r="Y615">
        <v>500</v>
      </c>
      <c r="Z615" t="s">
        <v>1091</v>
      </c>
    </row>
    <row r="616" spans="1:26" x14ac:dyDescent="0.25">
      <c r="A616" t="s">
        <v>122</v>
      </c>
      <c r="B616" t="s">
        <v>1207</v>
      </c>
      <c r="C616" t="s">
        <v>4725</v>
      </c>
      <c r="D616">
        <v>41</v>
      </c>
      <c r="I616" t="s">
        <v>1160</v>
      </c>
      <c r="J616" t="s">
        <v>2204</v>
      </c>
      <c r="K616">
        <v>614</v>
      </c>
      <c r="L616" t="b">
        <v>0</v>
      </c>
      <c r="M616" t="b">
        <v>0</v>
      </c>
      <c r="N616" t="b">
        <v>0</v>
      </c>
      <c r="O616" t="b">
        <v>0</v>
      </c>
      <c r="P616" t="b">
        <v>0</v>
      </c>
      <c r="Q616">
        <v>0</v>
      </c>
      <c r="R616">
        <v>0</v>
      </c>
      <c r="S616">
        <v>0</v>
      </c>
      <c r="T616">
        <v>0</v>
      </c>
      <c r="U616">
        <v>0</v>
      </c>
      <c r="V616">
        <v>0</v>
      </c>
      <c r="W616">
        <v>0</v>
      </c>
      <c r="X616">
        <v>0</v>
      </c>
      <c r="Y616">
        <v>500</v>
      </c>
      <c r="Z616" t="s">
        <v>1091</v>
      </c>
    </row>
    <row r="617" spans="1:26" x14ac:dyDescent="0.25">
      <c r="A617" t="s">
        <v>122</v>
      </c>
      <c r="B617" t="s">
        <v>1207</v>
      </c>
      <c r="C617" t="s">
        <v>1083</v>
      </c>
      <c r="D617" t="b">
        <v>0</v>
      </c>
      <c r="I617" t="s">
        <v>1160</v>
      </c>
      <c r="J617" t="s">
        <v>2206</v>
      </c>
      <c r="K617">
        <v>615</v>
      </c>
      <c r="L617" t="b">
        <v>0</v>
      </c>
      <c r="M617" t="b">
        <v>0</v>
      </c>
      <c r="N617" t="b">
        <v>0</v>
      </c>
      <c r="O617" t="b">
        <v>0</v>
      </c>
      <c r="P617" t="b">
        <v>0</v>
      </c>
      <c r="Q617">
        <v>0</v>
      </c>
      <c r="R617">
        <v>0</v>
      </c>
      <c r="S617">
        <v>0</v>
      </c>
      <c r="T617">
        <v>0</v>
      </c>
      <c r="U617">
        <v>0</v>
      </c>
      <c r="V617">
        <v>0</v>
      </c>
      <c r="W617">
        <v>0</v>
      </c>
      <c r="X617">
        <v>0</v>
      </c>
      <c r="Y617">
        <v>500</v>
      </c>
      <c r="Z617" t="s">
        <v>1091</v>
      </c>
    </row>
    <row r="618" spans="1:26" x14ac:dyDescent="0.25">
      <c r="A618" t="s">
        <v>122</v>
      </c>
      <c r="B618" t="s">
        <v>1207</v>
      </c>
      <c r="C618" t="s">
        <v>4726</v>
      </c>
      <c r="D618" t="b">
        <v>0</v>
      </c>
      <c r="I618" t="s">
        <v>1160</v>
      </c>
      <c r="J618" t="s">
        <v>2208</v>
      </c>
      <c r="K618">
        <v>616</v>
      </c>
      <c r="L618" t="b">
        <v>0</v>
      </c>
      <c r="M618" t="b">
        <v>0</v>
      </c>
      <c r="N618" t="b">
        <v>0</v>
      </c>
      <c r="O618" t="b">
        <v>0</v>
      </c>
      <c r="P618" t="b">
        <v>0</v>
      </c>
      <c r="Q618">
        <v>0</v>
      </c>
      <c r="R618">
        <v>0</v>
      </c>
      <c r="S618">
        <v>0</v>
      </c>
      <c r="T618">
        <v>0</v>
      </c>
      <c r="U618">
        <v>0</v>
      </c>
      <c r="V618">
        <v>0</v>
      </c>
      <c r="W618">
        <v>0</v>
      </c>
      <c r="X618">
        <v>0</v>
      </c>
      <c r="Y618">
        <v>500</v>
      </c>
      <c r="Z618" t="s">
        <v>1091</v>
      </c>
    </row>
    <row r="619" spans="1:26" x14ac:dyDescent="0.25">
      <c r="A619" t="s">
        <v>122</v>
      </c>
      <c r="B619" t="s">
        <v>1207</v>
      </c>
      <c r="C619" t="s">
        <v>4727</v>
      </c>
      <c r="D619" t="b">
        <v>0</v>
      </c>
      <c r="I619" t="s">
        <v>1160</v>
      </c>
      <c r="J619" t="s">
        <v>6278</v>
      </c>
      <c r="K619">
        <v>617</v>
      </c>
      <c r="L619" t="b">
        <v>0</v>
      </c>
      <c r="M619" t="b">
        <v>1</v>
      </c>
      <c r="N619" t="b">
        <v>1</v>
      </c>
      <c r="O619" t="b">
        <v>0</v>
      </c>
      <c r="P619" t="b">
        <v>0</v>
      </c>
      <c r="Q619">
        <v>3</v>
      </c>
      <c r="R619">
        <v>0</v>
      </c>
      <c r="S619">
        <v>4</v>
      </c>
      <c r="T619">
        <v>6</v>
      </c>
      <c r="U619">
        <v>0</v>
      </c>
      <c r="V619">
        <v>0</v>
      </c>
      <c r="W619">
        <v>0</v>
      </c>
      <c r="X619">
        <v>0</v>
      </c>
      <c r="Y619">
        <v>500</v>
      </c>
      <c r="Z619" t="s">
        <v>1091</v>
      </c>
    </row>
    <row r="620" spans="1:26" x14ac:dyDescent="0.25">
      <c r="A620" t="s">
        <v>122</v>
      </c>
      <c r="B620" t="s">
        <v>1207</v>
      </c>
      <c r="C620" t="s">
        <v>4728</v>
      </c>
      <c r="D620" t="b">
        <v>0</v>
      </c>
      <c r="I620" t="s">
        <v>1160</v>
      </c>
      <c r="J620" t="s">
        <v>2210</v>
      </c>
      <c r="K620">
        <v>618</v>
      </c>
      <c r="L620" t="b">
        <v>1</v>
      </c>
      <c r="M620" t="b">
        <v>1</v>
      </c>
      <c r="N620" t="b">
        <v>1</v>
      </c>
      <c r="O620" t="b">
        <v>1</v>
      </c>
      <c r="P620" t="b">
        <v>0</v>
      </c>
      <c r="Q620">
        <v>3</v>
      </c>
      <c r="R620">
        <v>0</v>
      </c>
      <c r="S620">
        <v>4</v>
      </c>
      <c r="T620">
        <v>6</v>
      </c>
      <c r="U620">
        <v>0</v>
      </c>
      <c r="V620">
        <v>1</v>
      </c>
      <c r="W620">
        <v>505</v>
      </c>
      <c r="X620">
        <v>0</v>
      </c>
      <c r="Y620">
        <v>500</v>
      </c>
      <c r="Z620" t="s">
        <v>1091</v>
      </c>
    </row>
    <row r="621" spans="1:26" x14ac:dyDescent="0.25">
      <c r="A621" t="s">
        <v>122</v>
      </c>
      <c r="B621" t="s">
        <v>1207</v>
      </c>
      <c r="C621" t="s">
        <v>2454</v>
      </c>
      <c r="D621" t="b">
        <v>0</v>
      </c>
      <c r="I621" t="s">
        <v>1160</v>
      </c>
      <c r="J621" t="s">
        <v>6279</v>
      </c>
      <c r="K621">
        <v>619</v>
      </c>
      <c r="L621" t="b">
        <v>1</v>
      </c>
      <c r="M621" t="b">
        <v>0</v>
      </c>
      <c r="N621" t="b">
        <v>0</v>
      </c>
      <c r="O621" t="b">
        <v>1</v>
      </c>
      <c r="P621" t="b">
        <v>0</v>
      </c>
      <c r="Q621">
        <v>0</v>
      </c>
      <c r="R621">
        <v>0</v>
      </c>
      <c r="S621">
        <v>0</v>
      </c>
      <c r="T621">
        <v>0</v>
      </c>
      <c r="U621">
        <v>0</v>
      </c>
      <c r="V621">
        <v>1</v>
      </c>
      <c r="W621">
        <v>506</v>
      </c>
      <c r="X621">
        <v>0</v>
      </c>
      <c r="Y621">
        <v>500</v>
      </c>
      <c r="Z621" t="s">
        <v>1091</v>
      </c>
    </row>
    <row r="622" spans="1:26" x14ac:dyDescent="0.25">
      <c r="A622" t="s">
        <v>122</v>
      </c>
      <c r="B622" t="s">
        <v>1207</v>
      </c>
      <c r="C622" t="s">
        <v>4729</v>
      </c>
      <c r="D622">
        <v>0</v>
      </c>
      <c r="I622" t="s">
        <v>1160</v>
      </c>
      <c r="J622" t="s">
        <v>6280</v>
      </c>
      <c r="K622">
        <v>620</v>
      </c>
      <c r="L622" t="b">
        <v>1</v>
      </c>
      <c r="M622" t="b">
        <v>1</v>
      </c>
      <c r="N622" t="b">
        <v>1</v>
      </c>
      <c r="O622" t="b">
        <v>1</v>
      </c>
      <c r="P622" t="b">
        <v>0</v>
      </c>
      <c r="Q622">
        <v>3</v>
      </c>
      <c r="R622">
        <v>0</v>
      </c>
      <c r="S622">
        <v>4</v>
      </c>
      <c r="T622">
        <v>6</v>
      </c>
      <c r="U622">
        <v>0</v>
      </c>
      <c r="V622">
        <v>1</v>
      </c>
      <c r="W622">
        <v>507</v>
      </c>
      <c r="X622">
        <v>0</v>
      </c>
      <c r="Y622">
        <v>500</v>
      </c>
      <c r="Z622" t="s">
        <v>1091</v>
      </c>
    </row>
    <row r="623" spans="1:26" x14ac:dyDescent="0.25">
      <c r="A623" t="s">
        <v>122</v>
      </c>
      <c r="B623" t="s">
        <v>1207</v>
      </c>
      <c r="C623" t="s">
        <v>4730</v>
      </c>
      <c r="D623">
        <v>0</v>
      </c>
      <c r="I623" t="s">
        <v>1160</v>
      </c>
      <c r="J623" t="s">
        <v>6281</v>
      </c>
      <c r="K623">
        <v>621</v>
      </c>
      <c r="L623" t="b">
        <v>1</v>
      </c>
      <c r="M623" t="b">
        <v>1</v>
      </c>
      <c r="N623" t="b">
        <v>1</v>
      </c>
      <c r="O623" t="b">
        <v>1</v>
      </c>
      <c r="P623" t="b">
        <v>0</v>
      </c>
      <c r="Q623">
        <v>3</v>
      </c>
      <c r="R623">
        <v>0</v>
      </c>
      <c r="S623">
        <v>0</v>
      </c>
      <c r="T623">
        <v>6</v>
      </c>
      <c r="U623">
        <v>0</v>
      </c>
      <c r="V623">
        <v>1</v>
      </c>
      <c r="W623">
        <v>489</v>
      </c>
      <c r="X623">
        <v>0</v>
      </c>
      <c r="Y623">
        <v>500</v>
      </c>
      <c r="Z623" t="s">
        <v>1091</v>
      </c>
    </row>
    <row r="624" spans="1:26" x14ac:dyDescent="0.25">
      <c r="A624" t="s">
        <v>122</v>
      </c>
      <c r="B624" t="s">
        <v>1207</v>
      </c>
      <c r="C624" t="s">
        <v>4731</v>
      </c>
      <c r="D624">
        <v>0</v>
      </c>
      <c r="I624" t="s">
        <v>1160</v>
      </c>
      <c r="J624" t="s">
        <v>6282</v>
      </c>
      <c r="K624">
        <v>622</v>
      </c>
      <c r="L624" t="b">
        <v>1</v>
      </c>
      <c r="M624" t="b">
        <v>1</v>
      </c>
      <c r="N624" t="b">
        <v>1</v>
      </c>
      <c r="O624" t="b">
        <v>0</v>
      </c>
      <c r="P624" t="b">
        <v>0</v>
      </c>
      <c r="Q624">
        <v>3</v>
      </c>
      <c r="R624">
        <v>0</v>
      </c>
      <c r="S624">
        <v>4</v>
      </c>
      <c r="T624">
        <v>6</v>
      </c>
      <c r="U624">
        <v>0</v>
      </c>
      <c r="V624">
        <v>1</v>
      </c>
      <c r="W624">
        <v>134</v>
      </c>
      <c r="X624">
        <v>0</v>
      </c>
      <c r="Y624">
        <v>500</v>
      </c>
      <c r="Z624" t="s">
        <v>1091</v>
      </c>
    </row>
    <row r="625" spans="1:26" x14ac:dyDescent="0.25">
      <c r="A625" t="s">
        <v>122</v>
      </c>
      <c r="B625" t="s">
        <v>1207</v>
      </c>
      <c r="C625" t="s">
        <v>1046</v>
      </c>
      <c r="D625">
        <v>0</v>
      </c>
      <c r="I625" t="s">
        <v>1160</v>
      </c>
      <c r="J625" t="s">
        <v>6283</v>
      </c>
      <c r="K625">
        <v>623</v>
      </c>
      <c r="L625" t="b">
        <v>1</v>
      </c>
      <c r="M625" t="b">
        <v>0</v>
      </c>
      <c r="N625" t="b">
        <v>0</v>
      </c>
      <c r="O625" t="b">
        <v>1</v>
      </c>
      <c r="P625" t="b">
        <v>0</v>
      </c>
      <c r="Q625">
        <v>0</v>
      </c>
      <c r="R625">
        <v>0</v>
      </c>
      <c r="S625">
        <v>0</v>
      </c>
      <c r="T625">
        <v>0</v>
      </c>
      <c r="U625">
        <v>0</v>
      </c>
      <c r="V625">
        <v>1</v>
      </c>
      <c r="W625">
        <v>498</v>
      </c>
      <c r="X625">
        <v>0</v>
      </c>
      <c r="Y625">
        <v>500</v>
      </c>
      <c r="Z625" t="s">
        <v>1091</v>
      </c>
    </row>
    <row r="626" spans="1:26" x14ac:dyDescent="0.25">
      <c r="A626" t="s">
        <v>122</v>
      </c>
      <c r="B626" t="s">
        <v>1207</v>
      </c>
      <c r="C626" t="s">
        <v>9</v>
      </c>
      <c r="D626">
        <v>0</v>
      </c>
      <c r="I626" t="s">
        <v>1160</v>
      </c>
      <c r="J626" t="s">
        <v>2211</v>
      </c>
      <c r="K626">
        <v>624</v>
      </c>
      <c r="L626" t="b">
        <v>0</v>
      </c>
      <c r="M626" t="b">
        <v>0</v>
      </c>
      <c r="N626" t="b">
        <v>0</v>
      </c>
      <c r="O626" t="b">
        <v>0</v>
      </c>
      <c r="P626" t="b">
        <v>0</v>
      </c>
      <c r="Q626">
        <v>0</v>
      </c>
      <c r="R626">
        <v>0</v>
      </c>
      <c r="S626">
        <v>0</v>
      </c>
      <c r="T626">
        <v>0</v>
      </c>
      <c r="U626">
        <v>0</v>
      </c>
      <c r="V626">
        <v>0</v>
      </c>
      <c r="W626">
        <v>0</v>
      </c>
      <c r="X626">
        <v>0</v>
      </c>
      <c r="Y626">
        <v>500</v>
      </c>
      <c r="Z626" t="s">
        <v>1091</v>
      </c>
    </row>
    <row r="627" spans="1:26" x14ac:dyDescent="0.25">
      <c r="A627" t="s">
        <v>122</v>
      </c>
      <c r="B627" t="s">
        <v>1207</v>
      </c>
      <c r="C627" t="s">
        <v>4733</v>
      </c>
      <c r="D627">
        <v>0</v>
      </c>
      <c r="I627" t="s">
        <v>1160</v>
      </c>
      <c r="J627" t="s">
        <v>2213</v>
      </c>
      <c r="K627">
        <v>625</v>
      </c>
      <c r="L627" t="b">
        <v>0</v>
      </c>
      <c r="M627" t="b">
        <v>0</v>
      </c>
      <c r="N627" t="b">
        <v>0</v>
      </c>
      <c r="O627" t="b">
        <v>0</v>
      </c>
      <c r="P627" t="b">
        <v>0</v>
      </c>
      <c r="Q627">
        <v>0</v>
      </c>
      <c r="R627">
        <v>0</v>
      </c>
      <c r="S627">
        <v>0</v>
      </c>
      <c r="T627">
        <v>0</v>
      </c>
      <c r="U627">
        <v>0</v>
      </c>
      <c r="V627">
        <v>0</v>
      </c>
      <c r="W627">
        <v>0</v>
      </c>
      <c r="X627">
        <v>0</v>
      </c>
      <c r="Y627">
        <v>500</v>
      </c>
      <c r="Z627" t="s">
        <v>1091</v>
      </c>
    </row>
    <row r="628" spans="1:26" x14ac:dyDescent="0.25">
      <c r="A628" t="s">
        <v>122</v>
      </c>
      <c r="B628" t="s">
        <v>1207</v>
      </c>
      <c r="C628" t="s">
        <v>4734</v>
      </c>
      <c r="D628">
        <v>0</v>
      </c>
      <c r="I628" t="s">
        <v>1160</v>
      </c>
      <c r="J628" t="s">
        <v>2214</v>
      </c>
      <c r="K628">
        <v>626</v>
      </c>
      <c r="L628" t="b">
        <v>0</v>
      </c>
      <c r="M628" t="b">
        <v>0</v>
      </c>
      <c r="N628" t="b">
        <v>0</v>
      </c>
      <c r="O628" t="b">
        <v>0</v>
      </c>
      <c r="P628" t="b">
        <v>0</v>
      </c>
      <c r="Q628">
        <v>0</v>
      </c>
      <c r="R628">
        <v>0</v>
      </c>
      <c r="S628">
        <v>0</v>
      </c>
      <c r="T628">
        <v>0</v>
      </c>
      <c r="U628">
        <v>0</v>
      </c>
      <c r="V628">
        <v>0</v>
      </c>
      <c r="W628">
        <v>0</v>
      </c>
      <c r="X628">
        <v>0</v>
      </c>
      <c r="Y628">
        <v>500</v>
      </c>
      <c r="Z628" t="s">
        <v>1091</v>
      </c>
    </row>
    <row r="629" spans="1:26" x14ac:dyDescent="0.25">
      <c r="A629" t="s">
        <v>122</v>
      </c>
      <c r="B629" t="s">
        <v>1207</v>
      </c>
      <c r="C629" t="s">
        <v>4735</v>
      </c>
      <c r="D629">
        <v>0</v>
      </c>
      <c r="I629" t="s">
        <v>1160</v>
      </c>
      <c r="J629" t="s">
        <v>2215</v>
      </c>
      <c r="K629">
        <v>627</v>
      </c>
      <c r="L629" t="b">
        <v>0</v>
      </c>
      <c r="M629" t="b">
        <v>0</v>
      </c>
      <c r="N629" t="b">
        <v>0</v>
      </c>
      <c r="O629" t="b">
        <v>0</v>
      </c>
      <c r="P629" t="b">
        <v>0</v>
      </c>
      <c r="Q629">
        <v>0</v>
      </c>
      <c r="R629">
        <v>0</v>
      </c>
      <c r="S629">
        <v>0</v>
      </c>
      <c r="T629">
        <v>0</v>
      </c>
      <c r="U629">
        <v>0</v>
      </c>
      <c r="V629">
        <v>0</v>
      </c>
      <c r="W629">
        <v>0</v>
      </c>
      <c r="X629">
        <v>0</v>
      </c>
      <c r="Y629">
        <v>500</v>
      </c>
      <c r="Z629" t="s">
        <v>1091</v>
      </c>
    </row>
    <row r="630" spans="1:26" x14ac:dyDescent="0.25">
      <c r="A630" t="s">
        <v>122</v>
      </c>
      <c r="B630" t="s">
        <v>1207</v>
      </c>
      <c r="C630" t="s">
        <v>1081</v>
      </c>
      <c r="D630" t="s">
        <v>3111</v>
      </c>
      <c r="I630" t="s">
        <v>1160</v>
      </c>
      <c r="J630" t="s">
        <v>2216</v>
      </c>
      <c r="K630">
        <v>628</v>
      </c>
      <c r="L630" t="b">
        <v>0</v>
      </c>
      <c r="M630" t="b">
        <v>0</v>
      </c>
      <c r="N630" t="b">
        <v>0</v>
      </c>
      <c r="O630" t="b">
        <v>0</v>
      </c>
      <c r="P630" t="b">
        <v>0</v>
      </c>
      <c r="Q630">
        <v>0</v>
      </c>
      <c r="R630">
        <v>0</v>
      </c>
      <c r="S630">
        <v>0</v>
      </c>
      <c r="T630">
        <v>0</v>
      </c>
      <c r="U630">
        <v>0</v>
      </c>
      <c r="V630">
        <v>0</v>
      </c>
      <c r="W630">
        <v>0</v>
      </c>
      <c r="X630">
        <v>0</v>
      </c>
      <c r="Y630">
        <v>500</v>
      </c>
      <c r="Z630" t="s">
        <v>1091</v>
      </c>
    </row>
    <row r="631" spans="1:26" x14ac:dyDescent="0.25">
      <c r="A631" t="s">
        <v>122</v>
      </c>
      <c r="B631" t="s">
        <v>1208</v>
      </c>
      <c r="C631" t="s">
        <v>4725</v>
      </c>
      <c r="D631">
        <v>42</v>
      </c>
      <c r="I631" t="s">
        <v>1160</v>
      </c>
      <c r="J631" t="s">
        <v>2217</v>
      </c>
      <c r="K631">
        <v>629</v>
      </c>
      <c r="L631" t="b">
        <v>1</v>
      </c>
      <c r="M631" t="b">
        <v>1</v>
      </c>
      <c r="N631" t="b">
        <v>1</v>
      </c>
      <c r="O631" t="b">
        <v>0</v>
      </c>
      <c r="P631" t="b">
        <v>0</v>
      </c>
      <c r="Q631">
        <v>3</v>
      </c>
      <c r="R631">
        <v>0</v>
      </c>
      <c r="S631">
        <v>4</v>
      </c>
      <c r="T631">
        <v>6</v>
      </c>
      <c r="U631">
        <v>0</v>
      </c>
      <c r="V631">
        <v>1</v>
      </c>
      <c r="W631">
        <v>483</v>
      </c>
      <c r="X631">
        <v>0</v>
      </c>
      <c r="Y631">
        <v>500</v>
      </c>
      <c r="Z631" t="s">
        <v>1091</v>
      </c>
    </row>
    <row r="632" spans="1:26" x14ac:dyDescent="0.25">
      <c r="A632" t="s">
        <v>122</v>
      </c>
      <c r="B632" t="s">
        <v>1208</v>
      </c>
      <c r="C632" t="s">
        <v>1083</v>
      </c>
      <c r="D632" t="b">
        <v>0</v>
      </c>
      <c r="I632" t="s">
        <v>1160</v>
      </c>
      <c r="J632" t="s">
        <v>2218</v>
      </c>
      <c r="K632">
        <v>630</v>
      </c>
      <c r="L632" t="b">
        <v>0</v>
      </c>
      <c r="M632" t="b">
        <v>0</v>
      </c>
      <c r="N632" t="b">
        <v>0</v>
      </c>
      <c r="O632" t="b">
        <v>0</v>
      </c>
      <c r="P632" t="b">
        <v>0</v>
      </c>
      <c r="Q632">
        <v>0</v>
      </c>
      <c r="R632">
        <v>0</v>
      </c>
      <c r="S632">
        <v>0</v>
      </c>
      <c r="T632">
        <v>0</v>
      </c>
      <c r="U632">
        <v>0</v>
      </c>
      <c r="V632">
        <v>0</v>
      </c>
      <c r="W632">
        <v>0</v>
      </c>
      <c r="X632">
        <v>0</v>
      </c>
      <c r="Y632">
        <v>500</v>
      </c>
      <c r="Z632" t="s">
        <v>1091</v>
      </c>
    </row>
    <row r="633" spans="1:26" x14ac:dyDescent="0.25">
      <c r="A633" t="s">
        <v>122</v>
      </c>
      <c r="B633" t="s">
        <v>1208</v>
      </c>
      <c r="C633" t="s">
        <v>4726</v>
      </c>
      <c r="D633" t="b">
        <v>0</v>
      </c>
      <c r="I633" t="s">
        <v>1160</v>
      </c>
      <c r="J633" t="s">
        <v>2219</v>
      </c>
      <c r="K633">
        <v>631</v>
      </c>
      <c r="L633" t="b">
        <v>0</v>
      </c>
      <c r="M633" t="b">
        <v>0</v>
      </c>
      <c r="N633" t="b">
        <v>0</v>
      </c>
      <c r="O633" t="b">
        <v>0</v>
      </c>
      <c r="P633" t="b">
        <v>0</v>
      </c>
      <c r="Q633">
        <v>0</v>
      </c>
      <c r="R633">
        <v>0</v>
      </c>
      <c r="S633">
        <v>0</v>
      </c>
      <c r="T633">
        <v>0</v>
      </c>
      <c r="U633">
        <v>0</v>
      </c>
      <c r="V633">
        <v>0</v>
      </c>
      <c r="W633">
        <v>0</v>
      </c>
      <c r="X633">
        <v>0</v>
      </c>
      <c r="Y633">
        <v>500</v>
      </c>
      <c r="Z633" t="s">
        <v>1091</v>
      </c>
    </row>
    <row r="634" spans="1:26" x14ac:dyDescent="0.25">
      <c r="A634" t="s">
        <v>122</v>
      </c>
      <c r="B634" t="s">
        <v>1208</v>
      </c>
      <c r="C634" t="s">
        <v>4727</v>
      </c>
      <c r="D634" t="b">
        <v>0</v>
      </c>
      <c r="I634" t="s">
        <v>1160</v>
      </c>
      <c r="J634" t="s">
        <v>2220</v>
      </c>
      <c r="K634">
        <v>632</v>
      </c>
      <c r="L634" t="b">
        <v>0</v>
      </c>
      <c r="M634" t="b">
        <v>0</v>
      </c>
      <c r="N634" t="b">
        <v>0</v>
      </c>
      <c r="O634" t="b">
        <v>0</v>
      </c>
      <c r="P634" t="b">
        <v>0</v>
      </c>
      <c r="Q634">
        <v>0</v>
      </c>
      <c r="R634">
        <v>0</v>
      </c>
      <c r="S634">
        <v>0</v>
      </c>
      <c r="T634">
        <v>0</v>
      </c>
      <c r="U634">
        <v>0</v>
      </c>
      <c r="V634">
        <v>0</v>
      </c>
      <c r="W634">
        <v>0</v>
      </c>
      <c r="X634">
        <v>0</v>
      </c>
      <c r="Y634">
        <v>500</v>
      </c>
      <c r="Z634" t="s">
        <v>1091</v>
      </c>
    </row>
    <row r="635" spans="1:26" x14ac:dyDescent="0.25">
      <c r="A635" t="s">
        <v>122</v>
      </c>
      <c r="B635" t="s">
        <v>1208</v>
      </c>
      <c r="C635" t="s">
        <v>4728</v>
      </c>
      <c r="D635" t="b">
        <v>0</v>
      </c>
      <c r="I635" t="s">
        <v>1160</v>
      </c>
      <c r="J635" t="s">
        <v>487</v>
      </c>
      <c r="K635">
        <v>633</v>
      </c>
      <c r="L635" t="b">
        <v>0</v>
      </c>
      <c r="M635" t="b">
        <v>0</v>
      </c>
      <c r="N635" t="b">
        <v>0</v>
      </c>
      <c r="O635" t="b">
        <v>0</v>
      </c>
      <c r="P635" t="b">
        <v>0</v>
      </c>
      <c r="Q635">
        <v>0</v>
      </c>
      <c r="R635">
        <v>0</v>
      </c>
      <c r="S635">
        <v>0</v>
      </c>
      <c r="T635">
        <v>0</v>
      </c>
      <c r="U635">
        <v>0</v>
      </c>
      <c r="V635">
        <v>0</v>
      </c>
      <c r="W635">
        <v>0</v>
      </c>
      <c r="X635">
        <v>0</v>
      </c>
      <c r="Y635">
        <v>500</v>
      </c>
      <c r="Z635" t="s">
        <v>1091</v>
      </c>
    </row>
    <row r="636" spans="1:26" x14ac:dyDescent="0.25">
      <c r="A636" t="s">
        <v>122</v>
      </c>
      <c r="B636" t="s">
        <v>1208</v>
      </c>
      <c r="C636" t="s">
        <v>2454</v>
      </c>
      <c r="D636" t="b">
        <v>0</v>
      </c>
      <c r="I636" t="s">
        <v>1160</v>
      </c>
      <c r="J636" t="s">
        <v>488</v>
      </c>
      <c r="K636">
        <v>634</v>
      </c>
      <c r="L636" t="b">
        <v>0</v>
      </c>
      <c r="M636" t="b">
        <v>0</v>
      </c>
      <c r="N636" t="b">
        <v>0</v>
      </c>
      <c r="O636" t="b">
        <v>0</v>
      </c>
      <c r="P636" t="b">
        <v>0</v>
      </c>
      <c r="Q636">
        <v>0</v>
      </c>
      <c r="R636">
        <v>0</v>
      </c>
      <c r="S636">
        <v>0</v>
      </c>
      <c r="T636">
        <v>0</v>
      </c>
      <c r="U636">
        <v>0</v>
      </c>
      <c r="V636">
        <v>0</v>
      </c>
      <c r="W636">
        <v>0</v>
      </c>
      <c r="X636">
        <v>0</v>
      </c>
      <c r="Y636">
        <v>500</v>
      </c>
      <c r="Z636" t="s">
        <v>1091</v>
      </c>
    </row>
    <row r="637" spans="1:26" x14ac:dyDescent="0.25">
      <c r="A637" t="s">
        <v>122</v>
      </c>
      <c r="B637" t="s">
        <v>1208</v>
      </c>
      <c r="C637" t="s">
        <v>4729</v>
      </c>
      <c r="D637">
        <v>0</v>
      </c>
      <c r="I637" t="s">
        <v>1160</v>
      </c>
      <c r="J637" t="s">
        <v>489</v>
      </c>
      <c r="K637">
        <v>635</v>
      </c>
      <c r="L637" t="b">
        <v>0</v>
      </c>
      <c r="M637" t="b">
        <v>0</v>
      </c>
      <c r="N637" t="b">
        <v>0</v>
      </c>
      <c r="O637" t="b">
        <v>0</v>
      </c>
      <c r="P637" t="b">
        <v>0</v>
      </c>
      <c r="Q637">
        <v>0</v>
      </c>
      <c r="R637">
        <v>0</v>
      </c>
      <c r="S637">
        <v>0</v>
      </c>
      <c r="T637">
        <v>0</v>
      </c>
      <c r="U637">
        <v>0</v>
      </c>
      <c r="V637">
        <v>0</v>
      </c>
      <c r="W637">
        <v>0</v>
      </c>
      <c r="X637">
        <v>0</v>
      </c>
      <c r="Y637">
        <v>500</v>
      </c>
      <c r="Z637" t="s">
        <v>1091</v>
      </c>
    </row>
    <row r="638" spans="1:26" x14ac:dyDescent="0.25">
      <c r="A638" t="s">
        <v>122</v>
      </c>
      <c r="B638" t="s">
        <v>1208</v>
      </c>
      <c r="C638" t="s">
        <v>4730</v>
      </c>
      <c r="D638">
        <v>0</v>
      </c>
      <c r="I638" t="s">
        <v>1160</v>
      </c>
      <c r="J638" t="s">
        <v>490</v>
      </c>
      <c r="K638">
        <v>636</v>
      </c>
      <c r="L638" t="b">
        <v>0</v>
      </c>
      <c r="M638" t="b">
        <v>0</v>
      </c>
      <c r="N638" t="b">
        <v>0</v>
      </c>
      <c r="O638" t="b">
        <v>0</v>
      </c>
      <c r="P638" t="b">
        <v>0</v>
      </c>
      <c r="Q638">
        <v>0</v>
      </c>
      <c r="R638">
        <v>0</v>
      </c>
      <c r="S638">
        <v>0</v>
      </c>
      <c r="T638">
        <v>0</v>
      </c>
      <c r="U638">
        <v>0</v>
      </c>
      <c r="V638">
        <v>0</v>
      </c>
      <c r="W638">
        <v>0</v>
      </c>
      <c r="X638">
        <v>0</v>
      </c>
      <c r="Y638">
        <v>500</v>
      </c>
      <c r="Z638" t="s">
        <v>1091</v>
      </c>
    </row>
    <row r="639" spans="1:26" x14ac:dyDescent="0.25">
      <c r="A639" t="s">
        <v>122</v>
      </c>
      <c r="B639" t="s">
        <v>1208</v>
      </c>
      <c r="C639" t="s">
        <v>4731</v>
      </c>
      <c r="D639">
        <v>0</v>
      </c>
      <c r="I639" t="s">
        <v>1160</v>
      </c>
      <c r="J639" t="s">
        <v>491</v>
      </c>
      <c r="K639">
        <v>637</v>
      </c>
      <c r="L639" t="b">
        <v>0</v>
      </c>
      <c r="M639" t="b">
        <v>0</v>
      </c>
      <c r="N639" t="b">
        <v>0</v>
      </c>
      <c r="O639" t="b">
        <v>0</v>
      </c>
      <c r="P639" t="b">
        <v>0</v>
      </c>
      <c r="Q639">
        <v>0</v>
      </c>
      <c r="R639">
        <v>0</v>
      </c>
      <c r="S639">
        <v>0</v>
      </c>
      <c r="T639">
        <v>0</v>
      </c>
      <c r="U639">
        <v>0</v>
      </c>
      <c r="V639">
        <v>0</v>
      </c>
      <c r="W639">
        <v>0</v>
      </c>
      <c r="X639">
        <v>0</v>
      </c>
      <c r="Y639">
        <v>500</v>
      </c>
      <c r="Z639" t="s">
        <v>1091</v>
      </c>
    </row>
    <row r="640" spans="1:26" x14ac:dyDescent="0.25">
      <c r="A640" t="s">
        <v>122</v>
      </c>
      <c r="B640" t="s">
        <v>1208</v>
      </c>
      <c r="C640" t="s">
        <v>1046</v>
      </c>
      <c r="D640">
        <v>0</v>
      </c>
      <c r="I640" t="s">
        <v>1160</v>
      </c>
      <c r="J640" t="s">
        <v>492</v>
      </c>
      <c r="K640">
        <v>638</v>
      </c>
      <c r="L640" t="b">
        <v>0</v>
      </c>
      <c r="M640" t="b">
        <v>0</v>
      </c>
      <c r="N640" t="b">
        <v>0</v>
      </c>
      <c r="O640" t="b">
        <v>0</v>
      </c>
      <c r="P640" t="b">
        <v>0</v>
      </c>
      <c r="Q640">
        <v>0</v>
      </c>
      <c r="R640">
        <v>0</v>
      </c>
      <c r="S640">
        <v>0</v>
      </c>
      <c r="T640">
        <v>0</v>
      </c>
      <c r="U640">
        <v>0</v>
      </c>
      <c r="V640">
        <v>0</v>
      </c>
      <c r="W640">
        <v>0</v>
      </c>
      <c r="X640">
        <v>0</v>
      </c>
      <c r="Y640">
        <v>500</v>
      </c>
      <c r="Z640" t="s">
        <v>1091</v>
      </c>
    </row>
    <row r="641" spans="1:26" x14ac:dyDescent="0.25">
      <c r="A641" t="s">
        <v>122</v>
      </c>
      <c r="B641" t="s">
        <v>1208</v>
      </c>
      <c r="C641" t="s">
        <v>9</v>
      </c>
      <c r="D641">
        <v>0</v>
      </c>
      <c r="I641" t="s">
        <v>1160</v>
      </c>
      <c r="J641" t="s">
        <v>493</v>
      </c>
      <c r="K641">
        <v>639</v>
      </c>
      <c r="L641" t="b">
        <v>0</v>
      </c>
      <c r="M641" t="b">
        <v>0</v>
      </c>
      <c r="N641" t="b">
        <v>0</v>
      </c>
      <c r="O641" t="b">
        <v>0</v>
      </c>
      <c r="P641" t="b">
        <v>0</v>
      </c>
      <c r="Q641">
        <v>0</v>
      </c>
      <c r="R641">
        <v>0</v>
      </c>
      <c r="S641">
        <v>0</v>
      </c>
      <c r="T641">
        <v>0</v>
      </c>
      <c r="U641">
        <v>0</v>
      </c>
      <c r="V641">
        <v>0</v>
      </c>
      <c r="W641">
        <v>0</v>
      </c>
      <c r="X641">
        <v>0</v>
      </c>
      <c r="Y641">
        <v>500</v>
      </c>
      <c r="Z641" t="s">
        <v>1091</v>
      </c>
    </row>
    <row r="642" spans="1:26" x14ac:dyDescent="0.25">
      <c r="A642" t="s">
        <v>122</v>
      </c>
      <c r="B642" t="s">
        <v>1208</v>
      </c>
      <c r="C642" t="s">
        <v>4733</v>
      </c>
      <c r="D642">
        <v>0</v>
      </c>
      <c r="I642" t="s">
        <v>112</v>
      </c>
      <c r="J642" t="s">
        <v>2062</v>
      </c>
      <c r="K642">
        <v>640</v>
      </c>
      <c r="L642" t="b">
        <v>0</v>
      </c>
      <c r="M642" t="b">
        <v>0</v>
      </c>
      <c r="N642" t="b">
        <v>0</v>
      </c>
      <c r="O642" t="b">
        <v>0</v>
      </c>
      <c r="P642" t="b">
        <v>0</v>
      </c>
      <c r="Q642">
        <v>0</v>
      </c>
      <c r="R642">
        <v>0</v>
      </c>
      <c r="S642">
        <v>0</v>
      </c>
      <c r="T642">
        <v>0</v>
      </c>
      <c r="U642">
        <v>0</v>
      </c>
      <c r="V642">
        <v>0</v>
      </c>
      <c r="W642">
        <v>0</v>
      </c>
      <c r="X642">
        <v>0</v>
      </c>
      <c r="Y642">
        <v>500</v>
      </c>
      <c r="Z642" t="s">
        <v>1091</v>
      </c>
    </row>
    <row r="643" spans="1:26" x14ac:dyDescent="0.25">
      <c r="A643" t="s">
        <v>122</v>
      </c>
      <c r="B643" t="s">
        <v>1208</v>
      </c>
      <c r="C643" t="s">
        <v>4734</v>
      </c>
      <c r="D643">
        <v>0</v>
      </c>
      <c r="I643" t="s">
        <v>112</v>
      </c>
      <c r="J643" t="s">
        <v>2076</v>
      </c>
      <c r="K643">
        <v>641</v>
      </c>
      <c r="L643" t="b">
        <v>0</v>
      </c>
      <c r="M643" t="b">
        <v>0</v>
      </c>
      <c r="N643" t="b">
        <v>1</v>
      </c>
      <c r="O643" t="b">
        <v>0</v>
      </c>
      <c r="P643" t="b">
        <v>0</v>
      </c>
      <c r="Q643">
        <v>8</v>
      </c>
      <c r="R643">
        <v>0</v>
      </c>
      <c r="S643">
        <v>0</v>
      </c>
      <c r="T643">
        <v>0</v>
      </c>
      <c r="U643">
        <v>0</v>
      </c>
      <c r="V643">
        <v>0</v>
      </c>
      <c r="W643">
        <v>0</v>
      </c>
      <c r="X643">
        <v>0</v>
      </c>
      <c r="Y643">
        <v>50</v>
      </c>
      <c r="Z643" t="s">
        <v>1091</v>
      </c>
    </row>
    <row r="644" spans="1:26" x14ac:dyDescent="0.25">
      <c r="A644" t="s">
        <v>122</v>
      </c>
      <c r="B644" t="s">
        <v>1208</v>
      </c>
      <c r="C644" t="s">
        <v>4735</v>
      </c>
      <c r="D644">
        <v>0</v>
      </c>
      <c r="I644" t="s">
        <v>112</v>
      </c>
      <c r="J644" t="s">
        <v>439</v>
      </c>
      <c r="K644">
        <v>642</v>
      </c>
      <c r="L644" t="b">
        <v>0</v>
      </c>
      <c r="M644" t="b">
        <v>0</v>
      </c>
      <c r="N644" t="b">
        <v>1</v>
      </c>
      <c r="O644" t="b">
        <v>0</v>
      </c>
      <c r="P644" t="b">
        <v>0</v>
      </c>
      <c r="Q644">
        <v>8</v>
      </c>
      <c r="R644">
        <v>0</v>
      </c>
      <c r="S644">
        <v>0</v>
      </c>
      <c r="T644">
        <v>0</v>
      </c>
      <c r="U644">
        <v>0</v>
      </c>
      <c r="V644">
        <v>0</v>
      </c>
      <c r="W644">
        <v>0</v>
      </c>
      <c r="X644">
        <v>0</v>
      </c>
      <c r="Y644">
        <v>50</v>
      </c>
      <c r="Z644" t="s">
        <v>1091</v>
      </c>
    </row>
    <row r="645" spans="1:26" x14ac:dyDescent="0.25">
      <c r="A645" t="s">
        <v>122</v>
      </c>
      <c r="B645" t="s">
        <v>1208</v>
      </c>
      <c r="C645" t="s">
        <v>1081</v>
      </c>
      <c r="D645" t="s">
        <v>3111</v>
      </c>
      <c r="I645" t="s">
        <v>112</v>
      </c>
      <c r="J645" t="s">
        <v>2057</v>
      </c>
      <c r="K645">
        <v>643</v>
      </c>
      <c r="L645" t="b">
        <v>0</v>
      </c>
      <c r="M645" t="b">
        <v>0</v>
      </c>
      <c r="N645" t="b">
        <v>1</v>
      </c>
      <c r="O645" t="b">
        <v>0</v>
      </c>
      <c r="P645" t="b">
        <v>0</v>
      </c>
      <c r="Q645">
        <v>8</v>
      </c>
      <c r="R645">
        <v>0</v>
      </c>
      <c r="S645">
        <v>0</v>
      </c>
      <c r="T645">
        <v>0</v>
      </c>
      <c r="U645">
        <v>0</v>
      </c>
      <c r="V645">
        <v>0</v>
      </c>
      <c r="W645">
        <v>0</v>
      </c>
      <c r="X645">
        <v>0</v>
      </c>
      <c r="Y645">
        <v>500</v>
      </c>
      <c r="Z645" t="s">
        <v>1091</v>
      </c>
    </row>
    <row r="646" spans="1:26" x14ac:dyDescent="0.25">
      <c r="A646" t="s">
        <v>122</v>
      </c>
      <c r="B646" t="s">
        <v>1209</v>
      </c>
      <c r="C646" t="s">
        <v>4725</v>
      </c>
      <c r="D646">
        <v>43</v>
      </c>
      <c r="I646" t="s">
        <v>112</v>
      </c>
      <c r="J646" t="s">
        <v>2224</v>
      </c>
      <c r="K646">
        <v>644</v>
      </c>
      <c r="L646" t="b">
        <v>0</v>
      </c>
      <c r="M646" t="b">
        <v>0</v>
      </c>
      <c r="N646" t="b">
        <v>1</v>
      </c>
      <c r="O646" t="b">
        <v>0</v>
      </c>
      <c r="P646" t="b">
        <v>0</v>
      </c>
      <c r="Q646">
        <v>8</v>
      </c>
      <c r="R646">
        <v>0</v>
      </c>
      <c r="S646">
        <v>0</v>
      </c>
      <c r="T646">
        <v>0</v>
      </c>
      <c r="U646">
        <v>0</v>
      </c>
      <c r="V646">
        <v>0</v>
      </c>
      <c r="W646">
        <v>0</v>
      </c>
      <c r="X646">
        <v>0</v>
      </c>
      <c r="Y646">
        <v>50</v>
      </c>
      <c r="Z646" t="s">
        <v>1091</v>
      </c>
    </row>
    <row r="647" spans="1:26" x14ac:dyDescent="0.25">
      <c r="A647" t="s">
        <v>122</v>
      </c>
      <c r="B647" t="s">
        <v>1209</v>
      </c>
      <c r="C647" t="s">
        <v>1083</v>
      </c>
      <c r="D647" t="b">
        <v>0</v>
      </c>
      <c r="I647" t="s">
        <v>112</v>
      </c>
      <c r="J647" t="s">
        <v>2226</v>
      </c>
      <c r="K647">
        <v>645</v>
      </c>
      <c r="L647" t="b">
        <v>0</v>
      </c>
      <c r="M647" t="b">
        <v>0</v>
      </c>
      <c r="N647" t="b">
        <v>0</v>
      </c>
      <c r="O647" t="b">
        <v>0</v>
      </c>
      <c r="P647" t="b">
        <v>0</v>
      </c>
      <c r="Q647">
        <v>0</v>
      </c>
      <c r="R647">
        <v>0</v>
      </c>
      <c r="S647">
        <v>0</v>
      </c>
      <c r="T647">
        <v>0</v>
      </c>
      <c r="U647">
        <v>0</v>
      </c>
      <c r="V647">
        <v>0</v>
      </c>
      <c r="W647">
        <v>0</v>
      </c>
      <c r="X647">
        <v>0</v>
      </c>
      <c r="Y647">
        <v>500</v>
      </c>
      <c r="Z647" t="s">
        <v>1091</v>
      </c>
    </row>
    <row r="648" spans="1:26" x14ac:dyDescent="0.25">
      <c r="A648" t="s">
        <v>122</v>
      </c>
      <c r="B648" t="s">
        <v>1209</v>
      </c>
      <c r="C648" t="s">
        <v>4726</v>
      </c>
      <c r="D648" t="b">
        <v>0</v>
      </c>
      <c r="I648" t="s">
        <v>112</v>
      </c>
      <c r="J648" t="s">
        <v>2228</v>
      </c>
      <c r="K648">
        <v>646</v>
      </c>
      <c r="L648" t="b">
        <v>0</v>
      </c>
      <c r="M648" t="b">
        <v>0</v>
      </c>
      <c r="N648" t="b">
        <v>0</v>
      </c>
      <c r="O648" t="b">
        <v>0</v>
      </c>
      <c r="P648" t="b">
        <v>0</v>
      </c>
      <c r="Q648">
        <v>0</v>
      </c>
      <c r="R648">
        <v>0</v>
      </c>
      <c r="S648">
        <v>0</v>
      </c>
      <c r="T648">
        <v>0</v>
      </c>
      <c r="U648">
        <v>0</v>
      </c>
      <c r="V648">
        <v>0</v>
      </c>
      <c r="W648">
        <v>0</v>
      </c>
      <c r="X648">
        <v>0</v>
      </c>
      <c r="Y648">
        <v>500</v>
      </c>
      <c r="Z648" t="s">
        <v>1091</v>
      </c>
    </row>
    <row r="649" spans="1:26" x14ac:dyDescent="0.25">
      <c r="A649" t="s">
        <v>122</v>
      </c>
      <c r="B649" t="s">
        <v>1209</v>
      </c>
      <c r="C649" t="s">
        <v>4727</v>
      </c>
      <c r="D649" t="b">
        <v>0</v>
      </c>
      <c r="I649" t="s">
        <v>112</v>
      </c>
      <c r="J649" t="s">
        <v>2229</v>
      </c>
      <c r="K649">
        <v>647</v>
      </c>
      <c r="L649" t="b">
        <v>0</v>
      </c>
      <c r="M649" t="b">
        <v>0</v>
      </c>
      <c r="N649" t="b">
        <v>0</v>
      </c>
      <c r="O649" t="b">
        <v>0</v>
      </c>
      <c r="P649" t="b">
        <v>0</v>
      </c>
      <c r="Q649">
        <v>0</v>
      </c>
      <c r="R649">
        <v>0</v>
      </c>
      <c r="S649">
        <v>0</v>
      </c>
      <c r="T649">
        <v>0</v>
      </c>
      <c r="U649">
        <v>0</v>
      </c>
      <c r="V649">
        <v>0</v>
      </c>
      <c r="W649">
        <v>0</v>
      </c>
      <c r="X649">
        <v>0</v>
      </c>
      <c r="Y649">
        <v>500</v>
      </c>
      <c r="Z649" t="s">
        <v>1091</v>
      </c>
    </row>
    <row r="650" spans="1:26" x14ac:dyDescent="0.25">
      <c r="A650" t="s">
        <v>122</v>
      </c>
      <c r="B650" t="s">
        <v>1209</v>
      </c>
      <c r="C650" t="s">
        <v>4728</v>
      </c>
      <c r="D650" t="b">
        <v>0</v>
      </c>
      <c r="I650" t="s">
        <v>112</v>
      </c>
      <c r="J650" t="s">
        <v>2230</v>
      </c>
      <c r="K650">
        <v>648</v>
      </c>
      <c r="L650" t="b">
        <v>0</v>
      </c>
      <c r="M650" t="b">
        <v>0</v>
      </c>
      <c r="N650" t="b">
        <v>0</v>
      </c>
      <c r="O650" t="b">
        <v>0</v>
      </c>
      <c r="P650" t="b">
        <v>0</v>
      </c>
      <c r="Q650">
        <v>0</v>
      </c>
      <c r="R650">
        <v>0</v>
      </c>
      <c r="S650">
        <v>0</v>
      </c>
      <c r="T650">
        <v>0</v>
      </c>
      <c r="U650">
        <v>0</v>
      </c>
      <c r="V650">
        <v>0</v>
      </c>
      <c r="W650">
        <v>0</v>
      </c>
      <c r="X650">
        <v>0</v>
      </c>
      <c r="Y650">
        <v>500</v>
      </c>
      <c r="Z650" t="s">
        <v>1091</v>
      </c>
    </row>
    <row r="651" spans="1:26" x14ac:dyDescent="0.25">
      <c r="A651" t="s">
        <v>122</v>
      </c>
      <c r="B651" t="s">
        <v>1209</v>
      </c>
      <c r="C651" t="s">
        <v>2454</v>
      </c>
      <c r="D651" t="b">
        <v>0</v>
      </c>
      <c r="I651" t="s">
        <v>112</v>
      </c>
      <c r="J651" t="s">
        <v>2232</v>
      </c>
      <c r="K651">
        <v>649</v>
      </c>
      <c r="L651" t="b">
        <v>0</v>
      </c>
      <c r="M651" t="b">
        <v>0</v>
      </c>
      <c r="N651" t="b">
        <v>0</v>
      </c>
      <c r="O651" t="b">
        <v>0</v>
      </c>
      <c r="P651" t="b">
        <v>0</v>
      </c>
      <c r="Q651">
        <v>0</v>
      </c>
      <c r="R651">
        <v>0</v>
      </c>
      <c r="S651">
        <v>0</v>
      </c>
      <c r="T651">
        <v>0</v>
      </c>
      <c r="U651">
        <v>0</v>
      </c>
      <c r="V651">
        <v>0</v>
      </c>
      <c r="W651">
        <v>0</v>
      </c>
      <c r="X651">
        <v>0</v>
      </c>
      <c r="Y651">
        <v>500</v>
      </c>
      <c r="Z651" t="s">
        <v>1091</v>
      </c>
    </row>
    <row r="652" spans="1:26" x14ac:dyDescent="0.25">
      <c r="A652" t="s">
        <v>122</v>
      </c>
      <c r="B652" t="s">
        <v>1209</v>
      </c>
      <c r="C652" t="s">
        <v>4729</v>
      </c>
      <c r="D652">
        <v>0</v>
      </c>
      <c r="I652" t="s">
        <v>112</v>
      </c>
      <c r="J652" t="s">
        <v>2011</v>
      </c>
      <c r="K652">
        <v>650</v>
      </c>
      <c r="L652" t="b">
        <v>0</v>
      </c>
      <c r="M652" t="b">
        <v>0</v>
      </c>
      <c r="N652" t="b">
        <v>0</v>
      </c>
      <c r="O652" t="b">
        <v>0</v>
      </c>
      <c r="P652" t="b">
        <v>0</v>
      </c>
      <c r="Q652">
        <v>0</v>
      </c>
      <c r="R652">
        <v>0</v>
      </c>
      <c r="S652">
        <v>0</v>
      </c>
      <c r="T652">
        <v>0</v>
      </c>
      <c r="U652">
        <v>0</v>
      </c>
      <c r="V652">
        <v>0</v>
      </c>
      <c r="W652">
        <v>0</v>
      </c>
      <c r="X652">
        <v>0</v>
      </c>
      <c r="Y652">
        <v>500</v>
      </c>
      <c r="Z652" t="s">
        <v>1091</v>
      </c>
    </row>
    <row r="653" spans="1:26" x14ac:dyDescent="0.25">
      <c r="A653" t="s">
        <v>122</v>
      </c>
      <c r="B653" t="s">
        <v>1209</v>
      </c>
      <c r="C653" t="s">
        <v>4730</v>
      </c>
      <c r="D653">
        <v>0</v>
      </c>
      <c r="I653" t="s">
        <v>112</v>
      </c>
      <c r="J653" t="s">
        <v>2102</v>
      </c>
      <c r="K653">
        <v>651</v>
      </c>
      <c r="L653" t="b">
        <v>0</v>
      </c>
      <c r="M653" t="b">
        <v>0</v>
      </c>
      <c r="N653" t="b">
        <v>0</v>
      </c>
      <c r="O653" t="b">
        <v>0</v>
      </c>
      <c r="P653" t="b">
        <v>0</v>
      </c>
      <c r="Q653">
        <v>0</v>
      </c>
      <c r="R653">
        <v>0</v>
      </c>
      <c r="S653">
        <v>0</v>
      </c>
      <c r="T653">
        <v>0</v>
      </c>
      <c r="U653">
        <v>0</v>
      </c>
      <c r="V653">
        <v>0</v>
      </c>
      <c r="W653">
        <v>0</v>
      </c>
      <c r="X653">
        <v>0</v>
      </c>
      <c r="Y653">
        <v>500</v>
      </c>
      <c r="Z653" t="s">
        <v>1091</v>
      </c>
    </row>
    <row r="654" spans="1:26" x14ac:dyDescent="0.25">
      <c r="A654" t="s">
        <v>122</v>
      </c>
      <c r="B654" t="s">
        <v>1209</v>
      </c>
      <c r="C654" t="s">
        <v>4731</v>
      </c>
      <c r="D654">
        <v>0</v>
      </c>
      <c r="I654" t="s">
        <v>112</v>
      </c>
      <c r="J654" t="s">
        <v>2086</v>
      </c>
      <c r="K654">
        <v>652</v>
      </c>
      <c r="L654" t="b">
        <v>0</v>
      </c>
      <c r="M654" t="b">
        <v>0</v>
      </c>
      <c r="N654" t="b">
        <v>1</v>
      </c>
      <c r="O654" t="b">
        <v>0</v>
      </c>
      <c r="P654" t="b">
        <v>0</v>
      </c>
      <c r="Q654">
        <v>8</v>
      </c>
      <c r="R654">
        <v>0</v>
      </c>
      <c r="S654">
        <v>0</v>
      </c>
      <c r="T654">
        <v>0</v>
      </c>
      <c r="U654">
        <v>0</v>
      </c>
      <c r="V654">
        <v>0</v>
      </c>
      <c r="W654">
        <v>0</v>
      </c>
      <c r="X654">
        <v>0</v>
      </c>
      <c r="Y654">
        <v>50</v>
      </c>
      <c r="Z654" t="s">
        <v>1091</v>
      </c>
    </row>
    <row r="655" spans="1:26" x14ac:dyDescent="0.25">
      <c r="A655" t="s">
        <v>122</v>
      </c>
      <c r="B655" t="s">
        <v>1209</v>
      </c>
      <c r="C655" t="s">
        <v>1046</v>
      </c>
      <c r="D655">
        <v>0</v>
      </c>
      <c r="I655" t="s">
        <v>112</v>
      </c>
      <c r="J655" t="s">
        <v>2087</v>
      </c>
      <c r="K655">
        <v>653</v>
      </c>
      <c r="L655" t="b">
        <v>0</v>
      </c>
      <c r="M655" t="b">
        <v>0</v>
      </c>
      <c r="N655" t="b">
        <v>0</v>
      </c>
      <c r="O655" t="b">
        <v>0</v>
      </c>
      <c r="P655" t="b">
        <v>0</v>
      </c>
      <c r="Q655">
        <v>0</v>
      </c>
      <c r="R655">
        <v>0</v>
      </c>
      <c r="S655">
        <v>0</v>
      </c>
      <c r="T655">
        <v>0</v>
      </c>
      <c r="U655">
        <v>0</v>
      </c>
      <c r="V655">
        <v>0</v>
      </c>
      <c r="W655">
        <v>0</v>
      </c>
      <c r="X655">
        <v>0</v>
      </c>
      <c r="Y655">
        <v>500</v>
      </c>
      <c r="Z655" t="s">
        <v>1091</v>
      </c>
    </row>
    <row r="656" spans="1:26" x14ac:dyDescent="0.25">
      <c r="A656" t="s">
        <v>122</v>
      </c>
      <c r="B656" t="s">
        <v>1209</v>
      </c>
      <c r="C656" t="s">
        <v>9</v>
      </c>
      <c r="D656">
        <v>0</v>
      </c>
      <c r="I656" t="s">
        <v>112</v>
      </c>
      <c r="J656" t="s">
        <v>2238</v>
      </c>
      <c r="K656">
        <v>654</v>
      </c>
      <c r="L656" t="b">
        <v>0</v>
      </c>
      <c r="M656" t="b">
        <v>0</v>
      </c>
      <c r="N656" t="b">
        <v>0</v>
      </c>
      <c r="O656" t="b">
        <v>0</v>
      </c>
      <c r="P656" t="b">
        <v>0</v>
      </c>
      <c r="Q656">
        <v>0</v>
      </c>
      <c r="R656">
        <v>0</v>
      </c>
      <c r="S656">
        <v>0</v>
      </c>
      <c r="T656">
        <v>0</v>
      </c>
      <c r="U656">
        <v>0</v>
      </c>
      <c r="V656">
        <v>0</v>
      </c>
      <c r="W656">
        <v>0</v>
      </c>
      <c r="X656">
        <v>0</v>
      </c>
      <c r="Y656">
        <v>500</v>
      </c>
      <c r="Z656" t="s">
        <v>1091</v>
      </c>
    </row>
    <row r="657" spans="1:26" x14ac:dyDescent="0.25">
      <c r="A657" t="s">
        <v>122</v>
      </c>
      <c r="B657" t="s">
        <v>1209</v>
      </c>
      <c r="C657" t="s">
        <v>4733</v>
      </c>
      <c r="D657">
        <v>0</v>
      </c>
      <c r="I657" t="s">
        <v>112</v>
      </c>
      <c r="J657" t="s">
        <v>2239</v>
      </c>
      <c r="K657">
        <v>655</v>
      </c>
      <c r="L657" t="b">
        <v>0</v>
      </c>
      <c r="M657" t="b">
        <v>0</v>
      </c>
      <c r="N657" t="b">
        <v>0</v>
      </c>
      <c r="O657" t="b">
        <v>0</v>
      </c>
      <c r="P657" t="b">
        <v>0</v>
      </c>
      <c r="Q657">
        <v>0</v>
      </c>
      <c r="R657">
        <v>0</v>
      </c>
      <c r="S657">
        <v>0</v>
      </c>
      <c r="T657">
        <v>0</v>
      </c>
      <c r="U657">
        <v>0</v>
      </c>
      <c r="V657">
        <v>0</v>
      </c>
      <c r="W657">
        <v>0</v>
      </c>
      <c r="X657">
        <v>0</v>
      </c>
      <c r="Y657">
        <v>500</v>
      </c>
      <c r="Z657" t="s">
        <v>1091</v>
      </c>
    </row>
    <row r="658" spans="1:26" x14ac:dyDescent="0.25">
      <c r="A658" t="s">
        <v>122</v>
      </c>
      <c r="B658" t="s">
        <v>1209</v>
      </c>
      <c r="C658" t="s">
        <v>4734</v>
      </c>
      <c r="D658">
        <v>0</v>
      </c>
      <c r="I658" t="s">
        <v>112</v>
      </c>
      <c r="J658" t="s">
        <v>2240</v>
      </c>
      <c r="K658">
        <v>656</v>
      </c>
      <c r="L658" t="b">
        <v>1</v>
      </c>
      <c r="M658" t="b">
        <v>0</v>
      </c>
      <c r="N658" t="b">
        <v>1</v>
      </c>
      <c r="O658" t="b">
        <v>0</v>
      </c>
      <c r="P658" t="b">
        <v>0</v>
      </c>
      <c r="Q658">
        <v>8</v>
      </c>
      <c r="R658">
        <v>0</v>
      </c>
      <c r="S658">
        <v>0</v>
      </c>
      <c r="T658">
        <v>0</v>
      </c>
      <c r="U658">
        <v>0</v>
      </c>
      <c r="V658">
        <v>2</v>
      </c>
      <c r="W658">
        <v>0</v>
      </c>
      <c r="X658">
        <v>20</v>
      </c>
      <c r="Y658">
        <v>50</v>
      </c>
      <c r="Z658" t="s">
        <v>1091</v>
      </c>
    </row>
    <row r="659" spans="1:26" x14ac:dyDescent="0.25">
      <c r="A659" t="s">
        <v>122</v>
      </c>
      <c r="B659" t="s">
        <v>1209</v>
      </c>
      <c r="C659" t="s">
        <v>4735</v>
      </c>
      <c r="D659">
        <v>0</v>
      </c>
      <c r="I659" t="s">
        <v>112</v>
      </c>
      <c r="J659" t="s">
        <v>2241</v>
      </c>
      <c r="K659">
        <v>657</v>
      </c>
      <c r="L659" t="b">
        <v>0</v>
      </c>
      <c r="M659" t="b">
        <v>1</v>
      </c>
      <c r="N659" t="b">
        <v>1</v>
      </c>
      <c r="O659" t="b">
        <v>0</v>
      </c>
      <c r="P659" t="b">
        <v>0</v>
      </c>
      <c r="Q659">
        <v>2</v>
      </c>
      <c r="R659">
        <v>0</v>
      </c>
      <c r="S659">
        <v>0</v>
      </c>
      <c r="T659">
        <v>0</v>
      </c>
      <c r="U659">
        <v>0</v>
      </c>
      <c r="V659">
        <v>0</v>
      </c>
      <c r="W659">
        <v>0</v>
      </c>
      <c r="X659">
        <v>0</v>
      </c>
      <c r="Y659">
        <v>5</v>
      </c>
      <c r="Z659" t="s">
        <v>485</v>
      </c>
    </row>
    <row r="660" spans="1:26" x14ac:dyDescent="0.25">
      <c r="A660" t="s">
        <v>122</v>
      </c>
      <c r="B660" t="s">
        <v>1209</v>
      </c>
      <c r="C660" t="s">
        <v>1081</v>
      </c>
      <c r="D660" t="s">
        <v>3111</v>
      </c>
      <c r="I660" t="s">
        <v>112</v>
      </c>
      <c r="J660" t="s">
        <v>2242</v>
      </c>
      <c r="K660">
        <v>658</v>
      </c>
      <c r="L660" t="b">
        <v>0</v>
      </c>
      <c r="M660" t="b">
        <v>1</v>
      </c>
      <c r="N660" t="b">
        <v>1</v>
      </c>
      <c r="O660" t="b">
        <v>0</v>
      </c>
      <c r="P660" t="b">
        <v>0</v>
      </c>
      <c r="Q660">
        <v>8</v>
      </c>
      <c r="R660">
        <v>0</v>
      </c>
      <c r="S660">
        <v>1</v>
      </c>
      <c r="T660">
        <v>0</v>
      </c>
      <c r="U660">
        <v>0</v>
      </c>
      <c r="V660">
        <v>0</v>
      </c>
      <c r="W660">
        <v>0</v>
      </c>
      <c r="X660">
        <v>0</v>
      </c>
      <c r="Y660">
        <v>500</v>
      </c>
      <c r="Z660" t="s">
        <v>1091</v>
      </c>
    </row>
    <row r="661" spans="1:26" x14ac:dyDescent="0.25">
      <c r="A661" t="s">
        <v>122</v>
      </c>
      <c r="B661" t="s">
        <v>1210</v>
      </c>
      <c r="C661" t="s">
        <v>4725</v>
      </c>
      <c r="D661">
        <v>44</v>
      </c>
      <c r="I661" t="s">
        <v>112</v>
      </c>
      <c r="J661" t="s">
        <v>2244</v>
      </c>
      <c r="K661">
        <v>659</v>
      </c>
      <c r="L661" t="b">
        <v>0</v>
      </c>
      <c r="M661" t="b">
        <v>1</v>
      </c>
      <c r="N661" t="b">
        <v>1</v>
      </c>
      <c r="O661" t="b">
        <v>0</v>
      </c>
      <c r="P661" t="b">
        <v>0</v>
      </c>
      <c r="Q661">
        <v>8</v>
      </c>
      <c r="R661">
        <v>0</v>
      </c>
      <c r="S661">
        <v>2</v>
      </c>
      <c r="T661">
        <v>0</v>
      </c>
      <c r="U661">
        <v>0</v>
      </c>
      <c r="V661">
        <v>0</v>
      </c>
      <c r="W661">
        <v>0</v>
      </c>
      <c r="X661">
        <v>0</v>
      </c>
      <c r="Y661">
        <v>500</v>
      </c>
      <c r="Z661" t="s">
        <v>1091</v>
      </c>
    </row>
    <row r="662" spans="1:26" x14ac:dyDescent="0.25">
      <c r="A662" t="s">
        <v>122</v>
      </c>
      <c r="B662" t="s">
        <v>1210</v>
      </c>
      <c r="C662" t="s">
        <v>1083</v>
      </c>
      <c r="D662" t="b">
        <v>0</v>
      </c>
      <c r="I662" t="s">
        <v>112</v>
      </c>
      <c r="J662" t="s">
        <v>515</v>
      </c>
      <c r="K662">
        <v>660</v>
      </c>
      <c r="L662" t="b">
        <v>0</v>
      </c>
      <c r="M662" t="b">
        <v>0</v>
      </c>
      <c r="N662" t="b">
        <v>1</v>
      </c>
      <c r="O662" t="b">
        <v>0</v>
      </c>
      <c r="P662" t="b">
        <v>0</v>
      </c>
      <c r="Q662">
        <v>8</v>
      </c>
      <c r="R662">
        <v>0</v>
      </c>
      <c r="S662">
        <v>0</v>
      </c>
      <c r="T662">
        <v>0</v>
      </c>
      <c r="U662">
        <v>0</v>
      </c>
      <c r="V662">
        <v>0</v>
      </c>
      <c r="W662">
        <v>0</v>
      </c>
      <c r="X662">
        <v>0</v>
      </c>
      <c r="Y662">
        <v>500</v>
      </c>
      <c r="Z662" t="s">
        <v>1091</v>
      </c>
    </row>
    <row r="663" spans="1:26" x14ac:dyDescent="0.25">
      <c r="A663" t="s">
        <v>122</v>
      </c>
      <c r="B663" t="s">
        <v>1210</v>
      </c>
      <c r="C663" t="s">
        <v>4726</v>
      </c>
      <c r="D663" t="b">
        <v>0</v>
      </c>
      <c r="I663" t="s">
        <v>112</v>
      </c>
      <c r="J663" t="s">
        <v>516</v>
      </c>
      <c r="K663">
        <v>661</v>
      </c>
      <c r="L663" t="b">
        <v>0</v>
      </c>
      <c r="M663" t="b">
        <v>0</v>
      </c>
      <c r="N663" t="b">
        <v>1</v>
      </c>
      <c r="O663" t="b">
        <v>0</v>
      </c>
      <c r="P663" t="b">
        <v>0</v>
      </c>
      <c r="Q663">
        <v>8</v>
      </c>
      <c r="R663">
        <v>0</v>
      </c>
      <c r="S663">
        <v>0</v>
      </c>
      <c r="T663">
        <v>0</v>
      </c>
      <c r="U663">
        <v>0</v>
      </c>
      <c r="V663">
        <v>0</v>
      </c>
      <c r="W663">
        <v>0</v>
      </c>
      <c r="X663">
        <v>0</v>
      </c>
      <c r="Y663">
        <v>500</v>
      </c>
      <c r="Z663" t="s">
        <v>1091</v>
      </c>
    </row>
    <row r="664" spans="1:26" x14ac:dyDescent="0.25">
      <c r="A664" t="s">
        <v>122</v>
      </c>
      <c r="B664" t="s">
        <v>1210</v>
      </c>
      <c r="C664" t="s">
        <v>4727</v>
      </c>
      <c r="D664" t="b">
        <v>0</v>
      </c>
      <c r="I664" t="s">
        <v>112</v>
      </c>
      <c r="J664" t="s">
        <v>517</v>
      </c>
      <c r="K664">
        <v>662</v>
      </c>
      <c r="L664" t="b">
        <v>0</v>
      </c>
      <c r="M664" t="b">
        <v>0</v>
      </c>
      <c r="N664" t="b">
        <v>0</v>
      </c>
      <c r="O664" t="b">
        <v>0</v>
      </c>
      <c r="P664" t="b">
        <v>0</v>
      </c>
      <c r="Q664">
        <v>0</v>
      </c>
      <c r="R664">
        <v>0</v>
      </c>
      <c r="S664">
        <v>0</v>
      </c>
      <c r="T664">
        <v>0</v>
      </c>
      <c r="U664">
        <v>0</v>
      </c>
      <c r="V664">
        <v>0</v>
      </c>
      <c r="W664">
        <v>0</v>
      </c>
      <c r="X664">
        <v>0</v>
      </c>
      <c r="Y664">
        <v>500</v>
      </c>
      <c r="Z664" t="s">
        <v>1091</v>
      </c>
    </row>
    <row r="665" spans="1:26" x14ac:dyDescent="0.25">
      <c r="A665" t="s">
        <v>122</v>
      </c>
      <c r="B665" t="s">
        <v>1210</v>
      </c>
      <c r="C665" t="s">
        <v>4728</v>
      </c>
      <c r="D665" t="b">
        <v>0</v>
      </c>
      <c r="I665" t="s">
        <v>112</v>
      </c>
      <c r="J665" t="s">
        <v>518</v>
      </c>
      <c r="K665">
        <v>663</v>
      </c>
      <c r="L665" t="b">
        <v>0</v>
      </c>
      <c r="M665" t="b">
        <v>0</v>
      </c>
      <c r="N665" t="b">
        <v>0</v>
      </c>
      <c r="O665" t="b">
        <v>0</v>
      </c>
      <c r="P665" t="b">
        <v>0</v>
      </c>
      <c r="Q665">
        <v>0</v>
      </c>
      <c r="R665">
        <v>0</v>
      </c>
      <c r="S665">
        <v>0</v>
      </c>
      <c r="T665">
        <v>0</v>
      </c>
      <c r="U665">
        <v>0</v>
      </c>
      <c r="V665">
        <v>0</v>
      </c>
      <c r="W665">
        <v>0</v>
      </c>
      <c r="X665">
        <v>0</v>
      </c>
      <c r="Y665">
        <v>500</v>
      </c>
      <c r="Z665" t="s">
        <v>1091</v>
      </c>
    </row>
    <row r="666" spans="1:26" x14ac:dyDescent="0.25">
      <c r="A666" t="s">
        <v>122</v>
      </c>
      <c r="B666" t="s">
        <v>1210</v>
      </c>
      <c r="C666" t="s">
        <v>2454</v>
      </c>
      <c r="D666" t="b">
        <v>0</v>
      </c>
      <c r="I666" t="s">
        <v>112</v>
      </c>
      <c r="J666" t="s">
        <v>519</v>
      </c>
      <c r="K666">
        <v>664</v>
      </c>
      <c r="L666" t="b">
        <v>0</v>
      </c>
      <c r="M666" t="b">
        <v>0</v>
      </c>
      <c r="N666" t="b">
        <v>0</v>
      </c>
      <c r="O666" t="b">
        <v>0</v>
      </c>
      <c r="P666" t="b">
        <v>0</v>
      </c>
      <c r="Q666">
        <v>0</v>
      </c>
      <c r="R666">
        <v>0</v>
      </c>
      <c r="S666">
        <v>0</v>
      </c>
      <c r="T666">
        <v>0</v>
      </c>
      <c r="U666">
        <v>0</v>
      </c>
      <c r="V666">
        <v>0</v>
      </c>
      <c r="W666">
        <v>0</v>
      </c>
      <c r="X666">
        <v>0</v>
      </c>
      <c r="Y666">
        <v>500</v>
      </c>
      <c r="Z666" t="s">
        <v>1091</v>
      </c>
    </row>
    <row r="667" spans="1:26" x14ac:dyDescent="0.25">
      <c r="A667" t="s">
        <v>122</v>
      </c>
      <c r="B667" t="s">
        <v>1210</v>
      </c>
      <c r="C667" t="s">
        <v>4729</v>
      </c>
      <c r="D667">
        <v>0</v>
      </c>
      <c r="I667" t="s">
        <v>112</v>
      </c>
      <c r="J667" t="s">
        <v>520</v>
      </c>
      <c r="K667">
        <v>665</v>
      </c>
      <c r="L667" t="b">
        <v>0</v>
      </c>
      <c r="M667" t="b">
        <v>0</v>
      </c>
      <c r="N667" t="b">
        <v>0</v>
      </c>
      <c r="O667" t="b">
        <v>0</v>
      </c>
      <c r="P667" t="b">
        <v>0</v>
      </c>
      <c r="Q667">
        <v>0</v>
      </c>
      <c r="R667">
        <v>0</v>
      </c>
      <c r="S667">
        <v>0</v>
      </c>
      <c r="T667">
        <v>0</v>
      </c>
      <c r="U667">
        <v>0</v>
      </c>
      <c r="V667">
        <v>0</v>
      </c>
      <c r="W667">
        <v>0</v>
      </c>
      <c r="X667">
        <v>0</v>
      </c>
      <c r="Y667">
        <v>500</v>
      </c>
      <c r="Z667" t="s">
        <v>1091</v>
      </c>
    </row>
    <row r="668" spans="1:26" x14ac:dyDescent="0.25">
      <c r="A668" t="s">
        <v>122</v>
      </c>
      <c r="B668" t="s">
        <v>1210</v>
      </c>
      <c r="C668" t="s">
        <v>4730</v>
      </c>
      <c r="D668">
        <v>0</v>
      </c>
      <c r="I668" t="s">
        <v>112</v>
      </c>
      <c r="J668" t="s">
        <v>521</v>
      </c>
      <c r="K668">
        <v>666</v>
      </c>
      <c r="L668" t="b">
        <v>0</v>
      </c>
      <c r="M668" t="b">
        <v>0</v>
      </c>
      <c r="N668" t="b">
        <v>0</v>
      </c>
      <c r="O668" t="b">
        <v>0</v>
      </c>
      <c r="P668" t="b">
        <v>0</v>
      </c>
      <c r="Q668">
        <v>0</v>
      </c>
      <c r="R668">
        <v>0</v>
      </c>
      <c r="S668">
        <v>0</v>
      </c>
      <c r="T668">
        <v>0</v>
      </c>
      <c r="U668">
        <v>0</v>
      </c>
      <c r="V668">
        <v>0</v>
      </c>
      <c r="W668">
        <v>0</v>
      </c>
      <c r="X668">
        <v>0</v>
      </c>
      <c r="Y668">
        <v>500</v>
      </c>
      <c r="Z668" t="s">
        <v>1091</v>
      </c>
    </row>
    <row r="669" spans="1:26" x14ac:dyDescent="0.25">
      <c r="A669" t="s">
        <v>122</v>
      </c>
      <c r="B669" t="s">
        <v>1210</v>
      </c>
      <c r="C669" t="s">
        <v>4731</v>
      </c>
      <c r="D669">
        <v>0</v>
      </c>
      <c r="I669" t="s">
        <v>112</v>
      </c>
      <c r="J669" t="s">
        <v>522</v>
      </c>
      <c r="K669">
        <v>667</v>
      </c>
      <c r="L669" t="b">
        <v>0</v>
      </c>
      <c r="M669" t="b">
        <v>0</v>
      </c>
      <c r="N669" t="b">
        <v>0</v>
      </c>
      <c r="O669" t="b">
        <v>0</v>
      </c>
      <c r="P669" t="b">
        <v>0</v>
      </c>
      <c r="Q669">
        <v>0</v>
      </c>
      <c r="R669">
        <v>0</v>
      </c>
      <c r="S669">
        <v>0</v>
      </c>
      <c r="T669">
        <v>0</v>
      </c>
      <c r="U669">
        <v>0</v>
      </c>
      <c r="V669">
        <v>0</v>
      </c>
      <c r="W669">
        <v>0</v>
      </c>
      <c r="X669">
        <v>0</v>
      </c>
      <c r="Y669">
        <v>500</v>
      </c>
      <c r="Z669" t="s">
        <v>1091</v>
      </c>
    </row>
    <row r="670" spans="1:26" x14ac:dyDescent="0.25">
      <c r="A670" t="s">
        <v>122</v>
      </c>
      <c r="B670" t="s">
        <v>1210</v>
      </c>
      <c r="C670" t="s">
        <v>1046</v>
      </c>
      <c r="D670">
        <v>0</v>
      </c>
      <c r="I670" t="s">
        <v>112</v>
      </c>
      <c r="J670" t="s">
        <v>523</v>
      </c>
      <c r="K670">
        <v>668</v>
      </c>
      <c r="L670" t="b">
        <v>0</v>
      </c>
      <c r="M670" t="b">
        <v>0</v>
      </c>
      <c r="N670" t="b">
        <v>0</v>
      </c>
      <c r="O670" t="b">
        <v>0</v>
      </c>
      <c r="P670" t="b">
        <v>0</v>
      </c>
      <c r="Q670">
        <v>0</v>
      </c>
      <c r="R670">
        <v>0</v>
      </c>
      <c r="S670">
        <v>0</v>
      </c>
      <c r="T670">
        <v>0</v>
      </c>
      <c r="U670">
        <v>0</v>
      </c>
      <c r="V670">
        <v>0</v>
      </c>
      <c r="W670">
        <v>0</v>
      </c>
      <c r="X670">
        <v>0</v>
      </c>
      <c r="Y670">
        <v>500</v>
      </c>
      <c r="Z670" t="s">
        <v>1091</v>
      </c>
    </row>
    <row r="671" spans="1:26" x14ac:dyDescent="0.25">
      <c r="A671" t="s">
        <v>122</v>
      </c>
      <c r="B671" t="s">
        <v>1210</v>
      </c>
      <c r="C671" t="s">
        <v>9</v>
      </c>
      <c r="D671">
        <v>0</v>
      </c>
      <c r="I671" t="s">
        <v>112</v>
      </c>
      <c r="J671" t="s">
        <v>524</v>
      </c>
      <c r="K671">
        <v>669</v>
      </c>
      <c r="L671" t="b">
        <v>0</v>
      </c>
      <c r="M671" t="b">
        <v>0</v>
      </c>
      <c r="N671" t="b">
        <v>0</v>
      </c>
      <c r="O671" t="b">
        <v>0</v>
      </c>
      <c r="P671" t="b">
        <v>0</v>
      </c>
      <c r="Q671">
        <v>0</v>
      </c>
      <c r="R671">
        <v>0</v>
      </c>
      <c r="S671">
        <v>0</v>
      </c>
      <c r="T671">
        <v>0</v>
      </c>
      <c r="U671">
        <v>0</v>
      </c>
      <c r="V671">
        <v>0</v>
      </c>
      <c r="W671">
        <v>0</v>
      </c>
      <c r="X671">
        <v>0</v>
      </c>
      <c r="Y671">
        <v>500</v>
      </c>
      <c r="Z671" t="s">
        <v>1091</v>
      </c>
    </row>
    <row r="672" spans="1:26" x14ac:dyDescent="0.25">
      <c r="A672" t="s">
        <v>122</v>
      </c>
      <c r="B672" t="s">
        <v>1210</v>
      </c>
      <c r="C672" t="s">
        <v>4733</v>
      </c>
      <c r="D672">
        <v>0</v>
      </c>
      <c r="I672" t="s">
        <v>112</v>
      </c>
      <c r="J672" t="s">
        <v>525</v>
      </c>
      <c r="K672">
        <v>670</v>
      </c>
      <c r="L672" t="b">
        <v>0</v>
      </c>
      <c r="M672" t="b">
        <v>0</v>
      </c>
      <c r="N672" t="b">
        <v>0</v>
      </c>
      <c r="O672" t="b">
        <v>0</v>
      </c>
      <c r="P672" t="b">
        <v>0</v>
      </c>
      <c r="Q672">
        <v>0</v>
      </c>
      <c r="R672">
        <v>0</v>
      </c>
      <c r="S672">
        <v>0</v>
      </c>
      <c r="T672">
        <v>0</v>
      </c>
      <c r="U672">
        <v>0</v>
      </c>
      <c r="V672">
        <v>0</v>
      </c>
      <c r="W672">
        <v>0</v>
      </c>
      <c r="X672">
        <v>0</v>
      </c>
      <c r="Y672">
        <v>500</v>
      </c>
      <c r="Z672" t="s">
        <v>1091</v>
      </c>
    </row>
    <row r="673" spans="1:26" x14ac:dyDescent="0.25">
      <c r="A673" t="s">
        <v>122</v>
      </c>
      <c r="B673" t="s">
        <v>1210</v>
      </c>
      <c r="C673" t="s">
        <v>4734</v>
      </c>
      <c r="D673">
        <v>0</v>
      </c>
      <c r="I673" t="s">
        <v>112</v>
      </c>
      <c r="J673" t="s">
        <v>526</v>
      </c>
      <c r="K673">
        <v>671</v>
      </c>
      <c r="L673" t="b">
        <v>0</v>
      </c>
      <c r="M673" t="b">
        <v>0</v>
      </c>
      <c r="N673" t="b">
        <v>0</v>
      </c>
      <c r="O673" t="b">
        <v>0</v>
      </c>
      <c r="P673" t="b">
        <v>0</v>
      </c>
      <c r="Q673">
        <v>0</v>
      </c>
      <c r="R673">
        <v>0</v>
      </c>
      <c r="S673">
        <v>0</v>
      </c>
      <c r="T673">
        <v>0</v>
      </c>
      <c r="U673">
        <v>0</v>
      </c>
      <c r="V673">
        <v>0</v>
      </c>
      <c r="W673">
        <v>0</v>
      </c>
      <c r="X673">
        <v>0</v>
      </c>
      <c r="Y673">
        <v>500</v>
      </c>
      <c r="Z673" t="s">
        <v>1091</v>
      </c>
    </row>
    <row r="674" spans="1:26" x14ac:dyDescent="0.25">
      <c r="A674" t="s">
        <v>122</v>
      </c>
      <c r="B674" t="s">
        <v>1210</v>
      </c>
      <c r="C674" t="s">
        <v>4735</v>
      </c>
      <c r="D674">
        <v>0</v>
      </c>
      <c r="I674" t="s">
        <v>1166</v>
      </c>
      <c r="J674" t="s">
        <v>2230</v>
      </c>
      <c r="K674">
        <v>672</v>
      </c>
      <c r="L674" t="b">
        <v>0</v>
      </c>
      <c r="M674" t="b">
        <v>0</v>
      </c>
      <c r="N674" t="b">
        <v>0</v>
      </c>
      <c r="O674" t="b">
        <v>0</v>
      </c>
      <c r="P674" t="b">
        <v>0</v>
      </c>
      <c r="Q674">
        <v>0</v>
      </c>
      <c r="R674">
        <v>0</v>
      </c>
      <c r="S674">
        <v>0</v>
      </c>
      <c r="T674">
        <v>0</v>
      </c>
      <c r="U674">
        <v>0</v>
      </c>
      <c r="V674">
        <v>0</v>
      </c>
      <c r="W674">
        <v>0</v>
      </c>
      <c r="X674">
        <v>0</v>
      </c>
      <c r="Y674">
        <v>500</v>
      </c>
      <c r="Z674" t="s">
        <v>1091</v>
      </c>
    </row>
    <row r="675" spans="1:26" x14ac:dyDescent="0.25">
      <c r="A675" t="s">
        <v>122</v>
      </c>
      <c r="B675" t="s">
        <v>1210</v>
      </c>
      <c r="C675" t="s">
        <v>1081</v>
      </c>
      <c r="D675" t="s">
        <v>3111</v>
      </c>
      <c r="I675" t="s">
        <v>1166</v>
      </c>
      <c r="J675" t="s">
        <v>2248</v>
      </c>
      <c r="K675">
        <v>673</v>
      </c>
      <c r="L675" t="b">
        <v>0</v>
      </c>
      <c r="M675" t="b">
        <v>0</v>
      </c>
      <c r="N675" t="b">
        <v>0</v>
      </c>
      <c r="O675" t="b">
        <v>0</v>
      </c>
      <c r="P675" t="b">
        <v>0</v>
      </c>
      <c r="Q675">
        <v>0</v>
      </c>
      <c r="R675">
        <v>0</v>
      </c>
      <c r="S675">
        <v>0</v>
      </c>
      <c r="T675">
        <v>0</v>
      </c>
      <c r="U675">
        <v>0</v>
      </c>
      <c r="V675">
        <v>0</v>
      </c>
      <c r="W675">
        <v>0</v>
      </c>
      <c r="X675">
        <v>0</v>
      </c>
      <c r="Y675">
        <v>500</v>
      </c>
      <c r="Z675" t="s">
        <v>1091</v>
      </c>
    </row>
    <row r="676" spans="1:26" x14ac:dyDescent="0.25">
      <c r="A676" t="s">
        <v>122</v>
      </c>
      <c r="B676" t="s">
        <v>1212</v>
      </c>
      <c r="C676" t="s">
        <v>4725</v>
      </c>
      <c r="D676">
        <v>45</v>
      </c>
      <c r="I676" t="s">
        <v>1166</v>
      </c>
      <c r="J676" t="s">
        <v>2250</v>
      </c>
      <c r="K676">
        <v>674</v>
      </c>
      <c r="L676" t="b">
        <v>0</v>
      </c>
      <c r="M676" t="b">
        <v>0</v>
      </c>
      <c r="N676" t="b">
        <v>0</v>
      </c>
      <c r="O676" t="b">
        <v>0</v>
      </c>
      <c r="P676" t="b">
        <v>0</v>
      </c>
      <c r="Q676">
        <v>0</v>
      </c>
      <c r="R676">
        <v>0</v>
      </c>
      <c r="S676">
        <v>0</v>
      </c>
      <c r="T676">
        <v>0</v>
      </c>
      <c r="U676">
        <v>0</v>
      </c>
      <c r="V676">
        <v>0</v>
      </c>
      <c r="W676">
        <v>0</v>
      </c>
      <c r="X676">
        <v>0</v>
      </c>
      <c r="Y676">
        <v>500</v>
      </c>
      <c r="Z676" t="s">
        <v>1091</v>
      </c>
    </row>
    <row r="677" spans="1:26" x14ac:dyDescent="0.25">
      <c r="A677" t="s">
        <v>122</v>
      </c>
      <c r="B677" t="s">
        <v>1212</v>
      </c>
      <c r="C677" t="s">
        <v>1083</v>
      </c>
      <c r="D677" t="b">
        <v>0</v>
      </c>
      <c r="I677" t="s">
        <v>1166</v>
      </c>
      <c r="J677" t="s">
        <v>2251</v>
      </c>
      <c r="K677">
        <v>675</v>
      </c>
      <c r="L677" t="b">
        <v>0</v>
      </c>
      <c r="M677" t="b">
        <v>0</v>
      </c>
      <c r="N677" t="b">
        <v>0</v>
      </c>
      <c r="O677" t="b">
        <v>0</v>
      </c>
      <c r="P677" t="b">
        <v>0</v>
      </c>
      <c r="Q677">
        <v>0</v>
      </c>
      <c r="R677">
        <v>0</v>
      </c>
      <c r="S677">
        <v>0</v>
      </c>
      <c r="T677">
        <v>0</v>
      </c>
      <c r="U677">
        <v>0</v>
      </c>
      <c r="V677">
        <v>0</v>
      </c>
      <c r="W677">
        <v>0</v>
      </c>
      <c r="X677">
        <v>0</v>
      </c>
      <c r="Y677">
        <v>500</v>
      </c>
      <c r="Z677" t="s">
        <v>1091</v>
      </c>
    </row>
    <row r="678" spans="1:26" x14ac:dyDescent="0.25">
      <c r="A678" t="s">
        <v>122</v>
      </c>
      <c r="B678" t="s">
        <v>1212</v>
      </c>
      <c r="C678" t="s">
        <v>4726</v>
      </c>
      <c r="D678" t="b">
        <v>0</v>
      </c>
      <c r="I678" t="s">
        <v>1166</v>
      </c>
      <c r="J678" t="s">
        <v>2253</v>
      </c>
      <c r="K678">
        <v>676</v>
      </c>
      <c r="L678" t="b">
        <v>0</v>
      </c>
      <c r="M678" t="b">
        <v>0</v>
      </c>
      <c r="N678" t="b">
        <v>0</v>
      </c>
      <c r="O678" t="b">
        <v>0</v>
      </c>
      <c r="P678" t="b">
        <v>0</v>
      </c>
      <c r="Q678">
        <v>0</v>
      </c>
      <c r="R678">
        <v>0</v>
      </c>
      <c r="S678">
        <v>0</v>
      </c>
      <c r="T678">
        <v>0</v>
      </c>
      <c r="U678">
        <v>0</v>
      </c>
      <c r="V678">
        <v>0</v>
      </c>
      <c r="W678">
        <v>0</v>
      </c>
      <c r="X678">
        <v>0</v>
      </c>
      <c r="Y678">
        <v>500</v>
      </c>
      <c r="Z678" t="s">
        <v>1091</v>
      </c>
    </row>
    <row r="679" spans="1:26" x14ac:dyDescent="0.25">
      <c r="A679" t="s">
        <v>122</v>
      </c>
      <c r="B679" t="s">
        <v>1212</v>
      </c>
      <c r="C679" t="s">
        <v>4727</v>
      </c>
      <c r="D679" t="b">
        <v>0</v>
      </c>
      <c r="I679" t="s">
        <v>1166</v>
      </c>
      <c r="J679" t="s">
        <v>2255</v>
      </c>
      <c r="K679">
        <v>677</v>
      </c>
      <c r="L679" t="b">
        <v>0</v>
      </c>
      <c r="M679" t="b">
        <v>0</v>
      </c>
      <c r="N679" t="b">
        <v>0</v>
      </c>
      <c r="O679" t="b">
        <v>0</v>
      </c>
      <c r="P679" t="b">
        <v>0</v>
      </c>
      <c r="Q679">
        <v>0</v>
      </c>
      <c r="R679">
        <v>0</v>
      </c>
      <c r="S679">
        <v>0</v>
      </c>
      <c r="T679">
        <v>0</v>
      </c>
      <c r="U679">
        <v>0</v>
      </c>
      <c r="V679">
        <v>0</v>
      </c>
      <c r="W679">
        <v>0</v>
      </c>
      <c r="X679">
        <v>0</v>
      </c>
      <c r="Y679">
        <v>500</v>
      </c>
      <c r="Z679" t="s">
        <v>1091</v>
      </c>
    </row>
    <row r="680" spans="1:26" x14ac:dyDescent="0.25">
      <c r="A680" t="s">
        <v>122</v>
      </c>
      <c r="B680" t="s">
        <v>1212</v>
      </c>
      <c r="C680" t="s">
        <v>4728</v>
      </c>
      <c r="D680" t="b">
        <v>0</v>
      </c>
      <c r="I680" t="s">
        <v>1166</v>
      </c>
      <c r="J680" t="s">
        <v>2257</v>
      </c>
      <c r="K680">
        <v>678</v>
      </c>
      <c r="L680" t="b">
        <v>0</v>
      </c>
      <c r="M680" t="b">
        <v>0</v>
      </c>
      <c r="N680" t="b">
        <v>0</v>
      </c>
      <c r="O680" t="b">
        <v>0</v>
      </c>
      <c r="P680" t="b">
        <v>0</v>
      </c>
      <c r="Q680">
        <v>0</v>
      </c>
      <c r="R680">
        <v>0</v>
      </c>
      <c r="S680">
        <v>0</v>
      </c>
      <c r="T680">
        <v>0</v>
      </c>
      <c r="U680">
        <v>0</v>
      </c>
      <c r="V680">
        <v>0</v>
      </c>
      <c r="W680">
        <v>0</v>
      </c>
      <c r="X680">
        <v>0</v>
      </c>
      <c r="Y680">
        <v>500</v>
      </c>
      <c r="Z680" t="s">
        <v>1091</v>
      </c>
    </row>
    <row r="681" spans="1:26" x14ac:dyDescent="0.25">
      <c r="A681" t="s">
        <v>122</v>
      </c>
      <c r="B681" t="s">
        <v>1212</v>
      </c>
      <c r="C681" t="s">
        <v>2454</v>
      </c>
      <c r="D681" t="b">
        <v>0</v>
      </c>
      <c r="I681" t="s">
        <v>1166</v>
      </c>
      <c r="J681" t="s">
        <v>2258</v>
      </c>
      <c r="K681">
        <v>679</v>
      </c>
      <c r="L681" t="b">
        <v>0</v>
      </c>
      <c r="M681" t="b">
        <v>0</v>
      </c>
      <c r="N681" t="b">
        <v>0</v>
      </c>
      <c r="O681" t="b">
        <v>0</v>
      </c>
      <c r="P681" t="b">
        <v>0</v>
      </c>
      <c r="Q681">
        <v>0</v>
      </c>
      <c r="R681">
        <v>0</v>
      </c>
      <c r="S681">
        <v>0</v>
      </c>
      <c r="T681">
        <v>0</v>
      </c>
      <c r="U681">
        <v>0</v>
      </c>
      <c r="V681">
        <v>0</v>
      </c>
      <c r="W681">
        <v>0</v>
      </c>
      <c r="X681">
        <v>0</v>
      </c>
      <c r="Y681">
        <v>500</v>
      </c>
      <c r="Z681" t="s">
        <v>1091</v>
      </c>
    </row>
    <row r="682" spans="1:26" x14ac:dyDescent="0.25">
      <c r="A682" t="s">
        <v>122</v>
      </c>
      <c r="B682" t="s">
        <v>1212</v>
      </c>
      <c r="C682" t="s">
        <v>4729</v>
      </c>
      <c r="D682">
        <v>0</v>
      </c>
      <c r="I682" t="s">
        <v>1166</v>
      </c>
      <c r="J682" t="s">
        <v>2259</v>
      </c>
      <c r="K682">
        <v>680</v>
      </c>
      <c r="L682" t="b">
        <v>0</v>
      </c>
      <c r="M682" t="b">
        <v>0</v>
      </c>
      <c r="N682" t="b">
        <v>0</v>
      </c>
      <c r="O682" t="b">
        <v>0</v>
      </c>
      <c r="P682" t="b">
        <v>0</v>
      </c>
      <c r="Q682">
        <v>0</v>
      </c>
      <c r="R682">
        <v>0</v>
      </c>
      <c r="S682">
        <v>0</v>
      </c>
      <c r="T682">
        <v>0</v>
      </c>
      <c r="U682">
        <v>0</v>
      </c>
      <c r="V682">
        <v>0</v>
      </c>
      <c r="W682">
        <v>0</v>
      </c>
      <c r="X682">
        <v>0</v>
      </c>
      <c r="Y682">
        <v>500</v>
      </c>
      <c r="Z682" t="s">
        <v>1091</v>
      </c>
    </row>
    <row r="683" spans="1:26" x14ac:dyDescent="0.25">
      <c r="A683" t="s">
        <v>122</v>
      </c>
      <c r="B683" t="s">
        <v>1212</v>
      </c>
      <c r="C683" t="s">
        <v>4730</v>
      </c>
      <c r="D683">
        <v>0</v>
      </c>
      <c r="I683" t="s">
        <v>1166</v>
      </c>
      <c r="J683" t="s">
        <v>2260</v>
      </c>
      <c r="K683">
        <v>681</v>
      </c>
      <c r="L683" t="b">
        <v>0</v>
      </c>
      <c r="M683" t="b">
        <v>0</v>
      </c>
      <c r="N683" t="b">
        <v>0</v>
      </c>
      <c r="O683" t="b">
        <v>0</v>
      </c>
      <c r="P683" t="b">
        <v>0</v>
      </c>
      <c r="Q683">
        <v>0</v>
      </c>
      <c r="R683">
        <v>0</v>
      </c>
      <c r="S683">
        <v>0</v>
      </c>
      <c r="T683">
        <v>0</v>
      </c>
      <c r="U683">
        <v>0</v>
      </c>
      <c r="V683">
        <v>0</v>
      </c>
      <c r="W683">
        <v>0</v>
      </c>
      <c r="X683">
        <v>0</v>
      </c>
      <c r="Y683">
        <v>500</v>
      </c>
      <c r="Z683" t="s">
        <v>1091</v>
      </c>
    </row>
    <row r="684" spans="1:26" x14ac:dyDescent="0.25">
      <c r="A684" t="s">
        <v>122</v>
      </c>
      <c r="B684" t="s">
        <v>1212</v>
      </c>
      <c r="C684" t="s">
        <v>4731</v>
      </c>
      <c r="D684">
        <v>0</v>
      </c>
      <c r="I684" t="s">
        <v>1166</v>
      </c>
      <c r="J684" t="s">
        <v>2261</v>
      </c>
      <c r="K684">
        <v>682</v>
      </c>
      <c r="L684" t="b">
        <v>0</v>
      </c>
      <c r="M684" t="b">
        <v>0</v>
      </c>
      <c r="N684" t="b">
        <v>0</v>
      </c>
      <c r="O684" t="b">
        <v>0</v>
      </c>
      <c r="P684" t="b">
        <v>0</v>
      </c>
      <c r="Q684">
        <v>0</v>
      </c>
      <c r="R684">
        <v>0</v>
      </c>
      <c r="S684">
        <v>0</v>
      </c>
      <c r="T684">
        <v>0</v>
      </c>
      <c r="U684">
        <v>0</v>
      </c>
      <c r="V684">
        <v>0</v>
      </c>
      <c r="W684">
        <v>0</v>
      </c>
      <c r="X684">
        <v>0</v>
      </c>
      <c r="Y684">
        <v>500</v>
      </c>
      <c r="Z684" t="s">
        <v>1091</v>
      </c>
    </row>
    <row r="685" spans="1:26" x14ac:dyDescent="0.25">
      <c r="A685" t="s">
        <v>122</v>
      </c>
      <c r="B685" t="s">
        <v>1212</v>
      </c>
      <c r="C685" t="s">
        <v>1046</v>
      </c>
      <c r="D685">
        <v>0</v>
      </c>
      <c r="I685" t="s">
        <v>1166</v>
      </c>
      <c r="J685" t="s">
        <v>2262</v>
      </c>
      <c r="K685">
        <v>683</v>
      </c>
      <c r="L685" t="b">
        <v>0</v>
      </c>
      <c r="M685" t="b">
        <v>0</v>
      </c>
      <c r="N685" t="b">
        <v>0</v>
      </c>
      <c r="O685" t="b">
        <v>0</v>
      </c>
      <c r="P685" t="b">
        <v>0</v>
      </c>
      <c r="Q685">
        <v>0</v>
      </c>
      <c r="R685">
        <v>0</v>
      </c>
      <c r="S685">
        <v>0</v>
      </c>
      <c r="T685">
        <v>0</v>
      </c>
      <c r="U685">
        <v>0</v>
      </c>
      <c r="V685">
        <v>0</v>
      </c>
      <c r="W685">
        <v>0</v>
      </c>
      <c r="X685">
        <v>0</v>
      </c>
      <c r="Y685">
        <v>500</v>
      </c>
      <c r="Z685" t="s">
        <v>1091</v>
      </c>
    </row>
    <row r="686" spans="1:26" x14ac:dyDescent="0.25">
      <c r="A686" t="s">
        <v>122</v>
      </c>
      <c r="B686" t="s">
        <v>1212</v>
      </c>
      <c r="C686" t="s">
        <v>9</v>
      </c>
      <c r="D686">
        <v>0</v>
      </c>
      <c r="I686" t="s">
        <v>1166</v>
      </c>
      <c r="J686" t="s">
        <v>2263</v>
      </c>
      <c r="K686">
        <v>684</v>
      </c>
      <c r="L686" t="b">
        <v>0</v>
      </c>
      <c r="M686" t="b">
        <v>0</v>
      </c>
      <c r="N686" t="b">
        <v>0</v>
      </c>
      <c r="O686" t="b">
        <v>0</v>
      </c>
      <c r="P686" t="b">
        <v>0</v>
      </c>
      <c r="Q686">
        <v>0</v>
      </c>
      <c r="R686">
        <v>0</v>
      </c>
      <c r="S686">
        <v>0</v>
      </c>
      <c r="T686">
        <v>0</v>
      </c>
      <c r="U686">
        <v>0</v>
      </c>
      <c r="V686">
        <v>0</v>
      </c>
      <c r="W686">
        <v>0</v>
      </c>
      <c r="X686">
        <v>0</v>
      </c>
      <c r="Y686">
        <v>500</v>
      </c>
      <c r="Z686" t="s">
        <v>1091</v>
      </c>
    </row>
    <row r="687" spans="1:26" x14ac:dyDescent="0.25">
      <c r="A687" t="s">
        <v>122</v>
      </c>
      <c r="B687" t="s">
        <v>1212</v>
      </c>
      <c r="C687" t="s">
        <v>4733</v>
      </c>
      <c r="D687">
        <v>0</v>
      </c>
      <c r="I687" t="s">
        <v>1166</v>
      </c>
      <c r="J687" t="s">
        <v>2264</v>
      </c>
      <c r="K687">
        <v>685</v>
      </c>
      <c r="L687" t="b">
        <v>0</v>
      </c>
      <c r="M687" t="b">
        <v>0</v>
      </c>
      <c r="N687" t="b">
        <v>0</v>
      </c>
      <c r="O687" t="b">
        <v>0</v>
      </c>
      <c r="P687" t="b">
        <v>0</v>
      </c>
      <c r="Q687">
        <v>0</v>
      </c>
      <c r="R687">
        <v>0</v>
      </c>
      <c r="S687">
        <v>0</v>
      </c>
      <c r="T687">
        <v>0</v>
      </c>
      <c r="U687">
        <v>0</v>
      </c>
      <c r="V687">
        <v>0</v>
      </c>
      <c r="W687">
        <v>0</v>
      </c>
      <c r="X687">
        <v>0</v>
      </c>
      <c r="Y687">
        <v>500</v>
      </c>
      <c r="Z687" t="s">
        <v>1091</v>
      </c>
    </row>
    <row r="688" spans="1:26" x14ac:dyDescent="0.25">
      <c r="A688" t="s">
        <v>122</v>
      </c>
      <c r="B688" t="s">
        <v>1212</v>
      </c>
      <c r="C688" t="s">
        <v>4734</v>
      </c>
      <c r="D688">
        <v>0</v>
      </c>
      <c r="I688" t="s">
        <v>1166</v>
      </c>
      <c r="J688" t="s">
        <v>5684</v>
      </c>
      <c r="K688">
        <v>686</v>
      </c>
      <c r="L688" t="b">
        <v>0</v>
      </c>
      <c r="M688" t="b">
        <v>0</v>
      </c>
      <c r="N688" t="b">
        <v>0</v>
      </c>
      <c r="O688" t="b">
        <v>0</v>
      </c>
      <c r="P688" t="b">
        <v>0</v>
      </c>
      <c r="Q688">
        <v>0</v>
      </c>
      <c r="R688">
        <v>0</v>
      </c>
      <c r="S688">
        <v>0</v>
      </c>
      <c r="T688">
        <v>0</v>
      </c>
      <c r="U688">
        <v>0</v>
      </c>
      <c r="V688">
        <v>0</v>
      </c>
      <c r="W688">
        <v>0</v>
      </c>
      <c r="X688">
        <v>0</v>
      </c>
      <c r="Y688">
        <v>500</v>
      </c>
      <c r="Z688" t="s">
        <v>1091</v>
      </c>
    </row>
    <row r="689" spans="1:26" x14ac:dyDescent="0.25">
      <c r="A689" t="s">
        <v>122</v>
      </c>
      <c r="B689" t="s">
        <v>1212</v>
      </c>
      <c r="C689" t="s">
        <v>4735</v>
      </c>
      <c r="D689">
        <v>0</v>
      </c>
      <c r="I689" t="s">
        <v>1166</v>
      </c>
      <c r="J689" t="s">
        <v>5685</v>
      </c>
      <c r="K689">
        <v>687</v>
      </c>
      <c r="L689" t="b">
        <v>0</v>
      </c>
      <c r="M689" t="b">
        <v>0</v>
      </c>
      <c r="N689" t="b">
        <v>0</v>
      </c>
      <c r="O689" t="b">
        <v>0</v>
      </c>
      <c r="P689" t="b">
        <v>0</v>
      </c>
      <c r="Q689">
        <v>0</v>
      </c>
      <c r="R689">
        <v>0</v>
      </c>
      <c r="S689">
        <v>0</v>
      </c>
      <c r="T689">
        <v>0</v>
      </c>
      <c r="U689">
        <v>0</v>
      </c>
      <c r="V689">
        <v>0</v>
      </c>
      <c r="W689">
        <v>0</v>
      </c>
      <c r="X689">
        <v>0</v>
      </c>
      <c r="Y689">
        <v>500</v>
      </c>
      <c r="Z689" t="s">
        <v>1091</v>
      </c>
    </row>
    <row r="690" spans="1:26" x14ac:dyDescent="0.25">
      <c r="A690" t="s">
        <v>122</v>
      </c>
      <c r="B690" t="s">
        <v>1212</v>
      </c>
      <c r="C690" t="s">
        <v>1081</v>
      </c>
      <c r="D690" t="s">
        <v>3111</v>
      </c>
      <c r="I690" t="s">
        <v>1166</v>
      </c>
      <c r="J690" t="s">
        <v>5686</v>
      </c>
      <c r="K690">
        <v>688</v>
      </c>
      <c r="L690" t="b">
        <v>0</v>
      </c>
      <c r="M690" t="b">
        <v>0</v>
      </c>
      <c r="N690" t="b">
        <v>0</v>
      </c>
      <c r="O690" t="b">
        <v>0</v>
      </c>
      <c r="P690" t="b">
        <v>0</v>
      </c>
      <c r="Q690">
        <v>0</v>
      </c>
      <c r="R690">
        <v>0</v>
      </c>
      <c r="S690">
        <v>0</v>
      </c>
      <c r="T690">
        <v>0</v>
      </c>
      <c r="U690">
        <v>0</v>
      </c>
      <c r="V690">
        <v>0</v>
      </c>
      <c r="W690">
        <v>0</v>
      </c>
      <c r="X690">
        <v>0</v>
      </c>
      <c r="Y690">
        <v>500</v>
      </c>
      <c r="Z690" t="s">
        <v>1091</v>
      </c>
    </row>
    <row r="691" spans="1:26" x14ac:dyDescent="0.25">
      <c r="A691" t="s">
        <v>122</v>
      </c>
      <c r="B691" t="s">
        <v>1214</v>
      </c>
      <c r="C691" t="s">
        <v>4725</v>
      </c>
      <c r="D691">
        <v>46</v>
      </c>
      <c r="I691" t="s">
        <v>1166</v>
      </c>
      <c r="J691" t="s">
        <v>5687</v>
      </c>
      <c r="K691">
        <v>689</v>
      </c>
      <c r="L691" t="b">
        <v>0</v>
      </c>
      <c r="M691" t="b">
        <v>0</v>
      </c>
      <c r="N691" t="b">
        <v>0</v>
      </c>
      <c r="O691" t="b">
        <v>0</v>
      </c>
      <c r="P691" t="b">
        <v>0</v>
      </c>
      <c r="Q691">
        <v>0</v>
      </c>
      <c r="R691">
        <v>0</v>
      </c>
      <c r="S691">
        <v>0</v>
      </c>
      <c r="T691">
        <v>0</v>
      </c>
      <c r="U691">
        <v>0</v>
      </c>
      <c r="V691">
        <v>0</v>
      </c>
      <c r="W691">
        <v>0</v>
      </c>
      <c r="X691">
        <v>0</v>
      </c>
      <c r="Y691">
        <v>500</v>
      </c>
      <c r="Z691" t="s">
        <v>1091</v>
      </c>
    </row>
    <row r="692" spans="1:26" x14ac:dyDescent="0.25">
      <c r="A692" t="s">
        <v>122</v>
      </c>
      <c r="B692" t="s">
        <v>1214</v>
      </c>
      <c r="C692" t="s">
        <v>1083</v>
      </c>
      <c r="D692" t="b">
        <v>0</v>
      </c>
      <c r="I692" t="s">
        <v>1166</v>
      </c>
      <c r="J692" t="s">
        <v>5688</v>
      </c>
      <c r="K692">
        <v>690</v>
      </c>
      <c r="L692" t="b">
        <v>0</v>
      </c>
      <c r="M692" t="b">
        <v>0</v>
      </c>
      <c r="N692" t="b">
        <v>0</v>
      </c>
      <c r="O692" t="b">
        <v>0</v>
      </c>
      <c r="P692" t="b">
        <v>0</v>
      </c>
      <c r="Q692">
        <v>0</v>
      </c>
      <c r="R692">
        <v>0</v>
      </c>
      <c r="S692">
        <v>0</v>
      </c>
      <c r="T692">
        <v>0</v>
      </c>
      <c r="U692">
        <v>0</v>
      </c>
      <c r="V692">
        <v>0</v>
      </c>
      <c r="W692">
        <v>0</v>
      </c>
      <c r="X692">
        <v>0</v>
      </c>
      <c r="Y692">
        <v>500</v>
      </c>
      <c r="Z692" t="s">
        <v>1091</v>
      </c>
    </row>
    <row r="693" spans="1:26" x14ac:dyDescent="0.25">
      <c r="A693" t="s">
        <v>122</v>
      </c>
      <c r="B693" t="s">
        <v>1214</v>
      </c>
      <c r="C693" t="s">
        <v>4726</v>
      </c>
      <c r="D693" t="b">
        <v>0</v>
      </c>
      <c r="I693" t="s">
        <v>1166</v>
      </c>
      <c r="J693" t="s">
        <v>5689</v>
      </c>
      <c r="K693">
        <v>691</v>
      </c>
      <c r="L693" t="b">
        <v>0</v>
      </c>
      <c r="M693" t="b">
        <v>0</v>
      </c>
      <c r="N693" t="b">
        <v>0</v>
      </c>
      <c r="O693" t="b">
        <v>0</v>
      </c>
      <c r="P693" t="b">
        <v>0</v>
      </c>
      <c r="Q693">
        <v>0</v>
      </c>
      <c r="R693">
        <v>0</v>
      </c>
      <c r="S693">
        <v>0</v>
      </c>
      <c r="T693">
        <v>0</v>
      </c>
      <c r="U693">
        <v>0</v>
      </c>
      <c r="V693">
        <v>0</v>
      </c>
      <c r="W693">
        <v>0</v>
      </c>
      <c r="X693">
        <v>0</v>
      </c>
      <c r="Y693">
        <v>500</v>
      </c>
      <c r="Z693" t="s">
        <v>1091</v>
      </c>
    </row>
    <row r="694" spans="1:26" x14ac:dyDescent="0.25">
      <c r="A694" t="s">
        <v>122</v>
      </c>
      <c r="B694" t="s">
        <v>1214</v>
      </c>
      <c r="C694" t="s">
        <v>4727</v>
      </c>
      <c r="D694" t="b">
        <v>0</v>
      </c>
      <c r="I694" t="s">
        <v>1166</v>
      </c>
      <c r="J694" t="s">
        <v>5690</v>
      </c>
      <c r="K694">
        <v>692</v>
      </c>
      <c r="L694" t="b">
        <v>0</v>
      </c>
      <c r="M694" t="b">
        <v>0</v>
      </c>
      <c r="N694" t="b">
        <v>0</v>
      </c>
      <c r="O694" t="b">
        <v>0</v>
      </c>
      <c r="P694" t="b">
        <v>0</v>
      </c>
      <c r="Q694">
        <v>0</v>
      </c>
      <c r="R694">
        <v>0</v>
      </c>
      <c r="S694">
        <v>0</v>
      </c>
      <c r="T694">
        <v>0</v>
      </c>
      <c r="U694">
        <v>0</v>
      </c>
      <c r="V694">
        <v>0</v>
      </c>
      <c r="W694">
        <v>0</v>
      </c>
      <c r="X694">
        <v>0</v>
      </c>
      <c r="Y694">
        <v>500</v>
      </c>
      <c r="Z694" t="s">
        <v>1091</v>
      </c>
    </row>
    <row r="695" spans="1:26" x14ac:dyDescent="0.25">
      <c r="A695" t="s">
        <v>122</v>
      </c>
      <c r="B695" t="s">
        <v>1214</v>
      </c>
      <c r="C695" t="s">
        <v>4728</v>
      </c>
      <c r="D695" t="b">
        <v>0</v>
      </c>
      <c r="I695" t="s">
        <v>1166</v>
      </c>
      <c r="J695" t="s">
        <v>5691</v>
      </c>
      <c r="K695">
        <v>693</v>
      </c>
      <c r="L695" t="b">
        <v>0</v>
      </c>
      <c r="M695" t="b">
        <v>0</v>
      </c>
      <c r="N695" t="b">
        <v>0</v>
      </c>
      <c r="O695" t="b">
        <v>0</v>
      </c>
      <c r="P695" t="b">
        <v>0</v>
      </c>
      <c r="Q695">
        <v>0</v>
      </c>
      <c r="R695">
        <v>0</v>
      </c>
      <c r="S695">
        <v>0</v>
      </c>
      <c r="T695">
        <v>0</v>
      </c>
      <c r="U695">
        <v>0</v>
      </c>
      <c r="V695">
        <v>0</v>
      </c>
      <c r="W695">
        <v>0</v>
      </c>
      <c r="X695">
        <v>0</v>
      </c>
      <c r="Y695">
        <v>500</v>
      </c>
      <c r="Z695" t="s">
        <v>1091</v>
      </c>
    </row>
    <row r="696" spans="1:26" x14ac:dyDescent="0.25">
      <c r="A696" t="s">
        <v>122</v>
      </c>
      <c r="B696" t="s">
        <v>1214</v>
      </c>
      <c r="C696" t="s">
        <v>2454</v>
      </c>
      <c r="D696" t="b">
        <v>0</v>
      </c>
      <c r="I696" t="s">
        <v>1166</v>
      </c>
      <c r="J696" t="s">
        <v>5692</v>
      </c>
      <c r="K696">
        <v>694</v>
      </c>
      <c r="L696" t="b">
        <v>0</v>
      </c>
      <c r="M696" t="b">
        <v>0</v>
      </c>
      <c r="N696" t="b">
        <v>0</v>
      </c>
      <c r="O696" t="b">
        <v>0</v>
      </c>
      <c r="P696" t="b">
        <v>0</v>
      </c>
      <c r="Q696">
        <v>0</v>
      </c>
      <c r="R696">
        <v>0</v>
      </c>
      <c r="S696">
        <v>0</v>
      </c>
      <c r="T696">
        <v>0</v>
      </c>
      <c r="U696">
        <v>0</v>
      </c>
      <c r="V696">
        <v>0</v>
      </c>
      <c r="W696">
        <v>0</v>
      </c>
      <c r="X696">
        <v>0</v>
      </c>
      <c r="Y696">
        <v>500</v>
      </c>
      <c r="Z696" t="s">
        <v>1091</v>
      </c>
    </row>
    <row r="697" spans="1:26" x14ac:dyDescent="0.25">
      <c r="A697" t="s">
        <v>122</v>
      </c>
      <c r="B697" t="s">
        <v>1214</v>
      </c>
      <c r="C697" t="s">
        <v>4729</v>
      </c>
      <c r="D697">
        <v>0</v>
      </c>
      <c r="I697" t="s">
        <v>1166</v>
      </c>
      <c r="J697" t="s">
        <v>5693</v>
      </c>
      <c r="K697">
        <v>695</v>
      </c>
      <c r="L697" t="b">
        <v>0</v>
      </c>
      <c r="M697" t="b">
        <v>0</v>
      </c>
      <c r="N697" t="b">
        <v>0</v>
      </c>
      <c r="O697" t="b">
        <v>0</v>
      </c>
      <c r="P697" t="b">
        <v>0</v>
      </c>
      <c r="Q697">
        <v>0</v>
      </c>
      <c r="R697">
        <v>0</v>
      </c>
      <c r="S697">
        <v>0</v>
      </c>
      <c r="T697">
        <v>0</v>
      </c>
      <c r="U697">
        <v>0</v>
      </c>
      <c r="V697">
        <v>0</v>
      </c>
      <c r="W697">
        <v>0</v>
      </c>
      <c r="X697">
        <v>0</v>
      </c>
      <c r="Y697">
        <v>500</v>
      </c>
      <c r="Z697" t="s">
        <v>1091</v>
      </c>
    </row>
    <row r="698" spans="1:26" x14ac:dyDescent="0.25">
      <c r="A698" t="s">
        <v>122</v>
      </c>
      <c r="B698" t="s">
        <v>1214</v>
      </c>
      <c r="C698" t="s">
        <v>4730</v>
      </c>
      <c r="D698">
        <v>0</v>
      </c>
      <c r="I698" t="s">
        <v>1166</v>
      </c>
      <c r="J698" t="s">
        <v>2265</v>
      </c>
      <c r="K698">
        <v>696</v>
      </c>
      <c r="L698" t="b">
        <v>0</v>
      </c>
      <c r="M698" t="b">
        <v>0</v>
      </c>
      <c r="N698" t="b">
        <v>0</v>
      </c>
      <c r="O698" t="b">
        <v>0</v>
      </c>
      <c r="P698" t="b">
        <v>0</v>
      </c>
      <c r="Q698">
        <v>0</v>
      </c>
      <c r="R698">
        <v>0</v>
      </c>
      <c r="S698">
        <v>0</v>
      </c>
      <c r="T698">
        <v>0</v>
      </c>
      <c r="U698">
        <v>0</v>
      </c>
      <c r="V698">
        <v>0</v>
      </c>
      <c r="W698">
        <v>0</v>
      </c>
      <c r="X698">
        <v>0</v>
      </c>
      <c r="Y698">
        <v>500</v>
      </c>
      <c r="Z698" t="s">
        <v>1091</v>
      </c>
    </row>
    <row r="699" spans="1:26" x14ac:dyDescent="0.25">
      <c r="A699" t="s">
        <v>122</v>
      </c>
      <c r="B699" t="s">
        <v>1214</v>
      </c>
      <c r="C699" t="s">
        <v>4731</v>
      </c>
      <c r="D699">
        <v>0</v>
      </c>
      <c r="I699" t="s">
        <v>1166</v>
      </c>
      <c r="J699" t="s">
        <v>1257</v>
      </c>
      <c r="K699">
        <v>697</v>
      </c>
      <c r="L699" t="b">
        <v>0</v>
      </c>
      <c r="M699" t="b">
        <v>0</v>
      </c>
      <c r="N699" t="b">
        <v>0</v>
      </c>
      <c r="O699" t="b">
        <v>0</v>
      </c>
      <c r="P699" t="b">
        <v>0</v>
      </c>
      <c r="Q699">
        <v>0</v>
      </c>
      <c r="R699">
        <v>0</v>
      </c>
      <c r="S699">
        <v>0</v>
      </c>
      <c r="T699">
        <v>0</v>
      </c>
      <c r="U699">
        <v>0</v>
      </c>
      <c r="V699">
        <v>0</v>
      </c>
      <c r="W699">
        <v>0</v>
      </c>
      <c r="X699">
        <v>0</v>
      </c>
      <c r="Y699">
        <v>500</v>
      </c>
      <c r="Z699" t="s">
        <v>1091</v>
      </c>
    </row>
    <row r="700" spans="1:26" x14ac:dyDescent="0.25">
      <c r="A700" t="s">
        <v>122</v>
      </c>
      <c r="B700" t="s">
        <v>1214</v>
      </c>
      <c r="C700" t="s">
        <v>1046</v>
      </c>
      <c r="D700">
        <v>0</v>
      </c>
      <c r="I700" t="s">
        <v>1166</v>
      </c>
      <c r="J700" t="s">
        <v>1259</v>
      </c>
      <c r="K700">
        <v>698</v>
      </c>
      <c r="L700" t="b">
        <v>0</v>
      </c>
      <c r="M700" t="b">
        <v>0</v>
      </c>
      <c r="N700" t="b">
        <v>0</v>
      </c>
      <c r="O700" t="b">
        <v>0</v>
      </c>
      <c r="P700" t="b">
        <v>0</v>
      </c>
      <c r="Q700">
        <v>0</v>
      </c>
      <c r="R700">
        <v>0</v>
      </c>
      <c r="S700">
        <v>0</v>
      </c>
      <c r="T700">
        <v>0</v>
      </c>
      <c r="U700">
        <v>0</v>
      </c>
      <c r="V700">
        <v>0</v>
      </c>
      <c r="W700">
        <v>0</v>
      </c>
      <c r="X700">
        <v>0</v>
      </c>
      <c r="Y700">
        <v>500</v>
      </c>
      <c r="Z700" t="s">
        <v>1091</v>
      </c>
    </row>
    <row r="701" spans="1:26" x14ac:dyDescent="0.25">
      <c r="A701" t="s">
        <v>122</v>
      </c>
      <c r="B701" t="s">
        <v>1214</v>
      </c>
      <c r="C701" t="s">
        <v>9</v>
      </c>
      <c r="D701">
        <v>0</v>
      </c>
      <c r="I701" t="s">
        <v>1166</v>
      </c>
      <c r="J701" t="s">
        <v>1260</v>
      </c>
      <c r="K701">
        <v>699</v>
      </c>
      <c r="L701" t="b">
        <v>0</v>
      </c>
      <c r="M701" t="b">
        <v>0</v>
      </c>
      <c r="N701" t="b">
        <v>0</v>
      </c>
      <c r="O701" t="b">
        <v>0</v>
      </c>
      <c r="P701" t="b">
        <v>0</v>
      </c>
      <c r="Q701">
        <v>0</v>
      </c>
      <c r="R701">
        <v>0</v>
      </c>
      <c r="S701">
        <v>0</v>
      </c>
      <c r="T701">
        <v>0</v>
      </c>
      <c r="U701">
        <v>0</v>
      </c>
      <c r="V701">
        <v>0</v>
      </c>
      <c r="W701">
        <v>0</v>
      </c>
      <c r="X701">
        <v>0</v>
      </c>
      <c r="Y701">
        <v>500</v>
      </c>
      <c r="Z701" t="s">
        <v>1091</v>
      </c>
    </row>
    <row r="702" spans="1:26" x14ac:dyDescent="0.25">
      <c r="A702" t="s">
        <v>122</v>
      </c>
      <c r="B702" t="s">
        <v>1214</v>
      </c>
      <c r="C702" t="s">
        <v>4733</v>
      </c>
      <c r="D702">
        <v>0</v>
      </c>
      <c r="I702" t="s">
        <v>1166</v>
      </c>
      <c r="J702" t="s">
        <v>2266</v>
      </c>
      <c r="K702">
        <v>700</v>
      </c>
      <c r="L702" t="b">
        <v>0</v>
      </c>
      <c r="M702" t="b">
        <v>0</v>
      </c>
      <c r="N702" t="b">
        <v>0</v>
      </c>
      <c r="O702" t="b">
        <v>0</v>
      </c>
      <c r="P702" t="b">
        <v>0</v>
      </c>
      <c r="Q702">
        <v>0</v>
      </c>
      <c r="R702">
        <v>0</v>
      </c>
      <c r="S702">
        <v>0</v>
      </c>
      <c r="T702">
        <v>0</v>
      </c>
      <c r="U702">
        <v>0</v>
      </c>
      <c r="V702">
        <v>0</v>
      </c>
      <c r="W702">
        <v>0</v>
      </c>
      <c r="X702">
        <v>0</v>
      </c>
      <c r="Y702">
        <v>500</v>
      </c>
      <c r="Z702" t="s">
        <v>1091</v>
      </c>
    </row>
    <row r="703" spans="1:26" x14ac:dyDescent="0.25">
      <c r="A703" t="s">
        <v>122</v>
      </c>
      <c r="B703" t="s">
        <v>1214</v>
      </c>
      <c r="C703" t="s">
        <v>4734</v>
      </c>
      <c r="D703">
        <v>0</v>
      </c>
      <c r="I703" t="s">
        <v>1166</v>
      </c>
      <c r="J703" t="s">
        <v>2267</v>
      </c>
      <c r="K703">
        <v>701</v>
      </c>
      <c r="L703" t="b">
        <v>0</v>
      </c>
      <c r="M703" t="b">
        <v>0</v>
      </c>
      <c r="N703" t="b">
        <v>0</v>
      </c>
      <c r="O703" t="b">
        <v>0</v>
      </c>
      <c r="P703" t="b">
        <v>0</v>
      </c>
      <c r="Q703">
        <v>0</v>
      </c>
      <c r="R703">
        <v>0</v>
      </c>
      <c r="S703">
        <v>0</v>
      </c>
      <c r="T703">
        <v>0</v>
      </c>
      <c r="U703">
        <v>0</v>
      </c>
      <c r="V703">
        <v>0</v>
      </c>
      <c r="W703">
        <v>0</v>
      </c>
      <c r="X703">
        <v>0</v>
      </c>
      <c r="Y703">
        <v>500</v>
      </c>
      <c r="Z703" t="s">
        <v>1091</v>
      </c>
    </row>
    <row r="704" spans="1:26" x14ac:dyDescent="0.25">
      <c r="A704" t="s">
        <v>122</v>
      </c>
      <c r="B704" t="s">
        <v>1214</v>
      </c>
      <c r="C704" t="s">
        <v>4735</v>
      </c>
      <c r="D704">
        <v>0</v>
      </c>
      <c r="I704" t="s">
        <v>1166</v>
      </c>
      <c r="J704" t="s">
        <v>1237</v>
      </c>
      <c r="K704">
        <v>702</v>
      </c>
      <c r="L704" t="b">
        <v>0</v>
      </c>
      <c r="M704" t="b">
        <v>0</v>
      </c>
      <c r="N704" t="b">
        <v>0</v>
      </c>
      <c r="O704" t="b">
        <v>0</v>
      </c>
      <c r="P704" t="b">
        <v>0</v>
      </c>
      <c r="Q704">
        <v>0</v>
      </c>
      <c r="R704">
        <v>0</v>
      </c>
      <c r="S704">
        <v>0</v>
      </c>
      <c r="T704">
        <v>0</v>
      </c>
      <c r="U704">
        <v>0</v>
      </c>
      <c r="V704">
        <v>0</v>
      </c>
      <c r="W704">
        <v>0</v>
      </c>
      <c r="X704">
        <v>0</v>
      </c>
      <c r="Y704">
        <v>500</v>
      </c>
      <c r="Z704" t="s">
        <v>1091</v>
      </c>
    </row>
    <row r="705" spans="1:26" x14ac:dyDescent="0.25">
      <c r="A705" t="s">
        <v>122</v>
      </c>
      <c r="B705" t="s">
        <v>1214</v>
      </c>
      <c r="C705" t="s">
        <v>1081</v>
      </c>
      <c r="D705" t="s">
        <v>3111</v>
      </c>
      <c r="I705" t="s">
        <v>1166</v>
      </c>
      <c r="J705" t="s">
        <v>1235</v>
      </c>
      <c r="K705">
        <v>703</v>
      </c>
      <c r="L705" t="b">
        <v>0</v>
      </c>
      <c r="M705" t="b">
        <v>0</v>
      </c>
      <c r="N705" t="b">
        <v>0</v>
      </c>
      <c r="O705" t="b">
        <v>0</v>
      </c>
      <c r="P705" t="b">
        <v>0</v>
      </c>
      <c r="Q705">
        <v>0</v>
      </c>
      <c r="R705">
        <v>0</v>
      </c>
      <c r="S705">
        <v>0</v>
      </c>
      <c r="T705">
        <v>0</v>
      </c>
      <c r="U705">
        <v>0</v>
      </c>
      <c r="V705">
        <v>0</v>
      </c>
      <c r="W705">
        <v>0</v>
      </c>
      <c r="X705">
        <v>0</v>
      </c>
      <c r="Y705">
        <v>500</v>
      </c>
      <c r="Z705" t="s">
        <v>1091</v>
      </c>
    </row>
    <row r="706" spans="1:26" x14ac:dyDescent="0.25">
      <c r="A706" t="s">
        <v>122</v>
      </c>
      <c r="B706" t="s">
        <v>1216</v>
      </c>
      <c r="C706" t="s">
        <v>4725</v>
      </c>
      <c r="D706">
        <v>47</v>
      </c>
      <c r="I706" t="s">
        <v>1169</v>
      </c>
      <c r="J706" t="s">
        <v>2230</v>
      </c>
      <c r="K706">
        <v>704</v>
      </c>
      <c r="L706" t="b">
        <v>0</v>
      </c>
      <c r="M706" t="b">
        <v>0</v>
      </c>
      <c r="N706" t="b">
        <v>0</v>
      </c>
      <c r="O706" t="b">
        <v>0</v>
      </c>
      <c r="P706" t="b">
        <v>0</v>
      </c>
      <c r="Q706">
        <v>0</v>
      </c>
      <c r="R706">
        <v>0</v>
      </c>
      <c r="S706">
        <v>0</v>
      </c>
      <c r="T706">
        <v>0</v>
      </c>
      <c r="U706">
        <v>0</v>
      </c>
      <c r="V706">
        <v>0</v>
      </c>
      <c r="W706">
        <v>0</v>
      </c>
      <c r="X706">
        <v>0</v>
      </c>
      <c r="Y706">
        <v>500</v>
      </c>
      <c r="Z706" t="s">
        <v>1091</v>
      </c>
    </row>
    <row r="707" spans="1:26" x14ac:dyDescent="0.25">
      <c r="A707" t="s">
        <v>122</v>
      </c>
      <c r="B707" t="s">
        <v>1216</v>
      </c>
      <c r="C707" t="s">
        <v>1083</v>
      </c>
      <c r="D707" t="b">
        <v>0</v>
      </c>
      <c r="I707" t="s">
        <v>1169</v>
      </c>
      <c r="J707" t="s">
        <v>2248</v>
      </c>
      <c r="K707">
        <v>705</v>
      </c>
      <c r="L707" t="b">
        <v>0</v>
      </c>
      <c r="M707" t="b">
        <v>0</v>
      </c>
      <c r="N707" t="b">
        <v>0</v>
      </c>
      <c r="O707" t="b">
        <v>0</v>
      </c>
      <c r="P707" t="b">
        <v>0</v>
      </c>
      <c r="Q707">
        <v>0</v>
      </c>
      <c r="R707">
        <v>0</v>
      </c>
      <c r="S707">
        <v>0</v>
      </c>
      <c r="T707">
        <v>0</v>
      </c>
      <c r="U707">
        <v>0</v>
      </c>
      <c r="V707">
        <v>0</v>
      </c>
      <c r="W707">
        <v>0</v>
      </c>
      <c r="X707">
        <v>0</v>
      </c>
      <c r="Y707">
        <v>500</v>
      </c>
      <c r="Z707" t="s">
        <v>1091</v>
      </c>
    </row>
    <row r="708" spans="1:26" x14ac:dyDescent="0.25">
      <c r="A708" t="s">
        <v>122</v>
      </c>
      <c r="B708" t="s">
        <v>1216</v>
      </c>
      <c r="C708" t="s">
        <v>4726</v>
      </c>
      <c r="D708" t="b">
        <v>0</v>
      </c>
      <c r="I708" t="s">
        <v>1169</v>
      </c>
      <c r="J708" t="s">
        <v>2250</v>
      </c>
      <c r="K708">
        <v>706</v>
      </c>
      <c r="L708" t="b">
        <v>0</v>
      </c>
      <c r="M708" t="b">
        <v>0</v>
      </c>
      <c r="N708" t="b">
        <v>0</v>
      </c>
      <c r="O708" t="b">
        <v>0</v>
      </c>
      <c r="P708" t="b">
        <v>0</v>
      </c>
      <c r="Q708">
        <v>0</v>
      </c>
      <c r="R708">
        <v>0</v>
      </c>
      <c r="S708">
        <v>0</v>
      </c>
      <c r="T708">
        <v>0</v>
      </c>
      <c r="U708">
        <v>0</v>
      </c>
      <c r="V708">
        <v>0</v>
      </c>
      <c r="W708">
        <v>0</v>
      </c>
      <c r="X708">
        <v>0</v>
      </c>
      <c r="Y708">
        <v>500</v>
      </c>
      <c r="Z708" t="s">
        <v>1091</v>
      </c>
    </row>
    <row r="709" spans="1:26" x14ac:dyDescent="0.25">
      <c r="A709" t="s">
        <v>122</v>
      </c>
      <c r="B709" t="s">
        <v>1216</v>
      </c>
      <c r="C709" t="s">
        <v>4727</v>
      </c>
      <c r="D709" t="b">
        <v>0</v>
      </c>
      <c r="I709" t="s">
        <v>1169</v>
      </c>
      <c r="J709" t="s">
        <v>2251</v>
      </c>
      <c r="K709">
        <v>707</v>
      </c>
      <c r="L709" t="b">
        <v>0</v>
      </c>
      <c r="M709" t="b">
        <v>0</v>
      </c>
      <c r="N709" t="b">
        <v>0</v>
      </c>
      <c r="O709" t="b">
        <v>0</v>
      </c>
      <c r="P709" t="b">
        <v>0</v>
      </c>
      <c r="Q709">
        <v>0</v>
      </c>
      <c r="R709">
        <v>0</v>
      </c>
      <c r="S709">
        <v>0</v>
      </c>
      <c r="T709">
        <v>0</v>
      </c>
      <c r="U709">
        <v>0</v>
      </c>
      <c r="V709">
        <v>0</v>
      </c>
      <c r="W709">
        <v>0</v>
      </c>
      <c r="X709">
        <v>0</v>
      </c>
      <c r="Y709">
        <v>500</v>
      </c>
      <c r="Z709" t="s">
        <v>1091</v>
      </c>
    </row>
    <row r="710" spans="1:26" x14ac:dyDescent="0.25">
      <c r="A710" t="s">
        <v>122</v>
      </c>
      <c r="B710" t="s">
        <v>1216</v>
      </c>
      <c r="C710" t="s">
        <v>4728</v>
      </c>
      <c r="D710" t="b">
        <v>0</v>
      </c>
      <c r="I710" t="s">
        <v>1169</v>
      </c>
      <c r="J710" t="s">
        <v>2253</v>
      </c>
      <c r="K710">
        <v>708</v>
      </c>
      <c r="L710" t="b">
        <v>0</v>
      </c>
      <c r="M710" t="b">
        <v>0</v>
      </c>
      <c r="N710" t="b">
        <v>0</v>
      </c>
      <c r="O710" t="b">
        <v>0</v>
      </c>
      <c r="P710" t="b">
        <v>0</v>
      </c>
      <c r="Q710">
        <v>0</v>
      </c>
      <c r="R710">
        <v>0</v>
      </c>
      <c r="S710">
        <v>0</v>
      </c>
      <c r="T710">
        <v>0</v>
      </c>
      <c r="U710">
        <v>0</v>
      </c>
      <c r="V710">
        <v>0</v>
      </c>
      <c r="W710">
        <v>0</v>
      </c>
      <c r="X710">
        <v>0</v>
      </c>
      <c r="Y710">
        <v>500</v>
      </c>
      <c r="Z710" t="s">
        <v>1091</v>
      </c>
    </row>
    <row r="711" spans="1:26" x14ac:dyDescent="0.25">
      <c r="A711" t="s">
        <v>122</v>
      </c>
      <c r="B711" t="s">
        <v>1216</v>
      </c>
      <c r="C711" t="s">
        <v>2454</v>
      </c>
      <c r="D711" t="b">
        <v>0</v>
      </c>
      <c r="I711" t="s">
        <v>1169</v>
      </c>
      <c r="J711" t="s">
        <v>2269</v>
      </c>
      <c r="K711">
        <v>709</v>
      </c>
      <c r="L711" t="b">
        <v>0</v>
      </c>
      <c r="M711" t="b">
        <v>0</v>
      </c>
      <c r="N711" t="b">
        <v>0</v>
      </c>
      <c r="O711" t="b">
        <v>0</v>
      </c>
      <c r="P711" t="b">
        <v>0</v>
      </c>
      <c r="Q711">
        <v>0</v>
      </c>
      <c r="R711">
        <v>0</v>
      </c>
      <c r="S711">
        <v>0</v>
      </c>
      <c r="T711">
        <v>0</v>
      </c>
      <c r="U711">
        <v>0</v>
      </c>
      <c r="V711">
        <v>0</v>
      </c>
      <c r="W711">
        <v>0</v>
      </c>
      <c r="X711">
        <v>0</v>
      </c>
      <c r="Y711">
        <v>500</v>
      </c>
      <c r="Z711" t="s">
        <v>1091</v>
      </c>
    </row>
    <row r="712" spans="1:26" x14ac:dyDescent="0.25">
      <c r="A712" t="s">
        <v>122</v>
      </c>
      <c r="B712" t="s">
        <v>1216</v>
      </c>
      <c r="C712" t="s">
        <v>4729</v>
      </c>
      <c r="D712">
        <v>0</v>
      </c>
      <c r="I712" t="s">
        <v>1169</v>
      </c>
      <c r="J712" t="s">
        <v>2270</v>
      </c>
      <c r="K712">
        <v>710</v>
      </c>
      <c r="L712" t="b">
        <v>0</v>
      </c>
      <c r="M712" t="b">
        <v>0</v>
      </c>
      <c r="N712" t="b">
        <v>0</v>
      </c>
      <c r="O712" t="b">
        <v>0</v>
      </c>
      <c r="P712" t="b">
        <v>0</v>
      </c>
      <c r="Q712">
        <v>0</v>
      </c>
      <c r="R712">
        <v>0</v>
      </c>
      <c r="S712">
        <v>0</v>
      </c>
      <c r="T712">
        <v>0</v>
      </c>
      <c r="U712">
        <v>0</v>
      </c>
      <c r="V712">
        <v>0</v>
      </c>
      <c r="W712">
        <v>0</v>
      </c>
      <c r="X712">
        <v>0</v>
      </c>
      <c r="Y712">
        <v>500</v>
      </c>
      <c r="Z712" t="s">
        <v>1091</v>
      </c>
    </row>
    <row r="713" spans="1:26" x14ac:dyDescent="0.25">
      <c r="A713" t="s">
        <v>122</v>
      </c>
      <c r="B713" t="s">
        <v>1216</v>
      </c>
      <c r="C713" t="s">
        <v>4730</v>
      </c>
      <c r="D713">
        <v>0</v>
      </c>
      <c r="I713" t="s">
        <v>1169</v>
      </c>
      <c r="J713" t="s">
        <v>2271</v>
      </c>
      <c r="K713">
        <v>711</v>
      </c>
      <c r="L713" t="b">
        <v>0</v>
      </c>
      <c r="M713" t="b">
        <v>0</v>
      </c>
      <c r="N713" t="b">
        <v>0</v>
      </c>
      <c r="O713" t="b">
        <v>0</v>
      </c>
      <c r="P713" t="b">
        <v>0</v>
      </c>
      <c r="Q713">
        <v>0</v>
      </c>
      <c r="R713">
        <v>0</v>
      </c>
      <c r="S713">
        <v>0</v>
      </c>
      <c r="T713">
        <v>0</v>
      </c>
      <c r="U713">
        <v>0</v>
      </c>
      <c r="V713">
        <v>0</v>
      </c>
      <c r="W713">
        <v>0</v>
      </c>
      <c r="X713">
        <v>0</v>
      </c>
      <c r="Y713">
        <v>500</v>
      </c>
      <c r="Z713" t="s">
        <v>1091</v>
      </c>
    </row>
    <row r="714" spans="1:26" x14ac:dyDescent="0.25">
      <c r="A714" t="s">
        <v>122</v>
      </c>
      <c r="B714" t="s">
        <v>1216</v>
      </c>
      <c r="C714" t="s">
        <v>4731</v>
      </c>
      <c r="D714">
        <v>0</v>
      </c>
      <c r="I714" t="s">
        <v>1169</v>
      </c>
      <c r="J714" t="s">
        <v>2272</v>
      </c>
      <c r="K714">
        <v>712</v>
      </c>
      <c r="L714" t="b">
        <v>0</v>
      </c>
      <c r="M714" t="b">
        <v>0</v>
      </c>
      <c r="N714" t="b">
        <v>0</v>
      </c>
      <c r="O714" t="b">
        <v>0</v>
      </c>
      <c r="P714" t="b">
        <v>0</v>
      </c>
      <c r="Q714">
        <v>0</v>
      </c>
      <c r="R714">
        <v>0</v>
      </c>
      <c r="S714">
        <v>0</v>
      </c>
      <c r="T714">
        <v>0</v>
      </c>
      <c r="U714">
        <v>0</v>
      </c>
      <c r="V714">
        <v>0</v>
      </c>
      <c r="W714">
        <v>0</v>
      </c>
      <c r="X714">
        <v>0</v>
      </c>
      <c r="Y714">
        <v>500</v>
      </c>
      <c r="Z714" t="s">
        <v>1091</v>
      </c>
    </row>
    <row r="715" spans="1:26" x14ac:dyDescent="0.25">
      <c r="A715" t="s">
        <v>122</v>
      </c>
      <c r="B715" t="s">
        <v>1216</v>
      </c>
      <c r="C715" t="s">
        <v>1046</v>
      </c>
      <c r="D715">
        <v>0</v>
      </c>
      <c r="I715" t="s">
        <v>1169</v>
      </c>
      <c r="J715" t="s">
        <v>2273</v>
      </c>
      <c r="K715">
        <v>713</v>
      </c>
      <c r="L715" t="b">
        <v>0</v>
      </c>
      <c r="M715" t="b">
        <v>0</v>
      </c>
      <c r="N715" t="b">
        <v>0</v>
      </c>
      <c r="O715" t="b">
        <v>0</v>
      </c>
      <c r="P715" t="b">
        <v>0</v>
      </c>
      <c r="Q715">
        <v>0</v>
      </c>
      <c r="R715">
        <v>0</v>
      </c>
      <c r="S715">
        <v>0</v>
      </c>
      <c r="T715">
        <v>0</v>
      </c>
      <c r="U715">
        <v>0</v>
      </c>
      <c r="V715">
        <v>0</v>
      </c>
      <c r="W715">
        <v>0</v>
      </c>
      <c r="X715">
        <v>0</v>
      </c>
      <c r="Y715">
        <v>500</v>
      </c>
      <c r="Z715" t="s">
        <v>1091</v>
      </c>
    </row>
    <row r="716" spans="1:26" x14ac:dyDescent="0.25">
      <c r="A716" t="s">
        <v>122</v>
      </c>
      <c r="B716" t="s">
        <v>1216</v>
      </c>
      <c r="C716" t="s">
        <v>9</v>
      </c>
      <c r="D716">
        <v>0</v>
      </c>
      <c r="I716" t="s">
        <v>1169</v>
      </c>
      <c r="J716" t="s">
        <v>2274</v>
      </c>
      <c r="K716">
        <v>714</v>
      </c>
      <c r="L716" t="b">
        <v>0</v>
      </c>
      <c r="M716" t="b">
        <v>0</v>
      </c>
      <c r="N716" t="b">
        <v>0</v>
      </c>
      <c r="O716" t="b">
        <v>0</v>
      </c>
      <c r="P716" t="b">
        <v>0</v>
      </c>
      <c r="Q716">
        <v>0</v>
      </c>
      <c r="R716">
        <v>0</v>
      </c>
      <c r="S716">
        <v>0</v>
      </c>
      <c r="T716">
        <v>0</v>
      </c>
      <c r="U716">
        <v>0</v>
      </c>
      <c r="V716">
        <v>0</v>
      </c>
      <c r="W716">
        <v>0</v>
      </c>
      <c r="X716">
        <v>0</v>
      </c>
      <c r="Y716">
        <v>500</v>
      </c>
      <c r="Z716" t="s">
        <v>1091</v>
      </c>
    </row>
    <row r="717" spans="1:26" x14ac:dyDescent="0.25">
      <c r="A717" t="s">
        <v>122</v>
      </c>
      <c r="B717" t="s">
        <v>1216</v>
      </c>
      <c r="C717" t="s">
        <v>4733</v>
      </c>
      <c r="D717">
        <v>0</v>
      </c>
      <c r="I717" t="s">
        <v>1169</v>
      </c>
      <c r="J717" t="s">
        <v>2275</v>
      </c>
      <c r="K717">
        <v>715</v>
      </c>
      <c r="L717" t="b">
        <v>0</v>
      </c>
      <c r="M717" t="b">
        <v>0</v>
      </c>
      <c r="N717" t="b">
        <v>0</v>
      </c>
      <c r="O717" t="b">
        <v>0</v>
      </c>
      <c r="P717" t="b">
        <v>0</v>
      </c>
      <c r="Q717">
        <v>0</v>
      </c>
      <c r="R717">
        <v>0</v>
      </c>
      <c r="S717">
        <v>0</v>
      </c>
      <c r="T717">
        <v>0</v>
      </c>
      <c r="U717">
        <v>0</v>
      </c>
      <c r="V717">
        <v>0</v>
      </c>
      <c r="W717">
        <v>0</v>
      </c>
      <c r="X717">
        <v>0</v>
      </c>
      <c r="Y717">
        <v>500</v>
      </c>
      <c r="Z717" t="s">
        <v>1091</v>
      </c>
    </row>
    <row r="718" spans="1:26" x14ac:dyDescent="0.25">
      <c r="A718" t="s">
        <v>122</v>
      </c>
      <c r="B718" t="s">
        <v>1216</v>
      </c>
      <c r="C718" t="s">
        <v>4734</v>
      </c>
      <c r="D718">
        <v>0</v>
      </c>
      <c r="I718" t="s">
        <v>1169</v>
      </c>
      <c r="J718" t="s">
        <v>2276</v>
      </c>
      <c r="K718">
        <v>716</v>
      </c>
      <c r="L718" t="b">
        <v>0</v>
      </c>
      <c r="M718" t="b">
        <v>0</v>
      </c>
      <c r="N718" t="b">
        <v>0</v>
      </c>
      <c r="O718" t="b">
        <v>0</v>
      </c>
      <c r="P718" t="b">
        <v>0</v>
      </c>
      <c r="Q718">
        <v>0</v>
      </c>
      <c r="R718">
        <v>0</v>
      </c>
      <c r="S718">
        <v>0</v>
      </c>
      <c r="T718">
        <v>0</v>
      </c>
      <c r="U718">
        <v>0</v>
      </c>
      <c r="V718">
        <v>0</v>
      </c>
      <c r="W718">
        <v>0</v>
      </c>
      <c r="X718">
        <v>0</v>
      </c>
      <c r="Y718">
        <v>500</v>
      </c>
      <c r="Z718" t="s">
        <v>1091</v>
      </c>
    </row>
    <row r="719" spans="1:26" x14ac:dyDescent="0.25">
      <c r="A719" t="s">
        <v>122</v>
      </c>
      <c r="B719" t="s">
        <v>1216</v>
      </c>
      <c r="C719" t="s">
        <v>4735</v>
      </c>
      <c r="D719">
        <v>0</v>
      </c>
      <c r="I719" t="s">
        <v>1169</v>
      </c>
      <c r="J719" t="s">
        <v>2277</v>
      </c>
      <c r="K719">
        <v>717</v>
      </c>
      <c r="L719" t="b">
        <v>0</v>
      </c>
      <c r="M719" t="b">
        <v>0</v>
      </c>
      <c r="N719" t="b">
        <v>0</v>
      </c>
      <c r="O719" t="b">
        <v>0</v>
      </c>
      <c r="P719" t="b">
        <v>0</v>
      </c>
      <c r="Q719">
        <v>0</v>
      </c>
      <c r="R719">
        <v>0</v>
      </c>
      <c r="S719">
        <v>0</v>
      </c>
      <c r="T719">
        <v>0</v>
      </c>
      <c r="U719">
        <v>0</v>
      </c>
      <c r="V719">
        <v>0</v>
      </c>
      <c r="W719">
        <v>0</v>
      </c>
      <c r="X719">
        <v>0</v>
      </c>
      <c r="Y719">
        <v>500</v>
      </c>
      <c r="Z719" t="s">
        <v>1091</v>
      </c>
    </row>
    <row r="720" spans="1:26" x14ac:dyDescent="0.25">
      <c r="A720" t="s">
        <v>122</v>
      </c>
      <c r="B720" t="s">
        <v>1216</v>
      </c>
      <c r="C720" t="s">
        <v>1081</v>
      </c>
      <c r="D720" t="s">
        <v>3111</v>
      </c>
      <c r="I720" t="s">
        <v>1169</v>
      </c>
      <c r="J720" t="s">
        <v>2278</v>
      </c>
      <c r="K720">
        <v>718</v>
      </c>
      <c r="L720" t="b">
        <v>0</v>
      </c>
      <c r="M720" t="b">
        <v>0</v>
      </c>
      <c r="N720" t="b">
        <v>0</v>
      </c>
      <c r="O720" t="b">
        <v>0</v>
      </c>
      <c r="P720" t="b">
        <v>0</v>
      </c>
      <c r="Q720">
        <v>0</v>
      </c>
      <c r="R720">
        <v>0</v>
      </c>
      <c r="S720">
        <v>0</v>
      </c>
      <c r="T720">
        <v>0</v>
      </c>
      <c r="U720">
        <v>0</v>
      </c>
      <c r="V720">
        <v>0</v>
      </c>
      <c r="W720">
        <v>0</v>
      </c>
      <c r="X720">
        <v>0</v>
      </c>
      <c r="Y720">
        <v>500</v>
      </c>
      <c r="Z720" t="s">
        <v>1091</v>
      </c>
    </row>
    <row r="721" spans="1:26" x14ac:dyDescent="0.25">
      <c r="A721" t="s">
        <v>122</v>
      </c>
      <c r="B721" t="s">
        <v>1217</v>
      </c>
      <c r="C721" t="s">
        <v>4725</v>
      </c>
      <c r="D721">
        <v>48</v>
      </c>
      <c r="I721" t="s">
        <v>1169</v>
      </c>
      <c r="J721" t="s">
        <v>2279</v>
      </c>
      <c r="K721">
        <v>719</v>
      </c>
      <c r="L721" t="b">
        <v>0</v>
      </c>
      <c r="M721" t="b">
        <v>0</v>
      </c>
      <c r="N721" t="b">
        <v>0</v>
      </c>
      <c r="O721" t="b">
        <v>0</v>
      </c>
      <c r="P721" t="b">
        <v>0</v>
      </c>
      <c r="Q721">
        <v>0</v>
      </c>
      <c r="R721">
        <v>0</v>
      </c>
      <c r="S721">
        <v>0</v>
      </c>
      <c r="T721">
        <v>0</v>
      </c>
      <c r="U721">
        <v>0</v>
      </c>
      <c r="V721">
        <v>0</v>
      </c>
      <c r="W721">
        <v>0</v>
      </c>
      <c r="X721">
        <v>0</v>
      </c>
      <c r="Y721">
        <v>500</v>
      </c>
      <c r="Z721" t="s">
        <v>1091</v>
      </c>
    </row>
    <row r="722" spans="1:26" x14ac:dyDescent="0.25">
      <c r="A722" t="s">
        <v>122</v>
      </c>
      <c r="B722" t="s">
        <v>1217</v>
      </c>
      <c r="C722" t="s">
        <v>1083</v>
      </c>
      <c r="D722" t="b">
        <v>0</v>
      </c>
      <c r="I722" t="s">
        <v>1169</v>
      </c>
      <c r="J722" t="s">
        <v>2280</v>
      </c>
      <c r="K722">
        <v>720</v>
      </c>
      <c r="L722" t="b">
        <v>0</v>
      </c>
      <c r="M722" t="b">
        <v>0</v>
      </c>
      <c r="N722" t="b">
        <v>0</v>
      </c>
      <c r="O722" t="b">
        <v>0</v>
      </c>
      <c r="P722" t="b">
        <v>0</v>
      </c>
      <c r="Q722">
        <v>0</v>
      </c>
      <c r="R722">
        <v>0</v>
      </c>
      <c r="S722">
        <v>0</v>
      </c>
      <c r="T722">
        <v>0</v>
      </c>
      <c r="U722">
        <v>0</v>
      </c>
      <c r="V722">
        <v>0</v>
      </c>
      <c r="W722">
        <v>0</v>
      </c>
      <c r="X722">
        <v>0</v>
      </c>
      <c r="Y722">
        <v>500</v>
      </c>
      <c r="Z722" t="s">
        <v>1091</v>
      </c>
    </row>
    <row r="723" spans="1:26" x14ac:dyDescent="0.25">
      <c r="A723" t="s">
        <v>122</v>
      </c>
      <c r="B723" t="s">
        <v>1217</v>
      </c>
      <c r="C723" t="s">
        <v>4726</v>
      </c>
      <c r="D723" t="b">
        <v>0</v>
      </c>
      <c r="I723" t="s">
        <v>1169</v>
      </c>
      <c r="J723" t="s">
        <v>2281</v>
      </c>
      <c r="K723">
        <v>721</v>
      </c>
      <c r="L723" t="b">
        <v>0</v>
      </c>
      <c r="M723" t="b">
        <v>0</v>
      </c>
      <c r="N723" t="b">
        <v>0</v>
      </c>
      <c r="O723" t="b">
        <v>0</v>
      </c>
      <c r="P723" t="b">
        <v>0</v>
      </c>
      <c r="Q723">
        <v>0</v>
      </c>
      <c r="R723">
        <v>0</v>
      </c>
      <c r="S723">
        <v>0</v>
      </c>
      <c r="T723">
        <v>0</v>
      </c>
      <c r="U723">
        <v>0</v>
      </c>
      <c r="V723">
        <v>0</v>
      </c>
      <c r="W723">
        <v>0</v>
      </c>
      <c r="X723">
        <v>0</v>
      </c>
      <c r="Y723">
        <v>500</v>
      </c>
      <c r="Z723" t="s">
        <v>1091</v>
      </c>
    </row>
    <row r="724" spans="1:26" x14ac:dyDescent="0.25">
      <c r="A724" t="s">
        <v>122</v>
      </c>
      <c r="B724" t="s">
        <v>1217</v>
      </c>
      <c r="C724" t="s">
        <v>4727</v>
      </c>
      <c r="D724" t="b">
        <v>0</v>
      </c>
      <c r="I724" t="s">
        <v>1169</v>
      </c>
      <c r="J724" t="s">
        <v>2282</v>
      </c>
      <c r="K724">
        <v>722</v>
      </c>
      <c r="L724" t="b">
        <v>0</v>
      </c>
      <c r="M724" t="b">
        <v>0</v>
      </c>
      <c r="N724" t="b">
        <v>0</v>
      </c>
      <c r="O724" t="b">
        <v>0</v>
      </c>
      <c r="P724" t="b">
        <v>0</v>
      </c>
      <c r="Q724">
        <v>0</v>
      </c>
      <c r="R724">
        <v>0</v>
      </c>
      <c r="S724">
        <v>0</v>
      </c>
      <c r="T724">
        <v>0</v>
      </c>
      <c r="U724">
        <v>0</v>
      </c>
      <c r="V724">
        <v>0</v>
      </c>
      <c r="W724">
        <v>0</v>
      </c>
      <c r="X724">
        <v>0</v>
      </c>
      <c r="Y724">
        <v>500</v>
      </c>
      <c r="Z724" t="s">
        <v>1091</v>
      </c>
    </row>
    <row r="725" spans="1:26" x14ac:dyDescent="0.25">
      <c r="A725" t="s">
        <v>122</v>
      </c>
      <c r="B725" t="s">
        <v>1217</v>
      </c>
      <c r="C725" t="s">
        <v>4728</v>
      </c>
      <c r="D725" t="b">
        <v>0</v>
      </c>
      <c r="I725" t="s">
        <v>1169</v>
      </c>
      <c r="J725" t="s">
        <v>2283</v>
      </c>
      <c r="K725">
        <v>723</v>
      </c>
      <c r="L725" t="b">
        <v>0</v>
      </c>
      <c r="M725" t="b">
        <v>0</v>
      </c>
      <c r="N725" t="b">
        <v>0</v>
      </c>
      <c r="O725" t="b">
        <v>0</v>
      </c>
      <c r="P725" t="b">
        <v>0</v>
      </c>
      <c r="Q725">
        <v>0</v>
      </c>
      <c r="R725">
        <v>0</v>
      </c>
      <c r="S725">
        <v>0</v>
      </c>
      <c r="T725">
        <v>0</v>
      </c>
      <c r="U725">
        <v>0</v>
      </c>
      <c r="V725">
        <v>0</v>
      </c>
      <c r="W725">
        <v>0</v>
      </c>
      <c r="X725">
        <v>0</v>
      </c>
      <c r="Y725">
        <v>500</v>
      </c>
      <c r="Z725" t="s">
        <v>1091</v>
      </c>
    </row>
    <row r="726" spans="1:26" x14ac:dyDescent="0.25">
      <c r="A726" t="s">
        <v>122</v>
      </c>
      <c r="B726" t="s">
        <v>1217</v>
      </c>
      <c r="C726" t="s">
        <v>2454</v>
      </c>
      <c r="D726" t="b">
        <v>0</v>
      </c>
      <c r="I726" t="s">
        <v>1169</v>
      </c>
      <c r="J726" t="s">
        <v>2284</v>
      </c>
      <c r="K726">
        <v>724</v>
      </c>
      <c r="L726" t="b">
        <v>0</v>
      </c>
      <c r="M726" t="b">
        <v>0</v>
      </c>
      <c r="N726" t="b">
        <v>0</v>
      </c>
      <c r="O726" t="b">
        <v>0</v>
      </c>
      <c r="P726" t="b">
        <v>0</v>
      </c>
      <c r="Q726">
        <v>0</v>
      </c>
      <c r="R726">
        <v>0</v>
      </c>
      <c r="S726">
        <v>0</v>
      </c>
      <c r="T726">
        <v>0</v>
      </c>
      <c r="U726">
        <v>0</v>
      </c>
      <c r="V726">
        <v>0</v>
      </c>
      <c r="W726">
        <v>0</v>
      </c>
      <c r="X726">
        <v>0</v>
      </c>
      <c r="Y726">
        <v>500</v>
      </c>
      <c r="Z726" t="s">
        <v>1091</v>
      </c>
    </row>
    <row r="727" spans="1:26" x14ac:dyDescent="0.25">
      <c r="A727" t="s">
        <v>122</v>
      </c>
      <c r="B727" t="s">
        <v>1217</v>
      </c>
      <c r="C727" t="s">
        <v>4729</v>
      </c>
      <c r="D727">
        <v>0</v>
      </c>
      <c r="I727" t="s">
        <v>1169</v>
      </c>
      <c r="J727" t="s">
        <v>2285</v>
      </c>
      <c r="K727">
        <v>725</v>
      </c>
      <c r="L727" t="b">
        <v>0</v>
      </c>
      <c r="M727" t="b">
        <v>0</v>
      </c>
      <c r="N727" t="b">
        <v>0</v>
      </c>
      <c r="O727" t="b">
        <v>0</v>
      </c>
      <c r="P727" t="b">
        <v>0</v>
      </c>
      <c r="Q727">
        <v>0</v>
      </c>
      <c r="R727">
        <v>0</v>
      </c>
      <c r="S727">
        <v>0</v>
      </c>
      <c r="T727">
        <v>0</v>
      </c>
      <c r="U727">
        <v>0</v>
      </c>
      <c r="V727">
        <v>0</v>
      </c>
      <c r="W727">
        <v>0</v>
      </c>
      <c r="X727">
        <v>0</v>
      </c>
      <c r="Y727">
        <v>500</v>
      </c>
      <c r="Z727" t="s">
        <v>1091</v>
      </c>
    </row>
    <row r="728" spans="1:26" x14ac:dyDescent="0.25">
      <c r="A728" t="s">
        <v>122</v>
      </c>
      <c r="B728" t="s">
        <v>1217</v>
      </c>
      <c r="C728" t="s">
        <v>4730</v>
      </c>
      <c r="D728">
        <v>0</v>
      </c>
      <c r="I728" t="s">
        <v>1169</v>
      </c>
      <c r="J728" t="s">
        <v>2286</v>
      </c>
      <c r="K728">
        <v>726</v>
      </c>
      <c r="L728" t="b">
        <v>0</v>
      </c>
      <c r="M728" t="b">
        <v>0</v>
      </c>
      <c r="N728" t="b">
        <v>0</v>
      </c>
      <c r="O728" t="b">
        <v>0</v>
      </c>
      <c r="P728" t="b">
        <v>0</v>
      </c>
      <c r="Q728">
        <v>0</v>
      </c>
      <c r="R728">
        <v>0</v>
      </c>
      <c r="S728">
        <v>0</v>
      </c>
      <c r="T728">
        <v>0</v>
      </c>
      <c r="U728">
        <v>0</v>
      </c>
      <c r="V728">
        <v>0</v>
      </c>
      <c r="W728">
        <v>0</v>
      </c>
      <c r="X728">
        <v>0</v>
      </c>
      <c r="Y728">
        <v>500</v>
      </c>
      <c r="Z728" t="s">
        <v>1091</v>
      </c>
    </row>
    <row r="729" spans="1:26" x14ac:dyDescent="0.25">
      <c r="A729" t="s">
        <v>122</v>
      </c>
      <c r="B729" t="s">
        <v>1217</v>
      </c>
      <c r="C729" t="s">
        <v>4731</v>
      </c>
      <c r="D729">
        <v>0</v>
      </c>
      <c r="I729" t="s">
        <v>1169</v>
      </c>
      <c r="J729" t="s">
        <v>2287</v>
      </c>
      <c r="K729">
        <v>727</v>
      </c>
      <c r="L729" t="b">
        <v>0</v>
      </c>
      <c r="M729" t="b">
        <v>0</v>
      </c>
      <c r="N729" t="b">
        <v>0</v>
      </c>
      <c r="O729" t="b">
        <v>0</v>
      </c>
      <c r="P729" t="b">
        <v>0</v>
      </c>
      <c r="Q729">
        <v>0</v>
      </c>
      <c r="R729">
        <v>0</v>
      </c>
      <c r="S729">
        <v>0</v>
      </c>
      <c r="T729">
        <v>0</v>
      </c>
      <c r="U729">
        <v>0</v>
      </c>
      <c r="V729">
        <v>0</v>
      </c>
      <c r="W729">
        <v>0</v>
      </c>
      <c r="X729">
        <v>0</v>
      </c>
      <c r="Y729">
        <v>500</v>
      </c>
      <c r="Z729" t="s">
        <v>1091</v>
      </c>
    </row>
    <row r="730" spans="1:26" x14ac:dyDescent="0.25">
      <c r="A730" t="s">
        <v>122</v>
      </c>
      <c r="B730" t="s">
        <v>1217</v>
      </c>
      <c r="C730" t="s">
        <v>1046</v>
      </c>
      <c r="D730">
        <v>0</v>
      </c>
      <c r="I730" t="s">
        <v>1169</v>
      </c>
      <c r="J730" t="s">
        <v>2288</v>
      </c>
      <c r="K730">
        <v>728</v>
      </c>
      <c r="L730" t="b">
        <v>0</v>
      </c>
      <c r="M730" t="b">
        <v>0</v>
      </c>
      <c r="N730" t="b">
        <v>0</v>
      </c>
      <c r="O730" t="b">
        <v>0</v>
      </c>
      <c r="P730" t="b">
        <v>0</v>
      </c>
      <c r="Q730">
        <v>0</v>
      </c>
      <c r="R730">
        <v>0</v>
      </c>
      <c r="S730">
        <v>0</v>
      </c>
      <c r="T730">
        <v>0</v>
      </c>
      <c r="U730">
        <v>0</v>
      </c>
      <c r="V730">
        <v>0</v>
      </c>
      <c r="W730">
        <v>0</v>
      </c>
      <c r="X730">
        <v>0</v>
      </c>
      <c r="Y730">
        <v>500</v>
      </c>
      <c r="Z730" t="s">
        <v>1091</v>
      </c>
    </row>
    <row r="731" spans="1:26" x14ac:dyDescent="0.25">
      <c r="A731" t="s">
        <v>122</v>
      </c>
      <c r="B731" t="s">
        <v>1217</v>
      </c>
      <c r="C731" t="s">
        <v>9</v>
      </c>
      <c r="D731">
        <v>0</v>
      </c>
      <c r="I731" t="s">
        <v>1169</v>
      </c>
      <c r="J731" t="s">
        <v>2289</v>
      </c>
      <c r="K731">
        <v>729</v>
      </c>
      <c r="L731" t="b">
        <v>0</v>
      </c>
      <c r="M731" t="b">
        <v>0</v>
      </c>
      <c r="N731" t="b">
        <v>0</v>
      </c>
      <c r="O731" t="b">
        <v>0</v>
      </c>
      <c r="P731" t="b">
        <v>0</v>
      </c>
      <c r="Q731">
        <v>0</v>
      </c>
      <c r="R731">
        <v>0</v>
      </c>
      <c r="S731">
        <v>0</v>
      </c>
      <c r="T731">
        <v>0</v>
      </c>
      <c r="U731">
        <v>0</v>
      </c>
      <c r="V731">
        <v>0</v>
      </c>
      <c r="W731">
        <v>0</v>
      </c>
      <c r="X731">
        <v>0</v>
      </c>
      <c r="Y731">
        <v>500</v>
      </c>
      <c r="Z731" t="s">
        <v>1091</v>
      </c>
    </row>
    <row r="732" spans="1:26" x14ac:dyDescent="0.25">
      <c r="A732" t="s">
        <v>122</v>
      </c>
      <c r="B732" t="s">
        <v>1217</v>
      </c>
      <c r="C732" t="s">
        <v>4733</v>
      </c>
      <c r="D732">
        <v>0</v>
      </c>
      <c r="I732" t="s">
        <v>1169</v>
      </c>
      <c r="J732" t="s">
        <v>2290</v>
      </c>
      <c r="K732">
        <v>730</v>
      </c>
      <c r="L732" t="b">
        <v>0</v>
      </c>
      <c r="M732" t="b">
        <v>0</v>
      </c>
      <c r="N732" t="b">
        <v>0</v>
      </c>
      <c r="O732" t="b">
        <v>0</v>
      </c>
      <c r="P732" t="b">
        <v>0</v>
      </c>
      <c r="Q732">
        <v>0</v>
      </c>
      <c r="R732">
        <v>0</v>
      </c>
      <c r="S732">
        <v>0</v>
      </c>
      <c r="T732">
        <v>0</v>
      </c>
      <c r="U732">
        <v>0</v>
      </c>
      <c r="V732">
        <v>0</v>
      </c>
      <c r="W732">
        <v>0</v>
      </c>
      <c r="X732">
        <v>0</v>
      </c>
      <c r="Y732">
        <v>500</v>
      </c>
      <c r="Z732" t="s">
        <v>1091</v>
      </c>
    </row>
    <row r="733" spans="1:26" x14ac:dyDescent="0.25">
      <c r="A733" t="s">
        <v>122</v>
      </c>
      <c r="B733" t="s">
        <v>1217</v>
      </c>
      <c r="C733" t="s">
        <v>4734</v>
      </c>
      <c r="D733">
        <v>0</v>
      </c>
      <c r="I733" t="s">
        <v>1169</v>
      </c>
      <c r="J733" t="s">
        <v>2291</v>
      </c>
      <c r="K733">
        <v>731</v>
      </c>
      <c r="L733" t="b">
        <v>0</v>
      </c>
      <c r="M733" t="b">
        <v>0</v>
      </c>
      <c r="N733" t="b">
        <v>0</v>
      </c>
      <c r="O733" t="b">
        <v>0</v>
      </c>
      <c r="P733" t="b">
        <v>0</v>
      </c>
      <c r="Q733">
        <v>0</v>
      </c>
      <c r="R733">
        <v>0</v>
      </c>
      <c r="S733">
        <v>0</v>
      </c>
      <c r="T733">
        <v>0</v>
      </c>
      <c r="U733">
        <v>0</v>
      </c>
      <c r="V733">
        <v>0</v>
      </c>
      <c r="W733">
        <v>0</v>
      </c>
      <c r="X733">
        <v>0</v>
      </c>
      <c r="Y733">
        <v>500</v>
      </c>
      <c r="Z733" t="s">
        <v>1091</v>
      </c>
    </row>
    <row r="734" spans="1:26" x14ac:dyDescent="0.25">
      <c r="A734" t="s">
        <v>122</v>
      </c>
      <c r="B734" t="s">
        <v>1217</v>
      </c>
      <c r="C734" t="s">
        <v>4735</v>
      </c>
      <c r="D734">
        <v>0</v>
      </c>
      <c r="I734" t="s">
        <v>1169</v>
      </c>
      <c r="J734" t="s">
        <v>2292</v>
      </c>
      <c r="K734">
        <v>732</v>
      </c>
      <c r="L734" t="b">
        <v>0</v>
      </c>
      <c r="M734" t="b">
        <v>0</v>
      </c>
      <c r="N734" t="b">
        <v>0</v>
      </c>
      <c r="O734" t="b">
        <v>0</v>
      </c>
      <c r="P734" t="b">
        <v>0</v>
      </c>
      <c r="Q734">
        <v>0</v>
      </c>
      <c r="R734">
        <v>0</v>
      </c>
      <c r="S734">
        <v>0</v>
      </c>
      <c r="T734">
        <v>0</v>
      </c>
      <c r="U734">
        <v>0</v>
      </c>
      <c r="V734">
        <v>0</v>
      </c>
      <c r="W734">
        <v>0</v>
      </c>
      <c r="X734">
        <v>0</v>
      </c>
      <c r="Y734">
        <v>500</v>
      </c>
      <c r="Z734" t="s">
        <v>1091</v>
      </c>
    </row>
    <row r="735" spans="1:26" x14ac:dyDescent="0.25">
      <c r="A735" t="s">
        <v>122</v>
      </c>
      <c r="B735" t="s">
        <v>1217</v>
      </c>
      <c r="C735" t="s">
        <v>1081</v>
      </c>
      <c r="D735" t="s">
        <v>3111</v>
      </c>
      <c r="I735" t="s">
        <v>1169</v>
      </c>
      <c r="J735" t="s">
        <v>2293</v>
      </c>
      <c r="K735">
        <v>733</v>
      </c>
      <c r="L735" t="b">
        <v>0</v>
      </c>
      <c r="M735" t="b">
        <v>0</v>
      </c>
      <c r="N735" t="b">
        <v>0</v>
      </c>
      <c r="O735" t="b">
        <v>0</v>
      </c>
      <c r="P735" t="b">
        <v>0</v>
      </c>
      <c r="Q735">
        <v>0</v>
      </c>
      <c r="R735">
        <v>0</v>
      </c>
      <c r="S735">
        <v>0</v>
      </c>
      <c r="T735">
        <v>0</v>
      </c>
      <c r="U735">
        <v>0</v>
      </c>
      <c r="V735">
        <v>0</v>
      </c>
      <c r="W735">
        <v>0</v>
      </c>
      <c r="X735">
        <v>0</v>
      </c>
      <c r="Y735">
        <v>500</v>
      </c>
      <c r="Z735" t="s">
        <v>1091</v>
      </c>
    </row>
    <row r="736" spans="1:26" x14ac:dyDescent="0.25">
      <c r="A736" t="s">
        <v>122</v>
      </c>
      <c r="B736" t="s">
        <v>1218</v>
      </c>
      <c r="C736" t="s">
        <v>4725</v>
      </c>
      <c r="D736">
        <v>49</v>
      </c>
      <c r="I736" t="s">
        <v>1169</v>
      </c>
      <c r="J736" t="s">
        <v>2294</v>
      </c>
      <c r="K736">
        <v>734</v>
      </c>
      <c r="L736" t="b">
        <v>0</v>
      </c>
      <c r="M736" t="b">
        <v>0</v>
      </c>
      <c r="N736" t="b">
        <v>0</v>
      </c>
      <c r="O736" t="b">
        <v>0</v>
      </c>
      <c r="P736" t="b">
        <v>0</v>
      </c>
      <c r="Q736">
        <v>0</v>
      </c>
      <c r="R736">
        <v>0</v>
      </c>
      <c r="S736">
        <v>0</v>
      </c>
      <c r="T736">
        <v>0</v>
      </c>
      <c r="U736">
        <v>0</v>
      </c>
      <c r="V736">
        <v>0</v>
      </c>
      <c r="W736">
        <v>0</v>
      </c>
      <c r="X736">
        <v>0</v>
      </c>
      <c r="Y736">
        <v>500</v>
      </c>
      <c r="Z736" t="s">
        <v>1091</v>
      </c>
    </row>
    <row r="737" spans="1:26" x14ac:dyDescent="0.25">
      <c r="A737" t="s">
        <v>122</v>
      </c>
      <c r="B737" t="s">
        <v>1218</v>
      </c>
      <c r="C737" t="s">
        <v>1083</v>
      </c>
      <c r="D737" t="b">
        <v>0</v>
      </c>
      <c r="I737" t="s">
        <v>1169</v>
      </c>
      <c r="J737" t="s">
        <v>2295</v>
      </c>
      <c r="K737">
        <v>735</v>
      </c>
      <c r="L737" t="b">
        <v>0</v>
      </c>
      <c r="M737" t="b">
        <v>0</v>
      </c>
      <c r="N737" t="b">
        <v>0</v>
      </c>
      <c r="O737" t="b">
        <v>0</v>
      </c>
      <c r="P737" t="b">
        <v>0</v>
      </c>
      <c r="Q737">
        <v>0</v>
      </c>
      <c r="R737">
        <v>0</v>
      </c>
      <c r="S737">
        <v>0</v>
      </c>
      <c r="T737">
        <v>0</v>
      </c>
      <c r="U737">
        <v>0</v>
      </c>
      <c r="V737">
        <v>0</v>
      </c>
      <c r="W737">
        <v>0</v>
      </c>
      <c r="X737">
        <v>0</v>
      </c>
      <c r="Y737">
        <v>500</v>
      </c>
      <c r="Z737" t="s">
        <v>1091</v>
      </c>
    </row>
    <row r="738" spans="1:26" x14ac:dyDescent="0.25">
      <c r="A738" t="s">
        <v>122</v>
      </c>
      <c r="B738" t="s">
        <v>1218</v>
      </c>
      <c r="C738" t="s">
        <v>4726</v>
      </c>
      <c r="D738" t="b">
        <v>0</v>
      </c>
      <c r="I738" t="s">
        <v>1172</v>
      </c>
      <c r="J738" t="s">
        <v>5938</v>
      </c>
      <c r="K738">
        <v>736</v>
      </c>
      <c r="L738" t="b">
        <v>1</v>
      </c>
      <c r="M738" t="b">
        <v>1</v>
      </c>
      <c r="N738" t="b">
        <v>1</v>
      </c>
      <c r="O738" t="b">
        <v>0</v>
      </c>
      <c r="P738" t="b">
        <v>0</v>
      </c>
      <c r="Q738">
        <v>5</v>
      </c>
      <c r="R738">
        <v>0</v>
      </c>
      <c r="S738">
        <v>2</v>
      </c>
      <c r="T738">
        <v>3</v>
      </c>
      <c r="U738">
        <v>0</v>
      </c>
      <c r="V738">
        <v>1</v>
      </c>
      <c r="W738">
        <v>416</v>
      </c>
      <c r="X738">
        <v>0</v>
      </c>
      <c r="Y738">
        <v>500</v>
      </c>
      <c r="Z738" t="s">
        <v>1091</v>
      </c>
    </row>
    <row r="739" spans="1:26" x14ac:dyDescent="0.25">
      <c r="A739" t="s">
        <v>122</v>
      </c>
      <c r="B739" t="s">
        <v>1218</v>
      </c>
      <c r="C739" t="s">
        <v>4727</v>
      </c>
      <c r="D739" t="b">
        <v>0</v>
      </c>
      <c r="I739" t="s">
        <v>1172</v>
      </c>
      <c r="J739" t="s">
        <v>6059</v>
      </c>
      <c r="K739">
        <v>737</v>
      </c>
      <c r="L739" t="b">
        <v>1</v>
      </c>
      <c r="M739" t="b">
        <v>1</v>
      </c>
      <c r="N739" t="b">
        <v>1</v>
      </c>
      <c r="O739" t="b">
        <v>0</v>
      </c>
      <c r="P739" t="b">
        <v>0</v>
      </c>
      <c r="Q739">
        <v>5</v>
      </c>
      <c r="R739">
        <v>0</v>
      </c>
      <c r="S739">
        <v>2</v>
      </c>
      <c r="T739">
        <v>3</v>
      </c>
      <c r="U739">
        <v>0</v>
      </c>
      <c r="V739">
        <v>1</v>
      </c>
      <c r="W739">
        <v>417</v>
      </c>
      <c r="X739">
        <v>0</v>
      </c>
      <c r="Y739">
        <v>500</v>
      </c>
      <c r="Z739" t="s">
        <v>1091</v>
      </c>
    </row>
    <row r="740" spans="1:26" x14ac:dyDescent="0.25">
      <c r="A740" t="s">
        <v>122</v>
      </c>
      <c r="B740" t="s">
        <v>1218</v>
      </c>
      <c r="C740" t="s">
        <v>4728</v>
      </c>
      <c r="D740" t="b">
        <v>0</v>
      </c>
      <c r="I740" t="s">
        <v>1172</v>
      </c>
      <c r="J740" t="s">
        <v>5940</v>
      </c>
      <c r="K740">
        <v>738</v>
      </c>
      <c r="L740" t="b">
        <v>1</v>
      </c>
      <c r="M740" t="b">
        <v>0</v>
      </c>
      <c r="N740" t="b">
        <v>1</v>
      </c>
      <c r="O740" t="b">
        <v>0</v>
      </c>
      <c r="P740" t="b">
        <v>0</v>
      </c>
      <c r="Q740">
        <v>5</v>
      </c>
      <c r="R740">
        <v>0</v>
      </c>
      <c r="S740">
        <v>0</v>
      </c>
      <c r="T740">
        <v>3</v>
      </c>
      <c r="U740">
        <v>0</v>
      </c>
      <c r="V740">
        <v>1</v>
      </c>
      <c r="W740">
        <v>418</v>
      </c>
      <c r="X740">
        <v>0</v>
      </c>
      <c r="Y740">
        <v>500</v>
      </c>
      <c r="Z740" t="s">
        <v>1091</v>
      </c>
    </row>
    <row r="741" spans="1:26" x14ac:dyDescent="0.25">
      <c r="A741" t="s">
        <v>122</v>
      </c>
      <c r="B741" t="s">
        <v>1218</v>
      </c>
      <c r="C741" t="s">
        <v>2454</v>
      </c>
      <c r="D741" t="b">
        <v>0</v>
      </c>
      <c r="I741" t="s">
        <v>1172</v>
      </c>
      <c r="J741" t="s">
        <v>5941</v>
      </c>
      <c r="K741">
        <v>739</v>
      </c>
      <c r="L741" t="b">
        <v>1</v>
      </c>
      <c r="M741" t="b">
        <v>1</v>
      </c>
      <c r="N741" t="b">
        <v>1</v>
      </c>
      <c r="O741" t="b">
        <v>0</v>
      </c>
      <c r="P741" t="b">
        <v>0</v>
      </c>
      <c r="Q741">
        <v>5</v>
      </c>
      <c r="R741">
        <v>0</v>
      </c>
      <c r="S741">
        <v>0</v>
      </c>
      <c r="T741">
        <v>3</v>
      </c>
      <c r="U741">
        <v>0</v>
      </c>
      <c r="V741">
        <v>1</v>
      </c>
      <c r="W741">
        <v>419</v>
      </c>
      <c r="X741">
        <v>0</v>
      </c>
      <c r="Y741">
        <v>500</v>
      </c>
      <c r="Z741" t="s">
        <v>1091</v>
      </c>
    </row>
    <row r="742" spans="1:26" x14ac:dyDescent="0.25">
      <c r="A742" t="s">
        <v>122</v>
      </c>
      <c r="B742" t="s">
        <v>1218</v>
      </c>
      <c r="C742" t="s">
        <v>4729</v>
      </c>
      <c r="D742">
        <v>0</v>
      </c>
      <c r="I742" t="s">
        <v>1172</v>
      </c>
      <c r="J742" t="s">
        <v>6060</v>
      </c>
      <c r="K742">
        <v>740</v>
      </c>
      <c r="L742" t="b">
        <v>1</v>
      </c>
      <c r="M742" t="b">
        <v>1</v>
      </c>
      <c r="N742" t="b">
        <v>1</v>
      </c>
      <c r="O742" t="b">
        <v>0</v>
      </c>
      <c r="P742" t="b">
        <v>0</v>
      </c>
      <c r="Q742">
        <v>5</v>
      </c>
      <c r="R742">
        <v>0</v>
      </c>
      <c r="S742">
        <v>2</v>
      </c>
      <c r="T742">
        <v>3</v>
      </c>
      <c r="U742">
        <v>0</v>
      </c>
      <c r="V742">
        <v>1</v>
      </c>
      <c r="W742">
        <v>422</v>
      </c>
      <c r="X742">
        <v>0</v>
      </c>
      <c r="Y742">
        <v>500</v>
      </c>
      <c r="Z742" t="s">
        <v>1091</v>
      </c>
    </row>
    <row r="743" spans="1:26" x14ac:dyDescent="0.25">
      <c r="A743" t="s">
        <v>122</v>
      </c>
      <c r="B743" t="s">
        <v>1218</v>
      </c>
      <c r="C743" t="s">
        <v>4730</v>
      </c>
      <c r="D743">
        <v>0</v>
      </c>
      <c r="I743" t="s">
        <v>1172</v>
      </c>
      <c r="J743" t="s">
        <v>5944</v>
      </c>
      <c r="K743">
        <v>741</v>
      </c>
      <c r="L743" t="b">
        <v>1</v>
      </c>
      <c r="M743" t="b">
        <v>1</v>
      </c>
      <c r="N743" t="b">
        <v>1</v>
      </c>
      <c r="O743" t="b">
        <v>0</v>
      </c>
      <c r="P743" t="b">
        <v>0</v>
      </c>
      <c r="Q743">
        <v>5</v>
      </c>
      <c r="R743">
        <v>0</v>
      </c>
      <c r="S743">
        <v>2</v>
      </c>
      <c r="T743">
        <v>3</v>
      </c>
      <c r="U743">
        <v>0</v>
      </c>
      <c r="V743">
        <v>1</v>
      </c>
      <c r="W743">
        <v>424</v>
      </c>
      <c r="X743">
        <v>0</v>
      </c>
      <c r="Y743">
        <v>500</v>
      </c>
      <c r="Z743" t="s">
        <v>1091</v>
      </c>
    </row>
    <row r="744" spans="1:26" x14ac:dyDescent="0.25">
      <c r="A744" t="s">
        <v>122</v>
      </c>
      <c r="B744" t="s">
        <v>1218</v>
      </c>
      <c r="C744" t="s">
        <v>4731</v>
      </c>
      <c r="D744">
        <v>0</v>
      </c>
      <c r="I744" t="s">
        <v>1172</v>
      </c>
      <c r="J744" t="s">
        <v>6061</v>
      </c>
      <c r="K744">
        <v>742</v>
      </c>
      <c r="L744" t="b">
        <v>1</v>
      </c>
      <c r="M744" t="b">
        <v>1</v>
      </c>
      <c r="N744" t="b">
        <v>1</v>
      </c>
      <c r="O744" t="b">
        <v>0</v>
      </c>
      <c r="P744" t="b">
        <v>0</v>
      </c>
      <c r="Q744">
        <v>5</v>
      </c>
      <c r="R744">
        <v>0</v>
      </c>
      <c r="S744">
        <v>2</v>
      </c>
      <c r="T744">
        <v>3</v>
      </c>
      <c r="U744">
        <v>0</v>
      </c>
      <c r="V744">
        <v>1</v>
      </c>
      <c r="W744">
        <v>425</v>
      </c>
      <c r="X744">
        <v>0</v>
      </c>
      <c r="Y744">
        <v>500</v>
      </c>
      <c r="Z744" t="s">
        <v>1091</v>
      </c>
    </row>
    <row r="745" spans="1:26" x14ac:dyDescent="0.25">
      <c r="A745" t="s">
        <v>122</v>
      </c>
      <c r="B745" t="s">
        <v>1218</v>
      </c>
      <c r="C745" t="s">
        <v>1046</v>
      </c>
      <c r="D745">
        <v>0</v>
      </c>
      <c r="I745" t="s">
        <v>1172</v>
      </c>
      <c r="J745" t="s">
        <v>5946</v>
      </c>
      <c r="K745">
        <v>743</v>
      </c>
      <c r="L745" t="b">
        <v>1</v>
      </c>
      <c r="M745" t="b">
        <v>1</v>
      </c>
      <c r="N745" t="b">
        <v>1</v>
      </c>
      <c r="O745" t="b">
        <v>0</v>
      </c>
      <c r="P745" t="b">
        <v>0</v>
      </c>
      <c r="Q745">
        <v>5</v>
      </c>
      <c r="R745">
        <v>0</v>
      </c>
      <c r="S745">
        <v>0</v>
      </c>
      <c r="T745">
        <v>3</v>
      </c>
      <c r="U745">
        <v>0</v>
      </c>
      <c r="V745">
        <v>1</v>
      </c>
      <c r="W745">
        <v>426</v>
      </c>
      <c r="X745">
        <v>0</v>
      </c>
      <c r="Y745">
        <v>500</v>
      </c>
      <c r="Z745" t="s">
        <v>1091</v>
      </c>
    </row>
    <row r="746" spans="1:26" x14ac:dyDescent="0.25">
      <c r="A746" t="s">
        <v>122</v>
      </c>
      <c r="B746" t="s">
        <v>1218</v>
      </c>
      <c r="C746" t="s">
        <v>9</v>
      </c>
      <c r="D746">
        <v>0</v>
      </c>
      <c r="I746" t="s">
        <v>1172</v>
      </c>
      <c r="J746" t="s">
        <v>5947</v>
      </c>
      <c r="K746">
        <v>744</v>
      </c>
      <c r="L746" t="b">
        <v>1</v>
      </c>
      <c r="M746" t="b">
        <v>1</v>
      </c>
      <c r="N746" t="b">
        <v>1</v>
      </c>
      <c r="O746" t="b">
        <v>0</v>
      </c>
      <c r="P746" t="b">
        <v>0</v>
      </c>
      <c r="Q746">
        <v>5</v>
      </c>
      <c r="R746">
        <v>0</v>
      </c>
      <c r="S746">
        <v>0</v>
      </c>
      <c r="T746">
        <v>0</v>
      </c>
      <c r="U746">
        <v>0</v>
      </c>
      <c r="V746">
        <v>1</v>
      </c>
      <c r="W746">
        <v>427</v>
      </c>
      <c r="X746">
        <v>0</v>
      </c>
      <c r="Y746">
        <v>500</v>
      </c>
      <c r="Z746" t="s">
        <v>1091</v>
      </c>
    </row>
    <row r="747" spans="1:26" x14ac:dyDescent="0.25">
      <c r="A747" t="s">
        <v>122</v>
      </c>
      <c r="B747" t="s">
        <v>1218</v>
      </c>
      <c r="C747" t="s">
        <v>4733</v>
      </c>
      <c r="D747">
        <v>0</v>
      </c>
      <c r="I747" t="s">
        <v>1172</v>
      </c>
      <c r="J747" t="s">
        <v>6062</v>
      </c>
      <c r="K747">
        <v>745</v>
      </c>
      <c r="L747" t="b">
        <v>1</v>
      </c>
      <c r="M747" t="b">
        <v>1</v>
      </c>
      <c r="N747" t="b">
        <v>1</v>
      </c>
      <c r="O747" t="b">
        <v>0</v>
      </c>
      <c r="P747" t="b">
        <v>0</v>
      </c>
      <c r="Q747">
        <v>5</v>
      </c>
      <c r="R747">
        <v>0</v>
      </c>
      <c r="S747">
        <v>2</v>
      </c>
      <c r="T747">
        <v>3</v>
      </c>
      <c r="U747">
        <v>0</v>
      </c>
      <c r="V747">
        <v>1</v>
      </c>
      <c r="W747">
        <v>430</v>
      </c>
      <c r="X747">
        <v>0</v>
      </c>
      <c r="Y747">
        <v>500</v>
      </c>
      <c r="Z747" t="s">
        <v>1091</v>
      </c>
    </row>
    <row r="748" spans="1:26" x14ac:dyDescent="0.25">
      <c r="A748" t="s">
        <v>122</v>
      </c>
      <c r="B748" t="s">
        <v>1218</v>
      </c>
      <c r="C748" t="s">
        <v>4734</v>
      </c>
      <c r="D748">
        <v>0</v>
      </c>
      <c r="I748" t="s">
        <v>1172</v>
      </c>
      <c r="J748" t="s">
        <v>5961</v>
      </c>
      <c r="K748">
        <v>746</v>
      </c>
      <c r="L748" t="b">
        <v>1</v>
      </c>
      <c r="M748" t="b">
        <v>1</v>
      </c>
      <c r="N748" t="b">
        <v>1</v>
      </c>
      <c r="O748" t="b">
        <v>0</v>
      </c>
      <c r="P748" t="b">
        <v>0</v>
      </c>
      <c r="Q748">
        <v>5</v>
      </c>
      <c r="R748">
        <v>0</v>
      </c>
      <c r="S748">
        <v>3</v>
      </c>
      <c r="T748">
        <v>3</v>
      </c>
      <c r="U748">
        <v>0</v>
      </c>
      <c r="V748">
        <v>1</v>
      </c>
      <c r="W748">
        <v>442</v>
      </c>
      <c r="X748">
        <v>0</v>
      </c>
      <c r="Y748">
        <v>500</v>
      </c>
      <c r="Z748" t="s">
        <v>1091</v>
      </c>
    </row>
    <row r="749" spans="1:26" x14ac:dyDescent="0.25">
      <c r="A749" t="s">
        <v>122</v>
      </c>
      <c r="B749" t="s">
        <v>1218</v>
      </c>
      <c r="C749" t="s">
        <v>4735</v>
      </c>
      <c r="D749">
        <v>0</v>
      </c>
      <c r="I749" t="s">
        <v>1172</v>
      </c>
      <c r="J749" t="s">
        <v>2296</v>
      </c>
      <c r="K749">
        <v>747</v>
      </c>
      <c r="L749" t="b">
        <v>0</v>
      </c>
      <c r="M749" t="b">
        <v>0</v>
      </c>
      <c r="N749" t="b">
        <v>0</v>
      </c>
      <c r="O749" t="b">
        <v>0</v>
      </c>
      <c r="P749" t="b">
        <v>0</v>
      </c>
      <c r="Q749">
        <v>0</v>
      </c>
      <c r="R749">
        <v>0</v>
      </c>
      <c r="S749">
        <v>0</v>
      </c>
      <c r="T749">
        <v>0</v>
      </c>
      <c r="U749">
        <v>0</v>
      </c>
      <c r="V749">
        <v>0</v>
      </c>
      <c r="W749">
        <v>0</v>
      </c>
      <c r="X749">
        <v>0</v>
      </c>
      <c r="Y749">
        <v>500</v>
      </c>
      <c r="Z749" t="s">
        <v>1091</v>
      </c>
    </row>
    <row r="750" spans="1:26" x14ac:dyDescent="0.25">
      <c r="A750" t="s">
        <v>122</v>
      </c>
      <c r="B750" t="s">
        <v>1218</v>
      </c>
      <c r="C750" t="s">
        <v>1081</v>
      </c>
      <c r="D750" t="s">
        <v>3111</v>
      </c>
      <c r="I750" t="s">
        <v>1172</v>
      </c>
      <c r="J750" t="s">
        <v>2297</v>
      </c>
      <c r="K750">
        <v>748</v>
      </c>
      <c r="L750" t="b">
        <v>0</v>
      </c>
      <c r="M750" t="b">
        <v>0</v>
      </c>
      <c r="N750" t="b">
        <v>0</v>
      </c>
      <c r="O750" t="b">
        <v>0</v>
      </c>
      <c r="P750" t="b">
        <v>0</v>
      </c>
      <c r="Q750">
        <v>0</v>
      </c>
      <c r="R750">
        <v>0</v>
      </c>
      <c r="S750">
        <v>0</v>
      </c>
      <c r="T750">
        <v>0</v>
      </c>
      <c r="U750">
        <v>0</v>
      </c>
      <c r="V750">
        <v>0</v>
      </c>
      <c r="W750">
        <v>0</v>
      </c>
      <c r="X750">
        <v>0</v>
      </c>
      <c r="Y750">
        <v>500</v>
      </c>
      <c r="Z750" t="s">
        <v>1091</v>
      </c>
    </row>
    <row r="751" spans="1:26" x14ac:dyDescent="0.25">
      <c r="A751" t="s">
        <v>122</v>
      </c>
      <c r="B751" t="s">
        <v>1219</v>
      </c>
      <c r="C751" t="s">
        <v>4725</v>
      </c>
      <c r="D751">
        <v>50</v>
      </c>
      <c r="I751" t="s">
        <v>1172</v>
      </c>
      <c r="J751" t="s">
        <v>2298</v>
      </c>
      <c r="K751">
        <v>749</v>
      </c>
      <c r="L751" t="b">
        <v>0</v>
      </c>
      <c r="M751" t="b">
        <v>0</v>
      </c>
      <c r="N751" t="b">
        <v>0</v>
      </c>
      <c r="O751" t="b">
        <v>0</v>
      </c>
      <c r="P751" t="b">
        <v>0</v>
      </c>
      <c r="Q751">
        <v>0</v>
      </c>
      <c r="R751">
        <v>0</v>
      </c>
      <c r="S751">
        <v>0</v>
      </c>
      <c r="T751">
        <v>0</v>
      </c>
      <c r="U751">
        <v>0</v>
      </c>
      <c r="V751">
        <v>0</v>
      </c>
      <c r="W751">
        <v>0</v>
      </c>
      <c r="X751">
        <v>0</v>
      </c>
      <c r="Y751">
        <v>500</v>
      </c>
      <c r="Z751" t="s">
        <v>1091</v>
      </c>
    </row>
    <row r="752" spans="1:26" x14ac:dyDescent="0.25">
      <c r="A752" t="s">
        <v>122</v>
      </c>
      <c r="B752" t="s">
        <v>1219</v>
      </c>
      <c r="C752" t="s">
        <v>1083</v>
      </c>
      <c r="D752" t="b">
        <v>0</v>
      </c>
      <c r="I752" t="s">
        <v>1172</v>
      </c>
      <c r="J752" t="s">
        <v>2299</v>
      </c>
      <c r="K752">
        <v>750</v>
      </c>
      <c r="L752" t="b">
        <v>0</v>
      </c>
      <c r="M752" t="b">
        <v>0</v>
      </c>
      <c r="N752" t="b">
        <v>0</v>
      </c>
      <c r="O752" t="b">
        <v>0</v>
      </c>
      <c r="P752" t="b">
        <v>0</v>
      </c>
      <c r="Q752">
        <v>0</v>
      </c>
      <c r="R752">
        <v>0</v>
      </c>
      <c r="S752">
        <v>0</v>
      </c>
      <c r="T752">
        <v>0</v>
      </c>
      <c r="U752">
        <v>0</v>
      </c>
      <c r="V752">
        <v>0</v>
      </c>
      <c r="W752">
        <v>0</v>
      </c>
      <c r="X752">
        <v>0</v>
      </c>
      <c r="Y752">
        <v>500</v>
      </c>
      <c r="Z752" t="s">
        <v>1091</v>
      </c>
    </row>
    <row r="753" spans="1:26" x14ac:dyDescent="0.25">
      <c r="A753" t="s">
        <v>122</v>
      </c>
      <c r="B753" t="s">
        <v>1219</v>
      </c>
      <c r="C753" t="s">
        <v>4726</v>
      </c>
      <c r="D753" t="b">
        <v>0</v>
      </c>
      <c r="I753" t="s">
        <v>1172</v>
      </c>
      <c r="J753" t="s">
        <v>2300</v>
      </c>
      <c r="K753">
        <v>751</v>
      </c>
      <c r="L753" t="b">
        <v>0</v>
      </c>
      <c r="M753" t="b">
        <v>0</v>
      </c>
      <c r="N753" t="b">
        <v>0</v>
      </c>
      <c r="O753" t="b">
        <v>0</v>
      </c>
      <c r="P753" t="b">
        <v>0</v>
      </c>
      <c r="Q753">
        <v>0</v>
      </c>
      <c r="R753">
        <v>0</v>
      </c>
      <c r="S753">
        <v>0</v>
      </c>
      <c r="T753">
        <v>0</v>
      </c>
      <c r="U753">
        <v>0</v>
      </c>
      <c r="V753">
        <v>0</v>
      </c>
      <c r="W753">
        <v>0</v>
      </c>
      <c r="X753">
        <v>0</v>
      </c>
      <c r="Y753">
        <v>500</v>
      </c>
      <c r="Z753" t="s">
        <v>1091</v>
      </c>
    </row>
    <row r="754" spans="1:26" x14ac:dyDescent="0.25">
      <c r="A754" t="s">
        <v>122</v>
      </c>
      <c r="B754" t="s">
        <v>1219</v>
      </c>
      <c r="C754" t="s">
        <v>4727</v>
      </c>
      <c r="D754" t="b">
        <v>0</v>
      </c>
      <c r="I754" t="s">
        <v>1172</v>
      </c>
      <c r="J754" t="s">
        <v>2301</v>
      </c>
      <c r="K754">
        <v>752</v>
      </c>
      <c r="L754" t="b">
        <v>0</v>
      </c>
      <c r="M754" t="b">
        <v>0</v>
      </c>
      <c r="N754" t="b">
        <v>0</v>
      </c>
      <c r="O754" t="b">
        <v>0</v>
      </c>
      <c r="P754" t="b">
        <v>0</v>
      </c>
      <c r="Q754">
        <v>0</v>
      </c>
      <c r="R754">
        <v>0</v>
      </c>
      <c r="S754">
        <v>0</v>
      </c>
      <c r="T754">
        <v>0</v>
      </c>
      <c r="U754">
        <v>0</v>
      </c>
      <c r="V754">
        <v>0</v>
      </c>
      <c r="W754">
        <v>0</v>
      </c>
      <c r="X754">
        <v>0</v>
      </c>
      <c r="Y754">
        <v>500</v>
      </c>
      <c r="Z754" t="s">
        <v>1091</v>
      </c>
    </row>
    <row r="755" spans="1:26" x14ac:dyDescent="0.25">
      <c r="A755" t="s">
        <v>122</v>
      </c>
      <c r="B755" t="s">
        <v>1219</v>
      </c>
      <c r="C755" t="s">
        <v>4728</v>
      </c>
      <c r="D755" t="b">
        <v>0</v>
      </c>
      <c r="I755" t="s">
        <v>1172</v>
      </c>
      <c r="J755" t="s">
        <v>2302</v>
      </c>
      <c r="K755">
        <v>753</v>
      </c>
      <c r="L755" t="b">
        <v>0</v>
      </c>
      <c r="M755" t="b">
        <v>0</v>
      </c>
      <c r="N755" t="b">
        <v>0</v>
      </c>
      <c r="O755" t="b">
        <v>0</v>
      </c>
      <c r="P755" t="b">
        <v>0</v>
      </c>
      <c r="Q755">
        <v>0</v>
      </c>
      <c r="R755">
        <v>0</v>
      </c>
      <c r="S755">
        <v>0</v>
      </c>
      <c r="T755">
        <v>0</v>
      </c>
      <c r="U755">
        <v>0</v>
      </c>
      <c r="V755">
        <v>0</v>
      </c>
      <c r="W755">
        <v>0</v>
      </c>
      <c r="X755">
        <v>0</v>
      </c>
      <c r="Y755">
        <v>500</v>
      </c>
      <c r="Z755" t="s">
        <v>1091</v>
      </c>
    </row>
    <row r="756" spans="1:26" x14ac:dyDescent="0.25">
      <c r="A756" t="s">
        <v>122</v>
      </c>
      <c r="B756" t="s">
        <v>1219</v>
      </c>
      <c r="C756" t="s">
        <v>2454</v>
      </c>
      <c r="D756" t="b">
        <v>0</v>
      </c>
      <c r="I756" t="s">
        <v>1172</v>
      </c>
      <c r="J756" t="s">
        <v>2303</v>
      </c>
      <c r="K756">
        <v>754</v>
      </c>
      <c r="L756" t="b">
        <v>0</v>
      </c>
      <c r="M756" t="b">
        <v>0</v>
      </c>
      <c r="N756" t="b">
        <v>0</v>
      </c>
      <c r="O756" t="b">
        <v>0</v>
      </c>
      <c r="P756" t="b">
        <v>0</v>
      </c>
      <c r="Q756">
        <v>0</v>
      </c>
      <c r="R756">
        <v>0</v>
      </c>
      <c r="S756">
        <v>0</v>
      </c>
      <c r="T756">
        <v>0</v>
      </c>
      <c r="U756">
        <v>0</v>
      </c>
      <c r="V756">
        <v>0</v>
      </c>
      <c r="W756">
        <v>0</v>
      </c>
      <c r="X756">
        <v>0</v>
      </c>
      <c r="Y756">
        <v>500</v>
      </c>
      <c r="Z756" t="s">
        <v>1091</v>
      </c>
    </row>
    <row r="757" spans="1:26" x14ac:dyDescent="0.25">
      <c r="A757" t="s">
        <v>122</v>
      </c>
      <c r="B757" t="s">
        <v>1219</v>
      </c>
      <c r="C757" t="s">
        <v>4729</v>
      </c>
      <c r="D757">
        <v>0</v>
      </c>
      <c r="I757" t="s">
        <v>1172</v>
      </c>
      <c r="J757" t="s">
        <v>2304</v>
      </c>
      <c r="K757">
        <v>755</v>
      </c>
      <c r="L757" t="b">
        <v>0</v>
      </c>
      <c r="M757" t="b">
        <v>0</v>
      </c>
      <c r="N757" t="b">
        <v>0</v>
      </c>
      <c r="O757" t="b">
        <v>0</v>
      </c>
      <c r="P757" t="b">
        <v>0</v>
      </c>
      <c r="Q757">
        <v>0</v>
      </c>
      <c r="R757">
        <v>0</v>
      </c>
      <c r="S757">
        <v>0</v>
      </c>
      <c r="T757">
        <v>0</v>
      </c>
      <c r="U757">
        <v>0</v>
      </c>
      <c r="V757">
        <v>0</v>
      </c>
      <c r="W757">
        <v>0</v>
      </c>
      <c r="X757">
        <v>0</v>
      </c>
      <c r="Y757">
        <v>500</v>
      </c>
      <c r="Z757" t="s">
        <v>1091</v>
      </c>
    </row>
    <row r="758" spans="1:26" x14ac:dyDescent="0.25">
      <c r="A758" t="s">
        <v>122</v>
      </c>
      <c r="B758" t="s">
        <v>1219</v>
      </c>
      <c r="C758" t="s">
        <v>4730</v>
      </c>
      <c r="D758">
        <v>0</v>
      </c>
      <c r="I758" t="s">
        <v>1172</v>
      </c>
      <c r="J758" t="s">
        <v>2305</v>
      </c>
      <c r="K758">
        <v>756</v>
      </c>
      <c r="L758" t="b">
        <v>0</v>
      </c>
      <c r="M758" t="b">
        <v>0</v>
      </c>
      <c r="N758" t="b">
        <v>0</v>
      </c>
      <c r="O758" t="b">
        <v>0</v>
      </c>
      <c r="P758" t="b">
        <v>0</v>
      </c>
      <c r="Q758">
        <v>0</v>
      </c>
      <c r="R758">
        <v>0</v>
      </c>
      <c r="S758">
        <v>0</v>
      </c>
      <c r="T758">
        <v>0</v>
      </c>
      <c r="U758">
        <v>0</v>
      </c>
      <c r="V758">
        <v>0</v>
      </c>
      <c r="W758">
        <v>0</v>
      </c>
      <c r="X758">
        <v>0</v>
      </c>
      <c r="Y758">
        <v>500</v>
      </c>
      <c r="Z758" t="s">
        <v>1091</v>
      </c>
    </row>
    <row r="759" spans="1:26" x14ac:dyDescent="0.25">
      <c r="A759" t="s">
        <v>122</v>
      </c>
      <c r="B759" t="s">
        <v>1219</v>
      </c>
      <c r="C759" t="s">
        <v>4731</v>
      </c>
      <c r="D759">
        <v>0</v>
      </c>
      <c r="I759" t="s">
        <v>1172</v>
      </c>
      <c r="J759" t="s">
        <v>2306</v>
      </c>
      <c r="K759">
        <v>757</v>
      </c>
      <c r="L759" t="b">
        <v>1</v>
      </c>
      <c r="M759" t="b">
        <v>0</v>
      </c>
      <c r="N759" t="b">
        <v>0</v>
      </c>
      <c r="O759" t="b">
        <v>0</v>
      </c>
      <c r="P759" t="b">
        <v>0</v>
      </c>
      <c r="Q759">
        <v>0</v>
      </c>
      <c r="R759">
        <v>0</v>
      </c>
      <c r="S759">
        <v>0</v>
      </c>
      <c r="T759">
        <v>0</v>
      </c>
      <c r="U759">
        <v>0</v>
      </c>
      <c r="V759">
        <v>1</v>
      </c>
      <c r="W759">
        <v>423</v>
      </c>
      <c r="X759">
        <v>0</v>
      </c>
      <c r="Y759">
        <v>500</v>
      </c>
      <c r="Z759" t="s">
        <v>1091</v>
      </c>
    </row>
    <row r="760" spans="1:26" x14ac:dyDescent="0.25">
      <c r="A760" t="s">
        <v>122</v>
      </c>
      <c r="B760" t="s">
        <v>1219</v>
      </c>
      <c r="C760" t="s">
        <v>1046</v>
      </c>
      <c r="D760">
        <v>0</v>
      </c>
      <c r="I760" t="s">
        <v>1172</v>
      </c>
      <c r="J760" t="s">
        <v>2307</v>
      </c>
      <c r="K760">
        <v>758</v>
      </c>
      <c r="L760" t="b">
        <v>0</v>
      </c>
      <c r="M760" t="b">
        <v>0</v>
      </c>
      <c r="N760" t="b">
        <v>0</v>
      </c>
      <c r="O760" t="b">
        <v>0</v>
      </c>
      <c r="P760" t="b">
        <v>0</v>
      </c>
      <c r="Q760">
        <v>0</v>
      </c>
      <c r="R760">
        <v>0</v>
      </c>
      <c r="S760">
        <v>0</v>
      </c>
      <c r="T760">
        <v>0</v>
      </c>
      <c r="U760">
        <v>0</v>
      </c>
      <c r="V760">
        <v>0</v>
      </c>
      <c r="W760">
        <v>0</v>
      </c>
      <c r="X760">
        <v>0</v>
      </c>
      <c r="Y760">
        <v>500</v>
      </c>
      <c r="Z760" t="s">
        <v>1091</v>
      </c>
    </row>
    <row r="761" spans="1:26" x14ac:dyDescent="0.25">
      <c r="A761" t="s">
        <v>122</v>
      </c>
      <c r="B761" t="s">
        <v>1219</v>
      </c>
      <c r="C761" t="s">
        <v>9</v>
      </c>
      <c r="D761">
        <v>0</v>
      </c>
      <c r="I761" t="s">
        <v>1172</v>
      </c>
      <c r="J761" t="s">
        <v>2308</v>
      </c>
      <c r="K761">
        <v>759</v>
      </c>
      <c r="L761" t="b">
        <v>0</v>
      </c>
      <c r="M761" t="b">
        <v>0</v>
      </c>
      <c r="N761" t="b">
        <v>0</v>
      </c>
      <c r="O761" t="b">
        <v>0</v>
      </c>
      <c r="P761" t="b">
        <v>0</v>
      </c>
      <c r="Q761">
        <v>0</v>
      </c>
      <c r="R761">
        <v>0</v>
      </c>
      <c r="S761">
        <v>0</v>
      </c>
      <c r="T761">
        <v>0</v>
      </c>
      <c r="U761">
        <v>0</v>
      </c>
      <c r="V761">
        <v>0</v>
      </c>
      <c r="W761">
        <v>0</v>
      </c>
      <c r="X761">
        <v>0</v>
      </c>
      <c r="Y761">
        <v>500</v>
      </c>
      <c r="Z761" t="s">
        <v>1091</v>
      </c>
    </row>
    <row r="762" spans="1:26" x14ac:dyDescent="0.25">
      <c r="A762" t="s">
        <v>122</v>
      </c>
      <c r="B762" t="s">
        <v>1219</v>
      </c>
      <c r="C762" t="s">
        <v>4733</v>
      </c>
      <c r="D762">
        <v>0</v>
      </c>
      <c r="I762" t="s">
        <v>1172</v>
      </c>
      <c r="J762" t="s">
        <v>2309</v>
      </c>
      <c r="K762">
        <v>760</v>
      </c>
      <c r="L762" t="b">
        <v>1</v>
      </c>
      <c r="M762" t="b">
        <v>0</v>
      </c>
      <c r="N762" t="b">
        <v>0</v>
      </c>
      <c r="O762" t="b">
        <v>0</v>
      </c>
      <c r="P762" t="b">
        <v>0</v>
      </c>
      <c r="Q762">
        <v>0</v>
      </c>
      <c r="R762">
        <v>0</v>
      </c>
      <c r="S762">
        <v>0</v>
      </c>
      <c r="T762">
        <v>0</v>
      </c>
      <c r="U762">
        <v>0</v>
      </c>
      <c r="V762">
        <v>1</v>
      </c>
      <c r="W762">
        <v>431</v>
      </c>
      <c r="X762">
        <v>0</v>
      </c>
      <c r="Y762">
        <v>500</v>
      </c>
      <c r="Z762" t="s">
        <v>1091</v>
      </c>
    </row>
    <row r="763" spans="1:26" x14ac:dyDescent="0.25">
      <c r="A763" t="s">
        <v>122</v>
      </c>
      <c r="B763" t="s">
        <v>1219</v>
      </c>
      <c r="C763" t="s">
        <v>4734</v>
      </c>
      <c r="D763">
        <v>0</v>
      </c>
      <c r="I763" t="s">
        <v>1172</v>
      </c>
      <c r="J763" t="s">
        <v>2310</v>
      </c>
      <c r="K763">
        <v>761</v>
      </c>
      <c r="L763" t="b">
        <v>0</v>
      </c>
      <c r="M763" t="b">
        <v>0</v>
      </c>
      <c r="N763" t="b">
        <v>0</v>
      </c>
      <c r="O763" t="b">
        <v>0</v>
      </c>
      <c r="P763" t="b">
        <v>0</v>
      </c>
      <c r="Q763">
        <v>0</v>
      </c>
      <c r="R763">
        <v>0</v>
      </c>
      <c r="S763">
        <v>0</v>
      </c>
      <c r="T763">
        <v>0</v>
      </c>
      <c r="U763">
        <v>0</v>
      </c>
      <c r="V763">
        <v>0</v>
      </c>
      <c r="W763">
        <v>0</v>
      </c>
      <c r="X763">
        <v>0</v>
      </c>
      <c r="Y763">
        <v>500</v>
      </c>
      <c r="Z763" t="s">
        <v>1091</v>
      </c>
    </row>
    <row r="764" spans="1:26" x14ac:dyDescent="0.25">
      <c r="A764" t="s">
        <v>122</v>
      </c>
      <c r="B764" t="s">
        <v>1219</v>
      </c>
      <c r="C764" t="s">
        <v>4735</v>
      </c>
      <c r="D764">
        <v>0</v>
      </c>
      <c r="I764" t="s">
        <v>1172</v>
      </c>
      <c r="J764" t="s">
        <v>2311</v>
      </c>
      <c r="K764">
        <v>762</v>
      </c>
      <c r="L764" t="b">
        <v>0</v>
      </c>
      <c r="M764" t="b">
        <v>0</v>
      </c>
      <c r="N764" t="b">
        <v>0</v>
      </c>
      <c r="O764" t="b">
        <v>0</v>
      </c>
      <c r="P764" t="b">
        <v>0</v>
      </c>
      <c r="Q764">
        <v>0</v>
      </c>
      <c r="R764">
        <v>0</v>
      </c>
      <c r="S764">
        <v>0</v>
      </c>
      <c r="T764">
        <v>0</v>
      </c>
      <c r="U764">
        <v>0</v>
      </c>
      <c r="V764">
        <v>0</v>
      </c>
      <c r="W764">
        <v>0</v>
      </c>
      <c r="X764">
        <v>0</v>
      </c>
      <c r="Y764">
        <v>500</v>
      </c>
      <c r="Z764" t="s">
        <v>1091</v>
      </c>
    </row>
    <row r="765" spans="1:26" x14ac:dyDescent="0.25">
      <c r="A765" t="s">
        <v>122</v>
      </c>
      <c r="B765" t="s">
        <v>1219</v>
      </c>
      <c r="C765" t="s">
        <v>1081</v>
      </c>
      <c r="D765" t="s">
        <v>3111</v>
      </c>
      <c r="I765" t="s">
        <v>1172</v>
      </c>
      <c r="J765" t="s">
        <v>2312</v>
      </c>
      <c r="K765">
        <v>763</v>
      </c>
      <c r="L765" t="b">
        <v>0</v>
      </c>
      <c r="M765" t="b">
        <v>0</v>
      </c>
      <c r="N765" t="b">
        <v>0</v>
      </c>
      <c r="O765" t="b">
        <v>0</v>
      </c>
      <c r="P765" t="b">
        <v>0</v>
      </c>
      <c r="Q765">
        <v>0</v>
      </c>
      <c r="R765">
        <v>0</v>
      </c>
      <c r="S765">
        <v>0</v>
      </c>
      <c r="T765">
        <v>0</v>
      </c>
      <c r="U765">
        <v>0</v>
      </c>
      <c r="V765">
        <v>0</v>
      </c>
      <c r="W765">
        <v>0</v>
      </c>
      <c r="X765">
        <v>0</v>
      </c>
      <c r="Y765">
        <v>500</v>
      </c>
      <c r="Z765" t="s">
        <v>1091</v>
      </c>
    </row>
    <row r="766" spans="1:26" x14ac:dyDescent="0.25">
      <c r="A766" t="s">
        <v>122</v>
      </c>
      <c r="B766" t="s">
        <v>1221</v>
      </c>
      <c r="C766" t="s">
        <v>4725</v>
      </c>
      <c r="D766">
        <v>51</v>
      </c>
      <c r="I766" t="s">
        <v>1172</v>
      </c>
      <c r="J766" t="s">
        <v>2313</v>
      </c>
      <c r="K766">
        <v>764</v>
      </c>
      <c r="L766" t="b">
        <v>0</v>
      </c>
      <c r="M766" t="b">
        <v>0</v>
      </c>
      <c r="N766" t="b">
        <v>0</v>
      </c>
      <c r="O766" t="b">
        <v>0</v>
      </c>
      <c r="P766" t="b">
        <v>0</v>
      </c>
      <c r="Q766">
        <v>0</v>
      </c>
      <c r="R766">
        <v>0</v>
      </c>
      <c r="S766">
        <v>0</v>
      </c>
      <c r="T766">
        <v>0</v>
      </c>
      <c r="U766">
        <v>0</v>
      </c>
      <c r="V766">
        <v>0</v>
      </c>
      <c r="W766">
        <v>0</v>
      </c>
      <c r="X766">
        <v>0</v>
      </c>
      <c r="Y766">
        <v>500</v>
      </c>
      <c r="Z766" t="s">
        <v>1091</v>
      </c>
    </row>
    <row r="767" spans="1:26" x14ac:dyDescent="0.25">
      <c r="A767" t="s">
        <v>122</v>
      </c>
      <c r="B767" t="s">
        <v>1221</v>
      </c>
      <c r="C767" t="s">
        <v>1083</v>
      </c>
      <c r="D767" t="b">
        <v>0</v>
      </c>
      <c r="I767" t="s">
        <v>1172</v>
      </c>
      <c r="J767" t="s">
        <v>2314</v>
      </c>
      <c r="K767">
        <v>765</v>
      </c>
      <c r="L767" t="b">
        <v>0</v>
      </c>
      <c r="M767" t="b">
        <v>0</v>
      </c>
      <c r="N767" t="b">
        <v>0</v>
      </c>
      <c r="O767" t="b">
        <v>0</v>
      </c>
      <c r="P767" t="b">
        <v>0</v>
      </c>
      <c r="Q767">
        <v>0</v>
      </c>
      <c r="R767">
        <v>0</v>
      </c>
      <c r="S767">
        <v>0</v>
      </c>
      <c r="T767">
        <v>0</v>
      </c>
      <c r="U767">
        <v>0</v>
      </c>
      <c r="V767">
        <v>0</v>
      </c>
      <c r="W767">
        <v>0</v>
      </c>
      <c r="X767">
        <v>0</v>
      </c>
      <c r="Y767">
        <v>500</v>
      </c>
      <c r="Z767" t="s">
        <v>1091</v>
      </c>
    </row>
    <row r="768" spans="1:26" x14ac:dyDescent="0.25">
      <c r="A768" t="s">
        <v>122</v>
      </c>
      <c r="B768" t="s">
        <v>1221</v>
      </c>
      <c r="C768" t="s">
        <v>4726</v>
      </c>
      <c r="D768" t="b">
        <v>0</v>
      </c>
      <c r="I768" t="s">
        <v>1172</v>
      </c>
      <c r="J768" t="s">
        <v>2315</v>
      </c>
      <c r="K768">
        <v>766</v>
      </c>
      <c r="L768" t="b">
        <v>0</v>
      </c>
      <c r="M768" t="b">
        <v>0</v>
      </c>
      <c r="N768" t="b">
        <v>0</v>
      </c>
      <c r="O768" t="b">
        <v>0</v>
      </c>
      <c r="P768" t="b">
        <v>0</v>
      </c>
      <c r="Q768">
        <v>0</v>
      </c>
      <c r="R768">
        <v>0</v>
      </c>
      <c r="S768">
        <v>0</v>
      </c>
      <c r="T768">
        <v>0</v>
      </c>
      <c r="U768">
        <v>0</v>
      </c>
      <c r="V768">
        <v>0</v>
      </c>
      <c r="W768">
        <v>0</v>
      </c>
      <c r="X768">
        <v>0</v>
      </c>
      <c r="Y768">
        <v>500</v>
      </c>
      <c r="Z768" t="s">
        <v>1091</v>
      </c>
    </row>
    <row r="769" spans="1:26" x14ac:dyDescent="0.25">
      <c r="A769" t="s">
        <v>122</v>
      </c>
      <c r="B769" t="s">
        <v>1221</v>
      </c>
      <c r="C769" t="s">
        <v>4727</v>
      </c>
      <c r="D769" t="b">
        <v>0</v>
      </c>
      <c r="I769" t="s">
        <v>1172</v>
      </c>
      <c r="J769" t="s">
        <v>2316</v>
      </c>
      <c r="K769">
        <v>767</v>
      </c>
      <c r="L769" t="b">
        <v>0</v>
      </c>
      <c r="M769" t="b">
        <v>0</v>
      </c>
      <c r="N769" t="b">
        <v>0</v>
      </c>
      <c r="O769" t="b">
        <v>0</v>
      </c>
      <c r="P769" t="b">
        <v>0</v>
      </c>
      <c r="Q769">
        <v>0</v>
      </c>
      <c r="R769">
        <v>0</v>
      </c>
      <c r="S769">
        <v>0</v>
      </c>
      <c r="T769">
        <v>0</v>
      </c>
      <c r="U769">
        <v>0</v>
      </c>
      <c r="V769">
        <v>0</v>
      </c>
      <c r="W769">
        <v>0</v>
      </c>
      <c r="X769">
        <v>0</v>
      </c>
      <c r="Y769">
        <v>500</v>
      </c>
      <c r="Z769" t="s">
        <v>1091</v>
      </c>
    </row>
    <row r="770" spans="1:26" x14ac:dyDescent="0.25">
      <c r="A770" t="s">
        <v>122</v>
      </c>
      <c r="B770" t="s">
        <v>1221</v>
      </c>
      <c r="C770" t="s">
        <v>4728</v>
      </c>
      <c r="D770" t="b">
        <v>0</v>
      </c>
      <c r="I770" t="s">
        <v>6284</v>
      </c>
      <c r="J770" t="s">
        <v>6285</v>
      </c>
      <c r="K770">
        <v>768</v>
      </c>
      <c r="L770" t="b">
        <v>0</v>
      </c>
      <c r="M770" t="b">
        <v>1</v>
      </c>
      <c r="N770" t="b">
        <v>1</v>
      </c>
      <c r="O770" t="b">
        <v>0</v>
      </c>
      <c r="P770" t="b">
        <v>0</v>
      </c>
      <c r="Q770">
        <v>3</v>
      </c>
      <c r="R770">
        <v>0</v>
      </c>
      <c r="S770">
        <v>0</v>
      </c>
      <c r="T770">
        <v>0</v>
      </c>
      <c r="U770">
        <v>0</v>
      </c>
      <c r="V770">
        <v>0</v>
      </c>
      <c r="W770">
        <v>0</v>
      </c>
      <c r="X770">
        <v>0</v>
      </c>
      <c r="Y770">
        <v>500</v>
      </c>
      <c r="Z770" t="s">
        <v>1091</v>
      </c>
    </row>
    <row r="771" spans="1:26" x14ac:dyDescent="0.25">
      <c r="A771" t="s">
        <v>122</v>
      </c>
      <c r="B771" t="s">
        <v>1221</v>
      </c>
      <c r="C771" t="s">
        <v>2454</v>
      </c>
      <c r="D771" t="b">
        <v>0</v>
      </c>
      <c r="I771" t="s">
        <v>6284</v>
      </c>
      <c r="J771" t="s">
        <v>6286</v>
      </c>
      <c r="K771">
        <v>769</v>
      </c>
      <c r="L771" t="b">
        <v>0</v>
      </c>
      <c r="M771" t="b">
        <v>1</v>
      </c>
      <c r="N771" t="b">
        <v>1</v>
      </c>
      <c r="O771" t="b">
        <v>0</v>
      </c>
      <c r="P771" t="b">
        <v>0</v>
      </c>
      <c r="Q771">
        <v>3</v>
      </c>
      <c r="R771">
        <v>0</v>
      </c>
      <c r="S771">
        <v>0</v>
      </c>
      <c r="T771">
        <v>0</v>
      </c>
      <c r="U771">
        <v>0</v>
      </c>
      <c r="V771">
        <v>0</v>
      </c>
      <c r="W771">
        <v>0</v>
      </c>
      <c r="X771">
        <v>0</v>
      </c>
      <c r="Y771">
        <v>500</v>
      </c>
      <c r="Z771" t="s">
        <v>1091</v>
      </c>
    </row>
    <row r="772" spans="1:26" x14ac:dyDescent="0.25">
      <c r="A772" t="s">
        <v>122</v>
      </c>
      <c r="B772" t="s">
        <v>1221</v>
      </c>
      <c r="C772" t="s">
        <v>4729</v>
      </c>
      <c r="D772">
        <v>0</v>
      </c>
      <c r="I772" t="s">
        <v>6284</v>
      </c>
      <c r="J772" t="s">
        <v>6287</v>
      </c>
      <c r="K772">
        <v>770</v>
      </c>
      <c r="L772" t="b">
        <v>0</v>
      </c>
      <c r="M772" t="b">
        <v>1</v>
      </c>
      <c r="N772" t="b">
        <v>1</v>
      </c>
      <c r="O772" t="b">
        <v>0</v>
      </c>
      <c r="P772" t="b">
        <v>0</v>
      </c>
      <c r="Q772">
        <v>3</v>
      </c>
      <c r="R772">
        <v>0</v>
      </c>
      <c r="S772">
        <v>0</v>
      </c>
      <c r="T772">
        <v>0</v>
      </c>
      <c r="U772">
        <v>0</v>
      </c>
      <c r="V772">
        <v>0</v>
      </c>
      <c r="W772">
        <v>0</v>
      </c>
      <c r="X772">
        <v>0</v>
      </c>
      <c r="Y772">
        <v>500</v>
      </c>
      <c r="Z772" t="s">
        <v>1091</v>
      </c>
    </row>
    <row r="773" spans="1:26" x14ac:dyDescent="0.25">
      <c r="A773" t="s">
        <v>122</v>
      </c>
      <c r="B773" t="s">
        <v>1221</v>
      </c>
      <c r="C773" t="s">
        <v>4730</v>
      </c>
      <c r="D773">
        <v>0</v>
      </c>
      <c r="I773" t="s">
        <v>6284</v>
      </c>
      <c r="J773" t="s">
        <v>6288</v>
      </c>
      <c r="K773">
        <v>771</v>
      </c>
      <c r="L773" t="b">
        <v>0</v>
      </c>
      <c r="M773" t="b">
        <v>1</v>
      </c>
      <c r="N773" t="b">
        <v>1</v>
      </c>
      <c r="O773" t="b">
        <v>0</v>
      </c>
      <c r="P773" t="b">
        <v>0</v>
      </c>
      <c r="Q773">
        <v>3</v>
      </c>
      <c r="R773">
        <v>0</v>
      </c>
      <c r="S773">
        <v>0</v>
      </c>
      <c r="T773">
        <v>0</v>
      </c>
      <c r="U773">
        <v>0</v>
      </c>
      <c r="V773">
        <v>0</v>
      </c>
      <c r="W773">
        <v>0</v>
      </c>
      <c r="X773">
        <v>0</v>
      </c>
      <c r="Y773">
        <v>500</v>
      </c>
      <c r="Z773" t="s">
        <v>1091</v>
      </c>
    </row>
    <row r="774" spans="1:26" x14ac:dyDescent="0.25">
      <c r="A774" t="s">
        <v>122</v>
      </c>
      <c r="B774" t="s">
        <v>1221</v>
      </c>
      <c r="C774" t="s">
        <v>4731</v>
      </c>
      <c r="D774">
        <v>0</v>
      </c>
      <c r="I774" t="s">
        <v>6284</v>
      </c>
      <c r="J774" t="s">
        <v>6289</v>
      </c>
      <c r="K774">
        <v>772</v>
      </c>
      <c r="L774" t="b">
        <v>0</v>
      </c>
      <c r="M774" t="b">
        <v>1</v>
      </c>
      <c r="N774" t="b">
        <v>1</v>
      </c>
      <c r="O774" t="b">
        <v>0</v>
      </c>
      <c r="P774" t="b">
        <v>0</v>
      </c>
      <c r="Q774">
        <v>3</v>
      </c>
      <c r="R774">
        <v>0</v>
      </c>
      <c r="S774">
        <v>0</v>
      </c>
      <c r="T774">
        <v>0</v>
      </c>
      <c r="U774">
        <v>0</v>
      </c>
      <c r="V774">
        <v>0</v>
      </c>
      <c r="W774">
        <v>0</v>
      </c>
      <c r="X774">
        <v>0</v>
      </c>
      <c r="Y774">
        <v>500</v>
      </c>
      <c r="Z774" t="s">
        <v>1091</v>
      </c>
    </row>
    <row r="775" spans="1:26" x14ac:dyDescent="0.25">
      <c r="A775" t="s">
        <v>122</v>
      </c>
      <c r="B775" t="s">
        <v>1221</v>
      </c>
      <c r="C775" t="s">
        <v>1046</v>
      </c>
      <c r="D775">
        <v>0</v>
      </c>
      <c r="I775" t="s">
        <v>6284</v>
      </c>
      <c r="J775" t="s">
        <v>6290</v>
      </c>
      <c r="K775">
        <v>773</v>
      </c>
      <c r="L775" t="b">
        <v>0</v>
      </c>
      <c r="M775" t="b">
        <v>1</v>
      </c>
      <c r="N775" t="b">
        <v>1</v>
      </c>
      <c r="O775" t="b">
        <v>0</v>
      </c>
      <c r="P775" t="b">
        <v>0</v>
      </c>
      <c r="Q775">
        <v>3</v>
      </c>
      <c r="R775">
        <v>0</v>
      </c>
      <c r="S775">
        <v>0</v>
      </c>
      <c r="T775">
        <v>0</v>
      </c>
      <c r="U775">
        <v>0</v>
      </c>
      <c r="V775">
        <v>0</v>
      </c>
      <c r="W775">
        <v>0</v>
      </c>
      <c r="X775">
        <v>0</v>
      </c>
      <c r="Y775">
        <v>500</v>
      </c>
      <c r="Z775" t="s">
        <v>1091</v>
      </c>
    </row>
    <row r="776" spans="1:26" x14ac:dyDescent="0.25">
      <c r="A776" t="s">
        <v>122</v>
      </c>
      <c r="B776" t="s">
        <v>1221</v>
      </c>
      <c r="C776" t="s">
        <v>9</v>
      </c>
      <c r="D776">
        <v>0</v>
      </c>
      <c r="I776" t="s">
        <v>6284</v>
      </c>
      <c r="J776" t="s">
        <v>6291</v>
      </c>
      <c r="K776">
        <v>774</v>
      </c>
      <c r="L776" t="b">
        <v>0</v>
      </c>
      <c r="M776" t="b">
        <v>1</v>
      </c>
      <c r="N776" t="b">
        <v>1</v>
      </c>
      <c r="O776" t="b">
        <v>0</v>
      </c>
      <c r="P776" t="b">
        <v>0</v>
      </c>
      <c r="Q776">
        <v>3</v>
      </c>
      <c r="R776">
        <v>0</v>
      </c>
      <c r="S776">
        <v>0</v>
      </c>
      <c r="T776">
        <v>0</v>
      </c>
      <c r="U776">
        <v>0</v>
      </c>
      <c r="V776">
        <v>0</v>
      </c>
      <c r="W776">
        <v>0</v>
      </c>
      <c r="X776">
        <v>0</v>
      </c>
      <c r="Y776">
        <v>500</v>
      </c>
      <c r="Z776" t="s">
        <v>1091</v>
      </c>
    </row>
    <row r="777" spans="1:26" x14ac:dyDescent="0.25">
      <c r="A777" t="s">
        <v>122</v>
      </c>
      <c r="B777" t="s">
        <v>1221</v>
      </c>
      <c r="C777" t="s">
        <v>4733</v>
      </c>
      <c r="D777">
        <v>0</v>
      </c>
      <c r="I777" t="s">
        <v>6284</v>
      </c>
      <c r="J777" t="s">
        <v>6292</v>
      </c>
      <c r="K777">
        <v>775</v>
      </c>
      <c r="L777" t="b">
        <v>0</v>
      </c>
      <c r="M777" t="b">
        <v>1</v>
      </c>
      <c r="N777" t="b">
        <v>1</v>
      </c>
      <c r="O777" t="b">
        <v>0</v>
      </c>
      <c r="P777" t="b">
        <v>0</v>
      </c>
      <c r="Q777">
        <v>3</v>
      </c>
      <c r="R777">
        <v>0</v>
      </c>
      <c r="S777">
        <v>0</v>
      </c>
      <c r="T777">
        <v>0</v>
      </c>
      <c r="U777">
        <v>0</v>
      </c>
      <c r="V777">
        <v>0</v>
      </c>
      <c r="W777">
        <v>0</v>
      </c>
      <c r="X777">
        <v>0</v>
      </c>
      <c r="Y777">
        <v>500</v>
      </c>
      <c r="Z777" t="s">
        <v>1091</v>
      </c>
    </row>
    <row r="778" spans="1:26" x14ac:dyDescent="0.25">
      <c r="A778" t="s">
        <v>122</v>
      </c>
      <c r="B778" t="s">
        <v>1221</v>
      </c>
      <c r="C778" t="s">
        <v>4734</v>
      </c>
      <c r="D778">
        <v>0</v>
      </c>
      <c r="I778" t="s">
        <v>6284</v>
      </c>
      <c r="J778" t="s">
        <v>6293</v>
      </c>
      <c r="K778">
        <v>776</v>
      </c>
      <c r="L778" t="b">
        <v>0</v>
      </c>
      <c r="M778" t="b">
        <v>1</v>
      </c>
      <c r="N778" t="b">
        <v>1</v>
      </c>
      <c r="O778" t="b">
        <v>0</v>
      </c>
      <c r="P778" t="b">
        <v>0</v>
      </c>
      <c r="Q778">
        <v>3</v>
      </c>
      <c r="R778">
        <v>0</v>
      </c>
      <c r="S778">
        <v>0</v>
      </c>
      <c r="T778">
        <v>0</v>
      </c>
      <c r="U778">
        <v>0</v>
      </c>
      <c r="V778">
        <v>0</v>
      </c>
      <c r="W778">
        <v>0</v>
      </c>
      <c r="X778">
        <v>0</v>
      </c>
      <c r="Y778">
        <v>500</v>
      </c>
      <c r="Z778" t="s">
        <v>1091</v>
      </c>
    </row>
    <row r="779" spans="1:26" x14ac:dyDescent="0.25">
      <c r="A779" t="s">
        <v>122</v>
      </c>
      <c r="B779" t="s">
        <v>1221</v>
      </c>
      <c r="C779" t="s">
        <v>4735</v>
      </c>
      <c r="D779">
        <v>0</v>
      </c>
      <c r="I779" t="s">
        <v>6284</v>
      </c>
      <c r="J779" t="s">
        <v>6294</v>
      </c>
      <c r="K779">
        <v>777</v>
      </c>
      <c r="L779" t="b">
        <v>0</v>
      </c>
      <c r="M779" t="b">
        <v>1</v>
      </c>
      <c r="N779" t="b">
        <v>1</v>
      </c>
      <c r="O779" t="b">
        <v>0</v>
      </c>
      <c r="P779" t="b">
        <v>0</v>
      </c>
      <c r="Q779">
        <v>3</v>
      </c>
      <c r="R779">
        <v>0</v>
      </c>
      <c r="S779">
        <v>0</v>
      </c>
      <c r="T779">
        <v>0</v>
      </c>
      <c r="U779">
        <v>0</v>
      </c>
      <c r="V779">
        <v>0</v>
      </c>
      <c r="W779">
        <v>0</v>
      </c>
      <c r="X779">
        <v>0</v>
      </c>
      <c r="Y779">
        <v>500</v>
      </c>
      <c r="Z779" t="s">
        <v>1091</v>
      </c>
    </row>
    <row r="780" spans="1:26" x14ac:dyDescent="0.25">
      <c r="A780" t="s">
        <v>122</v>
      </c>
      <c r="B780" t="s">
        <v>1221</v>
      </c>
      <c r="C780" t="s">
        <v>1081</v>
      </c>
      <c r="D780" t="s">
        <v>3111</v>
      </c>
      <c r="I780" t="s">
        <v>6284</v>
      </c>
      <c r="J780" t="s">
        <v>6295</v>
      </c>
      <c r="K780">
        <v>778</v>
      </c>
      <c r="L780" t="b">
        <v>0</v>
      </c>
      <c r="M780" t="b">
        <v>1</v>
      </c>
      <c r="N780" t="b">
        <v>1</v>
      </c>
      <c r="O780" t="b">
        <v>0</v>
      </c>
      <c r="P780" t="b">
        <v>0</v>
      </c>
      <c r="Q780">
        <v>3</v>
      </c>
      <c r="R780">
        <v>0</v>
      </c>
      <c r="S780">
        <v>0</v>
      </c>
      <c r="T780">
        <v>0</v>
      </c>
      <c r="U780">
        <v>0</v>
      </c>
      <c r="V780">
        <v>0</v>
      </c>
      <c r="W780">
        <v>0</v>
      </c>
      <c r="X780">
        <v>0</v>
      </c>
      <c r="Y780">
        <v>500</v>
      </c>
      <c r="Z780" t="s">
        <v>1091</v>
      </c>
    </row>
    <row r="781" spans="1:26" x14ac:dyDescent="0.25">
      <c r="A781" t="s">
        <v>122</v>
      </c>
      <c r="B781" t="s">
        <v>1223</v>
      </c>
      <c r="C781" t="s">
        <v>4725</v>
      </c>
      <c r="D781">
        <v>52</v>
      </c>
      <c r="I781" t="s">
        <v>6284</v>
      </c>
      <c r="J781" t="s">
        <v>6296</v>
      </c>
      <c r="K781">
        <v>779</v>
      </c>
      <c r="L781" t="b">
        <v>0</v>
      </c>
      <c r="M781" t="b">
        <v>1</v>
      </c>
      <c r="N781" t="b">
        <v>1</v>
      </c>
      <c r="O781" t="b">
        <v>0</v>
      </c>
      <c r="P781" t="b">
        <v>0</v>
      </c>
      <c r="Q781">
        <v>0</v>
      </c>
      <c r="R781">
        <v>0</v>
      </c>
      <c r="S781">
        <v>0</v>
      </c>
      <c r="T781">
        <v>0</v>
      </c>
      <c r="U781">
        <v>0</v>
      </c>
      <c r="V781">
        <v>0</v>
      </c>
      <c r="W781">
        <v>0</v>
      </c>
      <c r="X781">
        <v>0</v>
      </c>
      <c r="Y781">
        <v>500</v>
      </c>
      <c r="Z781" t="s">
        <v>1091</v>
      </c>
    </row>
    <row r="782" spans="1:26" x14ac:dyDescent="0.25">
      <c r="A782" t="s">
        <v>122</v>
      </c>
      <c r="B782" t="s">
        <v>1223</v>
      </c>
      <c r="C782" t="s">
        <v>1083</v>
      </c>
      <c r="D782" t="b">
        <v>0</v>
      </c>
      <c r="I782" t="s">
        <v>6284</v>
      </c>
      <c r="J782" t="s">
        <v>2317</v>
      </c>
      <c r="K782">
        <v>780</v>
      </c>
      <c r="L782" t="b">
        <v>0</v>
      </c>
      <c r="M782" t="b">
        <v>1</v>
      </c>
      <c r="N782" t="b">
        <v>1</v>
      </c>
      <c r="O782" t="b">
        <v>0</v>
      </c>
      <c r="P782" t="b">
        <v>0</v>
      </c>
      <c r="Q782">
        <v>0</v>
      </c>
      <c r="R782">
        <v>0</v>
      </c>
      <c r="S782">
        <v>0</v>
      </c>
      <c r="T782">
        <v>0</v>
      </c>
      <c r="U782">
        <v>0</v>
      </c>
      <c r="V782">
        <v>0</v>
      </c>
      <c r="W782">
        <v>0</v>
      </c>
      <c r="X782">
        <v>0</v>
      </c>
      <c r="Y782">
        <v>500</v>
      </c>
      <c r="Z782" t="s">
        <v>1091</v>
      </c>
    </row>
    <row r="783" spans="1:26" x14ac:dyDescent="0.25">
      <c r="A783" t="s">
        <v>122</v>
      </c>
      <c r="B783" t="s">
        <v>1223</v>
      </c>
      <c r="C783" t="s">
        <v>4726</v>
      </c>
      <c r="D783" t="b">
        <v>0</v>
      </c>
      <c r="I783" t="s">
        <v>6284</v>
      </c>
      <c r="J783" t="s">
        <v>2318</v>
      </c>
      <c r="K783">
        <v>781</v>
      </c>
      <c r="L783" t="b">
        <v>0</v>
      </c>
      <c r="M783" t="b">
        <v>1</v>
      </c>
      <c r="N783" t="b">
        <v>1</v>
      </c>
      <c r="O783" t="b">
        <v>0</v>
      </c>
      <c r="P783" t="b">
        <v>0</v>
      </c>
      <c r="Q783">
        <v>0</v>
      </c>
      <c r="R783">
        <v>0</v>
      </c>
      <c r="S783">
        <v>0</v>
      </c>
      <c r="T783">
        <v>0</v>
      </c>
      <c r="U783">
        <v>0</v>
      </c>
      <c r="V783">
        <v>0</v>
      </c>
      <c r="W783">
        <v>0</v>
      </c>
      <c r="X783">
        <v>0</v>
      </c>
      <c r="Y783">
        <v>500</v>
      </c>
      <c r="Z783" t="s">
        <v>1091</v>
      </c>
    </row>
    <row r="784" spans="1:26" x14ac:dyDescent="0.25">
      <c r="A784" t="s">
        <v>122</v>
      </c>
      <c r="B784" t="s">
        <v>1223</v>
      </c>
      <c r="C784" t="s">
        <v>4727</v>
      </c>
      <c r="D784" t="b">
        <v>0</v>
      </c>
      <c r="I784" t="s">
        <v>6284</v>
      </c>
      <c r="J784" t="s">
        <v>2319</v>
      </c>
      <c r="K784">
        <v>782</v>
      </c>
      <c r="L784" t="b">
        <v>0</v>
      </c>
      <c r="M784" t="b">
        <v>1</v>
      </c>
      <c r="N784" t="b">
        <v>1</v>
      </c>
      <c r="O784" t="b">
        <v>0</v>
      </c>
      <c r="P784" t="b">
        <v>0</v>
      </c>
      <c r="Q784">
        <v>0</v>
      </c>
      <c r="R784">
        <v>0</v>
      </c>
      <c r="S784">
        <v>0</v>
      </c>
      <c r="T784">
        <v>0</v>
      </c>
      <c r="U784">
        <v>0</v>
      </c>
      <c r="V784">
        <v>0</v>
      </c>
      <c r="W784">
        <v>0</v>
      </c>
      <c r="X784">
        <v>0</v>
      </c>
      <c r="Y784">
        <v>500</v>
      </c>
      <c r="Z784" t="s">
        <v>1091</v>
      </c>
    </row>
    <row r="785" spans="1:26" x14ac:dyDescent="0.25">
      <c r="A785" t="s">
        <v>122</v>
      </c>
      <c r="B785" t="s">
        <v>1223</v>
      </c>
      <c r="C785" t="s">
        <v>4728</v>
      </c>
      <c r="D785" t="b">
        <v>0</v>
      </c>
      <c r="I785" t="s">
        <v>6284</v>
      </c>
      <c r="J785" t="s">
        <v>2320</v>
      </c>
      <c r="K785">
        <v>783</v>
      </c>
      <c r="L785" t="b">
        <v>0</v>
      </c>
      <c r="M785" t="b">
        <v>1</v>
      </c>
      <c r="N785" t="b">
        <v>1</v>
      </c>
      <c r="O785" t="b">
        <v>0</v>
      </c>
      <c r="P785" t="b">
        <v>0</v>
      </c>
      <c r="Q785">
        <v>0</v>
      </c>
      <c r="R785">
        <v>0</v>
      </c>
      <c r="S785">
        <v>0</v>
      </c>
      <c r="T785">
        <v>0</v>
      </c>
      <c r="U785">
        <v>0</v>
      </c>
      <c r="V785">
        <v>0</v>
      </c>
      <c r="W785">
        <v>0</v>
      </c>
      <c r="X785">
        <v>0</v>
      </c>
      <c r="Y785">
        <v>500</v>
      </c>
      <c r="Z785" t="s">
        <v>1091</v>
      </c>
    </row>
    <row r="786" spans="1:26" x14ac:dyDescent="0.25">
      <c r="A786" t="s">
        <v>122</v>
      </c>
      <c r="B786" t="s">
        <v>1223</v>
      </c>
      <c r="C786" t="s">
        <v>2454</v>
      </c>
      <c r="D786" t="b">
        <v>0</v>
      </c>
      <c r="I786" t="s">
        <v>6284</v>
      </c>
      <c r="J786" t="s">
        <v>2321</v>
      </c>
      <c r="K786">
        <v>784</v>
      </c>
      <c r="L786" t="b">
        <v>0</v>
      </c>
      <c r="M786" t="b">
        <v>1</v>
      </c>
      <c r="N786" t="b">
        <v>1</v>
      </c>
      <c r="O786" t="b">
        <v>0</v>
      </c>
      <c r="P786" t="b">
        <v>0</v>
      </c>
      <c r="Q786">
        <v>0</v>
      </c>
      <c r="R786">
        <v>0</v>
      </c>
      <c r="S786">
        <v>0</v>
      </c>
      <c r="T786">
        <v>0</v>
      </c>
      <c r="U786">
        <v>0</v>
      </c>
      <c r="V786">
        <v>0</v>
      </c>
      <c r="W786">
        <v>0</v>
      </c>
      <c r="X786">
        <v>0</v>
      </c>
      <c r="Y786">
        <v>500</v>
      </c>
      <c r="Z786" t="s">
        <v>1091</v>
      </c>
    </row>
    <row r="787" spans="1:26" x14ac:dyDescent="0.25">
      <c r="A787" t="s">
        <v>122</v>
      </c>
      <c r="B787" t="s">
        <v>1223</v>
      </c>
      <c r="C787" t="s">
        <v>4729</v>
      </c>
      <c r="D787">
        <v>0</v>
      </c>
      <c r="I787" t="s">
        <v>6284</v>
      </c>
      <c r="J787" t="s">
        <v>2322</v>
      </c>
      <c r="K787">
        <v>785</v>
      </c>
      <c r="L787" t="b">
        <v>0</v>
      </c>
      <c r="M787" t="b">
        <v>1</v>
      </c>
      <c r="N787" t="b">
        <v>1</v>
      </c>
      <c r="O787" t="b">
        <v>0</v>
      </c>
      <c r="P787" t="b">
        <v>0</v>
      </c>
      <c r="Q787">
        <v>0</v>
      </c>
      <c r="R787">
        <v>0</v>
      </c>
      <c r="S787">
        <v>0</v>
      </c>
      <c r="T787">
        <v>0</v>
      </c>
      <c r="U787">
        <v>0</v>
      </c>
      <c r="V787">
        <v>0</v>
      </c>
      <c r="W787">
        <v>0</v>
      </c>
      <c r="X787">
        <v>0</v>
      </c>
      <c r="Y787">
        <v>500</v>
      </c>
      <c r="Z787" t="s">
        <v>1091</v>
      </c>
    </row>
    <row r="788" spans="1:26" x14ac:dyDescent="0.25">
      <c r="A788" t="s">
        <v>122</v>
      </c>
      <c r="B788" t="s">
        <v>1223</v>
      </c>
      <c r="C788" t="s">
        <v>4730</v>
      </c>
      <c r="D788">
        <v>0</v>
      </c>
      <c r="I788" t="s">
        <v>6284</v>
      </c>
      <c r="J788" t="s">
        <v>2323</v>
      </c>
      <c r="K788">
        <v>786</v>
      </c>
      <c r="L788" t="b">
        <v>0</v>
      </c>
      <c r="M788" t="b">
        <v>1</v>
      </c>
      <c r="N788" t="b">
        <v>1</v>
      </c>
      <c r="O788" t="b">
        <v>0</v>
      </c>
      <c r="P788" t="b">
        <v>0</v>
      </c>
      <c r="Q788">
        <v>0</v>
      </c>
      <c r="R788">
        <v>0</v>
      </c>
      <c r="S788">
        <v>0</v>
      </c>
      <c r="T788">
        <v>0</v>
      </c>
      <c r="U788">
        <v>0</v>
      </c>
      <c r="V788">
        <v>0</v>
      </c>
      <c r="W788">
        <v>0</v>
      </c>
      <c r="X788">
        <v>0</v>
      </c>
      <c r="Y788">
        <v>500</v>
      </c>
      <c r="Z788" t="s">
        <v>1091</v>
      </c>
    </row>
    <row r="789" spans="1:26" x14ac:dyDescent="0.25">
      <c r="A789" t="s">
        <v>122</v>
      </c>
      <c r="B789" t="s">
        <v>1223</v>
      </c>
      <c r="C789" t="s">
        <v>4731</v>
      </c>
      <c r="D789">
        <v>0</v>
      </c>
      <c r="I789" t="s">
        <v>6284</v>
      </c>
      <c r="J789" t="s">
        <v>2324</v>
      </c>
      <c r="K789">
        <v>787</v>
      </c>
      <c r="L789" t="b">
        <v>0</v>
      </c>
      <c r="M789" t="b">
        <v>1</v>
      </c>
      <c r="N789" t="b">
        <v>1</v>
      </c>
      <c r="O789" t="b">
        <v>0</v>
      </c>
      <c r="P789" t="b">
        <v>0</v>
      </c>
      <c r="Q789">
        <v>0</v>
      </c>
      <c r="R789">
        <v>0</v>
      </c>
      <c r="S789">
        <v>0</v>
      </c>
      <c r="T789">
        <v>0</v>
      </c>
      <c r="U789">
        <v>0</v>
      </c>
      <c r="V789">
        <v>0</v>
      </c>
      <c r="W789">
        <v>0</v>
      </c>
      <c r="X789">
        <v>0</v>
      </c>
      <c r="Y789">
        <v>500</v>
      </c>
      <c r="Z789" t="s">
        <v>1091</v>
      </c>
    </row>
    <row r="790" spans="1:26" x14ac:dyDescent="0.25">
      <c r="A790" t="s">
        <v>122</v>
      </c>
      <c r="B790" t="s">
        <v>1223</v>
      </c>
      <c r="C790" t="s">
        <v>1046</v>
      </c>
      <c r="D790">
        <v>0</v>
      </c>
      <c r="I790" t="s">
        <v>6284</v>
      </c>
      <c r="J790" t="s">
        <v>2325</v>
      </c>
      <c r="K790">
        <v>788</v>
      </c>
      <c r="L790" t="b">
        <v>0</v>
      </c>
      <c r="M790" t="b">
        <v>1</v>
      </c>
      <c r="N790" t="b">
        <v>1</v>
      </c>
      <c r="O790" t="b">
        <v>0</v>
      </c>
      <c r="P790" t="b">
        <v>0</v>
      </c>
      <c r="Q790">
        <v>0</v>
      </c>
      <c r="R790">
        <v>0</v>
      </c>
      <c r="S790">
        <v>0</v>
      </c>
      <c r="T790">
        <v>0</v>
      </c>
      <c r="U790">
        <v>0</v>
      </c>
      <c r="V790">
        <v>0</v>
      </c>
      <c r="W790">
        <v>0</v>
      </c>
      <c r="X790">
        <v>0</v>
      </c>
      <c r="Y790">
        <v>500</v>
      </c>
      <c r="Z790" t="s">
        <v>1091</v>
      </c>
    </row>
    <row r="791" spans="1:26" x14ac:dyDescent="0.25">
      <c r="A791" t="s">
        <v>122</v>
      </c>
      <c r="B791" t="s">
        <v>1223</v>
      </c>
      <c r="C791" t="s">
        <v>9</v>
      </c>
      <c r="D791">
        <v>0</v>
      </c>
      <c r="I791" t="s">
        <v>6284</v>
      </c>
      <c r="J791" t="s">
        <v>2326</v>
      </c>
      <c r="K791">
        <v>789</v>
      </c>
      <c r="L791" t="b">
        <v>0</v>
      </c>
      <c r="M791" t="b">
        <v>1</v>
      </c>
      <c r="N791" t="b">
        <v>1</v>
      </c>
      <c r="O791" t="b">
        <v>0</v>
      </c>
      <c r="P791" t="b">
        <v>0</v>
      </c>
      <c r="Q791">
        <v>0</v>
      </c>
      <c r="R791">
        <v>0</v>
      </c>
      <c r="S791">
        <v>0</v>
      </c>
      <c r="T791">
        <v>0</v>
      </c>
      <c r="U791">
        <v>0</v>
      </c>
      <c r="V791">
        <v>0</v>
      </c>
      <c r="W791">
        <v>0</v>
      </c>
      <c r="X791">
        <v>0</v>
      </c>
      <c r="Y791">
        <v>500</v>
      </c>
      <c r="Z791" t="s">
        <v>1091</v>
      </c>
    </row>
    <row r="792" spans="1:26" x14ac:dyDescent="0.25">
      <c r="A792" t="s">
        <v>122</v>
      </c>
      <c r="B792" t="s">
        <v>1223</v>
      </c>
      <c r="C792" t="s">
        <v>4733</v>
      </c>
      <c r="D792">
        <v>0</v>
      </c>
      <c r="I792" t="s">
        <v>6284</v>
      </c>
      <c r="J792" t="s">
        <v>2327</v>
      </c>
      <c r="K792">
        <v>790</v>
      </c>
      <c r="L792" t="b">
        <v>0</v>
      </c>
      <c r="M792" t="b">
        <v>1</v>
      </c>
      <c r="N792" t="b">
        <v>1</v>
      </c>
      <c r="O792" t="b">
        <v>0</v>
      </c>
      <c r="P792" t="b">
        <v>0</v>
      </c>
      <c r="Q792">
        <v>0</v>
      </c>
      <c r="R792">
        <v>0</v>
      </c>
      <c r="S792">
        <v>0</v>
      </c>
      <c r="T792">
        <v>0</v>
      </c>
      <c r="U792">
        <v>0</v>
      </c>
      <c r="V792">
        <v>0</v>
      </c>
      <c r="W792">
        <v>0</v>
      </c>
      <c r="X792">
        <v>0</v>
      </c>
      <c r="Y792">
        <v>500</v>
      </c>
      <c r="Z792" t="s">
        <v>1091</v>
      </c>
    </row>
    <row r="793" spans="1:26" x14ac:dyDescent="0.25">
      <c r="A793" t="s">
        <v>122</v>
      </c>
      <c r="B793" t="s">
        <v>1223</v>
      </c>
      <c r="C793" t="s">
        <v>4734</v>
      </c>
      <c r="D793">
        <v>0</v>
      </c>
      <c r="I793" t="s">
        <v>6284</v>
      </c>
      <c r="J793" t="s">
        <v>2328</v>
      </c>
      <c r="K793">
        <v>791</v>
      </c>
      <c r="L793" t="b">
        <v>0</v>
      </c>
      <c r="M793" t="b">
        <v>1</v>
      </c>
      <c r="N793" t="b">
        <v>1</v>
      </c>
      <c r="O793" t="b">
        <v>0</v>
      </c>
      <c r="P793" t="b">
        <v>0</v>
      </c>
      <c r="Q793">
        <v>0</v>
      </c>
      <c r="R793">
        <v>0</v>
      </c>
      <c r="S793">
        <v>0</v>
      </c>
      <c r="T793">
        <v>0</v>
      </c>
      <c r="U793">
        <v>0</v>
      </c>
      <c r="V793">
        <v>0</v>
      </c>
      <c r="W793">
        <v>0</v>
      </c>
      <c r="X793">
        <v>0</v>
      </c>
      <c r="Y793">
        <v>500</v>
      </c>
      <c r="Z793" t="s">
        <v>1091</v>
      </c>
    </row>
    <row r="794" spans="1:26" x14ac:dyDescent="0.25">
      <c r="A794" t="s">
        <v>122</v>
      </c>
      <c r="B794" t="s">
        <v>1223</v>
      </c>
      <c r="C794" t="s">
        <v>4735</v>
      </c>
      <c r="D794">
        <v>0</v>
      </c>
      <c r="I794" t="s">
        <v>6284</v>
      </c>
      <c r="J794" t="s">
        <v>2329</v>
      </c>
      <c r="K794">
        <v>792</v>
      </c>
      <c r="L794" t="b">
        <v>0</v>
      </c>
      <c r="M794" t="b">
        <v>1</v>
      </c>
      <c r="N794" t="b">
        <v>1</v>
      </c>
      <c r="O794" t="b">
        <v>0</v>
      </c>
      <c r="P794" t="b">
        <v>0</v>
      </c>
      <c r="Q794">
        <v>0</v>
      </c>
      <c r="R794">
        <v>0</v>
      </c>
      <c r="S794">
        <v>0</v>
      </c>
      <c r="T794">
        <v>0</v>
      </c>
      <c r="U794">
        <v>0</v>
      </c>
      <c r="V794">
        <v>0</v>
      </c>
      <c r="W794">
        <v>0</v>
      </c>
      <c r="X794">
        <v>0</v>
      </c>
      <c r="Y794">
        <v>500</v>
      </c>
      <c r="Z794" t="s">
        <v>1091</v>
      </c>
    </row>
    <row r="795" spans="1:26" x14ac:dyDescent="0.25">
      <c r="A795" t="s">
        <v>122</v>
      </c>
      <c r="B795" t="s">
        <v>1223</v>
      </c>
      <c r="C795" t="s">
        <v>1081</v>
      </c>
      <c r="D795" t="s">
        <v>3111</v>
      </c>
      <c r="I795" t="s">
        <v>6284</v>
      </c>
      <c r="J795" t="s">
        <v>2330</v>
      </c>
      <c r="K795">
        <v>793</v>
      </c>
      <c r="L795" t="b">
        <v>0</v>
      </c>
      <c r="M795" t="b">
        <v>1</v>
      </c>
      <c r="N795" t="b">
        <v>1</v>
      </c>
      <c r="O795" t="b">
        <v>0</v>
      </c>
      <c r="P795" t="b">
        <v>0</v>
      </c>
      <c r="Q795">
        <v>0</v>
      </c>
      <c r="R795">
        <v>0</v>
      </c>
      <c r="S795">
        <v>0</v>
      </c>
      <c r="T795">
        <v>0</v>
      </c>
      <c r="U795">
        <v>0</v>
      </c>
      <c r="V795">
        <v>0</v>
      </c>
      <c r="W795">
        <v>0</v>
      </c>
      <c r="X795">
        <v>0</v>
      </c>
      <c r="Y795">
        <v>500</v>
      </c>
      <c r="Z795" t="s">
        <v>1091</v>
      </c>
    </row>
    <row r="796" spans="1:26" x14ac:dyDescent="0.25">
      <c r="A796" t="s">
        <v>122</v>
      </c>
      <c r="B796" t="s">
        <v>1225</v>
      </c>
      <c r="C796" t="s">
        <v>4725</v>
      </c>
      <c r="D796">
        <v>53</v>
      </c>
      <c r="I796" t="s">
        <v>6284</v>
      </c>
      <c r="J796" t="s">
        <v>2331</v>
      </c>
      <c r="K796">
        <v>794</v>
      </c>
      <c r="L796" t="b">
        <v>0</v>
      </c>
      <c r="M796" t="b">
        <v>1</v>
      </c>
      <c r="N796" t="b">
        <v>1</v>
      </c>
      <c r="O796" t="b">
        <v>0</v>
      </c>
      <c r="P796" t="b">
        <v>0</v>
      </c>
      <c r="Q796">
        <v>0</v>
      </c>
      <c r="R796">
        <v>0</v>
      </c>
      <c r="S796">
        <v>0</v>
      </c>
      <c r="T796">
        <v>0</v>
      </c>
      <c r="U796">
        <v>0</v>
      </c>
      <c r="V796">
        <v>0</v>
      </c>
      <c r="W796">
        <v>0</v>
      </c>
      <c r="X796">
        <v>0</v>
      </c>
      <c r="Y796">
        <v>500</v>
      </c>
      <c r="Z796" t="s">
        <v>1091</v>
      </c>
    </row>
    <row r="797" spans="1:26" x14ac:dyDescent="0.25">
      <c r="A797" t="s">
        <v>122</v>
      </c>
      <c r="B797" t="s">
        <v>1225</v>
      </c>
      <c r="C797" t="s">
        <v>1083</v>
      </c>
      <c r="D797" t="b">
        <v>0</v>
      </c>
      <c r="I797" t="s">
        <v>6284</v>
      </c>
      <c r="J797" t="s">
        <v>2332</v>
      </c>
      <c r="K797">
        <v>795</v>
      </c>
      <c r="L797" t="b">
        <v>0</v>
      </c>
      <c r="M797" t="b">
        <v>1</v>
      </c>
      <c r="N797" t="b">
        <v>1</v>
      </c>
      <c r="O797" t="b">
        <v>0</v>
      </c>
      <c r="P797" t="b">
        <v>0</v>
      </c>
      <c r="Q797">
        <v>0</v>
      </c>
      <c r="R797">
        <v>0</v>
      </c>
      <c r="S797">
        <v>0</v>
      </c>
      <c r="T797">
        <v>0</v>
      </c>
      <c r="U797">
        <v>0</v>
      </c>
      <c r="V797">
        <v>0</v>
      </c>
      <c r="W797">
        <v>0</v>
      </c>
      <c r="X797">
        <v>0</v>
      </c>
      <c r="Y797">
        <v>500</v>
      </c>
      <c r="Z797" t="s">
        <v>1091</v>
      </c>
    </row>
    <row r="798" spans="1:26" x14ac:dyDescent="0.25">
      <c r="A798" t="s">
        <v>122</v>
      </c>
      <c r="B798" t="s">
        <v>1225</v>
      </c>
      <c r="C798" t="s">
        <v>4726</v>
      </c>
      <c r="D798" t="b">
        <v>0</v>
      </c>
      <c r="I798" t="s">
        <v>6284</v>
      </c>
      <c r="J798" t="s">
        <v>2333</v>
      </c>
      <c r="K798">
        <v>796</v>
      </c>
      <c r="L798" t="b">
        <v>0</v>
      </c>
      <c r="M798" t="b">
        <v>1</v>
      </c>
      <c r="N798" t="b">
        <v>1</v>
      </c>
      <c r="O798" t="b">
        <v>0</v>
      </c>
      <c r="P798" t="b">
        <v>0</v>
      </c>
      <c r="Q798">
        <v>0</v>
      </c>
      <c r="R798">
        <v>0</v>
      </c>
      <c r="S798">
        <v>0</v>
      </c>
      <c r="T798">
        <v>0</v>
      </c>
      <c r="U798">
        <v>0</v>
      </c>
      <c r="V798">
        <v>0</v>
      </c>
      <c r="W798">
        <v>0</v>
      </c>
      <c r="X798">
        <v>0</v>
      </c>
      <c r="Y798">
        <v>500</v>
      </c>
      <c r="Z798" t="s">
        <v>1091</v>
      </c>
    </row>
    <row r="799" spans="1:26" x14ac:dyDescent="0.25">
      <c r="A799" t="s">
        <v>122</v>
      </c>
      <c r="B799" t="s">
        <v>1225</v>
      </c>
      <c r="C799" t="s">
        <v>4727</v>
      </c>
      <c r="D799" t="b">
        <v>0</v>
      </c>
      <c r="I799" t="s">
        <v>6284</v>
      </c>
      <c r="J799" t="s">
        <v>2334</v>
      </c>
      <c r="K799">
        <v>797</v>
      </c>
      <c r="L799" t="b">
        <v>0</v>
      </c>
      <c r="M799" t="b">
        <v>1</v>
      </c>
      <c r="N799" t="b">
        <v>1</v>
      </c>
      <c r="O799" t="b">
        <v>0</v>
      </c>
      <c r="P799" t="b">
        <v>0</v>
      </c>
      <c r="Q799">
        <v>0</v>
      </c>
      <c r="R799">
        <v>0</v>
      </c>
      <c r="S799">
        <v>0</v>
      </c>
      <c r="T799">
        <v>0</v>
      </c>
      <c r="U799">
        <v>0</v>
      </c>
      <c r="V799">
        <v>0</v>
      </c>
      <c r="W799">
        <v>0</v>
      </c>
      <c r="X799">
        <v>0</v>
      </c>
      <c r="Y799">
        <v>500</v>
      </c>
      <c r="Z799" t="s">
        <v>1091</v>
      </c>
    </row>
    <row r="800" spans="1:26" x14ac:dyDescent="0.25">
      <c r="A800" t="s">
        <v>122</v>
      </c>
      <c r="B800" t="s">
        <v>1225</v>
      </c>
      <c r="C800" t="s">
        <v>4728</v>
      </c>
      <c r="D800" t="b">
        <v>0</v>
      </c>
      <c r="I800" t="s">
        <v>6284</v>
      </c>
      <c r="J800" t="s">
        <v>2335</v>
      </c>
      <c r="K800">
        <v>798</v>
      </c>
      <c r="L800" t="b">
        <v>0</v>
      </c>
      <c r="M800" t="b">
        <v>1</v>
      </c>
      <c r="N800" t="b">
        <v>1</v>
      </c>
      <c r="O800" t="b">
        <v>0</v>
      </c>
      <c r="P800" t="b">
        <v>0</v>
      </c>
      <c r="Q800">
        <v>0</v>
      </c>
      <c r="R800">
        <v>0</v>
      </c>
      <c r="S800">
        <v>0</v>
      </c>
      <c r="T800">
        <v>0</v>
      </c>
      <c r="U800">
        <v>0</v>
      </c>
      <c r="V800">
        <v>0</v>
      </c>
      <c r="W800">
        <v>0</v>
      </c>
      <c r="X800">
        <v>0</v>
      </c>
      <c r="Y800">
        <v>500</v>
      </c>
      <c r="Z800" t="s">
        <v>1091</v>
      </c>
    </row>
    <row r="801" spans="1:26" x14ac:dyDescent="0.25">
      <c r="A801" t="s">
        <v>122</v>
      </c>
      <c r="B801" t="s">
        <v>1225</v>
      </c>
      <c r="C801" t="s">
        <v>2454</v>
      </c>
      <c r="D801" t="b">
        <v>0</v>
      </c>
      <c r="I801" t="s">
        <v>6284</v>
      </c>
      <c r="J801" t="s">
        <v>2336</v>
      </c>
      <c r="K801">
        <v>799</v>
      </c>
      <c r="L801" t="b">
        <v>0</v>
      </c>
      <c r="M801" t="b">
        <v>0</v>
      </c>
      <c r="N801" t="b">
        <v>1</v>
      </c>
      <c r="O801" t="b">
        <v>0</v>
      </c>
      <c r="P801" t="b">
        <v>0</v>
      </c>
      <c r="Q801">
        <v>0</v>
      </c>
      <c r="R801">
        <v>0</v>
      </c>
      <c r="S801">
        <v>0</v>
      </c>
      <c r="T801">
        <v>0</v>
      </c>
      <c r="U801">
        <v>0</v>
      </c>
      <c r="V801">
        <v>0</v>
      </c>
      <c r="W801">
        <v>0</v>
      </c>
      <c r="X801">
        <v>0</v>
      </c>
      <c r="Y801">
        <v>500</v>
      </c>
      <c r="Z801" t="s">
        <v>1091</v>
      </c>
    </row>
    <row r="802" spans="1:26" x14ac:dyDescent="0.25">
      <c r="A802" t="s">
        <v>122</v>
      </c>
      <c r="B802" t="s">
        <v>1225</v>
      </c>
      <c r="C802" t="s">
        <v>4729</v>
      </c>
      <c r="D802">
        <v>0</v>
      </c>
      <c r="I802" t="s">
        <v>6297</v>
      </c>
      <c r="J802" t="s">
        <v>6298</v>
      </c>
      <c r="K802">
        <v>800</v>
      </c>
      <c r="L802" t="b">
        <v>1</v>
      </c>
      <c r="M802" t="b">
        <v>0</v>
      </c>
      <c r="N802" t="b">
        <v>1</v>
      </c>
      <c r="O802" t="b">
        <v>0</v>
      </c>
      <c r="P802" t="b">
        <v>0</v>
      </c>
      <c r="Q802">
        <v>0</v>
      </c>
      <c r="R802">
        <v>0</v>
      </c>
      <c r="S802">
        <v>0</v>
      </c>
      <c r="T802">
        <v>0</v>
      </c>
      <c r="U802">
        <v>0</v>
      </c>
      <c r="V802">
        <v>1</v>
      </c>
      <c r="W802">
        <v>544</v>
      </c>
      <c r="X802">
        <v>0</v>
      </c>
      <c r="Y802">
        <v>500</v>
      </c>
      <c r="Z802" t="s">
        <v>1091</v>
      </c>
    </row>
    <row r="803" spans="1:26" x14ac:dyDescent="0.25">
      <c r="A803" t="s">
        <v>122</v>
      </c>
      <c r="B803" t="s">
        <v>1225</v>
      </c>
      <c r="C803" t="s">
        <v>4730</v>
      </c>
      <c r="D803">
        <v>0</v>
      </c>
      <c r="I803" t="s">
        <v>6297</v>
      </c>
      <c r="J803" t="s">
        <v>6299</v>
      </c>
      <c r="K803">
        <v>801</v>
      </c>
      <c r="L803" t="b">
        <v>1</v>
      </c>
      <c r="M803" t="b">
        <v>0</v>
      </c>
      <c r="N803" t="b">
        <v>1</v>
      </c>
      <c r="O803" t="b">
        <v>0</v>
      </c>
      <c r="P803" t="b">
        <v>0</v>
      </c>
      <c r="Q803">
        <v>0</v>
      </c>
      <c r="R803">
        <v>0</v>
      </c>
      <c r="S803">
        <v>0</v>
      </c>
      <c r="T803">
        <v>0</v>
      </c>
      <c r="U803">
        <v>0</v>
      </c>
      <c r="V803">
        <v>1</v>
      </c>
      <c r="W803">
        <v>547</v>
      </c>
      <c r="X803">
        <v>0</v>
      </c>
      <c r="Y803">
        <v>500</v>
      </c>
      <c r="Z803" t="s">
        <v>1091</v>
      </c>
    </row>
    <row r="804" spans="1:26" x14ac:dyDescent="0.25">
      <c r="A804" t="s">
        <v>122</v>
      </c>
      <c r="B804" t="s">
        <v>1225</v>
      </c>
      <c r="C804" t="s">
        <v>4731</v>
      </c>
      <c r="D804">
        <v>0</v>
      </c>
      <c r="I804" t="s">
        <v>6297</v>
      </c>
      <c r="J804" t="s">
        <v>6300</v>
      </c>
      <c r="K804">
        <v>802</v>
      </c>
      <c r="L804" t="b">
        <v>1</v>
      </c>
      <c r="M804" t="b">
        <v>0</v>
      </c>
      <c r="N804" t="b">
        <v>1</v>
      </c>
      <c r="O804" t="b">
        <v>0</v>
      </c>
      <c r="P804" t="b">
        <v>0</v>
      </c>
      <c r="Q804">
        <v>0</v>
      </c>
      <c r="R804">
        <v>0</v>
      </c>
      <c r="S804">
        <v>0</v>
      </c>
      <c r="T804">
        <v>0</v>
      </c>
      <c r="U804">
        <v>0</v>
      </c>
      <c r="V804">
        <v>1</v>
      </c>
      <c r="W804">
        <v>549</v>
      </c>
      <c r="X804">
        <v>0</v>
      </c>
      <c r="Y804">
        <v>500</v>
      </c>
      <c r="Z804" t="s">
        <v>1091</v>
      </c>
    </row>
    <row r="805" spans="1:26" x14ac:dyDescent="0.25">
      <c r="A805" t="s">
        <v>122</v>
      </c>
      <c r="B805" t="s">
        <v>1225</v>
      </c>
      <c r="C805" t="s">
        <v>1046</v>
      </c>
      <c r="D805">
        <v>0</v>
      </c>
      <c r="I805" t="s">
        <v>6297</v>
      </c>
      <c r="J805" t="s">
        <v>6301</v>
      </c>
      <c r="K805">
        <v>803</v>
      </c>
      <c r="L805" t="b">
        <v>1</v>
      </c>
      <c r="M805" t="b">
        <v>0</v>
      </c>
      <c r="N805" t="b">
        <v>1</v>
      </c>
      <c r="O805" t="b">
        <v>1</v>
      </c>
      <c r="P805" t="b">
        <v>0</v>
      </c>
      <c r="Q805">
        <v>0</v>
      </c>
      <c r="R805">
        <v>0</v>
      </c>
      <c r="S805">
        <v>0</v>
      </c>
      <c r="T805">
        <v>0</v>
      </c>
      <c r="U805">
        <v>0</v>
      </c>
      <c r="V805">
        <v>1</v>
      </c>
      <c r="W805">
        <v>551</v>
      </c>
      <c r="X805">
        <v>0</v>
      </c>
      <c r="Y805">
        <v>500</v>
      </c>
      <c r="Z805" t="s">
        <v>1091</v>
      </c>
    </row>
    <row r="806" spans="1:26" x14ac:dyDescent="0.25">
      <c r="A806" t="s">
        <v>122</v>
      </c>
      <c r="B806" t="s">
        <v>1225</v>
      </c>
      <c r="C806" t="s">
        <v>9</v>
      </c>
      <c r="D806">
        <v>0</v>
      </c>
      <c r="I806" t="s">
        <v>6297</v>
      </c>
      <c r="J806" t="s">
        <v>6302</v>
      </c>
      <c r="K806">
        <v>804</v>
      </c>
      <c r="L806" t="b">
        <v>1</v>
      </c>
      <c r="M806" t="b">
        <v>0</v>
      </c>
      <c r="N806" t="b">
        <v>1</v>
      </c>
      <c r="O806" t="b">
        <v>1</v>
      </c>
      <c r="P806" t="b">
        <v>0</v>
      </c>
      <c r="Q806">
        <v>0</v>
      </c>
      <c r="R806">
        <v>0</v>
      </c>
      <c r="S806">
        <v>0</v>
      </c>
      <c r="T806">
        <v>0</v>
      </c>
      <c r="U806">
        <v>0</v>
      </c>
      <c r="V806">
        <v>1</v>
      </c>
      <c r="W806">
        <v>552</v>
      </c>
      <c r="X806">
        <v>0</v>
      </c>
      <c r="Y806">
        <v>500</v>
      </c>
      <c r="Z806" t="s">
        <v>1091</v>
      </c>
    </row>
    <row r="807" spans="1:26" x14ac:dyDescent="0.25">
      <c r="A807" t="s">
        <v>122</v>
      </c>
      <c r="B807" t="s">
        <v>1225</v>
      </c>
      <c r="C807" t="s">
        <v>4733</v>
      </c>
      <c r="D807">
        <v>0</v>
      </c>
      <c r="I807" t="s">
        <v>6297</v>
      </c>
      <c r="J807" t="s">
        <v>6303</v>
      </c>
      <c r="K807">
        <v>805</v>
      </c>
      <c r="L807" t="b">
        <v>1</v>
      </c>
      <c r="M807" t="b">
        <v>0</v>
      </c>
      <c r="N807" t="b">
        <v>1</v>
      </c>
      <c r="O807" t="b">
        <v>1</v>
      </c>
      <c r="P807" t="b">
        <v>0</v>
      </c>
      <c r="Q807">
        <v>0</v>
      </c>
      <c r="R807">
        <v>0</v>
      </c>
      <c r="S807">
        <v>0</v>
      </c>
      <c r="T807">
        <v>0</v>
      </c>
      <c r="U807">
        <v>0</v>
      </c>
      <c r="V807">
        <v>1</v>
      </c>
      <c r="W807">
        <v>553</v>
      </c>
      <c r="X807">
        <v>0</v>
      </c>
      <c r="Y807">
        <v>500</v>
      </c>
      <c r="Z807" t="s">
        <v>1091</v>
      </c>
    </row>
    <row r="808" spans="1:26" x14ac:dyDescent="0.25">
      <c r="A808" t="s">
        <v>122</v>
      </c>
      <c r="B808" t="s">
        <v>1225</v>
      </c>
      <c r="C808" t="s">
        <v>4734</v>
      </c>
      <c r="D808">
        <v>0</v>
      </c>
      <c r="I808" t="s">
        <v>6297</v>
      </c>
      <c r="J808" t="s">
        <v>6304</v>
      </c>
      <c r="K808">
        <v>806</v>
      </c>
      <c r="L808" t="b">
        <v>1</v>
      </c>
      <c r="M808" t="b">
        <v>0</v>
      </c>
      <c r="N808" t="b">
        <v>1</v>
      </c>
      <c r="O808" t="b">
        <v>1</v>
      </c>
      <c r="P808" t="b">
        <v>0</v>
      </c>
      <c r="Q808">
        <v>0</v>
      </c>
      <c r="R808">
        <v>0</v>
      </c>
      <c r="S808">
        <v>0</v>
      </c>
      <c r="T808">
        <v>0</v>
      </c>
      <c r="U808">
        <v>0</v>
      </c>
      <c r="V808">
        <v>1</v>
      </c>
      <c r="W808">
        <v>554</v>
      </c>
      <c r="X808">
        <v>0</v>
      </c>
      <c r="Y808">
        <v>500</v>
      </c>
      <c r="Z808" t="s">
        <v>1091</v>
      </c>
    </row>
    <row r="809" spans="1:26" x14ac:dyDescent="0.25">
      <c r="A809" t="s">
        <v>122</v>
      </c>
      <c r="B809" t="s">
        <v>1225</v>
      </c>
      <c r="C809" t="s">
        <v>4735</v>
      </c>
      <c r="D809">
        <v>0</v>
      </c>
      <c r="I809" t="s">
        <v>6297</v>
      </c>
      <c r="J809" t="s">
        <v>6305</v>
      </c>
      <c r="K809">
        <v>807</v>
      </c>
      <c r="L809" t="b">
        <v>1</v>
      </c>
      <c r="M809" t="b">
        <v>0</v>
      </c>
      <c r="N809" t="b">
        <v>1</v>
      </c>
      <c r="O809" t="b">
        <v>1</v>
      </c>
      <c r="P809" t="b">
        <v>0</v>
      </c>
      <c r="Q809">
        <v>0</v>
      </c>
      <c r="R809">
        <v>0</v>
      </c>
      <c r="S809">
        <v>0</v>
      </c>
      <c r="T809">
        <v>0</v>
      </c>
      <c r="U809">
        <v>0</v>
      </c>
      <c r="V809">
        <v>1</v>
      </c>
      <c r="W809">
        <v>555</v>
      </c>
      <c r="X809">
        <v>0</v>
      </c>
      <c r="Y809">
        <v>500</v>
      </c>
      <c r="Z809" t="s">
        <v>1091</v>
      </c>
    </row>
    <row r="810" spans="1:26" x14ac:dyDescent="0.25">
      <c r="A810" t="s">
        <v>122</v>
      </c>
      <c r="B810" t="s">
        <v>1225</v>
      </c>
      <c r="C810" t="s">
        <v>1081</v>
      </c>
      <c r="D810" t="s">
        <v>3111</v>
      </c>
      <c r="I810" t="s">
        <v>6297</v>
      </c>
      <c r="J810" t="s">
        <v>6306</v>
      </c>
      <c r="K810">
        <v>808</v>
      </c>
      <c r="L810" t="b">
        <v>1</v>
      </c>
      <c r="M810" t="b">
        <v>0</v>
      </c>
      <c r="N810" t="b">
        <v>1</v>
      </c>
      <c r="O810" t="b">
        <v>1</v>
      </c>
      <c r="P810" t="b">
        <v>0</v>
      </c>
      <c r="Q810">
        <v>0</v>
      </c>
      <c r="R810">
        <v>0</v>
      </c>
      <c r="S810">
        <v>0</v>
      </c>
      <c r="T810">
        <v>0</v>
      </c>
      <c r="U810">
        <v>0</v>
      </c>
      <c r="V810">
        <v>1</v>
      </c>
      <c r="W810">
        <v>556</v>
      </c>
      <c r="X810">
        <v>0</v>
      </c>
      <c r="Y810">
        <v>500</v>
      </c>
      <c r="Z810" t="s">
        <v>1091</v>
      </c>
    </row>
    <row r="811" spans="1:26" x14ac:dyDescent="0.25">
      <c r="A811" t="s">
        <v>122</v>
      </c>
      <c r="B811" t="s">
        <v>1226</v>
      </c>
      <c r="C811" t="s">
        <v>4725</v>
      </c>
      <c r="D811">
        <v>54</v>
      </c>
      <c r="I811" t="s">
        <v>6297</v>
      </c>
      <c r="J811" t="s">
        <v>6307</v>
      </c>
      <c r="K811">
        <v>809</v>
      </c>
      <c r="L811" t="b">
        <v>1</v>
      </c>
      <c r="M811" t="b">
        <v>0</v>
      </c>
      <c r="N811" t="b">
        <v>1</v>
      </c>
      <c r="O811" t="b">
        <v>1</v>
      </c>
      <c r="P811" t="b">
        <v>0</v>
      </c>
      <c r="Q811">
        <v>0</v>
      </c>
      <c r="R811">
        <v>0</v>
      </c>
      <c r="S811">
        <v>0</v>
      </c>
      <c r="T811">
        <v>0</v>
      </c>
      <c r="U811">
        <v>0</v>
      </c>
      <c r="V811">
        <v>1</v>
      </c>
      <c r="W811">
        <v>557</v>
      </c>
      <c r="X811">
        <v>0</v>
      </c>
      <c r="Y811">
        <v>500</v>
      </c>
      <c r="Z811" t="s">
        <v>1091</v>
      </c>
    </row>
    <row r="812" spans="1:26" x14ac:dyDescent="0.25">
      <c r="A812" t="s">
        <v>122</v>
      </c>
      <c r="B812" t="s">
        <v>1226</v>
      </c>
      <c r="C812" t="s">
        <v>1083</v>
      </c>
      <c r="D812" t="b">
        <v>0</v>
      </c>
      <c r="I812" t="s">
        <v>6297</v>
      </c>
      <c r="J812" t="s">
        <v>6308</v>
      </c>
      <c r="K812">
        <v>810</v>
      </c>
      <c r="L812" t="b">
        <v>1</v>
      </c>
      <c r="M812" t="b">
        <v>0</v>
      </c>
      <c r="N812" t="b">
        <v>1</v>
      </c>
      <c r="O812" t="b">
        <v>0</v>
      </c>
      <c r="P812" t="b">
        <v>0</v>
      </c>
      <c r="Q812">
        <v>0</v>
      </c>
      <c r="R812">
        <v>0</v>
      </c>
      <c r="S812">
        <v>0</v>
      </c>
      <c r="T812">
        <v>0</v>
      </c>
      <c r="U812">
        <v>0</v>
      </c>
      <c r="V812">
        <v>1</v>
      </c>
      <c r="W812">
        <v>558</v>
      </c>
      <c r="X812">
        <v>0</v>
      </c>
      <c r="Y812">
        <v>500</v>
      </c>
      <c r="Z812" t="s">
        <v>1091</v>
      </c>
    </row>
    <row r="813" spans="1:26" x14ac:dyDescent="0.25">
      <c r="A813" t="s">
        <v>122</v>
      </c>
      <c r="B813" t="s">
        <v>1226</v>
      </c>
      <c r="C813" t="s">
        <v>4726</v>
      </c>
      <c r="D813" t="b">
        <v>0</v>
      </c>
      <c r="I813" t="s">
        <v>6297</v>
      </c>
      <c r="J813" t="s">
        <v>6309</v>
      </c>
      <c r="K813">
        <v>811</v>
      </c>
      <c r="L813" t="b">
        <v>1</v>
      </c>
      <c r="M813" t="b">
        <v>0</v>
      </c>
      <c r="N813" t="b">
        <v>1</v>
      </c>
      <c r="O813" t="b">
        <v>0</v>
      </c>
      <c r="P813" t="b">
        <v>0</v>
      </c>
      <c r="Q813">
        <v>0</v>
      </c>
      <c r="R813">
        <v>0</v>
      </c>
      <c r="S813">
        <v>0</v>
      </c>
      <c r="T813">
        <v>0</v>
      </c>
      <c r="U813">
        <v>0</v>
      </c>
      <c r="V813">
        <v>1</v>
      </c>
      <c r="W813">
        <v>561</v>
      </c>
      <c r="X813">
        <v>0</v>
      </c>
      <c r="Y813">
        <v>500</v>
      </c>
      <c r="Z813" t="s">
        <v>1091</v>
      </c>
    </row>
    <row r="814" spans="1:26" x14ac:dyDescent="0.25">
      <c r="A814" t="s">
        <v>122</v>
      </c>
      <c r="B814" t="s">
        <v>1226</v>
      </c>
      <c r="C814" t="s">
        <v>4727</v>
      </c>
      <c r="D814" t="b">
        <v>0</v>
      </c>
      <c r="I814" t="s">
        <v>6297</v>
      </c>
      <c r="J814" t="s">
        <v>6310</v>
      </c>
      <c r="K814">
        <v>812</v>
      </c>
      <c r="L814" t="b">
        <v>1</v>
      </c>
      <c r="M814" t="b">
        <v>0</v>
      </c>
      <c r="N814" t="b">
        <v>1</v>
      </c>
      <c r="O814" t="b">
        <v>0</v>
      </c>
      <c r="P814" t="b">
        <v>0</v>
      </c>
      <c r="Q814">
        <v>0</v>
      </c>
      <c r="R814">
        <v>0</v>
      </c>
      <c r="S814">
        <v>0</v>
      </c>
      <c r="T814">
        <v>0</v>
      </c>
      <c r="U814">
        <v>0</v>
      </c>
      <c r="V814">
        <v>1</v>
      </c>
      <c r="W814">
        <v>563</v>
      </c>
      <c r="X814">
        <v>0</v>
      </c>
      <c r="Y814">
        <v>500</v>
      </c>
      <c r="Z814" t="s">
        <v>1091</v>
      </c>
    </row>
    <row r="815" spans="1:26" x14ac:dyDescent="0.25">
      <c r="A815" t="s">
        <v>122</v>
      </c>
      <c r="B815" t="s">
        <v>1226</v>
      </c>
      <c r="C815" t="s">
        <v>4728</v>
      </c>
      <c r="D815" t="b">
        <v>0</v>
      </c>
      <c r="I815" t="s">
        <v>6297</v>
      </c>
      <c r="J815" t="s">
        <v>6311</v>
      </c>
      <c r="K815">
        <v>813</v>
      </c>
      <c r="L815" t="b">
        <v>1</v>
      </c>
      <c r="M815" t="b">
        <v>0</v>
      </c>
      <c r="N815" t="b">
        <v>1</v>
      </c>
      <c r="O815" t="b">
        <v>1</v>
      </c>
      <c r="P815" t="b">
        <v>0</v>
      </c>
      <c r="Q815">
        <v>0</v>
      </c>
      <c r="R815">
        <v>0</v>
      </c>
      <c r="S815">
        <v>0</v>
      </c>
      <c r="T815">
        <v>0</v>
      </c>
      <c r="U815">
        <v>0</v>
      </c>
      <c r="V815">
        <v>1</v>
      </c>
      <c r="W815">
        <v>565</v>
      </c>
      <c r="X815">
        <v>0</v>
      </c>
      <c r="Y815">
        <v>500</v>
      </c>
      <c r="Z815" t="s">
        <v>1091</v>
      </c>
    </row>
    <row r="816" spans="1:26" x14ac:dyDescent="0.25">
      <c r="A816" t="s">
        <v>122</v>
      </c>
      <c r="B816" t="s">
        <v>1226</v>
      </c>
      <c r="C816" t="s">
        <v>2454</v>
      </c>
      <c r="D816" t="b">
        <v>0</v>
      </c>
      <c r="I816" t="s">
        <v>6297</v>
      </c>
      <c r="J816" t="s">
        <v>6312</v>
      </c>
      <c r="K816">
        <v>814</v>
      </c>
      <c r="L816" t="b">
        <v>1</v>
      </c>
      <c r="M816" t="b">
        <v>0</v>
      </c>
      <c r="N816" t="b">
        <v>1</v>
      </c>
      <c r="O816" t="b">
        <v>1</v>
      </c>
      <c r="P816" t="b">
        <v>0</v>
      </c>
      <c r="Q816">
        <v>0</v>
      </c>
      <c r="R816">
        <v>0</v>
      </c>
      <c r="S816">
        <v>0</v>
      </c>
      <c r="T816">
        <v>0</v>
      </c>
      <c r="U816">
        <v>0</v>
      </c>
      <c r="V816">
        <v>1</v>
      </c>
      <c r="W816">
        <v>566</v>
      </c>
      <c r="X816">
        <v>0</v>
      </c>
      <c r="Y816">
        <v>500</v>
      </c>
      <c r="Z816" t="s">
        <v>1091</v>
      </c>
    </row>
    <row r="817" spans="1:26" x14ac:dyDescent="0.25">
      <c r="A817" t="s">
        <v>122</v>
      </c>
      <c r="B817" t="s">
        <v>1226</v>
      </c>
      <c r="C817" t="s">
        <v>4729</v>
      </c>
      <c r="D817">
        <v>0</v>
      </c>
      <c r="I817" t="s">
        <v>6297</v>
      </c>
      <c r="J817" t="s">
        <v>6313</v>
      </c>
      <c r="K817">
        <v>815</v>
      </c>
      <c r="L817" t="b">
        <v>1</v>
      </c>
      <c r="M817" t="b">
        <v>0</v>
      </c>
      <c r="N817" t="b">
        <v>1</v>
      </c>
      <c r="O817" t="b">
        <v>1</v>
      </c>
      <c r="P817" t="b">
        <v>0</v>
      </c>
      <c r="Q817">
        <v>0</v>
      </c>
      <c r="R817">
        <v>0</v>
      </c>
      <c r="S817">
        <v>0</v>
      </c>
      <c r="T817">
        <v>0</v>
      </c>
      <c r="U817">
        <v>0</v>
      </c>
      <c r="V817">
        <v>1</v>
      </c>
      <c r="W817">
        <v>567</v>
      </c>
      <c r="X817">
        <v>0</v>
      </c>
      <c r="Y817">
        <v>500</v>
      </c>
      <c r="Z817" t="s">
        <v>1091</v>
      </c>
    </row>
    <row r="818" spans="1:26" x14ac:dyDescent="0.25">
      <c r="A818" t="s">
        <v>122</v>
      </c>
      <c r="B818" t="s">
        <v>1226</v>
      </c>
      <c r="C818" t="s">
        <v>4730</v>
      </c>
      <c r="D818">
        <v>0</v>
      </c>
      <c r="I818" t="s">
        <v>6297</v>
      </c>
      <c r="J818" t="s">
        <v>6314</v>
      </c>
      <c r="K818">
        <v>816</v>
      </c>
      <c r="L818" t="b">
        <v>1</v>
      </c>
      <c r="M818" t="b">
        <v>0</v>
      </c>
      <c r="N818" t="b">
        <v>1</v>
      </c>
      <c r="O818" t="b">
        <v>1</v>
      </c>
      <c r="P818" t="b">
        <v>0</v>
      </c>
      <c r="Q818">
        <v>0</v>
      </c>
      <c r="R818">
        <v>0</v>
      </c>
      <c r="S818">
        <v>0</v>
      </c>
      <c r="T818">
        <v>0</v>
      </c>
      <c r="U818">
        <v>0</v>
      </c>
      <c r="V818">
        <v>1</v>
      </c>
      <c r="W818">
        <v>568</v>
      </c>
      <c r="X818">
        <v>0</v>
      </c>
      <c r="Y818">
        <v>500</v>
      </c>
      <c r="Z818" t="s">
        <v>1091</v>
      </c>
    </row>
    <row r="819" spans="1:26" x14ac:dyDescent="0.25">
      <c r="A819" t="s">
        <v>122</v>
      </c>
      <c r="B819" t="s">
        <v>1226</v>
      </c>
      <c r="C819" t="s">
        <v>4731</v>
      </c>
      <c r="D819">
        <v>0</v>
      </c>
      <c r="I819" t="s">
        <v>6297</v>
      </c>
      <c r="J819" t="s">
        <v>6315</v>
      </c>
      <c r="K819">
        <v>817</v>
      </c>
      <c r="L819" t="b">
        <v>1</v>
      </c>
      <c r="M819" t="b">
        <v>0</v>
      </c>
      <c r="N819" t="b">
        <v>1</v>
      </c>
      <c r="O819" t="b">
        <v>1</v>
      </c>
      <c r="P819" t="b">
        <v>0</v>
      </c>
      <c r="Q819">
        <v>0</v>
      </c>
      <c r="R819">
        <v>0</v>
      </c>
      <c r="S819">
        <v>0</v>
      </c>
      <c r="T819">
        <v>0</v>
      </c>
      <c r="U819">
        <v>0</v>
      </c>
      <c r="V819">
        <v>1</v>
      </c>
      <c r="W819">
        <v>569</v>
      </c>
      <c r="X819">
        <v>0</v>
      </c>
      <c r="Y819">
        <v>500</v>
      </c>
      <c r="Z819" t="s">
        <v>1091</v>
      </c>
    </row>
    <row r="820" spans="1:26" x14ac:dyDescent="0.25">
      <c r="A820" t="s">
        <v>122</v>
      </c>
      <c r="B820" t="s">
        <v>1226</v>
      </c>
      <c r="C820" t="s">
        <v>1046</v>
      </c>
      <c r="D820">
        <v>0</v>
      </c>
      <c r="I820" t="s">
        <v>6297</v>
      </c>
      <c r="J820" t="s">
        <v>6316</v>
      </c>
      <c r="K820">
        <v>818</v>
      </c>
      <c r="L820" t="b">
        <v>1</v>
      </c>
      <c r="M820" t="b">
        <v>0</v>
      </c>
      <c r="N820" t="b">
        <v>1</v>
      </c>
      <c r="O820" t="b">
        <v>1</v>
      </c>
      <c r="P820" t="b">
        <v>0</v>
      </c>
      <c r="Q820">
        <v>0</v>
      </c>
      <c r="R820">
        <v>0</v>
      </c>
      <c r="S820">
        <v>0</v>
      </c>
      <c r="T820">
        <v>0</v>
      </c>
      <c r="U820">
        <v>0</v>
      </c>
      <c r="V820">
        <v>1</v>
      </c>
      <c r="W820">
        <v>570</v>
      </c>
      <c r="X820">
        <v>0</v>
      </c>
      <c r="Y820">
        <v>500</v>
      </c>
      <c r="Z820" t="s">
        <v>1091</v>
      </c>
    </row>
    <row r="821" spans="1:26" x14ac:dyDescent="0.25">
      <c r="A821" t="s">
        <v>122</v>
      </c>
      <c r="B821" t="s">
        <v>1226</v>
      </c>
      <c r="C821" t="s">
        <v>9</v>
      </c>
      <c r="D821">
        <v>0</v>
      </c>
      <c r="I821" t="s">
        <v>6297</v>
      </c>
      <c r="J821" t="s">
        <v>6317</v>
      </c>
      <c r="K821">
        <v>819</v>
      </c>
      <c r="L821" t="b">
        <v>0</v>
      </c>
      <c r="M821" t="b">
        <v>0</v>
      </c>
      <c r="N821" t="b">
        <v>1</v>
      </c>
      <c r="O821" t="b">
        <v>0</v>
      </c>
      <c r="P821" t="b">
        <v>0</v>
      </c>
      <c r="Q821">
        <v>0</v>
      </c>
      <c r="R821">
        <v>0</v>
      </c>
      <c r="S821">
        <v>0</v>
      </c>
      <c r="T821">
        <v>0</v>
      </c>
      <c r="U821">
        <v>0</v>
      </c>
      <c r="V821">
        <v>0</v>
      </c>
      <c r="W821">
        <v>0</v>
      </c>
      <c r="X821">
        <v>0</v>
      </c>
      <c r="Y821">
        <v>500</v>
      </c>
      <c r="Z821" t="s">
        <v>1091</v>
      </c>
    </row>
    <row r="822" spans="1:26" x14ac:dyDescent="0.25">
      <c r="A822" t="s">
        <v>122</v>
      </c>
      <c r="B822" t="s">
        <v>1226</v>
      </c>
      <c r="C822" t="s">
        <v>4733</v>
      </c>
      <c r="D822">
        <v>0</v>
      </c>
      <c r="I822" t="s">
        <v>6297</v>
      </c>
      <c r="J822" t="s">
        <v>6318</v>
      </c>
      <c r="K822">
        <v>820</v>
      </c>
      <c r="L822" t="b">
        <v>1</v>
      </c>
      <c r="M822" t="b">
        <v>0</v>
      </c>
      <c r="N822" t="b">
        <v>1</v>
      </c>
      <c r="O822" t="b">
        <v>0</v>
      </c>
      <c r="P822" t="b">
        <v>0</v>
      </c>
      <c r="Q822">
        <v>0</v>
      </c>
      <c r="R822">
        <v>0</v>
      </c>
      <c r="S822">
        <v>0</v>
      </c>
      <c r="T822">
        <v>0</v>
      </c>
      <c r="U822">
        <v>0</v>
      </c>
      <c r="V822">
        <v>1</v>
      </c>
      <c r="W822">
        <v>144</v>
      </c>
      <c r="X822">
        <v>0</v>
      </c>
      <c r="Y822">
        <v>500</v>
      </c>
      <c r="Z822" t="s">
        <v>1091</v>
      </c>
    </row>
    <row r="823" spans="1:26" x14ac:dyDescent="0.25">
      <c r="A823" t="s">
        <v>122</v>
      </c>
      <c r="B823" t="s">
        <v>1226</v>
      </c>
      <c r="C823" t="s">
        <v>4734</v>
      </c>
      <c r="D823">
        <v>0</v>
      </c>
      <c r="I823" t="s">
        <v>6297</v>
      </c>
      <c r="J823" t="s">
        <v>6319</v>
      </c>
      <c r="K823">
        <v>821</v>
      </c>
      <c r="L823" t="b">
        <v>1</v>
      </c>
      <c r="M823" t="b">
        <v>0</v>
      </c>
      <c r="N823" t="b">
        <v>1</v>
      </c>
      <c r="O823" t="b">
        <v>0</v>
      </c>
      <c r="P823" t="b">
        <v>0</v>
      </c>
      <c r="Q823">
        <v>0</v>
      </c>
      <c r="R823">
        <v>0</v>
      </c>
      <c r="S823">
        <v>0</v>
      </c>
      <c r="T823">
        <v>0</v>
      </c>
      <c r="U823">
        <v>0</v>
      </c>
      <c r="V823">
        <v>1</v>
      </c>
      <c r="W823">
        <v>147</v>
      </c>
      <c r="X823">
        <v>0</v>
      </c>
      <c r="Y823">
        <v>500</v>
      </c>
      <c r="Z823" t="s">
        <v>1091</v>
      </c>
    </row>
    <row r="824" spans="1:26" x14ac:dyDescent="0.25">
      <c r="A824" t="s">
        <v>122</v>
      </c>
      <c r="B824" t="s">
        <v>1226</v>
      </c>
      <c r="C824" t="s">
        <v>4735</v>
      </c>
      <c r="D824">
        <v>0</v>
      </c>
      <c r="I824" t="s">
        <v>6297</v>
      </c>
      <c r="J824" t="s">
        <v>6320</v>
      </c>
      <c r="K824">
        <v>822</v>
      </c>
      <c r="L824" t="b">
        <v>1</v>
      </c>
      <c r="M824" t="b">
        <v>0</v>
      </c>
      <c r="N824" t="b">
        <v>1</v>
      </c>
      <c r="O824" t="b">
        <v>0</v>
      </c>
      <c r="P824" t="b">
        <v>0</v>
      </c>
      <c r="Q824">
        <v>0</v>
      </c>
      <c r="R824">
        <v>0</v>
      </c>
      <c r="S824">
        <v>0</v>
      </c>
      <c r="T824">
        <v>0</v>
      </c>
      <c r="U824">
        <v>0</v>
      </c>
      <c r="V824">
        <v>1</v>
      </c>
      <c r="W824">
        <v>149</v>
      </c>
      <c r="X824">
        <v>0</v>
      </c>
      <c r="Y824">
        <v>500</v>
      </c>
      <c r="Z824" t="s">
        <v>1091</v>
      </c>
    </row>
    <row r="825" spans="1:26" x14ac:dyDescent="0.25">
      <c r="A825" t="s">
        <v>122</v>
      </c>
      <c r="B825" t="s">
        <v>1226</v>
      </c>
      <c r="C825" t="s">
        <v>1081</v>
      </c>
      <c r="D825" t="s">
        <v>3111</v>
      </c>
      <c r="I825" t="s">
        <v>6297</v>
      </c>
      <c r="J825" t="s">
        <v>6321</v>
      </c>
      <c r="K825">
        <v>823</v>
      </c>
      <c r="L825" t="b">
        <v>1</v>
      </c>
      <c r="M825" t="b">
        <v>0</v>
      </c>
      <c r="N825" t="b">
        <v>1</v>
      </c>
      <c r="O825" t="b">
        <v>1</v>
      </c>
      <c r="P825" t="b">
        <v>0</v>
      </c>
      <c r="Q825">
        <v>0</v>
      </c>
      <c r="R825">
        <v>0</v>
      </c>
      <c r="S825">
        <v>0</v>
      </c>
      <c r="T825">
        <v>0</v>
      </c>
      <c r="U825">
        <v>0</v>
      </c>
      <c r="V825">
        <v>1</v>
      </c>
      <c r="W825">
        <v>151</v>
      </c>
      <c r="X825">
        <v>0</v>
      </c>
      <c r="Y825">
        <v>500</v>
      </c>
      <c r="Z825" t="s">
        <v>1091</v>
      </c>
    </row>
    <row r="826" spans="1:26" x14ac:dyDescent="0.25">
      <c r="A826" t="s">
        <v>122</v>
      </c>
      <c r="B826" t="s">
        <v>1227</v>
      </c>
      <c r="C826" t="s">
        <v>4725</v>
      </c>
      <c r="D826">
        <v>55</v>
      </c>
      <c r="I826" t="s">
        <v>6297</v>
      </c>
      <c r="J826" t="s">
        <v>6322</v>
      </c>
      <c r="K826">
        <v>824</v>
      </c>
      <c r="L826" t="b">
        <v>1</v>
      </c>
      <c r="M826" t="b">
        <v>0</v>
      </c>
      <c r="N826" t="b">
        <v>1</v>
      </c>
      <c r="O826" t="b">
        <v>1</v>
      </c>
      <c r="P826" t="b">
        <v>0</v>
      </c>
      <c r="Q826">
        <v>0</v>
      </c>
      <c r="R826">
        <v>0</v>
      </c>
      <c r="S826">
        <v>0</v>
      </c>
      <c r="T826">
        <v>0</v>
      </c>
      <c r="U826">
        <v>0</v>
      </c>
      <c r="V826">
        <v>1</v>
      </c>
      <c r="W826">
        <v>152</v>
      </c>
      <c r="X826">
        <v>0</v>
      </c>
      <c r="Y826">
        <v>500</v>
      </c>
      <c r="Z826" t="s">
        <v>1091</v>
      </c>
    </row>
    <row r="827" spans="1:26" x14ac:dyDescent="0.25">
      <c r="A827" t="s">
        <v>122</v>
      </c>
      <c r="B827" t="s">
        <v>1227</v>
      </c>
      <c r="C827" t="s">
        <v>1083</v>
      </c>
      <c r="D827" t="b">
        <v>0</v>
      </c>
      <c r="I827" t="s">
        <v>6297</v>
      </c>
      <c r="J827" t="s">
        <v>6323</v>
      </c>
      <c r="K827">
        <v>825</v>
      </c>
      <c r="L827" t="b">
        <v>1</v>
      </c>
      <c r="M827" t="b">
        <v>0</v>
      </c>
      <c r="N827" t="b">
        <v>1</v>
      </c>
      <c r="O827" t="b">
        <v>1</v>
      </c>
      <c r="P827" t="b">
        <v>0</v>
      </c>
      <c r="Q827">
        <v>0</v>
      </c>
      <c r="R827">
        <v>0</v>
      </c>
      <c r="S827">
        <v>0</v>
      </c>
      <c r="T827">
        <v>0</v>
      </c>
      <c r="U827">
        <v>0</v>
      </c>
      <c r="V827">
        <v>1</v>
      </c>
      <c r="W827">
        <v>153</v>
      </c>
      <c r="X827">
        <v>0</v>
      </c>
      <c r="Y827">
        <v>500</v>
      </c>
      <c r="Z827" t="s">
        <v>1091</v>
      </c>
    </row>
    <row r="828" spans="1:26" x14ac:dyDescent="0.25">
      <c r="A828" t="s">
        <v>122</v>
      </c>
      <c r="B828" t="s">
        <v>1227</v>
      </c>
      <c r="C828" t="s">
        <v>4726</v>
      </c>
      <c r="D828" t="b">
        <v>0</v>
      </c>
      <c r="I828" t="s">
        <v>6297</v>
      </c>
      <c r="J828" t="s">
        <v>6324</v>
      </c>
      <c r="K828">
        <v>826</v>
      </c>
      <c r="L828" t="b">
        <v>1</v>
      </c>
      <c r="M828" t="b">
        <v>0</v>
      </c>
      <c r="N828" t="b">
        <v>1</v>
      </c>
      <c r="O828" t="b">
        <v>1</v>
      </c>
      <c r="P828" t="b">
        <v>0</v>
      </c>
      <c r="Q828">
        <v>0</v>
      </c>
      <c r="R828">
        <v>0</v>
      </c>
      <c r="S828">
        <v>0</v>
      </c>
      <c r="T828">
        <v>0</v>
      </c>
      <c r="U828">
        <v>0</v>
      </c>
      <c r="V828">
        <v>1</v>
      </c>
      <c r="W828">
        <v>154</v>
      </c>
      <c r="X828">
        <v>0</v>
      </c>
      <c r="Y828">
        <v>500</v>
      </c>
      <c r="Z828" t="s">
        <v>1091</v>
      </c>
    </row>
    <row r="829" spans="1:26" x14ac:dyDescent="0.25">
      <c r="A829" t="s">
        <v>122</v>
      </c>
      <c r="B829" t="s">
        <v>1227</v>
      </c>
      <c r="C829" t="s">
        <v>4727</v>
      </c>
      <c r="D829" t="b">
        <v>0</v>
      </c>
      <c r="I829" t="s">
        <v>6297</v>
      </c>
      <c r="J829" t="s">
        <v>6325</v>
      </c>
      <c r="K829">
        <v>827</v>
      </c>
      <c r="L829" t="b">
        <v>1</v>
      </c>
      <c r="M829" t="b">
        <v>0</v>
      </c>
      <c r="N829" t="b">
        <v>1</v>
      </c>
      <c r="O829" t="b">
        <v>1</v>
      </c>
      <c r="P829" t="b">
        <v>0</v>
      </c>
      <c r="Q829">
        <v>0</v>
      </c>
      <c r="R829">
        <v>0</v>
      </c>
      <c r="S829">
        <v>0</v>
      </c>
      <c r="T829">
        <v>0</v>
      </c>
      <c r="U829">
        <v>0</v>
      </c>
      <c r="V829">
        <v>1</v>
      </c>
      <c r="W829">
        <v>155</v>
      </c>
      <c r="X829">
        <v>0</v>
      </c>
      <c r="Y829">
        <v>500</v>
      </c>
      <c r="Z829" t="s">
        <v>1091</v>
      </c>
    </row>
    <row r="830" spans="1:26" x14ac:dyDescent="0.25">
      <c r="A830" t="s">
        <v>122</v>
      </c>
      <c r="B830" t="s">
        <v>1227</v>
      </c>
      <c r="C830" t="s">
        <v>4728</v>
      </c>
      <c r="D830" t="b">
        <v>0</v>
      </c>
      <c r="I830" t="s">
        <v>6297</v>
      </c>
      <c r="J830" t="s">
        <v>6326</v>
      </c>
      <c r="K830">
        <v>828</v>
      </c>
      <c r="L830" t="b">
        <v>1</v>
      </c>
      <c r="M830" t="b">
        <v>0</v>
      </c>
      <c r="N830" t="b">
        <v>1</v>
      </c>
      <c r="O830" t="b">
        <v>1</v>
      </c>
      <c r="P830" t="b">
        <v>0</v>
      </c>
      <c r="Q830">
        <v>0</v>
      </c>
      <c r="R830">
        <v>0</v>
      </c>
      <c r="S830">
        <v>0</v>
      </c>
      <c r="T830">
        <v>0</v>
      </c>
      <c r="U830">
        <v>0</v>
      </c>
      <c r="V830">
        <v>1</v>
      </c>
      <c r="W830">
        <v>156</v>
      </c>
      <c r="X830">
        <v>0</v>
      </c>
      <c r="Y830">
        <v>500</v>
      </c>
      <c r="Z830" t="s">
        <v>1091</v>
      </c>
    </row>
    <row r="831" spans="1:26" x14ac:dyDescent="0.25">
      <c r="A831" t="s">
        <v>122</v>
      </c>
      <c r="B831" t="s">
        <v>1227</v>
      </c>
      <c r="C831" t="s">
        <v>2454</v>
      </c>
      <c r="D831" t="b">
        <v>0</v>
      </c>
      <c r="I831" t="s">
        <v>6297</v>
      </c>
      <c r="J831" t="s">
        <v>6327</v>
      </c>
      <c r="K831">
        <v>829</v>
      </c>
      <c r="L831" t="b">
        <v>1</v>
      </c>
      <c r="M831" t="b">
        <v>0</v>
      </c>
      <c r="N831" t="b">
        <v>1</v>
      </c>
      <c r="O831" t="b">
        <v>1</v>
      </c>
      <c r="P831" t="b">
        <v>0</v>
      </c>
      <c r="Q831">
        <v>0</v>
      </c>
      <c r="R831">
        <v>0</v>
      </c>
      <c r="S831">
        <v>0</v>
      </c>
      <c r="T831">
        <v>0</v>
      </c>
      <c r="U831">
        <v>0</v>
      </c>
      <c r="V831">
        <v>1</v>
      </c>
      <c r="W831">
        <v>157</v>
      </c>
      <c r="X831">
        <v>0</v>
      </c>
      <c r="Y831">
        <v>500</v>
      </c>
      <c r="Z831" t="s">
        <v>1091</v>
      </c>
    </row>
    <row r="832" spans="1:26" x14ac:dyDescent="0.25">
      <c r="A832" t="s">
        <v>122</v>
      </c>
      <c r="B832" t="s">
        <v>1227</v>
      </c>
      <c r="C832" t="s">
        <v>4729</v>
      </c>
      <c r="D832">
        <v>0</v>
      </c>
      <c r="I832" t="s">
        <v>6297</v>
      </c>
      <c r="J832" t="s">
        <v>6328</v>
      </c>
      <c r="K832">
        <v>830</v>
      </c>
      <c r="L832" t="b">
        <v>1</v>
      </c>
      <c r="M832" t="b">
        <v>0</v>
      </c>
      <c r="N832" t="b">
        <v>1</v>
      </c>
      <c r="O832" t="b">
        <v>1</v>
      </c>
      <c r="P832" t="b">
        <v>0</v>
      </c>
      <c r="Q832">
        <v>0</v>
      </c>
      <c r="R832">
        <v>0</v>
      </c>
      <c r="S832">
        <v>0</v>
      </c>
      <c r="T832">
        <v>0</v>
      </c>
      <c r="U832">
        <v>0</v>
      </c>
      <c r="V832">
        <v>1</v>
      </c>
      <c r="W832">
        <v>550</v>
      </c>
      <c r="X832">
        <v>0</v>
      </c>
      <c r="Y832">
        <v>500</v>
      </c>
      <c r="Z832" t="s">
        <v>1091</v>
      </c>
    </row>
    <row r="833" spans="1:26" x14ac:dyDescent="0.25">
      <c r="A833" t="s">
        <v>122</v>
      </c>
      <c r="B833" t="s">
        <v>1227</v>
      </c>
      <c r="C833" t="s">
        <v>4730</v>
      </c>
      <c r="D833">
        <v>0</v>
      </c>
      <c r="I833" t="s">
        <v>6297</v>
      </c>
      <c r="J833" t="s">
        <v>6329</v>
      </c>
      <c r="K833">
        <v>831</v>
      </c>
      <c r="L833" t="b">
        <v>1</v>
      </c>
      <c r="M833" t="b">
        <v>0</v>
      </c>
      <c r="N833" t="b">
        <v>1</v>
      </c>
      <c r="O833" t="b">
        <v>1</v>
      </c>
      <c r="P833" t="b">
        <v>0</v>
      </c>
      <c r="Q833">
        <v>0</v>
      </c>
      <c r="R833">
        <v>0</v>
      </c>
      <c r="S833">
        <v>0</v>
      </c>
      <c r="T833">
        <v>0</v>
      </c>
      <c r="U833">
        <v>0</v>
      </c>
      <c r="V833">
        <v>1</v>
      </c>
      <c r="W833">
        <v>564</v>
      </c>
      <c r="X833">
        <v>0</v>
      </c>
      <c r="Y833">
        <v>500</v>
      </c>
      <c r="Z833" t="s">
        <v>1091</v>
      </c>
    </row>
    <row r="834" spans="1:26" x14ac:dyDescent="0.25">
      <c r="A834" t="s">
        <v>122</v>
      </c>
      <c r="B834" t="s">
        <v>1227</v>
      </c>
      <c r="C834" t="s">
        <v>4731</v>
      </c>
      <c r="D834">
        <v>0</v>
      </c>
      <c r="I834" t="s">
        <v>6330</v>
      </c>
      <c r="J834" t="s">
        <v>6331</v>
      </c>
      <c r="K834">
        <v>832</v>
      </c>
      <c r="L834" t="b">
        <v>1</v>
      </c>
      <c r="M834" t="b">
        <v>0</v>
      </c>
      <c r="N834" t="b">
        <v>1</v>
      </c>
      <c r="O834" t="b">
        <v>1</v>
      </c>
      <c r="P834" t="b">
        <v>0</v>
      </c>
      <c r="Q834">
        <v>6</v>
      </c>
      <c r="R834">
        <v>0</v>
      </c>
      <c r="S834">
        <v>4</v>
      </c>
      <c r="T834">
        <v>0</v>
      </c>
      <c r="U834">
        <v>0</v>
      </c>
      <c r="V834">
        <v>1</v>
      </c>
      <c r="W834">
        <v>150</v>
      </c>
      <c r="X834">
        <v>0</v>
      </c>
      <c r="Y834">
        <v>50</v>
      </c>
      <c r="Z834" t="s">
        <v>1091</v>
      </c>
    </row>
    <row r="835" spans="1:26" x14ac:dyDescent="0.25">
      <c r="A835" t="s">
        <v>122</v>
      </c>
      <c r="B835" t="s">
        <v>1227</v>
      </c>
      <c r="C835" t="s">
        <v>1046</v>
      </c>
      <c r="D835">
        <v>0</v>
      </c>
      <c r="I835" t="s">
        <v>6330</v>
      </c>
      <c r="J835" t="s">
        <v>776</v>
      </c>
      <c r="K835">
        <v>833</v>
      </c>
      <c r="L835" t="b">
        <v>0</v>
      </c>
      <c r="M835" t="b">
        <v>0</v>
      </c>
      <c r="N835" t="b">
        <v>1</v>
      </c>
      <c r="O835" t="b">
        <v>0</v>
      </c>
      <c r="P835" t="b">
        <v>0</v>
      </c>
      <c r="Q835">
        <v>6</v>
      </c>
      <c r="R835">
        <v>0</v>
      </c>
      <c r="S835">
        <v>4</v>
      </c>
      <c r="T835">
        <v>0</v>
      </c>
      <c r="U835">
        <v>0</v>
      </c>
      <c r="V835">
        <v>0</v>
      </c>
      <c r="W835">
        <v>0</v>
      </c>
      <c r="X835">
        <v>0</v>
      </c>
      <c r="Y835">
        <v>50</v>
      </c>
      <c r="Z835" t="s">
        <v>1091</v>
      </c>
    </row>
    <row r="836" spans="1:26" x14ac:dyDescent="0.25">
      <c r="A836" t="s">
        <v>122</v>
      </c>
      <c r="B836" t="s">
        <v>1227</v>
      </c>
      <c r="C836" t="s">
        <v>9</v>
      </c>
      <c r="D836">
        <v>0</v>
      </c>
      <c r="I836" t="s">
        <v>6330</v>
      </c>
      <c r="J836" t="s">
        <v>2337</v>
      </c>
      <c r="K836">
        <v>834</v>
      </c>
      <c r="L836" t="b">
        <v>0</v>
      </c>
      <c r="M836" t="b">
        <v>0</v>
      </c>
      <c r="N836" t="b">
        <v>0</v>
      </c>
      <c r="O836" t="b">
        <v>0</v>
      </c>
      <c r="P836" t="b">
        <v>0</v>
      </c>
      <c r="Q836">
        <v>0</v>
      </c>
      <c r="R836">
        <v>0</v>
      </c>
      <c r="S836">
        <v>0</v>
      </c>
      <c r="T836">
        <v>0</v>
      </c>
      <c r="U836">
        <v>0</v>
      </c>
      <c r="V836">
        <v>0</v>
      </c>
      <c r="W836">
        <v>0</v>
      </c>
      <c r="X836">
        <v>0</v>
      </c>
      <c r="Y836">
        <v>500</v>
      </c>
      <c r="Z836" t="s">
        <v>1091</v>
      </c>
    </row>
    <row r="837" spans="1:26" x14ac:dyDescent="0.25">
      <c r="A837" t="s">
        <v>122</v>
      </c>
      <c r="B837" t="s">
        <v>1227</v>
      </c>
      <c r="C837" t="s">
        <v>4733</v>
      </c>
      <c r="D837">
        <v>0</v>
      </c>
      <c r="I837" t="s">
        <v>6330</v>
      </c>
      <c r="J837" t="s">
        <v>2338</v>
      </c>
      <c r="K837">
        <v>835</v>
      </c>
      <c r="L837" t="b">
        <v>0</v>
      </c>
      <c r="M837" t="b">
        <v>0</v>
      </c>
      <c r="N837" t="b">
        <v>1</v>
      </c>
      <c r="O837" t="b">
        <v>0</v>
      </c>
      <c r="P837" t="b">
        <v>0</v>
      </c>
      <c r="Q837">
        <v>6</v>
      </c>
      <c r="R837">
        <v>0</v>
      </c>
      <c r="S837">
        <v>4</v>
      </c>
      <c r="T837">
        <v>0</v>
      </c>
      <c r="U837">
        <v>0</v>
      </c>
      <c r="V837">
        <v>0</v>
      </c>
      <c r="W837">
        <v>0</v>
      </c>
      <c r="X837">
        <v>0</v>
      </c>
      <c r="Y837">
        <v>50</v>
      </c>
      <c r="Z837" t="s">
        <v>1091</v>
      </c>
    </row>
    <row r="838" spans="1:26" x14ac:dyDescent="0.25">
      <c r="A838" t="s">
        <v>122</v>
      </c>
      <c r="B838" t="s">
        <v>1227</v>
      </c>
      <c r="C838" t="s">
        <v>4734</v>
      </c>
      <c r="D838">
        <v>0</v>
      </c>
      <c r="I838" t="s">
        <v>6330</v>
      </c>
      <c r="J838" t="s">
        <v>778</v>
      </c>
      <c r="K838">
        <v>836</v>
      </c>
      <c r="L838" t="b">
        <v>0</v>
      </c>
      <c r="M838" t="b">
        <v>0</v>
      </c>
      <c r="N838" t="b">
        <v>0</v>
      </c>
      <c r="O838" t="b">
        <v>0</v>
      </c>
      <c r="P838" t="b">
        <v>0</v>
      </c>
      <c r="Q838">
        <v>0</v>
      </c>
      <c r="R838">
        <v>0</v>
      </c>
      <c r="S838">
        <v>0</v>
      </c>
      <c r="T838">
        <v>0</v>
      </c>
      <c r="U838">
        <v>0</v>
      </c>
      <c r="V838">
        <v>0</v>
      </c>
      <c r="W838">
        <v>0</v>
      </c>
      <c r="X838">
        <v>0</v>
      </c>
      <c r="Y838">
        <v>500</v>
      </c>
      <c r="Z838" t="s">
        <v>1091</v>
      </c>
    </row>
    <row r="839" spans="1:26" x14ac:dyDescent="0.25">
      <c r="A839" t="s">
        <v>122</v>
      </c>
      <c r="B839" t="s">
        <v>1227</v>
      </c>
      <c r="C839" t="s">
        <v>4735</v>
      </c>
      <c r="D839">
        <v>0</v>
      </c>
      <c r="I839" t="s">
        <v>6330</v>
      </c>
      <c r="J839" t="s">
        <v>2339</v>
      </c>
      <c r="K839">
        <v>837</v>
      </c>
      <c r="L839" t="b">
        <v>0</v>
      </c>
      <c r="M839" t="b">
        <v>0</v>
      </c>
      <c r="N839" t="b">
        <v>1</v>
      </c>
      <c r="O839" t="b">
        <v>0</v>
      </c>
      <c r="P839" t="b">
        <v>0</v>
      </c>
      <c r="Q839">
        <v>6</v>
      </c>
      <c r="R839">
        <v>0</v>
      </c>
      <c r="S839">
        <v>4</v>
      </c>
      <c r="T839">
        <v>0</v>
      </c>
      <c r="U839">
        <v>0</v>
      </c>
      <c r="V839">
        <v>0</v>
      </c>
      <c r="W839">
        <v>0</v>
      </c>
      <c r="X839">
        <v>0</v>
      </c>
      <c r="Y839">
        <v>50</v>
      </c>
      <c r="Z839" t="s">
        <v>1091</v>
      </c>
    </row>
    <row r="840" spans="1:26" x14ac:dyDescent="0.25">
      <c r="A840" t="s">
        <v>122</v>
      </c>
      <c r="B840" t="s">
        <v>1227</v>
      </c>
      <c r="C840" t="s">
        <v>1081</v>
      </c>
      <c r="D840" t="s">
        <v>3111</v>
      </c>
      <c r="I840" t="s">
        <v>6330</v>
      </c>
      <c r="J840" t="s">
        <v>2340</v>
      </c>
      <c r="K840">
        <v>838</v>
      </c>
      <c r="L840" t="b">
        <v>0</v>
      </c>
      <c r="M840" t="b">
        <v>0</v>
      </c>
      <c r="N840" t="b">
        <v>1</v>
      </c>
      <c r="O840" t="b">
        <v>0</v>
      </c>
      <c r="P840" t="b">
        <v>0</v>
      </c>
      <c r="Q840">
        <v>6</v>
      </c>
      <c r="R840">
        <v>0</v>
      </c>
      <c r="S840">
        <v>4</v>
      </c>
      <c r="T840">
        <v>0</v>
      </c>
      <c r="U840">
        <v>0</v>
      </c>
      <c r="V840">
        <v>0</v>
      </c>
      <c r="W840">
        <v>0</v>
      </c>
      <c r="X840">
        <v>0</v>
      </c>
      <c r="Y840">
        <v>50</v>
      </c>
      <c r="Z840" t="s">
        <v>1091</v>
      </c>
    </row>
    <row r="841" spans="1:26" x14ac:dyDescent="0.25">
      <c r="A841" t="s">
        <v>122</v>
      </c>
      <c r="B841" t="s">
        <v>1228</v>
      </c>
      <c r="C841" t="s">
        <v>4725</v>
      </c>
      <c r="D841">
        <v>56</v>
      </c>
      <c r="I841" t="s">
        <v>6330</v>
      </c>
      <c r="J841" t="s">
        <v>2341</v>
      </c>
      <c r="K841">
        <v>839</v>
      </c>
      <c r="L841" t="b">
        <v>0</v>
      </c>
      <c r="M841" t="b">
        <v>0</v>
      </c>
      <c r="N841" t="b">
        <v>0</v>
      </c>
      <c r="O841" t="b">
        <v>0</v>
      </c>
      <c r="P841" t="b">
        <v>0</v>
      </c>
      <c r="Q841">
        <v>0</v>
      </c>
      <c r="R841">
        <v>0</v>
      </c>
      <c r="S841">
        <v>0</v>
      </c>
      <c r="T841">
        <v>0</v>
      </c>
      <c r="U841">
        <v>0</v>
      </c>
      <c r="V841">
        <v>0</v>
      </c>
      <c r="W841">
        <v>0</v>
      </c>
      <c r="X841">
        <v>0</v>
      </c>
      <c r="Y841">
        <v>500</v>
      </c>
      <c r="Z841" t="s">
        <v>1091</v>
      </c>
    </row>
    <row r="842" spans="1:26" x14ac:dyDescent="0.25">
      <c r="A842" t="s">
        <v>122</v>
      </c>
      <c r="B842" t="s">
        <v>1228</v>
      </c>
      <c r="C842" t="s">
        <v>1083</v>
      </c>
      <c r="D842" t="b">
        <v>1</v>
      </c>
      <c r="I842" t="s">
        <v>6330</v>
      </c>
      <c r="J842" t="s">
        <v>2342</v>
      </c>
      <c r="K842">
        <v>840</v>
      </c>
      <c r="L842" t="b">
        <v>0</v>
      </c>
      <c r="M842" t="b">
        <v>0</v>
      </c>
      <c r="N842" t="b">
        <v>1</v>
      </c>
      <c r="O842" t="b">
        <v>0</v>
      </c>
      <c r="P842" t="b">
        <v>0</v>
      </c>
      <c r="Q842">
        <v>6</v>
      </c>
      <c r="R842">
        <v>0</v>
      </c>
      <c r="S842">
        <v>1</v>
      </c>
      <c r="T842">
        <v>0</v>
      </c>
      <c r="U842">
        <v>0</v>
      </c>
      <c r="V842">
        <v>0</v>
      </c>
      <c r="W842">
        <v>0</v>
      </c>
      <c r="X842">
        <v>0</v>
      </c>
      <c r="Y842">
        <v>50</v>
      </c>
      <c r="Z842" t="s">
        <v>1091</v>
      </c>
    </row>
    <row r="843" spans="1:26" x14ac:dyDescent="0.25">
      <c r="A843" t="s">
        <v>122</v>
      </c>
      <c r="B843" t="s">
        <v>1228</v>
      </c>
      <c r="C843" t="s">
        <v>4726</v>
      </c>
      <c r="D843" t="b">
        <v>1</v>
      </c>
      <c r="I843" t="s">
        <v>6330</v>
      </c>
      <c r="J843" t="s">
        <v>2343</v>
      </c>
      <c r="K843">
        <v>841</v>
      </c>
      <c r="L843" t="b">
        <v>0</v>
      </c>
      <c r="M843" t="b">
        <v>0</v>
      </c>
      <c r="N843" t="b">
        <v>0</v>
      </c>
      <c r="O843" t="b">
        <v>0</v>
      </c>
      <c r="P843" t="b">
        <v>0</v>
      </c>
      <c r="Q843">
        <v>0</v>
      </c>
      <c r="R843">
        <v>0</v>
      </c>
      <c r="S843">
        <v>0</v>
      </c>
      <c r="T843">
        <v>0</v>
      </c>
      <c r="U843">
        <v>0</v>
      </c>
      <c r="V843">
        <v>0</v>
      </c>
      <c r="W843">
        <v>0</v>
      </c>
      <c r="X843">
        <v>0</v>
      </c>
      <c r="Y843">
        <v>500</v>
      </c>
      <c r="Z843" t="s">
        <v>1091</v>
      </c>
    </row>
    <row r="844" spans="1:26" x14ac:dyDescent="0.25">
      <c r="A844" t="s">
        <v>122</v>
      </c>
      <c r="B844" t="s">
        <v>1228</v>
      </c>
      <c r="C844" t="s">
        <v>4727</v>
      </c>
      <c r="D844" t="b">
        <v>1</v>
      </c>
      <c r="I844" t="s">
        <v>6330</v>
      </c>
      <c r="J844" t="s">
        <v>2344</v>
      </c>
      <c r="K844">
        <v>842</v>
      </c>
      <c r="L844" t="b">
        <v>0</v>
      </c>
      <c r="M844" t="b">
        <v>0</v>
      </c>
      <c r="N844" t="b">
        <v>0</v>
      </c>
      <c r="O844" t="b">
        <v>0</v>
      </c>
      <c r="P844" t="b">
        <v>0</v>
      </c>
      <c r="Q844">
        <v>0</v>
      </c>
      <c r="R844">
        <v>0</v>
      </c>
      <c r="S844">
        <v>0</v>
      </c>
      <c r="T844">
        <v>0</v>
      </c>
      <c r="U844">
        <v>0</v>
      </c>
      <c r="V844">
        <v>0</v>
      </c>
      <c r="W844">
        <v>0</v>
      </c>
      <c r="X844">
        <v>0</v>
      </c>
      <c r="Y844">
        <v>500</v>
      </c>
      <c r="Z844" t="s">
        <v>1091</v>
      </c>
    </row>
    <row r="845" spans="1:26" x14ac:dyDescent="0.25">
      <c r="A845" t="s">
        <v>122</v>
      </c>
      <c r="B845" t="s">
        <v>1228</v>
      </c>
      <c r="C845" t="s">
        <v>4728</v>
      </c>
      <c r="D845" t="b">
        <v>1</v>
      </c>
      <c r="I845" t="s">
        <v>6330</v>
      </c>
      <c r="J845" t="s">
        <v>2345</v>
      </c>
      <c r="K845">
        <v>843</v>
      </c>
      <c r="L845" t="b">
        <v>0</v>
      </c>
      <c r="M845" t="b">
        <v>0</v>
      </c>
      <c r="N845" t="b">
        <v>1</v>
      </c>
      <c r="O845" t="b">
        <v>0</v>
      </c>
      <c r="P845" t="b">
        <v>0</v>
      </c>
      <c r="Q845">
        <v>6</v>
      </c>
      <c r="R845">
        <v>0</v>
      </c>
      <c r="S845">
        <v>4</v>
      </c>
      <c r="T845">
        <v>0</v>
      </c>
      <c r="U845">
        <v>0</v>
      </c>
      <c r="V845">
        <v>0</v>
      </c>
      <c r="W845">
        <v>0</v>
      </c>
      <c r="X845">
        <v>0</v>
      </c>
      <c r="Y845">
        <v>50</v>
      </c>
      <c r="Z845" t="s">
        <v>1091</v>
      </c>
    </row>
    <row r="846" spans="1:26" x14ac:dyDescent="0.25">
      <c r="A846" t="s">
        <v>122</v>
      </c>
      <c r="B846" t="s">
        <v>1228</v>
      </c>
      <c r="C846" t="s">
        <v>2454</v>
      </c>
      <c r="D846" t="b">
        <v>1</v>
      </c>
      <c r="I846" t="s">
        <v>6330</v>
      </c>
      <c r="J846" t="s">
        <v>2346</v>
      </c>
      <c r="K846">
        <v>844</v>
      </c>
      <c r="L846" t="b">
        <v>0</v>
      </c>
      <c r="M846" t="b">
        <v>0</v>
      </c>
      <c r="N846" t="b">
        <v>1</v>
      </c>
      <c r="O846" t="b">
        <v>0</v>
      </c>
      <c r="P846" t="b">
        <v>0</v>
      </c>
      <c r="Q846">
        <v>6</v>
      </c>
      <c r="R846">
        <v>0</v>
      </c>
      <c r="S846">
        <v>4</v>
      </c>
      <c r="T846">
        <v>0</v>
      </c>
      <c r="U846">
        <v>0</v>
      </c>
      <c r="V846">
        <v>0</v>
      </c>
      <c r="W846">
        <v>0</v>
      </c>
      <c r="X846">
        <v>0</v>
      </c>
      <c r="Y846">
        <v>50</v>
      </c>
      <c r="Z846" t="s">
        <v>1091</v>
      </c>
    </row>
    <row r="847" spans="1:26" x14ac:dyDescent="0.25">
      <c r="A847" t="s">
        <v>122</v>
      </c>
      <c r="B847" t="s">
        <v>1228</v>
      </c>
      <c r="C847" t="s">
        <v>4729</v>
      </c>
      <c r="D847">
        <v>5</v>
      </c>
      <c r="I847" t="s">
        <v>6330</v>
      </c>
      <c r="J847" t="s">
        <v>2347</v>
      </c>
      <c r="K847">
        <v>845</v>
      </c>
      <c r="L847" t="b">
        <v>0</v>
      </c>
      <c r="M847" t="b">
        <v>0</v>
      </c>
      <c r="N847" t="b">
        <v>0</v>
      </c>
      <c r="O847" t="b">
        <v>0</v>
      </c>
      <c r="P847" t="b">
        <v>0</v>
      </c>
      <c r="Q847">
        <v>0</v>
      </c>
      <c r="R847">
        <v>0</v>
      </c>
      <c r="S847">
        <v>0</v>
      </c>
      <c r="T847">
        <v>0</v>
      </c>
      <c r="U847">
        <v>0</v>
      </c>
      <c r="V847">
        <v>0</v>
      </c>
      <c r="W847">
        <v>0</v>
      </c>
      <c r="X847">
        <v>0</v>
      </c>
      <c r="Y847">
        <v>500</v>
      </c>
      <c r="Z847" t="s">
        <v>1091</v>
      </c>
    </row>
    <row r="848" spans="1:26" x14ac:dyDescent="0.25">
      <c r="A848" t="s">
        <v>122</v>
      </c>
      <c r="B848" t="s">
        <v>1228</v>
      </c>
      <c r="C848" t="s">
        <v>4730</v>
      </c>
      <c r="D848">
        <v>0</v>
      </c>
      <c r="I848" t="s">
        <v>6330</v>
      </c>
      <c r="J848" t="s">
        <v>2348</v>
      </c>
      <c r="K848">
        <v>846</v>
      </c>
      <c r="L848" t="b">
        <v>0</v>
      </c>
      <c r="M848" t="b">
        <v>0</v>
      </c>
      <c r="N848" t="b">
        <v>0</v>
      </c>
      <c r="O848" t="b">
        <v>0</v>
      </c>
      <c r="P848" t="b">
        <v>0</v>
      </c>
      <c r="Q848">
        <v>0</v>
      </c>
      <c r="R848">
        <v>0</v>
      </c>
      <c r="S848">
        <v>0</v>
      </c>
      <c r="T848">
        <v>0</v>
      </c>
      <c r="U848">
        <v>0</v>
      </c>
      <c r="V848">
        <v>0</v>
      </c>
      <c r="W848">
        <v>0</v>
      </c>
      <c r="X848">
        <v>0</v>
      </c>
      <c r="Y848">
        <v>500</v>
      </c>
      <c r="Z848" t="s">
        <v>1091</v>
      </c>
    </row>
    <row r="849" spans="1:26" x14ac:dyDescent="0.25">
      <c r="A849" t="s">
        <v>122</v>
      </c>
      <c r="B849" t="s">
        <v>1228</v>
      </c>
      <c r="C849" t="s">
        <v>4731</v>
      </c>
      <c r="D849">
        <v>3</v>
      </c>
      <c r="I849" t="s">
        <v>6330</v>
      </c>
      <c r="J849" t="s">
        <v>2349</v>
      </c>
      <c r="K849">
        <v>847</v>
      </c>
      <c r="L849" t="b">
        <v>0</v>
      </c>
      <c r="M849" t="b">
        <v>0</v>
      </c>
      <c r="N849" t="b">
        <v>1</v>
      </c>
      <c r="O849" t="b">
        <v>0</v>
      </c>
      <c r="P849" t="b">
        <v>0</v>
      </c>
      <c r="Q849">
        <v>6</v>
      </c>
      <c r="R849">
        <v>0</v>
      </c>
      <c r="S849">
        <v>4</v>
      </c>
      <c r="T849">
        <v>0</v>
      </c>
      <c r="U849">
        <v>0</v>
      </c>
      <c r="V849">
        <v>0</v>
      </c>
      <c r="W849">
        <v>0</v>
      </c>
      <c r="X849">
        <v>0</v>
      </c>
      <c r="Y849">
        <v>50</v>
      </c>
      <c r="Z849" t="s">
        <v>1091</v>
      </c>
    </row>
    <row r="850" spans="1:26" x14ac:dyDescent="0.25">
      <c r="A850" t="s">
        <v>122</v>
      </c>
      <c r="B850" t="s">
        <v>1228</v>
      </c>
      <c r="C850" t="s">
        <v>1046</v>
      </c>
      <c r="D850">
        <v>3</v>
      </c>
      <c r="I850" t="s">
        <v>6330</v>
      </c>
      <c r="J850" t="s">
        <v>2350</v>
      </c>
      <c r="K850">
        <v>848</v>
      </c>
      <c r="L850" t="b">
        <v>0</v>
      </c>
      <c r="M850" t="b">
        <v>0</v>
      </c>
      <c r="N850" t="b">
        <v>0</v>
      </c>
      <c r="O850" t="b">
        <v>0</v>
      </c>
      <c r="P850" t="b">
        <v>0</v>
      </c>
      <c r="Q850">
        <v>0</v>
      </c>
      <c r="R850">
        <v>0</v>
      </c>
      <c r="S850">
        <v>0</v>
      </c>
      <c r="T850">
        <v>0</v>
      </c>
      <c r="U850">
        <v>0</v>
      </c>
      <c r="V850">
        <v>0</v>
      </c>
      <c r="W850">
        <v>0</v>
      </c>
      <c r="X850">
        <v>0</v>
      </c>
      <c r="Y850">
        <v>500</v>
      </c>
      <c r="Z850" t="s">
        <v>1091</v>
      </c>
    </row>
    <row r="851" spans="1:26" x14ac:dyDescent="0.25">
      <c r="A851" t="s">
        <v>122</v>
      </c>
      <c r="B851" t="s">
        <v>1228</v>
      </c>
      <c r="C851" t="s">
        <v>9</v>
      </c>
      <c r="D851">
        <v>0</v>
      </c>
      <c r="I851" t="s">
        <v>6330</v>
      </c>
      <c r="J851" t="s">
        <v>2351</v>
      </c>
      <c r="K851">
        <v>849</v>
      </c>
      <c r="L851" t="b">
        <v>0</v>
      </c>
      <c r="M851" t="b">
        <v>0</v>
      </c>
      <c r="N851" t="b">
        <v>0</v>
      </c>
      <c r="O851" t="b">
        <v>0</v>
      </c>
      <c r="P851" t="b">
        <v>0</v>
      </c>
      <c r="Q851">
        <v>0</v>
      </c>
      <c r="R851">
        <v>0</v>
      </c>
      <c r="S851">
        <v>0</v>
      </c>
      <c r="T851">
        <v>0</v>
      </c>
      <c r="U851">
        <v>0</v>
      </c>
      <c r="V851">
        <v>0</v>
      </c>
      <c r="W851">
        <v>0</v>
      </c>
      <c r="X851">
        <v>0</v>
      </c>
      <c r="Y851">
        <v>500</v>
      </c>
      <c r="Z851" t="s">
        <v>1091</v>
      </c>
    </row>
    <row r="852" spans="1:26" x14ac:dyDescent="0.25">
      <c r="A852" t="s">
        <v>122</v>
      </c>
      <c r="B852" t="s">
        <v>1228</v>
      </c>
      <c r="C852" t="s">
        <v>4733</v>
      </c>
      <c r="D852">
        <v>0</v>
      </c>
      <c r="I852" t="s">
        <v>6330</v>
      </c>
      <c r="J852" t="s">
        <v>2352</v>
      </c>
      <c r="K852">
        <v>850</v>
      </c>
      <c r="L852" t="b">
        <v>0</v>
      </c>
      <c r="M852" t="b">
        <v>0</v>
      </c>
      <c r="N852" t="b">
        <v>0</v>
      </c>
      <c r="O852" t="b">
        <v>0</v>
      </c>
      <c r="P852" t="b">
        <v>0</v>
      </c>
      <c r="Q852">
        <v>0</v>
      </c>
      <c r="R852">
        <v>0</v>
      </c>
      <c r="S852">
        <v>0</v>
      </c>
      <c r="T852">
        <v>0</v>
      </c>
      <c r="U852">
        <v>0</v>
      </c>
      <c r="V852">
        <v>0</v>
      </c>
      <c r="W852">
        <v>0</v>
      </c>
      <c r="X852">
        <v>0</v>
      </c>
      <c r="Y852">
        <v>500</v>
      </c>
      <c r="Z852" t="s">
        <v>1091</v>
      </c>
    </row>
    <row r="853" spans="1:26" x14ac:dyDescent="0.25">
      <c r="A853" t="s">
        <v>122</v>
      </c>
      <c r="B853" t="s">
        <v>1228</v>
      </c>
      <c r="C853" t="s">
        <v>4734</v>
      </c>
      <c r="D853">
        <v>0</v>
      </c>
      <c r="I853" t="s">
        <v>6330</v>
      </c>
      <c r="J853" t="s">
        <v>2353</v>
      </c>
      <c r="K853">
        <v>851</v>
      </c>
      <c r="L853" t="b">
        <v>0</v>
      </c>
      <c r="M853" t="b">
        <v>0</v>
      </c>
      <c r="N853" t="b">
        <v>0</v>
      </c>
      <c r="O853" t="b">
        <v>0</v>
      </c>
      <c r="P853" t="b">
        <v>0</v>
      </c>
      <c r="Q853">
        <v>0</v>
      </c>
      <c r="R853">
        <v>0</v>
      </c>
      <c r="S853">
        <v>0</v>
      </c>
      <c r="T853">
        <v>0</v>
      </c>
      <c r="U853">
        <v>0</v>
      </c>
      <c r="V853">
        <v>0</v>
      </c>
      <c r="W853">
        <v>0</v>
      </c>
      <c r="X853">
        <v>0</v>
      </c>
      <c r="Y853">
        <v>500</v>
      </c>
      <c r="Z853" t="s">
        <v>1091</v>
      </c>
    </row>
    <row r="854" spans="1:26" x14ac:dyDescent="0.25">
      <c r="A854" t="s">
        <v>122</v>
      </c>
      <c r="B854" t="s">
        <v>1228</v>
      </c>
      <c r="C854" t="s">
        <v>4735</v>
      </c>
      <c r="D854">
        <v>0</v>
      </c>
      <c r="I854" t="s">
        <v>6330</v>
      </c>
      <c r="J854" t="s">
        <v>2354</v>
      </c>
      <c r="K854">
        <v>852</v>
      </c>
      <c r="L854" t="b">
        <v>0</v>
      </c>
      <c r="M854" t="b">
        <v>0</v>
      </c>
      <c r="N854" t="b">
        <v>0</v>
      </c>
      <c r="O854" t="b">
        <v>0</v>
      </c>
      <c r="P854" t="b">
        <v>0</v>
      </c>
      <c r="Q854">
        <v>0</v>
      </c>
      <c r="R854">
        <v>0</v>
      </c>
      <c r="S854">
        <v>0</v>
      </c>
      <c r="T854">
        <v>0</v>
      </c>
      <c r="U854">
        <v>0</v>
      </c>
      <c r="V854">
        <v>0</v>
      </c>
      <c r="W854">
        <v>0</v>
      </c>
      <c r="X854">
        <v>0</v>
      </c>
      <c r="Y854">
        <v>500</v>
      </c>
      <c r="Z854" t="s">
        <v>1091</v>
      </c>
    </row>
    <row r="855" spans="1:26" x14ac:dyDescent="0.25">
      <c r="A855" t="s">
        <v>122</v>
      </c>
      <c r="B855" t="s">
        <v>1228</v>
      </c>
      <c r="C855" t="s">
        <v>1081</v>
      </c>
      <c r="D855" t="s">
        <v>3111</v>
      </c>
      <c r="I855" t="s">
        <v>6330</v>
      </c>
      <c r="J855" t="s">
        <v>2355</v>
      </c>
      <c r="K855">
        <v>853</v>
      </c>
      <c r="L855" t="b">
        <v>0</v>
      </c>
      <c r="M855" t="b">
        <v>0</v>
      </c>
      <c r="N855" t="b">
        <v>0</v>
      </c>
      <c r="O855" t="b">
        <v>0</v>
      </c>
      <c r="P855" t="b">
        <v>0</v>
      </c>
      <c r="Q855">
        <v>0</v>
      </c>
      <c r="R855">
        <v>0</v>
      </c>
      <c r="S855">
        <v>0</v>
      </c>
      <c r="T855">
        <v>0</v>
      </c>
      <c r="U855">
        <v>0</v>
      </c>
      <c r="V855">
        <v>0</v>
      </c>
      <c r="W855">
        <v>0</v>
      </c>
      <c r="X855">
        <v>0</v>
      </c>
      <c r="Y855">
        <v>500</v>
      </c>
      <c r="Z855" t="s">
        <v>1091</v>
      </c>
    </row>
    <row r="856" spans="1:26" x14ac:dyDescent="0.25">
      <c r="A856" t="s">
        <v>122</v>
      </c>
      <c r="B856" t="s">
        <v>1230</v>
      </c>
      <c r="C856" t="s">
        <v>4725</v>
      </c>
      <c r="D856">
        <v>57</v>
      </c>
      <c r="I856" t="s">
        <v>6330</v>
      </c>
      <c r="J856" t="s">
        <v>2356</v>
      </c>
      <c r="K856">
        <v>854</v>
      </c>
      <c r="L856" t="b">
        <v>0</v>
      </c>
      <c r="M856" t="b">
        <v>0</v>
      </c>
      <c r="N856" t="b">
        <v>0</v>
      </c>
      <c r="O856" t="b">
        <v>0</v>
      </c>
      <c r="P856" t="b">
        <v>0</v>
      </c>
      <c r="Q856">
        <v>0</v>
      </c>
      <c r="R856">
        <v>0</v>
      </c>
      <c r="S856">
        <v>0</v>
      </c>
      <c r="T856">
        <v>0</v>
      </c>
      <c r="U856">
        <v>0</v>
      </c>
      <c r="V856">
        <v>0</v>
      </c>
      <c r="W856">
        <v>0</v>
      </c>
      <c r="X856">
        <v>0</v>
      </c>
      <c r="Y856">
        <v>500</v>
      </c>
      <c r="Z856" t="s">
        <v>1091</v>
      </c>
    </row>
    <row r="857" spans="1:26" x14ac:dyDescent="0.25">
      <c r="A857" t="s">
        <v>122</v>
      </c>
      <c r="B857" t="s">
        <v>1230</v>
      </c>
      <c r="C857" t="s">
        <v>1083</v>
      </c>
      <c r="D857" t="b">
        <v>0</v>
      </c>
      <c r="I857" t="s">
        <v>6330</v>
      </c>
      <c r="J857" t="s">
        <v>2357</v>
      </c>
      <c r="K857">
        <v>855</v>
      </c>
      <c r="L857" t="b">
        <v>0</v>
      </c>
      <c r="M857" t="b">
        <v>0</v>
      </c>
      <c r="N857" t="b">
        <v>0</v>
      </c>
      <c r="O857" t="b">
        <v>0</v>
      </c>
      <c r="P857" t="b">
        <v>0</v>
      </c>
      <c r="Q857">
        <v>0</v>
      </c>
      <c r="R857">
        <v>0</v>
      </c>
      <c r="S857">
        <v>0</v>
      </c>
      <c r="T857">
        <v>0</v>
      </c>
      <c r="U857">
        <v>0</v>
      </c>
      <c r="V857">
        <v>0</v>
      </c>
      <c r="W857">
        <v>0</v>
      </c>
      <c r="X857">
        <v>0</v>
      </c>
      <c r="Y857">
        <v>500</v>
      </c>
      <c r="Z857" t="s">
        <v>1091</v>
      </c>
    </row>
    <row r="858" spans="1:26" x14ac:dyDescent="0.25">
      <c r="A858" t="s">
        <v>122</v>
      </c>
      <c r="B858" t="s">
        <v>1230</v>
      </c>
      <c r="C858" t="s">
        <v>4726</v>
      </c>
      <c r="D858" t="b">
        <v>0</v>
      </c>
      <c r="I858" t="s">
        <v>6330</v>
      </c>
      <c r="J858" t="s">
        <v>2358</v>
      </c>
      <c r="K858">
        <v>856</v>
      </c>
      <c r="L858" t="b">
        <v>0</v>
      </c>
      <c r="M858" t="b">
        <v>0</v>
      </c>
      <c r="N858" t="b">
        <v>0</v>
      </c>
      <c r="O858" t="b">
        <v>0</v>
      </c>
      <c r="P858" t="b">
        <v>0</v>
      </c>
      <c r="Q858">
        <v>0</v>
      </c>
      <c r="R858">
        <v>0</v>
      </c>
      <c r="S858">
        <v>0</v>
      </c>
      <c r="T858">
        <v>0</v>
      </c>
      <c r="U858">
        <v>0</v>
      </c>
      <c r="V858">
        <v>0</v>
      </c>
      <c r="W858">
        <v>0</v>
      </c>
      <c r="X858">
        <v>0</v>
      </c>
      <c r="Y858">
        <v>500</v>
      </c>
      <c r="Z858" t="s">
        <v>1091</v>
      </c>
    </row>
    <row r="859" spans="1:26" x14ac:dyDescent="0.25">
      <c r="A859" t="s">
        <v>122</v>
      </c>
      <c r="B859" t="s">
        <v>1230</v>
      </c>
      <c r="C859" t="s">
        <v>4727</v>
      </c>
      <c r="D859" t="b">
        <v>0</v>
      </c>
      <c r="I859" t="s">
        <v>6330</v>
      </c>
      <c r="J859" t="s">
        <v>2359</v>
      </c>
      <c r="K859">
        <v>857</v>
      </c>
      <c r="L859" t="b">
        <v>0</v>
      </c>
      <c r="M859" t="b">
        <v>0</v>
      </c>
      <c r="N859" t="b">
        <v>0</v>
      </c>
      <c r="O859" t="b">
        <v>0</v>
      </c>
      <c r="P859" t="b">
        <v>0</v>
      </c>
      <c r="Q859">
        <v>0</v>
      </c>
      <c r="R859">
        <v>0</v>
      </c>
      <c r="S859">
        <v>0</v>
      </c>
      <c r="T859">
        <v>0</v>
      </c>
      <c r="U859">
        <v>0</v>
      </c>
      <c r="V859">
        <v>0</v>
      </c>
      <c r="W859">
        <v>0</v>
      </c>
      <c r="X859">
        <v>0</v>
      </c>
      <c r="Y859">
        <v>500</v>
      </c>
      <c r="Z859" t="s">
        <v>1091</v>
      </c>
    </row>
    <row r="860" spans="1:26" x14ac:dyDescent="0.25">
      <c r="A860" t="s">
        <v>122</v>
      </c>
      <c r="B860" t="s">
        <v>1230</v>
      </c>
      <c r="C860" t="s">
        <v>4728</v>
      </c>
      <c r="D860" t="b">
        <v>0</v>
      </c>
      <c r="I860" t="s">
        <v>6330</v>
      </c>
      <c r="J860" t="s">
        <v>2360</v>
      </c>
      <c r="K860">
        <v>858</v>
      </c>
      <c r="L860" t="b">
        <v>0</v>
      </c>
      <c r="M860" t="b">
        <v>0</v>
      </c>
      <c r="N860" t="b">
        <v>0</v>
      </c>
      <c r="O860" t="b">
        <v>0</v>
      </c>
      <c r="P860" t="b">
        <v>0</v>
      </c>
      <c r="Q860">
        <v>0</v>
      </c>
      <c r="R860">
        <v>0</v>
      </c>
      <c r="S860">
        <v>0</v>
      </c>
      <c r="T860">
        <v>0</v>
      </c>
      <c r="U860">
        <v>0</v>
      </c>
      <c r="V860">
        <v>0</v>
      </c>
      <c r="W860">
        <v>0</v>
      </c>
      <c r="X860">
        <v>0</v>
      </c>
      <c r="Y860">
        <v>500</v>
      </c>
      <c r="Z860" t="s">
        <v>1091</v>
      </c>
    </row>
    <row r="861" spans="1:26" x14ac:dyDescent="0.25">
      <c r="A861" t="s">
        <v>122</v>
      </c>
      <c r="B861" t="s">
        <v>1230</v>
      </c>
      <c r="C861" t="s">
        <v>2454</v>
      </c>
      <c r="D861" t="b">
        <v>0</v>
      </c>
      <c r="I861" t="s">
        <v>6330</v>
      </c>
      <c r="J861" t="s">
        <v>2361</v>
      </c>
      <c r="K861">
        <v>859</v>
      </c>
      <c r="L861" t="b">
        <v>0</v>
      </c>
      <c r="M861" t="b">
        <v>0</v>
      </c>
      <c r="N861" t="b">
        <v>0</v>
      </c>
      <c r="O861" t="b">
        <v>0</v>
      </c>
      <c r="P861" t="b">
        <v>0</v>
      </c>
      <c r="Q861">
        <v>0</v>
      </c>
      <c r="R861">
        <v>0</v>
      </c>
      <c r="S861">
        <v>0</v>
      </c>
      <c r="T861">
        <v>0</v>
      </c>
      <c r="U861">
        <v>0</v>
      </c>
      <c r="V861">
        <v>0</v>
      </c>
      <c r="W861">
        <v>0</v>
      </c>
      <c r="X861">
        <v>0</v>
      </c>
      <c r="Y861">
        <v>500</v>
      </c>
      <c r="Z861" t="s">
        <v>1091</v>
      </c>
    </row>
    <row r="862" spans="1:26" x14ac:dyDescent="0.25">
      <c r="A862" t="s">
        <v>122</v>
      </c>
      <c r="B862" t="s">
        <v>1230</v>
      </c>
      <c r="C862" t="s">
        <v>4729</v>
      </c>
      <c r="D862">
        <v>0</v>
      </c>
      <c r="I862" t="s">
        <v>6330</v>
      </c>
      <c r="J862" t="s">
        <v>2362</v>
      </c>
      <c r="K862">
        <v>860</v>
      </c>
      <c r="L862" t="b">
        <v>0</v>
      </c>
      <c r="M862" t="b">
        <v>0</v>
      </c>
      <c r="N862" t="b">
        <v>0</v>
      </c>
      <c r="O862" t="b">
        <v>0</v>
      </c>
      <c r="P862" t="b">
        <v>0</v>
      </c>
      <c r="Q862">
        <v>0</v>
      </c>
      <c r="R862">
        <v>0</v>
      </c>
      <c r="S862">
        <v>0</v>
      </c>
      <c r="T862">
        <v>0</v>
      </c>
      <c r="U862">
        <v>0</v>
      </c>
      <c r="V862">
        <v>0</v>
      </c>
      <c r="W862">
        <v>0</v>
      </c>
      <c r="X862">
        <v>0</v>
      </c>
      <c r="Y862">
        <v>500</v>
      </c>
      <c r="Z862" t="s">
        <v>1091</v>
      </c>
    </row>
    <row r="863" spans="1:26" x14ac:dyDescent="0.25">
      <c r="A863" t="s">
        <v>122</v>
      </c>
      <c r="B863" t="s">
        <v>1230</v>
      </c>
      <c r="C863" t="s">
        <v>4730</v>
      </c>
      <c r="D863">
        <v>0</v>
      </c>
      <c r="I863" t="s">
        <v>6330</v>
      </c>
      <c r="J863" t="s">
        <v>2363</v>
      </c>
      <c r="K863">
        <v>861</v>
      </c>
      <c r="L863" t="b">
        <v>0</v>
      </c>
      <c r="M863" t="b">
        <v>0</v>
      </c>
      <c r="N863" t="b">
        <v>0</v>
      </c>
      <c r="O863" t="b">
        <v>0</v>
      </c>
      <c r="P863" t="b">
        <v>0</v>
      </c>
      <c r="Q863">
        <v>0</v>
      </c>
      <c r="R863">
        <v>0</v>
      </c>
      <c r="S863">
        <v>0</v>
      </c>
      <c r="T863">
        <v>0</v>
      </c>
      <c r="U863">
        <v>0</v>
      </c>
      <c r="V863">
        <v>0</v>
      </c>
      <c r="W863">
        <v>0</v>
      </c>
      <c r="X863">
        <v>0</v>
      </c>
      <c r="Y863">
        <v>500</v>
      </c>
      <c r="Z863" t="s">
        <v>1091</v>
      </c>
    </row>
    <row r="864" spans="1:26" x14ac:dyDescent="0.25">
      <c r="A864" t="s">
        <v>122</v>
      </c>
      <c r="B864" t="s">
        <v>1230</v>
      </c>
      <c r="C864" t="s">
        <v>4731</v>
      </c>
      <c r="D864">
        <v>0</v>
      </c>
      <c r="I864" t="s">
        <v>6330</v>
      </c>
      <c r="J864" t="s">
        <v>2364</v>
      </c>
      <c r="K864">
        <v>862</v>
      </c>
      <c r="L864" t="b">
        <v>0</v>
      </c>
      <c r="M864" t="b">
        <v>0</v>
      </c>
      <c r="N864" t="b">
        <v>0</v>
      </c>
      <c r="O864" t="b">
        <v>0</v>
      </c>
      <c r="P864" t="b">
        <v>0</v>
      </c>
      <c r="Q864">
        <v>0</v>
      </c>
      <c r="R864">
        <v>0</v>
      </c>
      <c r="S864">
        <v>0</v>
      </c>
      <c r="T864">
        <v>0</v>
      </c>
      <c r="U864">
        <v>0</v>
      </c>
      <c r="V864">
        <v>0</v>
      </c>
      <c r="W864">
        <v>0</v>
      </c>
      <c r="X864">
        <v>0</v>
      </c>
      <c r="Y864">
        <v>500</v>
      </c>
      <c r="Z864" t="s">
        <v>1091</v>
      </c>
    </row>
    <row r="865" spans="1:26" x14ac:dyDescent="0.25">
      <c r="A865" t="s">
        <v>122</v>
      </c>
      <c r="B865" t="s">
        <v>1230</v>
      </c>
      <c r="C865" t="s">
        <v>1046</v>
      </c>
      <c r="D865">
        <v>0</v>
      </c>
      <c r="I865" t="s">
        <v>6330</v>
      </c>
      <c r="J865" t="s">
        <v>2365</v>
      </c>
      <c r="K865">
        <v>863</v>
      </c>
      <c r="L865" t="b">
        <v>0</v>
      </c>
      <c r="M865" t="b">
        <v>0</v>
      </c>
      <c r="N865" t="b">
        <v>0</v>
      </c>
      <c r="O865" t="b">
        <v>0</v>
      </c>
      <c r="P865" t="b">
        <v>0</v>
      </c>
      <c r="Q865">
        <v>0</v>
      </c>
      <c r="R865">
        <v>0</v>
      </c>
      <c r="S865">
        <v>0</v>
      </c>
      <c r="T865">
        <v>0</v>
      </c>
      <c r="U865">
        <v>0</v>
      </c>
      <c r="V865">
        <v>0</v>
      </c>
      <c r="W865">
        <v>0</v>
      </c>
      <c r="X865">
        <v>0</v>
      </c>
      <c r="Y865">
        <v>500</v>
      </c>
      <c r="Z865" t="s">
        <v>1091</v>
      </c>
    </row>
    <row r="866" spans="1:26" x14ac:dyDescent="0.25">
      <c r="A866" t="s">
        <v>122</v>
      </c>
      <c r="B866" t="s">
        <v>1230</v>
      </c>
      <c r="C866" t="s">
        <v>9</v>
      </c>
      <c r="D866">
        <v>0</v>
      </c>
      <c r="I866" t="s">
        <v>564</v>
      </c>
      <c r="J866" t="s">
        <v>2366</v>
      </c>
      <c r="K866">
        <v>864</v>
      </c>
      <c r="L866" t="b">
        <v>0</v>
      </c>
      <c r="M866" t="b">
        <v>0</v>
      </c>
      <c r="N866" t="b">
        <v>0</v>
      </c>
      <c r="O866" t="b">
        <v>0</v>
      </c>
      <c r="P866" t="b">
        <v>0</v>
      </c>
      <c r="Q866">
        <v>0</v>
      </c>
      <c r="R866">
        <v>0</v>
      </c>
      <c r="S866">
        <v>0</v>
      </c>
      <c r="T866">
        <v>0</v>
      </c>
      <c r="U866">
        <v>0</v>
      </c>
      <c r="V866">
        <v>0</v>
      </c>
      <c r="W866">
        <v>0</v>
      </c>
      <c r="X866">
        <v>0</v>
      </c>
      <c r="Y866">
        <v>500</v>
      </c>
      <c r="Z866" t="s">
        <v>1091</v>
      </c>
    </row>
    <row r="867" spans="1:26" x14ac:dyDescent="0.25">
      <c r="A867" t="s">
        <v>122</v>
      </c>
      <c r="B867" t="s">
        <v>1230</v>
      </c>
      <c r="C867" t="s">
        <v>4733</v>
      </c>
      <c r="D867">
        <v>0</v>
      </c>
      <c r="I867" t="s">
        <v>564</v>
      </c>
      <c r="J867" t="s">
        <v>2367</v>
      </c>
      <c r="K867">
        <v>865</v>
      </c>
      <c r="L867" t="b">
        <v>0</v>
      </c>
      <c r="M867" t="b">
        <v>0</v>
      </c>
      <c r="N867" t="b">
        <v>0</v>
      </c>
      <c r="O867" t="b">
        <v>0</v>
      </c>
      <c r="P867" t="b">
        <v>0</v>
      </c>
      <c r="Q867">
        <v>0</v>
      </c>
      <c r="R867">
        <v>0</v>
      </c>
      <c r="S867">
        <v>0</v>
      </c>
      <c r="T867">
        <v>0</v>
      </c>
      <c r="U867">
        <v>0</v>
      </c>
      <c r="V867">
        <v>0</v>
      </c>
      <c r="W867">
        <v>0</v>
      </c>
      <c r="X867">
        <v>0</v>
      </c>
      <c r="Y867">
        <v>500</v>
      </c>
      <c r="Z867" t="s">
        <v>1091</v>
      </c>
    </row>
    <row r="868" spans="1:26" x14ac:dyDescent="0.25">
      <c r="A868" t="s">
        <v>122</v>
      </c>
      <c r="B868" t="s">
        <v>1230</v>
      </c>
      <c r="C868" t="s">
        <v>4734</v>
      </c>
      <c r="D868">
        <v>0</v>
      </c>
      <c r="I868" t="s">
        <v>564</v>
      </c>
      <c r="J868" t="s">
        <v>2368</v>
      </c>
      <c r="K868">
        <v>866</v>
      </c>
      <c r="L868" t="b">
        <v>0</v>
      </c>
      <c r="M868" t="b">
        <v>0</v>
      </c>
      <c r="N868" t="b">
        <v>0</v>
      </c>
      <c r="O868" t="b">
        <v>0</v>
      </c>
      <c r="P868" t="b">
        <v>0</v>
      </c>
      <c r="Q868">
        <v>0</v>
      </c>
      <c r="R868">
        <v>0</v>
      </c>
      <c r="S868">
        <v>0</v>
      </c>
      <c r="T868">
        <v>0</v>
      </c>
      <c r="U868">
        <v>0</v>
      </c>
      <c r="V868">
        <v>0</v>
      </c>
      <c r="W868">
        <v>0</v>
      </c>
      <c r="X868">
        <v>0</v>
      </c>
      <c r="Y868">
        <v>500</v>
      </c>
      <c r="Z868" t="s">
        <v>1091</v>
      </c>
    </row>
    <row r="869" spans="1:26" x14ac:dyDescent="0.25">
      <c r="A869" t="s">
        <v>122</v>
      </c>
      <c r="B869" t="s">
        <v>1230</v>
      </c>
      <c r="C869" t="s">
        <v>4735</v>
      </c>
      <c r="D869">
        <v>0</v>
      </c>
      <c r="I869" t="s">
        <v>564</v>
      </c>
      <c r="J869" t="s">
        <v>2369</v>
      </c>
      <c r="K869">
        <v>867</v>
      </c>
      <c r="L869" t="b">
        <v>0</v>
      </c>
      <c r="M869" t="b">
        <v>0</v>
      </c>
      <c r="N869" t="b">
        <v>0</v>
      </c>
      <c r="O869" t="b">
        <v>0</v>
      </c>
      <c r="P869" t="b">
        <v>0</v>
      </c>
      <c r="Q869">
        <v>0</v>
      </c>
      <c r="R869">
        <v>0</v>
      </c>
      <c r="S869">
        <v>0</v>
      </c>
      <c r="T869">
        <v>0</v>
      </c>
      <c r="U869">
        <v>0</v>
      </c>
      <c r="V869">
        <v>0</v>
      </c>
      <c r="W869">
        <v>0</v>
      </c>
      <c r="X869">
        <v>0</v>
      </c>
      <c r="Y869">
        <v>500</v>
      </c>
      <c r="Z869" t="s">
        <v>1091</v>
      </c>
    </row>
    <row r="870" spans="1:26" x14ac:dyDescent="0.25">
      <c r="A870" t="s">
        <v>122</v>
      </c>
      <c r="B870" t="s">
        <v>1230</v>
      </c>
      <c r="C870" t="s">
        <v>1081</v>
      </c>
      <c r="D870" t="s">
        <v>3111</v>
      </c>
      <c r="I870" t="s">
        <v>564</v>
      </c>
      <c r="J870" t="s">
        <v>2370</v>
      </c>
      <c r="K870">
        <v>868</v>
      </c>
      <c r="L870" t="b">
        <v>0</v>
      </c>
      <c r="M870" t="b">
        <v>0</v>
      </c>
      <c r="N870" t="b">
        <v>0</v>
      </c>
      <c r="O870" t="b">
        <v>0</v>
      </c>
      <c r="P870" t="b">
        <v>0</v>
      </c>
      <c r="Q870">
        <v>0</v>
      </c>
      <c r="R870">
        <v>0</v>
      </c>
      <c r="S870">
        <v>0</v>
      </c>
      <c r="T870">
        <v>0</v>
      </c>
      <c r="U870">
        <v>0</v>
      </c>
      <c r="V870">
        <v>0</v>
      </c>
      <c r="W870">
        <v>0</v>
      </c>
      <c r="X870">
        <v>0</v>
      </c>
      <c r="Y870">
        <v>500</v>
      </c>
      <c r="Z870" t="s">
        <v>1091</v>
      </c>
    </row>
    <row r="871" spans="1:26" x14ac:dyDescent="0.25">
      <c r="A871" t="s">
        <v>122</v>
      </c>
      <c r="B871" t="s">
        <v>1231</v>
      </c>
      <c r="C871" t="s">
        <v>4725</v>
      </c>
      <c r="D871">
        <v>58</v>
      </c>
      <c r="I871" t="s">
        <v>564</v>
      </c>
      <c r="J871" t="s">
        <v>2371</v>
      </c>
      <c r="K871">
        <v>869</v>
      </c>
      <c r="L871" t="b">
        <v>0</v>
      </c>
      <c r="M871" t="b">
        <v>0</v>
      </c>
      <c r="N871" t="b">
        <v>0</v>
      </c>
      <c r="O871" t="b">
        <v>0</v>
      </c>
      <c r="P871" t="b">
        <v>0</v>
      </c>
      <c r="Q871">
        <v>0</v>
      </c>
      <c r="R871">
        <v>0</v>
      </c>
      <c r="S871">
        <v>0</v>
      </c>
      <c r="T871">
        <v>0</v>
      </c>
      <c r="U871">
        <v>0</v>
      </c>
      <c r="V871">
        <v>0</v>
      </c>
      <c r="W871">
        <v>0</v>
      </c>
      <c r="X871">
        <v>0</v>
      </c>
      <c r="Y871">
        <v>500</v>
      </c>
      <c r="Z871" t="s">
        <v>1091</v>
      </c>
    </row>
    <row r="872" spans="1:26" x14ac:dyDescent="0.25">
      <c r="A872" t="s">
        <v>122</v>
      </c>
      <c r="B872" t="s">
        <v>1231</v>
      </c>
      <c r="C872" t="s">
        <v>1083</v>
      </c>
      <c r="D872" t="b">
        <v>0</v>
      </c>
      <c r="I872" t="s">
        <v>564</v>
      </c>
      <c r="J872" t="s">
        <v>2372</v>
      </c>
      <c r="K872">
        <v>870</v>
      </c>
      <c r="L872" t="b">
        <v>0</v>
      </c>
      <c r="M872" t="b">
        <v>0</v>
      </c>
      <c r="N872" t="b">
        <v>0</v>
      </c>
      <c r="O872" t="b">
        <v>0</v>
      </c>
      <c r="P872" t="b">
        <v>0</v>
      </c>
      <c r="Q872">
        <v>0</v>
      </c>
      <c r="R872">
        <v>0</v>
      </c>
      <c r="S872">
        <v>0</v>
      </c>
      <c r="T872">
        <v>0</v>
      </c>
      <c r="U872">
        <v>0</v>
      </c>
      <c r="V872">
        <v>0</v>
      </c>
      <c r="W872">
        <v>0</v>
      </c>
      <c r="X872">
        <v>0</v>
      </c>
      <c r="Y872">
        <v>500</v>
      </c>
      <c r="Z872" t="s">
        <v>1091</v>
      </c>
    </row>
    <row r="873" spans="1:26" x14ac:dyDescent="0.25">
      <c r="A873" t="s">
        <v>122</v>
      </c>
      <c r="B873" t="s">
        <v>1231</v>
      </c>
      <c r="C873" t="s">
        <v>4726</v>
      </c>
      <c r="D873" t="b">
        <v>0</v>
      </c>
      <c r="I873" t="s">
        <v>564</v>
      </c>
      <c r="J873" t="s">
        <v>2373</v>
      </c>
      <c r="K873">
        <v>871</v>
      </c>
      <c r="L873" t="b">
        <v>0</v>
      </c>
      <c r="M873" t="b">
        <v>0</v>
      </c>
      <c r="N873" t="b">
        <v>0</v>
      </c>
      <c r="O873" t="b">
        <v>0</v>
      </c>
      <c r="P873" t="b">
        <v>0</v>
      </c>
      <c r="Q873">
        <v>0</v>
      </c>
      <c r="R873">
        <v>0</v>
      </c>
      <c r="S873">
        <v>0</v>
      </c>
      <c r="T873">
        <v>0</v>
      </c>
      <c r="U873">
        <v>0</v>
      </c>
      <c r="V873">
        <v>0</v>
      </c>
      <c r="W873">
        <v>0</v>
      </c>
      <c r="X873">
        <v>0</v>
      </c>
      <c r="Y873">
        <v>500</v>
      </c>
      <c r="Z873" t="s">
        <v>1091</v>
      </c>
    </row>
    <row r="874" spans="1:26" x14ac:dyDescent="0.25">
      <c r="A874" t="s">
        <v>122</v>
      </c>
      <c r="B874" t="s">
        <v>1231</v>
      </c>
      <c r="C874" t="s">
        <v>4727</v>
      </c>
      <c r="D874" t="b">
        <v>0</v>
      </c>
      <c r="I874" t="s">
        <v>564</v>
      </c>
      <c r="J874" t="s">
        <v>2374</v>
      </c>
      <c r="K874">
        <v>872</v>
      </c>
      <c r="L874" t="b">
        <v>0</v>
      </c>
      <c r="M874" t="b">
        <v>0</v>
      </c>
      <c r="N874" t="b">
        <v>0</v>
      </c>
      <c r="O874" t="b">
        <v>0</v>
      </c>
      <c r="P874" t="b">
        <v>0</v>
      </c>
      <c r="Q874">
        <v>0</v>
      </c>
      <c r="R874">
        <v>0</v>
      </c>
      <c r="S874">
        <v>0</v>
      </c>
      <c r="T874">
        <v>0</v>
      </c>
      <c r="U874">
        <v>0</v>
      </c>
      <c r="V874">
        <v>0</v>
      </c>
      <c r="W874">
        <v>0</v>
      </c>
      <c r="X874">
        <v>0</v>
      </c>
      <c r="Y874">
        <v>500</v>
      </c>
      <c r="Z874" t="s">
        <v>1091</v>
      </c>
    </row>
    <row r="875" spans="1:26" x14ac:dyDescent="0.25">
      <c r="A875" t="s">
        <v>122</v>
      </c>
      <c r="B875" t="s">
        <v>1231</v>
      </c>
      <c r="C875" t="s">
        <v>4728</v>
      </c>
      <c r="D875" t="b">
        <v>0</v>
      </c>
      <c r="I875" t="s">
        <v>564</v>
      </c>
      <c r="J875" t="s">
        <v>2375</v>
      </c>
      <c r="K875">
        <v>873</v>
      </c>
      <c r="L875" t="b">
        <v>0</v>
      </c>
      <c r="M875" t="b">
        <v>0</v>
      </c>
      <c r="N875" t="b">
        <v>0</v>
      </c>
      <c r="O875" t="b">
        <v>0</v>
      </c>
      <c r="P875" t="b">
        <v>0</v>
      </c>
      <c r="Q875">
        <v>0</v>
      </c>
      <c r="R875">
        <v>0</v>
      </c>
      <c r="S875">
        <v>0</v>
      </c>
      <c r="T875">
        <v>0</v>
      </c>
      <c r="U875">
        <v>0</v>
      </c>
      <c r="V875">
        <v>0</v>
      </c>
      <c r="W875">
        <v>0</v>
      </c>
      <c r="X875">
        <v>0</v>
      </c>
      <c r="Y875">
        <v>500</v>
      </c>
      <c r="Z875" t="s">
        <v>1091</v>
      </c>
    </row>
    <row r="876" spans="1:26" x14ac:dyDescent="0.25">
      <c r="A876" t="s">
        <v>122</v>
      </c>
      <c r="B876" t="s">
        <v>1231</v>
      </c>
      <c r="C876" t="s">
        <v>2454</v>
      </c>
      <c r="D876" t="b">
        <v>0</v>
      </c>
      <c r="I876" t="s">
        <v>564</v>
      </c>
      <c r="J876" t="s">
        <v>2376</v>
      </c>
      <c r="K876">
        <v>874</v>
      </c>
      <c r="L876" t="b">
        <v>0</v>
      </c>
      <c r="M876" t="b">
        <v>0</v>
      </c>
      <c r="N876" t="b">
        <v>0</v>
      </c>
      <c r="O876" t="b">
        <v>0</v>
      </c>
      <c r="P876" t="b">
        <v>0</v>
      </c>
      <c r="Q876">
        <v>0</v>
      </c>
      <c r="R876">
        <v>0</v>
      </c>
      <c r="S876">
        <v>0</v>
      </c>
      <c r="T876">
        <v>0</v>
      </c>
      <c r="U876">
        <v>0</v>
      </c>
      <c r="V876">
        <v>0</v>
      </c>
      <c r="W876">
        <v>0</v>
      </c>
      <c r="X876">
        <v>0</v>
      </c>
      <c r="Y876">
        <v>500</v>
      </c>
      <c r="Z876" t="s">
        <v>1091</v>
      </c>
    </row>
    <row r="877" spans="1:26" x14ac:dyDescent="0.25">
      <c r="A877" t="s">
        <v>122</v>
      </c>
      <c r="B877" t="s">
        <v>1231</v>
      </c>
      <c r="C877" t="s">
        <v>4729</v>
      </c>
      <c r="D877">
        <v>0</v>
      </c>
      <c r="I877" t="s">
        <v>564</v>
      </c>
      <c r="J877" t="s">
        <v>2377</v>
      </c>
      <c r="K877">
        <v>875</v>
      </c>
      <c r="L877" t="b">
        <v>0</v>
      </c>
      <c r="M877" t="b">
        <v>0</v>
      </c>
      <c r="N877" t="b">
        <v>0</v>
      </c>
      <c r="O877" t="b">
        <v>0</v>
      </c>
      <c r="P877" t="b">
        <v>0</v>
      </c>
      <c r="Q877">
        <v>0</v>
      </c>
      <c r="R877">
        <v>0</v>
      </c>
      <c r="S877">
        <v>0</v>
      </c>
      <c r="T877">
        <v>0</v>
      </c>
      <c r="U877">
        <v>0</v>
      </c>
      <c r="V877">
        <v>0</v>
      </c>
      <c r="W877">
        <v>0</v>
      </c>
      <c r="X877">
        <v>0</v>
      </c>
      <c r="Y877">
        <v>500</v>
      </c>
      <c r="Z877" t="s">
        <v>1091</v>
      </c>
    </row>
    <row r="878" spans="1:26" x14ac:dyDescent="0.25">
      <c r="A878" t="s">
        <v>122</v>
      </c>
      <c r="B878" t="s">
        <v>1231</v>
      </c>
      <c r="C878" t="s">
        <v>4730</v>
      </c>
      <c r="D878">
        <v>0</v>
      </c>
      <c r="I878" t="s">
        <v>564</v>
      </c>
      <c r="J878" t="s">
        <v>2378</v>
      </c>
      <c r="K878">
        <v>876</v>
      </c>
      <c r="L878" t="b">
        <v>0</v>
      </c>
      <c r="M878" t="b">
        <v>0</v>
      </c>
      <c r="N878" t="b">
        <v>0</v>
      </c>
      <c r="O878" t="b">
        <v>0</v>
      </c>
      <c r="P878" t="b">
        <v>0</v>
      </c>
      <c r="Q878">
        <v>0</v>
      </c>
      <c r="R878">
        <v>0</v>
      </c>
      <c r="S878">
        <v>0</v>
      </c>
      <c r="T878">
        <v>0</v>
      </c>
      <c r="U878">
        <v>0</v>
      </c>
      <c r="V878">
        <v>0</v>
      </c>
      <c r="W878">
        <v>0</v>
      </c>
      <c r="X878">
        <v>0</v>
      </c>
      <c r="Y878">
        <v>500</v>
      </c>
      <c r="Z878" t="s">
        <v>1091</v>
      </c>
    </row>
    <row r="879" spans="1:26" x14ac:dyDescent="0.25">
      <c r="A879" t="s">
        <v>122</v>
      </c>
      <c r="B879" t="s">
        <v>1231</v>
      </c>
      <c r="C879" t="s">
        <v>4731</v>
      </c>
      <c r="D879">
        <v>0</v>
      </c>
      <c r="I879" t="s">
        <v>564</v>
      </c>
      <c r="J879" t="s">
        <v>2379</v>
      </c>
      <c r="K879">
        <v>877</v>
      </c>
      <c r="L879" t="b">
        <v>0</v>
      </c>
      <c r="M879" t="b">
        <v>0</v>
      </c>
      <c r="N879" t="b">
        <v>0</v>
      </c>
      <c r="O879" t="b">
        <v>0</v>
      </c>
      <c r="P879" t="b">
        <v>0</v>
      </c>
      <c r="Q879">
        <v>0</v>
      </c>
      <c r="R879">
        <v>0</v>
      </c>
      <c r="S879">
        <v>0</v>
      </c>
      <c r="T879">
        <v>0</v>
      </c>
      <c r="U879">
        <v>0</v>
      </c>
      <c r="V879">
        <v>0</v>
      </c>
      <c r="W879">
        <v>0</v>
      </c>
      <c r="X879">
        <v>0</v>
      </c>
      <c r="Y879">
        <v>500</v>
      </c>
      <c r="Z879" t="s">
        <v>1091</v>
      </c>
    </row>
    <row r="880" spans="1:26" x14ac:dyDescent="0.25">
      <c r="A880" t="s">
        <v>122</v>
      </c>
      <c r="B880" t="s">
        <v>1231</v>
      </c>
      <c r="C880" t="s">
        <v>1046</v>
      </c>
      <c r="D880">
        <v>0</v>
      </c>
      <c r="I880" t="s">
        <v>564</v>
      </c>
      <c r="J880" t="s">
        <v>2380</v>
      </c>
      <c r="K880">
        <v>878</v>
      </c>
      <c r="L880" t="b">
        <v>0</v>
      </c>
      <c r="M880" t="b">
        <v>0</v>
      </c>
      <c r="N880" t="b">
        <v>0</v>
      </c>
      <c r="O880" t="b">
        <v>0</v>
      </c>
      <c r="P880" t="b">
        <v>0</v>
      </c>
      <c r="Q880">
        <v>0</v>
      </c>
      <c r="R880">
        <v>0</v>
      </c>
      <c r="S880">
        <v>0</v>
      </c>
      <c r="T880">
        <v>0</v>
      </c>
      <c r="U880">
        <v>0</v>
      </c>
      <c r="V880">
        <v>0</v>
      </c>
      <c r="W880">
        <v>0</v>
      </c>
      <c r="X880">
        <v>0</v>
      </c>
      <c r="Y880">
        <v>500</v>
      </c>
      <c r="Z880" t="s">
        <v>1091</v>
      </c>
    </row>
    <row r="881" spans="1:26" x14ac:dyDescent="0.25">
      <c r="A881" t="s">
        <v>122</v>
      </c>
      <c r="B881" t="s">
        <v>1231</v>
      </c>
      <c r="C881" t="s">
        <v>9</v>
      </c>
      <c r="D881">
        <v>0</v>
      </c>
      <c r="I881" t="s">
        <v>564</v>
      </c>
      <c r="J881" t="s">
        <v>2381</v>
      </c>
      <c r="K881">
        <v>879</v>
      </c>
      <c r="L881" t="b">
        <v>0</v>
      </c>
      <c r="M881" t="b">
        <v>0</v>
      </c>
      <c r="N881" t="b">
        <v>0</v>
      </c>
      <c r="O881" t="b">
        <v>0</v>
      </c>
      <c r="P881" t="b">
        <v>0</v>
      </c>
      <c r="Q881">
        <v>0</v>
      </c>
      <c r="R881">
        <v>0</v>
      </c>
      <c r="S881">
        <v>0</v>
      </c>
      <c r="T881">
        <v>0</v>
      </c>
      <c r="U881">
        <v>0</v>
      </c>
      <c r="V881">
        <v>0</v>
      </c>
      <c r="W881">
        <v>0</v>
      </c>
      <c r="X881">
        <v>0</v>
      </c>
      <c r="Y881">
        <v>500</v>
      </c>
      <c r="Z881" t="s">
        <v>1091</v>
      </c>
    </row>
    <row r="882" spans="1:26" x14ac:dyDescent="0.25">
      <c r="A882" t="s">
        <v>122</v>
      </c>
      <c r="B882" t="s">
        <v>1231</v>
      </c>
      <c r="C882" t="s">
        <v>4733</v>
      </c>
      <c r="D882">
        <v>0</v>
      </c>
      <c r="I882" t="s">
        <v>564</v>
      </c>
      <c r="J882" t="s">
        <v>2382</v>
      </c>
      <c r="K882">
        <v>880</v>
      </c>
      <c r="L882" t="b">
        <v>0</v>
      </c>
      <c r="M882" t="b">
        <v>0</v>
      </c>
      <c r="N882" t="b">
        <v>0</v>
      </c>
      <c r="O882" t="b">
        <v>0</v>
      </c>
      <c r="P882" t="b">
        <v>0</v>
      </c>
      <c r="Q882">
        <v>0</v>
      </c>
      <c r="R882">
        <v>0</v>
      </c>
      <c r="S882">
        <v>0</v>
      </c>
      <c r="T882">
        <v>0</v>
      </c>
      <c r="U882">
        <v>0</v>
      </c>
      <c r="V882">
        <v>0</v>
      </c>
      <c r="W882">
        <v>0</v>
      </c>
      <c r="X882">
        <v>0</v>
      </c>
      <c r="Y882">
        <v>500</v>
      </c>
      <c r="Z882" t="s">
        <v>1091</v>
      </c>
    </row>
    <row r="883" spans="1:26" x14ac:dyDescent="0.25">
      <c r="A883" t="s">
        <v>122</v>
      </c>
      <c r="B883" t="s">
        <v>1231</v>
      </c>
      <c r="C883" t="s">
        <v>4734</v>
      </c>
      <c r="D883">
        <v>0</v>
      </c>
      <c r="I883" t="s">
        <v>564</v>
      </c>
      <c r="J883" t="s">
        <v>2383</v>
      </c>
      <c r="K883">
        <v>881</v>
      </c>
      <c r="L883" t="b">
        <v>0</v>
      </c>
      <c r="M883" t="b">
        <v>0</v>
      </c>
      <c r="N883" t="b">
        <v>0</v>
      </c>
      <c r="O883" t="b">
        <v>0</v>
      </c>
      <c r="P883" t="b">
        <v>0</v>
      </c>
      <c r="Q883">
        <v>0</v>
      </c>
      <c r="R883">
        <v>0</v>
      </c>
      <c r="S883">
        <v>0</v>
      </c>
      <c r="T883">
        <v>0</v>
      </c>
      <c r="U883">
        <v>0</v>
      </c>
      <c r="V883">
        <v>0</v>
      </c>
      <c r="W883">
        <v>0</v>
      </c>
      <c r="X883">
        <v>0</v>
      </c>
      <c r="Y883">
        <v>500</v>
      </c>
      <c r="Z883" t="s">
        <v>1091</v>
      </c>
    </row>
    <row r="884" spans="1:26" x14ac:dyDescent="0.25">
      <c r="A884" t="s">
        <v>122</v>
      </c>
      <c r="B884" t="s">
        <v>1231</v>
      </c>
      <c r="C884" t="s">
        <v>4735</v>
      </c>
      <c r="D884">
        <v>0</v>
      </c>
      <c r="I884" t="s">
        <v>564</v>
      </c>
      <c r="J884" t="s">
        <v>2384</v>
      </c>
      <c r="K884">
        <v>882</v>
      </c>
      <c r="L884" t="b">
        <v>0</v>
      </c>
      <c r="M884" t="b">
        <v>0</v>
      </c>
      <c r="N884" t="b">
        <v>0</v>
      </c>
      <c r="O884" t="b">
        <v>0</v>
      </c>
      <c r="P884" t="b">
        <v>0</v>
      </c>
      <c r="Q884">
        <v>0</v>
      </c>
      <c r="R884">
        <v>0</v>
      </c>
      <c r="S884">
        <v>0</v>
      </c>
      <c r="T884">
        <v>0</v>
      </c>
      <c r="U884">
        <v>0</v>
      </c>
      <c r="V884">
        <v>0</v>
      </c>
      <c r="W884">
        <v>0</v>
      </c>
      <c r="X884">
        <v>0</v>
      </c>
      <c r="Y884">
        <v>500</v>
      </c>
      <c r="Z884" t="s">
        <v>1091</v>
      </c>
    </row>
    <row r="885" spans="1:26" x14ac:dyDescent="0.25">
      <c r="A885" t="s">
        <v>122</v>
      </c>
      <c r="B885" t="s">
        <v>1231</v>
      </c>
      <c r="C885" t="s">
        <v>1081</v>
      </c>
      <c r="D885" t="s">
        <v>3111</v>
      </c>
      <c r="I885" t="s">
        <v>564</v>
      </c>
      <c r="J885" t="s">
        <v>2353</v>
      </c>
      <c r="K885">
        <v>883</v>
      </c>
      <c r="L885" t="b">
        <v>0</v>
      </c>
      <c r="M885" t="b">
        <v>0</v>
      </c>
      <c r="N885" t="b">
        <v>0</v>
      </c>
      <c r="O885" t="b">
        <v>0</v>
      </c>
      <c r="P885" t="b">
        <v>0</v>
      </c>
      <c r="Q885">
        <v>0</v>
      </c>
      <c r="R885">
        <v>0</v>
      </c>
      <c r="S885">
        <v>0</v>
      </c>
      <c r="T885">
        <v>0</v>
      </c>
      <c r="U885">
        <v>0</v>
      </c>
      <c r="V885">
        <v>0</v>
      </c>
      <c r="W885">
        <v>0</v>
      </c>
      <c r="X885">
        <v>0</v>
      </c>
      <c r="Y885">
        <v>500</v>
      </c>
      <c r="Z885" t="s">
        <v>1091</v>
      </c>
    </row>
    <row r="886" spans="1:26" x14ac:dyDescent="0.25">
      <c r="A886" t="s">
        <v>122</v>
      </c>
      <c r="B886" t="s">
        <v>1232</v>
      </c>
      <c r="C886" t="s">
        <v>4725</v>
      </c>
      <c r="D886">
        <v>59</v>
      </c>
      <c r="I886" t="s">
        <v>564</v>
      </c>
      <c r="J886" t="s">
        <v>2354</v>
      </c>
      <c r="K886">
        <v>884</v>
      </c>
      <c r="L886" t="b">
        <v>0</v>
      </c>
      <c r="M886" t="b">
        <v>0</v>
      </c>
      <c r="N886" t="b">
        <v>0</v>
      </c>
      <c r="O886" t="b">
        <v>0</v>
      </c>
      <c r="P886" t="b">
        <v>0</v>
      </c>
      <c r="Q886">
        <v>0</v>
      </c>
      <c r="R886">
        <v>0</v>
      </c>
      <c r="S886">
        <v>0</v>
      </c>
      <c r="T886">
        <v>0</v>
      </c>
      <c r="U886">
        <v>0</v>
      </c>
      <c r="V886">
        <v>0</v>
      </c>
      <c r="W886">
        <v>0</v>
      </c>
      <c r="X886">
        <v>0</v>
      </c>
      <c r="Y886">
        <v>500</v>
      </c>
      <c r="Z886" t="s">
        <v>1091</v>
      </c>
    </row>
    <row r="887" spans="1:26" x14ac:dyDescent="0.25">
      <c r="A887" t="s">
        <v>122</v>
      </c>
      <c r="B887" t="s">
        <v>1232</v>
      </c>
      <c r="C887" t="s">
        <v>1083</v>
      </c>
      <c r="D887" t="b">
        <v>0</v>
      </c>
      <c r="I887" t="s">
        <v>564</v>
      </c>
      <c r="J887" t="s">
        <v>2355</v>
      </c>
      <c r="K887">
        <v>885</v>
      </c>
      <c r="L887" t="b">
        <v>0</v>
      </c>
      <c r="M887" t="b">
        <v>0</v>
      </c>
      <c r="N887" t="b">
        <v>0</v>
      </c>
      <c r="O887" t="b">
        <v>0</v>
      </c>
      <c r="P887" t="b">
        <v>0</v>
      </c>
      <c r="Q887">
        <v>0</v>
      </c>
      <c r="R887">
        <v>0</v>
      </c>
      <c r="S887">
        <v>0</v>
      </c>
      <c r="T887">
        <v>0</v>
      </c>
      <c r="U887">
        <v>0</v>
      </c>
      <c r="V887">
        <v>0</v>
      </c>
      <c r="W887">
        <v>0</v>
      </c>
      <c r="X887">
        <v>0</v>
      </c>
      <c r="Y887">
        <v>500</v>
      </c>
      <c r="Z887" t="s">
        <v>1091</v>
      </c>
    </row>
    <row r="888" spans="1:26" x14ac:dyDescent="0.25">
      <c r="A888" t="s">
        <v>122</v>
      </c>
      <c r="B888" t="s">
        <v>1232</v>
      </c>
      <c r="C888" t="s">
        <v>4726</v>
      </c>
      <c r="D888" t="b">
        <v>0</v>
      </c>
      <c r="I888" t="s">
        <v>564</v>
      </c>
      <c r="J888" t="s">
        <v>2356</v>
      </c>
      <c r="K888">
        <v>886</v>
      </c>
      <c r="L888" t="b">
        <v>0</v>
      </c>
      <c r="M888" t="b">
        <v>0</v>
      </c>
      <c r="N888" t="b">
        <v>0</v>
      </c>
      <c r="O888" t="b">
        <v>0</v>
      </c>
      <c r="P888" t="b">
        <v>0</v>
      </c>
      <c r="Q888">
        <v>0</v>
      </c>
      <c r="R888">
        <v>0</v>
      </c>
      <c r="S888">
        <v>0</v>
      </c>
      <c r="T888">
        <v>0</v>
      </c>
      <c r="U888">
        <v>0</v>
      </c>
      <c r="V888">
        <v>0</v>
      </c>
      <c r="W888">
        <v>0</v>
      </c>
      <c r="X888">
        <v>0</v>
      </c>
      <c r="Y888">
        <v>500</v>
      </c>
      <c r="Z888" t="s">
        <v>1091</v>
      </c>
    </row>
    <row r="889" spans="1:26" x14ac:dyDescent="0.25">
      <c r="A889" t="s">
        <v>122</v>
      </c>
      <c r="B889" t="s">
        <v>1232</v>
      </c>
      <c r="C889" t="s">
        <v>4727</v>
      </c>
      <c r="D889" t="b">
        <v>0</v>
      </c>
      <c r="I889" t="s">
        <v>564</v>
      </c>
      <c r="J889" t="s">
        <v>2357</v>
      </c>
      <c r="K889">
        <v>887</v>
      </c>
      <c r="L889" t="b">
        <v>0</v>
      </c>
      <c r="M889" t="b">
        <v>0</v>
      </c>
      <c r="N889" t="b">
        <v>0</v>
      </c>
      <c r="O889" t="b">
        <v>0</v>
      </c>
      <c r="P889" t="b">
        <v>0</v>
      </c>
      <c r="Q889">
        <v>0</v>
      </c>
      <c r="R889">
        <v>0</v>
      </c>
      <c r="S889">
        <v>0</v>
      </c>
      <c r="T889">
        <v>0</v>
      </c>
      <c r="U889">
        <v>0</v>
      </c>
      <c r="V889">
        <v>0</v>
      </c>
      <c r="W889">
        <v>0</v>
      </c>
      <c r="X889">
        <v>0</v>
      </c>
      <c r="Y889">
        <v>500</v>
      </c>
      <c r="Z889" t="s">
        <v>1091</v>
      </c>
    </row>
    <row r="890" spans="1:26" x14ac:dyDescent="0.25">
      <c r="A890" t="s">
        <v>122</v>
      </c>
      <c r="B890" t="s">
        <v>1232</v>
      </c>
      <c r="C890" t="s">
        <v>4728</v>
      </c>
      <c r="D890" t="b">
        <v>0</v>
      </c>
      <c r="I890" t="s">
        <v>564</v>
      </c>
      <c r="J890" t="s">
        <v>2358</v>
      </c>
      <c r="K890">
        <v>888</v>
      </c>
      <c r="L890" t="b">
        <v>0</v>
      </c>
      <c r="M890" t="b">
        <v>0</v>
      </c>
      <c r="N890" t="b">
        <v>0</v>
      </c>
      <c r="O890" t="b">
        <v>0</v>
      </c>
      <c r="P890" t="b">
        <v>0</v>
      </c>
      <c r="Q890">
        <v>0</v>
      </c>
      <c r="R890">
        <v>0</v>
      </c>
      <c r="S890">
        <v>0</v>
      </c>
      <c r="T890">
        <v>0</v>
      </c>
      <c r="U890">
        <v>0</v>
      </c>
      <c r="V890">
        <v>0</v>
      </c>
      <c r="W890">
        <v>0</v>
      </c>
      <c r="X890">
        <v>0</v>
      </c>
      <c r="Y890">
        <v>500</v>
      </c>
      <c r="Z890" t="s">
        <v>1091</v>
      </c>
    </row>
    <row r="891" spans="1:26" x14ac:dyDescent="0.25">
      <c r="A891" t="s">
        <v>122</v>
      </c>
      <c r="B891" t="s">
        <v>1232</v>
      </c>
      <c r="C891" t="s">
        <v>2454</v>
      </c>
      <c r="D891" t="b">
        <v>0</v>
      </c>
      <c r="I891" t="s">
        <v>564</v>
      </c>
      <c r="J891" t="s">
        <v>2359</v>
      </c>
      <c r="K891">
        <v>889</v>
      </c>
      <c r="L891" t="b">
        <v>0</v>
      </c>
      <c r="M891" t="b">
        <v>0</v>
      </c>
      <c r="N891" t="b">
        <v>0</v>
      </c>
      <c r="O891" t="b">
        <v>0</v>
      </c>
      <c r="P891" t="b">
        <v>0</v>
      </c>
      <c r="Q891">
        <v>0</v>
      </c>
      <c r="R891">
        <v>0</v>
      </c>
      <c r="S891">
        <v>0</v>
      </c>
      <c r="T891">
        <v>0</v>
      </c>
      <c r="U891">
        <v>0</v>
      </c>
      <c r="V891">
        <v>0</v>
      </c>
      <c r="W891">
        <v>0</v>
      </c>
      <c r="X891">
        <v>0</v>
      </c>
      <c r="Y891">
        <v>500</v>
      </c>
      <c r="Z891" t="s">
        <v>1091</v>
      </c>
    </row>
    <row r="892" spans="1:26" x14ac:dyDescent="0.25">
      <c r="A892" t="s">
        <v>122</v>
      </c>
      <c r="B892" t="s">
        <v>1232</v>
      </c>
      <c r="C892" t="s">
        <v>4729</v>
      </c>
      <c r="D892">
        <v>0</v>
      </c>
      <c r="I892" t="s">
        <v>564</v>
      </c>
      <c r="J892" t="s">
        <v>2360</v>
      </c>
      <c r="K892">
        <v>890</v>
      </c>
      <c r="L892" t="b">
        <v>0</v>
      </c>
      <c r="M892" t="b">
        <v>0</v>
      </c>
      <c r="N892" t="b">
        <v>0</v>
      </c>
      <c r="O892" t="b">
        <v>0</v>
      </c>
      <c r="P892" t="b">
        <v>0</v>
      </c>
      <c r="Q892">
        <v>0</v>
      </c>
      <c r="R892">
        <v>0</v>
      </c>
      <c r="S892">
        <v>0</v>
      </c>
      <c r="T892">
        <v>0</v>
      </c>
      <c r="U892">
        <v>0</v>
      </c>
      <c r="V892">
        <v>0</v>
      </c>
      <c r="W892">
        <v>0</v>
      </c>
      <c r="X892">
        <v>0</v>
      </c>
      <c r="Y892">
        <v>500</v>
      </c>
      <c r="Z892" t="s">
        <v>1091</v>
      </c>
    </row>
    <row r="893" spans="1:26" x14ac:dyDescent="0.25">
      <c r="A893" t="s">
        <v>122</v>
      </c>
      <c r="B893" t="s">
        <v>1232</v>
      </c>
      <c r="C893" t="s">
        <v>4730</v>
      </c>
      <c r="D893">
        <v>0</v>
      </c>
      <c r="I893" t="s">
        <v>564</v>
      </c>
      <c r="J893" t="s">
        <v>2361</v>
      </c>
      <c r="K893">
        <v>891</v>
      </c>
      <c r="L893" t="b">
        <v>0</v>
      </c>
      <c r="M893" t="b">
        <v>0</v>
      </c>
      <c r="N893" t="b">
        <v>0</v>
      </c>
      <c r="O893" t="b">
        <v>0</v>
      </c>
      <c r="P893" t="b">
        <v>0</v>
      </c>
      <c r="Q893">
        <v>0</v>
      </c>
      <c r="R893">
        <v>0</v>
      </c>
      <c r="S893">
        <v>0</v>
      </c>
      <c r="T893">
        <v>0</v>
      </c>
      <c r="U893">
        <v>0</v>
      </c>
      <c r="V893">
        <v>0</v>
      </c>
      <c r="W893">
        <v>0</v>
      </c>
      <c r="X893">
        <v>0</v>
      </c>
      <c r="Y893">
        <v>500</v>
      </c>
      <c r="Z893" t="s">
        <v>1091</v>
      </c>
    </row>
    <row r="894" spans="1:26" x14ac:dyDescent="0.25">
      <c r="A894" t="s">
        <v>122</v>
      </c>
      <c r="B894" t="s">
        <v>1232</v>
      </c>
      <c r="C894" t="s">
        <v>4731</v>
      </c>
      <c r="D894">
        <v>0</v>
      </c>
      <c r="I894" t="s">
        <v>564</v>
      </c>
      <c r="J894" t="s">
        <v>2362</v>
      </c>
      <c r="K894">
        <v>892</v>
      </c>
      <c r="L894" t="b">
        <v>0</v>
      </c>
      <c r="M894" t="b">
        <v>0</v>
      </c>
      <c r="N894" t="b">
        <v>0</v>
      </c>
      <c r="O894" t="b">
        <v>0</v>
      </c>
      <c r="P894" t="b">
        <v>0</v>
      </c>
      <c r="Q894">
        <v>0</v>
      </c>
      <c r="R894">
        <v>0</v>
      </c>
      <c r="S894">
        <v>0</v>
      </c>
      <c r="T894">
        <v>0</v>
      </c>
      <c r="U894">
        <v>0</v>
      </c>
      <c r="V894">
        <v>0</v>
      </c>
      <c r="W894">
        <v>0</v>
      </c>
      <c r="X894">
        <v>0</v>
      </c>
      <c r="Y894">
        <v>500</v>
      </c>
      <c r="Z894" t="s">
        <v>1091</v>
      </c>
    </row>
    <row r="895" spans="1:26" x14ac:dyDescent="0.25">
      <c r="A895" t="s">
        <v>122</v>
      </c>
      <c r="B895" t="s">
        <v>1232</v>
      </c>
      <c r="C895" t="s">
        <v>1046</v>
      </c>
      <c r="D895">
        <v>0</v>
      </c>
      <c r="I895" t="s">
        <v>564</v>
      </c>
      <c r="J895" t="s">
        <v>2363</v>
      </c>
      <c r="K895">
        <v>893</v>
      </c>
      <c r="L895" t="b">
        <v>0</v>
      </c>
      <c r="M895" t="b">
        <v>0</v>
      </c>
      <c r="N895" t="b">
        <v>0</v>
      </c>
      <c r="O895" t="b">
        <v>0</v>
      </c>
      <c r="P895" t="b">
        <v>0</v>
      </c>
      <c r="Q895">
        <v>0</v>
      </c>
      <c r="R895">
        <v>0</v>
      </c>
      <c r="S895">
        <v>0</v>
      </c>
      <c r="T895">
        <v>0</v>
      </c>
      <c r="U895">
        <v>0</v>
      </c>
      <c r="V895">
        <v>0</v>
      </c>
      <c r="W895">
        <v>0</v>
      </c>
      <c r="X895">
        <v>0</v>
      </c>
      <c r="Y895">
        <v>500</v>
      </c>
      <c r="Z895" t="s">
        <v>1091</v>
      </c>
    </row>
    <row r="896" spans="1:26" x14ac:dyDescent="0.25">
      <c r="A896" t="s">
        <v>122</v>
      </c>
      <c r="B896" t="s">
        <v>1232</v>
      </c>
      <c r="C896" t="s">
        <v>9</v>
      </c>
      <c r="D896">
        <v>0</v>
      </c>
      <c r="I896" t="s">
        <v>564</v>
      </c>
      <c r="J896" t="s">
        <v>2364</v>
      </c>
      <c r="K896">
        <v>894</v>
      </c>
      <c r="L896" t="b">
        <v>0</v>
      </c>
      <c r="M896" t="b">
        <v>0</v>
      </c>
      <c r="N896" t="b">
        <v>0</v>
      </c>
      <c r="O896" t="b">
        <v>0</v>
      </c>
      <c r="P896" t="b">
        <v>0</v>
      </c>
      <c r="Q896">
        <v>0</v>
      </c>
      <c r="R896">
        <v>0</v>
      </c>
      <c r="S896">
        <v>0</v>
      </c>
      <c r="T896">
        <v>0</v>
      </c>
      <c r="U896">
        <v>0</v>
      </c>
      <c r="V896">
        <v>0</v>
      </c>
      <c r="W896">
        <v>0</v>
      </c>
      <c r="X896">
        <v>0</v>
      </c>
      <c r="Y896">
        <v>500</v>
      </c>
      <c r="Z896" t="s">
        <v>1091</v>
      </c>
    </row>
    <row r="897" spans="1:26" x14ac:dyDescent="0.25">
      <c r="A897" t="s">
        <v>122</v>
      </c>
      <c r="B897" t="s">
        <v>1232</v>
      </c>
      <c r="C897" t="s">
        <v>4733</v>
      </c>
      <c r="D897">
        <v>0</v>
      </c>
      <c r="I897" t="s">
        <v>564</v>
      </c>
      <c r="J897" t="s">
        <v>2365</v>
      </c>
      <c r="K897">
        <v>895</v>
      </c>
      <c r="L897" t="b">
        <v>0</v>
      </c>
      <c r="M897" t="b">
        <v>0</v>
      </c>
      <c r="N897" t="b">
        <v>0</v>
      </c>
      <c r="O897" t="b">
        <v>0</v>
      </c>
      <c r="P897" t="b">
        <v>0</v>
      </c>
      <c r="Q897">
        <v>0</v>
      </c>
      <c r="R897">
        <v>0</v>
      </c>
      <c r="S897">
        <v>0</v>
      </c>
      <c r="T897">
        <v>0</v>
      </c>
      <c r="U897">
        <v>0</v>
      </c>
      <c r="V897">
        <v>0</v>
      </c>
      <c r="W897">
        <v>0</v>
      </c>
      <c r="X897">
        <v>0</v>
      </c>
      <c r="Y897">
        <v>500</v>
      </c>
      <c r="Z897" t="s">
        <v>1091</v>
      </c>
    </row>
    <row r="898" spans="1:26" x14ac:dyDescent="0.25">
      <c r="A898" t="s">
        <v>122</v>
      </c>
      <c r="B898" t="s">
        <v>1232</v>
      </c>
      <c r="C898" t="s">
        <v>4734</v>
      </c>
      <c r="D898">
        <v>0</v>
      </c>
      <c r="I898" t="s">
        <v>302</v>
      </c>
      <c r="J898" t="s">
        <v>2385</v>
      </c>
      <c r="K898">
        <v>896</v>
      </c>
      <c r="L898" t="b">
        <v>0</v>
      </c>
      <c r="M898" t="b">
        <v>0</v>
      </c>
      <c r="N898" t="b">
        <v>0</v>
      </c>
      <c r="O898" t="b">
        <v>0</v>
      </c>
      <c r="P898" t="b">
        <v>0</v>
      </c>
      <c r="Q898">
        <v>0</v>
      </c>
      <c r="R898">
        <v>0</v>
      </c>
      <c r="S898">
        <v>0</v>
      </c>
      <c r="T898">
        <v>0</v>
      </c>
      <c r="U898">
        <v>0</v>
      </c>
      <c r="V898">
        <v>0</v>
      </c>
      <c r="W898">
        <v>0</v>
      </c>
      <c r="X898">
        <v>0</v>
      </c>
      <c r="Y898">
        <v>500</v>
      </c>
      <c r="Z898" t="s">
        <v>1091</v>
      </c>
    </row>
    <row r="899" spans="1:26" x14ac:dyDescent="0.25">
      <c r="A899" t="s">
        <v>122</v>
      </c>
      <c r="B899" t="s">
        <v>1232</v>
      </c>
      <c r="C899" t="s">
        <v>4735</v>
      </c>
      <c r="D899">
        <v>0</v>
      </c>
      <c r="I899" t="s">
        <v>302</v>
      </c>
      <c r="J899" t="s">
        <v>2386</v>
      </c>
      <c r="K899">
        <v>897</v>
      </c>
      <c r="L899" t="b">
        <v>0</v>
      </c>
      <c r="M899" t="b">
        <v>0</v>
      </c>
      <c r="N899" t="b">
        <v>0</v>
      </c>
      <c r="O899" t="b">
        <v>0</v>
      </c>
      <c r="P899" t="b">
        <v>0</v>
      </c>
      <c r="Q899">
        <v>0</v>
      </c>
      <c r="R899">
        <v>0</v>
      </c>
      <c r="S899">
        <v>0</v>
      </c>
      <c r="T899">
        <v>0</v>
      </c>
      <c r="U899">
        <v>0</v>
      </c>
      <c r="V899">
        <v>0</v>
      </c>
      <c r="W899">
        <v>0</v>
      </c>
      <c r="X899">
        <v>0</v>
      </c>
      <c r="Y899">
        <v>500</v>
      </c>
      <c r="Z899" t="s">
        <v>1091</v>
      </c>
    </row>
    <row r="900" spans="1:26" x14ac:dyDescent="0.25">
      <c r="A900" t="s">
        <v>122</v>
      </c>
      <c r="B900" t="s">
        <v>1232</v>
      </c>
      <c r="C900" t="s">
        <v>1081</v>
      </c>
      <c r="D900" t="s">
        <v>3111</v>
      </c>
      <c r="I900" t="s">
        <v>302</v>
      </c>
      <c r="J900" t="s">
        <v>2387</v>
      </c>
      <c r="K900">
        <v>898</v>
      </c>
      <c r="L900" t="b">
        <v>0</v>
      </c>
      <c r="M900" t="b">
        <v>0</v>
      </c>
      <c r="N900" t="b">
        <v>0</v>
      </c>
      <c r="O900" t="b">
        <v>0</v>
      </c>
      <c r="P900" t="b">
        <v>0</v>
      </c>
      <c r="Q900">
        <v>0</v>
      </c>
      <c r="R900">
        <v>0</v>
      </c>
      <c r="S900">
        <v>0</v>
      </c>
      <c r="T900">
        <v>0</v>
      </c>
      <c r="U900">
        <v>0</v>
      </c>
      <c r="V900">
        <v>0</v>
      </c>
      <c r="W900">
        <v>0</v>
      </c>
      <c r="X900">
        <v>0</v>
      </c>
      <c r="Y900">
        <v>500</v>
      </c>
      <c r="Z900" t="s">
        <v>1091</v>
      </c>
    </row>
    <row r="901" spans="1:26" x14ac:dyDescent="0.25">
      <c r="A901" t="s">
        <v>122</v>
      </c>
      <c r="B901" t="s">
        <v>1233</v>
      </c>
      <c r="C901" t="s">
        <v>4725</v>
      </c>
      <c r="D901">
        <v>60</v>
      </c>
      <c r="I901" t="s">
        <v>302</v>
      </c>
      <c r="J901" t="s">
        <v>2388</v>
      </c>
      <c r="K901">
        <v>899</v>
      </c>
      <c r="L901" t="b">
        <v>0</v>
      </c>
      <c r="M901" t="b">
        <v>0</v>
      </c>
      <c r="N901" t="b">
        <v>0</v>
      </c>
      <c r="O901" t="b">
        <v>0</v>
      </c>
      <c r="P901" t="b">
        <v>0</v>
      </c>
      <c r="Q901">
        <v>0</v>
      </c>
      <c r="R901">
        <v>0</v>
      </c>
      <c r="S901">
        <v>0</v>
      </c>
      <c r="T901">
        <v>0</v>
      </c>
      <c r="U901">
        <v>0</v>
      </c>
      <c r="V901">
        <v>0</v>
      </c>
      <c r="W901">
        <v>0</v>
      </c>
      <c r="X901">
        <v>0</v>
      </c>
      <c r="Y901">
        <v>500</v>
      </c>
      <c r="Z901" t="s">
        <v>1091</v>
      </c>
    </row>
    <row r="902" spans="1:26" x14ac:dyDescent="0.25">
      <c r="A902" t="s">
        <v>122</v>
      </c>
      <c r="B902" t="s">
        <v>1233</v>
      </c>
      <c r="C902" t="s">
        <v>1083</v>
      </c>
      <c r="D902" t="b">
        <v>0</v>
      </c>
      <c r="I902" t="s">
        <v>302</v>
      </c>
      <c r="J902" t="s">
        <v>2389</v>
      </c>
      <c r="K902">
        <v>900</v>
      </c>
      <c r="L902" t="b">
        <v>0</v>
      </c>
      <c r="M902" t="b">
        <v>0</v>
      </c>
      <c r="N902" t="b">
        <v>0</v>
      </c>
      <c r="O902" t="b">
        <v>0</v>
      </c>
      <c r="P902" t="b">
        <v>0</v>
      </c>
      <c r="Q902">
        <v>0</v>
      </c>
      <c r="R902">
        <v>0</v>
      </c>
      <c r="S902">
        <v>0</v>
      </c>
      <c r="T902">
        <v>0</v>
      </c>
      <c r="U902">
        <v>0</v>
      </c>
      <c r="V902">
        <v>0</v>
      </c>
      <c r="W902">
        <v>0</v>
      </c>
      <c r="X902">
        <v>0</v>
      </c>
      <c r="Y902">
        <v>500</v>
      </c>
      <c r="Z902" t="s">
        <v>1091</v>
      </c>
    </row>
    <row r="903" spans="1:26" x14ac:dyDescent="0.25">
      <c r="A903" t="s">
        <v>122</v>
      </c>
      <c r="B903" t="s">
        <v>1233</v>
      </c>
      <c r="C903" t="s">
        <v>4726</v>
      </c>
      <c r="D903" t="b">
        <v>0</v>
      </c>
      <c r="I903" t="s">
        <v>302</v>
      </c>
      <c r="J903" t="s">
        <v>2390</v>
      </c>
      <c r="K903">
        <v>901</v>
      </c>
      <c r="L903" t="b">
        <v>0</v>
      </c>
      <c r="M903" t="b">
        <v>0</v>
      </c>
      <c r="N903" t="b">
        <v>0</v>
      </c>
      <c r="O903" t="b">
        <v>0</v>
      </c>
      <c r="P903" t="b">
        <v>0</v>
      </c>
      <c r="Q903">
        <v>0</v>
      </c>
      <c r="R903">
        <v>0</v>
      </c>
      <c r="S903">
        <v>0</v>
      </c>
      <c r="T903">
        <v>0</v>
      </c>
      <c r="U903">
        <v>0</v>
      </c>
      <c r="V903">
        <v>0</v>
      </c>
      <c r="W903">
        <v>0</v>
      </c>
      <c r="X903">
        <v>0</v>
      </c>
      <c r="Y903">
        <v>500</v>
      </c>
      <c r="Z903" t="s">
        <v>1091</v>
      </c>
    </row>
    <row r="904" spans="1:26" x14ac:dyDescent="0.25">
      <c r="A904" t="s">
        <v>122</v>
      </c>
      <c r="B904" t="s">
        <v>1233</v>
      </c>
      <c r="C904" t="s">
        <v>4727</v>
      </c>
      <c r="D904" t="b">
        <v>0</v>
      </c>
      <c r="I904" t="s">
        <v>302</v>
      </c>
      <c r="J904" t="s">
        <v>2391</v>
      </c>
      <c r="K904">
        <v>902</v>
      </c>
      <c r="L904" t="b">
        <v>0</v>
      </c>
      <c r="M904" t="b">
        <v>0</v>
      </c>
      <c r="N904" t="b">
        <v>0</v>
      </c>
      <c r="O904" t="b">
        <v>0</v>
      </c>
      <c r="P904" t="b">
        <v>0</v>
      </c>
      <c r="Q904">
        <v>0</v>
      </c>
      <c r="R904">
        <v>0</v>
      </c>
      <c r="S904">
        <v>0</v>
      </c>
      <c r="T904">
        <v>0</v>
      </c>
      <c r="U904">
        <v>0</v>
      </c>
      <c r="V904">
        <v>0</v>
      </c>
      <c r="W904">
        <v>0</v>
      </c>
      <c r="X904">
        <v>0</v>
      </c>
      <c r="Y904">
        <v>500</v>
      </c>
      <c r="Z904" t="s">
        <v>1091</v>
      </c>
    </row>
    <row r="905" spans="1:26" x14ac:dyDescent="0.25">
      <c r="A905" t="s">
        <v>122</v>
      </c>
      <c r="B905" t="s">
        <v>1233</v>
      </c>
      <c r="C905" t="s">
        <v>4728</v>
      </c>
      <c r="D905" t="b">
        <v>0</v>
      </c>
      <c r="I905" t="s">
        <v>302</v>
      </c>
      <c r="J905" t="s">
        <v>2392</v>
      </c>
      <c r="K905">
        <v>903</v>
      </c>
      <c r="L905" t="b">
        <v>0</v>
      </c>
      <c r="M905" t="b">
        <v>0</v>
      </c>
      <c r="N905" t="b">
        <v>0</v>
      </c>
      <c r="O905" t="b">
        <v>0</v>
      </c>
      <c r="P905" t="b">
        <v>0</v>
      </c>
      <c r="Q905">
        <v>0</v>
      </c>
      <c r="R905">
        <v>0</v>
      </c>
      <c r="S905">
        <v>0</v>
      </c>
      <c r="T905">
        <v>0</v>
      </c>
      <c r="U905">
        <v>0</v>
      </c>
      <c r="V905">
        <v>0</v>
      </c>
      <c r="W905">
        <v>0</v>
      </c>
      <c r="X905">
        <v>0</v>
      </c>
      <c r="Y905">
        <v>500</v>
      </c>
      <c r="Z905" t="s">
        <v>1091</v>
      </c>
    </row>
    <row r="906" spans="1:26" x14ac:dyDescent="0.25">
      <c r="A906" t="s">
        <v>122</v>
      </c>
      <c r="B906" t="s">
        <v>1233</v>
      </c>
      <c r="C906" t="s">
        <v>2454</v>
      </c>
      <c r="D906" t="b">
        <v>0</v>
      </c>
      <c r="I906" t="s">
        <v>302</v>
      </c>
      <c r="J906" t="s">
        <v>2393</v>
      </c>
      <c r="K906">
        <v>904</v>
      </c>
      <c r="L906" t="b">
        <v>0</v>
      </c>
      <c r="M906" t="b">
        <v>0</v>
      </c>
      <c r="N906" t="b">
        <v>0</v>
      </c>
      <c r="O906" t="b">
        <v>0</v>
      </c>
      <c r="P906" t="b">
        <v>0</v>
      </c>
      <c r="Q906">
        <v>0</v>
      </c>
      <c r="R906">
        <v>0</v>
      </c>
      <c r="S906">
        <v>0</v>
      </c>
      <c r="T906">
        <v>0</v>
      </c>
      <c r="U906">
        <v>0</v>
      </c>
      <c r="V906">
        <v>0</v>
      </c>
      <c r="W906">
        <v>0</v>
      </c>
      <c r="X906">
        <v>0</v>
      </c>
      <c r="Y906">
        <v>500</v>
      </c>
      <c r="Z906" t="s">
        <v>1091</v>
      </c>
    </row>
    <row r="907" spans="1:26" x14ac:dyDescent="0.25">
      <c r="A907" t="s">
        <v>122</v>
      </c>
      <c r="B907" t="s">
        <v>1233</v>
      </c>
      <c r="C907" t="s">
        <v>4729</v>
      </c>
      <c r="D907">
        <v>0</v>
      </c>
      <c r="I907" t="s">
        <v>302</v>
      </c>
      <c r="J907" t="s">
        <v>2394</v>
      </c>
      <c r="K907">
        <v>905</v>
      </c>
      <c r="L907" t="b">
        <v>0</v>
      </c>
      <c r="M907" t="b">
        <v>0</v>
      </c>
      <c r="N907" t="b">
        <v>0</v>
      </c>
      <c r="O907" t="b">
        <v>0</v>
      </c>
      <c r="P907" t="b">
        <v>0</v>
      </c>
      <c r="Q907">
        <v>0</v>
      </c>
      <c r="R907">
        <v>0</v>
      </c>
      <c r="S907">
        <v>0</v>
      </c>
      <c r="T907">
        <v>0</v>
      </c>
      <c r="U907">
        <v>0</v>
      </c>
      <c r="V907">
        <v>0</v>
      </c>
      <c r="W907">
        <v>0</v>
      </c>
      <c r="X907">
        <v>0</v>
      </c>
      <c r="Y907">
        <v>500</v>
      </c>
      <c r="Z907" t="s">
        <v>1091</v>
      </c>
    </row>
    <row r="908" spans="1:26" x14ac:dyDescent="0.25">
      <c r="A908" t="s">
        <v>122</v>
      </c>
      <c r="B908" t="s">
        <v>1233</v>
      </c>
      <c r="C908" t="s">
        <v>4730</v>
      </c>
      <c r="D908">
        <v>0</v>
      </c>
      <c r="I908" t="s">
        <v>302</v>
      </c>
      <c r="J908" t="s">
        <v>2395</v>
      </c>
      <c r="K908">
        <v>906</v>
      </c>
      <c r="L908" t="b">
        <v>0</v>
      </c>
      <c r="M908" t="b">
        <v>0</v>
      </c>
      <c r="N908" t="b">
        <v>0</v>
      </c>
      <c r="O908" t="b">
        <v>0</v>
      </c>
      <c r="P908" t="b">
        <v>0</v>
      </c>
      <c r="Q908">
        <v>0</v>
      </c>
      <c r="R908">
        <v>0</v>
      </c>
      <c r="S908">
        <v>0</v>
      </c>
      <c r="T908">
        <v>0</v>
      </c>
      <c r="U908">
        <v>0</v>
      </c>
      <c r="V908">
        <v>0</v>
      </c>
      <c r="W908">
        <v>0</v>
      </c>
      <c r="X908">
        <v>0</v>
      </c>
      <c r="Y908">
        <v>500</v>
      </c>
      <c r="Z908" t="s">
        <v>1091</v>
      </c>
    </row>
    <row r="909" spans="1:26" x14ac:dyDescent="0.25">
      <c r="A909" t="s">
        <v>122</v>
      </c>
      <c r="B909" t="s">
        <v>1233</v>
      </c>
      <c r="C909" t="s">
        <v>4731</v>
      </c>
      <c r="D909">
        <v>0</v>
      </c>
      <c r="I909" t="s">
        <v>302</v>
      </c>
      <c r="J909" t="s">
        <v>2396</v>
      </c>
      <c r="K909">
        <v>907</v>
      </c>
      <c r="L909" t="b">
        <v>0</v>
      </c>
      <c r="M909" t="b">
        <v>0</v>
      </c>
      <c r="N909" t="b">
        <v>0</v>
      </c>
      <c r="O909" t="b">
        <v>0</v>
      </c>
      <c r="P909" t="b">
        <v>0</v>
      </c>
      <c r="Q909">
        <v>0</v>
      </c>
      <c r="R909">
        <v>0</v>
      </c>
      <c r="S909">
        <v>0</v>
      </c>
      <c r="T909">
        <v>0</v>
      </c>
      <c r="U909">
        <v>0</v>
      </c>
      <c r="V909">
        <v>0</v>
      </c>
      <c r="W909">
        <v>0</v>
      </c>
      <c r="X909">
        <v>0</v>
      </c>
      <c r="Y909">
        <v>500</v>
      </c>
      <c r="Z909" t="s">
        <v>1091</v>
      </c>
    </row>
    <row r="910" spans="1:26" x14ac:dyDescent="0.25">
      <c r="A910" t="s">
        <v>122</v>
      </c>
      <c r="B910" t="s">
        <v>1233</v>
      </c>
      <c r="C910" t="s">
        <v>1046</v>
      </c>
      <c r="D910">
        <v>0</v>
      </c>
      <c r="I910" t="s">
        <v>302</v>
      </c>
      <c r="J910" t="s">
        <v>2397</v>
      </c>
      <c r="K910">
        <v>908</v>
      </c>
      <c r="L910" t="b">
        <v>0</v>
      </c>
      <c r="M910" t="b">
        <v>0</v>
      </c>
      <c r="N910" t="b">
        <v>0</v>
      </c>
      <c r="O910" t="b">
        <v>0</v>
      </c>
      <c r="P910" t="b">
        <v>0</v>
      </c>
      <c r="Q910">
        <v>0</v>
      </c>
      <c r="R910">
        <v>0</v>
      </c>
      <c r="S910">
        <v>0</v>
      </c>
      <c r="T910">
        <v>0</v>
      </c>
      <c r="U910">
        <v>0</v>
      </c>
      <c r="V910">
        <v>0</v>
      </c>
      <c r="W910">
        <v>0</v>
      </c>
      <c r="X910">
        <v>0</v>
      </c>
      <c r="Y910">
        <v>500</v>
      </c>
      <c r="Z910" t="s">
        <v>1091</v>
      </c>
    </row>
    <row r="911" spans="1:26" x14ac:dyDescent="0.25">
      <c r="A911" t="s">
        <v>122</v>
      </c>
      <c r="B911" t="s">
        <v>1233</v>
      </c>
      <c r="C911" t="s">
        <v>9</v>
      </c>
      <c r="D911">
        <v>0</v>
      </c>
      <c r="I911" t="s">
        <v>302</v>
      </c>
      <c r="J911" t="s">
        <v>2398</v>
      </c>
      <c r="K911">
        <v>909</v>
      </c>
      <c r="L911" t="b">
        <v>0</v>
      </c>
      <c r="M911" t="b">
        <v>0</v>
      </c>
      <c r="N911" t="b">
        <v>0</v>
      </c>
      <c r="O911" t="b">
        <v>0</v>
      </c>
      <c r="P911" t="b">
        <v>0</v>
      </c>
      <c r="Q911">
        <v>0</v>
      </c>
      <c r="R911">
        <v>0</v>
      </c>
      <c r="S911">
        <v>0</v>
      </c>
      <c r="T911">
        <v>0</v>
      </c>
      <c r="U911">
        <v>0</v>
      </c>
      <c r="V911">
        <v>0</v>
      </c>
      <c r="W911">
        <v>0</v>
      </c>
      <c r="X911">
        <v>0</v>
      </c>
      <c r="Y911">
        <v>500</v>
      </c>
      <c r="Z911" t="s">
        <v>1091</v>
      </c>
    </row>
    <row r="912" spans="1:26" x14ac:dyDescent="0.25">
      <c r="A912" t="s">
        <v>122</v>
      </c>
      <c r="B912" t="s">
        <v>1233</v>
      </c>
      <c r="C912" t="s">
        <v>4733</v>
      </c>
      <c r="D912">
        <v>0</v>
      </c>
      <c r="I912" t="s">
        <v>302</v>
      </c>
      <c r="J912" t="s">
        <v>2399</v>
      </c>
      <c r="K912">
        <v>910</v>
      </c>
      <c r="L912" t="b">
        <v>0</v>
      </c>
      <c r="M912" t="b">
        <v>0</v>
      </c>
      <c r="N912" t="b">
        <v>0</v>
      </c>
      <c r="O912" t="b">
        <v>0</v>
      </c>
      <c r="P912" t="b">
        <v>0</v>
      </c>
      <c r="Q912">
        <v>0</v>
      </c>
      <c r="R912">
        <v>0</v>
      </c>
      <c r="S912">
        <v>0</v>
      </c>
      <c r="T912">
        <v>0</v>
      </c>
      <c r="U912">
        <v>0</v>
      </c>
      <c r="V912">
        <v>0</v>
      </c>
      <c r="W912">
        <v>0</v>
      </c>
      <c r="X912">
        <v>0</v>
      </c>
      <c r="Y912">
        <v>500</v>
      </c>
      <c r="Z912" t="s">
        <v>1091</v>
      </c>
    </row>
    <row r="913" spans="1:26" x14ac:dyDescent="0.25">
      <c r="A913" t="s">
        <v>122</v>
      </c>
      <c r="B913" t="s">
        <v>1233</v>
      </c>
      <c r="C913" t="s">
        <v>4734</v>
      </c>
      <c r="D913">
        <v>0</v>
      </c>
      <c r="I913" t="s">
        <v>302</v>
      </c>
      <c r="J913" t="s">
        <v>2400</v>
      </c>
      <c r="K913">
        <v>911</v>
      </c>
      <c r="L913" t="b">
        <v>0</v>
      </c>
      <c r="M913" t="b">
        <v>0</v>
      </c>
      <c r="N913" t="b">
        <v>0</v>
      </c>
      <c r="O913" t="b">
        <v>0</v>
      </c>
      <c r="P913" t="b">
        <v>0</v>
      </c>
      <c r="Q913">
        <v>0</v>
      </c>
      <c r="R913">
        <v>0</v>
      </c>
      <c r="S913">
        <v>0</v>
      </c>
      <c r="T913">
        <v>0</v>
      </c>
      <c r="U913">
        <v>0</v>
      </c>
      <c r="V913">
        <v>0</v>
      </c>
      <c r="W913">
        <v>0</v>
      </c>
      <c r="X913">
        <v>0</v>
      </c>
      <c r="Y913">
        <v>500</v>
      </c>
      <c r="Z913" t="s">
        <v>1091</v>
      </c>
    </row>
    <row r="914" spans="1:26" x14ac:dyDescent="0.25">
      <c r="A914" t="s">
        <v>122</v>
      </c>
      <c r="B914" t="s">
        <v>1233</v>
      </c>
      <c r="C914" t="s">
        <v>4735</v>
      </c>
      <c r="D914">
        <v>0</v>
      </c>
      <c r="I914" t="s">
        <v>302</v>
      </c>
      <c r="J914" t="s">
        <v>2401</v>
      </c>
      <c r="K914">
        <v>912</v>
      </c>
      <c r="L914" t="b">
        <v>0</v>
      </c>
      <c r="M914" t="b">
        <v>0</v>
      </c>
      <c r="N914" t="b">
        <v>0</v>
      </c>
      <c r="O914" t="b">
        <v>0</v>
      </c>
      <c r="P914" t="b">
        <v>0</v>
      </c>
      <c r="Q914">
        <v>0</v>
      </c>
      <c r="R914">
        <v>0</v>
      </c>
      <c r="S914">
        <v>0</v>
      </c>
      <c r="T914">
        <v>0</v>
      </c>
      <c r="U914">
        <v>0</v>
      </c>
      <c r="V914">
        <v>0</v>
      </c>
      <c r="W914">
        <v>0</v>
      </c>
      <c r="X914">
        <v>0</v>
      </c>
      <c r="Y914">
        <v>500</v>
      </c>
      <c r="Z914" t="s">
        <v>1091</v>
      </c>
    </row>
    <row r="915" spans="1:26" x14ac:dyDescent="0.25">
      <c r="A915" t="s">
        <v>122</v>
      </c>
      <c r="B915" t="s">
        <v>1233</v>
      </c>
      <c r="C915" t="s">
        <v>1081</v>
      </c>
      <c r="D915" t="s">
        <v>3111</v>
      </c>
      <c r="I915" t="s">
        <v>302</v>
      </c>
      <c r="J915" t="s">
        <v>2402</v>
      </c>
      <c r="K915">
        <v>913</v>
      </c>
      <c r="L915" t="b">
        <v>0</v>
      </c>
      <c r="M915" t="b">
        <v>0</v>
      </c>
      <c r="N915" t="b">
        <v>0</v>
      </c>
      <c r="O915" t="b">
        <v>0</v>
      </c>
      <c r="P915" t="b">
        <v>0</v>
      </c>
      <c r="Q915">
        <v>0</v>
      </c>
      <c r="R915">
        <v>0</v>
      </c>
      <c r="S915">
        <v>0</v>
      </c>
      <c r="T915">
        <v>0</v>
      </c>
      <c r="U915">
        <v>0</v>
      </c>
      <c r="V915">
        <v>0</v>
      </c>
      <c r="W915">
        <v>0</v>
      </c>
      <c r="X915">
        <v>0</v>
      </c>
      <c r="Y915">
        <v>500</v>
      </c>
      <c r="Z915" t="s">
        <v>1091</v>
      </c>
    </row>
    <row r="916" spans="1:26" x14ac:dyDescent="0.25">
      <c r="A916" t="s">
        <v>122</v>
      </c>
      <c r="B916" t="s">
        <v>1234</v>
      </c>
      <c r="C916" t="s">
        <v>4725</v>
      </c>
      <c r="D916">
        <v>61</v>
      </c>
      <c r="I916" t="s">
        <v>302</v>
      </c>
      <c r="J916" t="s">
        <v>2403</v>
      </c>
      <c r="K916">
        <v>914</v>
      </c>
      <c r="L916" t="b">
        <v>0</v>
      </c>
      <c r="M916" t="b">
        <v>0</v>
      </c>
      <c r="N916" t="b">
        <v>0</v>
      </c>
      <c r="O916" t="b">
        <v>0</v>
      </c>
      <c r="P916" t="b">
        <v>0</v>
      </c>
      <c r="Q916">
        <v>0</v>
      </c>
      <c r="R916">
        <v>0</v>
      </c>
      <c r="S916">
        <v>0</v>
      </c>
      <c r="T916">
        <v>0</v>
      </c>
      <c r="U916">
        <v>0</v>
      </c>
      <c r="V916">
        <v>0</v>
      </c>
      <c r="W916">
        <v>0</v>
      </c>
      <c r="X916">
        <v>0</v>
      </c>
      <c r="Y916">
        <v>500</v>
      </c>
      <c r="Z916" t="s">
        <v>1091</v>
      </c>
    </row>
    <row r="917" spans="1:26" x14ac:dyDescent="0.25">
      <c r="A917" t="s">
        <v>122</v>
      </c>
      <c r="B917" t="s">
        <v>1234</v>
      </c>
      <c r="C917" t="s">
        <v>1083</v>
      </c>
      <c r="D917" t="b">
        <v>0</v>
      </c>
      <c r="I917" t="s">
        <v>302</v>
      </c>
      <c r="J917" t="s">
        <v>2404</v>
      </c>
      <c r="K917">
        <v>915</v>
      </c>
      <c r="L917" t="b">
        <v>0</v>
      </c>
      <c r="M917" t="b">
        <v>0</v>
      </c>
      <c r="N917" t="b">
        <v>0</v>
      </c>
      <c r="O917" t="b">
        <v>0</v>
      </c>
      <c r="P917" t="b">
        <v>0</v>
      </c>
      <c r="Q917">
        <v>0</v>
      </c>
      <c r="R917">
        <v>0</v>
      </c>
      <c r="S917">
        <v>0</v>
      </c>
      <c r="T917">
        <v>0</v>
      </c>
      <c r="U917">
        <v>0</v>
      </c>
      <c r="V917">
        <v>0</v>
      </c>
      <c r="W917">
        <v>0</v>
      </c>
      <c r="X917">
        <v>0</v>
      </c>
      <c r="Y917">
        <v>500</v>
      </c>
      <c r="Z917" t="s">
        <v>1091</v>
      </c>
    </row>
    <row r="918" spans="1:26" x14ac:dyDescent="0.25">
      <c r="A918" t="s">
        <v>122</v>
      </c>
      <c r="B918" t="s">
        <v>1234</v>
      </c>
      <c r="C918" t="s">
        <v>4726</v>
      </c>
      <c r="D918" t="b">
        <v>0</v>
      </c>
      <c r="I918" t="s">
        <v>302</v>
      </c>
      <c r="J918" t="s">
        <v>2405</v>
      </c>
      <c r="K918">
        <v>916</v>
      </c>
      <c r="L918" t="b">
        <v>0</v>
      </c>
      <c r="M918" t="b">
        <v>0</v>
      </c>
      <c r="N918" t="b">
        <v>0</v>
      </c>
      <c r="O918" t="b">
        <v>0</v>
      </c>
      <c r="P918" t="b">
        <v>0</v>
      </c>
      <c r="Q918">
        <v>0</v>
      </c>
      <c r="R918">
        <v>0</v>
      </c>
      <c r="S918">
        <v>0</v>
      </c>
      <c r="T918">
        <v>0</v>
      </c>
      <c r="U918">
        <v>0</v>
      </c>
      <c r="V918">
        <v>0</v>
      </c>
      <c r="W918">
        <v>0</v>
      </c>
      <c r="X918">
        <v>0</v>
      </c>
      <c r="Y918">
        <v>500</v>
      </c>
      <c r="Z918" t="s">
        <v>1091</v>
      </c>
    </row>
    <row r="919" spans="1:26" x14ac:dyDescent="0.25">
      <c r="A919" t="s">
        <v>122</v>
      </c>
      <c r="B919" t="s">
        <v>1234</v>
      </c>
      <c r="C919" t="s">
        <v>4727</v>
      </c>
      <c r="D919" t="b">
        <v>0</v>
      </c>
      <c r="I919" t="s">
        <v>302</v>
      </c>
      <c r="J919" t="s">
        <v>2406</v>
      </c>
      <c r="K919">
        <v>917</v>
      </c>
      <c r="L919" t="b">
        <v>0</v>
      </c>
      <c r="M919" t="b">
        <v>0</v>
      </c>
      <c r="N919" t="b">
        <v>0</v>
      </c>
      <c r="O919" t="b">
        <v>0</v>
      </c>
      <c r="P919" t="b">
        <v>0</v>
      </c>
      <c r="Q919">
        <v>0</v>
      </c>
      <c r="R919">
        <v>0</v>
      </c>
      <c r="S919">
        <v>0</v>
      </c>
      <c r="T919">
        <v>0</v>
      </c>
      <c r="U919">
        <v>0</v>
      </c>
      <c r="V919">
        <v>0</v>
      </c>
      <c r="W919">
        <v>0</v>
      </c>
      <c r="X919">
        <v>0</v>
      </c>
      <c r="Y919">
        <v>500</v>
      </c>
      <c r="Z919" t="s">
        <v>1091</v>
      </c>
    </row>
    <row r="920" spans="1:26" x14ac:dyDescent="0.25">
      <c r="A920" t="s">
        <v>122</v>
      </c>
      <c r="B920" t="s">
        <v>1234</v>
      </c>
      <c r="C920" t="s">
        <v>4728</v>
      </c>
      <c r="D920" t="b">
        <v>0</v>
      </c>
      <c r="I920" t="s">
        <v>302</v>
      </c>
      <c r="J920" t="s">
        <v>2407</v>
      </c>
      <c r="K920">
        <v>918</v>
      </c>
      <c r="L920" t="b">
        <v>0</v>
      </c>
      <c r="M920" t="b">
        <v>0</v>
      </c>
      <c r="N920" t="b">
        <v>0</v>
      </c>
      <c r="O920" t="b">
        <v>0</v>
      </c>
      <c r="P920" t="b">
        <v>0</v>
      </c>
      <c r="Q920">
        <v>0</v>
      </c>
      <c r="R920">
        <v>0</v>
      </c>
      <c r="S920">
        <v>0</v>
      </c>
      <c r="T920">
        <v>0</v>
      </c>
      <c r="U920">
        <v>0</v>
      </c>
      <c r="V920">
        <v>0</v>
      </c>
      <c r="W920">
        <v>0</v>
      </c>
      <c r="X920">
        <v>0</v>
      </c>
      <c r="Y920">
        <v>500</v>
      </c>
      <c r="Z920" t="s">
        <v>1091</v>
      </c>
    </row>
    <row r="921" spans="1:26" x14ac:dyDescent="0.25">
      <c r="A921" t="s">
        <v>122</v>
      </c>
      <c r="B921" t="s">
        <v>1234</v>
      </c>
      <c r="C921" t="s">
        <v>2454</v>
      </c>
      <c r="D921" t="b">
        <v>0</v>
      </c>
      <c r="I921" t="s">
        <v>302</v>
      </c>
      <c r="J921" t="s">
        <v>2408</v>
      </c>
      <c r="K921">
        <v>919</v>
      </c>
      <c r="L921" t="b">
        <v>0</v>
      </c>
      <c r="M921" t="b">
        <v>0</v>
      </c>
      <c r="N921" t="b">
        <v>0</v>
      </c>
      <c r="O921" t="b">
        <v>0</v>
      </c>
      <c r="P921" t="b">
        <v>0</v>
      </c>
      <c r="Q921">
        <v>0</v>
      </c>
      <c r="R921">
        <v>0</v>
      </c>
      <c r="S921">
        <v>0</v>
      </c>
      <c r="T921">
        <v>0</v>
      </c>
      <c r="U921">
        <v>0</v>
      </c>
      <c r="V921">
        <v>0</v>
      </c>
      <c r="W921">
        <v>0</v>
      </c>
      <c r="X921">
        <v>0</v>
      </c>
      <c r="Y921">
        <v>500</v>
      </c>
      <c r="Z921" t="s">
        <v>1091</v>
      </c>
    </row>
    <row r="922" spans="1:26" x14ac:dyDescent="0.25">
      <c r="A922" t="s">
        <v>122</v>
      </c>
      <c r="B922" t="s">
        <v>1234</v>
      </c>
      <c r="C922" t="s">
        <v>4729</v>
      </c>
      <c r="D922">
        <v>0</v>
      </c>
      <c r="I922" t="s">
        <v>302</v>
      </c>
      <c r="J922" t="s">
        <v>2409</v>
      </c>
      <c r="K922">
        <v>920</v>
      </c>
      <c r="L922" t="b">
        <v>0</v>
      </c>
      <c r="M922" t="b">
        <v>0</v>
      </c>
      <c r="N922" t="b">
        <v>0</v>
      </c>
      <c r="O922" t="b">
        <v>0</v>
      </c>
      <c r="P922" t="b">
        <v>0</v>
      </c>
      <c r="Q922">
        <v>0</v>
      </c>
      <c r="R922">
        <v>0</v>
      </c>
      <c r="S922">
        <v>0</v>
      </c>
      <c r="T922">
        <v>0</v>
      </c>
      <c r="U922">
        <v>0</v>
      </c>
      <c r="V922">
        <v>0</v>
      </c>
      <c r="W922">
        <v>0</v>
      </c>
      <c r="X922">
        <v>0</v>
      </c>
      <c r="Y922">
        <v>500</v>
      </c>
      <c r="Z922" t="s">
        <v>1091</v>
      </c>
    </row>
    <row r="923" spans="1:26" x14ac:dyDescent="0.25">
      <c r="A923" t="s">
        <v>122</v>
      </c>
      <c r="B923" t="s">
        <v>1234</v>
      </c>
      <c r="C923" t="s">
        <v>4730</v>
      </c>
      <c r="D923">
        <v>0</v>
      </c>
      <c r="I923" t="s">
        <v>302</v>
      </c>
      <c r="J923" t="s">
        <v>2410</v>
      </c>
      <c r="K923">
        <v>921</v>
      </c>
      <c r="L923" t="b">
        <v>0</v>
      </c>
      <c r="M923" t="b">
        <v>0</v>
      </c>
      <c r="N923" t="b">
        <v>0</v>
      </c>
      <c r="O923" t="b">
        <v>0</v>
      </c>
      <c r="P923" t="b">
        <v>0</v>
      </c>
      <c r="Q923">
        <v>0</v>
      </c>
      <c r="R923">
        <v>0</v>
      </c>
      <c r="S923">
        <v>0</v>
      </c>
      <c r="T923">
        <v>0</v>
      </c>
      <c r="U923">
        <v>0</v>
      </c>
      <c r="V923">
        <v>0</v>
      </c>
      <c r="W923">
        <v>0</v>
      </c>
      <c r="X923">
        <v>0</v>
      </c>
      <c r="Y923">
        <v>500</v>
      </c>
      <c r="Z923" t="s">
        <v>1091</v>
      </c>
    </row>
    <row r="924" spans="1:26" x14ac:dyDescent="0.25">
      <c r="A924" t="s">
        <v>122</v>
      </c>
      <c r="B924" t="s">
        <v>1234</v>
      </c>
      <c r="C924" t="s">
        <v>4731</v>
      </c>
      <c r="D924">
        <v>0</v>
      </c>
      <c r="I924" t="s">
        <v>302</v>
      </c>
      <c r="J924" t="s">
        <v>2411</v>
      </c>
      <c r="K924">
        <v>922</v>
      </c>
      <c r="L924" t="b">
        <v>0</v>
      </c>
      <c r="M924" t="b">
        <v>0</v>
      </c>
      <c r="N924" t="b">
        <v>0</v>
      </c>
      <c r="O924" t="b">
        <v>0</v>
      </c>
      <c r="P924" t="b">
        <v>0</v>
      </c>
      <c r="Q924">
        <v>0</v>
      </c>
      <c r="R924">
        <v>0</v>
      </c>
      <c r="S924">
        <v>0</v>
      </c>
      <c r="T924">
        <v>0</v>
      </c>
      <c r="U924">
        <v>0</v>
      </c>
      <c r="V924">
        <v>0</v>
      </c>
      <c r="W924">
        <v>0</v>
      </c>
      <c r="X924">
        <v>0</v>
      </c>
      <c r="Y924">
        <v>500</v>
      </c>
      <c r="Z924" t="s">
        <v>1091</v>
      </c>
    </row>
    <row r="925" spans="1:26" x14ac:dyDescent="0.25">
      <c r="A925" t="s">
        <v>122</v>
      </c>
      <c r="B925" t="s">
        <v>1234</v>
      </c>
      <c r="C925" t="s">
        <v>1046</v>
      </c>
      <c r="D925">
        <v>0</v>
      </c>
      <c r="I925" t="s">
        <v>302</v>
      </c>
      <c r="J925" t="s">
        <v>2412</v>
      </c>
      <c r="K925">
        <v>923</v>
      </c>
      <c r="L925" t="b">
        <v>0</v>
      </c>
      <c r="M925" t="b">
        <v>0</v>
      </c>
      <c r="N925" t="b">
        <v>0</v>
      </c>
      <c r="O925" t="b">
        <v>0</v>
      </c>
      <c r="P925" t="b">
        <v>0</v>
      </c>
      <c r="Q925">
        <v>0</v>
      </c>
      <c r="R925">
        <v>0</v>
      </c>
      <c r="S925">
        <v>0</v>
      </c>
      <c r="T925">
        <v>0</v>
      </c>
      <c r="U925">
        <v>0</v>
      </c>
      <c r="V925">
        <v>0</v>
      </c>
      <c r="W925">
        <v>0</v>
      </c>
      <c r="X925">
        <v>0</v>
      </c>
      <c r="Y925">
        <v>500</v>
      </c>
      <c r="Z925" t="s">
        <v>1091</v>
      </c>
    </row>
    <row r="926" spans="1:26" x14ac:dyDescent="0.25">
      <c r="A926" t="s">
        <v>122</v>
      </c>
      <c r="B926" t="s">
        <v>1234</v>
      </c>
      <c r="C926" t="s">
        <v>9</v>
      </c>
      <c r="D926">
        <v>0</v>
      </c>
      <c r="I926" t="s">
        <v>302</v>
      </c>
      <c r="J926" t="s">
        <v>2413</v>
      </c>
      <c r="K926">
        <v>924</v>
      </c>
      <c r="L926" t="b">
        <v>0</v>
      </c>
      <c r="M926" t="b">
        <v>0</v>
      </c>
      <c r="N926" t="b">
        <v>0</v>
      </c>
      <c r="O926" t="b">
        <v>0</v>
      </c>
      <c r="P926" t="b">
        <v>0</v>
      </c>
      <c r="Q926">
        <v>0</v>
      </c>
      <c r="R926">
        <v>0</v>
      </c>
      <c r="S926">
        <v>0</v>
      </c>
      <c r="T926">
        <v>0</v>
      </c>
      <c r="U926">
        <v>0</v>
      </c>
      <c r="V926">
        <v>0</v>
      </c>
      <c r="W926">
        <v>0</v>
      </c>
      <c r="X926">
        <v>0</v>
      </c>
      <c r="Y926">
        <v>500</v>
      </c>
      <c r="Z926" t="s">
        <v>1091</v>
      </c>
    </row>
    <row r="927" spans="1:26" x14ac:dyDescent="0.25">
      <c r="A927" t="s">
        <v>122</v>
      </c>
      <c r="B927" t="s">
        <v>1234</v>
      </c>
      <c r="C927" t="s">
        <v>4733</v>
      </c>
      <c r="D927">
        <v>0</v>
      </c>
      <c r="I927" t="s">
        <v>302</v>
      </c>
      <c r="J927" t="s">
        <v>2414</v>
      </c>
      <c r="K927">
        <v>925</v>
      </c>
      <c r="L927" t="b">
        <v>0</v>
      </c>
      <c r="M927" t="b">
        <v>0</v>
      </c>
      <c r="N927" t="b">
        <v>0</v>
      </c>
      <c r="O927" t="b">
        <v>0</v>
      </c>
      <c r="P927" t="b">
        <v>0</v>
      </c>
      <c r="Q927">
        <v>0</v>
      </c>
      <c r="R927">
        <v>0</v>
      </c>
      <c r="S927">
        <v>0</v>
      </c>
      <c r="T927">
        <v>0</v>
      </c>
      <c r="U927">
        <v>0</v>
      </c>
      <c r="V927">
        <v>0</v>
      </c>
      <c r="W927">
        <v>0</v>
      </c>
      <c r="X927">
        <v>0</v>
      </c>
      <c r="Y927">
        <v>500</v>
      </c>
      <c r="Z927" t="s">
        <v>1091</v>
      </c>
    </row>
    <row r="928" spans="1:26" x14ac:dyDescent="0.25">
      <c r="A928" t="s">
        <v>122</v>
      </c>
      <c r="B928" t="s">
        <v>1234</v>
      </c>
      <c r="C928" t="s">
        <v>4734</v>
      </c>
      <c r="D928">
        <v>0</v>
      </c>
      <c r="I928" t="s">
        <v>302</v>
      </c>
      <c r="J928" t="s">
        <v>2415</v>
      </c>
      <c r="K928">
        <v>926</v>
      </c>
      <c r="L928" t="b">
        <v>0</v>
      </c>
      <c r="M928" t="b">
        <v>0</v>
      </c>
      <c r="N928" t="b">
        <v>0</v>
      </c>
      <c r="O928" t="b">
        <v>0</v>
      </c>
      <c r="P928" t="b">
        <v>0</v>
      </c>
      <c r="Q928">
        <v>0</v>
      </c>
      <c r="R928">
        <v>0</v>
      </c>
      <c r="S928">
        <v>0</v>
      </c>
      <c r="T928">
        <v>0</v>
      </c>
      <c r="U928">
        <v>0</v>
      </c>
      <c r="V928">
        <v>0</v>
      </c>
      <c r="W928">
        <v>0</v>
      </c>
      <c r="X928">
        <v>0</v>
      </c>
      <c r="Y928">
        <v>500</v>
      </c>
      <c r="Z928" t="s">
        <v>1091</v>
      </c>
    </row>
    <row r="929" spans="1:26" x14ac:dyDescent="0.25">
      <c r="A929" t="s">
        <v>122</v>
      </c>
      <c r="B929" t="s">
        <v>1234</v>
      </c>
      <c r="C929" t="s">
        <v>4735</v>
      </c>
      <c r="D929">
        <v>0</v>
      </c>
      <c r="I929" t="s">
        <v>302</v>
      </c>
      <c r="J929" t="s">
        <v>2416</v>
      </c>
      <c r="K929">
        <v>927</v>
      </c>
      <c r="L929" t="b">
        <v>0</v>
      </c>
      <c r="M929" t="b">
        <v>0</v>
      </c>
      <c r="N929" t="b">
        <v>0</v>
      </c>
      <c r="O929" t="b">
        <v>0</v>
      </c>
      <c r="P929" t="b">
        <v>0</v>
      </c>
      <c r="Q929">
        <v>0</v>
      </c>
      <c r="R929">
        <v>0</v>
      </c>
      <c r="S929">
        <v>0</v>
      </c>
      <c r="T929">
        <v>0</v>
      </c>
      <c r="U929">
        <v>0</v>
      </c>
      <c r="V929">
        <v>0</v>
      </c>
      <c r="W929">
        <v>0</v>
      </c>
      <c r="X929">
        <v>0</v>
      </c>
      <c r="Y929">
        <v>500</v>
      </c>
      <c r="Z929" t="s">
        <v>1091</v>
      </c>
    </row>
    <row r="930" spans="1:26" x14ac:dyDescent="0.25">
      <c r="A930" t="s">
        <v>122</v>
      </c>
      <c r="B930" t="s">
        <v>1234</v>
      </c>
      <c r="C930" t="s">
        <v>1081</v>
      </c>
      <c r="D930" t="s">
        <v>3111</v>
      </c>
      <c r="I930" t="s">
        <v>303</v>
      </c>
      <c r="J930" t="s">
        <v>2417</v>
      </c>
      <c r="K930">
        <v>928</v>
      </c>
      <c r="L930" t="b">
        <v>0</v>
      </c>
      <c r="M930" t="b">
        <v>0</v>
      </c>
      <c r="N930" t="b">
        <v>0</v>
      </c>
      <c r="O930" t="b">
        <v>0</v>
      </c>
      <c r="P930" t="b">
        <v>0</v>
      </c>
      <c r="Q930">
        <v>0</v>
      </c>
      <c r="R930">
        <v>0</v>
      </c>
      <c r="S930">
        <v>0</v>
      </c>
      <c r="T930">
        <v>0</v>
      </c>
      <c r="U930">
        <v>0</v>
      </c>
      <c r="V930">
        <v>0</v>
      </c>
      <c r="W930">
        <v>0</v>
      </c>
      <c r="X930">
        <v>0</v>
      </c>
      <c r="Y930">
        <v>500</v>
      </c>
      <c r="Z930" t="s">
        <v>1091</v>
      </c>
    </row>
    <row r="931" spans="1:26" x14ac:dyDescent="0.25">
      <c r="A931" t="s">
        <v>122</v>
      </c>
      <c r="B931" t="s">
        <v>595</v>
      </c>
      <c r="C931" t="s">
        <v>4725</v>
      </c>
      <c r="D931">
        <v>62</v>
      </c>
      <c r="I931" t="s">
        <v>303</v>
      </c>
      <c r="J931" t="s">
        <v>2418</v>
      </c>
      <c r="K931">
        <v>929</v>
      </c>
      <c r="L931" t="b">
        <v>0</v>
      </c>
      <c r="M931" t="b">
        <v>0</v>
      </c>
      <c r="N931" t="b">
        <v>0</v>
      </c>
      <c r="O931" t="b">
        <v>0</v>
      </c>
      <c r="P931" t="b">
        <v>0</v>
      </c>
      <c r="Q931">
        <v>0</v>
      </c>
      <c r="R931">
        <v>0</v>
      </c>
      <c r="S931">
        <v>0</v>
      </c>
      <c r="T931">
        <v>0</v>
      </c>
      <c r="U931">
        <v>0</v>
      </c>
      <c r="V931">
        <v>0</v>
      </c>
      <c r="W931">
        <v>0</v>
      </c>
      <c r="X931">
        <v>0</v>
      </c>
      <c r="Y931">
        <v>500</v>
      </c>
      <c r="Z931" t="s">
        <v>1091</v>
      </c>
    </row>
    <row r="932" spans="1:26" x14ac:dyDescent="0.25">
      <c r="A932" t="s">
        <v>122</v>
      </c>
      <c r="B932" t="s">
        <v>595</v>
      </c>
      <c r="C932" t="s">
        <v>1083</v>
      </c>
      <c r="D932" t="b">
        <v>0</v>
      </c>
      <c r="I932" t="s">
        <v>303</v>
      </c>
      <c r="J932" t="s">
        <v>2419</v>
      </c>
      <c r="K932">
        <v>930</v>
      </c>
      <c r="L932" t="b">
        <v>0</v>
      </c>
      <c r="M932" t="b">
        <v>0</v>
      </c>
      <c r="N932" t="b">
        <v>0</v>
      </c>
      <c r="O932" t="b">
        <v>0</v>
      </c>
      <c r="P932" t="b">
        <v>0</v>
      </c>
      <c r="Q932">
        <v>0</v>
      </c>
      <c r="R932">
        <v>0</v>
      </c>
      <c r="S932">
        <v>0</v>
      </c>
      <c r="T932">
        <v>0</v>
      </c>
      <c r="U932">
        <v>0</v>
      </c>
      <c r="V932">
        <v>0</v>
      </c>
      <c r="W932">
        <v>0</v>
      </c>
      <c r="X932">
        <v>0</v>
      </c>
      <c r="Y932">
        <v>500</v>
      </c>
      <c r="Z932" t="s">
        <v>1091</v>
      </c>
    </row>
    <row r="933" spans="1:26" x14ac:dyDescent="0.25">
      <c r="A933" t="s">
        <v>122</v>
      </c>
      <c r="B933" t="s">
        <v>595</v>
      </c>
      <c r="C933" t="s">
        <v>4726</v>
      </c>
      <c r="D933" t="b">
        <v>0</v>
      </c>
      <c r="I933" t="s">
        <v>303</v>
      </c>
      <c r="J933" t="s">
        <v>2420</v>
      </c>
      <c r="K933">
        <v>931</v>
      </c>
      <c r="L933" t="b">
        <v>0</v>
      </c>
      <c r="M933" t="b">
        <v>0</v>
      </c>
      <c r="N933" t="b">
        <v>0</v>
      </c>
      <c r="O933" t="b">
        <v>0</v>
      </c>
      <c r="P933" t="b">
        <v>0</v>
      </c>
      <c r="Q933">
        <v>0</v>
      </c>
      <c r="R933">
        <v>0</v>
      </c>
      <c r="S933">
        <v>0</v>
      </c>
      <c r="T933">
        <v>0</v>
      </c>
      <c r="U933">
        <v>0</v>
      </c>
      <c r="V933">
        <v>0</v>
      </c>
      <c r="W933">
        <v>0</v>
      </c>
      <c r="X933">
        <v>0</v>
      </c>
      <c r="Y933">
        <v>500</v>
      </c>
      <c r="Z933" t="s">
        <v>1091</v>
      </c>
    </row>
    <row r="934" spans="1:26" x14ac:dyDescent="0.25">
      <c r="A934" t="s">
        <v>122</v>
      </c>
      <c r="B934" t="s">
        <v>595</v>
      </c>
      <c r="C934" t="s">
        <v>4727</v>
      </c>
      <c r="D934" t="b">
        <v>0</v>
      </c>
      <c r="I934" t="s">
        <v>303</v>
      </c>
      <c r="J934" t="s">
        <v>2421</v>
      </c>
      <c r="K934">
        <v>932</v>
      </c>
      <c r="L934" t="b">
        <v>0</v>
      </c>
      <c r="M934" t="b">
        <v>0</v>
      </c>
      <c r="N934" t="b">
        <v>0</v>
      </c>
      <c r="O934" t="b">
        <v>0</v>
      </c>
      <c r="P934" t="b">
        <v>0</v>
      </c>
      <c r="Q934">
        <v>0</v>
      </c>
      <c r="R934">
        <v>0</v>
      </c>
      <c r="S934">
        <v>0</v>
      </c>
      <c r="T934">
        <v>0</v>
      </c>
      <c r="U934">
        <v>0</v>
      </c>
      <c r="V934">
        <v>0</v>
      </c>
      <c r="W934">
        <v>0</v>
      </c>
      <c r="X934">
        <v>0</v>
      </c>
      <c r="Y934">
        <v>500</v>
      </c>
      <c r="Z934" t="s">
        <v>1091</v>
      </c>
    </row>
    <row r="935" spans="1:26" x14ac:dyDescent="0.25">
      <c r="A935" t="s">
        <v>122</v>
      </c>
      <c r="B935" t="s">
        <v>595</v>
      </c>
      <c r="C935" t="s">
        <v>4728</v>
      </c>
      <c r="D935" t="b">
        <v>0</v>
      </c>
      <c r="I935" t="s">
        <v>303</v>
      </c>
      <c r="J935" t="s">
        <v>2422</v>
      </c>
      <c r="K935">
        <v>933</v>
      </c>
      <c r="L935" t="b">
        <v>0</v>
      </c>
      <c r="M935" t="b">
        <v>0</v>
      </c>
      <c r="N935" t="b">
        <v>0</v>
      </c>
      <c r="O935" t="b">
        <v>0</v>
      </c>
      <c r="P935" t="b">
        <v>0</v>
      </c>
      <c r="Q935">
        <v>0</v>
      </c>
      <c r="R935">
        <v>0</v>
      </c>
      <c r="S935">
        <v>0</v>
      </c>
      <c r="T935">
        <v>0</v>
      </c>
      <c r="U935">
        <v>0</v>
      </c>
      <c r="V935">
        <v>0</v>
      </c>
      <c r="W935">
        <v>0</v>
      </c>
      <c r="X935">
        <v>0</v>
      </c>
      <c r="Y935">
        <v>500</v>
      </c>
      <c r="Z935" t="s">
        <v>1091</v>
      </c>
    </row>
    <row r="936" spans="1:26" x14ac:dyDescent="0.25">
      <c r="A936" t="s">
        <v>122</v>
      </c>
      <c r="B936" t="s">
        <v>595</v>
      </c>
      <c r="C936" t="s">
        <v>2454</v>
      </c>
      <c r="D936" t="b">
        <v>0</v>
      </c>
      <c r="I936" t="s">
        <v>303</v>
      </c>
      <c r="J936" t="s">
        <v>2423</v>
      </c>
      <c r="K936">
        <v>934</v>
      </c>
      <c r="L936" t="b">
        <v>0</v>
      </c>
      <c r="M936" t="b">
        <v>0</v>
      </c>
      <c r="N936" t="b">
        <v>0</v>
      </c>
      <c r="O936" t="b">
        <v>0</v>
      </c>
      <c r="P936" t="b">
        <v>0</v>
      </c>
      <c r="Q936">
        <v>0</v>
      </c>
      <c r="R936">
        <v>0</v>
      </c>
      <c r="S936">
        <v>0</v>
      </c>
      <c r="T936">
        <v>0</v>
      </c>
      <c r="U936">
        <v>0</v>
      </c>
      <c r="V936">
        <v>0</v>
      </c>
      <c r="W936">
        <v>0</v>
      </c>
      <c r="X936">
        <v>0</v>
      </c>
      <c r="Y936">
        <v>500</v>
      </c>
      <c r="Z936" t="s">
        <v>1091</v>
      </c>
    </row>
    <row r="937" spans="1:26" x14ac:dyDescent="0.25">
      <c r="A937" t="s">
        <v>122</v>
      </c>
      <c r="B937" t="s">
        <v>595</v>
      </c>
      <c r="C937" t="s">
        <v>4729</v>
      </c>
      <c r="D937">
        <v>0</v>
      </c>
      <c r="I937" t="s">
        <v>303</v>
      </c>
      <c r="J937" t="s">
        <v>2424</v>
      </c>
      <c r="K937">
        <v>935</v>
      </c>
      <c r="L937" t="b">
        <v>0</v>
      </c>
      <c r="M937" t="b">
        <v>0</v>
      </c>
      <c r="N937" t="b">
        <v>0</v>
      </c>
      <c r="O937" t="b">
        <v>0</v>
      </c>
      <c r="P937" t="b">
        <v>0</v>
      </c>
      <c r="Q937">
        <v>0</v>
      </c>
      <c r="R937">
        <v>0</v>
      </c>
      <c r="S937">
        <v>0</v>
      </c>
      <c r="T937">
        <v>0</v>
      </c>
      <c r="U937">
        <v>0</v>
      </c>
      <c r="V937">
        <v>0</v>
      </c>
      <c r="W937">
        <v>0</v>
      </c>
      <c r="X937">
        <v>0</v>
      </c>
      <c r="Y937">
        <v>500</v>
      </c>
      <c r="Z937" t="s">
        <v>1091</v>
      </c>
    </row>
    <row r="938" spans="1:26" x14ac:dyDescent="0.25">
      <c r="A938" t="s">
        <v>122</v>
      </c>
      <c r="B938" t="s">
        <v>595</v>
      </c>
      <c r="C938" t="s">
        <v>4730</v>
      </c>
      <c r="D938">
        <v>0</v>
      </c>
      <c r="I938" t="s">
        <v>303</v>
      </c>
      <c r="J938" t="s">
        <v>2425</v>
      </c>
      <c r="K938">
        <v>936</v>
      </c>
      <c r="L938" t="b">
        <v>0</v>
      </c>
      <c r="M938" t="b">
        <v>0</v>
      </c>
      <c r="N938" t="b">
        <v>0</v>
      </c>
      <c r="O938" t="b">
        <v>0</v>
      </c>
      <c r="P938" t="b">
        <v>0</v>
      </c>
      <c r="Q938">
        <v>0</v>
      </c>
      <c r="R938">
        <v>0</v>
      </c>
      <c r="S938">
        <v>0</v>
      </c>
      <c r="T938">
        <v>0</v>
      </c>
      <c r="U938">
        <v>0</v>
      </c>
      <c r="V938">
        <v>0</v>
      </c>
      <c r="W938">
        <v>0</v>
      </c>
      <c r="X938">
        <v>0</v>
      </c>
      <c r="Y938">
        <v>500</v>
      </c>
      <c r="Z938" t="s">
        <v>1091</v>
      </c>
    </row>
    <row r="939" spans="1:26" x14ac:dyDescent="0.25">
      <c r="A939" t="s">
        <v>122</v>
      </c>
      <c r="B939" t="s">
        <v>595</v>
      </c>
      <c r="C939" t="s">
        <v>4731</v>
      </c>
      <c r="D939">
        <v>0</v>
      </c>
      <c r="I939" t="s">
        <v>303</v>
      </c>
      <c r="J939" t="s">
        <v>2426</v>
      </c>
      <c r="K939">
        <v>937</v>
      </c>
      <c r="L939" t="b">
        <v>0</v>
      </c>
      <c r="M939" t="b">
        <v>0</v>
      </c>
      <c r="N939" t="b">
        <v>0</v>
      </c>
      <c r="O939" t="b">
        <v>0</v>
      </c>
      <c r="P939" t="b">
        <v>0</v>
      </c>
      <c r="Q939">
        <v>0</v>
      </c>
      <c r="R939">
        <v>0</v>
      </c>
      <c r="S939">
        <v>0</v>
      </c>
      <c r="T939">
        <v>0</v>
      </c>
      <c r="U939">
        <v>0</v>
      </c>
      <c r="V939">
        <v>0</v>
      </c>
      <c r="W939">
        <v>0</v>
      </c>
      <c r="X939">
        <v>0</v>
      </c>
      <c r="Y939">
        <v>500</v>
      </c>
      <c r="Z939" t="s">
        <v>1091</v>
      </c>
    </row>
    <row r="940" spans="1:26" x14ac:dyDescent="0.25">
      <c r="A940" t="s">
        <v>122</v>
      </c>
      <c r="B940" t="s">
        <v>595</v>
      </c>
      <c r="C940" t="s">
        <v>1046</v>
      </c>
      <c r="D940">
        <v>0</v>
      </c>
      <c r="I940" t="s">
        <v>303</v>
      </c>
      <c r="J940" t="s">
        <v>2427</v>
      </c>
      <c r="K940">
        <v>938</v>
      </c>
      <c r="L940" t="b">
        <v>0</v>
      </c>
      <c r="M940" t="b">
        <v>0</v>
      </c>
      <c r="N940" t="b">
        <v>0</v>
      </c>
      <c r="O940" t="b">
        <v>0</v>
      </c>
      <c r="P940" t="b">
        <v>0</v>
      </c>
      <c r="Q940">
        <v>0</v>
      </c>
      <c r="R940">
        <v>0</v>
      </c>
      <c r="S940">
        <v>0</v>
      </c>
      <c r="T940">
        <v>0</v>
      </c>
      <c r="U940">
        <v>0</v>
      </c>
      <c r="V940">
        <v>0</v>
      </c>
      <c r="W940">
        <v>0</v>
      </c>
      <c r="X940">
        <v>0</v>
      </c>
      <c r="Y940">
        <v>500</v>
      </c>
      <c r="Z940" t="s">
        <v>1091</v>
      </c>
    </row>
    <row r="941" spans="1:26" x14ac:dyDescent="0.25">
      <c r="A941" t="s">
        <v>122</v>
      </c>
      <c r="B941" t="s">
        <v>595</v>
      </c>
      <c r="C941" t="s">
        <v>9</v>
      </c>
      <c r="D941">
        <v>0</v>
      </c>
      <c r="I941" t="s">
        <v>303</v>
      </c>
      <c r="J941" t="s">
        <v>2428</v>
      </c>
      <c r="K941">
        <v>939</v>
      </c>
      <c r="L941" t="b">
        <v>0</v>
      </c>
      <c r="M941" t="b">
        <v>0</v>
      </c>
      <c r="N941" t="b">
        <v>0</v>
      </c>
      <c r="O941" t="b">
        <v>0</v>
      </c>
      <c r="P941" t="b">
        <v>0</v>
      </c>
      <c r="Q941">
        <v>0</v>
      </c>
      <c r="R941">
        <v>0</v>
      </c>
      <c r="S941">
        <v>0</v>
      </c>
      <c r="T941">
        <v>0</v>
      </c>
      <c r="U941">
        <v>0</v>
      </c>
      <c r="V941">
        <v>0</v>
      </c>
      <c r="W941">
        <v>0</v>
      </c>
      <c r="X941">
        <v>0</v>
      </c>
      <c r="Y941">
        <v>500</v>
      </c>
      <c r="Z941" t="s">
        <v>1091</v>
      </c>
    </row>
    <row r="942" spans="1:26" x14ac:dyDescent="0.25">
      <c r="A942" t="s">
        <v>122</v>
      </c>
      <c r="B942" t="s">
        <v>595</v>
      </c>
      <c r="C942" t="s">
        <v>4733</v>
      </c>
      <c r="D942">
        <v>0</v>
      </c>
      <c r="I942" t="s">
        <v>303</v>
      </c>
      <c r="J942" t="s">
        <v>2429</v>
      </c>
      <c r="K942">
        <v>940</v>
      </c>
      <c r="L942" t="b">
        <v>0</v>
      </c>
      <c r="M942" t="b">
        <v>0</v>
      </c>
      <c r="N942" t="b">
        <v>0</v>
      </c>
      <c r="O942" t="b">
        <v>0</v>
      </c>
      <c r="P942" t="b">
        <v>0</v>
      </c>
      <c r="Q942">
        <v>0</v>
      </c>
      <c r="R942">
        <v>0</v>
      </c>
      <c r="S942">
        <v>0</v>
      </c>
      <c r="T942">
        <v>0</v>
      </c>
      <c r="U942">
        <v>0</v>
      </c>
      <c r="V942">
        <v>0</v>
      </c>
      <c r="W942">
        <v>0</v>
      </c>
      <c r="X942">
        <v>0</v>
      </c>
      <c r="Y942">
        <v>500</v>
      </c>
      <c r="Z942" t="s">
        <v>1091</v>
      </c>
    </row>
    <row r="943" spans="1:26" x14ac:dyDescent="0.25">
      <c r="A943" t="s">
        <v>122</v>
      </c>
      <c r="B943" t="s">
        <v>595</v>
      </c>
      <c r="C943" t="s">
        <v>4734</v>
      </c>
      <c r="D943">
        <v>0</v>
      </c>
      <c r="I943" t="s">
        <v>303</v>
      </c>
      <c r="J943" t="s">
        <v>2430</v>
      </c>
      <c r="K943">
        <v>941</v>
      </c>
      <c r="L943" t="b">
        <v>0</v>
      </c>
      <c r="M943" t="b">
        <v>0</v>
      </c>
      <c r="N943" t="b">
        <v>0</v>
      </c>
      <c r="O943" t="b">
        <v>0</v>
      </c>
      <c r="P943" t="b">
        <v>0</v>
      </c>
      <c r="Q943">
        <v>0</v>
      </c>
      <c r="R943">
        <v>0</v>
      </c>
      <c r="S943">
        <v>0</v>
      </c>
      <c r="T943">
        <v>0</v>
      </c>
      <c r="U943">
        <v>0</v>
      </c>
      <c r="V943">
        <v>0</v>
      </c>
      <c r="W943">
        <v>0</v>
      </c>
      <c r="X943">
        <v>0</v>
      </c>
      <c r="Y943">
        <v>500</v>
      </c>
      <c r="Z943" t="s">
        <v>1091</v>
      </c>
    </row>
    <row r="944" spans="1:26" x14ac:dyDescent="0.25">
      <c r="A944" t="s">
        <v>122</v>
      </c>
      <c r="B944" t="s">
        <v>595</v>
      </c>
      <c r="C944" t="s">
        <v>4735</v>
      </c>
      <c r="D944">
        <v>0</v>
      </c>
      <c r="I944" t="s">
        <v>303</v>
      </c>
      <c r="J944" t="s">
        <v>2431</v>
      </c>
      <c r="K944">
        <v>942</v>
      </c>
      <c r="L944" t="b">
        <v>0</v>
      </c>
      <c r="M944" t="b">
        <v>0</v>
      </c>
      <c r="N944" t="b">
        <v>0</v>
      </c>
      <c r="O944" t="b">
        <v>0</v>
      </c>
      <c r="P944" t="b">
        <v>0</v>
      </c>
      <c r="Q944">
        <v>0</v>
      </c>
      <c r="R944">
        <v>0</v>
      </c>
      <c r="S944">
        <v>0</v>
      </c>
      <c r="T944">
        <v>0</v>
      </c>
      <c r="U944">
        <v>0</v>
      </c>
      <c r="V944">
        <v>0</v>
      </c>
      <c r="W944">
        <v>0</v>
      </c>
      <c r="X944">
        <v>0</v>
      </c>
      <c r="Y944">
        <v>500</v>
      </c>
      <c r="Z944" t="s">
        <v>1091</v>
      </c>
    </row>
    <row r="945" spans="1:26" x14ac:dyDescent="0.25">
      <c r="A945" t="s">
        <v>122</v>
      </c>
      <c r="B945" t="s">
        <v>595</v>
      </c>
      <c r="C945" t="s">
        <v>1081</v>
      </c>
      <c r="D945" t="s">
        <v>3111</v>
      </c>
      <c r="I945" t="s">
        <v>303</v>
      </c>
      <c r="J945" t="s">
        <v>2432</v>
      </c>
      <c r="K945">
        <v>943</v>
      </c>
      <c r="L945" t="b">
        <v>0</v>
      </c>
      <c r="M945" t="b">
        <v>0</v>
      </c>
      <c r="N945" t="b">
        <v>0</v>
      </c>
      <c r="O945" t="b">
        <v>0</v>
      </c>
      <c r="P945" t="b">
        <v>0</v>
      </c>
      <c r="Q945">
        <v>0</v>
      </c>
      <c r="R945">
        <v>0</v>
      </c>
      <c r="S945">
        <v>0</v>
      </c>
      <c r="T945">
        <v>0</v>
      </c>
      <c r="U945">
        <v>0</v>
      </c>
      <c r="V945">
        <v>0</v>
      </c>
      <c r="W945">
        <v>0</v>
      </c>
      <c r="X945">
        <v>0</v>
      </c>
      <c r="Y945">
        <v>500</v>
      </c>
      <c r="Z945" t="s">
        <v>1091</v>
      </c>
    </row>
    <row r="946" spans="1:26" x14ac:dyDescent="0.25">
      <c r="A946" t="s">
        <v>122</v>
      </c>
      <c r="B946" t="s">
        <v>596</v>
      </c>
      <c r="C946" t="s">
        <v>4725</v>
      </c>
      <c r="D946">
        <v>63</v>
      </c>
      <c r="I946" t="s">
        <v>303</v>
      </c>
      <c r="J946" t="s">
        <v>2433</v>
      </c>
      <c r="K946">
        <v>944</v>
      </c>
      <c r="L946" t="b">
        <v>0</v>
      </c>
      <c r="M946" t="b">
        <v>0</v>
      </c>
      <c r="N946" t="b">
        <v>0</v>
      </c>
      <c r="O946" t="b">
        <v>0</v>
      </c>
      <c r="P946" t="b">
        <v>0</v>
      </c>
      <c r="Q946">
        <v>0</v>
      </c>
      <c r="R946">
        <v>0</v>
      </c>
      <c r="S946">
        <v>0</v>
      </c>
      <c r="T946">
        <v>0</v>
      </c>
      <c r="U946">
        <v>0</v>
      </c>
      <c r="V946">
        <v>0</v>
      </c>
      <c r="W946">
        <v>0</v>
      </c>
      <c r="X946">
        <v>0</v>
      </c>
      <c r="Y946">
        <v>500</v>
      </c>
      <c r="Z946" t="s">
        <v>1091</v>
      </c>
    </row>
    <row r="947" spans="1:26" x14ac:dyDescent="0.25">
      <c r="A947" t="s">
        <v>122</v>
      </c>
      <c r="B947" t="s">
        <v>596</v>
      </c>
      <c r="C947" t="s">
        <v>1083</v>
      </c>
      <c r="D947" t="b">
        <v>0</v>
      </c>
      <c r="I947" t="s">
        <v>303</v>
      </c>
      <c r="J947" t="s">
        <v>2434</v>
      </c>
      <c r="K947">
        <v>945</v>
      </c>
      <c r="L947" t="b">
        <v>0</v>
      </c>
      <c r="M947" t="b">
        <v>0</v>
      </c>
      <c r="N947" t="b">
        <v>0</v>
      </c>
      <c r="O947" t="b">
        <v>0</v>
      </c>
      <c r="P947" t="b">
        <v>0</v>
      </c>
      <c r="Q947">
        <v>0</v>
      </c>
      <c r="R947">
        <v>0</v>
      </c>
      <c r="S947">
        <v>0</v>
      </c>
      <c r="T947">
        <v>0</v>
      </c>
      <c r="U947">
        <v>0</v>
      </c>
      <c r="V947">
        <v>0</v>
      </c>
      <c r="W947">
        <v>0</v>
      </c>
      <c r="X947">
        <v>0</v>
      </c>
      <c r="Y947">
        <v>500</v>
      </c>
      <c r="Z947" t="s">
        <v>1091</v>
      </c>
    </row>
    <row r="948" spans="1:26" x14ac:dyDescent="0.25">
      <c r="A948" t="s">
        <v>122</v>
      </c>
      <c r="B948" t="s">
        <v>596</v>
      </c>
      <c r="C948" t="s">
        <v>4726</v>
      </c>
      <c r="D948" t="b">
        <v>0</v>
      </c>
      <c r="I948" t="s">
        <v>303</v>
      </c>
      <c r="J948" t="s">
        <v>2435</v>
      </c>
      <c r="K948">
        <v>946</v>
      </c>
      <c r="L948" t="b">
        <v>0</v>
      </c>
      <c r="M948" t="b">
        <v>0</v>
      </c>
      <c r="N948" t="b">
        <v>0</v>
      </c>
      <c r="O948" t="b">
        <v>0</v>
      </c>
      <c r="P948" t="b">
        <v>0</v>
      </c>
      <c r="Q948">
        <v>0</v>
      </c>
      <c r="R948">
        <v>0</v>
      </c>
      <c r="S948">
        <v>0</v>
      </c>
      <c r="T948">
        <v>0</v>
      </c>
      <c r="U948">
        <v>0</v>
      </c>
      <c r="V948">
        <v>0</v>
      </c>
      <c r="W948">
        <v>0</v>
      </c>
      <c r="X948">
        <v>0</v>
      </c>
      <c r="Y948">
        <v>500</v>
      </c>
      <c r="Z948" t="s">
        <v>1091</v>
      </c>
    </row>
    <row r="949" spans="1:26" x14ac:dyDescent="0.25">
      <c r="A949" t="s">
        <v>122</v>
      </c>
      <c r="B949" t="s">
        <v>596</v>
      </c>
      <c r="C949" t="s">
        <v>4727</v>
      </c>
      <c r="D949" t="b">
        <v>0</v>
      </c>
      <c r="I949" t="s">
        <v>303</v>
      </c>
      <c r="J949" t="s">
        <v>2436</v>
      </c>
      <c r="K949">
        <v>947</v>
      </c>
      <c r="L949" t="b">
        <v>0</v>
      </c>
      <c r="M949" t="b">
        <v>0</v>
      </c>
      <c r="N949" t="b">
        <v>0</v>
      </c>
      <c r="O949" t="b">
        <v>0</v>
      </c>
      <c r="P949" t="b">
        <v>0</v>
      </c>
      <c r="Q949">
        <v>0</v>
      </c>
      <c r="R949">
        <v>0</v>
      </c>
      <c r="S949">
        <v>0</v>
      </c>
      <c r="T949">
        <v>0</v>
      </c>
      <c r="U949">
        <v>0</v>
      </c>
      <c r="V949">
        <v>0</v>
      </c>
      <c r="W949">
        <v>0</v>
      </c>
      <c r="X949">
        <v>0</v>
      </c>
      <c r="Y949">
        <v>500</v>
      </c>
      <c r="Z949" t="s">
        <v>1091</v>
      </c>
    </row>
    <row r="950" spans="1:26" x14ac:dyDescent="0.25">
      <c r="A950" t="s">
        <v>122</v>
      </c>
      <c r="B950" t="s">
        <v>596</v>
      </c>
      <c r="C950" t="s">
        <v>4728</v>
      </c>
      <c r="D950" t="b">
        <v>0</v>
      </c>
      <c r="I950" t="s">
        <v>303</v>
      </c>
      <c r="J950" t="s">
        <v>2437</v>
      </c>
      <c r="K950">
        <v>948</v>
      </c>
      <c r="L950" t="b">
        <v>0</v>
      </c>
      <c r="M950" t="b">
        <v>0</v>
      </c>
      <c r="N950" t="b">
        <v>0</v>
      </c>
      <c r="O950" t="b">
        <v>0</v>
      </c>
      <c r="P950" t="b">
        <v>0</v>
      </c>
      <c r="Q950">
        <v>0</v>
      </c>
      <c r="R950">
        <v>0</v>
      </c>
      <c r="S950">
        <v>0</v>
      </c>
      <c r="T950">
        <v>0</v>
      </c>
      <c r="U950">
        <v>0</v>
      </c>
      <c r="V950">
        <v>0</v>
      </c>
      <c r="W950">
        <v>0</v>
      </c>
      <c r="X950">
        <v>0</v>
      </c>
      <c r="Y950">
        <v>500</v>
      </c>
      <c r="Z950" t="s">
        <v>1091</v>
      </c>
    </row>
    <row r="951" spans="1:26" x14ac:dyDescent="0.25">
      <c r="A951" t="s">
        <v>122</v>
      </c>
      <c r="B951" t="s">
        <v>596</v>
      </c>
      <c r="C951" t="s">
        <v>2454</v>
      </c>
      <c r="D951" t="b">
        <v>0</v>
      </c>
      <c r="I951" t="s">
        <v>303</v>
      </c>
      <c r="J951" t="s">
        <v>2438</v>
      </c>
      <c r="K951">
        <v>949</v>
      </c>
      <c r="L951" t="b">
        <v>0</v>
      </c>
      <c r="M951" t="b">
        <v>0</v>
      </c>
      <c r="N951" t="b">
        <v>0</v>
      </c>
      <c r="O951" t="b">
        <v>0</v>
      </c>
      <c r="P951" t="b">
        <v>0</v>
      </c>
      <c r="Q951">
        <v>0</v>
      </c>
      <c r="R951">
        <v>0</v>
      </c>
      <c r="S951">
        <v>0</v>
      </c>
      <c r="T951">
        <v>0</v>
      </c>
      <c r="U951">
        <v>0</v>
      </c>
      <c r="V951">
        <v>0</v>
      </c>
      <c r="W951">
        <v>0</v>
      </c>
      <c r="X951">
        <v>0</v>
      </c>
      <c r="Y951">
        <v>500</v>
      </c>
      <c r="Z951" t="s">
        <v>1091</v>
      </c>
    </row>
    <row r="952" spans="1:26" x14ac:dyDescent="0.25">
      <c r="A952" t="s">
        <v>122</v>
      </c>
      <c r="B952" t="s">
        <v>596</v>
      </c>
      <c r="C952" t="s">
        <v>4729</v>
      </c>
      <c r="D952">
        <v>0</v>
      </c>
      <c r="I952" t="s">
        <v>303</v>
      </c>
      <c r="J952" t="s">
        <v>2439</v>
      </c>
      <c r="K952">
        <v>950</v>
      </c>
      <c r="L952" t="b">
        <v>0</v>
      </c>
      <c r="M952" t="b">
        <v>0</v>
      </c>
      <c r="N952" t="b">
        <v>0</v>
      </c>
      <c r="O952" t="b">
        <v>0</v>
      </c>
      <c r="P952" t="b">
        <v>0</v>
      </c>
      <c r="Q952">
        <v>0</v>
      </c>
      <c r="R952">
        <v>0</v>
      </c>
      <c r="S952">
        <v>0</v>
      </c>
      <c r="T952">
        <v>0</v>
      </c>
      <c r="U952">
        <v>0</v>
      </c>
      <c r="V952">
        <v>0</v>
      </c>
      <c r="W952">
        <v>0</v>
      </c>
      <c r="X952">
        <v>0</v>
      </c>
      <c r="Y952">
        <v>500</v>
      </c>
      <c r="Z952" t="s">
        <v>1091</v>
      </c>
    </row>
    <row r="953" spans="1:26" x14ac:dyDescent="0.25">
      <c r="A953" t="s">
        <v>122</v>
      </c>
      <c r="B953" t="s">
        <v>596</v>
      </c>
      <c r="C953" t="s">
        <v>4730</v>
      </c>
      <c r="D953">
        <v>0</v>
      </c>
      <c r="I953" t="s">
        <v>303</v>
      </c>
      <c r="J953" t="s">
        <v>2440</v>
      </c>
      <c r="K953">
        <v>951</v>
      </c>
      <c r="L953" t="b">
        <v>0</v>
      </c>
      <c r="M953" t="b">
        <v>0</v>
      </c>
      <c r="N953" t="b">
        <v>0</v>
      </c>
      <c r="O953" t="b">
        <v>0</v>
      </c>
      <c r="P953" t="b">
        <v>0</v>
      </c>
      <c r="Q953">
        <v>0</v>
      </c>
      <c r="R953">
        <v>0</v>
      </c>
      <c r="S953">
        <v>0</v>
      </c>
      <c r="T953">
        <v>0</v>
      </c>
      <c r="U953">
        <v>0</v>
      </c>
      <c r="V953">
        <v>0</v>
      </c>
      <c r="W953">
        <v>0</v>
      </c>
      <c r="X953">
        <v>0</v>
      </c>
      <c r="Y953">
        <v>500</v>
      </c>
      <c r="Z953" t="s">
        <v>1091</v>
      </c>
    </row>
    <row r="954" spans="1:26" x14ac:dyDescent="0.25">
      <c r="A954" t="s">
        <v>122</v>
      </c>
      <c r="B954" t="s">
        <v>596</v>
      </c>
      <c r="C954" t="s">
        <v>4731</v>
      </c>
      <c r="D954">
        <v>0</v>
      </c>
      <c r="I954" t="s">
        <v>303</v>
      </c>
      <c r="J954" t="s">
        <v>2441</v>
      </c>
      <c r="K954">
        <v>952</v>
      </c>
      <c r="L954" t="b">
        <v>0</v>
      </c>
      <c r="M954" t="b">
        <v>0</v>
      </c>
      <c r="N954" t="b">
        <v>0</v>
      </c>
      <c r="O954" t="b">
        <v>0</v>
      </c>
      <c r="P954" t="b">
        <v>0</v>
      </c>
      <c r="Q954">
        <v>0</v>
      </c>
      <c r="R954">
        <v>0</v>
      </c>
      <c r="S954">
        <v>0</v>
      </c>
      <c r="T954">
        <v>0</v>
      </c>
      <c r="U954">
        <v>0</v>
      </c>
      <c r="V954">
        <v>0</v>
      </c>
      <c r="W954">
        <v>0</v>
      </c>
      <c r="X954">
        <v>0</v>
      </c>
      <c r="Y954">
        <v>500</v>
      </c>
      <c r="Z954" t="s">
        <v>1091</v>
      </c>
    </row>
    <row r="955" spans="1:26" x14ac:dyDescent="0.25">
      <c r="A955" t="s">
        <v>122</v>
      </c>
      <c r="B955" t="s">
        <v>596</v>
      </c>
      <c r="C955" t="s">
        <v>1046</v>
      </c>
      <c r="D955">
        <v>0</v>
      </c>
      <c r="I955" t="s">
        <v>303</v>
      </c>
      <c r="J955" t="s">
        <v>2442</v>
      </c>
      <c r="K955">
        <v>953</v>
      </c>
      <c r="L955" t="b">
        <v>0</v>
      </c>
      <c r="M955" t="b">
        <v>0</v>
      </c>
      <c r="N955" t="b">
        <v>0</v>
      </c>
      <c r="O955" t="b">
        <v>0</v>
      </c>
      <c r="P955" t="b">
        <v>0</v>
      </c>
      <c r="Q955">
        <v>0</v>
      </c>
      <c r="R955">
        <v>0</v>
      </c>
      <c r="S955">
        <v>0</v>
      </c>
      <c r="T955">
        <v>0</v>
      </c>
      <c r="U955">
        <v>0</v>
      </c>
      <c r="V955">
        <v>0</v>
      </c>
      <c r="W955">
        <v>0</v>
      </c>
      <c r="X955">
        <v>0</v>
      </c>
      <c r="Y955">
        <v>500</v>
      </c>
      <c r="Z955" t="s">
        <v>1091</v>
      </c>
    </row>
    <row r="956" spans="1:26" x14ac:dyDescent="0.25">
      <c r="A956" t="s">
        <v>122</v>
      </c>
      <c r="B956" t="s">
        <v>596</v>
      </c>
      <c r="C956" t="s">
        <v>9</v>
      </c>
      <c r="D956">
        <v>0</v>
      </c>
      <c r="I956" t="s">
        <v>303</v>
      </c>
      <c r="J956" t="s">
        <v>2443</v>
      </c>
      <c r="K956">
        <v>954</v>
      </c>
      <c r="L956" t="b">
        <v>0</v>
      </c>
      <c r="M956" t="b">
        <v>0</v>
      </c>
      <c r="N956" t="b">
        <v>0</v>
      </c>
      <c r="O956" t="b">
        <v>0</v>
      </c>
      <c r="P956" t="b">
        <v>0</v>
      </c>
      <c r="Q956">
        <v>0</v>
      </c>
      <c r="R956">
        <v>0</v>
      </c>
      <c r="S956">
        <v>0</v>
      </c>
      <c r="T956">
        <v>0</v>
      </c>
      <c r="U956">
        <v>0</v>
      </c>
      <c r="V956">
        <v>0</v>
      </c>
      <c r="W956">
        <v>0</v>
      </c>
      <c r="X956">
        <v>0</v>
      </c>
      <c r="Y956">
        <v>500</v>
      </c>
      <c r="Z956" t="s">
        <v>1091</v>
      </c>
    </row>
    <row r="957" spans="1:26" x14ac:dyDescent="0.25">
      <c r="A957" t="s">
        <v>122</v>
      </c>
      <c r="B957" t="s">
        <v>596</v>
      </c>
      <c r="C957" t="s">
        <v>4733</v>
      </c>
      <c r="D957">
        <v>0</v>
      </c>
      <c r="I957" t="s">
        <v>303</v>
      </c>
      <c r="J957" t="s">
        <v>2444</v>
      </c>
      <c r="K957">
        <v>955</v>
      </c>
      <c r="L957" t="b">
        <v>0</v>
      </c>
      <c r="M957" t="b">
        <v>0</v>
      </c>
      <c r="N957" t="b">
        <v>0</v>
      </c>
      <c r="O957" t="b">
        <v>0</v>
      </c>
      <c r="P957" t="b">
        <v>0</v>
      </c>
      <c r="Q957">
        <v>0</v>
      </c>
      <c r="R957">
        <v>0</v>
      </c>
      <c r="S957">
        <v>0</v>
      </c>
      <c r="T957">
        <v>0</v>
      </c>
      <c r="U957">
        <v>0</v>
      </c>
      <c r="V957">
        <v>0</v>
      </c>
      <c r="W957">
        <v>0</v>
      </c>
      <c r="X957">
        <v>0</v>
      </c>
      <c r="Y957">
        <v>500</v>
      </c>
      <c r="Z957" t="s">
        <v>1091</v>
      </c>
    </row>
    <row r="958" spans="1:26" x14ac:dyDescent="0.25">
      <c r="A958" t="s">
        <v>122</v>
      </c>
      <c r="B958" t="s">
        <v>596</v>
      </c>
      <c r="C958" t="s">
        <v>4734</v>
      </c>
      <c r="D958">
        <v>0</v>
      </c>
      <c r="I958" t="s">
        <v>303</v>
      </c>
      <c r="J958" t="s">
        <v>2445</v>
      </c>
      <c r="K958">
        <v>956</v>
      </c>
      <c r="L958" t="b">
        <v>0</v>
      </c>
      <c r="M958" t="b">
        <v>0</v>
      </c>
      <c r="N958" t="b">
        <v>0</v>
      </c>
      <c r="O958" t="b">
        <v>0</v>
      </c>
      <c r="P958" t="b">
        <v>0</v>
      </c>
      <c r="Q958">
        <v>0</v>
      </c>
      <c r="R958">
        <v>0</v>
      </c>
      <c r="S958">
        <v>0</v>
      </c>
      <c r="T958">
        <v>0</v>
      </c>
      <c r="U958">
        <v>0</v>
      </c>
      <c r="V958">
        <v>0</v>
      </c>
      <c r="W958">
        <v>0</v>
      </c>
      <c r="X958">
        <v>0</v>
      </c>
      <c r="Y958">
        <v>500</v>
      </c>
      <c r="Z958" t="s">
        <v>1091</v>
      </c>
    </row>
    <row r="959" spans="1:26" x14ac:dyDescent="0.25">
      <c r="A959" t="s">
        <v>122</v>
      </c>
      <c r="B959" t="s">
        <v>596</v>
      </c>
      <c r="C959" t="s">
        <v>4735</v>
      </c>
      <c r="D959">
        <v>0</v>
      </c>
      <c r="I959" t="s">
        <v>303</v>
      </c>
      <c r="J959" t="s">
        <v>2446</v>
      </c>
      <c r="K959">
        <v>957</v>
      </c>
      <c r="L959" t="b">
        <v>0</v>
      </c>
      <c r="M959" t="b">
        <v>0</v>
      </c>
      <c r="N959" t="b">
        <v>0</v>
      </c>
      <c r="O959" t="b">
        <v>0</v>
      </c>
      <c r="P959" t="b">
        <v>0</v>
      </c>
      <c r="Q959">
        <v>0</v>
      </c>
      <c r="R959">
        <v>0</v>
      </c>
      <c r="S959">
        <v>0</v>
      </c>
      <c r="T959">
        <v>0</v>
      </c>
      <c r="U959">
        <v>0</v>
      </c>
      <c r="V959">
        <v>0</v>
      </c>
      <c r="W959">
        <v>0</v>
      </c>
      <c r="X959">
        <v>0</v>
      </c>
      <c r="Y959">
        <v>500</v>
      </c>
      <c r="Z959" t="s">
        <v>1091</v>
      </c>
    </row>
    <row r="960" spans="1:26" x14ac:dyDescent="0.25">
      <c r="A960" t="s">
        <v>122</v>
      </c>
      <c r="B960" t="s">
        <v>596</v>
      </c>
      <c r="C960" t="s">
        <v>1081</v>
      </c>
      <c r="D960" t="s">
        <v>3111</v>
      </c>
      <c r="I960" t="s">
        <v>303</v>
      </c>
      <c r="J960" t="s">
        <v>2447</v>
      </c>
      <c r="K960">
        <v>958</v>
      </c>
      <c r="L960" t="b">
        <v>0</v>
      </c>
      <c r="M960" t="b">
        <v>0</v>
      </c>
      <c r="N960" t="b">
        <v>0</v>
      </c>
      <c r="O960" t="b">
        <v>0</v>
      </c>
      <c r="P960" t="b">
        <v>0</v>
      </c>
      <c r="Q960">
        <v>0</v>
      </c>
      <c r="R960">
        <v>0</v>
      </c>
      <c r="S960">
        <v>0</v>
      </c>
      <c r="T960">
        <v>0</v>
      </c>
      <c r="U960">
        <v>0</v>
      </c>
      <c r="V960">
        <v>0</v>
      </c>
      <c r="W960">
        <v>0</v>
      </c>
      <c r="X960">
        <v>0</v>
      </c>
      <c r="Y960">
        <v>500</v>
      </c>
      <c r="Z960" t="s">
        <v>1091</v>
      </c>
    </row>
    <row r="961" spans="1:26" x14ac:dyDescent="0.25">
      <c r="A961" t="s">
        <v>1102</v>
      </c>
      <c r="B961" t="s">
        <v>1235</v>
      </c>
      <c r="C961" t="s">
        <v>4725</v>
      </c>
      <c r="D961">
        <v>64</v>
      </c>
      <c r="I961" t="s">
        <v>303</v>
      </c>
      <c r="J961" t="s">
        <v>2448</v>
      </c>
      <c r="K961">
        <v>959</v>
      </c>
      <c r="L961" t="b">
        <v>0</v>
      </c>
      <c r="M961" t="b">
        <v>0</v>
      </c>
      <c r="N961" t="b">
        <v>0</v>
      </c>
      <c r="O961" t="b">
        <v>0</v>
      </c>
      <c r="P961" t="b">
        <v>0</v>
      </c>
      <c r="Q961">
        <v>0</v>
      </c>
      <c r="R961">
        <v>0</v>
      </c>
      <c r="S961">
        <v>0</v>
      </c>
      <c r="T961">
        <v>0</v>
      </c>
      <c r="U961">
        <v>0</v>
      </c>
      <c r="V961">
        <v>0</v>
      </c>
      <c r="W961">
        <v>0</v>
      </c>
      <c r="X961">
        <v>0</v>
      </c>
      <c r="Y961">
        <v>500</v>
      </c>
      <c r="Z961" t="s">
        <v>1091</v>
      </c>
    </row>
    <row r="962" spans="1:26" x14ac:dyDescent="0.25">
      <c r="A962" t="s">
        <v>1102</v>
      </c>
      <c r="B962" t="s">
        <v>1235</v>
      </c>
      <c r="C962" t="s">
        <v>1083</v>
      </c>
      <c r="D962" t="b">
        <v>0</v>
      </c>
      <c r="I962" t="s">
        <v>304</v>
      </c>
      <c r="J962" t="s">
        <v>2417</v>
      </c>
      <c r="K962">
        <v>960</v>
      </c>
      <c r="L962" t="b">
        <v>0</v>
      </c>
      <c r="M962" t="b">
        <v>0</v>
      </c>
      <c r="N962" t="b">
        <v>0</v>
      </c>
      <c r="O962" t="b">
        <v>0</v>
      </c>
      <c r="P962" t="b">
        <v>0</v>
      </c>
      <c r="Q962">
        <v>0</v>
      </c>
      <c r="R962">
        <v>0</v>
      </c>
      <c r="S962">
        <v>0</v>
      </c>
      <c r="T962">
        <v>0</v>
      </c>
      <c r="U962">
        <v>0</v>
      </c>
      <c r="V962">
        <v>0</v>
      </c>
      <c r="W962">
        <v>0</v>
      </c>
      <c r="X962">
        <v>0</v>
      </c>
      <c r="Y962">
        <v>500</v>
      </c>
      <c r="Z962" t="s">
        <v>1091</v>
      </c>
    </row>
    <row r="963" spans="1:26" x14ac:dyDescent="0.25">
      <c r="A963" t="s">
        <v>1102</v>
      </c>
      <c r="B963" t="s">
        <v>1235</v>
      </c>
      <c r="C963" t="s">
        <v>4726</v>
      </c>
      <c r="D963" t="b">
        <v>1</v>
      </c>
      <c r="I963" t="s">
        <v>304</v>
      </c>
      <c r="J963" t="s">
        <v>2418</v>
      </c>
      <c r="K963">
        <v>961</v>
      </c>
      <c r="L963" t="b">
        <v>0</v>
      </c>
      <c r="M963" t="b">
        <v>0</v>
      </c>
      <c r="N963" t="b">
        <v>0</v>
      </c>
      <c r="O963" t="b">
        <v>0</v>
      </c>
      <c r="P963" t="b">
        <v>0</v>
      </c>
      <c r="Q963">
        <v>0</v>
      </c>
      <c r="R963">
        <v>0</v>
      </c>
      <c r="S963">
        <v>0</v>
      </c>
      <c r="T963">
        <v>0</v>
      </c>
      <c r="U963">
        <v>0</v>
      </c>
      <c r="V963">
        <v>0</v>
      </c>
      <c r="W963">
        <v>0</v>
      </c>
      <c r="X963">
        <v>0</v>
      </c>
      <c r="Y963">
        <v>500</v>
      </c>
      <c r="Z963" t="s">
        <v>1091</v>
      </c>
    </row>
    <row r="964" spans="1:26" x14ac:dyDescent="0.25">
      <c r="A964" t="s">
        <v>1102</v>
      </c>
      <c r="B964" t="s">
        <v>1235</v>
      </c>
      <c r="C964" t="s">
        <v>4727</v>
      </c>
      <c r="D964" t="b">
        <v>1</v>
      </c>
      <c r="I964" t="s">
        <v>304</v>
      </c>
      <c r="J964" t="s">
        <v>2419</v>
      </c>
      <c r="K964">
        <v>962</v>
      </c>
      <c r="L964" t="b">
        <v>0</v>
      </c>
      <c r="M964" t="b">
        <v>0</v>
      </c>
      <c r="N964" t="b">
        <v>0</v>
      </c>
      <c r="O964" t="b">
        <v>0</v>
      </c>
      <c r="P964" t="b">
        <v>0</v>
      </c>
      <c r="Q964">
        <v>0</v>
      </c>
      <c r="R964">
        <v>0</v>
      </c>
      <c r="S964">
        <v>0</v>
      </c>
      <c r="T964">
        <v>0</v>
      </c>
      <c r="U964">
        <v>0</v>
      </c>
      <c r="V964">
        <v>0</v>
      </c>
      <c r="W964">
        <v>0</v>
      </c>
      <c r="X964">
        <v>0</v>
      </c>
      <c r="Y964">
        <v>500</v>
      </c>
      <c r="Z964" t="s">
        <v>1091</v>
      </c>
    </row>
    <row r="965" spans="1:26" x14ac:dyDescent="0.25">
      <c r="A965" t="s">
        <v>1102</v>
      </c>
      <c r="B965" t="s">
        <v>1235</v>
      </c>
      <c r="C965" t="s">
        <v>4728</v>
      </c>
      <c r="D965" t="b">
        <v>0</v>
      </c>
      <c r="I965" t="s">
        <v>304</v>
      </c>
      <c r="J965" t="s">
        <v>2420</v>
      </c>
      <c r="K965">
        <v>963</v>
      </c>
      <c r="L965" t="b">
        <v>0</v>
      </c>
      <c r="M965" t="b">
        <v>0</v>
      </c>
      <c r="N965" t="b">
        <v>0</v>
      </c>
      <c r="O965" t="b">
        <v>0</v>
      </c>
      <c r="P965" t="b">
        <v>0</v>
      </c>
      <c r="Q965">
        <v>0</v>
      </c>
      <c r="R965">
        <v>0</v>
      </c>
      <c r="S965">
        <v>0</v>
      </c>
      <c r="T965">
        <v>0</v>
      </c>
      <c r="U965">
        <v>0</v>
      </c>
      <c r="V965">
        <v>0</v>
      </c>
      <c r="W965">
        <v>0</v>
      </c>
      <c r="X965">
        <v>0</v>
      </c>
      <c r="Y965">
        <v>500</v>
      </c>
      <c r="Z965" t="s">
        <v>1091</v>
      </c>
    </row>
    <row r="966" spans="1:26" x14ac:dyDescent="0.25">
      <c r="A966" t="s">
        <v>1102</v>
      </c>
      <c r="B966" t="s">
        <v>1235</v>
      </c>
      <c r="C966" t="s">
        <v>2454</v>
      </c>
      <c r="D966" t="b">
        <v>0</v>
      </c>
      <c r="I966" t="s">
        <v>304</v>
      </c>
      <c r="J966" t="s">
        <v>2421</v>
      </c>
      <c r="K966">
        <v>964</v>
      </c>
      <c r="L966" t="b">
        <v>0</v>
      </c>
      <c r="M966" t="b">
        <v>0</v>
      </c>
      <c r="N966" t="b">
        <v>0</v>
      </c>
      <c r="O966" t="b">
        <v>0</v>
      </c>
      <c r="P966" t="b">
        <v>0</v>
      </c>
      <c r="Q966">
        <v>0</v>
      </c>
      <c r="R966">
        <v>0</v>
      </c>
      <c r="S966">
        <v>0</v>
      </c>
      <c r="T966">
        <v>0</v>
      </c>
      <c r="U966">
        <v>0</v>
      </c>
      <c r="V966">
        <v>0</v>
      </c>
      <c r="W966">
        <v>0</v>
      </c>
      <c r="X966">
        <v>0</v>
      </c>
      <c r="Y966">
        <v>500</v>
      </c>
      <c r="Z966" t="s">
        <v>1091</v>
      </c>
    </row>
    <row r="967" spans="1:26" x14ac:dyDescent="0.25">
      <c r="A967" t="s">
        <v>1102</v>
      </c>
      <c r="B967" t="s">
        <v>1235</v>
      </c>
      <c r="C967" t="s">
        <v>4729</v>
      </c>
      <c r="D967">
        <v>1</v>
      </c>
      <c r="I967" t="s">
        <v>304</v>
      </c>
      <c r="J967" t="s">
        <v>2422</v>
      </c>
      <c r="K967">
        <v>965</v>
      </c>
      <c r="L967" t="b">
        <v>0</v>
      </c>
      <c r="M967" t="b">
        <v>0</v>
      </c>
      <c r="N967" t="b">
        <v>0</v>
      </c>
      <c r="O967" t="b">
        <v>0</v>
      </c>
      <c r="P967" t="b">
        <v>0</v>
      </c>
      <c r="Q967">
        <v>0</v>
      </c>
      <c r="R967">
        <v>0</v>
      </c>
      <c r="S967">
        <v>0</v>
      </c>
      <c r="T967">
        <v>0</v>
      </c>
      <c r="U967">
        <v>0</v>
      </c>
      <c r="V967">
        <v>0</v>
      </c>
      <c r="W967">
        <v>0</v>
      </c>
      <c r="X967">
        <v>0</v>
      </c>
      <c r="Y967">
        <v>500</v>
      </c>
      <c r="Z967" t="s">
        <v>1091</v>
      </c>
    </row>
    <row r="968" spans="1:26" x14ac:dyDescent="0.25">
      <c r="A968" t="s">
        <v>1102</v>
      </c>
      <c r="B968" t="s">
        <v>1235</v>
      </c>
      <c r="C968" t="s">
        <v>4730</v>
      </c>
      <c r="D968">
        <v>0</v>
      </c>
      <c r="I968" t="s">
        <v>304</v>
      </c>
      <c r="J968" t="s">
        <v>2423</v>
      </c>
      <c r="K968">
        <v>966</v>
      </c>
      <c r="L968" t="b">
        <v>0</v>
      </c>
      <c r="M968" t="b">
        <v>0</v>
      </c>
      <c r="N968" t="b">
        <v>0</v>
      </c>
      <c r="O968" t="b">
        <v>0</v>
      </c>
      <c r="P968" t="b">
        <v>0</v>
      </c>
      <c r="Q968">
        <v>0</v>
      </c>
      <c r="R968">
        <v>0</v>
      </c>
      <c r="S968">
        <v>0</v>
      </c>
      <c r="T968">
        <v>0</v>
      </c>
      <c r="U968">
        <v>0</v>
      </c>
      <c r="V968">
        <v>0</v>
      </c>
      <c r="W968">
        <v>0</v>
      </c>
      <c r="X968">
        <v>0</v>
      </c>
      <c r="Y968">
        <v>500</v>
      </c>
      <c r="Z968" t="s">
        <v>1091</v>
      </c>
    </row>
    <row r="969" spans="1:26" x14ac:dyDescent="0.25">
      <c r="A969" t="s">
        <v>1102</v>
      </c>
      <c r="B969" t="s">
        <v>1235</v>
      </c>
      <c r="C969" t="s">
        <v>4731</v>
      </c>
      <c r="D969">
        <v>1</v>
      </c>
      <c r="I969" t="s">
        <v>304</v>
      </c>
      <c r="J969" t="s">
        <v>2424</v>
      </c>
      <c r="K969">
        <v>967</v>
      </c>
      <c r="L969" t="b">
        <v>0</v>
      </c>
      <c r="M969" t="b">
        <v>0</v>
      </c>
      <c r="N969" t="b">
        <v>0</v>
      </c>
      <c r="O969" t="b">
        <v>0</v>
      </c>
      <c r="P969" t="b">
        <v>0</v>
      </c>
      <c r="Q969">
        <v>0</v>
      </c>
      <c r="R969">
        <v>0</v>
      </c>
      <c r="S969">
        <v>0</v>
      </c>
      <c r="T969">
        <v>0</v>
      </c>
      <c r="U969">
        <v>0</v>
      </c>
      <c r="V969">
        <v>0</v>
      </c>
      <c r="W969">
        <v>0</v>
      </c>
      <c r="X969">
        <v>0</v>
      </c>
      <c r="Y969">
        <v>500</v>
      </c>
      <c r="Z969" t="s">
        <v>1091</v>
      </c>
    </row>
    <row r="970" spans="1:26" x14ac:dyDescent="0.25">
      <c r="A970" t="s">
        <v>1102</v>
      </c>
      <c r="B970" t="s">
        <v>1235</v>
      </c>
      <c r="C970" t="s">
        <v>1046</v>
      </c>
      <c r="D970">
        <v>0</v>
      </c>
      <c r="I970" t="s">
        <v>304</v>
      </c>
      <c r="J970" t="s">
        <v>2425</v>
      </c>
      <c r="K970">
        <v>968</v>
      </c>
      <c r="L970" t="b">
        <v>0</v>
      </c>
      <c r="M970" t="b">
        <v>0</v>
      </c>
      <c r="N970" t="b">
        <v>0</v>
      </c>
      <c r="O970" t="b">
        <v>0</v>
      </c>
      <c r="P970" t="b">
        <v>0</v>
      </c>
      <c r="Q970">
        <v>0</v>
      </c>
      <c r="R970">
        <v>0</v>
      </c>
      <c r="S970">
        <v>0</v>
      </c>
      <c r="T970">
        <v>0</v>
      </c>
      <c r="U970">
        <v>0</v>
      </c>
      <c r="V970">
        <v>0</v>
      </c>
      <c r="W970">
        <v>0</v>
      </c>
      <c r="X970">
        <v>0</v>
      </c>
      <c r="Y970">
        <v>500</v>
      </c>
      <c r="Z970" t="s">
        <v>1091</v>
      </c>
    </row>
    <row r="971" spans="1:26" x14ac:dyDescent="0.25">
      <c r="A971" t="s">
        <v>1102</v>
      </c>
      <c r="B971" t="s">
        <v>1235</v>
      </c>
      <c r="C971" t="s">
        <v>9</v>
      </c>
      <c r="D971">
        <v>0</v>
      </c>
      <c r="I971" t="s">
        <v>304</v>
      </c>
      <c r="J971" t="s">
        <v>2426</v>
      </c>
      <c r="K971">
        <v>969</v>
      </c>
      <c r="L971" t="b">
        <v>0</v>
      </c>
      <c r="M971" t="b">
        <v>0</v>
      </c>
      <c r="N971" t="b">
        <v>0</v>
      </c>
      <c r="O971" t="b">
        <v>0</v>
      </c>
      <c r="P971" t="b">
        <v>0</v>
      </c>
      <c r="Q971">
        <v>0</v>
      </c>
      <c r="R971">
        <v>0</v>
      </c>
      <c r="S971">
        <v>0</v>
      </c>
      <c r="T971">
        <v>0</v>
      </c>
      <c r="U971">
        <v>0</v>
      </c>
      <c r="V971">
        <v>0</v>
      </c>
      <c r="W971">
        <v>0</v>
      </c>
      <c r="X971">
        <v>0</v>
      </c>
      <c r="Y971">
        <v>500</v>
      </c>
      <c r="Z971" t="s">
        <v>1091</v>
      </c>
    </row>
    <row r="972" spans="1:26" x14ac:dyDescent="0.25">
      <c r="A972" t="s">
        <v>1102</v>
      </c>
      <c r="B972" t="s">
        <v>1235</v>
      </c>
      <c r="C972" t="s">
        <v>4733</v>
      </c>
      <c r="D972">
        <v>0</v>
      </c>
      <c r="I972" t="s">
        <v>304</v>
      </c>
      <c r="J972" t="s">
        <v>2427</v>
      </c>
      <c r="K972">
        <v>970</v>
      </c>
      <c r="L972" t="b">
        <v>0</v>
      </c>
      <c r="M972" t="b">
        <v>0</v>
      </c>
      <c r="N972" t="b">
        <v>0</v>
      </c>
      <c r="O972" t="b">
        <v>0</v>
      </c>
      <c r="P972" t="b">
        <v>0</v>
      </c>
      <c r="Q972">
        <v>0</v>
      </c>
      <c r="R972">
        <v>0</v>
      </c>
      <c r="S972">
        <v>0</v>
      </c>
      <c r="T972">
        <v>0</v>
      </c>
      <c r="U972">
        <v>0</v>
      </c>
      <c r="V972">
        <v>0</v>
      </c>
      <c r="W972">
        <v>0</v>
      </c>
      <c r="X972">
        <v>0</v>
      </c>
      <c r="Y972">
        <v>500</v>
      </c>
      <c r="Z972" t="s">
        <v>1091</v>
      </c>
    </row>
    <row r="973" spans="1:26" x14ac:dyDescent="0.25">
      <c r="A973" t="s">
        <v>1102</v>
      </c>
      <c r="B973" t="s">
        <v>1235</v>
      </c>
      <c r="C973" t="s">
        <v>4734</v>
      </c>
      <c r="D973">
        <v>0</v>
      </c>
      <c r="I973" t="s">
        <v>304</v>
      </c>
      <c r="J973" t="s">
        <v>2428</v>
      </c>
      <c r="K973">
        <v>971</v>
      </c>
      <c r="L973" t="b">
        <v>0</v>
      </c>
      <c r="M973" t="b">
        <v>0</v>
      </c>
      <c r="N973" t="b">
        <v>0</v>
      </c>
      <c r="O973" t="b">
        <v>0</v>
      </c>
      <c r="P973" t="b">
        <v>0</v>
      </c>
      <c r="Q973">
        <v>0</v>
      </c>
      <c r="R973">
        <v>0</v>
      </c>
      <c r="S973">
        <v>0</v>
      </c>
      <c r="T973">
        <v>0</v>
      </c>
      <c r="U973">
        <v>0</v>
      </c>
      <c r="V973">
        <v>0</v>
      </c>
      <c r="W973">
        <v>0</v>
      </c>
      <c r="X973">
        <v>0</v>
      </c>
      <c r="Y973">
        <v>500</v>
      </c>
      <c r="Z973" t="s">
        <v>1091</v>
      </c>
    </row>
    <row r="974" spans="1:26" x14ac:dyDescent="0.25">
      <c r="A974" t="s">
        <v>1102</v>
      </c>
      <c r="B974" t="s">
        <v>1235</v>
      </c>
      <c r="C974" t="s">
        <v>4735</v>
      </c>
      <c r="D974">
        <v>0</v>
      </c>
      <c r="I974" t="s">
        <v>304</v>
      </c>
      <c r="J974" t="s">
        <v>2429</v>
      </c>
      <c r="K974">
        <v>972</v>
      </c>
      <c r="L974" t="b">
        <v>0</v>
      </c>
      <c r="M974" t="b">
        <v>0</v>
      </c>
      <c r="N974" t="b">
        <v>0</v>
      </c>
      <c r="O974" t="b">
        <v>0</v>
      </c>
      <c r="P974" t="b">
        <v>0</v>
      </c>
      <c r="Q974">
        <v>0</v>
      </c>
      <c r="R974">
        <v>0</v>
      </c>
      <c r="S974">
        <v>0</v>
      </c>
      <c r="T974">
        <v>0</v>
      </c>
      <c r="U974">
        <v>0</v>
      </c>
      <c r="V974">
        <v>0</v>
      </c>
      <c r="W974">
        <v>0</v>
      </c>
      <c r="X974">
        <v>0</v>
      </c>
      <c r="Y974">
        <v>500</v>
      </c>
      <c r="Z974" t="s">
        <v>1091</v>
      </c>
    </row>
    <row r="975" spans="1:26" x14ac:dyDescent="0.25">
      <c r="A975" t="s">
        <v>1102</v>
      </c>
      <c r="B975" t="s">
        <v>1235</v>
      </c>
      <c r="C975" t="s">
        <v>1081</v>
      </c>
      <c r="D975" t="s">
        <v>3111</v>
      </c>
      <c r="I975" t="s">
        <v>304</v>
      </c>
      <c r="J975" t="s">
        <v>2430</v>
      </c>
      <c r="K975">
        <v>973</v>
      </c>
      <c r="L975" t="b">
        <v>0</v>
      </c>
      <c r="M975" t="b">
        <v>0</v>
      </c>
      <c r="N975" t="b">
        <v>0</v>
      </c>
      <c r="O975" t="b">
        <v>0</v>
      </c>
      <c r="P975" t="b">
        <v>0</v>
      </c>
      <c r="Q975">
        <v>0</v>
      </c>
      <c r="R975">
        <v>0</v>
      </c>
      <c r="S975">
        <v>0</v>
      </c>
      <c r="T975">
        <v>0</v>
      </c>
      <c r="U975">
        <v>0</v>
      </c>
      <c r="V975">
        <v>0</v>
      </c>
      <c r="W975">
        <v>0</v>
      </c>
      <c r="X975">
        <v>0</v>
      </c>
      <c r="Y975">
        <v>500</v>
      </c>
      <c r="Z975" t="s">
        <v>1091</v>
      </c>
    </row>
    <row r="976" spans="1:26" x14ac:dyDescent="0.25">
      <c r="A976" t="s">
        <v>1102</v>
      </c>
      <c r="B976" t="s">
        <v>1237</v>
      </c>
      <c r="C976" t="s">
        <v>4725</v>
      </c>
      <c r="D976">
        <v>65</v>
      </c>
      <c r="I976" t="s">
        <v>304</v>
      </c>
      <c r="J976" t="s">
        <v>2431</v>
      </c>
      <c r="K976">
        <v>974</v>
      </c>
      <c r="L976" t="b">
        <v>0</v>
      </c>
      <c r="M976" t="b">
        <v>0</v>
      </c>
      <c r="N976" t="b">
        <v>0</v>
      </c>
      <c r="O976" t="b">
        <v>0</v>
      </c>
      <c r="P976" t="b">
        <v>0</v>
      </c>
      <c r="Q976">
        <v>0</v>
      </c>
      <c r="R976">
        <v>0</v>
      </c>
      <c r="S976">
        <v>0</v>
      </c>
      <c r="T976">
        <v>0</v>
      </c>
      <c r="U976">
        <v>0</v>
      </c>
      <c r="V976">
        <v>0</v>
      </c>
      <c r="W976">
        <v>0</v>
      </c>
      <c r="X976">
        <v>0</v>
      </c>
      <c r="Y976">
        <v>500</v>
      </c>
      <c r="Z976" t="s">
        <v>1091</v>
      </c>
    </row>
    <row r="977" spans="1:26" x14ac:dyDescent="0.25">
      <c r="A977" t="s">
        <v>1102</v>
      </c>
      <c r="B977" t="s">
        <v>1237</v>
      </c>
      <c r="C977" t="s">
        <v>1083</v>
      </c>
      <c r="D977" t="b">
        <v>0</v>
      </c>
      <c r="I977" t="s">
        <v>304</v>
      </c>
      <c r="J977" t="s">
        <v>2432</v>
      </c>
      <c r="K977">
        <v>975</v>
      </c>
      <c r="L977" t="b">
        <v>0</v>
      </c>
      <c r="M977" t="b">
        <v>0</v>
      </c>
      <c r="N977" t="b">
        <v>0</v>
      </c>
      <c r="O977" t="b">
        <v>0</v>
      </c>
      <c r="P977" t="b">
        <v>0</v>
      </c>
      <c r="Q977">
        <v>0</v>
      </c>
      <c r="R977">
        <v>0</v>
      </c>
      <c r="S977">
        <v>0</v>
      </c>
      <c r="T977">
        <v>0</v>
      </c>
      <c r="U977">
        <v>0</v>
      </c>
      <c r="V977">
        <v>0</v>
      </c>
      <c r="W977">
        <v>0</v>
      </c>
      <c r="X977">
        <v>0</v>
      </c>
      <c r="Y977">
        <v>500</v>
      </c>
      <c r="Z977" t="s">
        <v>1091</v>
      </c>
    </row>
    <row r="978" spans="1:26" x14ac:dyDescent="0.25">
      <c r="A978" t="s">
        <v>1102</v>
      </c>
      <c r="B978" t="s">
        <v>1237</v>
      </c>
      <c r="C978" t="s">
        <v>4726</v>
      </c>
      <c r="D978" t="b">
        <v>1</v>
      </c>
      <c r="I978" t="s">
        <v>304</v>
      </c>
      <c r="J978" t="s">
        <v>2433</v>
      </c>
      <c r="K978">
        <v>976</v>
      </c>
      <c r="L978" t="b">
        <v>0</v>
      </c>
      <c r="M978" t="b">
        <v>0</v>
      </c>
      <c r="N978" t="b">
        <v>0</v>
      </c>
      <c r="O978" t="b">
        <v>0</v>
      </c>
      <c r="P978" t="b">
        <v>0</v>
      </c>
      <c r="Q978">
        <v>0</v>
      </c>
      <c r="R978">
        <v>0</v>
      </c>
      <c r="S978">
        <v>0</v>
      </c>
      <c r="T978">
        <v>0</v>
      </c>
      <c r="U978">
        <v>0</v>
      </c>
      <c r="V978">
        <v>0</v>
      </c>
      <c r="W978">
        <v>0</v>
      </c>
      <c r="X978">
        <v>0</v>
      </c>
      <c r="Y978">
        <v>500</v>
      </c>
      <c r="Z978" t="s">
        <v>1091</v>
      </c>
    </row>
    <row r="979" spans="1:26" x14ac:dyDescent="0.25">
      <c r="A979" t="s">
        <v>1102</v>
      </c>
      <c r="B979" t="s">
        <v>1237</v>
      </c>
      <c r="C979" t="s">
        <v>4727</v>
      </c>
      <c r="D979" t="b">
        <v>1</v>
      </c>
      <c r="I979" t="s">
        <v>304</v>
      </c>
      <c r="J979" t="s">
        <v>2434</v>
      </c>
      <c r="K979">
        <v>977</v>
      </c>
      <c r="L979" t="b">
        <v>0</v>
      </c>
      <c r="M979" t="b">
        <v>0</v>
      </c>
      <c r="N979" t="b">
        <v>0</v>
      </c>
      <c r="O979" t="b">
        <v>0</v>
      </c>
      <c r="P979" t="b">
        <v>0</v>
      </c>
      <c r="Q979">
        <v>0</v>
      </c>
      <c r="R979">
        <v>0</v>
      </c>
      <c r="S979">
        <v>0</v>
      </c>
      <c r="T979">
        <v>0</v>
      </c>
      <c r="U979">
        <v>0</v>
      </c>
      <c r="V979">
        <v>0</v>
      </c>
      <c r="W979">
        <v>0</v>
      </c>
      <c r="X979">
        <v>0</v>
      </c>
      <c r="Y979">
        <v>500</v>
      </c>
      <c r="Z979" t="s">
        <v>1091</v>
      </c>
    </row>
    <row r="980" spans="1:26" x14ac:dyDescent="0.25">
      <c r="A980" t="s">
        <v>1102</v>
      </c>
      <c r="B980" t="s">
        <v>1237</v>
      </c>
      <c r="C980" t="s">
        <v>4728</v>
      </c>
      <c r="D980" t="b">
        <v>0</v>
      </c>
      <c r="I980" t="s">
        <v>304</v>
      </c>
      <c r="J980" t="s">
        <v>2435</v>
      </c>
      <c r="K980">
        <v>978</v>
      </c>
      <c r="L980" t="b">
        <v>0</v>
      </c>
      <c r="M980" t="b">
        <v>0</v>
      </c>
      <c r="N980" t="b">
        <v>0</v>
      </c>
      <c r="O980" t="b">
        <v>0</v>
      </c>
      <c r="P980" t="b">
        <v>0</v>
      </c>
      <c r="Q980">
        <v>0</v>
      </c>
      <c r="R980">
        <v>0</v>
      </c>
      <c r="S980">
        <v>0</v>
      </c>
      <c r="T980">
        <v>0</v>
      </c>
      <c r="U980">
        <v>0</v>
      </c>
      <c r="V980">
        <v>0</v>
      </c>
      <c r="W980">
        <v>0</v>
      </c>
      <c r="X980">
        <v>0</v>
      </c>
      <c r="Y980">
        <v>500</v>
      </c>
      <c r="Z980" t="s">
        <v>1091</v>
      </c>
    </row>
    <row r="981" spans="1:26" x14ac:dyDescent="0.25">
      <c r="A981" t="s">
        <v>1102</v>
      </c>
      <c r="B981" t="s">
        <v>1237</v>
      </c>
      <c r="C981" t="s">
        <v>2454</v>
      </c>
      <c r="D981" t="b">
        <v>0</v>
      </c>
      <c r="I981" t="s">
        <v>304</v>
      </c>
      <c r="J981" t="s">
        <v>2436</v>
      </c>
      <c r="K981">
        <v>979</v>
      </c>
      <c r="L981" t="b">
        <v>0</v>
      </c>
      <c r="M981" t="b">
        <v>0</v>
      </c>
      <c r="N981" t="b">
        <v>0</v>
      </c>
      <c r="O981" t="b">
        <v>0</v>
      </c>
      <c r="P981" t="b">
        <v>0</v>
      </c>
      <c r="Q981">
        <v>0</v>
      </c>
      <c r="R981">
        <v>0</v>
      </c>
      <c r="S981">
        <v>0</v>
      </c>
      <c r="T981">
        <v>0</v>
      </c>
      <c r="U981">
        <v>0</v>
      </c>
      <c r="V981">
        <v>0</v>
      </c>
      <c r="W981">
        <v>0</v>
      </c>
      <c r="X981">
        <v>0</v>
      </c>
      <c r="Y981">
        <v>500</v>
      </c>
      <c r="Z981" t="s">
        <v>1091</v>
      </c>
    </row>
    <row r="982" spans="1:26" x14ac:dyDescent="0.25">
      <c r="A982" t="s">
        <v>1102</v>
      </c>
      <c r="B982" t="s">
        <v>1237</v>
      </c>
      <c r="C982" t="s">
        <v>4729</v>
      </c>
      <c r="D982">
        <v>1</v>
      </c>
      <c r="I982" t="s">
        <v>304</v>
      </c>
      <c r="J982" t="s">
        <v>2437</v>
      </c>
      <c r="K982">
        <v>980</v>
      </c>
      <c r="L982" t="b">
        <v>0</v>
      </c>
      <c r="M982" t="b">
        <v>0</v>
      </c>
      <c r="N982" t="b">
        <v>0</v>
      </c>
      <c r="O982" t="b">
        <v>0</v>
      </c>
      <c r="P982" t="b">
        <v>0</v>
      </c>
      <c r="Q982">
        <v>0</v>
      </c>
      <c r="R982">
        <v>0</v>
      </c>
      <c r="S982">
        <v>0</v>
      </c>
      <c r="T982">
        <v>0</v>
      </c>
      <c r="U982">
        <v>0</v>
      </c>
      <c r="V982">
        <v>0</v>
      </c>
      <c r="W982">
        <v>0</v>
      </c>
      <c r="X982">
        <v>0</v>
      </c>
      <c r="Y982">
        <v>500</v>
      </c>
      <c r="Z982" t="s">
        <v>1091</v>
      </c>
    </row>
    <row r="983" spans="1:26" x14ac:dyDescent="0.25">
      <c r="A983" t="s">
        <v>1102</v>
      </c>
      <c r="B983" t="s">
        <v>1237</v>
      </c>
      <c r="C983" t="s">
        <v>4730</v>
      </c>
      <c r="D983">
        <v>0</v>
      </c>
      <c r="I983" t="s">
        <v>304</v>
      </c>
      <c r="J983" t="s">
        <v>2438</v>
      </c>
      <c r="K983">
        <v>981</v>
      </c>
      <c r="L983" t="b">
        <v>0</v>
      </c>
      <c r="M983" t="b">
        <v>0</v>
      </c>
      <c r="N983" t="b">
        <v>0</v>
      </c>
      <c r="O983" t="b">
        <v>0</v>
      </c>
      <c r="P983" t="b">
        <v>0</v>
      </c>
      <c r="Q983">
        <v>0</v>
      </c>
      <c r="R983">
        <v>0</v>
      </c>
      <c r="S983">
        <v>0</v>
      </c>
      <c r="T983">
        <v>0</v>
      </c>
      <c r="U983">
        <v>0</v>
      </c>
      <c r="V983">
        <v>0</v>
      </c>
      <c r="W983">
        <v>0</v>
      </c>
      <c r="X983">
        <v>0</v>
      </c>
      <c r="Y983">
        <v>500</v>
      </c>
      <c r="Z983" t="s">
        <v>1091</v>
      </c>
    </row>
    <row r="984" spans="1:26" x14ac:dyDescent="0.25">
      <c r="A984" t="s">
        <v>1102</v>
      </c>
      <c r="B984" t="s">
        <v>1237</v>
      </c>
      <c r="C984" t="s">
        <v>4731</v>
      </c>
      <c r="D984">
        <v>1</v>
      </c>
      <c r="I984" t="s">
        <v>304</v>
      </c>
      <c r="J984" t="s">
        <v>2439</v>
      </c>
      <c r="K984">
        <v>982</v>
      </c>
      <c r="L984" t="b">
        <v>0</v>
      </c>
      <c r="M984" t="b">
        <v>0</v>
      </c>
      <c r="N984" t="b">
        <v>0</v>
      </c>
      <c r="O984" t="b">
        <v>0</v>
      </c>
      <c r="P984" t="b">
        <v>0</v>
      </c>
      <c r="Q984">
        <v>0</v>
      </c>
      <c r="R984">
        <v>0</v>
      </c>
      <c r="S984">
        <v>0</v>
      </c>
      <c r="T984">
        <v>0</v>
      </c>
      <c r="U984">
        <v>0</v>
      </c>
      <c r="V984">
        <v>0</v>
      </c>
      <c r="W984">
        <v>0</v>
      </c>
      <c r="X984">
        <v>0</v>
      </c>
      <c r="Y984">
        <v>500</v>
      </c>
      <c r="Z984" t="s">
        <v>1091</v>
      </c>
    </row>
    <row r="985" spans="1:26" x14ac:dyDescent="0.25">
      <c r="A985" t="s">
        <v>1102</v>
      </c>
      <c r="B985" t="s">
        <v>1237</v>
      </c>
      <c r="C985" t="s">
        <v>1046</v>
      </c>
      <c r="D985">
        <v>0</v>
      </c>
      <c r="I985" t="s">
        <v>304</v>
      </c>
      <c r="J985" t="s">
        <v>2440</v>
      </c>
      <c r="K985">
        <v>983</v>
      </c>
      <c r="L985" t="b">
        <v>0</v>
      </c>
      <c r="M985" t="b">
        <v>0</v>
      </c>
      <c r="N985" t="b">
        <v>0</v>
      </c>
      <c r="O985" t="b">
        <v>0</v>
      </c>
      <c r="P985" t="b">
        <v>0</v>
      </c>
      <c r="Q985">
        <v>0</v>
      </c>
      <c r="R985">
        <v>0</v>
      </c>
      <c r="S985">
        <v>0</v>
      </c>
      <c r="T985">
        <v>0</v>
      </c>
      <c r="U985">
        <v>0</v>
      </c>
      <c r="V985">
        <v>0</v>
      </c>
      <c r="W985">
        <v>0</v>
      </c>
      <c r="X985">
        <v>0</v>
      </c>
      <c r="Y985">
        <v>500</v>
      </c>
      <c r="Z985" t="s">
        <v>1091</v>
      </c>
    </row>
    <row r="986" spans="1:26" x14ac:dyDescent="0.25">
      <c r="A986" t="s">
        <v>1102</v>
      </c>
      <c r="B986" t="s">
        <v>1237</v>
      </c>
      <c r="C986" t="s">
        <v>9</v>
      </c>
      <c r="D986">
        <v>0</v>
      </c>
      <c r="I986" t="s">
        <v>304</v>
      </c>
      <c r="J986" t="s">
        <v>2441</v>
      </c>
      <c r="K986">
        <v>984</v>
      </c>
      <c r="L986" t="b">
        <v>0</v>
      </c>
      <c r="M986" t="b">
        <v>0</v>
      </c>
      <c r="N986" t="b">
        <v>0</v>
      </c>
      <c r="O986" t="b">
        <v>0</v>
      </c>
      <c r="P986" t="b">
        <v>0</v>
      </c>
      <c r="Q986">
        <v>0</v>
      </c>
      <c r="R986">
        <v>0</v>
      </c>
      <c r="S986">
        <v>0</v>
      </c>
      <c r="T986">
        <v>0</v>
      </c>
      <c r="U986">
        <v>0</v>
      </c>
      <c r="V986">
        <v>0</v>
      </c>
      <c r="W986">
        <v>0</v>
      </c>
      <c r="X986">
        <v>0</v>
      </c>
      <c r="Y986">
        <v>500</v>
      </c>
      <c r="Z986" t="s">
        <v>1091</v>
      </c>
    </row>
    <row r="987" spans="1:26" x14ac:dyDescent="0.25">
      <c r="A987" t="s">
        <v>1102</v>
      </c>
      <c r="B987" t="s">
        <v>1237</v>
      </c>
      <c r="C987" t="s">
        <v>4733</v>
      </c>
      <c r="D987">
        <v>0</v>
      </c>
      <c r="I987" t="s">
        <v>304</v>
      </c>
      <c r="J987" t="s">
        <v>2442</v>
      </c>
      <c r="K987">
        <v>985</v>
      </c>
      <c r="L987" t="b">
        <v>0</v>
      </c>
      <c r="M987" t="b">
        <v>0</v>
      </c>
      <c r="N987" t="b">
        <v>0</v>
      </c>
      <c r="O987" t="b">
        <v>0</v>
      </c>
      <c r="P987" t="b">
        <v>0</v>
      </c>
      <c r="Q987">
        <v>0</v>
      </c>
      <c r="R987">
        <v>0</v>
      </c>
      <c r="S987">
        <v>0</v>
      </c>
      <c r="T987">
        <v>0</v>
      </c>
      <c r="U987">
        <v>0</v>
      </c>
      <c r="V987">
        <v>0</v>
      </c>
      <c r="W987">
        <v>0</v>
      </c>
      <c r="X987">
        <v>0</v>
      </c>
      <c r="Y987">
        <v>500</v>
      </c>
      <c r="Z987" t="s">
        <v>1091</v>
      </c>
    </row>
    <row r="988" spans="1:26" x14ac:dyDescent="0.25">
      <c r="A988" t="s">
        <v>1102</v>
      </c>
      <c r="B988" t="s">
        <v>1237</v>
      </c>
      <c r="C988" t="s">
        <v>4734</v>
      </c>
      <c r="D988">
        <v>0</v>
      </c>
      <c r="I988" t="s">
        <v>304</v>
      </c>
      <c r="J988" t="s">
        <v>2443</v>
      </c>
      <c r="K988">
        <v>986</v>
      </c>
      <c r="L988" t="b">
        <v>0</v>
      </c>
      <c r="M988" t="b">
        <v>0</v>
      </c>
      <c r="N988" t="b">
        <v>0</v>
      </c>
      <c r="O988" t="b">
        <v>0</v>
      </c>
      <c r="P988" t="b">
        <v>0</v>
      </c>
      <c r="Q988">
        <v>0</v>
      </c>
      <c r="R988">
        <v>0</v>
      </c>
      <c r="S988">
        <v>0</v>
      </c>
      <c r="T988">
        <v>0</v>
      </c>
      <c r="U988">
        <v>0</v>
      </c>
      <c r="V988">
        <v>0</v>
      </c>
      <c r="W988">
        <v>0</v>
      </c>
      <c r="X988">
        <v>0</v>
      </c>
      <c r="Y988">
        <v>500</v>
      </c>
      <c r="Z988" t="s">
        <v>1091</v>
      </c>
    </row>
    <row r="989" spans="1:26" x14ac:dyDescent="0.25">
      <c r="A989" t="s">
        <v>1102</v>
      </c>
      <c r="B989" t="s">
        <v>1237</v>
      </c>
      <c r="C989" t="s">
        <v>4735</v>
      </c>
      <c r="D989">
        <v>0</v>
      </c>
      <c r="I989" t="s">
        <v>304</v>
      </c>
      <c r="J989" t="s">
        <v>2444</v>
      </c>
      <c r="K989">
        <v>987</v>
      </c>
      <c r="L989" t="b">
        <v>0</v>
      </c>
      <c r="M989" t="b">
        <v>0</v>
      </c>
      <c r="N989" t="b">
        <v>0</v>
      </c>
      <c r="O989" t="b">
        <v>0</v>
      </c>
      <c r="P989" t="b">
        <v>0</v>
      </c>
      <c r="Q989">
        <v>0</v>
      </c>
      <c r="R989">
        <v>0</v>
      </c>
      <c r="S989">
        <v>0</v>
      </c>
      <c r="T989">
        <v>0</v>
      </c>
      <c r="U989">
        <v>0</v>
      </c>
      <c r="V989">
        <v>0</v>
      </c>
      <c r="W989">
        <v>0</v>
      </c>
      <c r="X989">
        <v>0</v>
      </c>
      <c r="Y989">
        <v>500</v>
      </c>
      <c r="Z989" t="s">
        <v>1091</v>
      </c>
    </row>
    <row r="990" spans="1:26" x14ac:dyDescent="0.25">
      <c r="A990" t="s">
        <v>1102</v>
      </c>
      <c r="B990" t="s">
        <v>1237</v>
      </c>
      <c r="C990" t="s">
        <v>1081</v>
      </c>
      <c r="D990" t="s">
        <v>3111</v>
      </c>
      <c r="I990" t="s">
        <v>304</v>
      </c>
      <c r="J990" t="s">
        <v>2445</v>
      </c>
      <c r="K990">
        <v>988</v>
      </c>
      <c r="L990" t="b">
        <v>0</v>
      </c>
      <c r="M990" t="b">
        <v>0</v>
      </c>
      <c r="N990" t="b">
        <v>0</v>
      </c>
      <c r="O990" t="b">
        <v>0</v>
      </c>
      <c r="P990" t="b">
        <v>0</v>
      </c>
      <c r="Q990">
        <v>0</v>
      </c>
      <c r="R990">
        <v>0</v>
      </c>
      <c r="S990">
        <v>0</v>
      </c>
      <c r="T990">
        <v>0</v>
      </c>
      <c r="U990">
        <v>0</v>
      </c>
      <c r="V990">
        <v>0</v>
      </c>
      <c r="W990">
        <v>0</v>
      </c>
      <c r="X990">
        <v>0</v>
      </c>
      <c r="Y990">
        <v>500</v>
      </c>
      <c r="Z990" t="s">
        <v>1091</v>
      </c>
    </row>
    <row r="991" spans="1:26" x14ac:dyDescent="0.25">
      <c r="A991" t="s">
        <v>1102</v>
      </c>
      <c r="B991" t="s">
        <v>1238</v>
      </c>
      <c r="C991" t="s">
        <v>4725</v>
      </c>
      <c r="D991">
        <v>66</v>
      </c>
      <c r="I991" t="s">
        <v>304</v>
      </c>
      <c r="J991" t="s">
        <v>2446</v>
      </c>
      <c r="K991">
        <v>989</v>
      </c>
      <c r="L991" t="b">
        <v>0</v>
      </c>
      <c r="M991" t="b">
        <v>0</v>
      </c>
      <c r="N991" t="b">
        <v>0</v>
      </c>
      <c r="O991" t="b">
        <v>0</v>
      </c>
      <c r="P991" t="b">
        <v>0</v>
      </c>
      <c r="Q991">
        <v>0</v>
      </c>
      <c r="R991">
        <v>0</v>
      </c>
      <c r="S991">
        <v>0</v>
      </c>
      <c r="T991">
        <v>0</v>
      </c>
      <c r="U991">
        <v>0</v>
      </c>
      <c r="V991">
        <v>0</v>
      </c>
      <c r="W991">
        <v>0</v>
      </c>
      <c r="X991">
        <v>0</v>
      </c>
      <c r="Y991">
        <v>500</v>
      </c>
      <c r="Z991" t="s">
        <v>1091</v>
      </c>
    </row>
    <row r="992" spans="1:26" x14ac:dyDescent="0.25">
      <c r="A992" t="s">
        <v>1102</v>
      </c>
      <c r="B992" t="s">
        <v>1238</v>
      </c>
      <c r="C992" t="s">
        <v>1083</v>
      </c>
      <c r="D992" t="b">
        <v>0</v>
      </c>
      <c r="I992" t="s">
        <v>304</v>
      </c>
      <c r="J992" t="s">
        <v>2447</v>
      </c>
      <c r="K992">
        <v>990</v>
      </c>
      <c r="L992" t="b">
        <v>0</v>
      </c>
      <c r="M992" t="b">
        <v>0</v>
      </c>
      <c r="N992" t="b">
        <v>0</v>
      </c>
      <c r="O992" t="b">
        <v>0</v>
      </c>
      <c r="P992" t="b">
        <v>0</v>
      </c>
      <c r="Q992">
        <v>0</v>
      </c>
      <c r="R992">
        <v>0</v>
      </c>
      <c r="S992">
        <v>0</v>
      </c>
      <c r="T992">
        <v>0</v>
      </c>
      <c r="U992">
        <v>0</v>
      </c>
      <c r="V992">
        <v>0</v>
      </c>
      <c r="W992">
        <v>0</v>
      </c>
      <c r="X992">
        <v>0</v>
      </c>
      <c r="Y992">
        <v>500</v>
      </c>
      <c r="Z992" t="s">
        <v>1091</v>
      </c>
    </row>
    <row r="993" spans="1:26" x14ac:dyDescent="0.25">
      <c r="A993" t="s">
        <v>1102</v>
      </c>
      <c r="B993" t="s">
        <v>1238</v>
      </c>
      <c r="C993" t="s">
        <v>4726</v>
      </c>
      <c r="D993" t="b">
        <v>0</v>
      </c>
      <c r="I993" t="s">
        <v>304</v>
      </c>
      <c r="J993" t="s">
        <v>2448</v>
      </c>
      <c r="K993">
        <v>991</v>
      </c>
      <c r="L993" t="b">
        <v>0</v>
      </c>
      <c r="M993" t="b">
        <v>0</v>
      </c>
      <c r="N993" t="b">
        <v>0</v>
      </c>
      <c r="O993" t="b">
        <v>0</v>
      </c>
      <c r="P993" t="b">
        <v>0</v>
      </c>
      <c r="Q993">
        <v>0</v>
      </c>
      <c r="R993">
        <v>0</v>
      </c>
      <c r="S993">
        <v>0</v>
      </c>
      <c r="T993">
        <v>0</v>
      </c>
      <c r="U993">
        <v>0</v>
      </c>
      <c r="V993">
        <v>0</v>
      </c>
      <c r="W993">
        <v>0</v>
      </c>
      <c r="X993">
        <v>0</v>
      </c>
      <c r="Y993">
        <v>500</v>
      </c>
      <c r="Z993" t="s">
        <v>1091</v>
      </c>
    </row>
    <row r="994" spans="1:26" x14ac:dyDescent="0.25">
      <c r="A994" t="s">
        <v>1102</v>
      </c>
      <c r="B994" t="s">
        <v>1238</v>
      </c>
      <c r="C994" t="s">
        <v>4727</v>
      </c>
      <c r="D994" t="b">
        <v>0</v>
      </c>
    </row>
    <row r="995" spans="1:26" x14ac:dyDescent="0.25">
      <c r="A995" t="s">
        <v>1102</v>
      </c>
      <c r="B995" t="s">
        <v>1238</v>
      </c>
      <c r="C995" t="s">
        <v>4728</v>
      </c>
      <c r="D995" t="b">
        <v>0</v>
      </c>
    </row>
    <row r="996" spans="1:26" x14ac:dyDescent="0.25">
      <c r="A996" t="s">
        <v>1102</v>
      </c>
      <c r="B996" t="s">
        <v>1238</v>
      </c>
      <c r="C996" t="s">
        <v>2454</v>
      </c>
      <c r="D996" t="b">
        <v>0</v>
      </c>
    </row>
    <row r="997" spans="1:26" x14ac:dyDescent="0.25">
      <c r="A997" t="s">
        <v>1102</v>
      </c>
      <c r="B997" t="s">
        <v>1238</v>
      </c>
      <c r="C997" t="s">
        <v>4729</v>
      </c>
      <c r="D997">
        <v>0</v>
      </c>
    </row>
    <row r="998" spans="1:26" x14ac:dyDescent="0.25">
      <c r="A998" t="s">
        <v>1102</v>
      </c>
      <c r="B998" t="s">
        <v>1238</v>
      </c>
      <c r="C998" t="s">
        <v>4730</v>
      </c>
      <c r="D998">
        <v>0</v>
      </c>
    </row>
    <row r="999" spans="1:26" x14ac:dyDescent="0.25">
      <c r="A999" t="s">
        <v>1102</v>
      </c>
      <c r="B999" t="s">
        <v>1238</v>
      </c>
      <c r="C999" t="s">
        <v>4731</v>
      </c>
      <c r="D999">
        <v>0</v>
      </c>
    </row>
    <row r="1000" spans="1:26" x14ac:dyDescent="0.25">
      <c r="A1000" t="s">
        <v>1102</v>
      </c>
      <c r="B1000" t="s">
        <v>1238</v>
      </c>
      <c r="C1000" t="s">
        <v>1046</v>
      </c>
      <c r="D1000">
        <v>0</v>
      </c>
    </row>
    <row r="1001" spans="1:26" x14ac:dyDescent="0.25">
      <c r="A1001" t="s">
        <v>1102</v>
      </c>
      <c r="B1001" t="s">
        <v>1238</v>
      </c>
      <c r="C1001" t="s">
        <v>9</v>
      </c>
      <c r="D1001">
        <v>0</v>
      </c>
    </row>
    <row r="1002" spans="1:26" x14ac:dyDescent="0.25">
      <c r="A1002" t="s">
        <v>1102</v>
      </c>
      <c r="B1002" t="s">
        <v>1238</v>
      </c>
      <c r="C1002" t="s">
        <v>4733</v>
      </c>
      <c r="D1002">
        <v>0</v>
      </c>
    </row>
    <row r="1003" spans="1:26" x14ac:dyDescent="0.25">
      <c r="A1003" t="s">
        <v>1102</v>
      </c>
      <c r="B1003" t="s">
        <v>1238</v>
      </c>
      <c r="C1003" t="s">
        <v>4734</v>
      </c>
      <c r="D1003">
        <v>0</v>
      </c>
    </row>
    <row r="1004" spans="1:26" x14ac:dyDescent="0.25">
      <c r="A1004" t="s">
        <v>1102</v>
      </c>
      <c r="B1004" t="s">
        <v>1238</v>
      </c>
      <c r="C1004" t="s">
        <v>4735</v>
      </c>
      <c r="D1004">
        <v>0</v>
      </c>
    </row>
    <row r="1005" spans="1:26" x14ac:dyDescent="0.25">
      <c r="A1005" t="s">
        <v>1102</v>
      </c>
      <c r="B1005" t="s">
        <v>1238</v>
      </c>
      <c r="C1005" t="s">
        <v>1081</v>
      </c>
      <c r="D1005" t="s">
        <v>3111</v>
      </c>
    </row>
    <row r="1006" spans="1:26" x14ac:dyDescent="0.25">
      <c r="A1006" t="s">
        <v>1102</v>
      </c>
      <c r="B1006" t="s">
        <v>1240</v>
      </c>
      <c r="C1006" t="s">
        <v>4725</v>
      </c>
      <c r="D1006">
        <v>67</v>
      </c>
    </row>
    <row r="1007" spans="1:26" x14ac:dyDescent="0.25">
      <c r="A1007" t="s">
        <v>1102</v>
      </c>
      <c r="B1007" t="s">
        <v>1240</v>
      </c>
      <c r="C1007" t="s">
        <v>1083</v>
      </c>
      <c r="D1007" t="b">
        <v>0</v>
      </c>
    </row>
    <row r="1008" spans="1:26" x14ac:dyDescent="0.25">
      <c r="A1008" t="s">
        <v>1102</v>
      </c>
      <c r="B1008" t="s">
        <v>1240</v>
      </c>
      <c r="C1008" t="s">
        <v>4726</v>
      </c>
      <c r="D1008" t="b">
        <v>0</v>
      </c>
    </row>
    <row r="1009" spans="1:4" x14ac:dyDescent="0.25">
      <c r="A1009" t="s">
        <v>1102</v>
      </c>
      <c r="B1009" t="s">
        <v>1240</v>
      </c>
      <c r="C1009" t="s">
        <v>4727</v>
      </c>
      <c r="D1009" t="b">
        <v>0</v>
      </c>
    </row>
    <row r="1010" spans="1:4" x14ac:dyDescent="0.25">
      <c r="A1010" t="s">
        <v>1102</v>
      </c>
      <c r="B1010" t="s">
        <v>1240</v>
      </c>
      <c r="C1010" t="s">
        <v>4728</v>
      </c>
      <c r="D1010" t="b">
        <v>0</v>
      </c>
    </row>
    <row r="1011" spans="1:4" x14ac:dyDescent="0.25">
      <c r="A1011" t="s">
        <v>1102</v>
      </c>
      <c r="B1011" t="s">
        <v>1240</v>
      </c>
      <c r="C1011" t="s">
        <v>2454</v>
      </c>
      <c r="D1011" t="b">
        <v>0</v>
      </c>
    </row>
    <row r="1012" spans="1:4" x14ac:dyDescent="0.25">
      <c r="A1012" t="s">
        <v>1102</v>
      </c>
      <c r="B1012" t="s">
        <v>1240</v>
      </c>
      <c r="C1012" t="s">
        <v>4729</v>
      </c>
      <c r="D1012">
        <v>0</v>
      </c>
    </row>
    <row r="1013" spans="1:4" x14ac:dyDescent="0.25">
      <c r="A1013" t="s">
        <v>1102</v>
      </c>
      <c r="B1013" t="s">
        <v>1240</v>
      </c>
      <c r="C1013" t="s">
        <v>4730</v>
      </c>
      <c r="D1013">
        <v>0</v>
      </c>
    </row>
    <row r="1014" spans="1:4" x14ac:dyDescent="0.25">
      <c r="A1014" t="s">
        <v>1102</v>
      </c>
      <c r="B1014" t="s">
        <v>1240</v>
      </c>
      <c r="C1014" t="s">
        <v>4731</v>
      </c>
      <c r="D1014">
        <v>0</v>
      </c>
    </row>
    <row r="1015" spans="1:4" x14ac:dyDescent="0.25">
      <c r="A1015" t="s">
        <v>1102</v>
      </c>
      <c r="B1015" t="s">
        <v>1240</v>
      </c>
      <c r="C1015" t="s">
        <v>1046</v>
      </c>
      <c r="D1015">
        <v>0</v>
      </c>
    </row>
    <row r="1016" spans="1:4" x14ac:dyDescent="0.25">
      <c r="A1016" t="s">
        <v>1102</v>
      </c>
      <c r="B1016" t="s">
        <v>1240</v>
      </c>
      <c r="C1016" t="s">
        <v>9</v>
      </c>
      <c r="D1016">
        <v>0</v>
      </c>
    </row>
    <row r="1017" spans="1:4" x14ac:dyDescent="0.25">
      <c r="A1017" t="s">
        <v>1102</v>
      </c>
      <c r="B1017" t="s">
        <v>1240</v>
      </c>
      <c r="C1017" t="s">
        <v>4733</v>
      </c>
      <c r="D1017">
        <v>0</v>
      </c>
    </row>
    <row r="1018" spans="1:4" x14ac:dyDescent="0.25">
      <c r="A1018" t="s">
        <v>1102</v>
      </c>
      <c r="B1018" t="s">
        <v>1240</v>
      </c>
      <c r="C1018" t="s">
        <v>4734</v>
      </c>
      <c r="D1018">
        <v>0</v>
      </c>
    </row>
    <row r="1019" spans="1:4" x14ac:dyDescent="0.25">
      <c r="A1019" t="s">
        <v>1102</v>
      </c>
      <c r="B1019" t="s">
        <v>1240</v>
      </c>
      <c r="C1019" t="s">
        <v>4735</v>
      </c>
      <c r="D1019">
        <v>0</v>
      </c>
    </row>
    <row r="1020" spans="1:4" x14ac:dyDescent="0.25">
      <c r="A1020" t="s">
        <v>1102</v>
      </c>
      <c r="B1020" t="s">
        <v>1240</v>
      </c>
      <c r="C1020" t="s">
        <v>1081</v>
      </c>
      <c r="D1020" t="s">
        <v>3111</v>
      </c>
    </row>
    <row r="1021" spans="1:4" x14ac:dyDescent="0.25">
      <c r="A1021" t="s">
        <v>1102</v>
      </c>
      <c r="B1021" t="s">
        <v>1242</v>
      </c>
      <c r="C1021" t="s">
        <v>4725</v>
      </c>
      <c r="D1021">
        <v>68</v>
      </c>
    </row>
    <row r="1022" spans="1:4" x14ac:dyDescent="0.25">
      <c r="A1022" t="s">
        <v>1102</v>
      </c>
      <c r="B1022" t="s">
        <v>1242</v>
      </c>
      <c r="C1022" t="s">
        <v>1083</v>
      </c>
      <c r="D1022" t="b">
        <v>0</v>
      </c>
    </row>
    <row r="1023" spans="1:4" x14ac:dyDescent="0.25">
      <c r="A1023" t="s">
        <v>1102</v>
      </c>
      <c r="B1023" t="s">
        <v>1242</v>
      </c>
      <c r="C1023" t="s">
        <v>4726</v>
      </c>
      <c r="D1023" t="b">
        <v>1</v>
      </c>
    </row>
    <row r="1024" spans="1:4" x14ac:dyDescent="0.25">
      <c r="A1024" t="s">
        <v>1102</v>
      </c>
      <c r="B1024" t="s">
        <v>1242</v>
      </c>
      <c r="C1024" t="s">
        <v>4727</v>
      </c>
      <c r="D1024" t="b">
        <v>1</v>
      </c>
    </row>
    <row r="1025" spans="1:4" x14ac:dyDescent="0.25">
      <c r="A1025" t="s">
        <v>1102</v>
      </c>
      <c r="B1025" t="s">
        <v>1242</v>
      </c>
      <c r="C1025" t="s">
        <v>4728</v>
      </c>
      <c r="D1025" t="b">
        <v>0</v>
      </c>
    </row>
    <row r="1026" spans="1:4" x14ac:dyDescent="0.25">
      <c r="A1026" t="s">
        <v>1102</v>
      </c>
      <c r="B1026" t="s">
        <v>1242</v>
      </c>
      <c r="C1026" t="s">
        <v>2454</v>
      </c>
      <c r="D1026" t="b">
        <v>0</v>
      </c>
    </row>
    <row r="1027" spans="1:4" x14ac:dyDescent="0.25">
      <c r="A1027" t="s">
        <v>1102</v>
      </c>
      <c r="B1027" t="s">
        <v>1242</v>
      </c>
      <c r="C1027" t="s">
        <v>4729</v>
      </c>
      <c r="D1027">
        <v>2</v>
      </c>
    </row>
    <row r="1028" spans="1:4" x14ac:dyDescent="0.25">
      <c r="A1028" t="s">
        <v>1102</v>
      </c>
      <c r="B1028" t="s">
        <v>1242</v>
      </c>
      <c r="C1028" t="s">
        <v>4730</v>
      </c>
      <c r="D1028">
        <v>0</v>
      </c>
    </row>
    <row r="1029" spans="1:4" x14ac:dyDescent="0.25">
      <c r="A1029" t="s">
        <v>1102</v>
      </c>
      <c r="B1029" t="s">
        <v>1242</v>
      </c>
      <c r="C1029" t="s">
        <v>4731</v>
      </c>
      <c r="D1029">
        <v>2</v>
      </c>
    </row>
    <row r="1030" spans="1:4" x14ac:dyDescent="0.25">
      <c r="A1030" t="s">
        <v>1102</v>
      </c>
      <c r="B1030" t="s">
        <v>1242</v>
      </c>
      <c r="C1030" t="s">
        <v>1046</v>
      </c>
      <c r="D1030">
        <v>0</v>
      </c>
    </row>
    <row r="1031" spans="1:4" x14ac:dyDescent="0.25">
      <c r="A1031" t="s">
        <v>1102</v>
      </c>
      <c r="B1031" t="s">
        <v>1242</v>
      </c>
      <c r="C1031" t="s">
        <v>9</v>
      </c>
      <c r="D1031">
        <v>0</v>
      </c>
    </row>
    <row r="1032" spans="1:4" x14ac:dyDescent="0.25">
      <c r="A1032" t="s">
        <v>1102</v>
      </c>
      <c r="B1032" t="s">
        <v>1242</v>
      </c>
      <c r="C1032" t="s">
        <v>4733</v>
      </c>
      <c r="D1032">
        <v>0</v>
      </c>
    </row>
    <row r="1033" spans="1:4" x14ac:dyDescent="0.25">
      <c r="A1033" t="s">
        <v>1102</v>
      </c>
      <c r="B1033" t="s">
        <v>1242</v>
      </c>
      <c r="C1033" t="s">
        <v>4734</v>
      </c>
      <c r="D1033">
        <v>0</v>
      </c>
    </row>
    <row r="1034" spans="1:4" x14ac:dyDescent="0.25">
      <c r="A1034" t="s">
        <v>1102</v>
      </c>
      <c r="B1034" t="s">
        <v>1242</v>
      </c>
      <c r="C1034" t="s">
        <v>4735</v>
      </c>
      <c r="D1034">
        <v>0</v>
      </c>
    </row>
    <row r="1035" spans="1:4" x14ac:dyDescent="0.25">
      <c r="A1035" t="s">
        <v>1102</v>
      </c>
      <c r="B1035" t="s">
        <v>1242</v>
      </c>
      <c r="C1035" t="s">
        <v>1081</v>
      </c>
      <c r="D1035" t="s">
        <v>4738</v>
      </c>
    </row>
    <row r="1036" spans="1:4" x14ac:dyDescent="0.25">
      <c r="A1036" t="s">
        <v>1102</v>
      </c>
      <c r="B1036" t="s">
        <v>1243</v>
      </c>
      <c r="C1036" t="s">
        <v>4725</v>
      </c>
      <c r="D1036">
        <v>69</v>
      </c>
    </row>
    <row r="1037" spans="1:4" x14ac:dyDescent="0.25">
      <c r="A1037" t="s">
        <v>1102</v>
      </c>
      <c r="B1037" t="s">
        <v>1243</v>
      </c>
      <c r="C1037" t="s">
        <v>1083</v>
      </c>
      <c r="D1037" t="b">
        <v>1</v>
      </c>
    </row>
    <row r="1038" spans="1:4" x14ac:dyDescent="0.25">
      <c r="A1038" t="s">
        <v>1102</v>
      </c>
      <c r="B1038" t="s">
        <v>1243</v>
      </c>
      <c r="C1038" t="s">
        <v>4726</v>
      </c>
      <c r="D1038" t="b">
        <v>1</v>
      </c>
    </row>
    <row r="1039" spans="1:4" x14ac:dyDescent="0.25">
      <c r="A1039" t="s">
        <v>1102</v>
      </c>
      <c r="B1039" t="s">
        <v>1243</v>
      </c>
      <c r="C1039" t="s">
        <v>4727</v>
      </c>
      <c r="D1039" t="b">
        <v>1</v>
      </c>
    </row>
    <row r="1040" spans="1:4" x14ac:dyDescent="0.25">
      <c r="A1040" t="s">
        <v>1102</v>
      </c>
      <c r="B1040" t="s">
        <v>1243</v>
      </c>
      <c r="C1040" t="s">
        <v>4728</v>
      </c>
      <c r="D1040" t="b">
        <v>0</v>
      </c>
    </row>
    <row r="1041" spans="1:4" x14ac:dyDescent="0.25">
      <c r="A1041" t="s">
        <v>1102</v>
      </c>
      <c r="B1041" t="s">
        <v>1243</v>
      </c>
      <c r="C1041" t="s">
        <v>2454</v>
      </c>
      <c r="D1041" t="b">
        <v>0</v>
      </c>
    </row>
    <row r="1042" spans="1:4" x14ac:dyDescent="0.25">
      <c r="A1042" t="s">
        <v>1102</v>
      </c>
      <c r="B1042" t="s">
        <v>1243</v>
      </c>
      <c r="C1042" t="s">
        <v>4729</v>
      </c>
      <c r="D1042">
        <v>5</v>
      </c>
    </row>
    <row r="1043" spans="1:4" x14ac:dyDescent="0.25">
      <c r="A1043" t="s">
        <v>1102</v>
      </c>
      <c r="B1043" t="s">
        <v>1243</v>
      </c>
      <c r="C1043" t="s">
        <v>4730</v>
      </c>
      <c r="D1043">
        <v>0</v>
      </c>
    </row>
    <row r="1044" spans="1:4" x14ac:dyDescent="0.25">
      <c r="A1044" t="s">
        <v>1102</v>
      </c>
      <c r="B1044" t="s">
        <v>1243</v>
      </c>
      <c r="C1044" t="s">
        <v>4731</v>
      </c>
      <c r="D1044">
        <v>3</v>
      </c>
    </row>
    <row r="1045" spans="1:4" x14ac:dyDescent="0.25">
      <c r="A1045" t="s">
        <v>1102</v>
      </c>
      <c r="B1045" t="s">
        <v>1243</v>
      </c>
      <c r="C1045" t="s">
        <v>1046</v>
      </c>
      <c r="D1045">
        <v>3</v>
      </c>
    </row>
    <row r="1046" spans="1:4" x14ac:dyDescent="0.25">
      <c r="A1046" t="s">
        <v>1102</v>
      </c>
      <c r="B1046" t="s">
        <v>1243</v>
      </c>
      <c r="C1046" t="s">
        <v>9</v>
      </c>
      <c r="D1046">
        <v>0</v>
      </c>
    </row>
    <row r="1047" spans="1:4" x14ac:dyDescent="0.25">
      <c r="A1047" t="s">
        <v>1102</v>
      </c>
      <c r="B1047" t="s">
        <v>1243</v>
      </c>
      <c r="C1047" t="s">
        <v>4733</v>
      </c>
      <c r="D1047">
        <v>1</v>
      </c>
    </row>
    <row r="1048" spans="1:4" x14ac:dyDescent="0.25">
      <c r="A1048" t="s">
        <v>1102</v>
      </c>
      <c r="B1048" t="s">
        <v>1243</v>
      </c>
      <c r="C1048" t="s">
        <v>4734</v>
      </c>
      <c r="D1048">
        <v>248</v>
      </c>
    </row>
    <row r="1049" spans="1:4" x14ac:dyDescent="0.25">
      <c r="A1049" t="s">
        <v>1102</v>
      </c>
      <c r="B1049" t="s">
        <v>1243</v>
      </c>
      <c r="C1049" t="s">
        <v>4735</v>
      </c>
      <c r="D1049">
        <v>0</v>
      </c>
    </row>
    <row r="1050" spans="1:4" x14ac:dyDescent="0.25">
      <c r="A1050" t="s">
        <v>1102</v>
      </c>
      <c r="B1050" t="s">
        <v>1243</v>
      </c>
      <c r="C1050" t="s">
        <v>1081</v>
      </c>
      <c r="D1050" t="s">
        <v>4736</v>
      </c>
    </row>
    <row r="1051" spans="1:4" x14ac:dyDescent="0.25">
      <c r="A1051" t="s">
        <v>1102</v>
      </c>
      <c r="B1051" t="s">
        <v>1245</v>
      </c>
      <c r="C1051" t="s">
        <v>4725</v>
      </c>
      <c r="D1051">
        <v>70</v>
      </c>
    </row>
    <row r="1052" spans="1:4" x14ac:dyDescent="0.25">
      <c r="A1052" t="s">
        <v>1102</v>
      </c>
      <c r="B1052" t="s">
        <v>1245</v>
      </c>
      <c r="C1052" t="s">
        <v>1083</v>
      </c>
      <c r="D1052" t="b">
        <v>1</v>
      </c>
    </row>
    <row r="1053" spans="1:4" x14ac:dyDescent="0.25">
      <c r="A1053" t="s">
        <v>1102</v>
      </c>
      <c r="B1053" t="s">
        <v>1245</v>
      </c>
      <c r="C1053" t="s">
        <v>4726</v>
      </c>
      <c r="D1053" t="b">
        <v>1</v>
      </c>
    </row>
    <row r="1054" spans="1:4" x14ac:dyDescent="0.25">
      <c r="A1054" t="s">
        <v>1102</v>
      </c>
      <c r="B1054" t="s">
        <v>1245</v>
      </c>
      <c r="C1054" t="s">
        <v>4727</v>
      </c>
      <c r="D1054" t="b">
        <v>1</v>
      </c>
    </row>
    <row r="1055" spans="1:4" x14ac:dyDescent="0.25">
      <c r="A1055" t="s">
        <v>1102</v>
      </c>
      <c r="B1055" t="s">
        <v>1245</v>
      </c>
      <c r="C1055" t="s">
        <v>4728</v>
      </c>
      <c r="D1055" t="b">
        <v>0</v>
      </c>
    </row>
    <row r="1056" spans="1:4" x14ac:dyDescent="0.25">
      <c r="A1056" t="s">
        <v>1102</v>
      </c>
      <c r="B1056" t="s">
        <v>1245</v>
      </c>
      <c r="C1056" t="s">
        <v>2454</v>
      </c>
      <c r="D1056" t="b">
        <v>0</v>
      </c>
    </row>
    <row r="1057" spans="1:4" x14ac:dyDescent="0.25">
      <c r="A1057" t="s">
        <v>1102</v>
      </c>
      <c r="B1057" t="s">
        <v>1245</v>
      </c>
      <c r="C1057" t="s">
        <v>4729</v>
      </c>
      <c r="D1057">
        <v>5</v>
      </c>
    </row>
    <row r="1058" spans="1:4" x14ac:dyDescent="0.25">
      <c r="A1058" t="s">
        <v>1102</v>
      </c>
      <c r="B1058" t="s">
        <v>1245</v>
      </c>
      <c r="C1058" t="s">
        <v>4730</v>
      </c>
      <c r="D1058">
        <v>0</v>
      </c>
    </row>
    <row r="1059" spans="1:4" x14ac:dyDescent="0.25">
      <c r="A1059" t="s">
        <v>1102</v>
      </c>
      <c r="B1059" t="s">
        <v>1245</v>
      </c>
      <c r="C1059" t="s">
        <v>4731</v>
      </c>
      <c r="D1059">
        <v>0</v>
      </c>
    </row>
    <row r="1060" spans="1:4" x14ac:dyDescent="0.25">
      <c r="A1060" t="s">
        <v>1102</v>
      </c>
      <c r="B1060" t="s">
        <v>1245</v>
      </c>
      <c r="C1060" t="s">
        <v>1046</v>
      </c>
      <c r="D1060">
        <v>3</v>
      </c>
    </row>
    <row r="1061" spans="1:4" x14ac:dyDescent="0.25">
      <c r="A1061" t="s">
        <v>1102</v>
      </c>
      <c r="B1061" t="s">
        <v>1245</v>
      </c>
      <c r="C1061" t="s">
        <v>9</v>
      </c>
      <c r="D1061">
        <v>0</v>
      </c>
    </row>
    <row r="1062" spans="1:4" x14ac:dyDescent="0.25">
      <c r="A1062" t="s">
        <v>1102</v>
      </c>
      <c r="B1062" t="s">
        <v>1245</v>
      </c>
      <c r="C1062" t="s">
        <v>4733</v>
      </c>
      <c r="D1062">
        <v>1</v>
      </c>
    </row>
    <row r="1063" spans="1:4" x14ac:dyDescent="0.25">
      <c r="A1063" t="s">
        <v>1102</v>
      </c>
      <c r="B1063" t="s">
        <v>1245</v>
      </c>
      <c r="C1063" t="s">
        <v>4734</v>
      </c>
      <c r="D1063">
        <v>246</v>
      </c>
    </row>
    <row r="1064" spans="1:4" x14ac:dyDescent="0.25">
      <c r="A1064" t="s">
        <v>1102</v>
      </c>
      <c r="B1064" t="s">
        <v>1245</v>
      </c>
      <c r="C1064" t="s">
        <v>4735</v>
      </c>
      <c r="D1064">
        <v>0</v>
      </c>
    </row>
    <row r="1065" spans="1:4" x14ac:dyDescent="0.25">
      <c r="A1065" t="s">
        <v>1102</v>
      </c>
      <c r="B1065" t="s">
        <v>1245</v>
      </c>
      <c r="C1065" t="s">
        <v>1081</v>
      </c>
      <c r="D1065" t="s">
        <v>4736</v>
      </c>
    </row>
    <row r="1066" spans="1:4" x14ac:dyDescent="0.25">
      <c r="A1066" t="s">
        <v>1102</v>
      </c>
      <c r="B1066" t="s">
        <v>1246</v>
      </c>
      <c r="C1066" t="s">
        <v>4725</v>
      </c>
      <c r="D1066">
        <v>71</v>
      </c>
    </row>
    <row r="1067" spans="1:4" x14ac:dyDescent="0.25">
      <c r="A1067" t="s">
        <v>1102</v>
      </c>
      <c r="B1067" t="s">
        <v>1246</v>
      </c>
      <c r="C1067" t="s">
        <v>1083</v>
      </c>
      <c r="D1067" t="b">
        <v>0</v>
      </c>
    </row>
    <row r="1068" spans="1:4" x14ac:dyDescent="0.25">
      <c r="A1068" t="s">
        <v>1102</v>
      </c>
      <c r="B1068" t="s">
        <v>1246</v>
      </c>
      <c r="C1068" t="s">
        <v>4726</v>
      </c>
      <c r="D1068" t="b">
        <v>0</v>
      </c>
    </row>
    <row r="1069" spans="1:4" x14ac:dyDescent="0.25">
      <c r="A1069" t="s">
        <v>1102</v>
      </c>
      <c r="B1069" t="s">
        <v>1246</v>
      </c>
      <c r="C1069" t="s">
        <v>4727</v>
      </c>
      <c r="D1069" t="b">
        <v>1</v>
      </c>
    </row>
    <row r="1070" spans="1:4" x14ac:dyDescent="0.25">
      <c r="A1070" t="s">
        <v>1102</v>
      </c>
      <c r="B1070" t="s">
        <v>1246</v>
      </c>
      <c r="C1070" t="s">
        <v>4728</v>
      </c>
      <c r="D1070" t="b">
        <v>0</v>
      </c>
    </row>
    <row r="1071" spans="1:4" x14ac:dyDescent="0.25">
      <c r="A1071" t="s">
        <v>1102</v>
      </c>
      <c r="B1071" t="s">
        <v>1246</v>
      </c>
      <c r="C1071" t="s">
        <v>2454</v>
      </c>
      <c r="D1071" t="b">
        <v>0</v>
      </c>
    </row>
    <row r="1072" spans="1:4" x14ac:dyDescent="0.25">
      <c r="A1072" t="s">
        <v>1102</v>
      </c>
      <c r="B1072" t="s">
        <v>1246</v>
      </c>
      <c r="C1072" t="s">
        <v>4729</v>
      </c>
      <c r="D1072">
        <v>2</v>
      </c>
    </row>
    <row r="1073" spans="1:4" x14ac:dyDescent="0.25">
      <c r="A1073" t="s">
        <v>1102</v>
      </c>
      <c r="B1073" t="s">
        <v>1246</v>
      </c>
      <c r="C1073" t="s">
        <v>4730</v>
      </c>
      <c r="D1073">
        <v>0</v>
      </c>
    </row>
    <row r="1074" spans="1:4" x14ac:dyDescent="0.25">
      <c r="A1074" t="s">
        <v>1102</v>
      </c>
      <c r="B1074" t="s">
        <v>1246</v>
      </c>
      <c r="C1074" t="s">
        <v>4731</v>
      </c>
      <c r="D1074">
        <v>2</v>
      </c>
    </row>
    <row r="1075" spans="1:4" x14ac:dyDescent="0.25">
      <c r="A1075" t="s">
        <v>1102</v>
      </c>
      <c r="B1075" t="s">
        <v>1246</v>
      </c>
      <c r="C1075" t="s">
        <v>1046</v>
      </c>
      <c r="D1075">
        <v>0</v>
      </c>
    </row>
    <row r="1076" spans="1:4" x14ac:dyDescent="0.25">
      <c r="A1076" t="s">
        <v>1102</v>
      </c>
      <c r="B1076" t="s">
        <v>1246</v>
      </c>
      <c r="C1076" t="s">
        <v>9</v>
      </c>
      <c r="D1076">
        <v>0</v>
      </c>
    </row>
    <row r="1077" spans="1:4" x14ac:dyDescent="0.25">
      <c r="A1077" t="s">
        <v>1102</v>
      </c>
      <c r="B1077" t="s">
        <v>1246</v>
      </c>
      <c r="C1077" t="s">
        <v>4733</v>
      </c>
      <c r="D1077">
        <v>0</v>
      </c>
    </row>
    <row r="1078" spans="1:4" x14ac:dyDescent="0.25">
      <c r="A1078" t="s">
        <v>1102</v>
      </c>
      <c r="B1078" t="s">
        <v>1246</v>
      </c>
      <c r="C1078" t="s">
        <v>4734</v>
      </c>
      <c r="D1078">
        <v>0</v>
      </c>
    </row>
    <row r="1079" spans="1:4" x14ac:dyDescent="0.25">
      <c r="A1079" t="s">
        <v>1102</v>
      </c>
      <c r="B1079" t="s">
        <v>1246</v>
      </c>
      <c r="C1079" t="s">
        <v>4735</v>
      </c>
      <c r="D1079">
        <v>0</v>
      </c>
    </row>
    <row r="1080" spans="1:4" x14ac:dyDescent="0.25">
      <c r="A1080" t="s">
        <v>1102</v>
      </c>
      <c r="B1080" t="s">
        <v>1246</v>
      </c>
      <c r="C1080" t="s">
        <v>1081</v>
      </c>
      <c r="D1080" t="s">
        <v>4738</v>
      </c>
    </row>
    <row r="1081" spans="1:4" x14ac:dyDescent="0.25">
      <c r="A1081" t="s">
        <v>1102</v>
      </c>
      <c r="B1081" t="s">
        <v>1249</v>
      </c>
      <c r="C1081" t="s">
        <v>4725</v>
      </c>
      <c r="D1081">
        <v>72</v>
      </c>
    </row>
    <row r="1082" spans="1:4" x14ac:dyDescent="0.25">
      <c r="A1082" t="s">
        <v>1102</v>
      </c>
      <c r="B1082" t="s">
        <v>1249</v>
      </c>
      <c r="C1082" t="s">
        <v>1083</v>
      </c>
      <c r="D1082" t="b">
        <v>0</v>
      </c>
    </row>
    <row r="1083" spans="1:4" x14ac:dyDescent="0.25">
      <c r="A1083" t="s">
        <v>1102</v>
      </c>
      <c r="B1083" t="s">
        <v>1249</v>
      </c>
      <c r="C1083" t="s">
        <v>4726</v>
      </c>
      <c r="D1083" t="b">
        <v>0</v>
      </c>
    </row>
    <row r="1084" spans="1:4" x14ac:dyDescent="0.25">
      <c r="A1084" t="s">
        <v>1102</v>
      </c>
      <c r="B1084" t="s">
        <v>1249</v>
      </c>
      <c r="C1084" t="s">
        <v>4727</v>
      </c>
      <c r="D1084" t="b">
        <v>1</v>
      </c>
    </row>
    <row r="1085" spans="1:4" x14ac:dyDescent="0.25">
      <c r="A1085" t="s">
        <v>1102</v>
      </c>
      <c r="B1085" t="s">
        <v>1249</v>
      </c>
      <c r="C1085" t="s">
        <v>4728</v>
      </c>
      <c r="D1085" t="b">
        <v>0</v>
      </c>
    </row>
    <row r="1086" spans="1:4" x14ac:dyDescent="0.25">
      <c r="A1086" t="s">
        <v>1102</v>
      </c>
      <c r="B1086" t="s">
        <v>1249</v>
      </c>
      <c r="C1086" t="s">
        <v>2454</v>
      </c>
      <c r="D1086" t="b">
        <v>0</v>
      </c>
    </row>
    <row r="1087" spans="1:4" x14ac:dyDescent="0.25">
      <c r="A1087" t="s">
        <v>1102</v>
      </c>
      <c r="B1087" t="s">
        <v>1249</v>
      </c>
      <c r="C1087" t="s">
        <v>4729</v>
      </c>
      <c r="D1087">
        <v>2</v>
      </c>
    </row>
    <row r="1088" spans="1:4" x14ac:dyDescent="0.25">
      <c r="A1088" t="s">
        <v>1102</v>
      </c>
      <c r="B1088" t="s">
        <v>1249</v>
      </c>
      <c r="C1088" t="s">
        <v>4730</v>
      </c>
      <c r="D1088">
        <v>0</v>
      </c>
    </row>
    <row r="1089" spans="1:4" x14ac:dyDescent="0.25">
      <c r="A1089" t="s">
        <v>1102</v>
      </c>
      <c r="B1089" t="s">
        <v>1249</v>
      </c>
      <c r="C1089" t="s">
        <v>4731</v>
      </c>
      <c r="D1089">
        <v>3</v>
      </c>
    </row>
    <row r="1090" spans="1:4" x14ac:dyDescent="0.25">
      <c r="A1090" t="s">
        <v>1102</v>
      </c>
      <c r="B1090" t="s">
        <v>1249</v>
      </c>
      <c r="C1090" t="s">
        <v>1046</v>
      </c>
      <c r="D1090">
        <v>0</v>
      </c>
    </row>
    <row r="1091" spans="1:4" x14ac:dyDescent="0.25">
      <c r="A1091" t="s">
        <v>1102</v>
      </c>
      <c r="B1091" t="s">
        <v>1249</v>
      </c>
      <c r="C1091" t="s">
        <v>9</v>
      </c>
      <c r="D1091">
        <v>0</v>
      </c>
    </row>
    <row r="1092" spans="1:4" x14ac:dyDescent="0.25">
      <c r="A1092" t="s">
        <v>1102</v>
      </c>
      <c r="B1092" t="s">
        <v>1249</v>
      </c>
      <c r="C1092" t="s">
        <v>4733</v>
      </c>
      <c r="D1092">
        <v>0</v>
      </c>
    </row>
    <row r="1093" spans="1:4" x14ac:dyDescent="0.25">
      <c r="A1093" t="s">
        <v>1102</v>
      </c>
      <c r="B1093" t="s">
        <v>1249</v>
      </c>
      <c r="C1093" t="s">
        <v>4734</v>
      </c>
      <c r="D1093">
        <v>0</v>
      </c>
    </row>
    <row r="1094" spans="1:4" x14ac:dyDescent="0.25">
      <c r="A1094" t="s">
        <v>1102</v>
      </c>
      <c r="B1094" t="s">
        <v>1249</v>
      </c>
      <c r="C1094" t="s">
        <v>4735</v>
      </c>
      <c r="D1094">
        <v>0</v>
      </c>
    </row>
    <row r="1095" spans="1:4" x14ac:dyDescent="0.25">
      <c r="A1095" t="s">
        <v>1102</v>
      </c>
      <c r="B1095" t="s">
        <v>1249</v>
      </c>
      <c r="C1095" t="s">
        <v>1081</v>
      </c>
      <c r="D1095" t="s">
        <v>4736</v>
      </c>
    </row>
    <row r="1096" spans="1:4" x14ac:dyDescent="0.25">
      <c r="A1096" t="s">
        <v>1102</v>
      </c>
      <c r="B1096" t="s">
        <v>1251</v>
      </c>
      <c r="C1096" t="s">
        <v>4725</v>
      </c>
      <c r="D1096">
        <v>73</v>
      </c>
    </row>
    <row r="1097" spans="1:4" x14ac:dyDescent="0.25">
      <c r="A1097" t="s">
        <v>1102</v>
      </c>
      <c r="B1097" t="s">
        <v>1251</v>
      </c>
      <c r="C1097" t="s">
        <v>1083</v>
      </c>
      <c r="D1097" t="b">
        <v>0</v>
      </c>
    </row>
    <row r="1098" spans="1:4" x14ac:dyDescent="0.25">
      <c r="A1098" t="s">
        <v>1102</v>
      </c>
      <c r="B1098" t="s">
        <v>1251</v>
      </c>
      <c r="C1098" t="s">
        <v>4726</v>
      </c>
      <c r="D1098" t="b">
        <v>0</v>
      </c>
    </row>
    <row r="1099" spans="1:4" x14ac:dyDescent="0.25">
      <c r="A1099" t="s">
        <v>1102</v>
      </c>
      <c r="B1099" t="s">
        <v>1251</v>
      </c>
      <c r="C1099" t="s">
        <v>4727</v>
      </c>
      <c r="D1099" t="b">
        <v>1</v>
      </c>
    </row>
    <row r="1100" spans="1:4" x14ac:dyDescent="0.25">
      <c r="A1100" t="s">
        <v>1102</v>
      </c>
      <c r="B1100" t="s">
        <v>1251</v>
      </c>
      <c r="C1100" t="s">
        <v>4728</v>
      </c>
      <c r="D1100" t="b">
        <v>0</v>
      </c>
    </row>
    <row r="1101" spans="1:4" x14ac:dyDescent="0.25">
      <c r="A1101" t="s">
        <v>1102</v>
      </c>
      <c r="B1101" t="s">
        <v>1251</v>
      </c>
      <c r="C1101" t="s">
        <v>2454</v>
      </c>
      <c r="D1101" t="b">
        <v>0</v>
      </c>
    </row>
    <row r="1102" spans="1:4" x14ac:dyDescent="0.25">
      <c r="A1102" t="s">
        <v>1102</v>
      </c>
      <c r="B1102" t="s">
        <v>1251</v>
      </c>
      <c r="C1102" t="s">
        <v>4729</v>
      </c>
      <c r="D1102">
        <v>2</v>
      </c>
    </row>
    <row r="1103" spans="1:4" x14ac:dyDescent="0.25">
      <c r="A1103" t="s">
        <v>1102</v>
      </c>
      <c r="B1103" t="s">
        <v>1251</v>
      </c>
      <c r="C1103" t="s">
        <v>4730</v>
      </c>
      <c r="D1103">
        <v>0</v>
      </c>
    </row>
    <row r="1104" spans="1:4" x14ac:dyDescent="0.25">
      <c r="A1104" t="s">
        <v>1102</v>
      </c>
      <c r="B1104" t="s">
        <v>1251</v>
      </c>
      <c r="C1104" t="s">
        <v>4731</v>
      </c>
      <c r="D1104">
        <v>1</v>
      </c>
    </row>
    <row r="1105" spans="1:4" x14ac:dyDescent="0.25">
      <c r="A1105" t="s">
        <v>1102</v>
      </c>
      <c r="B1105" t="s">
        <v>1251</v>
      </c>
      <c r="C1105" t="s">
        <v>1046</v>
      </c>
      <c r="D1105">
        <v>0</v>
      </c>
    </row>
    <row r="1106" spans="1:4" x14ac:dyDescent="0.25">
      <c r="A1106" t="s">
        <v>1102</v>
      </c>
      <c r="B1106" t="s">
        <v>1251</v>
      </c>
      <c r="C1106" t="s">
        <v>9</v>
      </c>
      <c r="D1106">
        <v>0</v>
      </c>
    </row>
    <row r="1107" spans="1:4" x14ac:dyDescent="0.25">
      <c r="A1107" t="s">
        <v>1102</v>
      </c>
      <c r="B1107" t="s">
        <v>1251</v>
      </c>
      <c r="C1107" t="s">
        <v>4733</v>
      </c>
      <c r="D1107">
        <v>0</v>
      </c>
    </row>
    <row r="1108" spans="1:4" x14ac:dyDescent="0.25">
      <c r="A1108" t="s">
        <v>1102</v>
      </c>
      <c r="B1108" t="s">
        <v>1251</v>
      </c>
      <c r="C1108" t="s">
        <v>4734</v>
      </c>
      <c r="D1108">
        <v>0</v>
      </c>
    </row>
    <row r="1109" spans="1:4" x14ac:dyDescent="0.25">
      <c r="A1109" t="s">
        <v>1102</v>
      </c>
      <c r="B1109" t="s">
        <v>1251</v>
      </c>
      <c r="C1109" t="s">
        <v>4735</v>
      </c>
      <c r="D1109">
        <v>0</v>
      </c>
    </row>
    <row r="1110" spans="1:4" x14ac:dyDescent="0.25">
      <c r="A1110" t="s">
        <v>1102</v>
      </c>
      <c r="B1110" t="s">
        <v>1251</v>
      </c>
      <c r="C1110" t="s">
        <v>1081</v>
      </c>
      <c r="D1110" t="s">
        <v>4736</v>
      </c>
    </row>
    <row r="1111" spans="1:4" x14ac:dyDescent="0.25">
      <c r="A1111" t="s">
        <v>1102</v>
      </c>
      <c r="B1111" t="s">
        <v>1253</v>
      </c>
      <c r="C1111" t="s">
        <v>4725</v>
      </c>
      <c r="D1111">
        <v>74</v>
      </c>
    </row>
    <row r="1112" spans="1:4" x14ac:dyDescent="0.25">
      <c r="A1112" t="s">
        <v>1102</v>
      </c>
      <c r="B1112" t="s">
        <v>1253</v>
      </c>
      <c r="C1112" t="s">
        <v>1083</v>
      </c>
      <c r="D1112" t="b">
        <v>0</v>
      </c>
    </row>
    <row r="1113" spans="1:4" x14ac:dyDescent="0.25">
      <c r="A1113" t="s">
        <v>1102</v>
      </c>
      <c r="B1113" t="s">
        <v>1253</v>
      </c>
      <c r="C1113" t="s">
        <v>4726</v>
      </c>
      <c r="D1113" t="b">
        <v>0</v>
      </c>
    </row>
    <row r="1114" spans="1:4" x14ac:dyDescent="0.25">
      <c r="A1114" t="s">
        <v>1102</v>
      </c>
      <c r="B1114" t="s">
        <v>1253</v>
      </c>
      <c r="C1114" t="s">
        <v>4727</v>
      </c>
      <c r="D1114" t="b">
        <v>0</v>
      </c>
    </row>
    <row r="1115" spans="1:4" x14ac:dyDescent="0.25">
      <c r="A1115" t="s">
        <v>1102</v>
      </c>
      <c r="B1115" t="s">
        <v>1253</v>
      </c>
      <c r="C1115" t="s">
        <v>4728</v>
      </c>
      <c r="D1115" t="b">
        <v>0</v>
      </c>
    </row>
    <row r="1116" spans="1:4" x14ac:dyDescent="0.25">
      <c r="A1116" t="s">
        <v>1102</v>
      </c>
      <c r="B1116" t="s">
        <v>1253</v>
      </c>
      <c r="C1116" t="s">
        <v>2454</v>
      </c>
      <c r="D1116" t="b">
        <v>0</v>
      </c>
    </row>
    <row r="1117" spans="1:4" x14ac:dyDescent="0.25">
      <c r="A1117" t="s">
        <v>1102</v>
      </c>
      <c r="B1117" t="s">
        <v>1253</v>
      </c>
      <c r="C1117" t="s">
        <v>4729</v>
      </c>
      <c r="D1117">
        <v>0</v>
      </c>
    </row>
    <row r="1118" spans="1:4" x14ac:dyDescent="0.25">
      <c r="A1118" t="s">
        <v>1102</v>
      </c>
      <c r="B1118" t="s">
        <v>1253</v>
      </c>
      <c r="C1118" t="s">
        <v>4730</v>
      </c>
      <c r="D1118">
        <v>0</v>
      </c>
    </row>
    <row r="1119" spans="1:4" x14ac:dyDescent="0.25">
      <c r="A1119" t="s">
        <v>1102</v>
      </c>
      <c r="B1119" t="s">
        <v>1253</v>
      </c>
      <c r="C1119" t="s">
        <v>4731</v>
      </c>
      <c r="D1119">
        <v>0</v>
      </c>
    </row>
    <row r="1120" spans="1:4" x14ac:dyDescent="0.25">
      <c r="A1120" t="s">
        <v>1102</v>
      </c>
      <c r="B1120" t="s">
        <v>1253</v>
      </c>
      <c r="C1120" t="s">
        <v>1046</v>
      </c>
      <c r="D1120">
        <v>0</v>
      </c>
    </row>
    <row r="1121" spans="1:4" x14ac:dyDescent="0.25">
      <c r="A1121" t="s">
        <v>1102</v>
      </c>
      <c r="B1121" t="s">
        <v>1253</v>
      </c>
      <c r="C1121" t="s">
        <v>9</v>
      </c>
      <c r="D1121">
        <v>0</v>
      </c>
    </row>
    <row r="1122" spans="1:4" x14ac:dyDescent="0.25">
      <c r="A1122" t="s">
        <v>1102</v>
      </c>
      <c r="B1122" t="s">
        <v>1253</v>
      </c>
      <c r="C1122" t="s">
        <v>4733</v>
      </c>
      <c r="D1122">
        <v>0</v>
      </c>
    </row>
    <row r="1123" spans="1:4" x14ac:dyDescent="0.25">
      <c r="A1123" t="s">
        <v>1102</v>
      </c>
      <c r="B1123" t="s">
        <v>1253</v>
      </c>
      <c r="C1123" t="s">
        <v>4734</v>
      </c>
      <c r="D1123">
        <v>0</v>
      </c>
    </row>
    <row r="1124" spans="1:4" x14ac:dyDescent="0.25">
      <c r="A1124" t="s">
        <v>1102</v>
      </c>
      <c r="B1124" t="s">
        <v>1253</v>
      </c>
      <c r="C1124" t="s">
        <v>4735</v>
      </c>
      <c r="D1124">
        <v>0</v>
      </c>
    </row>
    <row r="1125" spans="1:4" x14ac:dyDescent="0.25">
      <c r="A1125" t="s">
        <v>1102</v>
      </c>
      <c r="B1125" t="s">
        <v>1253</v>
      </c>
      <c r="C1125" t="s">
        <v>1081</v>
      </c>
      <c r="D1125" t="s">
        <v>3111</v>
      </c>
    </row>
    <row r="1126" spans="1:4" x14ac:dyDescent="0.25">
      <c r="A1126" t="s">
        <v>1102</v>
      </c>
      <c r="B1126" t="s">
        <v>1255</v>
      </c>
      <c r="C1126" t="s">
        <v>4725</v>
      </c>
      <c r="D1126">
        <v>75</v>
      </c>
    </row>
    <row r="1127" spans="1:4" x14ac:dyDescent="0.25">
      <c r="A1127" t="s">
        <v>1102</v>
      </c>
      <c r="B1127" t="s">
        <v>1255</v>
      </c>
      <c r="C1127" t="s">
        <v>1083</v>
      </c>
      <c r="D1127" t="b">
        <v>0</v>
      </c>
    </row>
    <row r="1128" spans="1:4" x14ac:dyDescent="0.25">
      <c r="A1128" t="s">
        <v>1102</v>
      </c>
      <c r="B1128" t="s">
        <v>1255</v>
      </c>
      <c r="C1128" t="s">
        <v>4726</v>
      </c>
      <c r="D1128" t="b">
        <v>0</v>
      </c>
    </row>
    <row r="1129" spans="1:4" x14ac:dyDescent="0.25">
      <c r="A1129" t="s">
        <v>1102</v>
      </c>
      <c r="B1129" t="s">
        <v>1255</v>
      </c>
      <c r="C1129" t="s">
        <v>4727</v>
      </c>
      <c r="D1129" t="b">
        <v>0</v>
      </c>
    </row>
    <row r="1130" spans="1:4" x14ac:dyDescent="0.25">
      <c r="A1130" t="s">
        <v>1102</v>
      </c>
      <c r="B1130" t="s">
        <v>1255</v>
      </c>
      <c r="C1130" t="s">
        <v>4728</v>
      </c>
      <c r="D1130" t="b">
        <v>0</v>
      </c>
    </row>
    <row r="1131" spans="1:4" x14ac:dyDescent="0.25">
      <c r="A1131" t="s">
        <v>1102</v>
      </c>
      <c r="B1131" t="s">
        <v>1255</v>
      </c>
      <c r="C1131" t="s">
        <v>2454</v>
      </c>
      <c r="D1131" t="b">
        <v>0</v>
      </c>
    </row>
    <row r="1132" spans="1:4" x14ac:dyDescent="0.25">
      <c r="A1132" t="s">
        <v>1102</v>
      </c>
      <c r="B1132" t="s">
        <v>1255</v>
      </c>
      <c r="C1132" t="s">
        <v>4729</v>
      </c>
      <c r="D1132">
        <v>0</v>
      </c>
    </row>
    <row r="1133" spans="1:4" x14ac:dyDescent="0.25">
      <c r="A1133" t="s">
        <v>1102</v>
      </c>
      <c r="B1133" t="s">
        <v>1255</v>
      </c>
      <c r="C1133" t="s">
        <v>4730</v>
      </c>
      <c r="D1133">
        <v>0</v>
      </c>
    </row>
    <row r="1134" spans="1:4" x14ac:dyDescent="0.25">
      <c r="A1134" t="s">
        <v>1102</v>
      </c>
      <c r="B1134" t="s">
        <v>1255</v>
      </c>
      <c r="C1134" t="s">
        <v>4731</v>
      </c>
      <c r="D1134">
        <v>0</v>
      </c>
    </row>
    <row r="1135" spans="1:4" x14ac:dyDescent="0.25">
      <c r="A1135" t="s">
        <v>1102</v>
      </c>
      <c r="B1135" t="s">
        <v>1255</v>
      </c>
      <c r="C1135" t="s">
        <v>1046</v>
      </c>
      <c r="D1135">
        <v>0</v>
      </c>
    </row>
    <row r="1136" spans="1:4" x14ac:dyDescent="0.25">
      <c r="A1136" t="s">
        <v>1102</v>
      </c>
      <c r="B1136" t="s">
        <v>1255</v>
      </c>
      <c r="C1136" t="s">
        <v>9</v>
      </c>
      <c r="D1136">
        <v>0</v>
      </c>
    </row>
    <row r="1137" spans="1:4" x14ac:dyDescent="0.25">
      <c r="A1137" t="s">
        <v>1102</v>
      </c>
      <c r="B1137" t="s">
        <v>1255</v>
      </c>
      <c r="C1137" t="s">
        <v>4733</v>
      </c>
      <c r="D1137">
        <v>0</v>
      </c>
    </row>
    <row r="1138" spans="1:4" x14ac:dyDescent="0.25">
      <c r="A1138" t="s">
        <v>1102</v>
      </c>
      <c r="B1138" t="s">
        <v>1255</v>
      </c>
      <c r="C1138" t="s">
        <v>4734</v>
      </c>
      <c r="D1138">
        <v>0</v>
      </c>
    </row>
    <row r="1139" spans="1:4" x14ac:dyDescent="0.25">
      <c r="A1139" t="s">
        <v>1102</v>
      </c>
      <c r="B1139" t="s">
        <v>1255</v>
      </c>
      <c r="C1139" t="s">
        <v>4735</v>
      </c>
      <c r="D1139">
        <v>0</v>
      </c>
    </row>
    <row r="1140" spans="1:4" x14ac:dyDescent="0.25">
      <c r="A1140" t="s">
        <v>1102</v>
      </c>
      <c r="B1140" t="s">
        <v>1255</v>
      </c>
      <c r="C1140" t="s">
        <v>1081</v>
      </c>
      <c r="D1140" t="s">
        <v>3111</v>
      </c>
    </row>
    <row r="1141" spans="1:4" x14ac:dyDescent="0.25">
      <c r="A1141" t="s">
        <v>1102</v>
      </c>
      <c r="B1141" t="s">
        <v>1257</v>
      </c>
      <c r="C1141" t="s">
        <v>4725</v>
      </c>
      <c r="D1141">
        <v>76</v>
      </c>
    </row>
    <row r="1142" spans="1:4" x14ac:dyDescent="0.25">
      <c r="A1142" t="s">
        <v>1102</v>
      </c>
      <c r="B1142" t="s">
        <v>1257</v>
      </c>
      <c r="C1142" t="s">
        <v>1083</v>
      </c>
      <c r="D1142" t="b">
        <v>0</v>
      </c>
    </row>
    <row r="1143" spans="1:4" x14ac:dyDescent="0.25">
      <c r="A1143" t="s">
        <v>1102</v>
      </c>
      <c r="B1143" t="s">
        <v>1257</v>
      </c>
      <c r="C1143" t="s">
        <v>4726</v>
      </c>
      <c r="D1143" t="b">
        <v>0</v>
      </c>
    </row>
    <row r="1144" spans="1:4" x14ac:dyDescent="0.25">
      <c r="A1144" t="s">
        <v>1102</v>
      </c>
      <c r="B1144" t="s">
        <v>1257</v>
      </c>
      <c r="C1144" t="s">
        <v>4727</v>
      </c>
      <c r="D1144" t="b">
        <v>1</v>
      </c>
    </row>
    <row r="1145" spans="1:4" x14ac:dyDescent="0.25">
      <c r="A1145" t="s">
        <v>1102</v>
      </c>
      <c r="B1145" t="s">
        <v>1257</v>
      </c>
      <c r="C1145" t="s">
        <v>4728</v>
      </c>
      <c r="D1145" t="b">
        <v>0</v>
      </c>
    </row>
    <row r="1146" spans="1:4" x14ac:dyDescent="0.25">
      <c r="A1146" t="s">
        <v>1102</v>
      </c>
      <c r="B1146" t="s">
        <v>1257</v>
      </c>
      <c r="C1146" t="s">
        <v>2454</v>
      </c>
      <c r="D1146" t="b">
        <v>0</v>
      </c>
    </row>
    <row r="1147" spans="1:4" x14ac:dyDescent="0.25">
      <c r="A1147" t="s">
        <v>1102</v>
      </c>
      <c r="B1147" t="s">
        <v>1257</v>
      </c>
      <c r="C1147" t="s">
        <v>4729</v>
      </c>
      <c r="D1147">
        <v>2</v>
      </c>
    </row>
    <row r="1148" spans="1:4" x14ac:dyDescent="0.25">
      <c r="A1148" t="s">
        <v>1102</v>
      </c>
      <c r="B1148" t="s">
        <v>1257</v>
      </c>
      <c r="C1148" t="s">
        <v>4730</v>
      </c>
      <c r="D1148">
        <v>0</v>
      </c>
    </row>
    <row r="1149" spans="1:4" x14ac:dyDescent="0.25">
      <c r="A1149" t="s">
        <v>1102</v>
      </c>
      <c r="B1149" t="s">
        <v>1257</v>
      </c>
      <c r="C1149" t="s">
        <v>4731</v>
      </c>
      <c r="D1149">
        <v>2</v>
      </c>
    </row>
    <row r="1150" spans="1:4" x14ac:dyDescent="0.25">
      <c r="A1150" t="s">
        <v>1102</v>
      </c>
      <c r="B1150" t="s">
        <v>1257</v>
      </c>
      <c r="C1150" t="s">
        <v>1046</v>
      </c>
      <c r="D1150">
        <v>0</v>
      </c>
    </row>
    <row r="1151" spans="1:4" x14ac:dyDescent="0.25">
      <c r="A1151" t="s">
        <v>1102</v>
      </c>
      <c r="B1151" t="s">
        <v>1257</v>
      </c>
      <c r="C1151" t="s">
        <v>9</v>
      </c>
      <c r="D1151">
        <v>0</v>
      </c>
    </row>
    <row r="1152" spans="1:4" x14ac:dyDescent="0.25">
      <c r="A1152" t="s">
        <v>1102</v>
      </c>
      <c r="B1152" t="s">
        <v>1257</v>
      </c>
      <c r="C1152" t="s">
        <v>4733</v>
      </c>
      <c r="D1152">
        <v>0</v>
      </c>
    </row>
    <row r="1153" spans="1:4" x14ac:dyDescent="0.25">
      <c r="A1153" t="s">
        <v>1102</v>
      </c>
      <c r="B1153" t="s">
        <v>1257</v>
      </c>
      <c r="C1153" t="s">
        <v>4734</v>
      </c>
      <c r="D1153">
        <v>0</v>
      </c>
    </row>
    <row r="1154" spans="1:4" x14ac:dyDescent="0.25">
      <c r="A1154" t="s">
        <v>1102</v>
      </c>
      <c r="B1154" t="s">
        <v>1257</v>
      </c>
      <c r="C1154" t="s">
        <v>4735</v>
      </c>
      <c r="D1154">
        <v>0</v>
      </c>
    </row>
    <row r="1155" spans="1:4" x14ac:dyDescent="0.25">
      <c r="A1155" t="s">
        <v>1102</v>
      </c>
      <c r="B1155" t="s">
        <v>1257</v>
      </c>
      <c r="C1155" t="s">
        <v>1081</v>
      </c>
      <c r="D1155" t="s">
        <v>4738</v>
      </c>
    </row>
    <row r="1156" spans="1:4" x14ac:dyDescent="0.25">
      <c r="A1156" t="s">
        <v>1102</v>
      </c>
      <c r="B1156" t="s">
        <v>1259</v>
      </c>
      <c r="C1156" t="s">
        <v>4725</v>
      </c>
      <c r="D1156">
        <v>77</v>
      </c>
    </row>
    <row r="1157" spans="1:4" x14ac:dyDescent="0.25">
      <c r="A1157" t="s">
        <v>1102</v>
      </c>
      <c r="B1157" t="s">
        <v>1259</v>
      </c>
      <c r="C1157" t="s">
        <v>1083</v>
      </c>
      <c r="D1157" t="b">
        <v>1</v>
      </c>
    </row>
    <row r="1158" spans="1:4" x14ac:dyDescent="0.25">
      <c r="A1158" t="s">
        <v>1102</v>
      </c>
      <c r="B1158" t="s">
        <v>1259</v>
      </c>
      <c r="C1158" t="s">
        <v>4726</v>
      </c>
      <c r="D1158" t="b">
        <v>1</v>
      </c>
    </row>
    <row r="1159" spans="1:4" x14ac:dyDescent="0.25">
      <c r="A1159" t="s">
        <v>1102</v>
      </c>
      <c r="B1159" t="s">
        <v>1259</v>
      </c>
      <c r="C1159" t="s">
        <v>4727</v>
      </c>
      <c r="D1159" t="b">
        <v>1</v>
      </c>
    </row>
    <row r="1160" spans="1:4" x14ac:dyDescent="0.25">
      <c r="A1160" t="s">
        <v>1102</v>
      </c>
      <c r="B1160" t="s">
        <v>1259</v>
      </c>
      <c r="C1160" t="s">
        <v>4728</v>
      </c>
      <c r="D1160" t="b">
        <v>0</v>
      </c>
    </row>
    <row r="1161" spans="1:4" x14ac:dyDescent="0.25">
      <c r="A1161" t="s">
        <v>1102</v>
      </c>
      <c r="B1161" t="s">
        <v>1259</v>
      </c>
      <c r="C1161" t="s">
        <v>2454</v>
      </c>
      <c r="D1161" t="b">
        <v>0</v>
      </c>
    </row>
    <row r="1162" spans="1:4" x14ac:dyDescent="0.25">
      <c r="A1162" t="s">
        <v>1102</v>
      </c>
      <c r="B1162" t="s">
        <v>1259</v>
      </c>
      <c r="C1162" t="s">
        <v>4729</v>
      </c>
      <c r="D1162">
        <v>5</v>
      </c>
    </row>
    <row r="1163" spans="1:4" x14ac:dyDescent="0.25">
      <c r="A1163" t="s">
        <v>1102</v>
      </c>
      <c r="B1163" t="s">
        <v>1259</v>
      </c>
      <c r="C1163" t="s">
        <v>4730</v>
      </c>
      <c r="D1163">
        <v>0</v>
      </c>
    </row>
    <row r="1164" spans="1:4" x14ac:dyDescent="0.25">
      <c r="A1164" t="s">
        <v>1102</v>
      </c>
      <c r="B1164" t="s">
        <v>1259</v>
      </c>
      <c r="C1164" t="s">
        <v>4731</v>
      </c>
      <c r="D1164">
        <v>1</v>
      </c>
    </row>
    <row r="1165" spans="1:4" x14ac:dyDescent="0.25">
      <c r="A1165" t="s">
        <v>1102</v>
      </c>
      <c r="B1165" t="s">
        <v>1259</v>
      </c>
      <c r="C1165" t="s">
        <v>1046</v>
      </c>
      <c r="D1165">
        <v>3</v>
      </c>
    </row>
    <row r="1166" spans="1:4" x14ac:dyDescent="0.25">
      <c r="A1166" t="s">
        <v>1102</v>
      </c>
      <c r="B1166" t="s">
        <v>1259</v>
      </c>
      <c r="C1166" t="s">
        <v>9</v>
      </c>
      <c r="D1166">
        <v>0</v>
      </c>
    </row>
    <row r="1167" spans="1:4" x14ac:dyDescent="0.25">
      <c r="A1167" t="s">
        <v>1102</v>
      </c>
      <c r="B1167" t="s">
        <v>1259</v>
      </c>
      <c r="C1167" t="s">
        <v>4733</v>
      </c>
      <c r="D1167">
        <v>1</v>
      </c>
    </row>
    <row r="1168" spans="1:4" x14ac:dyDescent="0.25">
      <c r="A1168" t="s">
        <v>1102</v>
      </c>
      <c r="B1168" t="s">
        <v>1259</v>
      </c>
      <c r="C1168" t="s">
        <v>4734</v>
      </c>
      <c r="D1168">
        <v>234</v>
      </c>
    </row>
    <row r="1169" spans="1:4" x14ac:dyDescent="0.25">
      <c r="A1169" t="s">
        <v>1102</v>
      </c>
      <c r="B1169" t="s">
        <v>1259</v>
      </c>
      <c r="C1169" t="s">
        <v>4735</v>
      </c>
      <c r="D1169">
        <v>0</v>
      </c>
    </row>
    <row r="1170" spans="1:4" x14ac:dyDescent="0.25">
      <c r="A1170" t="s">
        <v>1102</v>
      </c>
      <c r="B1170" t="s">
        <v>1259</v>
      </c>
      <c r="C1170" t="s">
        <v>1081</v>
      </c>
      <c r="D1170" t="s">
        <v>4736</v>
      </c>
    </row>
    <row r="1171" spans="1:4" x14ac:dyDescent="0.25">
      <c r="A1171" t="s">
        <v>1102</v>
      </c>
      <c r="B1171" t="s">
        <v>1260</v>
      </c>
      <c r="C1171" t="s">
        <v>4725</v>
      </c>
      <c r="D1171">
        <v>78</v>
      </c>
    </row>
    <row r="1172" spans="1:4" x14ac:dyDescent="0.25">
      <c r="A1172" t="s">
        <v>1102</v>
      </c>
      <c r="B1172" t="s">
        <v>1260</v>
      </c>
      <c r="C1172" t="s">
        <v>1083</v>
      </c>
      <c r="D1172" t="b">
        <v>1</v>
      </c>
    </row>
    <row r="1173" spans="1:4" x14ac:dyDescent="0.25">
      <c r="A1173" t="s">
        <v>1102</v>
      </c>
      <c r="B1173" t="s">
        <v>1260</v>
      </c>
      <c r="C1173" t="s">
        <v>4726</v>
      </c>
      <c r="D1173" t="b">
        <v>1</v>
      </c>
    </row>
    <row r="1174" spans="1:4" x14ac:dyDescent="0.25">
      <c r="A1174" t="s">
        <v>1102</v>
      </c>
      <c r="B1174" t="s">
        <v>1260</v>
      </c>
      <c r="C1174" t="s">
        <v>4727</v>
      </c>
      <c r="D1174" t="b">
        <v>1</v>
      </c>
    </row>
    <row r="1175" spans="1:4" x14ac:dyDescent="0.25">
      <c r="A1175" t="s">
        <v>1102</v>
      </c>
      <c r="B1175" t="s">
        <v>1260</v>
      </c>
      <c r="C1175" t="s">
        <v>4728</v>
      </c>
      <c r="D1175" t="b">
        <v>0</v>
      </c>
    </row>
    <row r="1176" spans="1:4" x14ac:dyDescent="0.25">
      <c r="A1176" t="s">
        <v>1102</v>
      </c>
      <c r="B1176" t="s">
        <v>1260</v>
      </c>
      <c r="C1176" t="s">
        <v>2454</v>
      </c>
      <c r="D1176" t="b">
        <v>0</v>
      </c>
    </row>
    <row r="1177" spans="1:4" x14ac:dyDescent="0.25">
      <c r="A1177" t="s">
        <v>1102</v>
      </c>
      <c r="B1177" t="s">
        <v>1260</v>
      </c>
      <c r="C1177" t="s">
        <v>4729</v>
      </c>
      <c r="D1177">
        <v>5</v>
      </c>
    </row>
    <row r="1178" spans="1:4" x14ac:dyDescent="0.25">
      <c r="A1178" t="s">
        <v>1102</v>
      </c>
      <c r="B1178" t="s">
        <v>1260</v>
      </c>
      <c r="C1178" t="s">
        <v>4730</v>
      </c>
      <c r="D1178">
        <v>0</v>
      </c>
    </row>
    <row r="1179" spans="1:4" x14ac:dyDescent="0.25">
      <c r="A1179" t="s">
        <v>1102</v>
      </c>
      <c r="B1179" t="s">
        <v>1260</v>
      </c>
      <c r="C1179" t="s">
        <v>4731</v>
      </c>
      <c r="D1179">
        <v>3</v>
      </c>
    </row>
    <row r="1180" spans="1:4" x14ac:dyDescent="0.25">
      <c r="A1180" t="s">
        <v>1102</v>
      </c>
      <c r="B1180" t="s">
        <v>1260</v>
      </c>
      <c r="C1180" t="s">
        <v>1046</v>
      </c>
      <c r="D1180">
        <v>3</v>
      </c>
    </row>
    <row r="1181" spans="1:4" x14ac:dyDescent="0.25">
      <c r="A1181" t="s">
        <v>1102</v>
      </c>
      <c r="B1181" t="s">
        <v>1260</v>
      </c>
      <c r="C1181" t="s">
        <v>9</v>
      </c>
      <c r="D1181">
        <v>0</v>
      </c>
    </row>
    <row r="1182" spans="1:4" x14ac:dyDescent="0.25">
      <c r="A1182" t="s">
        <v>1102</v>
      </c>
      <c r="B1182" t="s">
        <v>1260</v>
      </c>
      <c r="C1182" t="s">
        <v>4733</v>
      </c>
      <c r="D1182">
        <v>1</v>
      </c>
    </row>
    <row r="1183" spans="1:4" x14ac:dyDescent="0.25">
      <c r="A1183" t="s">
        <v>1102</v>
      </c>
      <c r="B1183" t="s">
        <v>1260</v>
      </c>
      <c r="C1183" t="s">
        <v>4734</v>
      </c>
      <c r="D1183">
        <v>233</v>
      </c>
    </row>
    <row r="1184" spans="1:4" x14ac:dyDescent="0.25">
      <c r="A1184" t="s">
        <v>1102</v>
      </c>
      <c r="B1184" t="s">
        <v>1260</v>
      </c>
      <c r="C1184" t="s">
        <v>4735</v>
      </c>
      <c r="D1184">
        <v>0</v>
      </c>
    </row>
    <row r="1185" spans="1:4" x14ac:dyDescent="0.25">
      <c r="A1185" t="s">
        <v>1102</v>
      </c>
      <c r="B1185" t="s">
        <v>1260</v>
      </c>
      <c r="C1185" t="s">
        <v>1081</v>
      </c>
      <c r="D1185" t="s">
        <v>4736</v>
      </c>
    </row>
    <row r="1186" spans="1:4" x14ac:dyDescent="0.25">
      <c r="A1186" t="s">
        <v>1102</v>
      </c>
      <c r="B1186" t="s">
        <v>1261</v>
      </c>
      <c r="C1186" t="s">
        <v>4725</v>
      </c>
      <c r="D1186">
        <v>79</v>
      </c>
    </row>
    <row r="1187" spans="1:4" x14ac:dyDescent="0.25">
      <c r="A1187" t="s">
        <v>1102</v>
      </c>
      <c r="B1187" t="s">
        <v>1261</v>
      </c>
      <c r="C1187" t="s">
        <v>1083</v>
      </c>
      <c r="D1187" t="b">
        <v>0</v>
      </c>
    </row>
    <row r="1188" spans="1:4" x14ac:dyDescent="0.25">
      <c r="A1188" t="s">
        <v>1102</v>
      </c>
      <c r="B1188" t="s">
        <v>1261</v>
      </c>
      <c r="C1188" t="s">
        <v>4726</v>
      </c>
      <c r="D1188" t="b">
        <v>0</v>
      </c>
    </row>
    <row r="1189" spans="1:4" x14ac:dyDescent="0.25">
      <c r="A1189" t="s">
        <v>1102</v>
      </c>
      <c r="B1189" t="s">
        <v>1261</v>
      </c>
      <c r="C1189" t="s">
        <v>4727</v>
      </c>
      <c r="D1189" t="b">
        <v>0</v>
      </c>
    </row>
    <row r="1190" spans="1:4" x14ac:dyDescent="0.25">
      <c r="A1190" t="s">
        <v>1102</v>
      </c>
      <c r="B1190" t="s">
        <v>1261</v>
      </c>
      <c r="C1190" t="s">
        <v>4728</v>
      </c>
      <c r="D1190" t="b">
        <v>0</v>
      </c>
    </row>
    <row r="1191" spans="1:4" x14ac:dyDescent="0.25">
      <c r="A1191" t="s">
        <v>1102</v>
      </c>
      <c r="B1191" t="s">
        <v>1261</v>
      </c>
      <c r="C1191" t="s">
        <v>2454</v>
      </c>
      <c r="D1191" t="b">
        <v>0</v>
      </c>
    </row>
    <row r="1192" spans="1:4" x14ac:dyDescent="0.25">
      <c r="A1192" t="s">
        <v>1102</v>
      </c>
      <c r="B1192" t="s">
        <v>1261</v>
      </c>
      <c r="C1192" t="s">
        <v>4729</v>
      </c>
      <c r="D1192">
        <v>0</v>
      </c>
    </row>
    <row r="1193" spans="1:4" x14ac:dyDescent="0.25">
      <c r="A1193" t="s">
        <v>1102</v>
      </c>
      <c r="B1193" t="s">
        <v>1261</v>
      </c>
      <c r="C1193" t="s">
        <v>4730</v>
      </c>
      <c r="D1193">
        <v>0</v>
      </c>
    </row>
    <row r="1194" spans="1:4" x14ac:dyDescent="0.25">
      <c r="A1194" t="s">
        <v>1102</v>
      </c>
      <c r="B1194" t="s">
        <v>1261</v>
      </c>
      <c r="C1194" t="s">
        <v>4731</v>
      </c>
      <c r="D1194">
        <v>0</v>
      </c>
    </row>
    <row r="1195" spans="1:4" x14ac:dyDescent="0.25">
      <c r="A1195" t="s">
        <v>1102</v>
      </c>
      <c r="B1195" t="s">
        <v>1261</v>
      </c>
      <c r="C1195" t="s">
        <v>1046</v>
      </c>
      <c r="D1195">
        <v>0</v>
      </c>
    </row>
    <row r="1196" spans="1:4" x14ac:dyDescent="0.25">
      <c r="A1196" t="s">
        <v>1102</v>
      </c>
      <c r="B1196" t="s">
        <v>1261</v>
      </c>
      <c r="C1196" t="s">
        <v>9</v>
      </c>
      <c r="D1196">
        <v>0</v>
      </c>
    </row>
    <row r="1197" spans="1:4" x14ac:dyDescent="0.25">
      <c r="A1197" t="s">
        <v>1102</v>
      </c>
      <c r="B1197" t="s">
        <v>1261</v>
      </c>
      <c r="C1197" t="s">
        <v>4733</v>
      </c>
      <c r="D1197">
        <v>0</v>
      </c>
    </row>
    <row r="1198" spans="1:4" x14ac:dyDescent="0.25">
      <c r="A1198" t="s">
        <v>1102</v>
      </c>
      <c r="B1198" t="s">
        <v>1261</v>
      </c>
      <c r="C1198" t="s">
        <v>4734</v>
      </c>
      <c r="D1198">
        <v>0</v>
      </c>
    </row>
    <row r="1199" spans="1:4" x14ac:dyDescent="0.25">
      <c r="A1199" t="s">
        <v>1102</v>
      </c>
      <c r="B1199" t="s">
        <v>1261</v>
      </c>
      <c r="C1199" t="s">
        <v>4735</v>
      </c>
      <c r="D1199">
        <v>0</v>
      </c>
    </row>
    <row r="1200" spans="1:4" x14ac:dyDescent="0.25">
      <c r="A1200" t="s">
        <v>1102</v>
      </c>
      <c r="B1200" t="s">
        <v>1261</v>
      </c>
      <c r="C1200" t="s">
        <v>1081</v>
      </c>
      <c r="D1200" t="s">
        <v>3111</v>
      </c>
    </row>
    <row r="1201" spans="1:4" x14ac:dyDescent="0.25">
      <c r="A1201" t="s">
        <v>1102</v>
      </c>
      <c r="B1201" t="s">
        <v>1263</v>
      </c>
      <c r="C1201" t="s">
        <v>4725</v>
      </c>
      <c r="D1201">
        <v>80</v>
      </c>
    </row>
    <row r="1202" spans="1:4" x14ac:dyDescent="0.25">
      <c r="A1202" t="s">
        <v>1102</v>
      </c>
      <c r="B1202" t="s">
        <v>1263</v>
      </c>
      <c r="C1202" t="s">
        <v>1083</v>
      </c>
      <c r="D1202" t="b">
        <v>0</v>
      </c>
    </row>
    <row r="1203" spans="1:4" x14ac:dyDescent="0.25">
      <c r="A1203" t="s">
        <v>1102</v>
      </c>
      <c r="B1203" t="s">
        <v>1263</v>
      </c>
      <c r="C1203" t="s">
        <v>4726</v>
      </c>
      <c r="D1203" t="b">
        <v>0</v>
      </c>
    </row>
    <row r="1204" spans="1:4" x14ac:dyDescent="0.25">
      <c r="A1204" t="s">
        <v>1102</v>
      </c>
      <c r="B1204" t="s">
        <v>1263</v>
      </c>
      <c r="C1204" t="s">
        <v>4727</v>
      </c>
      <c r="D1204" t="b">
        <v>0</v>
      </c>
    </row>
    <row r="1205" spans="1:4" x14ac:dyDescent="0.25">
      <c r="A1205" t="s">
        <v>1102</v>
      </c>
      <c r="B1205" t="s">
        <v>1263</v>
      </c>
      <c r="C1205" t="s">
        <v>4728</v>
      </c>
      <c r="D1205" t="b">
        <v>0</v>
      </c>
    </row>
    <row r="1206" spans="1:4" x14ac:dyDescent="0.25">
      <c r="A1206" t="s">
        <v>1102</v>
      </c>
      <c r="B1206" t="s">
        <v>1263</v>
      </c>
      <c r="C1206" t="s">
        <v>2454</v>
      </c>
      <c r="D1206" t="b">
        <v>0</v>
      </c>
    </row>
    <row r="1207" spans="1:4" x14ac:dyDescent="0.25">
      <c r="A1207" t="s">
        <v>1102</v>
      </c>
      <c r="B1207" t="s">
        <v>1263</v>
      </c>
      <c r="C1207" t="s">
        <v>4729</v>
      </c>
      <c r="D1207">
        <v>0</v>
      </c>
    </row>
    <row r="1208" spans="1:4" x14ac:dyDescent="0.25">
      <c r="A1208" t="s">
        <v>1102</v>
      </c>
      <c r="B1208" t="s">
        <v>1263</v>
      </c>
      <c r="C1208" t="s">
        <v>4730</v>
      </c>
      <c r="D1208">
        <v>0</v>
      </c>
    </row>
    <row r="1209" spans="1:4" x14ac:dyDescent="0.25">
      <c r="A1209" t="s">
        <v>1102</v>
      </c>
      <c r="B1209" t="s">
        <v>1263</v>
      </c>
      <c r="C1209" t="s">
        <v>4731</v>
      </c>
      <c r="D1209">
        <v>0</v>
      </c>
    </row>
    <row r="1210" spans="1:4" x14ac:dyDescent="0.25">
      <c r="A1210" t="s">
        <v>1102</v>
      </c>
      <c r="B1210" t="s">
        <v>1263</v>
      </c>
      <c r="C1210" t="s">
        <v>1046</v>
      </c>
      <c r="D1210">
        <v>0</v>
      </c>
    </row>
    <row r="1211" spans="1:4" x14ac:dyDescent="0.25">
      <c r="A1211" t="s">
        <v>1102</v>
      </c>
      <c r="B1211" t="s">
        <v>1263</v>
      </c>
      <c r="C1211" t="s">
        <v>9</v>
      </c>
      <c r="D1211">
        <v>0</v>
      </c>
    </row>
    <row r="1212" spans="1:4" x14ac:dyDescent="0.25">
      <c r="A1212" t="s">
        <v>1102</v>
      </c>
      <c r="B1212" t="s">
        <v>1263</v>
      </c>
      <c r="C1212" t="s">
        <v>4733</v>
      </c>
      <c r="D1212">
        <v>0</v>
      </c>
    </row>
    <row r="1213" spans="1:4" x14ac:dyDescent="0.25">
      <c r="A1213" t="s">
        <v>1102</v>
      </c>
      <c r="B1213" t="s">
        <v>1263</v>
      </c>
      <c r="C1213" t="s">
        <v>4734</v>
      </c>
      <c r="D1213">
        <v>0</v>
      </c>
    </row>
    <row r="1214" spans="1:4" x14ac:dyDescent="0.25">
      <c r="A1214" t="s">
        <v>1102</v>
      </c>
      <c r="B1214" t="s">
        <v>1263</v>
      </c>
      <c r="C1214" t="s">
        <v>4735</v>
      </c>
      <c r="D1214">
        <v>0</v>
      </c>
    </row>
    <row r="1215" spans="1:4" x14ac:dyDescent="0.25">
      <c r="A1215" t="s">
        <v>1102</v>
      </c>
      <c r="B1215" t="s">
        <v>1263</v>
      </c>
      <c r="C1215" t="s">
        <v>1081</v>
      </c>
      <c r="D1215" t="s">
        <v>3111</v>
      </c>
    </row>
    <row r="1216" spans="1:4" x14ac:dyDescent="0.25">
      <c r="A1216" t="s">
        <v>1102</v>
      </c>
      <c r="B1216" t="s">
        <v>1265</v>
      </c>
      <c r="C1216" t="s">
        <v>4725</v>
      </c>
      <c r="D1216">
        <v>81</v>
      </c>
    </row>
    <row r="1217" spans="1:4" x14ac:dyDescent="0.25">
      <c r="A1217" t="s">
        <v>1102</v>
      </c>
      <c r="B1217" t="s">
        <v>1265</v>
      </c>
      <c r="C1217" t="s">
        <v>1083</v>
      </c>
      <c r="D1217" t="b">
        <v>0</v>
      </c>
    </row>
    <row r="1218" spans="1:4" x14ac:dyDescent="0.25">
      <c r="A1218" t="s">
        <v>1102</v>
      </c>
      <c r="B1218" t="s">
        <v>1265</v>
      </c>
      <c r="C1218" t="s">
        <v>4726</v>
      </c>
      <c r="D1218" t="b">
        <v>0</v>
      </c>
    </row>
    <row r="1219" spans="1:4" x14ac:dyDescent="0.25">
      <c r="A1219" t="s">
        <v>1102</v>
      </c>
      <c r="B1219" t="s">
        <v>1265</v>
      </c>
      <c r="C1219" t="s">
        <v>4727</v>
      </c>
      <c r="D1219" t="b">
        <v>1</v>
      </c>
    </row>
    <row r="1220" spans="1:4" x14ac:dyDescent="0.25">
      <c r="A1220" t="s">
        <v>1102</v>
      </c>
      <c r="B1220" t="s">
        <v>1265</v>
      </c>
      <c r="C1220" t="s">
        <v>4728</v>
      </c>
      <c r="D1220" t="b">
        <v>0</v>
      </c>
    </row>
    <row r="1221" spans="1:4" x14ac:dyDescent="0.25">
      <c r="A1221" t="s">
        <v>1102</v>
      </c>
      <c r="B1221" t="s">
        <v>1265</v>
      </c>
      <c r="C1221" t="s">
        <v>2454</v>
      </c>
      <c r="D1221" t="b">
        <v>0</v>
      </c>
    </row>
    <row r="1222" spans="1:4" x14ac:dyDescent="0.25">
      <c r="A1222" t="s">
        <v>1102</v>
      </c>
      <c r="B1222" t="s">
        <v>1265</v>
      </c>
      <c r="C1222" t="s">
        <v>4729</v>
      </c>
      <c r="D1222">
        <v>3</v>
      </c>
    </row>
    <row r="1223" spans="1:4" x14ac:dyDescent="0.25">
      <c r="A1223" t="s">
        <v>1102</v>
      </c>
      <c r="B1223" t="s">
        <v>1265</v>
      </c>
      <c r="C1223" t="s">
        <v>4730</v>
      </c>
      <c r="D1223">
        <v>4</v>
      </c>
    </row>
    <row r="1224" spans="1:4" x14ac:dyDescent="0.25">
      <c r="A1224" t="s">
        <v>1102</v>
      </c>
      <c r="B1224" t="s">
        <v>1265</v>
      </c>
      <c r="C1224" t="s">
        <v>4731</v>
      </c>
      <c r="D1224">
        <v>2</v>
      </c>
    </row>
    <row r="1225" spans="1:4" x14ac:dyDescent="0.25">
      <c r="A1225" t="s">
        <v>1102</v>
      </c>
      <c r="B1225" t="s">
        <v>1265</v>
      </c>
      <c r="C1225" t="s">
        <v>1046</v>
      </c>
      <c r="D1225">
        <v>0</v>
      </c>
    </row>
    <row r="1226" spans="1:4" x14ac:dyDescent="0.25">
      <c r="A1226" t="s">
        <v>1102</v>
      </c>
      <c r="B1226" t="s">
        <v>1265</v>
      </c>
      <c r="C1226" t="s">
        <v>9</v>
      </c>
      <c r="D1226">
        <v>0</v>
      </c>
    </row>
    <row r="1227" spans="1:4" x14ac:dyDescent="0.25">
      <c r="A1227" t="s">
        <v>1102</v>
      </c>
      <c r="B1227" t="s">
        <v>1265</v>
      </c>
      <c r="C1227" t="s">
        <v>4733</v>
      </c>
      <c r="D1227">
        <v>0</v>
      </c>
    </row>
    <row r="1228" spans="1:4" x14ac:dyDescent="0.25">
      <c r="A1228" t="s">
        <v>1102</v>
      </c>
      <c r="B1228" t="s">
        <v>1265</v>
      </c>
      <c r="C1228" t="s">
        <v>4734</v>
      </c>
      <c r="D1228">
        <v>0</v>
      </c>
    </row>
    <row r="1229" spans="1:4" x14ac:dyDescent="0.25">
      <c r="A1229" t="s">
        <v>1102</v>
      </c>
      <c r="B1229" t="s">
        <v>1265</v>
      </c>
      <c r="C1229" t="s">
        <v>4735</v>
      </c>
      <c r="D1229">
        <v>0</v>
      </c>
    </row>
    <row r="1230" spans="1:4" x14ac:dyDescent="0.25">
      <c r="A1230" t="s">
        <v>1102</v>
      </c>
      <c r="B1230" t="s">
        <v>1265</v>
      </c>
      <c r="C1230" t="s">
        <v>1081</v>
      </c>
      <c r="D1230" t="s">
        <v>4738</v>
      </c>
    </row>
    <row r="1231" spans="1:4" x14ac:dyDescent="0.25">
      <c r="A1231" t="s">
        <v>1102</v>
      </c>
      <c r="B1231" t="s">
        <v>1267</v>
      </c>
      <c r="C1231" t="s">
        <v>4725</v>
      </c>
      <c r="D1231">
        <v>82</v>
      </c>
    </row>
    <row r="1232" spans="1:4" x14ac:dyDescent="0.25">
      <c r="A1232" t="s">
        <v>1102</v>
      </c>
      <c r="B1232" t="s">
        <v>1267</v>
      </c>
      <c r="C1232" t="s">
        <v>1083</v>
      </c>
      <c r="D1232" t="b">
        <v>0</v>
      </c>
    </row>
    <row r="1233" spans="1:4" x14ac:dyDescent="0.25">
      <c r="A1233" t="s">
        <v>1102</v>
      </c>
      <c r="B1233" t="s">
        <v>1267</v>
      </c>
      <c r="C1233" t="s">
        <v>4726</v>
      </c>
      <c r="D1233" t="b">
        <v>0</v>
      </c>
    </row>
    <row r="1234" spans="1:4" x14ac:dyDescent="0.25">
      <c r="A1234" t="s">
        <v>1102</v>
      </c>
      <c r="B1234" t="s">
        <v>1267</v>
      </c>
      <c r="C1234" t="s">
        <v>4727</v>
      </c>
      <c r="D1234" t="b">
        <v>1</v>
      </c>
    </row>
    <row r="1235" spans="1:4" x14ac:dyDescent="0.25">
      <c r="A1235" t="s">
        <v>1102</v>
      </c>
      <c r="B1235" t="s">
        <v>1267</v>
      </c>
      <c r="C1235" t="s">
        <v>4728</v>
      </c>
      <c r="D1235" t="b">
        <v>0</v>
      </c>
    </row>
    <row r="1236" spans="1:4" x14ac:dyDescent="0.25">
      <c r="A1236" t="s">
        <v>1102</v>
      </c>
      <c r="B1236" t="s">
        <v>1267</v>
      </c>
      <c r="C1236" t="s">
        <v>2454</v>
      </c>
      <c r="D1236" t="b">
        <v>0</v>
      </c>
    </row>
    <row r="1237" spans="1:4" x14ac:dyDescent="0.25">
      <c r="A1237" t="s">
        <v>1102</v>
      </c>
      <c r="B1237" t="s">
        <v>1267</v>
      </c>
      <c r="C1237" t="s">
        <v>4729</v>
      </c>
      <c r="D1237">
        <v>3</v>
      </c>
    </row>
    <row r="1238" spans="1:4" x14ac:dyDescent="0.25">
      <c r="A1238" t="s">
        <v>1102</v>
      </c>
      <c r="B1238" t="s">
        <v>1267</v>
      </c>
      <c r="C1238" t="s">
        <v>4730</v>
      </c>
      <c r="D1238">
        <v>4</v>
      </c>
    </row>
    <row r="1239" spans="1:4" x14ac:dyDescent="0.25">
      <c r="A1239" t="s">
        <v>1102</v>
      </c>
      <c r="B1239" t="s">
        <v>1267</v>
      </c>
      <c r="C1239" t="s">
        <v>4731</v>
      </c>
      <c r="D1239">
        <v>1</v>
      </c>
    </row>
    <row r="1240" spans="1:4" x14ac:dyDescent="0.25">
      <c r="A1240" t="s">
        <v>1102</v>
      </c>
      <c r="B1240" t="s">
        <v>1267</v>
      </c>
      <c r="C1240" t="s">
        <v>1046</v>
      </c>
      <c r="D1240">
        <v>0</v>
      </c>
    </row>
    <row r="1241" spans="1:4" x14ac:dyDescent="0.25">
      <c r="A1241" t="s">
        <v>1102</v>
      </c>
      <c r="B1241" t="s">
        <v>1267</v>
      </c>
      <c r="C1241" t="s">
        <v>9</v>
      </c>
      <c r="D1241">
        <v>0</v>
      </c>
    </row>
    <row r="1242" spans="1:4" x14ac:dyDescent="0.25">
      <c r="A1242" t="s">
        <v>1102</v>
      </c>
      <c r="B1242" t="s">
        <v>1267</v>
      </c>
      <c r="C1242" t="s">
        <v>4733</v>
      </c>
      <c r="D1242">
        <v>0</v>
      </c>
    </row>
    <row r="1243" spans="1:4" x14ac:dyDescent="0.25">
      <c r="A1243" t="s">
        <v>1102</v>
      </c>
      <c r="B1243" t="s">
        <v>1267</v>
      </c>
      <c r="C1243" t="s">
        <v>4734</v>
      </c>
      <c r="D1243">
        <v>0</v>
      </c>
    </row>
    <row r="1244" spans="1:4" x14ac:dyDescent="0.25">
      <c r="A1244" t="s">
        <v>1102</v>
      </c>
      <c r="B1244" t="s">
        <v>1267</v>
      </c>
      <c r="C1244" t="s">
        <v>4735</v>
      </c>
      <c r="D1244">
        <v>0</v>
      </c>
    </row>
    <row r="1245" spans="1:4" x14ac:dyDescent="0.25">
      <c r="A1245" t="s">
        <v>1102</v>
      </c>
      <c r="B1245" t="s">
        <v>1267</v>
      </c>
      <c r="C1245" t="s">
        <v>1081</v>
      </c>
      <c r="D1245" t="s">
        <v>4736</v>
      </c>
    </row>
    <row r="1246" spans="1:4" x14ac:dyDescent="0.25">
      <c r="A1246" t="s">
        <v>1102</v>
      </c>
      <c r="B1246" t="s">
        <v>1269</v>
      </c>
      <c r="C1246" t="s">
        <v>4725</v>
      </c>
      <c r="D1246">
        <v>83</v>
      </c>
    </row>
    <row r="1247" spans="1:4" x14ac:dyDescent="0.25">
      <c r="A1247" t="s">
        <v>1102</v>
      </c>
      <c r="B1247" t="s">
        <v>1269</v>
      </c>
      <c r="C1247" t="s">
        <v>1083</v>
      </c>
      <c r="D1247" t="b">
        <v>0</v>
      </c>
    </row>
    <row r="1248" spans="1:4" x14ac:dyDescent="0.25">
      <c r="A1248" t="s">
        <v>1102</v>
      </c>
      <c r="B1248" t="s">
        <v>1269</v>
      </c>
      <c r="C1248" t="s">
        <v>4726</v>
      </c>
      <c r="D1248" t="b">
        <v>0</v>
      </c>
    </row>
    <row r="1249" spans="1:4" x14ac:dyDescent="0.25">
      <c r="A1249" t="s">
        <v>1102</v>
      </c>
      <c r="B1249" t="s">
        <v>1269</v>
      </c>
      <c r="C1249" t="s">
        <v>4727</v>
      </c>
      <c r="D1249" t="b">
        <v>1</v>
      </c>
    </row>
    <row r="1250" spans="1:4" x14ac:dyDescent="0.25">
      <c r="A1250" t="s">
        <v>1102</v>
      </c>
      <c r="B1250" t="s">
        <v>1269</v>
      </c>
      <c r="C1250" t="s">
        <v>4728</v>
      </c>
      <c r="D1250" t="b">
        <v>0</v>
      </c>
    </row>
    <row r="1251" spans="1:4" x14ac:dyDescent="0.25">
      <c r="A1251" t="s">
        <v>1102</v>
      </c>
      <c r="B1251" t="s">
        <v>1269</v>
      </c>
      <c r="C1251" t="s">
        <v>2454</v>
      </c>
      <c r="D1251" t="b">
        <v>0</v>
      </c>
    </row>
    <row r="1252" spans="1:4" x14ac:dyDescent="0.25">
      <c r="A1252" t="s">
        <v>1102</v>
      </c>
      <c r="B1252" t="s">
        <v>1269</v>
      </c>
      <c r="C1252" t="s">
        <v>4729</v>
      </c>
      <c r="D1252">
        <v>3</v>
      </c>
    </row>
    <row r="1253" spans="1:4" x14ac:dyDescent="0.25">
      <c r="A1253" t="s">
        <v>1102</v>
      </c>
      <c r="B1253" t="s">
        <v>1269</v>
      </c>
      <c r="C1253" t="s">
        <v>4730</v>
      </c>
      <c r="D1253">
        <v>4</v>
      </c>
    </row>
    <row r="1254" spans="1:4" x14ac:dyDescent="0.25">
      <c r="A1254" t="s">
        <v>1102</v>
      </c>
      <c r="B1254" t="s">
        <v>1269</v>
      </c>
      <c r="C1254" t="s">
        <v>4731</v>
      </c>
      <c r="D1254">
        <v>1</v>
      </c>
    </row>
    <row r="1255" spans="1:4" x14ac:dyDescent="0.25">
      <c r="A1255" t="s">
        <v>1102</v>
      </c>
      <c r="B1255" t="s">
        <v>1269</v>
      </c>
      <c r="C1255" t="s">
        <v>1046</v>
      </c>
      <c r="D1255">
        <v>0</v>
      </c>
    </row>
    <row r="1256" spans="1:4" x14ac:dyDescent="0.25">
      <c r="A1256" t="s">
        <v>1102</v>
      </c>
      <c r="B1256" t="s">
        <v>1269</v>
      </c>
      <c r="C1256" t="s">
        <v>9</v>
      </c>
      <c r="D1256">
        <v>0</v>
      </c>
    </row>
    <row r="1257" spans="1:4" x14ac:dyDescent="0.25">
      <c r="A1257" t="s">
        <v>1102</v>
      </c>
      <c r="B1257" t="s">
        <v>1269</v>
      </c>
      <c r="C1257" t="s">
        <v>4733</v>
      </c>
      <c r="D1257">
        <v>0</v>
      </c>
    </row>
    <row r="1258" spans="1:4" x14ac:dyDescent="0.25">
      <c r="A1258" t="s">
        <v>1102</v>
      </c>
      <c r="B1258" t="s">
        <v>1269</v>
      </c>
      <c r="C1258" t="s">
        <v>4734</v>
      </c>
      <c r="D1258">
        <v>0</v>
      </c>
    </row>
    <row r="1259" spans="1:4" x14ac:dyDescent="0.25">
      <c r="A1259" t="s">
        <v>1102</v>
      </c>
      <c r="B1259" t="s">
        <v>1269</v>
      </c>
      <c r="C1259" t="s">
        <v>4735</v>
      </c>
      <c r="D1259">
        <v>0</v>
      </c>
    </row>
    <row r="1260" spans="1:4" x14ac:dyDescent="0.25">
      <c r="A1260" t="s">
        <v>1102</v>
      </c>
      <c r="B1260" t="s">
        <v>1269</v>
      </c>
      <c r="C1260" t="s">
        <v>1081</v>
      </c>
      <c r="D1260" t="s">
        <v>4736</v>
      </c>
    </row>
    <row r="1261" spans="1:4" x14ac:dyDescent="0.25">
      <c r="A1261" t="s">
        <v>1102</v>
      </c>
      <c r="B1261" t="s">
        <v>1271</v>
      </c>
      <c r="C1261" t="s">
        <v>4725</v>
      </c>
      <c r="D1261">
        <v>84</v>
      </c>
    </row>
    <row r="1262" spans="1:4" x14ac:dyDescent="0.25">
      <c r="A1262" t="s">
        <v>1102</v>
      </c>
      <c r="B1262" t="s">
        <v>1271</v>
      </c>
      <c r="C1262" t="s">
        <v>1083</v>
      </c>
      <c r="D1262" t="b">
        <v>1</v>
      </c>
    </row>
    <row r="1263" spans="1:4" x14ac:dyDescent="0.25">
      <c r="A1263" t="s">
        <v>1102</v>
      </c>
      <c r="B1263" t="s">
        <v>1271</v>
      </c>
      <c r="C1263" t="s">
        <v>4726</v>
      </c>
      <c r="D1263" t="b">
        <v>1</v>
      </c>
    </row>
    <row r="1264" spans="1:4" x14ac:dyDescent="0.25">
      <c r="A1264" t="s">
        <v>1102</v>
      </c>
      <c r="B1264" t="s">
        <v>1271</v>
      </c>
      <c r="C1264" t="s">
        <v>4727</v>
      </c>
      <c r="D1264" t="b">
        <v>1</v>
      </c>
    </row>
    <row r="1265" spans="1:4" x14ac:dyDescent="0.25">
      <c r="A1265" t="s">
        <v>1102</v>
      </c>
      <c r="B1265" t="s">
        <v>1271</v>
      </c>
      <c r="C1265" t="s">
        <v>4728</v>
      </c>
      <c r="D1265" t="b">
        <v>0</v>
      </c>
    </row>
    <row r="1266" spans="1:4" x14ac:dyDescent="0.25">
      <c r="A1266" t="s">
        <v>1102</v>
      </c>
      <c r="B1266" t="s">
        <v>1271</v>
      </c>
      <c r="C1266" t="s">
        <v>2454</v>
      </c>
      <c r="D1266" t="b">
        <v>0</v>
      </c>
    </row>
    <row r="1267" spans="1:4" x14ac:dyDescent="0.25">
      <c r="A1267" t="s">
        <v>1102</v>
      </c>
      <c r="B1267" t="s">
        <v>1271</v>
      </c>
      <c r="C1267" t="s">
        <v>4729</v>
      </c>
      <c r="D1267">
        <v>5</v>
      </c>
    </row>
    <row r="1268" spans="1:4" x14ac:dyDescent="0.25">
      <c r="A1268" t="s">
        <v>1102</v>
      </c>
      <c r="B1268" t="s">
        <v>1271</v>
      </c>
      <c r="C1268" t="s">
        <v>4730</v>
      </c>
      <c r="D1268">
        <v>0</v>
      </c>
    </row>
    <row r="1269" spans="1:4" x14ac:dyDescent="0.25">
      <c r="A1269" t="s">
        <v>1102</v>
      </c>
      <c r="B1269" t="s">
        <v>1271</v>
      </c>
      <c r="C1269" t="s">
        <v>4731</v>
      </c>
      <c r="D1269">
        <v>3</v>
      </c>
    </row>
    <row r="1270" spans="1:4" x14ac:dyDescent="0.25">
      <c r="A1270" t="s">
        <v>1102</v>
      </c>
      <c r="B1270" t="s">
        <v>1271</v>
      </c>
      <c r="C1270" t="s">
        <v>1046</v>
      </c>
      <c r="D1270">
        <v>3</v>
      </c>
    </row>
    <row r="1271" spans="1:4" x14ac:dyDescent="0.25">
      <c r="A1271" t="s">
        <v>1102</v>
      </c>
      <c r="B1271" t="s">
        <v>1271</v>
      </c>
      <c r="C1271" t="s">
        <v>9</v>
      </c>
      <c r="D1271">
        <v>0</v>
      </c>
    </row>
    <row r="1272" spans="1:4" x14ac:dyDescent="0.25">
      <c r="A1272" t="s">
        <v>1102</v>
      </c>
      <c r="B1272" t="s">
        <v>1271</v>
      </c>
      <c r="C1272" t="s">
        <v>4733</v>
      </c>
      <c r="D1272">
        <v>1</v>
      </c>
    </row>
    <row r="1273" spans="1:4" x14ac:dyDescent="0.25">
      <c r="A1273" t="s">
        <v>1102</v>
      </c>
      <c r="B1273" t="s">
        <v>1271</v>
      </c>
      <c r="C1273" t="s">
        <v>4734</v>
      </c>
      <c r="D1273">
        <v>237</v>
      </c>
    </row>
    <row r="1274" spans="1:4" x14ac:dyDescent="0.25">
      <c r="A1274" t="s">
        <v>1102</v>
      </c>
      <c r="B1274" t="s">
        <v>1271</v>
      </c>
      <c r="C1274" t="s">
        <v>4735</v>
      </c>
      <c r="D1274">
        <v>0</v>
      </c>
    </row>
    <row r="1275" spans="1:4" x14ac:dyDescent="0.25">
      <c r="A1275" t="s">
        <v>1102</v>
      </c>
      <c r="B1275" t="s">
        <v>1271</v>
      </c>
      <c r="C1275" t="s">
        <v>1081</v>
      </c>
      <c r="D1275" t="s">
        <v>4736</v>
      </c>
    </row>
    <row r="1276" spans="1:4" x14ac:dyDescent="0.25">
      <c r="A1276" t="s">
        <v>1102</v>
      </c>
      <c r="B1276" t="s">
        <v>1272</v>
      </c>
      <c r="C1276" t="s">
        <v>4725</v>
      </c>
      <c r="D1276">
        <v>85</v>
      </c>
    </row>
    <row r="1277" spans="1:4" x14ac:dyDescent="0.25">
      <c r="A1277" t="s">
        <v>1102</v>
      </c>
      <c r="B1277" t="s">
        <v>1272</v>
      </c>
      <c r="C1277" t="s">
        <v>1083</v>
      </c>
      <c r="D1277" t="b">
        <v>1</v>
      </c>
    </row>
    <row r="1278" spans="1:4" x14ac:dyDescent="0.25">
      <c r="A1278" t="s">
        <v>1102</v>
      </c>
      <c r="B1278" t="s">
        <v>1272</v>
      </c>
      <c r="C1278" t="s">
        <v>4726</v>
      </c>
      <c r="D1278" t="b">
        <v>1</v>
      </c>
    </row>
    <row r="1279" spans="1:4" x14ac:dyDescent="0.25">
      <c r="A1279" t="s">
        <v>1102</v>
      </c>
      <c r="B1279" t="s">
        <v>1272</v>
      </c>
      <c r="C1279" t="s">
        <v>4727</v>
      </c>
      <c r="D1279" t="b">
        <v>1</v>
      </c>
    </row>
    <row r="1280" spans="1:4" x14ac:dyDescent="0.25">
      <c r="A1280" t="s">
        <v>1102</v>
      </c>
      <c r="B1280" t="s">
        <v>1272</v>
      </c>
      <c r="C1280" t="s">
        <v>4728</v>
      </c>
      <c r="D1280" t="b">
        <v>0</v>
      </c>
    </row>
    <row r="1281" spans="1:4" x14ac:dyDescent="0.25">
      <c r="A1281" t="s">
        <v>1102</v>
      </c>
      <c r="B1281" t="s">
        <v>1272</v>
      </c>
      <c r="C1281" t="s">
        <v>2454</v>
      </c>
      <c r="D1281" t="b">
        <v>0</v>
      </c>
    </row>
    <row r="1282" spans="1:4" x14ac:dyDescent="0.25">
      <c r="A1282" t="s">
        <v>1102</v>
      </c>
      <c r="B1282" t="s">
        <v>1272</v>
      </c>
      <c r="C1282" t="s">
        <v>4729</v>
      </c>
      <c r="D1282">
        <v>5</v>
      </c>
    </row>
    <row r="1283" spans="1:4" x14ac:dyDescent="0.25">
      <c r="A1283" t="s">
        <v>1102</v>
      </c>
      <c r="B1283" t="s">
        <v>1272</v>
      </c>
      <c r="C1283" t="s">
        <v>4730</v>
      </c>
      <c r="D1283">
        <v>0</v>
      </c>
    </row>
    <row r="1284" spans="1:4" x14ac:dyDescent="0.25">
      <c r="A1284" t="s">
        <v>1102</v>
      </c>
      <c r="B1284" t="s">
        <v>1272</v>
      </c>
      <c r="C1284" t="s">
        <v>4731</v>
      </c>
      <c r="D1284">
        <v>0</v>
      </c>
    </row>
    <row r="1285" spans="1:4" x14ac:dyDescent="0.25">
      <c r="A1285" t="s">
        <v>1102</v>
      </c>
      <c r="B1285" t="s">
        <v>1272</v>
      </c>
      <c r="C1285" t="s">
        <v>1046</v>
      </c>
      <c r="D1285">
        <v>3</v>
      </c>
    </row>
    <row r="1286" spans="1:4" x14ac:dyDescent="0.25">
      <c r="A1286" t="s">
        <v>1102</v>
      </c>
      <c r="B1286" t="s">
        <v>1272</v>
      </c>
      <c r="C1286" t="s">
        <v>9</v>
      </c>
      <c r="D1286">
        <v>0</v>
      </c>
    </row>
    <row r="1287" spans="1:4" x14ac:dyDescent="0.25">
      <c r="A1287" t="s">
        <v>1102</v>
      </c>
      <c r="B1287" t="s">
        <v>1272</v>
      </c>
      <c r="C1287" t="s">
        <v>4733</v>
      </c>
      <c r="D1287">
        <v>1</v>
      </c>
    </row>
    <row r="1288" spans="1:4" x14ac:dyDescent="0.25">
      <c r="A1288" t="s">
        <v>1102</v>
      </c>
      <c r="B1288" t="s">
        <v>1272</v>
      </c>
      <c r="C1288" t="s">
        <v>4734</v>
      </c>
      <c r="D1288">
        <v>225</v>
      </c>
    </row>
    <row r="1289" spans="1:4" x14ac:dyDescent="0.25">
      <c r="A1289" t="s">
        <v>1102</v>
      </c>
      <c r="B1289" t="s">
        <v>1272</v>
      </c>
      <c r="C1289" t="s">
        <v>4735</v>
      </c>
      <c r="D1289">
        <v>0</v>
      </c>
    </row>
    <row r="1290" spans="1:4" x14ac:dyDescent="0.25">
      <c r="A1290" t="s">
        <v>1102</v>
      </c>
      <c r="B1290" t="s">
        <v>1272</v>
      </c>
      <c r="C1290" t="s">
        <v>1081</v>
      </c>
      <c r="D1290" t="s">
        <v>3111</v>
      </c>
    </row>
    <row r="1291" spans="1:4" x14ac:dyDescent="0.25">
      <c r="A1291" t="s">
        <v>1102</v>
      </c>
      <c r="B1291" t="s">
        <v>1273</v>
      </c>
      <c r="C1291" t="s">
        <v>4725</v>
      </c>
      <c r="D1291">
        <v>86</v>
      </c>
    </row>
    <row r="1292" spans="1:4" x14ac:dyDescent="0.25">
      <c r="A1292" t="s">
        <v>1102</v>
      </c>
      <c r="B1292" t="s">
        <v>1273</v>
      </c>
      <c r="C1292" t="s">
        <v>1083</v>
      </c>
      <c r="D1292" t="b">
        <v>1</v>
      </c>
    </row>
    <row r="1293" spans="1:4" x14ac:dyDescent="0.25">
      <c r="A1293" t="s">
        <v>1102</v>
      </c>
      <c r="B1293" t="s">
        <v>1273</v>
      </c>
      <c r="C1293" t="s">
        <v>4726</v>
      </c>
      <c r="D1293" t="b">
        <v>1</v>
      </c>
    </row>
    <row r="1294" spans="1:4" x14ac:dyDescent="0.25">
      <c r="A1294" t="s">
        <v>1102</v>
      </c>
      <c r="B1294" t="s">
        <v>1273</v>
      </c>
      <c r="C1294" t="s">
        <v>4727</v>
      </c>
      <c r="D1294" t="b">
        <v>1</v>
      </c>
    </row>
    <row r="1295" spans="1:4" x14ac:dyDescent="0.25">
      <c r="A1295" t="s">
        <v>1102</v>
      </c>
      <c r="B1295" t="s">
        <v>1273</v>
      </c>
      <c r="C1295" t="s">
        <v>4728</v>
      </c>
      <c r="D1295" t="b">
        <v>0</v>
      </c>
    </row>
    <row r="1296" spans="1:4" x14ac:dyDescent="0.25">
      <c r="A1296" t="s">
        <v>1102</v>
      </c>
      <c r="B1296" t="s">
        <v>1273</v>
      </c>
      <c r="C1296" t="s">
        <v>2454</v>
      </c>
      <c r="D1296" t="b">
        <v>0</v>
      </c>
    </row>
    <row r="1297" spans="1:4" x14ac:dyDescent="0.25">
      <c r="A1297" t="s">
        <v>1102</v>
      </c>
      <c r="B1297" t="s">
        <v>1273</v>
      </c>
      <c r="C1297" t="s">
        <v>4729</v>
      </c>
      <c r="D1297">
        <v>5</v>
      </c>
    </row>
    <row r="1298" spans="1:4" x14ac:dyDescent="0.25">
      <c r="A1298" t="s">
        <v>1102</v>
      </c>
      <c r="B1298" t="s">
        <v>1273</v>
      </c>
      <c r="C1298" t="s">
        <v>4730</v>
      </c>
      <c r="D1298">
        <v>0</v>
      </c>
    </row>
    <row r="1299" spans="1:4" x14ac:dyDescent="0.25">
      <c r="A1299" t="s">
        <v>1102</v>
      </c>
      <c r="B1299" t="s">
        <v>1273</v>
      </c>
      <c r="C1299" t="s">
        <v>4731</v>
      </c>
      <c r="D1299">
        <v>3</v>
      </c>
    </row>
    <row r="1300" spans="1:4" x14ac:dyDescent="0.25">
      <c r="A1300" t="s">
        <v>1102</v>
      </c>
      <c r="B1300" t="s">
        <v>1273</v>
      </c>
      <c r="C1300" t="s">
        <v>1046</v>
      </c>
      <c r="D1300">
        <v>3</v>
      </c>
    </row>
    <row r="1301" spans="1:4" x14ac:dyDescent="0.25">
      <c r="A1301" t="s">
        <v>1102</v>
      </c>
      <c r="B1301" t="s">
        <v>1273</v>
      </c>
      <c r="C1301" t="s">
        <v>9</v>
      </c>
      <c r="D1301">
        <v>0</v>
      </c>
    </row>
    <row r="1302" spans="1:4" x14ac:dyDescent="0.25">
      <c r="A1302" t="s">
        <v>1102</v>
      </c>
      <c r="B1302" t="s">
        <v>1273</v>
      </c>
      <c r="C1302" t="s">
        <v>4733</v>
      </c>
      <c r="D1302">
        <v>1</v>
      </c>
    </row>
    <row r="1303" spans="1:4" x14ac:dyDescent="0.25">
      <c r="A1303" t="s">
        <v>1102</v>
      </c>
      <c r="B1303" t="s">
        <v>1273</v>
      </c>
      <c r="C1303" t="s">
        <v>4734</v>
      </c>
      <c r="D1303">
        <v>225</v>
      </c>
    </row>
    <row r="1304" spans="1:4" x14ac:dyDescent="0.25">
      <c r="A1304" t="s">
        <v>1102</v>
      </c>
      <c r="B1304" t="s">
        <v>1273</v>
      </c>
      <c r="C1304" t="s">
        <v>4735</v>
      </c>
      <c r="D1304">
        <v>0</v>
      </c>
    </row>
    <row r="1305" spans="1:4" x14ac:dyDescent="0.25">
      <c r="A1305" t="s">
        <v>1102</v>
      </c>
      <c r="B1305" t="s">
        <v>1273</v>
      </c>
      <c r="C1305" t="s">
        <v>1081</v>
      </c>
      <c r="D1305" t="s">
        <v>4740</v>
      </c>
    </row>
    <row r="1306" spans="1:4" x14ac:dyDescent="0.25">
      <c r="A1306" t="s">
        <v>1102</v>
      </c>
      <c r="B1306" t="s">
        <v>1275</v>
      </c>
      <c r="C1306" t="s">
        <v>4725</v>
      </c>
      <c r="D1306">
        <v>87</v>
      </c>
    </row>
    <row r="1307" spans="1:4" x14ac:dyDescent="0.25">
      <c r="A1307" t="s">
        <v>1102</v>
      </c>
      <c r="B1307" t="s">
        <v>1275</v>
      </c>
      <c r="C1307" t="s">
        <v>1083</v>
      </c>
      <c r="D1307" t="b">
        <v>1</v>
      </c>
    </row>
    <row r="1308" spans="1:4" x14ac:dyDescent="0.25">
      <c r="A1308" t="s">
        <v>1102</v>
      </c>
      <c r="B1308" t="s">
        <v>1275</v>
      </c>
      <c r="C1308" t="s">
        <v>4726</v>
      </c>
      <c r="D1308" t="b">
        <v>1</v>
      </c>
    </row>
    <row r="1309" spans="1:4" x14ac:dyDescent="0.25">
      <c r="A1309" t="s">
        <v>1102</v>
      </c>
      <c r="B1309" t="s">
        <v>1275</v>
      </c>
      <c r="C1309" t="s">
        <v>4727</v>
      </c>
      <c r="D1309" t="b">
        <v>1</v>
      </c>
    </row>
    <row r="1310" spans="1:4" x14ac:dyDescent="0.25">
      <c r="A1310" t="s">
        <v>1102</v>
      </c>
      <c r="B1310" t="s">
        <v>1275</v>
      </c>
      <c r="C1310" t="s">
        <v>4728</v>
      </c>
      <c r="D1310" t="b">
        <v>0</v>
      </c>
    </row>
    <row r="1311" spans="1:4" x14ac:dyDescent="0.25">
      <c r="A1311" t="s">
        <v>1102</v>
      </c>
      <c r="B1311" t="s">
        <v>1275</v>
      </c>
      <c r="C1311" t="s">
        <v>2454</v>
      </c>
      <c r="D1311" t="b">
        <v>0</v>
      </c>
    </row>
    <row r="1312" spans="1:4" x14ac:dyDescent="0.25">
      <c r="A1312" t="s">
        <v>1102</v>
      </c>
      <c r="B1312" t="s">
        <v>1275</v>
      </c>
      <c r="C1312" t="s">
        <v>4729</v>
      </c>
      <c r="D1312">
        <v>5</v>
      </c>
    </row>
    <row r="1313" spans="1:4" x14ac:dyDescent="0.25">
      <c r="A1313" t="s">
        <v>1102</v>
      </c>
      <c r="B1313" t="s">
        <v>1275</v>
      </c>
      <c r="C1313" t="s">
        <v>4730</v>
      </c>
      <c r="D1313">
        <v>0</v>
      </c>
    </row>
    <row r="1314" spans="1:4" x14ac:dyDescent="0.25">
      <c r="A1314" t="s">
        <v>1102</v>
      </c>
      <c r="B1314" t="s">
        <v>1275</v>
      </c>
      <c r="C1314" t="s">
        <v>4731</v>
      </c>
      <c r="D1314">
        <v>0</v>
      </c>
    </row>
    <row r="1315" spans="1:4" x14ac:dyDescent="0.25">
      <c r="A1315" t="s">
        <v>1102</v>
      </c>
      <c r="B1315" t="s">
        <v>1275</v>
      </c>
      <c r="C1315" t="s">
        <v>1046</v>
      </c>
      <c r="D1315">
        <v>3</v>
      </c>
    </row>
    <row r="1316" spans="1:4" x14ac:dyDescent="0.25">
      <c r="A1316" t="s">
        <v>1102</v>
      </c>
      <c r="B1316" t="s">
        <v>1275</v>
      </c>
      <c r="C1316" t="s">
        <v>9</v>
      </c>
      <c r="D1316">
        <v>0</v>
      </c>
    </row>
    <row r="1317" spans="1:4" x14ac:dyDescent="0.25">
      <c r="A1317" t="s">
        <v>1102</v>
      </c>
      <c r="B1317" t="s">
        <v>1275</v>
      </c>
      <c r="C1317" t="s">
        <v>4733</v>
      </c>
      <c r="D1317">
        <v>1</v>
      </c>
    </row>
    <row r="1318" spans="1:4" x14ac:dyDescent="0.25">
      <c r="A1318" t="s">
        <v>1102</v>
      </c>
      <c r="B1318" t="s">
        <v>1275</v>
      </c>
      <c r="C1318" t="s">
        <v>4734</v>
      </c>
      <c r="D1318">
        <v>227</v>
      </c>
    </row>
    <row r="1319" spans="1:4" x14ac:dyDescent="0.25">
      <c r="A1319" t="s">
        <v>1102</v>
      </c>
      <c r="B1319" t="s">
        <v>1275</v>
      </c>
      <c r="C1319" t="s">
        <v>4735</v>
      </c>
      <c r="D1319">
        <v>0</v>
      </c>
    </row>
    <row r="1320" spans="1:4" x14ac:dyDescent="0.25">
      <c r="A1320" t="s">
        <v>1102</v>
      </c>
      <c r="B1320" t="s">
        <v>1275</v>
      </c>
      <c r="C1320" t="s">
        <v>1081</v>
      </c>
      <c r="D1320" t="s">
        <v>3111</v>
      </c>
    </row>
    <row r="1321" spans="1:4" x14ac:dyDescent="0.25">
      <c r="A1321" t="s">
        <v>1102</v>
      </c>
      <c r="B1321" t="s">
        <v>1276</v>
      </c>
      <c r="C1321" t="s">
        <v>4725</v>
      </c>
      <c r="D1321">
        <v>88</v>
      </c>
    </row>
    <row r="1322" spans="1:4" x14ac:dyDescent="0.25">
      <c r="A1322" t="s">
        <v>1102</v>
      </c>
      <c r="B1322" t="s">
        <v>1276</v>
      </c>
      <c r="C1322" t="s">
        <v>1083</v>
      </c>
      <c r="D1322" t="b">
        <v>1</v>
      </c>
    </row>
    <row r="1323" spans="1:4" x14ac:dyDescent="0.25">
      <c r="A1323" t="s">
        <v>1102</v>
      </c>
      <c r="B1323" t="s">
        <v>1276</v>
      </c>
      <c r="C1323" t="s">
        <v>4726</v>
      </c>
      <c r="D1323" t="b">
        <v>1</v>
      </c>
    </row>
    <row r="1324" spans="1:4" x14ac:dyDescent="0.25">
      <c r="A1324" t="s">
        <v>1102</v>
      </c>
      <c r="B1324" t="s">
        <v>1276</v>
      </c>
      <c r="C1324" t="s">
        <v>4727</v>
      </c>
      <c r="D1324" t="b">
        <v>1</v>
      </c>
    </row>
    <row r="1325" spans="1:4" x14ac:dyDescent="0.25">
      <c r="A1325" t="s">
        <v>1102</v>
      </c>
      <c r="B1325" t="s">
        <v>1276</v>
      </c>
      <c r="C1325" t="s">
        <v>4728</v>
      </c>
      <c r="D1325" t="b">
        <v>0</v>
      </c>
    </row>
    <row r="1326" spans="1:4" x14ac:dyDescent="0.25">
      <c r="A1326" t="s">
        <v>1102</v>
      </c>
      <c r="B1326" t="s">
        <v>1276</v>
      </c>
      <c r="C1326" t="s">
        <v>2454</v>
      </c>
      <c r="D1326" t="b">
        <v>0</v>
      </c>
    </row>
    <row r="1327" spans="1:4" x14ac:dyDescent="0.25">
      <c r="A1327" t="s">
        <v>1102</v>
      </c>
      <c r="B1327" t="s">
        <v>1276</v>
      </c>
      <c r="C1327" t="s">
        <v>4729</v>
      </c>
      <c r="D1327">
        <v>5</v>
      </c>
    </row>
    <row r="1328" spans="1:4" x14ac:dyDescent="0.25">
      <c r="A1328" t="s">
        <v>1102</v>
      </c>
      <c r="B1328" t="s">
        <v>1276</v>
      </c>
      <c r="C1328" t="s">
        <v>4730</v>
      </c>
      <c r="D1328">
        <v>0</v>
      </c>
    </row>
    <row r="1329" spans="1:4" x14ac:dyDescent="0.25">
      <c r="A1329" t="s">
        <v>1102</v>
      </c>
      <c r="B1329" t="s">
        <v>1276</v>
      </c>
      <c r="C1329" t="s">
        <v>4731</v>
      </c>
      <c r="D1329">
        <v>3</v>
      </c>
    </row>
    <row r="1330" spans="1:4" x14ac:dyDescent="0.25">
      <c r="A1330" t="s">
        <v>1102</v>
      </c>
      <c r="B1330" t="s">
        <v>1276</v>
      </c>
      <c r="C1330" t="s">
        <v>1046</v>
      </c>
      <c r="D1330">
        <v>3</v>
      </c>
    </row>
    <row r="1331" spans="1:4" x14ac:dyDescent="0.25">
      <c r="A1331" t="s">
        <v>1102</v>
      </c>
      <c r="B1331" t="s">
        <v>1276</v>
      </c>
      <c r="C1331" t="s">
        <v>9</v>
      </c>
      <c r="D1331">
        <v>0</v>
      </c>
    </row>
    <row r="1332" spans="1:4" x14ac:dyDescent="0.25">
      <c r="A1332" t="s">
        <v>1102</v>
      </c>
      <c r="B1332" t="s">
        <v>1276</v>
      </c>
      <c r="C1332" t="s">
        <v>4733</v>
      </c>
      <c r="D1332">
        <v>1</v>
      </c>
    </row>
    <row r="1333" spans="1:4" x14ac:dyDescent="0.25">
      <c r="A1333" t="s">
        <v>1102</v>
      </c>
      <c r="B1333" t="s">
        <v>1276</v>
      </c>
      <c r="C1333" t="s">
        <v>4734</v>
      </c>
      <c r="D1333">
        <v>227</v>
      </c>
    </row>
    <row r="1334" spans="1:4" x14ac:dyDescent="0.25">
      <c r="A1334" t="s">
        <v>1102</v>
      </c>
      <c r="B1334" t="s">
        <v>1276</v>
      </c>
      <c r="C1334" t="s">
        <v>4735</v>
      </c>
      <c r="D1334">
        <v>0</v>
      </c>
    </row>
    <row r="1335" spans="1:4" x14ac:dyDescent="0.25">
      <c r="A1335" t="s">
        <v>1102</v>
      </c>
      <c r="B1335" t="s">
        <v>1276</v>
      </c>
      <c r="C1335" t="s">
        <v>1081</v>
      </c>
      <c r="D1335" t="s">
        <v>4740</v>
      </c>
    </row>
    <row r="1336" spans="1:4" x14ac:dyDescent="0.25">
      <c r="A1336" t="s">
        <v>1102</v>
      </c>
      <c r="B1336" t="s">
        <v>1277</v>
      </c>
      <c r="C1336" t="s">
        <v>4725</v>
      </c>
      <c r="D1336">
        <v>89</v>
      </c>
    </row>
    <row r="1337" spans="1:4" x14ac:dyDescent="0.25">
      <c r="A1337" t="s">
        <v>1102</v>
      </c>
      <c r="B1337" t="s">
        <v>1277</v>
      </c>
      <c r="C1337" t="s">
        <v>1083</v>
      </c>
      <c r="D1337" t="b">
        <v>0</v>
      </c>
    </row>
    <row r="1338" spans="1:4" x14ac:dyDescent="0.25">
      <c r="A1338" t="s">
        <v>1102</v>
      </c>
      <c r="B1338" t="s">
        <v>1277</v>
      </c>
      <c r="C1338" t="s">
        <v>4726</v>
      </c>
      <c r="D1338" t="b">
        <v>0</v>
      </c>
    </row>
    <row r="1339" spans="1:4" x14ac:dyDescent="0.25">
      <c r="A1339" t="s">
        <v>1102</v>
      </c>
      <c r="B1339" t="s">
        <v>1277</v>
      </c>
      <c r="C1339" t="s">
        <v>4727</v>
      </c>
      <c r="D1339" t="b">
        <v>0</v>
      </c>
    </row>
    <row r="1340" spans="1:4" x14ac:dyDescent="0.25">
      <c r="A1340" t="s">
        <v>1102</v>
      </c>
      <c r="B1340" t="s">
        <v>1277</v>
      </c>
      <c r="C1340" t="s">
        <v>4728</v>
      </c>
      <c r="D1340" t="b">
        <v>0</v>
      </c>
    </row>
    <row r="1341" spans="1:4" x14ac:dyDescent="0.25">
      <c r="A1341" t="s">
        <v>1102</v>
      </c>
      <c r="B1341" t="s">
        <v>1277</v>
      </c>
      <c r="C1341" t="s">
        <v>2454</v>
      </c>
      <c r="D1341" t="b">
        <v>0</v>
      </c>
    </row>
    <row r="1342" spans="1:4" x14ac:dyDescent="0.25">
      <c r="A1342" t="s">
        <v>1102</v>
      </c>
      <c r="B1342" t="s">
        <v>1277</v>
      </c>
      <c r="C1342" t="s">
        <v>4729</v>
      </c>
      <c r="D1342">
        <v>0</v>
      </c>
    </row>
    <row r="1343" spans="1:4" x14ac:dyDescent="0.25">
      <c r="A1343" t="s">
        <v>1102</v>
      </c>
      <c r="B1343" t="s">
        <v>1277</v>
      </c>
      <c r="C1343" t="s">
        <v>4730</v>
      </c>
      <c r="D1343">
        <v>0</v>
      </c>
    </row>
    <row r="1344" spans="1:4" x14ac:dyDescent="0.25">
      <c r="A1344" t="s">
        <v>1102</v>
      </c>
      <c r="B1344" t="s">
        <v>1277</v>
      </c>
      <c r="C1344" t="s">
        <v>4731</v>
      </c>
      <c r="D1344">
        <v>0</v>
      </c>
    </row>
    <row r="1345" spans="1:4" x14ac:dyDescent="0.25">
      <c r="A1345" t="s">
        <v>1102</v>
      </c>
      <c r="B1345" t="s">
        <v>1277</v>
      </c>
      <c r="C1345" t="s">
        <v>1046</v>
      </c>
      <c r="D1345">
        <v>0</v>
      </c>
    </row>
    <row r="1346" spans="1:4" x14ac:dyDescent="0.25">
      <c r="A1346" t="s">
        <v>1102</v>
      </c>
      <c r="B1346" t="s">
        <v>1277</v>
      </c>
      <c r="C1346" t="s">
        <v>9</v>
      </c>
      <c r="D1346">
        <v>0</v>
      </c>
    </row>
    <row r="1347" spans="1:4" x14ac:dyDescent="0.25">
      <c r="A1347" t="s">
        <v>1102</v>
      </c>
      <c r="B1347" t="s">
        <v>1277</v>
      </c>
      <c r="C1347" t="s">
        <v>4733</v>
      </c>
      <c r="D1347">
        <v>0</v>
      </c>
    </row>
    <row r="1348" spans="1:4" x14ac:dyDescent="0.25">
      <c r="A1348" t="s">
        <v>1102</v>
      </c>
      <c r="B1348" t="s">
        <v>1277</v>
      </c>
      <c r="C1348" t="s">
        <v>4734</v>
      </c>
      <c r="D1348">
        <v>0</v>
      </c>
    </row>
    <row r="1349" spans="1:4" x14ac:dyDescent="0.25">
      <c r="A1349" t="s">
        <v>1102</v>
      </c>
      <c r="B1349" t="s">
        <v>1277</v>
      </c>
      <c r="C1349" t="s">
        <v>4735</v>
      </c>
      <c r="D1349">
        <v>0</v>
      </c>
    </row>
    <row r="1350" spans="1:4" x14ac:dyDescent="0.25">
      <c r="A1350" t="s">
        <v>1102</v>
      </c>
      <c r="B1350" t="s">
        <v>1277</v>
      </c>
      <c r="C1350" t="s">
        <v>1081</v>
      </c>
      <c r="D1350" t="s">
        <v>3111</v>
      </c>
    </row>
    <row r="1351" spans="1:4" x14ac:dyDescent="0.25">
      <c r="A1351" t="s">
        <v>1102</v>
      </c>
      <c r="B1351" t="s">
        <v>1278</v>
      </c>
      <c r="C1351" t="s">
        <v>4725</v>
      </c>
      <c r="D1351">
        <v>90</v>
      </c>
    </row>
    <row r="1352" spans="1:4" x14ac:dyDescent="0.25">
      <c r="A1352" t="s">
        <v>1102</v>
      </c>
      <c r="B1352" t="s">
        <v>1278</v>
      </c>
      <c r="C1352" t="s">
        <v>1083</v>
      </c>
      <c r="D1352" t="b">
        <v>0</v>
      </c>
    </row>
    <row r="1353" spans="1:4" x14ac:dyDescent="0.25">
      <c r="A1353" t="s">
        <v>1102</v>
      </c>
      <c r="B1353" t="s">
        <v>1278</v>
      </c>
      <c r="C1353" t="s">
        <v>4726</v>
      </c>
      <c r="D1353" t="b">
        <v>0</v>
      </c>
    </row>
    <row r="1354" spans="1:4" x14ac:dyDescent="0.25">
      <c r="A1354" t="s">
        <v>1102</v>
      </c>
      <c r="B1354" t="s">
        <v>1278</v>
      </c>
      <c r="C1354" t="s">
        <v>4727</v>
      </c>
      <c r="D1354" t="b">
        <v>0</v>
      </c>
    </row>
    <row r="1355" spans="1:4" x14ac:dyDescent="0.25">
      <c r="A1355" t="s">
        <v>1102</v>
      </c>
      <c r="B1355" t="s">
        <v>1278</v>
      </c>
      <c r="C1355" t="s">
        <v>4728</v>
      </c>
      <c r="D1355" t="b">
        <v>0</v>
      </c>
    </row>
    <row r="1356" spans="1:4" x14ac:dyDescent="0.25">
      <c r="A1356" t="s">
        <v>1102</v>
      </c>
      <c r="B1356" t="s">
        <v>1278</v>
      </c>
      <c r="C1356" t="s">
        <v>2454</v>
      </c>
      <c r="D1356" t="b">
        <v>0</v>
      </c>
    </row>
    <row r="1357" spans="1:4" x14ac:dyDescent="0.25">
      <c r="A1357" t="s">
        <v>1102</v>
      </c>
      <c r="B1357" t="s">
        <v>1278</v>
      </c>
      <c r="C1357" t="s">
        <v>4729</v>
      </c>
      <c r="D1357">
        <v>0</v>
      </c>
    </row>
    <row r="1358" spans="1:4" x14ac:dyDescent="0.25">
      <c r="A1358" t="s">
        <v>1102</v>
      </c>
      <c r="B1358" t="s">
        <v>1278</v>
      </c>
      <c r="C1358" t="s">
        <v>4730</v>
      </c>
      <c r="D1358">
        <v>0</v>
      </c>
    </row>
    <row r="1359" spans="1:4" x14ac:dyDescent="0.25">
      <c r="A1359" t="s">
        <v>1102</v>
      </c>
      <c r="B1359" t="s">
        <v>1278</v>
      </c>
      <c r="C1359" t="s">
        <v>4731</v>
      </c>
      <c r="D1359">
        <v>0</v>
      </c>
    </row>
    <row r="1360" spans="1:4" x14ac:dyDescent="0.25">
      <c r="A1360" t="s">
        <v>1102</v>
      </c>
      <c r="B1360" t="s">
        <v>1278</v>
      </c>
      <c r="C1360" t="s">
        <v>1046</v>
      </c>
      <c r="D1360">
        <v>0</v>
      </c>
    </row>
    <row r="1361" spans="1:4" x14ac:dyDescent="0.25">
      <c r="A1361" t="s">
        <v>1102</v>
      </c>
      <c r="B1361" t="s">
        <v>1278</v>
      </c>
      <c r="C1361" t="s">
        <v>9</v>
      </c>
      <c r="D1361">
        <v>0</v>
      </c>
    </row>
    <row r="1362" spans="1:4" x14ac:dyDescent="0.25">
      <c r="A1362" t="s">
        <v>1102</v>
      </c>
      <c r="B1362" t="s">
        <v>1278</v>
      </c>
      <c r="C1362" t="s">
        <v>4733</v>
      </c>
      <c r="D1362">
        <v>0</v>
      </c>
    </row>
    <row r="1363" spans="1:4" x14ac:dyDescent="0.25">
      <c r="A1363" t="s">
        <v>1102</v>
      </c>
      <c r="B1363" t="s">
        <v>1278</v>
      </c>
      <c r="C1363" t="s">
        <v>4734</v>
      </c>
      <c r="D1363">
        <v>0</v>
      </c>
    </row>
    <row r="1364" spans="1:4" x14ac:dyDescent="0.25">
      <c r="A1364" t="s">
        <v>1102</v>
      </c>
      <c r="B1364" t="s">
        <v>1278</v>
      </c>
      <c r="C1364" t="s">
        <v>4735</v>
      </c>
      <c r="D1364">
        <v>0</v>
      </c>
    </row>
    <row r="1365" spans="1:4" x14ac:dyDescent="0.25">
      <c r="A1365" t="s">
        <v>1102</v>
      </c>
      <c r="B1365" t="s">
        <v>1278</v>
      </c>
      <c r="C1365" t="s">
        <v>1081</v>
      </c>
      <c r="D1365" t="s">
        <v>3111</v>
      </c>
    </row>
    <row r="1366" spans="1:4" x14ac:dyDescent="0.25">
      <c r="A1366" t="s">
        <v>1102</v>
      </c>
      <c r="B1366" t="s">
        <v>1280</v>
      </c>
      <c r="C1366" t="s">
        <v>4725</v>
      </c>
      <c r="D1366">
        <v>91</v>
      </c>
    </row>
    <row r="1367" spans="1:4" x14ac:dyDescent="0.25">
      <c r="A1367" t="s">
        <v>1102</v>
      </c>
      <c r="B1367" t="s">
        <v>1280</v>
      </c>
      <c r="C1367" t="s">
        <v>1083</v>
      </c>
      <c r="D1367" t="b">
        <v>0</v>
      </c>
    </row>
    <row r="1368" spans="1:4" x14ac:dyDescent="0.25">
      <c r="A1368" t="s">
        <v>1102</v>
      </c>
      <c r="B1368" t="s">
        <v>1280</v>
      </c>
      <c r="C1368" t="s">
        <v>4726</v>
      </c>
      <c r="D1368" t="b">
        <v>0</v>
      </c>
    </row>
    <row r="1369" spans="1:4" x14ac:dyDescent="0.25">
      <c r="A1369" t="s">
        <v>1102</v>
      </c>
      <c r="B1369" t="s">
        <v>1280</v>
      </c>
      <c r="C1369" t="s">
        <v>4727</v>
      </c>
      <c r="D1369" t="b">
        <v>0</v>
      </c>
    </row>
    <row r="1370" spans="1:4" x14ac:dyDescent="0.25">
      <c r="A1370" t="s">
        <v>1102</v>
      </c>
      <c r="B1370" t="s">
        <v>1280</v>
      </c>
      <c r="C1370" t="s">
        <v>4728</v>
      </c>
      <c r="D1370" t="b">
        <v>0</v>
      </c>
    </row>
    <row r="1371" spans="1:4" x14ac:dyDescent="0.25">
      <c r="A1371" t="s">
        <v>1102</v>
      </c>
      <c r="B1371" t="s">
        <v>1280</v>
      </c>
      <c r="C1371" t="s">
        <v>2454</v>
      </c>
      <c r="D1371" t="b">
        <v>0</v>
      </c>
    </row>
    <row r="1372" spans="1:4" x14ac:dyDescent="0.25">
      <c r="A1372" t="s">
        <v>1102</v>
      </c>
      <c r="B1372" t="s">
        <v>1280</v>
      </c>
      <c r="C1372" t="s">
        <v>4729</v>
      </c>
      <c r="D1372">
        <v>0</v>
      </c>
    </row>
    <row r="1373" spans="1:4" x14ac:dyDescent="0.25">
      <c r="A1373" t="s">
        <v>1102</v>
      </c>
      <c r="B1373" t="s">
        <v>1280</v>
      </c>
      <c r="C1373" t="s">
        <v>4730</v>
      </c>
      <c r="D1373">
        <v>0</v>
      </c>
    </row>
    <row r="1374" spans="1:4" x14ac:dyDescent="0.25">
      <c r="A1374" t="s">
        <v>1102</v>
      </c>
      <c r="B1374" t="s">
        <v>1280</v>
      </c>
      <c r="C1374" t="s">
        <v>4731</v>
      </c>
      <c r="D1374">
        <v>0</v>
      </c>
    </row>
    <row r="1375" spans="1:4" x14ac:dyDescent="0.25">
      <c r="A1375" t="s">
        <v>1102</v>
      </c>
      <c r="B1375" t="s">
        <v>1280</v>
      </c>
      <c r="C1375" t="s">
        <v>1046</v>
      </c>
      <c r="D1375">
        <v>0</v>
      </c>
    </row>
    <row r="1376" spans="1:4" x14ac:dyDescent="0.25">
      <c r="A1376" t="s">
        <v>1102</v>
      </c>
      <c r="B1376" t="s">
        <v>1280</v>
      </c>
      <c r="C1376" t="s">
        <v>9</v>
      </c>
      <c r="D1376">
        <v>0</v>
      </c>
    </row>
    <row r="1377" spans="1:4" x14ac:dyDescent="0.25">
      <c r="A1377" t="s">
        <v>1102</v>
      </c>
      <c r="B1377" t="s">
        <v>1280</v>
      </c>
      <c r="C1377" t="s">
        <v>4733</v>
      </c>
      <c r="D1377">
        <v>0</v>
      </c>
    </row>
    <row r="1378" spans="1:4" x14ac:dyDescent="0.25">
      <c r="A1378" t="s">
        <v>1102</v>
      </c>
      <c r="B1378" t="s">
        <v>1280</v>
      </c>
      <c r="C1378" t="s">
        <v>4734</v>
      </c>
      <c r="D1378">
        <v>0</v>
      </c>
    </row>
    <row r="1379" spans="1:4" x14ac:dyDescent="0.25">
      <c r="A1379" t="s">
        <v>1102</v>
      </c>
      <c r="B1379" t="s">
        <v>1280</v>
      </c>
      <c r="C1379" t="s">
        <v>4735</v>
      </c>
      <c r="D1379">
        <v>0</v>
      </c>
    </row>
    <row r="1380" spans="1:4" x14ac:dyDescent="0.25">
      <c r="A1380" t="s">
        <v>1102</v>
      </c>
      <c r="B1380" t="s">
        <v>1280</v>
      </c>
      <c r="C1380" t="s">
        <v>1081</v>
      </c>
      <c r="D1380" t="s">
        <v>3111</v>
      </c>
    </row>
    <row r="1381" spans="1:4" x14ac:dyDescent="0.25">
      <c r="A1381" t="s">
        <v>1102</v>
      </c>
      <c r="B1381" t="s">
        <v>1282</v>
      </c>
      <c r="C1381" t="s">
        <v>4725</v>
      </c>
      <c r="D1381">
        <v>92</v>
      </c>
    </row>
    <row r="1382" spans="1:4" x14ac:dyDescent="0.25">
      <c r="A1382" t="s">
        <v>1102</v>
      </c>
      <c r="B1382" t="s">
        <v>1282</v>
      </c>
      <c r="C1382" t="s">
        <v>1083</v>
      </c>
      <c r="D1382" t="b">
        <v>0</v>
      </c>
    </row>
    <row r="1383" spans="1:4" x14ac:dyDescent="0.25">
      <c r="A1383" t="s">
        <v>1102</v>
      </c>
      <c r="B1383" t="s">
        <v>1282</v>
      </c>
      <c r="C1383" t="s">
        <v>4726</v>
      </c>
      <c r="D1383" t="b">
        <v>0</v>
      </c>
    </row>
    <row r="1384" spans="1:4" x14ac:dyDescent="0.25">
      <c r="A1384" t="s">
        <v>1102</v>
      </c>
      <c r="B1384" t="s">
        <v>1282</v>
      </c>
      <c r="C1384" t="s">
        <v>4727</v>
      </c>
      <c r="D1384" t="b">
        <v>0</v>
      </c>
    </row>
    <row r="1385" spans="1:4" x14ac:dyDescent="0.25">
      <c r="A1385" t="s">
        <v>1102</v>
      </c>
      <c r="B1385" t="s">
        <v>1282</v>
      </c>
      <c r="C1385" t="s">
        <v>4728</v>
      </c>
      <c r="D1385" t="b">
        <v>0</v>
      </c>
    </row>
    <row r="1386" spans="1:4" x14ac:dyDescent="0.25">
      <c r="A1386" t="s">
        <v>1102</v>
      </c>
      <c r="B1386" t="s">
        <v>1282</v>
      </c>
      <c r="C1386" t="s">
        <v>2454</v>
      </c>
      <c r="D1386" t="b">
        <v>0</v>
      </c>
    </row>
    <row r="1387" spans="1:4" x14ac:dyDescent="0.25">
      <c r="A1387" t="s">
        <v>1102</v>
      </c>
      <c r="B1387" t="s">
        <v>1282</v>
      </c>
      <c r="C1387" t="s">
        <v>4729</v>
      </c>
      <c r="D1387">
        <v>0</v>
      </c>
    </row>
    <row r="1388" spans="1:4" x14ac:dyDescent="0.25">
      <c r="A1388" t="s">
        <v>1102</v>
      </c>
      <c r="B1388" t="s">
        <v>1282</v>
      </c>
      <c r="C1388" t="s">
        <v>4730</v>
      </c>
      <c r="D1388">
        <v>0</v>
      </c>
    </row>
    <row r="1389" spans="1:4" x14ac:dyDescent="0.25">
      <c r="A1389" t="s">
        <v>1102</v>
      </c>
      <c r="B1389" t="s">
        <v>1282</v>
      </c>
      <c r="C1389" t="s">
        <v>4731</v>
      </c>
      <c r="D1389">
        <v>0</v>
      </c>
    </row>
    <row r="1390" spans="1:4" x14ac:dyDescent="0.25">
      <c r="A1390" t="s">
        <v>1102</v>
      </c>
      <c r="B1390" t="s">
        <v>1282</v>
      </c>
      <c r="C1390" t="s">
        <v>1046</v>
      </c>
      <c r="D1390">
        <v>0</v>
      </c>
    </row>
    <row r="1391" spans="1:4" x14ac:dyDescent="0.25">
      <c r="A1391" t="s">
        <v>1102</v>
      </c>
      <c r="B1391" t="s">
        <v>1282</v>
      </c>
      <c r="C1391" t="s">
        <v>9</v>
      </c>
      <c r="D1391">
        <v>0</v>
      </c>
    </row>
    <row r="1392" spans="1:4" x14ac:dyDescent="0.25">
      <c r="A1392" t="s">
        <v>1102</v>
      </c>
      <c r="B1392" t="s">
        <v>1282</v>
      </c>
      <c r="C1392" t="s">
        <v>4733</v>
      </c>
      <c r="D1392">
        <v>0</v>
      </c>
    </row>
    <row r="1393" spans="1:4" x14ac:dyDescent="0.25">
      <c r="A1393" t="s">
        <v>1102</v>
      </c>
      <c r="B1393" t="s">
        <v>1282</v>
      </c>
      <c r="C1393" t="s">
        <v>4734</v>
      </c>
      <c r="D1393">
        <v>0</v>
      </c>
    </row>
    <row r="1394" spans="1:4" x14ac:dyDescent="0.25">
      <c r="A1394" t="s">
        <v>1102</v>
      </c>
      <c r="B1394" t="s">
        <v>1282</v>
      </c>
      <c r="C1394" t="s">
        <v>4735</v>
      </c>
      <c r="D1394">
        <v>0</v>
      </c>
    </row>
    <row r="1395" spans="1:4" x14ac:dyDescent="0.25">
      <c r="A1395" t="s">
        <v>1102</v>
      </c>
      <c r="B1395" t="s">
        <v>1282</v>
      </c>
      <c r="C1395" t="s">
        <v>1081</v>
      </c>
      <c r="D1395" t="s">
        <v>3111</v>
      </c>
    </row>
    <row r="1396" spans="1:4" x14ac:dyDescent="0.25">
      <c r="A1396" t="s">
        <v>1102</v>
      </c>
      <c r="B1396" t="s">
        <v>1284</v>
      </c>
      <c r="C1396" t="s">
        <v>4725</v>
      </c>
      <c r="D1396">
        <v>93</v>
      </c>
    </row>
    <row r="1397" spans="1:4" x14ac:dyDescent="0.25">
      <c r="A1397" t="s">
        <v>1102</v>
      </c>
      <c r="B1397" t="s">
        <v>1284</v>
      </c>
      <c r="C1397" t="s">
        <v>1083</v>
      </c>
      <c r="D1397" t="b">
        <v>0</v>
      </c>
    </row>
    <row r="1398" spans="1:4" x14ac:dyDescent="0.25">
      <c r="A1398" t="s">
        <v>1102</v>
      </c>
      <c r="B1398" t="s">
        <v>1284</v>
      </c>
      <c r="C1398" t="s">
        <v>4726</v>
      </c>
      <c r="D1398" t="b">
        <v>0</v>
      </c>
    </row>
    <row r="1399" spans="1:4" x14ac:dyDescent="0.25">
      <c r="A1399" t="s">
        <v>1102</v>
      </c>
      <c r="B1399" t="s">
        <v>1284</v>
      </c>
      <c r="C1399" t="s">
        <v>4727</v>
      </c>
      <c r="D1399" t="b">
        <v>1</v>
      </c>
    </row>
    <row r="1400" spans="1:4" x14ac:dyDescent="0.25">
      <c r="A1400" t="s">
        <v>1102</v>
      </c>
      <c r="B1400" t="s">
        <v>1284</v>
      </c>
      <c r="C1400" t="s">
        <v>4728</v>
      </c>
      <c r="D1400" t="b">
        <v>0</v>
      </c>
    </row>
    <row r="1401" spans="1:4" x14ac:dyDescent="0.25">
      <c r="A1401" t="s">
        <v>1102</v>
      </c>
      <c r="B1401" t="s">
        <v>1284</v>
      </c>
      <c r="C1401" t="s">
        <v>2454</v>
      </c>
      <c r="D1401" t="b">
        <v>0</v>
      </c>
    </row>
    <row r="1402" spans="1:4" x14ac:dyDescent="0.25">
      <c r="A1402" t="s">
        <v>1102</v>
      </c>
      <c r="B1402" t="s">
        <v>1284</v>
      </c>
      <c r="C1402" t="s">
        <v>4729</v>
      </c>
      <c r="D1402">
        <v>1</v>
      </c>
    </row>
    <row r="1403" spans="1:4" x14ac:dyDescent="0.25">
      <c r="A1403" t="s">
        <v>1102</v>
      </c>
      <c r="B1403" t="s">
        <v>1284</v>
      </c>
      <c r="C1403" t="s">
        <v>4730</v>
      </c>
      <c r="D1403">
        <v>0</v>
      </c>
    </row>
    <row r="1404" spans="1:4" x14ac:dyDescent="0.25">
      <c r="A1404" t="s">
        <v>1102</v>
      </c>
      <c r="B1404" t="s">
        <v>1284</v>
      </c>
      <c r="C1404" t="s">
        <v>4731</v>
      </c>
      <c r="D1404">
        <v>3</v>
      </c>
    </row>
    <row r="1405" spans="1:4" x14ac:dyDescent="0.25">
      <c r="A1405" t="s">
        <v>1102</v>
      </c>
      <c r="B1405" t="s">
        <v>1284</v>
      </c>
      <c r="C1405" t="s">
        <v>1046</v>
      </c>
      <c r="D1405">
        <v>0</v>
      </c>
    </row>
    <row r="1406" spans="1:4" x14ac:dyDescent="0.25">
      <c r="A1406" t="s">
        <v>1102</v>
      </c>
      <c r="B1406" t="s">
        <v>1284</v>
      </c>
      <c r="C1406" t="s">
        <v>9</v>
      </c>
      <c r="D1406">
        <v>0</v>
      </c>
    </row>
    <row r="1407" spans="1:4" x14ac:dyDescent="0.25">
      <c r="A1407" t="s">
        <v>1102</v>
      </c>
      <c r="B1407" t="s">
        <v>1284</v>
      </c>
      <c r="C1407" t="s">
        <v>4733</v>
      </c>
      <c r="D1407">
        <v>0</v>
      </c>
    </row>
    <row r="1408" spans="1:4" x14ac:dyDescent="0.25">
      <c r="A1408" t="s">
        <v>1102</v>
      </c>
      <c r="B1408" t="s">
        <v>1284</v>
      </c>
      <c r="C1408" t="s">
        <v>4734</v>
      </c>
      <c r="D1408">
        <v>0</v>
      </c>
    </row>
    <row r="1409" spans="1:4" x14ac:dyDescent="0.25">
      <c r="A1409" t="s">
        <v>1102</v>
      </c>
      <c r="B1409" t="s">
        <v>1284</v>
      </c>
      <c r="C1409" t="s">
        <v>4735</v>
      </c>
      <c r="D1409">
        <v>0</v>
      </c>
    </row>
    <row r="1410" spans="1:4" x14ac:dyDescent="0.25">
      <c r="A1410" t="s">
        <v>1102</v>
      </c>
      <c r="B1410" t="s">
        <v>1284</v>
      </c>
      <c r="C1410" t="s">
        <v>1081</v>
      </c>
      <c r="D1410" t="s">
        <v>3111</v>
      </c>
    </row>
    <row r="1411" spans="1:4" x14ac:dyDescent="0.25">
      <c r="A1411" t="s">
        <v>1102</v>
      </c>
      <c r="B1411" t="s">
        <v>5986</v>
      </c>
      <c r="C1411" t="s">
        <v>4725</v>
      </c>
      <c r="D1411">
        <v>94</v>
      </c>
    </row>
    <row r="1412" spans="1:4" x14ac:dyDescent="0.25">
      <c r="A1412" t="s">
        <v>1102</v>
      </c>
      <c r="B1412" t="s">
        <v>5986</v>
      </c>
      <c r="C1412" t="s">
        <v>1083</v>
      </c>
      <c r="D1412" t="b">
        <v>1</v>
      </c>
    </row>
    <row r="1413" spans="1:4" x14ac:dyDescent="0.25">
      <c r="A1413" t="s">
        <v>1102</v>
      </c>
      <c r="B1413" t="s">
        <v>5986</v>
      </c>
      <c r="C1413" t="s">
        <v>4726</v>
      </c>
      <c r="D1413" t="b">
        <v>1</v>
      </c>
    </row>
    <row r="1414" spans="1:4" x14ac:dyDescent="0.25">
      <c r="A1414" t="s">
        <v>1102</v>
      </c>
      <c r="B1414" t="s">
        <v>5986</v>
      </c>
      <c r="C1414" t="s">
        <v>4727</v>
      </c>
      <c r="D1414" t="b">
        <v>1</v>
      </c>
    </row>
    <row r="1415" spans="1:4" x14ac:dyDescent="0.25">
      <c r="A1415" t="s">
        <v>1102</v>
      </c>
      <c r="B1415" t="s">
        <v>5986</v>
      </c>
      <c r="C1415" t="s">
        <v>4728</v>
      </c>
      <c r="D1415" t="b">
        <v>0</v>
      </c>
    </row>
    <row r="1416" spans="1:4" x14ac:dyDescent="0.25">
      <c r="A1416" t="s">
        <v>1102</v>
      </c>
      <c r="B1416" t="s">
        <v>5986</v>
      </c>
      <c r="C1416" t="s">
        <v>2454</v>
      </c>
      <c r="D1416" t="b">
        <v>0</v>
      </c>
    </row>
    <row r="1417" spans="1:4" x14ac:dyDescent="0.25">
      <c r="A1417" t="s">
        <v>1102</v>
      </c>
      <c r="B1417" t="s">
        <v>5986</v>
      </c>
      <c r="C1417" t="s">
        <v>4729</v>
      </c>
      <c r="D1417">
        <v>5</v>
      </c>
    </row>
    <row r="1418" spans="1:4" x14ac:dyDescent="0.25">
      <c r="A1418" t="s">
        <v>1102</v>
      </c>
      <c r="B1418" t="s">
        <v>5986</v>
      </c>
      <c r="C1418" t="s">
        <v>4730</v>
      </c>
      <c r="D1418">
        <v>0</v>
      </c>
    </row>
    <row r="1419" spans="1:4" x14ac:dyDescent="0.25">
      <c r="A1419" t="s">
        <v>1102</v>
      </c>
      <c r="B1419" t="s">
        <v>5986</v>
      </c>
      <c r="C1419" t="s">
        <v>4731</v>
      </c>
      <c r="D1419">
        <v>4</v>
      </c>
    </row>
    <row r="1420" spans="1:4" x14ac:dyDescent="0.25">
      <c r="A1420" t="s">
        <v>1102</v>
      </c>
      <c r="B1420" t="s">
        <v>5986</v>
      </c>
      <c r="C1420" t="s">
        <v>1046</v>
      </c>
      <c r="D1420">
        <v>3</v>
      </c>
    </row>
    <row r="1421" spans="1:4" x14ac:dyDescent="0.25">
      <c r="A1421" t="s">
        <v>1102</v>
      </c>
      <c r="B1421" t="s">
        <v>5986</v>
      </c>
      <c r="C1421" t="s">
        <v>9</v>
      </c>
      <c r="D1421">
        <v>0</v>
      </c>
    </row>
    <row r="1422" spans="1:4" x14ac:dyDescent="0.25">
      <c r="A1422" t="s">
        <v>1102</v>
      </c>
      <c r="B1422" t="s">
        <v>5986</v>
      </c>
      <c r="C1422" t="s">
        <v>4733</v>
      </c>
      <c r="D1422">
        <v>1</v>
      </c>
    </row>
    <row r="1423" spans="1:4" x14ac:dyDescent="0.25">
      <c r="A1423" t="s">
        <v>1102</v>
      </c>
      <c r="B1423" t="s">
        <v>5986</v>
      </c>
      <c r="C1423" t="s">
        <v>4734</v>
      </c>
      <c r="D1423">
        <v>246</v>
      </c>
    </row>
    <row r="1424" spans="1:4" x14ac:dyDescent="0.25">
      <c r="A1424" t="s">
        <v>1102</v>
      </c>
      <c r="B1424" t="s">
        <v>5986</v>
      </c>
      <c r="C1424" t="s">
        <v>4735</v>
      </c>
      <c r="D1424">
        <v>0</v>
      </c>
    </row>
    <row r="1425" spans="1:4" x14ac:dyDescent="0.25">
      <c r="A1425" t="s">
        <v>1102</v>
      </c>
      <c r="B1425" t="s">
        <v>5986</v>
      </c>
      <c r="C1425" t="s">
        <v>1081</v>
      </c>
      <c r="D1425" t="s">
        <v>3111</v>
      </c>
    </row>
    <row r="1426" spans="1:4" x14ac:dyDescent="0.25">
      <c r="A1426" t="s">
        <v>1102</v>
      </c>
      <c r="B1426" t="s">
        <v>628</v>
      </c>
      <c r="C1426" t="s">
        <v>4725</v>
      </c>
      <c r="D1426">
        <v>95</v>
      </c>
    </row>
    <row r="1427" spans="1:4" x14ac:dyDescent="0.25">
      <c r="A1427" t="s">
        <v>1102</v>
      </c>
      <c r="B1427" t="s">
        <v>628</v>
      </c>
      <c r="C1427" t="s">
        <v>1083</v>
      </c>
      <c r="D1427" t="b">
        <v>0</v>
      </c>
    </row>
    <row r="1428" spans="1:4" x14ac:dyDescent="0.25">
      <c r="A1428" t="s">
        <v>1102</v>
      </c>
      <c r="B1428" t="s">
        <v>628</v>
      </c>
      <c r="C1428" t="s">
        <v>4726</v>
      </c>
      <c r="D1428" t="b">
        <v>0</v>
      </c>
    </row>
    <row r="1429" spans="1:4" x14ac:dyDescent="0.25">
      <c r="A1429" t="s">
        <v>1102</v>
      </c>
      <c r="B1429" t="s">
        <v>628</v>
      </c>
      <c r="C1429" t="s">
        <v>4727</v>
      </c>
      <c r="D1429" t="b">
        <v>0</v>
      </c>
    </row>
    <row r="1430" spans="1:4" x14ac:dyDescent="0.25">
      <c r="A1430" t="s">
        <v>1102</v>
      </c>
      <c r="B1430" t="s">
        <v>628</v>
      </c>
      <c r="C1430" t="s">
        <v>4728</v>
      </c>
      <c r="D1430" t="b">
        <v>0</v>
      </c>
    </row>
    <row r="1431" spans="1:4" x14ac:dyDescent="0.25">
      <c r="A1431" t="s">
        <v>1102</v>
      </c>
      <c r="B1431" t="s">
        <v>628</v>
      </c>
      <c r="C1431" t="s">
        <v>2454</v>
      </c>
      <c r="D1431" t="b">
        <v>0</v>
      </c>
    </row>
    <row r="1432" spans="1:4" x14ac:dyDescent="0.25">
      <c r="A1432" t="s">
        <v>1102</v>
      </c>
      <c r="B1432" t="s">
        <v>628</v>
      </c>
      <c r="C1432" t="s">
        <v>4729</v>
      </c>
      <c r="D1432">
        <v>0</v>
      </c>
    </row>
    <row r="1433" spans="1:4" x14ac:dyDescent="0.25">
      <c r="A1433" t="s">
        <v>1102</v>
      </c>
      <c r="B1433" t="s">
        <v>628</v>
      </c>
      <c r="C1433" t="s">
        <v>4730</v>
      </c>
      <c r="D1433">
        <v>0</v>
      </c>
    </row>
    <row r="1434" spans="1:4" x14ac:dyDescent="0.25">
      <c r="A1434" t="s">
        <v>1102</v>
      </c>
      <c r="B1434" t="s">
        <v>628</v>
      </c>
      <c r="C1434" t="s">
        <v>4731</v>
      </c>
      <c r="D1434">
        <v>0</v>
      </c>
    </row>
    <row r="1435" spans="1:4" x14ac:dyDescent="0.25">
      <c r="A1435" t="s">
        <v>1102</v>
      </c>
      <c r="B1435" t="s">
        <v>628</v>
      </c>
      <c r="C1435" t="s">
        <v>1046</v>
      </c>
      <c r="D1435">
        <v>0</v>
      </c>
    </row>
    <row r="1436" spans="1:4" x14ac:dyDescent="0.25">
      <c r="A1436" t="s">
        <v>1102</v>
      </c>
      <c r="B1436" t="s">
        <v>628</v>
      </c>
      <c r="C1436" t="s">
        <v>9</v>
      </c>
      <c r="D1436">
        <v>0</v>
      </c>
    </row>
    <row r="1437" spans="1:4" x14ac:dyDescent="0.25">
      <c r="A1437" t="s">
        <v>1102</v>
      </c>
      <c r="B1437" t="s">
        <v>628</v>
      </c>
      <c r="C1437" t="s">
        <v>4733</v>
      </c>
      <c r="D1437">
        <v>0</v>
      </c>
    </row>
    <row r="1438" spans="1:4" x14ac:dyDescent="0.25">
      <c r="A1438" t="s">
        <v>1102</v>
      </c>
      <c r="B1438" t="s">
        <v>628</v>
      </c>
      <c r="C1438" t="s">
        <v>4734</v>
      </c>
      <c r="D1438">
        <v>0</v>
      </c>
    </row>
    <row r="1439" spans="1:4" x14ac:dyDescent="0.25">
      <c r="A1439" t="s">
        <v>1102</v>
      </c>
      <c r="B1439" t="s">
        <v>628</v>
      </c>
      <c r="C1439" t="s">
        <v>4735</v>
      </c>
      <c r="D1439">
        <v>0</v>
      </c>
    </row>
    <row r="1440" spans="1:4" x14ac:dyDescent="0.25">
      <c r="A1440" t="s">
        <v>1102</v>
      </c>
      <c r="B1440" t="s">
        <v>628</v>
      </c>
      <c r="C1440" t="s">
        <v>1081</v>
      </c>
      <c r="D1440" t="s">
        <v>3111</v>
      </c>
    </row>
    <row r="1441" spans="1:4" x14ac:dyDescent="0.25">
      <c r="A1441" t="s">
        <v>1105</v>
      </c>
      <c r="B1441" t="s">
        <v>1288</v>
      </c>
      <c r="C1441" t="s">
        <v>4725</v>
      </c>
      <c r="D1441">
        <v>96</v>
      </c>
    </row>
    <row r="1442" spans="1:4" x14ac:dyDescent="0.25">
      <c r="A1442" t="s">
        <v>1105</v>
      </c>
      <c r="B1442" t="s">
        <v>1288</v>
      </c>
      <c r="C1442" t="s">
        <v>1083</v>
      </c>
      <c r="D1442" t="b">
        <v>0</v>
      </c>
    </row>
    <row r="1443" spans="1:4" x14ac:dyDescent="0.25">
      <c r="A1443" t="s">
        <v>1105</v>
      </c>
      <c r="B1443" t="s">
        <v>1288</v>
      </c>
      <c r="C1443" t="s">
        <v>4726</v>
      </c>
      <c r="D1443" t="b">
        <v>1</v>
      </c>
    </row>
    <row r="1444" spans="1:4" x14ac:dyDescent="0.25">
      <c r="A1444" t="s">
        <v>1105</v>
      </c>
      <c r="B1444" t="s">
        <v>1288</v>
      </c>
      <c r="C1444" t="s">
        <v>4727</v>
      </c>
      <c r="D1444" t="b">
        <v>1</v>
      </c>
    </row>
    <row r="1445" spans="1:4" x14ac:dyDescent="0.25">
      <c r="A1445" t="s">
        <v>1105</v>
      </c>
      <c r="B1445" t="s">
        <v>1288</v>
      </c>
      <c r="C1445" t="s">
        <v>4728</v>
      </c>
      <c r="D1445" t="b">
        <v>0</v>
      </c>
    </row>
    <row r="1446" spans="1:4" x14ac:dyDescent="0.25">
      <c r="A1446" t="s">
        <v>1105</v>
      </c>
      <c r="B1446" t="s">
        <v>1288</v>
      </c>
      <c r="C1446" t="s">
        <v>2454</v>
      </c>
      <c r="D1446" t="b">
        <v>0</v>
      </c>
    </row>
    <row r="1447" spans="1:4" x14ac:dyDescent="0.25">
      <c r="A1447" t="s">
        <v>1105</v>
      </c>
      <c r="B1447" t="s">
        <v>1288</v>
      </c>
      <c r="C1447" t="s">
        <v>4729</v>
      </c>
      <c r="D1447">
        <v>0</v>
      </c>
    </row>
    <row r="1448" spans="1:4" x14ac:dyDescent="0.25">
      <c r="A1448" t="s">
        <v>1105</v>
      </c>
      <c r="B1448" t="s">
        <v>1288</v>
      </c>
      <c r="C1448" t="s">
        <v>4730</v>
      </c>
      <c r="D1448">
        <v>3</v>
      </c>
    </row>
    <row r="1449" spans="1:4" x14ac:dyDescent="0.25">
      <c r="A1449" t="s">
        <v>1105</v>
      </c>
      <c r="B1449" t="s">
        <v>1288</v>
      </c>
      <c r="C1449" t="s">
        <v>4731</v>
      </c>
      <c r="D1449">
        <v>3</v>
      </c>
    </row>
    <row r="1450" spans="1:4" x14ac:dyDescent="0.25">
      <c r="A1450" t="s">
        <v>1105</v>
      </c>
      <c r="B1450" t="s">
        <v>1288</v>
      </c>
      <c r="C1450" t="s">
        <v>1046</v>
      </c>
      <c r="D1450">
        <v>0</v>
      </c>
    </row>
    <row r="1451" spans="1:4" x14ac:dyDescent="0.25">
      <c r="A1451" t="s">
        <v>1105</v>
      </c>
      <c r="B1451" t="s">
        <v>1288</v>
      </c>
      <c r="C1451" t="s">
        <v>9</v>
      </c>
      <c r="D1451">
        <v>0</v>
      </c>
    </row>
    <row r="1452" spans="1:4" x14ac:dyDescent="0.25">
      <c r="A1452" t="s">
        <v>1105</v>
      </c>
      <c r="B1452" t="s">
        <v>1288</v>
      </c>
      <c r="C1452" t="s">
        <v>4733</v>
      </c>
      <c r="D1452">
        <v>0</v>
      </c>
    </row>
    <row r="1453" spans="1:4" x14ac:dyDescent="0.25">
      <c r="A1453" t="s">
        <v>1105</v>
      </c>
      <c r="B1453" t="s">
        <v>1288</v>
      </c>
      <c r="C1453" t="s">
        <v>4734</v>
      </c>
      <c r="D1453">
        <v>0</v>
      </c>
    </row>
    <row r="1454" spans="1:4" x14ac:dyDescent="0.25">
      <c r="A1454" t="s">
        <v>1105</v>
      </c>
      <c r="B1454" t="s">
        <v>1288</v>
      </c>
      <c r="C1454" t="s">
        <v>4735</v>
      </c>
      <c r="D1454">
        <v>0</v>
      </c>
    </row>
    <row r="1455" spans="1:4" x14ac:dyDescent="0.25">
      <c r="A1455" t="s">
        <v>1105</v>
      </c>
      <c r="B1455" t="s">
        <v>1288</v>
      </c>
      <c r="C1455" t="s">
        <v>1081</v>
      </c>
      <c r="D1455" t="s">
        <v>3111</v>
      </c>
    </row>
    <row r="1456" spans="1:4" x14ac:dyDescent="0.25">
      <c r="A1456" t="s">
        <v>1105</v>
      </c>
      <c r="B1456" t="s">
        <v>1292</v>
      </c>
      <c r="C1456" t="s">
        <v>4725</v>
      </c>
      <c r="D1456">
        <v>97</v>
      </c>
    </row>
    <row r="1457" spans="1:4" x14ac:dyDescent="0.25">
      <c r="A1457" t="s">
        <v>1105</v>
      </c>
      <c r="B1457" t="s">
        <v>1292</v>
      </c>
      <c r="C1457" t="s">
        <v>1083</v>
      </c>
      <c r="D1457" t="b">
        <v>0</v>
      </c>
    </row>
    <row r="1458" spans="1:4" x14ac:dyDescent="0.25">
      <c r="A1458" t="s">
        <v>1105</v>
      </c>
      <c r="B1458" t="s">
        <v>1292</v>
      </c>
      <c r="C1458" t="s">
        <v>4726</v>
      </c>
      <c r="D1458" t="b">
        <v>1</v>
      </c>
    </row>
    <row r="1459" spans="1:4" x14ac:dyDescent="0.25">
      <c r="A1459" t="s">
        <v>1105</v>
      </c>
      <c r="B1459" t="s">
        <v>1292</v>
      </c>
      <c r="C1459" t="s">
        <v>4727</v>
      </c>
      <c r="D1459" t="b">
        <v>1</v>
      </c>
    </row>
    <row r="1460" spans="1:4" x14ac:dyDescent="0.25">
      <c r="A1460" t="s">
        <v>1105</v>
      </c>
      <c r="B1460" t="s">
        <v>1292</v>
      </c>
      <c r="C1460" t="s">
        <v>4728</v>
      </c>
      <c r="D1460" t="b">
        <v>0</v>
      </c>
    </row>
    <row r="1461" spans="1:4" x14ac:dyDescent="0.25">
      <c r="A1461" t="s">
        <v>1105</v>
      </c>
      <c r="B1461" t="s">
        <v>1292</v>
      </c>
      <c r="C1461" t="s">
        <v>2454</v>
      </c>
      <c r="D1461" t="b">
        <v>0</v>
      </c>
    </row>
    <row r="1462" spans="1:4" x14ac:dyDescent="0.25">
      <c r="A1462" t="s">
        <v>1105</v>
      </c>
      <c r="B1462" t="s">
        <v>1292</v>
      </c>
      <c r="C1462" t="s">
        <v>4729</v>
      </c>
      <c r="D1462">
        <v>0</v>
      </c>
    </row>
    <row r="1463" spans="1:4" x14ac:dyDescent="0.25">
      <c r="A1463" t="s">
        <v>1105</v>
      </c>
      <c r="B1463" t="s">
        <v>1292</v>
      </c>
      <c r="C1463" t="s">
        <v>4730</v>
      </c>
      <c r="D1463">
        <v>3</v>
      </c>
    </row>
    <row r="1464" spans="1:4" x14ac:dyDescent="0.25">
      <c r="A1464" t="s">
        <v>1105</v>
      </c>
      <c r="B1464" t="s">
        <v>1292</v>
      </c>
      <c r="C1464" t="s">
        <v>4731</v>
      </c>
      <c r="D1464">
        <v>3</v>
      </c>
    </row>
    <row r="1465" spans="1:4" x14ac:dyDescent="0.25">
      <c r="A1465" t="s">
        <v>1105</v>
      </c>
      <c r="B1465" t="s">
        <v>1292</v>
      </c>
      <c r="C1465" t="s">
        <v>1046</v>
      </c>
      <c r="D1465">
        <v>0</v>
      </c>
    </row>
    <row r="1466" spans="1:4" x14ac:dyDescent="0.25">
      <c r="A1466" t="s">
        <v>1105</v>
      </c>
      <c r="B1466" t="s">
        <v>1292</v>
      </c>
      <c r="C1466" t="s">
        <v>9</v>
      </c>
      <c r="D1466">
        <v>0</v>
      </c>
    </row>
    <row r="1467" spans="1:4" x14ac:dyDescent="0.25">
      <c r="A1467" t="s">
        <v>1105</v>
      </c>
      <c r="B1467" t="s">
        <v>1292</v>
      </c>
      <c r="C1467" t="s">
        <v>4733</v>
      </c>
      <c r="D1467">
        <v>0</v>
      </c>
    </row>
    <row r="1468" spans="1:4" x14ac:dyDescent="0.25">
      <c r="A1468" t="s">
        <v>1105</v>
      </c>
      <c r="B1468" t="s">
        <v>1292</v>
      </c>
      <c r="C1468" t="s">
        <v>4734</v>
      </c>
      <c r="D1468">
        <v>0</v>
      </c>
    </row>
    <row r="1469" spans="1:4" x14ac:dyDescent="0.25">
      <c r="A1469" t="s">
        <v>1105</v>
      </c>
      <c r="B1469" t="s">
        <v>1292</v>
      </c>
      <c r="C1469" t="s">
        <v>4735</v>
      </c>
      <c r="D1469">
        <v>0</v>
      </c>
    </row>
    <row r="1470" spans="1:4" x14ac:dyDescent="0.25">
      <c r="A1470" t="s">
        <v>1105</v>
      </c>
      <c r="B1470" t="s">
        <v>1292</v>
      </c>
      <c r="C1470" t="s">
        <v>1081</v>
      </c>
      <c r="D1470" t="s">
        <v>4739</v>
      </c>
    </row>
    <row r="1471" spans="1:4" x14ac:dyDescent="0.25">
      <c r="A1471" t="s">
        <v>1105</v>
      </c>
      <c r="B1471" t="s">
        <v>1295</v>
      </c>
      <c r="C1471" t="s">
        <v>4725</v>
      </c>
      <c r="D1471">
        <v>98</v>
      </c>
    </row>
    <row r="1472" spans="1:4" x14ac:dyDescent="0.25">
      <c r="A1472" t="s">
        <v>1105</v>
      </c>
      <c r="B1472" t="s">
        <v>1295</v>
      </c>
      <c r="C1472" t="s">
        <v>1083</v>
      </c>
      <c r="D1472" t="b">
        <v>0</v>
      </c>
    </row>
    <row r="1473" spans="1:4" x14ac:dyDescent="0.25">
      <c r="A1473" t="s">
        <v>1105</v>
      </c>
      <c r="B1473" t="s">
        <v>1295</v>
      </c>
      <c r="C1473" t="s">
        <v>4726</v>
      </c>
      <c r="D1473" t="b">
        <v>1</v>
      </c>
    </row>
    <row r="1474" spans="1:4" x14ac:dyDescent="0.25">
      <c r="A1474" t="s">
        <v>1105</v>
      </c>
      <c r="B1474" t="s">
        <v>1295</v>
      </c>
      <c r="C1474" t="s">
        <v>4727</v>
      </c>
      <c r="D1474" t="b">
        <v>1</v>
      </c>
    </row>
    <row r="1475" spans="1:4" x14ac:dyDescent="0.25">
      <c r="A1475" t="s">
        <v>1105</v>
      </c>
      <c r="B1475" t="s">
        <v>1295</v>
      </c>
      <c r="C1475" t="s">
        <v>4728</v>
      </c>
      <c r="D1475" t="b">
        <v>0</v>
      </c>
    </row>
    <row r="1476" spans="1:4" x14ac:dyDescent="0.25">
      <c r="A1476" t="s">
        <v>1105</v>
      </c>
      <c r="B1476" t="s">
        <v>1295</v>
      </c>
      <c r="C1476" t="s">
        <v>2454</v>
      </c>
      <c r="D1476" t="b">
        <v>0</v>
      </c>
    </row>
    <row r="1477" spans="1:4" x14ac:dyDescent="0.25">
      <c r="A1477" t="s">
        <v>1105</v>
      </c>
      <c r="B1477" t="s">
        <v>1295</v>
      </c>
      <c r="C1477" t="s">
        <v>4729</v>
      </c>
      <c r="D1477">
        <v>0</v>
      </c>
    </row>
    <row r="1478" spans="1:4" x14ac:dyDescent="0.25">
      <c r="A1478" t="s">
        <v>1105</v>
      </c>
      <c r="B1478" t="s">
        <v>1295</v>
      </c>
      <c r="C1478" t="s">
        <v>4730</v>
      </c>
      <c r="D1478">
        <v>3</v>
      </c>
    </row>
    <row r="1479" spans="1:4" x14ac:dyDescent="0.25">
      <c r="A1479" t="s">
        <v>1105</v>
      </c>
      <c r="B1479" t="s">
        <v>1295</v>
      </c>
      <c r="C1479" t="s">
        <v>4731</v>
      </c>
      <c r="D1479">
        <v>3</v>
      </c>
    </row>
    <row r="1480" spans="1:4" x14ac:dyDescent="0.25">
      <c r="A1480" t="s">
        <v>1105</v>
      </c>
      <c r="B1480" t="s">
        <v>1295</v>
      </c>
      <c r="C1480" t="s">
        <v>1046</v>
      </c>
      <c r="D1480">
        <v>0</v>
      </c>
    </row>
    <row r="1481" spans="1:4" x14ac:dyDescent="0.25">
      <c r="A1481" t="s">
        <v>1105</v>
      </c>
      <c r="B1481" t="s">
        <v>1295</v>
      </c>
      <c r="C1481" t="s">
        <v>9</v>
      </c>
      <c r="D1481">
        <v>0</v>
      </c>
    </row>
    <row r="1482" spans="1:4" x14ac:dyDescent="0.25">
      <c r="A1482" t="s">
        <v>1105</v>
      </c>
      <c r="B1482" t="s">
        <v>1295</v>
      </c>
      <c r="C1482" t="s">
        <v>4733</v>
      </c>
      <c r="D1482">
        <v>0</v>
      </c>
    </row>
    <row r="1483" spans="1:4" x14ac:dyDescent="0.25">
      <c r="A1483" t="s">
        <v>1105</v>
      </c>
      <c r="B1483" t="s">
        <v>1295</v>
      </c>
      <c r="C1483" t="s">
        <v>4734</v>
      </c>
      <c r="D1483">
        <v>0</v>
      </c>
    </row>
    <row r="1484" spans="1:4" x14ac:dyDescent="0.25">
      <c r="A1484" t="s">
        <v>1105</v>
      </c>
      <c r="B1484" t="s">
        <v>1295</v>
      </c>
      <c r="C1484" t="s">
        <v>4735</v>
      </c>
      <c r="D1484">
        <v>0</v>
      </c>
    </row>
    <row r="1485" spans="1:4" x14ac:dyDescent="0.25">
      <c r="A1485" t="s">
        <v>1105</v>
      </c>
      <c r="B1485" t="s">
        <v>1295</v>
      </c>
      <c r="C1485" t="s">
        <v>1081</v>
      </c>
      <c r="D1485" t="s">
        <v>4739</v>
      </c>
    </row>
    <row r="1486" spans="1:4" x14ac:dyDescent="0.25">
      <c r="A1486" t="s">
        <v>1105</v>
      </c>
      <c r="B1486" t="s">
        <v>1299</v>
      </c>
      <c r="C1486" t="s">
        <v>4725</v>
      </c>
      <c r="D1486">
        <v>99</v>
      </c>
    </row>
    <row r="1487" spans="1:4" x14ac:dyDescent="0.25">
      <c r="A1487" t="s">
        <v>1105</v>
      </c>
      <c r="B1487" t="s">
        <v>1299</v>
      </c>
      <c r="C1487" t="s">
        <v>1083</v>
      </c>
      <c r="D1487" t="b">
        <v>0</v>
      </c>
    </row>
    <row r="1488" spans="1:4" x14ac:dyDescent="0.25">
      <c r="A1488" t="s">
        <v>1105</v>
      </c>
      <c r="B1488" t="s">
        <v>1299</v>
      </c>
      <c r="C1488" t="s">
        <v>4726</v>
      </c>
      <c r="D1488" t="b">
        <v>1</v>
      </c>
    </row>
    <row r="1489" spans="1:4" x14ac:dyDescent="0.25">
      <c r="A1489" t="s">
        <v>1105</v>
      </c>
      <c r="B1489" t="s">
        <v>1299</v>
      </c>
      <c r="C1489" t="s">
        <v>4727</v>
      </c>
      <c r="D1489" t="b">
        <v>1</v>
      </c>
    </row>
    <row r="1490" spans="1:4" x14ac:dyDescent="0.25">
      <c r="A1490" t="s">
        <v>1105</v>
      </c>
      <c r="B1490" t="s">
        <v>1299</v>
      </c>
      <c r="C1490" t="s">
        <v>4728</v>
      </c>
      <c r="D1490" t="b">
        <v>0</v>
      </c>
    </row>
    <row r="1491" spans="1:4" x14ac:dyDescent="0.25">
      <c r="A1491" t="s">
        <v>1105</v>
      </c>
      <c r="B1491" t="s">
        <v>1299</v>
      </c>
      <c r="C1491" t="s">
        <v>2454</v>
      </c>
      <c r="D1491" t="b">
        <v>0</v>
      </c>
    </row>
    <row r="1492" spans="1:4" x14ac:dyDescent="0.25">
      <c r="A1492" t="s">
        <v>1105</v>
      </c>
      <c r="B1492" t="s">
        <v>1299</v>
      </c>
      <c r="C1492" t="s">
        <v>4729</v>
      </c>
      <c r="D1492">
        <v>0</v>
      </c>
    </row>
    <row r="1493" spans="1:4" x14ac:dyDescent="0.25">
      <c r="A1493" t="s">
        <v>1105</v>
      </c>
      <c r="B1493" t="s">
        <v>1299</v>
      </c>
      <c r="C1493" t="s">
        <v>4730</v>
      </c>
      <c r="D1493">
        <v>3</v>
      </c>
    </row>
    <row r="1494" spans="1:4" x14ac:dyDescent="0.25">
      <c r="A1494" t="s">
        <v>1105</v>
      </c>
      <c r="B1494" t="s">
        <v>1299</v>
      </c>
      <c r="C1494" t="s">
        <v>4731</v>
      </c>
      <c r="D1494">
        <v>3</v>
      </c>
    </row>
    <row r="1495" spans="1:4" x14ac:dyDescent="0.25">
      <c r="A1495" t="s">
        <v>1105</v>
      </c>
      <c r="B1495" t="s">
        <v>1299</v>
      </c>
      <c r="C1495" t="s">
        <v>1046</v>
      </c>
      <c r="D1495">
        <v>0</v>
      </c>
    </row>
    <row r="1496" spans="1:4" x14ac:dyDescent="0.25">
      <c r="A1496" t="s">
        <v>1105</v>
      </c>
      <c r="B1496" t="s">
        <v>1299</v>
      </c>
      <c r="C1496" t="s">
        <v>9</v>
      </c>
      <c r="D1496">
        <v>0</v>
      </c>
    </row>
    <row r="1497" spans="1:4" x14ac:dyDescent="0.25">
      <c r="A1497" t="s">
        <v>1105</v>
      </c>
      <c r="B1497" t="s">
        <v>1299</v>
      </c>
      <c r="C1497" t="s">
        <v>4733</v>
      </c>
      <c r="D1497">
        <v>0</v>
      </c>
    </row>
    <row r="1498" spans="1:4" x14ac:dyDescent="0.25">
      <c r="A1498" t="s">
        <v>1105</v>
      </c>
      <c r="B1498" t="s">
        <v>1299</v>
      </c>
      <c r="C1498" t="s">
        <v>4734</v>
      </c>
      <c r="D1498">
        <v>0</v>
      </c>
    </row>
    <row r="1499" spans="1:4" x14ac:dyDescent="0.25">
      <c r="A1499" t="s">
        <v>1105</v>
      </c>
      <c r="B1499" t="s">
        <v>1299</v>
      </c>
      <c r="C1499" t="s">
        <v>4735</v>
      </c>
      <c r="D1499">
        <v>0</v>
      </c>
    </row>
    <row r="1500" spans="1:4" x14ac:dyDescent="0.25">
      <c r="A1500" t="s">
        <v>1105</v>
      </c>
      <c r="B1500" t="s">
        <v>1299</v>
      </c>
      <c r="C1500" t="s">
        <v>1081</v>
      </c>
      <c r="D1500" t="s">
        <v>3096</v>
      </c>
    </row>
    <row r="1501" spans="1:4" x14ac:dyDescent="0.25">
      <c r="A1501" t="s">
        <v>1105</v>
      </c>
      <c r="B1501" t="s">
        <v>1302</v>
      </c>
      <c r="C1501" t="s">
        <v>4725</v>
      </c>
      <c r="D1501">
        <v>100</v>
      </c>
    </row>
    <row r="1502" spans="1:4" x14ac:dyDescent="0.25">
      <c r="A1502" t="s">
        <v>1105</v>
      </c>
      <c r="B1502" t="s">
        <v>1302</v>
      </c>
      <c r="C1502" t="s">
        <v>1083</v>
      </c>
      <c r="D1502" t="b">
        <v>0</v>
      </c>
    </row>
    <row r="1503" spans="1:4" x14ac:dyDescent="0.25">
      <c r="A1503" t="s">
        <v>1105</v>
      </c>
      <c r="B1503" t="s">
        <v>1302</v>
      </c>
      <c r="C1503" t="s">
        <v>4726</v>
      </c>
      <c r="D1503" t="b">
        <v>0</v>
      </c>
    </row>
    <row r="1504" spans="1:4" x14ac:dyDescent="0.25">
      <c r="A1504" t="s">
        <v>1105</v>
      </c>
      <c r="B1504" t="s">
        <v>1302</v>
      </c>
      <c r="C1504" t="s">
        <v>4727</v>
      </c>
      <c r="D1504" t="b">
        <v>0</v>
      </c>
    </row>
    <row r="1505" spans="1:4" x14ac:dyDescent="0.25">
      <c r="A1505" t="s">
        <v>1105</v>
      </c>
      <c r="B1505" t="s">
        <v>1302</v>
      </c>
      <c r="C1505" t="s">
        <v>4728</v>
      </c>
      <c r="D1505" t="b">
        <v>0</v>
      </c>
    </row>
    <row r="1506" spans="1:4" x14ac:dyDescent="0.25">
      <c r="A1506" t="s">
        <v>1105</v>
      </c>
      <c r="B1506" t="s">
        <v>1302</v>
      </c>
      <c r="C1506" t="s">
        <v>2454</v>
      </c>
      <c r="D1506" t="b">
        <v>0</v>
      </c>
    </row>
    <row r="1507" spans="1:4" x14ac:dyDescent="0.25">
      <c r="A1507" t="s">
        <v>1105</v>
      </c>
      <c r="B1507" t="s">
        <v>1302</v>
      </c>
      <c r="C1507" t="s">
        <v>4729</v>
      </c>
      <c r="D1507">
        <v>0</v>
      </c>
    </row>
    <row r="1508" spans="1:4" x14ac:dyDescent="0.25">
      <c r="A1508" t="s">
        <v>1105</v>
      </c>
      <c r="B1508" t="s">
        <v>1302</v>
      </c>
      <c r="C1508" t="s">
        <v>4730</v>
      </c>
      <c r="D1508">
        <v>0</v>
      </c>
    </row>
    <row r="1509" spans="1:4" x14ac:dyDescent="0.25">
      <c r="A1509" t="s">
        <v>1105</v>
      </c>
      <c r="B1509" t="s">
        <v>1302</v>
      </c>
      <c r="C1509" t="s">
        <v>4731</v>
      </c>
      <c r="D1509">
        <v>0</v>
      </c>
    </row>
    <row r="1510" spans="1:4" x14ac:dyDescent="0.25">
      <c r="A1510" t="s">
        <v>1105</v>
      </c>
      <c r="B1510" t="s">
        <v>1302</v>
      </c>
      <c r="C1510" t="s">
        <v>1046</v>
      </c>
      <c r="D1510">
        <v>0</v>
      </c>
    </row>
    <row r="1511" spans="1:4" x14ac:dyDescent="0.25">
      <c r="A1511" t="s">
        <v>1105</v>
      </c>
      <c r="B1511" t="s">
        <v>1302</v>
      </c>
      <c r="C1511" t="s">
        <v>9</v>
      </c>
      <c r="D1511">
        <v>0</v>
      </c>
    </row>
    <row r="1512" spans="1:4" x14ac:dyDescent="0.25">
      <c r="A1512" t="s">
        <v>1105</v>
      </c>
      <c r="B1512" t="s">
        <v>1302</v>
      </c>
      <c r="C1512" t="s">
        <v>4733</v>
      </c>
      <c r="D1512">
        <v>0</v>
      </c>
    </row>
    <row r="1513" spans="1:4" x14ac:dyDescent="0.25">
      <c r="A1513" t="s">
        <v>1105</v>
      </c>
      <c r="B1513" t="s">
        <v>1302</v>
      </c>
      <c r="C1513" t="s">
        <v>4734</v>
      </c>
      <c r="D1513">
        <v>0</v>
      </c>
    </row>
    <row r="1514" spans="1:4" x14ac:dyDescent="0.25">
      <c r="A1514" t="s">
        <v>1105</v>
      </c>
      <c r="B1514" t="s">
        <v>1302</v>
      </c>
      <c r="C1514" t="s">
        <v>4735</v>
      </c>
      <c r="D1514">
        <v>0</v>
      </c>
    </row>
    <row r="1515" spans="1:4" x14ac:dyDescent="0.25">
      <c r="A1515" t="s">
        <v>1105</v>
      </c>
      <c r="B1515" t="s">
        <v>1302</v>
      </c>
      <c r="C1515" t="s">
        <v>1081</v>
      </c>
      <c r="D1515" t="s">
        <v>3111</v>
      </c>
    </row>
    <row r="1516" spans="1:4" x14ac:dyDescent="0.25">
      <c r="A1516" t="s">
        <v>1105</v>
      </c>
      <c r="B1516" t="s">
        <v>1305</v>
      </c>
      <c r="C1516" t="s">
        <v>4725</v>
      </c>
      <c r="D1516">
        <v>101</v>
      </c>
    </row>
    <row r="1517" spans="1:4" x14ac:dyDescent="0.25">
      <c r="A1517" t="s">
        <v>1105</v>
      </c>
      <c r="B1517" t="s">
        <v>1305</v>
      </c>
      <c r="C1517" t="s">
        <v>1083</v>
      </c>
      <c r="D1517" t="b">
        <v>0</v>
      </c>
    </row>
    <row r="1518" spans="1:4" x14ac:dyDescent="0.25">
      <c r="A1518" t="s">
        <v>1105</v>
      </c>
      <c r="B1518" t="s">
        <v>1305</v>
      </c>
      <c r="C1518" t="s">
        <v>4726</v>
      </c>
      <c r="D1518" t="b">
        <v>0</v>
      </c>
    </row>
    <row r="1519" spans="1:4" x14ac:dyDescent="0.25">
      <c r="A1519" t="s">
        <v>1105</v>
      </c>
      <c r="B1519" t="s">
        <v>1305</v>
      </c>
      <c r="C1519" t="s">
        <v>4727</v>
      </c>
      <c r="D1519" t="b">
        <v>0</v>
      </c>
    </row>
    <row r="1520" spans="1:4" x14ac:dyDescent="0.25">
      <c r="A1520" t="s">
        <v>1105</v>
      </c>
      <c r="B1520" t="s">
        <v>1305</v>
      </c>
      <c r="C1520" t="s">
        <v>4728</v>
      </c>
      <c r="D1520" t="b">
        <v>0</v>
      </c>
    </row>
    <row r="1521" spans="1:4" x14ac:dyDescent="0.25">
      <c r="A1521" t="s">
        <v>1105</v>
      </c>
      <c r="B1521" t="s">
        <v>1305</v>
      </c>
      <c r="C1521" t="s">
        <v>2454</v>
      </c>
      <c r="D1521" t="b">
        <v>0</v>
      </c>
    </row>
    <row r="1522" spans="1:4" x14ac:dyDescent="0.25">
      <c r="A1522" t="s">
        <v>1105</v>
      </c>
      <c r="B1522" t="s">
        <v>1305</v>
      </c>
      <c r="C1522" t="s">
        <v>4729</v>
      </c>
      <c r="D1522">
        <v>0</v>
      </c>
    </row>
    <row r="1523" spans="1:4" x14ac:dyDescent="0.25">
      <c r="A1523" t="s">
        <v>1105</v>
      </c>
      <c r="B1523" t="s">
        <v>1305</v>
      </c>
      <c r="C1523" t="s">
        <v>4730</v>
      </c>
      <c r="D1523">
        <v>0</v>
      </c>
    </row>
    <row r="1524" spans="1:4" x14ac:dyDescent="0.25">
      <c r="A1524" t="s">
        <v>1105</v>
      </c>
      <c r="B1524" t="s">
        <v>1305</v>
      </c>
      <c r="C1524" t="s">
        <v>4731</v>
      </c>
      <c r="D1524">
        <v>0</v>
      </c>
    </row>
    <row r="1525" spans="1:4" x14ac:dyDescent="0.25">
      <c r="A1525" t="s">
        <v>1105</v>
      </c>
      <c r="B1525" t="s">
        <v>1305</v>
      </c>
      <c r="C1525" t="s">
        <v>1046</v>
      </c>
      <c r="D1525">
        <v>0</v>
      </c>
    </row>
    <row r="1526" spans="1:4" x14ac:dyDescent="0.25">
      <c r="A1526" t="s">
        <v>1105</v>
      </c>
      <c r="B1526" t="s">
        <v>1305</v>
      </c>
      <c r="C1526" t="s">
        <v>9</v>
      </c>
      <c r="D1526">
        <v>0</v>
      </c>
    </row>
    <row r="1527" spans="1:4" x14ac:dyDescent="0.25">
      <c r="A1527" t="s">
        <v>1105</v>
      </c>
      <c r="B1527" t="s">
        <v>1305</v>
      </c>
      <c r="C1527" t="s">
        <v>4733</v>
      </c>
      <c r="D1527">
        <v>0</v>
      </c>
    </row>
    <row r="1528" spans="1:4" x14ac:dyDescent="0.25">
      <c r="A1528" t="s">
        <v>1105</v>
      </c>
      <c r="B1528" t="s">
        <v>1305</v>
      </c>
      <c r="C1528" t="s">
        <v>4734</v>
      </c>
      <c r="D1528">
        <v>0</v>
      </c>
    </row>
    <row r="1529" spans="1:4" x14ac:dyDescent="0.25">
      <c r="A1529" t="s">
        <v>1105</v>
      </c>
      <c r="B1529" t="s">
        <v>1305</v>
      </c>
      <c r="C1529" t="s">
        <v>4735</v>
      </c>
      <c r="D1529">
        <v>0</v>
      </c>
    </row>
    <row r="1530" spans="1:4" x14ac:dyDescent="0.25">
      <c r="A1530" t="s">
        <v>1105</v>
      </c>
      <c r="B1530" t="s">
        <v>1305</v>
      </c>
      <c r="C1530" t="s">
        <v>1081</v>
      </c>
      <c r="D1530" t="s">
        <v>3111</v>
      </c>
    </row>
    <row r="1531" spans="1:4" x14ac:dyDescent="0.25">
      <c r="A1531" t="s">
        <v>1105</v>
      </c>
      <c r="B1531" t="s">
        <v>1307</v>
      </c>
      <c r="C1531" t="s">
        <v>4725</v>
      </c>
      <c r="D1531">
        <v>102</v>
      </c>
    </row>
    <row r="1532" spans="1:4" x14ac:dyDescent="0.25">
      <c r="A1532" t="s">
        <v>1105</v>
      </c>
      <c r="B1532" t="s">
        <v>1307</v>
      </c>
      <c r="C1532" t="s">
        <v>1083</v>
      </c>
      <c r="D1532" t="b">
        <v>0</v>
      </c>
    </row>
    <row r="1533" spans="1:4" x14ac:dyDescent="0.25">
      <c r="A1533" t="s">
        <v>1105</v>
      </c>
      <c r="B1533" t="s">
        <v>1307</v>
      </c>
      <c r="C1533" t="s">
        <v>4726</v>
      </c>
      <c r="D1533" t="b">
        <v>0</v>
      </c>
    </row>
    <row r="1534" spans="1:4" x14ac:dyDescent="0.25">
      <c r="A1534" t="s">
        <v>1105</v>
      </c>
      <c r="B1534" t="s">
        <v>1307</v>
      </c>
      <c r="C1534" t="s">
        <v>4727</v>
      </c>
      <c r="D1534" t="b">
        <v>0</v>
      </c>
    </row>
    <row r="1535" spans="1:4" x14ac:dyDescent="0.25">
      <c r="A1535" t="s">
        <v>1105</v>
      </c>
      <c r="B1535" t="s">
        <v>1307</v>
      </c>
      <c r="C1535" t="s">
        <v>4728</v>
      </c>
      <c r="D1535" t="b">
        <v>0</v>
      </c>
    </row>
    <row r="1536" spans="1:4" x14ac:dyDescent="0.25">
      <c r="A1536" t="s">
        <v>1105</v>
      </c>
      <c r="B1536" t="s">
        <v>1307</v>
      </c>
      <c r="C1536" t="s">
        <v>2454</v>
      </c>
      <c r="D1536" t="b">
        <v>0</v>
      </c>
    </row>
    <row r="1537" spans="1:4" x14ac:dyDescent="0.25">
      <c r="A1537" t="s">
        <v>1105</v>
      </c>
      <c r="B1537" t="s">
        <v>1307</v>
      </c>
      <c r="C1537" t="s">
        <v>4729</v>
      </c>
      <c r="D1537">
        <v>0</v>
      </c>
    </row>
    <row r="1538" spans="1:4" x14ac:dyDescent="0.25">
      <c r="A1538" t="s">
        <v>1105</v>
      </c>
      <c r="B1538" t="s">
        <v>1307</v>
      </c>
      <c r="C1538" t="s">
        <v>4730</v>
      </c>
      <c r="D1538">
        <v>0</v>
      </c>
    </row>
    <row r="1539" spans="1:4" x14ac:dyDescent="0.25">
      <c r="A1539" t="s">
        <v>1105</v>
      </c>
      <c r="B1539" t="s">
        <v>1307</v>
      </c>
      <c r="C1539" t="s">
        <v>4731</v>
      </c>
      <c r="D1539">
        <v>0</v>
      </c>
    </row>
    <row r="1540" spans="1:4" x14ac:dyDescent="0.25">
      <c r="A1540" t="s">
        <v>1105</v>
      </c>
      <c r="B1540" t="s">
        <v>1307</v>
      </c>
      <c r="C1540" t="s">
        <v>1046</v>
      </c>
      <c r="D1540">
        <v>0</v>
      </c>
    </row>
    <row r="1541" spans="1:4" x14ac:dyDescent="0.25">
      <c r="A1541" t="s">
        <v>1105</v>
      </c>
      <c r="B1541" t="s">
        <v>1307</v>
      </c>
      <c r="C1541" t="s">
        <v>9</v>
      </c>
      <c r="D1541">
        <v>0</v>
      </c>
    </row>
    <row r="1542" spans="1:4" x14ac:dyDescent="0.25">
      <c r="A1542" t="s">
        <v>1105</v>
      </c>
      <c r="B1542" t="s">
        <v>1307</v>
      </c>
      <c r="C1542" t="s">
        <v>4733</v>
      </c>
      <c r="D1542">
        <v>0</v>
      </c>
    </row>
    <row r="1543" spans="1:4" x14ac:dyDescent="0.25">
      <c r="A1543" t="s">
        <v>1105</v>
      </c>
      <c r="B1543" t="s">
        <v>1307</v>
      </c>
      <c r="C1543" t="s">
        <v>4734</v>
      </c>
      <c r="D1543">
        <v>0</v>
      </c>
    </row>
    <row r="1544" spans="1:4" x14ac:dyDescent="0.25">
      <c r="A1544" t="s">
        <v>1105</v>
      </c>
      <c r="B1544" t="s">
        <v>1307</v>
      </c>
      <c r="C1544" t="s">
        <v>4735</v>
      </c>
      <c r="D1544">
        <v>0</v>
      </c>
    </row>
    <row r="1545" spans="1:4" x14ac:dyDescent="0.25">
      <c r="A1545" t="s">
        <v>1105</v>
      </c>
      <c r="B1545" t="s">
        <v>1307</v>
      </c>
      <c r="C1545" t="s">
        <v>1081</v>
      </c>
      <c r="D1545" t="s">
        <v>3111</v>
      </c>
    </row>
    <row r="1546" spans="1:4" x14ac:dyDescent="0.25">
      <c r="A1546" t="s">
        <v>1105</v>
      </c>
      <c r="B1546" t="s">
        <v>1309</v>
      </c>
      <c r="C1546" t="s">
        <v>4725</v>
      </c>
      <c r="D1546">
        <v>103</v>
      </c>
    </row>
    <row r="1547" spans="1:4" x14ac:dyDescent="0.25">
      <c r="A1547" t="s">
        <v>1105</v>
      </c>
      <c r="B1547" t="s">
        <v>1309</v>
      </c>
      <c r="C1547" t="s">
        <v>1083</v>
      </c>
      <c r="D1547" t="b">
        <v>0</v>
      </c>
    </row>
    <row r="1548" spans="1:4" x14ac:dyDescent="0.25">
      <c r="A1548" t="s">
        <v>1105</v>
      </c>
      <c r="B1548" t="s">
        <v>1309</v>
      </c>
      <c r="C1548" t="s">
        <v>4726</v>
      </c>
      <c r="D1548" t="b">
        <v>1</v>
      </c>
    </row>
    <row r="1549" spans="1:4" x14ac:dyDescent="0.25">
      <c r="A1549" t="s">
        <v>1105</v>
      </c>
      <c r="B1549" t="s">
        <v>1309</v>
      </c>
      <c r="C1549" t="s">
        <v>4727</v>
      </c>
      <c r="D1549" t="b">
        <v>1</v>
      </c>
    </row>
    <row r="1550" spans="1:4" x14ac:dyDescent="0.25">
      <c r="A1550" t="s">
        <v>1105</v>
      </c>
      <c r="B1550" t="s">
        <v>1309</v>
      </c>
      <c r="C1550" t="s">
        <v>4728</v>
      </c>
      <c r="D1550" t="b">
        <v>0</v>
      </c>
    </row>
    <row r="1551" spans="1:4" x14ac:dyDescent="0.25">
      <c r="A1551" t="s">
        <v>1105</v>
      </c>
      <c r="B1551" t="s">
        <v>1309</v>
      </c>
      <c r="C1551" t="s">
        <v>2454</v>
      </c>
      <c r="D1551" t="b">
        <v>0</v>
      </c>
    </row>
    <row r="1552" spans="1:4" x14ac:dyDescent="0.25">
      <c r="A1552" t="s">
        <v>1105</v>
      </c>
      <c r="B1552" t="s">
        <v>1309</v>
      </c>
      <c r="C1552" t="s">
        <v>4729</v>
      </c>
      <c r="D1552">
        <v>0</v>
      </c>
    </row>
    <row r="1553" spans="1:4" x14ac:dyDescent="0.25">
      <c r="A1553" t="s">
        <v>1105</v>
      </c>
      <c r="B1553" t="s">
        <v>1309</v>
      </c>
      <c r="C1553" t="s">
        <v>4730</v>
      </c>
      <c r="D1553">
        <v>3</v>
      </c>
    </row>
    <row r="1554" spans="1:4" x14ac:dyDescent="0.25">
      <c r="A1554" t="s">
        <v>1105</v>
      </c>
      <c r="B1554" t="s">
        <v>1309</v>
      </c>
      <c r="C1554" t="s">
        <v>4731</v>
      </c>
      <c r="D1554">
        <v>0</v>
      </c>
    </row>
    <row r="1555" spans="1:4" x14ac:dyDescent="0.25">
      <c r="A1555" t="s">
        <v>1105</v>
      </c>
      <c r="B1555" t="s">
        <v>1309</v>
      </c>
      <c r="C1555" t="s">
        <v>1046</v>
      </c>
      <c r="D1555">
        <v>0</v>
      </c>
    </row>
    <row r="1556" spans="1:4" x14ac:dyDescent="0.25">
      <c r="A1556" t="s">
        <v>1105</v>
      </c>
      <c r="B1556" t="s">
        <v>1309</v>
      </c>
      <c r="C1556" t="s">
        <v>9</v>
      </c>
      <c r="D1556">
        <v>0</v>
      </c>
    </row>
    <row r="1557" spans="1:4" x14ac:dyDescent="0.25">
      <c r="A1557" t="s">
        <v>1105</v>
      </c>
      <c r="B1557" t="s">
        <v>1309</v>
      </c>
      <c r="C1557" t="s">
        <v>4733</v>
      </c>
      <c r="D1557">
        <v>0</v>
      </c>
    </row>
    <row r="1558" spans="1:4" x14ac:dyDescent="0.25">
      <c r="A1558" t="s">
        <v>1105</v>
      </c>
      <c r="B1558" t="s">
        <v>1309</v>
      </c>
      <c r="C1558" t="s">
        <v>4734</v>
      </c>
      <c r="D1558">
        <v>0</v>
      </c>
    </row>
    <row r="1559" spans="1:4" x14ac:dyDescent="0.25">
      <c r="A1559" t="s">
        <v>1105</v>
      </c>
      <c r="B1559" t="s">
        <v>1309</v>
      </c>
      <c r="C1559" t="s">
        <v>4735</v>
      </c>
      <c r="D1559">
        <v>0</v>
      </c>
    </row>
    <row r="1560" spans="1:4" x14ac:dyDescent="0.25">
      <c r="A1560" t="s">
        <v>1105</v>
      </c>
      <c r="B1560" t="s">
        <v>1309</v>
      </c>
      <c r="C1560" t="s">
        <v>1081</v>
      </c>
      <c r="D1560" t="s">
        <v>3111</v>
      </c>
    </row>
    <row r="1561" spans="1:4" x14ac:dyDescent="0.25">
      <c r="A1561" t="s">
        <v>1105</v>
      </c>
      <c r="B1561" t="s">
        <v>1312</v>
      </c>
      <c r="C1561" t="s">
        <v>4725</v>
      </c>
      <c r="D1561">
        <v>104</v>
      </c>
    </row>
    <row r="1562" spans="1:4" x14ac:dyDescent="0.25">
      <c r="A1562" t="s">
        <v>1105</v>
      </c>
      <c r="B1562" t="s">
        <v>1312</v>
      </c>
      <c r="C1562" t="s">
        <v>1083</v>
      </c>
      <c r="D1562" t="b">
        <v>0</v>
      </c>
    </row>
    <row r="1563" spans="1:4" x14ac:dyDescent="0.25">
      <c r="A1563" t="s">
        <v>1105</v>
      </c>
      <c r="B1563" t="s">
        <v>1312</v>
      </c>
      <c r="C1563" t="s">
        <v>4726</v>
      </c>
      <c r="D1563" t="b">
        <v>1</v>
      </c>
    </row>
    <row r="1564" spans="1:4" x14ac:dyDescent="0.25">
      <c r="A1564" t="s">
        <v>1105</v>
      </c>
      <c r="B1564" t="s">
        <v>1312</v>
      </c>
      <c r="C1564" t="s">
        <v>4727</v>
      </c>
      <c r="D1564" t="b">
        <v>1</v>
      </c>
    </row>
    <row r="1565" spans="1:4" x14ac:dyDescent="0.25">
      <c r="A1565" t="s">
        <v>1105</v>
      </c>
      <c r="B1565" t="s">
        <v>1312</v>
      </c>
      <c r="C1565" t="s">
        <v>4728</v>
      </c>
      <c r="D1565" t="b">
        <v>0</v>
      </c>
    </row>
    <row r="1566" spans="1:4" x14ac:dyDescent="0.25">
      <c r="A1566" t="s">
        <v>1105</v>
      </c>
      <c r="B1566" t="s">
        <v>1312</v>
      </c>
      <c r="C1566" t="s">
        <v>2454</v>
      </c>
      <c r="D1566" t="b">
        <v>0</v>
      </c>
    </row>
    <row r="1567" spans="1:4" x14ac:dyDescent="0.25">
      <c r="A1567" t="s">
        <v>1105</v>
      </c>
      <c r="B1567" t="s">
        <v>1312</v>
      </c>
      <c r="C1567" t="s">
        <v>4729</v>
      </c>
      <c r="D1567">
        <v>0</v>
      </c>
    </row>
    <row r="1568" spans="1:4" x14ac:dyDescent="0.25">
      <c r="A1568" t="s">
        <v>1105</v>
      </c>
      <c r="B1568" t="s">
        <v>1312</v>
      </c>
      <c r="C1568" t="s">
        <v>4730</v>
      </c>
      <c r="D1568">
        <v>3</v>
      </c>
    </row>
    <row r="1569" spans="1:4" x14ac:dyDescent="0.25">
      <c r="A1569" t="s">
        <v>1105</v>
      </c>
      <c r="B1569" t="s">
        <v>1312</v>
      </c>
      <c r="C1569" t="s">
        <v>4731</v>
      </c>
      <c r="D1569">
        <v>0</v>
      </c>
    </row>
    <row r="1570" spans="1:4" x14ac:dyDescent="0.25">
      <c r="A1570" t="s">
        <v>1105</v>
      </c>
      <c r="B1570" t="s">
        <v>1312</v>
      </c>
      <c r="C1570" t="s">
        <v>1046</v>
      </c>
      <c r="D1570">
        <v>0</v>
      </c>
    </row>
    <row r="1571" spans="1:4" x14ac:dyDescent="0.25">
      <c r="A1571" t="s">
        <v>1105</v>
      </c>
      <c r="B1571" t="s">
        <v>1312</v>
      </c>
      <c r="C1571" t="s">
        <v>9</v>
      </c>
      <c r="D1571">
        <v>0</v>
      </c>
    </row>
    <row r="1572" spans="1:4" x14ac:dyDescent="0.25">
      <c r="A1572" t="s">
        <v>1105</v>
      </c>
      <c r="B1572" t="s">
        <v>1312</v>
      </c>
      <c r="C1572" t="s">
        <v>4733</v>
      </c>
      <c r="D1572">
        <v>0</v>
      </c>
    </row>
    <row r="1573" spans="1:4" x14ac:dyDescent="0.25">
      <c r="A1573" t="s">
        <v>1105</v>
      </c>
      <c r="B1573" t="s">
        <v>1312</v>
      </c>
      <c r="C1573" t="s">
        <v>4734</v>
      </c>
      <c r="D1573">
        <v>0</v>
      </c>
    </row>
    <row r="1574" spans="1:4" x14ac:dyDescent="0.25">
      <c r="A1574" t="s">
        <v>1105</v>
      </c>
      <c r="B1574" t="s">
        <v>1312</v>
      </c>
      <c r="C1574" t="s">
        <v>4735</v>
      </c>
      <c r="D1574">
        <v>0</v>
      </c>
    </row>
    <row r="1575" spans="1:4" x14ac:dyDescent="0.25">
      <c r="A1575" t="s">
        <v>1105</v>
      </c>
      <c r="B1575" t="s">
        <v>1312</v>
      </c>
      <c r="C1575" t="s">
        <v>1081</v>
      </c>
      <c r="D1575" t="s">
        <v>3100</v>
      </c>
    </row>
    <row r="1576" spans="1:4" x14ac:dyDescent="0.25">
      <c r="A1576" t="s">
        <v>1105</v>
      </c>
      <c r="B1576" t="s">
        <v>1314</v>
      </c>
      <c r="C1576" t="s">
        <v>4725</v>
      </c>
      <c r="D1576">
        <v>105</v>
      </c>
    </row>
    <row r="1577" spans="1:4" x14ac:dyDescent="0.25">
      <c r="A1577" t="s">
        <v>1105</v>
      </c>
      <c r="B1577" t="s">
        <v>1314</v>
      </c>
      <c r="C1577" t="s">
        <v>1083</v>
      </c>
      <c r="D1577" t="b">
        <v>0</v>
      </c>
    </row>
    <row r="1578" spans="1:4" x14ac:dyDescent="0.25">
      <c r="A1578" t="s">
        <v>1105</v>
      </c>
      <c r="B1578" t="s">
        <v>1314</v>
      </c>
      <c r="C1578" t="s">
        <v>4726</v>
      </c>
      <c r="D1578" t="b">
        <v>1</v>
      </c>
    </row>
    <row r="1579" spans="1:4" x14ac:dyDescent="0.25">
      <c r="A1579" t="s">
        <v>1105</v>
      </c>
      <c r="B1579" t="s">
        <v>1314</v>
      </c>
      <c r="C1579" t="s">
        <v>4727</v>
      </c>
      <c r="D1579" t="b">
        <v>1</v>
      </c>
    </row>
    <row r="1580" spans="1:4" x14ac:dyDescent="0.25">
      <c r="A1580" t="s">
        <v>1105</v>
      </c>
      <c r="B1580" t="s">
        <v>1314</v>
      </c>
      <c r="C1580" t="s">
        <v>4728</v>
      </c>
      <c r="D1580" t="b">
        <v>0</v>
      </c>
    </row>
    <row r="1581" spans="1:4" x14ac:dyDescent="0.25">
      <c r="A1581" t="s">
        <v>1105</v>
      </c>
      <c r="B1581" t="s">
        <v>1314</v>
      </c>
      <c r="C1581" t="s">
        <v>2454</v>
      </c>
      <c r="D1581" t="b">
        <v>0</v>
      </c>
    </row>
    <row r="1582" spans="1:4" x14ac:dyDescent="0.25">
      <c r="A1582" t="s">
        <v>1105</v>
      </c>
      <c r="B1582" t="s">
        <v>1314</v>
      </c>
      <c r="C1582" t="s">
        <v>4729</v>
      </c>
      <c r="D1582">
        <v>0</v>
      </c>
    </row>
    <row r="1583" spans="1:4" x14ac:dyDescent="0.25">
      <c r="A1583" t="s">
        <v>1105</v>
      </c>
      <c r="B1583" t="s">
        <v>1314</v>
      </c>
      <c r="C1583" t="s">
        <v>4730</v>
      </c>
      <c r="D1583">
        <v>3</v>
      </c>
    </row>
    <row r="1584" spans="1:4" x14ac:dyDescent="0.25">
      <c r="A1584" t="s">
        <v>1105</v>
      </c>
      <c r="B1584" t="s">
        <v>1314</v>
      </c>
      <c r="C1584" t="s">
        <v>4731</v>
      </c>
      <c r="D1584">
        <v>0</v>
      </c>
    </row>
    <row r="1585" spans="1:4" x14ac:dyDescent="0.25">
      <c r="A1585" t="s">
        <v>1105</v>
      </c>
      <c r="B1585" t="s">
        <v>1314</v>
      </c>
      <c r="C1585" t="s">
        <v>1046</v>
      </c>
      <c r="D1585">
        <v>0</v>
      </c>
    </row>
    <row r="1586" spans="1:4" x14ac:dyDescent="0.25">
      <c r="A1586" t="s">
        <v>1105</v>
      </c>
      <c r="B1586" t="s">
        <v>1314</v>
      </c>
      <c r="C1586" t="s">
        <v>9</v>
      </c>
      <c r="D1586">
        <v>0</v>
      </c>
    </row>
    <row r="1587" spans="1:4" x14ac:dyDescent="0.25">
      <c r="A1587" t="s">
        <v>1105</v>
      </c>
      <c r="B1587" t="s">
        <v>1314</v>
      </c>
      <c r="C1587" t="s">
        <v>4733</v>
      </c>
      <c r="D1587">
        <v>0</v>
      </c>
    </row>
    <row r="1588" spans="1:4" x14ac:dyDescent="0.25">
      <c r="A1588" t="s">
        <v>1105</v>
      </c>
      <c r="B1588" t="s">
        <v>1314</v>
      </c>
      <c r="C1588" t="s">
        <v>4734</v>
      </c>
      <c r="D1588">
        <v>0</v>
      </c>
    </row>
    <row r="1589" spans="1:4" x14ac:dyDescent="0.25">
      <c r="A1589" t="s">
        <v>1105</v>
      </c>
      <c r="B1589" t="s">
        <v>1314</v>
      </c>
      <c r="C1589" t="s">
        <v>4735</v>
      </c>
      <c r="D1589">
        <v>0</v>
      </c>
    </row>
    <row r="1590" spans="1:4" x14ac:dyDescent="0.25">
      <c r="A1590" t="s">
        <v>1105</v>
      </c>
      <c r="B1590" t="s">
        <v>1314</v>
      </c>
      <c r="C1590" t="s">
        <v>1081</v>
      </c>
      <c r="D1590" t="s">
        <v>3100</v>
      </c>
    </row>
    <row r="1591" spans="1:4" x14ac:dyDescent="0.25">
      <c r="A1591" t="s">
        <v>1105</v>
      </c>
      <c r="B1591" t="s">
        <v>1316</v>
      </c>
      <c r="C1591" t="s">
        <v>4725</v>
      </c>
      <c r="D1591">
        <v>106</v>
      </c>
    </row>
    <row r="1592" spans="1:4" x14ac:dyDescent="0.25">
      <c r="A1592" t="s">
        <v>1105</v>
      </c>
      <c r="B1592" t="s">
        <v>1316</v>
      </c>
      <c r="C1592" t="s">
        <v>1083</v>
      </c>
      <c r="D1592" t="b">
        <v>0</v>
      </c>
    </row>
    <row r="1593" spans="1:4" x14ac:dyDescent="0.25">
      <c r="A1593" t="s">
        <v>1105</v>
      </c>
      <c r="B1593" t="s">
        <v>1316</v>
      </c>
      <c r="C1593" t="s">
        <v>4726</v>
      </c>
      <c r="D1593" t="b">
        <v>1</v>
      </c>
    </row>
    <row r="1594" spans="1:4" x14ac:dyDescent="0.25">
      <c r="A1594" t="s">
        <v>1105</v>
      </c>
      <c r="B1594" t="s">
        <v>1316</v>
      </c>
      <c r="C1594" t="s">
        <v>4727</v>
      </c>
      <c r="D1594" t="b">
        <v>1</v>
      </c>
    </row>
    <row r="1595" spans="1:4" x14ac:dyDescent="0.25">
      <c r="A1595" t="s">
        <v>1105</v>
      </c>
      <c r="B1595" t="s">
        <v>1316</v>
      </c>
      <c r="C1595" t="s">
        <v>4728</v>
      </c>
      <c r="D1595" t="b">
        <v>0</v>
      </c>
    </row>
    <row r="1596" spans="1:4" x14ac:dyDescent="0.25">
      <c r="A1596" t="s">
        <v>1105</v>
      </c>
      <c r="B1596" t="s">
        <v>1316</v>
      </c>
      <c r="C1596" t="s">
        <v>2454</v>
      </c>
      <c r="D1596" t="b">
        <v>0</v>
      </c>
    </row>
    <row r="1597" spans="1:4" x14ac:dyDescent="0.25">
      <c r="A1597" t="s">
        <v>1105</v>
      </c>
      <c r="B1597" t="s">
        <v>1316</v>
      </c>
      <c r="C1597" t="s">
        <v>4729</v>
      </c>
      <c r="D1597">
        <v>1</v>
      </c>
    </row>
    <row r="1598" spans="1:4" x14ac:dyDescent="0.25">
      <c r="A1598" t="s">
        <v>1105</v>
      </c>
      <c r="B1598" t="s">
        <v>1316</v>
      </c>
      <c r="C1598" t="s">
        <v>4730</v>
      </c>
      <c r="D1598">
        <v>0</v>
      </c>
    </row>
    <row r="1599" spans="1:4" x14ac:dyDescent="0.25">
      <c r="A1599" t="s">
        <v>1105</v>
      </c>
      <c r="B1599" t="s">
        <v>1316</v>
      </c>
      <c r="C1599" t="s">
        <v>4731</v>
      </c>
      <c r="D1599">
        <v>1</v>
      </c>
    </row>
    <row r="1600" spans="1:4" x14ac:dyDescent="0.25">
      <c r="A1600" t="s">
        <v>1105</v>
      </c>
      <c r="B1600" t="s">
        <v>1316</v>
      </c>
      <c r="C1600" t="s">
        <v>1046</v>
      </c>
      <c r="D1600">
        <v>0</v>
      </c>
    </row>
    <row r="1601" spans="1:4" x14ac:dyDescent="0.25">
      <c r="A1601" t="s">
        <v>1105</v>
      </c>
      <c r="B1601" t="s">
        <v>1316</v>
      </c>
      <c r="C1601" t="s">
        <v>9</v>
      </c>
      <c r="D1601">
        <v>0</v>
      </c>
    </row>
    <row r="1602" spans="1:4" x14ac:dyDescent="0.25">
      <c r="A1602" t="s">
        <v>1105</v>
      </c>
      <c r="B1602" t="s">
        <v>1316</v>
      </c>
      <c r="C1602" t="s">
        <v>4733</v>
      </c>
      <c r="D1602">
        <v>0</v>
      </c>
    </row>
    <row r="1603" spans="1:4" x14ac:dyDescent="0.25">
      <c r="A1603" t="s">
        <v>1105</v>
      </c>
      <c r="B1603" t="s">
        <v>1316</v>
      </c>
      <c r="C1603" t="s">
        <v>4734</v>
      </c>
      <c r="D1603">
        <v>0</v>
      </c>
    </row>
    <row r="1604" spans="1:4" x14ac:dyDescent="0.25">
      <c r="A1604" t="s">
        <v>1105</v>
      </c>
      <c r="B1604" t="s">
        <v>1316</v>
      </c>
      <c r="C1604" t="s">
        <v>4735</v>
      </c>
      <c r="D1604">
        <v>0</v>
      </c>
    </row>
    <row r="1605" spans="1:4" x14ac:dyDescent="0.25">
      <c r="A1605" t="s">
        <v>1105</v>
      </c>
      <c r="B1605" t="s">
        <v>1316</v>
      </c>
      <c r="C1605" t="s">
        <v>1081</v>
      </c>
      <c r="D1605" t="s">
        <v>3111</v>
      </c>
    </row>
    <row r="1606" spans="1:4" x14ac:dyDescent="0.25">
      <c r="A1606" t="s">
        <v>1105</v>
      </c>
      <c r="B1606" t="s">
        <v>1317</v>
      </c>
      <c r="C1606" t="s">
        <v>4725</v>
      </c>
      <c r="D1606">
        <v>107</v>
      </c>
    </row>
    <row r="1607" spans="1:4" x14ac:dyDescent="0.25">
      <c r="A1607" t="s">
        <v>1105</v>
      </c>
      <c r="B1607" t="s">
        <v>1317</v>
      </c>
      <c r="C1607" t="s">
        <v>1083</v>
      </c>
      <c r="D1607" t="b">
        <v>0</v>
      </c>
    </row>
    <row r="1608" spans="1:4" x14ac:dyDescent="0.25">
      <c r="A1608" t="s">
        <v>1105</v>
      </c>
      <c r="B1608" t="s">
        <v>1317</v>
      </c>
      <c r="C1608" t="s">
        <v>4726</v>
      </c>
      <c r="D1608" t="b">
        <v>1</v>
      </c>
    </row>
    <row r="1609" spans="1:4" x14ac:dyDescent="0.25">
      <c r="A1609" t="s">
        <v>1105</v>
      </c>
      <c r="B1609" t="s">
        <v>1317</v>
      </c>
      <c r="C1609" t="s">
        <v>4727</v>
      </c>
      <c r="D1609" t="b">
        <v>1</v>
      </c>
    </row>
    <row r="1610" spans="1:4" x14ac:dyDescent="0.25">
      <c r="A1610" t="s">
        <v>1105</v>
      </c>
      <c r="B1610" t="s">
        <v>1317</v>
      </c>
      <c r="C1610" t="s">
        <v>4728</v>
      </c>
      <c r="D1610" t="b">
        <v>0</v>
      </c>
    </row>
    <row r="1611" spans="1:4" x14ac:dyDescent="0.25">
      <c r="A1611" t="s">
        <v>1105</v>
      </c>
      <c r="B1611" t="s">
        <v>1317</v>
      </c>
      <c r="C1611" t="s">
        <v>2454</v>
      </c>
      <c r="D1611" t="b">
        <v>0</v>
      </c>
    </row>
    <row r="1612" spans="1:4" x14ac:dyDescent="0.25">
      <c r="A1612" t="s">
        <v>1105</v>
      </c>
      <c r="B1612" t="s">
        <v>1317</v>
      </c>
      <c r="C1612" t="s">
        <v>4729</v>
      </c>
      <c r="D1612">
        <v>1</v>
      </c>
    </row>
    <row r="1613" spans="1:4" x14ac:dyDescent="0.25">
      <c r="A1613" t="s">
        <v>1105</v>
      </c>
      <c r="B1613" t="s">
        <v>1317</v>
      </c>
      <c r="C1613" t="s">
        <v>4730</v>
      </c>
      <c r="D1613">
        <v>0</v>
      </c>
    </row>
    <row r="1614" spans="1:4" x14ac:dyDescent="0.25">
      <c r="A1614" t="s">
        <v>1105</v>
      </c>
      <c r="B1614" t="s">
        <v>1317</v>
      </c>
      <c r="C1614" t="s">
        <v>4731</v>
      </c>
      <c r="D1614">
        <v>2</v>
      </c>
    </row>
    <row r="1615" spans="1:4" x14ac:dyDescent="0.25">
      <c r="A1615" t="s">
        <v>1105</v>
      </c>
      <c r="B1615" t="s">
        <v>1317</v>
      </c>
      <c r="C1615" t="s">
        <v>1046</v>
      </c>
      <c r="D1615">
        <v>0</v>
      </c>
    </row>
    <row r="1616" spans="1:4" x14ac:dyDescent="0.25">
      <c r="A1616" t="s">
        <v>1105</v>
      </c>
      <c r="B1616" t="s">
        <v>1317</v>
      </c>
      <c r="C1616" t="s">
        <v>9</v>
      </c>
      <c r="D1616">
        <v>0</v>
      </c>
    </row>
    <row r="1617" spans="1:4" x14ac:dyDescent="0.25">
      <c r="A1617" t="s">
        <v>1105</v>
      </c>
      <c r="B1617" t="s">
        <v>1317</v>
      </c>
      <c r="C1617" t="s">
        <v>4733</v>
      </c>
      <c r="D1617">
        <v>0</v>
      </c>
    </row>
    <row r="1618" spans="1:4" x14ac:dyDescent="0.25">
      <c r="A1618" t="s">
        <v>1105</v>
      </c>
      <c r="B1618" t="s">
        <v>1317</v>
      </c>
      <c r="C1618" t="s">
        <v>4734</v>
      </c>
      <c r="D1618">
        <v>0</v>
      </c>
    </row>
    <row r="1619" spans="1:4" x14ac:dyDescent="0.25">
      <c r="A1619" t="s">
        <v>1105</v>
      </c>
      <c r="B1619" t="s">
        <v>1317</v>
      </c>
      <c r="C1619" t="s">
        <v>4735</v>
      </c>
      <c r="D1619">
        <v>0</v>
      </c>
    </row>
    <row r="1620" spans="1:4" x14ac:dyDescent="0.25">
      <c r="A1620" t="s">
        <v>1105</v>
      </c>
      <c r="B1620" t="s">
        <v>1317</v>
      </c>
      <c r="C1620" t="s">
        <v>1081</v>
      </c>
      <c r="D1620" t="s">
        <v>3084</v>
      </c>
    </row>
    <row r="1621" spans="1:4" x14ac:dyDescent="0.25">
      <c r="A1621" t="s">
        <v>1105</v>
      </c>
      <c r="B1621" t="s">
        <v>1319</v>
      </c>
      <c r="C1621" t="s">
        <v>4725</v>
      </c>
      <c r="D1621">
        <v>108</v>
      </c>
    </row>
    <row r="1622" spans="1:4" x14ac:dyDescent="0.25">
      <c r="A1622" t="s">
        <v>1105</v>
      </c>
      <c r="B1622" t="s">
        <v>1319</v>
      </c>
      <c r="C1622" t="s">
        <v>1083</v>
      </c>
      <c r="D1622" t="b">
        <v>0</v>
      </c>
    </row>
    <row r="1623" spans="1:4" x14ac:dyDescent="0.25">
      <c r="A1623" t="s">
        <v>1105</v>
      </c>
      <c r="B1623" t="s">
        <v>1319</v>
      </c>
      <c r="C1623" t="s">
        <v>4726</v>
      </c>
      <c r="D1623" t="b">
        <v>1</v>
      </c>
    </row>
    <row r="1624" spans="1:4" x14ac:dyDescent="0.25">
      <c r="A1624" t="s">
        <v>1105</v>
      </c>
      <c r="B1624" t="s">
        <v>1319</v>
      </c>
      <c r="C1624" t="s">
        <v>4727</v>
      </c>
      <c r="D1624" t="b">
        <v>1</v>
      </c>
    </row>
    <row r="1625" spans="1:4" x14ac:dyDescent="0.25">
      <c r="A1625" t="s">
        <v>1105</v>
      </c>
      <c r="B1625" t="s">
        <v>1319</v>
      </c>
      <c r="C1625" t="s">
        <v>4728</v>
      </c>
      <c r="D1625" t="b">
        <v>0</v>
      </c>
    </row>
    <row r="1626" spans="1:4" x14ac:dyDescent="0.25">
      <c r="A1626" t="s">
        <v>1105</v>
      </c>
      <c r="B1626" t="s">
        <v>1319</v>
      </c>
      <c r="C1626" t="s">
        <v>2454</v>
      </c>
      <c r="D1626" t="b">
        <v>0</v>
      </c>
    </row>
    <row r="1627" spans="1:4" x14ac:dyDescent="0.25">
      <c r="A1627" t="s">
        <v>1105</v>
      </c>
      <c r="B1627" t="s">
        <v>1319</v>
      </c>
      <c r="C1627" t="s">
        <v>4729</v>
      </c>
      <c r="D1627">
        <v>1</v>
      </c>
    </row>
    <row r="1628" spans="1:4" x14ac:dyDescent="0.25">
      <c r="A1628" t="s">
        <v>1105</v>
      </c>
      <c r="B1628" t="s">
        <v>1319</v>
      </c>
      <c r="C1628" t="s">
        <v>4730</v>
      </c>
      <c r="D1628">
        <v>0</v>
      </c>
    </row>
    <row r="1629" spans="1:4" x14ac:dyDescent="0.25">
      <c r="A1629" t="s">
        <v>1105</v>
      </c>
      <c r="B1629" t="s">
        <v>1319</v>
      </c>
      <c r="C1629" t="s">
        <v>4731</v>
      </c>
      <c r="D1629">
        <v>2</v>
      </c>
    </row>
    <row r="1630" spans="1:4" x14ac:dyDescent="0.25">
      <c r="A1630" t="s">
        <v>1105</v>
      </c>
      <c r="B1630" t="s">
        <v>1319</v>
      </c>
      <c r="C1630" t="s">
        <v>1046</v>
      </c>
      <c r="D1630">
        <v>0</v>
      </c>
    </row>
    <row r="1631" spans="1:4" x14ac:dyDescent="0.25">
      <c r="A1631" t="s">
        <v>1105</v>
      </c>
      <c r="B1631" t="s">
        <v>1319</v>
      </c>
      <c r="C1631" t="s">
        <v>9</v>
      </c>
      <c r="D1631">
        <v>0</v>
      </c>
    </row>
    <row r="1632" spans="1:4" x14ac:dyDescent="0.25">
      <c r="A1632" t="s">
        <v>1105</v>
      </c>
      <c r="B1632" t="s">
        <v>1319</v>
      </c>
      <c r="C1632" t="s">
        <v>4733</v>
      </c>
      <c r="D1632">
        <v>0</v>
      </c>
    </row>
    <row r="1633" spans="1:4" x14ac:dyDescent="0.25">
      <c r="A1633" t="s">
        <v>1105</v>
      </c>
      <c r="B1633" t="s">
        <v>1319</v>
      </c>
      <c r="C1633" t="s">
        <v>4734</v>
      </c>
      <c r="D1633">
        <v>0</v>
      </c>
    </row>
    <row r="1634" spans="1:4" x14ac:dyDescent="0.25">
      <c r="A1634" t="s">
        <v>1105</v>
      </c>
      <c r="B1634" t="s">
        <v>1319</v>
      </c>
      <c r="C1634" t="s">
        <v>4735</v>
      </c>
      <c r="D1634">
        <v>0</v>
      </c>
    </row>
    <row r="1635" spans="1:4" x14ac:dyDescent="0.25">
      <c r="A1635" t="s">
        <v>1105</v>
      </c>
      <c r="B1635" t="s">
        <v>1319</v>
      </c>
      <c r="C1635" t="s">
        <v>1081</v>
      </c>
      <c r="D1635" t="s">
        <v>3084</v>
      </c>
    </row>
    <row r="1636" spans="1:4" x14ac:dyDescent="0.25">
      <c r="A1636" t="s">
        <v>1105</v>
      </c>
      <c r="B1636" t="s">
        <v>1322</v>
      </c>
      <c r="C1636" t="s">
        <v>4725</v>
      </c>
      <c r="D1636">
        <v>109</v>
      </c>
    </row>
    <row r="1637" spans="1:4" x14ac:dyDescent="0.25">
      <c r="A1637" t="s">
        <v>1105</v>
      </c>
      <c r="B1637" t="s">
        <v>1322</v>
      </c>
      <c r="C1637" t="s">
        <v>1083</v>
      </c>
      <c r="D1637" t="b">
        <v>0</v>
      </c>
    </row>
    <row r="1638" spans="1:4" x14ac:dyDescent="0.25">
      <c r="A1638" t="s">
        <v>1105</v>
      </c>
      <c r="B1638" t="s">
        <v>1322</v>
      </c>
      <c r="C1638" t="s">
        <v>4726</v>
      </c>
      <c r="D1638" t="b">
        <v>1</v>
      </c>
    </row>
    <row r="1639" spans="1:4" x14ac:dyDescent="0.25">
      <c r="A1639" t="s">
        <v>1105</v>
      </c>
      <c r="B1639" t="s">
        <v>1322</v>
      </c>
      <c r="C1639" t="s">
        <v>4727</v>
      </c>
      <c r="D1639" t="b">
        <v>1</v>
      </c>
    </row>
    <row r="1640" spans="1:4" x14ac:dyDescent="0.25">
      <c r="A1640" t="s">
        <v>1105</v>
      </c>
      <c r="B1640" t="s">
        <v>1322</v>
      </c>
      <c r="C1640" t="s">
        <v>4728</v>
      </c>
      <c r="D1640" t="b">
        <v>0</v>
      </c>
    </row>
    <row r="1641" spans="1:4" x14ac:dyDescent="0.25">
      <c r="A1641" t="s">
        <v>1105</v>
      </c>
      <c r="B1641" t="s">
        <v>1322</v>
      </c>
      <c r="C1641" t="s">
        <v>2454</v>
      </c>
      <c r="D1641" t="b">
        <v>0</v>
      </c>
    </row>
    <row r="1642" spans="1:4" x14ac:dyDescent="0.25">
      <c r="A1642" t="s">
        <v>1105</v>
      </c>
      <c r="B1642" t="s">
        <v>1322</v>
      </c>
      <c r="C1642" t="s">
        <v>4729</v>
      </c>
      <c r="D1642">
        <v>1</v>
      </c>
    </row>
    <row r="1643" spans="1:4" x14ac:dyDescent="0.25">
      <c r="A1643" t="s">
        <v>1105</v>
      </c>
      <c r="B1643" t="s">
        <v>1322</v>
      </c>
      <c r="C1643" t="s">
        <v>4730</v>
      </c>
      <c r="D1643">
        <v>0</v>
      </c>
    </row>
    <row r="1644" spans="1:4" x14ac:dyDescent="0.25">
      <c r="A1644" t="s">
        <v>1105</v>
      </c>
      <c r="B1644" t="s">
        <v>1322</v>
      </c>
      <c r="C1644" t="s">
        <v>4731</v>
      </c>
      <c r="D1644">
        <v>3</v>
      </c>
    </row>
    <row r="1645" spans="1:4" x14ac:dyDescent="0.25">
      <c r="A1645" t="s">
        <v>1105</v>
      </c>
      <c r="B1645" t="s">
        <v>1322</v>
      </c>
      <c r="C1645" t="s">
        <v>1046</v>
      </c>
      <c r="D1645">
        <v>0</v>
      </c>
    </row>
    <row r="1646" spans="1:4" x14ac:dyDescent="0.25">
      <c r="A1646" t="s">
        <v>1105</v>
      </c>
      <c r="B1646" t="s">
        <v>1322</v>
      </c>
      <c r="C1646" t="s">
        <v>9</v>
      </c>
      <c r="D1646">
        <v>0</v>
      </c>
    </row>
    <row r="1647" spans="1:4" x14ac:dyDescent="0.25">
      <c r="A1647" t="s">
        <v>1105</v>
      </c>
      <c r="B1647" t="s">
        <v>1322</v>
      </c>
      <c r="C1647" t="s">
        <v>4733</v>
      </c>
      <c r="D1647">
        <v>0</v>
      </c>
    </row>
    <row r="1648" spans="1:4" x14ac:dyDescent="0.25">
      <c r="A1648" t="s">
        <v>1105</v>
      </c>
      <c r="B1648" t="s">
        <v>1322</v>
      </c>
      <c r="C1648" t="s">
        <v>4734</v>
      </c>
      <c r="D1648">
        <v>0</v>
      </c>
    </row>
    <row r="1649" spans="1:4" x14ac:dyDescent="0.25">
      <c r="A1649" t="s">
        <v>1105</v>
      </c>
      <c r="B1649" t="s">
        <v>1322</v>
      </c>
      <c r="C1649" t="s">
        <v>4735</v>
      </c>
      <c r="D1649">
        <v>0</v>
      </c>
    </row>
    <row r="1650" spans="1:4" x14ac:dyDescent="0.25">
      <c r="A1650" t="s">
        <v>1105</v>
      </c>
      <c r="B1650" t="s">
        <v>1322</v>
      </c>
      <c r="C1650" t="s">
        <v>1081</v>
      </c>
      <c r="D1650" t="s">
        <v>3111</v>
      </c>
    </row>
    <row r="1651" spans="1:4" x14ac:dyDescent="0.25">
      <c r="A1651" t="s">
        <v>1105</v>
      </c>
      <c r="B1651" t="s">
        <v>1323</v>
      </c>
      <c r="C1651" t="s">
        <v>4725</v>
      </c>
      <c r="D1651">
        <v>110</v>
      </c>
    </row>
    <row r="1652" spans="1:4" x14ac:dyDescent="0.25">
      <c r="A1652" t="s">
        <v>1105</v>
      </c>
      <c r="B1652" t="s">
        <v>1323</v>
      </c>
      <c r="C1652" t="s">
        <v>1083</v>
      </c>
      <c r="D1652" t="b">
        <v>0</v>
      </c>
    </row>
    <row r="1653" spans="1:4" x14ac:dyDescent="0.25">
      <c r="A1653" t="s">
        <v>1105</v>
      </c>
      <c r="B1653" t="s">
        <v>1323</v>
      </c>
      <c r="C1653" t="s">
        <v>4726</v>
      </c>
      <c r="D1653" t="b">
        <v>0</v>
      </c>
    </row>
    <row r="1654" spans="1:4" x14ac:dyDescent="0.25">
      <c r="A1654" t="s">
        <v>1105</v>
      </c>
      <c r="B1654" t="s">
        <v>1323</v>
      </c>
      <c r="C1654" t="s">
        <v>4727</v>
      </c>
      <c r="D1654" t="b">
        <v>0</v>
      </c>
    </row>
    <row r="1655" spans="1:4" x14ac:dyDescent="0.25">
      <c r="A1655" t="s">
        <v>1105</v>
      </c>
      <c r="B1655" t="s">
        <v>1323</v>
      </c>
      <c r="C1655" t="s">
        <v>4728</v>
      </c>
      <c r="D1655" t="b">
        <v>0</v>
      </c>
    </row>
    <row r="1656" spans="1:4" x14ac:dyDescent="0.25">
      <c r="A1656" t="s">
        <v>1105</v>
      </c>
      <c r="B1656" t="s">
        <v>1323</v>
      </c>
      <c r="C1656" t="s">
        <v>2454</v>
      </c>
      <c r="D1656" t="b">
        <v>0</v>
      </c>
    </row>
    <row r="1657" spans="1:4" x14ac:dyDescent="0.25">
      <c r="A1657" t="s">
        <v>1105</v>
      </c>
      <c r="B1657" t="s">
        <v>1323</v>
      </c>
      <c r="C1657" t="s">
        <v>4729</v>
      </c>
      <c r="D1657">
        <v>0</v>
      </c>
    </row>
    <row r="1658" spans="1:4" x14ac:dyDescent="0.25">
      <c r="A1658" t="s">
        <v>1105</v>
      </c>
      <c r="B1658" t="s">
        <v>1323</v>
      </c>
      <c r="C1658" t="s">
        <v>4730</v>
      </c>
      <c r="D1658">
        <v>0</v>
      </c>
    </row>
    <row r="1659" spans="1:4" x14ac:dyDescent="0.25">
      <c r="A1659" t="s">
        <v>1105</v>
      </c>
      <c r="B1659" t="s">
        <v>1323</v>
      </c>
      <c r="C1659" t="s">
        <v>4731</v>
      </c>
      <c r="D1659">
        <v>0</v>
      </c>
    </row>
    <row r="1660" spans="1:4" x14ac:dyDescent="0.25">
      <c r="A1660" t="s">
        <v>1105</v>
      </c>
      <c r="B1660" t="s">
        <v>1323</v>
      </c>
      <c r="C1660" t="s">
        <v>1046</v>
      </c>
      <c r="D1660">
        <v>0</v>
      </c>
    </row>
    <row r="1661" spans="1:4" x14ac:dyDescent="0.25">
      <c r="A1661" t="s">
        <v>1105</v>
      </c>
      <c r="B1661" t="s">
        <v>1323</v>
      </c>
      <c r="C1661" t="s">
        <v>9</v>
      </c>
      <c r="D1661">
        <v>0</v>
      </c>
    </row>
    <row r="1662" spans="1:4" x14ac:dyDescent="0.25">
      <c r="A1662" t="s">
        <v>1105</v>
      </c>
      <c r="B1662" t="s">
        <v>1323</v>
      </c>
      <c r="C1662" t="s">
        <v>4733</v>
      </c>
      <c r="D1662">
        <v>0</v>
      </c>
    </row>
    <row r="1663" spans="1:4" x14ac:dyDescent="0.25">
      <c r="A1663" t="s">
        <v>1105</v>
      </c>
      <c r="B1663" t="s">
        <v>1323</v>
      </c>
      <c r="C1663" t="s">
        <v>4734</v>
      </c>
      <c r="D1663">
        <v>0</v>
      </c>
    </row>
    <row r="1664" spans="1:4" x14ac:dyDescent="0.25">
      <c r="A1664" t="s">
        <v>1105</v>
      </c>
      <c r="B1664" t="s">
        <v>1323</v>
      </c>
      <c r="C1664" t="s">
        <v>4735</v>
      </c>
      <c r="D1664">
        <v>0</v>
      </c>
    </row>
    <row r="1665" spans="1:4" x14ac:dyDescent="0.25">
      <c r="A1665" t="s">
        <v>1105</v>
      </c>
      <c r="B1665" t="s">
        <v>1323</v>
      </c>
      <c r="C1665" t="s">
        <v>1081</v>
      </c>
      <c r="D1665" t="s">
        <v>3111</v>
      </c>
    </row>
    <row r="1666" spans="1:4" x14ac:dyDescent="0.25">
      <c r="A1666" t="s">
        <v>1105</v>
      </c>
      <c r="B1666" t="s">
        <v>1325</v>
      </c>
      <c r="C1666" t="s">
        <v>4725</v>
      </c>
      <c r="D1666">
        <v>111</v>
      </c>
    </row>
    <row r="1667" spans="1:4" x14ac:dyDescent="0.25">
      <c r="A1667" t="s">
        <v>1105</v>
      </c>
      <c r="B1667" t="s">
        <v>1325</v>
      </c>
      <c r="C1667" t="s">
        <v>1083</v>
      </c>
      <c r="D1667" t="b">
        <v>0</v>
      </c>
    </row>
    <row r="1668" spans="1:4" x14ac:dyDescent="0.25">
      <c r="A1668" t="s">
        <v>1105</v>
      </c>
      <c r="B1668" t="s">
        <v>1325</v>
      </c>
      <c r="C1668" t="s">
        <v>4726</v>
      </c>
      <c r="D1668" t="b">
        <v>0</v>
      </c>
    </row>
    <row r="1669" spans="1:4" x14ac:dyDescent="0.25">
      <c r="A1669" t="s">
        <v>1105</v>
      </c>
      <c r="B1669" t="s">
        <v>1325</v>
      </c>
      <c r="C1669" t="s">
        <v>4727</v>
      </c>
      <c r="D1669" t="b">
        <v>0</v>
      </c>
    </row>
    <row r="1670" spans="1:4" x14ac:dyDescent="0.25">
      <c r="A1670" t="s">
        <v>1105</v>
      </c>
      <c r="B1670" t="s">
        <v>1325</v>
      </c>
      <c r="C1670" t="s">
        <v>4728</v>
      </c>
      <c r="D1670" t="b">
        <v>0</v>
      </c>
    </row>
    <row r="1671" spans="1:4" x14ac:dyDescent="0.25">
      <c r="A1671" t="s">
        <v>1105</v>
      </c>
      <c r="B1671" t="s">
        <v>1325</v>
      </c>
      <c r="C1671" t="s">
        <v>2454</v>
      </c>
      <c r="D1671" t="b">
        <v>0</v>
      </c>
    </row>
    <row r="1672" spans="1:4" x14ac:dyDescent="0.25">
      <c r="A1672" t="s">
        <v>1105</v>
      </c>
      <c r="B1672" t="s">
        <v>1325</v>
      </c>
      <c r="C1672" t="s">
        <v>4729</v>
      </c>
      <c r="D1672">
        <v>0</v>
      </c>
    </row>
    <row r="1673" spans="1:4" x14ac:dyDescent="0.25">
      <c r="A1673" t="s">
        <v>1105</v>
      </c>
      <c r="B1673" t="s">
        <v>1325</v>
      </c>
      <c r="C1673" t="s">
        <v>4730</v>
      </c>
      <c r="D1673">
        <v>0</v>
      </c>
    </row>
    <row r="1674" spans="1:4" x14ac:dyDescent="0.25">
      <c r="A1674" t="s">
        <v>1105</v>
      </c>
      <c r="B1674" t="s">
        <v>1325</v>
      </c>
      <c r="C1674" t="s">
        <v>4731</v>
      </c>
      <c r="D1674">
        <v>0</v>
      </c>
    </row>
    <row r="1675" spans="1:4" x14ac:dyDescent="0.25">
      <c r="A1675" t="s">
        <v>1105</v>
      </c>
      <c r="B1675" t="s">
        <v>1325</v>
      </c>
      <c r="C1675" t="s">
        <v>1046</v>
      </c>
      <c r="D1675">
        <v>0</v>
      </c>
    </row>
    <row r="1676" spans="1:4" x14ac:dyDescent="0.25">
      <c r="A1676" t="s">
        <v>1105</v>
      </c>
      <c r="B1676" t="s">
        <v>1325</v>
      </c>
      <c r="C1676" t="s">
        <v>9</v>
      </c>
      <c r="D1676">
        <v>0</v>
      </c>
    </row>
    <row r="1677" spans="1:4" x14ac:dyDescent="0.25">
      <c r="A1677" t="s">
        <v>1105</v>
      </c>
      <c r="B1677" t="s">
        <v>1325</v>
      </c>
      <c r="C1677" t="s">
        <v>4733</v>
      </c>
      <c r="D1677">
        <v>0</v>
      </c>
    </row>
    <row r="1678" spans="1:4" x14ac:dyDescent="0.25">
      <c r="A1678" t="s">
        <v>1105</v>
      </c>
      <c r="B1678" t="s">
        <v>1325</v>
      </c>
      <c r="C1678" t="s">
        <v>4734</v>
      </c>
      <c r="D1678">
        <v>0</v>
      </c>
    </row>
    <row r="1679" spans="1:4" x14ac:dyDescent="0.25">
      <c r="A1679" t="s">
        <v>1105</v>
      </c>
      <c r="B1679" t="s">
        <v>1325</v>
      </c>
      <c r="C1679" t="s">
        <v>4735</v>
      </c>
      <c r="D1679">
        <v>0</v>
      </c>
    </row>
    <row r="1680" spans="1:4" x14ac:dyDescent="0.25">
      <c r="A1680" t="s">
        <v>1105</v>
      </c>
      <c r="B1680" t="s">
        <v>1325</v>
      </c>
      <c r="C1680" t="s">
        <v>1081</v>
      </c>
      <c r="D1680" t="s">
        <v>3111</v>
      </c>
    </row>
    <row r="1681" spans="1:4" x14ac:dyDescent="0.25">
      <c r="A1681" t="s">
        <v>1105</v>
      </c>
      <c r="B1681" t="s">
        <v>1327</v>
      </c>
      <c r="C1681" t="s">
        <v>4725</v>
      </c>
      <c r="D1681">
        <v>112</v>
      </c>
    </row>
    <row r="1682" spans="1:4" x14ac:dyDescent="0.25">
      <c r="A1682" t="s">
        <v>1105</v>
      </c>
      <c r="B1682" t="s">
        <v>1327</v>
      </c>
      <c r="C1682" t="s">
        <v>1083</v>
      </c>
      <c r="D1682" t="b">
        <v>0</v>
      </c>
    </row>
    <row r="1683" spans="1:4" x14ac:dyDescent="0.25">
      <c r="A1683" t="s">
        <v>1105</v>
      </c>
      <c r="B1683" t="s">
        <v>1327</v>
      </c>
      <c r="C1683" t="s">
        <v>4726</v>
      </c>
      <c r="D1683" t="b">
        <v>0</v>
      </c>
    </row>
    <row r="1684" spans="1:4" x14ac:dyDescent="0.25">
      <c r="A1684" t="s">
        <v>1105</v>
      </c>
      <c r="B1684" t="s">
        <v>1327</v>
      </c>
      <c r="C1684" t="s">
        <v>4727</v>
      </c>
      <c r="D1684" t="b">
        <v>0</v>
      </c>
    </row>
    <row r="1685" spans="1:4" x14ac:dyDescent="0.25">
      <c r="A1685" t="s">
        <v>1105</v>
      </c>
      <c r="B1685" t="s">
        <v>1327</v>
      </c>
      <c r="C1685" t="s">
        <v>4728</v>
      </c>
      <c r="D1685" t="b">
        <v>0</v>
      </c>
    </row>
    <row r="1686" spans="1:4" x14ac:dyDescent="0.25">
      <c r="A1686" t="s">
        <v>1105</v>
      </c>
      <c r="B1686" t="s">
        <v>1327</v>
      </c>
      <c r="C1686" t="s">
        <v>2454</v>
      </c>
      <c r="D1686" t="b">
        <v>0</v>
      </c>
    </row>
    <row r="1687" spans="1:4" x14ac:dyDescent="0.25">
      <c r="A1687" t="s">
        <v>1105</v>
      </c>
      <c r="B1687" t="s">
        <v>1327</v>
      </c>
      <c r="C1687" t="s">
        <v>4729</v>
      </c>
      <c r="D1687">
        <v>0</v>
      </c>
    </row>
    <row r="1688" spans="1:4" x14ac:dyDescent="0.25">
      <c r="A1688" t="s">
        <v>1105</v>
      </c>
      <c r="B1688" t="s">
        <v>1327</v>
      </c>
      <c r="C1688" t="s">
        <v>4730</v>
      </c>
      <c r="D1688">
        <v>0</v>
      </c>
    </row>
    <row r="1689" spans="1:4" x14ac:dyDescent="0.25">
      <c r="A1689" t="s">
        <v>1105</v>
      </c>
      <c r="B1689" t="s">
        <v>1327</v>
      </c>
      <c r="C1689" t="s">
        <v>4731</v>
      </c>
      <c r="D1689">
        <v>0</v>
      </c>
    </row>
    <row r="1690" spans="1:4" x14ac:dyDescent="0.25">
      <c r="A1690" t="s">
        <v>1105</v>
      </c>
      <c r="B1690" t="s">
        <v>1327</v>
      </c>
      <c r="C1690" t="s">
        <v>1046</v>
      </c>
      <c r="D1690">
        <v>0</v>
      </c>
    </row>
    <row r="1691" spans="1:4" x14ac:dyDescent="0.25">
      <c r="A1691" t="s">
        <v>1105</v>
      </c>
      <c r="B1691" t="s">
        <v>1327</v>
      </c>
      <c r="C1691" t="s">
        <v>9</v>
      </c>
      <c r="D1691">
        <v>0</v>
      </c>
    </row>
    <row r="1692" spans="1:4" x14ac:dyDescent="0.25">
      <c r="A1692" t="s">
        <v>1105</v>
      </c>
      <c r="B1692" t="s">
        <v>1327</v>
      </c>
      <c r="C1692" t="s">
        <v>4733</v>
      </c>
      <c r="D1692">
        <v>0</v>
      </c>
    </row>
    <row r="1693" spans="1:4" x14ac:dyDescent="0.25">
      <c r="A1693" t="s">
        <v>1105</v>
      </c>
      <c r="B1693" t="s">
        <v>1327</v>
      </c>
      <c r="C1693" t="s">
        <v>4734</v>
      </c>
      <c r="D1693">
        <v>0</v>
      </c>
    </row>
    <row r="1694" spans="1:4" x14ac:dyDescent="0.25">
      <c r="A1694" t="s">
        <v>1105</v>
      </c>
      <c r="B1694" t="s">
        <v>1327</v>
      </c>
      <c r="C1694" t="s">
        <v>4735</v>
      </c>
      <c r="D1694">
        <v>0</v>
      </c>
    </row>
    <row r="1695" spans="1:4" x14ac:dyDescent="0.25">
      <c r="A1695" t="s">
        <v>1105</v>
      </c>
      <c r="B1695" t="s">
        <v>1327</v>
      </c>
      <c r="C1695" t="s">
        <v>1081</v>
      </c>
      <c r="D1695" t="s">
        <v>3111</v>
      </c>
    </row>
    <row r="1696" spans="1:4" x14ac:dyDescent="0.25">
      <c r="A1696" t="s">
        <v>1105</v>
      </c>
      <c r="B1696" t="s">
        <v>1331</v>
      </c>
      <c r="C1696" t="s">
        <v>4725</v>
      </c>
      <c r="D1696">
        <v>113</v>
      </c>
    </row>
    <row r="1697" spans="1:4" x14ac:dyDescent="0.25">
      <c r="A1697" t="s">
        <v>1105</v>
      </c>
      <c r="B1697" t="s">
        <v>1331</v>
      </c>
      <c r="C1697" t="s">
        <v>1083</v>
      </c>
      <c r="D1697" t="b">
        <v>0</v>
      </c>
    </row>
    <row r="1698" spans="1:4" x14ac:dyDescent="0.25">
      <c r="A1698" t="s">
        <v>1105</v>
      </c>
      <c r="B1698" t="s">
        <v>1331</v>
      </c>
      <c r="C1698" t="s">
        <v>4726</v>
      </c>
      <c r="D1698" t="b">
        <v>1</v>
      </c>
    </row>
    <row r="1699" spans="1:4" x14ac:dyDescent="0.25">
      <c r="A1699" t="s">
        <v>1105</v>
      </c>
      <c r="B1699" t="s">
        <v>1331</v>
      </c>
      <c r="C1699" t="s">
        <v>4727</v>
      </c>
      <c r="D1699" t="b">
        <v>1</v>
      </c>
    </row>
    <row r="1700" spans="1:4" x14ac:dyDescent="0.25">
      <c r="A1700" t="s">
        <v>1105</v>
      </c>
      <c r="B1700" t="s">
        <v>1331</v>
      </c>
      <c r="C1700" t="s">
        <v>4728</v>
      </c>
      <c r="D1700" t="b">
        <v>0</v>
      </c>
    </row>
    <row r="1701" spans="1:4" x14ac:dyDescent="0.25">
      <c r="A1701" t="s">
        <v>1105</v>
      </c>
      <c r="B1701" t="s">
        <v>1331</v>
      </c>
      <c r="C1701" t="s">
        <v>2454</v>
      </c>
      <c r="D1701" t="b">
        <v>0</v>
      </c>
    </row>
    <row r="1702" spans="1:4" x14ac:dyDescent="0.25">
      <c r="A1702" t="s">
        <v>1105</v>
      </c>
      <c r="B1702" t="s">
        <v>1331</v>
      </c>
      <c r="C1702" t="s">
        <v>4729</v>
      </c>
      <c r="D1702">
        <v>0</v>
      </c>
    </row>
    <row r="1703" spans="1:4" x14ac:dyDescent="0.25">
      <c r="A1703" t="s">
        <v>1105</v>
      </c>
      <c r="B1703" t="s">
        <v>1331</v>
      </c>
      <c r="C1703" t="s">
        <v>4730</v>
      </c>
      <c r="D1703">
        <v>2</v>
      </c>
    </row>
    <row r="1704" spans="1:4" x14ac:dyDescent="0.25">
      <c r="A1704" t="s">
        <v>1105</v>
      </c>
      <c r="B1704" t="s">
        <v>1331</v>
      </c>
      <c r="C1704" t="s">
        <v>4731</v>
      </c>
      <c r="D1704">
        <v>2</v>
      </c>
    </row>
    <row r="1705" spans="1:4" x14ac:dyDescent="0.25">
      <c r="A1705" t="s">
        <v>1105</v>
      </c>
      <c r="B1705" t="s">
        <v>1331</v>
      </c>
      <c r="C1705" t="s">
        <v>1046</v>
      </c>
      <c r="D1705">
        <v>0</v>
      </c>
    </row>
    <row r="1706" spans="1:4" x14ac:dyDescent="0.25">
      <c r="A1706" t="s">
        <v>1105</v>
      </c>
      <c r="B1706" t="s">
        <v>1331</v>
      </c>
      <c r="C1706" t="s">
        <v>9</v>
      </c>
      <c r="D1706">
        <v>0</v>
      </c>
    </row>
    <row r="1707" spans="1:4" x14ac:dyDescent="0.25">
      <c r="A1707" t="s">
        <v>1105</v>
      </c>
      <c r="B1707" t="s">
        <v>1331</v>
      </c>
      <c r="C1707" t="s">
        <v>4733</v>
      </c>
      <c r="D1707">
        <v>0</v>
      </c>
    </row>
    <row r="1708" spans="1:4" x14ac:dyDescent="0.25">
      <c r="A1708" t="s">
        <v>1105</v>
      </c>
      <c r="B1708" t="s">
        <v>1331</v>
      </c>
      <c r="C1708" t="s">
        <v>4734</v>
      </c>
      <c r="D1708">
        <v>0</v>
      </c>
    </row>
    <row r="1709" spans="1:4" x14ac:dyDescent="0.25">
      <c r="A1709" t="s">
        <v>1105</v>
      </c>
      <c r="B1709" t="s">
        <v>1331</v>
      </c>
      <c r="C1709" t="s">
        <v>4735</v>
      </c>
      <c r="D1709">
        <v>0</v>
      </c>
    </row>
    <row r="1710" spans="1:4" x14ac:dyDescent="0.25">
      <c r="A1710" t="s">
        <v>1105</v>
      </c>
      <c r="B1710" t="s">
        <v>1331</v>
      </c>
      <c r="C1710" t="s">
        <v>1081</v>
      </c>
      <c r="D1710" t="s">
        <v>4738</v>
      </c>
    </row>
    <row r="1711" spans="1:4" x14ac:dyDescent="0.25">
      <c r="A1711" t="s">
        <v>1105</v>
      </c>
      <c r="B1711" t="s">
        <v>1334</v>
      </c>
      <c r="C1711" t="s">
        <v>4725</v>
      </c>
      <c r="D1711">
        <v>114</v>
      </c>
    </row>
    <row r="1712" spans="1:4" x14ac:dyDescent="0.25">
      <c r="A1712" t="s">
        <v>1105</v>
      </c>
      <c r="B1712" t="s">
        <v>1334</v>
      </c>
      <c r="C1712" t="s">
        <v>1083</v>
      </c>
      <c r="D1712" t="b">
        <v>0</v>
      </c>
    </row>
    <row r="1713" spans="1:4" x14ac:dyDescent="0.25">
      <c r="A1713" t="s">
        <v>1105</v>
      </c>
      <c r="B1713" t="s">
        <v>1334</v>
      </c>
      <c r="C1713" t="s">
        <v>4726</v>
      </c>
      <c r="D1713" t="b">
        <v>1</v>
      </c>
    </row>
    <row r="1714" spans="1:4" x14ac:dyDescent="0.25">
      <c r="A1714" t="s">
        <v>1105</v>
      </c>
      <c r="B1714" t="s">
        <v>1334</v>
      </c>
      <c r="C1714" t="s">
        <v>4727</v>
      </c>
      <c r="D1714" t="b">
        <v>1</v>
      </c>
    </row>
    <row r="1715" spans="1:4" x14ac:dyDescent="0.25">
      <c r="A1715" t="s">
        <v>1105</v>
      </c>
      <c r="B1715" t="s">
        <v>1334</v>
      </c>
      <c r="C1715" t="s">
        <v>4728</v>
      </c>
      <c r="D1715" t="b">
        <v>0</v>
      </c>
    </row>
    <row r="1716" spans="1:4" x14ac:dyDescent="0.25">
      <c r="A1716" t="s">
        <v>1105</v>
      </c>
      <c r="B1716" t="s">
        <v>1334</v>
      </c>
      <c r="C1716" t="s">
        <v>2454</v>
      </c>
      <c r="D1716" t="b">
        <v>0</v>
      </c>
    </row>
    <row r="1717" spans="1:4" x14ac:dyDescent="0.25">
      <c r="A1717" t="s">
        <v>1105</v>
      </c>
      <c r="B1717" t="s">
        <v>1334</v>
      </c>
      <c r="C1717" t="s">
        <v>4729</v>
      </c>
      <c r="D1717">
        <v>0</v>
      </c>
    </row>
    <row r="1718" spans="1:4" x14ac:dyDescent="0.25">
      <c r="A1718" t="s">
        <v>1105</v>
      </c>
      <c r="B1718" t="s">
        <v>1334</v>
      </c>
      <c r="C1718" t="s">
        <v>4730</v>
      </c>
      <c r="D1718">
        <v>2</v>
      </c>
    </row>
    <row r="1719" spans="1:4" x14ac:dyDescent="0.25">
      <c r="A1719" t="s">
        <v>1105</v>
      </c>
      <c r="B1719" t="s">
        <v>1334</v>
      </c>
      <c r="C1719" t="s">
        <v>4731</v>
      </c>
      <c r="D1719">
        <v>3</v>
      </c>
    </row>
    <row r="1720" spans="1:4" x14ac:dyDescent="0.25">
      <c r="A1720" t="s">
        <v>1105</v>
      </c>
      <c r="B1720" t="s">
        <v>1334</v>
      </c>
      <c r="C1720" t="s">
        <v>1046</v>
      </c>
      <c r="D1720">
        <v>0</v>
      </c>
    </row>
    <row r="1721" spans="1:4" x14ac:dyDescent="0.25">
      <c r="A1721" t="s">
        <v>1105</v>
      </c>
      <c r="B1721" t="s">
        <v>1334</v>
      </c>
      <c r="C1721" t="s">
        <v>9</v>
      </c>
      <c r="D1721">
        <v>0</v>
      </c>
    </row>
    <row r="1722" spans="1:4" x14ac:dyDescent="0.25">
      <c r="A1722" t="s">
        <v>1105</v>
      </c>
      <c r="B1722" t="s">
        <v>1334</v>
      </c>
      <c r="C1722" t="s">
        <v>4733</v>
      </c>
      <c r="D1722">
        <v>0</v>
      </c>
    </row>
    <row r="1723" spans="1:4" x14ac:dyDescent="0.25">
      <c r="A1723" t="s">
        <v>1105</v>
      </c>
      <c r="B1723" t="s">
        <v>1334</v>
      </c>
      <c r="C1723" t="s">
        <v>4734</v>
      </c>
      <c r="D1723">
        <v>0</v>
      </c>
    </row>
    <row r="1724" spans="1:4" x14ac:dyDescent="0.25">
      <c r="A1724" t="s">
        <v>1105</v>
      </c>
      <c r="B1724" t="s">
        <v>1334</v>
      </c>
      <c r="C1724" t="s">
        <v>4735</v>
      </c>
      <c r="D1724">
        <v>0</v>
      </c>
    </row>
    <row r="1725" spans="1:4" x14ac:dyDescent="0.25">
      <c r="A1725" t="s">
        <v>1105</v>
      </c>
      <c r="B1725" t="s">
        <v>1334</v>
      </c>
      <c r="C1725" t="s">
        <v>1081</v>
      </c>
      <c r="D1725" t="s">
        <v>4736</v>
      </c>
    </row>
    <row r="1726" spans="1:4" x14ac:dyDescent="0.25">
      <c r="A1726" t="s">
        <v>1105</v>
      </c>
      <c r="B1726" t="s">
        <v>1337</v>
      </c>
      <c r="C1726" t="s">
        <v>4725</v>
      </c>
      <c r="D1726">
        <v>115</v>
      </c>
    </row>
    <row r="1727" spans="1:4" x14ac:dyDescent="0.25">
      <c r="A1727" t="s">
        <v>1105</v>
      </c>
      <c r="B1727" t="s">
        <v>1337</v>
      </c>
      <c r="C1727" t="s">
        <v>1083</v>
      </c>
      <c r="D1727" t="b">
        <v>0</v>
      </c>
    </row>
    <row r="1728" spans="1:4" x14ac:dyDescent="0.25">
      <c r="A1728" t="s">
        <v>1105</v>
      </c>
      <c r="B1728" t="s">
        <v>1337</v>
      </c>
      <c r="C1728" t="s">
        <v>4726</v>
      </c>
      <c r="D1728" t="b">
        <v>1</v>
      </c>
    </row>
    <row r="1729" spans="1:4" x14ac:dyDescent="0.25">
      <c r="A1729" t="s">
        <v>1105</v>
      </c>
      <c r="B1729" t="s">
        <v>1337</v>
      </c>
      <c r="C1729" t="s">
        <v>4727</v>
      </c>
      <c r="D1729" t="b">
        <v>1</v>
      </c>
    </row>
    <row r="1730" spans="1:4" x14ac:dyDescent="0.25">
      <c r="A1730" t="s">
        <v>1105</v>
      </c>
      <c r="B1730" t="s">
        <v>1337</v>
      </c>
      <c r="C1730" t="s">
        <v>4728</v>
      </c>
      <c r="D1730" t="b">
        <v>0</v>
      </c>
    </row>
    <row r="1731" spans="1:4" x14ac:dyDescent="0.25">
      <c r="A1731" t="s">
        <v>1105</v>
      </c>
      <c r="B1731" t="s">
        <v>1337</v>
      </c>
      <c r="C1731" t="s">
        <v>2454</v>
      </c>
      <c r="D1731" t="b">
        <v>0</v>
      </c>
    </row>
    <row r="1732" spans="1:4" x14ac:dyDescent="0.25">
      <c r="A1732" t="s">
        <v>1105</v>
      </c>
      <c r="B1732" t="s">
        <v>1337</v>
      </c>
      <c r="C1732" t="s">
        <v>4729</v>
      </c>
      <c r="D1732">
        <v>0</v>
      </c>
    </row>
    <row r="1733" spans="1:4" x14ac:dyDescent="0.25">
      <c r="A1733" t="s">
        <v>1105</v>
      </c>
      <c r="B1733" t="s">
        <v>1337</v>
      </c>
      <c r="C1733" t="s">
        <v>4730</v>
      </c>
      <c r="D1733">
        <v>2</v>
      </c>
    </row>
    <row r="1734" spans="1:4" x14ac:dyDescent="0.25">
      <c r="A1734" t="s">
        <v>1105</v>
      </c>
      <c r="B1734" t="s">
        <v>1337</v>
      </c>
      <c r="C1734" t="s">
        <v>4731</v>
      </c>
      <c r="D1734">
        <v>1</v>
      </c>
    </row>
    <row r="1735" spans="1:4" x14ac:dyDescent="0.25">
      <c r="A1735" t="s">
        <v>1105</v>
      </c>
      <c r="B1735" t="s">
        <v>1337</v>
      </c>
      <c r="C1735" t="s">
        <v>1046</v>
      </c>
      <c r="D1735">
        <v>0</v>
      </c>
    </row>
    <row r="1736" spans="1:4" x14ac:dyDescent="0.25">
      <c r="A1736" t="s">
        <v>1105</v>
      </c>
      <c r="B1736" t="s">
        <v>1337</v>
      </c>
      <c r="C1736" t="s">
        <v>9</v>
      </c>
      <c r="D1736">
        <v>0</v>
      </c>
    </row>
    <row r="1737" spans="1:4" x14ac:dyDescent="0.25">
      <c r="A1737" t="s">
        <v>1105</v>
      </c>
      <c r="B1737" t="s">
        <v>1337</v>
      </c>
      <c r="C1737" t="s">
        <v>4733</v>
      </c>
      <c r="D1737">
        <v>0</v>
      </c>
    </row>
    <row r="1738" spans="1:4" x14ac:dyDescent="0.25">
      <c r="A1738" t="s">
        <v>1105</v>
      </c>
      <c r="B1738" t="s">
        <v>1337</v>
      </c>
      <c r="C1738" t="s">
        <v>4734</v>
      </c>
      <c r="D1738">
        <v>0</v>
      </c>
    </row>
    <row r="1739" spans="1:4" x14ac:dyDescent="0.25">
      <c r="A1739" t="s">
        <v>1105</v>
      </c>
      <c r="B1739" t="s">
        <v>1337</v>
      </c>
      <c r="C1739" t="s">
        <v>4735</v>
      </c>
      <c r="D1739">
        <v>0</v>
      </c>
    </row>
    <row r="1740" spans="1:4" x14ac:dyDescent="0.25">
      <c r="A1740" t="s">
        <v>1105</v>
      </c>
      <c r="B1740" t="s">
        <v>1337</v>
      </c>
      <c r="C1740" t="s">
        <v>1081</v>
      </c>
      <c r="D1740" t="s">
        <v>4736</v>
      </c>
    </row>
    <row r="1741" spans="1:4" x14ac:dyDescent="0.25">
      <c r="A1741" t="s">
        <v>1105</v>
      </c>
      <c r="B1741" t="s">
        <v>1340</v>
      </c>
      <c r="C1741" t="s">
        <v>4725</v>
      </c>
      <c r="D1741">
        <v>116</v>
      </c>
    </row>
    <row r="1742" spans="1:4" x14ac:dyDescent="0.25">
      <c r="A1742" t="s">
        <v>1105</v>
      </c>
      <c r="B1742" t="s">
        <v>1340</v>
      </c>
      <c r="C1742" t="s">
        <v>1083</v>
      </c>
      <c r="D1742" t="b">
        <v>0</v>
      </c>
    </row>
    <row r="1743" spans="1:4" x14ac:dyDescent="0.25">
      <c r="A1743" t="s">
        <v>1105</v>
      </c>
      <c r="B1743" t="s">
        <v>1340</v>
      </c>
      <c r="C1743" t="s">
        <v>4726</v>
      </c>
      <c r="D1743" t="b">
        <v>1</v>
      </c>
    </row>
    <row r="1744" spans="1:4" x14ac:dyDescent="0.25">
      <c r="A1744" t="s">
        <v>1105</v>
      </c>
      <c r="B1744" t="s">
        <v>1340</v>
      </c>
      <c r="C1744" t="s">
        <v>4727</v>
      </c>
      <c r="D1744" t="b">
        <v>1</v>
      </c>
    </row>
    <row r="1745" spans="1:4" x14ac:dyDescent="0.25">
      <c r="A1745" t="s">
        <v>1105</v>
      </c>
      <c r="B1745" t="s">
        <v>1340</v>
      </c>
      <c r="C1745" t="s">
        <v>4728</v>
      </c>
      <c r="D1745" t="b">
        <v>0</v>
      </c>
    </row>
    <row r="1746" spans="1:4" x14ac:dyDescent="0.25">
      <c r="A1746" t="s">
        <v>1105</v>
      </c>
      <c r="B1746" t="s">
        <v>1340</v>
      </c>
      <c r="C1746" t="s">
        <v>2454</v>
      </c>
      <c r="D1746" t="b">
        <v>0</v>
      </c>
    </row>
    <row r="1747" spans="1:4" x14ac:dyDescent="0.25">
      <c r="A1747" t="s">
        <v>1105</v>
      </c>
      <c r="B1747" t="s">
        <v>1340</v>
      </c>
      <c r="C1747" t="s">
        <v>4729</v>
      </c>
      <c r="D1747">
        <v>0</v>
      </c>
    </row>
    <row r="1748" spans="1:4" x14ac:dyDescent="0.25">
      <c r="A1748" t="s">
        <v>1105</v>
      </c>
      <c r="B1748" t="s">
        <v>1340</v>
      </c>
      <c r="C1748" t="s">
        <v>4730</v>
      </c>
      <c r="D1748">
        <v>2</v>
      </c>
    </row>
    <row r="1749" spans="1:4" x14ac:dyDescent="0.25">
      <c r="A1749" t="s">
        <v>1105</v>
      </c>
      <c r="B1749" t="s">
        <v>1340</v>
      </c>
      <c r="C1749" t="s">
        <v>4731</v>
      </c>
      <c r="D1749">
        <v>2</v>
      </c>
    </row>
    <row r="1750" spans="1:4" x14ac:dyDescent="0.25">
      <c r="A1750" t="s">
        <v>1105</v>
      </c>
      <c r="B1750" t="s">
        <v>1340</v>
      </c>
      <c r="C1750" t="s">
        <v>1046</v>
      </c>
      <c r="D1750">
        <v>0</v>
      </c>
    </row>
    <row r="1751" spans="1:4" x14ac:dyDescent="0.25">
      <c r="A1751" t="s">
        <v>1105</v>
      </c>
      <c r="B1751" t="s">
        <v>1340</v>
      </c>
      <c r="C1751" t="s">
        <v>9</v>
      </c>
      <c r="D1751">
        <v>0</v>
      </c>
    </row>
    <row r="1752" spans="1:4" x14ac:dyDescent="0.25">
      <c r="A1752" t="s">
        <v>1105</v>
      </c>
      <c r="B1752" t="s">
        <v>1340</v>
      </c>
      <c r="C1752" t="s">
        <v>4733</v>
      </c>
      <c r="D1752">
        <v>0</v>
      </c>
    </row>
    <row r="1753" spans="1:4" x14ac:dyDescent="0.25">
      <c r="A1753" t="s">
        <v>1105</v>
      </c>
      <c r="B1753" t="s">
        <v>1340</v>
      </c>
      <c r="C1753" t="s">
        <v>4734</v>
      </c>
      <c r="D1753">
        <v>0</v>
      </c>
    </row>
    <row r="1754" spans="1:4" x14ac:dyDescent="0.25">
      <c r="A1754" t="s">
        <v>1105</v>
      </c>
      <c r="B1754" t="s">
        <v>1340</v>
      </c>
      <c r="C1754" t="s">
        <v>4735</v>
      </c>
      <c r="D1754">
        <v>0</v>
      </c>
    </row>
    <row r="1755" spans="1:4" x14ac:dyDescent="0.25">
      <c r="A1755" t="s">
        <v>1105</v>
      </c>
      <c r="B1755" t="s">
        <v>1340</v>
      </c>
      <c r="C1755" t="s">
        <v>1081</v>
      </c>
      <c r="D1755" t="s">
        <v>4738</v>
      </c>
    </row>
    <row r="1756" spans="1:4" x14ac:dyDescent="0.25">
      <c r="A1756" t="s">
        <v>1105</v>
      </c>
      <c r="B1756" t="s">
        <v>1343</v>
      </c>
      <c r="C1756" t="s">
        <v>4725</v>
      </c>
      <c r="D1756">
        <v>117</v>
      </c>
    </row>
    <row r="1757" spans="1:4" x14ac:dyDescent="0.25">
      <c r="A1757" t="s">
        <v>1105</v>
      </c>
      <c r="B1757" t="s">
        <v>1343</v>
      </c>
      <c r="C1757" t="s">
        <v>1083</v>
      </c>
      <c r="D1757" t="b">
        <v>0</v>
      </c>
    </row>
    <row r="1758" spans="1:4" x14ac:dyDescent="0.25">
      <c r="A1758" t="s">
        <v>1105</v>
      </c>
      <c r="B1758" t="s">
        <v>1343</v>
      </c>
      <c r="C1758" t="s">
        <v>4726</v>
      </c>
      <c r="D1758" t="b">
        <v>1</v>
      </c>
    </row>
    <row r="1759" spans="1:4" x14ac:dyDescent="0.25">
      <c r="A1759" t="s">
        <v>1105</v>
      </c>
      <c r="B1759" t="s">
        <v>1343</v>
      </c>
      <c r="C1759" t="s">
        <v>4727</v>
      </c>
      <c r="D1759" t="b">
        <v>1</v>
      </c>
    </row>
    <row r="1760" spans="1:4" x14ac:dyDescent="0.25">
      <c r="A1760" t="s">
        <v>1105</v>
      </c>
      <c r="B1760" t="s">
        <v>1343</v>
      </c>
      <c r="C1760" t="s">
        <v>4728</v>
      </c>
      <c r="D1760" t="b">
        <v>0</v>
      </c>
    </row>
    <row r="1761" spans="1:4" x14ac:dyDescent="0.25">
      <c r="A1761" t="s">
        <v>1105</v>
      </c>
      <c r="B1761" t="s">
        <v>1343</v>
      </c>
      <c r="C1761" t="s">
        <v>2454</v>
      </c>
      <c r="D1761" t="b">
        <v>0</v>
      </c>
    </row>
    <row r="1762" spans="1:4" x14ac:dyDescent="0.25">
      <c r="A1762" t="s">
        <v>1105</v>
      </c>
      <c r="B1762" t="s">
        <v>1343</v>
      </c>
      <c r="C1762" t="s">
        <v>4729</v>
      </c>
      <c r="D1762">
        <v>0</v>
      </c>
    </row>
    <row r="1763" spans="1:4" x14ac:dyDescent="0.25">
      <c r="A1763" t="s">
        <v>1105</v>
      </c>
      <c r="B1763" t="s">
        <v>1343</v>
      </c>
      <c r="C1763" t="s">
        <v>4730</v>
      </c>
      <c r="D1763">
        <v>2</v>
      </c>
    </row>
    <row r="1764" spans="1:4" x14ac:dyDescent="0.25">
      <c r="A1764" t="s">
        <v>1105</v>
      </c>
      <c r="B1764" t="s">
        <v>1343</v>
      </c>
      <c r="C1764" t="s">
        <v>4731</v>
      </c>
      <c r="D1764">
        <v>3</v>
      </c>
    </row>
    <row r="1765" spans="1:4" x14ac:dyDescent="0.25">
      <c r="A1765" t="s">
        <v>1105</v>
      </c>
      <c r="B1765" t="s">
        <v>1343</v>
      </c>
      <c r="C1765" t="s">
        <v>1046</v>
      </c>
      <c r="D1765">
        <v>0</v>
      </c>
    </row>
    <row r="1766" spans="1:4" x14ac:dyDescent="0.25">
      <c r="A1766" t="s">
        <v>1105</v>
      </c>
      <c r="B1766" t="s">
        <v>1343</v>
      </c>
      <c r="C1766" t="s">
        <v>9</v>
      </c>
      <c r="D1766">
        <v>0</v>
      </c>
    </row>
    <row r="1767" spans="1:4" x14ac:dyDescent="0.25">
      <c r="A1767" t="s">
        <v>1105</v>
      </c>
      <c r="B1767" t="s">
        <v>1343</v>
      </c>
      <c r="C1767" t="s">
        <v>4733</v>
      </c>
      <c r="D1767">
        <v>0</v>
      </c>
    </row>
    <row r="1768" spans="1:4" x14ac:dyDescent="0.25">
      <c r="A1768" t="s">
        <v>1105</v>
      </c>
      <c r="B1768" t="s">
        <v>1343</v>
      </c>
      <c r="C1768" t="s">
        <v>4734</v>
      </c>
      <c r="D1768">
        <v>0</v>
      </c>
    </row>
    <row r="1769" spans="1:4" x14ac:dyDescent="0.25">
      <c r="A1769" t="s">
        <v>1105</v>
      </c>
      <c r="B1769" t="s">
        <v>1343</v>
      </c>
      <c r="C1769" t="s">
        <v>4735</v>
      </c>
      <c r="D1769">
        <v>0</v>
      </c>
    </row>
    <row r="1770" spans="1:4" x14ac:dyDescent="0.25">
      <c r="A1770" t="s">
        <v>1105</v>
      </c>
      <c r="B1770" t="s">
        <v>1343</v>
      </c>
      <c r="C1770" t="s">
        <v>1081</v>
      </c>
      <c r="D1770" t="s">
        <v>4736</v>
      </c>
    </row>
    <row r="1771" spans="1:4" x14ac:dyDescent="0.25">
      <c r="A1771" t="s">
        <v>1105</v>
      </c>
      <c r="B1771" t="s">
        <v>1346</v>
      </c>
      <c r="C1771" t="s">
        <v>4725</v>
      </c>
      <c r="D1771">
        <v>118</v>
      </c>
    </row>
    <row r="1772" spans="1:4" x14ac:dyDescent="0.25">
      <c r="A1772" t="s">
        <v>1105</v>
      </c>
      <c r="B1772" t="s">
        <v>1346</v>
      </c>
      <c r="C1772" t="s">
        <v>1083</v>
      </c>
      <c r="D1772" t="b">
        <v>0</v>
      </c>
    </row>
    <row r="1773" spans="1:4" x14ac:dyDescent="0.25">
      <c r="A1773" t="s">
        <v>1105</v>
      </c>
      <c r="B1773" t="s">
        <v>1346</v>
      </c>
      <c r="C1773" t="s">
        <v>4726</v>
      </c>
      <c r="D1773" t="b">
        <v>1</v>
      </c>
    </row>
    <row r="1774" spans="1:4" x14ac:dyDescent="0.25">
      <c r="A1774" t="s">
        <v>1105</v>
      </c>
      <c r="B1774" t="s">
        <v>1346</v>
      </c>
      <c r="C1774" t="s">
        <v>4727</v>
      </c>
      <c r="D1774" t="b">
        <v>1</v>
      </c>
    </row>
    <row r="1775" spans="1:4" x14ac:dyDescent="0.25">
      <c r="A1775" t="s">
        <v>1105</v>
      </c>
      <c r="B1775" t="s">
        <v>1346</v>
      </c>
      <c r="C1775" t="s">
        <v>4728</v>
      </c>
      <c r="D1775" t="b">
        <v>0</v>
      </c>
    </row>
    <row r="1776" spans="1:4" x14ac:dyDescent="0.25">
      <c r="A1776" t="s">
        <v>1105</v>
      </c>
      <c r="B1776" t="s">
        <v>1346</v>
      </c>
      <c r="C1776" t="s">
        <v>2454</v>
      </c>
      <c r="D1776" t="b">
        <v>0</v>
      </c>
    </row>
    <row r="1777" spans="1:4" x14ac:dyDescent="0.25">
      <c r="A1777" t="s">
        <v>1105</v>
      </c>
      <c r="B1777" t="s">
        <v>1346</v>
      </c>
      <c r="C1777" t="s">
        <v>4729</v>
      </c>
      <c r="D1777">
        <v>0</v>
      </c>
    </row>
    <row r="1778" spans="1:4" x14ac:dyDescent="0.25">
      <c r="A1778" t="s">
        <v>1105</v>
      </c>
      <c r="B1778" t="s">
        <v>1346</v>
      </c>
      <c r="C1778" t="s">
        <v>4730</v>
      </c>
      <c r="D1778">
        <v>2</v>
      </c>
    </row>
    <row r="1779" spans="1:4" x14ac:dyDescent="0.25">
      <c r="A1779" t="s">
        <v>1105</v>
      </c>
      <c r="B1779" t="s">
        <v>1346</v>
      </c>
      <c r="C1779" t="s">
        <v>4731</v>
      </c>
      <c r="D1779">
        <v>1</v>
      </c>
    </row>
    <row r="1780" spans="1:4" x14ac:dyDescent="0.25">
      <c r="A1780" t="s">
        <v>1105</v>
      </c>
      <c r="B1780" t="s">
        <v>1346</v>
      </c>
      <c r="C1780" t="s">
        <v>1046</v>
      </c>
      <c r="D1780">
        <v>0</v>
      </c>
    </row>
    <row r="1781" spans="1:4" x14ac:dyDescent="0.25">
      <c r="A1781" t="s">
        <v>1105</v>
      </c>
      <c r="B1781" t="s">
        <v>1346</v>
      </c>
      <c r="C1781" t="s">
        <v>9</v>
      </c>
      <c r="D1781">
        <v>0</v>
      </c>
    </row>
    <row r="1782" spans="1:4" x14ac:dyDescent="0.25">
      <c r="A1782" t="s">
        <v>1105</v>
      </c>
      <c r="B1782" t="s">
        <v>1346</v>
      </c>
      <c r="C1782" t="s">
        <v>4733</v>
      </c>
      <c r="D1782">
        <v>0</v>
      </c>
    </row>
    <row r="1783" spans="1:4" x14ac:dyDescent="0.25">
      <c r="A1783" t="s">
        <v>1105</v>
      </c>
      <c r="B1783" t="s">
        <v>1346</v>
      </c>
      <c r="C1783" t="s">
        <v>4734</v>
      </c>
      <c r="D1783">
        <v>0</v>
      </c>
    </row>
    <row r="1784" spans="1:4" x14ac:dyDescent="0.25">
      <c r="A1784" t="s">
        <v>1105</v>
      </c>
      <c r="B1784" t="s">
        <v>1346</v>
      </c>
      <c r="C1784" t="s">
        <v>4735</v>
      </c>
      <c r="D1784">
        <v>0</v>
      </c>
    </row>
    <row r="1785" spans="1:4" x14ac:dyDescent="0.25">
      <c r="A1785" t="s">
        <v>1105</v>
      </c>
      <c r="B1785" t="s">
        <v>1346</v>
      </c>
      <c r="C1785" t="s">
        <v>1081</v>
      </c>
      <c r="D1785" t="s">
        <v>4736</v>
      </c>
    </row>
    <row r="1786" spans="1:4" x14ac:dyDescent="0.25">
      <c r="A1786" t="s">
        <v>1105</v>
      </c>
      <c r="B1786" t="s">
        <v>1349</v>
      </c>
      <c r="C1786" t="s">
        <v>4725</v>
      </c>
      <c r="D1786">
        <v>119</v>
      </c>
    </row>
    <row r="1787" spans="1:4" x14ac:dyDescent="0.25">
      <c r="A1787" t="s">
        <v>1105</v>
      </c>
      <c r="B1787" t="s">
        <v>1349</v>
      </c>
      <c r="C1787" t="s">
        <v>1083</v>
      </c>
      <c r="D1787" t="b">
        <v>0</v>
      </c>
    </row>
    <row r="1788" spans="1:4" x14ac:dyDescent="0.25">
      <c r="A1788" t="s">
        <v>1105</v>
      </c>
      <c r="B1788" t="s">
        <v>1349</v>
      </c>
      <c r="C1788" t="s">
        <v>4726</v>
      </c>
      <c r="D1788" t="b">
        <v>0</v>
      </c>
    </row>
    <row r="1789" spans="1:4" x14ac:dyDescent="0.25">
      <c r="A1789" t="s">
        <v>1105</v>
      </c>
      <c r="B1789" t="s">
        <v>1349</v>
      </c>
      <c r="C1789" t="s">
        <v>4727</v>
      </c>
      <c r="D1789" t="b">
        <v>0</v>
      </c>
    </row>
    <row r="1790" spans="1:4" x14ac:dyDescent="0.25">
      <c r="A1790" t="s">
        <v>1105</v>
      </c>
      <c r="B1790" t="s">
        <v>1349</v>
      </c>
      <c r="C1790" t="s">
        <v>4728</v>
      </c>
      <c r="D1790" t="b">
        <v>0</v>
      </c>
    </row>
    <row r="1791" spans="1:4" x14ac:dyDescent="0.25">
      <c r="A1791" t="s">
        <v>1105</v>
      </c>
      <c r="B1791" t="s">
        <v>1349</v>
      </c>
      <c r="C1791" t="s">
        <v>2454</v>
      </c>
      <c r="D1791" t="b">
        <v>0</v>
      </c>
    </row>
    <row r="1792" spans="1:4" x14ac:dyDescent="0.25">
      <c r="A1792" t="s">
        <v>1105</v>
      </c>
      <c r="B1792" t="s">
        <v>1349</v>
      </c>
      <c r="C1792" t="s">
        <v>4729</v>
      </c>
      <c r="D1792">
        <v>0</v>
      </c>
    </row>
    <row r="1793" spans="1:4" x14ac:dyDescent="0.25">
      <c r="A1793" t="s">
        <v>1105</v>
      </c>
      <c r="B1793" t="s">
        <v>1349</v>
      </c>
      <c r="C1793" t="s">
        <v>4730</v>
      </c>
      <c r="D1793">
        <v>0</v>
      </c>
    </row>
    <row r="1794" spans="1:4" x14ac:dyDescent="0.25">
      <c r="A1794" t="s">
        <v>1105</v>
      </c>
      <c r="B1794" t="s">
        <v>1349</v>
      </c>
      <c r="C1794" t="s">
        <v>4731</v>
      </c>
      <c r="D1794">
        <v>0</v>
      </c>
    </row>
    <row r="1795" spans="1:4" x14ac:dyDescent="0.25">
      <c r="A1795" t="s">
        <v>1105</v>
      </c>
      <c r="B1795" t="s">
        <v>1349</v>
      </c>
      <c r="C1795" t="s">
        <v>1046</v>
      </c>
      <c r="D1795">
        <v>0</v>
      </c>
    </row>
    <row r="1796" spans="1:4" x14ac:dyDescent="0.25">
      <c r="A1796" t="s">
        <v>1105</v>
      </c>
      <c r="B1796" t="s">
        <v>1349</v>
      </c>
      <c r="C1796" t="s">
        <v>9</v>
      </c>
      <c r="D1796">
        <v>0</v>
      </c>
    </row>
    <row r="1797" spans="1:4" x14ac:dyDescent="0.25">
      <c r="A1797" t="s">
        <v>1105</v>
      </c>
      <c r="B1797" t="s">
        <v>1349</v>
      </c>
      <c r="C1797" t="s">
        <v>4733</v>
      </c>
      <c r="D1797">
        <v>0</v>
      </c>
    </row>
    <row r="1798" spans="1:4" x14ac:dyDescent="0.25">
      <c r="A1798" t="s">
        <v>1105</v>
      </c>
      <c r="B1798" t="s">
        <v>1349</v>
      </c>
      <c r="C1798" t="s">
        <v>4734</v>
      </c>
      <c r="D1798">
        <v>0</v>
      </c>
    </row>
    <row r="1799" spans="1:4" x14ac:dyDescent="0.25">
      <c r="A1799" t="s">
        <v>1105</v>
      </c>
      <c r="B1799" t="s">
        <v>1349</v>
      </c>
      <c r="C1799" t="s">
        <v>4735</v>
      </c>
      <c r="D1799">
        <v>0</v>
      </c>
    </row>
    <row r="1800" spans="1:4" x14ac:dyDescent="0.25">
      <c r="A1800" t="s">
        <v>1105</v>
      </c>
      <c r="B1800" t="s">
        <v>1349</v>
      </c>
      <c r="C1800" t="s">
        <v>1081</v>
      </c>
      <c r="D1800" t="s">
        <v>3111</v>
      </c>
    </row>
    <row r="1801" spans="1:4" x14ac:dyDescent="0.25">
      <c r="A1801" t="s">
        <v>1105</v>
      </c>
      <c r="B1801" t="s">
        <v>1353</v>
      </c>
      <c r="C1801" t="s">
        <v>4725</v>
      </c>
      <c r="D1801">
        <v>120</v>
      </c>
    </row>
    <row r="1802" spans="1:4" x14ac:dyDescent="0.25">
      <c r="A1802" t="s">
        <v>1105</v>
      </c>
      <c r="B1802" t="s">
        <v>1353</v>
      </c>
      <c r="C1802" t="s">
        <v>1083</v>
      </c>
      <c r="D1802" t="b">
        <v>0</v>
      </c>
    </row>
    <row r="1803" spans="1:4" x14ac:dyDescent="0.25">
      <c r="A1803" t="s">
        <v>1105</v>
      </c>
      <c r="B1803" t="s">
        <v>1353</v>
      </c>
      <c r="C1803" t="s">
        <v>4726</v>
      </c>
      <c r="D1803" t="b">
        <v>0</v>
      </c>
    </row>
    <row r="1804" spans="1:4" x14ac:dyDescent="0.25">
      <c r="A1804" t="s">
        <v>1105</v>
      </c>
      <c r="B1804" t="s">
        <v>1353</v>
      </c>
      <c r="C1804" t="s">
        <v>4727</v>
      </c>
      <c r="D1804" t="b">
        <v>0</v>
      </c>
    </row>
    <row r="1805" spans="1:4" x14ac:dyDescent="0.25">
      <c r="A1805" t="s">
        <v>1105</v>
      </c>
      <c r="B1805" t="s">
        <v>1353</v>
      </c>
      <c r="C1805" t="s">
        <v>4728</v>
      </c>
      <c r="D1805" t="b">
        <v>0</v>
      </c>
    </row>
    <row r="1806" spans="1:4" x14ac:dyDescent="0.25">
      <c r="A1806" t="s">
        <v>1105</v>
      </c>
      <c r="B1806" t="s">
        <v>1353</v>
      </c>
      <c r="C1806" t="s">
        <v>2454</v>
      </c>
      <c r="D1806" t="b">
        <v>0</v>
      </c>
    </row>
    <row r="1807" spans="1:4" x14ac:dyDescent="0.25">
      <c r="A1807" t="s">
        <v>1105</v>
      </c>
      <c r="B1807" t="s">
        <v>1353</v>
      </c>
      <c r="C1807" t="s">
        <v>4729</v>
      </c>
      <c r="D1807">
        <v>0</v>
      </c>
    </row>
    <row r="1808" spans="1:4" x14ac:dyDescent="0.25">
      <c r="A1808" t="s">
        <v>1105</v>
      </c>
      <c r="B1808" t="s">
        <v>1353</v>
      </c>
      <c r="C1808" t="s">
        <v>4730</v>
      </c>
      <c r="D1808">
        <v>0</v>
      </c>
    </row>
    <row r="1809" spans="1:4" x14ac:dyDescent="0.25">
      <c r="A1809" t="s">
        <v>1105</v>
      </c>
      <c r="B1809" t="s">
        <v>1353</v>
      </c>
      <c r="C1809" t="s">
        <v>4731</v>
      </c>
      <c r="D1809">
        <v>0</v>
      </c>
    </row>
    <row r="1810" spans="1:4" x14ac:dyDescent="0.25">
      <c r="A1810" t="s">
        <v>1105</v>
      </c>
      <c r="B1810" t="s">
        <v>1353</v>
      </c>
      <c r="C1810" t="s">
        <v>1046</v>
      </c>
      <c r="D1810">
        <v>0</v>
      </c>
    </row>
    <row r="1811" spans="1:4" x14ac:dyDescent="0.25">
      <c r="A1811" t="s">
        <v>1105</v>
      </c>
      <c r="B1811" t="s">
        <v>1353</v>
      </c>
      <c r="C1811" t="s">
        <v>9</v>
      </c>
      <c r="D1811">
        <v>0</v>
      </c>
    </row>
    <row r="1812" spans="1:4" x14ac:dyDescent="0.25">
      <c r="A1812" t="s">
        <v>1105</v>
      </c>
      <c r="B1812" t="s">
        <v>1353</v>
      </c>
      <c r="C1812" t="s">
        <v>4733</v>
      </c>
      <c r="D1812">
        <v>0</v>
      </c>
    </row>
    <row r="1813" spans="1:4" x14ac:dyDescent="0.25">
      <c r="A1813" t="s">
        <v>1105</v>
      </c>
      <c r="B1813" t="s">
        <v>1353</v>
      </c>
      <c r="C1813" t="s">
        <v>4734</v>
      </c>
      <c r="D1813">
        <v>0</v>
      </c>
    </row>
    <row r="1814" spans="1:4" x14ac:dyDescent="0.25">
      <c r="A1814" t="s">
        <v>1105</v>
      </c>
      <c r="B1814" t="s">
        <v>1353</v>
      </c>
      <c r="C1814" t="s">
        <v>4735</v>
      </c>
      <c r="D1814">
        <v>0</v>
      </c>
    </row>
    <row r="1815" spans="1:4" x14ac:dyDescent="0.25">
      <c r="A1815" t="s">
        <v>1105</v>
      </c>
      <c r="B1815" t="s">
        <v>1353</v>
      </c>
      <c r="C1815" t="s">
        <v>1081</v>
      </c>
      <c r="D1815" t="s">
        <v>3111</v>
      </c>
    </row>
    <row r="1816" spans="1:4" x14ac:dyDescent="0.25">
      <c r="A1816" t="s">
        <v>1105</v>
      </c>
      <c r="B1816" t="s">
        <v>1358</v>
      </c>
      <c r="C1816" t="s">
        <v>4725</v>
      </c>
      <c r="D1816">
        <v>121</v>
      </c>
    </row>
    <row r="1817" spans="1:4" x14ac:dyDescent="0.25">
      <c r="A1817" t="s">
        <v>1105</v>
      </c>
      <c r="B1817" t="s">
        <v>1358</v>
      </c>
      <c r="C1817" t="s">
        <v>1083</v>
      </c>
      <c r="D1817" t="b">
        <v>0</v>
      </c>
    </row>
    <row r="1818" spans="1:4" x14ac:dyDescent="0.25">
      <c r="A1818" t="s">
        <v>1105</v>
      </c>
      <c r="B1818" t="s">
        <v>1358</v>
      </c>
      <c r="C1818" t="s">
        <v>4726</v>
      </c>
      <c r="D1818" t="b">
        <v>0</v>
      </c>
    </row>
    <row r="1819" spans="1:4" x14ac:dyDescent="0.25">
      <c r="A1819" t="s">
        <v>1105</v>
      </c>
      <c r="B1819" t="s">
        <v>1358</v>
      </c>
      <c r="C1819" t="s">
        <v>4727</v>
      </c>
      <c r="D1819" t="b">
        <v>1</v>
      </c>
    </row>
    <row r="1820" spans="1:4" x14ac:dyDescent="0.25">
      <c r="A1820" t="s">
        <v>1105</v>
      </c>
      <c r="B1820" t="s">
        <v>1358</v>
      </c>
      <c r="C1820" t="s">
        <v>4728</v>
      </c>
      <c r="D1820" t="b">
        <v>0</v>
      </c>
    </row>
    <row r="1821" spans="1:4" x14ac:dyDescent="0.25">
      <c r="A1821" t="s">
        <v>1105</v>
      </c>
      <c r="B1821" t="s">
        <v>1358</v>
      </c>
      <c r="C1821" t="s">
        <v>2454</v>
      </c>
      <c r="D1821" t="b">
        <v>0</v>
      </c>
    </row>
    <row r="1822" spans="1:4" x14ac:dyDescent="0.25">
      <c r="A1822" t="s">
        <v>1105</v>
      </c>
      <c r="B1822" t="s">
        <v>1358</v>
      </c>
      <c r="C1822" t="s">
        <v>4729</v>
      </c>
      <c r="D1822">
        <v>1</v>
      </c>
    </row>
    <row r="1823" spans="1:4" x14ac:dyDescent="0.25">
      <c r="A1823" t="s">
        <v>1105</v>
      </c>
      <c r="B1823" t="s">
        <v>1358</v>
      </c>
      <c r="C1823" t="s">
        <v>4730</v>
      </c>
      <c r="D1823">
        <v>0</v>
      </c>
    </row>
    <row r="1824" spans="1:4" x14ac:dyDescent="0.25">
      <c r="A1824" t="s">
        <v>1105</v>
      </c>
      <c r="B1824" t="s">
        <v>1358</v>
      </c>
      <c r="C1824" t="s">
        <v>4731</v>
      </c>
      <c r="D1824">
        <v>3</v>
      </c>
    </row>
    <row r="1825" spans="1:4" x14ac:dyDescent="0.25">
      <c r="A1825" t="s">
        <v>1105</v>
      </c>
      <c r="B1825" t="s">
        <v>1358</v>
      </c>
      <c r="C1825" t="s">
        <v>1046</v>
      </c>
      <c r="D1825">
        <v>0</v>
      </c>
    </row>
    <row r="1826" spans="1:4" x14ac:dyDescent="0.25">
      <c r="A1826" t="s">
        <v>1105</v>
      </c>
      <c r="B1826" t="s">
        <v>1358</v>
      </c>
      <c r="C1826" t="s">
        <v>9</v>
      </c>
      <c r="D1826">
        <v>0</v>
      </c>
    </row>
    <row r="1827" spans="1:4" x14ac:dyDescent="0.25">
      <c r="A1827" t="s">
        <v>1105</v>
      </c>
      <c r="B1827" t="s">
        <v>1358</v>
      </c>
      <c r="C1827" t="s">
        <v>4733</v>
      </c>
      <c r="D1827">
        <v>0</v>
      </c>
    </row>
    <row r="1828" spans="1:4" x14ac:dyDescent="0.25">
      <c r="A1828" t="s">
        <v>1105</v>
      </c>
      <c r="B1828" t="s">
        <v>1358</v>
      </c>
      <c r="C1828" t="s">
        <v>4734</v>
      </c>
      <c r="D1828">
        <v>0</v>
      </c>
    </row>
    <row r="1829" spans="1:4" x14ac:dyDescent="0.25">
      <c r="A1829" t="s">
        <v>1105</v>
      </c>
      <c r="B1829" t="s">
        <v>1358</v>
      </c>
      <c r="C1829" t="s">
        <v>4735</v>
      </c>
      <c r="D1829">
        <v>0</v>
      </c>
    </row>
    <row r="1830" spans="1:4" x14ac:dyDescent="0.25">
      <c r="A1830" t="s">
        <v>1105</v>
      </c>
      <c r="B1830" t="s">
        <v>1358</v>
      </c>
      <c r="C1830" t="s">
        <v>1081</v>
      </c>
      <c r="D1830" t="s">
        <v>3111</v>
      </c>
    </row>
    <row r="1831" spans="1:4" x14ac:dyDescent="0.25">
      <c r="A1831" t="s">
        <v>1105</v>
      </c>
      <c r="B1831" t="s">
        <v>5987</v>
      </c>
      <c r="C1831" t="s">
        <v>4725</v>
      </c>
      <c r="D1831">
        <v>122</v>
      </c>
    </row>
    <row r="1832" spans="1:4" x14ac:dyDescent="0.25">
      <c r="A1832" t="s">
        <v>1105</v>
      </c>
      <c r="B1832" t="s">
        <v>5987</v>
      </c>
      <c r="C1832" t="s">
        <v>1083</v>
      </c>
      <c r="D1832" t="b">
        <v>0</v>
      </c>
    </row>
    <row r="1833" spans="1:4" x14ac:dyDescent="0.25">
      <c r="A1833" t="s">
        <v>1105</v>
      </c>
      <c r="B1833" t="s">
        <v>5987</v>
      </c>
      <c r="C1833" t="s">
        <v>4726</v>
      </c>
      <c r="D1833" t="b">
        <v>0</v>
      </c>
    </row>
    <row r="1834" spans="1:4" x14ac:dyDescent="0.25">
      <c r="A1834" t="s">
        <v>1105</v>
      </c>
      <c r="B1834" t="s">
        <v>5987</v>
      </c>
      <c r="C1834" t="s">
        <v>4727</v>
      </c>
      <c r="D1834" t="b">
        <v>1</v>
      </c>
    </row>
    <row r="1835" spans="1:4" x14ac:dyDescent="0.25">
      <c r="A1835" t="s">
        <v>1105</v>
      </c>
      <c r="B1835" t="s">
        <v>5987</v>
      </c>
      <c r="C1835" t="s">
        <v>4728</v>
      </c>
      <c r="D1835" t="b">
        <v>0</v>
      </c>
    </row>
    <row r="1836" spans="1:4" x14ac:dyDescent="0.25">
      <c r="A1836" t="s">
        <v>1105</v>
      </c>
      <c r="B1836" t="s">
        <v>5987</v>
      </c>
      <c r="C1836" t="s">
        <v>2454</v>
      </c>
      <c r="D1836" t="b">
        <v>0</v>
      </c>
    </row>
    <row r="1837" spans="1:4" x14ac:dyDescent="0.25">
      <c r="A1837" t="s">
        <v>1105</v>
      </c>
      <c r="B1837" t="s">
        <v>5987</v>
      </c>
      <c r="C1837" t="s">
        <v>4729</v>
      </c>
      <c r="D1837">
        <v>1</v>
      </c>
    </row>
    <row r="1838" spans="1:4" x14ac:dyDescent="0.25">
      <c r="A1838" t="s">
        <v>1105</v>
      </c>
      <c r="B1838" t="s">
        <v>5987</v>
      </c>
      <c r="C1838" t="s">
        <v>4730</v>
      </c>
      <c r="D1838">
        <v>0</v>
      </c>
    </row>
    <row r="1839" spans="1:4" x14ac:dyDescent="0.25">
      <c r="A1839" t="s">
        <v>1105</v>
      </c>
      <c r="B1839" t="s">
        <v>5987</v>
      </c>
      <c r="C1839" t="s">
        <v>4731</v>
      </c>
      <c r="D1839">
        <v>3</v>
      </c>
    </row>
    <row r="1840" spans="1:4" x14ac:dyDescent="0.25">
      <c r="A1840" t="s">
        <v>1105</v>
      </c>
      <c r="B1840" t="s">
        <v>5987</v>
      </c>
      <c r="C1840" t="s">
        <v>1046</v>
      </c>
      <c r="D1840">
        <v>0</v>
      </c>
    </row>
    <row r="1841" spans="1:4" x14ac:dyDescent="0.25">
      <c r="A1841" t="s">
        <v>1105</v>
      </c>
      <c r="B1841" t="s">
        <v>5987</v>
      </c>
      <c r="C1841" t="s">
        <v>9</v>
      </c>
      <c r="D1841">
        <v>0</v>
      </c>
    </row>
    <row r="1842" spans="1:4" x14ac:dyDescent="0.25">
      <c r="A1842" t="s">
        <v>1105</v>
      </c>
      <c r="B1842" t="s">
        <v>5987</v>
      </c>
      <c r="C1842" t="s">
        <v>4733</v>
      </c>
      <c r="D1842">
        <v>0</v>
      </c>
    </row>
    <row r="1843" spans="1:4" x14ac:dyDescent="0.25">
      <c r="A1843" t="s">
        <v>1105</v>
      </c>
      <c r="B1843" t="s">
        <v>5987</v>
      </c>
      <c r="C1843" t="s">
        <v>4734</v>
      </c>
      <c r="D1843">
        <v>0</v>
      </c>
    </row>
    <row r="1844" spans="1:4" x14ac:dyDescent="0.25">
      <c r="A1844" t="s">
        <v>1105</v>
      </c>
      <c r="B1844" t="s">
        <v>5987</v>
      </c>
      <c r="C1844" t="s">
        <v>4735</v>
      </c>
      <c r="D1844">
        <v>0</v>
      </c>
    </row>
    <row r="1845" spans="1:4" x14ac:dyDescent="0.25">
      <c r="A1845" t="s">
        <v>1105</v>
      </c>
      <c r="B1845" t="s">
        <v>5987</v>
      </c>
      <c r="C1845" t="s">
        <v>1081</v>
      </c>
      <c r="D1845" t="s">
        <v>3084</v>
      </c>
    </row>
    <row r="1846" spans="1:4" x14ac:dyDescent="0.25">
      <c r="A1846" t="s">
        <v>1105</v>
      </c>
      <c r="B1846" t="s">
        <v>1364</v>
      </c>
      <c r="C1846" t="s">
        <v>4725</v>
      </c>
      <c r="D1846">
        <v>123</v>
      </c>
    </row>
    <row r="1847" spans="1:4" x14ac:dyDescent="0.25">
      <c r="A1847" t="s">
        <v>1105</v>
      </c>
      <c r="B1847" t="s">
        <v>1364</v>
      </c>
      <c r="C1847" t="s">
        <v>1083</v>
      </c>
      <c r="D1847" t="b">
        <v>0</v>
      </c>
    </row>
    <row r="1848" spans="1:4" x14ac:dyDescent="0.25">
      <c r="A1848" t="s">
        <v>1105</v>
      </c>
      <c r="B1848" t="s">
        <v>1364</v>
      </c>
      <c r="C1848" t="s">
        <v>4726</v>
      </c>
      <c r="D1848" t="b">
        <v>0</v>
      </c>
    </row>
    <row r="1849" spans="1:4" x14ac:dyDescent="0.25">
      <c r="A1849" t="s">
        <v>1105</v>
      </c>
      <c r="B1849" t="s">
        <v>1364</v>
      </c>
      <c r="C1849" t="s">
        <v>4727</v>
      </c>
      <c r="D1849" t="b">
        <v>1</v>
      </c>
    </row>
    <row r="1850" spans="1:4" x14ac:dyDescent="0.25">
      <c r="A1850" t="s">
        <v>1105</v>
      </c>
      <c r="B1850" t="s">
        <v>1364</v>
      </c>
      <c r="C1850" t="s">
        <v>4728</v>
      </c>
      <c r="D1850" t="b">
        <v>0</v>
      </c>
    </row>
    <row r="1851" spans="1:4" x14ac:dyDescent="0.25">
      <c r="A1851" t="s">
        <v>1105</v>
      </c>
      <c r="B1851" t="s">
        <v>1364</v>
      </c>
      <c r="C1851" t="s">
        <v>2454</v>
      </c>
      <c r="D1851" t="b">
        <v>0</v>
      </c>
    </row>
    <row r="1852" spans="1:4" x14ac:dyDescent="0.25">
      <c r="A1852" t="s">
        <v>1105</v>
      </c>
      <c r="B1852" t="s">
        <v>1364</v>
      </c>
      <c r="C1852" t="s">
        <v>4729</v>
      </c>
      <c r="D1852">
        <v>1</v>
      </c>
    </row>
    <row r="1853" spans="1:4" x14ac:dyDescent="0.25">
      <c r="A1853" t="s">
        <v>1105</v>
      </c>
      <c r="B1853" t="s">
        <v>1364</v>
      </c>
      <c r="C1853" t="s">
        <v>4730</v>
      </c>
      <c r="D1853">
        <v>0</v>
      </c>
    </row>
    <row r="1854" spans="1:4" x14ac:dyDescent="0.25">
      <c r="A1854" t="s">
        <v>1105</v>
      </c>
      <c r="B1854" t="s">
        <v>1364</v>
      </c>
      <c r="C1854" t="s">
        <v>4731</v>
      </c>
      <c r="D1854">
        <v>3</v>
      </c>
    </row>
    <row r="1855" spans="1:4" x14ac:dyDescent="0.25">
      <c r="A1855" t="s">
        <v>1105</v>
      </c>
      <c r="B1855" t="s">
        <v>1364</v>
      </c>
      <c r="C1855" t="s">
        <v>1046</v>
      </c>
      <c r="D1855">
        <v>0</v>
      </c>
    </row>
    <row r="1856" spans="1:4" x14ac:dyDescent="0.25">
      <c r="A1856" t="s">
        <v>1105</v>
      </c>
      <c r="B1856" t="s">
        <v>1364</v>
      </c>
      <c r="C1856" t="s">
        <v>9</v>
      </c>
      <c r="D1856">
        <v>0</v>
      </c>
    </row>
    <row r="1857" spans="1:4" x14ac:dyDescent="0.25">
      <c r="A1857" t="s">
        <v>1105</v>
      </c>
      <c r="B1857" t="s">
        <v>1364</v>
      </c>
      <c r="C1857" t="s">
        <v>4733</v>
      </c>
      <c r="D1857">
        <v>0</v>
      </c>
    </row>
    <row r="1858" spans="1:4" x14ac:dyDescent="0.25">
      <c r="A1858" t="s">
        <v>1105</v>
      </c>
      <c r="B1858" t="s">
        <v>1364</v>
      </c>
      <c r="C1858" t="s">
        <v>4734</v>
      </c>
      <c r="D1858">
        <v>0</v>
      </c>
    </row>
    <row r="1859" spans="1:4" x14ac:dyDescent="0.25">
      <c r="A1859" t="s">
        <v>1105</v>
      </c>
      <c r="B1859" t="s">
        <v>1364</v>
      </c>
      <c r="C1859" t="s">
        <v>4735</v>
      </c>
      <c r="D1859">
        <v>0</v>
      </c>
    </row>
    <row r="1860" spans="1:4" x14ac:dyDescent="0.25">
      <c r="A1860" t="s">
        <v>1105</v>
      </c>
      <c r="B1860" t="s">
        <v>1364</v>
      </c>
      <c r="C1860" t="s">
        <v>1081</v>
      </c>
      <c r="D1860" t="s">
        <v>3111</v>
      </c>
    </row>
    <row r="1861" spans="1:4" x14ac:dyDescent="0.25">
      <c r="A1861" t="s">
        <v>1105</v>
      </c>
      <c r="B1861" t="s">
        <v>5988</v>
      </c>
      <c r="C1861" t="s">
        <v>4725</v>
      </c>
      <c r="D1861">
        <v>124</v>
      </c>
    </row>
    <row r="1862" spans="1:4" x14ac:dyDescent="0.25">
      <c r="A1862" t="s">
        <v>1105</v>
      </c>
      <c r="B1862" t="s">
        <v>5988</v>
      </c>
      <c r="C1862" t="s">
        <v>1083</v>
      </c>
      <c r="D1862" t="b">
        <v>0</v>
      </c>
    </row>
    <row r="1863" spans="1:4" x14ac:dyDescent="0.25">
      <c r="A1863" t="s">
        <v>1105</v>
      </c>
      <c r="B1863" t="s">
        <v>5988</v>
      </c>
      <c r="C1863" t="s">
        <v>4726</v>
      </c>
      <c r="D1863" t="b">
        <v>0</v>
      </c>
    </row>
    <row r="1864" spans="1:4" x14ac:dyDescent="0.25">
      <c r="A1864" t="s">
        <v>1105</v>
      </c>
      <c r="B1864" t="s">
        <v>5988</v>
      </c>
      <c r="C1864" t="s">
        <v>4727</v>
      </c>
      <c r="D1864" t="b">
        <v>1</v>
      </c>
    </row>
    <row r="1865" spans="1:4" x14ac:dyDescent="0.25">
      <c r="A1865" t="s">
        <v>1105</v>
      </c>
      <c r="B1865" t="s">
        <v>5988</v>
      </c>
      <c r="C1865" t="s">
        <v>4728</v>
      </c>
      <c r="D1865" t="b">
        <v>0</v>
      </c>
    </row>
    <row r="1866" spans="1:4" x14ac:dyDescent="0.25">
      <c r="A1866" t="s">
        <v>1105</v>
      </c>
      <c r="B1866" t="s">
        <v>5988</v>
      </c>
      <c r="C1866" t="s">
        <v>2454</v>
      </c>
      <c r="D1866" t="b">
        <v>0</v>
      </c>
    </row>
    <row r="1867" spans="1:4" x14ac:dyDescent="0.25">
      <c r="A1867" t="s">
        <v>1105</v>
      </c>
      <c r="B1867" t="s">
        <v>5988</v>
      </c>
      <c r="C1867" t="s">
        <v>4729</v>
      </c>
      <c r="D1867">
        <v>1</v>
      </c>
    </row>
    <row r="1868" spans="1:4" x14ac:dyDescent="0.25">
      <c r="A1868" t="s">
        <v>1105</v>
      </c>
      <c r="B1868" t="s">
        <v>5988</v>
      </c>
      <c r="C1868" t="s">
        <v>4730</v>
      </c>
      <c r="D1868">
        <v>3</v>
      </c>
    </row>
    <row r="1869" spans="1:4" x14ac:dyDescent="0.25">
      <c r="A1869" t="s">
        <v>1105</v>
      </c>
      <c r="B1869" t="s">
        <v>5988</v>
      </c>
      <c r="C1869" t="s">
        <v>4731</v>
      </c>
      <c r="D1869">
        <v>3</v>
      </c>
    </row>
    <row r="1870" spans="1:4" x14ac:dyDescent="0.25">
      <c r="A1870" t="s">
        <v>1105</v>
      </c>
      <c r="B1870" t="s">
        <v>5988</v>
      </c>
      <c r="C1870" t="s">
        <v>1046</v>
      </c>
      <c r="D1870">
        <v>0</v>
      </c>
    </row>
    <row r="1871" spans="1:4" x14ac:dyDescent="0.25">
      <c r="A1871" t="s">
        <v>1105</v>
      </c>
      <c r="B1871" t="s">
        <v>5988</v>
      </c>
      <c r="C1871" t="s">
        <v>9</v>
      </c>
      <c r="D1871">
        <v>0</v>
      </c>
    </row>
    <row r="1872" spans="1:4" x14ac:dyDescent="0.25">
      <c r="A1872" t="s">
        <v>1105</v>
      </c>
      <c r="B1872" t="s">
        <v>5988</v>
      </c>
      <c r="C1872" t="s">
        <v>4733</v>
      </c>
      <c r="D1872">
        <v>0</v>
      </c>
    </row>
    <row r="1873" spans="1:4" x14ac:dyDescent="0.25">
      <c r="A1873" t="s">
        <v>1105</v>
      </c>
      <c r="B1873" t="s">
        <v>5988</v>
      </c>
      <c r="C1873" t="s">
        <v>4734</v>
      </c>
      <c r="D1873">
        <v>0</v>
      </c>
    </row>
    <row r="1874" spans="1:4" x14ac:dyDescent="0.25">
      <c r="A1874" t="s">
        <v>1105</v>
      </c>
      <c r="B1874" t="s">
        <v>5988</v>
      </c>
      <c r="C1874" t="s">
        <v>4735</v>
      </c>
      <c r="D1874">
        <v>0</v>
      </c>
    </row>
    <row r="1875" spans="1:4" x14ac:dyDescent="0.25">
      <c r="A1875" t="s">
        <v>1105</v>
      </c>
      <c r="B1875" t="s">
        <v>5988</v>
      </c>
      <c r="C1875" t="s">
        <v>1081</v>
      </c>
      <c r="D1875" t="s">
        <v>3111</v>
      </c>
    </row>
    <row r="1876" spans="1:4" x14ac:dyDescent="0.25">
      <c r="A1876" t="s">
        <v>1105</v>
      </c>
      <c r="B1876" t="s">
        <v>5989</v>
      </c>
      <c r="C1876" t="s">
        <v>4725</v>
      </c>
      <c r="D1876">
        <v>125</v>
      </c>
    </row>
    <row r="1877" spans="1:4" x14ac:dyDescent="0.25">
      <c r="A1877" t="s">
        <v>1105</v>
      </c>
      <c r="B1877" t="s">
        <v>5989</v>
      </c>
      <c r="C1877" t="s">
        <v>1083</v>
      </c>
      <c r="D1877" t="b">
        <v>0</v>
      </c>
    </row>
    <row r="1878" spans="1:4" x14ac:dyDescent="0.25">
      <c r="A1878" t="s">
        <v>1105</v>
      </c>
      <c r="B1878" t="s">
        <v>5989</v>
      </c>
      <c r="C1878" t="s">
        <v>4726</v>
      </c>
      <c r="D1878" t="b">
        <v>0</v>
      </c>
    </row>
    <row r="1879" spans="1:4" x14ac:dyDescent="0.25">
      <c r="A1879" t="s">
        <v>1105</v>
      </c>
      <c r="B1879" t="s">
        <v>5989</v>
      </c>
      <c r="C1879" t="s">
        <v>4727</v>
      </c>
      <c r="D1879" t="b">
        <v>1</v>
      </c>
    </row>
    <row r="1880" spans="1:4" x14ac:dyDescent="0.25">
      <c r="A1880" t="s">
        <v>1105</v>
      </c>
      <c r="B1880" t="s">
        <v>5989</v>
      </c>
      <c r="C1880" t="s">
        <v>4728</v>
      </c>
      <c r="D1880" t="b">
        <v>0</v>
      </c>
    </row>
    <row r="1881" spans="1:4" x14ac:dyDescent="0.25">
      <c r="A1881" t="s">
        <v>1105</v>
      </c>
      <c r="B1881" t="s">
        <v>5989</v>
      </c>
      <c r="C1881" t="s">
        <v>2454</v>
      </c>
      <c r="D1881" t="b">
        <v>0</v>
      </c>
    </row>
    <row r="1882" spans="1:4" x14ac:dyDescent="0.25">
      <c r="A1882" t="s">
        <v>1105</v>
      </c>
      <c r="B1882" t="s">
        <v>5989</v>
      </c>
      <c r="C1882" t="s">
        <v>4729</v>
      </c>
      <c r="D1882">
        <v>1</v>
      </c>
    </row>
    <row r="1883" spans="1:4" x14ac:dyDescent="0.25">
      <c r="A1883" t="s">
        <v>1105</v>
      </c>
      <c r="B1883" t="s">
        <v>5989</v>
      </c>
      <c r="C1883" t="s">
        <v>4730</v>
      </c>
      <c r="D1883">
        <v>3</v>
      </c>
    </row>
    <row r="1884" spans="1:4" x14ac:dyDescent="0.25">
      <c r="A1884" t="s">
        <v>1105</v>
      </c>
      <c r="B1884" t="s">
        <v>5989</v>
      </c>
      <c r="C1884" t="s">
        <v>4731</v>
      </c>
      <c r="D1884">
        <v>3</v>
      </c>
    </row>
    <row r="1885" spans="1:4" x14ac:dyDescent="0.25">
      <c r="A1885" t="s">
        <v>1105</v>
      </c>
      <c r="B1885" t="s">
        <v>5989</v>
      </c>
      <c r="C1885" t="s">
        <v>1046</v>
      </c>
      <c r="D1885">
        <v>0</v>
      </c>
    </row>
    <row r="1886" spans="1:4" x14ac:dyDescent="0.25">
      <c r="A1886" t="s">
        <v>1105</v>
      </c>
      <c r="B1886" t="s">
        <v>5989</v>
      </c>
      <c r="C1886" t="s">
        <v>9</v>
      </c>
      <c r="D1886">
        <v>0</v>
      </c>
    </row>
    <row r="1887" spans="1:4" x14ac:dyDescent="0.25">
      <c r="A1887" t="s">
        <v>1105</v>
      </c>
      <c r="B1887" t="s">
        <v>5989</v>
      </c>
      <c r="C1887" t="s">
        <v>4733</v>
      </c>
      <c r="D1887">
        <v>0</v>
      </c>
    </row>
    <row r="1888" spans="1:4" x14ac:dyDescent="0.25">
      <c r="A1888" t="s">
        <v>1105</v>
      </c>
      <c r="B1888" t="s">
        <v>5989</v>
      </c>
      <c r="C1888" t="s">
        <v>4734</v>
      </c>
      <c r="D1888">
        <v>0</v>
      </c>
    </row>
    <row r="1889" spans="1:4" x14ac:dyDescent="0.25">
      <c r="A1889" t="s">
        <v>1105</v>
      </c>
      <c r="B1889" t="s">
        <v>5989</v>
      </c>
      <c r="C1889" t="s">
        <v>4735</v>
      </c>
      <c r="D1889">
        <v>0</v>
      </c>
    </row>
    <row r="1890" spans="1:4" x14ac:dyDescent="0.25">
      <c r="A1890" t="s">
        <v>1105</v>
      </c>
      <c r="B1890" t="s">
        <v>5989</v>
      </c>
      <c r="C1890" t="s">
        <v>1081</v>
      </c>
      <c r="D1890" t="s">
        <v>3111</v>
      </c>
    </row>
    <row r="1891" spans="1:4" x14ac:dyDescent="0.25">
      <c r="A1891" t="s">
        <v>1105</v>
      </c>
      <c r="B1891" t="s">
        <v>5990</v>
      </c>
      <c r="C1891" t="s">
        <v>4725</v>
      </c>
      <c r="D1891">
        <v>126</v>
      </c>
    </row>
    <row r="1892" spans="1:4" x14ac:dyDescent="0.25">
      <c r="A1892" t="s">
        <v>1105</v>
      </c>
      <c r="B1892" t="s">
        <v>5990</v>
      </c>
      <c r="C1892" t="s">
        <v>1083</v>
      </c>
      <c r="D1892" t="b">
        <v>0</v>
      </c>
    </row>
    <row r="1893" spans="1:4" x14ac:dyDescent="0.25">
      <c r="A1893" t="s">
        <v>1105</v>
      </c>
      <c r="B1893" t="s">
        <v>5990</v>
      </c>
      <c r="C1893" t="s">
        <v>4726</v>
      </c>
      <c r="D1893" t="b">
        <v>0</v>
      </c>
    </row>
    <row r="1894" spans="1:4" x14ac:dyDescent="0.25">
      <c r="A1894" t="s">
        <v>1105</v>
      </c>
      <c r="B1894" t="s">
        <v>5990</v>
      </c>
      <c r="C1894" t="s">
        <v>4727</v>
      </c>
      <c r="D1894" t="b">
        <v>1</v>
      </c>
    </row>
    <row r="1895" spans="1:4" x14ac:dyDescent="0.25">
      <c r="A1895" t="s">
        <v>1105</v>
      </c>
      <c r="B1895" t="s">
        <v>5990</v>
      </c>
      <c r="C1895" t="s">
        <v>4728</v>
      </c>
      <c r="D1895" t="b">
        <v>0</v>
      </c>
    </row>
    <row r="1896" spans="1:4" x14ac:dyDescent="0.25">
      <c r="A1896" t="s">
        <v>1105</v>
      </c>
      <c r="B1896" t="s">
        <v>5990</v>
      </c>
      <c r="C1896" t="s">
        <v>2454</v>
      </c>
      <c r="D1896" t="b">
        <v>0</v>
      </c>
    </row>
    <row r="1897" spans="1:4" x14ac:dyDescent="0.25">
      <c r="A1897" t="s">
        <v>1105</v>
      </c>
      <c r="B1897" t="s">
        <v>5990</v>
      </c>
      <c r="C1897" t="s">
        <v>4729</v>
      </c>
      <c r="D1897">
        <v>1</v>
      </c>
    </row>
    <row r="1898" spans="1:4" x14ac:dyDescent="0.25">
      <c r="A1898" t="s">
        <v>1105</v>
      </c>
      <c r="B1898" t="s">
        <v>5990</v>
      </c>
      <c r="C1898" t="s">
        <v>4730</v>
      </c>
      <c r="D1898">
        <v>3</v>
      </c>
    </row>
    <row r="1899" spans="1:4" x14ac:dyDescent="0.25">
      <c r="A1899" t="s">
        <v>1105</v>
      </c>
      <c r="B1899" t="s">
        <v>5990</v>
      </c>
      <c r="C1899" t="s">
        <v>4731</v>
      </c>
      <c r="D1899">
        <v>3</v>
      </c>
    </row>
    <row r="1900" spans="1:4" x14ac:dyDescent="0.25">
      <c r="A1900" t="s">
        <v>1105</v>
      </c>
      <c r="B1900" t="s">
        <v>5990</v>
      </c>
      <c r="C1900" t="s">
        <v>1046</v>
      </c>
      <c r="D1900">
        <v>0</v>
      </c>
    </row>
    <row r="1901" spans="1:4" x14ac:dyDescent="0.25">
      <c r="A1901" t="s">
        <v>1105</v>
      </c>
      <c r="B1901" t="s">
        <v>5990</v>
      </c>
      <c r="C1901" t="s">
        <v>9</v>
      </c>
      <c r="D1901">
        <v>0</v>
      </c>
    </row>
    <row r="1902" spans="1:4" x14ac:dyDescent="0.25">
      <c r="A1902" t="s">
        <v>1105</v>
      </c>
      <c r="B1902" t="s">
        <v>5990</v>
      </c>
      <c r="C1902" t="s">
        <v>4733</v>
      </c>
      <c r="D1902">
        <v>0</v>
      </c>
    </row>
    <row r="1903" spans="1:4" x14ac:dyDescent="0.25">
      <c r="A1903" t="s">
        <v>1105</v>
      </c>
      <c r="B1903" t="s">
        <v>5990</v>
      </c>
      <c r="C1903" t="s">
        <v>4734</v>
      </c>
      <c r="D1903">
        <v>0</v>
      </c>
    </row>
    <row r="1904" spans="1:4" x14ac:dyDescent="0.25">
      <c r="A1904" t="s">
        <v>1105</v>
      </c>
      <c r="B1904" t="s">
        <v>5990</v>
      </c>
      <c r="C1904" t="s">
        <v>4735</v>
      </c>
      <c r="D1904">
        <v>0</v>
      </c>
    </row>
    <row r="1905" spans="1:4" x14ac:dyDescent="0.25">
      <c r="A1905" t="s">
        <v>1105</v>
      </c>
      <c r="B1905" t="s">
        <v>5990</v>
      </c>
      <c r="C1905" t="s">
        <v>1081</v>
      </c>
      <c r="D1905" t="s">
        <v>3111</v>
      </c>
    </row>
    <row r="1906" spans="1:4" x14ac:dyDescent="0.25">
      <c r="A1906" t="s">
        <v>1105</v>
      </c>
      <c r="B1906" t="s">
        <v>656</v>
      </c>
      <c r="C1906" t="s">
        <v>4725</v>
      </c>
      <c r="D1906">
        <v>127</v>
      </c>
    </row>
    <row r="1907" spans="1:4" x14ac:dyDescent="0.25">
      <c r="A1907" t="s">
        <v>1105</v>
      </c>
      <c r="B1907" t="s">
        <v>656</v>
      </c>
      <c r="C1907" t="s">
        <v>1083</v>
      </c>
      <c r="D1907" t="b">
        <v>0</v>
      </c>
    </row>
    <row r="1908" spans="1:4" x14ac:dyDescent="0.25">
      <c r="A1908" t="s">
        <v>1105</v>
      </c>
      <c r="B1908" t="s">
        <v>656</v>
      </c>
      <c r="C1908" t="s">
        <v>4726</v>
      </c>
      <c r="D1908" t="b">
        <v>0</v>
      </c>
    </row>
    <row r="1909" spans="1:4" x14ac:dyDescent="0.25">
      <c r="A1909" t="s">
        <v>1105</v>
      </c>
      <c r="B1909" t="s">
        <v>656</v>
      </c>
      <c r="C1909" t="s">
        <v>4727</v>
      </c>
      <c r="D1909" t="b">
        <v>0</v>
      </c>
    </row>
    <row r="1910" spans="1:4" x14ac:dyDescent="0.25">
      <c r="A1910" t="s">
        <v>1105</v>
      </c>
      <c r="B1910" t="s">
        <v>656</v>
      </c>
      <c r="C1910" t="s">
        <v>4728</v>
      </c>
      <c r="D1910" t="b">
        <v>0</v>
      </c>
    </row>
    <row r="1911" spans="1:4" x14ac:dyDescent="0.25">
      <c r="A1911" t="s">
        <v>1105</v>
      </c>
      <c r="B1911" t="s">
        <v>656</v>
      </c>
      <c r="C1911" t="s">
        <v>2454</v>
      </c>
      <c r="D1911" t="b">
        <v>0</v>
      </c>
    </row>
    <row r="1912" spans="1:4" x14ac:dyDescent="0.25">
      <c r="A1912" t="s">
        <v>1105</v>
      </c>
      <c r="B1912" t="s">
        <v>656</v>
      </c>
      <c r="C1912" t="s">
        <v>4729</v>
      </c>
      <c r="D1912">
        <v>0</v>
      </c>
    </row>
    <row r="1913" spans="1:4" x14ac:dyDescent="0.25">
      <c r="A1913" t="s">
        <v>1105</v>
      </c>
      <c r="B1913" t="s">
        <v>656</v>
      </c>
      <c r="C1913" t="s">
        <v>4730</v>
      </c>
      <c r="D1913">
        <v>0</v>
      </c>
    </row>
    <row r="1914" spans="1:4" x14ac:dyDescent="0.25">
      <c r="A1914" t="s">
        <v>1105</v>
      </c>
      <c r="B1914" t="s">
        <v>656</v>
      </c>
      <c r="C1914" t="s">
        <v>4731</v>
      </c>
      <c r="D1914">
        <v>0</v>
      </c>
    </row>
    <row r="1915" spans="1:4" x14ac:dyDescent="0.25">
      <c r="A1915" t="s">
        <v>1105</v>
      </c>
      <c r="B1915" t="s">
        <v>656</v>
      </c>
      <c r="C1915" t="s">
        <v>1046</v>
      </c>
      <c r="D1915">
        <v>0</v>
      </c>
    </row>
    <row r="1916" spans="1:4" x14ac:dyDescent="0.25">
      <c r="A1916" t="s">
        <v>1105</v>
      </c>
      <c r="B1916" t="s">
        <v>656</v>
      </c>
      <c r="C1916" t="s">
        <v>9</v>
      </c>
      <c r="D1916">
        <v>0</v>
      </c>
    </row>
    <row r="1917" spans="1:4" x14ac:dyDescent="0.25">
      <c r="A1917" t="s">
        <v>1105</v>
      </c>
      <c r="B1917" t="s">
        <v>656</v>
      </c>
      <c r="C1917" t="s">
        <v>4733</v>
      </c>
      <c r="D1917">
        <v>0</v>
      </c>
    </row>
    <row r="1918" spans="1:4" x14ac:dyDescent="0.25">
      <c r="A1918" t="s">
        <v>1105</v>
      </c>
      <c r="B1918" t="s">
        <v>656</v>
      </c>
      <c r="C1918" t="s">
        <v>4734</v>
      </c>
      <c r="D1918">
        <v>0</v>
      </c>
    </row>
    <row r="1919" spans="1:4" x14ac:dyDescent="0.25">
      <c r="A1919" t="s">
        <v>1105</v>
      </c>
      <c r="B1919" t="s">
        <v>656</v>
      </c>
      <c r="C1919" t="s">
        <v>4735</v>
      </c>
      <c r="D1919">
        <v>0</v>
      </c>
    </row>
    <row r="1920" spans="1:4" x14ac:dyDescent="0.25">
      <c r="A1920" t="s">
        <v>1105</v>
      </c>
      <c r="B1920" t="s">
        <v>656</v>
      </c>
      <c r="C1920" t="s">
        <v>1081</v>
      </c>
      <c r="D1920" t="s">
        <v>3111</v>
      </c>
    </row>
    <row r="1921" spans="1:4" x14ac:dyDescent="0.25">
      <c r="A1921" t="s">
        <v>1108</v>
      </c>
      <c r="B1921" t="s">
        <v>1375</v>
      </c>
      <c r="C1921" t="s">
        <v>4725</v>
      </c>
      <c r="D1921">
        <v>128</v>
      </c>
    </row>
    <row r="1922" spans="1:4" x14ac:dyDescent="0.25">
      <c r="A1922" t="s">
        <v>1108</v>
      </c>
      <c r="B1922" t="s">
        <v>1375</v>
      </c>
      <c r="C1922" t="s">
        <v>1083</v>
      </c>
      <c r="D1922" t="b">
        <v>0</v>
      </c>
    </row>
    <row r="1923" spans="1:4" x14ac:dyDescent="0.25">
      <c r="A1923" t="s">
        <v>1108</v>
      </c>
      <c r="B1923" t="s">
        <v>1375</v>
      </c>
      <c r="C1923" t="s">
        <v>4726</v>
      </c>
      <c r="D1923" t="b">
        <v>1</v>
      </c>
    </row>
    <row r="1924" spans="1:4" x14ac:dyDescent="0.25">
      <c r="A1924" t="s">
        <v>1108</v>
      </c>
      <c r="B1924" t="s">
        <v>1375</v>
      </c>
      <c r="C1924" t="s">
        <v>4727</v>
      </c>
      <c r="D1924" t="b">
        <v>1</v>
      </c>
    </row>
    <row r="1925" spans="1:4" x14ac:dyDescent="0.25">
      <c r="A1925" t="s">
        <v>1108</v>
      </c>
      <c r="B1925" t="s">
        <v>1375</v>
      </c>
      <c r="C1925" t="s">
        <v>4728</v>
      </c>
      <c r="D1925" t="b">
        <v>0</v>
      </c>
    </row>
    <row r="1926" spans="1:4" x14ac:dyDescent="0.25">
      <c r="A1926" t="s">
        <v>1108</v>
      </c>
      <c r="B1926" t="s">
        <v>1375</v>
      </c>
      <c r="C1926" t="s">
        <v>2454</v>
      </c>
      <c r="D1926" t="b">
        <v>0</v>
      </c>
    </row>
    <row r="1927" spans="1:4" x14ac:dyDescent="0.25">
      <c r="A1927" t="s">
        <v>1108</v>
      </c>
      <c r="B1927" t="s">
        <v>1375</v>
      </c>
      <c r="C1927" t="s">
        <v>4729</v>
      </c>
      <c r="D1927">
        <v>2</v>
      </c>
    </row>
    <row r="1928" spans="1:4" x14ac:dyDescent="0.25">
      <c r="A1928" t="s">
        <v>1108</v>
      </c>
      <c r="B1928" t="s">
        <v>1375</v>
      </c>
      <c r="C1928" t="s">
        <v>4730</v>
      </c>
      <c r="D1928">
        <v>4</v>
      </c>
    </row>
    <row r="1929" spans="1:4" x14ac:dyDescent="0.25">
      <c r="A1929" t="s">
        <v>1108</v>
      </c>
      <c r="B1929" t="s">
        <v>1375</v>
      </c>
      <c r="C1929" t="s">
        <v>4731</v>
      </c>
      <c r="D1929">
        <v>2</v>
      </c>
    </row>
    <row r="1930" spans="1:4" x14ac:dyDescent="0.25">
      <c r="A1930" t="s">
        <v>1108</v>
      </c>
      <c r="B1930" t="s">
        <v>1375</v>
      </c>
      <c r="C1930" t="s">
        <v>1046</v>
      </c>
      <c r="D1930">
        <v>0</v>
      </c>
    </row>
    <row r="1931" spans="1:4" x14ac:dyDescent="0.25">
      <c r="A1931" t="s">
        <v>1108</v>
      </c>
      <c r="B1931" t="s">
        <v>1375</v>
      </c>
      <c r="C1931" t="s">
        <v>9</v>
      </c>
      <c r="D1931">
        <v>0</v>
      </c>
    </row>
    <row r="1932" spans="1:4" x14ac:dyDescent="0.25">
      <c r="A1932" t="s">
        <v>1108</v>
      </c>
      <c r="B1932" t="s">
        <v>1375</v>
      </c>
      <c r="C1932" t="s">
        <v>4733</v>
      </c>
      <c r="D1932">
        <v>0</v>
      </c>
    </row>
    <row r="1933" spans="1:4" x14ac:dyDescent="0.25">
      <c r="A1933" t="s">
        <v>1108</v>
      </c>
      <c r="B1933" t="s">
        <v>1375</v>
      </c>
      <c r="C1933" t="s">
        <v>4734</v>
      </c>
      <c r="D1933">
        <v>0</v>
      </c>
    </row>
    <row r="1934" spans="1:4" x14ac:dyDescent="0.25">
      <c r="A1934" t="s">
        <v>1108</v>
      </c>
      <c r="B1934" t="s">
        <v>1375</v>
      </c>
      <c r="C1934" t="s">
        <v>4735</v>
      </c>
      <c r="D1934">
        <v>0</v>
      </c>
    </row>
    <row r="1935" spans="1:4" x14ac:dyDescent="0.25">
      <c r="A1935" t="s">
        <v>1108</v>
      </c>
      <c r="B1935" t="s">
        <v>1375</v>
      </c>
      <c r="C1935" t="s">
        <v>1081</v>
      </c>
      <c r="D1935" t="s">
        <v>4738</v>
      </c>
    </row>
    <row r="1936" spans="1:4" x14ac:dyDescent="0.25">
      <c r="A1936" t="s">
        <v>1108</v>
      </c>
      <c r="B1936" t="s">
        <v>1378</v>
      </c>
      <c r="C1936" t="s">
        <v>4725</v>
      </c>
      <c r="D1936">
        <v>129</v>
      </c>
    </row>
    <row r="1937" spans="1:4" x14ac:dyDescent="0.25">
      <c r="A1937" t="s">
        <v>1108</v>
      </c>
      <c r="B1937" t="s">
        <v>1378</v>
      </c>
      <c r="C1937" t="s">
        <v>1083</v>
      </c>
      <c r="D1937" t="b">
        <v>0</v>
      </c>
    </row>
    <row r="1938" spans="1:4" x14ac:dyDescent="0.25">
      <c r="A1938" t="s">
        <v>1108</v>
      </c>
      <c r="B1938" t="s">
        <v>1378</v>
      </c>
      <c r="C1938" t="s">
        <v>4726</v>
      </c>
      <c r="D1938" t="b">
        <v>1</v>
      </c>
    </row>
    <row r="1939" spans="1:4" x14ac:dyDescent="0.25">
      <c r="A1939" t="s">
        <v>1108</v>
      </c>
      <c r="B1939" t="s">
        <v>1378</v>
      </c>
      <c r="C1939" t="s">
        <v>4727</v>
      </c>
      <c r="D1939" t="b">
        <v>1</v>
      </c>
    </row>
    <row r="1940" spans="1:4" x14ac:dyDescent="0.25">
      <c r="A1940" t="s">
        <v>1108</v>
      </c>
      <c r="B1940" t="s">
        <v>1378</v>
      </c>
      <c r="C1940" t="s">
        <v>4728</v>
      </c>
      <c r="D1940" t="b">
        <v>0</v>
      </c>
    </row>
    <row r="1941" spans="1:4" x14ac:dyDescent="0.25">
      <c r="A1941" t="s">
        <v>1108</v>
      </c>
      <c r="B1941" t="s">
        <v>1378</v>
      </c>
      <c r="C1941" t="s">
        <v>2454</v>
      </c>
      <c r="D1941" t="b">
        <v>0</v>
      </c>
    </row>
    <row r="1942" spans="1:4" x14ac:dyDescent="0.25">
      <c r="A1942" t="s">
        <v>1108</v>
      </c>
      <c r="B1942" t="s">
        <v>1378</v>
      </c>
      <c r="C1942" t="s">
        <v>4729</v>
      </c>
      <c r="D1942">
        <v>2</v>
      </c>
    </row>
    <row r="1943" spans="1:4" x14ac:dyDescent="0.25">
      <c r="A1943" t="s">
        <v>1108</v>
      </c>
      <c r="B1943" t="s">
        <v>1378</v>
      </c>
      <c r="C1943" t="s">
        <v>4730</v>
      </c>
      <c r="D1943">
        <v>4</v>
      </c>
    </row>
    <row r="1944" spans="1:4" x14ac:dyDescent="0.25">
      <c r="A1944" t="s">
        <v>1108</v>
      </c>
      <c r="B1944" t="s">
        <v>1378</v>
      </c>
      <c r="C1944" t="s">
        <v>4731</v>
      </c>
      <c r="D1944">
        <v>1</v>
      </c>
    </row>
    <row r="1945" spans="1:4" x14ac:dyDescent="0.25">
      <c r="A1945" t="s">
        <v>1108</v>
      </c>
      <c r="B1945" t="s">
        <v>1378</v>
      </c>
      <c r="C1945" t="s">
        <v>1046</v>
      </c>
      <c r="D1945">
        <v>0</v>
      </c>
    </row>
    <row r="1946" spans="1:4" x14ac:dyDescent="0.25">
      <c r="A1946" t="s">
        <v>1108</v>
      </c>
      <c r="B1946" t="s">
        <v>1378</v>
      </c>
      <c r="C1946" t="s">
        <v>9</v>
      </c>
      <c r="D1946">
        <v>0</v>
      </c>
    </row>
    <row r="1947" spans="1:4" x14ac:dyDescent="0.25">
      <c r="A1947" t="s">
        <v>1108</v>
      </c>
      <c r="B1947" t="s">
        <v>1378</v>
      </c>
      <c r="C1947" t="s">
        <v>4733</v>
      </c>
      <c r="D1947">
        <v>0</v>
      </c>
    </row>
    <row r="1948" spans="1:4" x14ac:dyDescent="0.25">
      <c r="A1948" t="s">
        <v>1108</v>
      </c>
      <c r="B1948" t="s">
        <v>1378</v>
      </c>
      <c r="C1948" t="s">
        <v>4734</v>
      </c>
      <c r="D1948">
        <v>0</v>
      </c>
    </row>
    <row r="1949" spans="1:4" x14ac:dyDescent="0.25">
      <c r="A1949" t="s">
        <v>1108</v>
      </c>
      <c r="B1949" t="s">
        <v>1378</v>
      </c>
      <c r="C1949" t="s">
        <v>4735</v>
      </c>
      <c r="D1949">
        <v>0</v>
      </c>
    </row>
    <row r="1950" spans="1:4" x14ac:dyDescent="0.25">
      <c r="A1950" t="s">
        <v>1108</v>
      </c>
      <c r="B1950" t="s">
        <v>1378</v>
      </c>
      <c r="C1950" t="s">
        <v>1081</v>
      </c>
      <c r="D1950" t="s">
        <v>4736</v>
      </c>
    </row>
    <row r="1951" spans="1:4" x14ac:dyDescent="0.25">
      <c r="A1951" t="s">
        <v>1108</v>
      </c>
      <c r="B1951" t="s">
        <v>1381</v>
      </c>
      <c r="C1951" t="s">
        <v>4725</v>
      </c>
      <c r="D1951">
        <v>130</v>
      </c>
    </row>
    <row r="1952" spans="1:4" x14ac:dyDescent="0.25">
      <c r="A1952" t="s">
        <v>1108</v>
      </c>
      <c r="B1952" t="s">
        <v>1381</v>
      </c>
      <c r="C1952" t="s">
        <v>1083</v>
      </c>
      <c r="D1952" t="b">
        <v>0</v>
      </c>
    </row>
    <row r="1953" spans="1:4" x14ac:dyDescent="0.25">
      <c r="A1953" t="s">
        <v>1108</v>
      </c>
      <c r="B1953" t="s">
        <v>1381</v>
      </c>
      <c r="C1953" t="s">
        <v>4726</v>
      </c>
      <c r="D1953" t="b">
        <v>1</v>
      </c>
    </row>
    <row r="1954" spans="1:4" x14ac:dyDescent="0.25">
      <c r="A1954" t="s">
        <v>1108</v>
      </c>
      <c r="B1954" t="s">
        <v>1381</v>
      </c>
      <c r="C1954" t="s">
        <v>4727</v>
      </c>
      <c r="D1954" t="b">
        <v>1</v>
      </c>
    </row>
    <row r="1955" spans="1:4" x14ac:dyDescent="0.25">
      <c r="A1955" t="s">
        <v>1108</v>
      </c>
      <c r="B1955" t="s">
        <v>1381</v>
      </c>
      <c r="C1955" t="s">
        <v>4728</v>
      </c>
      <c r="D1955" t="b">
        <v>0</v>
      </c>
    </row>
    <row r="1956" spans="1:4" x14ac:dyDescent="0.25">
      <c r="A1956" t="s">
        <v>1108</v>
      </c>
      <c r="B1956" t="s">
        <v>1381</v>
      </c>
      <c r="C1956" t="s">
        <v>2454</v>
      </c>
      <c r="D1956" t="b">
        <v>0</v>
      </c>
    </row>
    <row r="1957" spans="1:4" x14ac:dyDescent="0.25">
      <c r="A1957" t="s">
        <v>1108</v>
      </c>
      <c r="B1957" t="s">
        <v>1381</v>
      </c>
      <c r="C1957" t="s">
        <v>4729</v>
      </c>
      <c r="D1957">
        <v>2</v>
      </c>
    </row>
    <row r="1958" spans="1:4" x14ac:dyDescent="0.25">
      <c r="A1958" t="s">
        <v>1108</v>
      </c>
      <c r="B1958" t="s">
        <v>1381</v>
      </c>
      <c r="C1958" t="s">
        <v>4730</v>
      </c>
      <c r="D1958">
        <v>4</v>
      </c>
    </row>
    <row r="1959" spans="1:4" x14ac:dyDescent="0.25">
      <c r="A1959" t="s">
        <v>1108</v>
      </c>
      <c r="B1959" t="s">
        <v>1381</v>
      </c>
      <c r="C1959" t="s">
        <v>4731</v>
      </c>
      <c r="D1959">
        <v>3</v>
      </c>
    </row>
    <row r="1960" spans="1:4" x14ac:dyDescent="0.25">
      <c r="A1960" t="s">
        <v>1108</v>
      </c>
      <c r="B1960" t="s">
        <v>1381</v>
      </c>
      <c r="C1960" t="s">
        <v>1046</v>
      </c>
      <c r="D1960">
        <v>0</v>
      </c>
    </row>
    <row r="1961" spans="1:4" x14ac:dyDescent="0.25">
      <c r="A1961" t="s">
        <v>1108</v>
      </c>
      <c r="B1961" t="s">
        <v>1381</v>
      </c>
      <c r="C1961" t="s">
        <v>9</v>
      </c>
      <c r="D1961">
        <v>0</v>
      </c>
    </row>
    <row r="1962" spans="1:4" x14ac:dyDescent="0.25">
      <c r="A1962" t="s">
        <v>1108</v>
      </c>
      <c r="B1962" t="s">
        <v>1381</v>
      </c>
      <c r="C1962" t="s">
        <v>4733</v>
      </c>
      <c r="D1962">
        <v>0</v>
      </c>
    </row>
    <row r="1963" spans="1:4" x14ac:dyDescent="0.25">
      <c r="A1963" t="s">
        <v>1108</v>
      </c>
      <c r="B1963" t="s">
        <v>1381</v>
      </c>
      <c r="C1963" t="s">
        <v>4734</v>
      </c>
      <c r="D1963">
        <v>0</v>
      </c>
    </row>
    <row r="1964" spans="1:4" x14ac:dyDescent="0.25">
      <c r="A1964" t="s">
        <v>1108</v>
      </c>
      <c r="B1964" t="s">
        <v>1381</v>
      </c>
      <c r="C1964" t="s">
        <v>4735</v>
      </c>
      <c r="D1964">
        <v>0</v>
      </c>
    </row>
    <row r="1965" spans="1:4" x14ac:dyDescent="0.25">
      <c r="A1965" t="s">
        <v>1108</v>
      </c>
      <c r="B1965" t="s">
        <v>1381</v>
      </c>
      <c r="C1965" t="s">
        <v>1081</v>
      </c>
      <c r="D1965" t="s">
        <v>4736</v>
      </c>
    </row>
    <row r="1966" spans="1:4" x14ac:dyDescent="0.25">
      <c r="A1966" t="s">
        <v>1108</v>
      </c>
      <c r="B1966" t="s">
        <v>1384</v>
      </c>
      <c r="C1966" t="s">
        <v>4725</v>
      </c>
      <c r="D1966">
        <v>131</v>
      </c>
    </row>
    <row r="1967" spans="1:4" x14ac:dyDescent="0.25">
      <c r="A1967" t="s">
        <v>1108</v>
      </c>
      <c r="B1967" t="s">
        <v>1384</v>
      </c>
      <c r="C1967" t="s">
        <v>1083</v>
      </c>
      <c r="D1967" t="b">
        <v>0</v>
      </c>
    </row>
    <row r="1968" spans="1:4" x14ac:dyDescent="0.25">
      <c r="A1968" t="s">
        <v>1108</v>
      </c>
      <c r="B1968" t="s">
        <v>1384</v>
      </c>
      <c r="C1968" t="s">
        <v>4726</v>
      </c>
      <c r="D1968" t="b">
        <v>1</v>
      </c>
    </row>
    <row r="1969" spans="1:4" x14ac:dyDescent="0.25">
      <c r="A1969" t="s">
        <v>1108</v>
      </c>
      <c r="B1969" t="s">
        <v>1384</v>
      </c>
      <c r="C1969" t="s">
        <v>4727</v>
      </c>
      <c r="D1969" t="b">
        <v>1</v>
      </c>
    </row>
    <row r="1970" spans="1:4" x14ac:dyDescent="0.25">
      <c r="A1970" t="s">
        <v>1108</v>
      </c>
      <c r="B1970" t="s">
        <v>1384</v>
      </c>
      <c r="C1970" t="s">
        <v>4728</v>
      </c>
      <c r="D1970" t="b">
        <v>0</v>
      </c>
    </row>
    <row r="1971" spans="1:4" x14ac:dyDescent="0.25">
      <c r="A1971" t="s">
        <v>1108</v>
      </c>
      <c r="B1971" t="s">
        <v>1384</v>
      </c>
      <c r="C1971" t="s">
        <v>2454</v>
      </c>
      <c r="D1971" t="b">
        <v>0</v>
      </c>
    </row>
    <row r="1972" spans="1:4" x14ac:dyDescent="0.25">
      <c r="A1972" t="s">
        <v>1108</v>
      </c>
      <c r="B1972" t="s">
        <v>1384</v>
      </c>
      <c r="C1972" t="s">
        <v>4729</v>
      </c>
      <c r="D1972">
        <v>2</v>
      </c>
    </row>
    <row r="1973" spans="1:4" x14ac:dyDescent="0.25">
      <c r="A1973" t="s">
        <v>1108</v>
      </c>
      <c r="B1973" t="s">
        <v>1384</v>
      </c>
      <c r="C1973" t="s">
        <v>4730</v>
      </c>
      <c r="D1973">
        <v>4</v>
      </c>
    </row>
    <row r="1974" spans="1:4" x14ac:dyDescent="0.25">
      <c r="A1974" t="s">
        <v>1108</v>
      </c>
      <c r="B1974" t="s">
        <v>1384</v>
      </c>
      <c r="C1974" t="s">
        <v>4731</v>
      </c>
      <c r="D1974">
        <v>2</v>
      </c>
    </row>
    <row r="1975" spans="1:4" x14ac:dyDescent="0.25">
      <c r="A1975" t="s">
        <v>1108</v>
      </c>
      <c r="B1975" t="s">
        <v>1384</v>
      </c>
      <c r="C1975" t="s">
        <v>1046</v>
      </c>
      <c r="D1975">
        <v>0</v>
      </c>
    </row>
    <row r="1976" spans="1:4" x14ac:dyDescent="0.25">
      <c r="A1976" t="s">
        <v>1108</v>
      </c>
      <c r="B1976" t="s">
        <v>1384</v>
      </c>
      <c r="C1976" t="s">
        <v>9</v>
      </c>
      <c r="D1976">
        <v>0</v>
      </c>
    </row>
    <row r="1977" spans="1:4" x14ac:dyDescent="0.25">
      <c r="A1977" t="s">
        <v>1108</v>
      </c>
      <c r="B1977" t="s">
        <v>1384</v>
      </c>
      <c r="C1977" t="s">
        <v>4733</v>
      </c>
      <c r="D1977">
        <v>0</v>
      </c>
    </row>
    <row r="1978" spans="1:4" x14ac:dyDescent="0.25">
      <c r="A1978" t="s">
        <v>1108</v>
      </c>
      <c r="B1978" t="s">
        <v>1384</v>
      </c>
      <c r="C1978" t="s">
        <v>4734</v>
      </c>
      <c r="D1978">
        <v>0</v>
      </c>
    </row>
    <row r="1979" spans="1:4" x14ac:dyDescent="0.25">
      <c r="A1979" t="s">
        <v>1108</v>
      </c>
      <c r="B1979" t="s">
        <v>1384</v>
      </c>
      <c r="C1979" t="s">
        <v>4735</v>
      </c>
      <c r="D1979">
        <v>0</v>
      </c>
    </row>
    <row r="1980" spans="1:4" x14ac:dyDescent="0.25">
      <c r="A1980" t="s">
        <v>1108</v>
      </c>
      <c r="B1980" t="s">
        <v>1384</v>
      </c>
      <c r="C1980" t="s">
        <v>1081</v>
      </c>
      <c r="D1980" t="s">
        <v>4738</v>
      </c>
    </row>
    <row r="1981" spans="1:4" x14ac:dyDescent="0.25">
      <c r="A1981" t="s">
        <v>1108</v>
      </c>
      <c r="B1981" t="s">
        <v>1387</v>
      </c>
      <c r="C1981" t="s">
        <v>4725</v>
      </c>
      <c r="D1981">
        <v>132</v>
      </c>
    </row>
    <row r="1982" spans="1:4" x14ac:dyDescent="0.25">
      <c r="A1982" t="s">
        <v>1108</v>
      </c>
      <c r="B1982" t="s">
        <v>1387</v>
      </c>
      <c r="C1982" t="s">
        <v>1083</v>
      </c>
      <c r="D1982" t="b">
        <v>0</v>
      </c>
    </row>
    <row r="1983" spans="1:4" x14ac:dyDescent="0.25">
      <c r="A1983" t="s">
        <v>1108</v>
      </c>
      <c r="B1983" t="s">
        <v>1387</v>
      </c>
      <c r="C1983" t="s">
        <v>4726</v>
      </c>
      <c r="D1983" t="b">
        <v>1</v>
      </c>
    </row>
    <row r="1984" spans="1:4" x14ac:dyDescent="0.25">
      <c r="A1984" t="s">
        <v>1108</v>
      </c>
      <c r="B1984" t="s">
        <v>1387</v>
      </c>
      <c r="C1984" t="s">
        <v>4727</v>
      </c>
      <c r="D1984" t="b">
        <v>1</v>
      </c>
    </row>
    <row r="1985" spans="1:4" x14ac:dyDescent="0.25">
      <c r="A1985" t="s">
        <v>1108</v>
      </c>
      <c r="B1985" t="s">
        <v>1387</v>
      </c>
      <c r="C1985" t="s">
        <v>4728</v>
      </c>
      <c r="D1985" t="b">
        <v>0</v>
      </c>
    </row>
    <row r="1986" spans="1:4" x14ac:dyDescent="0.25">
      <c r="A1986" t="s">
        <v>1108</v>
      </c>
      <c r="B1986" t="s">
        <v>1387</v>
      </c>
      <c r="C1986" t="s">
        <v>2454</v>
      </c>
      <c r="D1986" t="b">
        <v>0</v>
      </c>
    </row>
    <row r="1987" spans="1:4" x14ac:dyDescent="0.25">
      <c r="A1987" t="s">
        <v>1108</v>
      </c>
      <c r="B1987" t="s">
        <v>1387</v>
      </c>
      <c r="C1987" t="s">
        <v>4729</v>
      </c>
      <c r="D1987">
        <v>2</v>
      </c>
    </row>
    <row r="1988" spans="1:4" x14ac:dyDescent="0.25">
      <c r="A1988" t="s">
        <v>1108</v>
      </c>
      <c r="B1988" t="s">
        <v>1387</v>
      </c>
      <c r="C1988" t="s">
        <v>4730</v>
      </c>
      <c r="D1988">
        <v>4</v>
      </c>
    </row>
    <row r="1989" spans="1:4" x14ac:dyDescent="0.25">
      <c r="A1989" t="s">
        <v>1108</v>
      </c>
      <c r="B1989" t="s">
        <v>1387</v>
      </c>
      <c r="C1989" t="s">
        <v>4731</v>
      </c>
      <c r="D1989">
        <v>1</v>
      </c>
    </row>
    <row r="1990" spans="1:4" x14ac:dyDescent="0.25">
      <c r="A1990" t="s">
        <v>1108</v>
      </c>
      <c r="B1990" t="s">
        <v>1387</v>
      </c>
      <c r="C1990" t="s">
        <v>1046</v>
      </c>
      <c r="D1990">
        <v>0</v>
      </c>
    </row>
    <row r="1991" spans="1:4" x14ac:dyDescent="0.25">
      <c r="A1991" t="s">
        <v>1108</v>
      </c>
      <c r="B1991" t="s">
        <v>1387</v>
      </c>
      <c r="C1991" t="s">
        <v>9</v>
      </c>
      <c r="D1991">
        <v>0</v>
      </c>
    </row>
    <row r="1992" spans="1:4" x14ac:dyDescent="0.25">
      <c r="A1992" t="s">
        <v>1108</v>
      </c>
      <c r="B1992" t="s">
        <v>1387</v>
      </c>
      <c r="C1992" t="s">
        <v>4733</v>
      </c>
      <c r="D1992">
        <v>0</v>
      </c>
    </row>
    <row r="1993" spans="1:4" x14ac:dyDescent="0.25">
      <c r="A1993" t="s">
        <v>1108</v>
      </c>
      <c r="B1993" t="s">
        <v>1387</v>
      </c>
      <c r="C1993" t="s">
        <v>4734</v>
      </c>
      <c r="D1993">
        <v>0</v>
      </c>
    </row>
    <row r="1994" spans="1:4" x14ac:dyDescent="0.25">
      <c r="A1994" t="s">
        <v>1108</v>
      </c>
      <c r="B1994" t="s">
        <v>1387</v>
      </c>
      <c r="C1994" t="s">
        <v>4735</v>
      </c>
      <c r="D1994">
        <v>0</v>
      </c>
    </row>
    <row r="1995" spans="1:4" x14ac:dyDescent="0.25">
      <c r="A1995" t="s">
        <v>1108</v>
      </c>
      <c r="B1995" t="s">
        <v>1387</v>
      </c>
      <c r="C1995" t="s">
        <v>1081</v>
      </c>
      <c r="D1995" t="s">
        <v>4736</v>
      </c>
    </row>
    <row r="1996" spans="1:4" x14ac:dyDescent="0.25">
      <c r="A1996" t="s">
        <v>1108</v>
      </c>
      <c r="B1996" t="s">
        <v>1390</v>
      </c>
      <c r="C1996" t="s">
        <v>4725</v>
      </c>
      <c r="D1996">
        <v>133</v>
      </c>
    </row>
    <row r="1997" spans="1:4" x14ac:dyDescent="0.25">
      <c r="A1997" t="s">
        <v>1108</v>
      </c>
      <c r="B1997" t="s">
        <v>1390</v>
      </c>
      <c r="C1997" t="s">
        <v>1083</v>
      </c>
      <c r="D1997" t="b">
        <v>0</v>
      </c>
    </row>
    <row r="1998" spans="1:4" x14ac:dyDescent="0.25">
      <c r="A1998" t="s">
        <v>1108</v>
      </c>
      <c r="B1998" t="s">
        <v>1390</v>
      </c>
      <c r="C1998" t="s">
        <v>4726</v>
      </c>
      <c r="D1998" t="b">
        <v>1</v>
      </c>
    </row>
    <row r="1999" spans="1:4" x14ac:dyDescent="0.25">
      <c r="A1999" t="s">
        <v>1108</v>
      </c>
      <c r="B1999" t="s">
        <v>1390</v>
      </c>
      <c r="C1999" t="s">
        <v>4727</v>
      </c>
      <c r="D1999" t="b">
        <v>1</v>
      </c>
    </row>
    <row r="2000" spans="1:4" x14ac:dyDescent="0.25">
      <c r="A2000" t="s">
        <v>1108</v>
      </c>
      <c r="B2000" t="s">
        <v>1390</v>
      </c>
      <c r="C2000" t="s">
        <v>4728</v>
      </c>
      <c r="D2000" t="b">
        <v>0</v>
      </c>
    </row>
    <row r="2001" spans="1:4" x14ac:dyDescent="0.25">
      <c r="A2001" t="s">
        <v>1108</v>
      </c>
      <c r="B2001" t="s">
        <v>1390</v>
      </c>
      <c r="C2001" t="s">
        <v>2454</v>
      </c>
      <c r="D2001" t="b">
        <v>0</v>
      </c>
    </row>
    <row r="2002" spans="1:4" x14ac:dyDescent="0.25">
      <c r="A2002" t="s">
        <v>1108</v>
      </c>
      <c r="B2002" t="s">
        <v>1390</v>
      </c>
      <c r="C2002" t="s">
        <v>4729</v>
      </c>
      <c r="D2002">
        <v>2</v>
      </c>
    </row>
    <row r="2003" spans="1:4" x14ac:dyDescent="0.25">
      <c r="A2003" t="s">
        <v>1108</v>
      </c>
      <c r="B2003" t="s">
        <v>1390</v>
      </c>
      <c r="C2003" t="s">
        <v>4730</v>
      </c>
      <c r="D2003">
        <v>4</v>
      </c>
    </row>
    <row r="2004" spans="1:4" x14ac:dyDescent="0.25">
      <c r="A2004" t="s">
        <v>1108</v>
      </c>
      <c r="B2004" t="s">
        <v>1390</v>
      </c>
      <c r="C2004" t="s">
        <v>4731</v>
      </c>
      <c r="D2004">
        <v>3</v>
      </c>
    </row>
    <row r="2005" spans="1:4" x14ac:dyDescent="0.25">
      <c r="A2005" t="s">
        <v>1108</v>
      </c>
      <c r="B2005" t="s">
        <v>1390</v>
      </c>
      <c r="C2005" t="s">
        <v>1046</v>
      </c>
      <c r="D2005">
        <v>0</v>
      </c>
    </row>
    <row r="2006" spans="1:4" x14ac:dyDescent="0.25">
      <c r="A2006" t="s">
        <v>1108</v>
      </c>
      <c r="B2006" t="s">
        <v>1390</v>
      </c>
      <c r="C2006" t="s">
        <v>9</v>
      </c>
      <c r="D2006">
        <v>0</v>
      </c>
    </row>
    <row r="2007" spans="1:4" x14ac:dyDescent="0.25">
      <c r="A2007" t="s">
        <v>1108</v>
      </c>
      <c r="B2007" t="s">
        <v>1390</v>
      </c>
      <c r="C2007" t="s">
        <v>4733</v>
      </c>
      <c r="D2007">
        <v>0</v>
      </c>
    </row>
    <row r="2008" spans="1:4" x14ac:dyDescent="0.25">
      <c r="A2008" t="s">
        <v>1108</v>
      </c>
      <c r="B2008" t="s">
        <v>1390</v>
      </c>
      <c r="C2008" t="s">
        <v>4734</v>
      </c>
      <c r="D2008">
        <v>0</v>
      </c>
    </row>
    <row r="2009" spans="1:4" x14ac:dyDescent="0.25">
      <c r="A2009" t="s">
        <v>1108</v>
      </c>
      <c r="B2009" t="s">
        <v>1390</v>
      </c>
      <c r="C2009" t="s">
        <v>4735</v>
      </c>
      <c r="D2009">
        <v>0</v>
      </c>
    </row>
    <row r="2010" spans="1:4" x14ac:dyDescent="0.25">
      <c r="A2010" t="s">
        <v>1108</v>
      </c>
      <c r="B2010" t="s">
        <v>1390</v>
      </c>
      <c r="C2010" t="s">
        <v>1081</v>
      </c>
      <c r="D2010" t="s">
        <v>4736</v>
      </c>
    </row>
    <row r="2011" spans="1:4" x14ac:dyDescent="0.25">
      <c r="A2011" t="s">
        <v>1108</v>
      </c>
      <c r="B2011" t="s">
        <v>1393</v>
      </c>
      <c r="C2011" t="s">
        <v>4725</v>
      </c>
      <c r="D2011">
        <v>134</v>
      </c>
    </row>
    <row r="2012" spans="1:4" x14ac:dyDescent="0.25">
      <c r="A2012" t="s">
        <v>1108</v>
      </c>
      <c r="B2012" t="s">
        <v>1393</v>
      </c>
      <c r="C2012" t="s">
        <v>1083</v>
      </c>
      <c r="D2012" t="b">
        <v>0</v>
      </c>
    </row>
    <row r="2013" spans="1:4" x14ac:dyDescent="0.25">
      <c r="A2013" t="s">
        <v>1108</v>
      </c>
      <c r="B2013" t="s">
        <v>1393</v>
      </c>
      <c r="C2013" t="s">
        <v>4726</v>
      </c>
      <c r="D2013" t="b">
        <v>1</v>
      </c>
    </row>
    <row r="2014" spans="1:4" x14ac:dyDescent="0.25">
      <c r="A2014" t="s">
        <v>1108</v>
      </c>
      <c r="B2014" t="s">
        <v>1393</v>
      </c>
      <c r="C2014" t="s">
        <v>4727</v>
      </c>
      <c r="D2014" t="b">
        <v>1</v>
      </c>
    </row>
    <row r="2015" spans="1:4" x14ac:dyDescent="0.25">
      <c r="A2015" t="s">
        <v>1108</v>
      </c>
      <c r="B2015" t="s">
        <v>1393</v>
      </c>
      <c r="C2015" t="s">
        <v>4728</v>
      </c>
      <c r="D2015" t="b">
        <v>0</v>
      </c>
    </row>
    <row r="2016" spans="1:4" x14ac:dyDescent="0.25">
      <c r="A2016" t="s">
        <v>1108</v>
      </c>
      <c r="B2016" t="s">
        <v>1393</v>
      </c>
      <c r="C2016" t="s">
        <v>2454</v>
      </c>
      <c r="D2016" t="b">
        <v>0</v>
      </c>
    </row>
    <row r="2017" spans="1:4" x14ac:dyDescent="0.25">
      <c r="A2017" t="s">
        <v>1108</v>
      </c>
      <c r="B2017" t="s">
        <v>1393</v>
      </c>
      <c r="C2017" t="s">
        <v>4729</v>
      </c>
      <c r="D2017">
        <v>2</v>
      </c>
    </row>
    <row r="2018" spans="1:4" x14ac:dyDescent="0.25">
      <c r="A2018" t="s">
        <v>1108</v>
      </c>
      <c r="B2018" t="s">
        <v>1393</v>
      </c>
      <c r="C2018" t="s">
        <v>4730</v>
      </c>
      <c r="D2018">
        <v>4</v>
      </c>
    </row>
    <row r="2019" spans="1:4" x14ac:dyDescent="0.25">
      <c r="A2019" t="s">
        <v>1108</v>
      </c>
      <c r="B2019" t="s">
        <v>1393</v>
      </c>
      <c r="C2019" t="s">
        <v>4731</v>
      </c>
      <c r="D2019">
        <v>2</v>
      </c>
    </row>
    <row r="2020" spans="1:4" x14ac:dyDescent="0.25">
      <c r="A2020" t="s">
        <v>1108</v>
      </c>
      <c r="B2020" t="s">
        <v>1393</v>
      </c>
      <c r="C2020" t="s">
        <v>1046</v>
      </c>
      <c r="D2020">
        <v>0</v>
      </c>
    </row>
    <row r="2021" spans="1:4" x14ac:dyDescent="0.25">
      <c r="A2021" t="s">
        <v>1108</v>
      </c>
      <c r="B2021" t="s">
        <v>1393</v>
      </c>
      <c r="C2021" t="s">
        <v>9</v>
      </c>
      <c r="D2021">
        <v>0</v>
      </c>
    </row>
    <row r="2022" spans="1:4" x14ac:dyDescent="0.25">
      <c r="A2022" t="s">
        <v>1108</v>
      </c>
      <c r="B2022" t="s">
        <v>1393</v>
      </c>
      <c r="C2022" t="s">
        <v>4733</v>
      </c>
      <c r="D2022">
        <v>0</v>
      </c>
    </row>
    <row r="2023" spans="1:4" x14ac:dyDescent="0.25">
      <c r="A2023" t="s">
        <v>1108</v>
      </c>
      <c r="B2023" t="s">
        <v>1393</v>
      </c>
      <c r="C2023" t="s">
        <v>4734</v>
      </c>
      <c r="D2023">
        <v>0</v>
      </c>
    </row>
    <row r="2024" spans="1:4" x14ac:dyDescent="0.25">
      <c r="A2024" t="s">
        <v>1108</v>
      </c>
      <c r="B2024" t="s">
        <v>1393</v>
      </c>
      <c r="C2024" t="s">
        <v>4735</v>
      </c>
      <c r="D2024">
        <v>0</v>
      </c>
    </row>
    <row r="2025" spans="1:4" x14ac:dyDescent="0.25">
      <c r="A2025" t="s">
        <v>1108</v>
      </c>
      <c r="B2025" t="s">
        <v>1393</v>
      </c>
      <c r="C2025" t="s">
        <v>1081</v>
      </c>
      <c r="D2025" t="s">
        <v>4738</v>
      </c>
    </row>
    <row r="2026" spans="1:4" x14ac:dyDescent="0.25">
      <c r="A2026" t="s">
        <v>1108</v>
      </c>
      <c r="B2026" t="s">
        <v>1396</v>
      </c>
      <c r="C2026" t="s">
        <v>4725</v>
      </c>
      <c r="D2026">
        <v>135</v>
      </c>
    </row>
    <row r="2027" spans="1:4" x14ac:dyDescent="0.25">
      <c r="A2027" t="s">
        <v>1108</v>
      </c>
      <c r="B2027" t="s">
        <v>1396</v>
      </c>
      <c r="C2027" t="s">
        <v>1083</v>
      </c>
      <c r="D2027" t="b">
        <v>0</v>
      </c>
    </row>
    <row r="2028" spans="1:4" x14ac:dyDescent="0.25">
      <c r="A2028" t="s">
        <v>1108</v>
      </c>
      <c r="B2028" t="s">
        <v>1396</v>
      </c>
      <c r="C2028" t="s">
        <v>4726</v>
      </c>
      <c r="D2028" t="b">
        <v>1</v>
      </c>
    </row>
    <row r="2029" spans="1:4" x14ac:dyDescent="0.25">
      <c r="A2029" t="s">
        <v>1108</v>
      </c>
      <c r="B2029" t="s">
        <v>1396</v>
      </c>
      <c r="C2029" t="s">
        <v>4727</v>
      </c>
      <c r="D2029" t="b">
        <v>1</v>
      </c>
    </row>
    <row r="2030" spans="1:4" x14ac:dyDescent="0.25">
      <c r="A2030" t="s">
        <v>1108</v>
      </c>
      <c r="B2030" t="s">
        <v>1396</v>
      </c>
      <c r="C2030" t="s">
        <v>4728</v>
      </c>
      <c r="D2030" t="b">
        <v>0</v>
      </c>
    </row>
    <row r="2031" spans="1:4" x14ac:dyDescent="0.25">
      <c r="A2031" t="s">
        <v>1108</v>
      </c>
      <c r="B2031" t="s">
        <v>1396</v>
      </c>
      <c r="C2031" t="s">
        <v>2454</v>
      </c>
      <c r="D2031" t="b">
        <v>0</v>
      </c>
    </row>
    <row r="2032" spans="1:4" x14ac:dyDescent="0.25">
      <c r="A2032" t="s">
        <v>1108</v>
      </c>
      <c r="B2032" t="s">
        <v>1396</v>
      </c>
      <c r="C2032" t="s">
        <v>4729</v>
      </c>
      <c r="D2032">
        <v>2</v>
      </c>
    </row>
    <row r="2033" spans="1:4" x14ac:dyDescent="0.25">
      <c r="A2033" t="s">
        <v>1108</v>
      </c>
      <c r="B2033" t="s">
        <v>1396</v>
      </c>
      <c r="C2033" t="s">
        <v>4730</v>
      </c>
      <c r="D2033">
        <v>4</v>
      </c>
    </row>
    <row r="2034" spans="1:4" x14ac:dyDescent="0.25">
      <c r="A2034" t="s">
        <v>1108</v>
      </c>
      <c r="B2034" t="s">
        <v>1396</v>
      </c>
      <c r="C2034" t="s">
        <v>4731</v>
      </c>
      <c r="D2034">
        <v>1</v>
      </c>
    </row>
    <row r="2035" spans="1:4" x14ac:dyDescent="0.25">
      <c r="A2035" t="s">
        <v>1108</v>
      </c>
      <c r="B2035" t="s">
        <v>1396</v>
      </c>
      <c r="C2035" t="s">
        <v>1046</v>
      </c>
      <c r="D2035">
        <v>0</v>
      </c>
    </row>
    <row r="2036" spans="1:4" x14ac:dyDescent="0.25">
      <c r="A2036" t="s">
        <v>1108</v>
      </c>
      <c r="B2036" t="s">
        <v>1396</v>
      </c>
      <c r="C2036" t="s">
        <v>9</v>
      </c>
      <c r="D2036">
        <v>0</v>
      </c>
    </row>
    <row r="2037" spans="1:4" x14ac:dyDescent="0.25">
      <c r="A2037" t="s">
        <v>1108</v>
      </c>
      <c r="B2037" t="s">
        <v>1396</v>
      </c>
      <c r="C2037" t="s">
        <v>4733</v>
      </c>
      <c r="D2037">
        <v>0</v>
      </c>
    </row>
    <row r="2038" spans="1:4" x14ac:dyDescent="0.25">
      <c r="A2038" t="s">
        <v>1108</v>
      </c>
      <c r="B2038" t="s">
        <v>1396</v>
      </c>
      <c r="C2038" t="s">
        <v>4734</v>
      </c>
      <c r="D2038">
        <v>0</v>
      </c>
    </row>
    <row r="2039" spans="1:4" x14ac:dyDescent="0.25">
      <c r="A2039" t="s">
        <v>1108</v>
      </c>
      <c r="B2039" t="s">
        <v>1396</v>
      </c>
      <c r="C2039" t="s">
        <v>4735</v>
      </c>
      <c r="D2039">
        <v>0</v>
      </c>
    </row>
    <row r="2040" spans="1:4" x14ac:dyDescent="0.25">
      <c r="A2040" t="s">
        <v>1108</v>
      </c>
      <c r="B2040" t="s">
        <v>1396</v>
      </c>
      <c r="C2040" t="s">
        <v>1081</v>
      </c>
      <c r="D2040" t="s">
        <v>4736</v>
      </c>
    </row>
    <row r="2041" spans="1:4" x14ac:dyDescent="0.25">
      <c r="A2041" t="s">
        <v>1108</v>
      </c>
      <c r="B2041" t="s">
        <v>1399</v>
      </c>
      <c r="C2041" t="s">
        <v>4725</v>
      </c>
      <c r="D2041">
        <v>136</v>
      </c>
    </row>
    <row r="2042" spans="1:4" x14ac:dyDescent="0.25">
      <c r="A2042" t="s">
        <v>1108</v>
      </c>
      <c r="B2042" t="s">
        <v>1399</v>
      </c>
      <c r="C2042" t="s">
        <v>1083</v>
      </c>
      <c r="D2042" t="b">
        <v>0</v>
      </c>
    </row>
    <row r="2043" spans="1:4" x14ac:dyDescent="0.25">
      <c r="A2043" t="s">
        <v>1108</v>
      </c>
      <c r="B2043" t="s">
        <v>1399</v>
      </c>
      <c r="C2043" t="s">
        <v>4726</v>
      </c>
      <c r="D2043" t="b">
        <v>1</v>
      </c>
    </row>
    <row r="2044" spans="1:4" x14ac:dyDescent="0.25">
      <c r="A2044" t="s">
        <v>1108</v>
      </c>
      <c r="B2044" t="s">
        <v>1399</v>
      </c>
      <c r="C2044" t="s">
        <v>4727</v>
      </c>
      <c r="D2044" t="b">
        <v>1</v>
      </c>
    </row>
    <row r="2045" spans="1:4" x14ac:dyDescent="0.25">
      <c r="A2045" t="s">
        <v>1108</v>
      </c>
      <c r="B2045" t="s">
        <v>1399</v>
      </c>
      <c r="C2045" t="s">
        <v>4728</v>
      </c>
      <c r="D2045" t="b">
        <v>0</v>
      </c>
    </row>
    <row r="2046" spans="1:4" x14ac:dyDescent="0.25">
      <c r="A2046" t="s">
        <v>1108</v>
      </c>
      <c r="B2046" t="s">
        <v>1399</v>
      </c>
      <c r="C2046" t="s">
        <v>2454</v>
      </c>
      <c r="D2046" t="b">
        <v>0</v>
      </c>
    </row>
    <row r="2047" spans="1:4" x14ac:dyDescent="0.25">
      <c r="A2047" t="s">
        <v>1108</v>
      </c>
      <c r="B2047" t="s">
        <v>1399</v>
      </c>
      <c r="C2047" t="s">
        <v>4729</v>
      </c>
      <c r="D2047">
        <v>4</v>
      </c>
    </row>
    <row r="2048" spans="1:4" x14ac:dyDescent="0.25">
      <c r="A2048" t="s">
        <v>1108</v>
      </c>
      <c r="B2048" t="s">
        <v>1399</v>
      </c>
      <c r="C2048" t="s">
        <v>4730</v>
      </c>
      <c r="D2048">
        <v>2</v>
      </c>
    </row>
    <row r="2049" spans="1:4" x14ac:dyDescent="0.25">
      <c r="A2049" t="s">
        <v>1108</v>
      </c>
      <c r="B2049" t="s">
        <v>1399</v>
      </c>
      <c r="C2049" t="s">
        <v>4731</v>
      </c>
      <c r="D2049">
        <v>3</v>
      </c>
    </row>
    <row r="2050" spans="1:4" x14ac:dyDescent="0.25">
      <c r="A2050" t="s">
        <v>1108</v>
      </c>
      <c r="B2050" t="s">
        <v>1399</v>
      </c>
      <c r="C2050" t="s">
        <v>1046</v>
      </c>
      <c r="D2050">
        <v>0</v>
      </c>
    </row>
    <row r="2051" spans="1:4" x14ac:dyDescent="0.25">
      <c r="A2051" t="s">
        <v>1108</v>
      </c>
      <c r="B2051" t="s">
        <v>1399</v>
      </c>
      <c r="C2051" t="s">
        <v>9</v>
      </c>
      <c r="D2051">
        <v>0</v>
      </c>
    </row>
    <row r="2052" spans="1:4" x14ac:dyDescent="0.25">
      <c r="A2052" t="s">
        <v>1108</v>
      </c>
      <c r="B2052" t="s">
        <v>1399</v>
      </c>
      <c r="C2052" t="s">
        <v>4733</v>
      </c>
      <c r="D2052">
        <v>0</v>
      </c>
    </row>
    <row r="2053" spans="1:4" x14ac:dyDescent="0.25">
      <c r="A2053" t="s">
        <v>1108</v>
      </c>
      <c r="B2053" t="s">
        <v>1399</v>
      </c>
      <c r="C2053" t="s">
        <v>4734</v>
      </c>
      <c r="D2053">
        <v>0</v>
      </c>
    </row>
    <row r="2054" spans="1:4" x14ac:dyDescent="0.25">
      <c r="A2054" t="s">
        <v>1108</v>
      </c>
      <c r="B2054" t="s">
        <v>1399</v>
      </c>
      <c r="C2054" t="s">
        <v>4735</v>
      </c>
      <c r="D2054">
        <v>0</v>
      </c>
    </row>
    <row r="2055" spans="1:4" x14ac:dyDescent="0.25">
      <c r="A2055" t="s">
        <v>1108</v>
      </c>
      <c r="B2055" t="s">
        <v>1399</v>
      </c>
      <c r="C2055" t="s">
        <v>1081</v>
      </c>
      <c r="D2055" t="s">
        <v>4736</v>
      </c>
    </row>
    <row r="2056" spans="1:4" x14ac:dyDescent="0.25">
      <c r="A2056" t="s">
        <v>1108</v>
      </c>
      <c r="B2056" t="s">
        <v>1402</v>
      </c>
      <c r="C2056" t="s">
        <v>4725</v>
      </c>
      <c r="D2056">
        <v>137</v>
      </c>
    </row>
    <row r="2057" spans="1:4" x14ac:dyDescent="0.25">
      <c r="A2057" t="s">
        <v>1108</v>
      </c>
      <c r="B2057" t="s">
        <v>1402</v>
      </c>
      <c r="C2057" t="s">
        <v>1083</v>
      </c>
      <c r="D2057" t="b">
        <v>0</v>
      </c>
    </row>
    <row r="2058" spans="1:4" x14ac:dyDescent="0.25">
      <c r="A2058" t="s">
        <v>1108</v>
      </c>
      <c r="B2058" t="s">
        <v>1402</v>
      </c>
      <c r="C2058" t="s">
        <v>4726</v>
      </c>
      <c r="D2058" t="b">
        <v>0</v>
      </c>
    </row>
    <row r="2059" spans="1:4" x14ac:dyDescent="0.25">
      <c r="A2059" t="s">
        <v>1108</v>
      </c>
      <c r="B2059" t="s">
        <v>1402</v>
      </c>
      <c r="C2059" t="s">
        <v>4727</v>
      </c>
      <c r="D2059" t="b">
        <v>0</v>
      </c>
    </row>
    <row r="2060" spans="1:4" x14ac:dyDescent="0.25">
      <c r="A2060" t="s">
        <v>1108</v>
      </c>
      <c r="B2060" t="s">
        <v>1402</v>
      </c>
      <c r="C2060" t="s">
        <v>4728</v>
      </c>
      <c r="D2060" t="b">
        <v>0</v>
      </c>
    </row>
    <row r="2061" spans="1:4" x14ac:dyDescent="0.25">
      <c r="A2061" t="s">
        <v>1108</v>
      </c>
      <c r="B2061" t="s">
        <v>1402</v>
      </c>
      <c r="C2061" t="s">
        <v>2454</v>
      </c>
      <c r="D2061" t="b">
        <v>0</v>
      </c>
    </row>
    <row r="2062" spans="1:4" x14ac:dyDescent="0.25">
      <c r="A2062" t="s">
        <v>1108</v>
      </c>
      <c r="B2062" t="s">
        <v>1402</v>
      </c>
      <c r="C2062" t="s">
        <v>4729</v>
      </c>
      <c r="D2062">
        <v>0</v>
      </c>
    </row>
    <row r="2063" spans="1:4" x14ac:dyDescent="0.25">
      <c r="A2063" t="s">
        <v>1108</v>
      </c>
      <c r="B2063" t="s">
        <v>1402</v>
      </c>
      <c r="C2063" t="s">
        <v>4730</v>
      </c>
      <c r="D2063">
        <v>0</v>
      </c>
    </row>
    <row r="2064" spans="1:4" x14ac:dyDescent="0.25">
      <c r="A2064" t="s">
        <v>1108</v>
      </c>
      <c r="B2064" t="s">
        <v>1402</v>
      </c>
      <c r="C2064" t="s">
        <v>4731</v>
      </c>
      <c r="D2064">
        <v>0</v>
      </c>
    </row>
    <row r="2065" spans="1:4" x14ac:dyDescent="0.25">
      <c r="A2065" t="s">
        <v>1108</v>
      </c>
      <c r="B2065" t="s">
        <v>1402</v>
      </c>
      <c r="C2065" t="s">
        <v>1046</v>
      </c>
      <c r="D2065">
        <v>0</v>
      </c>
    </row>
    <row r="2066" spans="1:4" x14ac:dyDescent="0.25">
      <c r="A2066" t="s">
        <v>1108</v>
      </c>
      <c r="B2066" t="s">
        <v>1402</v>
      </c>
      <c r="C2066" t="s">
        <v>9</v>
      </c>
      <c r="D2066">
        <v>0</v>
      </c>
    </row>
    <row r="2067" spans="1:4" x14ac:dyDescent="0.25">
      <c r="A2067" t="s">
        <v>1108</v>
      </c>
      <c r="B2067" t="s">
        <v>1402</v>
      </c>
      <c r="C2067" t="s">
        <v>4733</v>
      </c>
      <c r="D2067">
        <v>0</v>
      </c>
    </row>
    <row r="2068" spans="1:4" x14ac:dyDescent="0.25">
      <c r="A2068" t="s">
        <v>1108</v>
      </c>
      <c r="B2068" t="s">
        <v>1402</v>
      </c>
      <c r="C2068" t="s">
        <v>4734</v>
      </c>
      <c r="D2068">
        <v>0</v>
      </c>
    </row>
    <row r="2069" spans="1:4" x14ac:dyDescent="0.25">
      <c r="A2069" t="s">
        <v>1108</v>
      </c>
      <c r="B2069" t="s">
        <v>1402</v>
      </c>
      <c r="C2069" t="s">
        <v>4735</v>
      </c>
      <c r="D2069">
        <v>0</v>
      </c>
    </row>
    <row r="2070" spans="1:4" x14ac:dyDescent="0.25">
      <c r="A2070" t="s">
        <v>1108</v>
      </c>
      <c r="B2070" t="s">
        <v>1402</v>
      </c>
      <c r="C2070" t="s">
        <v>1081</v>
      </c>
      <c r="D2070" t="s">
        <v>3111</v>
      </c>
    </row>
    <row r="2071" spans="1:4" x14ac:dyDescent="0.25">
      <c r="A2071" t="s">
        <v>1108</v>
      </c>
      <c r="B2071" t="s">
        <v>1407</v>
      </c>
      <c r="C2071" t="s">
        <v>4725</v>
      </c>
      <c r="D2071">
        <v>138</v>
      </c>
    </row>
    <row r="2072" spans="1:4" x14ac:dyDescent="0.25">
      <c r="A2072" t="s">
        <v>1108</v>
      </c>
      <c r="B2072" t="s">
        <v>1407</v>
      </c>
      <c r="C2072" t="s">
        <v>1083</v>
      </c>
      <c r="D2072" t="b">
        <v>0</v>
      </c>
    </row>
    <row r="2073" spans="1:4" x14ac:dyDescent="0.25">
      <c r="A2073" t="s">
        <v>1108</v>
      </c>
      <c r="B2073" t="s">
        <v>1407</v>
      </c>
      <c r="C2073" t="s">
        <v>4726</v>
      </c>
      <c r="D2073" t="b">
        <v>0</v>
      </c>
    </row>
    <row r="2074" spans="1:4" x14ac:dyDescent="0.25">
      <c r="A2074" t="s">
        <v>1108</v>
      </c>
      <c r="B2074" t="s">
        <v>1407</v>
      </c>
      <c r="C2074" t="s">
        <v>4727</v>
      </c>
      <c r="D2074" t="b">
        <v>0</v>
      </c>
    </row>
    <row r="2075" spans="1:4" x14ac:dyDescent="0.25">
      <c r="A2075" t="s">
        <v>1108</v>
      </c>
      <c r="B2075" t="s">
        <v>1407</v>
      </c>
      <c r="C2075" t="s">
        <v>4728</v>
      </c>
      <c r="D2075" t="b">
        <v>0</v>
      </c>
    </row>
    <row r="2076" spans="1:4" x14ac:dyDescent="0.25">
      <c r="A2076" t="s">
        <v>1108</v>
      </c>
      <c r="B2076" t="s">
        <v>1407</v>
      </c>
      <c r="C2076" t="s">
        <v>2454</v>
      </c>
      <c r="D2076" t="b">
        <v>0</v>
      </c>
    </row>
    <row r="2077" spans="1:4" x14ac:dyDescent="0.25">
      <c r="A2077" t="s">
        <v>1108</v>
      </c>
      <c r="B2077" t="s">
        <v>1407</v>
      </c>
      <c r="C2077" t="s">
        <v>4729</v>
      </c>
      <c r="D2077">
        <v>0</v>
      </c>
    </row>
    <row r="2078" spans="1:4" x14ac:dyDescent="0.25">
      <c r="A2078" t="s">
        <v>1108</v>
      </c>
      <c r="B2078" t="s">
        <v>1407</v>
      </c>
      <c r="C2078" t="s">
        <v>4730</v>
      </c>
      <c r="D2078">
        <v>0</v>
      </c>
    </row>
    <row r="2079" spans="1:4" x14ac:dyDescent="0.25">
      <c r="A2079" t="s">
        <v>1108</v>
      </c>
      <c r="B2079" t="s">
        <v>1407</v>
      </c>
      <c r="C2079" t="s">
        <v>4731</v>
      </c>
      <c r="D2079">
        <v>0</v>
      </c>
    </row>
    <row r="2080" spans="1:4" x14ac:dyDescent="0.25">
      <c r="A2080" t="s">
        <v>1108</v>
      </c>
      <c r="B2080" t="s">
        <v>1407</v>
      </c>
      <c r="C2080" t="s">
        <v>1046</v>
      </c>
      <c r="D2080">
        <v>0</v>
      </c>
    </row>
    <row r="2081" spans="1:4" x14ac:dyDescent="0.25">
      <c r="A2081" t="s">
        <v>1108</v>
      </c>
      <c r="B2081" t="s">
        <v>1407</v>
      </c>
      <c r="C2081" t="s">
        <v>9</v>
      </c>
      <c r="D2081">
        <v>0</v>
      </c>
    </row>
    <row r="2082" spans="1:4" x14ac:dyDescent="0.25">
      <c r="A2082" t="s">
        <v>1108</v>
      </c>
      <c r="B2082" t="s">
        <v>1407</v>
      </c>
      <c r="C2082" t="s">
        <v>4733</v>
      </c>
      <c r="D2082">
        <v>0</v>
      </c>
    </row>
    <row r="2083" spans="1:4" x14ac:dyDescent="0.25">
      <c r="A2083" t="s">
        <v>1108</v>
      </c>
      <c r="B2083" t="s">
        <v>1407</v>
      </c>
      <c r="C2083" t="s">
        <v>4734</v>
      </c>
      <c r="D2083">
        <v>0</v>
      </c>
    </row>
    <row r="2084" spans="1:4" x14ac:dyDescent="0.25">
      <c r="A2084" t="s">
        <v>1108</v>
      </c>
      <c r="B2084" t="s">
        <v>1407</v>
      </c>
      <c r="C2084" t="s">
        <v>4735</v>
      </c>
      <c r="D2084">
        <v>0</v>
      </c>
    </row>
    <row r="2085" spans="1:4" x14ac:dyDescent="0.25">
      <c r="A2085" t="s">
        <v>1108</v>
      </c>
      <c r="B2085" t="s">
        <v>1407</v>
      </c>
      <c r="C2085" t="s">
        <v>1081</v>
      </c>
      <c r="D2085" t="s">
        <v>3111</v>
      </c>
    </row>
    <row r="2086" spans="1:4" x14ac:dyDescent="0.25">
      <c r="A2086" t="s">
        <v>1108</v>
      </c>
      <c r="B2086" t="s">
        <v>1411</v>
      </c>
      <c r="C2086" t="s">
        <v>4725</v>
      </c>
      <c r="D2086">
        <v>139</v>
      </c>
    </row>
    <row r="2087" spans="1:4" x14ac:dyDescent="0.25">
      <c r="A2087" t="s">
        <v>1108</v>
      </c>
      <c r="B2087" t="s">
        <v>1411</v>
      </c>
      <c r="C2087" t="s">
        <v>1083</v>
      </c>
      <c r="D2087" t="b">
        <v>0</v>
      </c>
    </row>
    <row r="2088" spans="1:4" x14ac:dyDescent="0.25">
      <c r="A2088" t="s">
        <v>1108</v>
      </c>
      <c r="B2088" t="s">
        <v>1411</v>
      </c>
      <c r="C2088" t="s">
        <v>4726</v>
      </c>
      <c r="D2088" t="b">
        <v>0</v>
      </c>
    </row>
    <row r="2089" spans="1:4" x14ac:dyDescent="0.25">
      <c r="A2089" t="s">
        <v>1108</v>
      </c>
      <c r="B2089" t="s">
        <v>1411</v>
      </c>
      <c r="C2089" t="s">
        <v>4727</v>
      </c>
      <c r="D2089" t="b">
        <v>0</v>
      </c>
    </row>
    <row r="2090" spans="1:4" x14ac:dyDescent="0.25">
      <c r="A2090" t="s">
        <v>1108</v>
      </c>
      <c r="B2090" t="s">
        <v>1411</v>
      </c>
      <c r="C2090" t="s">
        <v>4728</v>
      </c>
      <c r="D2090" t="b">
        <v>0</v>
      </c>
    </row>
    <row r="2091" spans="1:4" x14ac:dyDescent="0.25">
      <c r="A2091" t="s">
        <v>1108</v>
      </c>
      <c r="B2091" t="s">
        <v>1411</v>
      </c>
      <c r="C2091" t="s">
        <v>2454</v>
      </c>
      <c r="D2091" t="b">
        <v>0</v>
      </c>
    </row>
    <row r="2092" spans="1:4" x14ac:dyDescent="0.25">
      <c r="A2092" t="s">
        <v>1108</v>
      </c>
      <c r="B2092" t="s">
        <v>1411</v>
      </c>
      <c r="C2092" t="s">
        <v>4729</v>
      </c>
      <c r="D2092">
        <v>0</v>
      </c>
    </row>
    <row r="2093" spans="1:4" x14ac:dyDescent="0.25">
      <c r="A2093" t="s">
        <v>1108</v>
      </c>
      <c r="B2093" t="s">
        <v>1411</v>
      </c>
      <c r="C2093" t="s">
        <v>4730</v>
      </c>
      <c r="D2093">
        <v>0</v>
      </c>
    </row>
    <row r="2094" spans="1:4" x14ac:dyDescent="0.25">
      <c r="A2094" t="s">
        <v>1108</v>
      </c>
      <c r="B2094" t="s">
        <v>1411</v>
      </c>
      <c r="C2094" t="s">
        <v>4731</v>
      </c>
      <c r="D2094">
        <v>0</v>
      </c>
    </row>
    <row r="2095" spans="1:4" x14ac:dyDescent="0.25">
      <c r="A2095" t="s">
        <v>1108</v>
      </c>
      <c r="B2095" t="s">
        <v>1411</v>
      </c>
      <c r="C2095" t="s">
        <v>1046</v>
      </c>
      <c r="D2095">
        <v>0</v>
      </c>
    </row>
    <row r="2096" spans="1:4" x14ac:dyDescent="0.25">
      <c r="A2096" t="s">
        <v>1108</v>
      </c>
      <c r="B2096" t="s">
        <v>1411</v>
      </c>
      <c r="C2096" t="s">
        <v>9</v>
      </c>
      <c r="D2096">
        <v>0</v>
      </c>
    </row>
    <row r="2097" spans="1:4" x14ac:dyDescent="0.25">
      <c r="A2097" t="s">
        <v>1108</v>
      </c>
      <c r="B2097" t="s">
        <v>1411</v>
      </c>
      <c r="C2097" t="s">
        <v>4733</v>
      </c>
      <c r="D2097">
        <v>0</v>
      </c>
    </row>
    <row r="2098" spans="1:4" x14ac:dyDescent="0.25">
      <c r="A2098" t="s">
        <v>1108</v>
      </c>
      <c r="B2098" t="s">
        <v>1411</v>
      </c>
      <c r="C2098" t="s">
        <v>4734</v>
      </c>
      <c r="D2098">
        <v>0</v>
      </c>
    </row>
    <row r="2099" spans="1:4" x14ac:dyDescent="0.25">
      <c r="A2099" t="s">
        <v>1108</v>
      </c>
      <c r="B2099" t="s">
        <v>1411</v>
      </c>
      <c r="C2099" t="s">
        <v>4735</v>
      </c>
      <c r="D2099">
        <v>0</v>
      </c>
    </row>
    <row r="2100" spans="1:4" x14ac:dyDescent="0.25">
      <c r="A2100" t="s">
        <v>1108</v>
      </c>
      <c r="B2100" t="s">
        <v>1411</v>
      </c>
      <c r="C2100" t="s">
        <v>1081</v>
      </c>
      <c r="D2100" t="s">
        <v>3111</v>
      </c>
    </row>
    <row r="2101" spans="1:4" x14ac:dyDescent="0.25">
      <c r="A2101" t="s">
        <v>1108</v>
      </c>
      <c r="B2101" t="s">
        <v>1415</v>
      </c>
      <c r="C2101" t="s">
        <v>4725</v>
      </c>
      <c r="D2101">
        <v>140</v>
      </c>
    </row>
    <row r="2102" spans="1:4" x14ac:dyDescent="0.25">
      <c r="A2102" t="s">
        <v>1108</v>
      </c>
      <c r="B2102" t="s">
        <v>1415</v>
      </c>
      <c r="C2102" t="s">
        <v>1083</v>
      </c>
      <c r="D2102" t="b">
        <v>0</v>
      </c>
    </row>
    <row r="2103" spans="1:4" x14ac:dyDescent="0.25">
      <c r="A2103" t="s">
        <v>1108</v>
      </c>
      <c r="B2103" t="s">
        <v>1415</v>
      </c>
      <c r="C2103" t="s">
        <v>4726</v>
      </c>
      <c r="D2103" t="b">
        <v>0</v>
      </c>
    </row>
    <row r="2104" spans="1:4" x14ac:dyDescent="0.25">
      <c r="A2104" t="s">
        <v>1108</v>
      </c>
      <c r="B2104" t="s">
        <v>1415</v>
      </c>
      <c r="C2104" t="s">
        <v>4727</v>
      </c>
      <c r="D2104" t="b">
        <v>0</v>
      </c>
    </row>
    <row r="2105" spans="1:4" x14ac:dyDescent="0.25">
      <c r="A2105" t="s">
        <v>1108</v>
      </c>
      <c r="B2105" t="s">
        <v>1415</v>
      </c>
      <c r="C2105" t="s">
        <v>4728</v>
      </c>
      <c r="D2105" t="b">
        <v>0</v>
      </c>
    </row>
    <row r="2106" spans="1:4" x14ac:dyDescent="0.25">
      <c r="A2106" t="s">
        <v>1108</v>
      </c>
      <c r="B2106" t="s">
        <v>1415</v>
      </c>
      <c r="C2106" t="s">
        <v>2454</v>
      </c>
      <c r="D2106" t="b">
        <v>0</v>
      </c>
    </row>
    <row r="2107" spans="1:4" x14ac:dyDescent="0.25">
      <c r="A2107" t="s">
        <v>1108</v>
      </c>
      <c r="B2107" t="s">
        <v>1415</v>
      </c>
      <c r="C2107" t="s">
        <v>4729</v>
      </c>
      <c r="D2107">
        <v>0</v>
      </c>
    </row>
    <row r="2108" spans="1:4" x14ac:dyDescent="0.25">
      <c r="A2108" t="s">
        <v>1108</v>
      </c>
      <c r="B2108" t="s">
        <v>1415</v>
      </c>
      <c r="C2108" t="s">
        <v>4730</v>
      </c>
      <c r="D2108">
        <v>0</v>
      </c>
    </row>
    <row r="2109" spans="1:4" x14ac:dyDescent="0.25">
      <c r="A2109" t="s">
        <v>1108</v>
      </c>
      <c r="B2109" t="s">
        <v>1415</v>
      </c>
      <c r="C2109" t="s">
        <v>4731</v>
      </c>
      <c r="D2109">
        <v>0</v>
      </c>
    </row>
    <row r="2110" spans="1:4" x14ac:dyDescent="0.25">
      <c r="A2110" t="s">
        <v>1108</v>
      </c>
      <c r="B2110" t="s">
        <v>1415</v>
      </c>
      <c r="C2110" t="s">
        <v>1046</v>
      </c>
      <c r="D2110">
        <v>0</v>
      </c>
    </row>
    <row r="2111" spans="1:4" x14ac:dyDescent="0.25">
      <c r="A2111" t="s">
        <v>1108</v>
      </c>
      <c r="B2111" t="s">
        <v>1415</v>
      </c>
      <c r="C2111" t="s">
        <v>9</v>
      </c>
      <c r="D2111">
        <v>0</v>
      </c>
    </row>
    <row r="2112" spans="1:4" x14ac:dyDescent="0.25">
      <c r="A2112" t="s">
        <v>1108</v>
      </c>
      <c r="B2112" t="s">
        <v>1415</v>
      </c>
      <c r="C2112" t="s">
        <v>4733</v>
      </c>
      <c r="D2112">
        <v>0</v>
      </c>
    </row>
    <row r="2113" spans="1:4" x14ac:dyDescent="0.25">
      <c r="A2113" t="s">
        <v>1108</v>
      </c>
      <c r="B2113" t="s">
        <v>1415</v>
      </c>
      <c r="C2113" t="s">
        <v>4734</v>
      </c>
      <c r="D2113">
        <v>0</v>
      </c>
    </row>
    <row r="2114" spans="1:4" x14ac:dyDescent="0.25">
      <c r="A2114" t="s">
        <v>1108</v>
      </c>
      <c r="B2114" t="s">
        <v>1415</v>
      </c>
      <c r="C2114" t="s">
        <v>4735</v>
      </c>
      <c r="D2114">
        <v>0</v>
      </c>
    </row>
    <row r="2115" spans="1:4" x14ac:dyDescent="0.25">
      <c r="A2115" t="s">
        <v>1108</v>
      </c>
      <c r="B2115" t="s">
        <v>1415</v>
      </c>
      <c r="C2115" t="s">
        <v>1081</v>
      </c>
      <c r="D2115" t="s">
        <v>3111</v>
      </c>
    </row>
    <row r="2116" spans="1:4" x14ac:dyDescent="0.25">
      <c r="A2116" t="s">
        <v>1108</v>
      </c>
      <c r="B2116" t="s">
        <v>1419</v>
      </c>
      <c r="C2116" t="s">
        <v>4725</v>
      </c>
      <c r="D2116">
        <v>141</v>
      </c>
    </row>
    <row r="2117" spans="1:4" x14ac:dyDescent="0.25">
      <c r="A2117" t="s">
        <v>1108</v>
      </c>
      <c r="B2117" t="s">
        <v>1419</v>
      </c>
      <c r="C2117" t="s">
        <v>1083</v>
      </c>
      <c r="D2117" t="b">
        <v>0</v>
      </c>
    </row>
    <row r="2118" spans="1:4" x14ac:dyDescent="0.25">
      <c r="A2118" t="s">
        <v>1108</v>
      </c>
      <c r="B2118" t="s">
        <v>1419</v>
      </c>
      <c r="C2118" t="s">
        <v>4726</v>
      </c>
      <c r="D2118" t="b">
        <v>0</v>
      </c>
    </row>
    <row r="2119" spans="1:4" x14ac:dyDescent="0.25">
      <c r="A2119" t="s">
        <v>1108</v>
      </c>
      <c r="B2119" t="s">
        <v>1419</v>
      </c>
      <c r="C2119" t="s">
        <v>4727</v>
      </c>
      <c r="D2119" t="b">
        <v>0</v>
      </c>
    </row>
    <row r="2120" spans="1:4" x14ac:dyDescent="0.25">
      <c r="A2120" t="s">
        <v>1108</v>
      </c>
      <c r="B2120" t="s">
        <v>1419</v>
      </c>
      <c r="C2120" t="s">
        <v>4728</v>
      </c>
      <c r="D2120" t="b">
        <v>0</v>
      </c>
    </row>
    <row r="2121" spans="1:4" x14ac:dyDescent="0.25">
      <c r="A2121" t="s">
        <v>1108</v>
      </c>
      <c r="B2121" t="s">
        <v>1419</v>
      </c>
      <c r="C2121" t="s">
        <v>2454</v>
      </c>
      <c r="D2121" t="b">
        <v>0</v>
      </c>
    </row>
    <row r="2122" spans="1:4" x14ac:dyDescent="0.25">
      <c r="A2122" t="s">
        <v>1108</v>
      </c>
      <c r="B2122" t="s">
        <v>1419</v>
      </c>
      <c r="C2122" t="s">
        <v>4729</v>
      </c>
      <c r="D2122">
        <v>0</v>
      </c>
    </row>
    <row r="2123" spans="1:4" x14ac:dyDescent="0.25">
      <c r="A2123" t="s">
        <v>1108</v>
      </c>
      <c r="B2123" t="s">
        <v>1419</v>
      </c>
      <c r="C2123" t="s">
        <v>4730</v>
      </c>
      <c r="D2123">
        <v>0</v>
      </c>
    </row>
    <row r="2124" spans="1:4" x14ac:dyDescent="0.25">
      <c r="A2124" t="s">
        <v>1108</v>
      </c>
      <c r="B2124" t="s">
        <v>1419</v>
      </c>
      <c r="C2124" t="s">
        <v>4731</v>
      </c>
      <c r="D2124">
        <v>0</v>
      </c>
    </row>
    <row r="2125" spans="1:4" x14ac:dyDescent="0.25">
      <c r="A2125" t="s">
        <v>1108</v>
      </c>
      <c r="B2125" t="s">
        <v>1419</v>
      </c>
      <c r="C2125" t="s">
        <v>1046</v>
      </c>
      <c r="D2125">
        <v>0</v>
      </c>
    </row>
    <row r="2126" spans="1:4" x14ac:dyDescent="0.25">
      <c r="A2126" t="s">
        <v>1108</v>
      </c>
      <c r="B2126" t="s">
        <v>1419</v>
      </c>
      <c r="C2126" t="s">
        <v>9</v>
      </c>
      <c r="D2126">
        <v>0</v>
      </c>
    </row>
    <row r="2127" spans="1:4" x14ac:dyDescent="0.25">
      <c r="A2127" t="s">
        <v>1108</v>
      </c>
      <c r="B2127" t="s">
        <v>1419</v>
      </c>
      <c r="C2127" t="s">
        <v>4733</v>
      </c>
      <c r="D2127">
        <v>0</v>
      </c>
    </row>
    <row r="2128" spans="1:4" x14ac:dyDescent="0.25">
      <c r="A2128" t="s">
        <v>1108</v>
      </c>
      <c r="B2128" t="s">
        <v>1419</v>
      </c>
      <c r="C2128" t="s">
        <v>4734</v>
      </c>
      <c r="D2128">
        <v>0</v>
      </c>
    </row>
    <row r="2129" spans="1:4" x14ac:dyDescent="0.25">
      <c r="A2129" t="s">
        <v>1108</v>
      </c>
      <c r="B2129" t="s">
        <v>1419</v>
      </c>
      <c r="C2129" t="s">
        <v>4735</v>
      </c>
      <c r="D2129">
        <v>0</v>
      </c>
    </row>
    <row r="2130" spans="1:4" x14ac:dyDescent="0.25">
      <c r="A2130" t="s">
        <v>1108</v>
      </c>
      <c r="B2130" t="s">
        <v>1419</v>
      </c>
      <c r="C2130" t="s">
        <v>1081</v>
      </c>
      <c r="D2130" t="s">
        <v>3111</v>
      </c>
    </row>
    <row r="2131" spans="1:4" x14ac:dyDescent="0.25">
      <c r="A2131" t="s">
        <v>1108</v>
      </c>
      <c r="B2131" t="s">
        <v>1423</v>
      </c>
      <c r="C2131" t="s">
        <v>4725</v>
      </c>
      <c r="D2131">
        <v>142</v>
      </c>
    </row>
    <row r="2132" spans="1:4" x14ac:dyDescent="0.25">
      <c r="A2132" t="s">
        <v>1108</v>
      </c>
      <c r="B2132" t="s">
        <v>1423</v>
      </c>
      <c r="C2132" t="s">
        <v>1083</v>
      </c>
      <c r="D2132" t="b">
        <v>0</v>
      </c>
    </row>
    <row r="2133" spans="1:4" x14ac:dyDescent="0.25">
      <c r="A2133" t="s">
        <v>1108</v>
      </c>
      <c r="B2133" t="s">
        <v>1423</v>
      </c>
      <c r="C2133" t="s">
        <v>4726</v>
      </c>
      <c r="D2133" t="b">
        <v>0</v>
      </c>
    </row>
    <row r="2134" spans="1:4" x14ac:dyDescent="0.25">
      <c r="A2134" t="s">
        <v>1108</v>
      </c>
      <c r="B2134" t="s">
        <v>1423</v>
      </c>
      <c r="C2134" t="s">
        <v>4727</v>
      </c>
      <c r="D2134" t="b">
        <v>0</v>
      </c>
    </row>
    <row r="2135" spans="1:4" x14ac:dyDescent="0.25">
      <c r="A2135" t="s">
        <v>1108</v>
      </c>
      <c r="B2135" t="s">
        <v>1423</v>
      </c>
      <c r="C2135" t="s">
        <v>4728</v>
      </c>
      <c r="D2135" t="b">
        <v>0</v>
      </c>
    </row>
    <row r="2136" spans="1:4" x14ac:dyDescent="0.25">
      <c r="A2136" t="s">
        <v>1108</v>
      </c>
      <c r="B2136" t="s">
        <v>1423</v>
      </c>
      <c r="C2136" t="s">
        <v>2454</v>
      </c>
      <c r="D2136" t="b">
        <v>0</v>
      </c>
    </row>
    <row r="2137" spans="1:4" x14ac:dyDescent="0.25">
      <c r="A2137" t="s">
        <v>1108</v>
      </c>
      <c r="B2137" t="s">
        <v>1423</v>
      </c>
      <c r="C2137" t="s">
        <v>4729</v>
      </c>
      <c r="D2137">
        <v>0</v>
      </c>
    </row>
    <row r="2138" spans="1:4" x14ac:dyDescent="0.25">
      <c r="A2138" t="s">
        <v>1108</v>
      </c>
      <c r="B2138" t="s">
        <v>1423</v>
      </c>
      <c r="C2138" t="s">
        <v>4730</v>
      </c>
      <c r="D2138">
        <v>0</v>
      </c>
    </row>
    <row r="2139" spans="1:4" x14ac:dyDescent="0.25">
      <c r="A2139" t="s">
        <v>1108</v>
      </c>
      <c r="B2139" t="s">
        <v>1423</v>
      </c>
      <c r="C2139" t="s">
        <v>4731</v>
      </c>
      <c r="D2139">
        <v>0</v>
      </c>
    </row>
    <row r="2140" spans="1:4" x14ac:dyDescent="0.25">
      <c r="A2140" t="s">
        <v>1108</v>
      </c>
      <c r="B2140" t="s">
        <v>1423</v>
      </c>
      <c r="C2140" t="s">
        <v>1046</v>
      </c>
      <c r="D2140">
        <v>0</v>
      </c>
    </row>
    <row r="2141" spans="1:4" x14ac:dyDescent="0.25">
      <c r="A2141" t="s">
        <v>1108</v>
      </c>
      <c r="B2141" t="s">
        <v>1423</v>
      </c>
      <c r="C2141" t="s">
        <v>9</v>
      </c>
      <c r="D2141">
        <v>0</v>
      </c>
    </row>
    <row r="2142" spans="1:4" x14ac:dyDescent="0.25">
      <c r="A2142" t="s">
        <v>1108</v>
      </c>
      <c r="B2142" t="s">
        <v>1423</v>
      </c>
      <c r="C2142" t="s">
        <v>4733</v>
      </c>
      <c r="D2142">
        <v>0</v>
      </c>
    </row>
    <row r="2143" spans="1:4" x14ac:dyDescent="0.25">
      <c r="A2143" t="s">
        <v>1108</v>
      </c>
      <c r="B2143" t="s">
        <v>1423</v>
      </c>
      <c r="C2143" t="s">
        <v>4734</v>
      </c>
      <c r="D2143">
        <v>0</v>
      </c>
    </row>
    <row r="2144" spans="1:4" x14ac:dyDescent="0.25">
      <c r="A2144" t="s">
        <v>1108</v>
      </c>
      <c r="B2144" t="s">
        <v>1423</v>
      </c>
      <c r="C2144" t="s">
        <v>4735</v>
      </c>
      <c r="D2144">
        <v>0</v>
      </c>
    </row>
    <row r="2145" spans="1:4" x14ac:dyDescent="0.25">
      <c r="A2145" t="s">
        <v>1108</v>
      </c>
      <c r="B2145" t="s">
        <v>1423</v>
      </c>
      <c r="C2145" t="s">
        <v>1081</v>
      </c>
      <c r="D2145" t="s">
        <v>3111</v>
      </c>
    </row>
    <row r="2146" spans="1:4" x14ac:dyDescent="0.25">
      <c r="A2146" t="s">
        <v>1108</v>
      </c>
      <c r="B2146" t="s">
        <v>1427</v>
      </c>
      <c r="C2146" t="s">
        <v>4725</v>
      </c>
      <c r="D2146">
        <v>143</v>
      </c>
    </row>
    <row r="2147" spans="1:4" x14ac:dyDescent="0.25">
      <c r="A2147" t="s">
        <v>1108</v>
      </c>
      <c r="B2147" t="s">
        <v>1427</v>
      </c>
      <c r="C2147" t="s">
        <v>1083</v>
      </c>
      <c r="D2147" t="b">
        <v>0</v>
      </c>
    </row>
    <row r="2148" spans="1:4" x14ac:dyDescent="0.25">
      <c r="A2148" t="s">
        <v>1108</v>
      </c>
      <c r="B2148" t="s">
        <v>1427</v>
      </c>
      <c r="C2148" t="s">
        <v>4726</v>
      </c>
      <c r="D2148" t="b">
        <v>0</v>
      </c>
    </row>
    <row r="2149" spans="1:4" x14ac:dyDescent="0.25">
      <c r="A2149" t="s">
        <v>1108</v>
      </c>
      <c r="B2149" t="s">
        <v>1427</v>
      </c>
      <c r="C2149" t="s">
        <v>4727</v>
      </c>
      <c r="D2149" t="b">
        <v>0</v>
      </c>
    </row>
    <row r="2150" spans="1:4" x14ac:dyDescent="0.25">
      <c r="A2150" t="s">
        <v>1108</v>
      </c>
      <c r="B2150" t="s">
        <v>1427</v>
      </c>
      <c r="C2150" t="s">
        <v>4728</v>
      </c>
      <c r="D2150" t="b">
        <v>0</v>
      </c>
    </row>
    <row r="2151" spans="1:4" x14ac:dyDescent="0.25">
      <c r="A2151" t="s">
        <v>1108</v>
      </c>
      <c r="B2151" t="s">
        <v>1427</v>
      </c>
      <c r="C2151" t="s">
        <v>2454</v>
      </c>
      <c r="D2151" t="b">
        <v>0</v>
      </c>
    </row>
    <row r="2152" spans="1:4" x14ac:dyDescent="0.25">
      <c r="A2152" t="s">
        <v>1108</v>
      </c>
      <c r="B2152" t="s">
        <v>1427</v>
      </c>
      <c r="C2152" t="s">
        <v>4729</v>
      </c>
      <c r="D2152">
        <v>0</v>
      </c>
    </row>
    <row r="2153" spans="1:4" x14ac:dyDescent="0.25">
      <c r="A2153" t="s">
        <v>1108</v>
      </c>
      <c r="B2153" t="s">
        <v>1427</v>
      </c>
      <c r="C2153" t="s">
        <v>4730</v>
      </c>
      <c r="D2153">
        <v>0</v>
      </c>
    </row>
    <row r="2154" spans="1:4" x14ac:dyDescent="0.25">
      <c r="A2154" t="s">
        <v>1108</v>
      </c>
      <c r="B2154" t="s">
        <v>1427</v>
      </c>
      <c r="C2154" t="s">
        <v>4731</v>
      </c>
      <c r="D2154">
        <v>0</v>
      </c>
    </row>
    <row r="2155" spans="1:4" x14ac:dyDescent="0.25">
      <c r="A2155" t="s">
        <v>1108</v>
      </c>
      <c r="B2155" t="s">
        <v>1427</v>
      </c>
      <c r="C2155" t="s">
        <v>1046</v>
      </c>
      <c r="D2155">
        <v>0</v>
      </c>
    </row>
    <row r="2156" spans="1:4" x14ac:dyDescent="0.25">
      <c r="A2156" t="s">
        <v>1108</v>
      </c>
      <c r="B2156" t="s">
        <v>1427</v>
      </c>
      <c r="C2156" t="s">
        <v>9</v>
      </c>
      <c r="D2156">
        <v>0</v>
      </c>
    </row>
    <row r="2157" spans="1:4" x14ac:dyDescent="0.25">
      <c r="A2157" t="s">
        <v>1108</v>
      </c>
      <c r="B2157" t="s">
        <v>1427</v>
      </c>
      <c r="C2157" t="s">
        <v>4733</v>
      </c>
      <c r="D2157">
        <v>0</v>
      </c>
    </row>
    <row r="2158" spans="1:4" x14ac:dyDescent="0.25">
      <c r="A2158" t="s">
        <v>1108</v>
      </c>
      <c r="B2158" t="s">
        <v>1427</v>
      </c>
      <c r="C2158" t="s">
        <v>4734</v>
      </c>
      <c r="D2158">
        <v>0</v>
      </c>
    </row>
    <row r="2159" spans="1:4" x14ac:dyDescent="0.25">
      <c r="A2159" t="s">
        <v>1108</v>
      </c>
      <c r="B2159" t="s">
        <v>1427</v>
      </c>
      <c r="C2159" t="s">
        <v>4735</v>
      </c>
      <c r="D2159">
        <v>0</v>
      </c>
    </row>
    <row r="2160" spans="1:4" x14ac:dyDescent="0.25">
      <c r="A2160" t="s">
        <v>1108</v>
      </c>
      <c r="B2160" t="s">
        <v>1427</v>
      </c>
      <c r="C2160" t="s">
        <v>1081</v>
      </c>
      <c r="D2160" t="s">
        <v>3111</v>
      </c>
    </row>
    <row r="2161" spans="1:4" x14ac:dyDescent="0.25">
      <c r="A2161" t="s">
        <v>1108</v>
      </c>
      <c r="B2161" t="s">
        <v>1431</v>
      </c>
      <c r="C2161" t="s">
        <v>4725</v>
      </c>
      <c r="D2161">
        <v>144</v>
      </c>
    </row>
    <row r="2162" spans="1:4" x14ac:dyDescent="0.25">
      <c r="A2162" t="s">
        <v>1108</v>
      </c>
      <c r="B2162" t="s">
        <v>1431</v>
      </c>
      <c r="C2162" t="s">
        <v>1083</v>
      </c>
      <c r="D2162" t="b">
        <v>0</v>
      </c>
    </row>
    <row r="2163" spans="1:4" x14ac:dyDescent="0.25">
      <c r="A2163" t="s">
        <v>1108</v>
      </c>
      <c r="B2163" t="s">
        <v>1431</v>
      </c>
      <c r="C2163" t="s">
        <v>4726</v>
      </c>
      <c r="D2163" t="b">
        <v>0</v>
      </c>
    </row>
    <row r="2164" spans="1:4" x14ac:dyDescent="0.25">
      <c r="A2164" t="s">
        <v>1108</v>
      </c>
      <c r="B2164" t="s">
        <v>1431</v>
      </c>
      <c r="C2164" t="s">
        <v>4727</v>
      </c>
      <c r="D2164" t="b">
        <v>0</v>
      </c>
    </row>
    <row r="2165" spans="1:4" x14ac:dyDescent="0.25">
      <c r="A2165" t="s">
        <v>1108</v>
      </c>
      <c r="B2165" t="s">
        <v>1431</v>
      </c>
      <c r="C2165" t="s">
        <v>4728</v>
      </c>
      <c r="D2165" t="b">
        <v>0</v>
      </c>
    </row>
    <row r="2166" spans="1:4" x14ac:dyDescent="0.25">
      <c r="A2166" t="s">
        <v>1108</v>
      </c>
      <c r="B2166" t="s">
        <v>1431</v>
      </c>
      <c r="C2166" t="s">
        <v>2454</v>
      </c>
      <c r="D2166" t="b">
        <v>0</v>
      </c>
    </row>
    <row r="2167" spans="1:4" x14ac:dyDescent="0.25">
      <c r="A2167" t="s">
        <v>1108</v>
      </c>
      <c r="B2167" t="s">
        <v>1431</v>
      </c>
      <c r="C2167" t="s">
        <v>4729</v>
      </c>
      <c r="D2167">
        <v>0</v>
      </c>
    </row>
    <row r="2168" spans="1:4" x14ac:dyDescent="0.25">
      <c r="A2168" t="s">
        <v>1108</v>
      </c>
      <c r="B2168" t="s">
        <v>1431</v>
      </c>
      <c r="C2168" t="s">
        <v>4730</v>
      </c>
      <c r="D2168">
        <v>0</v>
      </c>
    </row>
    <row r="2169" spans="1:4" x14ac:dyDescent="0.25">
      <c r="A2169" t="s">
        <v>1108</v>
      </c>
      <c r="B2169" t="s">
        <v>1431</v>
      </c>
      <c r="C2169" t="s">
        <v>4731</v>
      </c>
      <c r="D2169">
        <v>0</v>
      </c>
    </row>
    <row r="2170" spans="1:4" x14ac:dyDescent="0.25">
      <c r="A2170" t="s">
        <v>1108</v>
      </c>
      <c r="B2170" t="s">
        <v>1431</v>
      </c>
      <c r="C2170" t="s">
        <v>1046</v>
      </c>
      <c r="D2170">
        <v>0</v>
      </c>
    </row>
    <row r="2171" spans="1:4" x14ac:dyDescent="0.25">
      <c r="A2171" t="s">
        <v>1108</v>
      </c>
      <c r="B2171" t="s">
        <v>1431</v>
      </c>
      <c r="C2171" t="s">
        <v>9</v>
      </c>
      <c r="D2171">
        <v>0</v>
      </c>
    </row>
    <row r="2172" spans="1:4" x14ac:dyDescent="0.25">
      <c r="A2172" t="s">
        <v>1108</v>
      </c>
      <c r="B2172" t="s">
        <v>1431</v>
      </c>
      <c r="C2172" t="s">
        <v>4733</v>
      </c>
      <c r="D2172">
        <v>0</v>
      </c>
    </row>
    <row r="2173" spans="1:4" x14ac:dyDescent="0.25">
      <c r="A2173" t="s">
        <v>1108</v>
      </c>
      <c r="B2173" t="s">
        <v>1431</v>
      </c>
      <c r="C2173" t="s">
        <v>4734</v>
      </c>
      <c r="D2173">
        <v>0</v>
      </c>
    </row>
    <row r="2174" spans="1:4" x14ac:dyDescent="0.25">
      <c r="A2174" t="s">
        <v>1108</v>
      </c>
      <c r="B2174" t="s">
        <v>1431</v>
      </c>
      <c r="C2174" t="s">
        <v>4735</v>
      </c>
      <c r="D2174">
        <v>0</v>
      </c>
    </row>
    <row r="2175" spans="1:4" x14ac:dyDescent="0.25">
      <c r="A2175" t="s">
        <v>1108</v>
      </c>
      <c r="B2175" t="s">
        <v>1431</v>
      </c>
      <c r="C2175" t="s">
        <v>1081</v>
      </c>
      <c r="D2175" t="s">
        <v>3111</v>
      </c>
    </row>
    <row r="2176" spans="1:4" x14ac:dyDescent="0.25">
      <c r="A2176" t="s">
        <v>1108</v>
      </c>
      <c r="B2176" t="s">
        <v>1435</v>
      </c>
      <c r="C2176" t="s">
        <v>4725</v>
      </c>
      <c r="D2176">
        <v>145</v>
      </c>
    </row>
    <row r="2177" spans="1:4" x14ac:dyDescent="0.25">
      <c r="A2177" t="s">
        <v>1108</v>
      </c>
      <c r="B2177" t="s">
        <v>1435</v>
      </c>
      <c r="C2177" t="s">
        <v>1083</v>
      </c>
      <c r="D2177" t="b">
        <v>0</v>
      </c>
    </row>
    <row r="2178" spans="1:4" x14ac:dyDescent="0.25">
      <c r="A2178" t="s">
        <v>1108</v>
      </c>
      <c r="B2178" t="s">
        <v>1435</v>
      </c>
      <c r="C2178" t="s">
        <v>4726</v>
      </c>
      <c r="D2178" t="b">
        <v>0</v>
      </c>
    </row>
    <row r="2179" spans="1:4" x14ac:dyDescent="0.25">
      <c r="A2179" t="s">
        <v>1108</v>
      </c>
      <c r="B2179" t="s">
        <v>1435</v>
      </c>
      <c r="C2179" t="s">
        <v>4727</v>
      </c>
      <c r="D2179" t="b">
        <v>0</v>
      </c>
    </row>
    <row r="2180" spans="1:4" x14ac:dyDescent="0.25">
      <c r="A2180" t="s">
        <v>1108</v>
      </c>
      <c r="B2180" t="s">
        <v>1435</v>
      </c>
      <c r="C2180" t="s">
        <v>4728</v>
      </c>
      <c r="D2180" t="b">
        <v>0</v>
      </c>
    </row>
    <row r="2181" spans="1:4" x14ac:dyDescent="0.25">
      <c r="A2181" t="s">
        <v>1108</v>
      </c>
      <c r="B2181" t="s">
        <v>1435</v>
      </c>
      <c r="C2181" t="s">
        <v>2454</v>
      </c>
      <c r="D2181" t="b">
        <v>0</v>
      </c>
    </row>
    <row r="2182" spans="1:4" x14ac:dyDescent="0.25">
      <c r="A2182" t="s">
        <v>1108</v>
      </c>
      <c r="B2182" t="s">
        <v>1435</v>
      </c>
      <c r="C2182" t="s">
        <v>4729</v>
      </c>
      <c r="D2182">
        <v>0</v>
      </c>
    </row>
    <row r="2183" spans="1:4" x14ac:dyDescent="0.25">
      <c r="A2183" t="s">
        <v>1108</v>
      </c>
      <c r="B2183" t="s">
        <v>1435</v>
      </c>
      <c r="C2183" t="s">
        <v>4730</v>
      </c>
      <c r="D2183">
        <v>0</v>
      </c>
    </row>
    <row r="2184" spans="1:4" x14ac:dyDescent="0.25">
      <c r="A2184" t="s">
        <v>1108</v>
      </c>
      <c r="B2184" t="s">
        <v>1435</v>
      </c>
      <c r="C2184" t="s">
        <v>4731</v>
      </c>
      <c r="D2184">
        <v>0</v>
      </c>
    </row>
    <row r="2185" spans="1:4" x14ac:dyDescent="0.25">
      <c r="A2185" t="s">
        <v>1108</v>
      </c>
      <c r="B2185" t="s">
        <v>1435</v>
      </c>
      <c r="C2185" t="s">
        <v>1046</v>
      </c>
      <c r="D2185">
        <v>0</v>
      </c>
    </row>
    <row r="2186" spans="1:4" x14ac:dyDescent="0.25">
      <c r="A2186" t="s">
        <v>1108</v>
      </c>
      <c r="B2186" t="s">
        <v>1435</v>
      </c>
      <c r="C2186" t="s">
        <v>9</v>
      </c>
      <c r="D2186">
        <v>0</v>
      </c>
    </row>
    <row r="2187" spans="1:4" x14ac:dyDescent="0.25">
      <c r="A2187" t="s">
        <v>1108</v>
      </c>
      <c r="B2187" t="s">
        <v>1435</v>
      </c>
      <c r="C2187" t="s">
        <v>4733</v>
      </c>
      <c r="D2187">
        <v>0</v>
      </c>
    </row>
    <row r="2188" spans="1:4" x14ac:dyDescent="0.25">
      <c r="A2188" t="s">
        <v>1108</v>
      </c>
      <c r="B2188" t="s">
        <v>1435</v>
      </c>
      <c r="C2188" t="s">
        <v>4734</v>
      </c>
      <c r="D2188">
        <v>0</v>
      </c>
    </row>
    <row r="2189" spans="1:4" x14ac:dyDescent="0.25">
      <c r="A2189" t="s">
        <v>1108</v>
      </c>
      <c r="B2189" t="s">
        <v>1435</v>
      </c>
      <c r="C2189" t="s">
        <v>4735</v>
      </c>
      <c r="D2189">
        <v>0</v>
      </c>
    </row>
    <row r="2190" spans="1:4" x14ac:dyDescent="0.25">
      <c r="A2190" t="s">
        <v>1108</v>
      </c>
      <c r="B2190" t="s">
        <v>1435</v>
      </c>
      <c r="C2190" t="s">
        <v>1081</v>
      </c>
      <c r="D2190" t="s">
        <v>3111</v>
      </c>
    </row>
    <row r="2191" spans="1:4" x14ac:dyDescent="0.25">
      <c r="A2191" t="s">
        <v>1108</v>
      </c>
      <c r="B2191" t="s">
        <v>1439</v>
      </c>
      <c r="C2191" t="s">
        <v>4725</v>
      </c>
      <c r="D2191">
        <v>146</v>
      </c>
    </row>
    <row r="2192" spans="1:4" x14ac:dyDescent="0.25">
      <c r="A2192" t="s">
        <v>1108</v>
      </c>
      <c r="B2192" t="s">
        <v>1439</v>
      </c>
      <c r="C2192" t="s">
        <v>1083</v>
      </c>
      <c r="D2192" t="b">
        <v>0</v>
      </c>
    </row>
    <row r="2193" spans="1:4" x14ac:dyDescent="0.25">
      <c r="A2193" t="s">
        <v>1108</v>
      </c>
      <c r="B2193" t="s">
        <v>1439</v>
      </c>
      <c r="C2193" t="s">
        <v>4726</v>
      </c>
      <c r="D2193" t="b">
        <v>0</v>
      </c>
    </row>
    <row r="2194" spans="1:4" x14ac:dyDescent="0.25">
      <c r="A2194" t="s">
        <v>1108</v>
      </c>
      <c r="B2194" t="s">
        <v>1439</v>
      </c>
      <c r="C2194" t="s">
        <v>4727</v>
      </c>
      <c r="D2194" t="b">
        <v>0</v>
      </c>
    </row>
    <row r="2195" spans="1:4" x14ac:dyDescent="0.25">
      <c r="A2195" t="s">
        <v>1108</v>
      </c>
      <c r="B2195" t="s">
        <v>1439</v>
      </c>
      <c r="C2195" t="s">
        <v>4728</v>
      </c>
      <c r="D2195" t="b">
        <v>0</v>
      </c>
    </row>
    <row r="2196" spans="1:4" x14ac:dyDescent="0.25">
      <c r="A2196" t="s">
        <v>1108</v>
      </c>
      <c r="B2196" t="s">
        <v>1439</v>
      </c>
      <c r="C2196" t="s">
        <v>2454</v>
      </c>
      <c r="D2196" t="b">
        <v>0</v>
      </c>
    </row>
    <row r="2197" spans="1:4" x14ac:dyDescent="0.25">
      <c r="A2197" t="s">
        <v>1108</v>
      </c>
      <c r="B2197" t="s">
        <v>1439</v>
      </c>
      <c r="C2197" t="s">
        <v>4729</v>
      </c>
      <c r="D2197">
        <v>0</v>
      </c>
    </row>
    <row r="2198" spans="1:4" x14ac:dyDescent="0.25">
      <c r="A2198" t="s">
        <v>1108</v>
      </c>
      <c r="B2198" t="s">
        <v>1439</v>
      </c>
      <c r="C2198" t="s">
        <v>4730</v>
      </c>
      <c r="D2198">
        <v>0</v>
      </c>
    </row>
    <row r="2199" spans="1:4" x14ac:dyDescent="0.25">
      <c r="A2199" t="s">
        <v>1108</v>
      </c>
      <c r="B2199" t="s">
        <v>1439</v>
      </c>
      <c r="C2199" t="s">
        <v>4731</v>
      </c>
      <c r="D2199">
        <v>0</v>
      </c>
    </row>
    <row r="2200" spans="1:4" x14ac:dyDescent="0.25">
      <c r="A2200" t="s">
        <v>1108</v>
      </c>
      <c r="B2200" t="s">
        <v>1439</v>
      </c>
      <c r="C2200" t="s">
        <v>1046</v>
      </c>
      <c r="D2200">
        <v>0</v>
      </c>
    </row>
    <row r="2201" spans="1:4" x14ac:dyDescent="0.25">
      <c r="A2201" t="s">
        <v>1108</v>
      </c>
      <c r="B2201" t="s">
        <v>1439</v>
      </c>
      <c r="C2201" t="s">
        <v>9</v>
      </c>
      <c r="D2201">
        <v>0</v>
      </c>
    </row>
    <row r="2202" spans="1:4" x14ac:dyDescent="0.25">
      <c r="A2202" t="s">
        <v>1108</v>
      </c>
      <c r="B2202" t="s">
        <v>1439</v>
      </c>
      <c r="C2202" t="s">
        <v>4733</v>
      </c>
      <c r="D2202">
        <v>0</v>
      </c>
    </row>
    <row r="2203" spans="1:4" x14ac:dyDescent="0.25">
      <c r="A2203" t="s">
        <v>1108</v>
      </c>
      <c r="B2203" t="s">
        <v>1439</v>
      </c>
      <c r="C2203" t="s">
        <v>4734</v>
      </c>
      <c r="D2203">
        <v>0</v>
      </c>
    </row>
    <row r="2204" spans="1:4" x14ac:dyDescent="0.25">
      <c r="A2204" t="s">
        <v>1108</v>
      </c>
      <c r="B2204" t="s">
        <v>1439</v>
      </c>
      <c r="C2204" t="s">
        <v>4735</v>
      </c>
      <c r="D2204">
        <v>0</v>
      </c>
    </row>
    <row r="2205" spans="1:4" x14ac:dyDescent="0.25">
      <c r="A2205" t="s">
        <v>1108</v>
      </c>
      <c r="B2205" t="s">
        <v>1439</v>
      </c>
      <c r="C2205" t="s">
        <v>1081</v>
      </c>
      <c r="D2205" t="s">
        <v>3111</v>
      </c>
    </row>
    <row r="2206" spans="1:4" x14ac:dyDescent="0.25">
      <c r="A2206" t="s">
        <v>1108</v>
      </c>
      <c r="B2206" t="s">
        <v>1442</v>
      </c>
      <c r="C2206" t="s">
        <v>4725</v>
      </c>
      <c r="D2206">
        <v>147</v>
      </c>
    </row>
    <row r="2207" spans="1:4" x14ac:dyDescent="0.25">
      <c r="A2207" t="s">
        <v>1108</v>
      </c>
      <c r="B2207" t="s">
        <v>1442</v>
      </c>
      <c r="C2207" t="s">
        <v>1083</v>
      </c>
      <c r="D2207" t="b">
        <v>0</v>
      </c>
    </row>
    <row r="2208" spans="1:4" x14ac:dyDescent="0.25">
      <c r="A2208" t="s">
        <v>1108</v>
      </c>
      <c r="B2208" t="s">
        <v>1442</v>
      </c>
      <c r="C2208" t="s">
        <v>4726</v>
      </c>
      <c r="D2208" t="b">
        <v>0</v>
      </c>
    </row>
    <row r="2209" spans="1:4" x14ac:dyDescent="0.25">
      <c r="A2209" t="s">
        <v>1108</v>
      </c>
      <c r="B2209" t="s">
        <v>1442</v>
      </c>
      <c r="C2209" t="s">
        <v>4727</v>
      </c>
      <c r="D2209" t="b">
        <v>0</v>
      </c>
    </row>
    <row r="2210" spans="1:4" x14ac:dyDescent="0.25">
      <c r="A2210" t="s">
        <v>1108</v>
      </c>
      <c r="B2210" t="s">
        <v>1442</v>
      </c>
      <c r="C2210" t="s">
        <v>4728</v>
      </c>
      <c r="D2210" t="b">
        <v>0</v>
      </c>
    </row>
    <row r="2211" spans="1:4" x14ac:dyDescent="0.25">
      <c r="A2211" t="s">
        <v>1108</v>
      </c>
      <c r="B2211" t="s">
        <v>1442</v>
      </c>
      <c r="C2211" t="s">
        <v>2454</v>
      </c>
      <c r="D2211" t="b">
        <v>0</v>
      </c>
    </row>
    <row r="2212" spans="1:4" x14ac:dyDescent="0.25">
      <c r="A2212" t="s">
        <v>1108</v>
      </c>
      <c r="B2212" t="s">
        <v>1442</v>
      </c>
      <c r="C2212" t="s">
        <v>4729</v>
      </c>
      <c r="D2212">
        <v>0</v>
      </c>
    </row>
    <row r="2213" spans="1:4" x14ac:dyDescent="0.25">
      <c r="A2213" t="s">
        <v>1108</v>
      </c>
      <c r="B2213" t="s">
        <v>1442</v>
      </c>
      <c r="C2213" t="s">
        <v>4730</v>
      </c>
      <c r="D2213">
        <v>0</v>
      </c>
    </row>
    <row r="2214" spans="1:4" x14ac:dyDescent="0.25">
      <c r="A2214" t="s">
        <v>1108</v>
      </c>
      <c r="B2214" t="s">
        <v>1442</v>
      </c>
      <c r="C2214" t="s">
        <v>4731</v>
      </c>
      <c r="D2214">
        <v>0</v>
      </c>
    </row>
    <row r="2215" spans="1:4" x14ac:dyDescent="0.25">
      <c r="A2215" t="s">
        <v>1108</v>
      </c>
      <c r="B2215" t="s">
        <v>1442</v>
      </c>
      <c r="C2215" t="s">
        <v>1046</v>
      </c>
      <c r="D2215">
        <v>0</v>
      </c>
    </row>
    <row r="2216" spans="1:4" x14ac:dyDescent="0.25">
      <c r="A2216" t="s">
        <v>1108</v>
      </c>
      <c r="B2216" t="s">
        <v>1442</v>
      </c>
      <c r="C2216" t="s">
        <v>9</v>
      </c>
      <c r="D2216">
        <v>0</v>
      </c>
    </row>
    <row r="2217" spans="1:4" x14ac:dyDescent="0.25">
      <c r="A2217" t="s">
        <v>1108</v>
      </c>
      <c r="B2217" t="s">
        <v>1442</v>
      </c>
      <c r="C2217" t="s">
        <v>4733</v>
      </c>
      <c r="D2217">
        <v>0</v>
      </c>
    </row>
    <row r="2218" spans="1:4" x14ac:dyDescent="0.25">
      <c r="A2218" t="s">
        <v>1108</v>
      </c>
      <c r="B2218" t="s">
        <v>1442</v>
      </c>
      <c r="C2218" t="s">
        <v>4734</v>
      </c>
      <c r="D2218">
        <v>0</v>
      </c>
    </row>
    <row r="2219" spans="1:4" x14ac:dyDescent="0.25">
      <c r="A2219" t="s">
        <v>1108</v>
      </c>
      <c r="B2219" t="s">
        <v>1442</v>
      </c>
      <c r="C2219" t="s">
        <v>4735</v>
      </c>
      <c r="D2219">
        <v>0</v>
      </c>
    </row>
    <row r="2220" spans="1:4" x14ac:dyDescent="0.25">
      <c r="A2220" t="s">
        <v>1108</v>
      </c>
      <c r="B2220" t="s">
        <v>1442</v>
      </c>
      <c r="C2220" t="s">
        <v>1081</v>
      </c>
      <c r="D2220" t="s">
        <v>3111</v>
      </c>
    </row>
    <row r="2221" spans="1:4" x14ac:dyDescent="0.25">
      <c r="A2221" t="s">
        <v>1108</v>
      </c>
      <c r="B2221" t="s">
        <v>1445</v>
      </c>
      <c r="C2221" t="s">
        <v>4725</v>
      </c>
      <c r="D2221">
        <v>148</v>
      </c>
    </row>
    <row r="2222" spans="1:4" x14ac:dyDescent="0.25">
      <c r="A2222" t="s">
        <v>1108</v>
      </c>
      <c r="B2222" t="s">
        <v>1445</v>
      </c>
      <c r="C2222" t="s">
        <v>1083</v>
      </c>
      <c r="D2222" t="b">
        <v>0</v>
      </c>
    </row>
    <row r="2223" spans="1:4" x14ac:dyDescent="0.25">
      <c r="A2223" t="s">
        <v>1108</v>
      </c>
      <c r="B2223" t="s">
        <v>1445</v>
      </c>
      <c r="C2223" t="s">
        <v>4726</v>
      </c>
      <c r="D2223" t="b">
        <v>0</v>
      </c>
    </row>
    <row r="2224" spans="1:4" x14ac:dyDescent="0.25">
      <c r="A2224" t="s">
        <v>1108</v>
      </c>
      <c r="B2224" t="s">
        <v>1445</v>
      </c>
      <c r="C2224" t="s">
        <v>4727</v>
      </c>
      <c r="D2224" t="b">
        <v>0</v>
      </c>
    </row>
    <row r="2225" spans="1:4" x14ac:dyDescent="0.25">
      <c r="A2225" t="s">
        <v>1108</v>
      </c>
      <c r="B2225" t="s">
        <v>1445</v>
      </c>
      <c r="C2225" t="s">
        <v>4728</v>
      </c>
      <c r="D2225" t="b">
        <v>0</v>
      </c>
    </row>
    <row r="2226" spans="1:4" x14ac:dyDescent="0.25">
      <c r="A2226" t="s">
        <v>1108</v>
      </c>
      <c r="B2226" t="s">
        <v>1445</v>
      </c>
      <c r="C2226" t="s">
        <v>2454</v>
      </c>
      <c r="D2226" t="b">
        <v>0</v>
      </c>
    </row>
    <row r="2227" spans="1:4" x14ac:dyDescent="0.25">
      <c r="A2227" t="s">
        <v>1108</v>
      </c>
      <c r="B2227" t="s">
        <v>1445</v>
      </c>
      <c r="C2227" t="s">
        <v>4729</v>
      </c>
      <c r="D2227">
        <v>0</v>
      </c>
    </row>
    <row r="2228" spans="1:4" x14ac:dyDescent="0.25">
      <c r="A2228" t="s">
        <v>1108</v>
      </c>
      <c r="B2228" t="s">
        <v>1445</v>
      </c>
      <c r="C2228" t="s">
        <v>4730</v>
      </c>
      <c r="D2228">
        <v>0</v>
      </c>
    </row>
    <row r="2229" spans="1:4" x14ac:dyDescent="0.25">
      <c r="A2229" t="s">
        <v>1108</v>
      </c>
      <c r="B2229" t="s">
        <v>1445</v>
      </c>
      <c r="C2229" t="s">
        <v>4731</v>
      </c>
      <c r="D2229">
        <v>0</v>
      </c>
    </row>
    <row r="2230" spans="1:4" x14ac:dyDescent="0.25">
      <c r="A2230" t="s">
        <v>1108</v>
      </c>
      <c r="B2230" t="s">
        <v>1445</v>
      </c>
      <c r="C2230" t="s">
        <v>1046</v>
      </c>
      <c r="D2230">
        <v>0</v>
      </c>
    </row>
    <row r="2231" spans="1:4" x14ac:dyDescent="0.25">
      <c r="A2231" t="s">
        <v>1108</v>
      </c>
      <c r="B2231" t="s">
        <v>1445</v>
      </c>
      <c r="C2231" t="s">
        <v>9</v>
      </c>
      <c r="D2231">
        <v>0</v>
      </c>
    </row>
    <row r="2232" spans="1:4" x14ac:dyDescent="0.25">
      <c r="A2232" t="s">
        <v>1108</v>
      </c>
      <c r="B2232" t="s">
        <v>1445</v>
      </c>
      <c r="C2232" t="s">
        <v>4733</v>
      </c>
      <c r="D2232">
        <v>0</v>
      </c>
    </row>
    <row r="2233" spans="1:4" x14ac:dyDescent="0.25">
      <c r="A2233" t="s">
        <v>1108</v>
      </c>
      <c r="B2233" t="s">
        <v>1445</v>
      </c>
      <c r="C2233" t="s">
        <v>4734</v>
      </c>
      <c r="D2233">
        <v>0</v>
      </c>
    </row>
    <row r="2234" spans="1:4" x14ac:dyDescent="0.25">
      <c r="A2234" t="s">
        <v>1108</v>
      </c>
      <c r="B2234" t="s">
        <v>1445</v>
      </c>
      <c r="C2234" t="s">
        <v>4735</v>
      </c>
      <c r="D2234">
        <v>0</v>
      </c>
    </row>
    <row r="2235" spans="1:4" x14ac:dyDescent="0.25">
      <c r="A2235" t="s">
        <v>1108</v>
      </c>
      <c r="B2235" t="s">
        <v>1445</v>
      </c>
      <c r="C2235" t="s">
        <v>1081</v>
      </c>
      <c r="D2235" t="s">
        <v>3111</v>
      </c>
    </row>
    <row r="2236" spans="1:4" x14ac:dyDescent="0.25">
      <c r="A2236" t="s">
        <v>1108</v>
      </c>
      <c r="B2236" t="s">
        <v>1448</v>
      </c>
      <c r="C2236" t="s">
        <v>4725</v>
      </c>
      <c r="D2236">
        <v>149</v>
      </c>
    </row>
    <row r="2237" spans="1:4" x14ac:dyDescent="0.25">
      <c r="A2237" t="s">
        <v>1108</v>
      </c>
      <c r="B2237" t="s">
        <v>1448</v>
      </c>
      <c r="C2237" t="s">
        <v>1083</v>
      </c>
      <c r="D2237" t="b">
        <v>0</v>
      </c>
    </row>
    <row r="2238" spans="1:4" x14ac:dyDescent="0.25">
      <c r="A2238" t="s">
        <v>1108</v>
      </c>
      <c r="B2238" t="s">
        <v>1448</v>
      </c>
      <c r="C2238" t="s">
        <v>4726</v>
      </c>
      <c r="D2238" t="b">
        <v>0</v>
      </c>
    </row>
    <row r="2239" spans="1:4" x14ac:dyDescent="0.25">
      <c r="A2239" t="s">
        <v>1108</v>
      </c>
      <c r="B2239" t="s">
        <v>1448</v>
      </c>
      <c r="C2239" t="s">
        <v>4727</v>
      </c>
      <c r="D2239" t="b">
        <v>0</v>
      </c>
    </row>
    <row r="2240" spans="1:4" x14ac:dyDescent="0.25">
      <c r="A2240" t="s">
        <v>1108</v>
      </c>
      <c r="B2240" t="s">
        <v>1448</v>
      </c>
      <c r="C2240" t="s">
        <v>4728</v>
      </c>
      <c r="D2240" t="b">
        <v>0</v>
      </c>
    </row>
    <row r="2241" spans="1:4" x14ac:dyDescent="0.25">
      <c r="A2241" t="s">
        <v>1108</v>
      </c>
      <c r="B2241" t="s">
        <v>1448</v>
      </c>
      <c r="C2241" t="s">
        <v>2454</v>
      </c>
      <c r="D2241" t="b">
        <v>0</v>
      </c>
    </row>
    <row r="2242" spans="1:4" x14ac:dyDescent="0.25">
      <c r="A2242" t="s">
        <v>1108</v>
      </c>
      <c r="B2242" t="s">
        <v>1448</v>
      </c>
      <c r="C2242" t="s">
        <v>4729</v>
      </c>
      <c r="D2242">
        <v>0</v>
      </c>
    </row>
    <row r="2243" spans="1:4" x14ac:dyDescent="0.25">
      <c r="A2243" t="s">
        <v>1108</v>
      </c>
      <c r="B2243" t="s">
        <v>1448</v>
      </c>
      <c r="C2243" t="s">
        <v>4730</v>
      </c>
      <c r="D2243">
        <v>0</v>
      </c>
    </row>
    <row r="2244" spans="1:4" x14ac:dyDescent="0.25">
      <c r="A2244" t="s">
        <v>1108</v>
      </c>
      <c r="B2244" t="s">
        <v>1448</v>
      </c>
      <c r="C2244" t="s">
        <v>4731</v>
      </c>
      <c r="D2244">
        <v>0</v>
      </c>
    </row>
    <row r="2245" spans="1:4" x14ac:dyDescent="0.25">
      <c r="A2245" t="s">
        <v>1108</v>
      </c>
      <c r="B2245" t="s">
        <v>1448</v>
      </c>
      <c r="C2245" t="s">
        <v>1046</v>
      </c>
      <c r="D2245">
        <v>0</v>
      </c>
    </row>
    <row r="2246" spans="1:4" x14ac:dyDescent="0.25">
      <c r="A2246" t="s">
        <v>1108</v>
      </c>
      <c r="B2246" t="s">
        <v>1448</v>
      </c>
      <c r="C2246" t="s">
        <v>9</v>
      </c>
      <c r="D2246">
        <v>0</v>
      </c>
    </row>
    <row r="2247" spans="1:4" x14ac:dyDescent="0.25">
      <c r="A2247" t="s">
        <v>1108</v>
      </c>
      <c r="B2247" t="s">
        <v>1448</v>
      </c>
      <c r="C2247" t="s">
        <v>4733</v>
      </c>
      <c r="D2247">
        <v>0</v>
      </c>
    </row>
    <row r="2248" spans="1:4" x14ac:dyDescent="0.25">
      <c r="A2248" t="s">
        <v>1108</v>
      </c>
      <c r="B2248" t="s">
        <v>1448</v>
      </c>
      <c r="C2248" t="s">
        <v>4734</v>
      </c>
      <c r="D2248">
        <v>0</v>
      </c>
    </row>
    <row r="2249" spans="1:4" x14ac:dyDescent="0.25">
      <c r="A2249" t="s">
        <v>1108</v>
      </c>
      <c r="B2249" t="s">
        <v>1448</v>
      </c>
      <c r="C2249" t="s">
        <v>4735</v>
      </c>
      <c r="D2249">
        <v>0</v>
      </c>
    </row>
    <row r="2250" spans="1:4" x14ac:dyDescent="0.25">
      <c r="A2250" t="s">
        <v>1108</v>
      </c>
      <c r="B2250" t="s">
        <v>1448</v>
      </c>
      <c r="C2250" t="s">
        <v>1081</v>
      </c>
      <c r="D2250" t="s">
        <v>3111</v>
      </c>
    </row>
    <row r="2251" spans="1:4" x14ac:dyDescent="0.25">
      <c r="A2251" t="s">
        <v>1108</v>
      </c>
      <c r="B2251" t="s">
        <v>1452</v>
      </c>
      <c r="C2251" t="s">
        <v>4725</v>
      </c>
      <c r="D2251">
        <v>150</v>
      </c>
    </row>
    <row r="2252" spans="1:4" x14ac:dyDescent="0.25">
      <c r="A2252" t="s">
        <v>1108</v>
      </c>
      <c r="B2252" t="s">
        <v>1452</v>
      </c>
      <c r="C2252" t="s">
        <v>1083</v>
      </c>
      <c r="D2252" t="b">
        <v>0</v>
      </c>
    </row>
    <row r="2253" spans="1:4" x14ac:dyDescent="0.25">
      <c r="A2253" t="s">
        <v>1108</v>
      </c>
      <c r="B2253" t="s">
        <v>1452</v>
      </c>
      <c r="C2253" t="s">
        <v>4726</v>
      </c>
      <c r="D2253" t="b">
        <v>0</v>
      </c>
    </row>
    <row r="2254" spans="1:4" x14ac:dyDescent="0.25">
      <c r="A2254" t="s">
        <v>1108</v>
      </c>
      <c r="B2254" t="s">
        <v>1452</v>
      </c>
      <c r="C2254" t="s">
        <v>4727</v>
      </c>
      <c r="D2254" t="b">
        <v>0</v>
      </c>
    </row>
    <row r="2255" spans="1:4" x14ac:dyDescent="0.25">
      <c r="A2255" t="s">
        <v>1108</v>
      </c>
      <c r="B2255" t="s">
        <v>1452</v>
      </c>
      <c r="C2255" t="s">
        <v>4728</v>
      </c>
      <c r="D2255" t="b">
        <v>0</v>
      </c>
    </row>
    <row r="2256" spans="1:4" x14ac:dyDescent="0.25">
      <c r="A2256" t="s">
        <v>1108</v>
      </c>
      <c r="B2256" t="s">
        <v>1452</v>
      </c>
      <c r="C2256" t="s">
        <v>2454</v>
      </c>
      <c r="D2256" t="b">
        <v>0</v>
      </c>
    </row>
    <row r="2257" spans="1:4" x14ac:dyDescent="0.25">
      <c r="A2257" t="s">
        <v>1108</v>
      </c>
      <c r="B2257" t="s">
        <v>1452</v>
      </c>
      <c r="C2257" t="s">
        <v>4729</v>
      </c>
      <c r="D2257">
        <v>0</v>
      </c>
    </row>
    <row r="2258" spans="1:4" x14ac:dyDescent="0.25">
      <c r="A2258" t="s">
        <v>1108</v>
      </c>
      <c r="B2258" t="s">
        <v>1452</v>
      </c>
      <c r="C2258" t="s">
        <v>4730</v>
      </c>
      <c r="D2258">
        <v>0</v>
      </c>
    </row>
    <row r="2259" spans="1:4" x14ac:dyDescent="0.25">
      <c r="A2259" t="s">
        <v>1108</v>
      </c>
      <c r="B2259" t="s">
        <v>1452</v>
      </c>
      <c r="C2259" t="s">
        <v>4731</v>
      </c>
      <c r="D2259">
        <v>0</v>
      </c>
    </row>
    <row r="2260" spans="1:4" x14ac:dyDescent="0.25">
      <c r="A2260" t="s">
        <v>1108</v>
      </c>
      <c r="B2260" t="s">
        <v>1452</v>
      </c>
      <c r="C2260" t="s">
        <v>1046</v>
      </c>
      <c r="D2260">
        <v>0</v>
      </c>
    </row>
    <row r="2261" spans="1:4" x14ac:dyDescent="0.25">
      <c r="A2261" t="s">
        <v>1108</v>
      </c>
      <c r="B2261" t="s">
        <v>1452</v>
      </c>
      <c r="C2261" t="s">
        <v>9</v>
      </c>
      <c r="D2261">
        <v>0</v>
      </c>
    </row>
    <row r="2262" spans="1:4" x14ac:dyDescent="0.25">
      <c r="A2262" t="s">
        <v>1108</v>
      </c>
      <c r="B2262" t="s">
        <v>1452</v>
      </c>
      <c r="C2262" t="s">
        <v>4733</v>
      </c>
      <c r="D2262">
        <v>0</v>
      </c>
    </row>
    <row r="2263" spans="1:4" x14ac:dyDescent="0.25">
      <c r="A2263" t="s">
        <v>1108</v>
      </c>
      <c r="B2263" t="s">
        <v>1452</v>
      </c>
      <c r="C2263" t="s">
        <v>4734</v>
      </c>
      <c r="D2263">
        <v>0</v>
      </c>
    </row>
    <row r="2264" spans="1:4" x14ac:dyDescent="0.25">
      <c r="A2264" t="s">
        <v>1108</v>
      </c>
      <c r="B2264" t="s">
        <v>1452</v>
      </c>
      <c r="C2264" t="s">
        <v>4735</v>
      </c>
      <c r="D2264">
        <v>0</v>
      </c>
    </row>
    <row r="2265" spans="1:4" x14ac:dyDescent="0.25">
      <c r="A2265" t="s">
        <v>1108</v>
      </c>
      <c r="B2265" t="s">
        <v>1452</v>
      </c>
      <c r="C2265" t="s">
        <v>1081</v>
      </c>
      <c r="D2265" t="s">
        <v>3111</v>
      </c>
    </row>
    <row r="2266" spans="1:4" x14ac:dyDescent="0.25">
      <c r="A2266" t="s">
        <v>1108</v>
      </c>
      <c r="B2266" t="s">
        <v>1455</v>
      </c>
      <c r="C2266" t="s">
        <v>4725</v>
      </c>
      <c r="D2266">
        <v>151</v>
      </c>
    </row>
    <row r="2267" spans="1:4" x14ac:dyDescent="0.25">
      <c r="A2267" t="s">
        <v>1108</v>
      </c>
      <c r="B2267" t="s">
        <v>1455</v>
      </c>
      <c r="C2267" t="s">
        <v>1083</v>
      </c>
      <c r="D2267" t="b">
        <v>0</v>
      </c>
    </row>
    <row r="2268" spans="1:4" x14ac:dyDescent="0.25">
      <c r="A2268" t="s">
        <v>1108</v>
      </c>
      <c r="B2268" t="s">
        <v>1455</v>
      </c>
      <c r="C2268" t="s">
        <v>4726</v>
      </c>
      <c r="D2268" t="b">
        <v>0</v>
      </c>
    </row>
    <row r="2269" spans="1:4" x14ac:dyDescent="0.25">
      <c r="A2269" t="s">
        <v>1108</v>
      </c>
      <c r="B2269" t="s">
        <v>1455</v>
      </c>
      <c r="C2269" t="s">
        <v>4727</v>
      </c>
      <c r="D2269" t="b">
        <v>0</v>
      </c>
    </row>
    <row r="2270" spans="1:4" x14ac:dyDescent="0.25">
      <c r="A2270" t="s">
        <v>1108</v>
      </c>
      <c r="B2270" t="s">
        <v>1455</v>
      </c>
      <c r="C2270" t="s">
        <v>4728</v>
      </c>
      <c r="D2270" t="b">
        <v>0</v>
      </c>
    </row>
    <row r="2271" spans="1:4" x14ac:dyDescent="0.25">
      <c r="A2271" t="s">
        <v>1108</v>
      </c>
      <c r="B2271" t="s">
        <v>1455</v>
      </c>
      <c r="C2271" t="s">
        <v>2454</v>
      </c>
      <c r="D2271" t="b">
        <v>0</v>
      </c>
    </row>
    <row r="2272" spans="1:4" x14ac:dyDescent="0.25">
      <c r="A2272" t="s">
        <v>1108</v>
      </c>
      <c r="B2272" t="s">
        <v>1455</v>
      </c>
      <c r="C2272" t="s">
        <v>4729</v>
      </c>
      <c r="D2272">
        <v>0</v>
      </c>
    </row>
    <row r="2273" spans="1:4" x14ac:dyDescent="0.25">
      <c r="A2273" t="s">
        <v>1108</v>
      </c>
      <c r="B2273" t="s">
        <v>1455</v>
      </c>
      <c r="C2273" t="s">
        <v>4730</v>
      </c>
      <c r="D2273">
        <v>0</v>
      </c>
    </row>
    <row r="2274" spans="1:4" x14ac:dyDescent="0.25">
      <c r="A2274" t="s">
        <v>1108</v>
      </c>
      <c r="B2274" t="s">
        <v>1455</v>
      </c>
      <c r="C2274" t="s">
        <v>4731</v>
      </c>
      <c r="D2274">
        <v>0</v>
      </c>
    </row>
    <row r="2275" spans="1:4" x14ac:dyDescent="0.25">
      <c r="A2275" t="s">
        <v>1108</v>
      </c>
      <c r="B2275" t="s">
        <v>1455</v>
      </c>
      <c r="C2275" t="s">
        <v>1046</v>
      </c>
      <c r="D2275">
        <v>0</v>
      </c>
    </row>
    <row r="2276" spans="1:4" x14ac:dyDescent="0.25">
      <c r="A2276" t="s">
        <v>1108</v>
      </c>
      <c r="B2276" t="s">
        <v>1455</v>
      </c>
      <c r="C2276" t="s">
        <v>9</v>
      </c>
      <c r="D2276">
        <v>0</v>
      </c>
    </row>
    <row r="2277" spans="1:4" x14ac:dyDescent="0.25">
      <c r="A2277" t="s">
        <v>1108</v>
      </c>
      <c r="B2277" t="s">
        <v>1455</v>
      </c>
      <c r="C2277" t="s">
        <v>4733</v>
      </c>
      <c r="D2277">
        <v>0</v>
      </c>
    </row>
    <row r="2278" spans="1:4" x14ac:dyDescent="0.25">
      <c r="A2278" t="s">
        <v>1108</v>
      </c>
      <c r="B2278" t="s">
        <v>1455</v>
      </c>
      <c r="C2278" t="s">
        <v>4734</v>
      </c>
      <c r="D2278">
        <v>0</v>
      </c>
    </row>
    <row r="2279" spans="1:4" x14ac:dyDescent="0.25">
      <c r="A2279" t="s">
        <v>1108</v>
      </c>
      <c r="B2279" t="s">
        <v>1455</v>
      </c>
      <c r="C2279" t="s">
        <v>4735</v>
      </c>
      <c r="D2279">
        <v>0</v>
      </c>
    </row>
    <row r="2280" spans="1:4" x14ac:dyDescent="0.25">
      <c r="A2280" t="s">
        <v>1108</v>
      </c>
      <c r="B2280" t="s">
        <v>1455</v>
      </c>
      <c r="C2280" t="s">
        <v>1081</v>
      </c>
      <c r="D2280" t="s">
        <v>3111</v>
      </c>
    </row>
    <row r="2281" spans="1:4" x14ac:dyDescent="0.25">
      <c r="A2281" t="s">
        <v>1108</v>
      </c>
      <c r="B2281" t="s">
        <v>1458</v>
      </c>
      <c r="C2281" t="s">
        <v>4725</v>
      </c>
      <c r="D2281">
        <v>152</v>
      </c>
    </row>
    <row r="2282" spans="1:4" x14ac:dyDescent="0.25">
      <c r="A2282" t="s">
        <v>1108</v>
      </c>
      <c r="B2282" t="s">
        <v>1458</v>
      </c>
      <c r="C2282" t="s">
        <v>1083</v>
      </c>
      <c r="D2282" t="b">
        <v>0</v>
      </c>
    </row>
    <row r="2283" spans="1:4" x14ac:dyDescent="0.25">
      <c r="A2283" t="s">
        <v>1108</v>
      </c>
      <c r="B2283" t="s">
        <v>1458</v>
      </c>
      <c r="C2283" t="s">
        <v>4726</v>
      </c>
      <c r="D2283" t="b">
        <v>0</v>
      </c>
    </row>
    <row r="2284" spans="1:4" x14ac:dyDescent="0.25">
      <c r="A2284" t="s">
        <v>1108</v>
      </c>
      <c r="B2284" t="s">
        <v>1458</v>
      </c>
      <c r="C2284" t="s">
        <v>4727</v>
      </c>
      <c r="D2284" t="b">
        <v>0</v>
      </c>
    </row>
    <row r="2285" spans="1:4" x14ac:dyDescent="0.25">
      <c r="A2285" t="s">
        <v>1108</v>
      </c>
      <c r="B2285" t="s">
        <v>1458</v>
      </c>
      <c r="C2285" t="s">
        <v>4728</v>
      </c>
      <c r="D2285" t="b">
        <v>0</v>
      </c>
    </row>
    <row r="2286" spans="1:4" x14ac:dyDescent="0.25">
      <c r="A2286" t="s">
        <v>1108</v>
      </c>
      <c r="B2286" t="s">
        <v>1458</v>
      </c>
      <c r="C2286" t="s">
        <v>2454</v>
      </c>
      <c r="D2286" t="b">
        <v>0</v>
      </c>
    </row>
    <row r="2287" spans="1:4" x14ac:dyDescent="0.25">
      <c r="A2287" t="s">
        <v>1108</v>
      </c>
      <c r="B2287" t="s">
        <v>1458</v>
      </c>
      <c r="C2287" t="s">
        <v>4729</v>
      </c>
      <c r="D2287">
        <v>0</v>
      </c>
    </row>
    <row r="2288" spans="1:4" x14ac:dyDescent="0.25">
      <c r="A2288" t="s">
        <v>1108</v>
      </c>
      <c r="B2288" t="s">
        <v>1458</v>
      </c>
      <c r="C2288" t="s">
        <v>4730</v>
      </c>
      <c r="D2288">
        <v>0</v>
      </c>
    </row>
    <row r="2289" spans="1:4" x14ac:dyDescent="0.25">
      <c r="A2289" t="s">
        <v>1108</v>
      </c>
      <c r="B2289" t="s">
        <v>1458</v>
      </c>
      <c r="C2289" t="s">
        <v>4731</v>
      </c>
      <c r="D2289">
        <v>0</v>
      </c>
    </row>
    <row r="2290" spans="1:4" x14ac:dyDescent="0.25">
      <c r="A2290" t="s">
        <v>1108</v>
      </c>
      <c r="B2290" t="s">
        <v>1458</v>
      </c>
      <c r="C2290" t="s">
        <v>1046</v>
      </c>
      <c r="D2290">
        <v>0</v>
      </c>
    </row>
    <row r="2291" spans="1:4" x14ac:dyDescent="0.25">
      <c r="A2291" t="s">
        <v>1108</v>
      </c>
      <c r="B2291" t="s">
        <v>1458</v>
      </c>
      <c r="C2291" t="s">
        <v>9</v>
      </c>
      <c r="D2291">
        <v>0</v>
      </c>
    </row>
    <row r="2292" spans="1:4" x14ac:dyDescent="0.25">
      <c r="A2292" t="s">
        <v>1108</v>
      </c>
      <c r="B2292" t="s">
        <v>1458</v>
      </c>
      <c r="C2292" t="s">
        <v>4733</v>
      </c>
      <c r="D2292">
        <v>0</v>
      </c>
    </row>
    <row r="2293" spans="1:4" x14ac:dyDescent="0.25">
      <c r="A2293" t="s">
        <v>1108</v>
      </c>
      <c r="B2293" t="s">
        <v>1458</v>
      </c>
      <c r="C2293" t="s">
        <v>4734</v>
      </c>
      <c r="D2293">
        <v>0</v>
      </c>
    </row>
    <row r="2294" spans="1:4" x14ac:dyDescent="0.25">
      <c r="A2294" t="s">
        <v>1108</v>
      </c>
      <c r="B2294" t="s">
        <v>1458</v>
      </c>
      <c r="C2294" t="s">
        <v>4735</v>
      </c>
      <c r="D2294">
        <v>0</v>
      </c>
    </row>
    <row r="2295" spans="1:4" x14ac:dyDescent="0.25">
      <c r="A2295" t="s">
        <v>1108</v>
      </c>
      <c r="B2295" t="s">
        <v>1458</v>
      </c>
      <c r="C2295" t="s">
        <v>1081</v>
      </c>
      <c r="D2295" t="s">
        <v>3111</v>
      </c>
    </row>
    <row r="2296" spans="1:4" x14ac:dyDescent="0.25">
      <c r="A2296" t="s">
        <v>1108</v>
      </c>
      <c r="B2296" t="s">
        <v>1461</v>
      </c>
      <c r="C2296" t="s">
        <v>4725</v>
      </c>
      <c r="D2296">
        <v>153</v>
      </c>
    </row>
    <row r="2297" spans="1:4" x14ac:dyDescent="0.25">
      <c r="A2297" t="s">
        <v>1108</v>
      </c>
      <c r="B2297" t="s">
        <v>1461</v>
      </c>
      <c r="C2297" t="s">
        <v>1083</v>
      </c>
      <c r="D2297" t="b">
        <v>0</v>
      </c>
    </row>
    <row r="2298" spans="1:4" x14ac:dyDescent="0.25">
      <c r="A2298" t="s">
        <v>1108</v>
      </c>
      <c r="B2298" t="s">
        <v>1461</v>
      </c>
      <c r="C2298" t="s">
        <v>4726</v>
      </c>
      <c r="D2298" t="b">
        <v>0</v>
      </c>
    </row>
    <row r="2299" spans="1:4" x14ac:dyDescent="0.25">
      <c r="A2299" t="s">
        <v>1108</v>
      </c>
      <c r="B2299" t="s">
        <v>1461</v>
      </c>
      <c r="C2299" t="s">
        <v>4727</v>
      </c>
      <c r="D2299" t="b">
        <v>0</v>
      </c>
    </row>
    <row r="2300" spans="1:4" x14ac:dyDescent="0.25">
      <c r="A2300" t="s">
        <v>1108</v>
      </c>
      <c r="B2300" t="s">
        <v>1461</v>
      </c>
      <c r="C2300" t="s">
        <v>4728</v>
      </c>
      <c r="D2300" t="b">
        <v>0</v>
      </c>
    </row>
    <row r="2301" spans="1:4" x14ac:dyDescent="0.25">
      <c r="A2301" t="s">
        <v>1108</v>
      </c>
      <c r="B2301" t="s">
        <v>1461</v>
      </c>
      <c r="C2301" t="s">
        <v>2454</v>
      </c>
      <c r="D2301" t="b">
        <v>0</v>
      </c>
    </row>
    <row r="2302" spans="1:4" x14ac:dyDescent="0.25">
      <c r="A2302" t="s">
        <v>1108</v>
      </c>
      <c r="B2302" t="s">
        <v>1461</v>
      </c>
      <c r="C2302" t="s">
        <v>4729</v>
      </c>
      <c r="D2302">
        <v>0</v>
      </c>
    </row>
    <row r="2303" spans="1:4" x14ac:dyDescent="0.25">
      <c r="A2303" t="s">
        <v>1108</v>
      </c>
      <c r="B2303" t="s">
        <v>1461</v>
      </c>
      <c r="C2303" t="s">
        <v>4730</v>
      </c>
      <c r="D2303">
        <v>0</v>
      </c>
    </row>
    <row r="2304" spans="1:4" x14ac:dyDescent="0.25">
      <c r="A2304" t="s">
        <v>1108</v>
      </c>
      <c r="B2304" t="s">
        <v>1461</v>
      </c>
      <c r="C2304" t="s">
        <v>4731</v>
      </c>
      <c r="D2304">
        <v>0</v>
      </c>
    </row>
    <row r="2305" spans="1:4" x14ac:dyDescent="0.25">
      <c r="A2305" t="s">
        <v>1108</v>
      </c>
      <c r="B2305" t="s">
        <v>1461</v>
      </c>
      <c r="C2305" t="s">
        <v>1046</v>
      </c>
      <c r="D2305">
        <v>0</v>
      </c>
    </row>
    <row r="2306" spans="1:4" x14ac:dyDescent="0.25">
      <c r="A2306" t="s">
        <v>1108</v>
      </c>
      <c r="B2306" t="s">
        <v>1461</v>
      </c>
      <c r="C2306" t="s">
        <v>9</v>
      </c>
      <c r="D2306">
        <v>0</v>
      </c>
    </row>
    <row r="2307" spans="1:4" x14ac:dyDescent="0.25">
      <c r="A2307" t="s">
        <v>1108</v>
      </c>
      <c r="B2307" t="s">
        <v>1461</v>
      </c>
      <c r="C2307" t="s">
        <v>4733</v>
      </c>
      <c r="D2307">
        <v>0</v>
      </c>
    </row>
    <row r="2308" spans="1:4" x14ac:dyDescent="0.25">
      <c r="A2308" t="s">
        <v>1108</v>
      </c>
      <c r="B2308" t="s">
        <v>1461</v>
      </c>
      <c r="C2308" t="s">
        <v>4734</v>
      </c>
      <c r="D2308">
        <v>0</v>
      </c>
    </row>
    <row r="2309" spans="1:4" x14ac:dyDescent="0.25">
      <c r="A2309" t="s">
        <v>1108</v>
      </c>
      <c r="B2309" t="s">
        <v>1461</v>
      </c>
      <c r="C2309" t="s">
        <v>4735</v>
      </c>
      <c r="D2309">
        <v>0</v>
      </c>
    </row>
    <row r="2310" spans="1:4" x14ac:dyDescent="0.25">
      <c r="A2310" t="s">
        <v>1108</v>
      </c>
      <c r="B2310" t="s">
        <v>1461</v>
      </c>
      <c r="C2310" t="s">
        <v>1081</v>
      </c>
      <c r="D2310" t="s">
        <v>3111</v>
      </c>
    </row>
    <row r="2311" spans="1:4" x14ac:dyDescent="0.25">
      <c r="A2311" t="s">
        <v>1108</v>
      </c>
      <c r="B2311" t="s">
        <v>684</v>
      </c>
      <c r="C2311" t="s">
        <v>4725</v>
      </c>
      <c r="D2311">
        <v>154</v>
      </c>
    </row>
    <row r="2312" spans="1:4" x14ac:dyDescent="0.25">
      <c r="A2312" t="s">
        <v>1108</v>
      </c>
      <c r="B2312" t="s">
        <v>684</v>
      </c>
      <c r="C2312" t="s">
        <v>1083</v>
      </c>
      <c r="D2312" t="b">
        <v>0</v>
      </c>
    </row>
    <row r="2313" spans="1:4" x14ac:dyDescent="0.25">
      <c r="A2313" t="s">
        <v>1108</v>
      </c>
      <c r="B2313" t="s">
        <v>684</v>
      </c>
      <c r="C2313" t="s">
        <v>4726</v>
      </c>
      <c r="D2313" t="b">
        <v>0</v>
      </c>
    </row>
    <row r="2314" spans="1:4" x14ac:dyDescent="0.25">
      <c r="A2314" t="s">
        <v>1108</v>
      </c>
      <c r="B2314" t="s">
        <v>684</v>
      </c>
      <c r="C2314" t="s">
        <v>4727</v>
      </c>
      <c r="D2314" t="b">
        <v>0</v>
      </c>
    </row>
    <row r="2315" spans="1:4" x14ac:dyDescent="0.25">
      <c r="A2315" t="s">
        <v>1108</v>
      </c>
      <c r="B2315" t="s">
        <v>684</v>
      </c>
      <c r="C2315" t="s">
        <v>4728</v>
      </c>
      <c r="D2315" t="b">
        <v>0</v>
      </c>
    </row>
    <row r="2316" spans="1:4" x14ac:dyDescent="0.25">
      <c r="A2316" t="s">
        <v>1108</v>
      </c>
      <c r="B2316" t="s">
        <v>684</v>
      </c>
      <c r="C2316" t="s">
        <v>2454</v>
      </c>
      <c r="D2316" t="b">
        <v>0</v>
      </c>
    </row>
    <row r="2317" spans="1:4" x14ac:dyDescent="0.25">
      <c r="A2317" t="s">
        <v>1108</v>
      </c>
      <c r="B2317" t="s">
        <v>684</v>
      </c>
      <c r="C2317" t="s">
        <v>4729</v>
      </c>
      <c r="D2317">
        <v>0</v>
      </c>
    </row>
    <row r="2318" spans="1:4" x14ac:dyDescent="0.25">
      <c r="A2318" t="s">
        <v>1108</v>
      </c>
      <c r="B2318" t="s">
        <v>684</v>
      </c>
      <c r="C2318" t="s">
        <v>4730</v>
      </c>
      <c r="D2318">
        <v>0</v>
      </c>
    </row>
    <row r="2319" spans="1:4" x14ac:dyDescent="0.25">
      <c r="A2319" t="s">
        <v>1108</v>
      </c>
      <c r="B2319" t="s">
        <v>684</v>
      </c>
      <c r="C2319" t="s">
        <v>4731</v>
      </c>
      <c r="D2319">
        <v>0</v>
      </c>
    </row>
    <row r="2320" spans="1:4" x14ac:dyDescent="0.25">
      <c r="A2320" t="s">
        <v>1108</v>
      </c>
      <c r="B2320" t="s">
        <v>684</v>
      </c>
      <c r="C2320" t="s">
        <v>1046</v>
      </c>
      <c r="D2320">
        <v>0</v>
      </c>
    </row>
    <row r="2321" spans="1:4" x14ac:dyDescent="0.25">
      <c r="A2321" t="s">
        <v>1108</v>
      </c>
      <c r="B2321" t="s">
        <v>684</v>
      </c>
      <c r="C2321" t="s">
        <v>9</v>
      </c>
      <c r="D2321">
        <v>0</v>
      </c>
    </row>
    <row r="2322" spans="1:4" x14ac:dyDescent="0.25">
      <c r="A2322" t="s">
        <v>1108</v>
      </c>
      <c r="B2322" t="s">
        <v>684</v>
      </c>
      <c r="C2322" t="s">
        <v>4733</v>
      </c>
      <c r="D2322">
        <v>0</v>
      </c>
    </row>
    <row r="2323" spans="1:4" x14ac:dyDescent="0.25">
      <c r="A2323" t="s">
        <v>1108</v>
      </c>
      <c r="B2323" t="s">
        <v>684</v>
      </c>
      <c r="C2323" t="s">
        <v>4734</v>
      </c>
      <c r="D2323">
        <v>0</v>
      </c>
    </row>
    <row r="2324" spans="1:4" x14ac:dyDescent="0.25">
      <c r="A2324" t="s">
        <v>1108</v>
      </c>
      <c r="B2324" t="s">
        <v>684</v>
      </c>
      <c r="C2324" t="s">
        <v>4735</v>
      </c>
      <c r="D2324">
        <v>0</v>
      </c>
    </row>
    <row r="2325" spans="1:4" x14ac:dyDescent="0.25">
      <c r="A2325" t="s">
        <v>1108</v>
      </c>
      <c r="B2325" t="s">
        <v>684</v>
      </c>
      <c r="C2325" t="s">
        <v>1081</v>
      </c>
      <c r="D2325" t="s">
        <v>3111</v>
      </c>
    </row>
    <row r="2326" spans="1:4" x14ac:dyDescent="0.25">
      <c r="A2326" t="s">
        <v>1108</v>
      </c>
      <c r="B2326" t="s">
        <v>685</v>
      </c>
      <c r="C2326" t="s">
        <v>4725</v>
      </c>
      <c r="D2326">
        <v>155</v>
      </c>
    </row>
    <row r="2327" spans="1:4" x14ac:dyDescent="0.25">
      <c r="A2327" t="s">
        <v>1108</v>
      </c>
      <c r="B2327" t="s">
        <v>685</v>
      </c>
      <c r="C2327" t="s">
        <v>1083</v>
      </c>
      <c r="D2327" t="b">
        <v>0</v>
      </c>
    </row>
    <row r="2328" spans="1:4" x14ac:dyDescent="0.25">
      <c r="A2328" t="s">
        <v>1108</v>
      </c>
      <c r="B2328" t="s">
        <v>685</v>
      </c>
      <c r="C2328" t="s">
        <v>4726</v>
      </c>
      <c r="D2328" t="b">
        <v>0</v>
      </c>
    </row>
    <row r="2329" spans="1:4" x14ac:dyDescent="0.25">
      <c r="A2329" t="s">
        <v>1108</v>
      </c>
      <c r="B2329" t="s">
        <v>685</v>
      </c>
      <c r="C2329" t="s">
        <v>4727</v>
      </c>
      <c r="D2329" t="b">
        <v>0</v>
      </c>
    </row>
    <row r="2330" spans="1:4" x14ac:dyDescent="0.25">
      <c r="A2330" t="s">
        <v>1108</v>
      </c>
      <c r="B2330" t="s">
        <v>685</v>
      </c>
      <c r="C2330" t="s">
        <v>4728</v>
      </c>
      <c r="D2330" t="b">
        <v>0</v>
      </c>
    </row>
    <row r="2331" spans="1:4" x14ac:dyDescent="0.25">
      <c r="A2331" t="s">
        <v>1108</v>
      </c>
      <c r="B2331" t="s">
        <v>685</v>
      </c>
      <c r="C2331" t="s">
        <v>2454</v>
      </c>
      <c r="D2331" t="b">
        <v>0</v>
      </c>
    </row>
    <row r="2332" spans="1:4" x14ac:dyDescent="0.25">
      <c r="A2332" t="s">
        <v>1108</v>
      </c>
      <c r="B2332" t="s">
        <v>685</v>
      </c>
      <c r="C2332" t="s">
        <v>4729</v>
      </c>
      <c r="D2332">
        <v>0</v>
      </c>
    </row>
    <row r="2333" spans="1:4" x14ac:dyDescent="0.25">
      <c r="A2333" t="s">
        <v>1108</v>
      </c>
      <c r="B2333" t="s">
        <v>685</v>
      </c>
      <c r="C2333" t="s">
        <v>4730</v>
      </c>
      <c r="D2333">
        <v>0</v>
      </c>
    </row>
    <row r="2334" spans="1:4" x14ac:dyDescent="0.25">
      <c r="A2334" t="s">
        <v>1108</v>
      </c>
      <c r="B2334" t="s">
        <v>685</v>
      </c>
      <c r="C2334" t="s">
        <v>4731</v>
      </c>
      <c r="D2334">
        <v>0</v>
      </c>
    </row>
    <row r="2335" spans="1:4" x14ac:dyDescent="0.25">
      <c r="A2335" t="s">
        <v>1108</v>
      </c>
      <c r="B2335" t="s">
        <v>685</v>
      </c>
      <c r="C2335" t="s">
        <v>1046</v>
      </c>
      <c r="D2335">
        <v>0</v>
      </c>
    </row>
    <row r="2336" spans="1:4" x14ac:dyDescent="0.25">
      <c r="A2336" t="s">
        <v>1108</v>
      </c>
      <c r="B2336" t="s">
        <v>685</v>
      </c>
      <c r="C2336" t="s">
        <v>9</v>
      </c>
      <c r="D2336">
        <v>0</v>
      </c>
    </row>
    <row r="2337" spans="1:4" x14ac:dyDescent="0.25">
      <c r="A2337" t="s">
        <v>1108</v>
      </c>
      <c r="B2337" t="s">
        <v>685</v>
      </c>
      <c r="C2337" t="s">
        <v>4733</v>
      </c>
      <c r="D2337">
        <v>0</v>
      </c>
    </row>
    <row r="2338" spans="1:4" x14ac:dyDescent="0.25">
      <c r="A2338" t="s">
        <v>1108</v>
      </c>
      <c r="B2338" t="s">
        <v>685</v>
      </c>
      <c r="C2338" t="s">
        <v>4734</v>
      </c>
      <c r="D2338">
        <v>0</v>
      </c>
    </row>
    <row r="2339" spans="1:4" x14ac:dyDescent="0.25">
      <c r="A2339" t="s">
        <v>1108</v>
      </c>
      <c r="B2339" t="s">
        <v>685</v>
      </c>
      <c r="C2339" t="s">
        <v>4735</v>
      </c>
      <c r="D2339">
        <v>0</v>
      </c>
    </row>
    <row r="2340" spans="1:4" x14ac:dyDescent="0.25">
      <c r="A2340" t="s">
        <v>1108</v>
      </c>
      <c r="B2340" t="s">
        <v>685</v>
      </c>
      <c r="C2340" t="s">
        <v>1081</v>
      </c>
      <c r="D2340" t="s">
        <v>3111</v>
      </c>
    </row>
    <row r="2341" spans="1:4" x14ac:dyDescent="0.25">
      <c r="A2341" t="s">
        <v>1108</v>
      </c>
      <c r="B2341" t="s">
        <v>686</v>
      </c>
      <c r="C2341" t="s">
        <v>4725</v>
      </c>
      <c r="D2341">
        <v>156</v>
      </c>
    </row>
    <row r="2342" spans="1:4" x14ac:dyDescent="0.25">
      <c r="A2342" t="s">
        <v>1108</v>
      </c>
      <c r="B2342" t="s">
        <v>686</v>
      </c>
      <c r="C2342" t="s">
        <v>1083</v>
      </c>
      <c r="D2342" t="b">
        <v>0</v>
      </c>
    </row>
    <row r="2343" spans="1:4" x14ac:dyDescent="0.25">
      <c r="A2343" t="s">
        <v>1108</v>
      </c>
      <c r="B2343" t="s">
        <v>686</v>
      </c>
      <c r="C2343" t="s">
        <v>4726</v>
      </c>
      <c r="D2343" t="b">
        <v>0</v>
      </c>
    </row>
    <row r="2344" spans="1:4" x14ac:dyDescent="0.25">
      <c r="A2344" t="s">
        <v>1108</v>
      </c>
      <c r="B2344" t="s">
        <v>686</v>
      </c>
      <c r="C2344" t="s">
        <v>4727</v>
      </c>
      <c r="D2344" t="b">
        <v>0</v>
      </c>
    </row>
    <row r="2345" spans="1:4" x14ac:dyDescent="0.25">
      <c r="A2345" t="s">
        <v>1108</v>
      </c>
      <c r="B2345" t="s">
        <v>686</v>
      </c>
      <c r="C2345" t="s">
        <v>4728</v>
      </c>
      <c r="D2345" t="b">
        <v>0</v>
      </c>
    </row>
    <row r="2346" spans="1:4" x14ac:dyDescent="0.25">
      <c r="A2346" t="s">
        <v>1108</v>
      </c>
      <c r="B2346" t="s">
        <v>686</v>
      </c>
      <c r="C2346" t="s">
        <v>2454</v>
      </c>
      <c r="D2346" t="b">
        <v>0</v>
      </c>
    </row>
    <row r="2347" spans="1:4" x14ac:dyDescent="0.25">
      <c r="A2347" t="s">
        <v>1108</v>
      </c>
      <c r="B2347" t="s">
        <v>686</v>
      </c>
      <c r="C2347" t="s">
        <v>4729</v>
      </c>
      <c r="D2347">
        <v>0</v>
      </c>
    </row>
    <row r="2348" spans="1:4" x14ac:dyDescent="0.25">
      <c r="A2348" t="s">
        <v>1108</v>
      </c>
      <c r="B2348" t="s">
        <v>686</v>
      </c>
      <c r="C2348" t="s">
        <v>4730</v>
      </c>
      <c r="D2348">
        <v>0</v>
      </c>
    </row>
    <row r="2349" spans="1:4" x14ac:dyDescent="0.25">
      <c r="A2349" t="s">
        <v>1108</v>
      </c>
      <c r="B2349" t="s">
        <v>686</v>
      </c>
      <c r="C2349" t="s">
        <v>4731</v>
      </c>
      <c r="D2349">
        <v>0</v>
      </c>
    </row>
    <row r="2350" spans="1:4" x14ac:dyDescent="0.25">
      <c r="A2350" t="s">
        <v>1108</v>
      </c>
      <c r="B2350" t="s">
        <v>686</v>
      </c>
      <c r="C2350" t="s">
        <v>1046</v>
      </c>
      <c r="D2350">
        <v>0</v>
      </c>
    </row>
    <row r="2351" spans="1:4" x14ac:dyDescent="0.25">
      <c r="A2351" t="s">
        <v>1108</v>
      </c>
      <c r="B2351" t="s">
        <v>686</v>
      </c>
      <c r="C2351" t="s">
        <v>9</v>
      </c>
      <c r="D2351">
        <v>0</v>
      </c>
    </row>
    <row r="2352" spans="1:4" x14ac:dyDescent="0.25">
      <c r="A2352" t="s">
        <v>1108</v>
      </c>
      <c r="B2352" t="s">
        <v>686</v>
      </c>
      <c r="C2352" t="s">
        <v>4733</v>
      </c>
      <c r="D2352">
        <v>0</v>
      </c>
    </row>
    <row r="2353" spans="1:4" x14ac:dyDescent="0.25">
      <c r="A2353" t="s">
        <v>1108</v>
      </c>
      <c r="B2353" t="s">
        <v>686</v>
      </c>
      <c r="C2353" t="s">
        <v>4734</v>
      </c>
      <c r="D2353">
        <v>0</v>
      </c>
    </row>
    <row r="2354" spans="1:4" x14ac:dyDescent="0.25">
      <c r="A2354" t="s">
        <v>1108</v>
      </c>
      <c r="B2354" t="s">
        <v>686</v>
      </c>
      <c r="C2354" t="s">
        <v>4735</v>
      </c>
      <c r="D2354">
        <v>0</v>
      </c>
    </row>
    <row r="2355" spans="1:4" x14ac:dyDescent="0.25">
      <c r="A2355" t="s">
        <v>1108</v>
      </c>
      <c r="B2355" t="s">
        <v>686</v>
      </c>
      <c r="C2355" t="s">
        <v>1081</v>
      </c>
      <c r="D2355" t="s">
        <v>3111</v>
      </c>
    </row>
    <row r="2356" spans="1:4" x14ac:dyDescent="0.25">
      <c r="A2356" t="s">
        <v>1108</v>
      </c>
      <c r="B2356" t="s">
        <v>687</v>
      </c>
      <c r="C2356" t="s">
        <v>4725</v>
      </c>
      <c r="D2356">
        <v>157</v>
      </c>
    </row>
    <row r="2357" spans="1:4" x14ac:dyDescent="0.25">
      <c r="A2357" t="s">
        <v>1108</v>
      </c>
      <c r="B2357" t="s">
        <v>687</v>
      </c>
      <c r="C2357" t="s">
        <v>1083</v>
      </c>
      <c r="D2357" t="b">
        <v>0</v>
      </c>
    </row>
    <row r="2358" spans="1:4" x14ac:dyDescent="0.25">
      <c r="A2358" t="s">
        <v>1108</v>
      </c>
      <c r="B2358" t="s">
        <v>687</v>
      </c>
      <c r="C2358" t="s">
        <v>4726</v>
      </c>
      <c r="D2358" t="b">
        <v>0</v>
      </c>
    </row>
    <row r="2359" spans="1:4" x14ac:dyDescent="0.25">
      <c r="A2359" t="s">
        <v>1108</v>
      </c>
      <c r="B2359" t="s">
        <v>687</v>
      </c>
      <c r="C2359" t="s">
        <v>4727</v>
      </c>
      <c r="D2359" t="b">
        <v>0</v>
      </c>
    </row>
    <row r="2360" spans="1:4" x14ac:dyDescent="0.25">
      <c r="A2360" t="s">
        <v>1108</v>
      </c>
      <c r="B2360" t="s">
        <v>687</v>
      </c>
      <c r="C2360" t="s">
        <v>4728</v>
      </c>
      <c r="D2360" t="b">
        <v>0</v>
      </c>
    </row>
    <row r="2361" spans="1:4" x14ac:dyDescent="0.25">
      <c r="A2361" t="s">
        <v>1108</v>
      </c>
      <c r="B2361" t="s">
        <v>687</v>
      </c>
      <c r="C2361" t="s">
        <v>2454</v>
      </c>
      <c r="D2361" t="b">
        <v>0</v>
      </c>
    </row>
    <row r="2362" spans="1:4" x14ac:dyDescent="0.25">
      <c r="A2362" t="s">
        <v>1108</v>
      </c>
      <c r="B2362" t="s">
        <v>687</v>
      </c>
      <c r="C2362" t="s">
        <v>4729</v>
      </c>
      <c r="D2362">
        <v>0</v>
      </c>
    </row>
    <row r="2363" spans="1:4" x14ac:dyDescent="0.25">
      <c r="A2363" t="s">
        <v>1108</v>
      </c>
      <c r="B2363" t="s">
        <v>687</v>
      </c>
      <c r="C2363" t="s">
        <v>4730</v>
      </c>
      <c r="D2363">
        <v>0</v>
      </c>
    </row>
    <row r="2364" spans="1:4" x14ac:dyDescent="0.25">
      <c r="A2364" t="s">
        <v>1108</v>
      </c>
      <c r="B2364" t="s">
        <v>687</v>
      </c>
      <c r="C2364" t="s">
        <v>4731</v>
      </c>
      <c r="D2364">
        <v>0</v>
      </c>
    </row>
    <row r="2365" spans="1:4" x14ac:dyDescent="0.25">
      <c r="A2365" t="s">
        <v>1108</v>
      </c>
      <c r="B2365" t="s">
        <v>687</v>
      </c>
      <c r="C2365" t="s">
        <v>1046</v>
      </c>
      <c r="D2365">
        <v>0</v>
      </c>
    </row>
    <row r="2366" spans="1:4" x14ac:dyDescent="0.25">
      <c r="A2366" t="s">
        <v>1108</v>
      </c>
      <c r="B2366" t="s">
        <v>687</v>
      </c>
      <c r="C2366" t="s">
        <v>9</v>
      </c>
      <c r="D2366">
        <v>0</v>
      </c>
    </row>
    <row r="2367" spans="1:4" x14ac:dyDescent="0.25">
      <c r="A2367" t="s">
        <v>1108</v>
      </c>
      <c r="B2367" t="s">
        <v>687</v>
      </c>
      <c r="C2367" t="s">
        <v>4733</v>
      </c>
      <c r="D2367">
        <v>0</v>
      </c>
    </row>
    <row r="2368" spans="1:4" x14ac:dyDescent="0.25">
      <c r="A2368" t="s">
        <v>1108</v>
      </c>
      <c r="B2368" t="s">
        <v>687</v>
      </c>
      <c r="C2368" t="s">
        <v>4734</v>
      </c>
      <c r="D2368">
        <v>0</v>
      </c>
    </row>
    <row r="2369" spans="1:4" x14ac:dyDescent="0.25">
      <c r="A2369" t="s">
        <v>1108</v>
      </c>
      <c r="B2369" t="s">
        <v>687</v>
      </c>
      <c r="C2369" t="s">
        <v>4735</v>
      </c>
      <c r="D2369">
        <v>0</v>
      </c>
    </row>
    <row r="2370" spans="1:4" x14ac:dyDescent="0.25">
      <c r="A2370" t="s">
        <v>1108</v>
      </c>
      <c r="B2370" t="s">
        <v>687</v>
      </c>
      <c r="C2370" t="s">
        <v>1081</v>
      </c>
      <c r="D2370" t="s">
        <v>3111</v>
      </c>
    </row>
    <row r="2371" spans="1:4" x14ac:dyDescent="0.25">
      <c r="A2371" t="s">
        <v>1108</v>
      </c>
      <c r="B2371" t="s">
        <v>688</v>
      </c>
      <c r="C2371" t="s">
        <v>4725</v>
      </c>
      <c r="D2371">
        <v>158</v>
      </c>
    </row>
    <row r="2372" spans="1:4" x14ac:dyDescent="0.25">
      <c r="A2372" t="s">
        <v>1108</v>
      </c>
      <c r="B2372" t="s">
        <v>688</v>
      </c>
      <c r="C2372" t="s">
        <v>1083</v>
      </c>
      <c r="D2372" t="b">
        <v>0</v>
      </c>
    </row>
    <row r="2373" spans="1:4" x14ac:dyDescent="0.25">
      <c r="A2373" t="s">
        <v>1108</v>
      </c>
      <c r="B2373" t="s">
        <v>688</v>
      </c>
      <c r="C2373" t="s">
        <v>4726</v>
      </c>
      <c r="D2373" t="b">
        <v>0</v>
      </c>
    </row>
    <row r="2374" spans="1:4" x14ac:dyDescent="0.25">
      <c r="A2374" t="s">
        <v>1108</v>
      </c>
      <c r="B2374" t="s">
        <v>688</v>
      </c>
      <c r="C2374" t="s">
        <v>4727</v>
      </c>
      <c r="D2374" t="b">
        <v>0</v>
      </c>
    </row>
    <row r="2375" spans="1:4" x14ac:dyDescent="0.25">
      <c r="A2375" t="s">
        <v>1108</v>
      </c>
      <c r="B2375" t="s">
        <v>688</v>
      </c>
      <c r="C2375" t="s">
        <v>4728</v>
      </c>
      <c r="D2375" t="b">
        <v>0</v>
      </c>
    </row>
    <row r="2376" spans="1:4" x14ac:dyDescent="0.25">
      <c r="A2376" t="s">
        <v>1108</v>
      </c>
      <c r="B2376" t="s">
        <v>688</v>
      </c>
      <c r="C2376" t="s">
        <v>2454</v>
      </c>
      <c r="D2376" t="b">
        <v>0</v>
      </c>
    </row>
    <row r="2377" spans="1:4" x14ac:dyDescent="0.25">
      <c r="A2377" t="s">
        <v>1108</v>
      </c>
      <c r="B2377" t="s">
        <v>688</v>
      </c>
      <c r="C2377" t="s">
        <v>4729</v>
      </c>
      <c r="D2377">
        <v>0</v>
      </c>
    </row>
    <row r="2378" spans="1:4" x14ac:dyDescent="0.25">
      <c r="A2378" t="s">
        <v>1108</v>
      </c>
      <c r="B2378" t="s">
        <v>688</v>
      </c>
      <c r="C2378" t="s">
        <v>4730</v>
      </c>
      <c r="D2378">
        <v>0</v>
      </c>
    </row>
    <row r="2379" spans="1:4" x14ac:dyDescent="0.25">
      <c r="A2379" t="s">
        <v>1108</v>
      </c>
      <c r="B2379" t="s">
        <v>688</v>
      </c>
      <c r="C2379" t="s">
        <v>4731</v>
      </c>
      <c r="D2379">
        <v>0</v>
      </c>
    </row>
    <row r="2380" spans="1:4" x14ac:dyDescent="0.25">
      <c r="A2380" t="s">
        <v>1108</v>
      </c>
      <c r="B2380" t="s">
        <v>688</v>
      </c>
      <c r="C2380" t="s">
        <v>1046</v>
      </c>
      <c r="D2380">
        <v>0</v>
      </c>
    </row>
    <row r="2381" spans="1:4" x14ac:dyDescent="0.25">
      <c r="A2381" t="s">
        <v>1108</v>
      </c>
      <c r="B2381" t="s">
        <v>688</v>
      </c>
      <c r="C2381" t="s">
        <v>9</v>
      </c>
      <c r="D2381">
        <v>0</v>
      </c>
    </row>
    <row r="2382" spans="1:4" x14ac:dyDescent="0.25">
      <c r="A2382" t="s">
        <v>1108</v>
      </c>
      <c r="B2382" t="s">
        <v>688</v>
      </c>
      <c r="C2382" t="s">
        <v>4733</v>
      </c>
      <c r="D2382">
        <v>0</v>
      </c>
    </row>
    <row r="2383" spans="1:4" x14ac:dyDescent="0.25">
      <c r="A2383" t="s">
        <v>1108</v>
      </c>
      <c r="B2383" t="s">
        <v>688</v>
      </c>
      <c r="C2383" t="s">
        <v>4734</v>
      </c>
      <c r="D2383">
        <v>0</v>
      </c>
    </row>
    <row r="2384" spans="1:4" x14ac:dyDescent="0.25">
      <c r="A2384" t="s">
        <v>1108</v>
      </c>
      <c r="B2384" t="s">
        <v>688</v>
      </c>
      <c r="C2384" t="s">
        <v>4735</v>
      </c>
      <c r="D2384">
        <v>0</v>
      </c>
    </row>
    <row r="2385" spans="1:4" x14ac:dyDescent="0.25">
      <c r="A2385" t="s">
        <v>1108</v>
      </c>
      <c r="B2385" t="s">
        <v>688</v>
      </c>
      <c r="C2385" t="s">
        <v>1081</v>
      </c>
      <c r="D2385" t="s">
        <v>3111</v>
      </c>
    </row>
    <row r="2386" spans="1:4" x14ac:dyDescent="0.25">
      <c r="A2386" t="s">
        <v>1108</v>
      </c>
      <c r="B2386" t="s">
        <v>689</v>
      </c>
      <c r="C2386" t="s">
        <v>4725</v>
      </c>
      <c r="D2386">
        <v>159</v>
      </c>
    </row>
    <row r="2387" spans="1:4" x14ac:dyDescent="0.25">
      <c r="A2387" t="s">
        <v>1108</v>
      </c>
      <c r="B2387" t="s">
        <v>689</v>
      </c>
      <c r="C2387" t="s">
        <v>1083</v>
      </c>
      <c r="D2387" t="b">
        <v>0</v>
      </c>
    </row>
    <row r="2388" spans="1:4" x14ac:dyDescent="0.25">
      <c r="A2388" t="s">
        <v>1108</v>
      </c>
      <c r="B2388" t="s">
        <v>689</v>
      </c>
      <c r="C2388" t="s">
        <v>4726</v>
      </c>
      <c r="D2388" t="b">
        <v>0</v>
      </c>
    </row>
    <row r="2389" spans="1:4" x14ac:dyDescent="0.25">
      <c r="A2389" t="s">
        <v>1108</v>
      </c>
      <c r="B2389" t="s">
        <v>689</v>
      </c>
      <c r="C2389" t="s">
        <v>4727</v>
      </c>
      <c r="D2389" t="b">
        <v>0</v>
      </c>
    </row>
    <row r="2390" spans="1:4" x14ac:dyDescent="0.25">
      <c r="A2390" t="s">
        <v>1108</v>
      </c>
      <c r="B2390" t="s">
        <v>689</v>
      </c>
      <c r="C2390" t="s">
        <v>4728</v>
      </c>
      <c r="D2390" t="b">
        <v>0</v>
      </c>
    </row>
    <row r="2391" spans="1:4" x14ac:dyDescent="0.25">
      <c r="A2391" t="s">
        <v>1108</v>
      </c>
      <c r="B2391" t="s">
        <v>689</v>
      </c>
      <c r="C2391" t="s">
        <v>2454</v>
      </c>
      <c r="D2391" t="b">
        <v>0</v>
      </c>
    </row>
    <row r="2392" spans="1:4" x14ac:dyDescent="0.25">
      <c r="A2392" t="s">
        <v>1108</v>
      </c>
      <c r="B2392" t="s">
        <v>689</v>
      </c>
      <c r="C2392" t="s">
        <v>4729</v>
      </c>
      <c r="D2392">
        <v>0</v>
      </c>
    </row>
    <row r="2393" spans="1:4" x14ac:dyDescent="0.25">
      <c r="A2393" t="s">
        <v>1108</v>
      </c>
      <c r="B2393" t="s">
        <v>689</v>
      </c>
      <c r="C2393" t="s">
        <v>4730</v>
      </c>
      <c r="D2393">
        <v>0</v>
      </c>
    </row>
    <row r="2394" spans="1:4" x14ac:dyDescent="0.25">
      <c r="A2394" t="s">
        <v>1108</v>
      </c>
      <c r="B2394" t="s">
        <v>689</v>
      </c>
      <c r="C2394" t="s">
        <v>4731</v>
      </c>
      <c r="D2394">
        <v>0</v>
      </c>
    </row>
    <row r="2395" spans="1:4" x14ac:dyDescent="0.25">
      <c r="A2395" t="s">
        <v>1108</v>
      </c>
      <c r="B2395" t="s">
        <v>689</v>
      </c>
      <c r="C2395" t="s">
        <v>1046</v>
      </c>
      <c r="D2395">
        <v>0</v>
      </c>
    </row>
    <row r="2396" spans="1:4" x14ac:dyDescent="0.25">
      <c r="A2396" t="s">
        <v>1108</v>
      </c>
      <c r="B2396" t="s">
        <v>689</v>
      </c>
      <c r="C2396" t="s">
        <v>9</v>
      </c>
      <c r="D2396">
        <v>0</v>
      </c>
    </row>
    <row r="2397" spans="1:4" x14ac:dyDescent="0.25">
      <c r="A2397" t="s">
        <v>1108</v>
      </c>
      <c r="B2397" t="s">
        <v>689</v>
      </c>
      <c r="C2397" t="s">
        <v>4733</v>
      </c>
      <c r="D2397">
        <v>0</v>
      </c>
    </row>
    <row r="2398" spans="1:4" x14ac:dyDescent="0.25">
      <c r="A2398" t="s">
        <v>1108</v>
      </c>
      <c r="B2398" t="s">
        <v>689</v>
      </c>
      <c r="C2398" t="s">
        <v>4734</v>
      </c>
      <c r="D2398">
        <v>0</v>
      </c>
    </row>
    <row r="2399" spans="1:4" x14ac:dyDescent="0.25">
      <c r="A2399" t="s">
        <v>1108</v>
      </c>
      <c r="B2399" t="s">
        <v>689</v>
      </c>
      <c r="C2399" t="s">
        <v>4735</v>
      </c>
      <c r="D2399">
        <v>0</v>
      </c>
    </row>
    <row r="2400" spans="1:4" x14ac:dyDescent="0.25">
      <c r="A2400" t="s">
        <v>1108</v>
      </c>
      <c r="B2400" t="s">
        <v>689</v>
      </c>
      <c r="C2400" t="s">
        <v>1081</v>
      </c>
      <c r="D2400" t="s">
        <v>3111</v>
      </c>
    </row>
    <row r="2401" spans="1:4" x14ac:dyDescent="0.25">
      <c r="A2401" t="s">
        <v>1111</v>
      </c>
      <c r="B2401" t="s">
        <v>1476</v>
      </c>
      <c r="C2401" t="s">
        <v>4725</v>
      </c>
      <c r="D2401">
        <v>160</v>
      </c>
    </row>
    <row r="2402" spans="1:4" x14ac:dyDescent="0.25">
      <c r="A2402" t="s">
        <v>1111</v>
      </c>
      <c r="B2402" t="s">
        <v>1476</v>
      </c>
      <c r="C2402" t="s">
        <v>1083</v>
      </c>
      <c r="D2402" t="b">
        <v>0</v>
      </c>
    </row>
    <row r="2403" spans="1:4" x14ac:dyDescent="0.25">
      <c r="A2403" t="s">
        <v>1111</v>
      </c>
      <c r="B2403" t="s">
        <v>1476</v>
      </c>
      <c r="C2403" t="s">
        <v>4726</v>
      </c>
      <c r="D2403" t="b">
        <v>1</v>
      </c>
    </row>
    <row r="2404" spans="1:4" x14ac:dyDescent="0.25">
      <c r="A2404" t="s">
        <v>1111</v>
      </c>
      <c r="B2404" t="s">
        <v>1476</v>
      </c>
      <c r="C2404" t="s">
        <v>4727</v>
      </c>
      <c r="D2404" t="b">
        <v>1</v>
      </c>
    </row>
    <row r="2405" spans="1:4" x14ac:dyDescent="0.25">
      <c r="A2405" t="s">
        <v>1111</v>
      </c>
      <c r="B2405" t="s">
        <v>1476</v>
      </c>
      <c r="C2405" t="s">
        <v>4728</v>
      </c>
      <c r="D2405" t="b">
        <v>0</v>
      </c>
    </row>
    <row r="2406" spans="1:4" x14ac:dyDescent="0.25">
      <c r="A2406" t="s">
        <v>1111</v>
      </c>
      <c r="B2406" t="s">
        <v>1476</v>
      </c>
      <c r="C2406" t="s">
        <v>2454</v>
      </c>
      <c r="D2406" t="b">
        <v>0</v>
      </c>
    </row>
    <row r="2407" spans="1:4" x14ac:dyDescent="0.25">
      <c r="A2407" t="s">
        <v>1111</v>
      </c>
      <c r="B2407" t="s">
        <v>1476</v>
      </c>
      <c r="C2407" t="s">
        <v>4729</v>
      </c>
      <c r="D2407">
        <v>2</v>
      </c>
    </row>
    <row r="2408" spans="1:4" x14ac:dyDescent="0.25">
      <c r="A2408" t="s">
        <v>1111</v>
      </c>
      <c r="B2408" t="s">
        <v>1476</v>
      </c>
      <c r="C2408" t="s">
        <v>4730</v>
      </c>
      <c r="D2408">
        <v>4</v>
      </c>
    </row>
    <row r="2409" spans="1:4" x14ac:dyDescent="0.25">
      <c r="A2409" t="s">
        <v>1111</v>
      </c>
      <c r="B2409" t="s">
        <v>1476</v>
      </c>
      <c r="C2409" t="s">
        <v>4731</v>
      </c>
      <c r="D2409">
        <v>2</v>
      </c>
    </row>
    <row r="2410" spans="1:4" x14ac:dyDescent="0.25">
      <c r="A2410" t="s">
        <v>1111</v>
      </c>
      <c r="B2410" t="s">
        <v>1476</v>
      </c>
      <c r="C2410" t="s">
        <v>1046</v>
      </c>
      <c r="D2410">
        <v>0</v>
      </c>
    </row>
    <row r="2411" spans="1:4" x14ac:dyDescent="0.25">
      <c r="A2411" t="s">
        <v>1111</v>
      </c>
      <c r="B2411" t="s">
        <v>1476</v>
      </c>
      <c r="C2411" t="s">
        <v>9</v>
      </c>
      <c r="D2411">
        <v>0</v>
      </c>
    </row>
    <row r="2412" spans="1:4" x14ac:dyDescent="0.25">
      <c r="A2412" t="s">
        <v>1111</v>
      </c>
      <c r="B2412" t="s">
        <v>1476</v>
      </c>
      <c r="C2412" t="s">
        <v>4733</v>
      </c>
      <c r="D2412">
        <v>0</v>
      </c>
    </row>
    <row r="2413" spans="1:4" x14ac:dyDescent="0.25">
      <c r="A2413" t="s">
        <v>1111</v>
      </c>
      <c r="B2413" t="s">
        <v>1476</v>
      </c>
      <c r="C2413" t="s">
        <v>4734</v>
      </c>
      <c r="D2413">
        <v>0</v>
      </c>
    </row>
    <row r="2414" spans="1:4" x14ac:dyDescent="0.25">
      <c r="A2414" t="s">
        <v>1111</v>
      </c>
      <c r="B2414" t="s">
        <v>1476</v>
      </c>
      <c r="C2414" t="s">
        <v>4735</v>
      </c>
      <c r="D2414">
        <v>0</v>
      </c>
    </row>
    <row r="2415" spans="1:4" x14ac:dyDescent="0.25">
      <c r="A2415" t="s">
        <v>1111</v>
      </c>
      <c r="B2415" t="s">
        <v>1476</v>
      </c>
      <c r="C2415" t="s">
        <v>1081</v>
      </c>
      <c r="D2415" t="s">
        <v>4738</v>
      </c>
    </row>
    <row r="2416" spans="1:4" x14ac:dyDescent="0.25">
      <c r="A2416" t="s">
        <v>1111</v>
      </c>
      <c r="B2416" t="s">
        <v>1479</v>
      </c>
      <c r="C2416" t="s">
        <v>4725</v>
      </c>
      <c r="D2416">
        <v>161</v>
      </c>
    </row>
    <row r="2417" spans="1:4" x14ac:dyDescent="0.25">
      <c r="A2417" t="s">
        <v>1111</v>
      </c>
      <c r="B2417" t="s">
        <v>1479</v>
      </c>
      <c r="C2417" t="s">
        <v>1083</v>
      </c>
      <c r="D2417" t="b">
        <v>0</v>
      </c>
    </row>
    <row r="2418" spans="1:4" x14ac:dyDescent="0.25">
      <c r="A2418" t="s">
        <v>1111</v>
      </c>
      <c r="B2418" t="s">
        <v>1479</v>
      </c>
      <c r="C2418" t="s">
        <v>4726</v>
      </c>
      <c r="D2418" t="b">
        <v>1</v>
      </c>
    </row>
    <row r="2419" spans="1:4" x14ac:dyDescent="0.25">
      <c r="A2419" t="s">
        <v>1111</v>
      </c>
      <c r="B2419" t="s">
        <v>1479</v>
      </c>
      <c r="C2419" t="s">
        <v>4727</v>
      </c>
      <c r="D2419" t="b">
        <v>1</v>
      </c>
    </row>
    <row r="2420" spans="1:4" x14ac:dyDescent="0.25">
      <c r="A2420" t="s">
        <v>1111</v>
      </c>
      <c r="B2420" t="s">
        <v>1479</v>
      </c>
      <c r="C2420" t="s">
        <v>4728</v>
      </c>
      <c r="D2420" t="b">
        <v>0</v>
      </c>
    </row>
    <row r="2421" spans="1:4" x14ac:dyDescent="0.25">
      <c r="A2421" t="s">
        <v>1111</v>
      </c>
      <c r="B2421" t="s">
        <v>1479</v>
      </c>
      <c r="C2421" t="s">
        <v>2454</v>
      </c>
      <c r="D2421" t="b">
        <v>0</v>
      </c>
    </row>
    <row r="2422" spans="1:4" x14ac:dyDescent="0.25">
      <c r="A2422" t="s">
        <v>1111</v>
      </c>
      <c r="B2422" t="s">
        <v>1479</v>
      </c>
      <c r="C2422" t="s">
        <v>4729</v>
      </c>
      <c r="D2422">
        <v>2</v>
      </c>
    </row>
    <row r="2423" spans="1:4" x14ac:dyDescent="0.25">
      <c r="A2423" t="s">
        <v>1111</v>
      </c>
      <c r="B2423" t="s">
        <v>1479</v>
      </c>
      <c r="C2423" t="s">
        <v>4730</v>
      </c>
      <c r="D2423">
        <v>4</v>
      </c>
    </row>
    <row r="2424" spans="1:4" x14ac:dyDescent="0.25">
      <c r="A2424" t="s">
        <v>1111</v>
      </c>
      <c r="B2424" t="s">
        <v>1479</v>
      </c>
      <c r="C2424" t="s">
        <v>4731</v>
      </c>
      <c r="D2424">
        <v>1</v>
      </c>
    </row>
    <row r="2425" spans="1:4" x14ac:dyDescent="0.25">
      <c r="A2425" t="s">
        <v>1111</v>
      </c>
      <c r="B2425" t="s">
        <v>1479</v>
      </c>
      <c r="C2425" t="s">
        <v>1046</v>
      </c>
      <c r="D2425">
        <v>0</v>
      </c>
    </row>
    <row r="2426" spans="1:4" x14ac:dyDescent="0.25">
      <c r="A2426" t="s">
        <v>1111</v>
      </c>
      <c r="B2426" t="s">
        <v>1479</v>
      </c>
      <c r="C2426" t="s">
        <v>9</v>
      </c>
      <c r="D2426">
        <v>0</v>
      </c>
    </row>
    <row r="2427" spans="1:4" x14ac:dyDescent="0.25">
      <c r="A2427" t="s">
        <v>1111</v>
      </c>
      <c r="B2427" t="s">
        <v>1479</v>
      </c>
      <c r="C2427" t="s">
        <v>4733</v>
      </c>
      <c r="D2427">
        <v>0</v>
      </c>
    </row>
    <row r="2428" spans="1:4" x14ac:dyDescent="0.25">
      <c r="A2428" t="s">
        <v>1111</v>
      </c>
      <c r="B2428" t="s">
        <v>1479</v>
      </c>
      <c r="C2428" t="s">
        <v>4734</v>
      </c>
      <c r="D2428">
        <v>0</v>
      </c>
    </row>
    <row r="2429" spans="1:4" x14ac:dyDescent="0.25">
      <c r="A2429" t="s">
        <v>1111</v>
      </c>
      <c r="B2429" t="s">
        <v>1479</v>
      </c>
      <c r="C2429" t="s">
        <v>4735</v>
      </c>
      <c r="D2429">
        <v>0</v>
      </c>
    </row>
    <row r="2430" spans="1:4" x14ac:dyDescent="0.25">
      <c r="A2430" t="s">
        <v>1111</v>
      </c>
      <c r="B2430" t="s">
        <v>1479</v>
      </c>
      <c r="C2430" t="s">
        <v>1081</v>
      </c>
      <c r="D2430" t="s">
        <v>4736</v>
      </c>
    </row>
    <row r="2431" spans="1:4" x14ac:dyDescent="0.25">
      <c r="A2431" t="s">
        <v>1111</v>
      </c>
      <c r="B2431" t="s">
        <v>1482</v>
      </c>
      <c r="C2431" t="s">
        <v>4725</v>
      </c>
      <c r="D2431">
        <v>162</v>
      </c>
    </row>
    <row r="2432" spans="1:4" x14ac:dyDescent="0.25">
      <c r="A2432" t="s">
        <v>1111</v>
      </c>
      <c r="B2432" t="s">
        <v>1482</v>
      </c>
      <c r="C2432" t="s">
        <v>1083</v>
      </c>
      <c r="D2432" t="b">
        <v>0</v>
      </c>
    </row>
    <row r="2433" spans="1:4" x14ac:dyDescent="0.25">
      <c r="A2433" t="s">
        <v>1111</v>
      </c>
      <c r="B2433" t="s">
        <v>1482</v>
      </c>
      <c r="C2433" t="s">
        <v>4726</v>
      </c>
      <c r="D2433" t="b">
        <v>1</v>
      </c>
    </row>
    <row r="2434" spans="1:4" x14ac:dyDescent="0.25">
      <c r="A2434" t="s">
        <v>1111</v>
      </c>
      <c r="B2434" t="s">
        <v>1482</v>
      </c>
      <c r="C2434" t="s">
        <v>4727</v>
      </c>
      <c r="D2434" t="b">
        <v>1</v>
      </c>
    </row>
    <row r="2435" spans="1:4" x14ac:dyDescent="0.25">
      <c r="A2435" t="s">
        <v>1111</v>
      </c>
      <c r="B2435" t="s">
        <v>1482</v>
      </c>
      <c r="C2435" t="s">
        <v>4728</v>
      </c>
      <c r="D2435" t="b">
        <v>0</v>
      </c>
    </row>
    <row r="2436" spans="1:4" x14ac:dyDescent="0.25">
      <c r="A2436" t="s">
        <v>1111</v>
      </c>
      <c r="B2436" t="s">
        <v>1482</v>
      </c>
      <c r="C2436" t="s">
        <v>2454</v>
      </c>
      <c r="D2436" t="b">
        <v>0</v>
      </c>
    </row>
    <row r="2437" spans="1:4" x14ac:dyDescent="0.25">
      <c r="A2437" t="s">
        <v>1111</v>
      </c>
      <c r="B2437" t="s">
        <v>1482</v>
      </c>
      <c r="C2437" t="s">
        <v>4729</v>
      </c>
      <c r="D2437">
        <v>2</v>
      </c>
    </row>
    <row r="2438" spans="1:4" x14ac:dyDescent="0.25">
      <c r="A2438" t="s">
        <v>1111</v>
      </c>
      <c r="B2438" t="s">
        <v>1482</v>
      </c>
      <c r="C2438" t="s">
        <v>4730</v>
      </c>
      <c r="D2438">
        <v>4</v>
      </c>
    </row>
    <row r="2439" spans="1:4" x14ac:dyDescent="0.25">
      <c r="A2439" t="s">
        <v>1111</v>
      </c>
      <c r="B2439" t="s">
        <v>1482</v>
      </c>
      <c r="C2439" t="s">
        <v>4731</v>
      </c>
      <c r="D2439">
        <v>3</v>
      </c>
    </row>
    <row r="2440" spans="1:4" x14ac:dyDescent="0.25">
      <c r="A2440" t="s">
        <v>1111</v>
      </c>
      <c r="B2440" t="s">
        <v>1482</v>
      </c>
      <c r="C2440" t="s">
        <v>1046</v>
      </c>
      <c r="D2440">
        <v>0</v>
      </c>
    </row>
    <row r="2441" spans="1:4" x14ac:dyDescent="0.25">
      <c r="A2441" t="s">
        <v>1111</v>
      </c>
      <c r="B2441" t="s">
        <v>1482</v>
      </c>
      <c r="C2441" t="s">
        <v>9</v>
      </c>
      <c r="D2441">
        <v>0</v>
      </c>
    </row>
    <row r="2442" spans="1:4" x14ac:dyDescent="0.25">
      <c r="A2442" t="s">
        <v>1111</v>
      </c>
      <c r="B2442" t="s">
        <v>1482</v>
      </c>
      <c r="C2442" t="s">
        <v>4733</v>
      </c>
      <c r="D2442">
        <v>0</v>
      </c>
    </row>
    <row r="2443" spans="1:4" x14ac:dyDescent="0.25">
      <c r="A2443" t="s">
        <v>1111</v>
      </c>
      <c r="B2443" t="s">
        <v>1482</v>
      </c>
      <c r="C2443" t="s">
        <v>4734</v>
      </c>
      <c r="D2443">
        <v>0</v>
      </c>
    </row>
    <row r="2444" spans="1:4" x14ac:dyDescent="0.25">
      <c r="A2444" t="s">
        <v>1111</v>
      </c>
      <c r="B2444" t="s">
        <v>1482</v>
      </c>
      <c r="C2444" t="s">
        <v>4735</v>
      </c>
      <c r="D2444">
        <v>0</v>
      </c>
    </row>
    <row r="2445" spans="1:4" x14ac:dyDescent="0.25">
      <c r="A2445" t="s">
        <v>1111</v>
      </c>
      <c r="B2445" t="s">
        <v>1482</v>
      </c>
      <c r="C2445" t="s">
        <v>1081</v>
      </c>
      <c r="D2445" t="s">
        <v>4736</v>
      </c>
    </row>
    <row r="2446" spans="1:4" x14ac:dyDescent="0.25">
      <c r="A2446" t="s">
        <v>1111</v>
      </c>
      <c r="B2446" t="s">
        <v>1485</v>
      </c>
      <c r="C2446" t="s">
        <v>4725</v>
      </c>
      <c r="D2446">
        <v>163</v>
      </c>
    </row>
    <row r="2447" spans="1:4" x14ac:dyDescent="0.25">
      <c r="A2447" t="s">
        <v>1111</v>
      </c>
      <c r="B2447" t="s">
        <v>1485</v>
      </c>
      <c r="C2447" t="s">
        <v>1083</v>
      </c>
      <c r="D2447" t="b">
        <v>0</v>
      </c>
    </row>
    <row r="2448" spans="1:4" x14ac:dyDescent="0.25">
      <c r="A2448" t="s">
        <v>1111</v>
      </c>
      <c r="B2448" t="s">
        <v>1485</v>
      </c>
      <c r="C2448" t="s">
        <v>4726</v>
      </c>
      <c r="D2448" t="b">
        <v>0</v>
      </c>
    </row>
    <row r="2449" spans="1:4" x14ac:dyDescent="0.25">
      <c r="A2449" t="s">
        <v>1111</v>
      </c>
      <c r="B2449" t="s">
        <v>1485</v>
      </c>
      <c r="C2449" t="s">
        <v>4727</v>
      </c>
      <c r="D2449" t="b">
        <v>0</v>
      </c>
    </row>
    <row r="2450" spans="1:4" x14ac:dyDescent="0.25">
      <c r="A2450" t="s">
        <v>1111</v>
      </c>
      <c r="B2450" t="s">
        <v>1485</v>
      </c>
      <c r="C2450" t="s">
        <v>4728</v>
      </c>
      <c r="D2450" t="b">
        <v>0</v>
      </c>
    </row>
    <row r="2451" spans="1:4" x14ac:dyDescent="0.25">
      <c r="A2451" t="s">
        <v>1111</v>
      </c>
      <c r="B2451" t="s">
        <v>1485</v>
      </c>
      <c r="C2451" t="s">
        <v>2454</v>
      </c>
      <c r="D2451" t="b">
        <v>0</v>
      </c>
    </row>
    <row r="2452" spans="1:4" x14ac:dyDescent="0.25">
      <c r="A2452" t="s">
        <v>1111</v>
      </c>
      <c r="B2452" t="s">
        <v>1485</v>
      </c>
      <c r="C2452" t="s">
        <v>4729</v>
      </c>
      <c r="D2452">
        <v>0</v>
      </c>
    </row>
    <row r="2453" spans="1:4" x14ac:dyDescent="0.25">
      <c r="A2453" t="s">
        <v>1111</v>
      </c>
      <c r="B2453" t="s">
        <v>1485</v>
      </c>
      <c r="C2453" t="s">
        <v>4730</v>
      </c>
      <c r="D2453">
        <v>0</v>
      </c>
    </row>
    <row r="2454" spans="1:4" x14ac:dyDescent="0.25">
      <c r="A2454" t="s">
        <v>1111</v>
      </c>
      <c r="B2454" t="s">
        <v>1485</v>
      </c>
      <c r="C2454" t="s">
        <v>4731</v>
      </c>
      <c r="D2454">
        <v>0</v>
      </c>
    </row>
    <row r="2455" spans="1:4" x14ac:dyDescent="0.25">
      <c r="A2455" t="s">
        <v>1111</v>
      </c>
      <c r="B2455" t="s">
        <v>1485</v>
      </c>
      <c r="C2455" t="s">
        <v>1046</v>
      </c>
      <c r="D2455">
        <v>0</v>
      </c>
    </row>
    <row r="2456" spans="1:4" x14ac:dyDescent="0.25">
      <c r="A2456" t="s">
        <v>1111</v>
      </c>
      <c r="B2456" t="s">
        <v>1485</v>
      </c>
      <c r="C2456" t="s">
        <v>9</v>
      </c>
      <c r="D2456">
        <v>0</v>
      </c>
    </row>
    <row r="2457" spans="1:4" x14ac:dyDescent="0.25">
      <c r="A2457" t="s">
        <v>1111</v>
      </c>
      <c r="B2457" t="s">
        <v>1485</v>
      </c>
      <c r="C2457" t="s">
        <v>4733</v>
      </c>
      <c r="D2457">
        <v>0</v>
      </c>
    </row>
    <row r="2458" spans="1:4" x14ac:dyDescent="0.25">
      <c r="A2458" t="s">
        <v>1111</v>
      </c>
      <c r="B2458" t="s">
        <v>1485</v>
      </c>
      <c r="C2458" t="s">
        <v>4734</v>
      </c>
      <c r="D2458">
        <v>0</v>
      </c>
    </row>
    <row r="2459" spans="1:4" x14ac:dyDescent="0.25">
      <c r="A2459" t="s">
        <v>1111</v>
      </c>
      <c r="B2459" t="s">
        <v>1485</v>
      </c>
      <c r="C2459" t="s">
        <v>4735</v>
      </c>
      <c r="D2459">
        <v>0</v>
      </c>
    </row>
    <row r="2460" spans="1:4" x14ac:dyDescent="0.25">
      <c r="A2460" t="s">
        <v>1111</v>
      </c>
      <c r="B2460" t="s">
        <v>1485</v>
      </c>
      <c r="C2460" t="s">
        <v>1081</v>
      </c>
      <c r="D2460" t="s">
        <v>3111</v>
      </c>
    </row>
    <row r="2461" spans="1:4" x14ac:dyDescent="0.25">
      <c r="A2461" t="s">
        <v>1111</v>
      </c>
      <c r="B2461" t="s">
        <v>1489</v>
      </c>
      <c r="C2461" t="s">
        <v>4725</v>
      </c>
      <c r="D2461">
        <v>164</v>
      </c>
    </row>
    <row r="2462" spans="1:4" x14ac:dyDescent="0.25">
      <c r="A2462" t="s">
        <v>1111</v>
      </c>
      <c r="B2462" t="s">
        <v>1489</v>
      </c>
      <c r="C2462" t="s">
        <v>1083</v>
      </c>
      <c r="D2462" t="b">
        <v>0</v>
      </c>
    </row>
    <row r="2463" spans="1:4" x14ac:dyDescent="0.25">
      <c r="A2463" t="s">
        <v>1111</v>
      </c>
      <c r="B2463" t="s">
        <v>1489</v>
      </c>
      <c r="C2463" t="s">
        <v>4726</v>
      </c>
      <c r="D2463" t="b">
        <v>0</v>
      </c>
    </row>
    <row r="2464" spans="1:4" x14ac:dyDescent="0.25">
      <c r="A2464" t="s">
        <v>1111</v>
      </c>
      <c r="B2464" t="s">
        <v>1489</v>
      </c>
      <c r="C2464" t="s">
        <v>4727</v>
      </c>
      <c r="D2464" t="b">
        <v>0</v>
      </c>
    </row>
    <row r="2465" spans="1:4" x14ac:dyDescent="0.25">
      <c r="A2465" t="s">
        <v>1111</v>
      </c>
      <c r="B2465" t="s">
        <v>1489</v>
      </c>
      <c r="C2465" t="s">
        <v>4728</v>
      </c>
      <c r="D2465" t="b">
        <v>0</v>
      </c>
    </row>
    <row r="2466" spans="1:4" x14ac:dyDescent="0.25">
      <c r="A2466" t="s">
        <v>1111</v>
      </c>
      <c r="B2466" t="s">
        <v>1489</v>
      </c>
      <c r="C2466" t="s">
        <v>2454</v>
      </c>
      <c r="D2466" t="b">
        <v>0</v>
      </c>
    </row>
    <row r="2467" spans="1:4" x14ac:dyDescent="0.25">
      <c r="A2467" t="s">
        <v>1111</v>
      </c>
      <c r="B2467" t="s">
        <v>1489</v>
      </c>
      <c r="C2467" t="s">
        <v>4729</v>
      </c>
      <c r="D2467">
        <v>0</v>
      </c>
    </row>
    <row r="2468" spans="1:4" x14ac:dyDescent="0.25">
      <c r="A2468" t="s">
        <v>1111</v>
      </c>
      <c r="B2468" t="s">
        <v>1489</v>
      </c>
      <c r="C2468" t="s">
        <v>4730</v>
      </c>
      <c r="D2468">
        <v>0</v>
      </c>
    </row>
    <row r="2469" spans="1:4" x14ac:dyDescent="0.25">
      <c r="A2469" t="s">
        <v>1111</v>
      </c>
      <c r="B2469" t="s">
        <v>1489</v>
      </c>
      <c r="C2469" t="s">
        <v>4731</v>
      </c>
      <c r="D2469">
        <v>0</v>
      </c>
    </row>
    <row r="2470" spans="1:4" x14ac:dyDescent="0.25">
      <c r="A2470" t="s">
        <v>1111</v>
      </c>
      <c r="B2470" t="s">
        <v>1489</v>
      </c>
      <c r="C2470" t="s">
        <v>1046</v>
      </c>
      <c r="D2470">
        <v>0</v>
      </c>
    </row>
    <row r="2471" spans="1:4" x14ac:dyDescent="0.25">
      <c r="A2471" t="s">
        <v>1111</v>
      </c>
      <c r="B2471" t="s">
        <v>1489</v>
      </c>
      <c r="C2471" t="s">
        <v>9</v>
      </c>
      <c r="D2471">
        <v>0</v>
      </c>
    </row>
    <row r="2472" spans="1:4" x14ac:dyDescent="0.25">
      <c r="A2472" t="s">
        <v>1111</v>
      </c>
      <c r="B2472" t="s">
        <v>1489</v>
      </c>
      <c r="C2472" t="s">
        <v>4733</v>
      </c>
      <c r="D2472">
        <v>0</v>
      </c>
    </row>
    <row r="2473" spans="1:4" x14ac:dyDescent="0.25">
      <c r="A2473" t="s">
        <v>1111</v>
      </c>
      <c r="B2473" t="s">
        <v>1489</v>
      </c>
      <c r="C2473" t="s">
        <v>4734</v>
      </c>
      <c r="D2473">
        <v>0</v>
      </c>
    </row>
    <row r="2474" spans="1:4" x14ac:dyDescent="0.25">
      <c r="A2474" t="s">
        <v>1111</v>
      </c>
      <c r="B2474" t="s">
        <v>1489</v>
      </c>
      <c r="C2474" t="s">
        <v>4735</v>
      </c>
      <c r="D2474">
        <v>0</v>
      </c>
    </row>
    <row r="2475" spans="1:4" x14ac:dyDescent="0.25">
      <c r="A2475" t="s">
        <v>1111</v>
      </c>
      <c r="B2475" t="s">
        <v>1489</v>
      </c>
      <c r="C2475" t="s">
        <v>1081</v>
      </c>
      <c r="D2475" t="s">
        <v>3111</v>
      </c>
    </row>
    <row r="2476" spans="1:4" x14ac:dyDescent="0.25">
      <c r="A2476" t="s">
        <v>1111</v>
      </c>
      <c r="B2476" t="s">
        <v>1493</v>
      </c>
      <c r="C2476" t="s">
        <v>4725</v>
      </c>
      <c r="D2476">
        <v>165</v>
      </c>
    </row>
    <row r="2477" spans="1:4" x14ac:dyDescent="0.25">
      <c r="A2477" t="s">
        <v>1111</v>
      </c>
      <c r="B2477" t="s">
        <v>1493</v>
      </c>
      <c r="C2477" t="s">
        <v>1083</v>
      </c>
      <c r="D2477" t="b">
        <v>0</v>
      </c>
    </row>
    <row r="2478" spans="1:4" x14ac:dyDescent="0.25">
      <c r="A2478" t="s">
        <v>1111</v>
      </c>
      <c r="B2478" t="s">
        <v>1493</v>
      </c>
      <c r="C2478" t="s">
        <v>4726</v>
      </c>
      <c r="D2478" t="b">
        <v>0</v>
      </c>
    </row>
    <row r="2479" spans="1:4" x14ac:dyDescent="0.25">
      <c r="A2479" t="s">
        <v>1111</v>
      </c>
      <c r="B2479" t="s">
        <v>1493</v>
      </c>
      <c r="C2479" t="s">
        <v>4727</v>
      </c>
      <c r="D2479" t="b">
        <v>0</v>
      </c>
    </row>
    <row r="2480" spans="1:4" x14ac:dyDescent="0.25">
      <c r="A2480" t="s">
        <v>1111</v>
      </c>
      <c r="B2480" t="s">
        <v>1493</v>
      </c>
      <c r="C2480" t="s">
        <v>4728</v>
      </c>
      <c r="D2480" t="b">
        <v>0</v>
      </c>
    </row>
    <row r="2481" spans="1:4" x14ac:dyDescent="0.25">
      <c r="A2481" t="s">
        <v>1111</v>
      </c>
      <c r="B2481" t="s">
        <v>1493</v>
      </c>
      <c r="C2481" t="s">
        <v>2454</v>
      </c>
      <c r="D2481" t="b">
        <v>0</v>
      </c>
    </row>
    <row r="2482" spans="1:4" x14ac:dyDescent="0.25">
      <c r="A2482" t="s">
        <v>1111</v>
      </c>
      <c r="B2482" t="s">
        <v>1493</v>
      </c>
      <c r="C2482" t="s">
        <v>4729</v>
      </c>
      <c r="D2482">
        <v>0</v>
      </c>
    </row>
    <row r="2483" spans="1:4" x14ac:dyDescent="0.25">
      <c r="A2483" t="s">
        <v>1111</v>
      </c>
      <c r="B2483" t="s">
        <v>1493</v>
      </c>
      <c r="C2483" t="s">
        <v>4730</v>
      </c>
      <c r="D2483">
        <v>0</v>
      </c>
    </row>
    <row r="2484" spans="1:4" x14ac:dyDescent="0.25">
      <c r="A2484" t="s">
        <v>1111</v>
      </c>
      <c r="B2484" t="s">
        <v>1493</v>
      </c>
      <c r="C2484" t="s">
        <v>4731</v>
      </c>
      <c r="D2484">
        <v>0</v>
      </c>
    </row>
    <row r="2485" spans="1:4" x14ac:dyDescent="0.25">
      <c r="A2485" t="s">
        <v>1111</v>
      </c>
      <c r="B2485" t="s">
        <v>1493</v>
      </c>
      <c r="C2485" t="s">
        <v>1046</v>
      </c>
      <c r="D2485">
        <v>0</v>
      </c>
    </row>
    <row r="2486" spans="1:4" x14ac:dyDescent="0.25">
      <c r="A2486" t="s">
        <v>1111</v>
      </c>
      <c r="B2486" t="s">
        <v>1493</v>
      </c>
      <c r="C2486" t="s">
        <v>9</v>
      </c>
      <c r="D2486">
        <v>0</v>
      </c>
    </row>
    <row r="2487" spans="1:4" x14ac:dyDescent="0.25">
      <c r="A2487" t="s">
        <v>1111</v>
      </c>
      <c r="B2487" t="s">
        <v>1493</v>
      </c>
      <c r="C2487" t="s">
        <v>4733</v>
      </c>
      <c r="D2487">
        <v>0</v>
      </c>
    </row>
    <row r="2488" spans="1:4" x14ac:dyDescent="0.25">
      <c r="A2488" t="s">
        <v>1111</v>
      </c>
      <c r="B2488" t="s">
        <v>1493</v>
      </c>
      <c r="C2488" t="s">
        <v>4734</v>
      </c>
      <c r="D2488">
        <v>0</v>
      </c>
    </row>
    <row r="2489" spans="1:4" x14ac:dyDescent="0.25">
      <c r="A2489" t="s">
        <v>1111</v>
      </c>
      <c r="B2489" t="s">
        <v>1493</v>
      </c>
      <c r="C2489" t="s">
        <v>4735</v>
      </c>
      <c r="D2489">
        <v>0</v>
      </c>
    </row>
    <row r="2490" spans="1:4" x14ac:dyDescent="0.25">
      <c r="A2490" t="s">
        <v>1111</v>
      </c>
      <c r="B2490" t="s">
        <v>1493</v>
      </c>
      <c r="C2490" t="s">
        <v>1081</v>
      </c>
      <c r="D2490" t="s">
        <v>3111</v>
      </c>
    </row>
    <row r="2491" spans="1:4" x14ac:dyDescent="0.25">
      <c r="A2491" t="s">
        <v>1111</v>
      </c>
      <c r="B2491" t="s">
        <v>1497</v>
      </c>
      <c r="C2491" t="s">
        <v>4725</v>
      </c>
      <c r="D2491">
        <v>166</v>
      </c>
    </row>
    <row r="2492" spans="1:4" x14ac:dyDescent="0.25">
      <c r="A2492" t="s">
        <v>1111</v>
      </c>
      <c r="B2492" t="s">
        <v>1497</v>
      </c>
      <c r="C2492" t="s">
        <v>1083</v>
      </c>
      <c r="D2492" t="b">
        <v>0</v>
      </c>
    </row>
    <row r="2493" spans="1:4" x14ac:dyDescent="0.25">
      <c r="A2493" t="s">
        <v>1111</v>
      </c>
      <c r="B2493" t="s">
        <v>1497</v>
      </c>
      <c r="C2493" t="s">
        <v>4726</v>
      </c>
      <c r="D2493" t="b">
        <v>0</v>
      </c>
    </row>
    <row r="2494" spans="1:4" x14ac:dyDescent="0.25">
      <c r="A2494" t="s">
        <v>1111</v>
      </c>
      <c r="B2494" t="s">
        <v>1497</v>
      </c>
      <c r="C2494" t="s">
        <v>4727</v>
      </c>
      <c r="D2494" t="b">
        <v>0</v>
      </c>
    </row>
    <row r="2495" spans="1:4" x14ac:dyDescent="0.25">
      <c r="A2495" t="s">
        <v>1111</v>
      </c>
      <c r="B2495" t="s">
        <v>1497</v>
      </c>
      <c r="C2495" t="s">
        <v>4728</v>
      </c>
      <c r="D2495" t="b">
        <v>0</v>
      </c>
    </row>
    <row r="2496" spans="1:4" x14ac:dyDescent="0.25">
      <c r="A2496" t="s">
        <v>1111</v>
      </c>
      <c r="B2496" t="s">
        <v>1497</v>
      </c>
      <c r="C2496" t="s">
        <v>2454</v>
      </c>
      <c r="D2496" t="b">
        <v>0</v>
      </c>
    </row>
    <row r="2497" spans="1:4" x14ac:dyDescent="0.25">
      <c r="A2497" t="s">
        <v>1111</v>
      </c>
      <c r="B2497" t="s">
        <v>1497</v>
      </c>
      <c r="C2497" t="s">
        <v>4729</v>
      </c>
      <c r="D2497">
        <v>0</v>
      </c>
    </row>
    <row r="2498" spans="1:4" x14ac:dyDescent="0.25">
      <c r="A2498" t="s">
        <v>1111</v>
      </c>
      <c r="B2498" t="s">
        <v>1497</v>
      </c>
      <c r="C2498" t="s">
        <v>4730</v>
      </c>
      <c r="D2498">
        <v>0</v>
      </c>
    </row>
    <row r="2499" spans="1:4" x14ac:dyDescent="0.25">
      <c r="A2499" t="s">
        <v>1111</v>
      </c>
      <c r="B2499" t="s">
        <v>1497</v>
      </c>
      <c r="C2499" t="s">
        <v>4731</v>
      </c>
      <c r="D2499">
        <v>0</v>
      </c>
    </row>
    <row r="2500" spans="1:4" x14ac:dyDescent="0.25">
      <c r="A2500" t="s">
        <v>1111</v>
      </c>
      <c r="B2500" t="s">
        <v>1497</v>
      </c>
      <c r="C2500" t="s">
        <v>1046</v>
      </c>
      <c r="D2500">
        <v>0</v>
      </c>
    </row>
    <row r="2501" spans="1:4" x14ac:dyDescent="0.25">
      <c r="A2501" t="s">
        <v>1111</v>
      </c>
      <c r="B2501" t="s">
        <v>1497</v>
      </c>
      <c r="C2501" t="s">
        <v>9</v>
      </c>
      <c r="D2501">
        <v>0</v>
      </c>
    </row>
    <row r="2502" spans="1:4" x14ac:dyDescent="0.25">
      <c r="A2502" t="s">
        <v>1111</v>
      </c>
      <c r="B2502" t="s">
        <v>1497</v>
      </c>
      <c r="C2502" t="s">
        <v>4733</v>
      </c>
      <c r="D2502">
        <v>0</v>
      </c>
    </row>
    <row r="2503" spans="1:4" x14ac:dyDescent="0.25">
      <c r="A2503" t="s">
        <v>1111</v>
      </c>
      <c r="B2503" t="s">
        <v>1497</v>
      </c>
      <c r="C2503" t="s">
        <v>4734</v>
      </c>
      <c r="D2503">
        <v>0</v>
      </c>
    </row>
    <row r="2504" spans="1:4" x14ac:dyDescent="0.25">
      <c r="A2504" t="s">
        <v>1111</v>
      </c>
      <c r="B2504" t="s">
        <v>1497</v>
      </c>
      <c r="C2504" t="s">
        <v>4735</v>
      </c>
      <c r="D2504">
        <v>0</v>
      </c>
    </row>
    <row r="2505" spans="1:4" x14ac:dyDescent="0.25">
      <c r="A2505" t="s">
        <v>1111</v>
      </c>
      <c r="B2505" t="s">
        <v>1497</v>
      </c>
      <c r="C2505" t="s">
        <v>1081</v>
      </c>
      <c r="D2505" t="s">
        <v>3111</v>
      </c>
    </row>
    <row r="2506" spans="1:4" x14ac:dyDescent="0.25">
      <c r="A2506" t="s">
        <v>1111</v>
      </c>
      <c r="B2506" t="s">
        <v>1501</v>
      </c>
      <c r="C2506" t="s">
        <v>4725</v>
      </c>
      <c r="D2506">
        <v>167</v>
      </c>
    </row>
    <row r="2507" spans="1:4" x14ac:dyDescent="0.25">
      <c r="A2507" t="s">
        <v>1111</v>
      </c>
      <c r="B2507" t="s">
        <v>1501</v>
      </c>
      <c r="C2507" t="s">
        <v>1083</v>
      </c>
      <c r="D2507" t="b">
        <v>0</v>
      </c>
    </row>
    <row r="2508" spans="1:4" x14ac:dyDescent="0.25">
      <c r="A2508" t="s">
        <v>1111</v>
      </c>
      <c r="B2508" t="s">
        <v>1501</v>
      </c>
      <c r="C2508" t="s">
        <v>4726</v>
      </c>
      <c r="D2508" t="b">
        <v>0</v>
      </c>
    </row>
    <row r="2509" spans="1:4" x14ac:dyDescent="0.25">
      <c r="A2509" t="s">
        <v>1111</v>
      </c>
      <c r="B2509" t="s">
        <v>1501</v>
      </c>
      <c r="C2509" t="s">
        <v>4727</v>
      </c>
      <c r="D2509" t="b">
        <v>0</v>
      </c>
    </row>
    <row r="2510" spans="1:4" x14ac:dyDescent="0.25">
      <c r="A2510" t="s">
        <v>1111</v>
      </c>
      <c r="B2510" t="s">
        <v>1501</v>
      </c>
      <c r="C2510" t="s">
        <v>4728</v>
      </c>
      <c r="D2510" t="b">
        <v>0</v>
      </c>
    </row>
    <row r="2511" spans="1:4" x14ac:dyDescent="0.25">
      <c r="A2511" t="s">
        <v>1111</v>
      </c>
      <c r="B2511" t="s">
        <v>1501</v>
      </c>
      <c r="C2511" t="s">
        <v>2454</v>
      </c>
      <c r="D2511" t="b">
        <v>0</v>
      </c>
    </row>
    <row r="2512" spans="1:4" x14ac:dyDescent="0.25">
      <c r="A2512" t="s">
        <v>1111</v>
      </c>
      <c r="B2512" t="s">
        <v>1501</v>
      </c>
      <c r="C2512" t="s">
        <v>4729</v>
      </c>
      <c r="D2512">
        <v>0</v>
      </c>
    </row>
    <row r="2513" spans="1:4" x14ac:dyDescent="0.25">
      <c r="A2513" t="s">
        <v>1111</v>
      </c>
      <c r="B2513" t="s">
        <v>1501</v>
      </c>
      <c r="C2513" t="s">
        <v>4730</v>
      </c>
      <c r="D2513">
        <v>0</v>
      </c>
    </row>
    <row r="2514" spans="1:4" x14ac:dyDescent="0.25">
      <c r="A2514" t="s">
        <v>1111</v>
      </c>
      <c r="B2514" t="s">
        <v>1501</v>
      </c>
      <c r="C2514" t="s">
        <v>4731</v>
      </c>
      <c r="D2514">
        <v>0</v>
      </c>
    </row>
    <row r="2515" spans="1:4" x14ac:dyDescent="0.25">
      <c r="A2515" t="s">
        <v>1111</v>
      </c>
      <c r="B2515" t="s">
        <v>1501</v>
      </c>
      <c r="C2515" t="s">
        <v>1046</v>
      </c>
      <c r="D2515">
        <v>0</v>
      </c>
    </row>
    <row r="2516" spans="1:4" x14ac:dyDescent="0.25">
      <c r="A2516" t="s">
        <v>1111</v>
      </c>
      <c r="B2516" t="s">
        <v>1501</v>
      </c>
      <c r="C2516" t="s">
        <v>9</v>
      </c>
      <c r="D2516">
        <v>0</v>
      </c>
    </row>
    <row r="2517" spans="1:4" x14ac:dyDescent="0.25">
      <c r="A2517" t="s">
        <v>1111</v>
      </c>
      <c r="B2517" t="s">
        <v>1501</v>
      </c>
      <c r="C2517" t="s">
        <v>4733</v>
      </c>
      <c r="D2517">
        <v>0</v>
      </c>
    </row>
    <row r="2518" spans="1:4" x14ac:dyDescent="0.25">
      <c r="A2518" t="s">
        <v>1111</v>
      </c>
      <c r="B2518" t="s">
        <v>1501</v>
      </c>
      <c r="C2518" t="s">
        <v>4734</v>
      </c>
      <c r="D2518">
        <v>0</v>
      </c>
    </row>
    <row r="2519" spans="1:4" x14ac:dyDescent="0.25">
      <c r="A2519" t="s">
        <v>1111</v>
      </c>
      <c r="B2519" t="s">
        <v>1501</v>
      </c>
      <c r="C2519" t="s">
        <v>4735</v>
      </c>
      <c r="D2519">
        <v>0</v>
      </c>
    </row>
    <row r="2520" spans="1:4" x14ac:dyDescent="0.25">
      <c r="A2520" t="s">
        <v>1111</v>
      </c>
      <c r="B2520" t="s">
        <v>1501</v>
      </c>
      <c r="C2520" t="s">
        <v>1081</v>
      </c>
      <c r="D2520" t="s">
        <v>3111</v>
      </c>
    </row>
    <row r="2521" spans="1:4" x14ac:dyDescent="0.25">
      <c r="A2521" t="s">
        <v>1111</v>
      </c>
      <c r="B2521" t="s">
        <v>1505</v>
      </c>
      <c r="C2521" t="s">
        <v>4725</v>
      </c>
      <c r="D2521">
        <v>168</v>
      </c>
    </row>
    <row r="2522" spans="1:4" x14ac:dyDescent="0.25">
      <c r="A2522" t="s">
        <v>1111</v>
      </c>
      <c r="B2522" t="s">
        <v>1505</v>
      </c>
      <c r="C2522" t="s">
        <v>1083</v>
      </c>
      <c r="D2522" t="b">
        <v>0</v>
      </c>
    </row>
    <row r="2523" spans="1:4" x14ac:dyDescent="0.25">
      <c r="A2523" t="s">
        <v>1111</v>
      </c>
      <c r="B2523" t="s">
        <v>1505</v>
      </c>
      <c r="C2523" t="s">
        <v>4726</v>
      </c>
      <c r="D2523" t="b">
        <v>0</v>
      </c>
    </row>
    <row r="2524" spans="1:4" x14ac:dyDescent="0.25">
      <c r="A2524" t="s">
        <v>1111</v>
      </c>
      <c r="B2524" t="s">
        <v>1505</v>
      </c>
      <c r="C2524" t="s">
        <v>4727</v>
      </c>
      <c r="D2524" t="b">
        <v>0</v>
      </c>
    </row>
    <row r="2525" spans="1:4" x14ac:dyDescent="0.25">
      <c r="A2525" t="s">
        <v>1111</v>
      </c>
      <c r="B2525" t="s">
        <v>1505</v>
      </c>
      <c r="C2525" t="s">
        <v>4728</v>
      </c>
      <c r="D2525" t="b">
        <v>0</v>
      </c>
    </row>
    <row r="2526" spans="1:4" x14ac:dyDescent="0.25">
      <c r="A2526" t="s">
        <v>1111</v>
      </c>
      <c r="B2526" t="s">
        <v>1505</v>
      </c>
      <c r="C2526" t="s">
        <v>2454</v>
      </c>
      <c r="D2526" t="b">
        <v>0</v>
      </c>
    </row>
    <row r="2527" spans="1:4" x14ac:dyDescent="0.25">
      <c r="A2527" t="s">
        <v>1111</v>
      </c>
      <c r="B2527" t="s">
        <v>1505</v>
      </c>
      <c r="C2527" t="s">
        <v>4729</v>
      </c>
      <c r="D2527">
        <v>0</v>
      </c>
    </row>
    <row r="2528" spans="1:4" x14ac:dyDescent="0.25">
      <c r="A2528" t="s">
        <v>1111</v>
      </c>
      <c r="B2528" t="s">
        <v>1505</v>
      </c>
      <c r="C2528" t="s">
        <v>4730</v>
      </c>
      <c r="D2528">
        <v>0</v>
      </c>
    </row>
    <row r="2529" spans="1:4" x14ac:dyDescent="0.25">
      <c r="A2529" t="s">
        <v>1111</v>
      </c>
      <c r="B2529" t="s">
        <v>1505</v>
      </c>
      <c r="C2529" t="s">
        <v>4731</v>
      </c>
      <c r="D2529">
        <v>0</v>
      </c>
    </row>
    <row r="2530" spans="1:4" x14ac:dyDescent="0.25">
      <c r="A2530" t="s">
        <v>1111</v>
      </c>
      <c r="B2530" t="s">
        <v>1505</v>
      </c>
      <c r="C2530" t="s">
        <v>1046</v>
      </c>
      <c r="D2530">
        <v>0</v>
      </c>
    </row>
    <row r="2531" spans="1:4" x14ac:dyDescent="0.25">
      <c r="A2531" t="s">
        <v>1111</v>
      </c>
      <c r="B2531" t="s">
        <v>1505</v>
      </c>
      <c r="C2531" t="s">
        <v>9</v>
      </c>
      <c r="D2531">
        <v>0</v>
      </c>
    </row>
    <row r="2532" spans="1:4" x14ac:dyDescent="0.25">
      <c r="A2532" t="s">
        <v>1111</v>
      </c>
      <c r="B2532" t="s">
        <v>1505</v>
      </c>
      <c r="C2532" t="s">
        <v>4733</v>
      </c>
      <c r="D2532">
        <v>0</v>
      </c>
    </row>
    <row r="2533" spans="1:4" x14ac:dyDescent="0.25">
      <c r="A2533" t="s">
        <v>1111</v>
      </c>
      <c r="B2533" t="s">
        <v>1505</v>
      </c>
      <c r="C2533" t="s">
        <v>4734</v>
      </c>
      <c r="D2533">
        <v>0</v>
      </c>
    </row>
    <row r="2534" spans="1:4" x14ac:dyDescent="0.25">
      <c r="A2534" t="s">
        <v>1111</v>
      </c>
      <c r="B2534" t="s">
        <v>1505</v>
      </c>
      <c r="C2534" t="s">
        <v>4735</v>
      </c>
      <c r="D2534">
        <v>0</v>
      </c>
    </row>
    <row r="2535" spans="1:4" x14ac:dyDescent="0.25">
      <c r="A2535" t="s">
        <v>1111</v>
      </c>
      <c r="B2535" t="s">
        <v>1505</v>
      </c>
      <c r="C2535" t="s">
        <v>1081</v>
      </c>
      <c r="D2535" t="s">
        <v>3111</v>
      </c>
    </row>
    <row r="2536" spans="1:4" x14ac:dyDescent="0.25">
      <c r="A2536" t="s">
        <v>1111</v>
      </c>
      <c r="B2536" t="s">
        <v>1509</v>
      </c>
      <c r="C2536" t="s">
        <v>4725</v>
      </c>
      <c r="D2536">
        <v>169</v>
      </c>
    </row>
    <row r="2537" spans="1:4" x14ac:dyDescent="0.25">
      <c r="A2537" t="s">
        <v>1111</v>
      </c>
      <c r="B2537" t="s">
        <v>1509</v>
      </c>
      <c r="C2537" t="s">
        <v>1083</v>
      </c>
      <c r="D2537" t="b">
        <v>0</v>
      </c>
    </row>
    <row r="2538" spans="1:4" x14ac:dyDescent="0.25">
      <c r="A2538" t="s">
        <v>1111</v>
      </c>
      <c r="B2538" t="s">
        <v>1509</v>
      </c>
      <c r="C2538" t="s">
        <v>4726</v>
      </c>
      <c r="D2538" t="b">
        <v>0</v>
      </c>
    </row>
    <row r="2539" spans="1:4" x14ac:dyDescent="0.25">
      <c r="A2539" t="s">
        <v>1111</v>
      </c>
      <c r="B2539" t="s">
        <v>1509</v>
      </c>
      <c r="C2539" t="s">
        <v>4727</v>
      </c>
      <c r="D2539" t="b">
        <v>0</v>
      </c>
    </row>
    <row r="2540" spans="1:4" x14ac:dyDescent="0.25">
      <c r="A2540" t="s">
        <v>1111</v>
      </c>
      <c r="B2540" t="s">
        <v>1509</v>
      </c>
      <c r="C2540" t="s">
        <v>4728</v>
      </c>
      <c r="D2540" t="b">
        <v>0</v>
      </c>
    </row>
    <row r="2541" spans="1:4" x14ac:dyDescent="0.25">
      <c r="A2541" t="s">
        <v>1111</v>
      </c>
      <c r="B2541" t="s">
        <v>1509</v>
      </c>
      <c r="C2541" t="s">
        <v>2454</v>
      </c>
      <c r="D2541" t="b">
        <v>0</v>
      </c>
    </row>
    <row r="2542" spans="1:4" x14ac:dyDescent="0.25">
      <c r="A2542" t="s">
        <v>1111</v>
      </c>
      <c r="B2542" t="s">
        <v>1509</v>
      </c>
      <c r="C2542" t="s">
        <v>4729</v>
      </c>
      <c r="D2542">
        <v>0</v>
      </c>
    </row>
    <row r="2543" spans="1:4" x14ac:dyDescent="0.25">
      <c r="A2543" t="s">
        <v>1111</v>
      </c>
      <c r="B2543" t="s">
        <v>1509</v>
      </c>
      <c r="C2543" t="s">
        <v>4730</v>
      </c>
      <c r="D2543">
        <v>0</v>
      </c>
    </row>
    <row r="2544" spans="1:4" x14ac:dyDescent="0.25">
      <c r="A2544" t="s">
        <v>1111</v>
      </c>
      <c r="B2544" t="s">
        <v>1509</v>
      </c>
      <c r="C2544" t="s">
        <v>4731</v>
      </c>
      <c r="D2544">
        <v>0</v>
      </c>
    </row>
    <row r="2545" spans="1:4" x14ac:dyDescent="0.25">
      <c r="A2545" t="s">
        <v>1111</v>
      </c>
      <c r="B2545" t="s">
        <v>1509</v>
      </c>
      <c r="C2545" t="s">
        <v>1046</v>
      </c>
      <c r="D2545">
        <v>0</v>
      </c>
    </row>
    <row r="2546" spans="1:4" x14ac:dyDescent="0.25">
      <c r="A2546" t="s">
        <v>1111</v>
      </c>
      <c r="B2546" t="s">
        <v>1509</v>
      </c>
      <c r="C2546" t="s">
        <v>9</v>
      </c>
      <c r="D2546">
        <v>0</v>
      </c>
    </row>
    <row r="2547" spans="1:4" x14ac:dyDescent="0.25">
      <c r="A2547" t="s">
        <v>1111</v>
      </c>
      <c r="B2547" t="s">
        <v>1509</v>
      </c>
      <c r="C2547" t="s">
        <v>4733</v>
      </c>
      <c r="D2547">
        <v>0</v>
      </c>
    </row>
    <row r="2548" spans="1:4" x14ac:dyDescent="0.25">
      <c r="A2548" t="s">
        <v>1111</v>
      </c>
      <c r="B2548" t="s">
        <v>1509</v>
      </c>
      <c r="C2548" t="s">
        <v>4734</v>
      </c>
      <c r="D2548">
        <v>0</v>
      </c>
    </row>
    <row r="2549" spans="1:4" x14ac:dyDescent="0.25">
      <c r="A2549" t="s">
        <v>1111</v>
      </c>
      <c r="B2549" t="s">
        <v>1509</v>
      </c>
      <c r="C2549" t="s">
        <v>4735</v>
      </c>
      <c r="D2549">
        <v>0</v>
      </c>
    </row>
    <row r="2550" spans="1:4" x14ac:dyDescent="0.25">
      <c r="A2550" t="s">
        <v>1111</v>
      </c>
      <c r="B2550" t="s">
        <v>1509</v>
      </c>
      <c r="C2550" t="s">
        <v>1081</v>
      </c>
      <c r="D2550" t="s">
        <v>3111</v>
      </c>
    </row>
    <row r="2551" spans="1:4" x14ac:dyDescent="0.25">
      <c r="A2551" t="s">
        <v>1111</v>
      </c>
      <c r="B2551" t="s">
        <v>1515</v>
      </c>
      <c r="C2551" t="s">
        <v>4725</v>
      </c>
      <c r="D2551">
        <v>170</v>
      </c>
    </row>
    <row r="2552" spans="1:4" x14ac:dyDescent="0.25">
      <c r="A2552" t="s">
        <v>1111</v>
      </c>
      <c r="B2552" t="s">
        <v>1515</v>
      </c>
      <c r="C2552" t="s">
        <v>1083</v>
      </c>
      <c r="D2552" t="b">
        <v>0</v>
      </c>
    </row>
    <row r="2553" spans="1:4" x14ac:dyDescent="0.25">
      <c r="A2553" t="s">
        <v>1111</v>
      </c>
      <c r="B2553" t="s">
        <v>1515</v>
      </c>
      <c r="C2553" t="s">
        <v>4726</v>
      </c>
      <c r="D2553" t="b">
        <v>0</v>
      </c>
    </row>
    <row r="2554" spans="1:4" x14ac:dyDescent="0.25">
      <c r="A2554" t="s">
        <v>1111</v>
      </c>
      <c r="B2554" t="s">
        <v>1515</v>
      </c>
      <c r="C2554" t="s">
        <v>4727</v>
      </c>
      <c r="D2554" t="b">
        <v>0</v>
      </c>
    </row>
    <row r="2555" spans="1:4" x14ac:dyDescent="0.25">
      <c r="A2555" t="s">
        <v>1111</v>
      </c>
      <c r="B2555" t="s">
        <v>1515</v>
      </c>
      <c r="C2555" t="s">
        <v>4728</v>
      </c>
      <c r="D2555" t="b">
        <v>0</v>
      </c>
    </row>
    <row r="2556" spans="1:4" x14ac:dyDescent="0.25">
      <c r="A2556" t="s">
        <v>1111</v>
      </c>
      <c r="B2556" t="s">
        <v>1515</v>
      </c>
      <c r="C2556" t="s">
        <v>2454</v>
      </c>
      <c r="D2556" t="b">
        <v>0</v>
      </c>
    </row>
    <row r="2557" spans="1:4" x14ac:dyDescent="0.25">
      <c r="A2557" t="s">
        <v>1111</v>
      </c>
      <c r="B2557" t="s">
        <v>1515</v>
      </c>
      <c r="C2557" t="s">
        <v>4729</v>
      </c>
      <c r="D2557">
        <v>0</v>
      </c>
    </row>
    <row r="2558" spans="1:4" x14ac:dyDescent="0.25">
      <c r="A2558" t="s">
        <v>1111</v>
      </c>
      <c r="B2558" t="s">
        <v>1515</v>
      </c>
      <c r="C2558" t="s">
        <v>4730</v>
      </c>
      <c r="D2558">
        <v>0</v>
      </c>
    </row>
    <row r="2559" spans="1:4" x14ac:dyDescent="0.25">
      <c r="A2559" t="s">
        <v>1111</v>
      </c>
      <c r="B2559" t="s">
        <v>1515</v>
      </c>
      <c r="C2559" t="s">
        <v>4731</v>
      </c>
      <c r="D2559">
        <v>0</v>
      </c>
    </row>
    <row r="2560" spans="1:4" x14ac:dyDescent="0.25">
      <c r="A2560" t="s">
        <v>1111</v>
      </c>
      <c r="B2560" t="s">
        <v>1515</v>
      </c>
      <c r="C2560" t="s">
        <v>1046</v>
      </c>
      <c r="D2560">
        <v>0</v>
      </c>
    </row>
    <row r="2561" spans="1:4" x14ac:dyDescent="0.25">
      <c r="A2561" t="s">
        <v>1111</v>
      </c>
      <c r="B2561" t="s">
        <v>1515</v>
      </c>
      <c r="C2561" t="s">
        <v>9</v>
      </c>
      <c r="D2561">
        <v>0</v>
      </c>
    </row>
    <row r="2562" spans="1:4" x14ac:dyDescent="0.25">
      <c r="A2562" t="s">
        <v>1111</v>
      </c>
      <c r="B2562" t="s">
        <v>1515</v>
      </c>
      <c r="C2562" t="s">
        <v>4733</v>
      </c>
      <c r="D2562">
        <v>0</v>
      </c>
    </row>
    <row r="2563" spans="1:4" x14ac:dyDescent="0.25">
      <c r="A2563" t="s">
        <v>1111</v>
      </c>
      <c r="B2563" t="s">
        <v>1515</v>
      </c>
      <c r="C2563" t="s">
        <v>4734</v>
      </c>
      <c r="D2563">
        <v>0</v>
      </c>
    </row>
    <row r="2564" spans="1:4" x14ac:dyDescent="0.25">
      <c r="A2564" t="s">
        <v>1111</v>
      </c>
      <c r="B2564" t="s">
        <v>1515</v>
      </c>
      <c r="C2564" t="s">
        <v>4735</v>
      </c>
      <c r="D2564">
        <v>0</v>
      </c>
    </row>
    <row r="2565" spans="1:4" x14ac:dyDescent="0.25">
      <c r="A2565" t="s">
        <v>1111</v>
      </c>
      <c r="B2565" t="s">
        <v>1515</v>
      </c>
      <c r="C2565" t="s">
        <v>1081</v>
      </c>
      <c r="D2565" t="s">
        <v>3111</v>
      </c>
    </row>
    <row r="2566" spans="1:4" x14ac:dyDescent="0.25">
      <c r="A2566" t="s">
        <v>1111</v>
      </c>
      <c r="B2566" t="s">
        <v>1519</v>
      </c>
      <c r="C2566" t="s">
        <v>4725</v>
      </c>
      <c r="D2566">
        <v>171</v>
      </c>
    </row>
    <row r="2567" spans="1:4" x14ac:dyDescent="0.25">
      <c r="A2567" t="s">
        <v>1111</v>
      </c>
      <c r="B2567" t="s">
        <v>1519</v>
      </c>
      <c r="C2567" t="s">
        <v>1083</v>
      </c>
      <c r="D2567" t="b">
        <v>0</v>
      </c>
    </row>
    <row r="2568" spans="1:4" x14ac:dyDescent="0.25">
      <c r="A2568" t="s">
        <v>1111</v>
      </c>
      <c r="B2568" t="s">
        <v>1519</v>
      </c>
      <c r="C2568" t="s">
        <v>4726</v>
      </c>
      <c r="D2568" t="b">
        <v>0</v>
      </c>
    </row>
    <row r="2569" spans="1:4" x14ac:dyDescent="0.25">
      <c r="A2569" t="s">
        <v>1111</v>
      </c>
      <c r="B2569" t="s">
        <v>1519</v>
      </c>
      <c r="C2569" t="s">
        <v>4727</v>
      </c>
      <c r="D2569" t="b">
        <v>0</v>
      </c>
    </row>
    <row r="2570" spans="1:4" x14ac:dyDescent="0.25">
      <c r="A2570" t="s">
        <v>1111</v>
      </c>
      <c r="B2570" t="s">
        <v>1519</v>
      </c>
      <c r="C2570" t="s">
        <v>4728</v>
      </c>
      <c r="D2570" t="b">
        <v>0</v>
      </c>
    </row>
    <row r="2571" spans="1:4" x14ac:dyDescent="0.25">
      <c r="A2571" t="s">
        <v>1111</v>
      </c>
      <c r="B2571" t="s">
        <v>1519</v>
      </c>
      <c r="C2571" t="s">
        <v>2454</v>
      </c>
      <c r="D2571" t="b">
        <v>0</v>
      </c>
    </row>
    <row r="2572" spans="1:4" x14ac:dyDescent="0.25">
      <c r="A2572" t="s">
        <v>1111</v>
      </c>
      <c r="B2572" t="s">
        <v>1519</v>
      </c>
      <c r="C2572" t="s">
        <v>4729</v>
      </c>
      <c r="D2572">
        <v>0</v>
      </c>
    </row>
    <row r="2573" spans="1:4" x14ac:dyDescent="0.25">
      <c r="A2573" t="s">
        <v>1111</v>
      </c>
      <c r="B2573" t="s">
        <v>1519</v>
      </c>
      <c r="C2573" t="s">
        <v>4730</v>
      </c>
      <c r="D2573">
        <v>0</v>
      </c>
    </row>
    <row r="2574" spans="1:4" x14ac:dyDescent="0.25">
      <c r="A2574" t="s">
        <v>1111</v>
      </c>
      <c r="B2574" t="s">
        <v>1519</v>
      </c>
      <c r="C2574" t="s">
        <v>4731</v>
      </c>
      <c r="D2574">
        <v>0</v>
      </c>
    </row>
    <row r="2575" spans="1:4" x14ac:dyDescent="0.25">
      <c r="A2575" t="s">
        <v>1111</v>
      </c>
      <c r="B2575" t="s">
        <v>1519</v>
      </c>
      <c r="C2575" t="s">
        <v>1046</v>
      </c>
      <c r="D2575">
        <v>0</v>
      </c>
    </row>
    <row r="2576" spans="1:4" x14ac:dyDescent="0.25">
      <c r="A2576" t="s">
        <v>1111</v>
      </c>
      <c r="B2576" t="s">
        <v>1519</v>
      </c>
      <c r="C2576" t="s">
        <v>9</v>
      </c>
      <c r="D2576">
        <v>0</v>
      </c>
    </row>
    <row r="2577" spans="1:4" x14ac:dyDescent="0.25">
      <c r="A2577" t="s">
        <v>1111</v>
      </c>
      <c r="B2577" t="s">
        <v>1519</v>
      </c>
      <c r="C2577" t="s">
        <v>4733</v>
      </c>
      <c r="D2577">
        <v>0</v>
      </c>
    </row>
    <row r="2578" spans="1:4" x14ac:dyDescent="0.25">
      <c r="A2578" t="s">
        <v>1111</v>
      </c>
      <c r="B2578" t="s">
        <v>1519</v>
      </c>
      <c r="C2578" t="s">
        <v>4734</v>
      </c>
      <c r="D2578">
        <v>0</v>
      </c>
    </row>
    <row r="2579" spans="1:4" x14ac:dyDescent="0.25">
      <c r="A2579" t="s">
        <v>1111</v>
      </c>
      <c r="B2579" t="s">
        <v>1519</v>
      </c>
      <c r="C2579" t="s">
        <v>4735</v>
      </c>
      <c r="D2579">
        <v>0</v>
      </c>
    </row>
    <row r="2580" spans="1:4" x14ac:dyDescent="0.25">
      <c r="A2580" t="s">
        <v>1111</v>
      </c>
      <c r="B2580" t="s">
        <v>1519</v>
      </c>
      <c r="C2580" t="s">
        <v>1081</v>
      </c>
      <c r="D2580" t="s">
        <v>3111</v>
      </c>
    </row>
    <row r="2581" spans="1:4" x14ac:dyDescent="0.25">
      <c r="A2581" t="s">
        <v>1111</v>
      </c>
      <c r="B2581" t="s">
        <v>1523</v>
      </c>
      <c r="C2581" t="s">
        <v>4725</v>
      </c>
      <c r="D2581">
        <v>172</v>
      </c>
    </row>
    <row r="2582" spans="1:4" x14ac:dyDescent="0.25">
      <c r="A2582" t="s">
        <v>1111</v>
      </c>
      <c r="B2582" t="s">
        <v>1523</v>
      </c>
      <c r="C2582" t="s">
        <v>1083</v>
      </c>
      <c r="D2582" t="b">
        <v>0</v>
      </c>
    </row>
    <row r="2583" spans="1:4" x14ac:dyDescent="0.25">
      <c r="A2583" t="s">
        <v>1111</v>
      </c>
      <c r="B2583" t="s">
        <v>1523</v>
      </c>
      <c r="C2583" t="s">
        <v>4726</v>
      </c>
      <c r="D2583" t="b">
        <v>1</v>
      </c>
    </row>
    <row r="2584" spans="1:4" x14ac:dyDescent="0.25">
      <c r="A2584" t="s">
        <v>1111</v>
      </c>
      <c r="B2584" t="s">
        <v>1523</v>
      </c>
      <c r="C2584" t="s">
        <v>4727</v>
      </c>
      <c r="D2584" t="b">
        <v>1</v>
      </c>
    </row>
    <row r="2585" spans="1:4" x14ac:dyDescent="0.25">
      <c r="A2585" t="s">
        <v>1111</v>
      </c>
      <c r="B2585" t="s">
        <v>1523</v>
      </c>
      <c r="C2585" t="s">
        <v>4728</v>
      </c>
      <c r="D2585" t="b">
        <v>0</v>
      </c>
    </row>
    <row r="2586" spans="1:4" x14ac:dyDescent="0.25">
      <c r="A2586" t="s">
        <v>1111</v>
      </c>
      <c r="B2586" t="s">
        <v>1523</v>
      </c>
      <c r="C2586" t="s">
        <v>2454</v>
      </c>
      <c r="D2586" t="b">
        <v>0</v>
      </c>
    </row>
    <row r="2587" spans="1:4" x14ac:dyDescent="0.25">
      <c r="A2587" t="s">
        <v>1111</v>
      </c>
      <c r="B2587" t="s">
        <v>1523</v>
      </c>
      <c r="C2587" t="s">
        <v>4729</v>
      </c>
      <c r="D2587">
        <v>4</v>
      </c>
    </row>
    <row r="2588" spans="1:4" x14ac:dyDescent="0.25">
      <c r="A2588" t="s">
        <v>1111</v>
      </c>
      <c r="B2588" t="s">
        <v>1523</v>
      </c>
      <c r="C2588" t="s">
        <v>4730</v>
      </c>
      <c r="D2588">
        <v>2</v>
      </c>
    </row>
    <row r="2589" spans="1:4" x14ac:dyDescent="0.25">
      <c r="A2589" t="s">
        <v>1111</v>
      </c>
      <c r="B2589" t="s">
        <v>1523</v>
      </c>
      <c r="C2589" t="s">
        <v>4731</v>
      </c>
      <c r="D2589">
        <v>2</v>
      </c>
    </row>
    <row r="2590" spans="1:4" x14ac:dyDescent="0.25">
      <c r="A2590" t="s">
        <v>1111</v>
      </c>
      <c r="B2590" t="s">
        <v>1523</v>
      </c>
      <c r="C2590" t="s">
        <v>1046</v>
      </c>
      <c r="D2590">
        <v>0</v>
      </c>
    </row>
    <row r="2591" spans="1:4" x14ac:dyDescent="0.25">
      <c r="A2591" t="s">
        <v>1111</v>
      </c>
      <c r="B2591" t="s">
        <v>1523</v>
      </c>
      <c r="C2591" t="s">
        <v>9</v>
      </c>
      <c r="D2591">
        <v>0</v>
      </c>
    </row>
    <row r="2592" spans="1:4" x14ac:dyDescent="0.25">
      <c r="A2592" t="s">
        <v>1111</v>
      </c>
      <c r="B2592" t="s">
        <v>1523</v>
      </c>
      <c r="C2592" t="s">
        <v>4733</v>
      </c>
      <c r="D2592">
        <v>0</v>
      </c>
    </row>
    <row r="2593" spans="1:4" x14ac:dyDescent="0.25">
      <c r="A2593" t="s">
        <v>1111</v>
      </c>
      <c r="B2593" t="s">
        <v>1523</v>
      </c>
      <c r="C2593" t="s">
        <v>4734</v>
      </c>
      <c r="D2593">
        <v>0</v>
      </c>
    </row>
    <row r="2594" spans="1:4" x14ac:dyDescent="0.25">
      <c r="A2594" t="s">
        <v>1111</v>
      </c>
      <c r="B2594" t="s">
        <v>1523</v>
      </c>
      <c r="C2594" t="s">
        <v>4735</v>
      </c>
      <c r="D2594">
        <v>0</v>
      </c>
    </row>
    <row r="2595" spans="1:4" x14ac:dyDescent="0.25">
      <c r="A2595" t="s">
        <v>1111</v>
      </c>
      <c r="B2595" t="s">
        <v>1523</v>
      </c>
      <c r="C2595" t="s">
        <v>1081</v>
      </c>
      <c r="D2595" t="s">
        <v>4738</v>
      </c>
    </row>
    <row r="2596" spans="1:4" x14ac:dyDescent="0.25">
      <c r="A2596" t="s">
        <v>1111</v>
      </c>
      <c r="B2596" t="s">
        <v>1526</v>
      </c>
      <c r="C2596" t="s">
        <v>4725</v>
      </c>
      <c r="D2596">
        <v>173</v>
      </c>
    </row>
    <row r="2597" spans="1:4" x14ac:dyDescent="0.25">
      <c r="A2597" t="s">
        <v>1111</v>
      </c>
      <c r="B2597" t="s">
        <v>1526</v>
      </c>
      <c r="C2597" t="s">
        <v>1083</v>
      </c>
      <c r="D2597" t="b">
        <v>0</v>
      </c>
    </row>
    <row r="2598" spans="1:4" x14ac:dyDescent="0.25">
      <c r="A2598" t="s">
        <v>1111</v>
      </c>
      <c r="B2598" t="s">
        <v>1526</v>
      </c>
      <c r="C2598" t="s">
        <v>4726</v>
      </c>
      <c r="D2598" t="b">
        <v>1</v>
      </c>
    </row>
    <row r="2599" spans="1:4" x14ac:dyDescent="0.25">
      <c r="A2599" t="s">
        <v>1111</v>
      </c>
      <c r="B2599" t="s">
        <v>1526</v>
      </c>
      <c r="C2599" t="s">
        <v>4727</v>
      </c>
      <c r="D2599" t="b">
        <v>1</v>
      </c>
    </row>
    <row r="2600" spans="1:4" x14ac:dyDescent="0.25">
      <c r="A2600" t="s">
        <v>1111</v>
      </c>
      <c r="B2600" t="s">
        <v>1526</v>
      </c>
      <c r="C2600" t="s">
        <v>4728</v>
      </c>
      <c r="D2600" t="b">
        <v>0</v>
      </c>
    </row>
    <row r="2601" spans="1:4" x14ac:dyDescent="0.25">
      <c r="A2601" t="s">
        <v>1111</v>
      </c>
      <c r="B2601" t="s">
        <v>1526</v>
      </c>
      <c r="C2601" t="s">
        <v>2454</v>
      </c>
      <c r="D2601" t="b">
        <v>0</v>
      </c>
    </row>
    <row r="2602" spans="1:4" x14ac:dyDescent="0.25">
      <c r="A2602" t="s">
        <v>1111</v>
      </c>
      <c r="B2602" t="s">
        <v>1526</v>
      </c>
      <c r="C2602" t="s">
        <v>4729</v>
      </c>
      <c r="D2602">
        <v>4</v>
      </c>
    </row>
    <row r="2603" spans="1:4" x14ac:dyDescent="0.25">
      <c r="A2603" t="s">
        <v>1111</v>
      </c>
      <c r="B2603" t="s">
        <v>1526</v>
      </c>
      <c r="C2603" t="s">
        <v>4730</v>
      </c>
      <c r="D2603">
        <v>2</v>
      </c>
    </row>
    <row r="2604" spans="1:4" x14ac:dyDescent="0.25">
      <c r="A2604" t="s">
        <v>1111</v>
      </c>
      <c r="B2604" t="s">
        <v>1526</v>
      </c>
      <c r="C2604" t="s">
        <v>4731</v>
      </c>
      <c r="D2604">
        <v>1</v>
      </c>
    </row>
    <row r="2605" spans="1:4" x14ac:dyDescent="0.25">
      <c r="A2605" t="s">
        <v>1111</v>
      </c>
      <c r="B2605" t="s">
        <v>1526</v>
      </c>
      <c r="C2605" t="s">
        <v>1046</v>
      </c>
      <c r="D2605">
        <v>0</v>
      </c>
    </row>
    <row r="2606" spans="1:4" x14ac:dyDescent="0.25">
      <c r="A2606" t="s">
        <v>1111</v>
      </c>
      <c r="B2606" t="s">
        <v>1526</v>
      </c>
      <c r="C2606" t="s">
        <v>9</v>
      </c>
      <c r="D2606">
        <v>0</v>
      </c>
    </row>
    <row r="2607" spans="1:4" x14ac:dyDescent="0.25">
      <c r="A2607" t="s">
        <v>1111</v>
      </c>
      <c r="B2607" t="s">
        <v>1526</v>
      </c>
      <c r="C2607" t="s">
        <v>4733</v>
      </c>
      <c r="D2607">
        <v>0</v>
      </c>
    </row>
    <row r="2608" spans="1:4" x14ac:dyDescent="0.25">
      <c r="A2608" t="s">
        <v>1111</v>
      </c>
      <c r="B2608" t="s">
        <v>1526</v>
      </c>
      <c r="C2608" t="s">
        <v>4734</v>
      </c>
      <c r="D2608">
        <v>0</v>
      </c>
    </row>
    <row r="2609" spans="1:4" x14ac:dyDescent="0.25">
      <c r="A2609" t="s">
        <v>1111</v>
      </c>
      <c r="B2609" t="s">
        <v>1526</v>
      </c>
      <c r="C2609" t="s">
        <v>4735</v>
      </c>
      <c r="D2609">
        <v>0</v>
      </c>
    </row>
    <row r="2610" spans="1:4" x14ac:dyDescent="0.25">
      <c r="A2610" t="s">
        <v>1111</v>
      </c>
      <c r="B2610" t="s">
        <v>1526</v>
      </c>
      <c r="C2610" t="s">
        <v>1081</v>
      </c>
      <c r="D2610" t="s">
        <v>4736</v>
      </c>
    </row>
    <row r="2611" spans="1:4" x14ac:dyDescent="0.25">
      <c r="A2611" t="s">
        <v>1111</v>
      </c>
      <c r="B2611" t="s">
        <v>1529</v>
      </c>
      <c r="C2611" t="s">
        <v>4725</v>
      </c>
      <c r="D2611">
        <v>174</v>
      </c>
    </row>
    <row r="2612" spans="1:4" x14ac:dyDescent="0.25">
      <c r="A2612" t="s">
        <v>1111</v>
      </c>
      <c r="B2612" t="s">
        <v>1529</v>
      </c>
      <c r="C2612" t="s">
        <v>1083</v>
      </c>
      <c r="D2612" t="b">
        <v>0</v>
      </c>
    </row>
    <row r="2613" spans="1:4" x14ac:dyDescent="0.25">
      <c r="A2613" t="s">
        <v>1111</v>
      </c>
      <c r="B2613" t="s">
        <v>1529</v>
      </c>
      <c r="C2613" t="s">
        <v>4726</v>
      </c>
      <c r="D2613" t="b">
        <v>1</v>
      </c>
    </row>
    <row r="2614" spans="1:4" x14ac:dyDescent="0.25">
      <c r="A2614" t="s">
        <v>1111</v>
      </c>
      <c r="B2614" t="s">
        <v>1529</v>
      </c>
      <c r="C2614" t="s">
        <v>4727</v>
      </c>
      <c r="D2614" t="b">
        <v>1</v>
      </c>
    </row>
    <row r="2615" spans="1:4" x14ac:dyDescent="0.25">
      <c r="A2615" t="s">
        <v>1111</v>
      </c>
      <c r="B2615" t="s">
        <v>1529</v>
      </c>
      <c r="C2615" t="s">
        <v>4728</v>
      </c>
      <c r="D2615" t="b">
        <v>0</v>
      </c>
    </row>
    <row r="2616" spans="1:4" x14ac:dyDescent="0.25">
      <c r="A2616" t="s">
        <v>1111</v>
      </c>
      <c r="B2616" t="s">
        <v>1529</v>
      </c>
      <c r="C2616" t="s">
        <v>2454</v>
      </c>
      <c r="D2616" t="b">
        <v>0</v>
      </c>
    </row>
    <row r="2617" spans="1:4" x14ac:dyDescent="0.25">
      <c r="A2617" t="s">
        <v>1111</v>
      </c>
      <c r="B2617" t="s">
        <v>1529</v>
      </c>
      <c r="C2617" t="s">
        <v>4729</v>
      </c>
      <c r="D2617">
        <v>4</v>
      </c>
    </row>
    <row r="2618" spans="1:4" x14ac:dyDescent="0.25">
      <c r="A2618" t="s">
        <v>1111</v>
      </c>
      <c r="B2618" t="s">
        <v>1529</v>
      </c>
      <c r="C2618" t="s">
        <v>4730</v>
      </c>
      <c r="D2618">
        <v>2</v>
      </c>
    </row>
    <row r="2619" spans="1:4" x14ac:dyDescent="0.25">
      <c r="A2619" t="s">
        <v>1111</v>
      </c>
      <c r="B2619" t="s">
        <v>1529</v>
      </c>
      <c r="C2619" t="s">
        <v>4731</v>
      </c>
      <c r="D2619">
        <v>3</v>
      </c>
    </row>
    <row r="2620" spans="1:4" x14ac:dyDescent="0.25">
      <c r="A2620" t="s">
        <v>1111</v>
      </c>
      <c r="B2620" t="s">
        <v>1529</v>
      </c>
      <c r="C2620" t="s">
        <v>1046</v>
      </c>
      <c r="D2620">
        <v>0</v>
      </c>
    </row>
    <row r="2621" spans="1:4" x14ac:dyDescent="0.25">
      <c r="A2621" t="s">
        <v>1111</v>
      </c>
      <c r="B2621" t="s">
        <v>1529</v>
      </c>
      <c r="C2621" t="s">
        <v>9</v>
      </c>
      <c r="D2621">
        <v>0</v>
      </c>
    </row>
    <row r="2622" spans="1:4" x14ac:dyDescent="0.25">
      <c r="A2622" t="s">
        <v>1111</v>
      </c>
      <c r="B2622" t="s">
        <v>1529</v>
      </c>
      <c r="C2622" t="s">
        <v>4733</v>
      </c>
      <c r="D2622">
        <v>0</v>
      </c>
    </row>
    <row r="2623" spans="1:4" x14ac:dyDescent="0.25">
      <c r="A2623" t="s">
        <v>1111</v>
      </c>
      <c r="B2623" t="s">
        <v>1529</v>
      </c>
      <c r="C2623" t="s">
        <v>4734</v>
      </c>
      <c r="D2623">
        <v>0</v>
      </c>
    </row>
    <row r="2624" spans="1:4" x14ac:dyDescent="0.25">
      <c r="A2624" t="s">
        <v>1111</v>
      </c>
      <c r="B2624" t="s">
        <v>1529</v>
      </c>
      <c r="C2624" t="s">
        <v>4735</v>
      </c>
      <c r="D2624">
        <v>0</v>
      </c>
    </row>
    <row r="2625" spans="1:4" x14ac:dyDescent="0.25">
      <c r="A2625" t="s">
        <v>1111</v>
      </c>
      <c r="B2625" t="s">
        <v>1529</v>
      </c>
      <c r="C2625" t="s">
        <v>1081</v>
      </c>
      <c r="D2625" t="s">
        <v>4736</v>
      </c>
    </row>
    <row r="2626" spans="1:4" x14ac:dyDescent="0.25">
      <c r="A2626" t="s">
        <v>1111</v>
      </c>
      <c r="B2626" t="s">
        <v>1532</v>
      </c>
      <c r="C2626" t="s">
        <v>4725</v>
      </c>
      <c r="D2626">
        <v>175</v>
      </c>
    </row>
    <row r="2627" spans="1:4" x14ac:dyDescent="0.25">
      <c r="A2627" t="s">
        <v>1111</v>
      </c>
      <c r="B2627" t="s">
        <v>1532</v>
      </c>
      <c r="C2627" t="s">
        <v>1083</v>
      </c>
      <c r="D2627" t="b">
        <v>0</v>
      </c>
    </row>
    <row r="2628" spans="1:4" x14ac:dyDescent="0.25">
      <c r="A2628" t="s">
        <v>1111</v>
      </c>
      <c r="B2628" t="s">
        <v>1532</v>
      </c>
      <c r="C2628" t="s">
        <v>4726</v>
      </c>
      <c r="D2628" t="b">
        <v>0</v>
      </c>
    </row>
    <row r="2629" spans="1:4" x14ac:dyDescent="0.25">
      <c r="A2629" t="s">
        <v>1111</v>
      </c>
      <c r="B2629" t="s">
        <v>1532</v>
      </c>
      <c r="C2629" t="s">
        <v>4727</v>
      </c>
      <c r="D2629" t="b">
        <v>1</v>
      </c>
    </row>
    <row r="2630" spans="1:4" x14ac:dyDescent="0.25">
      <c r="A2630" t="s">
        <v>1111</v>
      </c>
      <c r="B2630" t="s">
        <v>1532</v>
      </c>
      <c r="C2630" t="s">
        <v>4728</v>
      </c>
      <c r="D2630" t="b">
        <v>0</v>
      </c>
    </row>
    <row r="2631" spans="1:4" x14ac:dyDescent="0.25">
      <c r="A2631" t="s">
        <v>1111</v>
      </c>
      <c r="B2631" t="s">
        <v>1532</v>
      </c>
      <c r="C2631" t="s">
        <v>2454</v>
      </c>
      <c r="D2631" t="b">
        <v>0</v>
      </c>
    </row>
    <row r="2632" spans="1:4" x14ac:dyDescent="0.25">
      <c r="A2632" t="s">
        <v>1111</v>
      </c>
      <c r="B2632" t="s">
        <v>1532</v>
      </c>
      <c r="C2632" t="s">
        <v>4729</v>
      </c>
      <c r="D2632">
        <v>4</v>
      </c>
    </row>
    <row r="2633" spans="1:4" x14ac:dyDescent="0.25">
      <c r="A2633" t="s">
        <v>1111</v>
      </c>
      <c r="B2633" t="s">
        <v>1532</v>
      </c>
      <c r="C2633" t="s">
        <v>4730</v>
      </c>
      <c r="D2633">
        <v>2</v>
      </c>
    </row>
    <row r="2634" spans="1:4" x14ac:dyDescent="0.25">
      <c r="A2634" t="s">
        <v>1111</v>
      </c>
      <c r="B2634" t="s">
        <v>1532</v>
      </c>
      <c r="C2634" t="s">
        <v>4731</v>
      </c>
      <c r="D2634">
        <v>2</v>
      </c>
    </row>
    <row r="2635" spans="1:4" x14ac:dyDescent="0.25">
      <c r="A2635" t="s">
        <v>1111</v>
      </c>
      <c r="B2635" t="s">
        <v>1532</v>
      </c>
      <c r="C2635" t="s">
        <v>1046</v>
      </c>
      <c r="D2635">
        <v>0</v>
      </c>
    </row>
    <row r="2636" spans="1:4" x14ac:dyDescent="0.25">
      <c r="A2636" t="s">
        <v>1111</v>
      </c>
      <c r="B2636" t="s">
        <v>1532</v>
      </c>
      <c r="C2636" t="s">
        <v>9</v>
      </c>
      <c r="D2636">
        <v>0</v>
      </c>
    </row>
    <row r="2637" spans="1:4" x14ac:dyDescent="0.25">
      <c r="A2637" t="s">
        <v>1111</v>
      </c>
      <c r="B2637" t="s">
        <v>1532</v>
      </c>
      <c r="C2637" t="s">
        <v>4733</v>
      </c>
      <c r="D2637">
        <v>0</v>
      </c>
    </row>
    <row r="2638" spans="1:4" x14ac:dyDescent="0.25">
      <c r="A2638" t="s">
        <v>1111</v>
      </c>
      <c r="B2638" t="s">
        <v>1532</v>
      </c>
      <c r="C2638" t="s">
        <v>4734</v>
      </c>
      <c r="D2638">
        <v>0</v>
      </c>
    </row>
    <row r="2639" spans="1:4" x14ac:dyDescent="0.25">
      <c r="A2639" t="s">
        <v>1111</v>
      </c>
      <c r="B2639" t="s">
        <v>1532</v>
      </c>
      <c r="C2639" t="s">
        <v>4735</v>
      </c>
      <c r="D2639">
        <v>0</v>
      </c>
    </row>
    <row r="2640" spans="1:4" x14ac:dyDescent="0.25">
      <c r="A2640" t="s">
        <v>1111</v>
      </c>
      <c r="B2640" t="s">
        <v>1532</v>
      </c>
      <c r="C2640" t="s">
        <v>1081</v>
      </c>
      <c r="D2640" t="s">
        <v>3111</v>
      </c>
    </row>
    <row r="2641" spans="1:4" x14ac:dyDescent="0.25">
      <c r="A2641" t="s">
        <v>1111</v>
      </c>
      <c r="B2641" t="s">
        <v>1535</v>
      </c>
      <c r="C2641" t="s">
        <v>4725</v>
      </c>
      <c r="D2641">
        <v>176</v>
      </c>
    </row>
    <row r="2642" spans="1:4" x14ac:dyDescent="0.25">
      <c r="A2642" t="s">
        <v>1111</v>
      </c>
      <c r="B2642" t="s">
        <v>1535</v>
      </c>
      <c r="C2642" t="s">
        <v>1083</v>
      </c>
      <c r="D2642" t="b">
        <v>0</v>
      </c>
    </row>
    <row r="2643" spans="1:4" x14ac:dyDescent="0.25">
      <c r="A2643" t="s">
        <v>1111</v>
      </c>
      <c r="B2643" t="s">
        <v>1535</v>
      </c>
      <c r="C2643" t="s">
        <v>4726</v>
      </c>
      <c r="D2643" t="b">
        <v>0</v>
      </c>
    </row>
    <row r="2644" spans="1:4" x14ac:dyDescent="0.25">
      <c r="A2644" t="s">
        <v>1111</v>
      </c>
      <c r="B2644" t="s">
        <v>1535</v>
      </c>
      <c r="C2644" t="s">
        <v>4727</v>
      </c>
      <c r="D2644" t="b">
        <v>1</v>
      </c>
    </row>
    <row r="2645" spans="1:4" x14ac:dyDescent="0.25">
      <c r="A2645" t="s">
        <v>1111</v>
      </c>
      <c r="B2645" t="s">
        <v>1535</v>
      </c>
      <c r="C2645" t="s">
        <v>4728</v>
      </c>
      <c r="D2645" t="b">
        <v>0</v>
      </c>
    </row>
    <row r="2646" spans="1:4" x14ac:dyDescent="0.25">
      <c r="A2646" t="s">
        <v>1111</v>
      </c>
      <c r="B2646" t="s">
        <v>1535</v>
      </c>
      <c r="C2646" t="s">
        <v>2454</v>
      </c>
      <c r="D2646" t="b">
        <v>0</v>
      </c>
    </row>
    <row r="2647" spans="1:4" x14ac:dyDescent="0.25">
      <c r="A2647" t="s">
        <v>1111</v>
      </c>
      <c r="B2647" t="s">
        <v>1535</v>
      </c>
      <c r="C2647" t="s">
        <v>4729</v>
      </c>
      <c r="D2647">
        <v>4</v>
      </c>
    </row>
    <row r="2648" spans="1:4" x14ac:dyDescent="0.25">
      <c r="A2648" t="s">
        <v>1111</v>
      </c>
      <c r="B2648" t="s">
        <v>1535</v>
      </c>
      <c r="C2648" t="s">
        <v>4730</v>
      </c>
      <c r="D2648">
        <v>2</v>
      </c>
    </row>
    <row r="2649" spans="1:4" x14ac:dyDescent="0.25">
      <c r="A2649" t="s">
        <v>1111</v>
      </c>
      <c r="B2649" t="s">
        <v>1535</v>
      </c>
      <c r="C2649" t="s">
        <v>4731</v>
      </c>
      <c r="D2649">
        <v>1</v>
      </c>
    </row>
    <row r="2650" spans="1:4" x14ac:dyDescent="0.25">
      <c r="A2650" t="s">
        <v>1111</v>
      </c>
      <c r="B2650" t="s">
        <v>1535</v>
      </c>
      <c r="C2650" t="s">
        <v>1046</v>
      </c>
      <c r="D2650">
        <v>0</v>
      </c>
    </row>
    <row r="2651" spans="1:4" x14ac:dyDescent="0.25">
      <c r="A2651" t="s">
        <v>1111</v>
      </c>
      <c r="B2651" t="s">
        <v>1535</v>
      </c>
      <c r="C2651" t="s">
        <v>9</v>
      </c>
      <c r="D2651">
        <v>0</v>
      </c>
    </row>
    <row r="2652" spans="1:4" x14ac:dyDescent="0.25">
      <c r="A2652" t="s">
        <v>1111</v>
      </c>
      <c r="B2652" t="s">
        <v>1535</v>
      </c>
      <c r="C2652" t="s">
        <v>4733</v>
      </c>
      <c r="D2652">
        <v>0</v>
      </c>
    </row>
    <row r="2653" spans="1:4" x14ac:dyDescent="0.25">
      <c r="A2653" t="s">
        <v>1111</v>
      </c>
      <c r="B2653" t="s">
        <v>1535</v>
      </c>
      <c r="C2653" t="s">
        <v>4734</v>
      </c>
      <c r="D2653">
        <v>0</v>
      </c>
    </row>
    <row r="2654" spans="1:4" x14ac:dyDescent="0.25">
      <c r="A2654" t="s">
        <v>1111</v>
      </c>
      <c r="B2654" t="s">
        <v>1535</v>
      </c>
      <c r="C2654" t="s">
        <v>4735</v>
      </c>
      <c r="D2654">
        <v>0</v>
      </c>
    </row>
    <row r="2655" spans="1:4" x14ac:dyDescent="0.25">
      <c r="A2655" t="s">
        <v>1111</v>
      </c>
      <c r="B2655" t="s">
        <v>1535</v>
      </c>
      <c r="C2655" t="s">
        <v>1081</v>
      </c>
      <c r="D2655" t="s">
        <v>3111</v>
      </c>
    </row>
    <row r="2656" spans="1:4" x14ac:dyDescent="0.25">
      <c r="A2656" t="s">
        <v>1111</v>
      </c>
      <c r="B2656" t="s">
        <v>1538</v>
      </c>
      <c r="C2656" t="s">
        <v>4725</v>
      </c>
      <c r="D2656">
        <v>177</v>
      </c>
    </row>
    <row r="2657" spans="1:4" x14ac:dyDescent="0.25">
      <c r="A2657" t="s">
        <v>1111</v>
      </c>
      <c r="B2657" t="s">
        <v>1538</v>
      </c>
      <c r="C2657" t="s">
        <v>1083</v>
      </c>
      <c r="D2657" t="b">
        <v>0</v>
      </c>
    </row>
    <row r="2658" spans="1:4" x14ac:dyDescent="0.25">
      <c r="A2658" t="s">
        <v>1111</v>
      </c>
      <c r="B2658" t="s">
        <v>1538</v>
      </c>
      <c r="C2658" t="s">
        <v>4726</v>
      </c>
      <c r="D2658" t="b">
        <v>0</v>
      </c>
    </row>
    <row r="2659" spans="1:4" x14ac:dyDescent="0.25">
      <c r="A2659" t="s">
        <v>1111</v>
      </c>
      <c r="B2659" t="s">
        <v>1538</v>
      </c>
      <c r="C2659" t="s">
        <v>4727</v>
      </c>
      <c r="D2659" t="b">
        <v>1</v>
      </c>
    </row>
    <row r="2660" spans="1:4" x14ac:dyDescent="0.25">
      <c r="A2660" t="s">
        <v>1111</v>
      </c>
      <c r="B2660" t="s">
        <v>1538</v>
      </c>
      <c r="C2660" t="s">
        <v>4728</v>
      </c>
      <c r="D2660" t="b">
        <v>0</v>
      </c>
    </row>
    <row r="2661" spans="1:4" x14ac:dyDescent="0.25">
      <c r="A2661" t="s">
        <v>1111</v>
      </c>
      <c r="B2661" t="s">
        <v>1538</v>
      </c>
      <c r="C2661" t="s">
        <v>2454</v>
      </c>
      <c r="D2661" t="b">
        <v>0</v>
      </c>
    </row>
    <row r="2662" spans="1:4" x14ac:dyDescent="0.25">
      <c r="A2662" t="s">
        <v>1111</v>
      </c>
      <c r="B2662" t="s">
        <v>1538</v>
      </c>
      <c r="C2662" t="s">
        <v>4729</v>
      </c>
      <c r="D2662">
        <v>4</v>
      </c>
    </row>
    <row r="2663" spans="1:4" x14ac:dyDescent="0.25">
      <c r="A2663" t="s">
        <v>1111</v>
      </c>
      <c r="B2663" t="s">
        <v>1538</v>
      </c>
      <c r="C2663" t="s">
        <v>4730</v>
      </c>
      <c r="D2663">
        <v>2</v>
      </c>
    </row>
    <row r="2664" spans="1:4" x14ac:dyDescent="0.25">
      <c r="A2664" t="s">
        <v>1111</v>
      </c>
      <c r="B2664" t="s">
        <v>1538</v>
      </c>
      <c r="C2664" t="s">
        <v>4731</v>
      </c>
      <c r="D2664">
        <v>3</v>
      </c>
    </row>
    <row r="2665" spans="1:4" x14ac:dyDescent="0.25">
      <c r="A2665" t="s">
        <v>1111</v>
      </c>
      <c r="B2665" t="s">
        <v>1538</v>
      </c>
      <c r="C2665" t="s">
        <v>1046</v>
      </c>
      <c r="D2665">
        <v>0</v>
      </c>
    </row>
    <row r="2666" spans="1:4" x14ac:dyDescent="0.25">
      <c r="A2666" t="s">
        <v>1111</v>
      </c>
      <c r="B2666" t="s">
        <v>1538</v>
      </c>
      <c r="C2666" t="s">
        <v>9</v>
      </c>
      <c r="D2666">
        <v>0</v>
      </c>
    </row>
    <row r="2667" spans="1:4" x14ac:dyDescent="0.25">
      <c r="A2667" t="s">
        <v>1111</v>
      </c>
      <c r="B2667" t="s">
        <v>1538</v>
      </c>
      <c r="C2667" t="s">
        <v>4733</v>
      </c>
      <c r="D2667">
        <v>0</v>
      </c>
    </row>
    <row r="2668" spans="1:4" x14ac:dyDescent="0.25">
      <c r="A2668" t="s">
        <v>1111</v>
      </c>
      <c r="B2668" t="s">
        <v>1538</v>
      </c>
      <c r="C2668" t="s">
        <v>4734</v>
      </c>
      <c r="D2668">
        <v>0</v>
      </c>
    </row>
    <row r="2669" spans="1:4" x14ac:dyDescent="0.25">
      <c r="A2669" t="s">
        <v>1111</v>
      </c>
      <c r="B2669" t="s">
        <v>1538</v>
      </c>
      <c r="C2669" t="s">
        <v>4735</v>
      </c>
      <c r="D2669">
        <v>0</v>
      </c>
    </row>
    <row r="2670" spans="1:4" x14ac:dyDescent="0.25">
      <c r="A2670" t="s">
        <v>1111</v>
      </c>
      <c r="B2670" t="s">
        <v>1538</v>
      </c>
      <c r="C2670" t="s">
        <v>1081</v>
      </c>
      <c r="D2670" t="s">
        <v>3111</v>
      </c>
    </row>
    <row r="2671" spans="1:4" x14ac:dyDescent="0.25">
      <c r="A2671" t="s">
        <v>1111</v>
      </c>
      <c r="B2671" t="s">
        <v>1542</v>
      </c>
      <c r="C2671" t="s">
        <v>4725</v>
      </c>
      <c r="D2671">
        <v>178</v>
      </c>
    </row>
    <row r="2672" spans="1:4" x14ac:dyDescent="0.25">
      <c r="A2672" t="s">
        <v>1111</v>
      </c>
      <c r="B2672" t="s">
        <v>1542</v>
      </c>
      <c r="C2672" t="s">
        <v>1083</v>
      </c>
      <c r="D2672" t="b">
        <v>0</v>
      </c>
    </row>
    <row r="2673" spans="1:4" x14ac:dyDescent="0.25">
      <c r="A2673" t="s">
        <v>1111</v>
      </c>
      <c r="B2673" t="s">
        <v>1542</v>
      </c>
      <c r="C2673" t="s">
        <v>4726</v>
      </c>
      <c r="D2673" t="b">
        <v>0</v>
      </c>
    </row>
    <row r="2674" spans="1:4" x14ac:dyDescent="0.25">
      <c r="A2674" t="s">
        <v>1111</v>
      </c>
      <c r="B2674" t="s">
        <v>1542</v>
      </c>
      <c r="C2674" t="s">
        <v>4727</v>
      </c>
      <c r="D2674" t="b">
        <v>0</v>
      </c>
    </row>
    <row r="2675" spans="1:4" x14ac:dyDescent="0.25">
      <c r="A2675" t="s">
        <v>1111</v>
      </c>
      <c r="B2675" t="s">
        <v>1542</v>
      </c>
      <c r="C2675" t="s">
        <v>4728</v>
      </c>
      <c r="D2675" t="b">
        <v>0</v>
      </c>
    </row>
    <row r="2676" spans="1:4" x14ac:dyDescent="0.25">
      <c r="A2676" t="s">
        <v>1111</v>
      </c>
      <c r="B2676" t="s">
        <v>1542</v>
      </c>
      <c r="C2676" t="s">
        <v>2454</v>
      </c>
      <c r="D2676" t="b">
        <v>0</v>
      </c>
    </row>
    <row r="2677" spans="1:4" x14ac:dyDescent="0.25">
      <c r="A2677" t="s">
        <v>1111</v>
      </c>
      <c r="B2677" t="s">
        <v>1542</v>
      </c>
      <c r="C2677" t="s">
        <v>4729</v>
      </c>
      <c r="D2677">
        <v>0</v>
      </c>
    </row>
    <row r="2678" spans="1:4" x14ac:dyDescent="0.25">
      <c r="A2678" t="s">
        <v>1111</v>
      </c>
      <c r="B2678" t="s">
        <v>1542</v>
      </c>
      <c r="C2678" t="s">
        <v>4730</v>
      </c>
      <c r="D2678">
        <v>0</v>
      </c>
    </row>
    <row r="2679" spans="1:4" x14ac:dyDescent="0.25">
      <c r="A2679" t="s">
        <v>1111</v>
      </c>
      <c r="B2679" t="s">
        <v>1542</v>
      </c>
      <c r="C2679" t="s">
        <v>4731</v>
      </c>
      <c r="D2679">
        <v>0</v>
      </c>
    </row>
    <row r="2680" spans="1:4" x14ac:dyDescent="0.25">
      <c r="A2680" t="s">
        <v>1111</v>
      </c>
      <c r="B2680" t="s">
        <v>1542</v>
      </c>
      <c r="C2680" t="s">
        <v>1046</v>
      </c>
      <c r="D2680">
        <v>0</v>
      </c>
    </row>
    <row r="2681" spans="1:4" x14ac:dyDescent="0.25">
      <c r="A2681" t="s">
        <v>1111</v>
      </c>
      <c r="B2681" t="s">
        <v>1542</v>
      </c>
      <c r="C2681" t="s">
        <v>9</v>
      </c>
      <c r="D2681">
        <v>0</v>
      </c>
    </row>
    <row r="2682" spans="1:4" x14ac:dyDescent="0.25">
      <c r="A2682" t="s">
        <v>1111</v>
      </c>
      <c r="B2682" t="s">
        <v>1542</v>
      </c>
      <c r="C2682" t="s">
        <v>4733</v>
      </c>
      <c r="D2682">
        <v>0</v>
      </c>
    </row>
    <row r="2683" spans="1:4" x14ac:dyDescent="0.25">
      <c r="A2683" t="s">
        <v>1111</v>
      </c>
      <c r="B2683" t="s">
        <v>1542</v>
      </c>
      <c r="C2683" t="s">
        <v>4734</v>
      </c>
      <c r="D2683">
        <v>0</v>
      </c>
    </row>
    <row r="2684" spans="1:4" x14ac:dyDescent="0.25">
      <c r="A2684" t="s">
        <v>1111</v>
      </c>
      <c r="B2684" t="s">
        <v>1542</v>
      </c>
      <c r="C2684" t="s">
        <v>4735</v>
      </c>
      <c r="D2684">
        <v>0</v>
      </c>
    </row>
    <row r="2685" spans="1:4" x14ac:dyDescent="0.25">
      <c r="A2685" t="s">
        <v>1111</v>
      </c>
      <c r="B2685" t="s">
        <v>1542</v>
      </c>
      <c r="C2685" t="s">
        <v>1081</v>
      </c>
      <c r="D2685" t="s">
        <v>3111</v>
      </c>
    </row>
    <row r="2686" spans="1:4" x14ac:dyDescent="0.25">
      <c r="A2686" t="s">
        <v>1111</v>
      </c>
      <c r="B2686" t="s">
        <v>1545</v>
      </c>
      <c r="C2686" t="s">
        <v>4725</v>
      </c>
      <c r="D2686">
        <v>179</v>
      </c>
    </row>
    <row r="2687" spans="1:4" x14ac:dyDescent="0.25">
      <c r="A2687" t="s">
        <v>1111</v>
      </c>
      <c r="B2687" t="s">
        <v>1545</v>
      </c>
      <c r="C2687" t="s">
        <v>1083</v>
      </c>
      <c r="D2687" t="b">
        <v>0</v>
      </c>
    </row>
    <row r="2688" spans="1:4" x14ac:dyDescent="0.25">
      <c r="A2688" t="s">
        <v>1111</v>
      </c>
      <c r="B2688" t="s">
        <v>1545</v>
      </c>
      <c r="C2688" t="s">
        <v>4726</v>
      </c>
      <c r="D2688" t="b">
        <v>0</v>
      </c>
    </row>
    <row r="2689" spans="1:4" x14ac:dyDescent="0.25">
      <c r="A2689" t="s">
        <v>1111</v>
      </c>
      <c r="B2689" t="s">
        <v>1545</v>
      </c>
      <c r="C2689" t="s">
        <v>4727</v>
      </c>
      <c r="D2689" t="b">
        <v>0</v>
      </c>
    </row>
    <row r="2690" spans="1:4" x14ac:dyDescent="0.25">
      <c r="A2690" t="s">
        <v>1111</v>
      </c>
      <c r="B2690" t="s">
        <v>1545</v>
      </c>
      <c r="C2690" t="s">
        <v>4728</v>
      </c>
      <c r="D2690" t="b">
        <v>0</v>
      </c>
    </row>
    <row r="2691" spans="1:4" x14ac:dyDescent="0.25">
      <c r="A2691" t="s">
        <v>1111</v>
      </c>
      <c r="B2691" t="s">
        <v>1545</v>
      </c>
      <c r="C2691" t="s">
        <v>2454</v>
      </c>
      <c r="D2691" t="b">
        <v>0</v>
      </c>
    </row>
    <row r="2692" spans="1:4" x14ac:dyDescent="0.25">
      <c r="A2692" t="s">
        <v>1111</v>
      </c>
      <c r="B2692" t="s">
        <v>1545</v>
      </c>
      <c r="C2692" t="s">
        <v>4729</v>
      </c>
      <c r="D2692">
        <v>0</v>
      </c>
    </row>
    <row r="2693" spans="1:4" x14ac:dyDescent="0.25">
      <c r="A2693" t="s">
        <v>1111</v>
      </c>
      <c r="B2693" t="s">
        <v>1545</v>
      </c>
      <c r="C2693" t="s">
        <v>4730</v>
      </c>
      <c r="D2693">
        <v>0</v>
      </c>
    </row>
    <row r="2694" spans="1:4" x14ac:dyDescent="0.25">
      <c r="A2694" t="s">
        <v>1111</v>
      </c>
      <c r="B2694" t="s">
        <v>1545</v>
      </c>
      <c r="C2694" t="s">
        <v>4731</v>
      </c>
      <c r="D2694">
        <v>0</v>
      </c>
    </row>
    <row r="2695" spans="1:4" x14ac:dyDescent="0.25">
      <c r="A2695" t="s">
        <v>1111</v>
      </c>
      <c r="B2695" t="s">
        <v>1545</v>
      </c>
      <c r="C2695" t="s">
        <v>1046</v>
      </c>
      <c r="D2695">
        <v>0</v>
      </c>
    </row>
    <row r="2696" spans="1:4" x14ac:dyDescent="0.25">
      <c r="A2696" t="s">
        <v>1111</v>
      </c>
      <c r="B2696" t="s">
        <v>1545</v>
      </c>
      <c r="C2696" t="s">
        <v>9</v>
      </c>
      <c r="D2696">
        <v>0</v>
      </c>
    </row>
    <row r="2697" spans="1:4" x14ac:dyDescent="0.25">
      <c r="A2697" t="s">
        <v>1111</v>
      </c>
      <c r="B2697" t="s">
        <v>1545</v>
      </c>
      <c r="C2697" t="s">
        <v>4733</v>
      </c>
      <c r="D2697">
        <v>0</v>
      </c>
    </row>
    <row r="2698" spans="1:4" x14ac:dyDescent="0.25">
      <c r="A2698" t="s">
        <v>1111</v>
      </c>
      <c r="B2698" t="s">
        <v>1545</v>
      </c>
      <c r="C2698" t="s">
        <v>4734</v>
      </c>
      <c r="D2698">
        <v>0</v>
      </c>
    </row>
    <row r="2699" spans="1:4" x14ac:dyDescent="0.25">
      <c r="A2699" t="s">
        <v>1111</v>
      </c>
      <c r="B2699" t="s">
        <v>1545</v>
      </c>
      <c r="C2699" t="s">
        <v>4735</v>
      </c>
      <c r="D2699">
        <v>0</v>
      </c>
    </row>
    <row r="2700" spans="1:4" x14ac:dyDescent="0.25">
      <c r="A2700" t="s">
        <v>1111</v>
      </c>
      <c r="B2700" t="s">
        <v>1545</v>
      </c>
      <c r="C2700" t="s">
        <v>1081</v>
      </c>
      <c r="D2700" t="s">
        <v>3111</v>
      </c>
    </row>
    <row r="2701" spans="1:4" x14ac:dyDescent="0.25">
      <c r="A2701" t="s">
        <v>1111</v>
      </c>
      <c r="B2701" t="s">
        <v>1548</v>
      </c>
      <c r="C2701" t="s">
        <v>4725</v>
      </c>
      <c r="D2701">
        <v>180</v>
      </c>
    </row>
    <row r="2702" spans="1:4" x14ac:dyDescent="0.25">
      <c r="A2702" t="s">
        <v>1111</v>
      </c>
      <c r="B2702" t="s">
        <v>1548</v>
      </c>
      <c r="C2702" t="s">
        <v>1083</v>
      </c>
      <c r="D2702" t="b">
        <v>0</v>
      </c>
    </row>
    <row r="2703" spans="1:4" x14ac:dyDescent="0.25">
      <c r="A2703" t="s">
        <v>1111</v>
      </c>
      <c r="B2703" t="s">
        <v>1548</v>
      </c>
      <c r="C2703" t="s">
        <v>4726</v>
      </c>
      <c r="D2703" t="b">
        <v>0</v>
      </c>
    </row>
    <row r="2704" spans="1:4" x14ac:dyDescent="0.25">
      <c r="A2704" t="s">
        <v>1111</v>
      </c>
      <c r="B2704" t="s">
        <v>1548</v>
      </c>
      <c r="C2704" t="s">
        <v>4727</v>
      </c>
      <c r="D2704" t="b">
        <v>0</v>
      </c>
    </row>
    <row r="2705" spans="1:4" x14ac:dyDescent="0.25">
      <c r="A2705" t="s">
        <v>1111</v>
      </c>
      <c r="B2705" t="s">
        <v>1548</v>
      </c>
      <c r="C2705" t="s">
        <v>4728</v>
      </c>
      <c r="D2705" t="b">
        <v>0</v>
      </c>
    </row>
    <row r="2706" spans="1:4" x14ac:dyDescent="0.25">
      <c r="A2706" t="s">
        <v>1111</v>
      </c>
      <c r="B2706" t="s">
        <v>1548</v>
      </c>
      <c r="C2706" t="s">
        <v>2454</v>
      </c>
      <c r="D2706" t="b">
        <v>0</v>
      </c>
    </row>
    <row r="2707" spans="1:4" x14ac:dyDescent="0.25">
      <c r="A2707" t="s">
        <v>1111</v>
      </c>
      <c r="B2707" t="s">
        <v>1548</v>
      </c>
      <c r="C2707" t="s">
        <v>4729</v>
      </c>
      <c r="D2707">
        <v>0</v>
      </c>
    </row>
    <row r="2708" spans="1:4" x14ac:dyDescent="0.25">
      <c r="A2708" t="s">
        <v>1111</v>
      </c>
      <c r="B2708" t="s">
        <v>1548</v>
      </c>
      <c r="C2708" t="s">
        <v>4730</v>
      </c>
      <c r="D2708">
        <v>0</v>
      </c>
    </row>
    <row r="2709" spans="1:4" x14ac:dyDescent="0.25">
      <c r="A2709" t="s">
        <v>1111</v>
      </c>
      <c r="B2709" t="s">
        <v>1548</v>
      </c>
      <c r="C2709" t="s">
        <v>4731</v>
      </c>
      <c r="D2709">
        <v>0</v>
      </c>
    </row>
    <row r="2710" spans="1:4" x14ac:dyDescent="0.25">
      <c r="A2710" t="s">
        <v>1111</v>
      </c>
      <c r="B2710" t="s">
        <v>1548</v>
      </c>
      <c r="C2710" t="s">
        <v>1046</v>
      </c>
      <c r="D2710">
        <v>0</v>
      </c>
    </row>
    <row r="2711" spans="1:4" x14ac:dyDescent="0.25">
      <c r="A2711" t="s">
        <v>1111</v>
      </c>
      <c r="B2711" t="s">
        <v>1548</v>
      </c>
      <c r="C2711" t="s">
        <v>9</v>
      </c>
      <c r="D2711">
        <v>0</v>
      </c>
    </row>
    <row r="2712" spans="1:4" x14ac:dyDescent="0.25">
      <c r="A2712" t="s">
        <v>1111</v>
      </c>
      <c r="B2712" t="s">
        <v>1548</v>
      </c>
      <c r="C2712" t="s">
        <v>4733</v>
      </c>
      <c r="D2712">
        <v>0</v>
      </c>
    </row>
    <row r="2713" spans="1:4" x14ac:dyDescent="0.25">
      <c r="A2713" t="s">
        <v>1111</v>
      </c>
      <c r="B2713" t="s">
        <v>1548</v>
      </c>
      <c r="C2713" t="s">
        <v>4734</v>
      </c>
      <c r="D2713">
        <v>0</v>
      </c>
    </row>
    <row r="2714" spans="1:4" x14ac:dyDescent="0.25">
      <c r="A2714" t="s">
        <v>1111</v>
      </c>
      <c r="B2714" t="s">
        <v>1548</v>
      </c>
      <c r="C2714" t="s">
        <v>4735</v>
      </c>
      <c r="D2714">
        <v>0</v>
      </c>
    </row>
    <row r="2715" spans="1:4" x14ac:dyDescent="0.25">
      <c r="A2715" t="s">
        <v>1111</v>
      </c>
      <c r="B2715" t="s">
        <v>1548</v>
      </c>
      <c r="C2715" t="s">
        <v>1081</v>
      </c>
      <c r="D2715" t="s">
        <v>3111</v>
      </c>
    </row>
    <row r="2716" spans="1:4" x14ac:dyDescent="0.25">
      <c r="A2716" t="s">
        <v>1111</v>
      </c>
      <c r="B2716" t="s">
        <v>1553</v>
      </c>
      <c r="C2716" t="s">
        <v>4725</v>
      </c>
      <c r="D2716">
        <v>181</v>
      </c>
    </row>
    <row r="2717" spans="1:4" x14ac:dyDescent="0.25">
      <c r="A2717" t="s">
        <v>1111</v>
      </c>
      <c r="B2717" t="s">
        <v>1553</v>
      </c>
      <c r="C2717" t="s">
        <v>1083</v>
      </c>
      <c r="D2717" t="b">
        <v>0</v>
      </c>
    </row>
    <row r="2718" spans="1:4" x14ac:dyDescent="0.25">
      <c r="A2718" t="s">
        <v>1111</v>
      </c>
      <c r="B2718" t="s">
        <v>1553</v>
      </c>
      <c r="C2718" t="s">
        <v>4726</v>
      </c>
      <c r="D2718" t="b">
        <v>0</v>
      </c>
    </row>
    <row r="2719" spans="1:4" x14ac:dyDescent="0.25">
      <c r="A2719" t="s">
        <v>1111</v>
      </c>
      <c r="B2719" t="s">
        <v>1553</v>
      </c>
      <c r="C2719" t="s">
        <v>4727</v>
      </c>
      <c r="D2719" t="b">
        <v>0</v>
      </c>
    </row>
    <row r="2720" spans="1:4" x14ac:dyDescent="0.25">
      <c r="A2720" t="s">
        <v>1111</v>
      </c>
      <c r="B2720" t="s">
        <v>1553</v>
      </c>
      <c r="C2720" t="s">
        <v>4728</v>
      </c>
      <c r="D2720" t="b">
        <v>0</v>
      </c>
    </row>
    <row r="2721" spans="1:4" x14ac:dyDescent="0.25">
      <c r="A2721" t="s">
        <v>1111</v>
      </c>
      <c r="B2721" t="s">
        <v>1553</v>
      </c>
      <c r="C2721" t="s">
        <v>2454</v>
      </c>
      <c r="D2721" t="b">
        <v>0</v>
      </c>
    </row>
    <row r="2722" spans="1:4" x14ac:dyDescent="0.25">
      <c r="A2722" t="s">
        <v>1111</v>
      </c>
      <c r="B2722" t="s">
        <v>1553</v>
      </c>
      <c r="C2722" t="s">
        <v>4729</v>
      </c>
      <c r="D2722">
        <v>0</v>
      </c>
    </row>
    <row r="2723" spans="1:4" x14ac:dyDescent="0.25">
      <c r="A2723" t="s">
        <v>1111</v>
      </c>
      <c r="B2723" t="s">
        <v>1553</v>
      </c>
      <c r="C2723" t="s">
        <v>4730</v>
      </c>
      <c r="D2723">
        <v>0</v>
      </c>
    </row>
    <row r="2724" spans="1:4" x14ac:dyDescent="0.25">
      <c r="A2724" t="s">
        <v>1111</v>
      </c>
      <c r="B2724" t="s">
        <v>1553</v>
      </c>
      <c r="C2724" t="s">
        <v>4731</v>
      </c>
      <c r="D2724">
        <v>0</v>
      </c>
    </row>
    <row r="2725" spans="1:4" x14ac:dyDescent="0.25">
      <c r="A2725" t="s">
        <v>1111</v>
      </c>
      <c r="B2725" t="s">
        <v>1553</v>
      </c>
      <c r="C2725" t="s">
        <v>1046</v>
      </c>
      <c r="D2725">
        <v>0</v>
      </c>
    </row>
    <row r="2726" spans="1:4" x14ac:dyDescent="0.25">
      <c r="A2726" t="s">
        <v>1111</v>
      </c>
      <c r="B2726" t="s">
        <v>1553</v>
      </c>
      <c r="C2726" t="s">
        <v>9</v>
      </c>
      <c r="D2726">
        <v>0</v>
      </c>
    </row>
    <row r="2727" spans="1:4" x14ac:dyDescent="0.25">
      <c r="A2727" t="s">
        <v>1111</v>
      </c>
      <c r="B2727" t="s">
        <v>1553</v>
      </c>
      <c r="C2727" t="s">
        <v>4733</v>
      </c>
      <c r="D2727">
        <v>0</v>
      </c>
    </row>
    <row r="2728" spans="1:4" x14ac:dyDescent="0.25">
      <c r="A2728" t="s">
        <v>1111</v>
      </c>
      <c r="B2728" t="s">
        <v>1553</v>
      </c>
      <c r="C2728" t="s">
        <v>4734</v>
      </c>
      <c r="D2728">
        <v>0</v>
      </c>
    </row>
    <row r="2729" spans="1:4" x14ac:dyDescent="0.25">
      <c r="A2729" t="s">
        <v>1111</v>
      </c>
      <c r="B2729" t="s">
        <v>1553</v>
      </c>
      <c r="C2729" t="s">
        <v>4735</v>
      </c>
      <c r="D2729">
        <v>0</v>
      </c>
    </row>
    <row r="2730" spans="1:4" x14ac:dyDescent="0.25">
      <c r="A2730" t="s">
        <v>1111</v>
      </c>
      <c r="B2730" t="s">
        <v>1553</v>
      </c>
      <c r="C2730" t="s">
        <v>1081</v>
      </c>
      <c r="D2730" t="s">
        <v>3111</v>
      </c>
    </row>
    <row r="2731" spans="1:4" x14ac:dyDescent="0.25">
      <c r="A2731" t="s">
        <v>1111</v>
      </c>
      <c r="B2731" t="s">
        <v>1557</v>
      </c>
      <c r="C2731" t="s">
        <v>4725</v>
      </c>
      <c r="D2731">
        <v>182</v>
      </c>
    </row>
    <row r="2732" spans="1:4" x14ac:dyDescent="0.25">
      <c r="A2732" t="s">
        <v>1111</v>
      </c>
      <c r="B2732" t="s">
        <v>1557</v>
      </c>
      <c r="C2732" t="s">
        <v>1083</v>
      </c>
      <c r="D2732" t="b">
        <v>0</v>
      </c>
    </row>
    <row r="2733" spans="1:4" x14ac:dyDescent="0.25">
      <c r="A2733" t="s">
        <v>1111</v>
      </c>
      <c r="B2733" t="s">
        <v>1557</v>
      </c>
      <c r="C2733" t="s">
        <v>4726</v>
      </c>
      <c r="D2733" t="b">
        <v>0</v>
      </c>
    </row>
    <row r="2734" spans="1:4" x14ac:dyDescent="0.25">
      <c r="A2734" t="s">
        <v>1111</v>
      </c>
      <c r="B2734" t="s">
        <v>1557</v>
      </c>
      <c r="C2734" t="s">
        <v>4727</v>
      </c>
      <c r="D2734" t="b">
        <v>0</v>
      </c>
    </row>
    <row r="2735" spans="1:4" x14ac:dyDescent="0.25">
      <c r="A2735" t="s">
        <v>1111</v>
      </c>
      <c r="B2735" t="s">
        <v>1557</v>
      </c>
      <c r="C2735" t="s">
        <v>4728</v>
      </c>
      <c r="D2735" t="b">
        <v>0</v>
      </c>
    </row>
    <row r="2736" spans="1:4" x14ac:dyDescent="0.25">
      <c r="A2736" t="s">
        <v>1111</v>
      </c>
      <c r="B2736" t="s">
        <v>1557</v>
      </c>
      <c r="C2736" t="s">
        <v>2454</v>
      </c>
      <c r="D2736" t="b">
        <v>0</v>
      </c>
    </row>
    <row r="2737" spans="1:4" x14ac:dyDescent="0.25">
      <c r="A2737" t="s">
        <v>1111</v>
      </c>
      <c r="B2737" t="s">
        <v>1557</v>
      </c>
      <c r="C2737" t="s">
        <v>4729</v>
      </c>
      <c r="D2737">
        <v>0</v>
      </c>
    </row>
    <row r="2738" spans="1:4" x14ac:dyDescent="0.25">
      <c r="A2738" t="s">
        <v>1111</v>
      </c>
      <c r="B2738" t="s">
        <v>1557</v>
      </c>
      <c r="C2738" t="s">
        <v>4730</v>
      </c>
      <c r="D2738">
        <v>0</v>
      </c>
    </row>
    <row r="2739" spans="1:4" x14ac:dyDescent="0.25">
      <c r="A2739" t="s">
        <v>1111</v>
      </c>
      <c r="B2739" t="s">
        <v>1557</v>
      </c>
      <c r="C2739" t="s">
        <v>4731</v>
      </c>
      <c r="D2739">
        <v>0</v>
      </c>
    </row>
    <row r="2740" spans="1:4" x14ac:dyDescent="0.25">
      <c r="A2740" t="s">
        <v>1111</v>
      </c>
      <c r="B2740" t="s">
        <v>1557</v>
      </c>
      <c r="C2740" t="s">
        <v>1046</v>
      </c>
      <c r="D2740">
        <v>0</v>
      </c>
    </row>
    <row r="2741" spans="1:4" x14ac:dyDescent="0.25">
      <c r="A2741" t="s">
        <v>1111</v>
      </c>
      <c r="B2741" t="s">
        <v>1557</v>
      </c>
      <c r="C2741" t="s">
        <v>9</v>
      </c>
      <c r="D2741">
        <v>0</v>
      </c>
    </row>
    <row r="2742" spans="1:4" x14ac:dyDescent="0.25">
      <c r="A2742" t="s">
        <v>1111</v>
      </c>
      <c r="B2742" t="s">
        <v>1557</v>
      </c>
      <c r="C2742" t="s">
        <v>4733</v>
      </c>
      <c r="D2742">
        <v>0</v>
      </c>
    </row>
    <row r="2743" spans="1:4" x14ac:dyDescent="0.25">
      <c r="A2743" t="s">
        <v>1111</v>
      </c>
      <c r="B2743" t="s">
        <v>1557</v>
      </c>
      <c r="C2743" t="s">
        <v>4734</v>
      </c>
      <c r="D2743">
        <v>0</v>
      </c>
    </row>
    <row r="2744" spans="1:4" x14ac:dyDescent="0.25">
      <c r="A2744" t="s">
        <v>1111</v>
      </c>
      <c r="B2744" t="s">
        <v>1557</v>
      </c>
      <c r="C2744" t="s">
        <v>4735</v>
      </c>
      <c r="D2744">
        <v>0</v>
      </c>
    </row>
    <row r="2745" spans="1:4" x14ac:dyDescent="0.25">
      <c r="A2745" t="s">
        <v>1111</v>
      </c>
      <c r="B2745" t="s">
        <v>1557</v>
      </c>
      <c r="C2745" t="s">
        <v>1081</v>
      </c>
      <c r="D2745" t="s">
        <v>3111</v>
      </c>
    </row>
    <row r="2746" spans="1:4" x14ac:dyDescent="0.25">
      <c r="A2746" t="s">
        <v>1111</v>
      </c>
      <c r="B2746" t="s">
        <v>1561</v>
      </c>
      <c r="C2746" t="s">
        <v>4725</v>
      </c>
      <c r="D2746">
        <v>183</v>
      </c>
    </row>
    <row r="2747" spans="1:4" x14ac:dyDescent="0.25">
      <c r="A2747" t="s">
        <v>1111</v>
      </c>
      <c r="B2747" t="s">
        <v>1561</v>
      </c>
      <c r="C2747" t="s">
        <v>1083</v>
      </c>
      <c r="D2747" t="b">
        <v>0</v>
      </c>
    </row>
    <row r="2748" spans="1:4" x14ac:dyDescent="0.25">
      <c r="A2748" t="s">
        <v>1111</v>
      </c>
      <c r="B2748" t="s">
        <v>1561</v>
      </c>
      <c r="C2748" t="s">
        <v>4726</v>
      </c>
      <c r="D2748" t="b">
        <v>0</v>
      </c>
    </row>
    <row r="2749" spans="1:4" x14ac:dyDescent="0.25">
      <c r="A2749" t="s">
        <v>1111</v>
      </c>
      <c r="B2749" t="s">
        <v>1561</v>
      </c>
      <c r="C2749" t="s">
        <v>4727</v>
      </c>
      <c r="D2749" t="b">
        <v>0</v>
      </c>
    </row>
    <row r="2750" spans="1:4" x14ac:dyDescent="0.25">
      <c r="A2750" t="s">
        <v>1111</v>
      </c>
      <c r="B2750" t="s">
        <v>1561</v>
      </c>
      <c r="C2750" t="s">
        <v>4728</v>
      </c>
      <c r="D2750" t="b">
        <v>0</v>
      </c>
    </row>
    <row r="2751" spans="1:4" x14ac:dyDescent="0.25">
      <c r="A2751" t="s">
        <v>1111</v>
      </c>
      <c r="B2751" t="s">
        <v>1561</v>
      </c>
      <c r="C2751" t="s">
        <v>2454</v>
      </c>
      <c r="D2751" t="b">
        <v>0</v>
      </c>
    </row>
    <row r="2752" spans="1:4" x14ac:dyDescent="0.25">
      <c r="A2752" t="s">
        <v>1111</v>
      </c>
      <c r="B2752" t="s">
        <v>1561</v>
      </c>
      <c r="C2752" t="s">
        <v>4729</v>
      </c>
      <c r="D2752">
        <v>0</v>
      </c>
    </row>
    <row r="2753" spans="1:4" x14ac:dyDescent="0.25">
      <c r="A2753" t="s">
        <v>1111</v>
      </c>
      <c r="B2753" t="s">
        <v>1561</v>
      </c>
      <c r="C2753" t="s">
        <v>4730</v>
      </c>
      <c r="D2753">
        <v>0</v>
      </c>
    </row>
    <row r="2754" spans="1:4" x14ac:dyDescent="0.25">
      <c r="A2754" t="s">
        <v>1111</v>
      </c>
      <c r="B2754" t="s">
        <v>1561</v>
      </c>
      <c r="C2754" t="s">
        <v>4731</v>
      </c>
      <c r="D2754">
        <v>0</v>
      </c>
    </row>
    <row r="2755" spans="1:4" x14ac:dyDescent="0.25">
      <c r="A2755" t="s">
        <v>1111</v>
      </c>
      <c r="B2755" t="s">
        <v>1561</v>
      </c>
      <c r="C2755" t="s">
        <v>1046</v>
      </c>
      <c r="D2755">
        <v>0</v>
      </c>
    </row>
    <row r="2756" spans="1:4" x14ac:dyDescent="0.25">
      <c r="A2756" t="s">
        <v>1111</v>
      </c>
      <c r="B2756" t="s">
        <v>1561</v>
      </c>
      <c r="C2756" t="s">
        <v>9</v>
      </c>
      <c r="D2756">
        <v>0</v>
      </c>
    </row>
    <row r="2757" spans="1:4" x14ac:dyDescent="0.25">
      <c r="A2757" t="s">
        <v>1111</v>
      </c>
      <c r="B2757" t="s">
        <v>1561</v>
      </c>
      <c r="C2757" t="s">
        <v>4733</v>
      </c>
      <c r="D2757">
        <v>0</v>
      </c>
    </row>
    <row r="2758" spans="1:4" x14ac:dyDescent="0.25">
      <c r="A2758" t="s">
        <v>1111</v>
      </c>
      <c r="B2758" t="s">
        <v>1561</v>
      </c>
      <c r="C2758" t="s">
        <v>4734</v>
      </c>
      <c r="D2758">
        <v>0</v>
      </c>
    </row>
    <row r="2759" spans="1:4" x14ac:dyDescent="0.25">
      <c r="A2759" t="s">
        <v>1111</v>
      </c>
      <c r="B2759" t="s">
        <v>1561</v>
      </c>
      <c r="C2759" t="s">
        <v>4735</v>
      </c>
      <c r="D2759">
        <v>0</v>
      </c>
    </row>
    <row r="2760" spans="1:4" x14ac:dyDescent="0.25">
      <c r="A2760" t="s">
        <v>1111</v>
      </c>
      <c r="B2760" t="s">
        <v>1561</v>
      </c>
      <c r="C2760" t="s">
        <v>1081</v>
      </c>
      <c r="D2760" t="s">
        <v>3111</v>
      </c>
    </row>
    <row r="2761" spans="1:4" x14ac:dyDescent="0.25">
      <c r="A2761" t="s">
        <v>1111</v>
      </c>
      <c r="B2761" t="s">
        <v>1565</v>
      </c>
      <c r="C2761" t="s">
        <v>4725</v>
      </c>
      <c r="D2761">
        <v>184</v>
      </c>
    </row>
    <row r="2762" spans="1:4" x14ac:dyDescent="0.25">
      <c r="A2762" t="s">
        <v>1111</v>
      </c>
      <c r="B2762" t="s">
        <v>1565</v>
      </c>
      <c r="C2762" t="s">
        <v>1083</v>
      </c>
      <c r="D2762" t="b">
        <v>0</v>
      </c>
    </row>
    <row r="2763" spans="1:4" x14ac:dyDescent="0.25">
      <c r="A2763" t="s">
        <v>1111</v>
      </c>
      <c r="B2763" t="s">
        <v>1565</v>
      </c>
      <c r="C2763" t="s">
        <v>4726</v>
      </c>
      <c r="D2763" t="b">
        <v>0</v>
      </c>
    </row>
    <row r="2764" spans="1:4" x14ac:dyDescent="0.25">
      <c r="A2764" t="s">
        <v>1111</v>
      </c>
      <c r="B2764" t="s">
        <v>1565</v>
      </c>
      <c r="C2764" t="s">
        <v>4727</v>
      </c>
      <c r="D2764" t="b">
        <v>0</v>
      </c>
    </row>
    <row r="2765" spans="1:4" x14ac:dyDescent="0.25">
      <c r="A2765" t="s">
        <v>1111</v>
      </c>
      <c r="B2765" t="s">
        <v>1565</v>
      </c>
      <c r="C2765" t="s">
        <v>4728</v>
      </c>
      <c r="D2765" t="b">
        <v>0</v>
      </c>
    </row>
    <row r="2766" spans="1:4" x14ac:dyDescent="0.25">
      <c r="A2766" t="s">
        <v>1111</v>
      </c>
      <c r="B2766" t="s">
        <v>1565</v>
      </c>
      <c r="C2766" t="s">
        <v>2454</v>
      </c>
      <c r="D2766" t="b">
        <v>0</v>
      </c>
    </row>
    <row r="2767" spans="1:4" x14ac:dyDescent="0.25">
      <c r="A2767" t="s">
        <v>1111</v>
      </c>
      <c r="B2767" t="s">
        <v>1565</v>
      </c>
      <c r="C2767" t="s">
        <v>4729</v>
      </c>
      <c r="D2767">
        <v>0</v>
      </c>
    </row>
    <row r="2768" spans="1:4" x14ac:dyDescent="0.25">
      <c r="A2768" t="s">
        <v>1111</v>
      </c>
      <c r="B2768" t="s">
        <v>1565</v>
      </c>
      <c r="C2768" t="s">
        <v>4730</v>
      </c>
      <c r="D2768">
        <v>0</v>
      </c>
    </row>
    <row r="2769" spans="1:4" x14ac:dyDescent="0.25">
      <c r="A2769" t="s">
        <v>1111</v>
      </c>
      <c r="B2769" t="s">
        <v>1565</v>
      </c>
      <c r="C2769" t="s">
        <v>4731</v>
      </c>
      <c r="D2769">
        <v>0</v>
      </c>
    </row>
    <row r="2770" spans="1:4" x14ac:dyDescent="0.25">
      <c r="A2770" t="s">
        <v>1111</v>
      </c>
      <c r="B2770" t="s">
        <v>1565</v>
      </c>
      <c r="C2770" t="s">
        <v>1046</v>
      </c>
      <c r="D2770">
        <v>0</v>
      </c>
    </row>
    <row r="2771" spans="1:4" x14ac:dyDescent="0.25">
      <c r="A2771" t="s">
        <v>1111</v>
      </c>
      <c r="B2771" t="s">
        <v>1565</v>
      </c>
      <c r="C2771" t="s">
        <v>9</v>
      </c>
      <c r="D2771">
        <v>0</v>
      </c>
    </row>
    <row r="2772" spans="1:4" x14ac:dyDescent="0.25">
      <c r="A2772" t="s">
        <v>1111</v>
      </c>
      <c r="B2772" t="s">
        <v>1565</v>
      </c>
      <c r="C2772" t="s">
        <v>4733</v>
      </c>
      <c r="D2772">
        <v>0</v>
      </c>
    </row>
    <row r="2773" spans="1:4" x14ac:dyDescent="0.25">
      <c r="A2773" t="s">
        <v>1111</v>
      </c>
      <c r="B2773" t="s">
        <v>1565</v>
      </c>
      <c r="C2773" t="s">
        <v>4734</v>
      </c>
      <c r="D2773">
        <v>0</v>
      </c>
    </row>
    <row r="2774" spans="1:4" x14ac:dyDescent="0.25">
      <c r="A2774" t="s">
        <v>1111</v>
      </c>
      <c r="B2774" t="s">
        <v>1565</v>
      </c>
      <c r="C2774" t="s">
        <v>4735</v>
      </c>
      <c r="D2774">
        <v>0</v>
      </c>
    </row>
    <row r="2775" spans="1:4" x14ac:dyDescent="0.25">
      <c r="A2775" t="s">
        <v>1111</v>
      </c>
      <c r="B2775" t="s">
        <v>1565</v>
      </c>
      <c r="C2775" t="s">
        <v>1081</v>
      </c>
      <c r="D2775" t="s">
        <v>3111</v>
      </c>
    </row>
    <row r="2776" spans="1:4" x14ac:dyDescent="0.25">
      <c r="A2776" t="s">
        <v>1111</v>
      </c>
      <c r="B2776" t="s">
        <v>1569</v>
      </c>
      <c r="C2776" t="s">
        <v>4725</v>
      </c>
      <c r="D2776">
        <v>185</v>
      </c>
    </row>
    <row r="2777" spans="1:4" x14ac:dyDescent="0.25">
      <c r="A2777" t="s">
        <v>1111</v>
      </c>
      <c r="B2777" t="s">
        <v>1569</v>
      </c>
      <c r="C2777" t="s">
        <v>1083</v>
      </c>
      <c r="D2777" t="b">
        <v>0</v>
      </c>
    </row>
    <row r="2778" spans="1:4" x14ac:dyDescent="0.25">
      <c r="A2778" t="s">
        <v>1111</v>
      </c>
      <c r="B2778" t="s">
        <v>1569</v>
      </c>
      <c r="C2778" t="s">
        <v>4726</v>
      </c>
      <c r="D2778" t="b">
        <v>0</v>
      </c>
    </row>
    <row r="2779" spans="1:4" x14ac:dyDescent="0.25">
      <c r="A2779" t="s">
        <v>1111</v>
      </c>
      <c r="B2779" t="s">
        <v>1569</v>
      </c>
      <c r="C2779" t="s">
        <v>4727</v>
      </c>
      <c r="D2779" t="b">
        <v>0</v>
      </c>
    </row>
    <row r="2780" spans="1:4" x14ac:dyDescent="0.25">
      <c r="A2780" t="s">
        <v>1111</v>
      </c>
      <c r="B2780" t="s">
        <v>1569</v>
      </c>
      <c r="C2780" t="s">
        <v>4728</v>
      </c>
      <c r="D2780" t="b">
        <v>0</v>
      </c>
    </row>
    <row r="2781" spans="1:4" x14ac:dyDescent="0.25">
      <c r="A2781" t="s">
        <v>1111</v>
      </c>
      <c r="B2781" t="s">
        <v>1569</v>
      </c>
      <c r="C2781" t="s">
        <v>2454</v>
      </c>
      <c r="D2781" t="b">
        <v>0</v>
      </c>
    </row>
    <row r="2782" spans="1:4" x14ac:dyDescent="0.25">
      <c r="A2782" t="s">
        <v>1111</v>
      </c>
      <c r="B2782" t="s">
        <v>1569</v>
      </c>
      <c r="C2782" t="s">
        <v>4729</v>
      </c>
      <c r="D2782">
        <v>0</v>
      </c>
    </row>
    <row r="2783" spans="1:4" x14ac:dyDescent="0.25">
      <c r="A2783" t="s">
        <v>1111</v>
      </c>
      <c r="B2783" t="s">
        <v>1569</v>
      </c>
      <c r="C2783" t="s">
        <v>4730</v>
      </c>
      <c r="D2783">
        <v>0</v>
      </c>
    </row>
    <row r="2784" spans="1:4" x14ac:dyDescent="0.25">
      <c r="A2784" t="s">
        <v>1111</v>
      </c>
      <c r="B2784" t="s">
        <v>1569</v>
      </c>
      <c r="C2784" t="s">
        <v>4731</v>
      </c>
      <c r="D2784">
        <v>0</v>
      </c>
    </row>
    <row r="2785" spans="1:4" x14ac:dyDescent="0.25">
      <c r="A2785" t="s">
        <v>1111</v>
      </c>
      <c r="B2785" t="s">
        <v>1569</v>
      </c>
      <c r="C2785" t="s">
        <v>1046</v>
      </c>
      <c r="D2785">
        <v>0</v>
      </c>
    </row>
    <row r="2786" spans="1:4" x14ac:dyDescent="0.25">
      <c r="A2786" t="s">
        <v>1111</v>
      </c>
      <c r="B2786" t="s">
        <v>1569</v>
      </c>
      <c r="C2786" t="s">
        <v>9</v>
      </c>
      <c r="D2786">
        <v>0</v>
      </c>
    </row>
    <row r="2787" spans="1:4" x14ac:dyDescent="0.25">
      <c r="A2787" t="s">
        <v>1111</v>
      </c>
      <c r="B2787" t="s">
        <v>1569</v>
      </c>
      <c r="C2787" t="s">
        <v>4733</v>
      </c>
      <c r="D2787">
        <v>0</v>
      </c>
    </row>
    <row r="2788" spans="1:4" x14ac:dyDescent="0.25">
      <c r="A2788" t="s">
        <v>1111</v>
      </c>
      <c r="B2788" t="s">
        <v>1569</v>
      </c>
      <c r="C2788" t="s">
        <v>4734</v>
      </c>
      <c r="D2788">
        <v>0</v>
      </c>
    </row>
    <row r="2789" spans="1:4" x14ac:dyDescent="0.25">
      <c r="A2789" t="s">
        <v>1111</v>
      </c>
      <c r="B2789" t="s">
        <v>1569</v>
      </c>
      <c r="C2789" t="s">
        <v>4735</v>
      </c>
      <c r="D2789">
        <v>0</v>
      </c>
    </row>
    <row r="2790" spans="1:4" x14ac:dyDescent="0.25">
      <c r="A2790" t="s">
        <v>1111</v>
      </c>
      <c r="B2790" t="s">
        <v>1569</v>
      </c>
      <c r="C2790" t="s">
        <v>1081</v>
      </c>
      <c r="D2790" t="s">
        <v>3111</v>
      </c>
    </row>
    <row r="2791" spans="1:4" x14ac:dyDescent="0.25">
      <c r="A2791" t="s">
        <v>1111</v>
      </c>
      <c r="B2791" t="s">
        <v>1575</v>
      </c>
      <c r="C2791" t="s">
        <v>4725</v>
      </c>
      <c r="D2791">
        <v>186</v>
      </c>
    </row>
    <row r="2792" spans="1:4" x14ac:dyDescent="0.25">
      <c r="A2792" t="s">
        <v>1111</v>
      </c>
      <c r="B2792" t="s">
        <v>1575</v>
      </c>
      <c r="C2792" t="s">
        <v>1083</v>
      </c>
      <c r="D2792" t="b">
        <v>0</v>
      </c>
    </row>
    <row r="2793" spans="1:4" x14ac:dyDescent="0.25">
      <c r="A2793" t="s">
        <v>1111</v>
      </c>
      <c r="B2793" t="s">
        <v>1575</v>
      </c>
      <c r="C2793" t="s">
        <v>4726</v>
      </c>
      <c r="D2793" t="b">
        <v>0</v>
      </c>
    </row>
    <row r="2794" spans="1:4" x14ac:dyDescent="0.25">
      <c r="A2794" t="s">
        <v>1111</v>
      </c>
      <c r="B2794" t="s">
        <v>1575</v>
      </c>
      <c r="C2794" t="s">
        <v>4727</v>
      </c>
      <c r="D2794" t="b">
        <v>0</v>
      </c>
    </row>
    <row r="2795" spans="1:4" x14ac:dyDescent="0.25">
      <c r="A2795" t="s">
        <v>1111</v>
      </c>
      <c r="B2795" t="s">
        <v>1575</v>
      </c>
      <c r="C2795" t="s">
        <v>4728</v>
      </c>
      <c r="D2795" t="b">
        <v>0</v>
      </c>
    </row>
    <row r="2796" spans="1:4" x14ac:dyDescent="0.25">
      <c r="A2796" t="s">
        <v>1111</v>
      </c>
      <c r="B2796" t="s">
        <v>1575</v>
      </c>
      <c r="C2796" t="s">
        <v>2454</v>
      </c>
      <c r="D2796" t="b">
        <v>0</v>
      </c>
    </row>
    <row r="2797" spans="1:4" x14ac:dyDescent="0.25">
      <c r="A2797" t="s">
        <v>1111</v>
      </c>
      <c r="B2797" t="s">
        <v>1575</v>
      </c>
      <c r="C2797" t="s">
        <v>4729</v>
      </c>
      <c r="D2797">
        <v>0</v>
      </c>
    </row>
    <row r="2798" spans="1:4" x14ac:dyDescent="0.25">
      <c r="A2798" t="s">
        <v>1111</v>
      </c>
      <c r="B2798" t="s">
        <v>1575</v>
      </c>
      <c r="C2798" t="s">
        <v>4730</v>
      </c>
      <c r="D2798">
        <v>0</v>
      </c>
    </row>
    <row r="2799" spans="1:4" x14ac:dyDescent="0.25">
      <c r="A2799" t="s">
        <v>1111</v>
      </c>
      <c r="B2799" t="s">
        <v>1575</v>
      </c>
      <c r="C2799" t="s">
        <v>4731</v>
      </c>
      <c r="D2799">
        <v>0</v>
      </c>
    </row>
    <row r="2800" spans="1:4" x14ac:dyDescent="0.25">
      <c r="A2800" t="s">
        <v>1111</v>
      </c>
      <c r="B2800" t="s">
        <v>1575</v>
      </c>
      <c r="C2800" t="s">
        <v>1046</v>
      </c>
      <c r="D2800">
        <v>0</v>
      </c>
    </row>
    <row r="2801" spans="1:4" x14ac:dyDescent="0.25">
      <c r="A2801" t="s">
        <v>1111</v>
      </c>
      <c r="B2801" t="s">
        <v>1575</v>
      </c>
      <c r="C2801" t="s">
        <v>9</v>
      </c>
      <c r="D2801">
        <v>0</v>
      </c>
    </row>
    <row r="2802" spans="1:4" x14ac:dyDescent="0.25">
      <c r="A2802" t="s">
        <v>1111</v>
      </c>
      <c r="B2802" t="s">
        <v>1575</v>
      </c>
      <c r="C2802" t="s">
        <v>4733</v>
      </c>
      <c r="D2802">
        <v>0</v>
      </c>
    </row>
    <row r="2803" spans="1:4" x14ac:dyDescent="0.25">
      <c r="A2803" t="s">
        <v>1111</v>
      </c>
      <c r="B2803" t="s">
        <v>1575</v>
      </c>
      <c r="C2803" t="s">
        <v>4734</v>
      </c>
      <c r="D2803">
        <v>0</v>
      </c>
    </row>
    <row r="2804" spans="1:4" x14ac:dyDescent="0.25">
      <c r="A2804" t="s">
        <v>1111</v>
      </c>
      <c r="B2804" t="s">
        <v>1575</v>
      </c>
      <c r="C2804" t="s">
        <v>4735</v>
      </c>
      <c r="D2804">
        <v>0</v>
      </c>
    </row>
    <row r="2805" spans="1:4" x14ac:dyDescent="0.25">
      <c r="A2805" t="s">
        <v>1111</v>
      </c>
      <c r="B2805" t="s">
        <v>1575</v>
      </c>
      <c r="C2805" t="s">
        <v>1081</v>
      </c>
      <c r="D2805" t="s">
        <v>3111</v>
      </c>
    </row>
    <row r="2806" spans="1:4" x14ac:dyDescent="0.25">
      <c r="A2806" t="s">
        <v>1111</v>
      </c>
      <c r="B2806" t="s">
        <v>1577</v>
      </c>
      <c r="C2806" t="s">
        <v>4725</v>
      </c>
      <c r="D2806">
        <v>187</v>
      </c>
    </row>
    <row r="2807" spans="1:4" x14ac:dyDescent="0.25">
      <c r="A2807" t="s">
        <v>1111</v>
      </c>
      <c r="B2807" t="s">
        <v>1577</v>
      </c>
      <c r="C2807" t="s">
        <v>1083</v>
      </c>
      <c r="D2807" t="b">
        <v>0</v>
      </c>
    </row>
    <row r="2808" spans="1:4" x14ac:dyDescent="0.25">
      <c r="A2808" t="s">
        <v>1111</v>
      </c>
      <c r="B2808" t="s">
        <v>1577</v>
      </c>
      <c r="C2808" t="s">
        <v>4726</v>
      </c>
      <c r="D2808" t="b">
        <v>0</v>
      </c>
    </row>
    <row r="2809" spans="1:4" x14ac:dyDescent="0.25">
      <c r="A2809" t="s">
        <v>1111</v>
      </c>
      <c r="B2809" t="s">
        <v>1577</v>
      </c>
      <c r="C2809" t="s">
        <v>4727</v>
      </c>
      <c r="D2809" t="b">
        <v>0</v>
      </c>
    </row>
    <row r="2810" spans="1:4" x14ac:dyDescent="0.25">
      <c r="A2810" t="s">
        <v>1111</v>
      </c>
      <c r="B2810" t="s">
        <v>1577</v>
      </c>
      <c r="C2810" t="s">
        <v>4728</v>
      </c>
      <c r="D2810" t="b">
        <v>0</v>
      </c>
    </row>
    <row r="2811" spans="1:4" x14ac:dyDescent="0.25">
      <c r="A2811" t="s">
        <v>1111</v>
      </c>
      <c r="B2811" t="s">
        <v>1577</v>
      </c>
      <c r="C2811" t="s">
        <v>2454</v>
      </c>
      <c r="D2811" t="b">
        <v>0</v>
      </c>
    </row>
    <row r="2812" spans="1:4" x14ac:dyDescent="0.25">
      <c r="A2812" t="s">
        <v>1111</v>
      </c>
      <c r="B2812" t="s">
        <v>1577</v>
      </c>
      <c r="C2812" t="s">
        <v>4729</v>
      </c>
      <c r="D2812">
        <v>0</v>
      </c>
    </row>
    <row r="2813" spans="1:4" x14ac:dyDescent="0.25">
      <c r="A2813" t="s">
        <v>1111</v>
      </c>
      <c r="B2813" t="s">
        <v>1577</v>
      </c>
      <c r="C2813" t="s">
        <v>4730</v>
      </c>
      <c r="D2813">
        <v>0</v>
      </c>
    </row>
    <row r="2814" spans="1:4" x14ac:dyDescent="0.25">
      <c r="A2814" t="s">
        <v>1111</v>
      </c>
      <c r="B2814" t="s">
        <v>1577</v>
      </c>
      <c r="C2814" t="s">
        <v>4731</v>
      </c>
      <c r="D2814">
        <v>0</v>
      </c>
    </row>
    <row r="2815" spans="1:4" x14ac:dyDescent="0.25">
      <c r="A2815" t="s">
        <v>1111</v>
      </c>
      <c r="B2815" t="s">
        <v>1577</v>
      </c>
      <c r="C2815" t="s">
        <v>1046</v>
      </c>
      <c r="D2815">
        <v>0</v>
      </c>
    </row>
    <row r="2816" spans="1:4" x14ac:dyDescent="0.25">
      <c r="A2816" t="s">
        <v>1111</v>
      </c>
      <c r="B2816" t="s">
        <v>1577</v>
      </c>
      <c r="C2816" t="s">
        <v>9</v>
      </c>
      <c r="D2816">
        <v>0</v>
      </c>
    </row>
    <row r="2817" spans="1:4" x14ac:dyDescent="0.25">
      <c r="A2817" t="s">
        <v>1111</v>
      </c>
      <c r="B2817" t="s">
        <v>1577</v>
      </c>
      <c r="C2817" t="s">
        <v>4733</v>
      </c>
      <c r="D2817">
        <v>0</v>
      </c>
    </row>
    <row r="2818" spans="1:4" x14ac:dyDescent="0.25">
      <c r="A2818" t="s">
        <v>1111</v>
      </c>
      <c r="B2818" t="s">
        <v>1577</v>
      </c>
      <c r="C2818" t="s">
        <v>4734</v>
      </c>
      <c r="D2818">
        <v>0</v>
      </c>
    </row>
    <row r="2819" spans="1:4" x14ac:dyDescent="0.25">
      <c r="A2819" t="s">
        <v>1111</v>
      </c>
      <c r="B2819" t="s">
        <v>1577</v>
      </c>
      <c r="C2819" t="s">
        <v>4735</v>
      </c>
      <c r="D2819">
        <v>0</v>
      </c>
    </row>
    <row r="2820" spans="1:4" x14ac:dyDescent="0.25">
      <c r="A2820" t="s">
        <v>1111</v>
      </c>
      <c r="B2820" t="s">
        <v>1577</v>
      </c>
      <c r="C2820" t="s">
        <v>1081</v>
      </c>
      <c r="D2820" t="s">
        <v>3111</v>
      </c>
    </row>
    <row r="2821" spans="1:4" x14ac:dyDescent="0.25">
      <c r="A2821" t="s">
        <v>1111</v>
      </c>
      <c r="B2821" t="s">
        <v>1581</v>
      </c>
      <c r="C2821" t="s">
        <v>4725</v>
      </c>
      <c r="D2821">
        <v>188</v>
      </c>
    </row>
    <row r="2822" spans="1:4" x14ac:dyDescent="0.25">
      <c r="A2822" t="s">
        <v>1111</v>
      </c>
      <c r="B2822" t="s">
        <v>1581</v>
      </c>
      <c r="C2822" t="s">
        <v>1083</v>
      </c>
      <c r="D2822" t="b">
        <v>0</v>
      </c>
    </row>
    <row r="2823" spans="1:4" x14ac:dyDescent="0.25">
      <c r="A2823" t="s">
        <v>1111</v>
      </c>
      <c r="B2823" t="s">
        <v>1581</v>
      </c>
      <c r="C2823" t="s">
        <v>4726</v>
      </c>
      <c r="D2823" t="b">
        <v>0</v>
      </c>
    </row>
    <row r="2824" spans="1:4" x14ac:dyDescent="0.25">
      <c r="A2824" t="s">
        <v>1111</v>
      </c>
      <c r="B2824" t="s">
        <v>1581</v>
      </c>
      <c r="C2824" t="s">
        <v>4727</v>
      </c>
      <c r="D2824" t="b">
        <v>0</v>
      </c>
    </row>
    <row r="2825" spans="1:4" x14ac:dyDescent="0.25">
      <c r="A2825" t="s">
        <v>1111</v>
      </c>
      <c r="B2825" t="s">
        <v>1581</v>
      </c>
      <c r="C2825" t="s">
        <v>4728</v>
      </c>
      <c r="D2825" t="b">
        <v>0</v>
      </c>
    </row>
    <row r="2826" spans="1:4" x14ac:dyDescent="0.25">
      <c r="A2826" t="s">
        <v>1111</v>
      </c>
      <c r="B2826" t="s">
        <v>1581</v>
      </c>
      <c r="C2826" t="s">
        <v>2454</v>
      </c>
      <c r="D2826" t="b">
        <v>0</v>
      </c>
    </row>
    <row r="2827" spans="1:4" x14ac:dyDescent="0.25">
      <c r="A2827" t="s">
        <v>1111</v>
      </c>
      <c r="B2827" t="s">
        <v>1581</v>
      </c>
      <c r="C2827" t="s">
        <v>4729</v>
      </c>
      <c r="D2827">
        <v>0</v>
      </c>
    </row>
    <row r="2828" spans="1:4" x14ac:dyDescent="0.25">
      <c r="A2828" t="s">
        <v>1111</v>
      </c>
      <c r="B2828" t="s">
        <v>1581</v>
      </c>
      <c r="C2828" t="s">
        <v>4730</v>
      </c>
      <c r="D2828">
        <v>0</v>
      </c>
    </row>
    <row r="2829" spans="1:4" x14ac:dyDescent="0.25">
      <c r="A2829" t="s">
        <v>1111</v>
      </c>
      <c r="B2829" t="s">
        <v>1581</v>
      </c>
      <c r="C2829" t="s">
        <v>4731</v>
      </c>
      <c r="D2829">
        <v>0</v>
      </c>
    </row>
    <row r="2830" spans="1:4" x14ac:dyDescent="0.25">
      <c r="A2830" t="s">
        <v>1111</v>
      </c>
      <c r="B2830" t="s">
        <v>1581</v>
      </c>
      <c r="C2830" t="s">
        <v>1046</v>
      </c>
      <c r="D2830">
        <v>0</v>
      </c>
    </row>
    <row r="2831" spans="1:4" x14ac:dyDescent="0.25">
      <c r="A2831" t="s">
        <v>1111</v>
      </c>
      <c r="B2831" t="s">
        <v>1581</v>
      </c>
      <c r="C2831" t="s">
        <v>9</v>
      </c>
      <c r="D2831">
        <v>0</v>
      </c>
    </row>
    <row r="2832" spans="1:4" x14ac:dyDescent="0.25">
      <c r="A2832" t="s">
        <v>1111</v>
      </c>
      <c r="B2832" t="s">
        <v>1581</v>
      </c>
      <c r="C2832" t="s">
        <v>4733</v>
      </c>
      <c r="D2832">
        <v>0</v>
      </c>
    </row>
    <row r="2833" spans="1:4" x14ac:dyDescent="0.25">
      <c r="A2833" t="s">
        <v>1111</v>
      </c>
      <c r="B2833" t="s">
        <v>1581</v>
      </c>
      <c r="C2833" t="s">
        <v>4734</v>
      </c>
      <c r="D2833">
        <v>0</v>
      </c>
    </row>
    <row r="2834" spans="1:4" x14ac:dyDescent="0.25">
      <c r="A2834" t="s">
        <v>1111</v>
      </c>
      <c r="B2834" t="s">
        <v>1581</v>
      </c>
      <c r="C2834" t="s">
        <v>4735</v>
      </c>
      <c r="D2834">
        <v>0</v>
      </c>
    </row>
    <row r="2835" spans="1:4" x14ac:dyDescent="0.25">
      <c r="A2835" t="s">
        <v>1111</v>
      </c>
      <c r="B2835" t="s">
        <v>1581</v>
      </c>
      <c r="C2835" t="s">
        <v>1081</v>
      </c>
      <c r="D2835" t="s">
        <v>3111</v>
      </c>
    </row>
    <row r="2836" spans="1:4" x14ac:dyDescent="0.25">
      <c r="A2836" t="s">
        <v>1111</v>
      </c>
      <c r="B2836" t="s">
        <v>5991</v>
      </c>
      <c r="C2836" t="s">
        <v>4725</v>
      </c>
      <c r="D2836">
        <v>189</v>
      </c>
    </row>
    <row r="2837" spans="1:4" x14ac:dyDescent="0.25">
      <c r="A2837" t="s">
        <v>1111</v>
      </c>
      <c r="B2837" t="s">
        <v>5991</v>
      </c>
      <c r="C2837" t="s">
        <v>1083</v>
      </c>
      <c r="D2837" t="b">
        <v>0</v>
      </c>
    </row>
    <row r="2838" spans="1:4" x14ac:dyDescent="0.25">
      <c r="A2838" t="s">
        <v>1111</v>
      </c>
      <c r="B2838" t="s">
        <v>5991</v>
      </c>
      <c r="C2838" t="s">
        <v>4726</v>
      </c>
      <c r="D2838" t="b">
        <v>0</v>
      </c>
    </row>
    <row r="2839" spans="1:4" x14ac:dyDescent="0.25">
      <c r="A2839" t="s">
        <v>1111</v>
      </c>
      <c r="B2839" t="s">
        <v>5991</v>
      </c>
      <c r="C2839" t="s">
        <v>4727</v>
      </c>
      <c r="D2839" t="b">
        <v>0</v>
      </c>
    </row>
    <row r="2840" spans="1:4" x14ac:dyDescent="0.25">
      <c r="A2840" t="s">
        <v>1111</v>
      </c>
      <c r="B2840" t="s">
        <v>5991</v>
      </c>
      <c r="C2840" t="s">
        <v>4728</v>
      </c>
      <c r="D2840" t="b">
        <v>0</v>
      </c>
    </row>
    <row r="2841" spans="1:4" x14ac:dyDescent="0.25">
      <c r="A2841" t="s">
        <v>1111</v>
      </c>
      <c r="B2841" t="s">
        <v>5991</v>
      </c>
      <c r="C2841" t="s">
        <v>2454</v>
      </c>
      <c r="D2841" t="b">
        <v>0</v>
      </c>
    </row>
    <row r="2842" spans="1:4" x14ac:dyDescent="0.25">
      <c r="A2842" t="s">
        <v>1111</v>
      </c>
      <c r="B2842" t="s">
        <v>5991</v>
      </c>
      <c r="C2842" t="s">
        <v>4729</v>
      </c>
      <c r="D2842">
        <v>0</v>
      </c>
    </row>
    <row r="2843" spans="1:4" x14ac:dyDescent="0.25">
      <c r="A2843" t="s">
        <v>1111</v>
      </c>
      <c r="B2843" t="s">
        <v>5991</v>
      </c>
      <c r="C2843" t="s">
        <v>4730</v>
      </c>
      <c r="D2843">
        <v>0</v>
      </c>
    </row>
    <row r="2844" spans="1:4" x14ac:dyDescent="0.25">
      <c r="A2844" t="s">
        <v>1111</v>
      </c>
      <c r="B2844" t="s">
        <v>5991</v>
      </c>
      <c r="C2844" t="s">
        <v>4731</v>
      </c>
      <c r="D2844">
        <v>0</v>
      </c>
    </row>
    <row r="2845" spans="1:4" x14ac:dyDescent="0.25">
      <c r="A2845" t="s">
        <v>1111</v>
      </c>
      <c r="B2845" t="s">
        <v>5991</v>
      </c>
      <c r="C2845" t="s">
        <v>1046</v>
      </c>
      <c r="D2845">
        <v>0</v>
      </c>
    </row>
    <row r="2846" spans="1:4" x14ac:dyDescent="0.25">
      <c r="A2846" t="s">
        <v>1111</v>
      </c>
      <c r="B2846" t="s">
        <v>5991</v>
      </c>
      <c r="C2846" t="s">
        <v>9</v>
      </c>
      <c r="D2846">
        <v>0</v>
      </c>
    </row>
    <row r="2847" spans="1:4" x14ac:dyDescent="0.25">
      <c r="A2847" t="s">
        <v>1111</v>
      </c>
      <c r="B2847" t="s">
        <v>5991</v>
      </c>
      <c r="C2847" t="s">
        <v>4733</v>
      </c>
      <c r="D2847">
        <v>0</v>
      </c>
    </row>
    <row r="2848" spans="1:4" x14ac:dyDescent="0.25">
      <c r="A2848" t="s">
        <v>1111</v>
      </c>
      <c r="B2848" t="s">
        <v>5991</v>
      </c>
      <c r="C2848" t="s">
        <v>4734</v>
      </c>
      <c r="D2848">
        <v>0</v>
      </c>
    </row>
    <row r="2849" spans="1:4" x14ac:dyDescent="0.25">
      <c r="A2849" t="s">
        <v>1111</v>
      </c>
      <c r="B2849" t="s">
        <v>5991</v>
      </c>
      <c r="C2849" t="s">
        <v>4735</v>
      </c>
      <c r="D2849">
        <v>0</v>
      </c>
    </row>
    <row r="2850" spans="1:4" x14ac:dyDescent="0.25">
      <c r="A2850" t="s">
        <v>1111</v>
      </c>
      <c r="B2850" t="s">
        <v>5991</v>
      </c>
      <c r="C2850" t="s">
        <v>1081</v>
      </c>
      <c r="D2850" t="s">
        <v>3111</v>
      </c>
    </row>
    <row r="2851" spans="1:4" x14ac:dyDescent="0.25">
      <c r="A2851" t="s">
        <v>1111</v>
      </c>
      <c r="B2851" t="s">
        <v>4810</v>
      </c>
      <c r="C2851" t="s">
        <v>4725</v>
      </c>
      <c r="D2851">
        <v>190</v>
      </c>
    </row>
    <row r="2852" spans="1:4" x14ac:dyDescent="0.25">
      <c r="A2852" t="s">
        <v>1111</v>
      </c>
      <c r="B2852" t="s">
        <v>4810</v>
      </c>
      <c r="C2852" t="s">
        <v>1083</v>
      </c>
      <c r="D2852" t="b">
        <v>0</v>
      </c>
    </row>
    <row r="2853" spans="1:4" x14ac:dyDescent="0.25">
      <c r="A2853" t="s">
        <v>1111</v>
      </c>
      <c r="B2853" t="s">
        <v>4810</v>
      </c>
      <c r="C2853" t="s">
        <v>4726</v>
      </c>
      <c r="D2853" t="b">
        <v>0</v>
      </c>
    </row>
    <row r="2854" spans="1:4" x14ac:dyDescent="0.25">
      <c r="A2854" t="s">
        <v>1111</v>
      </c>
      <c r="B2854" t="s">
        <v>4810</v>
      </c>
      <c r="C2854" t="s">
        <v>4727</v>
      </c>
      <c r="D2854" t="b">
        <v>0</v>
      </c>
    </row>
    <row r="2855" spans="1:4" x14ac:dyDescent="0.25">
      <c r="A2855" t="s">
        <v>1111</v>
      </c>
      <c r="B2855" t="s">
        <v>4810</v>
      </c>
      <c r="C2855" t="s">
        <v>4728</v>
      </c>
      <c r="D2855" t="b">
        <v>0</v>
      </c>
    </row>
    <row r="2856" spans="1:4" x14ac:dyDescent="0.25">
      <c r="A2856" t="s">
        <v>1111</v>
      </c>
      <c r="B2856" t="s">
        <v>4810</v>
      </c>
      <c r="C2856" t="s">
        <v>2454</v>
      </c>
      <c r="D2856" t="b">
        <v>0</v>
      </c>
    </row>
    <row r="2857" spans="1:4" x14ac:dyDescent="0.25">
      <c r="A2857" t="s">
        <v>1111</v>
      </c>
      <c r="B2857" t="s">
        <v>4810</v>
      </c>
      <c r="C2857" t="s">
        <v>4729</v>
      </c>
      <c r="D2857">
        <v>0</v>
      </c>
    </row>
    <row r="2858" spans="1:4" x14ac:dyDescent="0.25">
      <c r="A2858" t="s">
        <v>1111</v>
      </c>
      <c r="B2858" t="s">
        <v>4810</v>
      </c>
      <c r="C2858" t="s">
        <v>4730</v>
      </c>
      <c r="D2858">
        <v>0</v>
      </c>
    </row>
    <row r="2859" spans="1:4" x14ac:dyDescent="0.25">
      <c r="A2859" t="s">
        <v>1111</v>
      </c>
      <c r="B2859" t="s">
        <v>4810</v>
      </c>
      <c r="C2859" t="s">
        <v>4731</v>
      </c>
      <c r="D2859">
        <v>0</v>
      </c>
    </row>
    <row r="2860" spans="1:4" x14ac:dyDescent="0.25">
      <c r="A2860" t="s">
        <v>1111</v>
      </c>
      <c r="B2860" t="s">
        <v>4810</v>
      </c>
      <c r="C2860" t="s">
        <v>1046</v>
      </c>
      <c r="D2860">
        <v>0</v>
      </c>
    </row>
    <row r="2861" spans="1:4" x14ac:dyDescent="0.25">
      <c r="A2861" t="s">
        <v>1111</v>
      </c>
      <c r="B2861" t="s">
        <v>4810</v>
      </c>
      <c r="C2861" t="s">
        <v>9</v>
      </c>
      <c r="D2861">
        <v>0</v>
      </c>
    </row>
    <row r="2862" spans="1:4" x14ac:dyDescent="0.25">
      <c r="A2862" t="s">
        <v>1111</v>
      </c>
      <c r="B2862" t="s">
        <v>4810</v>
      </c>
      <c r="C2862" t="s">
        <v>4733</v>
      </c>
      <c r="D2862">
        <v>0</v>
      </c>
    </row>
    <row r="2863" spans="1:4" x14ac:dyDescent="0.25">
      <c r="A2863" t="s">
        <v>1111</v>
      </c>
      <c r="B2863" t="s">
        <v>4810</v>
      </c>
      <c r="C2863" t="s">
        <v>4734</v>
      </c>
      <c r="D2863">
        <v>0</v>
      </c>
    </row>
    <row r="2864" spans="1:4" x14ac:dyDescent="0.25">
      <c r="A2864" t="s">
        <v>1111</v>
      </c>
      <c r="B2864" t="s">
        <v>4810</v>
      </c>
      <c r="C2864" t="s">
        <v>4735</v>
      </c>
      <c r="D2864">
        <v>0</v>
      </c>
    </row>
    <row r="2865" spans="1:4" x14ac:dyDescent="0.25">
      <c r="A2865" t="s">
        <v>1111</v>
      </c>
      <c r="B2865" t="s">
        <v>4810</v>
      </c>
      <c r="C2865" t="s">
        <v>1081</v>
      </c>
      <c r="D2865" t="s">
        <v>3111</v>
      </c>
    </row>
    <row r="2866" spans="1:4" x14ac:dyDescent="0.25">
      <c r="A2866" t="s">
        <v>1111</v>
      </c>
      <c r="B2866" t="s">
        <v>4811</v>
      </c>
      <c r="C2866" t="s">
        <v>4725</v>
      </c>
      <c r="D2866">
        <v>191</v>
      </c>
    </row>
    <row r="2867" spans="1:4" x14ac:dyDescent="0.25">
      <c r="A2867" t="s">
        <v>1111</v>
      </c>
      <c r="B2867" t="s">
        <v>4811</v>
      </c>
      <c r="C2867" t="s">
        <v>1083</v>
      </c>
      <c r="D2867" t="b">
        <v>0</v>
      </c>
    </row>
    <row r="2868" spans="1:4" x14ac:dyDescent="0.25">
      <c r="A2868" t="s">
        <v>1111</v>
      </c>
      <c r="B2868" t="s">
        <v>4811</v>
      </c>
      <c r="C2868" t="s">
        <v>4726</v>
      </c>
      <c r="D2868" t="b">
        <v>0</v>
      </c>
    </row>
    <row r="2869" spans="1:4" x14ac:dyDescent="0.25">
      <c r="A2869" t="s">
        <v>1111</v>
      </c>
      <c r="B2869" t="s">
        <v>4811</v>
      </c>
      <c r="C2869" t="s">
        <v>4727</v>
      </c>
      <c r="D2869" t="b">
        <v>0</v>
      </c>
    </row>
    <row r="2870" spans="1:4" x14ac:dyDescent="0.25">
      <c r="A2870" t="s">
        <v>1111</v>
      </c>
      <c r="B2870" t="s">
        <v>4811</v>
      </c>
      <c r="C2870" t="s">
        <v>4728</v>
      </c>
      <c r="D2870" t="b">
        <v>0</v>
      </c>
    </row>
    <row r="2871" spans="1:4" x14ac:dyDescent="0.25">
      <c r="A2871" t="s">
        <v>1111</v>
      </c>
      <c r="B2871" t="s">
        <v>4811</v>
      </c>
      <c r="C2871" t="s">
        <v>2454</v>
      </c>
      <c r="D2871" t="b">
        <v>0</v>
      </c>
    </row>
    <row r="2872" spans="1:4" x14ac:dyDescent="0.25">
      <c r="A2872" t="s">
        <v>1111</v>
      </c>
      <c r="B2872" t="s">
        <v>4811</v>
      </c>
      <c r="C2872" t="s">
        <v>4729</v>
      </c>
      <c r="D2872">
        <v>0</v>
      </c>
    </row>
    <row r="2873" spans="1:4" x14ac:dyDescent="0.25">
      <c r="A2873" t="s">
        <v>1111</v>
      </c>
      <c r="B2873" t="s">
        <v>4811</v>
      </c>
      <c r="C2873" t="s">
        <v>4730</v>
      </c>
      <c r="D2873">
        <v>0</v>
      </c>
    </row>
    <row r="2874" spans="1:4" x14ac:dyDescent="0.25">
      <c r="A2874" t="s">
        <v>1111</v>
      </c>
      <c r="B2874" t="s">
        <v>4811</v>
      </c>
      <c r="C2874" t="s">
        <v>4731</v>
      </c>
      <c r="D2874">
        <v>0</v>
      </c>
    </row>
    <row r="2875" spans="1:4" x14ac:dyDescent="0.25">
      <c r="A2875" t="s">
        <v>1111</v>
      </c>
      <c r="B2875" t="s">
        <v>4811</v>
      </c>
      <c r="C2875" t="s">
        <v>1046</v>
      </c>
      <c r="D2875">
        <v>0</v>
      </c>
    </row>
    <row r="2876" spans="1:4" x14ac:dyDescent="0.25">
      <c r="A2876" t="s">
        <v>1111</v>
      </c>
      <c r="B2876" t="s">
        <v>4811</v>
      </c>
      <c r="C2876" t="s">
        <v>9</v>
      </c>
      <c r="D2876">
        <v>0</v>
      </c>
    </row>
    <row r="2877" spans="1:4" x14ac:dyDescent="0.25">
      <c r="A2877" t="s">
        <v>1111</v>
      </c>
      <c r="B2877" t="s">
        <v>4811</v>
      </c>
      <c r="C2877" t="s">
        <v>4733</v>
      </c>
      <c r="D2877">
        <v>0</v>
      </c>
    </row>
    <row r="2878" spans="1:4" x14ac:dyDescent="0.25">
      <c r="A2878" t="s">
        <v>1111</v>
      </c>
      <c r="B2878" t="s">
        <v>4811</v>
      </c>
      <c r="C2878" t="s">
        <v>4734</v>
      </c>
      <c r="D2878">
        <v>0</v>
      </c>
    </row>
    <row r="2879" spans="1:4" x14ac:dyDescent="0.25">
      <c r="A2879" t="s">
        <v>1111</v>
      </c>
      <c r="B2879" t="s">
        <v>4811</v>
      </c>
      <c r="C2879" t="s">
        <v>4735</v>
      </c>
      <c r="D2879">
        <v>0</v>
      </c>
    </row>
    <row r="2880" spans="1:4" x14ac:dyDescent="0.25">
      <c r="A2880" t="s">
        <v>1111</v>
      </c>
      <c r="B2880" t="s">
        <v>4811</v>
      </c>
      <c r="C2880" t="s">
        <v>1081</v>
      </c>
      <c r="D2880" t="s">
        <v>3111</v>
      </c>
    </row>
    <row r="2881" spans="1:4" x14ac:dyDescent="0.25">
      <c r="A2881" t="s">
        <v>1114</v>
      </c>
      <c r="B2881" t="s">
        <v>1591</v>
      </c>
      <c r="C2881" t="s">
        <v>4725</v>
      </c>
      <c r="D2881">
        <v>192</v>
      </c>
    </row>
    <row r="2882" spans="1:4" x14ac:dyDescent="0.25">
      <c r="A2882" t="s">
        <v>1114</v>
      </c>
      <c r="B2882" t="s">
        <v>1591</v>
      </c>
      <c r="C2882" t="s">
        <v>1083</v>
      </c>
      <c r="D2882" t="b">
        <v>0</v>
      </c>
    </row>
    <row r="2883" spans="1:4" x14ac:dyDescent="0.25">
      <c r="A2883" t="s">
        <v>1114</v>
      </c>
      <c r="B2883" t="s">
        <v>1591</v>
      </c>
      <c r="C2883" t="s">
        <v>4726</v>
      </c>
      <c r="D2883" t="b">
        <v>0</v>
      </c>
    </row>
    <row r="2884" spans="1:4" x14ac:dyDescent="0.25">
      <c r="A2884" t="s">
        <v>1114</v>
      </c>
      <c r="B2884" t="s">
        <v>1591</v>
      </c>
      <c r="C2884" t="s">
        <v>4727</v>
      </c>
      <c r="D2884" t="b">
        <v>1</v>
      </c>
    </row>
    <row r="2885" spans="1:4" x14ac:dyDescent="0.25">
      <c r="A2885" t="s">
        <v>1114</v>
      </c>
      <c r="B2885" t="s">
        <v>1591</v>
      </c>
      <c r="C2885" t="s">
        <v>4728</v>
      </c>
      <c r="D2885" t="b">
        <v>0</v>
      </c>
    </row>
    <row r="2886" spans="1:4" x14ac:dyDescent="0.25">
      <c r="A2886" t="s">
        <v>1114</v>
      </c>
      <c r="B2886" t="s">
        <v>1591</v>
      </c>
      <c r="C2886" t="s">
        <v>2454</v>
      </c>
      <c r="D2886" t="b">
        <v>0</v>
      </c>
    </row>
    <row r="2887" spans="1:4" x14ac:dyDescent="0.25">
      <c r="A2887" t="s">
        <v>1114</v>
      </c>
      <c r="B2887" t="s">
        <v>1591</v>
      </c>
      <c r="C2887" t="s">
        <v>4729</v>
      </c>
      <c r="D2887">
        <v>2</v>
      </c>
    </row>
    <row r="2888" spans="1:4" x14ac:dyDescent="0.25">
      <c r="A2888" t="s">
        <v>1114</v>
      </c>
      <c r="B2888" t="s">
        <v>1591</v>
      </c>
      <c r="C2888" t="s">
        <v>4730</v>
      </c>
      <c r="D2888">
        <v>4</v>
      </c>
    </row>
    <row r="2889" spans="1:4" x14ac:dyDescent="0.25">
      <c r="A2889" t="s">
        <v>1114</v>
      </c>
      <c r="B2889" t="s">
        <v>1591</v>
      </c>
      <c r="C2889" t="s">
        <v>4731</v>
      </c>
      <c r="D2889">
        <v>2</v>
      </c>
    </row>
    <row r="2890" spans="1:4" x14ac:dyDescent="0.25">
      <c r="A2890" t="s">
        <v>1114</v>
      </c>
      <c r="B2890" t="s">
        <v>1591</v>
      </c>
      <c r="C2890" t="s">
        <v>1046</v>
      </c>
      <c r="D2890">
        <v>0</v>
      </c>
    </row>
    <row r="2891" spans="1:4" x14ac:dyDescent="0.25">
      <c r="A2891" t="s">
        <v>1114</v>
      </c>
      <c r="B2891" t="s">
        <v>1591</v>
      </c>
      <c r="C2891" t="s">
        <v>9</v>
      </c>
      <c r="D2891">
        <v>0</v>
      </c>
    </row>
    <row r="2892" spans="1:4" x14ac:dyDescent="0.25">
      <c r="A2892" t="s">
        <v>1114</v>
      </c>
      <c r="B2892" t="s">
        <v>1591</v>
      </c>
      <c r="C2892" t="s">
        <v>4733</v>
      </c>
      <c r="D2892">
        <v>0</v>
      </c>
    </row>
    <row r="2893" spans="1:4" x14ac:dyDescent="0.25">
      <c r="A2893" t="s">
        <v>1114</v>
      </c>
      <c r="B2893" t="s">
        <v>1591</v>
      </c>
      <c r="C2893" t="s">
        <v>4734</v>
      </c>
      <c r="D2893">
        <v>0</v>
      </c>
    </row>
    <row r="2894" spans="1:4" x14ac:dyDescent="0.25">
      <c r="A2894" t="s">
        <v>1114</v>
      </c>
      <c r="B2894" t="s">
        <v>1591</v>
      </c>
      <c r="C2894" t="s">
        <v>4735</v>
      </c>
      <c r="D2894">
        <v>0</v>
      </c>
    </row>
    <row r="2895" spans="1:4" x14ac:dyDescent="0.25">
      <c r="A2895" t="s">
        <v>1114</v>
      </c>
      <c r="B2895" t="s">
        <v>1591</v>
      </c>
      <c r="C2895" t="s">
        <v>1081</v>
      </c>
      <c r="D2895" t="s">
        <v>4738</v>
      </c>
    </row>
    <row r="2896" spans="1:4" x14ac:dyDescent="0.25">
      <c r="A2896" t="s">
        <v>1114</v>
      </c>
      <c r="B2896" t="s">
        <v>1596</v>
      </c>
      <c r="C2896" t="s">
        <v>4725</v>
      </c>
      <c r="D2896">
        <v>193</v>
      </c>
    </row>
    <row r="2897" spans="1:4" x14ac:dyDescent="0.25">
      <c r="A2897" t="s">
        <v>1114</v>
      </c>
      <c r="B2897" t="s">
        <v>1596</v>
      </c>
      <c r="C2897" t="s">
        <v>1083</v>
      </c>
      <c r="D2897" t="b">
        <v>0</v>
      </c>
    </row>
    <row r="2898" spans="1:4" x14ac:dyDescent="0.25">
      <c r="A2898" t="s">
        <v>1114</v>
      </c>
      <c r="B2898" t="s">
        <v>1596</v>
      </c>
      <c r="C2898" t="s">
        <v>4726</v>
      </c>
      <c r="D2898" t="b">
        <v>0</v>
      </c>
    </row>
    <row r="2899" spans="1:4" x14ac:dyDescent="0.25">
      <c r="A2899" t="s">
        <v>1114</v>
      </c>
      <c r="B2899" t="s">
        <v>1596</v>
      </c>
      <c r="C2899" t="s">
        <v>4727</v>
      </c>
      <c r="D2899" t="b">
        <v>1</v>
      </c>
    </row>
    <row r="2900" spans="1:4" x14ac:dyDescent="0.25">
      <c r="A2900" t="s">
        <v>1114</v>
      </c>
      <c r="B2900" t="s">
        <v>1596</v>
      </c>
      <c r="C2900" t="s">
        <v>4728</v>
      </c>
      <c r="D2900" t="b">
        <v>0</v>
      </c>
    </row>
    <row r="2901" spans="1:4" x14ac:dyDescent="0.25">
      <c r="A2901" t="s">
        <v>1114</v>
      </c>
      <c r="B2901" t="s">
        <v>1596</v>
      </c>
      <c r="C2901" t="s">
        <v>2454</v>
      </c>
      <c r="D2901" t="b">
        <v>0</v>
      </c>
    </row>
    <row r="2902" spans="1:4" x14ac:dyDescent="0.25">
      <c r="A2902" t="s">
        <v>1114</v>
      </c>
      <c r="B2902" t="s">
        <v>1596</v>
      </c>
      <c r="C2902" t="s">
        <v>4729</v>
      </c>
      <c r="D2902">
        <v>2</v>
      </c>
    </row>
    <row r="2903" spans="1:4" x14ac:dyDescent="0.25">
      <c r="A2903" t="s">
        <v>1114</v>
      </c>
      <c r="B2903" t="s">
        <v>1596</v>
      </c>
      <c r="C2903" t="s">
        <v>4730</v>
      </c>
      <c r="D2903">
        <v>4</v>
      </c>
    </row>
    <row r="2904" spans="1:4" x14ac:dyDescent="0.25">
      <c r="A2904" t="s">
        <v>1114</v>
      </c>
      <c r="B2904" t="s">
        <v>1596</v>
      </c>
      <c r="C2904" t="s">
        <v>4731</v>
      </c>
      <c r="D2904">
        <v>1</v>
      </c>
    </row>
    <row r="2905" spans="1:4" x14ac:dyDescent="0.25">
      <c r="A2905" t="s">
        <v>1114</v>
      </c>
      <c r="B2905" t="s">
        <v>1596</v>
      </c>
      <c r="C2905" t="s">
        <v>1046</v>
      </c>
      <c r="D2905">
        <v>0</v>
      </c>
    </row>
    <row r="2906" spans="1:4" x14ac:dyDescent="0.25">
      <c r="A2906" t="s">
        <v>1114</v>
      </c>
      <c r="B2906" t="s">
        <v>1596</v>
      </c>
      <c r="C2906" t="s">
        <v>9</v>
      </c>
      <c r="D2906">
        <v>0</v>
      </c>
    </row>
    <row r="2907" spans="1:4" x14ac:dyDescent="0.25">
      <c r="A2907" t="s">
        <v>1114</v>
      </c>
      <c r="B2907" t="s">
        <v>1596</v>
      </c>
      <c r="C2907" t="s">
        <v>4733</v>
      </c>
      <c r="D2907">
        <v>0</v>
      </c>
    </row>
    <row r="2908" spans="1:4" x14ac:dyDescent="0.25">
      <c r="A2908" t="s">
        <v>1114</v>
      </c>
      <c r="B2908" t="s">
        <v>1596</v>
      </c>
      <c r="C2908" t="s">
        <v>4734</v>
      </c>
      <c r="D2908">
        <v>0</v>
      </c>
    </row>
    <row r="2909" spans="1:4" x14ac:dyDescent="0.25">
      <c r="A2909" t="s">
        <v>1114</v>
      </c>
      <c r="B2909" t="s">
        <v>1596</v>
      </c>
      <c r="C2909" t="s">
        <v>4735</v>
      </c>
      <c r="D2909">
        <v>0</v>
      </c>
    </row>
    <row r="2910" spans="1:4" x14ac:dyDescent="0.25">
      <c r="A2910" t="s">
        <v>1114</v>
      </c>
      <c r="B2910" t="s">
        <v>1596</v>
      </c>
      <c r="C2910" t="s">
        <v>1081</v>
      </c>
      <c r="D2910" t="s">
        <v>4736</v>
      </c>
    </row>
    <row r="2911" spans="1:4" x14ac:dyDescent="0.25">
      <c r="A2911" t="s">
        <v>1114</v>
      </c>
      <c r="B2911" t="s">
        <v>1600</v>
      </c>
      <c r="C2911" t="s">
        <v>4725</v>
      </c>
      <c r="D2911">
        <v>194</v>
      </c>
    </row>
    <row r="2912" spans="1:4" x14ac:dyDescent="0.25">
      <c r="A2912" t="s">
        <v>1114</v>
      </c>
      <c r="B2912" t="s">
        <v>1600</v>
      </c>
      <c r="C2912" t="s">
        <v>1083</v>
      </c>
      <c r="D2912" t="b">
        <v>0</v>
      </c>
    </row>
    <row r="2913" spans="1:4" x14ac:dyDescent="0.25">
      <c r="A2913" t="s">
        <v>1114</v>
      </c>
      <c r="B2913" t="s">
        <v>1600</v>
      </c>
      <c r="C2913" t="s">
        <v>4726</v>
      </c>
      <c r="D2913" t="b">
        <v>0</v>
      </c>
    </row>
    <row r="2914" spans="1:4" x14ac:dyDescent="0.25">
      <c r="A2914" t="s">
        <v>1114</v>
      </c>
      <c r="B2914" t="s">
        <v>1600</v>
      </c>
      <c r="C2914" t="s">
        <v>4727</v>
      </c>
      <c r="D2914" t="b">
        <v>1</v>
      </c>
    </row>
    <row r="2915" spans="1:4" x14ac:dyDescent="0.25">
      <c r="A2915" t="s">
        <v>1114</v>
      </c>
      <c r="B2915" t="s">
        <v>1600</v>
      </c>
      <c r="C2915" t="s">
        <v>4728</v>
      </c>
      <c r="D2915" t="b">
        <v>0</v>
      </c>
    </row>
    <row r="2916" spans="1:4" x14ac:dyDescent="0.25">
      <c r="A2916" t="s">
        <v>1114</v>
      </c>
      <c r="B2916" t="s">
        <v>1600</v>
      </c>
      <c r="C2916" t="s">
        <v>2454</v>
      </c>
      <c r="D2916" t="b">
        <v>0</v>
      </c>
    </row>
    <row r="2917" spans="1:4" x14ac:dyDescent="0.25">
      <c r="A2917" t="s">
        <v>1114</v>
      </c>
      <c r="B2917" t="s">
        <v>1600</v>
      </c>
      <c r="C2917" t="s">
        <v>4729</v>
      </c>
      <c r="D2917">
        <v>2</v>
      </c>
    </row>
    <row r="2918" spans="1:4" x14ac:dyDescent="0.25">
      <c r="A2918" t="s">
        <v>1114</v>
      </c>
      <c r="B2918" t="s">
        <v>1600</v>
      </c>
      <c r="C2918" t="s">
        <v>4730</v>
      </c>
      <c r="D2918">
        <v>4</v>
      </c>
    </row>
    <row r="2919" spans="1:4" x14ac:dyDescent="0.25">
      <c r="A2919" t="s">
        <v>1114</v>
      </c>
      <c r="B2919" t="s">
        <v>1600</v>
      </c>
      <c r="C2919" t="s">
        <v>4731</v>
      </c>
      <c r="D2919">
        <v>3</v>
      </c>
    </row>
    <row r="2920" spans="1:4" x14ac:dyDescent="0.25">
      <c r="A2920" t="s">
        <v>1114</v>
      </c>
      <c r="B2920" t="s">
        <v>1600</v>
      </c>
      <c r="C2920" t="s">
        <v>1046</v>
      </c>
      <c r="D2920">
        <v>0</v>
      </c>
    </row>
    <row r="2921" spans="1:4" x14ac:dyDescent="0.25">
      <c r="A2921" t="s">
        <v>1114</v>
      </c>
      <c r="B2921" t="s">
        <v>1600</v>
      </c>
      <c r="C2921" t="s">
        <v>9</v>
      </c>
      <c r="D2921">
        <v>0</v>
      </c>
    </row>
    <row r="2922" spans="1:4" x14ac:dyDescent="0.25">
      <c r="A2922" t="s">
        <v>1114</v>
      </c>
      <c r="B2922" t="s">
        <v>1600</v>
      </c>
      <c r="C2922" t="s">
        <v>4733</v>
      </c>
      <c r="D2922">
        <v>0</v>
      </c>
    </row>
    <row r="2923" spans="1:4" x14ac:dyDescent="0.25">
      <c r="A2923" t="s">
        <v>1114</v>
      </c>
      <c r="B2923" t="s">
        <v>1600</v>
      </c>
      <c r="C2923" t="s">
        <v>4734</v>
      </c>
      <c r="D2923">
        <v>0</v>
      </c>
    </row>
    <row r="2924" spans="1:4" x14ac:dyDescent="0.25">
      <c r="A2924" t="s">
        <v>1114</v>
      </c>
      <c r="B2924" t="s">
        <v>1600</v>
      </c>
      <c r="C2924" t="s">
        <v>4735</v>
      </c>
      <c r="D2924">
        <v>0</v>
      </c>
    </row>
    <row r="2925" spans="1:4" x14ac:dyDescent="0.25">
      <c r="A2925" t="s">
        <v>1114</v>
      </c>
      <c r="B2925" t="s">
        <v>1600</v>
      </c>
      <c r="C2925" t="s">
        <v>1081</v>
      </c>
      <c r="D2925" t="s">
        <v>4736</v>
      </c>
    </row>
    <row r="2926" spans="1:4" x14ac:dyDescent="0.25">
      <c r="A2926" t="s">
        <v>1114</v>
      </c>
      <c r="B2926" t="s">
        <v>1604</v>
      </c>
      <c r="C2926" t="s">
        <v>4725</v>
      </c>
      <c r="D2926">
        <v>195</v>
      </c>
    </row>
    <row r="2927" spans="1:4" x14ac:dyDescent="0.25">
      <c r="A2927" t="s">
        <v>1114</v>
      </c>
      <c r="B2927" t="s">
        <v>1604</v>
      </c>
      <c r="C2927" t="s">
        <v>1083</v>
      </c>
      <c r="D2927" t="b">
        <v>0</v>
      </c>
    </row>
    <row r="2928" spans="1:4" x14ac:dyDescent="0.25">
      <c r="A2928" t="s">
        <v>1114</v>
      </c>
      <c r="B2928" t="s">
        <v>1604</v>
      </c>
      <c r="C2928" t="s">
        <v>4726</v>
      </c>
      <c r="D2928" t="b">
        <v>0</v>
      </c>
    </row>
    <row r="2929" spans="1:4" x14ac:dyDescent="0.25">
      <c r="A2929" t="s">
        <v>1114</v>
      </c>
      <c r="B2929" t="s">
        <v>1604</v>
      </c>
      <c r="C2929" t="s">
        <v>4727</v>
      </c>
      <c r="D2929" t="b">
        <v>1</v>
      </c>
    </row>
    <row r="2930" spans="1:4" x14ac:dyDescent="0.25">
      <c r="A2930" t="s">
        <v>1114</v>
      </c>
      <c r="B2930" t="s">
        <v>1604</v>
      </c>
      <c r="C2930" t="s">
        <v>4728</v>
      </c>
      <c r="D2930" t="b">
        <v>0</v>
      </c>
    </row>
    <row r="2931" spans="1:4" x14ac:dyDescent="0.25">
      <c r="A2931" t="s">
        <v>1114</v>
      </c>
      <c r="B2931" t="s">
        <v>1604</v>
      </c>
      <c r="C2931" t="s">
        <v>2454</v>
      </c>
      <c r="D2931" t="b">
        <v>0</v>
      </c>
    </row>
    <row r="2932" spans="1:4" x14ac:dyDescent="0.25">
      <c r="A2932" t="s">
        <v>1114</v>
      </c>
      <c r="B2932" t="s">
        <v>1604</v>
      </c>
      <c r="C2932" t="s">
        <v>4729</v>
      </c>
      <c r="D2932">
        <v>2</v>
      </c>
    </row>
    <row r="2933" spans="1:4" x14ac:dyDescent="0.25">
      <c r="A2933" t="s">
        <v>1114</v>
      </c>
      <c r="B2933" t="s">
        <v>1604</v>
      </c>
      <c r="C2933" t="s">
        <v>4730</v>
      </c>
      <c r="D2933">
        <v>4</v>
      </c>
    </row>
    <row r="2934" spans="1:4" x14ac:dyDescent="0.25">
      <c r="A2934" t="s">
        <v>1114</v>
      </c>
      <c r="B2934" t="s">
        <v>1604</v>
      </c>
      <c r="C2934" t="s">
        <v>4731</v>
      </c>
      <c r="D2934">
        <v>2</v>
      </c>
    </row>
    <row r="2935" spans="1:4" x14ac:dyDescent="0.25">
      <c r="A2935" t="s">
        <v>1114</v>
      </c>
      <c r="B2935" t="s">
        <v>1604</v>
      </c>
      <c r="C2935" t="s">
        <v>1046</v>
      </c>
      <c r="D2935">
        <v>0</v>
      </c>
    </row>
    <row r="2936" spans="1:4" x14ac:dyDescent="0.25">
      <c r="A2936" t="s">
        <v>1114</v>
      </c>
      <c r="B2936" t="s">
        <v>1604</v>
      </c>
      <c r="C2936" t="s">
        <v>9</v>
      </c>
      <c r="D2936">
        <v>0</v>
      </c>
    </row>
    <row r="2937" spans="1:4" x14ac:dyDescent="0.25">
      <c r="A2937" t="s">
        <v>1114</v>
      </c>
      <c r="B2937" t="s">
        <v>1604</v>
      </c>
      <c r="C2937" t="s">
        <v>4733</v>
      </c>
      <c r="D2937">
        <v>0</v>
      </c>
    </row>
    <row r="2938" spans="1:4" x14ac:dyDescent="0.25">
      <c r="A2938" t="s">
        <v>1114</v>
      </c>
      <c r="B2938" t="s">
        <v>1604</v>
      </c>
      <c r="C2938" t="s">
        <v>4734</v>
      </c>
      <c r="D2938">
        <v>0</v>
      </c>
    </row>
    <row r="2939" spans="1:4" x14ac:dyDescent="0.25">
      <c r="A2939" t="s">
        <v>1114</v>
      </c>
      <c r="B2939" t="s">
        <v>1604</v>
      </c>
      <c r="C2939" t="s">
        <v>4735</v>
      </c>
      <c r="D2939">
        <v>0</v>
      </c>
    </row>
    <row r="2940" spans="1:4" x14ac:dyDescent="0.25">
      <c r="A2940" t="s">
        <v>1114</v>
      </c>
      <c r="B2940" t="s">
        <v>1604</v>
      </c>
      <c r="C2940" t="s">
        <v>1081</v>
      </c>
      <c r="D2940" t="s">
        <v>4738</v>
      </c>
    </row>
    <row r="2941" spans="1:4" x14ac:dyDescent="0.25">
      <c r="A2941" t="s">
        <v>1114</v>
      </c>
      <c r="B2941" t="s">
        <v>1610</v>
      </c>
      <c r="C2941" t="s">
        <v>4725</v>
      </c>
      <c r="D2941">
        <v>196</v>
      </c>
    </row>
    <row r="2942" spans="1:4" x14ac:dyDescent="0.25">
      <c r="A2942" t="s">
        <v>1114</v>
      </c>
      <c r="B2942" t="s">
        <v>1610</v>
      </c>
      <c r="C2942" t="s">
        <v>1083</v>
      </c>
      <c r="D2942" t="b">
        <v>0</v>
      </c>
    </row>
    <row r="2943" spans="1:4" x14ac:dyDescent="0.25">
      <c r="A2943" t="s">
        <v>1114</v>
      </c>
      <c r="B2943" t="s">
        <v>1610</v>
      </c>
      <c r="C2943" t="s">
        <v>4726</v>
      </c>
      <c r="D2943" t="b">
        <v>0</v>
      </c>
    </row>
    <row r="2944" spans="1:4" x14ac:dyDescent="0.25">
      <c r="A2944" t="s">
        <v>1114</v>
      </c>
      <c r="B2944" t="s">
        <v>1610</v>
      </c>
      <c r="C2944" t="s">
        <v>4727</v>
      </c>
      <c r="D2944" t="b">
        <v>1</v>
      </c>
    </row>
    <row r="2945" spans="1:4" x14ac:dyDescent="0.25">
      <c r="A2945" t="s">
        <v>1114</v>
      </c>
      <c r="B2945" t="s">
        <v>1610</v>
      </c>
      <c r="C2945" t="s">
        <v>4728</v>
      </c>
      <c r="D2945" t="b">
        <v>0</v>
      </c>
    </row>
    <row r="2946" spans="1:4" x14ac:dyDescent="0.25">
      <c r="A2946" t="s">
        <v>1114</v>
      </c>
      <c r="B2946" t="s">
        <v>1610</v>
      </c>
      <c r="C2946" t="s">
        <v>2454</v>
      </c>
      <c r="D2946" t="b">
        <v>0</v>
      </c>
    </row>
    <row r="2947" spans="1:4" x14ac:dyDescent="0.25">
      <c r="A2947" t="s">
        <v>1114</v>
      </c>
      <c r="B2947" t="s">
        <v>1610</v>
      </c>
      <c r="C2947" t="s">
        <v>4729</v>
      </c>
      <c r="D2947">
        <v>2</v>
      </c>
    </row>
    <row r="2948" spans="1:4" x14ac:dyDescent="0.25">
      <c r="A2948" t="s">
        <v>1114</v>
      </c>
      <c r="B2948" t="s">
        <v>1610</v>
      </c>
      <c r="C2948" t="s">
        <v>4730</v>
      </c>
      <c r="D2948">
        <v>4</v>
      </c>
    </row>
    <row r="2949" spans="1:4" x14ac:dyDescent="0.25">
      <c r="A2949" t="s">
        <v>1114</v>
      </c>
      <c r="B2949" t="s">
        <v>1610</v>
      </c>
      <c r="C2949" t="s">
        <v>4731</v>
      </c>
      <c r="D2949">
        <v>1</v>
      </c>
    </row>
    <row r="2950" spans="1:4" x14ac:dyDescent="0.25">
      <c r="A2950" t="s">
        <v>1114</v>
      </c>
      <c r="B2950" t="s">
        <v>1610</v>
      </c>
      <c r="C2950" t="s">
        <v>1046</v>
      </c>
      <c r="D2950">
        <v>0</v>
      </c>
    </row>
    <row r="2951" spans="1:4" x14ac:dyDescent="0.25">
      <c r="A2951" t="s">
        <v>1114</v>
      </c>
      <c r="B2951" t="s">
        <v>1610</v>
      </c>
      <c r="C2951" t="s">
        <v>9</v>
      </c>
      <c r="D2951">
        <v>0</v>
      </c>
    </row>
    <row r="2952" spans="1:4" x14ac:dyDescent="0.25">
      <c r="A2952" t="s">
        <v>1114</v>
      </c>
      <c r="B2952" t="s">
        <v>1610</v>
      </c>
      <c r="C2952" t="s">
        <v>4733</v>
      </c>
      <c r="D2952">
        <v>0</v>
      </c>
    </row>
    <row r="2953" spans="1:4" x14ac:dyDescent="0.25">
      <c r="A2953" t="s">
        <v>1114</v>
      </c>
      <c r="B2953" t="s">
        <v>1610</v>
      </c>
      <c r="C2953" t="s">
        <v>4734</v>
      </c>
      <c r="D2953">
        <v>0</v>
      </c>
    </row>
    <row r="2954" spans="1:4" x14ac:dyDescent="0.25">
      <c r="A2954" t="s">
        <v>1114</v>
      </c>
      <c r="B2954" t="s">
        <v>1610</v>
      </c>
      <c r="C2954" t="s">
        <v>4735</v>
      </c>
      <c r="D2954">
        <v>0</v>
      </c>
    </row>
    <row r="2955" spans="1:4" x14ac:dyDescent="0.25">
      <c r="A2955" t="s">
        <v>1114</v>
      </c>
      <c r="B2955" t="s">
        <v>1610</v>
      </c>
      <c r="C2955" t="s">
        <v>1081</v>
      </c>
      <c r="D2955" t="s">
        <v>4736</v>
      </c>
    </row>
    <row r="2956" spans="1:4" x14ac:dyDescent="0.25">
      <c r="A2956" t="s">
        <v>1114</v>
      </c>
      <c r="B2956" t="s">
        <v>1614</v>
      </c>
      <c r="C2956" t="s">
        <v>4725</v>
      </c>
      <c r="D2956">
        <v>197</v>
      </c>
    </row>
    <row r="2957" spans="1:4" x14ac:dyDescent="0.25">
      <c r="A2957" t="s">
        <v>1114</v>
      </c>
      <c r="B2957" t="s">
        <v>1614</v>
      </c>
      <c r="C2957" t="s">
        <v>1083</v>
      </c>
      <c r="D2957" t="b">
        <v>0</v>
      </c>
    </row>
    <row r="2958" spans="1:4" x14ac:dyDescent="0.25">
      <c r="A2958" t="s">
        <v>1114</v>
      </c>
      <c r="B2958" t="s">
        <v>1614</v>
      </c>
      <c r="C2958" t="s">
        <v>4726</v>
      </c>
      <c r="D2958" t="b">
        <v>0</v>
      </c>
    </row>
    <row r="2959" spans="1:4" x14ac:dyDescent="0.25">
      <c r="A2959" t="s">
        <v>1114</v>
      </c>
      <c r="B2959" t="s">
        <v>1614</v>
      </c>
      <c r="C2959" t="s">
        <v>4727</v>
      </c>
      <c r="D2959" t="b">
        <v>1</v>
      </c>
    </row>
    <row r="2960" spans="1:4" x14ac:dyDescent="0.25">
      <c r="A2960" t="s">
        <v>1114</v>
      </c>
      <c r="B2960" t="s">
        <v>1614</v>
      </c>
      <c r="C2960" t="s">
        <v>4728</v>
      </c>
      <c r="D2960" t="b">
        <v>0</v>
      </c>
    </row>
    <row r="2961" spans="1:4" x14ac:dyDescent="0.25">
      <c r="A2961" t="s">
        <v>1114</v>
      </c>
      <c r="B2961" t="s">
        <v>1614</v>
      </c>
      <c r="C2961" t="s">
        <v>2454</v>
      </c>
      <c r="D2961" t="b">
        <v>0</v>
      </c>
    </row>
    <row r="2962" spans="1:4" x14ac:dyDescent="0.25">
      <c r="A2962" t="s">
        <v>1114</v>
      </c>
      <c r="B2962" t="s">
        <v>1614</v>
      </c>
      <c r="C2962" t="s">
        <v>4729</v>
      </c>
      <c r="D2962">
        <v>2</v>
      </c>
    </row>
    <row r="2963" spans="1:4" x14ac:dyDescent="0.25">
      <c r="A2963" t="s">
        <v>1114</v>
      </c>
      <c r="B2963" t="s">
        <v>1614</v>
      </c>
      <c r="C2963" t="s">
        <v>4730</v>
      </c>
      <c r="D2963">
        <v>4</v>
      </c>
    </row>
    <row r="2964" spans="1:4" x14ac:dyDescent="0.25">
      <c r="A2964" t="s">
        <v>1114</v>
      </c>
      <c r="B2964" t="s">
        <v>1614</v>
      </c>
      <c r="C2964" t="s">
        <v>4731</v>
      </c>
      <c r="D2964">
        <v>3</v>
      </c>
    </row>
    <row r="2965" spans="1:4" x14ac:dyDescent="0.25">
      <c r="A2965" t="s">
        <v>1114</v>
      </c>
      <c r="B2965" t="s">
        <v>1614</v>
      </c>
      <c r="C2965" t="s">
        <v>1046</v>
      </c>
      <c r="D2965">
        <v>0</v>
      </c>
    </row>
    <row r="2966" spans="1:4" x14ac:dyDescent="0.25">
      <c r="A2966" t="s">
        <v>1114</v>
      </c>
      <c r="B2966" t="s">
        <v>1614</v>
      </c>
      <c r="C2966" t="s">
        <v>9</v>
      </c>
      <c r="D2966">
        <v>0</v>
      </c>
    </row>
    <row r="2967" spans="1:4" x14ac:dyDescent="0.25">
      <c r="A2967" t="s">
        <v>1114</v>
      </c>
      <c r="B2967" t="s">
        <v>1614</v>
      </c>
      <c r="C2967" t="s">
        <v>4733</v>
      </c>
      <c r="D2967">
        <v>0</v>
      </c>
    </row>
    <row r="2968" spans="1:4" x14ac:dyDescent="0.25">
      <c r="A2968" t="s">
        <v>1114</v>
      </c>
      <c r="B2968" t="s">
        <v>1614</v>
      </c>
      <c r="C2968" t="s">
        <v>4734</v>
      </c>
      <c r="D2968">
        <v>0</v>
      </c>
    </row>
    <row r="2969" spans="1:4" x14ac:dyDescent="0.25">
      <c r="A2969" t="s">
        <v>1114</v>
      </c>
      <c r="B2969" t="s">
        <v>1614</v>
      </c>
      <c r="C2969" t="s">
        <v>4735</v>
      </c>
      <c r="D2969">
        <v>0</v>
      </c>
    </row>
    <row r="2970" spans="1:4" x14ac:dyDescent="0.25">
      <c r="A2970" t="s">
        <v>1114</v>
      </c>
      <c r="B2970" t="s">
        <v>1614</v>
      </c>
      <c r="C2970" t="s">
        <v>1081</v>
      </c>
      <c r="D2970" t="s">
        <v>4736</v>
      </c>
    </row>
    <row r="2971" spans="1:4" x14ac:dyDescent="0.25">
      <c r="A2971" t="s">
        <v>1114</v>
      </c>
      <c r="B2971" t="s">
        <v>1618</v>
      </c>
      <c r="C2971" t="s">
        <v>4725</v>
      </c>
      <c r="D2971">
        <v>198</v>
      </c>
    </row>
    <row r="2972" spans="1:4" x14ac:dyDescent="0.25">
      <c r="A2972" t="s">
        <v>1114</v>
      </c>
      <c r="B2972" t="s">
        <v>1618</v>
      </c>
      <c r="C2972" t="s">
        <v>1083</v>
      </c>
      <c r="D2972" t="b">
        <v>0</v>
      </c>
    </row>
    <row r="2973" spans="1:4" x14ac:dyDescent="0.25">
      <c r="A2973" t="s">
        <v>1114</v>
      </c>
      <c r="B2973" t="s">
        <v>1618</v>
      </c>
      <c r="C2973" t="s">
        <v>4726</v>
      </c>
      <c r="D2973" t="b">
        <v>0</v>
      </c>
    </row>
    <row r="2974" spans="1:4" x14ac:dyDescent="0.25">
      <c r="A2974" t="s">
        <v>1114</v>
      </c>
      <c r="B2974" t="s">
        <v>1618</v>
      </c>
      <c r="C2974" t="s">
        <v>4727</v>
      </c>
      <c r="D2974" t="b">
        <v>0</v>
      </c>
    </row>
    <row r="2975" spans="1:4" x14ac:dyDescent="0.25">
      <c r="A2975" t="s">
        <v>1114</v>
      </c>
      <c r="B2975" t="s">
        <v>1618</v>
      </c>
      <c r="C2975" t="s">
        <v>4728</v>
      </c>
      <c r="D2975" t="b">
        <v>0</v>
      </c>
    </row>
    <row r="2976" spans="1:4" x14ac:dyDescent="0.25">
      <c r="A2976" t="s">
        <v>1114</v>
      </c>
      <c r="B2976" t="s">
        <v>1618</v>
      </c>
      <c r="C2976" t="s">
        <v>2454</v>
      </c>
      <c r="D2976" t="b">
        <v>0</v>
      </c>
    </row>
    <row r="2977" spans="1:4" x14ac:dyDescent="0.25">
      <c r="A2977" t="s">
        <v>1114</v>
      </c>
      <c r="B2977" t="s">
        <v>1618</v>
      </c>
      <c r="C2977" t="s">
        <v>4729</v>
      </c>
      <c r="D2977">
        <v>0</v>
      </c>
    </row>
    <row r="2978" spans="1:4" x14ac:dyDescent="0.25">
      <c r="A2978" t="s">
        <v>1114</v>
      </c>
      <c r="B2978" t="s">
        <v>1618</v>
      </c>
      <c r="C2978" t="s">
        <v>4730</v>
      </c>
      <c r="D2978">
        <v>0</v>
      </c>
    </row>
    <row r="2979" spans="1:4" x14ac:dyDescent="0.25">
      <c r="A2979" t="s">
        <v>1114</v>
      </c>
      <c r="B2979" t="s">
        <v>1618</v>
      </c>
      <c r="C2979" t="s">
        <v>4731</v>
      </c>
      <c r="D2979">
        <v>0</v>
      </c>
    </row>
    <row r="2980" spans="1:4" x14ac:dyDescent="0.25">
      <c r="A2980" t="s">
        <v>1114</v>
      </c>
      <c r="B2980" t="s">
        <v>1618</v>
      </c>
      <c r="C2980" t="s">
        <v>1046</v>
      </c>
      <c r="D2980">
        <v>0</v>
      </c>
    </row>
    <row r="2981" spans="1:4" x14ac:dyDescent="0.25">
      <c r="A2981" t="s">
        <v>1114</v>
      </c>
      <c r="B2981" t="s">
        <v>1618</v>
      </c>
      <c r="C2981" t="s">
        <v>9</v>
      </c>
      <c r="D2981">
        <v>0</v>
      </c>
    </row>
    <row r="2982" spans="1:4" x14ac:dyDescent="0.25">
      <c r="A2982" t="s">
        <v>1114</v>
      </c>
      <c r="B2982" t="s">
        <v>1618</v>
      </c>
      <c r="C2982" t="s">
        <v>4733</v>
      </c>
      <c r="D2982">
        <v>0</v>
      </c>
    </row>
    <row r="2983" spans="1:4" x14ac:dyDescent="0.25">
      <c r="A2983" t="s">
        <v>1114</v>
      </c>
      <c r="B2983" t="s">
        <v>1618</v>
      </c>
      <c r="C2983" t="s">
        <v>4734</v>
      </c>
      <c r="D2983">
        <v>0</v>
      </c>
    </row>
    <row r="2984" spans="1:4" x14ac:dyDescent="0.25">
      <c r="A2984" t="s">
        <v>1114</v>
      </c>
      <c r="B2984" t="s">
        <v>1618</v>
      </c>
      <c r="C2984" t="s">
        <v>4735</v>
      </c>
      <c r="D2984">
        <v>0</v>
      </c>
    </row>
    <row r="2985" spans="1:4" x14ac:dyDescent="0.25">
      <c r="A2985" t="s">
        <v>1114</v>
      </c>
      <c r="B2985" t="s">
        <v>1618</v>
      </c>
      <c r="C2985" t="s">
        <v>1081</v>
      </c>
      <c r="D2985" t="s">
        <v>3111</v>
      </c>
    </row>
    <row r="2986" spans="1:4" x14ac:dyDescent="0.25">
      <c r="A2986" t="s">
        <v>1114</v>
      </c>
      <c r="B2986" t="s">
        <v>1622</v>
      </c>
      <c r="C2986" t="s">
        <v>4725</v>
      </c>
      <c r="D2986">
        <v>199</v>
      </c>
    </row>
    <row r="2987" spans="1:4" x14ac:dyDescent="0.25">
      <c r="A2987" t="s">
        <v>1114</v>
      </c>
      <c r="B2987" t="s">
        <v>1622</v>
      </c>
      <c r="C2987" t="s">
        <v>1083</v>
      </c>
      <c r="D2987" t="b">
        <v>0</v>
      </c>
    </row>
    <row r="2988" spans="1:4" x14ac:dyDescent="0.25">
      <c r="A2988" t="s">
        <v>1114</v>
      </c>
      <c r="B2988" t="s">
        <v>1622</v>
      </c>
      <c r="C2988" t="s">
        <v>4726</v>
      </c>
      <c r="D2988" t="b">
        <v>0</v>
      </c>
    </row>
    <row r="2989" spans="1:4" x14ac:dyDescent="0.25">
      <c r="A2989" t="s">
        <v>1114</v>
      </c>
      <c r="B2989" t="s">
        <v>1622</v>
      </c>
      <c r="C2989" t="s">
        <v>4727</v>
      </c>
      <c r="D2989" t="b">
        <v>0</v>
      </c>
    </row>
    <row r="2990" spans="1:4" x14ac:dyDescent="0.25">
      <c r="A2990" t="s">
        <v>1114</v>
      </c>
      <c r="B2990" t="s">
        <v>1622</v>
      </c>
      <c r="C2990" t="s">
        <v>4728</v>
      </c>
      <c r="D2990" t="b">
        <v>0</v>
      </c>
    </row>
    <row r="2991" spans="1:4" x14ac:dyDescent="0.25">
      <c r="A2991" t="s">
        <v>1114</v>
      </c>
      <c r="B2991" t="s">
        <v>1622</v>
      </c>
      <c r="C2991" t="s">
        <v>2454</v>
      </c>
      <c r="D2991" t="b">
        <v>0</v>
      </c>
    </row>
    <row r="2992" spans="1:4" x14ac:dyDescent="0.25">
      <c r="A2992" t="s">
        <v>1114</v>
      </c>
      <c r="B2992" t="s">
        <v>1622</v>
      </c>
      <c r="C2992" t="s">
        <v>4729</v>
      </c>
      <c r="D2992">
        <v>0</v>
      </c>
    </row>
    <row r="2993" spans="1:4" x14ac:dyDescent="0.25">
      <c r="A2993" t="s">
        <v>1114</v>
      </c>
      <c r="B2993" t="s">
        <v>1622</v>
      </c>
      <c r="C2993" t="s">
        <v>4730</v>
      </c>
      <c r="D2993">
        <v>0</v>
      </c>
    </row>
    <row r="2994" spans="1:4" x14ac:dyDescent="0.25">
      <c r="A2994" t="s">
        <v>1114</v>
      </c>
      <c r="B2994" t="s">
        <v>1622</v>
      </c>
      <c r="C2994" t="s">
        <v>4731</v>
      </c>
      <c r="D2994">
        <v>0</v>
      </c>
    </row>
    <row r="2995" spans="1:4" x14ac:dyDescent="0.25">
      <c r="A2995" t="s">
        <v>1114</v>
      </c>
      <c r="B2995" t="s">
        <v>1622</v>
      </c>
      <c r="C2995" t="s">
        <v>1046</v>
      </c>
      <c r="D2995">
        <v>0</v>
      </c>
    </row>
    <row r="2996" spans="1:4" x14ac:dyDescent="0.25">
      <c r="A2996" t="s">
        <v>1114</v>
      </c>
      <c r="B2996" t="s">
        <v>1622</v>
      </c>
      <c r="C2996" t="s">
        <v>9</v>
      </c>
      <c r="D2996">
        <v>0</v>
      </c>
    </row>
    <row r="2997" spans="1:4" x14ac:dyDescent="0.25">
      <c r="A2997" t="s">
        <v>1114</v>
      </c>
      <c r="B2997" t="s">
        <v>1622</v>
      </c>
      <c r="C2997" t="s">
        <v>4733</v>
      </c>
      <c r="D2997">
        <v>0</v>
      </c>
    </row>
    <row r="2998" spans="1:4" x14ac:dyDescent="0.25">
      <c r="A2998" t="s">
        <v>1114</v>
      </c>
      <c r="B2998" t="s">
        <v>1622</v>
      </c>
      <c r="C2998" t="s">
        <v>4734</v>
      </c>
      <c r="D2998">
        <v>0</v>
      </c>
    </row>
    <row r="2999" spans="1:4" x14ac:dyDescent="0.25">
      <c r="A2999" t="s">
        <v>1114</v>
      </c>
      <c r="B2999" t="s">
        <v>1622</v>
      </c>
      <c r="C2999" t="s">
        <v>4735</v>
      </c>
      <c r="D2999">
        <v>0</v>
      </c>
    </row>
    <row r="3000" spans="1:4" x14ac:dyDescent="0.25">
      <c r="A3000" t="s">
        <v>1114</v>
      </c>
      <c r="B3000" t="s">
        <v>1622</v>
      </c>
      <c r="C3000" t="s">
        <v>1081</v>
      </c>
      <c r="D3000" t="s">
        <v>3111</v>
      </c>
    </row>
    <row r="3001" spans="1:4" x14ac:dyDescent="0.25">
      <c r="A3001" t="s">
        <v>1114</v>
      </c>
      <c r="B3001" t="s">
        <v>1626</v>
      </c>
      <c r="C3001" t="s">
        <v>4725</v>
      </c>
      <c r="D3001">
        <v>200</v>
      </c>
    </row>
    <row r="3002" spans="1:4" x14ac:dyDescent="0.25">
      <c r="A3002" t="s">
        <v>1114</v>
      </c>
      <c r="B3002" t="s">
        <v>1626</v>
      </c>
      <c r="C3002" t="s">
        <v>1083</v>
      </c>
      <c r="D3002" t="b">
        <v>0</v>
      </c>
    </row>
    <row r="3003" spans="1:4" x14ac:dyDescent="0.25">
      <c r="A3003" t="s">
        <v>1114</v>
      </c>
      <c r="B3003" t="s">
        <v>1626</v>
      </c>
      <c r="C3003" t="s">
        <v>4726</v>
      </c>
      <c r="D3003" t="b">
        <v>0</v>
      </c>
    </row>
    <row r="3004" spans="1:4" x14ac:dyDescent="0.25">
      <c r="A3004" t="s">
        <v>1114</v>
      </c>
      <c r="B3004" t="s">
        <v>1626</v>
      </c>
      <c r="C3004" t="s">
        <v>4727</v>
      </c>
      <c r="D3004" t="b">
        <v>0</v>
      </c>
    </row>
    <row r="3005" spans="1:4" x14ac:dyDescent="0.25">
      <c r="A3005" t="s">
        <v>1114</v>
      </c>
      <c r="B3005" t="s">
        <v>1626</v>
      </c>
      <c r="C3005" t="s">
        <v>4728</v>
      </c>
      <c r="D3005" t="b">
        <v>0</v>
      </c>
    </row>
    <row r="3006" spans="1:4" x14ac:dyDescent="0.25">
      <c r="A3006" t="s">
        <v>1114</v>
      </c>
      <c r="B3006" t="s">
        <v>1626</v>
      </c>
      <c r="C3006" t="s">
        <v>2454</v>
      </c>
      <c r="D3006" t="b">
        <v>0</v>
      </c>
    </row>
    <row r="3007" spans="1:4" x14ac:dyDescent="0.25">
      <c r="A3007" t="s">
        <v>1114</v>
      </c>
      <c r="B3007" t="s">
        <v>1626</v>
      </c>
      <c r="C3007" t="s">
        <v>4729</v>
      </c>
      <c r="D3007">
        <v>0</v>
      </c>
    </row>
    <row r="3008" spans="1:4" x14ac:dyDescent="0.25">
      <c r="A3008" t="s">
        <v>1114</v>
      </c>
      <c r="B3008" t="s">
        <v>1626</v>
      </c>
      <c r="C3008" t="s">
        <v>4730</v>
      </c>
      <c r="D3008">
        <v>0</v>
      </c>
    </row>
    <row r="3009" spans="1:4" x14ac:dyDescent="0.25">
      <c r="A3009" t="s">
        <v>1114</v>
      </c>
      <c r="B3009" t="s">
        <v>1626</v>
      </c>
      <c r="C3009" t="s">
        <v>4731</v>
      </c>
      <c r="D3009">
        <v>0</v>
      </c>
    </row>
    <row r="3010" spans="1:4" x14ac:dyDescent="0.25">
      <c r="A3010" t="s">
        <v>1114</v>
      </c>
      <c r="B3010" t="s">
        <v>1626</v>
      </c>
      <c r="C3010" t="s">
        <v>1046</v>
      </c>
      <c r="D3010">
        <v>0</v>
      </c>
    </row>
    <row r="3011" spans="1:4" x14ac:dyDescent="0.25">
      <c r="A3011" t="s">
        <v>1114</v>
      </c>
      <c r="B3011" t="s">
        <v>1626</v>
      </c>
      <c r="C3011" t="s">
        <v>9</v>
      </c>
      <c r="D3011">
        <v>0</v>
      </c>
    </row>
    <row r="3012" spans="1:4" x14ac:dyDescent="0.25">
      <c r="A3012" t="s">
        <v>1114</v>
      </c>
      <c r="B3012" t="s">
        <v>1626</v>
      </c>
      <c r="C3012" t="s">
        <v>4733</v>
      </c>
      <c r="D3012">
        <v>0</v>
      </c>
    </row>
    <row r="3013" spans="1:4" x14ac:dyDescent="0.25">
      <c r="A3013" t="s">
        <v>1114</v>
      </c>
      <c r="B3013" t="s">
        <v>1626</v>
      </c>
      <c r="C3013" t="s">
        <v>4734</v>
      </c>
      <c r="D3013">
        <v>0</v>
      </c>
    </row>
    <row r="3014" spans="1:4" x14ac:dyDescent="0.25">
      <c r="A3014" t="s">
        <v>1114</v>
      </c>
      <c r="B3014" t="s">
        <v>1626</v>
      </c>
      <c r="C3014" t="s">
        <v>4735</v>
      </c>
      <c r="D3014">
        <v>0</v>
      </c>
    </row>
    <row r="3015" spans="1:4" x14ac:dyDescent="0.25">
      <c r="A3015" t="s">
        <v>1114</v>
      </c>
      <c r="B3015" t="s">
        <v>1626</v>
      </c>
      <c r="C3015" t="s">
        <v>1081</v>
      </c>
      <c r="D3015" t="s">
        <v>3111</v>
      </c>
    </row>
    <row r="3016" spans="1:4" x14ac:dyDescent="0.25">
      <c r="A3016" t="s">
        <v>1114</v>
      </c>
      <c r="B3016" t="s">
        <v>1630</v>
      </c>
      <c r="C3016" t="s">
        <v>4725</v>
      </c>
      <c r="D3016">
        <v>201</v>
      </c>
    </row>
    <row r="3017" spans="1:4" x14ac:dyDescent="0.25">
      <c r="A3017" t="s">
        <v>1114</v>
      </c>
      <c r="B3017" t="s">
        <v>1630</v>
      </c>
      <c r="C3017" t="s">
        <v>1083</v>
      </c>
      <c r="D3017" t="b">
        <v>0</v>
      </c>
    </row>
    <row r="3018" spans="1:4" x14ac:dyDescent="0.25">
      <c r="A3018" t="s">
        <v>1114</v>
      </c>
      <c r="B3018" t="s">
        <v>1630</v>
      </c>
      <c r="C3018" t="s">
        <v>4726</v>
      </c>
      <c r="D3018" t="b">
        <v>0</v>
      </c>
    </row>
    <row r="3019" spans="1:4" x14ac:dyDescent="0.25">
      <c r="A3019" t="s">
        <v>1114</v>
      </c>
      <c r="B3019" t="s">
        <v>1630</v>
      </c>
      <c r="C3019" t="s">
        <v>4727</v>
      </c>
      <c r="D3019" t="b">
        <v>1</v>
      </c>
    </row>
    <row r="3020" spans="1:4" x14ac:dyDescent="0.25">
      <c r="A3020" t="s">
        <v>1114</v>
      </c>
      <c r="B3020" t="s">
        <v>1630</v>
      </c>
      <c r="C3020" t="s">
        <v>4728</v>
      </c>
      <c r="D3020" t="b">
        <v>0</v>
      </c>
    </row>
    <row r="3021" spans="1:4" x14ac:dyDescent="0.25">
      <c r="A3021" t="s">
        <v>1114</v>
      </c>
      <c r="B3021" t="s">
        <v>1630</v>
      </c>
      <c r="C3021" t="s">
        <v>2454</v>
      </c>
      <c r="D3021" t="b">
        <v>0</v>
      </c>
    </row>
    <row r="3022" spans="1:4" x14ac:dyDescent="0.25">
      <c r="A3022" t="s">
        <v>1114</v>
      </c>
      <c r="B3022" t="s">
        <v>1630</v>
      </c>
      <c r="C3022" t="s">
        <v>4729</v>
      </c>
      <c r="D3022">
        <v>2</v>
      </c>
    </row>
    <row r="3023" spans="1:4" x14ac:dyDescent="0.25">
      <c r="A3023" t="s">
        <v>1114</v>
      </c>
      <c r="B3023" t="s">
        <v>1630</v>
      </c>
      <c r="C3023" t="s">
        <v>4730</v>
      </c>
      <c r="D3023">
        <v>4</v>
      </c>
    </row>
    <row r="3024" spans="1:4" x14ac:dyDescent="0.25">
      <c r="A3024" t="s">
        <v>1114</v>
      </c>
      <c r="B3024" t="s">
        <v>1630</v>
      </c>
      <c r="C3024" t="s">
        <v>4731</v>
      </c>
      <c r="D3024">
        <v>2</v>
      </c>
    </row>
    <row r="3025" spans="1:4" x14ac:dyDescent="0.25">
      <c r="A3025" t="s">
        <v>1114</v>
      </c>
      <c r="B3025" t="s">
        <v>1630</v>
      </c>
      <c r="C3025" t="s">
        <v>1046</v>
      </c>
      <c r="D3025">
        <v>0</v>
      </c>
    </row>
    <row r="3026" spans="1:4" x14ac:dyDescent="0.25">
      <c r="A3026" t="s">
        <v>1114</v>
      </c>
      <c r="B3026" t="s">
        <v>1630</v>
      </c>
      <c r="C3026" t="s">
        <v>9</v>
      </c>
      <c r="D3026">
        <v>0</v>
      </c>
    </row>
    <row r="3027" spans="1:4" x14ac:dyDescent="0.25">
      <c r="A3027" t="s">
        <v>1114</v>
      </c>
      <c r="B3027" t="s">
        <v>1630</v>
      </c>
      <c r="C3027" t="s">
        <v>4733</v>
      </c>
      <c r="D3027">
        <v>0</v>
      </c>
    </row>
    <row r="3028" spans="1:4" x14ac:dyDescent="0.25">
      <c r="A3028" t="s">
        <v>1114</v>
      </c>
      <c r="B3028" t="s">
        <v>1630</v>
      </c>
      <c r="C3028" t="s">
        <v>4734</v>
      </c>
      <c r="D3028">
        <v>0</v>
      </c>
    </row>
    <row r="3029" spans="1:4" x14ac:dyDescent="0.25">
      <c r="A3029" t="s">
        <v>1114</v>
      </c>
      <c r="B3029" t="s">
        <v>1630</v>
      </c>
      <c r="C3029" t="s">
        <v>4735</v>
      </c>
      <c r="D3029">
        <v>0</v>
      </c>
    </row>
    <row r="3030" spans="1:4" x14ac:dyDescent="0.25">
      <c r="A3030" t="s">
        <v>1114</v>
      </c>
      <c r="B3030" t="s">
        <v>1630</v>
      </c>
      <c r="C3030" t="s">
        <v>1081</v>
      </c>
      <c r="D3030" t="s">
        <v>4738</v>
      </c>
    </row>
    <row r="3031" spans="1:4" x14ac:dyDescent="0.25">
      <c r="A3031" t="s">
        <v>1114</v>
      </c>
      <c r="B3031" t="s">
        <v>1634</v>
      </c>
      <c r="C3031" t="s">
        <v>4725</v>
      </c>
      <c r="D3031">
        <v>202</v>
      </c>
    </row>
    <row r="3032" spans="1:4" x14ac:dyDescent="0.25">
      <c r="A3032" t="s">
        <v>1114</v>
      </c>
      <c r="B3032" t="s">
        <v>1634</v>
      </c>
      <c r="C3032" t="s">
        <v>1083</v>
      </c>
      <c r="D3032" t="b">
        <v>0</v>
      </c>
    </row>
    <row r="3033" spans="1:4" x14ac:dyDescent="0.25">
      <c r="A3033" t="s">
        <v>1114</v>
      </c>
      <c r="B3033" t="s">
        <v>1634</v>
      </c>
      <c r="C3033" t="s">
        <v>4726</v>
      </c>
      <c r="D3033" t="b">
        <v>0</v>
      </c>
    </row>
    <row r="3034" spans="1:4" x14ac:dyDescent="0.25">
      <c r="A3034" t="s">
        <v>1114</v>
      </c>
      <c r="B3034" t="s">
        <v>1634</v>
      </c>
      <c r="C3034" t="s">
        <v>4727</v>
      </c>
      <c r="D3034" t="b">
        <v>1</v>
      </c>
    </row>
    <row r="3035" spans="1:4" x14ac:dyDescent="0.25">
      <c r="A3035" t="s">
        <v>1114</v>
      </c>
      <c r="B3035" t="s">
        <v>1634</v>
      </c>
      <c r="C3035" t="s">
        <v>4728</v>
      </c>
      <c r="D3035" t="b">
        <v>0</v>
      </c>
    </row>
    <row r="3036" spans="1:4" x14ac:dyDescent="0.25">
      <c r="A3036" t="s">
        <v>1114</v>
      </c>
      <c r="B3036" t="s">
        <v>1634</v>
      </c>
      <c r="C3036" t="s">
        <v>2454</v>
      </c>
      <c r="D3036" t="b">
        <v>0</v>
      </c>
    </row>
    <row r="3037" spans="1:4" x14ac:dyDescent="0.25">
      <c r="A3037" t="s">
        <v>1114</v>
      </c>
      <c r="B3037" t="s">
        <v>1634</v>
      </c>
      <c r="C3037" t="s">
        <v>4729</v>
      </c>
      <c r="D3037">
        <v>2</v>
      </c>
    </row>
    <row r="3038" spans="1:4" x14ac:dyDescent="0.25">
      <c r="A3038" t="s">
        <v>1114</v>
      </c>
      <c r="B3038" t="s">
        <v>1634</v>
      </c>
      <c r="C3038" t="s">
        <v>4730</v>
      </c>
      <c r="D3038">
        <v>4</v>
      </c>
    </row>
    <row r="3039" spans="1:4" x14ac:dyDescent="0.25">
      <c r="A3039" t="s">
        <v>1114</v>
      </c>
      <c r="B3039" t="s">
        <v>1634</v>
      </c>
      <c r="C3039" t="s">
        <v>4731</v>
      </c>
      <c r="D3039">
        <v>1</v>
      </c>
    </row>
    <row r="3040" spans="1:4" x14ac:dyDescent="0.25">
      <c r="A3040" t="s">
        <v>1114</v>
      </c>
      <c r="B3040" t="s">
        <v>1634</v>
      </c>
      <c r="C3040" t="s">
        <v>1046</v>
      </c>
      <c r="D3040">
        <v>0</v>
      </c>
    </row>
    <row r="3041" spans="1:4" x14ac:dyDescent="0.25">
      <c r="A3041" t="s">
        <v>1114</v>
      </c>
      <c r="B3041" t="s">
        <v>1634</v>
      </c>
      <c r="C3041" t="s">
        <v>9</v>
      </c>
      <c r="D3041">
        <v>0</v>
      </c>
    </row>
    <row r="3042" spans="1:4" x14ac:dyDescent="0.25">
      <c r="A3042" t="s">
        <v>1114</v>
      </c>
      <c r="B3042" t="s">
        <v>1634</v>
      </c>
      <c r="C3042" t="s">
        <v>4733</v>
      </c>
      <c r="D3042">
        <v>0</v>
      </c>
    </row>
    <row r="3043" spans="1:4" x14ac:dyDescent="0.25">
      <c r="A3043" t="s">
        <v>1114</v>
      </c>
      <c r="B3043" t="s">
        <v>1634</v>
      </c>
      <c r="C3043" t="s">
        <v>4734</v>
      </c>
      <c r="D3043">
        <v>0</v>
      </c>
    </row>
    <row r="3044" spans="1:4" x14ac:dyDescent="0.25">
      <c r="A3044" t="s">
        <v>1114</v>
      </c>
      <c r="B3044" t="s">
        <v>1634</v>
      </c>
      <c r="C3044" t="s">
        <v>4735</v>
      </c>
      <c r="D3044">
        <v>0</v>
      </c>
    </row>
    <row r="3045" spans="1:4" x14ac:dyDescent="0.25">
      <c r="A3045" t="s">
        <v>1114</v>
      </c>
      <c r="B3045" t="s">
        <v>1634</v>
      </c>
      <c r="C3045" t="s">
        <v>1081</v>
      </c>
      <c r="D3045" t="s">
        <v>4736</v>
      </c>
    </row>
    <row r="3046" spans="1:4" x14ac:dyDescent="0.25">
      <c r="A3046" t="s">
        <v>1114</v>
      </c>
      <c r="B3046" t="s">
        <v>1638</v>
      </c>
      <c r="C3046" t="s">
        <v>4725</v>
      </c>
      <c r="D3046">
        <v>203</v>
      </c>
    </row>
    <row r="3047" spans="1:4" x14ac:dyDescent="0.25">
      <c r="A3047" t="s">
        <v>1114</v>
      </c>
      <c r="B3047" t="s">
        <v>1638</v>
      </c>
      <c r="C3047" t="s">
        <v>1083</v>
      </c>
      <c r="D3047" t="b">
        <v>0</v>
      </c>
    </row>
    <row r="3048" spans="1:4" x14ac:dyDescent="0.25">
      <c r="A3048" t="s">
        <v>1114</v>
      </c>
      <c r="B3048" t="s">
        <v>1638</v>
      </c>
      <c r="C3048" t="s">
        <v>4726</v>
      </c>
      <c r="D3048" t="b">
        <v>0</v>
      </c>
    </row>
    <row r="3049" spans="1:4" x14ac:dyDescent="0.25">
      <c r="A3049" t="s">
        <v>1114</v>
      </c>
      <c r="B3049" t="s">
        <v>1638</v>
      </c>
      <c r="C3049" t="s">
        <v>4727</v>
      </c>
      <c r="D3049" t="b">
        <v>1</v>
      </c>
    </row>
    <row r="3050" spans="1:4" x14ac:dyDescent="0.25">
      <c r="A3050" t="s">
        <v>1114</v>
      </c>
      <c r="B3050" t="s">
        <v>1638</v>
      </c>
      <c r="C3050" t="s">
        <v>4728</v>
      </c>
      <c r="D3050" t="b">
        <v>0</v>
      </c>
    </row>
    <row r="3051" spans="1:4" x14ac:dyDescent="0.25">
      <c r="A3051" t="s">
        <v>1114</v>
      </c>
      <c r="B3051" t="s">
        <v>1638</v>
      </c>
      <c r="C3051" t="s">
        <v>2454</v>
      </c>
      <c r="D3051" t="b">
        <v>0</v>
      </c>
    </row>
    <row r="3052" spans="1:4" x14ac:dyDescent="0.25">
      <c r="A3052" t="s">
        <v>1114</v>
      </c>
      <c r="B3052" t="s">
        <v>1638</v>
      </c>
      <c r="C3052" t="s">
        <v>4729</v>
      </c>
      <c r="D3052">
        <v>2</v>
      </c>
    </row>
    <row r="3053" spans="1:4" x14ac:dyDescent="0.25">
      <c r="A3053" t="s">
        <v>1114</v>
      </c>
      <c r="B3053" t="s">
        <v>1638</v>
      </c>
      <c r="C3053" t="s">
        <v>4730</v>
      </c>
      <c r="D3053">
        <v>4</v>
      </c>
    </row>
    <row r="3054" spans="1:4" x14ac:dyDescent="0.25">
      <c r="A3054" t="s">
        <v>1114</v>
      </c>
      <c r="B3054" t="s">
        <v>1638</v>
      </c>
      <c r="C3054" t="s">
        <v>4731</v>
      </c>
      <c r="D3054">
        <v>3</v>
      </c>
    </row>
    <row r="3055" spans="1:4" x14ac:dyDescent="0.25">
      <c r="A3055" t="s">
        <v>1114</v>
      </c>
      <c r="B3055" t="s">
        <v>1638</v>
      </c>
      <c r="C3055" t="s">
        <v>1046</v>
      </c>
      <c r="D3055">
        <v>0</v>
      </c>
    </row>
    <row r="3056" spans="1:4" x14ac:dyDescent="0.25">
      <c r="A3056" t="s">
        <v>1114</v>
      </c>
      <c r="B3056" t="s">
        <v>1638</v>
      </c>
      <c r="C3056" t="s">
        <v>9</v>
      </c>
      <c r="D3056">
        <v>0</v>
      </c>
    </row>
    <row r="3057" spans="1:4" x14ac:dyDescent="0.25">
      <c r="A3057" t="s">
        <v>1114</v>
      </c>
      <c r="B3057" t="s">
        <v>1638</v>
      </c>
      <c r="C3057" t="s">
        <v>4733</v>
      </c>
      <c r="D3057">
        <v>0</v>
      </c>
    </row>
    <row r="3058" spans="1:4" x14ac:dyDescent="0.25">
      <c r="A3058" t="s">
        <v>1114</v>
      </c>
      <c r="B3058" t="s">
        <v>1638</v>
      </c>
      <c r="C3058" t="s">
        <v>4734</v>
      </c>
      <c r="D3058">
        <v>0</v>
      </c>
    </row>
    <row r="3059" spans="1:4" x14ac:dyDescent="0.25">
      <c r="A3059" t="s">
        <v>1114</v>
      </c>
      <c r="B3059" t="s">
        <v>1638</v>
      </c>
      <c r="C3059" t="s">
        <v>4735</v>
      </c>
      <c r="D3059">
        <v>0</v>
      </c>
    </row>
    <row r="3060" spans="1:4" x14ac:dyDescent="0.25">
      <c r="A3060" t="s">
        <v>1114</v>
      </c>
      <c r="B3060" t="s">
        <v>1638</v>
      </c>
      <c r="C3060" t="s">
        <v>1081</v>
      </c>
      <c r="D3060" t="s">
        <v>4736</v>
      </c>
    </row>
    <row r="3061" spans="1:4" x14ac:dyDescent="0.25">
      <c r="A3061" t="s">
        <v>1114</v>
      </c>
      <c r="B3061" t="s">
        <v>1642</v>
      </c>
      <c r="C3061" t="s">
        <v>4725</v>
      </c>
      <c r="D3061">
        <v>204</v>
      </c>
    </row>
    <row r="3062" spans="1:4" x14ac:dyDescent="0.25">
      <c r="A3062" t="s">
        <v>1114</v>
      </c>
      <c r="B3062" t="s">
        <v>1642</v>
      </c>
      <c r="C3062" t="s">
        <v>1083</v>
      </c>
      <c r="D3062" t="b">
        <v>0</v>
      </c>
    </row>
    <row r="3063" spans="1:4" x14ac:dyDescent="0.25">
      <c r="A3063" t="s">
        <v>1114</v>
      </c>
      <c r="B3063" t="s">
        <v>1642</v>
      </c>
      <c r="C3063" t="s">
        <v>4726</v>
      </c>
      <c r="D3063" t="b">
        <v>0</v>
      </c>
    </row>
    <row r="3064" spans="1:4" x14ac:dyDescent="0.25">
      <c r="A3064" t="s">
        <v>1114</v>
      </c>
      <c r="B3064" t="s">
        <v>1642</v>
      </c>
      <c r="C3064" t="s">
        <v>4727</v>
      </c>
      <c r="D3064" t="b">
        <v>0</v>
      </c>
    </row>
    <row r="3065" spans="1:4" x14ac:dyDescent="0.25">
      <c r="A3065" t="s">
        <v>1114</v>
      </c>
      <c r="B3065" t="s">
        <v>1642</v>
      </c>
      <c r="C3065" t="s">
        <v>4728</v>
      </c>
      <c r="D3065" t="b">
        <v>0</v>
      </c>
    </row>
    <row r="3066" spans="1:4" x14ac:dyDescent="0.25">
      <c r="A3066" t="s">
        <v>1114</v>
      </c>
      <c r="B3066" t="s">
        <v>1642</v>
      </c>
      <c r="C3066" t="s">
        <v>2454</v>
      </c>
      <c r="D3066" t="b">
        <v>0</v>
      </c>
    </row>
    <row r="3067" spans="1:4" x14ac:dyDescent="0.25">
      <c r="A3067" t="s">
        <v>1114</v>
      </c>
      <c r="B3067" t="s">
        <v>1642</v>
      </c>
      <c r="C3067" t="s">
        <v>4729</v>
      </c>
      <c r="D3067">
        <v>0</v>
      </c>
    </row>
    <row r="3068" spans="1:4" x14ac:dyDescent="0.25">
      <c r="A3068" t="s">
        <v>1114</v>
      </c>
      <c r="B3068" t="s">
        <v>1642</v>
      </c>
      <c r="C3068" t="s">
        <v>4730</v>
      </c>
      <c r="D3068">
        <v>0</v>
      </c>
    </row>
    <row r="3069" spans="1:4" x14ac:dyDescent="0.25">
      <c r="A3069" t="s">
        <v>1114</v>
      </c>
      <c r="B3069" t="s">
        <v>1642</v>
      </c>
      <c r="C3069" t="s">
        <v>4731</v>
      </c>
      <c r="D3069">
        <v>0</v>
      </c>
    </row>
    <row r="3070" spans="1:4" x14ac:dyDescent="0.25">
      <c r="A3070" t="s">
        <v>1114</v>
      </c>
      <c r="B3070" t="s">
        <v>1642</v>
      </c>
      <c r="C3070" t="s">
        <v>1046</v>
      </c>
      <c r="D3070">
        <v>0</v>
      </c>
    </row>
    <row r="3071" spans="1:4" x14ac:dyDescent="0.25">
      <c r="A3071" t="s">
        <v>1114</v>
      </c>
      <c r="B3071" t="s">
        <v>1642</v>
      </c>
      <c r="C3071" t="s">
        <v>9</v>
      </c>
      <c r="D3071">
        <v>0</v>
      </c>
    </row>
    <row r="3072" spans="1:4" x14ac:dyDescent="0.25">
      <c r="A3072" t="s">
        <v>1114</v>
      </c>
      <c r="B3072" t="s">
        <v>1642</v>
      </c>
      <c r="C3072" t="s">
        <v>4733</v>
      </c>
      <c r="D3072">
        <v>0</v>
      </c>
    </row>
    <row r="3073" spans="1:4" x14ac:dyDescent="0.25">
      <c r="A3073" t="s">
        <v>1114</v>
      </c>
      <c r="B3073" t="s">
        <v>1642</v>
      </c>
      <c r="C3073" t="s">
        <v>4734</v>
      </c>
      <c r="D3073">
        <v>0</v>
      </c>
    </row>
    <row r="3074" spans="1:4" x14ac:dyDescent="0.25">
      <c r="A3074" t="s">
        <v>1114</v>
      </c>
      <c r="B3074" t="s">
        <v>1642</v>
      </c>
      <c r="C3074" t="s">
        <v>4735</v>
      </c>
      <c r="D3074">
        <v>0</v>
      </c>
    </row>
    <row r="3075" spans="1:4" x14ac:dyDescent="0.25">
      <c r="A3075" t="s">
        <v>1114</v>
      </c>
      <c r="B3075" t="s">
        <v>1642</v>
      </c>
      <c r="C3075" t="s">
        <v>1081</v>
      </c>
      <c r="D3075" t="s">
        <v>3111</v>
      </c>
    </row>
    <row r="3076" spans="1:4" x14ac:dyDescent="0.25">
      <c r="A3076" t="s">
        <v>1114</v>
      </c>
      <c r="B3076" t="s">
        <v>1645</v>
      </c>
      <c r="C3076" t="s">
        <v>4725</v>
      </c>
      <c r="D3076">
        <v>205</v>
      </c>
    </row>
    <row r="3077" spans="1:4" x14ac:dyDescent="0.25">
      <c r="A3077" t="s">
        <v>1114</v>
      </c>
      <c r="B3077" t="s">
        <v>1645</v>
      </c>
      <c r="C3077" t="s">
        <v>1083</v>
      </c>
      <c r="D3077" t="b">
        <v>0</v>
      </c>
    </row>
    <row r="3078" spans="1:4" x14ac:dyDescent="0.25">
      <c r="A3078" t="s">
        <v>1114</v>
      </c>
      <c r="B3078" t="s">
        <v>1645</v>
      </c>
      <c r="C3078" t="s">
        <v>4726</v>
      </c>
      <c r="D3078" t="b">
        <v>0</v>
      </c>
    </row>
    <row r="3079" spans="1:4" x14ac:dyDescent="0.25">
      <c r="A3079" t="s">
        <v>1114</v>
      </c>
      <c r="B3079" t="s">
        <v>1645</v>
      </c>
      <c r="C3079" t="s">
        <v>4727</v>
      </c>
      <c r="D3079" t="b">
        <v>0</v>
      </c>
    </row>
    <row r="3080" spans="1:4" x14ac:dyDescent="0.25">
      <c r="A3080" t="s">
        <v>1114</v>
      </c>
      <c r="B3080" t="s">
        <v>1645</v>
      </c>
      <c r="C3080" t="s">
        <v>4728</v>
      </c>
      <c r="D3080" t="b">
        <v>0</v>
      </c>
    </row>
    <row r="3081" spans="1:4" x14ac:dyDescent="0.25">
      <c r="A3081" t="s">
        <v>1114</v>
      </c>
      <c r="B3081" t="s">
        <v>1645</v>
      </c>
      <c r="C3081" t="s">
        <v>2454</v>
      </c>
      <c r="D3081" t="b">
        <v>0</v>
      </c>
    </row>
    <row r="3082" spans="1:4" x14ac:dyDescent="0.25">
      <c r="A3082" t="s">
        <v>1114</v>
      </c>
      <c r="B3082" t="s">
        <v>1645</v>
      </c>
      <c r="C3082" t="s">
        <v>4729</v>
      </c>
      <c r="D3082">
        <v>0</v>
      </c>
    </row>
    <row r="3083" spans="1:4" x14ac:dyDescent="0.25">
      <c r="A3083" t="s">
        <v>1114</v>
      </c>
      <c r="B3083" t="s">
        <v>1645</v>
      </c>
      <c r="C3083" t="s">
        <v>4730</v>
      </c>
      <c r="D3083">
        <v>0</v>
      </c>
    </row>
    <row r="3084" spans="1:4" x14ac:dyDescent="0.25">
      <c r="A3084" t="s">
        <v>1114</v>
      </c>
      <c r="B3084" t="s">
        <v>1645</v>
      </c>
      <c r="C3084" t="s">
        <v>4731</v>
      </c>
      <c r="D3084">
        <v>0</v>
      </c>
    </row>
    <row r="3085" spans="1:4" x14ac:dyDescent="0.25">
      <c r="A3085" t="s">
        <v>1114</v>
      </c>
      <c r="B3085" t="s">
        <v>1645</v>
      </c>
      <c r="C3085" t="s">
        <v>1046</v>
      </c>
      <c r="D3085">
        <v>0</v>
      </c>
    </row>
    <row r="3086" spans="1:4" x14ac:dyDescent="0.25">
      <c r="A3086" t="s">
        <v>1114</v>
      </c>
      <c r="B3086" t="s">
        <v>1645</v>
      </c>
      <c r="C3086" t="s">
        <v>9</v>
      </c>
      <c r="D3086">
        <v>0</v>
      </c>
    </row>
    <row r="3087" spans="1:4" x14ac:dyDescent="0.25">
      <c r="A3087" t="s">
        <v>1114</v>
      </c>
      <c r="B3087" t="s">
        <v>1645</v>
      </c>
      <c r="C3087" t="s">
        <v>4733</v>
      </c>
      <c r="D3087">
        <v>0</v>
      </c>
    </row>
    <row r="3088" spans="1:4" x14ac:dyDescent="0.25">
      <c r="A3088" t="s">
        <v>1114</v>
      </c>
      <c r="B3088" t="s">
        <v>1645</v>
      </c>
      <c r="C3088" t="s">
        <v>4734</v>
      </c>
      <c r="D3088">
        <v>0</v>
      </c>
    </row>
    <row r="3089" spans="1:4" x14ac:dyDescent="0.25">
      <c r="A3089" t="s">
        <v>1114</v>
      </c>
      <c r="B3089" t="s">
        <v>1645</v>
      </c>
      <c r="C3089" t="s">
        <v>4735</v>
      </c>
      <c r="D3089">
        <v>0</v>
      </c>
    </row>
    <row r="3090" spans="1:4" x14ac:dyDescent="0.25">
      <c r="A3090" t="s">
        <v>1114</v>
      </c>
      <c r="B3090" t="s">
        <v>1645</v>
      </c>
      <c r="C3090" t="s">
        <v>1081</v>
      </c>
      <c r="D3090" t="s">
        <v>3111</v>
      </c>
    </row>
    <row r="3091" spans="1:4" x14ac:dyDescent="0.25">
      <c r="A3091" t="s">
        <v>1114</v>
      </c>
      <c r="B3091" t="s">
        <v>1648</v>
      </c>
      <c r="C3091" t="s">
        <v>4725</v>
      </c>
      <c r="D3091">
        <v>206</v>
      </c>
    </row>
    <row r="3092" spans="1:4" x14ac:dyDescent="0.25">
      <c r="A3092" t="s">
        <v>1114</v>
      </c>
      <c r="B3092" t="s">
        <v>1648</v>
      </c>
      <c r="C3092" t="s">
        <v>1083</v>
      </c>
      <c r="D3092" t="b">
        <v>0</v>
      </c>
    </row>
    <row r="3093" spans="1:4" x14ac:dyDescent="0.25">
      <c r="A3093" t="s">
        <v>1114</v>
      </c>
      <c r="B3093" t="s">
        <v>1648</v>
      </c>
      <c r="C3093" t="s">
        <v>4726</v>
      </c>
      <c r="D3093" t="b">
        <v>0</v>
      </c>
    </row>
    <row r="3094" spans="1:4" x14ac:dyDescent="0.25">
      <c r="A3094" t="s">
        <v>1114</v>
      </c>
      <c r="B3094" t="s">
        <v>1648</v>
      </c>
      <c r="C3094" t="s">
        <v>4727</v>
      </c>
      <c r="D3094" t="b">
        <v>0</v>
      </c>
    </row>
    <row r="3095" spans="1:4" x14ac:dyDescent="0.25">
      <c r="A3095" t="s">
        <v>1114</v>
      </c>
      <c r="B3095" t="s">
        <v>1648</v>
      </c>
      <c r="C3095" t="s">
        <v>4728</v>
      </c>
      <c r="D3095" t="b">
        <v>0</v>
      </c>
    </row>
    <row r="3096" spans="1:4" x14ac:dyDescent="0.25">
      <c r="A3096" t="s">
        <v>1114</v>
      </c>
      <c r="B3096" t="s">
        <v>1648</v>
      </c>
      <c r="C3096" t="s">
        <v>2454</v>
      </c>
      <c r="D3096" t="b">
        <v>0</v>
      </c>
    </row>
    <row r="3097" spans="1:4" x14ac:dyDescent="0.25">
      <c r="A3097" t="s">
        <v>1114</v>
      </c>
      <c r="B3097" t="s">
        <v>1648</v>
      </c>
      <c r="C3097" t="s">
        <v>4729</v>
      </c>
      <c r="D3097">
        <v>0</v>
      </c>
    </row>
    <row r="3098" spans="1:4" x14ac:dyDescent="0.25">
      <c r="A3098" t="s">
        <v>1114</v>
      </c>
      <c r="B3098" t="s">
        <v>1648</v>
      </c>
      <c r="C3098" t="s">
        <v>4730</v>
      </c>
      <c r="D3098">
        <v>0</v>
      </c>
    </row>
    <row r="3099" spans="1:4" x14ac:dyDescent="0.25">
      <c r="A3099" t="s">
        <v>1114</v>
      </c>
      <c r="B3099" t="s">
        <v>1648</v>
      </c>
      <c r="C3099" t="s">
        <v>4731</v>
      </c>
      <c r="D3099">
        <v>0</v>
      </c>
    </row>
    <row r="3100" spans="1:4" x14ac:dyDescent="0.25">
      <c r="A3100" t="s">
        <v>1114</v>
      </c>
      <c r="B3100" t="s">
        <v>1648</v>
      </c>
      <c r="C3100" t="s">
        <v>1046</v>
      </c>
      <c r="D3100">
        <v>0</v>
      </c>
    </row>
    <row r="3101" spans="1:4" x14ac:dyDescent="0.25">
      <c r="A3101" t="s">
        <v>1114</v>
      </c>
      <c r="B3101" t="s">
        <v>1648</v>
      </c>
      <c r="C3101" t="s">
        <v>9</v>
      </c>
      <c r="D3101">
        <v>0</v>
      </c>
    </row>
    <row r="3102" spans="1:4" x14ac:dyDescent="0.25">
      <c r="A3102" t="s">
        <v>1114</v>
      </c>
      <c r="B3102" t="s">
        <v>1648</v>
      </c>
      <c r="C3102" t="s">
        <v>4733</v>
      </c>
      <c r="D3102">
        <v>0</v>
      </c>
    </row>
    <row r="3103" spans="1:4" x14ac:dyDescent="0.25">
      <c r="A3103" t="s">
        <v>1114</v>
      </c>
      <c r="B3103" t="s">
        <v>1648</v>
      </c>
      <c r="C3103" t="s">
        <v>4734</v>
      </c>
      <c r="D3103">
        <v>0</v>
      </c>
    </row>
    <row r="3104" spans="1:4" x14ac:dyDescent="0.25">
      <c r="A3104" t="s">
        <v>1114</v>
      </c>
      <c r="B3104" t="s">
        <v>1648</v>
      </c>
      <c r="C3104" t="s">
        <v>4735</v>
      </c>
      <c r="D3104">
        <v>0</v>
      </c>
    </row>
    <row r="3105" spans="1:4" x14ac:dyDescent="0.25">
      <c r="A3105" t="s">
        <v>1114</v>
      </c>
      <c r="B3105" t="s">
        <v>1648</v>
      </c>
      <c r="C3105" t="s">
        <v>1081</v>
      </c>
      <c r="D3105" t="s">
        <v>3111</v>
      </c>
    </row>
    <row r="3106" spans="1:4" x14ac:dyDescent="0.25">
      <c r="A3106" t="s">
        <v>1114</v>
      </c>
      <c r="B3106" t="s">
        <v>1651</v>
      </c>
      <c r="C3106" t="s">
        <v>4725</v>
      </c>
      <c r="D3106">
        <v>207</v>
      </c>
    </row>
    <row r="3107" spans="1:4" x14ac:dyDescent="0.25">
      <c r="A3107" t="s">
        <v>1114</v>
      </c>
      <c r="B3107" t="s">
        <v>1651</v>
      </c>
      <c r="C3107" t="s">
        <v>1083</v>
      </c>
      <c r="D3107" t="b">
        <v>0</v>
      </c>
    </row>
    <row r="3108" spans="1:4" x14ac:dyDescent="0.25">
      <c r="A3108" t="s">
        <v>1114</v>
      </c>
      <c r="B3108" t="s">
        <v>1651</v>
      </c>
      <c r="C3108" t="s">
        <v>4726</v>
      </c>
      <c r="D3108" t="b">
        <v>0</v>
      </c>
    </row>
    <row r="3109" spans="1:4" x14ac:dyDescent="0.25">
      <c r="A3109" t="s">
        <v>1114</v>
      </c>
      <c r="B3109" t="s">
        <v>1651</v>
      </c>
      <c r="C3109" t="s">
        <v>4727</v>
      </c>
      <c r="D3109" t="b">
        <v>0</v>
      </c>
    </row>
    <row r="3110" spans="1:4" x14ac:dyDescent="0.25">
      <c r="A3110" t="s">
        <v>1114</v>
      </c>
      <c r="B3110" t="s">
        <v>1651</v>
      </c>
      <c r="C3110" t="s">
        <v>4728</v>
      </c>
      <c r="D3110" t="b">
        <v>0</v>
      </c>
    </row>
    <row r="3111" spans="1:4" x14ac:dyDescent="0.25">
      <c r="A3111" t="s">
        <v>1114</v>
      </c>
      <c r="B3111" t="s">
        <v>1651</v>
      </c>
      <c r="C3111" t="s">
        <v>2454</v>
      </c>
      <c r="D3111" t="b">
        <v>0</v>
      </c>
    </row>
    <row r="3112" spans="1:4" x14ac:dyDescent="0.25">
      <c r="A3112" t="s">
        <v>1114</v>
      </c>
      <c r="B3112" t="s">
        <v>1651</v>
      </c>
      <c r="C3112" t="s">
        <v>4729</v>
      </c>
      <c r="D3112">
        <v>0</v>
      </c>
    </row>
    <row r="3113" spans="1:4" x14ac:dyDescent="0.25">
      <c r="A3113" t="s">
        <v>1114</v>
      </c>
      <c r="B3113" t="s">
        <v>1651</v>
      </c>
      <c r="C3113" t="s">
        <v>4730</v>
      </c>
      <c r="D3113">
        <v>0</v>
      </c>
    </row>
    <row r="3114" spans="1:4" x14ac:dyDescent="0.25">
      <c r="A3114" t="s">
        <v>1114</v>
      </c>
      <c r="B3114" t="s">
        <v>1651</v>
      </c>
      <c r="C3114" t="s">
        <v>4731</v>
      </c>
      <c r="D3114">
        <v>0</v>
      </c>
    </row>
    <row r="3115" spans="1:4" x14ac:dyDescent="0.25">
      <c r="A3115" t="s">
        <v>1114</v>
      </c>
      <c r="B3115" t="s">
        <v>1651</v>
      </c>
      <c r="C3115" t="s">
        <v>1046</v>
      </c>
      <c r="D3115">
        <v>0</v>
      </c>
    </row>
    <row r="3116" spans="1:4" x14ac:dyDescent="0.25">
      <c r="A3116" t="s">
        <v>1114</v>
      </c>
      <c r="B3116" t="s">
        <v>1651</v>
      </c>
      <c r="C3116" t="s">
        <v>9</v>
      </c>
      <c r="D3116">
        <v>0</v>
      </c>
    </row>
    <row r="3117" spans="1:4" x14ac:dyDescent="0.25">
      <c r="A3117" t="s">
        <v>1114</v>
      </c>
      <c r="B3117" t="s">
        <v>1651</v>
      </c>
      <c r="C3117" t="s">
        <v>4733</v>
      </c>
      <c r="D3117">
        <v>0</v>
      </c>
    </row>
    <row r="3118" spans="1:4" x14ac:dyDescent="0.25">
      <c r="A3118" t="s">
        <v>1114</v>
      </c>
      <c r="B3118" t="s">
        <v>1651</v>
      </c>
      <c r="C3118" t="s">
        <v>4734</v>
      </c>
      <c r="D3118">
        <v>0</v>
      </c>
    </row>
    <row r="3119" spans="1:4" x14ac:dyDescent="0.25">
      <c r="A3119" t="s">
        <v>1114</v>
      </c>
      <c r="B3119" t="s">
        <v>1651</v>
      </c>
      <c r="C3119" t="s">
        <v>4735</v>
      </c>
      <c r="D3119">
        <v>0</v>
      </c>
    </row>
    <row r="3120" spans="1:4" x14ac:dyDescent="0.25">
      <c r="A3120" t="s">
        <v>1114</v>
      </c>
      <c r="B3120" t="s">
        <v>1651</v>
      </c>
      <c r="C3120" t="s">
        <v>1081</v>
      </c>
      <c r="D3120" t="s">
        <v>3111</v>
      </c>
    </row>
    <row r="3121" spans="1:4" x14ac:dyDescent="0.25">
      <c r="A3121" t="s">
        <v>1114</v>
      </c>
      <c r="B3121" t="s">
        <v>1654</v>
      </c>
      <c r="C3121" t="s">
        <v>4725</v>
      </c>
      <c r="D3121">
        <v>208</v>
      </c>
    </row>
    <row r="3122" spans="1:4" x14ac:dyDescent="0.25">
      <c r="A3122" t="s">
        <v>1114</v>
      </c>
      <c r="B3122" t="s">
        <v>1654</v>
      </c>
      <c r="C3122" t="s">
        <v>1083</v>
      </c>
      <c r="D3122" t="b">
        <v>0</v>
      </c>
    </row>
    <row r="3123" spans="1:4" x14ac:dyDescent="0.25">
      <c r="A3123" t="s">
        <v>1114</v>
      </c>
      <c r="B3123" t="s">
        <v>1654</v>
      </c>
      <c r="C3123" t="s">
        <v>4726</v>
      </c>
      <c r="D3123" t="b">
        <v>1</v>
      </c>
    </row>
    <row r="3124" spans="1:4" x14ac:dyDescent="0.25">
      <c r="A3124" t="s">
        <v>1114</v>
      </c>
      <c r="B3124" t="s">
        <v>1654</v>
      </c>
      <c r="C3124" t="s">
        <v>4727</v>
      </c>
      <c r="D3124" t="b">
        <v>1</v>
      </c>
    </row>
    <row r="3125" spans="1:4" x14ac:dyDescent="0.25">
      <c r="A3125" t="s">
        <v>1114</v>
      </c>
      <c r="B3125" t="s">
        <v>1654</v>
      </c>
      <c r="C3125" t="s">
        <v>4728</v>
      </c>
      <c r="D3125" t="b">
        <v>0</v>
      </c>
    </row>
    <row r="3126" spans="1:4" x14ac:dyDescent="0.25">
      <c r="A3126" t="s">
        <v>1114</v>
      </c>
      <c r="B3126" t="s">
        <v>1654</v>
      </c>
      <c r="C3126" t="s">
        <v>2454</v>
      </c>
      <c r="D3126" t="b">
        <v>0</v>
      </c>
    </row>
    <row r="3127" spans="1:4" x14ac:dyDescent="0.25">
      <c r="A3127" t="s">
        <v>1114</v>
      </c>
      <c r="B3127" t="s">
        <v>1654</v>
      </c>
      <c r="C3127" t="s">
        <v>4729</v>
      </c>
      <c r="D3127">
        <v>0</v>
      </c>
    </row>
    <row r="3128" spans="1:4" x14ac:dyDescent="0.25">
      <c r="A3128" t="s">
        <v>1114</v>
      </c>
      <c r="B3128" t="s">
        <v>1654</v>
      </c>
      <c r="C3128" t="s">
        <v>4730</v>
      </c>
      <c r="D3128">
        <v>0</v>
      </c>
    </row>
    <row r="3129" spans="1:4" x14ac:dyDescent="0.25">
      <c r="A3129" t="s">
        <v>1114</v>
      </c>
      <c r="B3129" t="s">
        <v>1654</v>
      </c>
      <c r="C3129" t="s">
        <v>4731</v>
      </c>
      <c r="D3129">
        <v>1</v>
      </c>
    </row>
    <row r="3130" spans="1:4" x14ac:dyDescent="0.25">
      <c r="A3130" t="s">
        <v>1114</v>
      </c>
      <c r="B3130" t="s">
        <v>1654</v>
      </c>
      <c r="C3130" t="s">
        <v>1046</v>
      </c>
      <c r="D3130">
        <v>0</v>
      </c>
    </row>
    <row r="3131" spans="1:4" x14ac:dyDescent="0.25">
      <c r="A3131" t="s">
        <v>1114</v>
      </c>
      <c r="B3131" t="s">
        <v>1654</v>
      </c>
      <c r="C3131" t="s">
        <v>9</v>
      </c>
      <c r="D3131">
        <v>0</v>
      </c>
    </row>
    <row r="3132" spans="1:4" x14ac:dyDescent="0.25">
      <c r="A3132" t="s">
        <v>1114</v>
      </c>
      <c r="B3132" t="s">
        <v>1654</v>
      </c>
      <c r="C3132" t="s">
        <v>4733</v>
      </c>
      <c r="D3132">
        <v>0</v>
      </c>
    </row>
    <row r="3133" spans="1:4" x14ac:dyDescent="0.25">
      <c r="A3133" t="s">
        <v>1114</v>
      </c>
      <c r="B3133" t="s">
        <v>1654</v>
      </c>
      <c r="C3133" t="s">
        <v>4734</v>
      </c>
      <c r="D3133">
        <v>0</v>
      </c>
    </row>
    <row r="3134" spans="1:4" x14ac:dyDescent="0.25">
      <c r="A3134" t="s">
        <v>1114</v>
      </c>
      <c r="B3134" t="s">
        <v>1654</v>
      </c>
      <c r="C3134" t="s">
        <v>4735</v>
      </c>
      <c r="D3134">
        <v>0</v>
      </c>
    </row>
    <row r="3135" spans="1:4" x14ac:dyDescent="0.25">
      <c r="A3135" t="s">
        <v>1114</v>
      </c>
      <c r="B3135" t="s">
        <v>1654</v>
      </c>
      <c r="C3135" t="s">
        <v>1081</v>
      </c>
      <c r="D3135" t="s">
        <v>3111</v>
      </c>
    </row>
    <row r="3136" spans="1:4" x14ac:dyDescent="0.25">
      <c r="A3136" t="s">
        <v>1114</v>
      </c>
      <c r="B3136" t="s">
        <v>1657</v>
      </c>
      <c r="C3136" t="s">
        <v>4725</v>
      </c>
      <c r="D3136">
        <v>209</v>
      </c>
    </row>
    <row r="3137" spans="1:4" x14ac:dyDescent="0.25">
      <c r="A3137" t="s">
        <v>1114</v>
      </c>
      <c r="B3137" t="s">
        <v>1657</v>
      </c>
      <c r="C3137" t="s">
        <v>1083</v>
      </c>
      <c r="D3137" t="b">
        <v>0</v>
      </c>
    </row>
    <row r="3138" spans="1:4" x14ac:dyDescent="0.25">
      <c r="A3138" t="s">
        <v>1114</v>
      </c>
      <c r="B3138" t="s">
        <v>1657</v>
      </c>
      <c r="C3138" t="s">
        <v>4726</v>
      </c>
      <c r="D3138" t="b">
        <v>1</v>
      </c>
    </row>
    <row r="3139" spans="1:4" x14ac:dyDescent="0.25">
      <c r="A3139" t="s">
        <v>1114</v>
      </c>
      <c r="B3139" t="s">
        <v>1657</v>
      </c>
      <c r="C3139" t="s">
        <v>4727</v>
      </c>
      <c r="D3139" t="b">
        <v>1</v>
      </c>
    </row>
    <row r="3140" spans="1:4" x14ac:dyDescent="0.25">
      <c r="A3140" t="s">
        <v>1114</v>
      </c>
      <c r="B3140" t="s">
        <v>1657</v>
      </c>
      <c r="C3140" t="s">
        <v>4728</v>
      </c>
      <c r="D3140" t="b">
        <v>0</v>
      </c>
    </row>
    <row r="3141" spans="1:4" x14ac:dyDescent="0.25">
      <c r="A3141" t="s">
        <v>1114</v>
      </c>
      <c r="B3141" t="s">
        <v>1657</v>
      </c>
      <c r="C3141" t="s">
        <v>2454</v>
      </c>
      <c r="D3141" t="b">
        <v>0</v>
      </c>
    </row>
    <row r="3142" spans="1:4" x14ac:dyDescent="0.25">
      <c r="A3142" t="s">
        <v>1114</v>
      </c>
      <c r="B3142" t="s">
        <v>1657</v>
      </c>
      <c r="C3142" t="s">
        <v>4729</v>
      </c>
      <c r="D3142">
        <v>0</v>
      </c>
    </row>
    <row r="3143" spans="1:4" x14ac:dyDescent="0.25">
      <c r="A3143" t="s">
        <v>1114</v>
      </c>
      <c r="B3143" t="s">
        <v>1657</v>
      </c>
      <c r="C3143" t="s">
        <v>4730</v>
      </c>
      <c r="D3143">
        <v>0</v>
      </c>
    </row>
    <row r="3144" spans="1:4" x14ac:dyDescent="0.25">
      <c r="A3144" t="s">
        <v>1114</v>
      </c>
      <c r="B3144" t="s">
        <v>1657</v>
      </c>
      <c r="C3144" t="s">
        <v>4731</v>
      </c>
      <c r="D3144">
        <v>2</v>
      </c>
    </row>
    <row r="3145" spans="1:4" x14ac:dyDescent="0.25">
      <c r="A3145" t="s">
        <v>1114</v>
      </c>
      <c r="B3145" t="s">
        <v>1657</v>
      </c>
      <c r="C3145" t="s">
        <v>1046</v>
      </c>
      <c r="D3145">
        <v>0</v>
      </c>
    </row>
    <row r="3146" spans="1:4" x14ac:dyDescent="0.25">
      <c r="A3146" t="s">
        <v>1114</v>
      </c>
      <c r="B3146" t="s">
        <v>1657</v>
      </c>
      <c r="C3146" t="s">
        <v>9</v>
      </c>
      <c r="D3146">
        <v>0</v>
      </c>
    </row>
    <row r="3147" spans="1:4" x14ac:dyDescent="0.25">
      <c r="A3147" t="s">
        <v>1114</v>
      </c>
      <c r="B3147" t="s">
        <v>1657</v>
      </c>
      <c r="C3147" t="s">
        <v>4733</v>
      </c>
      <c r="D3147">
        <v>0</v>
      </c>
    </row>
    <row r="3148" spans="1:4" x14ac:dyDescent="0.25">
      <c r="A3148" t="s">
        <v>1114</v>
      </c>
      <c r="B3148" t="s">
        <v>1657</v>
      </c>
      <c r="C3148" t="s">
        <v>4734</v>
      </c>
      <c r="D3148">
        <v>0</v>
      </c>
    </row>
    <row r="3149" spans="1:4" x14ac:dyDescent="0.25">
      <c r="A3149" t="s">
        <v>1114</v>
      </c>
      <c r="B3149" t="s">
        <v>1657</v>
      </c>
      <c r="C3149" t="s">
        <v>4735</v>
      </c>
      <c r="D3149">
        <v>0</v>
      </c>
    </row>
    <row r="3150" spans="1:4" x14ac:dyDescent="0.25">
      <c r="A3150" t="s">
        <v>1114</v>
      </c>
      <c r="B3150" t="s">
        <v>1657</v>
      </c>
      <c r="C3150" t="s">
        <v>1081</v>
      </c>
      <c r="D3150" t="s">
        <v>3111</v>
      </c>
    </row>
    <row r="3151" spans="1:4" x14ac:dyDescent="0.25">
      <c r="A3151" t="s">
        <v>1114</v>
      </c>
      <c r="B3151" t="s">
        <v>1662</v>
      </c>
      <c r="C3151" t="s">
        <v>4725</v>
      </c>
      <c r="D3151">
        <v>210</v>
      </c>
    </row>
    <row r="3152" spans="1:4" x14ac:dyDescent="0.25">
      <c r="A3152" t="s">
        <v>1114</v>
      </c>
      <c r="B3152" t="s">
        <v>1662</v>
      </c>
      <c r="C3152" t="s">
        <v>1083</v>
      </c>
      <c r="D3152" t="b">
        <v>0</v>
      </c>
    </row>
    <row r="3153" spans="1:4" x14ac:dyDescent="0.25">
      <c r="A3153" t="s">
        <v>1114</v>
      </c>
      <c r="B3153" t="s">
        <v>1662</v>
      </c>
      <c r="C3153" t="s">
        <v>4726</v>
      </c>
      <c r="D3153" t="b">
        <v>0</v>
      </c>
    </row>
    <row r="3154" spans="1:4" x14ac:dyDescent="0.25">
      <c r="A3154" t="s">
        <v>1114</v>
      </c>
      <c r="B3154" t="s">
        <v>1662</v>
      </c>
      <c r="C3154" t="s">
        <v>4727</v>
      </c>
      <c r="D3154" t="b">
        <v>0</v>
      </c>
    </row>
    <row r="3155" spans="1:4" x14ac:dyDescent="0.25">
      <c r="A3155" t="s">
        <v>1114</v>
      </c>
      <c r="B3155" t="s">
        <v>1662</v>
      </c>
      <c r="C3155" t="s">
        <v>4728</v>
      </c>
      <c r="D3155" t="b">
        <v>0</v>
      </c>
    </row>
    <row r="3156" spans="1:4" x14ac:dyDescent="0.25">
      <c r="A3156" t="s">
        <v>1114</v>
      </c>
      <c r="B3156" t="s">
        <v>1662</v>
      </c>
      <c r="C3156" t="s">
        <v>2454</v>
      </c>
      <c r="D3156" t="b">
        <v>0</v>
      </c>
    </row>
    <row r="3157" spans="1:4" x14ac:dyDescent="0.25">
      <c r="A3157" t="s">
        <v>1114</v>
      </c>
      <c r="B3157" t="s">
        <v>1662</v>
      </c>
      <c r="C3157" t="s">
        <v>4729</v>
      </c>
      <c r="D3157">
        <v>0</v>
      </c>
    </row>
    <row r="3158" spans="1:4" x14ac:dyDescent="0.25">
      <c r="A3158" t="s">
        <v>1114</v>
      </c>
      <c r="B3158" t="s">
        <v>1662</v>
      </c>
      <c r="C3158" t="s">
        <v>4730</v>
      </c>
      <c r="D3158">
        <v>0</v>
      </c>
    </row>
    <row r="3159" spans="1:4" x14ac:dyDescent="0.25">
      <c r="A3159" t="s">
        <v>1114</v>
      </c>
      <c r="B3159" t="s">
        <v>1662</v>
      </c>
      <c r="C3159" t="s">
        <v>4731</v>
      </c>
      <c r="D3159">
        <v>0</v>
      </c>
    </row>
    <row r="3160" spans="1:4" x14ac:dyDescent="0.25">
      <c r="A3160" t="s">
        <v>1114</v>
      </c>
      <c r="B3160" t="s">
        <v>1662</v>
      </c>
      <c r="C3160" t="s">
        <v>1046</v>
      </c>
      <c r="D3160">
        <v>0</v>
      </c>
    </row>
    <row r="3161" spans="1:4" x14ac:dyDescent="0.25">
      <c r="A3161" t="s">
        <v>1114</v>
      </c>
      <c r="B3161" t="s">
        <v>1662</v>
      </c>
      <c r="C3161" t="s">
        <v>9</v>
      </c>
      <c r="D3161">
        <v>0</v>
      </c>
    </row>
    <row r="3162" spans="1:4" x14ac:dyDescent="0.25">
      <c r="A3162" t="s">
        <v>1114</v>
      </c>
      <c r="B3162" t="s">
        <v>1662</v>
      </c>
      <c r="C3162" t="s">
        <v>4733</v>
      </c>
      <c r="D3162">
        <v>0</v>
      </c>
    </row>
    <row r="3163" spans="1:4" x14ac:dyDescent="0.25">
      <c r="A3163" t="s">
        <v>1114</v>
      </c>
      <c r="B3163" t="s">
        <v>1662</v>
      </c>
      <c r="C3163" t="s">
        <v>4734</v>
      </c>
      <c r="D3163">
        <v>0</v>
      </c>
    </row>
    <row r="3164" spans="1:4" x14ac:dyDescent="0.25">
      <c r="A3164" t="s">
        <v>1114</v>
      </c>
      <c r="B3164" t="s">
        <v>1662</v>
      </c>
      <c r="C3164" t="s">
        <v>4735</v>
      </c>
      <c r="D3164">
        <v>0</v>
      </c>
    </row>
    <row r="3165" spans="1:4" x14ac:dyDescent="0.25">
      <c r="A3165" t="s">
        <v>1114</v>
      </c>
      <c r="B3165" t="s">
        <v>1662</v>
      </c>
      <c r="C3165" t="s">
        <v>1081</v>
      </c>
      <c r="D3165" t="s">
        <v>3111</v>
      </c>
    </row>
    <row r="3166" spans="1:4" x14ac:dyDescent="0.25">
      <c r="A3166" t="s">
        <v>1114</v>
      </c>
      <c r="B3166" t="s">
        <v>1666</v>
      </c>
      <c r="C3166" t="s">
        <v>4725</v>
      </c>
      <c r="D3166">
        <v>211</v>
      </c>
    </row>
    <row r="3167" spans="1:4" x14ac:dyDescent="0.25">
      <c r="A3167" t="s">
        <v>1114</v>
      </c>
      <c r="B3167" t="s">
        <v>1666</v>
      </c>
      <c r="C3167" t="s">
        <v>1083</v>
      </c>
      <c r="D3167" t="b">
        <v>0</v>
      </c>
    </row>
    <row r="3168" spans="1:4" x14ac:dyDescent="0.25">
      <c r="A3168" t="s">
        <v>1114</v>
      </c>
      <c r="B3168" t="s">
        <v>1666</v>
      </c>
      <c r="C3168" t="s">
        <v>4726</v>
      </c>
      <c r="D3168" t="b">
        <v>0</v>
      </c>
    </row>
    <row r="3169" spans="1:4" x14ac:dyDescent="0.25">
      <c r="A3169" t="s">
        <v>1114</v>
      </c>
      <c r="B3169" t="s">
        <v>1666</v>
      </c>
      <c r="C3169" t="s">
        <v>4727</v>
      </c>
      <c r="D3169" t="b">
        <v>0</v>
      </c>
    </row>
    <row r="3170" spans="1:4" x14ac:dyDescent="0.25">
      <c r="A3170" t="s">
        <v>1114</v>
      </c>
      <c r="B3170" t="s">
        <v>1666</v>
      </c>
      <c r="C3170" t="s">
        <v>4728</v>
      </c>
      <c r="D3170" t="b">
        <v>0</v>
      </c>
    </row>
    <row r="3171" spans="1:4" x14ac:dyDescent="0.25">
      <c r="A3171" t="s">
        <v>1114</v>
      </c>
      <c r="B3171" t="s">
        <v>1666</v>
      </c>
      <c r="C3171" t="s">
        <v>2454</v>
      </c>
      <c r="D3171" t="b">
        <v>0</v>
      </c>
    </row>
    <row r="3172" spans="1:4" x14ac:dyDescent="0.25">
      <c r="A3172" t="s">
        <v>1114</v>
      </c>
      <c r="B3172" t="s">
        <v>1666</v>
      </c>
      <c r="C3172" t="s">
        <v>4729</v>
      </c>
      <c r="D3172">
        <v>0</v>
      </c>
    </row>
    <row r="3173" spans="1:4" x14ac:dyDescent="0.25">
      <c r="A3173" t="s">
        <v>1114</v>
      </c>
      <c r="B3173" t="s">
        <v>1666</v>
      </c>
      <c r="C3173" t="s">
        <v>4730</v>
      </c>
      <c r="D3173">
        <v>0</v>
      </c>
    </row>
    <row r="3174" spans="1:4" x14ac:dyDescent="0.25">
      <c r="A3174" t="s">
        <v>1114</v>
      </c>
      <c r="B3174" t="s">
        <v>1666</v>
      </c>
      <c r="C3174" t="s">
        <v>4731</v>
      </c>
      <c r="D3174">
        <v>0</v>
      </c>
    </row>
    <row r="3175" spans="1:4" x14ac:dyDescent="0.25">
      <c r="A3175" t="s">
        <v>1114</v>
      </c>
      <c r="B3175" t="s">
        <v>1666</v>
      </c>
      <c r="C3175" t="s">
        <v>1046</v>
      </c>
      <c r="D3175">
        <v>0</v>
      </c>
    </row>
    <row r="3176" spans="1:4" x14ac:dyDescent="0.25">
      <c r="A3176" t="s">
        <v>1114</v>
      </c>
      <c r="B3176" t="s">
        <v>1666</v>
      </c>
      <c r="C3176" t="s">
        <v>9</v>
      </c>
      <c r="D3176">
        <v>0</v>
      </c>
    </row>
    <row r="3177" spans="1:4" x14ac:dyDescent="0.25">
      <c r="A3177" t="s">
        <v>1114</v>
      </c>
      <c r="B3177" t="s">
        <v>1666</v>
      </c>
      <c r="C3177" t="s">
        <v>4733</v>
      </c>
      <c r="D3177">
        <v>0</v>
      </c>
    </row>
    <row r="3178" spans="1:4" x14ac:dyDescent="0.25">
      <c r="A3178" t="s">
        <v>1114</v>
      </c>
      <c r="B3178" t="s">
        <v>1666</v>
      </c>
      <c r="C3178" t="s">
        <v>4734</v>
      </c>
      <c r="D3178">
        <v>0</v>
      </c>
    </row>
    <row r="3179" spans="1:4" x14ac:dyDescent="0.25">
      <c r="A3179" t="s">
        <v>1114</v>
      </c>
      <c r="B3179" t="s">
        <v>1666</v>
      </c>
      <c r="C3179" t="s">
        <v>4735</v>
      </c>
      <c r="D3179">
        <v>0</v>
      </c>
    </row>
    <row r="3180" spans="1:4" x14ac:dyDescent="0.25">
      <c r="A3180" t="s">
        <v>1114</v>
      </c>
      <c r="B3180" t="s">
        <v>1666</v>
      </c>
      <c r="C3180" t="s">
        <v>1081</v>
      </c>
      <c r="D3180" t="s">
        <v>3111</v>
      </c>
    </row>
    <row r="3181" spans="1:4" x14ac:dyDescent="0.25">
      <c r="A3181" t="s">
        <v>1114</v>
      </c>
      <c r="B3181" t="s">
        <v>1670</v>
      </c>
      <c r="C3181" t="s">
        <v>4725</v>
      </c>
      <c r="D3181">
        <v>212</v>
      </c>
    </row>
    <row r="3182" spans="1:4" x14ac:dyDescent="0.25">
      <c r="A3182" t="s">
        <v>1114</v>
      </c>
      <c r="B3182" t="s">
        <v>1670</v>
      </c>
      <c r="C3182" t="s">
        <v>1083</v>
      </c>
      <c r="D3182" t="b">
        <v>0</v>
      </c>
    </row>
    <row r="3183" spans="1:4" x14ac:dyDescent="0.25">
      <c r="A3183" t="s">
        <v>1114</v>
      </c>
      <c r="B3183" t="s">
        <v>1670</v>
      </c>
      <c r="C3183" t="s">
        <v>4726</v>
      </c>
      <c r="D3183" t="b">
        <v>1</v>
      </c>
    </row>
    <row r="3184" spans="1:4" x14ac:dyDescent="0.25">
      <c r="A3184" t="s">
        <v>1114</v>
      </c>
      <c r="B3184" t="s">
        <v>1670</v>
      </c>
      <c r="C3184" t="s">
        <v>4727</v>
      </c>
      <c r="D3184" t="b">
        <v>1</v>
      </c>
    </row>
    <row r="3185" spans="1:4" x14ac:dyDescent="0.25">
      <c r="A3185" t="s">
        <v>1114</v>
      </c>
      <c r="B3185" t="s">
        <v>1670</v>
      </c>
      <c r="C3185" t="s">
        <v>4728</v>
      </c>
      <c r="D3185" t="b">
        <v>0</v>
      </c>
    </row>
    <row r="3186" spans="1:4" x14ac:dyDescent="0.25">
      <c r="A3186" t="s">
        <v>1114</v>
      </c>
      <c r="B3186" t="s">
        <v>1670</v>
      </c>
      <c r="C3186" t="s">
        <v>2454</v>
      </c>
      <c r="D3186" t="b">
        <v>0</v>
      </c>
    </row>
    <row r="3187" spans="1:4" x14ac:dyDescent="0.25">
      <c r="A3187" t="s">
        <v>1114</v>
      </c>
      <c r="B3187" t="s">
        <v>1670</v>
      </c>
      <c r="C3187" t="s">
        <v>4729</v>
      </c>
      <c r="D3187">
        <v>0</v>
      </c>
    </row>
    <row r="3188" spans="1:4" x14ac:dyDescent="0.25">
      <c r="A3188" t="s">
        <v>1114</v>
      </c>
      <c r="B3188" t="s">
        <v>1670</v>
      </c>
      <c r="C3188" t="s">
        <v>4730</v>
      </c>
      <c r="D3188">
        <v>0</v>
      </c>
    </row>
    <row r="3189" spans="1:4" x14ac:dyDescent="0.25">
      <c r="A3189" t="s">
        <v>1114</v>
      </c>
      <c r="B3189" t="s">
        <v>1670</v>
      </c>
      <c r="C3189" t="s">
        <v>4731</v>
      </c>
      <c r="D3189">
        <v>1</v>
      </c>
    </row>
    <row r="3190" spans="1:4" x14ac:dyDescent="0.25">
      <c r="A3190" t="s">
        <v>1114</v>
      </c>
      <c r="B3190" t="s">
        <v>1670</v>
      </c>
      <c r="C3190" t="s">
        <v>1046</v>
      </c>
      <c r="D3190">
        <v>0</v>
      </c>
    </row>
    <row r="3191" spans="1:4" x14ac:dyDescent="0.25">
      <c r="A3191" t="s">
        <v>1114</v>
      </c>
      <c r="B3191" t="s">
        <v>1670</v>
      </c>
      <c r="C3191" t="s">
        <v>9</v>
      </c>
      <c r="D3191">
        <v>0</v>
      </c>
    </row>
    <row r="3192" spans="1:4" x14ac:dyDescent="0.25">
      <c r="A3192" t="s">
        <v>1114</v>
      </c>
      <c r="B3192" t="s">
        <v>1670</v>
      </c>
      <c r="C3192" t="s">
        <v>4733</v>
      </c>
      <c r="D3192">
        <v>0</v>
      </c>
    </row>
    <row r="3193" spans="1:4" x14ac:dyDescent="0.25">
      <c r="A3193" t="s">
        <v>1114</v>
      </c>
      <c r="B3193" t="s">
        <v>1670</v>
      </c>
      <c r="C3193" t="s">
        <v>4734</v>
      </c>
      <c r="D3193">
        <v>0</v>
      </c>
    </row>
    <row r="3194" spans="1:4" x14ac:dyDescent="0.25">
      <c r="A3194" t="s">
        <v>1114</v>
      </c>
      <c r="B3194" t="s">
        <v>1670</v>
      </c>
      <c r="C3194" t="s">
        <v>4735</v>
      </c>
      <c r="D3194">
        <v>0</v>
      </c>
    </row>
    <row r="3195" spans="1:4" x14ac:dyDescent="0.25">
      <c r="A3195" t="s">
        <v>1114</v>
      </c>
      <c r="B3195" t="s">
        <v>1670</v>
      </c>
      <c r="C3195" t="s">
        <v>1081</v>
      </c>
      <c r="D3195" t="s">
        <v>3111</v>
      </c>
    </row>
    <row r="3196" spans="1:4" x14ac:dyDescent="0.25">
      <c r="A3196" t="s">
        <v>1114</v>
      </c>
      <c r="B3196" t="s">
        <v>1673</v>
      </c>
      <c r="C3196" t="s">
        <v>4725</v>
      </c>
      <c r="D3196">
        <v>213</v>
      </c>
    </row>
    <row r="3197" spans="1:4" x14ac:dyDescent="0.25">
      <c r="A3197" t="s">
        <v>1114</v>
      </c>
      <c r="B3197" t="s">
        <v>1673</v>
      </c>
      <c r="C3197" t="s">
        <v>1083</v>
      </c>
      <c r="D3197" t="b">
        <v>0</v>
      </c>
    </row>
    <row r="3198" spans="1:4" x14ac:dyDescent="0.25">
      <c r="A3198" t="s">
        <v>1114</v>
      </c>
      <c r="B3198" t="s">
        <v>1673</v>
      </c>
      <c r="C3198" t="s">
        <v>4726</v>
      </c>
      <c r="D3198" t="b">
        <v>1</v>
      </c>
    </row>
    <row r="3199" spans="1:4" x14ac:dyDescent="0.25">
      <c r="A3199" t="s">
        <v>1114</v>
      </c>
      <c r="B3199" t="s">
        <v>1673</v>
      </c>
      <c r="C3199" t="s">
        <v>4727</v>
      </c>
      <c r="D3199" t="b">
        <v>1</v>
      </c>
    </row>
    <row r="3200" spans="1:4" x14ac:dyDescent="0.25">
      <c r="A3200" t="s">
        <v>1114</v>
      </c>
      <c r="B3200" t="s">
        <v>1673</v>
      </c>
      <c r="C3200" t="s">
        <v>4728</v>
      </c>
      <c r="D3200" t="b">
        <v>0</v>
      </c>
    </row>
    <row r="3201" spans="1:4" x14ac:dyDescent="0.25">
      <c r="A3201" t="s">
        <v>1114</v>
      </c>
      <c r="B3201" t="s">
        <v>1673</v>
      </c>
      <c r="C3201" t="s">
        <v>2454</v>
      </c>
      <c r="D3201" t="b">
        <v>0</v>
      </c>
    </row>
    <row r="3202" spans="1:4" x14ac:dyDescent="0.25">
      <c r="A3202" t="s">
        <v>1114</v>
      </c>
      <c r="B3202" t="s">
        <v>1673</v>
      </c>
      <c r="C3202" t="s">
        <v>4729</v>
      </c>
      <c r="D3202">
        <v>0</v>
      </c>
    </row>
    <row r="3203" spans="1:4" x14ac:dyDescent="0.25">
      <c r="A3203" t="s">
        <v>1114</v>
      </c>
      <c r="B3203" t="s">
        <v>1673</v>
      </c>
      <c r="C3203" t="s">
        <v>4730</v>
      </c>
      <c r="D3203">
        <v>0</v>
      </c>
    </row>
    <row r="3204" spans="1:4" x14ac:dyDescent="0.25">
      <c r="A3204" t="s">
        <v>1114</v>
      </c>
      <c r="B3204" t="s">
        <v>1673</v>
      </c>
      <c r="C3204" t="s">
        <v>4731</v>
      </c>
      <c r="D3204">
        <v>2</v>
      </c>
    </row>
    <row r="3205" spans="1:4" x14ac:dyDescent="0.25">
      <c r="A3205" t="s">
        <v>1114</v>
      </c>
      <c r="B3205" t="s">
        <v>1673</v>
      </c>
      <c r="C3205" t="s">
        <v>1046</v>
      </c>
      <c r="D3205">
        <v>0</v>
      </c>
    </row>
    <row r="3206" spans="1:4" x14ac:dyDescent="0.25">
      <c r="A3206" t="s">
        <v>1114</v>
      </c>
      <c r="B3206" t="s">
        <v>1673</v>
      </c>
      <c r="C3206" t="s">
        <v>9</v>
      </c>
      <c r="D3206">
        <v>0</v>
      </c>
    </row>
    <row r="3207" spans="1:4" x14ac:dyDescent="0.25">
      <c r="A3207" t="s">
        <v>1114</v>
      </c>
      <c r="B3207" t="s">
        <v>1673</v>
      </c>
      <c r="C3207" t="s">
        <v>4733</v>
      </c>
      <c r="D3207">
        <v>0</v>
      </c>
    </row>
    <row r="3208" spans="1:4" x14ac:dyDescent="0.25">
      <c r="A3208" t="s">
        <v>1114</v>
      </c>
      <c r="B3208" t="s">
        <v>1673</v>
      </c>
      <c r="C3208" t="s">
        <v>4734</v>
      </c>
      <c r="D3208">
        <v>0</v>
      </c>
    </row>
    <row r="3209" spans="1:4" x14ac:dyDescent="0.25">
      <c r="A3209" t="s">
        <v>1114</v>
      </c>
      <c r="B3209" t="s">
        <v>1673</v>
      </c>
      <c r="C3209" t="s">
        <v>4735</v>
      </c>
      <c r="D3209">
        <v>0</v>
      </c>
    </row>
    <row r="3210" spans="1:4" x14ac:dyDescent="0.25">
      <c r="A3210" t="s">
        <v>1114</v>
      </c>
      <c r="B3210" t="s">
        <v>1673</v>
      </c>
      <c r="C3210" t="s">
        <v>1081</v>
      </c>
      <c r="D3210" t="s">
        <v>3111</v>
      </c>
    </row>
    <row r="3211" spans="1:4" x14ac:dyDescent="0.25">
      <c r="A3211" t="s">
        <v>1114</v>
      </c>
      <c r="B3211" t="s">
        <v>1676</v>
      </c>
      <c r="C3211" t="s">
        <v>4725</v>
      </c>
      <c r="D3211">
        <v>214</v>
      </c>
    </row>
    <row r="3212" spans="1:4" x14ac:dyDescent="0.25">
      <c r="A3212" t="s">
        <v>1114</v>
      </c>
      <c r="B3212" t="s">
        <v>1676</v>
      </c>
      <c r="C3212" t="s">
        <v>1083</v>
      </c>
      <c r="D3212" t="b">
        <v>0</v>
      </c>
    </row>
    <row r="3213" spans="1:4" x14ac:dyDescent="0.25">
      <c r="A3213" t="s">
        <v>1114</v>
      </c>
      <c r="B3213" t="s">
        <v>1676</v>
      </c>
      <c r="C3213" t="s">
        <v>4726</v>
      </c>
      <c r="D3213" t="b">
        <v>0</v>
      </c>
    </row>
    <row r="3214" spans="1:4" x14ac:dyDescent="0.25">
      <c r="A3214" t="s">
        <v>1114</v>
      </c>
      <c r="B3214" t="s">
        <v>1676</v>
      </c>
      <c r="C3214" t="s">
        <v>4727</v>
      </c>
      <c r="D3214" t="b">
        <v>0</v>
      </c>
    </row>
    <row r="3215" spans="1:4" x14ac:dyDescent="0.25">
      <c r="A3215" t="s">
        <v>1114</v>
      </c>
      <c r="B3215" t="s">
        <v>1676</v>
      </c>
      <c r="C3215" t="s">
        <v>4728</v>
      </c>
      <c r="D3215" t="b">
        <v>0</v>
      </c>
    </row>
    <row r="3216" spans="1:4" x14ac:dyDescent="0.25">
      <c r="A3216" t="s">
        <v>1114</v>
      </c>
      <c r="B3216" t="s">
        <v>1676</v>
      </c>
      <c r="C3216" t="s">
        <v>2454</v>
      </c>
      <c r="D3216" t="b">
        <v>0</v>
      </c>
    </row>
    <row r="3217" spans="1:4" x14ac:dyDescent="0.25">
      <c r="A3217" t="s">
        <v>1114</v>
      </c>
      <c r="B3217" t="s">
        <v>1676</v>
      </c>
      <c r="C3217" t="s">
        <v>4729</v>
      </c>
      <c r="D3217">
        <v>0</v>
      </c>
    </row>
    <row r="3218" spans="1:4" x14ac:dyDescent="0.25">
      <c r="A3218" t="s">
        <v>1114</v>
      </c>
      <c r="B3218" t="s">
        <v>1676</v>
      </c>
      <c r="C3218" t="s">
        <v>4730</v>
      </c>
      <c r="D3218">
        <v>0</v>
      </c>
    </row>
    <row r="3219" spans="1:4" x14ac:dyDescent="0.25">
      <c r="A3219" t="s">
        <v>1114</v>
      </c>
      <c r="B3219" t="s">
        <v>1676</v>
      </c>
      <c r="C3219" t="s">
        <v>4731</v>
      </c>
      <c r="D3219">
        <v>0</v>
      </c>
    </row>
    <row r="3220" spans="1:4" x14ac:dyDescent="0.25">
      <c r="A3220" t="s">
        <v>1114</v>
      </c>
      <c r="B3220" t="s">
        <v>1676</v>
      </c>
      <c r="C3220" t="s">
        <v>1046</v>
      </c>
      <c r="D3220">
        <v>0</v>
      </c>
    </row>
    <row r="3221" spans="1:4" x14ac:dyDescent="0.25">
      <c r="A3221" t="s">
        <v>1114</v>
      </c>
      <c r="B3221" t="s">
        <v>1676</v>
      </c>
      <c r="C3221" t="s">
        <v>9</v>
      </c>
      <c r="D3221">
        <v>0</v>
      </c>
    </row>
    <row r="3222" spans="1:4" x14ac:dyDescent="0.25">
      <c r="A3222" t="s">
        <v>1114</v>
      </c>
      <c r="B3222" t="s">
        <v>1676</v>
      </c>
      <c r="C3222" t="s">
        <v>4733</v>
      </c>
      <c r="D3222">
        <v>0</v>
      </c>
    </row>
    <row r="3223" spans="1:4" x14ac:dyDescent="0.25">
      <c r="A3223" t="s">
        <v>1114</v>
      </c>
      <c r="B3223" t="s">
        <v>1676</v>
      </c>
      <c r="C3223" t="s">
        <v>4734</v>
      </c>
      <c r="D3223">
        <v>0</v>
      </c>
    </row>
    <row r="3224" spans="1:4" x14ac:dyDescent="0.25">
      <c r="A3224" t="s">
        <v>1114</v>
      </c>
      <c r="B3224" t="s">
        <v>1676</v>
      </c>
      <c r="C3224" t="s">
        <v>4735</v>
      </c>
      <c r="D3224">
        <v>0</v>
      </c>
    </row>
    <row r="3225" spans="1:4" x14ac:dyDescent="0.25">
      <c r="A3225" t="s">
        <v>1114</v>
      </c>
      <c r="B3225" t="s">
        <v>1676</v>
      </c>
      <c r="C3225" t="s">
        <v>1081</v>
      </c>
      <c r="D3225" t="s">
        <v>3111</v>
      </c>
    </row>
    <row r="3226" spans="1:4" x14ac:dyDescent="0.25">
      <c r="A3226" t="s">
        <v>1114</v>
      </c>
      <c r="B3226" t="s">
        <v>1680</v>
      </c>
      <c r="C3226" t="s">
        <v>4725</v>
      </c>
      <c r="D3226">
        <v>215</v>
      </c>
    </row>
    <row r="3227" spans="1:4" x14ac:dyDescent="0.25">
      <c r="A3227" t="s">
        <v>1114</v>
      </c>
      <c r="B3227" t="s">
        <v>1680</v>
      </c>
      <c r="C3227" t="s">
        <v>1083</v>
      </c>
      <c r="D3227" t="b">
        <v>0</v>
      </c>
    </row>
    <row r="3228" spans="1:4" x14ac:dyDescent="0.25">
      <c r="A3228" t="s">
        <v>1114</v>
      </c>
      <c r="B3228" t="s">
        <v>1680</v>
      </c>
      <c r="C3228" t="s">
        <v>4726</v>
      </c>
      <c r="D3228" t="b">
        <v>0</v>
      </c>
    </row>
    <row r="3229" spans="1:4" x14ac:dyDescent="0.25">
      <c r="A3229" t="s">
        <v>1114</v>
      </c>
      <c r="B3229" t="s">
        <v>1680</v>
      </c>
      <c r="C3229" t="s">
        <v>4727</v>
      </c>
      <c r="D3229" t="b">
        <v>0</v>
      </c>
    </row>
    <row r="3230" spans="1:4" x14ac:dyDescent="0.25">
      <c r="A3230" t="s">
        <v>1114</v>
      </c>
      <c r="B3230" t="s">
        <v>1680</v>
      </c>
      <c r="C3230" t="s">
        <v>4728</v>
      </c>
      <c r="D3230" t="b">
        <v>0</v>
      </c>
    </row>
    <row r="3231" spans="1:4" x14ac:dyDescent="0.25">
      <c r="A3231" t="s">
        <v>1114</v>
      </c>
      <c r="B3231" t="s">
        <v>1680</v>
      </c>
      <c r="C3231" t="s">
        <v>2454</v>
      </c>
      <c r="D3231" t="b">
        <v>0</v>
      </c>
    </row>
    <row r="3232" spans="1:4" x14ac:dyDescent="0.25">
      <c r="A3232" t="s">
        <v>1114</v>
      </c>
      <c r="B3232" t="s">
        <v>1680</v>
      </c>
      <c r="C3232" t="s">
        <v>4729</v>
      </c>
      <c r="D3232">
        <v>0</v>
      </c>
    </row>
    <row r="3233" spans="1:4" x14ac:dyDescent="0.25">
      <c r="A3233" t="s">
        <v>1114</v>
      </c>
      <c r="B3233" t="s">
        <v>1680</v>
      </c>
      <c r="C3233" t="s">
        <v>4730</v>
      </c>
      <c r="D3233">
        <v>0</v>
      </c>
    </row>
    <row r="3234" spans="1:4" x14ac:dyDescent="0.25">
      <c r="A3234" t="s">
        <v>1114</v>
      </c>
      <c r="B3234" t="s">
        <v>1680</v>
      </c>
      <c r="C3234" t="s">
        <v>4731</v>
      </c>
      <c r="D3234">
        <v>0</v>
      </c>
    </row>
    <row r="3235" spans="1:4" x14ac:dyDescent="0.25">
      <c r="A3235" t="s">
        <v>1114</v>
      </c>
      <c r="B3235" t="s">
        <v>1680</v>
      </c>
      <c r="C3235" t="s">
        <v>1046</v>
      </c>
      <c r="D3235">
        <v>0</v>
      </c>
    </row>
    <row r="3236" spans="1:4" x14ac:dyDescent="0.25">
      <c r="A3236" t="s">
        <v>1114</v>
      </c>
      <c r="B3236" t="s">
        <v>1680</v>
      </c>
      <c r="C3236" t="s">
        <v>9</v>
      </c>
      <c r="D3236">
        <v>0</v>
      </c>
    </row>
    <row r="3237" spans="1:4" x14ac:dyDescent="0.25">
      <c r="A3237" t="s">
        <v>1114</v>
      </c>
      <c r="B3237" t="s">
        <v>1680</v>
      </c>
      <c r="C3237" t="s">
        <v>4733</v>
      </c>
      <c r="D3237">
        <v>0</v>
      </c>
    </row>
    <row r="3238" spans="1:4" x14ac:dyDescent="0.25">
      <c r="A3238" t="s">
        <v>1114</v>
      </c>
      <c r="B3238" t="s">
        <v>1680</v>
      </c>
      <c r="C3238" t="s">
        <v>4734</v>
      </c>
      <c r="D3238">
        <v>0</v>
      </c>
    </row>
    <row r="3239" spans="1:4" x14ac:dyDescent="0.25">
      <c r="A3239" t="s">
        <v>1114</v>
      </c>
      <c r="B3239" t="s">
        <v>1680</v>
      </c>
      <c r="C3239" t="s">
        <v>4735</v>
      </c>
      <c r="D3239">
        <v>0</v>
      </c>
    </row>
    <row r="3240" spans="1:4" x14ac:dyDescent="0.25">
      <c r="A3240" t="s">
        <v>1114</v>
      </c>
      <c r="B3240" t="s">
        <v>1680</v>
      </c>
      <c r="C3240" t="s">
        <v>1081</v>
      </c>
      <c r="D3240" t="s">
        <v>3111</v>
      </c>
    </row>
    <row r="3241" spans="1:4" x14ac:dyDescent="0.25">
      <c r="A3241" t="s">
        <v>1114</v>
      </c>
      <c r="B3241" t="s">
        <v>1684</v>
      </c>
      <c r="C3241" t="s">
        <v>4725</v>
      </c>
      <c r="D3241">
        <v>216</v>
      </c>
    </row>
    <row r="3242" spans="1:4" x14ac:dyDescent="0.25">
      <c r="A3242" t="s">
        <v>1114</v>
      </c>
      <c r="B3242" t="s">
        <v>1684</v>
      </c>
      <c r="C3242" t="s">
        <v>1083</v>
      </c>
      <c r="D3242" t="b">
        <v>0</v>
      </c>
    </row>
    <row r="3243" spans="1:4" x14ac:dyDescent="0.25">
      <c r="A3243" t="s">
        <v>1114</v>
      </c>
      <c r="B3243" t="s">
        <v>1684</v>
      </c>
      <c r="C3243" t="s">
        <v>4726</v>
      </c>
      <c r="D3243" t="b">
        <v>0</v>
      </c>
    </row>
    <row r="3244" spans="1:4" x14ac:dyDescent="0.25">
      <c r="A3244" t="s">
        <v>1114</v>
      </c>
      <c r="B3244" t="s">
        <v>1684</v>
      </c>
      <c r="C3244" t="s">
        <v>4727</v>
      </c>
      <c r="D3244" t="b">
        <v>0</v>
      </c>
    </row>
    <row r="3245" spans="1:4" x14ac:dyDescent="0.25">
      <c r="A3245" t="s">
        <v>1114</v>
      </c>
      <c r="B3245" t="s">
        <v>1684</v>
      </c>
      <c r="C3245" t="s">
        <v>4728</v>
      </c>
      <c r="D3245" t="b">
        <v>0</v>
      </c>
    </row>
    <row r="3246" spans="1:4" x14ac:dyDescent="0.25">
      <c r="A3246" t="s">
        <v>1114</v>
      </c>
      <c r="B3246" t="s">
        <v>1684</v>
      </c>
      <c r="C3246" t="s">
        <v>2454</v>
      </c>
      <c r="D3246" t="b">
        <v>0</v>
      </c>
    </row>
    <row r="3247" spans="1:4" x14ac:dyDescent="0.25">
      <c r="A3247" t="s">
        <v>1114</v>
      </c>
      <c r="B3247" t="s">
        <v>1684</v>
      </c>
      <c r="C3247" t="s">
        <v>4729</v>
      </c>
      <c r="D3247">
        <v>0</v>
      </c>
    </row>
    <row r="3248" spans="1:4" x14ac:dyDescent="0.25">
      <c r="A3248" t="s">
        <v>1114</v>
      </c>
      <c r="B3248" t="s">
        <v>1684</v>
      </c>
      <c r="C3248" t="s">
        <v>4730</v>
      </c>
      <c r="D3248">
        <v>0</v>
      </c>
    </row>
    <row r="3249" spans="1:4" x14ac:dyDescent="0.25">
      <c r="A3249" t="s">
        <v>1114</v>
      </c>
      <c r="B3249" t="s">
        <v>1684</v>
      </c>
      <c r="C3249" t="s">
        <v>4731</v>
      </c>
      <c r="D3249">
        <v>0</v>
      </c>
    </row>
    <row r="3250" spans="1:4" x14ac:dyDescent="0.25">
      <c r="A3250" t="s">
        <v>1114</v>
      </c>
      <c r="B3250" t="s">
        <v>1684</v>
      </c>
      <c r="C3250" t="s">
        <v>1046</v>
      </c>
      <c r="D3250">
        <v>0</v>
      </c>
    </row>
    <row r="3251" spans="1:4" x14ac:dyDescent="0.25">
      <c r="A3251" t="s">
        <v>1114</v>
      </c>
      <c r="B3251" t="s">
        <v>1684</v>
      </c>
      <c r="C3251" t="s">
        <v>9</v>
      </c>
      <c r="D3251">
        <v>0</v>
      </c>
    </row>
    <row r="3252" spans="1:4" x14ac:dyDescent="0.25">
      <c r="A3252" t="s">
        <v>1114</v>
      </c>
      <c r="B3252" t="s">
        <v>1684</v>
      </c>
      <c r="C3252" t="s">
        <v>4733</v>
      </c>
      <c r="D3252">
        <v>0</v>
      </c>
    </row>
    <row r="3253" spans="1:4" x14ac:dyDescent="0.25">
      <c r="A3253" t="s">
        <v>1114</v>
      </c>
      <c r="B3253" t="s">
        <v>1684</v>
      </c>
      <c r="C3253" t="s">
        <v>4734</v>
      </c>
      <c r="D3253">
        <v>0</v>
      </c>
    </row>
    <row r="3254" spans="1:4" x14ac:dyDescent="0.25">
      <c r="A3254" t="s">
        <v>1114</v>
      </c>
      <c r="B3254" t="s">
        <v>1684</v>
      </c>
      <c r="C3254" t="s">
        <v>4735</v>
      </c>
      <c r="D3254">
        <v>0</v>
      </c>
    </row>
    <row r="3255" spans="1:4" x14ac:dyDescent="0.25">
      <c r="A3255" t="s">
        <v>1114</v>
      </c>
      <c r="B3255" t="s">
        <v>1684</v>
      </c>
      <c r="C3255" t="s">
        <v>1081</v>
      </c>
      <c r="D3255" t="s">
        <v>3111</v>
      </c>
    </row>
    <row r="3256" spans="1:4" x14ac:dyDescent="0.25">
      <c r="A3256" t="s">
        <v>1114</v>
      </c>
      <c r="B3256" t="s">
        <v>1687</v>
      </c>
      <c r="C3256" t="s">
        <v>4725</v>
      </c>
      <c r="D3256">
        <v>217</v>
      </c>
    </row>
    <row r="3257" spans="1:4" x14ac:dyDescent="0.25">
      <c r="A3257" t="s">
        <v>1114</v>
      </c>
      <c r="B3257" t="s">
        <v>1687</v>
      </c>
      <c r="C3257" t="s">
        <v>1083</v>
      </c>
      <c r="D3257" t="b">
        <v>0</v>
      </c>
    </row>
    <row r="3258" spans="1:4" x14ac:dyDescent="0.25">
      <c r="A3258" t="s">
        <v>1114</v>
      </c>
      <c r="B3258" t="s">
        <v>1687</v>
      </c>
      <c r="C3258" t="s">
        <v>4726</v>
      </c>
      <c r="D3258" t="b">
        <v>1</v>
      </c>
    </row>
    <row r="3259" spans="1:4" x14ac:dyDescent="0.25">
      <c r="A3259" t="s">
        <v>1114</v>
      </c>
      <c r="B3259" t="s">
        <v>1687</v>
      </c>
      <c r="C3259" t="s">
        <v>4727</v>
      </c>
      <c r="D3259" t="b">
        <v>1</v>
      </c>
    </row>
    <row r="3260" spans="1:4" x14ac:dyDescent="0.25">
      <c r="A3260" t="s">
        <v>1114</v>
      </c>
      <c r="B3260" t="s">
        <v>1687</v>
      </c>
      <c r="C3260" t="s">
        <v>4728</v>
      </c>
      <c r="D3260" t="b">
        <v>0</v>
      </c>
    </row>
    <row r="3261" spans="1:4" x14ac:dyDescent="0.25">
      <c r="A3261" t="s">
        <v>1114</v>
      </c>
      <c r="B3261" t="s">
        <v>1687</v>
      </c>
      <c r="C3261" t="s">
        <v>2454</v>
      </c>
      <c r="D3261" t="b">
        <v>0</v>
      </c>
    </row>
    <row r="3262" spans="1:4" x14ac:dyDescent="0.25">
      <c r="A3262" t="s">
        <v>1114</v>
      </c>
      <c r="B3262" t="s">
        <v>1687</v>
      </c>
      <c r="C3262" t="s">
        <v>4729</v>
      </c>
      <c r="D3262">
        <v>2</v>
      </c>
    </row>
    <row r="3263" spans="1:4" x14ac:dyDescent="0.25">
      <c r="A3263" t="s">
        <v>1114</v>
      </c>
      <c r="B3263" t="s">
        <v>1687</v>
      </c>
      <c r="C3263" t="s">
        <v>4730</v>
      </c>
      <c r="D3263">
        <v>4</v>
      </c>
    </row>
    <row r="3264" spans="1:4" x14ac:dyDescent="0.25">
      <c r="A3264" t="s">
        <v>1114</v>
      </c>
      <c r="B3264" t="s">
        <v>1687</v>
      </c>
      <c r="C3264" t="s">
        <v>4731</v>
      </c>
      <c r="D3264">
        <v>2</v>
      </c>
    </row>
    <row r="3265" spans="1:4" x14ac:dyDescent="0.25">
      <c r="A3265" t="s">
        <v>1114</v>
      </c>
      <c r="B3265" t="s">
        <v>1687</v>
      </c>
      <c r="C3265" t="s">
        <v>1046</v>
      </c>
      <c r="D3265">
        <v>0</v>
      </c>
    </row>
    <row r="3266" spans="1:4" x14ac:dyDescent="0.25">
      <c r="A3266" t="s">
        <v>1114</v>
      </c>
      <c r="B3266" t="s">
        <v>1687</v>
      </c>
      <c r="C3266" t="s">
        <v>9</v>
      </c>
      <c r="D3266">
        <v>0</v>
      </c>
    </row>
    <row r="3267" spans="1:4" x14ac:dyDescent="0.25">
      <c r="A3267" t="s">
        <v>1114</v>
      </c>
      <c r="B3267" t="s">
        <v>1687</v>
      </c>
      <c r="C3267" t="s">
        <v>4733</v>
      </c>
      <c r="D3267">
        <v>0</v>
      </c>
    </row>
    <row r="3268" spans="1:4" x14ac:dyDescent="0.25">
      <c r="A3268" t="s">
        <v>1114</v>
      </c>
      <c r="B3268" t="s">
        <v>1687</v>
      </c>
      <c r="C3268" t="s">
        <v>4734</v>
      </c>
      <c r="D3268">
        <v>0</v>
      </c>
    </row>
    <row r="3269" spans="1:4" x14ac:dyDescent="0.25">
      <c r="A3269" t="s">
        <v>1114</v>
      </c>
      <c r="B3269" t="s">
        <v>1687</v>
      </c>
      <c r="C3269" t="s">
        <v>4735</v>
      </c>
      <c r="D3269">
        <v>0</v>
      </c>
    </row>
    <row r="3270" spans="1:4" x14ac:dyDescent="0.25">
      <c r="A3270" t="s">
        <v>1114</v>
      </c>
      <c r="B3270" t="s">
        <v>1687</v>
      </c>
      <c r="C3270" t="s">
        <v>1081</v>
      </c>
      <c r="D3270" t="s">
        <v>4738</v>
      </c>
    </row>
    <row r="3271" spans="1:4" x14ac:dyDescent="0.25">
      <c r="A3271" t="s">
        <v>1114</v>
      </c>
      <c r="B3271" t="s">
        <v>1690</v>
      </c>
      <c r="C3271" t="s">
        <v>4725</v>
      </c>
      <c r="D3271">
        <v>218</v>
      </c>
    </row>
    <row r="3272" spans="1:4" x14ac:dyDescent="0.25">
      <c r="A3272" t="s">
        <v>1114</v>
      </c>
      <c r="B3272" t="s">
        <v>1690</v>
      </c>
      <c r="C3272" t="s">
        <v>1083</v>
      </c>
      <c r="D3272" t="b">
        <v>0</v>
      </c>
    </row>
    <row r="3273" spans="1:4" x14ac:dyDescent="0.25">
      <c r="A3273" t="s">
        <v>1114</v>
      </c>
      <c r="B3273" t="s">
        <v>1690</v>
      </c>
      <c r="C3273" t="s">
        <v>4726</v>
      </c>
      <c r="D3273" t="b">
        <v>0</v>
      </c>
    </row>
    <row r="3274" spans="1:4" x14ac:dyDescent="0.25">
      <c r="A3274" t="s">
        <v>1114</v>
      </c>
      <c r="B3274" t="s">
        <v>1690</v>
      </c>
      <c r="C3274" t="s">
        <v>4727</v>
      </c>
      <c r="D3274" t="b">
        <v>0</v>
      </c>
    </row>
    <row r="3275" spans="1:4" x14ac:dyDescent="0.25">
      <c r="A3275" t="s">
        <v>1114</v>
      </c>
      <c r="B3275" t="s">
        <v>1690</v>
      </c>
      <c r="C3275" t="s">
        <v>4728</v>
      </c>
      <c r="D3275" t="b">
        <v>0</v>
      </c>
    </row>
    <row r="3276" spans="1:4" x14ac:dyDescent="0.25">
      <c r="A3276" t="s">
        <v>1114</v>
      </c>
      <c r="B3276" t="s">
        <v>1690</v>
      </c>
      <c r="C3276" t="s">
        <v>2454</v>
      </c>
      <c r="D3276" t="b">
        <v>0</v>
      </c>
    </row>
    <row r="3277" spans="1:4" x14ac:dyDescent="0.25">
      <c r="A3277" t="s">
        <v>1114</v>
      </c>
      <c r="B3277" t="s">
        <v>1690</v>
      </c>
      <c r="C3277" t="s">
        <v>4729</v>
      </c>
      <c r="D3277">
        <v>0</v>
      </c>
    </row>
    <row r="3278" spans="1:4" x14ac:dyDescent="0.25">
      <c r="A3278" t="s">
        <v>1114</v>
      </c>
      <c r="B3278" t="s">
        <v>1690</v>
      </c>
      <c r="C3278" t="s">
        <v>4730</v>
      </c>
      <c r="D3278">
        <v>0</v>
      </c>
    </row>
    <row r="3279" spans="1:4" x14ac:dyDescent="0.25">
      <c r="A3279" t="s">
        <v>1114</v>
      </c>
      <c r="B3279" t="s">
        <v>1690</v>
      </c>
      <c r="C3279" t="s">
        <v>4731</v>
      </c>
      <c r="D3279">
        <v>0</v>
      </c>
    </row>
    <row r="3280" spans="1:4" x14ac:dyDescent="0.25">
      <c r="A3280" t="s">
        <v>1114</v>
      </c>
      <c r="B3280" t="s">
        <v>1690</v>
      </c>
      <c r="C3280" t="s">
        <v>1046</v>
      </c>
      <c r="D3280">
        <v>0</v>
      </c>
    </row>
    <row r="3281" spans="1:4" x14ac:dyDescent="0.25">
      <c r="A3281" t="s">
        <v>1114</v>
      </c>
      <c r="B3281" t="s">
        <v>1690</v>
      </c>
      <c r="C3281" t="s">
        <v>9</v>
      </c>
      <c r="D3281">
        <v>0</v>
      </c>
    </row>
    <row r="3282" spans="1:4" x14ac:dyDescent="0.25">
      <c r="A3282" t="s">
        <v>1114</v>
      </c>
      <c r="B3282" t="s">
        <v>1690</v>
      </c>
      <c r="C3282" t="s">
        <v>4733</v>
      </c>
      <c r="D3282">
        <v>0</v>
      </c>
    </row>
    <row r="3283" spans="1:4" x14ac:dyDescent="0.25">
      <c r="A3283" t="s">
        <v>1114</v>
      </c>
      <c r="B3283" t="s">
        <v>1690</v>
      </c>
      <c r="C3283" t="s">
        <v>4734</v>
      </c>
      <c r="D3283">
        <v>0</v>
      </c>
    </row>
    <row r="3284" spans="1:4" x14ac:dyDescent="0.25">
      <c r="A3284" t="s">
        <v>1114</v>
      </c>
      <c r="B3284" t="s">
        <v>1690</v>
      </c>
      <c r="C3284" t="s">
        <v>4735</v>
      </c>
      <c r="D3284">
        <v>0</v>
      </c>
    </row>
    <row r="3285" spans="1:4" x14ac:dyDescent="0.25">
      <c r="A3285" t="s">
        <v>1114</v>
      </c>
      <c r="B3285" t="s">
        <v>1690</v>
      </c>
      <c r="C3285" t="s">
        <v>1081</v>
      </c>
      <c r="D3285" t="s">
        <v>3111</v>
      </c>
    </row>
    <row r="3286" spans="1:4" x14ac:dyDescent="0.25">
      <c r="A3286" t="s">
        <v>1114</v>
      </c>
      <c r="B3286" t="s">
        <v>1694</v>
      </c>
      <c r="C3286" t="s">
        <v>4725</v>
      </c>
      <c r="D3286">
        <v>219</v>
      </c>
    </row>
    <row r="3287" spans="1:4" x14ac:dyDescent="0.25">
      <c r="A3287" t="s">
        <v>1114</v>
      </c>
      <c r="B3287" t="s">
        <v>1694</v>
      </c>
      <c r="C3287" t="s">
        <v>1083</v>
      </c>
      <c r="D3287" t="b">
        <v>0</v>
      </c>
    </row>
    <row r="3288" spans="1:4" x14ac:dyDescent="0.25">
      <c r="A3288" t="s">
        <v>1114</v>
      </c>
      <c r="B3288" t="s">
        <v>1694</v>
      </c>
      <c r="C3288" t="s">
        <v>4726</v>
      </c>
      <c r="D3288" t="b">
        <v>1</v>
      </c>
    </row>
    <row r="3289" spans="1:4" x14ac:dyDescent="0.25">
      <c r="A3289" t="s">
        <v>1114</v>
      </c>
      <c r="B3289" t="s">
        <v>1694</v>
      </c>
      <c r="C3289" t="s">
        <v>4727</v>
      </c>
      <c r="D3289" t="b">
        <v>1</v>
      </c>
    </row>
    <row r="3290" spans="1:4" x14ac:dyDescent="0.25">
      <c r="A3290" t="s">
        <v>1114</v>
      </c>
      <c r="B3290" t="s">
        <v>1694</v>
      </c>
      <c r="C3290" t="s">
        <v>4728</v>
      </c>
      <c r="D3290" t="b">
        <v>0</v>
      </c>
    </row>
    <row r="3291" spans="1:4" x14ac:dyDescent="0.25">
      <c r="A3291" t="s">
        <v>1114</v>
      </c>
      <c r="B3291" t="s">
        <v>1694</v>
      </c>
      <c r="C3291" t="s">
        <v>2454</v>
      </c>
      <c r="D3291" t="b">
        <v>0</v>
      </c>
    </row>
    <row r="3292" spans="1:4" x14ac:dyDescent="0.25">
      <c r="A3292" t="s">
        <v>1114</v>
      </c>
      <c r="B3292" t="s">
        <v>1694</v>
      </c>
      <c r="C3292" t="s">
        <v>4729</v>
      </c>
      <c r="D3292">
        <v>2</v>
      </c>
    </row>
    <row r="3293" spans="1:4" x14ac:dyDescent="0.25">
      <c r="A3293" t="s">
        <v>1114</v>
      </c>
      <c r="B3293" t="s">
        <v>1694</v>
      </c>
      <c r="C3293" t="s">
        <v>4730</v>
      </c>
      <c r="D3293">
        <v>0</v>
      </c>
    </row>
    <row r="3294" spans="1:4" x14ac:dyDescent="0.25">
      <c r="A3294" t="s">
        <v>1114</v>
      </c>
      <c r="B3294" t="s">
        <v>1694</v>
      </c>
      <c r="C3294" t="s">
        <v>4731</v>
      </c>
      <c r="D3294">
        <v>0</v>
      </c>
    </row>
    <row r="3295" spans="1:4" x14ac:dyDescent="0.25">
      <c r="A3295" t="s">
        <v>1114</v>
      </c>
      <c r="B3295" t="s">
        <v>1694</v>
      </c>
      <c r="C3295" t="s">
        <v>1046</v>
      </c>
      <c r="D3295">
        <v>0</v>
      </c>
    </row>
    <row r="3296" spans="1:4" x14ac:dyDescent="0.25">
      <c r="A3296" t="s">
        <v>1114</v>
      </c>
      <c r="B3296" t="s">
        <v>1694</v>
      </c>
      <c r="C3296" t="s">
        <v>9</v>
      </c>
      <c r="D3296">
        <v>0</v>
      </c>
    </row>
    <row r="3297" spans="1:4" x14ac:dyDescent="0.25">
      <c r="A3297" t="s">
        <v>1114</v>
      </c>
      <c r="B3297" t="s">
        <v>1694</v>
      </c>
      <c r="C3297" t="s">
        <v>4733</v>
      </c>
      <c r="D3297">
        <v>0</v>
      </c>
    </row>
    <row r="3298" spans="1:4" x14ac:dyDescent="0.25">
      <c r="A3298" t="s">
        <v>1114</v>
      </c>
      <c r="B3298" t="s">
        <v>1694</v>
      </c>
      <c r="C3298" t="s">
        <v>4734</v>
      </c>
      <c r="D3298">
        <v>0</v>
      </c>
    </row>
    <row r="3299" spans="1:4" x14ac:dyDescent="0.25">
      <c r="A3299" t="s">
        <v>1114</v>
      </c>
      <c r="B3299" t="s">
        <v>1694</v>
      </c>
      <c r="C3299" t="s">
        <v>4735</v>
      </c>
      <c r="D3299">
        <v>0</v>
      </c>
    </row>
    <row r="3300" spans="1:4" x14ac:dyDescent="0.25">
      <c r="A3300" t="s">
        <v>1114</v>
      </c>
      <c r="B3300" t="s">
        <v>1694</v>
      </c>
      <c r="C3300" t="s">
        <v>1081</v>
      </c>
      <c r="D3300" t="s">
        <v>4736</v>
      </c>
    </row>
    <row r="3301" spans="1:4" x14ac:dyDescent="0.25">
      <c r="A3301" t="s">
        <v>1114</v>
      </c>
      <c r="B3301" t="s">
        <v>1699</v>
      </c>
      <c r="C3301" t="s">
        <v>4725</v>
      </c>
      <c r="D3301">
        <v>220</v>
      </c>
    </row>
    <row r="3302" spans="1:4" x14ac:dyDescent="0.25">
      <c r="A3302" t="s">
        <v>1114</v>
      </c>
      <c r="B3302" t="s">
        <v>1699</v>
      </c>
      <c r="C3302" t="s">
        <v>1083</v>
      </c>
      <c r="D3302" t="b">
        <v>0</v>
      </c>
    </row>
    <row r="3303" spans="1:4" x14ac:dyDescent="0.25">
      <c r="A3303" t="s">
        <v>1114</v>
      </c>
      <c r="B3303" t="s">
        <v>1699</v>
      </c>
      <c r="C3303" t="s">
        <v>4726</v>
      </c>
      <c r="D3303" t="b">
        <v>1</v>
      </c>
    </row>
    <row r="3304" spans="1:4" x14ac:dyDescent="0.25">
      <c r="A3304" t="s">
        <v>1114</v>
      </c>
      <c r="B3304" t="s">
        <v>1699</v>
      </c>
      <c r="C3304" t="s">
        <v>4727</v>
      </c>
      <c r="D3304" t="b">
        <v>1</v>
      </c>
    </row>
    <row r="3305" spans="1:4" x14ac:dyDescent="0.25">
      <c r="A3305" t="s">
        <v>1114</v>
      </c>
      <c r="B3305" t="s">
        <v>1699</v>
      </c>
      <c r="C3305" t="s">
        <v>4728</v>
      </c>
      <c r="D3305" t="b">
        <v>0</v>
      </c>
    </row>
    <row r="3306" spans="1:4" x14ac:dyDescent="0.25">
      <c r="A3306" t="s">
        <v>1114</v>
      </c>
      <c r="B3306" t="s">
        <v>1699</v>
      </c>
      <c r="C3306" t="s">
        <v>2454</v>
      </c>
      <c r="D3306" t="b">
        <v>0</v>
      </c>
    </row>
    <row r="3307" spans="1:4" x14ac:dyDescent="0.25">
      <c r="A3307" t="s">
        <v>1114</v>
      </c>
      <c r="B3307" t="s">
        <v>1699</v>
      </c>
      <c r="C3307" t="s">
        <v>4729</v>
      </c>
      <c r="D3307">
        <v>0</v>
      </c>
    </row>
    <row r="3308" spans="1:4" x14ac:dyDescent="0.25">
      <c r="A3308" t="s">
        <v>1114</v>
      </c>
      <c r="B3308" t="s">
        <v>1699</v>
      </c>
      <c r="C3308" t="s">
        <v>4730</v>
      </c>
      <c r="D3308">
        <v>0</v>
      </c>
    </row>
    <row r="3309" spans="1:4" x14ac:dyDescent="0.25">
      <c r="A3309" t="s">
        <v>1114</v>
      </c>
      <c r="B3309" t="s">
        <v>1699</v>
      </c>
      <c r="C3309" t="s">
        <v>4731</v>
      </c>
      <c r="D3309">
        <v>2</v>
      </c>
    </row>
    <row r="3310" spans="1:4" x14ac:dyDescent="0.25">
      <c r="A3310" t="s">
        <v>1114</v>
      </c>
      <c r="B3310" t="s">
        <v>1699</v>
      </c>
      <c r="C3310" t="s">
        <v>1046</v>
      </c>
      <c r="D3310">
        <v>0</v>
      </c>
    </row>
    <row r="3311" spans="1:4" x14ac:dyDescent="0.25">
      <c r="A3311" t="s">
        <v>1114</v>
      </c>
      <c r="B3311" t="s">
        <v>1699</v>
      </c>
      <c r="C3311" t="s">
        <v>9</v>
      </c>
      <c r="D3311">
        <v>0</v>
      </c>
    </row>
    <row r="3312" spans="1:4" x14ac:dyDescent="0.25">
      <c r="A3312" t="s">
        <v>1114</v>
      </c>
      <c r="B3312" t="s">
        <v>1699</v>
      </c>
      <c r="C3312" t="s">
        <v>4733</v>
      </c>
      <c r="D3312">
        <v>0</v>
      </c>
    </row>
    <row r="3313" spans="1:4" x14ac:dyDescent="0.25">
      <c r="A3313" t="s">
        <v>1114</v>
      </c>
      <c r="B3313" t="s">
        <v>1699</v>
      </c>
      <c r="C3313" t="s">
        <v>4734</v>
      </c>
      <c r="D3313">
        <v>0</v>
      </c>
    </row>
    <row r="3314" spans="1:4" x14ac:dyDescent="0.25">
      <c r="A3314" t="s">
        <v>1114</v>
      </c>
      <c r="B3314" t="s">
        <v>1699</v>
      </c>
      <c r="C3314" t="s">
        <v>4735</v>
      </c>
      <c r="D3314">
        <v>0</v>
      </c>
    </row>
    <row r="3315" spans="1:4" x14ac:dyDescent="0.25">
      <c r="A3315" t="s">
        <v>1114</v>
      </c>
      <c r="B3315" t="s">
        <v>1699</v>
      </c>
      <c r="C3315" t="s">
        <v>1081</v>
      </c>
      <c r="D3315" t="s">
        <v>4736</v>
      </c>
    </row>
    <row r="3316" spans="1:4" x14ac:dyDescent="0.25">
      <c r="A3316" t="s">
        <v>1114</v>
      </c>
      <c r="B3316" t="s">
        <v>1701</v>
      </c>
      <c r="C3316" t="s">
        <v>4725</v>
      </c>
      <c r="D3316">
        <v>221</v>
      </c>
    </row>
    <row r="3317" spans="1:4" x14ac:dyDescent="0.25">
      <c r="A3317" t="s">
        <v>1114</v>
      </c>
      <c r="B3317" t="s">
        <v>1701</v>
      </c>
      <c r="C3317" t="s">
        <v>1083</v>
      </c>
      <c r="D3317" t="b">
        <v>0</v>
      </c>
    </row>
    <row r="3318" spans="1:4" x14ac:dyDescent="0.25">
      <c r="A3318" t="s">
        <v>1114</v>
      </c>
      <c r="B3318" t="s">
        <v>1701</v>
      </c>
      <c r="C3318" t="s">
        <v>4726</v>
      </c>
      <c r="D3318" t="b">
        <v>1</v>
      </c>
    </row>
    <row r="3319" spans="1:4" x14ac:dyDescent="0.25">
      <c r="A3319" t="s">
        <v>1114</v>
      </c>
      <c r="B3319" t="s">
        <v>1701</v>
      </c>
      <c r="C3319" t="s">
        <v>4727</v>
      </c>
      <c r="D3319" t="b">
        <v>1</v>
      </c>
    </row>
    <row r="3320" spans="1:4" x14ac:dyDescent="0.25">
      <c r="A3320" t="s">
        <v>1114</v>
      </c>
      <c r="B3320" t="s">
        <v>1701</v>
      </c>
      <c r="C3320" t="s">
        <v>4728</v>
      </c>
      <c r="D3320" t="b">
        <v>0</v>
      </c>
    </row>
    <row r="3321" spans="1:4" x14ac:dyDescent="0.25">
      <c r="A3321" t="s">
        <v>1114</v>
      </c>
      <c r="B3321" t="s">
        <v>1701</v>
      </c>
      <c r="C3321" t="s">
        <v>2454</v>
      </c>
      <c r="D3321" t="b">
        <v>0</v>
      </c>
    </row>
    <row r="3322" spans="1:4" x14ac:dyDescent="0.25">
      <c r="A3322" t="s">
        <v>1114</v>
      </c>
      <c r="B3322" t="s">
        <v>1701</v>
      </c>
      <c r="C3322" t="s">
        <v>4729</v>
      </c>
      <c r="D3322">
        <v>1</v>
      </c>
    </row>
    <row r="3323" spans="1:4" x14ac:dyDescent="0.25">
      <c r="A3323" t="s">
        <v>1114</v>
      </c>
      <c r="B3323" t="s">
        <v>1701</v>
      </c>
      <c r="C3323" t="s">
        <v>4730</v>
      </c>
      <c r="D3323">
        <v>0</v>
      </c>
    </row>
    <row r="3324" spans="1:4" x14ac:dyDescent="0.25">
      <c r="A3324" t="s">
        <v>1114</v>
      </c>
      <c r="B3324" t="s">
        <v>1701</v>
      </c>
      <c r="C3324" t="s">
        <v>4731</v>
      </c>
      <c r="D3324">
        <v>3</v>
      </c>
    </row>
    <row r="3325" spans="1:4" x14ac:dyDescent="0.25">
      <c r="A3325" t="s">
        <v>1114</v>
      </c>
      <c r="B3325" t="s">
        <v>1701</v>
      </c>
      <c r="C3325" t="s">
        <v>1046</v>
      </c>
      <c r="D3325">
        <v>0</v>
      </c>
    </row>
    <row r="3326" spans="1:4" x14ac:dyDescent="0.25">
      <c r="A3326" t="s">
        <v>1114</v>
      </c>
      <c r="B3326" t="s">
        <v>1701</v>
      </c>
      <c r="C3326" t="s">
        <v>9</v>
      </c>
      <c r="D3326">
        <v>0</v>
      </c>
    </row>
    <row r="3327" spans="1:4" x14ac:dyDescent="0.25">
      <c r="A3327" t="s">
        <v>1114</v>
      </c>
      <c r="B3327" t="s">
        <v>1701</v>
      </c>
      <c r="C3327" t="s">
        <v>4733</v>
      </c>
      <c r="D3327">
        <v>0</v>
      </c>
    </row>
    <row r="3328" spans="1:4" x14ac:dyDescent="0.25">
      <c r="A3328" t="s">
        <v>1114</v>
      </c>
      <c r="B3328" t="s">
        <v>1701</v>
      </c>
      <c r="C3328" t="s">
        <v>4734</v>
      </c>
      <c r="D3328">
        <v>0</v>
      </c>
    </row>
    <row r="3329" spans="1:4" x14ac:dyDescent="0.25">
      <c r="A3329" t="s">
        <v>1114</v>
      </c>
      <c r="B3329" t="s">
        <v>1701</v>
      </c>
      <c r="C3329" t="s">
        <v>4735</v>
      </c>
      <c r="D3329">
        <v>0</v>
      </c>
    </row>
    <row r="3330" spans="1:4" x14ac:dyDescent="0.25">
      <c r="A3330" t="s">
        <v>1114</v>
      </c>
      <c r="B3330" t="s">
        <v>1701</v>
      </c>
      <c r="C3330" t="s">
        <v>1081</v>
      </c>
      <c r="D3330" t="s">
        <v>3084</v>
      </c>
    </row>
    <row r="3331" spans="1:4" x14ac:dyDescent="0.25">
      <c r="A3331" t="s">
        <v>1114</v>
      </c>
      <c r="B3331" t="s">
        <v>744</v>
      </c>
      <c r="C3331" t="s">
        <v>4725</v>
      </c>
      <c r="D3331">
        <v>222</v>
      </c>
    </row>
    <row r="3332" spans="1:4" x14ac:dyDescent="0.25">
      <c r="A3332" t="s">
        <v>1114</v>
      </c>
      <c r="B3332" t="s">
        <v>744</v>
      </c>
      <c r="C3332" t="s">
        <v>1083</v>
      </c>
      <c r="D3332" t="b">
        <v>0</v>
      </c>
    </row>
    <row r="3333" spans="1:4" x14ac:dyDescent="0.25">
      <c r="A3333" t="s">
        <v>1114</v>
      </c>
      <c r="B3333" t="s">
        <v>744</v>
      </c>
      <c r="C3333" t="s">
        <v>4726</v>
      </c>
      <c r="D3333" t="b">
        <v>0</v>
      </c>
    </row>
    <row r="3334" spans="1:4" x14ac:dyDescent="0.25">
      <c r="A3334" t="s">
        <v>1114</v>
      </c>
      <c r="B3334" t="s">
        <v>744</v>
      </c>
      <c r="C3334" t="s">
        <v>4727</v>
      </c>
      <c r="D3334" t="b">
        <v>0</v>
      </c>
    </row>
    <row r="3335" spans="1:4" x14ac:dyDescent="0.25">
      <c r="A3335" t="s">
        <v>1114</v>
      </c>
      <c r="B3335" t="s">
        <v>744</v>
      </c>
      <c r="C3335" t="s">
        <v>4728</v>
      </c>
      <c r="D3335" t="b">
        <v>0</v>
      </c>
    </row>
    <row r="3336" spans="1:4" x14ac:dyDescent="0.25">
      <c r="A3336" t="s">
        <v>1114</v>
      </c>
      <c r="B3336" t="s">
        <v>744</v>
      </c>
      <c r="C3336" t="s">
        <v>2454</v>
      </c>
      <c r="D3336" t="b">
        <v>0</v>
      </c>
    </row>
    <row r="3337" spans="1:4" x14ac:dyDescent="0.25">
      <c r="A3337" t="s">
        <v>1114</v>
      </c>
      <c r="B3337" t="s">
        <v>744</v>
      </c>
      <c r="C3337" t="s">
        <v>4729</v>
      </c>
      <c r="D3337">
        <v>0</v>
      </c>
    </row>
    <row r="3338" spans="1:4" x14ac:dyDescent="0.25">
      <c r="A3338" t="s">
        <v>1114</v>
      </c>
      <c r="B3338" t="s">
        <v>744</v>
      </c>
      <c r="C3338" t="s">
        <v>4730</v>
      </c>
      <c r="D3338">
        <v>0</v>
      </c>
    </row>
    <row r="3339" spans="1:4" x14ac:dyDescent="0.25">
      <c r="A3339" t="s">
        <v>1114</v>
      </c>
      <c r="B3339" t="s">
        <v>744</v>
      </c>
      <c r="C3339" t="s">
        <v>4731</v>
      </c>
      <c r="D3339">
        <v>0</v>
      </c>
    </row>
    <row r="3340" spans="1:4" x14ac:dyDescent="0.25">
      <c r="A3340" t="s">
        <v>1114</v>
      </c>
      <c r="B3340" t="s">
        <v>744</v>
      </c>
      <c r="C3340" t="s">
        <v>1046</v>
      </c>
      <c r="D3340">
        <v>0</v>
      </c>
    </row>
    <row r="3341" spans="1:4" x14ac:dyDescent="0.25">
      <c r="A3341" t="s">
        <v>1114</v>
      </c>
      <c r="B3341" t="s">
        <v>744</v>
      </c>
      <c r="C3341" t="s">
        <v>9</v>
      </c>
      <c r="D3341">
        <v>0</v>
      </c>
    </row>
    <row r="3342" spans="1:4" x14ac:dyDescent="0.25">
      <c r="A3342" t="s">
        <v>1114</v>
      </c>
      <c r="B3342" t="s">
        <v>744</v>
      </c>
      <c r="C3342" t="s">
        <v>4733</v>
      </c>
      <c r="D3342">
        <v>0</v>
      </c>
    </row>
    <row r="3343" spans="1:4" x14ac:dyDescent="0.25">
      <c r="A3343" t="s">
        <v>1114</v>
      </c>
      <c r="B3343" t="s">
        <v>744</v>
      </c>
      <c r="C3343" t="s">
        <v>4734</v>
      </c>
      <c r="D3343">
        <v>0</v>
      </c>
    </row>
    <row r="3344" spans="1:4" x14ac:dyDescent="0.25">
      <c r="A3344" t="s">
        <v>1114</v>
      </c>
      <c r="B3344" t="s">
        <v>744</v>
      </c>
      <c r="C3344" t="s">
        <v>4735</v>
      </c>
      <c r="D3344">
        <v>0</v>
      </c>
    </row>
    <row r="3345" spans="1:4" x14ac:dyDescent="0.25">
      <c r="A3345" t="s">
        <v>1114</v>
      </c>
      <c r="B3345" t="s">
        <v>744</v>
      </c>
      <c r="C3345" t="s">
        <v>1081</v>
      </c>
      <c r="D3345" t="s">
        <v>3111</v>
      </c>
    </row>
    <row r="3346" spans="1:4" x14ac:dyDescent="0.25">
      <c r="A3346" t="s">
        <v>1114</v>
      </c>
      <c r="B3346" t="s">
        <v>1708</v>
      </c>
      <c r="C3346" t="s">
        <v>4725</v>
      </c>
      <c r="D3346">
        <v>223</v>
      </c>
    </row>
    <row r="3347" spans="1:4" x14ac:dyDescent="0.25">
      <c r="A3347" t="s">
        <v>1114</v>
      </c>
      <c r="B3347" t="s">
        <v>1708</v>
      </c>
      <c r="C3347" t="s">
        <v>1083</v>
      </c>
      <c r="D3347" t="b">
        <v>0</v>
      </c>
    </row>
    <row r="3348" spans="1:4" x14ac:dyDescent="0.25">
      <c r="A3348" t="s">
        <v>1114</v>
      </c>
      <c r="B3348" t="s">
        <v>1708</v>
      </c>
      <c r="C3348" t="s">
        <v>4726</v>
      </c>
      <c r="D3348" t="b">
        <v>0</v>
      </c>
    </row>
    <row r="3349" spans="1:4" x14ac:dyDescent="0.25">
      <c r="A3349" t="s">
        <v>1114</v>
      </c>
      <c r="B3349" t="s">
        <v>1708</v>
      </c>
      <c r="C3349" t="s">
        <v>4727</v>
      </c>
      <c r="D3349" t="b">
        <v>0</v>
      </c>
    </row>
    <row r="3350" spans="1:4" x14ac:dyDescent="0.25">
      <c r="A3350" t="s">
        <v>1114</v>
      </c>
      <c r="B3350" t="s">
        <v>1708</v>
      </c>
      <c r="C3350" t="s">
        <v>4728</v>
      </c>
      <c r="D3350" t="b">
        <v>0</v>
      </c>
    </row>
    <row r="3351" spans="1:4" x14ac:dyDescent="0.25">
      <c r="A3351" t="s">
        <v>1114</v>
      </c>
      <c r="B3351" t="s">
        <v>1708</v>
      </c>
      <c r="C3351" t="s">
        <v>2454</v>
      </c>
      <c r="D3351" t="b">
        <v>0</v>
      </c>
    </row>
    <row r="3352" spans="1:4" x14ac:dyDescent="0.25">
      <c r="A3352" t="s">
        <v>1114</v>
      </c>
      <c r="B3352" t="s">
        <v>1708</v>
      </c>
      <c r="C3352" t="s">
        <v>4729</v>
      </c>
      <c r="D3352">
        <v>0</v>
      </c>
    </row>
    <row r="3353" spans="1:4" x14ac:dyDescent="0.25">
      <c r="A3353" t="s">
        <v>1114</v>
      </c>
      <c r="B3353" t="s">
        <v>1708</v>
      </c>
      <c r="C3353" t="s">
        <v>4730</v>
      </c>
      <c r="D3353">
        <v>0</v>
      </c>
    </row>
    <row r="3354" spans="1:4" x14ac:dyDescent="0.25">
      <c r="A3354" t="s">
        <v>1114</v>
      </c>
      <c r="B3354" t="s">
        <v>1708</v>
      </c>
      <c r="C3354" t="s">
        <v>4731</v>
      </c>
      <c r="D3354">
        <v>0</v>
      </c>
    </row>
    <row r="3355" spans="1:4" x14ac:dyDescent="0.25">
      <c r="A3355" t="s">
        <v>1114</v>
      </c>
      <c r="B3355" t="s">
        <v>1708</v>
      </c>
      <c r="C3355" t="s">
        <v>1046</v>
      </c>
      <c r="D3355">
        <v>0</v>
      </c>
    </row>
    <row r="3356" spans="1:4" x14ac:dyDescent="0.25">
      <c r="A3356" t="s">
        <v>1114</v>
      </c>
      <c r="B3356" t="s">
        <v>1708</v>
      </c>
      <c r="C3356" t="s">
        <v>9</v>
      </c>
      <c r="D3356">
        <v>0</v>
      </c>
    </row>
    <row r="3357" spans="1:4" x14ac:dyDescent="0.25">
      <c r="A3357" t="s">
        <v>1114</v>
      </c>
      <c r="B3357" t="s">
        <v>1708</v>
      </c>
      <c r="C3357" t="s">
        <v>4733</v>
      </c>
      <c r="D3357">
        <v>0</v>
      </c>
    </row>
    <row r="3358" spans="1:4" x14ac:dyDescent="0.25">
      <c r="A3358" t="s">
        <v>1114</v>
      </c>
      <c r="B3358" t="s">
        <v>1708</v>
      </c>
      <c r="C3358" t="s">
        <v>4734</v>
      </c>
      <c r="D3358">
        <v>0</v>
      </c>
    </row>
    <row r="3359" spans="1:4" x14ac:dyDescent="0.25">
      <c r="A3359" t="s">
        <v>1114</v>
      </c>
      <c r="B3359" t="s">
        <v>1708</v>
      </c>
      <c r="C3359" t="s">
        <v>4735</v>
      </c>
      <c r="D3359">
        <v>0</v>
      </c>
    </row>
    <row r="3360" spans="1:4" x14ac:dyDescent="0.25">
      <c r="A3360" t="s">
        <v>1114</v>
      </c>
      <c r="B3360" t="s">
        <v>1708</v>
      </c>
      <c r="C3360" t="s">
        <v>1081</v>
      </c>
      <c r="D3360" t="s">
        <v>3111</v>
      </c>
    </row>
    <row r="3361" spans="1:4" x14ac:dyDescent="0.25">
      <c r="A3361" t="s">
        <v>1117</v>
      </c>
      <c r="B3361" t="s">
        <v>1711</v>
      </c>
      <c r="C3361" t="s">
        <v>4725</v>
      </c>
      <c r="D3361">
        <v>224</v>
      </c>
    </row>
    <row r="3362" spans="1:4" x14ac:dyDescent="0.25">
      <c r="A3362" t="s">
        <v>1117</v>
      </c>
      <c r="B3362" t="s">
        <v>1711</v>
      </c>
      <c r="C3362" t="s">
        <v>1083</v>
      </c>
      <c r="D3362" t="b">
        <v>0</v>
      </c>
    </row>
    <row r="3363" spans="1:4" x14ac:dyDescent="0.25">
      <c r="A3363" t="s">
        <v>1117</v>
      </c>
      <c r="B3363" t="s">
        <v>1711</v>
      </c>
      <c r="C3363" t="s">
        <v>4726</v>
      </c>
      <c r="D3363" t="b">
        <v>1</v>
      </c>
    </row>
    <row r="3364" spans="1:4" x14ac:dyDescent="0.25">
      <c r="A3364" t="s">
        <v>1117</v>
      </c>
      <c r="B3364" t="s">
        <v>1711</v>
      </c>
      <c r="C3364" t="s">
        <v>4727</v>
      </c>
      <c r="D3364" t="b">
        <v>1</v>
      </c>
    </row>
    <row r="3365" spans="1:4" x14ac:dyDescent="0.25">
      <c r="A3365" t="s">
        <v>1117</v>
      </c>
      <c r="B3365" t="s">
        <v>1711</v>
      </c>
      <c r="C3365" t="s">
        <v>4728</v>
      </c>
      <c r="D3365" t="b">
        <v>0</v>
      </c>
    </row>
    <row r="3366" spans="1:4" x14ac:dyDescent="0.25">
      <c r="A3366" t="s">
        <v>1117</v>
      </c>
      <c r="B3366" t="s">
        <v>1711</v>
      </c>
      <c r="C3366" t="s">
        <v>2454</v>
      </c>
      <c r="D3366" t="b">
        <v>0</v>
      </c>
    </row>
    <row r="3367" spans="1:4" x14ac:dyDescent="0.25">
      <c r="A3367" t="s">
        <v>1117</v>
      </c>
      <c r="B3367" t="s">
        <v>1711</v>
      </c>
      <c r="C3367" t="s">
        <v>4729</v>
      </c>
      <c r="D3367">
        <v>1</v>
      </c>
    </row>
    <row r="3368" spans="1:4" x14ac:dyDescent="0.25">
      <c r="A3368" t="s">
        <v>1117</v>
      </c>
      <c r="B3368" t="s">
        <v>1711</v>
      </c>
      <c r="C3368" t="s">
        <v>4730</v>
      </c>
      <c r="D3368">
        <v>0</v>
      </c>
    </row>
    <row r="3369" spans="1:4" x14ac:dyDescent="0.25">
      <c r="A3369" t="s">
        <v>1117</v>
      </c>
      <c r="B3369" t="s">
        <v>1711</v>
      </c>
      <c r="C3369" t="s">
        <v>4731</v>
      </c>
      <c r="D3369">
        <v>0</v>
      </c>
    </row>
    <row r="3370" spans="1:4" x14ac:dyDescent="0.25">
      <c r="A3370" t="s">
        <v>1117</v>
      </c>
      <c r="B3370" t="s">
        <v>1711</v>
      </c>
      <c r="C3370" t="s">
        <v>1046</v>
      </c>
      <c r="D3370">
        <v>0</v>
      </c>
    </row>
    <row r="3371" spans="1:4" x14ac:dyDescent="0.25">
      <c r="A3371" t="s">
        <v>1117</v>
      </c>
      <c r="B3371" t="s">
        <v>1711</v>
      </c>
      <c r="C3371" t="s">
        <v>9</v>
      </c>
      <c r="D3371">
        <v>0</v>
      </c>
    </row>
    <row r="3372" spans="1:4" x14ac:dyDescent="0.25">
      <c r="A3372" t="s">
        <v>1117</v>
      </c>
      <c r="B3372" t="s">
        <v>1711</v>
      </c>
      <c r="C3372" t="s">
        <v>4733</v>
      </c>
      <c r="D3372">
        <v>0</v>
      </c>
    </row>
    <row r="3373" spans="1:4" x14ac:dyDescent="0.25">
      <c r="A3373" t="s">
        <v>1117</v>
      </c>
      <c r="B3373" t="s">
        <v>1711</v>
      </c>
      <c r="C3373" t="s">
        <v>4734</v>
      </c>
      <c r="D3373">
        <v>0</v>
      </c>
    </row>
    <row r="3374" spans="1:4" x14ac:dyDescent="0.25">
      <c r="A3374" t="s">
        <v>1117</v>
      </c>
      <c r="B3374" t="s">
        <v>1711</v>
      </c>
      <c r="C3374" t="s">
        <v>4735</v>
      </c>
      <c r="D3374">
        <v>0</v>
      </c>
    </row>
    <row r="3375" spans="1:4" x14ac:dyDescent="0.25">
      <c r="A3375" t="s">
        <v>1117</v>
      </c>
      <c r="B3375" t="s">
        <v>1711</v>
      </c>
      <c r="C3375" t="s">
        <v>1081</v>
      </c>
      <c r="D3375" t="s">
        <v>3111</v>
      </c>
    </row>
    <row r="3376" spans="1:4" x14ac:dyDescent="0.25">
      <c r="A3376" t="s">
        <v>1117</v>
      </c>
      <c r="B3376" t="s">
        <v>1714</v>
      </c>
      <c r="C3376" t="s">
        <v>4725</v>
      </c>
      <c r="D3376">
        <v>225</v>
      </c>
    </row>
    <row r="3377" spans="1:4" x14ac:dyDescent="0.25">
      <c r="A3377" t="s">
        <v>1117</v>
      </c>
      <c r="B3377" t="s">
        <v>1714</v>
      </c>
      <c r="C3377" t="s">
        <v>1083</v>
      </c>
      <c r="D3377" t="b">
        <v>0</v>
      </c>
    </row>
    <row r="3378" spans="1:4" x14ac:dyDescent="0.25">
      <c r="A3378" t="s">
        <v>1117</v>
      </c>
      <c r="B3378" t="s">
        <v>1714</v>
      </c>
      <c r="C3378" t="s">
        <v>4726</v>
      </c>
      <c r="D3378" t="b">
        <v>1</v>
      </c>
    </row>
    <row r="3379" spans="1:4" x14ac:dyDescent="0.25">
      <c r="A3379" t="s">
        <v>1117</v>
      </c>
      <c r="B3379" t="s">
        <v>1714</v>
      </c>
      <c r="C3379" t="s">
        <v>4727</v>
      </c>
      <c r="D3379" t="b">
        <v>1</v>
      </c>
    </row>
    <row r="3380" spans="1:4" x14ac:dyDescent="0.25">
      <c r="A3380" t="s">
        <v>1117</v>
      </c>
      <c r="B3380" t="s">
        <v>1714</v>
      </c>
      <c r="C3380" t="s">
        <v>4728</v>
      </c>
      <c r="D3380" t="b">
        <v>0</v>
      </c>
    </row>
    <row r="3381" spans="1:4" x14ac:dyDescent="0.25">
      <c r="A3381" t="s">
        <v>1117</v>
      </c>
      <c r="B3381" t="s">
        <v>1714</v>
      </c>
      <c r="C3381" t="s">
        <v>2454</v>
      </c>
      <c r="D3381" t="b">
        <v>0</v>
      </c>
    </row>
    <row r="3382" spans="1:4" x14ac:dyDescent="0.25">
      <c r="A3382" t="s">
        <v>1117</v>
      </c>
      <c r="B3382" t="s">
        <v>1714</v>
      </c>
      <c r="C3382" t="s">
        <v>4729</v>
      </c>
      <c r="D3382">
        <v>1</v>
      </c>
    </row>
    <row r="3383" spans="1:4" x14ac:dyDescent="0.25">
      <c r="A3383" t="s">
        <v>1117</v>
      </c>
      <c r="B3383" t="s">
        <v>1714</v>
      </c>
      <c r="C3383" t="s">
        <v>4730</v>
      </c>
      <c r="D3383">
        <v>0</v>
      </c>
    </row>
    <row r="3384" spans="1:4" x14ac:dyDescent="0.25">
      <c r="A3384" t="s">
        <v>1117</v>
      </c>
      <c r="B3384" t="s">
        <v>1714</v>
      </c>
      <c r="C3384" t="s">
        <v>4731</v>
      </c>
      <c r="D3384">
        <v>0</v>
      </c>
    </row>
    <row r="3385" spans="1:4" x14ac:dyDescent="0.25">
      <c r="A3385" t="s">
        <v>1117</v>
      </c>
      <c r="B3385" t="s">
        <v>1714</v>
      </c>
      <c r="C3385" t="s">
        <v>1046</v>
      </c>
      <c r="D3385">
        <v>0</v>
      </c>
    </row>
    <row r="3386" spans="1:4" x14ac:dyDescent="0.25">
      <c r="A3386" t="s">
        <v>1117</v>
      </c>
      <c r="B3386" t="s">
        <v>1714</v>
      </c>
      <c r="C3386" t="s">
        <v>9</v>
      </c>
      <c r="D3386">
        <v>0</v>
      </c>
    </row>
    <row r="3387" spans="1:4" x14ac:dyDescent="0.25">
      <c r="A3387" t="s">
        <v>1117</v>
      </c>
      <c r="B3387" t="s">
        <v>1714</v>
      </c>
      <c r="C3387" t="s">
        <v>4733</v>
      </c>
      <c r="D3387">
        <v>0</v>
      </c>
    </row>
    <row r="3388" spans="1:4" x14ac:dyDescent="0.25">
      <c r="A3388" t="s">
        <v>1117</v>
      </c>
      <c r="B3388" t="s">
        <v>1714</v>
      </c>
      <c r="C3388" t="s">
        <v>4734</v>
      </c>
      <c r="D3388">
        <v>0</v>
      </c>
    </row>
    <row r="3389" spans="1:4" x14ac:dyDescent="0.25">
      <c r="A3389" t="s">
        <v>1117</v>
      </c>
      <c r="B3389" t="s">
        <v>1714</v>
      </c>
      <c r="C3389" t="s">
        <v>4735</v>
      </c>
      <c r="D3389">
        <v>0</v>
      </c>
    </row>
    <row r="3390" spans="1:4" x14ac:dyDescent="0.25">
      <c r="A3390" t="s">
        <v>1117</v>
      </c>
      <c r="B3390" t="s">
        <v>1714</v>
      </c>
      <c r="C3390" t="s">
        <v>1081</v>
      </c>
      <c r="D3390" t="s">
        <v>3084</v>
      </c>
    </row>
    <row r="3391" spans="1:4" x14ac:dyDescent="0.25">
      <c r="A3391" t="s">
        <v>1117</v>
      </c>
      <c r="B3391" t="s">
        <v>1717</v>
      </c>
      <c r="C3391" t="s">
        <v>4725</v>
      </c>
      <c r="D3391">
        <v>226</v>
      </c>
    </row>
    <row r="3392" spans="1:4" x14ac:dyDescent="0.25">
      <c r="A3392" t="s">
        <v>1117</v>
      </c>
      <c r="B3392" t="s">
        <v>1717</v>
      </c>
      <c r="C3392" t="s">
        <v>1083</v>
      </c>
      <c r="D3392" t="b">
        <v>0</v>
      </c>
    </row>
    <row r="3393" spans="1:4" x14ac:dyDescent="0.25">
      <c r="A3393" t="s">
        <v>1117</v>
      </c>
      <c r="B3393" t="s">
        <v>1717</v>
      </c>
      <c r="C3393" t="s">
        <v>4726</v>
      </c>
      <c r="D3393" t="b">
        <v>0</v>
      </c>
    </row>
    <row r="3394" spans="1:4" x14ac:dyDescent="0.25">
      <c r="A3394" t="s">
        <v>1117</v>
      </c>
      <c r="B3394" t="s">
        <v>1717</v>
      </c>
      <c r="C3394" t="s">
        <v>4727</v>
      </c>
      <c r="D3394" t="b">
        <v>0</v>
      </c>
    </row>
    <row r="3395" spans="1:4" x14ac:dyDescent="0.25">
      <c r="A3395" t="s">
        <v>1117</v>
      </c>
      <c r="B3395" t="s">
        <v>1717</v>
      </c>
      <c r="C3395" t="s">
        <v>4728</v>
      </c>
      <c r="D3395" t="b">
        <v>0</v>
      </c>
    </row>
    <row r="3396" spans="1:4" x14ac:dyDescent="0.25">
      <c r="A3396" t="s">
        <v>1117</v>
      </c>
      <c r="B3396" t="s">
        <v>1717</v>
      </c>
      <c r="C3396" t="s">
        <v>2454</v>
      </c>
      <c r="D3396" t="b">
        <v>0</v>
      </c>
    </row>
    <row r="3397" spans="1:4" x14ac:dyDescent="0.25">
      <c r="A3397" t="s">
        <v>1117</v>
      </c>
      <c r="B3397" t="s">
        <v>1717</v>
      </c>
      <c r="C3397" t="s">
        <v>4729</v>
      </c>
      <c r="D3397">
        <v>0</v>
      </c>
    </row>
    <row r="3398" spans="1:4" x14ac:dyDescent="0.25">
      <c r="A3398" t="s">
        <v>1117</v>
      </c>
      <c r="B3398" t="s">
        <v>1717</v>
      </c>
      <c r="C3398" t="s">
        <v>4730</v>
      </c>
      <c r="D3398">
        <v>0</v>
      </c>
    </row>
    <row r="3399" spans="1:4" x14ac:dyDescent="0.25">
      <c r="A3399" t="s">
        <v>1117</v>
      </c>
      <c r="B3399" t="s">
        <v>1717</v>
      </c>
      <c r="C3399" t="s">
        <v>4731</v>
      </c>
      <c r="D3399">
        <v>0</v>
      </c>
    </row>
    <row r="3400" spans="1:4" x14ac:dyDescent="0.25">
      <c r="A3400" t="s">
        <v>1117</v>
      </c>
      <c r="B3400" t="s">
        <v>1717</v>
      </c>
      <c r="C3400" t="s">
        <v>1046</v>
      </c>
      <c r="D3400">
        <v>0</v>
      </c>
    </row>
    <row r="3401" spans="1:4" x14ac:dyDescent="0.25">
      <c r="A3401" t="s">
        <v>1117</v>
      </c>
      <c r="B3401" t="s">
        <v>1717</v>
      </c>
      <c r="C3401" t="s">
        <v>9</v>
      </c>
      <c r="D3401">
        <v>0</v>
      </c>
    </row>
    <row r="3402" spans="1:4" x14ac:dyDescent="0.25">
      <c r="A3402" t="s">
        <v>1117</v>
      </c>
      <c r="B3402" t="s">
        <v>1717</v>
      </c>
      <c r="C3402" t="s">
        <v>4733</v>
      </c>
      <c r="D3402">
        <v>0</v>
      </c>
    </row>
    <row r="3403" spans="1:4" x14ac:dyDescent="0.25">
      <c r="A3403" t="s">
        <v>1117</v>
      </c>
      <c r="B3403" t="s">
        <v>1717</v>
      </c>
      <c r="C3403" t="s">
        <v>4734</v>
      </c>
      <c r="D3403">
        <v>0</v>
      </c>
    </row>
    <row r="3404" spans="1:4" x14ac:dyDescent="0.25">
      <c r="A3404" t="s">
        <v>1117</v>
      </c>
      <c r="B3404" t="s">
        <v>1717</v>
      </c>
      <c r="C3404" t="s">
        <v>4735</v>
      </c>
      <c r="D3404">
        <v>0</v>
      </c>
    </row>
    <row r="3405" spans="1:4" x14ac:dyDescent="0.25">
      <c r="A3405" t="s">
        <v>1117</v>
      </c>
      <c r="B3405" t="s">
        <v>1717</v>
      </c>
      <c r="C3405" t="s">
        <v>1081</v>
      </c>
      <c r="D3405" t="s">
        <v>3111</v>
      </c>
    </row>
    <row r="3406" spans="1:4" x14ac:dyDescent="0.25">
      <c r="A3406" t="s">
        <v>1117</v>
      </c>
      <c r="B3406" t="s">
        <v>1721</v>
      </c>
      <c r="C3406" t="s">
        <v>4725</v>
      </c>
      <c r="D3406">
        <v>227</v>
      </c>
    </row>
    <row r="3407" spans="1:4" x14ac:dyDescent="0.25">
      <c r="A3407" t="s">
        <v>1117</v>
      </c>
      <c r="B3407" t="s">
        <v>1721</v>
      </c>
      <c r="C3407" t="s">
        <v>1083</v>
      </c>
      <c r="D3407" t="b">
        <v>0</v>
      </c>
    </row>
    <row r="3408" spans="1:4" x14ac:dyDescent="0.25">
      <c r="A3408" t="s">
        <v>1117</v>
      </c>
      <c r="B3408" t="s">
        <v>1721</v>
      </c>
      <c r="C3408" t="s">
        <v>4726</v>
      </c>
      <c r="D3408" t="b">
        <v>0</v>
      </c>
    </row>
    <row r="3409" spans="1:4" x14ac:dyDescent="0.25">
      <c r="A3409" t="s">
        <v>1117</v>
      </c>
      <c r="B3409" t="s">
        <v>1721</v>
      </c>
      <c r="C3409" t="s">
        <v>4727</v>
      </c>
      <c r="D3409" t="b">
        <v>0</v>
      </c>
    </row>
    <row r="3410" spans="1:4" x14ac:dyDescent="0.25">
      <c r="A3410" t="s">
        <v>1117</v>
      </c>
      <c r="B3410" t="s">
        <v>1721</v>
      </c>
      <c r="C3410" t="s">
        <v>4728</v>
      </c>
      <c r="D3410" t="b">
        <v>0</v>
      </c>
    </row>
    <row r="3411" spans="1:4" x14ac:dyDescent="0.25">
      <c r="A3411" t="s">
        <v>1117</v>
      </c>
      <c r="B3411" t="s">
        <v>1721</v>
      </c>
      <c r="C3411" t="s">
        <v>2454</v>
      </c>
      <c r="D3411" t="b">
        <v>0</v>
      </c>
    </row>
    <row r="3412" spans="1:4" x14ac:dyDescent="0.25">
      <c r="A3412" t="s">
        <v>1117</v>
      </c>
      <c r="B3412" t="s">
        <v>1721</v>
      </c>
      <c r="C3412" t="s">
        <v>4729</v>
      </c>
      <c r="D3412">
        <v>0</v>
      </c>
    </row>
    <row r="3413" spans="1:4" x14ac:dyDescent="0.25">
      <c r="A3413" t="s">
        <v>1117</v>
      </c>
      <c r="B3413" t="s">
        <v>1721</v>
      </c>
      <c r="C3413" t="s">
        <v>4730</v>
      </c>
      <c r="D3413">
        <v>0</v>
      </c>
    </row>
    <row r="3414" spans="1:4" x14ac:dyDescent="0.25">
      <c r="A3414" t="s">
        <v>1117</v>
      </c>
      <c r="B3414" t="s">
        <v>1721</v>
      </c>
      <c r="C3414" t="s">
        <v>4731</v>
      </c>
      <c r="D3414">
        <v>0</v>
      </c>
    </row>
    <row r="3415" spans="1:4" x14ac:dyDescent="0.25">
      <c r="A3415" t="s">
        <v>1117</v>
      </c>
      <c r="B3415" t="s">
        <v>1721</v>
      </c>
      <c r="C3415" t="s">
        <v>1046</v>
      </c>
      <c r="D3415">
        <v>0</v>
      </c>
    </row>
    <row r="3416" spans="1:4" x14ac:dyDescent="0.25">
      <c r="A3416" t="s">
        <v>1117</v>
      </c>
      <c r="B3416" t="s">
        <v>1721</v>
      </c>
      <c r="C3416" t="s">
        <v>9</v>
      </c>
      <c r="D3416">
        <v>0</v>
      </c>
    </row>
    <row r="3417" spans="1:4" x14ac:dyDescent="0.25">
      <c r="A3417" t="s">
        <v>1117</v>
      </c>
      <c r="B3417" t="s">
        <v>1721</v>
      </c>
      <c r="C3417" t="s">
        <v>4733</v>
      </c>
      <c r="D3417">
        <v>0</v>
      </c>
    </row>
    <row r="3418" spans="1:4" x14ac:dyDescent="0.25">
      <c r="A3418" t="s">
        <v>1117</v>
      </c>
      <c r="B3418" t="s">
        <v>1721</v>
      </c>
      <c r="C3418" t="s">
        <v>4734</v>
      </c>
      <c r="D3418">
        <v>0</v>
      </c>
    </row>
    <row r="3419" spans="1:4" x14ac:dyDescent="0.25">
      <c r="A3419" t="s">
        <v>1117</v>
      </c>
      <c r="B3419" t="s">
        <v>1721</v>
      </c>
      <c r="C3419" t="s">
        <v>4735</v>
      </c>
      <c r="D3419">
        <v>0</v>
      </c>
    </row>
    <row r="3420" spans="1:4" x14ac:dyDescent="0.25">
      <c r="A3420" t="s">
        <v>1117</v>
      </c>
      <c r="B3420" t="s">
        <v>1721</v>
      </c>
      <c r="C3420" t="s">
        <v>1081</v>
      </c>
      <c r="D3420" t="s">
        <v>3111</v>
      </c>
    </row>
    <row r="3421" spans="1:4" x14ac:dyDescent="0.25">
      <c r="A3421" t="s">
        <v>1117</v>
      </c>
      <c r="B3421" t="s">
        <v>1723</v>
      </c>
      <c r="C3421" t="s">
        <v>4725</v>
      </c>
      <c r="D3421">
        <v>228</v>
      </c>
    </row>
    <row r="3422" spans="1:4" x14ac:dyDescent="0.25">
      <c r="A3422" t="s">
        <v>1117</v>
      </c>
      <c r="B3422" t="s">
        <v>1723</v>
      </c>
      <c r="C3422" t="s">
        <v>1083</v>
      </c>
      <c r="D3422" t="b">
        <v>0</v>
      </c>
    </row>
    <row r="3423" spans="1:4" x14ac:dyDescent="0.25">
      <c r="A3423" t="s">
        <v>1117</v>
      </c>
      <c r="B3423" t="s">
        <v>1723</v>
      </c>
      <c r="C3423" t="s">
        <v>4726</v>
      </c>
      <c r="D3423" t="b">
        <v>0</v>
      </c>
    </row>
    <row r="3424" spans="1:4" x14ac:dyDescent="0.25">
      <c r="A3424" t="s">
        <v>1117</v>
      </c>
      <c r="B3424" t="s">
        <v>1723</v>
      </c>
      <c r="C3424" t="s">
        <v>4727</v>
      </c>
      <c r="D3424" t="b">
        <v>0</v>
      </c>
    </row>
    <row r="3425" spans="1:4" x14ac:dyDescent="0.25">
      <c r="A3425" t="s">
        <v>1117</v>
      </c>
      <c r="B3425" t="s">
        <v>1723</v>
      </c>
      <c r="C3425" t="s">
        <v>4728</v>
      </c>
      <c r="D3425" t="b">
        <v>0</v>
      </c>
    </row>
    <row r="3426" spans="1:4" x14ac:dyDescent="0.25">
      <c r="A3426" t="s">
        <v>1117</v>
      </c>
      <c r="B3426" t="s">
        <v>1723</v>
      </c>
      <c r="C3426" t="s">
        <v>2454</v>
      </c>
      <c r="D3426" t="b">
        <v>0</v>
      </c>
    </row>
    <row r="3427" spans="1:4" x14ac:dyDescent="0.25">
      <c r="A3427" t="s">
        <v>1117</v>
      </c>
      <c r="B3427" t="s">
        <v>1723</v>
      </c>
      <c r="C3427" t="s">
        <v>4729</v>
      </c>
      <c r="D3427">
        <v>0</v>
      </c>
    </row>
    <row r="3428" spans="1:4" x14ac:dyDescent="0.25">
      <c r="A3428" t="s">
        <v>1117</v>
      </c>
      <c r="B3428" t="s">
        <v>1723</v>
      </c>
      <c r="C3428" t="s">
        <v>4730</v>
      </c>
      <c r="D3428">
        <v>0</v>
      </c>
    </row>
    <row r="3429" spans="1:4" x14ac:dyDescent="0.25">
      <c r="A3429" t="s">
        <v>1117</v>
      </c>
      <c r="B3429" t="s">
        <v>1723</v>
      </c>
      <c r="C3429" t="s">
        <v>4731</v>
      </c>
      <c r="D3429">
        <v>0</v>
      </c>
    </row>
    <row r="3430" spans="1:4" x14ac:dyDescent="0.25">
      <c r="A3430" t="s">
        <v>1117</v>
      </c>
      <c r="B3430" t="s">
        <v>1723</v>
      </c>
      <c r="C3430" t="s">
        <v>1046</v>
      </c>
      <c r="D3430">
        <v>0</v>
      </c>
    </row>
    <row r="3431" spans="1:4" x14ac:dyDescent="0.25">
      <c r="A3431" t="s">
        <v>1117</v>
      </c>
      <c r="B3431" t="s">
        <v>1723</v>
      </c>
      <c r="C3431" t="s">
        <v>9</v>
      </c>
      <c r="D3431">
        <v>0</v>
      </c>
    </row>
    <row r="3432" spans="1:4" x14ac:dyDescent="0.25">
      <c r="A3432" t="s">
        <v>1117</v>
      </c>
      <c r="B3432" t="s">
        <v>1723</v>
      </c>
      <c r="C3432" t="s">
        <v>4733</v>
      </c>
      <c r="D3432">
        <v>0</v>
      </c>
    </row>
    <row r="3433" spans="1:4" x14ac:dyDescent="0.25">
      <c r="A3433" t="s">
        <v>1117</v>
      </c>
      <c r="B3433" t="s">
        <v>1723</v>
      </c>
      <c r="C3433" t="s">
        <v>4734</v>
      </c>
      <c r="D3433">
        <v>0</v>
      </c>
    </row>
    <row r="3434" spans="1:4" x14ac:dyDescent="0.25">
      <c r="A3434" t="s">
        <v>1117</v>
      </c>
      <c r="B3434" t="s">
        <v>1723</v>
      </c>
      <c r="C3434" t="s">
        <v>4735</v>
      </c>
      <c r="D3434">
        <v>0</v>
      </c>
    </row>
    <row r="3435" spans="1:4" x14ac:dyDescent="0.25">
      <c r="A3435" t="s">
        <v>1117</v>
      </c>
      <c r="B3435" t="s">
        <v>1723</v>
      </c>
      <c r="C3435" t="s">
        <v>1081</v>
      </c>
      <c r="D3435" t="s">
        <v>3111</v>
      </c>
    </row>
    <row r="3436" spans="1:4" x14ac:dyDescent="0.25">
      <c r="A3436" t="s">
        <v>1117</v>
      </c>
      <c r="B3436" t="s">
        <v>1725</v>
      </c>
      <c r="C3436" t="s">
        <v>4725</v>
      </c>
      <c r="D3436">
        <v>229</v>
      </c>
    </row>
    <row r="3437" spans="1:4" x14ac:dyDescent="0.25">
      <c r="A3437" t="s">
        <v>1117</v>
      </c>
      <c r="B3437" t="s">
        <v>1725</v>
      </c>
      <c r="C3437" t="s">
        <v>1083</v>
      </c>
      <c r="D3437" t="b">
        <v>0</v>
      </c>
    </row>
    <row r="3438" spans="1:4" x14ac:dyDescent="0.25">
      <c r="A3438" t="s">
        <v>1117</v>
      </c>
      <c r="B3438" t="s">
        <v>1725</v>
      </c>
      <c r="C3438" t="s">
        <v>4726</v>
      </c>
      <c r="D3438" t="b">
        <v>0</v>
      </c>
    </row>
    <row r="3439" spans="1:4" x14ac:dyDescent="0.25">
      <c r="A3439" t="s">
        <v>1117</v>
      </c>
      <c r="B3439" t="s">
        <v>1725</v>
      </c>
      <c r="C3439" t="s">
        <v>4727</v>
      </c>
      <c r="D3439" t="b">
        <v>0</v>
      </c>
    </row>
    <row r="3440" spans="1:4" x14ac:dyDescent="0.25">
      <c r="A3440" t="s">
        <v>1117</v>
      </c>
      <c r="B3440" t="s">
        <v>1725</v>
      </c>
      <c r="C3440" t="s">
        <v>4728</v>
      </c>
      <c r="D3440" t="b">
        <v>0</v>
      </c>
    </row>
    <row r="3441" spans="1:4" x14ac:dyDescent="0.25">
      <c r="A3441" t="s">
        <v>1117</v>
      </c>
      <c r="B3441" t="s">
        <v>1725</v>
      </c>
      <c r="C3441" t="s">
        <v>2454</v>
      </c>
      <c r="D3441" t="b">
        <v>0</v>
      </c>
    </row>
    <row r="3442" spans="1:4" x14ac:dyDescent="0.25">
      <c r="A3442" t="s">
        <v>1117</v>
      </c>
      <c r="B3442" t="s">
        <v>1725</v>
      </c>
      <c r="C3442" t="s">
        <v>4729</v>
      </c>
      <c r="D3442">
        <v>0</v>
      </c>
    </row>
    <row r="3443" spans="1:4" x14ac:dyDescent="0.25">
      <c r="A3443" t="s">
        <v>1117</v>
      </c>
      <c r="B3443" t="s">
        <v>1725</v>
      </c>
      <c r="C3443" t="s">
        <v>4730</v>
      </c>
      <c r="D3443">
        <v>0</v>
      </c>
    </row>
    <row r="3444" spans="1:4" x14ac:dyDescent="0.25">
      <c r="A3444" t="s">
        <v>1117</v>
      </c>
      <c r="B3444" t="s">
        <v>1725</v>
      </c>
      <c r="C3444" t="s">
        <v>4731</v>
      </c>
      <c r="D3444">
        <v>0</v>
      </c>
    </row>
    <row r="3445" spans="1:4" x14ac:dyDescent="0.25">
      <c r="A3445" t="s">
        <v>1117</v>
      </c>
      <c r="B3445" t="s">
        <v>1725</v>
      </c>
      <c r="C3445" t="s">
        <v>1046</v>
      </c>
      <c r="D3445">
        <v>0</v>
      </c>
    </row>
    <row r="3446" spans="1:4" x14ac:dyDescent="0.25">
      <c r="A3446" t="s">
        <v>1117</v>
      </c>
      <c r="B3446" t="s">
        <v>1725</v>
      </c>
      <c r="C3446" t="s">
        <v>9</v>
      </c>
      <c r="D3446">
        <v>0</v>
      </c>
    </row>
    <row r="3447" spans="1:4" x14ac:dyDescent="0.25">
      <c r="A3447" t="s">
        <v>1117</v>
      </c>
      <c r="B3447" t="s">
        <v>1725</v>
      </c>
      <c r="C3447" t="s">
        <v>4733</v>
      </c>
      <c r="D3447">
        <v>0</v>
      </c>
    </row>
    <row r="3448" spans="1:4" x14ac:dyDescent="0.25">
      <c r="A3448" t="s">
        <v>1117</v>
      </c>
      <c r="B3448" t="s">
        <v>1725</v>
      </c>
      <c r="C3448" t="s">
        <v>4734</v>
      </c>
      <c r="D3448">
        <v>0</v>
      </c>
    </row>
    <row r="3449" spans="1:4" x14ac:dyDescent="0.25">
      <c r="A3449" t="s">
        <v>1117</v>
      </c>
      <c r="B3449" t="s">
        <v>1725</v>
      </c>
      <c r="C3449" t="s">
        <v>4735</v>
      </c>
      <c r="D3449">
        <v>0</v>
      </c>
    </row>
    <row r="3450" spans="1:4" x14ac:dyDescent="0.25">
      <c r="A3450" t="s">
        <v>1117</v>
      </c>
      <c r="B3450" t="s">
        <v>1725</v>
      </c>
      <c r="C3450" t="s">
        <v>1081</v>
      </c>
      <c r="D3450" t="s">
        <v>3111</v>
      </c>
    </row>
    <row r="3451" spans="1:4" x14ac:dyDescent="0.25">
      <c r="A3451" t="s">
        <v>1117</v>
      </c>
      <c r="B3451" t="s">
        <v>1728</v>
      </c>
      <c r="C3451" t="s">
        <v>4725</v>
      </c>
      <c r="D3451">
        <v>230</v>
      </c>
    </row>
    <row r="3452" spans="1:4" x14ac:dyDescent="0.25">
      <c r="A3452" t="s">
        <v>1117</v>
      </c>
      <c r="B3452" t="s">
        <v>1728</v>
      </c>
      <c r="C3452" t="s">
        <v>1083</v>
      </c>
      <c r="D3452" t="b">
        <v>0</v>
      </c>
    </row>
    <row r="3453" spans="1:4" x14ac:dyDescent="0.25">
      <c r="A3453" t="s">
        <v>1117</v>
      </c>
      <c r="B3453" t="s">
        <v>1728</v>
      </c>
      <c r="C3453" t="s">
        <v>4726</v>
      </c>
      <c r="D3453" t="b">
        <v>0</v>
      </c>
    </row>
    <row r="3454" spans="1:4" x14ac:dyDescent="0.25">
      <c r="A3454" t="s">
        <v>1117</v>
      </c>
      <c r="B3454" t="s">
        <v>1728</v>
      </c>
      <c r="C3454" t="s">
        <v>4727</v>
      </c>
      <c r="D3454" t="b">
        <v>0</v>
      </c>
    </row>
    <row r="3455" spans="1:4" x14ac:dyDescent="0.25">
      <c r="A3455" t="s">
        <v>1117</v>
      </c>
      <c r="B3455" t="s">
        <v>1728</v>
      </c>
      <c r="C3455" t="s">
        <v>4728</v>
      </c>
      <c r="D3455" t="b">
        <v>0</v>
      </c>
    </row>
    <row r="3456" spans="1:4" x14ac:dyDescent="0.25">
      <c r="A3456" t="s">
        <v>1117</v>
      </c>
      <c r="B3456" t="s">
        <v>1728</v>
      </c>
      <c r="C3456" t="s">
        <v>2454</v>
      </c>
      <c r="D3456" t="b">
        <v>0</v>
      </c>
    </row>
    <row r="3457" spans="1:4" x14ac:dyDescent="0.25">
      <c r="A3457" t="s">
        <v>1117</v>
      </c>
      <c r="B3457" t="s">
        <v>1728</v>
      </c>
      <c r="C3457" t="s">
        <v>4729</v>
      </c>
      <c r="D3457">
        <v>0</v>
      </c>
    </row>
    <row r="3458" spans="1:4" x14ac:dyDescent="0.25">
      <c r="A3458" t="s">
        <v>1117</v>
      </c>
      <c r="B3458" t="s">
        <v>1728</v>
      </c>
      <c r="C3458" t="s">
        <v>4730</v>
      </c>
      <c r="D3458">
        <v>0</v>
      </c>
    </row>
    <row r="3459" spans="1:4" x14ac:dyDescent="0.25">
      <c r="A3459" t="s">
        <v>1117</v>
      </c>
      <c r="B3459" t="s">
        <v>1728</v>
      </c>
      <c r="C3459" t="s">
        <v>4731</v>
      </c>
      <c r="D3459">
        <v>0</v>
      </c>
    </row>
    <row r="3460" spans="1:4" x14ac:dyDescent="0.25">
      <c r="A3460" t="s">
        <v>1117</v>
      </c>
      <c r="B3460" t="s">
        <v>1728</v>
      </c>
      <c r="C3460" t="s">
        <v>1046</v>
      </c>
      <c r="D3460">
        <v>0</v>
      </c>
    </row>
    <row r="3461" spans="1:4" x14ac:dyDescent="0.25">
      <c r="A3461" t="s">
        <v>1117</v>
      </c>
      <c r="B3461" t="s">
        <v>1728</v>
      </c>
      <c r="C3461" t="s">
        <v>9</v>
      </c>
      <c r="D3461">
        <v>0</v>
      </c>
    </row>
    <row r="3462" spans="1:4" x14ac:dyDescent="0.25">
      <c r="A3462" t="s">
        <v>1117</v>
      </c>
      <c r="B3462" t="s">
        <v>1728</v>
      </c>
      <c r="C3462" t="s">
        <v>4733</v>
      </c>
      <c r="D3462">
        <v>0</v>
      </c>
    </row>
    <row r="3463" spans="1:4" x14ac:dyDescent="0.25">
      <c r="A3463" t="s">
        <v>1117</v>
      </c>
      <c r="B3463" t="s">
        <v>1728</v>
      </c>
      <c r="C3463" t="s">
        <v>4734</v>
      </c>
      <c r="D3463">
        <v>0</v>
      </c>
    </row>
    <row r="3464" spans="1:4" x14ac:dyDescent="0.25">
      <c r="A3464" t="s">
        <v>1117</v>
      </c>
      <c r="B3464" t="s">
        <v>1728</v>
      </c>
      <c r="C3464" t="s">
        <v>4735</v>
      </c>
      <c r="D3464">
        <v>0</v>
      </c>
    </row>
    <row r="3465" spans="1:4" x14ac:dyDescent="0.25">
      <c r="A3465" t="s">
        <v>1117</v>
      </c>
      <c r="B3465" t="s">
        <v>1728</v>
      </c>
      <c r="C3465" t="s">
        <v>1081</v>
      </c>
      <c r="D3465" t="s">
        <v>3111</v>
      </c>
    </row>
    <row r="3466" spans="1:4" x14ac:dyDescent="0.25">
      <c r="A3466" t="s">
        <v>1117</v>
      </c>
      <c r="B3466" t="s">
        <v>1732</v>
      </c>
      <c r="C3466" t="s">
        <v>4725</v>
      </c>
      <c r="D3466">
        <v>231</v>
      </c>
    </row>
    <row r="3467" spans="1:4" x14ac:dyDescent="0.25">
      <c r="A3467" t="s">
        <v>1117</v>
      </c>
      <c r="B3467" t="s">
        <v>1732</v>
      </c>
      <c r="C3467" t="s">
        <v>1083</v>
      </c>
      <c r="D3467" t="b">
        <v>0</v>
      </c>
    </row>
    <row r="3468" spans="1:4" x14ac:dyDescent="0.25">
      <c r="A3468" t="s">
        <v>1117</v>
      </c>
      <c r="B3468" t="s">
        <v>1732</v>
      </c>
      <c r="C3468" t="s">
        <v>4726</v>
      </c>
      <c r="D3468" t="b">
        <v>0</v>
      </c>
    </row>
    <row r="3469" spans="1:4" x14ac:dyDescent="0.25">
      <c r="A3469" t="s">
        <v>1117</v>
      </c>
      <c r="B3469" t="s">
        <v>1732</v>
      </c>
      <c r="C3469" t="s">
        <v>4727</v>
      </c>
      <c r="D3469" t="b">
        <v>0</v>
      </c>
    </row>
    <row r="3470" spans="1:4" x14ac:dyDescent="0.25">
      <c r="A3470" t="s">
        <v>1117</v>
      </c>
      <c r="B3470" t="s">
        <v>1732</v>
      </c>
      <c r="C3470" t="s">
        <v>4728</v>
      </c>
      <c r="D3470" t="b">
        <v>0</v>
      </c>
    </row>
    <row r="3471" spans="1:4" x14ac:dyDescent="0.25">
      <c r="A3471" t="s">
        <v>1117</v>
      </c>
      <c r="B3471" t="s">
        <v>1732</v>
      </c>
      <c r="C3471" t="s">
        <v>2454</v>
      </c>
      <c r="D3471" t="b">
        <v>0</v>
      </c>
    </row>
    <row r="3472" spans="1:4" x14ac:dyDescent="0.25">
      <c r="A3472" t="s">
        <v>1117</v>
      </c>
      <c r="B3472" t="s">
        <v>1732</v>
      </c>
      <c r="C3472" t="s">
        <v>4729</v>
      </c>
      <c r="D3472">
        <v>0</v>
      </c>
    </row>
    <row r="3473" spans="1:4" x14ac:dyDescent="0.25">
      <c r="A3473" t="s">
        <v>1117</v>
      </c>
      <c r="B3473" t="s">
        <v>1732</v>
      </c>
      <c r="C3473" t="s">
        <v>4730</v>
      </c>
      <c r="D3473">
        <v>0</v>
      </c>
    </row>
    <row r="3474" spans="1:4" x14ac:dyDescent="0.25">
      <c r="A3474" t="s">
        <v>1117</v>
      </c>
      <c r="B3474" t="s">
        <v>1732</v>
      </c>
      <c r="C3474" t="s">
        <v>4731</v>
      </c>
      <c r="D3474">
        <v>0</v>
      </c>
    </row>
    <row r="3475" spans="1:4" x14ac:dyDescent="0.25">
      <c r="A3475" t="s">
        <v>1117</v>
      </c>
      <c r="B3475" t="s">
        <v>1732</v>
      </c>
      <c r="C3475" t="s">
        <v>1046</v>
      </c>
      <c r="D3475">
        <v>0</v>
      </c>
    </row>
    <row r="3476" spans="1:4" x14ac:dyDescent="0.25">
      <c r="A3476" t="s">
        <v>1117</v>
      </c>
      <c r="B3476" t="s">
        <v>1732</v>
      </c>
      <c r="C3476" t="s">
        <v>9</v>
      </c>
      <c r="D3476">
        <v>0</v>
      </c>
    </row>
    <row r="3477" spans="1:4" x14ac:dyDescent="0.25">
      <c r="A3477" t="s">
        <v>1117</v>
      </c>
      <c r="B3477" t="s">
        <v>1732</v>
      </c>
      <c r="C3477" t="s">
        <v>4733</v>
      </c>
      <c r="D3477">
        <v>0</v>
      </c>
    </row>
    <row r="3478" spans="1:4" x14ac:dyDescent="0.25">
      <c r="A3478" t="s">
        <v>1117</v>
      </c>
      <c r="B3478" t="s">
        <v>1732</v>
      </c>
      <c r="C3478" t="s">
        <v>4734</v>
      </c>
      <c r="D3478">
        <v>0</v>
      </c>
    </row>
    <row r="3479" spans="1:4" x14ac:dyDescent="0.25">
      <c r="A3479" t="s">
        <v>1117</v>
      </c>
      <c r="B3479" t="s">
        <v>1732</v>
      </c>
      <c r="C3479" t="s">
        <v>4735</v>
      </c>
      <c r="D3479">
        <v>0</v>
      </c>
    </row>
    <row r="3480" spans="1:4" x14ac:dyDescent="0.25">
      <c r="A3480" t="s">
        <v>1117</v>
      </c>
      <c r="B3480" t="s">
        <v>1732</v>
      </c>
      <c r="C3480" t="s">
        <v>1081</v>
      </c>
      <c r="D3480" t="s">
        <v>3111</v>
      </c>
    </row>
    <row r="3481" spans="1:4" x14ac:dyDescent="0.25">
      <c r="A3481" t="s">
        <v>1117</v>
      </c>
      <c r="B3481" t="s">
        <v>1736</v>
      </c>
      <c r="C3481" t="s">
        <v>4725</v>
      </c>
      <c r="D3481">
        <v>232</v>
      </c>
    </row>
    <row r="3482" spans="1:4" x14ac:dyDescent="0.25">
      <c r="A3482" t="s">
        <v>1117</v>
      </c>
      <c r="B3482" t="s">
        <v>1736</v>
      </c>
      <c r="C3482" t="s">
        <v>1083</v>
      </c>
      <c r="D3482" t="b">
        <v>0</v>
      </c>
    </row>
    <row r="3483" spans="1:4" x14ac:dyDescent="0.25">
      <c r="A3483" t="s">
        <v>1117</v>
      </c>
      <c r="B3483" t="s">
        <v>1736</v>
      </c>
      <c r="C3483" t="s">
        <v>4726</v>
      </c>
      <c r="D3483" t="b">
        <v>0</v>
      </c>
    </row>
    <row r="3484" spans="1:4" x14ac:dyDescent="0.25">
      <c r="A3484" t="s">
        <v>1117</v>
      </c>
      <c r="B3484" t="s">
        <v>1736</v>
      </c>
      <c r="C3484" t="s">
        <v>4727</v>
      </c>
      <c r="D3484" t="b">
        <v>0</v>
      </c>
    </row>
    <row r="3485" spans="1:4" x14ac:dyDescent="0.25">
      <c r="A3485" t="s">
        <v>1117</v>
      </c>
      <c r="B3485" t="s">
        <v>1736</v>
      </c>
      <c r="C3485" t="s">
        <v>4728</v>
      </c>
      <c r="D3485" t="b">
        <v>0</v>
      </c>
    </row>
    <row r="3486" spans="1:4" x14ac:dyDescent="0.25">
      <c r="A3486" t="s">
        <v>1117</v>
      </c>
      <c r="B3486" t="s">
        <v>1736</v>
      </c>
      <c r="C3486" t="s">
        <v>2454</v>
      </c>
      <c r="D3486" t="b">
        <v>0</v>
      </c>
    </row>
    <row r="3487" spans="1:4" x14ac:dyDescent="0.25">
      <c r="A3487" t="s">
        <v>1117</v>
      </c>
      <c r="B3487" t="s">
        <v>1736</v>
      </c>
      <c r="C3487" t="s">
        <v>4729</v>
      </c>
      <c r="D3487">
        <v>0</v>
      </c>
    </row>
    <row r="3488" spans="1:4" x14ac:dyDescent="0.25">
      <c r="A3488" t="s">
        <v>1117</v>
      </c>
      <c r="B3488" t="s">
        <v>1736</v>
      </c>
      <c r="C3488" t="s">
        <v>4730</v>
      </c>
      <c r="D3488">
        <v>0</v>
      </c>
    </row>
    <row r="3489" spans="1:4" x14ac:dyDescent="0.25">
      <c r="A3489" t="s">
        <v>1117</v>
      </c>
      <c r="B3489" t="s">
        <v>1736</v>
      </c>
      <c r="C3489" t="s">
        <v>4731</v>
      </c>
      <c r="D3489">
        <v>0</v>
      </c>
    </row>
    <row r="3490" spans="1:4" x14ac:dyDescent="0.25">
      <c r="A3490" t="s">
        <v>1117</v>
      </c>
      <c r="B3490" t="s">
        <v>1736</v>
      </c>
      <c r="C3490" t="s">
        <v>1046</v>
      </c>
      <c r="D3490">
        <v>0</v>
      </c>
    </row>
    <row r="3491" spans="1:4" x14ac:dyDescent="0.25">
      <c r="A3491" t="s">
        <v>1117</v>
      </c>
      <c r="B3491" t="s">
        <v>1736</v>
      </c>
      <c r="C3491" t="s">
        <v>9</v>
      </c>
      <c r="D3491">
        <v>0</v>
      </c>
    </row>
    <row r="3492" spans="1:4" x14ac:dyDescent="0.25">
      <c r="A3492" t="s">
        <v>1117</v>
      </c>
      <c r="B3492" t="s">
        <v>1736</v>
      </c>
      <c r="C3492" t="s">
        <v>4733</v>
      </c>
      <c r="D3492">
        <v>0</v>
      </c>
    </row>
    <row r="3493" spans="1:4" x14ac:dyDescent="0.25">
      <c r="A3493" t="s">
        <v>1117</v>
      </c>
      <c r="B3493" t="s">
        <v>1736</v>
      </c>
      <c r="C3493" t="s">
        <v>4734</v>
      </c>
      <c r="D3493">
        <v>0</v>
      </c>
    </row>
    <row r="3494" spans="1:4" x14ac:dyDescent="0.25">
      <c r="A3494" t="s">
        <v>1117</v>
      </c>
      <c r="B3494" t="s">
        <v>1736</v>
      </c>
      <c r="C3494" t="s">
        <v>4735</v>
      </c>
      <c r="D3494">
        <v>0</v>
      </c>
    </row>
    <row r="3495" spans="1:4" x14ac:dyDescent="0.25">
      <c r="A3495" t="s">
        <v>1117</v>
      </c>
      <c r="B3495" t="s">
        <v>1736</v>
      </c>
      <c r="C3495" t="s">
        <v>1081</v>
      </c>
      <c r="D3495" t="s">
        <v>3111</v>
      </c>
    </row>
    <row r="3496" spans="1:4" x14ac:dyDescent="0.25">
      <c r="A3496" t="s">
        <v>1117</v>
      </c>
      <c r="B3496" t="s">
        <v>1740</v>
      </c>
      <c r="C3496" t="s">
        <v>4725</v>
      </c>
      <c r="D3496">
        <v>233</v>
      </c>
    </row>
    <row r="3497" spans="1:4" x14ac:dyDescent="0.25">
      <c r="A3497" t="s">
        <v>1117</v>
      </c>
      <c r="B3497" t="s">
        <v>1740</v>
      </c>
      <c r="C3497" t="s">
        <v>1083</v>
      </c>
      <c r="D3497" t="b">
        <v>0</v>
      </c>
    </row>
    <row r="3498" spans="1:4" x14ac:dyDescent="0.25">
      <c r="A3498" t="s">
        <v>1117</v>
      </c>
      <c r="B3498" t="s">
        <v>1740</v>
      </c>
      <c r="C3498" t="s">
        <v>4726</v>
      </c>
      <c r="D3498" t="b">
        <v>0</v>
      </c>
    </row>
    <row r="3499" spans="1:4" x14ac:dyDescent="0.25">
      <c r="A3499" t="s">
        <v>1117</v>
      </c>
      <c r="B3499" t="s">
        <v>1740</v>
      </c>
      <c r="C3499" t="s">
        <v>4727</v>
      </c>
      <c r="D3499" t="b">
        <v>0</v>
      </c>
    </row>
    <row r="3500" spans="1:4" x14ac:dyDescent="0.25">
      <c r="A3500" t="s">
        <v>1117</v>
      </c>
      <c r="B3500" t="s">
        <v>1740</v>
      </c>
      <c r="C3500" t="s">
        <v>4728</v>
      </c>
      <c r="D3500" t="b">
        <v>0</v>
      </c>
    </row>
    <row r="3501" spans="1:4" x14ac:dyDescent="0.25">
      <c r="A3501" t="s">
        <v>1117</v>
      </c>
      <c r="B3501" t="s">
        <v>1740</v>
      </c>
      <c r="C3501" t="s">
        <v>2454</v>
      </c>
      <c r="D3501" t="b">
        <v>0</v>
      </c>
    </row>
    <row r="3502" spans="1:4" x14ac:dyDescent="0.25">
      <c r="A3502" t="s">
        <v>1117</v>
      </c>
      <c r="B3502" t="s">
        <v>1740</v>
      </c>
      <c r="C3502" t="s">
        <v>4729</v>
      </c>
      <c r="D3502">
        <v>0</v>
      </c>
    </row>
    <row r="3503" spans="1:4" x14ac:dyDescent="0.25">
      <c r="A3503" t="s">
        <v>1117</v>
      </c>
      <c r="B3503" t="s">
        <v>1740</v>
      </c>
      <c r="C3503" t="s">
        <v>4730</v>
      </c>
      <c r="D3503">
        <v>0</v>
      </c>
    </row>
    <row r="3504" spans="1:4" x14ac:dyDescent="0.25">
      <c r="A3504" t="s">
        <v>1117</v>
      </c>
      <c r="B3504" t="s">
        <v>1740</v>
      </c>
      <c r="C3504" t="s">
        <v>4731</v>
      </c>
      <c r="D3504">
        <v>0</v>
      </c>
    </row>
    <row r="3505" spans="1:4" x14ac:dyDescent="0.25">
      <c r="A3505" t="s">
        <v>1117</v>
      </c>
      <c r="B3505" t="s">
        <v>1740</v>
      </c>
      <c r="C3505" t="s">
        <v>1046</v>
      </c>
      <c r="D3505">
        <v>0</v>
      </c>
    </row>
    <row r="3506" spans="1:4" x14ac:dyDescent="0.25">
      <c r="A3506" t="s">
        <v>1117</v>
      </c>
      <c r="B3506" t="s">
        <v>1740</v>
      </c>
      <c r="C3506" t="s">
        <v>9</v>
      </c>
      <c r="D3506">
        <v>0</v>
      </c>
    </row>
    <row r="3507" spans="1:4" x14ac:dyDescent="0.25">
      <c r="A3507" t="s">
        <v>1117</v>
      </c>
      <c r="B3507" t="s">
        <v>1740</v>
      </c>
      <c r="C3507" t="s">
        <v>4733</v>
      </c>
      <c r="D3507">
        <v>0</v>
      </c>
    </row>
    <row r="3508" spans="1:4" x14ac:dyDescent="0.25">
      <c r="A3508" t="s">
        <v>1117</v>
      </c>
      <c r="B3508" t="s">
        <v>1740</v>
      </c>
      <c r="C3508" t="s">
        <v>4734</v>
      </c>
      <c r="D3508">
        <v>0</v>
      </c>
    </row>
    <row r="3509" spans="1:4" x14ac:dyDescent="0.25">
      <c r="A3509" t="s">
        <v>1117</v>
      </c>
      <c r="B3509" t="s">
        <v>1740</v>
      </c>
      <c r="C3509" t="s">
        <v>4735</v>
      </c>
      <c r="D3509">
        <v>0</v>
      </c>
    </row>
    <row r="3510" spans="1:4" x14ac:dyDescent="0.25">
      <c r="A3510" t="s">
        <v>1117</v>
      </c>
      <c r="B3510" t="s">
        <v>1740</v>
      </c>
      <c r="C3510" t="s">
        <v>1081</v>
      </c>
      <c r="D3510" t="s">
        <v>3111</v>
      </c>
    </row>
    <row r="3511" spans="1:4" x14ac:dyDescent="0.25">
      <c r="A3511" t="s">
        <v>1117</v>
      </c>
      <c r="B3511" t="s">
        <v>1743</v>
      </c>
      <c r="C3511" t="s">
        <v>4725</v>
      </c>
      <c r="D3511">
        <v>234</v>
      </c>
    </row>
    <row r="3512" spans="1:4" x14ac:dyDescent="0.25">
      <c r="A3512" t="s">
        <v>1117</v>
      </c>
      <c r="B3512" t="s">
        <v>1743</v>
      </c>
      <c r="C3512" t="s">
        <v>1083</v>
      </c>
      <c r="D3512" t="b">
        <v>0</v>
      </c>
    </row>
    <row r="3513" spans="1:4" x14ac:dyDescent="0.25">
      <c r="A3513" t="s">
        <v>1117</v>
      </c>
      <c r="B3513" t="s">
        <v>1743</v>
      </c>
      <c r="C3513" t="s">
        <v>4726</v>
      </c>
      <c r="D3513" t="b">
        <v>0</v>
      </c>
    </row>
    <row r="3514" spans="1:4" x14ac:dyDescent="0.25">
      <c r="A3514" t="s">
        <v>1117</v>
      </c>
      <c r="B3514" t="s">
        <v>1743</v>
      </c>
      <c r="C3514" t="s">
        <v>4727</v>
      </c>
      <c r="D3514" t="b">
        <v>0</v>
      </c>
    </row>
    <row r="3515" spans="1:4" x14ac:dyDescent="0.25">
      <c r="A3515" t="s">
        <v>1117</v>
      </c>
      <c r="B3515" t="s">
        <v>1743</v>
      </c>
      <c r="C3515" t="s">
        <v>4728</v>
      </c>
      <c r="D3515" t="b">
        <v>0</v>
      </c>
    </row>
    <row r="3516" spans="1:4" x14ac:dyDescent="0.25">
      <c r="A3516" t="s">
        <v>1117</v>
      </c>
      <c r="B3516" t="s">
        <v>1743</v>
      </c>
      <c r="C3516" t="s">
        <v>2454</v>
      </c>
      <c r="D3516" t="b">
        <v>0</v>
      </c>
    </row>
    <row r="3517" spans="1:4" x14ac:dyDescent="0.25">
      <c r="A3517" t="s">
        <v>1117</v>
      </c>
      <c r="B3517" t="s">
        <v>1743</v>
      </c>
      <c r="C3517" t="s">
        <v>4729</v>
      </c>
      <c r="D3517">
        <v>0</v>
      </c>
    </row>
    <row r="3518" spans="1:4" x14ac:dyDescent="0.25">
      <c r="A3518" t="s">
        <v>1117</v>
      </c>
      <c r="B3518" t="s">
        <v>1743</v>
      </c>
      <c r="C3518" t="s">
        <v>4730</v>
      </c>
      <c r="D3518">
        <v>0</v>
      </c>
    </row>
    <row r="3519" spans="1:4" x14ac:dyDescent="0.25">
      <c r="A3519" t="s">
        <v>1117</v>
      </c>
      <c r="B3519" t="s">
        <v>1743</v>
      </c>
      <c r="C3519" t="s">
        <v>4731</v>
      </c>
      <c r="D3519">
        <v>0</v>
      </c>
    </row>
    <row r="3520" spans="1:4" x14ac:dyDescent="0.25">
      <c r="A3520" t="s">
        <v>1117</v>
      </c>
      <c r="B3520" t="s">
        <v>1743</v>
      </c>
      <c r="C3520" t="s">
        <v>1046</v>
      </c>
      <c r="D3520">
        <v>0</v>
      </c>
    </row>
    <row r="3521" spans="1:4" x14ac:dyDescent="0.25">
      <c r="A3521" t="s">
        <v>1117</v>
      </c>
      <c r="B3521" t="s">
        <v>1743</v>
      </c>
      <c r="C3521" t="s">
        <v>9</v>
      </c>
      <c r="D3521">
        <v>0</v>
      </c>
    </row>
    <row r="3522" spans="1:4" x14ac:dyDescent="0.25">
      <c r="A3522" t="s">
        <v>1117</v>
      </c>
      <c r="B3522" t="s">
        <v>1743</v>
      </c>
      <c r="C3522" t="s">
        <v>4733</v>
      </c>
      <c r="D3522">
        <v>0</v>
      </c>
    </row>
    <row r="3523" spans="1:4" x14ac:dyDescent="0.25">
      <c r="A3523" t="s">
        <v>1117</v>
      </c>
      <c r="B3523" t="s">
        <v>1743</v>
      </c>
      <c r="C3523" t="s">
        <v>4734</v>
      </c>
      <c r="D3523">
        <v>0</v>
      </c>
    </row>
    <row r="3524" spans="1:4" x14ac:dyDescent="0.25">
      <c r="A3524" t="s">
        <v>1117</v>
      </c>
      <c r="B3524" t="s">
        <v>1743</v>
      </c>
      <c r="C3524" t="s">
        <v>4735</v>
      </c>
      <c r="D3524">
        <v>0</v>
      </c>
    </row>
    <row r="3525" spans="1:4" x14ac:dyDescent="0.25">
      <c r="A3525" t="s">
        <v>1117</v>
      </c>
      <c r="B3525" t="s">
        <v>1743</v>
      </c>
      <c r="C3525" t="s">
        <v>1081</v>
      </c>
      <c r="D3525" t="s">
        <v>3111</v>
      </c>
    </row>
    <row r="3526" spans="1:4" x14ac:dyDescent="0.25">
      <c r="A3526" t="s">
        <v>1117</v>
      </c>
      <c r="B3526" t="s">
        <v>1748</v>
      </c>
      <c r="C3526" t="s">
        <v>4725</v>
      </c>
      <c r="D3526">
        <v>235</v>
      </c>
    </row>
    <row r="3527" spans="1:4" x14ac:dyDescent="0.25">
      <c r="A3527" t="s">
        <v>1117</v>
      </c>
      <c r="B3527" t="s">
        <v>1748</v>
      </c>
      <c r="C3527" t="s">
        <v>1083</v>
      </c>
      <c r="D3527" t="b">
        <v>0</v>
      </c>
    </row>
    <row r="3528" spans="1:4" x14ac:dyDescent="0.25">
      <c r="A3528" t="s">
        <v>1117</v>
      </c>
      <c r="B3528" t="s">
        <v>1748</v>
      </c>
      <c r="C3528" t="s">
        <v>4726</v>
      </c>
      <c r="D3528" t="b">
        <v>0</v>
      </c>
    </row>
    <row r="3529" spans="1:4" x14ac:dyDescent="0.25">
      <c r="A3529" t="s">
        <v>1117</v>
      </c>
      <c r="B3529" t="s">
        <v>1748</v>
      </c>
      <c r="C3529" t="s">
        <v>4727</v>
      </c>
      <c r="D3529" t="b">
        <v>0</v>
      </c>
    </row>
    <row r="3530" spans="1:4" x14ac:dyDescent="0.25">
      <c r="A3530" t="s">
        <v>1117</v>
      </c>
      <c r="B3530" t="s">
        <v>1748</v>
      </c>
      <c r="C3530" t="s">
        <v>4728</v>
      </c>
      <c r="D3530" t="b">
        <v>0</v>
      </c>
    </row>
    <row r="3531" spans="1:4" x14ac:dyDescent="0.25">
      <c r="A3531" t="s">
        <v>1117</v>
      </c>
      <c r="B3531" t="s">
        <v>1748</v>
      </c>
      <c r="C3531" t="s">
        <v>2454</v>
      </c>
      <c r="D3531" t="b">
        <v>0</v>
      </c>
    </row>
    <row r="3532" spans="1:4" x14ac:dyDescent="0.25">
      <c r="A3532" t="s">
        <v>1117</v>
      </c>
      <c r="B3532" t="s">
        <v>1748</v>
      </c>
      <c r="C3532" t="s">
        <v>4729</v>
      </c>
      <c r="D3532">
        <v>0</v>
      </c>
    </row>
    <row r="3533" spans="1:4" x14ac:dyDescent="0.25">
      <c r="A3533" t="s">
        <v>1117</v>
      </c>
      <c r="B3533" t="s">
        <v>1748</v>
      </c>
      <c r="C3533" t="s">
        <v>4730</v>
      </c>
      <c r="D3533">
        <v>0</v>
      </c>
    </row>
    <row r="3534" spans="1:4" x14ac:dyDescent="0.25">
      <c r="A3534" t="s">
        <v>1117</v>
      </c>
      <c r="B3534" t="s">
        <v>1748</v>
      </c>
      <c r="C3534" t="s">
        <v>4731</v>
      </c>
      <c r="D3534">
        <v>0</v>
      </c>
    </row>
    <row r="3535" spans="1:4" x14ac:dyDescent="0.25">
      <c r="A3535" t="s">
        <v>1117</v>
      </c>
      <c r="B3535" t="s">
        <v>1748</v>
      </c>
      <c r="C3535" t="s">
        <v>1046</v>
      </c>
      <c r="D3535">
        <v>0</v>
      </c>
    </row>
    <row r="3536" spans="1:4" x14ac:dyDescent="0.25">
      <c r="A3536" t="s">
        <v>1117</v>
      </c>
      <c r="B3536" t="s">
        <v>1748</v>
      </c>
      <c r="C3536" t="s">
        <v>9</v>
      </c>
      <c r="D3536">
        <v>0</v>
      </c>
    </row>
    <row r="3537" spans="1:4" x14ac:dyDescent="0.25">
      <c r="A3537" t="s">
        <v>1117</v>
      </c>
      <c r="B3537" t="s">
        <v>1748</v>
      </c>
      <c r="C3537" t="s">
        <v>4733</v>
      </c>
      <c r="D3537">
        <v>0</v>
      </c>
    </row>
    <row r="3538" spans="1:4" x14ac:dyDescent="0.25">
      <c r="A3538" t="s">
        <v>1117</v>
      </c>
      <c r="B3538" t="s">
        <v>1748</v>
      </c>
      <c r="C3538" t="s">
        <v>4734</v>
      </c>
      <c r="D3538">
        <v>0</v>
      </c>
    </row>
    <row r="3539" spans="1:4" x14ac:dyDescent="0.25">
      <c r="A3539" t="s">
        <v>1117</v>
      </c>
      <c r="B3539" t="s">
        <v>1748</v>
      </c>
      <c r="C3539" t="s">
        <v>4735</v>
      </c>
      <c r="D3539">
        <v>0</v>
      </c>
    </row>
    <row r="3540" spans="1:4" x14ac:dyDescent="0.25">
      <c r="A3540" t="s">
        <v>1117</v>
      </c>
      <c r="B3540" t="s">
        <v>1748</v>
      </c>
      <c r="C3540" t="s">
        <v>1081</v>
      </c>
      <c r="D3540" t="s">
        <v>3111</v>
      </c>
    </row>
    <row r="3541" spans="1:4" x14ac:dyDescent="0.25">
      <c r="A3541" t="s">
        <v>1117</v>
      </c>
      <c r="B3541" t="s">
        <v>398</v>
      </c>
      <c r="C3541" t="s">
        <v>4725</v>
      </c>
      <c r="D3541">
        <v>236</v>
      </c>
    </row>
    <row r="3542" spans="1:4" x14ac:dyDescent="0.25">
      <c r="A3542" t="s">
        <v>1117</v>
      </c>
      <c r="B3542" t="s">
        <v>398</v>
      </c>
      <c r="C3542" t="s">
        <v>1083</v>
      </c>
      <c r="D3542" t="b">
        <v>0</v>
      </c>
    </row>
    <row r="3543" spans="1:4" x14ac:dyDescent="0.25">
      <c r="A3543" t="s">
        <v>1117</v>
      </c>
      <c r="B3543" t="s">
        <v>398</v>
      </c>
      <c r="C3543" t="s">
        <v>4726</v>
      </c>
      <c r="D3543" t="b">
        <v>1</v>
      </c>
    </row>
    <row r="3544" spans="1:4" x14ac:dyDescent="0.25">
      <c r="A3544" t="s">
        <v>1117</v>
      </c>
      <c r="B3544" t="s">
        <v>398</v>
      </c>
      <c r="C3544" t="s">
        <v>4727</v>
      </c>
      <c r="D3544" t="b">
        <v>1</v>
      </c>
    </row>
    <row r="3545" spans="1:4" x14ac:dyDescent="0.25">
      <c r="A3545" t="s">
        <v>1117</v>
      </c>
      <c r="B3545" t="s">
        <v>398</v>
      </c>
      <c r="C3545" t="s">
        <v>4728</v>
      </c>
      <c r="D3545" t="b">
        <v>0</v>
      </c>
    </row>
    <row r="3546" spans="1:4" x14ac:dyDescent="0.25">
      <c r="A3546" t="s">
        <v>1117</v>
      </c>
      <c r="B3546" t="s">
        <v>398</v>
      </c>
      <c r="C3546" t="s">
        <v>2454</v>
      </c>
      <c r="D3546" t="b">
        <v>0</v>
      </c>
    </row>
    <row r="3547" spans="1:4" x14ac:dyDescent="0.25">
      <c r="A3547" t="s">
        <v>1117</v>
      </c>
      <c r="B3547" t="s">
        <v>398</v>
      </c>
      <c r="C3547" t="s">
        <v>4729</v>
      </c>
      <c r="D3547">
        <v>0</v>
      </c>
    </row>
    <row r="3548" spans="1:4" x14ac:dyDescent="0.25">
      <c r="A3548" t="s">
        <v>1117</v>
      </c>
      <c r="B3548" t="s">
        <v>398</v>
      </c>
      <c r="C3548" t="s">
        <v>4730</v>
      </c>
      <c r="D3548">
        <v>0</v>
      </c>
    </row>
    <row r="3549" spans="1:4" x14ac:dyDescent="0.25">
      <c r="A3549" t="s">
        <v>1117</v>
      </c>
      <c r="B3549" t="s">
        <v>398</v>
      </c>
      <c r="C3549" t="s">
        <v>4731</v>
      </c>
      <c r="D3549">
        <v>0</v>
      </c>
    </row>
    <row r="3550" spans="1:4" x14ac:dyDescent="0.25">
      <c r="A3550" t="s">
        <v>1117</v>
      </c>
      <c r="B3550" t="s">
        <v>398</v>
      </c>
      <c r="C3550" t="s">
        <v>1046</v>
      </c>
      <c r="D3550">
        <v>0</v>
      </c>
    </row>
    <row r="3551" spans="1:4" x14ac:dyDescent="0.25">
      <c r="A3551" t="s">
        <v>1117</v>
      </c>
      <c r="B3551" t="s">
        <v>398</v>
      </c>
      <c r="C3551" t="s">
        <v>9</v>
      </c>
      <c r="D3551">
        <v>0</v>
      </c>
    </row>
    <row r="3552" spans="1:4" x14ac:dyDescent="0.25">
      <c r="A3552" t="s">
        <v>1117</v>
      </c>
      <c r="B3552" t="s">
        <v>398</v>
      </c>
      <c r="C3552" t="s">
        <v>4733</v>
      </c>
      <c r="D3552">
        <v>0</v>
      </c>
    </row>
    <row r="3553" spans="1:4" x14ac:dyDescent="0.25">
      <c r="A3553" t="s">
        <v>1117</v>
      </c>
      <c r="B3553" t="s">
        <v>398</v>
      </c>
      <c r="C3553" t="s">
        <v>4734</v>
      </c>
      <c r="D3553">
        <v>0</v>
      </c>
    </row>
    <row r="3554" spans="1:4" x14ac:dyDescent="0.25">
      <c r="A3554" t="s">
        <v>1117</v>
      </c>
      <c r="B3554" t="s">
        <v>398</v>
      </c>
      <c r="C3554" t="s">
        <v>4735</v>
      </c>
      <c r="D3554">
        <v>0</v>
      </c>
    </row>
    <row r="3555" spans="1:4" x14ac:dyDescent="0.25">
      <c r="A3555" t="s">
        <v>1117</v>
      </c>
      <c r="B3555" t="s">
        <v>398</v>
      </c>
      <c r="C3555" t="s">
        <v>1081</v>
      </c>
      <c r="D3555" t="s">
        <v>3111</v>
      </c>
    </row>
    <row r="3556" spans="1:4" x14ac:dyDescent="0.25">
      <c r="A3556" t="s">
        <v>1117</v>
      </c>
      <c r="B3556" t="s">
        <v>1753</v>
      </c>
      <c r="C3556" t="s">
        <v>4725</v>
      </c>
      <c r="D3556">
        <v>237</v>
      </c>
    </row>
    <row r="3557" spans="1:4" x14ac:dyDescent="0.25">
      <c r="A3557" t="s">
        <v>1117</v>
      </c>
      <c r="B3557" t="s">
        <v>1753</v>
      </c>
      <c r="C3557" t="s">
        <v>1083</v>
      </c>
      <c r="D3557" t="b">
        <v>0</v>
      </c>
    </row>
    <row r="3558" spans="1:4" x14ac:dyDescent="0.25">
      <c r="A3558" t="s">
        <v>1117</v>
      </c>
      <c r="B3558" t="s">
        <v>1753</v>
      </c>
      <c r="C3558" t="s">
        <v>4726</v>
      </c>
      <c r="D3558" t="b">
        <v>0</v>
      </c>
    </row>
    <row r="3559" spans="1:4" x14ac:dyDescent="0.25">
      <c r="A3559" t="s">
        <v>1117</v>
      </c>
      <c r="B3559" t="s">
        <v>1753</v>
      </c>
      <c r="C3559" t="s">
        <v>4727</v>
      </c>
      <c r="D3559" t="b">
        <v>0</v>
      </c>
    </row>
    <row r="3560" spans="1:4" x14ac:dyDescent="0.25">
      <c r="A3560" t="s">
        <v>1117</v>
      </c>
      <c r="B3560" t="s">
        <v>1753</v>
      </c>
      <c r="C3560" t="s">
        <v>4728</v>
      </c>
      <c r="D3560" t="b">
        <v>0</v>
      </c>
    </row>
    <row r="3561" spans="1:4" x14ac:dyDescent="0.25">
      <c r="A3561" t="s">
        <v>1117</v>
      </c>
      <c r="B3561" t="s">
        <v>1753</v>
      </c>
      <c r="C3561" t="s">
        <v>2454</v>
      </c>
      <c r="D3561" t="b">
        <v>0</v>
      </c>
    </row>
    <row r="3562" spans="1:4" x14ac:dyDescent="0.25">
      <c r="A3562" t="s">
        <v>1117</v>
      </c>
      <c r="B3562" t="s">
        <v>1753</v>
      </c>
      <c r="C3562" t="s">
        <v>4729</v>
      </c>
      <c r="D3562">
        <v>0</v>
      </c>
    </row>
    <row r="3563" spans="1:4" x14ac:dyDescent="0.25">
      <c r="A3563" t="s">
        <v>1117</v>
      </c>
      <c r="B3563" t="s">
        <v>1753</v>
      </c>
      <c r="C3563" t="s">
        <v>4730</v>
      </c>
      <c r="D3563">
        <v>0</v>
      </c>
    </row>
    <row r="3564" spans="1:4" x14ac:dyDescent="0.25">
      <c r="A3564" t="s">
        <v>1117</v>
      </c>
      <c r="B3564" t="s">
        <v>1753</v>
      </c>
      <c r="C3564" t="s">
        <v>4731</v>
      </c>
      <c r="D3564">
        <v>0</v>
      </c>
    </row>
    <row r="3565" spans="1:4" x14ac:dyDescent="0.25">
      <c r="A3565" t="s">
        <v>1117</v>
      </c>
      <c r="B3565" t="s">
        <v>1753</v>
      </c>
      <c r="C3565" t="s">
        <v>1046</v>
      </c>
      <c r="D3565">
        <v>0</v>
      </c>
    </row>
    <row r="3566" spans="1:4" x14ac:dyDescent="0.25">
      <c r="A3566" t="s">
        <v>1117</v>
      </c>
      <c r="B3566" t="s">
        <v>1753</v>
      </c>
      <c r="C3566" t="s">
        <v>9</v>
      </c>
      <c r="D3566">
        <v>0</v>
      </c>
    </row>
    <row r="3567" spans="1:4" x14ac:dyDescent="0.25">
      <c r="A3567" t="s">
        <v>1117</v>
      </c>
      <c r="B3567" t="s">
        <v>1753</v>
      </c>
      <c r="C3567" t="s">
        <v>4733</v>
      </c>
      <c r="D3567">
        <v>0</v>
      </c>
    </row>
    <row r="3568" spans="1:4" x14ac:dyDescent="0.25">
      <c r="A3568" t="s">
        <v>1117</v>
      </c>
      <c r="B3568" t="s">
        <v>1753</v>
      </c>
      <c r="C3568" t="s">
        <v>4734</v>
      </c>
      <c r="D3568">
        <v>0</v>
      </c>
    </row>
    <row r="3569" spans="1:4" x14ac:dyDescent="0.25">
      <c r="A3569" t="s">
        <v>1117</v>
      </c>
      <c r="B3569" t="s">
        <v>1753</v>
      </c>
      <c r="C3569" t="s">
        <v>4735</v>
      </c>
      <c r="D3569">
        <v>0</v>
      </c>
    </row>
    <row r="3570" spans="1:4" x14ac:dyDescent="0.25">
      <c r="A3570" t="s">
        <v>1117</v>
      </c>
      <c r="B3570" t="s">
        <v>1753</v>
      </c>
      <c r="C3570" t="s">
        <v>1081</v>
      </c>
      <c r="D3570" t="s">
        <v>3111</v>
      </c>
    </row>
    <row r="3571" spans="1:4" x14ac:dyDescent="0.25">
      <c r="A3571" t="s">
        <v>1117</v>
      </c>
      <c r="B3571" t="s">
        <v>1757</v>
      </c>
      <c r="C3571" t="s">
        <v>4725</v>
      </c>
      <c r="D3571">
        <v>238</v>
      </c>
    </row>
    <row r="3572" spans="1:4" x14ac:dyDescent="0.25">
      <c r="A3572" t="s">
        <v>1117</v>
      </c>
      <c r="B3572" t="s">
        <v>1757</v>
      </c>
      <c r="C3572" t="s">
        <v>1083</v>
      </c>
      <c r="D3572" t="b">
        <v>0</v>
      </c>
    </row>
    <row r="3573" spans="1:4" x14ac:dyDescent="0.25">
      <c r="A3573" t="s">
        <v>1117</v>
      </c>
      <c r="B3573" t="s">
        <v>1757</v>
      </c>
      <c r="C3573" t="s">
        <v>4726</v>
      </c>
      <c r="D3573" t="b">
        <v>0</v>
      </c>
    </row>
    <row r="3574" spans="1:4" x14ac:dyDescent="0.25">
      <c r="A3574" t="s">
        <v>1117</v>
      </c>
      <c r="B3574" t="s">
        <v>1757</v>
      </c>
      <c r="C3574" t="s">
        <v>4727</v>
      </c>
      <c r="D3574" t="b">
        <v>0</v>
      </c>
    </row>
    <row r="3575" spans="1:4" x14ac:dyDescent="0.25">
      <c r="A3575" t="s">
        <v>1117</v>
      </c>
      <c r="B3575" t="s">
        <v>1757</v>
      </c>
      <c r="C3575" t="s">
        <v>4728</v>
      </c>
      <c r="D3575" t="b">
        <v>0</v>
      </c>
    </row>
    <row r="3576" spans="1:4" x14ac:dyDescent="0.25">
      <c r="A3576" t="s">
        <v>1117</v>
      </c>
      <c r="B3576" t="s">
        <v>1757</v>
      </c>
      <c r="C3576" t="s">
        <v>2454</v>
      </c>
      <c r="D3576" t="b">
        <v>0</v>
      </c>
    </row>
    <row r="3577" spans="1:4" x14ac:dyDescent="0.25">
      <c r="A3577" t="s">
        <v>1117</v>
      </c>
      <c r="B3577" t="s">
        <v>1757</v>
      </c>
      <c r="C3577" t="s">
        <v>4729</v>
      </c>
      <c r="D3577">
        <v>3</v>
      </c>
    </row>
    <row r="3578" spans="1:4" x14ac:dyDescent="0.25">
      <c r="A3578" t="s">
        <v>1117</v>
      </c>
      <c r="B3578" t="s">
        <v>1757</v>
      </c>
      <c r="C3578" t="s">
        <v>4730</v>
      </c>
      <c r="D3578">
        <v>4</v>
      </c>
    </row>
    <row r="3579" spans="1:4" x14ac:dyDescent="0.25">
      <c r="A3579" t="s">
        <v>1117</v>
      </c>
      <c r="B3579" t="s">
        <v>1757</v>
      </c>
      <c r="C3579" t="s">
        <v>4731</v>
      </c>
      <c r="D3579">
        <v>3</v>
      </c>
    </row>
    <row r="3580" spans="1:4" x14ac:dyDescent="0.25">
      <c r="A3580" t="s">
        <v>1117</v>
      </c>
      <c r="B3580" t="s">
        <v>1757</v>
      </c>
      <c r="C3580" t="s">
        <v>1046</v>
      </c>
      <c r="D3580">
        <v>0</v>
      </c>
    </row>
    <row r="3581" spans="1:4" x14ac:dyDescent="0.25">
      <c r="A3581" t="s">
        <v>1117</v>
      </c>
      <c r="B3581" t="s">
        <v>1757</v>
      </c>
      <c r="C3581" t="s">
        <v>9</v>
      </c>
      <c r="D3581">
        <v>0</v>
      </c>
    </row>
    <row r="3582" spans="1:4" x14ac:dyDescent="0.25">
      <c r="A3582" t="s">
        <v>1117</v>
      </c>
      <c r="B3582" t="s">
        <v>1757</v>
      </c>
      <c r="C3582" t="s">
        <v>4733</v>
      </c>
      <c r="D3582">
        <v>0</v>
      </c>
    </row>
    <row r="3583" spans="1:4" x14ac:dyDescent="0.25">
      <c r="A3583" t="s">
        <v>1117</v>
      </c>
      <c r="B3583" t="s">
        <v>1757</v>
      </c>
      <c r="C3583" t="s">
        <v>4734</v>
      </c>
      <c r="D3583">
        <v>0</v>
      </c>
    </row>
    <row r="3584" spans="1:4" x14ac:dyDescent="0.25">
      <c r="A3584" t="s">
        <v>1117</v>
      </c>
      <c r="B3584" t="s">
        <v>1757</v>
      </c>
      <c r="C3584" t="s">
        <v>4735</v>
      </c>
      <c r="D3584">
        <v>0</v>
      </c>
    </row>
    <row r="3585" spans="1:4" x14ac:dyDescent="0.25">
      <c r="A3585" t="s">
        <v>1117</v>
      </c>
      <c r="B3585" t="s">
        <v>1757</v>
      </c>
      <c r="C3585" t="s">
        <v>1081</v>
      </c>
      <c r="D3585" t="s">
        <v>3084</v>
      </c>
    </row>
    <row r="3586" spans="1:4" x14ac:dyDescent="0.25">
      <c r="A3586" t="s">
        <v>1117</v>
      </c>
      <c r="B3586" t="s">
        <v>1761</v>
      </c>
      <c r="C3586" t="s">
        <v>4725</v>
      </c>
      <c r="D3586">
        <v>239</v>
      </c>
    </row>
    <row r="3587" spans="1:4" x14ac:dyDescent="0.25">
      <c r="A3587" t="s">
        <v>1117</v>
      </c>
      <c r="B3587" t="s">
        <v>1761</v>
      </c>
      <c r="C3587" t="s">
        <v>1083</v>
      </c>
      <c r="D3587" t="b">
        <v>0</v>
      </c>
    </row>
    <row r="3588" spans="1:4" x14ac:dyDescent="0.25">
      <c r="A3588" t="s">
        <v>1117</v>
      </c>
      <c r="B3588" t="s">
        <v>1761</v>
      </c>
      <c r="C3588" t="s">
        <v>4726</v>
      </c>
      <c r="D3588" t="b">
        <v>0</v>
      </c>
    </row>
    <row r="3589" spans="1:4" x14ac:dyDescent="0.25">
      <c r="A3589" t="s">
        <v>1117</v>
      </c>
      <c r="B3589" t="s">
        <v>1761</v>
      </c>
      <c r="C3589" t="s">
        <v>4727</v>
      </c>
      <c r="D3589" t="b">
        <v>1</v>
      </c>
    </row>
    <row r="3590" spans="1:4" x14ac:dyDescent="0.25">
      <c r="A3590" t="s">
        <v>1117</v>
      </c>
      <c r="B3590" t="s">
        <v>1761</v>
      </c>
      <c r="C3590" t="s">
        <v>4728</v>
      </c>
      <c r="D3590" t="b">
        <v>0</v>
      </c>
    </row>
    <row r="3591" spans="1:4" x14ac:dyDescent="0.25">
      <c r="A3591" t="s">
        <v>1117</v>
      </c>
      <c r="B3591" t="s">
        <v>1761</v>
      </c>
      <c r="C3591" t="s">
        <v>2454</v>
      </c>
      <c r="D3591" t="b">
        <v>0</v>
      </c>
    </row>
    <row r="3592" spans="1:4" x14ac:dyDescent="0.25">
      <c r="A3592" t="s">
        <v>1117</v>
      </c>
      <c r="B3592" t="s">
        <v>1761</v>
      </c>
      <c r="C3592" t="s">
        <v>4729</v>
      </c>
      <c r="D3592">
        <v>3</v>
      </c>
    </row>
    <row r="3593" spans="1:4" x14ac:dyDescent="0.25">
      <c r="A3593" t="s">
        <v>1117</v>
      </c>
      <c r="B3593" t="s">
        <v>1761</v>
      </c>
      <c r="C3593" t="s">
        <v>4730</v>
      </c>
      <c r="D3593">
        <v>0</v>
      </c>
    </row>
    <row r="3594" spans="1:4" x14ac:dyDescent="0.25">
      <c r="A3594" t="s">
        <v>1117</v>
      </c>
      <c r="B3594" t="s">
        <v>1761</v>
      </c>
      <c r="C3594" t="s">
        <v>4731</v>
      </c>
      <c r="D3594">
        <v>0</v>
      </c>
    </row>
    <row r="3595" spans="1:4" x14ac:dyDescent="0.25">
      <c r="A3595" t="s">
        <v>1117</v>
      </c>
      <c r="B3595" t="s">
        <v>1761</v>
      </c>
      <c r="C3595" t="s">
        <v>1046</v>
      </c>
      <c r="D3595">
        <v>0</v>
      </c>
    </row>
    <row r="3596" spans="1:4" x14ac:dyDescent="0.25">
      <c r="A3596" t="s">
        <v>1117</v>
      </c>
      <c r="B3596" t="s">
        <v>1761</v>
      </c>
      <c r="C3596" t="s">
        <v>9</v>
      </c>
      <c r="D3596">
        <v>0</v>
      </c>
    </row>
    <row r="3597" spans="1:4" x14ac:dyDescent="0.25">
      <c r="A3597" t="s">
        <v>1117</v>
      </c>
      <c r="B3597" t="s">
        <v>1761</v>
      </c>
      <c r="C3597" t="s">
        <v>4733</v>
      </c>
      <c r="D3597">
        <v>0</v>
      </c>
    </row>
    <row r="3598" spans="1:4" x14ac:dyDescent="0.25">
      <c r="A3598" t="s">
        <v>1117</v>
      </c>
      <c r="B3598" t="s">
        <v>1761</v>
      </c>
      <c r="C3598" t="s">
        <v>4734</v>
      </c>
      <c r="D3598">
        <v>0</v>
      </c>
    </row>
    <row r="3599" spans="1:4" x14ac:dyDescent="0.25">
      <c r="A3599" t="s">
        <v>1117</v>
      </c>
      <c r="B3599" t="s">
        <v>1761</v>
      </c>
      <c r="C3599" t="s">
        <v>4735</v>
      </c>
      <c r="D3599">
        <v>0</v>
      </c>
    </row>
    <row r="3600" spans="1:4" x14ac:dyDescent="0.25">
      <c r="A3600" t="s">
        <v>1117</v>
      </c>
      <c r="B3600" t="s">
        <v>1761</v>
      </c>
      <c r="C3600" t="s">
        <v>1081</v>
      </c>
      <c r="D3600" t="s">
        <v>3111</v>
      </c>
    </row>
    <row r="3601" spans="1:4" x14ac:dyDescent="0.25">
      <c r="A3601" t="s">
        <v>1117</v>
      </c>
      <c r="B3601" t="s">
        <v>5992</v>
      </c>
      <c r="C3601" t="s">
        <v>4725</v>
      </c>
      <c r="D3601">
        <v>240</v>
      </c>
    </row>
    <row r="3602" spans="1:4" x14ac:dyDescent="0.25">
      <c r="A3602" t="s">
        <v>1117</v>
      </c>
      <c r="B3602" t="s">
        <v>5992</v>
      </c>
      <c r="C3602" t="s">
        <v>1083</v>
      </c>
      <c r="D3602" t="b">
        <v>0</v>
      </c>
    </row>
    <row r="3603" spans="1:4" x14ac:dyDescent="0.25">
      <c r="A3603" t="s">
        <v>1117</v>
      </c>
      <c r="B3603" t="s">
        <v>5992</v>
      </c>
      <c r="C3603" t="s">
        <v>4726</v>
      </c>
      <c r="D3603" t="b">
        <v>0</v>
      </c>
    </row>
    <row r="3604" spans="1:4" x14ac:dyDescent="0.25">
      <c r="A3604" t="s">
        <v>1117</v>
      </c>
      <c r="B3604" t="s">
        <v>5992</v>
      </c>
      <c r="C3604" t="s">
        <v>4727</v>
      </c>
      <c r="D3604" t="b">
        <v>1</v>
      </c>
    </row>
    <row r="3605" spans="1:4" x14ac:dyDescent="0.25">
      <c r="A3605" t="s">
        <v>1117</v>
      </c>
      <c r="B3605" t="s">
        <v>5992</v>
      </c>
      <c r="C3605" t="s">
        <v>4728</v>
      </c>
      <c r="D3605" t="b">
        <v>0</v>
      </c>
    </row>
    <row r="3606" spans="1:4" x14ac:dyDescent="0.25">
      <c r="A3606" t="s">
        <v>1117</v>
      </c>
      <c r="B3606" t="s">
        <v>5992</v>
      </c>
      <c r="C3606" t="s">
        <v>2454</v>
      </c>
      <c r="D3606" t="b">
        <v>0</v>
      </c>
    </row>
    <row r="3607" spans="1:4" x14ac:dyDescent="0.25">
      <c r="A3607" t="s">
        <v>1117</v>
      </c>
      <c r="B3607" t="s">
        <v>5992</v>
      </c>
      <c r="C3607" t="s">
        <v>4729</v>
      </c>
      <c r="D3607">
        <v>3</v>
      </c>
    </row>
    <row r="3608" spans="1:4" x14ac:dyDescent="0.25">
      <c r="A3608" t="s">
        <v>1117</v>
      </c>
      <c r="B3608" t="s">
        <v>5992</v>
      </c>
      <c r="C3608" t="s">
        <v>4730</v>
      </c>
      <c r="D3608">
        <v>0</v>
      </c>
    </row>
    <row r="3609" spans="1:4" x14ac:dyDescent="0.25">
      <c r="A3609" t="s">
        <v>1117</v>
      </c>
      <c r="B3609" t="s">
        <v>5992</v>
      </c>
      <c r="C3609" t="s">
        <v>4731</v>
      </c>
      <c r="D3609">
        <v>2</v>
      </c>
    </row>
    <row r="3610" spans="1:4" x14ac:dyDescent="0.25">
      <c r="A3610" t="s">
        <v>1117</v>
      </c>
      <c r="B3610" t="s">
        <v>5992</v>
      </c>
      <c r="C3610" t="s">
        <v>1046</v>
      </c>
      <c r="D3610">
        <v>0</v>
      </c>
    </row>
    <row r="3611" spans="1:4" x14ac:dyDescent="0.25">
      <c r="A3611" t="s">
        <v>1117</v>
      </c>
      <c r="B3611" t="s">
        <v>5992</v>
      </c>
      <c r="C3611" t="s">
        <v>9</v>
      </c>
      <c r="D3611">
        <v>0</v>
      </c>
    </row>
    <row r="3612" spans="1:4" x14ac:dyDescent="0.25">
      <c r="A3612" t="s">
        <v>1117</v>
      </c>
      <c r="B3612" t="s">
        <v>5992</v>
      </c>
      <c r="C3612" t="s">
        <v>4733</v>
      </c>
      <c r="D3612">
        <v>0</v>
      </c>
    </row>
    <row r="3613" spans="1:4" x14ac:dyDescent="0.25">
      <c r="A3613" t="s">
        <v>1117</v>
      </c>
      <c r="B3613" t="s">
        <v>5992</v>
      </c>
      <c r="C3613" t="s">
        <v>4734</v>
      </c>
      <c r="D3613">
        <v>0</v>
      </c>
    </row>
    <row r="3614" spans="1:4" x14ac:dyDescent="0.25">
      <c r="A3614" t="s">
        <v>1117</v>
      </c>
      <c r="B3614" t="s">
        <v>5992</v>
      </c>
      <c r="C3614" t="s">
        <v>4735</v>
      </c>
      <c r="D3614">
        <v>0</v>
      </c>
    </row>
    <row r="3615" spans="1:4" x14ac:dyDescent="0.25">
      <c r="A3615" t="s">
        <v>1117</v>
      </c>
      <c r="B3615" t="s">
        <v>5992</v>
      </c>
      <c r="C3615" t="s">
        <v>1081</v>
      </c>
      <c r="D3615" t="s">
        <v>3111</v>
      </c>
    </row>
    <row r="3616" spans="1:4" x14ac:dyDescent="0.25">
      <c r="A3616" t="s">
        <v>1117</v>
      </c>
      <c r="B3616" t="s">
        <v>759</v>
      </c>
      <c r="C3616" t="s">
        <v>4725</v>
      </c>
      <c r="D3616">
        <v>241</v>
      </c>
    </row>
    <row r="3617" spans="1:4" x14ac:dyDescent="0.25">
      <c r="A3617" t="s">
        <v>1117</v>
      </c>
      <c r="B3617" t="s">
        <v>759</v>
      </c>
      <c r="C3617" t="s">
        <v>1083</v>
      </c>
      <c r="D3617" t="b">
        <v>0</v>
      </c>
    </row>
    <row r="3618" spans="1:4" x14ac:dyDescent="0.25">
      <c r="A3618" t="s">
        <v>1117</v>
      </c>
      <c r="B3618" t="s">
        <v>759</v>
      </c>
      <c r="C3618" t="s">
        <v>4726</v>
      </c>
      <c r="D3618" t="b">
        <v>0</v>
      </c>
    </row>
    <row r="3619" spans="1:4" x14ac:dyDescent="0.25">
      <c r="A3619" t="s">
        <v>1117</v>
      </c>
      <c r="B3619" t="s">
        <v>759</v>
      </c>
      <c r="C3619" t="s">
        <v>4727</v>
      </c>
      <c r="D3619" t="b">
        <v>0</v>
      </c>
    </row>
    <row r="3620" spans="1:4" x14ac:dyDescent="0.25">
      <c r="A3620" t="s">
        <v>1117</v>
      </c>
      <c r="B3620" t="s">
        <v>759</v>
      </c>
      <c r="C3620" t="s">
        <v>4728</v>
      </c>
      <c r="D3620" t="b">
        <v>0</v>
      </c>
    </row>
    <row r="3621" spans="1:4" x14ac:dyDescent="0.25">
      <c r="A3621" t="s">
        <v>1117</v>
      </c>
      <c r="B3621" t="s">
        <v>759</v>
      </c>
      <c r="C3621" t="s">
        <v>2454</v>
      </c>
      <c r="D3621" t="b">
        <v>0</v>
      </c>
    </row>
    <row r="3622" spans="1:4" x14ac:dyDescent="0.25">
      <c r="A3622" t="s">
        <v>1117</v>
      </c>
      <c r="B3622" t="s">
        <v>759</v>
      </c>
      <c r="C3622" t="s">
        <v>4729</v>
      </c>
      <c r="D3622">
        <v>0</v>
      </c>
    </row>
    <row r="3623" spans="1:4" x14ac:dyDescent="0.25">
      <c r="A3623" t="s">
        <v>1117</v>
      </c>
      <c r="B3623" t="s">
        <v>759</v>
      </c>
      <c r="C3623" t="s">
        <v>4730</v>
      </c>
      <c r="D3623">
        <v>0</v>
      </c>
    </row>
    <row r="3624" spans="1:4" x14ac:dyDescent="0.25">
      <c r="A3624" t="s">
        <v>1117</v>
      </c>
      <c r="B3624" t="s">
        <v>759</v>
      </c>
      <c r="C3624" t="s">
        <v>4731</v>
      </c>
      <c r="D3624">
        <v>0</v>
      </c>
    </row>
    <row r="3625" spans="1:4" x14ac:dyDescent="0.25">
      <c r="A3625" t="s">
        <v>1117</v>
      </c>
      <c r="B3625" t="s">
        <v>759</v>
      </c>
      <c r="C3625" t="s">
        <v>1046</v>
      </c>
      <c r="D3625">
        <v>0</v>
      </c>
    </row>
    <row r="3626" spans="1:4" x14ac:dyDescent="0.25">
      <c r="A3626" t="s">
        <v>1117</v>
      </c>
      <c r="B3626" t="s">
        <v>759</v>
      </c>
      <c r="C3626" t="s">
        <v>9</v>
      </c>
      <c r="D3626">
        <v>0</v>
      </c>
    </row>
    <row r="3627" spans="1:4" x14ac:dyDescent="0.25">
      <c r="A3627" t="s">
        <v>1117</v>
      </c>
      <c r="B3627" t="s">
        <v>759</v>
      </c>
      <c r="C3627" t="s">
        <v>4733</v>
      </c>
      <c r="D3627">
        <v>0</v>
      </c>
    </row>
    <row r="3628" spans="1:4" x14ac:dyDescent="0.25">
      <c r="A3628" t="s">
        <v>1117</v>
      </c>
      <c r="B3628" t="s">
        <v>759</v>
      </c>
      <c r="C3628" t="s">
        <v>4734</v>
      </c>
      <c r="D3628">
        <v>0</v>
      </c>
    </row>
    <row r="3629" spans="1:4" x14ac:dyDescent="0.25">
      <c r="A3629" t="s">
        <v>1117</v>
      </c>
      <c r="B3629" t="s">
        <v>759</v>
      </c>
      <c r="C3629" t="s">
        <v>4735</v>
      </c>
      <c r="D3629">
        <v>0</v>
      </c>
    </row>
    <row r="3630" spans="1:4" x14ac:dyDescent="0.25">
      <c r="A3630" t="s">
        <v>1117</v>
      </c>
      <c r="B3630" t="s">
        <v>759</v>
      </c>
      <c r="C3630" t="s">
        <v>1081</v>
      </c>
      <c r="D3630" t="s">
        <v>3111</v>
      </c>
    </row>
    <row r="3631" spans="1:4" x14ac:dyDescent="0.25">
      <c r="A3631" t="s">
        <v>1117</v>
      </c>
      <c r="B3631" t="s">
        <v>760</v>
      </c>
      <c r="C3631" t="s">
        <v>4725</v>
      </c>
      <c r="D3631">
        <v>242</v>
      </c>
    </row>
    <row r="3632" spans="1:4" x14ac:dyDescent="0.25">
      <c r="A3632" t="s">
        <v>1117</v>
      </c>
      <c r="B3632" t="s">
        <v>760</v>
      </c>
      <c r="C3632" t="s">
        <v>1083</v>
      </c>
      <c r="D3632" t="b">
        <v>0</v>
      </c>
    </row>
    <row r="3633" spans="1:4" x14ac:dyDescent="0.25">
      <c r="A3633" t="s">
        <v>1117</v>
      </c>
      <c r="B3633" t="s">
        <v>760</v>
      </c>
      <c r="C3633" t="s">
        <v>4726</v>
      </c>
      <c r="D3633" t="b">
        <v>0</v>
      </c>
    </row>
    <row r="3634" spans="1:4" x14ac:dyDescent="0.25">
      <c r="A3634" t="s">
        <v>1117</v>
      </c>
      <c r="B3634" t="s">
        <v>760</v>
      </c>
      <c r="C3634" t="s">
        <v>4727</v>
      </c>
      <c r="D3634" t="b">
        <v>0</v>
      </c>
    </row>
    <row r="3635" spans="1:4" x14ac:dyDescent="0.25">
      <c r="A3635" t="s">
        <v>1117</v>
      </c>
      <c r="B3635" t="s">
        <v>760</v>
      </c>
      <c r="C3635" t="s">
        <v>4728</v>
      </c>
      <c r="D3635" t="b">
        <v>0</v>
      </c>
    </row>
    <row r="3636" spans="1:4" x14ac:dyDescent="0.25">
      <c r="A3636" t="s">
        <v>1117</v>
      </c>
      <c r="B3636" t="s">
        <v>760</v>
      </c>
      <c r="C3636" t="s">
        <v>2454</v>
      </c>
      <c r="D3636" t="b">
        <v>0</v>
      </c>
    </row>
    <row r="3637" spans="1:4" x14ac:dyDescent="0.25">
      <c r="A3637" t="s">
        <v>1117</v>
      </c>
      <c r="B3637" t="s">
        <v>760</v>
      </c>
      <c r="C3637" t="s">
        <v>4729</v>
      </c>
      <c r="D3637">
        <v>0</v>
      </c>
    </row>
    <row r="3638" spans="1:4" x14ac:dyDescent="0.25">
      <c r="A3638" t="s">
        <v>1117</v>
      </c>
      <c r="B3638" t="s">
        <v>760</v>
      </c>
      <c r="C3638" t="s">
        <v>4730</v>
      </c>
      <c r="D3638">
        <v>0</v>
      </c>
    </row>
    <row r="3639" spans="1:4" x14ac:dyDescent="0.25">
      <c r="A3639" t="s">
        <v>1117</v>
      </c>
      <c r="B3639" t="s">
        <v>760</v>
      </c>
      <c r="C3639" t="s">
        <v>4731</v>
      </c>
      <c r="D3639">
        <v>0</v>
      </c>
    </row>
    <row r="3640" spans="1:4" x14ac:dyDescent="0.25">
      <c r="A3640" t="s">
        <v>1117</v>
      </c>
      <c r="B3640" t="s">
        <v>760</v>
      </c>
      <c r="C3640" t="s">
        <v>1046</v>
      </c>
      <c r="D3640">
        <v>0</v>
      </c>
    </row>
    <row r="3641" spans="1:4" x14ac:dyDescent="0.25">
      <c r="A3641" t="s">
        <v>1117</v>
      </c>
      <c r="B3641" t="s">
        <v>760</v>
      </c>
      <c r="C3641" t="s">
        <v>9</v>
      </c>
      <c r="D3641">
        <v>0</v>
      </c>
    </row>
    <row r="3642" spans="1:4" x14ac:dyDescent="0.25">
      <c r="A3642" t="s">
        <v>1117</v>
      </c>
      <c r="B3642" t="s">
        <v>760</v>
      </c>
      <c r="C3642" t="s">
        <v>4733</v>
      </c>
      <c r="D3642">
        <v>0</v>
      </c>
    </row>
    <row r="3643" spans="1:4" x14ac:dyDescent="0.25">
      <c r="A3643" t="s">
        <v>1117</v>
      </c>
      <c r="B3643" t="s">
        <v>760</v>
      </c>
      <c r="C3643" t="s">
        <v>4734</v>
      </c>
      <c r="D3643">
        <v>0</v>
      </c>
    </row>
    <row r="3644" spans="1:4" x14ac:dyDescent="0.25">
      <c r="A3644" t="s">
        <v>1117</v>
      </c>
      <c r="B3644" t="s">
        <v>760</v>
      </c>
      <c r="C3644" t="s">
        <v>4735</v>
      </c>
      <c r="D3644">
        <v>0</v>
      </c>
    </row>
    <row r="3645" spans="1:4" x14ac:dyDescent="0.25">
      <c r="A3645" t="s">
        <v>1117</v>
      </c>
      <c r="B3645" t="s">
        <v>760</v>
      </c>
      <c r="C3645" t="s">
        <v>1081</v>
      </c>
      <c r="D3645" t="s">
        <v>3111</v>
      </c>
    </row>
    <row r="3646" spans="1:4" x14ac:dyDescent="0.25">
      <c r="A3646" t="s">
        <v>1117</v>
      </c>
      <c r="B3646" t="s">
        <v>761</v>
      </c>
      <c r="C3646" t="s">
        <v>4725</v>
      </c>
      <c r="D3646">
        <v>243</v>
      </c>
    </row>
    <row r="3647" spans="1:4" x14ac:dyDescent="0.25">
      <c r="A3647" t="s">
        <v>1117</v>
      </c>
      <c r="B3647" t="s">
        <v>761</v>
      </c>
      <c r="C3647" t="s">
        <v>1083</v>
      </c>
      <c r="D3647" t="b">
        <v>0</v>
      </c>
    </row>
    <row r="3648" spans="1:4" x14ac:dyDescent="0.25">
      <c r="A3648" t="s">
        <v>1117</v>
      </c>
      <c r="B3648" t="s">
        <v>761</v>
      </c>
      <c r="C3648" t="s">
        <v>4726</v>
      </c>
      <c r="D3648" t="b">
        <v>0</v>
      </c>
    </row>
    <row r="3649" spans="1:4" x14ac:dyDescent="0.25">
      <c r="A3649" t="s">
        <v>1117</v>
      </c>
      <c r="B3649" t="s">
        <v>761</v>
      </c>
      <c r="C3649" t="s">
        <v>4727</v>
      </c>
      <c r="D3649" t="b">
        <v>0</v>
      </c>
    </row>
    <row r="3650" spans="1:4" x14ac:dyDescent="0.25">
      <c r="A3650" t="s">
        <v>1117</v>
      </c>
      <c r="B3650" t="s">
        <v>761</v>
      </c>
      <c r="C3650" t="s">
        <v>4728</v>
      </c>
      <c r="D3650" t="b">
        <v>0</v>
      </c>
    </row>
    <row r="3651" spans="1:4" x14ac:dyDescent="0.25">
      <c r="A3651" t="s">
        <v>1117</v>
      </c>
      <c r="B3651" t="s">
        <v>761</v>
      </c>
      <c r="C3651" t="s">
        <v>2454</v>
      </c>
      <c r="D3651" t="b">
        <v>0</v>
      </c>
    </row>
    <row r="3652" spans="1:4" x14ac:dyDescent="0.25">
      <c r="A3652" t="s">
        <v>1117</v>
      </c>
      <c r="B3652" t="s">
        <v>761</v>
      </c>
      <c r="C3652" t="s">
        <v>4729</v>
      </c>
      <c r="D3652">
        <v>0</v>
      </c>
    </row>
    <row r="3653" spans="1:4" x14ac:dyDescent="0.25">
      <c r="A3653" t="s">
        <v>1117</v>
      </c>
      <c r="B3653" t="s">
        <v>761</v>
      </c>
      <c r="C3653" t="s">
        <v>4730</v>
      </c>
      <c r="D3653">
        <v>0</v>
      </c>
    </row>
    <row r="3654" spans="1:4" x14ac:dyDescent="0.25">
      <c r="A3654" t="s">
        <v>1117</v>
      </c>
      <c r="B3654" t="s">
        <v>761</v>
      </c>
      <c r="C3654" t="s">
        <v>4731</v>
      </c>
      <c r="D3654">
        <v>0</v>
      </c>
    </row>
    <row r="3655" spans="1:4" x14ac:dyDescent="0.25">
      <c r="A3655" t="s">
        <v>1117</v>
      </c>
      <c r="B3655" t="s">
        <v>761</v>
      </c>
      <c r="C3655" t="s">
        <v>1046</v>
      </c>
      <c r="D3655">
        <v>0</v>
      </c>
    </row>
    <row r="3656" spans="1:4" x14ac:dyDescent="0.25">
      <c r="A3656" t="s">
        <v>1117</v>
      </c>
      <c r="B3656" t="s">
        <v>761</v>
      </c>
      <c r="C3656" t="s">
        <v>9</v>
      </c>
      <c r="D3656">
        <v>0</v>
      </c>
    </row>
    <row r="3657" spans="1:4" x14ac:dyDescent="0.25">
      <c r="A3657" t="s">
        <v>1117</v>
      </c>
      <c r="B3657" t="s">
        <v>761</v>
      </c>
      <c r="C3657" t="s">
        <v>4733</v>
      </c>
      <c r="D3657">
        <v>0</v>
      </c>
    </row>
    <row r="3658" spans="1:4" x14ac:dyDescent="0.25">
      <c r="A3658" t="s">
        <v>1117</v>
      </c>
      <c r="B3658" t="s">
        <v>761</v>
      </c>
      <c r="C3658" t="s">
        <v>4734</v>
      </c>
      <c r="D3658">
        <v>0</v>
      </c>
    </row>
    <row r="3659" spans="1:4" x14ac:dyDescent="0.25">
      <c r="A3659" t="s">
        <v>1117</v>
      </c>
      <c r="B3659" t="s">
        <v>761</v>
      </c>
      <c r="C3659" t="s">
        <v>4735</v>
      </c>
      <c r="D3659">
        <v>0</v>
      </c>
    </row>
    <row r="3660" spans="1:4" x14ac:dyDescent="0.25">
      <c r="A3660" t="s">
        <v>1117</v>
      </c>
      <c r="B3660" t="s">
        <v>761</v>
      </c>
      <c r="C3660" t="s">
        <v>1081</v>
      </c>
      <c r="D3660" t="s">
        <v>3111</v>
      </c>
    </row>
    <row r="3661" spans="1:4" x14ac:dyDescent="0.25">
      <c r="A3661" t="s">
        <v>1117</v>
      </c>
      <c r="B3661" t="s">
        <v>5576</v>
      </c>
      <c r="C3661" t="s">
        <v>4725</v>
      </c>
      <c r="D3661">
        <v>244</v>
      </c>
    </row>
    <row r="3662" spans="1:4" x14ac:dyDescent="0.25">
      <c r="A3662" t="s">
        <v>1117</v>
      </c>
      <c r="B3662" t="s">
        <v>5576</v>
      </c>
      <c r="C3662" t="s">
        <v>1083</v>
      </c>
      <c r="D3662" t="b">
        <v>0</v>
      </c>
    </row>
    <row r="3663" spans="1:4" x14ac:dyDescent="0.25">
      <c r="A3663" t="s">
        <v>1117</v>
      </c>
      <c r="B3663" t="s">
        <v>5576</v>
      </c>
      <c r="C3663" t="s">
        <v>4726</v>
      </c>
      <c r="D3663" t="b">
        <v>0</v>
      </c>
    </row>
    <row r="3664" spans="1:4" x14ac:dyDescent="0.25">
      <c r="A3664" t="s">
        <v>1117</v>
      </c>
      <c r="B3664" t="s">
        <v>5576</v>
      </c>
      <c r="C3664" t="s">
        <v>4727</v>
      </c>
      <c r="D3664" t="b">
        <v>0</v>
      </c>
    </row>
    <row r="3665" spans="1:4" x14ac:dyDescent="0.25">
      <c r="A3665" t="s">
        <v>1117</v>
      </c>
      <c r="B3665" t="s">
        <v>5576</v>
      </c>
      <c r="C3665" t="s">
        <v>4728</v>
      </c>
      <c r="D3665" t="b">
        <v>0</v>
      </c>
    </row>
    <row r="3666" spans="1:4" x14ac:dyDescent="0.25">
      <c r="A3666" t="s">
        <v>1117</v>
      </c>
      <c r="B3666" t="s">
        <v>5576</v>
      </c>
      <c r="C3666" t="s">
        <v>2454</v>
      </c>
      <c r="D3666" t="b">
        <v>0</v>
      </c>
    </row>
    <row r="3667" spans="1:4" x14ac:dyDescent="0.25">
      <c r="A3667" t="s">
        <v>1117</v>
      </c>
      <c r="B3667" t="s">
        <v>5576</v>
      </c>
      <c r="C3667" t="s">
        <v>4729</v>
      </c>
      <c r="D3667">
        <v>0</v>
      </c>
    </row>
    <row r="3668" spans="1:4" x14ac:dyDescent="0.25">
      <c r="A3668" t="s">
        <v>1117</v>
      </c>
      <c r="B3668" t="s">
        <v>5576</v>
      </c>
      <c r="C3668" t="s">
        <v>4730</v>
      </c>
      <c r="D3668">
        <v>0</v>
      </c>
    </row>
    <row r="3669" spans="1:4" x14ac:dyDescent="0.25">
      <c r="A3669" t="s">
        <v>1117</v>
      </c>
      <c r="B3669" t="s">
        <v>5576</v>
      </c>
      <c r="C3669" t="s">
        <v>4731</v>
      </c>
      <c r="D3669">
        <v>0</v>
      </c>
    </row>
    <row r="3670" spans="1:4" x14ac:dyDescent="0.25">
      <c r="A3670" t="s">
        <v>1117</v>
      </c>
      <c r="B3670" t="s">
        <v>5576</v>
      </c>
      <c r="C3670" t="s">
        <v>1046</v>
      </c>
      <c r="D3670">
        <v>0</v>
      </c>
    </row>
    <row r="3671" spans="1:4" x14ac:dyDescent="0.25">
      <c r="A3671" t="s">
        <v>1117</v>
      </c>
      <c r="B3671" t="s">
        <v>5576</v>
      </c>
      <c r="C3671" t="s">
        <v>9</v>
      </c>
      <c r="D3671">
        <v>0</v>
      </c>
    </row>
    <row r="3672" spans="1:4" x14ac:dyDescent="0.25">
      <c r="A3672" t="s">
        <v>1117</v>
      </c>
      <c r="B3672" t="s">
        <v>5576</v>
      </c>
      <c r="C3672" t="s">
        <v>4733</v>
      </c>
      <c r="D3672">
        <v>0</v>
      </c>
    </row>
    <row r="3673" spans="1:4" x14ac:dyDescent="0.25">
      <c r="A3673" t="s">
        <v>1117</v>
      </c>
      <c r="B3673" t="s">
        <v>5576</v>
      </c>
      <c r="C3673" t="s">
        <v>4734</v>
      </c>
      <c r="D3673">
        <v>0</v>
      </c>
    </row>
    <row r="3674" spans="1:4" x14ac:dyDescent="0.25">
      <c r="A3674" t="s">
        <v>1117</v>
      </c>
      <c r="B3674" t="s">
        <v>5576</v>
      </c>
      <c r="C3674" t="s">
        <v>4735</v>
      </c>
      <c r="D3674">
        <v>0</v>
      </c>
    </row>
    <row r="3675" spans="1:4" x14ac:dyDescent="0.25">
      <c r="A3675" t="s">
        <v>1117</v>
      </c>
      <c r="B3675" t="s">
        <v>5576</v>
      </c>
      <c r="C3675" t="s">
        <v>1081</v>
      </c>
      <c r="D3675" t="s">
        <v>3111</v>
      </c>
    </row>
    <row r="3676" spans="1:4" x14ac:dyDescent="0.25">
      <c r="A3676" t="s">
        <v>1117</v>
      </c>
      <c r="B3676" t="s">
        <v>243</v>
      </c>
      <c r="C3676" t="s">
        <v>4725</v>
      </c>
      <c r="D3676">
        <v>245</v>
      </c>
    </row>
    <row r="3677" spans="1:4" x14ac:dyDescent="0.25">
      <c r="A3677" t="s">
        <v>1117</v>
      </c>
      <c r="B3677" t="s">
        <v>243</v>
      </c>
      <c r="C3677" t="s">
        <v>1083</v>
      </c>
      <c r="D3677" t="b">
        <v>0</v>
      </c>
    </row>
    <row r="3678" spans="1:4" x14ac:dyDescent="0.25">
      <c r="A3678" t="s">
        <v>1117</v>
      </c>
      <c r="B3678" t="s">
        <v>243</v>
      </c>
      <c r="C3678" t="s">
        <v>4726</v>
      </c>
      <c r="D3678" t="b">
        <v>0</v>
      </c>
    </row>
    <row r="3679" spans="1:4" x14ac:dyDescent="0.25">
      <c r="A3679" t="s">
        <v>1117</v>
      </c>
      <c r="B3679" t="s">
        <v>243</v>
      </c>
      <c r="C3679" t="s">
        <v>4727</v>
      </c>
      <c r="D3679" t="b">
        <v>0</v>
      </c>
    </row>
    <row r="3680" spans="1:4" x14ac:dyDescent="0.25">
      <c r="A3680" t="s">
        <v>1117</v>
      </c>
      <c r="B3680" t="s">
        <v>243</v>
      </c>
      <c r="C3680" t="s">
        <v>4728</v>
      </c>
      <c r="D3680" t="b">
        <v>0</v>
      </c>
    </row>
    <row r="3681" spans="1:4" x14ac:dyDescent="0.25">
      <c r="A3681" t="s">
        <v>1117</v>
      </c>
      <c r="B3681" t="s">
        <v>243</v>
      </c>
      <c r="C3681" t="s">
        <v>2454</v>
      </c>
      <c r="D3681" t="b">
        <v>0</v>
      </c>
    </row>
    <row r="3682" spans="1:4" x14ac:dyDescent="0.25">
      <c r="A3682" t="s">
        <v>1117</v>
      </c>
      <c r="B3682" t="s">
        <v>243</v>
      </c>
      <c r="C3682" t="s">
        <v>4729</v>
      </c>
      <c r="D3682">
        <v>0</v>
      </c>
    </row>
    <row r="3683" spans="1:4" x14ac:dyDescent="0.25">
      <c r="A3683" t="s">
        <v>1117</v>
      </c>
      <c r="B3683" t="s">
        <v>243</v>
      </c>
      <c r="C3683" t="s">
        <v>4730</v>
      </c>
      <c r="D3683">
        <v>0</v>
      </c>
    </row>
    <row r="3684" spans="1:4" x14ac:dyDescent="0.25">
      <c r="A3684" t="s">
        <v>1117</v>
      </c>
      <c r="B3684" t="s">
        <v>243</v>
      </c>
      <c r="C3684" t="s">
        <v>4731</v>
      </c>
      <c r="D3684">
        <v>0</v>
      </c>
    </row>
    <row r="3685" spans="1:4" x14ac:dyDescent="0.25">
      <c r="A3685" t="s">
        <v>1117</v>
      </c>
      <c r="B3685" t="s">
        <v>243</v>
      </c>
      <c r="C3685" t="s">
        <v>1046</v>
      </c>
      <c r="D3685">
        <v>0</v>
      </c>
    </row>
    <row r="3686" spans="1:4" x14ac:dyDescent="0.25">
      <c r="A3686" t="s">
        <v>1117</v>
      </c>
      <c r="B3686" t="s">
        <v>243</v>
      </c>
      <c r="C3686" t="s">
        <v>9</v>
      </c>
      <c r="D3686">
        <v>0</v>
      </c>
    </row>
    <row r="3687" spans="1:4" x14ac:dyDescent="0.25">
      <c r="A3687" t="s">
        <v>1117</v>
      </c>
      <c r="B3687" t="s">
        <v>243</v>
      </c>
      <c r="C3687" t="s">
        <v>4733</v>
      </c>
      <c r="D3687">
        <v>0</v>
      </c>
    </row>
    <row r="3688" spans="1:4" x14ac:dyDescent="0.25">
      <c r="A3688" t="s">
        <v>1117</v>
      </c>
      <c r="B3688" t="s">
        <v>243</v>
      </c>
      <c r="C3688" t="s">
        <v>4734</v>
      </c>
      <c r="D3688">
        <v>0</v>
      </c>
    </row>
    <row r="3689" spans="1:4" x14ac:dyDescent="0.25">
      <c r="A3689" t="s">
        <v>1117</v>
      </c>
      <c r="B3689" t="s">
        <v>243</v>
      </c>
      <c r="C3689" t="s">
        <v>4735</v>
      </c>
      <c r="D3689">
        <v>0</v>
      </c>
    </row>
    <row r="3690" spans="1:4" x14ac:dyDescent="0.25">
      <c r="A3690" t="s">
        <v>1117</v>
      </c>
      <c r="B3690" t="s">
        <v>243</v>
      </c>
      <c r="C3690" t="s">
        <v>1081</v>
      </c>
      <c r="D3690" t="s">
        <v>3111</v>
      </c>
    </row>
    <row r="3691" spans="1:4" x14ac:dyDescent="0.25">
      <c r="A3691" t="s">
        <v>1117</v>
      </c>
      <c r="B3691" t="s">
        <v>244</v>
      </c>
      <c r="C3691" t="s">
        <v>4725</v>
      </c>
      <c r="D3691">
        <v>246</v>
      </c>
    </row>
    <row r="3692" spans="1:4" x14ac:dyDescent="0.25">
      <c r="A3692" t="s">
        <v>1117</v>
      </c>
      <c r="B3692" t="s">
        <v>244</v>
      </c>
      <c r="C3692" t="s">
        <v>1083</v>
      </c>
      <c r="D3692" t="b">
        <v>0</v>
      </c>
    </row>
    <row r="3693" spans="1:4" x14ac:dyDescent="0.25">
      <c r="A3693" t="s">
        <v>1117</v>
      </c>
      <c r="B3693" t="s">
        <v>244</v>
      </c>
      <c r="C3693" t="s">
        <v>4726</v>
      </c>
      <c r="D3693" t="b">
        <v>0</v>
      </c>
    </row>
    <row r="3694" spans="1:4" x14ac:dyDescent="0.25">
      <c r="A3694" t="s">
        <v>1117</v>
      </c>
      <c r="B3694" t="s">
        <v>244</v>
      </c>
      <c r="C3694" t="s">
        <v>4727</v>
      </c>
      <c r="D3694" t="b">
        <v>0</v>
      </c>
    </row>
    <row r="3695" spans="1:4" x14ac:dyDescent="0.25">
      <c r="A3695" t="s">
        <v>1117</v>
      </c>
      <c r="B3695" t="s">
        <v>244</v>
      </c>
      <c r="C3695" t="s">
        <v>4728</v>
      </c>
      <c r="D3695" t="b">
        <v>0</v>
      </c>
    </row>
    <row r="3696" spans="1:4" x14ac:dyDescent="0.25">
      <c r="A3696" t="s">
        <v>1117</v>
      </c>
      <c r="B3696" t="s">
        <v>244</v>
      </c>
      <c r="C3696" t="s">
        <v>2454</v>
      </c>
      <c r="D3696" t="b">
        <v>0</v>
      </c>
    </row>
    <row r="3697" spans="1:4" x14ac:dyDescent="0.25">
      <c r="A3697" t="s">
        <v>1117</v>
      </c>
      <c r="B3697" t="s">
        <v>244</v>
      </c>
      <c r="C3697" t="s">
        <v>4729</v>
      </c>
      <c r="D3697">
        <v>0</v>
      </c>
    </row>
    <row r="3698" spans="1:4" x14ac:dyDescent="0.25">
      <c r="A3698" t="s">
        <v>1117</v>
      </c>
      <c r="B3698" t="s">
        <v>244</v>
      </c>
      <c r="C3698" t="s">
        <v>4730</v>
      </c>
      <c r="D3698">
        <v>0</v>
      </c>
    </row>
    <row r="3699" spans="1:4" x14ac:dyDescent="0.25">
      <c r="A3699" t="s">
        <v>1117</v>
      </c>
      <c r="B3699" t="s">
        <v>244</v>
      </c>
      <c r="C3699" t="s">
        <v>4731</v>
      </c>
      <c r="D3699">
        <v>0</v>
      </c>
    </row>
    <row r="3700" spans="1:4" x14ac:dyDescent="0.25">
      <c r="A3700" t="s">
        <v>1117</v>
      </c>
      <c r="B3700" t="s">
        <v>244</v>
      </c>
      <c r="C3700" t="s">
        <v>1046</v>
      </c>
      <c r="D3700">
        <v>0</v>
      </c>
    </row>
    <row r="3701" spans="1:4" x14ac:dyDescent="0.25">
      <c r="A3701" t="s">
        <v>1117</v>
      </c>
      <c r="B3701" t="s">
        <v>244</v>
      </c>
      <c r="C3701" t="s">
        <v>9</v>
      </c>
      <c r="D3701">
        <v>0</v>
      </c>
    </row>
    <row r="3702" spans="1:4" x14ac:dyDescent="0.25">
      <c r="A3702" t="s">
        <v>1117</v>
      </c>
      <c r="B3702" t="s">
        <v>244</v>
      </c>
      <c r="C3702" t="s">
        <v>4733</v>
      </c>
      <c r="D3702">
        <v>0</v>
      </c>
    </row>
    <row r="3703" spans="1:4" x14ac:dyDescent="0.25">
      <c r="A3703" t="s">
        <v>1117</v>
      </c>
      <c r="B3703" t="s">
        <v>244</v>
      </c>
      <c r="C3703" t="s">
        <v>4734</v>
      </c>
      <c r="D3703">
        <v>0</v>
      </c>
    </row>
    <row r="3704" spans="1:4" x14ac:dyDescent="0.25">
      <c r="A3704" t="s">
        <v>1117</v>
      </c>
      <c r="B3704" t="s">
        <v>244</v>
      </c>
      <c r="C3704" t="s">
        <v>4735</v>
      </c>
      <c r="D3704">
        <v>0</v>
      </c>
    </row>
    <row r="3705" spans="1:4" x14ac:dyDescent="0.25">
      <c r="A3705" t="s">
        <v>1117</v>
      </c>
      <c r="B3705" t="s">
        <v>244</v>
      </c>
      <c r="C3705" t="s">
        <v>1081</v>
      </c>
      <c r="D3705" t="s">
        <v>3111</v>
      </c>
    </row>
    <row r="3706" spans="1:4" x14ac:dyDescent="0.25">
      <c r="A3706" t="s">
        <v>1117</v>
      </c>
      <c r="B3706" t="s">
        <v>245</v>
      </c>
      <c r="C3706" t="s">
        <v>4725</v>
      </c>
      <c r="D3706">
        <v>247</v>
      </c>
    </row>
    <row r="3707" spans="1:4" x14ac:dyDescent="0.25">
      <c r="A3707" t="s">
        <v>1117</v>
      </c>
      <c r="B3707" t="s">
        <v>245</v>
      </c>
      <c r="C3707" t="s">
        <v>1083</v>
      </c>
      <c r="D3707" t="b">
        <v>0</v>
      </c>
    </row>
    <row r="3708" spans="1:4" x14ac:dyDescent="0.25">
      <c r="A3708" t="s">
        <v>1117</v>
      </c>
      <c r="B3708" t="s">
        <v>245</v>
      </c>
      <c r="C3708" t="s">
        <v>4726</v>
      </c>
      <c r="D3708" t="b">
        <v>0</v>
      </c>
    </row>
    <row r="3709" spans="1:4" x14ac:dyDescent="0.25">
      <c r="A3709" t="s">
        <v>1117</v>
      </c>
      <c r="B3709" t="s">
        <v>245</v>
      </c>
      <c r="C3709" t="s">
        <v>4727</v>
      </c>
      <c r="D3709" t="b">
        <v>0</v>
      </c>
    </row>
    <row r="3710" spans="1:4" x14ac:dyDescent="0.25">
      <c r="A3710" t="s">
        <v>1117</v>
      </c>
      <c r="B3710" t="s">
        <v>245</v>
      </c>
      <c r="C3710" t="s">
        <v>4728</v>
      </c>
      <c r="D3710" t="b">
        <v>0</v>
      </c>
    </row>
    <row r="3711" spans="1:4" x14ac:dyDescent="0.25">
      <c r="A3711" t="s">
        <v>1117</v>
      </c>
      <c r="B3711" t="s">
        <v>245</v>
      </c>
      <c r="C3711" t="s">
        <v>2454</v>
      </c>
      <c r="D3711" t="b">
        <v>0</v>
      </c>
    </row>
    <row r="3712" spans="1:4" x14ac:dyDescent="0.25">
      <c r="A3712" t="s">
        <v>1117</v>
      </c>
      <c r="B3712" t="s">
        <v>245</v>
      </c>
      <c r="C3712" t="s">
        <v>4729</v>
      </c>
      <c r="D3712">
        <v>0</v>
      </c>
    </row>
    <row r="3713" spans="1:4" x14ac:dyDescent="0.25">
      <c r="A3713" t="s">
        <v>1117</v>
      </c>
      <c r="B3713" t="s">
        <v>245</v>
      </c>
      <c r="C3713" t="s">
        <v>4730</v>
      </c>
      <c r="D3713">
        <v>0</v>
      </c>
    </row>
    <row r="3714" spans="1:4" x14ac:dyDescent="0.25">
      <c r="A3714" t="s">
        <v>1117</v>
      </c>
      <c r="B3714" t="s">
        <v>245</v>
      </c>
      <c r="C3714" t="s">
        <v>4731</v>
      </c>
      <c r="D3714">
        <v>0</v>
      </c>
    </row>
    <row r="3715" spans="1:4" x14ac:dyDescent="0.25">
      <c r="A3715" t="s">
        <v>1117</v>
      </c>
      <c r="B3715" t="s">
        <v>245</v>
      </c>
      <c r="C3715" t="s">
        <v>1046</v>
      </c>
      <c r="D3715">
        <v>0</v>
      </c>
    </row>
    <row r="3716" spans="1:4" x14ac:dyDescent="0.25">
      <c r="A3716" t="s">
        <v>1117</v>
      </c>
      <c r="B3716" t="s">
        <v>245</v>
      </c>
      <c r="C3716" t="s">
        <v>9</v>
      </c>
      <c r="D3716">
        <v>0</v>
      </c>
    </row>
    <row r="3717" spans="1:4" x14ac:dyDescent="0.25">
      <c r="A3717" t="s">
        <v>1117</v>
      </c>
      <c r="B3717" t="s">
        <v>245</v>
      </c>
      <c r="C3717" t="s">
        <v>4733</v>
      </c>
      <c r="D3717">
        <v>0</v>
      </c>
    </row>
    <row r="3718" spans="1:4" x14ac:dyDescent="0.25">
      <c r="A3718" t="s">
        <v>1117</v>
      </c>
      <c r="B3718" t="s">
        <v>245</v>
      </c>
      <c r="C3718" t="s">
        <v>4734</v>
      </c>
      <c r="D3718">
        <v>0</v>
      </c>
    </row>
    <row r="3719" spans="1:4" x14ac:dyDescent="0.25">
      <c r="A3719" t="s">
        <v>1117</v>
      </c>
      <c r="B3719" t="s">
        <v>245</v>
      </c>
      <c r="C3719" t="s">
        <v>4735</v>
      </c>
      <c r="D3719">
        <v>0</v>
      </c>
    </row>
    <row r="3720" spans="1:4" x14ac:dyDescent="0.25">
      <c r="A3720" t="s">
        <v>1117</v>
      </c>
      <c r="B3720" t="s">
        <v>245</v>
      </c>
      <c r="C3720" t="s">
        <v>1081</v>
      </c>
      <c r="D3720" t="s">
        <v>3111</v>
      </c>
    </row>
    <row r="3721" spans="1:4" x14ac:dyDescent="0.25">
      <c r="A3721" t="s">
        <v>1117</v>
      </c>
      <c r="B3721" t="s">
        <v>246</v>
      </c>
      <c r="C3721" t="s">
        <v>4725</v>
      </c>
      <c r="D3721">
        <v>248</v>
      </c>
    </row>
    <row r="3722" spans="1:4" x14ac:dyDescent="0.25">
      <c r="A3722" t="s">
        <v>1117</v>
      </c>
      <c r="B3722" t="s">
        <v>246</v>
      </c>
      <c r="C3722" t="s">
        <v>1083</v>
      </c>
      <c r="D3722" t="b">
        <v>0</v>
      </c>
    </row>
    <row r="3723" spans="1:4" x14ac:dyDescent="0.25">
      <c r="A3723" t="s">
        <v>1117</v>
      </c>
      <c r="B3723" t="s">
        <v>246</v>
      </c>
      <c r="C3723" t="s">
        <v>4726</v>
      </c>
      <c r="D3723" t="b">
        <v>0</v>
      </c>
    </row>
    <row r="3724" spans="1:4" x14ac:dyDescent="0.25">
      <c r="A3724" t="s">
        <v>1117</v>
      </c>
      <c r="B3724" t="s">
        <v>246</v>
      </c>
      <c r="C3724" t="s">
        <v>4727</v>
      </c>
      <c r="D3724" t="b">
        <v>0</v>
      </c>
    </row>
    <row r="3725" spans="1:4" x14ac:dyDescent="0.25">
      <c r="A3725" t="s">
        <v>1117</v>
      </c>
      <c r="B3725" t="s">
        <v>246</v>
      </c>
      <c r="C3725" t="s">
        <v>4728</v>
      </c>
      <c r="D3725" t="b">
        <v>0</v>
      </c>
    </row>
    <row r="3726" spans="1:4" x14ac:dyDescent="0.25">
      <c r="A3726" t="s">
        <v>1117</v>
      </c>
      <c r="B3726" t="s">
        <v>246</v>
      </c>
      <c r="C3726" t="s">
        <v>2454</v>
      </c>
      <c r="D3726" t="b">
        <v>0</v>
      </c>
    </row>
    <row r="3727" spans="1:4" x14ac:dyDescent="0.25">
      <c r="A3727" t="s">
        <v>1117</v>
      </c>
      <c r="B3727" t="s">
        <v>246</v>
      </c>
      <c r="C3727" t="s">
        <v>4729</v>
      </c>
      <c r="D3727">
        <v>0</v>
      </c>
    </row>
    <row r="3728" spans="1:4" x14ac:dyDescent="0.25">
      <c r="A3728" t="s">
        <v>1117</v>
      </c>
      <c r="B3728" t="s">
        <v>246</v>
      </c>
      <c r="C3728" t="s">
        <v>4730</v>
      </c>
      <c r="D3728">
        <v>0</v>
      </c>
    </row>
    <row r="3729" spans="1:4" x14ac:dyDescent="0.25">
      <c r="A3729" t="s">
        <v>1117</v>
      </c>
      <c r="B3729" t="s">
        <v>246</v>
      </c>
      <c r="C3729" t="s">
        <v>4731</v>
      </c>
      <c r="D3729">
        <v>0</v>
      </c>
    </row>
    <row r="3730" spans="1:4" x14ac:dyDescent="0.25">
      <c r="A3730" t="s">
        <v>1117</v>
      </c>
      <c r="B3730" t="s">
        <v>246</v>
      </c>
      <c r="C3730" t="s">
        <v>1046</v>
      </c>
      <c r="D3730">
        <v>0</v>
      </c>
    </row>
    <row r="3731" spans="1:4" x14ac:dyDescent="0.25">
      <c r="A3731" t="s">
        <v>1117</v>
      </c>
      <c r="B3731" t="s">
        <v>246</v>
      </c>
      <c r="C3731" t="s">
        <v>9</v>
      </c>
      <c r="D3731">
        <v>0</v>
      </c>
    </row>
    <row r="3732" spans="1:4" x14ac:dyDescent="0.25">
      <c r="A3732" t="s">
        <v>1117</v>
      </c>
      <c r="B3732" t="s">
        <v>246</v>
      </c>
      <c r="C3732" t="s">
        <v>4733</v>
      </c>
      <c r="D3732">
        <v>0</v>
      </c>
    </row>
    <row r="3733" spans="1:4" x14ac:dyDescent="0.25">
      <c r="A3733" t="s">
        <v>1117</v>
      </c>
      <c r="B3733" t="s">
        <v>246</v>
      </c>
      <c r="C3733" t="s">
        <v>4734</v>
      </c>
      <c r="D3733">
        <v>0</v>
      </c>
    </row>
    <row r="3734" spans="1:4" x14ac:dyDescent="0.25">
      <c r="A3734" t="s">
        <v>1117</v>
      </c>
      <c r="B3734" t="s">
        <v>246</v>
      </c>
      <c r="C3734" t="s">
        <v>4735</v>
      </c>
      <c r="D3734">
        <v>0</v>
      </c>
    </row>
    <row r="3735" spans="1:4" x14ac:dyDescent="0.25">
      <c r="A3735" t="s">
        <v>1117</v>
      </c>
      <c r="B3735" t="s">
        <v>246</v>
      </c>
      <c r="C3735" t="s">
        <v>1081</v>
      </c>
      <c r="D3735" t="s">
        <v>3111</v>
      </c>
    </row>
    <row r="3736" spans="1:4" x14ac:dyDescent="0.25">
      <c r="A3736" t="s">
        <v>1117</v>
      </c>
      <c r="B3736" t="s">
        <v>247</v>
      </c>
      <c r="C3736" t="s">
        <v>4725</v>
      </c>
      <c r="D3736">
        <v>249</v>
      </c>
    </row>
    <row r="3737" spans="1:4" x14ac:dyDescent="0.25">
      <c r="A3737" t="s">
        <v>1117</v>
      </c>
      <c r="B3737" t="s">
        <v>247</v>
      </c>
      <c r="C3737" t="s">
        <v>1083</v>
      </c>
      <c r="D3737" t="b">
        <v>0</v>
      </c>
    </row>
    <row r="3738" spans="1:4" x14ac:dyDescent="0.25">
      <c r="A3738" t="s">
        <v>1117</v>
      </c>
      <c r="B3738" t="s">
        <v>247</v>
      </c>
      <c r="C3738" t="s">
        <v>4726</v>
      </c>
      <c r="D3738" t="b">
        <v>0</v>
      </c>
    </row>
    <row r="3739" spans="1:4" x14ac:dyDescent="0.25">
      <c r="A3739" t="s">
        <v>1117</v>
      </c>
      <c r="B3739" t="s">
        <v>247</v>
      </c>
      <c r="C3739" t="s">
        <v>4727</v>
      </c>
      <c r="D3739" t="b">
        <v>0</v>
      </c>
    </row>
    <row r="3740" spans="1:4" x14ac:dyDescent="0.25">
      <c r="A3740" t="s">
        <v>1117</v>
      </c>
      <c r="B3740" t="s">
        <v>247</v>
      </c>
      <c r="C3740" t="s">
        <v>4728</v>
      </c>
      <c r="D3740" t="b">
        <v>0</v>
      </c>
    </row>
    <row r="3741" spans="1:4" x14ac:dyDescent="0.25">
      <c r="A3741" t="s">
        <v>1117</v>
      </c>
      <c r="B3741" t="s">
        <v>247</v>
      </c>
      <c r="C3741" t="s">
        <v>2454</v>
      </c>
      <c r="D3741" t="b">
        <v>0</v>
      </c>
    </row>
    <row r="3742" spans="1:4" x14ac:dyDescent="0.25">
      <c r="A3742" t="s">
        <v>1117</v>
      </c>
      <c r="B3742" t="s">
        <v>247</v>
      </c>
      <c r="C3742" t="s">
        <v>4729</v>
      </c>
      <c r="D3742">
        <v>0</v>
      </c>
    </row>
    <row r="3743" spans="1:4" x14ac:dyDescent="0.25">
      <c r="A3743" t="s">
        <v>1117</v>
      </c>
      <c r="B3743" t="s">
        <v>247</v>
      </c>
      <c r="C3743" t="s">
        <v>4730</v>
      </c>
      <c r="D3743">
        <v>0</v>
      </c>
    </row>
    <row r="3744" spans="1:4" x14ac:dyDescent="0.25">
      <c r="A3744" t="s">
        <v>1117</v>
      </c>
      <c r="B3744" t="s">
        <v>247</v>
      </c>
      <c r="C3744" t="s">
        <v>4731</v>
      </c>
      <c r="D3744">
        <v>0</v>
      </c>
    </row>
    <row r="3745" spans="1:4" x14ac:dyDescent="0.25">
      <c r="A3745" t="s">
        <v>1117</v>
      </c>
      <c r="B3745" t="s">
        <v>247</v>
      </c>
      <c r="C3745" t="s">
        <v>1046</v>
      </c>
      <c r="D3745">
        <v>0</v>
      </c>
    </row>
    <row r="3746" spans="1:4" x14ac:dyDescent="0.25">
      <c r="A3746" t="s">
        <v>1117</v>
      </c>
      <c r="B3746" t="s">
        <v>247</v>
      </c>
      <c r="C3746" t="s">
        <v>9</v>
      </c>
      <c r="D3746">
        <v>0</v>
      </c>
    </row>
    <row r="3747" spans="1:4" x14ac:dyDescent="0.25">
      <c r="A3747" t="s">
        <v>1117</v>
      </c>
      <c r="B3747" t="s">
        <v>247</v>
      </c>
      <c r="C3747" t="s">
        <v>4733</v>
      </c>
      <c r="D3747">
        <v>0</v>
      </c>
    </row>
    <row r="3748" spans="1:4" x14ac:dyDescent="0.25">
      <c r="A3748" t="s">
        <v>1117</v>
      </c>
      <c r="B3748" t="s">
        <v>247</v>
      </c>
      <c r="C3748" t="s">
        <v>4734</v>
      </c>
      <c r="D3748">
        <v>0</v>
      </c>
    </row>
    <row r="3749" spans="1:4" x14ac:dyDescent="0.25">
      <c r="A3749" t="s">
        <v>1117</v>
      </c>
      <c r="B3749" t="s">
        <v>247</v>
      </c>
      <c r="C3749" t="s">
        <v>4735</v>
      </c>
      <c r="D3749">
        <v>0</v>
      </c>
    </row>
    <row r="3750" spans="1:4" x14ac:dyDescent="0.25">
      <c r="A3750" t="s">
        <v>1117</v>
      </c>
      <c r="B3750" t="s">
        <v>247</v>
      </c>
      <c r="C3750" t="s">
        <v>1081</v>
      </c>
      <c r="D3750" t="s">
        <v>3111</v>
      </c>
    </row>
    <row r="3751" spans="1:4" x14ac:dyDescent="0.25">
      <c r="A3751" t="s">
        <v>1117</v>
      </c>
      <c r="B3751" t="s">
        <v>248</v>
      </c>
      <c r="C3751" t="s">
        <v>4725</v>
      </c>
      <c r="D3751">
        <v>250</v>
      </c>
    </row>
    <row r="3752" spans="1:4" x14ac:dyDescent="0.25">
      <c r="A3752" t="s">
        <v>1117</v>
      </c>
      <c r="B3752" t="s">
        <v>248</v>
      </c>
      <c r="C3752" t="s">
        <v>1083</v>
      </c>
      <c r="D3752" t="b">
        <v>0</v>
      </c>
    </row>
    <row r="3753" spans="1:4" x14ac:dyDescent="0.25">
      <c r="A3753" t="s">
        <v>1117</v>
      </c>
      <c r="B3753" t="s">
        <v>248</v>
      </c>
      <c r="C3753" t="s">
        <v>4726</v>
      </c>
      <c r="D3753" t="b">
        <v>0</v>
      </c>
    </row>
    <row r="3754" spans="1:4" x14ac:dyDescent="0.25">
      <c r="A3754" t="s">
        <v>1117</v>
      </c>
      <c r="B3754" t="s">
        <v>248</v>
      </c>
      <c r="C3754" t="s">
        <v>4727</v>
      </c>
      <c r="D3754" t="b">
        <v>0</v>
      </c>
    </row>
    <row r="3755" spans="1:4" x14ac:dyDescent="0.25">
      <c r="A3755" t="s">
        <v>1117</v>
      </c>
      <c r="B3755" t="s">
        <v>248</v>
      </c>
      <c r="C3755" t="s">
        <v>4728</v>
      </c>
      <c r="D3755" t="b">
        <v>0</v>
      </c>
    </row>
    <row r="3756" spans="1:4" x14ac:dyDescent="0.25">
      <c r="A3756" t="s">
        <v>1117</v>
      </c>
      <c r="B3756" t="s">
        <v>248</v>
      </c>
      <c r="C3756" t="s">
        <v>2454</v>
      </c>
      <c r="D3756" t="b">
        <v>0</v>
      </c>
    </row>
    <row r="3757" spans="1:4" x14ac:dyDescent="0.25">
      <c r="A3757" t="s">
        <v>1117</v>
      </c>
      <c r="B3757" t="s">
        <v>248</v>
      </c>
      <c r="C3757" t="s">
        <v>4729</v>
      </c>
      <c r="D3757">
        <v>0</v>
      </c>
    </row>
    <row r="3758" spans="1:4" x14ac:dyDescent="0.25">
      <c r="A3758" t="s">
        <v>1117</v>
      </c>
      <c r="B3758" t="s">
        <v>248</v>
      </c>
      <c r="C3758" t="s">
        <v>4730</v>
      </c>
      <c r="D3758">
        <v>0</v>
      </c>
    </row>
    <row r="3759" spans="1:4" x14ac:dyDescent="0.25">
      <c r="A3759" t="s">
        <v>1117</v>
      </c>
      <c r="B3759" t="s">
        <v>248</v>
      </c>
      <c r="C3759" t="s">
        <v>4731</v>
      </c>
      <c r="D3759">
        <v>0</v>
      </c>
    </row>
    <row r="3760" spans="1:4" x14ac:dyDescent="0.25">
      <c r="A3760" t="s">
        <v>1117</v>
      </c>
      <c r="B3760" t="s">
        <v>248</v>
      </c>
      <c r="C3760" t="s">
        <v>1046</v>
      </c>
      <c r="D3760">
        <v>0</v>
      </c>
    </row>
    <row r="3761" spans="1:4" x14ac:dyDescent="0.25">
      <c r="A3761" t="s">
        <v>1117</v>
      </c>
      <c r="B3761" t="s">
        <v>248</v>
      </c>
      <c r="C3761" t="s">
        <v>9</v>
      </c>
      <c r="D3761">
        <v>0</v>
      </c>
    </row>
    <row r="3762" spans="1:4" x14ac:dyDescent="0.25">
      <c r="A3762" t="s">
        <v>1117</v>
      </c>
      <c r="B3762" t="s">
        <v>248</v>
      </c>
      <c r="C3762" t="s">
        <v>4733</v>
      </c>
      <c r="D3762">
        <v>0</v>
      </c>
    </row>
    <row r="3763" spans="1:4" x14ac:dyDescent="0.25">
      <c r="A3763" t="s">
        <v>1117</v>
      </c>
      <c r="B3763" t="s">
        <v>248</v>
      </c>
      <c r="C3763" t="s">
        <v>4734</v>
      </c>
      <c r="D3763">
        <v>0</v>
      </c>
    </row>
    <row r="3764" spans="1:4" x14ac:dyDescent="0.25">
      <c r="A3764" t="s">
        <v>1117</v>
      </c>
      <c r="B3764" t="s">
        <v>248</v>
      </c>
      <c r="C3764" t="s">
        <v>4735</v>
      </c>
      <c r="D3764">
        <v>0</v>
      </c>
    </row>
    <row r="3765" spans="1:4" x14ac:dyDescent="0.25">
      <c r="A3765" t="s">
        <v>1117</v>
      </c>
      <c r="B3765" t="s">
        <v>248</v>
      </c>
      <c r="C3765" t="s">
        <v>1081</v>
      </c>
      <c r="D3765" t="s">
        <v>3111</v>
      </c>
    </row>
    <row r="3766" spans="1:4" x14ac:dyDescent="0.25">
      <c r="A3766" t="s">
        <v>1117</v>
      </c>
      <c r="B3766" t="s">
        <v>249</v>
      </c>
      <c r="C3766" t="s">
        <v>4725</v>
      </c>
      <c r="D3766">
        <v>251</v>
      </c>
    </row>
    <row r="3767" spans="1:4" x14ac:dyDescent="0.25">
      <c r="A3767" t="s">
        <v>1117</v>
      </c>
      <c r="B3767" t="s">
        <v>249</v>
      </c>
      <c r="C3767" t="s">
        <v>1083</v>
      </c>
      <c r="D3767" t="b">
        <v>0</v>
      </c>
    </row>
    <row r="3768" spans="1:4" x14ac:dyDescent="0.25">
      <c r="A3768" t="s">
        <v>1117</v>
      </c>
      <c r="B3768" t="s">
        <v>249</v>
      </c>
      <c r="C3768" t="s">
        <v>4726</v>
      </c>
      <c r="D3768" t="b">
        <v>0</v>
      </c>
    </row>
    <row r="3769" spans="1:4" x14ac:dyDescent="0.25">
      <c r="A3769" t="s">
        <v>1117</v>
      </c>
      <c r="B3769" t="s">
        <v>249</v>
      </c>
      <c r="C3769" t="s">
        <v>4727</v>
      </c>
      <c r="D3769" t="b">
        <v>0</v>
      </c>
    </row>
    <row r="3770" spans="1:4" x14ac:dyDescent="0.25">
      <c r="A3770" t="s">
        <v>1117</v>
      </c>
      <c r="B3770" t="s">
        <v>249</v>
      </c>
      <c r="C3770" t="s">
        <v>4728</v>
      </c>
      <c r="D3770" t="b">
        <v>0</v>
      </c>
    </row>
    <row r="3771" spans="1:4" x14ac:dyDescent="0.25">
      <c r="A3771" t="s">
        <v>1117</v>
      </c>
      <c r="B3771" t="s">
        <v>249</v>
      </c>
      <c r="C3771" t="s">
        <v>2454</v>
      </c>
      <c r="D3771" t="b">
        <v>0</v>
      </c>
    </row>
    <row r="3772" spans="1:4" x14ac:dyDescent="0.25">
      <c r="A3772" t="s">
        <v>1117</v>
      </c>
      <c r="B3772" t="s">
        <v>249</v>
      </c>
      <c r="C3772" t="s">
        <v>4729</v>
      </c>
      <c r="D3772">
        <v>0</v>
      </c>
    </row>
    <row r="3773" spans="1:4" x14ac:dyDescent="0.25">
      <c r="A3773" t="s">
        <v>1117</v>
      </c>
      <c r="B3773" t="s">
        <v>249</v>
      </c>
      <c r="C3773" t="s">
        <v>4730</v>
      </c>
      <c r="D3773">
        <v>0</v>
      </c>
    </row>
    <row r="3774" spans="1:4" x14ac:dyDescent="0.25">
      <c r="A3774" t="s">
        <v>1117</v>
      </c>
      <c r="B3774" t="s">
        <v>249</v>
      </c>
      <c r="C3774" t="s">
        <v>4731</v>
      </c>
      <c r="D3774">
        <v>0</v>
      </c>
    </row>
    <row r="3775" spans="1:4" x14ac:dyDescent="0.25">
      <c r="A3775" t="s">
        <v>1117</v>
      </c>
      <c r="B3775" t="s">
        <v>249</v>
      </c>
      <c r="C3775" t="s">
        <v>1046</v>
      </c>
      <c r="D3775">
        <v>0</v>
      </c>
    </row>
    <row r="3776" spans="1:4" x14ac:dyDescent="0.25">
      <c r="A3776" t="s">
        <v>1117</v>
      </c>
      <c r="B3776" t="s">
        <v>249</v>
      </c>
      <c r="C3776" t="s">
        <v>9</v>
      </c>
      <c r="D3776">
        <v>0</v>
      </c>
    </row>
    <row r="3777" spans="1:4" x14ac:dyDescent="0.25">
      <c r="A3777" t="s">
        <v>1117</v>
      </c>
      <c r="B3777" t="s">
        <v>249</v>
      </c>
      <c r="C3777" t="s">
        <v>4733</v>
      </c>
      <c r="D3777">
        <v>0</v>
      </c>
    </row>
    <row r="3778" spans="1:4" x14ac:dyDescent="0.25">
      <c r="A3778" t="s">
        <v>1117</v>
      </c>
      <c r="B3778" t="s">
        <v>249</v>
      </c>
      <c r="C3778" t="s">
        <v>4734</v>
      </c>
      <c r="D3778">
        <v>0</v>
      </c>
    </row>
    <row r="3779" spans="1:4" x14ac:dyDescent="0.25">
      <c r="A3779" t="s">
        <v>1117</v>
      </c>
      <c r="B3779" t="s">
        <v>249</v>
      </c>
      <c r="C3779" t="s">
        <v>4735</v>
      </c>
      <c r="D3779">
        <v>0</v>
      </c>
    </row>
    <row r="3780" spans="1:4" x14ac:dyDescent="0.25">
      <c r="A3780" t="s">
        <v>1117</v>
      </c>
      <c r="B3780" t="s">
        <v>249</v>
      </c>
      <c r="C3780" t="s">
        <v>1081</v>
      </c>
      <c r="D3780" t="s">
        <v>3111</v>
      </c>
    </row>
    <row r="3781" spans="1:4" x14ac:dyDescent="0.25">
      <c r="A3781" t="s">
        <v>1117</v>
      </c>
      <c r="B3781" t="s">
        <v>250</v>
      </c>
      <c r="C3781" t="s">
        <v>4725</v>
      </c>
      <c r="D3781">
        <v>252</v>
      </c>
    </row>
    <row r="3782" spans="1:4" x14ac:dyDescent="0.25">
      <c r="A3782" t="s">
        <v>1117</v>
      </c>
      <c r="B3782" t="s">
        <v>250</v>
      </c>
      <c r="C3782" t="s">
        <v>1083</v>
      </c>
      <c r="D3782" t="b">
        <v>0</v>
      </c>
    </row>
    <row r="3783" spans="1:4" x14ac:dyDescent="0.25">
      <c r="A3783" t="s">
        <v>1117</v>
      </c>
      <c r="B3783" t="s">
        <v>250</v>
      </c>
      <c r="C3783" t="s">
        <v>4726</v>
      </c>
      <c r="D3783" t="b">
        <v>0</v>
      </c>
    </row>
    <row r="3784" spans="1:4" x14ac:dyDescent="0.25">
      <c r="A3784" t="s">
        <v>1117</v>
      </c>
      <c r="B3784" t="s">
        <v>250</v>
      </c>
      <c r="C3784" t="s">
        <v>4727</v>
      </c>
      <c r="D3784" t="b">
        <v>0</v>
      </c>
    </row>
    <row r="3785" spans="1:4" x14ac:dyDescent="0.25">
      <c r="A3785" t="s">
        <v>1117</v>
      </c>
      <c r="B3785" t="s">
        <v>250</v>
      </c>
      <c r="C3785" t="s">
        <v>4728</v>
      </c>
      <c r="D3785" t="b">
        <v>0</v>
      </c>
    </row>
    <row r="3786" spans="1:4" x14ac:dyDescent="0.25">
      <c r="A3786" t="s">
        <v>1117</v>
      </c>
      <c r="B3786" t="s">
        <v>250</v>
      </c>
      <c r="C3786" t="s">
        <v>2454</v>
      </c>
      <c r="D3786" t="b">
        <v>0</v>
      </c>
    </row>
    <row r="3787" spans="1:4" x14ac:dyDescent="0.25">
      <c r="A3787" t="s">
        <v>1117</v>
      </c>
      <c r="B3787" t="s">
        <v>250</v>
      </c>
      <c r="C3787" t="s">
        <v>4729</v>
      </c>
      <c r="D3787">
        <v>0</v>
      </c>
    </row>
    <row r="3788" spans="1:4" x14ac:dyDescent="0.25">
      <c r="A3788" t="s">
        <v>1117</v>
      </c>
      <c r="B3788" t="s">
        <v>250</v>
      </c>
      <c r="C3788" t="s">
        <v>4730</v>
      </c>
      <c r="D3788">
        <v>0</v>
      </c>
    </row>
    <row r="3789" spans="1:4" x14ac:dyDescent="0.25">
      <c r="A3789" t="s">
        <v>1117</v>
      </c>
      <c r="B3789" t="s">
        <v>250</v>
      </c>
      <c r="C3789" t="s">
        <v>4731</v>
      </c>
      <c r="D3789">
        <v>0</v>
      </c>
    </row>
    <row r="3790" spans="1:4" x14ac:dyDescent="0.25">
      <c r="A3790" t="s">
        <v>1117</v>
      </c>
      <c r="B3790" t="s">
        <v>250</v>
      </c>
      <c r="C3790" t="s">
        <v>1046</v>
      </c>
      <c r="D3790">
        <v>0</v>
      </c>
    </row>
    <row r="3791" spans="1:4" x14ac:dyDescent="0.25">
      <c r="A3791" t="s">
        <v>1117</v>
      </c>
      <c r="B3791" t="s">
        <v>250</v>
      </c>
      <c r="C3791" t="s">
        <v>9</v>
      </c>
      <c r="D3791">
        <v>0</v>
      </c>
    </row>
    <row r="3792" spans="1:4" x14ac:dyDescent="0.25">
      <c r="A3792" t="s">
        <v>1117</v>
      </c>
      <c r="B3792" t="s">
        <v>250</v>
      </c>
      <c r="C3792" t="s">
        <v>4733</v>
      </c>
      <c r="D3792">
        <v>0</v>
      </c>
    </row>
    <row r="3793" spans="1:4" x14ac:dyDescent="0.25">
      <c r="A3793" t="s">
        <v>1117</v>
      </c>
      <c r="B3793" t="s">
        <v>250</v>
      </c>
      <c r="C3793" t="s">
        <v>4734</v>
      </c>
      <c r="D3793">
        <v>0</v>
      </c>
    </row>
    <row r="3794" spans="1:4" x14ac:dyDescent="0.25">
      <c r="A3794" t="s">
        <v>1117</v>
      </c>
      <c r="B3794" t="s">
        <v>250</v>
      </c>
      <c r="C3794" t="s">
        <v>4735</v>
      </c>
      <c r="D3794">
        <v>0</v>
      </c>
    </row>
    <row r="3795" spans="1:4" x14ac:dyDescent="0.25">
      <c r="A3795" t="s">
        <v>1117</v>
      </c>
      <c r="B3795" t="s">
        <v>250</v>
      </c>
      <c r="C3795" t="s">
        <v>1081</v>
      </c>
      <c r="D3795" t="s">
        <v>3111</v>
      </c>
    </row>
    <row r="3796" spans="1:4" x14ac:dyDescent="0.25">
      <c r="A3796" t="s">
        <v>1117</v>
      </c>
      <c r="B3796" t="s">
        <v>251</v>
      </c>
      <c r="C3796" t="s">
        <v>4725</v>
      </c>
      <c r="D3796">
        <v>253</v>
      </c>
    </row>
    <row r="3797" spans="1:4" x14ac:dyDescent="0.25">
      <c r="A3797" t="s">
        <v>1117</v>
      </c>
      <c r="B3797" t="s">
        <v>251</v>
      </c>
      <c r="C3797" t="s">
        <v>1083</v>
      </c>
      <c r="D3797" t="b">
        <v>0</v>
      </c>
    </row>
    <row r="3798" spans="1:4" x14ac:dyDescent="0.25">
      <c r="A3798" t="s">
        <v>1117</v>
      </c>
      <c r="B3798" t="s">
        <v>251</v>
      </c>
      <c r="C3798" t="s">
        <v>4726</v>
      </c>
      <c r="D3798" t="b">
        <v>0</v>
      </c>
    </row>
    <row r="3799" spans="1:4" x14ac:dyDescent="0.25">
      <c r="A3799" t="s">
        <v>1117</v>
      </c>
      <c r="B3799" t="s">
        <v>251</v>
      </c>
      <c r="C3799" t="s">
        <v>4727</v>
      </c>
      <c r="D3799" t="b">
        <v>0</v>
      </c>
    </row>
    <row r="3800" spans="1:4" x14ac:dyDescent="0.25">
      <c r="A3800" t="s">
        <v>1117</v>
      </c>
      <c r="B3800" t="s">
        <v>251</v>
      </c>
      <c r="C3800" t="s">
        <v>4728</v>
      </c>
      <c r="D3800" t="b">
        <v>0</v>
      </c>
    </row>
    <row r="3801" spans="1:4" x14ac:dyDescent="0.25">
      <c r="A3801" t="s">
        <v>1117</v>
      </c>
      <c r="B3801" t="s">
        <v>251</v>
      </c>
      <c r="C3801" t="s">
        <v>2454</v>
      </c>
      <c r="D3801" t="b">
        <v>0</v>
      </c>
    </row>
    <row r="3802" spans="1:4" x14ac:dyDescent="0.25">
      <c r="A3802" t="s">
        <v>1117</v>
      </c>
      <c r="B3802" t="s">
        <v>251</v>
      </c>
      <c r="C3802" t="s">
        <v>4729</v>
      </c>
      <c r="D3802">
        <v>0</v>
      </c>
    </row>
    <row r="3803" spans="1:4" x14ac:dyDescent="0.25">
      <c r="A3803" t="s">
        <v>1117</v>
      </c>
      <c r="B3803" t="s">
        <v>251</v>
      </c>
      <c r="C3803" t="s">
        <v>4730</v>
      </c>
      <c r="D3803">
        <v>0</v>
      </c>
    </row>
    <row r="3804" spans="1:4" x14ac:dyDescent="0.25">
      <c r="A3804" t="s">
        <v>1117</v>
      </c>
      <c r="B3804" t="s">
        <v>251</v>
      </c>
      <c r="C3804" t="s">
        <v>4731</v>
      </c>
      <c r="D3804">
        <v>0</v>
      </c>
    </row>
    <row r="3805" spans="1:4" x14ac:dyDescent="0.25">
      <c r="A3805" t="s">
        <v>1117</v>
      </c>
      <c r="B3805" t="s">
        <v>251</v>
      </c>
      <c r="C3805" t="s">
        <v>1046</v>
      </c>
      <c r="D3805">
        <v>0</v>
      </c>
    </row>
    <row r="3806" spans="1:4" x14ac:dyDescent="0.25">
      <c r="A3806" t="s">
        <v>1117</v>
      </c>
      <c r="B3806" t="s">
        <v>251</v>
      </c>
      <c r="C3806" t="s">
        <v>9</v>
      </c>
      <c r="D3806">
        <v>0</v>
      </c>
    </row>
    <row r="3807" spans="1:4" x14ac:dyDescent="0.25">
      <c r="A3807" t="s">
        <v>1117</v>
      </c>
      <c r="B3807" t="s">
        <v>251</v>
      </c>
      <c r="C3807" t="s">
        <v>4733</v>
      </c>
      <c r="D3807">
        <v>0</v>
      </c>
    </row>
    <row r="3808" spans="1:4" x14ac:dyDescent="0.25">
      <c r="A3808" t="s">
        <v>1117</v>
      </c>
      <c r="B3808" t="s">
        <v>251</v>
      </c>
      <c r="C3808" t="s">
        <v>4734</v>
      </c>
      <c r="D3808">
        <v>0</v>
      </c>
    </row>
    <row r="3809" spans="1:4" x14ac:dyDescent="0.25">
      <c r="A3809" t="s">
        <v>1117</v>
      </c>
      <c r="B3809" t="s">
        <v>251</v>
      </c>
      <c r="C3809" t="s">
        <v>4735</v>
      </c>
      <c r="D3809">
        <v>0</v>
      </c>
    </row>
    <row r="3810" spans="1:4" x14ac:dyDescent="0.25">
      <c r="A3810" t="s">
        <v>1117</v>
      </c>
      <c r="B3810" t="s">
        <v>251</v>
      </c>
      <c r="C3810" t="s">
        <v>1081</v>
      </c>
      <c r="D3810" t="s">
        <v>3111</v>
      </c>
    </row>
    <row r="3811" spans="1:4" x14ac:dyDescent="0.25">
      <c r="A3811" t="s">
        <v>1117</v>
      </c>
      <c r="B3811" t="s">
        <v>252</v>
      </c>
      <c r="C3811" t="s">
        <v>4725</v>
      </c>
      <c r="D3811">
        <v>254</v>
      </c>
    </row>
    <row r="3812" spans="1:4" x14ac:dyDescent="0.25">
      <c r="A3812" t="s">
        <v>1117</v>
      </c>
      <c r="B3812" t="s">
        <v>252</v>
      </c>
      <c r="C3812" t="s">
        <v>1083</v>
      </c>
      <c r="D3812" t="b">
        <v>0</v>
      </c>
    </row>
    <row r="3813" spans="1:4" x14ac:dyDescent="0.25">
      <c r="A3813" t="s">
        <v>1117</v>
      </c>
      <c r="B3813" t="s">
        <v>252</v>
      </c>
      <c r="C3813" t="s">
        <v>4726</v>
      </c>
      <c r="D3813" t="b">
        <v>0</v>
      </c>
    </row>
    <row r="3814" spans="1:4" x14ac:dyDescent="0.25">
      <c r="A3814" t="s">
        <v>1117</v>
      </c>
      <c r="B3814" t="s">
        <v>252</v>
      </c>
      <c r="C3814" t="s">
        <v>4727</v>
      </c>
      <c r="D3814" t="b">
        <v>0</v>
      </c>
    </row>
    <row r="3815" spans="1:4" x14ac:dyDescent="0.25">
      <c r="A3815" t="s">
        <v>1117</v>
      </c>
      <c r="B3815" t="s">
        <v>252</v>
      </c>
      <c r="C3815" t="s">
        <v>4728</v>
      </c>
      <c r="D3815" t="b">
        <v>0</v>
      </c>
    </row>
    <row r="3816" spans="1:4" x14ac:dyDescent="0.25">
      <c r="A3816" t="s">
        <v>1117</v>
      </c>
      <c r="B3816" t="s">
        <v>252</v>
      </c>
      <c r="C3816" t="s">
        <v>2454</v>
      </c>
      <c r="D3816" t="b">
        <v>0</v>
      </c>
    </row>
    <row r="3817" spans="1:4" x14ac:dyDescent="0.25">
      <c r="A3817" t="s">
        <v>1117</v>
      </c>
      <c r="B3817" t="s">
        <v>252</v>
      </c>
      <c r="C3817" t="s">
        <v>4729</v>
      </c>
      <c r="D3817">
        <v>0</v>
      </c>
    </row>
    <row r="3818" spans="1:4" x14ac:dyDescent="0.25">
      <c r="A3818" t="s">
        <v>1117</v>
      </c>
      <c r="B3818" t="s">
        <v>252</v>
      </c>
      <c r="C3818" t="s">
        <v>4730</v>
      </c>
      <c r="D3818">
        <v>0</v>
      </c>
    </row>
    <row r="3819" spans="1:4" x14ac:dyDescent="0.25">
      <c r="A3819" t="s">
        <v>1117</v>
      </c>
      <c r="B3819" t="s">
        <v>252</v>
      </c>
      <c r="C3819" t="s">
        <v>4731</v>
      </c>
      <c r="D3819">
        <v>0</v>
      </c>
    </row>
    <row r="3820" spans="1:4" x14ac:dyDescent="0.25">
      <c r="A3820" t="s">
        <v>1117</v>
      </c>
      <c r="B3820" t="s">
        <v>252</v>
      </c>
      <c r="C3820" t="s">
        <v>1046</v>
      </c>
      <c r="D3820">
        <v>0</v>
      </c>
    </row>
    <row r="3821" spans="1:4" x14ac:dyDescent="0.25">
      <c r="A3821" t="s">
        <v>1117</v>
      </c>
      <c r="B3821" t="s">
        <v>252</v>
      </c>
      <c r="C3821" t="s">
        <v>9</v>
      </c>
      <c r="D3821">
        <v>0</v>
      </c>
    </row>
    <row r="3822" spans="1:4" x14ac:dyDescent="0.25">
      <c r="A3822" t="s">
        <v>1117</v>
      </c>
      <c r="B3822" t="s">
        <v>252</v>
      </c>
      <c r="C3822" t="s">
        <v>4733</v>
      </c>
      <c r="D3822">
        <v>0</v>
      </c>
    </row>
    <row r="3823" spans="1:4" x14ac:dyDescent="0.25">
      <c r="A3823" t="s">
        <v>1117</v>
      </c>
      <c r="B3823" t="s">
        <v>252</v>
      </c>
      <c r="C3823" t="s">
        <v>4734</v>
      </c>
      <c r="D3823">
        <v>0</v>
      </c>
    </row>
    <row r="3824" spans="1:4" x14ac:dyDescent="0.25">
      <c r="A3824" t="s">
        <v>1117</v>
      </c>
      <c r="B3824" t="s">
        <v>252</v>
      </c>
      <c r="C3824" t="s">
        <v>4735</v>
      </c>
      <c r="D3824">
        <v>0</v>
      </c>
    </row>
    <row r="3825" spans="1:4" x14ac:dyDescent="0.25">
      <c r="A3825" t="s">
        <v>1117</v>
      </c>
      <c r="B3825" t="s">
        <v>252</v>
      </c>
      <c r="C3825" t="s">
        <v>1081</v>
      </c>
      <c r="D3825" t="s">
        <v>3111</v>
      </c>
    </row>
    <row r="3826" spans="1:4" x14ac:dyDescent="0.25">
      <c r="A3826" t="s">
        <v>1117</v>
      </c>
      <c r="B3826" t="s">
        <v>253</v>
      </c>
      <c r="C3826" t="s">
        <v>4725</v>
      </c>
      <c r="D3826">
        <v>255</v>
      </c>
    </row>
    <row r="3827" spans="1:4" x14ac:dyDescent="0.25">
      <c r="A3827" t="s">
        <v>1117</v>
      </c>
      <c r="B3827" t="s">
        <v>253</v>
      </c>
      <c r="C3827" t="s">
        <v>1083</v>
      </c>
      <c r="D3827" t="b">
        <v>0</v>
      </c>
    </row>
    <row r="3828" spans="1:4" x14ac:dyDescent="0.25">
      <c r="A3828" t="s">
        <v>1117</v>
      </c>
      <c r="B3828" t="s">
        <v>253</v>
      </c>
      <c r="C3828" t="s">
        <v>4726</v>
      </c>
      <c r="D3828" t="b">
        <v>0</v>
      </c>
    </row>
    <row r="3829" spans="1:4" x14ac:dyDescent="0.25">
      <c r="A3829" t="s">
        <v>1117</v>
      </c>
      <c r="B3829" t="s">
        <v>253</v>
      </c>
      <c r="C3829" t="s">
        <v>4727</v>
      </c>
      <c r="D3829" t="b">
        <v>0</v>
      </c>
    </row>
    <row r="3830" spans="1:4" x14ac:dyDescent="0.25">
      <c r="A3830" t="s">
        <v>1117</v>
      </c>
      <c r="B3830" t="s">
        <v>253</v>
      </c>
      <c r="C3830" t="s">
        <v>4728</v>
      </c>
      <c r="D3830" t="b">
        <v>0</v>
      </c>
    </row>
    <row r="3831" spans="1:4" x14ac:dyDescent="0.25">
      <c r="A3831" t="s">
        <v>1117</v>
      </c>
      <c r="B3831" t="s">
        <v>253</v>
      </c>
      <c r="C3831" t="s">
        <v>2454</v>
      </c>
      <c r="D3831" t="b">
        <v>0</v>
      </c>
    </row>
    <row r="3832" spans="1:4" x14ac:dyDescent="0.25">
      <c r="A3832" t="s">
        <v>1117</v>
      </c>
      <c r="B3832" t="s">
        <v>253</v>
      </c>
      <c r="C3832" t="s">
        <v>4729</v>
      </c>
      <c r="D3832">
        <v>0</v>
      </c>
    </row>
    <row r="3833" spans="1:4" x14ac:dyDescent="0.25">
      <c r="A3833" t="s">
        <v>1117</v>
      </c>
      <c r="B3833" t="s">
        <v>253</v>
      </c>
      <c r="C3833" t="s">
        <v>4730</v>
      </c>
      <c r="D3833">
        <v>0</v>
      </c>
    </row>
    <row r="3834" spans="1:4" x14ac:dyDescent="0.25">
      <c r="A3834" t="s">
        <v>1117</v>
      </c>
      <c r="B3834" t="s">
        <v>253</v>
      </c>
      <c r="C3834" t="s">
        <v>4731</v>
      </c>
      <c r="D3834">
        <v>0</v>
      </c>
    </row>
    <row r="3835" spans="1:4" x14ac:dyDescent="0.25">
      <c r="A3835" t="s">
        <v>1117</v>
      </c>
      <c r="B3835" t="s">
        <v>253</v>
      </c>
      <c r="C3835" t="s">
        <v>1046</v>
      </c>
      <c r="D3835">
        <v>0</v>
      </c>
    </row>
    <row r="3836" spans="1:4" x14ac:dyDescent="0.25">
      <c r="A3836" t="s">
        <v>1117</v>
      </c>
      <c r="B3836" t="s">
        <v>253</v>
      </c>
      <c r="C3836" t="s">
        <v>9</v>
      </c>
      <c r="D3836">
        <v>0</v>
      </c>
    </row>
    <row r="3837" spans="1:4" x14ac:dyDescent="0.25">
      <c r="A3837" t="s">
        <v>1117</v>
      </c>
      <c r="B3837" t="s">
        <v>253</v>
      </c>
      <c r="C3837" t="s">
        <v>4733</v>
      </c>
      <c r="D3837">
        <v>0</v>
      </c>
    </row>
    <row r="3838" spans="1:4" x14ac:dyDescent="0.25">
      <c r="A3838" t="s">
        <v>1117</v>
      </c>
      <c r="B3838" t="s">
        <v>253</v>
      </c>
      <c r="C3838" t="s">
        <v>4734</v>
      </c>
      <c r="D3838">
        <v>0</v>
      </c>
    </row>
    <row r="3839" spans="1:4" x14ac:dyDescent="0.25">
      <c r="A3839" t="s">
        <v>1117</v>
      </c>
      <c r="B3839" t="s">
        <v>253</v>
      </c>
      <c r="C3839" t="s">
        <v>4735</v>
      </c>
      <c r="D3839">
        <v>0</v>
      </c>
    </row>
    <row r="3840" spans="1:4" x14ac:dyDescent="0.25">
      <c r="A3840" t="s">
        <v>1117</v>
      </c>
      <c r="B3840" t="s">
        <v>253</v>
      </c>
      <c r="C3840" t="s">
        <v>1081</v>
      </c>
      <c r="D3840" t="s">
        <v>3111</v>
      </c>
    </row>
    <row r="3841" spans="1:4" x14ac:dyDescent="0.25">
      <c r="A3841" t="s">
        <v>1121</v>
      </c>
      <c r="B3841" t="s">
        <v>1800</v>
      </c>
      <c r="C3841" t="s">
        <v>4725</v>
      </c>
      <c r="D3841">
        <v>256</v>
      </c>
    </row>
    <row r="3842" spans="1:4" x14ac:dyDescent="0.25">
      <c r="A3842" t="s">
        <v>1121</v>
      </c>
      <c r="B3842" t="s">
        <v>1800</v>
      </c>
      <c r="C3842" t="s">
        <v>1083</v>
      </c>
      <c r="D3842" t="b">
        <v>0</v>
      </c>
    </row>
    <row r="3843" spans="1:4" x14ac:dyDescent="0.25">
      <c r="A3843" t="s">
        <v>1121</v>
      </c>
      <c r="B3843" t="s">
        <v>1800</v>
      </c>
      <c r="C3843" t="s">
        <v>4726</v>
      </c>
      <c r="D3843" t="b">
        <v>0</v>
      </c>
    </row>
    <row r="3844" spans="1:4" x14ac:dyDescent="0.25">
      <c r="A3844" t="s">
        <v>1121</v>
      </c>
      <c r="B3844" t="s">
        <v>1800</v>
      </c>
      <c r="C3844" t="s">
        <v>4727</v>
      </c>
      <c r="D3844" t="b">
        <v>0</v>
      </c>
    </row>
    <row r="3845" spans="1:4" x14ac:dyDescent="0.25">
      <c r="A3845" t="s">
        <v>1121</v>
      </c>
      <c r="B3845" t="s">
        <v>1800</v>
      </c>
      <c r="C3845" t="s">
        <v>4728</v>
      </c>
      <c r="D3845" t="b">
        <v>0</v>
      </c>
    </row>
    <row r="3846" spans="1:4" x14ac:dyDescent="0.25">
      <c r="A3846" t="s">
        <v>1121</v>
      </c>
      <c r="B3846" t="s">
        <v>1800</v>
      </c>
      <c r="C3846" t="s">
        <v>2454</v>
      </c>
      <c r="D3846" t="b">
        <v>0</v>
      </c>
    </row>
    <row r="3847" spans="1:4" x14ac:dyDescent="0.25">
      <c r="A3847" t="s">
        <v>1121</v>
      </c>
      <c r="B3847" t="s">
        <v>1800</v>
      </c>
      <c r="C3847" t="s">
        <v>4729</v>
      </c>
      <c r="D3847">
        <v>0</v>
      </c>
    </row>
    <row r="3848" spans="1:4" x14ac:dyDescent="0.25">
      <c r="A3848" t="s">
        <v>1121</v>
      </c>
      <c r="B3848" t="s">
        <v>1800</v>
      </c>
      <c r="C3848" t="s">
        <v>4730</v>
      </c>
      <c r="D3848">
        <v>0</v>
      </c>
    </row>
    <row r="3849" spans="1:4" x14ac:dyDescent="0.25">
      <c r="A3849" t="s">
        <v>1121</v>
      </c>
      <c r="B3849" t="s">
        <v>1800</v>
      </c>
      <c r="C3849" t="s">
        <v>4731</v>
      </c>
      <c r="D3849">
        <v>0</v>
      </c>
    </row>
    <row r="3850" spans="1:4" x14ac:dyDescent="0.25">
      <c r="A3850" t="s">
        <v>1121</v>
      </c>
      <c r="B3850" t="s">
        <v>1800</v>
      </c>
      <c r="C3850" t="s">
        <v>1046</v>
      </c>
      <c r="D3850">
        <v>0</v>
      </c>
    </row>
    <row r="3851" spans="1:4" x14ac:dyDescent="0.25">
      <c r="A3851" t="s">
        <v>1121</v>
      </c>
      <c r="B3851" t="s">
        <v>1800</v>
      </c>
      <c r="C3851" t="s">
        <v>9</v>
      </c>
      <c r="D3851">
        <v>0</v>
      </c>
    </row>
    <row r="3852" spans="1:4" x14ac:dyDescent="0.25">
      <c r="A3852" t="s">
        <v>1121</v>
      </c>
      <c r="B3852" t="s">
        <v>1800</v>
      </c>
      <c r="C3852" t="s">
        <v>4733</v>
      </c>
      <c r="D3852">
        <v>0</v>
      </c>
    </row>
    <row r="3853" spans="1:4" x14ac:dyDescent="0.25">
      <c r="A3853" t="s">
        <v>1121</v>
      </c>
      <c r="B3853" t="s">
        <v>1800</v>
      </c>
      <c r="C3853" t="s">
        <v>4734</v>
      </c>
      <c r="D3853">
        <v>0</v>
      </c>
    </row>
    <row r="3854" spans="1:4" x14ac:dyDescent="0.25">
      <c r="A3854" t="s">
        <v>1121</v>
      </c>
      <c r="B3854" t="s">
        <v>1800</v>
      </c>
      <c r="C3854" t="s">
        <v>4735</v>
      </c>
      <c r="D3854">
        <v>0</v>
      </c>
    </row>
    <row r="3855" spans="1:4" x14ac:dyDescent="0.25">
      <c r="A3855" t="s">
        <v>1121</v>
      </c>
      <c r="B3855" t="s">
        <v>1800</v>
      </c>
      <c r="C3855" t="s">
        <v>1081</v>
      </c>
      <c r="D3855" t="s">
        <v>3111</v>
      </c>
    </row>
    <row r="3856" spans="1:4" x14ac:dyDescent="0.25">
      <c r="A3856" t="s">
        <v>1121</v>
      </c>
      <c r="B3856" t="s">
        <v>1805</v>
      </c>
      <c r="C3856" t="s">
        <v>4725</v>
      </c>
      <c r="D3856">
        <v>257</v>
      </c>
    </row>
    <row r="3857" spans="1:4" x14ac:dyDescent="0.25">
      <c r="A3857" t="s">
        <v>1121</v>
      </c>
      <c r="B3857" t="s">
        <v>1805</v>
      </c>
      <c r="C3857" t="s">
        <v>1083</v>
      </c>
      <c r="D3857" t="b">
        <v>0</v>
      </c>
    </row>
    <row r="3858" spans="1:4" x14ac:dyDescent="0.25">
      <c r="A3858" t="s">
        <v>1121</v>
      </c>
      <c r="B3858" t="s">
        <v>1805</v>
      </c>
      <c r="C3858" t="s">
        <v>4726</v>
      </c>
      <c r="D3858" t="b">
        <v>0</v>
      </c>
    </row>
    <row r="3859" spans="1:4" x14ac:dyDescent="0.25">
      <c r="A3859" t="s">
        <v>1121</v>
      </c>
      <c r="B3859" t="s">
        <v>1805</v>
      </c>
      <c r="C3859" t="s">
        <v>4727</v>
      </c>
      <c r="D3859" t="b">
        <v>0</v>
      </c>
    </row>
    <row r="3860" spans="1:4" x14ac:dyDescent="0.25">
      <c r="A3860" t="s">
        <v>1121</v>
      </c>
      <c r="B3860" t="s">
        <v>1805</v>
      </c>
      <c r="C3860" t="s">
        <v>4728</v>
      </c>
      <c r="D3860" t="b">
        <v>0</v>
      </c>
    </row>
    <row r="3861" spans="1:4" x14ac:dyDescent="0.25">
      <c r="A3861" t="s">
        <v>1121</v>
      </c>
      <c r="B3861" t="s">
        <v>1805</v>
      </c>
      <c r="C3861" t="s">
        <v>2454</v>
      </c>
      <c r="D3861" t="b">
        <v>0</v>
      </c>
    </row>
    <row r="3862" spans="1:4" x14ac:dyDescent="0.25">
      <c r="A3862" t="s">
        <v>1121</v>
      </c>
      <c r="B3862" t="s">
        <v>1805</v>
      </c>
      <c r="C3862" t="s">
        <v>4729</v>
      </c>
      <c r="D3862">
        <v>0</v>
      </c>
    </row>
    <row r="3863" spans="1:4" x14ac:dyDescent="0.25">
      <c r="A3863" t="s">
        <v>1121</v>
      </c>
      <c r="B3863" t="s">
        <v>1805</v>
      </c>
      <c r="C3863" t="s">
        <v>4730</v>
      </c>
      <c r="D3863">
        <v>0</v>
      </c>
    </row>
    <row r="3864" spans="1:4" x14ac:dyDescent="0.25">
      <c r="A3864" t="s">
        <v>1121</v>
      </c>
      <c r="B3864" t="s">
        <v>1805</v>
      </c>
      <c r="C3864" t="s">
        <v>4731</v>
      </c>
      <c r="D3864">
        <v>0</v>
      </c>
    </row>
    <row r="3865" spans="1:4" x14ac:dyDescent="0.25">
      <c r="A3865" t="s">
        <v>1121</v>
      </c>
      <c r="B3865" t="s">
        <v>1805</v>
      </c>
      <c r="C3865" t="s">
        <v>1046</v>
      </c>
      <c r="D3865">
        <v>0</v>
      </c>
    </row>
    <row r="3866" spans="1:4" x14ac:dyDescent="0.25">
      <c r="A3866" t="s">
        <v>1121</v>
      </c>
      <c r="B3866" t="s">
        <v>1805</v>
      </c>
      <c r="C3866" t="s">
        <v>9</v>
      </c>
      <c r="D3866">
        <v>0</v>
      </c>
    </row>
    <row r="3867" spans="1:4" x14ac:dyDescent="0.25">
      <c r="A3867" t="s">
        <v>1121</v>
      </c>
      <c r="B3867" t="s">
        <v>1805</v>
      </c>
      <c r="C3867" t="s">
        <v>4733</v>
      </c>
      <c r="D3867">
        <v>0</v>
      </c>
    </row>
    <row r="3868" spans="1:4" x14ac:dyDescent="0.25">
      <c r="A3868" t="s">
        <v>1121</v>
      </c>
      <c r="B3868" t="s">
        <v>1805</v>
      </c>
      <c r="C3868" t="s">
        <v>4734</v>
      </c>
      <c r="D3868">
        <v>0</v>
      </c>
    </row>
    <row r="3869" spans="1:4" x14ac:dyDescent="0.25">
      <c r="A3869" t="s">
        <v>1121</v>
      </c>
      <c r="B3869" t="s">
        <v>1805</v>
      </c>
      <c r="C3869" t="s">
        <v>4735</v>
      </c>
      <c r="D3869">
        <v>0</v>
      </c>
    </row>
    <row r="3870" spans="1:4" x14ac:dyDescent="0.25">
      <c r="A3870" t="s">
        <v>1121</v>
      </c>
      <c r="B3870" t="s">
        <v>1805</v>
      </c>
      <c r="C3870" t="s">
        <v>1081</v>
      </c>
      <c r="D3870" t="s">
        <v>3111</v>
      </c>
    </row>
    <row r="3871" spans="1:4" x14ac:dyDescent="0.25">
      <c r="A3871" t="s">
        <v>1121</v>
      </c>
      <c r="B3871" t="s">
        <v>1809</v>
      </c>
      <c r="C3871" t="s">
        <v>4725</v>
      </c>
      <c r="D3871">
        <v>258</v>
      </c>
    </row>
    <row r="3872" spans="1:4" x14ac:dyDescent="0.25">
      <c r="A3872" t="s">
        <v>1121</v>
      </c>
      <c r="B3872" t="s">
        <v>1809</v>
      </c>
      <c r="C3872" t="s">
        <v>1083</v>
      </c>
      <c r="D3872" t="b">
        <v>0</v>
      </c>
    </row>
    <row r="3873" spans="1:4" x14ac:dyDescent="0.25">
      <c r="A3873" t="s">
        <v>1121</v>
      </c>
      <c r="B3873" t="s">
        <v>1809</v>
      </c>
      <c r="C3873" t="s">
        <v>4726</v>
      </c>
      <c r="D3873" t="b">
        <v>0</v>
      </c>
    </row>
    <row r="3874" spans="1:4" x14ac:dyDescent="0.25">
      <c r="A3874" t="s">
        <v>1121</v>
      </c>
      <c r="B3874" t="s">
        <v>1809</v>
      </c>
      <c r="C3874" t="s">
        <v>4727</v>
      </c>
      <c r="D3874" t="b">
        <v>0</v>
      </c>
    </row>
    <row r="3875" spans="1:4" x14ac:dyDescent="0.25">
      <c r="A3875" t="s">
        <v>1121</v>
      </c>
      <c r="B3875" t="s">
        <v>1809</v>
      </c>
      <c r="C3875" t="s">
        <v>4728</v>
      </c>
      <c r="D3875" t="b">
        <v>0</v>
      </c>
    </row>
    <row r="3876" spans="1:4" x14ac:dyDescent="0.25">
      <c r="A3876" t="s">
        <v>1121</v>
      </c>
      <c r="B3876" t="s">
        <v>1809</v>
      </c>
      <c r="C3876" t="s">
        <v>2454</v>
      </c>
      <c r="D3876" t="b">
        <v>0</v>
      </c>
    </row>
    <row r="3877" spans="1:4" x14ac:dyDescent="0.25">
      <c r="A3877" t="s">
        <v>1121</v>
      </c>
      <c r="B3877" t="s">
        <v>1809</v>
      </c>
      <c r="C3877" t="s">
        <v>4729</v>
      </c>
      <c r="D3877">
        <v>0</v>
      </c>
    </row>
    <row r="3878" spans="1:4" x14ac:dyDescent="0.25">
      <c r="A3878" t="s">
        <v>1121</v>
      </c>
      <c r="B3878" t="s">
        <v>1809</v>
      </c>
      <c r="C3878" t="s">
        <v>4730</v>
      </c>
      <c r="D3878">
        <v>0</v>
      </c>
    </row>
    <row r="3879" spans="1:4" x14ac:dyDescent="0.25">
      <c r="A3879" t="s">
        <v>1121</v>
      </c>
      <c r="B3879" t="s">
        <v>1809</v>
      </c>
      <c r="C3879" t="s">
        <v>4731</v>
      </c>
      <c r="D3879">
        <v>0</v>
      </c>
    </row>
    <row r="3880" spans="1:4" x14ac:dyDescent="0.25">
      <c r="A3880" t="s">
        <v>1121</v>
      </c>
      <c r="B3880" t="s">
        <v>1809</v>
      </c>
      <c r="C3880" t="s">
        <v>1046</v>
      </c>
      <c r="D3880">
        <v>0</v>
      </c>
    </row>
    <row r="3881" spans="1:4" x14ac:dyDescent="0.25">
      <c r="A3881" t="s">
        <v>1121</v>
      </c>
      <c r="B3881" t="s">
        <v>1809</v>
      </c>
      <c r="C3881" t="s">
        <v>9</v>
      </c>
      <c r="D3881">
        <v>0</v>
      </c>
    </row>
    <row r="3882" spans="1:4" x14ac:dyDescent="0.25">
      <c r="A3882" t="s">
        <v>1121</v>
      </c>
      <c r="B3882" t="s">
        <v>1809</v>
      </c>
      <c r="C3882" t="s">
        <v>4733</v>
      </c>
      <c r="D3882">
        <v>0</v>
      </c>
    </row>
    <row r="3883" spans="1:4" x14ac:dyDescent="0.25">
      <c r="A3883" t="s">
        <v>1121</v>
      </c>
      <c r="B3883" t="s">
        <v>1809</v>
      </c>
      <c r="C3883" t="s">
        <v>4734</v>
      </c>
      <c r="D3883">
        <v>0</v>
      </c>
    </row>
    <row r="3884" spans="1:4" x14ac:dyDescent="0.25">
      <c r="A3884" t="s">
        <v>1121</v>
      </c>
      <c r="B3884" t="s">
        <v>1809</v>
      </c>
      <c r="C3884" t="s">
        <v>4735</v>
      </c>
      <c r="D3884">
        <v>0</v>
      </c>
    </row>
    <row r="3885" spans="1:4" x14ac:dyDescent="0.25">
      <c r="A3885" t="s">
        <v>1121</v>
      </c>
      <c r="B3885" t="s">
        <v>1809</v>
      </c>
      <c r="C3885" t="s">
        <v>1081</v>
      </c>
      <c r="D3885" t="s">
        <v>3111</v>
      </c>
    </row>
    <row r="3886" spans="1:4" x14ac:dyDescent="0.25">
      <c r="A3886" t="s">
        <v>1121</v>
      </c>
      <c r="B3886" t="s">
        <v>1813</v>
      </c>
      <c r="C3886" t="s">
        <v>4725</v>
      </c>
      <c r="D3886">
        <v>259</v>
      </c>
    </row>
    <row r="3887" spans="1:4" x14ac:dyDescent="0.25">
      <c r="A3887" t="s">
        <v>1121</v>
      </c>
      <c r="B3887" t="s">
        <v>1813</v>
      </c>
      <c r="C3887" t="s">
        <v>1083</v>
      </c>
      <c r="D3887" t="b">
        <v>0</v>
      </c>
    </row>
    <row r="3888" spans="1:4" x14ac:dyDescent="0.25">
      <c r="A3888" t="s">
        <v>1121</v>
      </c>
      <c r="B3888" t="s">
        <v>1813</v>
      </c>
      <c r="C3888" t="s">
        <v>4726</v>
      </c>
      <c r="D3888" t="b">
        <v>0</v>
      </c>
    </row>
    <row r="3889" spans="1:4" x14ac:dyDescent="0.25">
      <c r="A3889" t="s">
        <v>1121</v>
      </c>
      <c r="B3889" t="s">
        <v>1813</v>
      </c>
      <c r="C3889" t="s">
        <v>4727</v>
      </c>
      <c r="D3889" t="b">
        <v>0</v>
      </c>
    </row>
    <row r="3890" spans="1:4" x14ac:dyDescent="0.25">
      <c r="A3890" t="s">
        <v>1121</v>
      </c>
      <c r="B3890" t="s">
        <v>1813</v>
      </c>
      <c r="C3890" t="s">
        <v>4728</v>
      </c>
      <c r="D3890" t="b">
        <v>0</v>
      </c>
    </row>
    <row r="3891" spans="1:4" x14ac:dyDescent="0.25">
      <c r="A3891" t="s">
        <v>1121</v>
      </c>
      <c r="B3891" t="s">
        <v>1813</v>
      </c>
      <c r="C3891" t="s">
        <v>2454</v>
      </c>
      <c r="D3891" t="b">
        <v>0</v>
      </c>
    </row>
    <row r="3892" spans="1:4" x14ac:dyDescent="0.25">
      <c r="A3892" t="s">
        <v>1121</v>
      </c>
      <c r="B3892" t="s">
        <v>1813</v>
      </c>
      <c r="C3892" t="s">
        <v>4729</v>
      </c>
      <c r="D3892">
        <v>0</v>
      </c>
    </row>
    <row r="3893" spans="1:4" x14ac:dyDescent="0.25">
      <c r="A3893" t="s">
        <v>1121</v>
      </c>
      <c r="B3893" t="s">
        <v>1813</v>
      </c>
      <c r="C3893" t="s">
        <v>4730</v>
      </c>
      <c r="D3893">
        <v>0</v>
      </c>
    </row>
    <row r="3894" spans="1:4" x14ac:dyDescent="0.25">
      <c r="A3894" t="s">
        <v>1121</v>
      </c>
      <c r="B3894" t="s">
        <v>1813</v>
      </c>
      <c r="C3894" t="s">
        <v>4731</v>
      </c>
      <c r="D3894">
        <v>0</v>
      </c>
    </row>
    <row r="3895" spans="1:4" x14ac:dyDescent="0.25">
      <c r="A3895" t="s">
        <v>1121</v>
      </c>
      <c r="B3895" t="s">
        <v>1813</v>
      </c>
      <c r="C3895" t="s">
        <v>1046</v>
      </c>
      <c r="D3895">
        <v>0</v>
      </c>
    </row>
    <row r="3896" spans="1:4" x14ac:dyDescent="0.25">
      <c r="A3896" t="s">
        <v>1121</v>
      </c>
      <c r="B3896" t="s">
        <v>1813</v>
      </c>
      <c r="C3896" t="s">
        <v>9</v>
      </c>
      <c r="D3896">
        <v>0</v>
      </c>
    </row>
    <row r="3897" spans="1:4" x14ac:dyDescent="0.25">
      <c r="A3897" t="s">
        <v>1121</v>
      </c>
      <c r="B3897" t="s">
        <v>1813</v>
      </c>
      <c r="C3897" t="s">
        <v>4733</v>
      </c>
      <c r="D3897">
        <v>0</v>
      </c>
    </row>
    <row r="3898" spans="1:4" x14ac:dyDescent="0.25">
      <c r="A3898" t="s">
        <v>1121</v>
      </c>
      <c r="B3898" t="s">
        <v>1813</v>
      </c>
      <c r="C3898" t="s">
        <v>4734</v>
      </c>
      <c r="D3898">
        <v>0</v>
      </c>
    </row>
    <row r="3899" spans="1:4" x14ac:dyDescent="0.25">
      <c r="A3899" t="s">
        <v>1121</v>
      </c>
      <c r="B3899" t="s">
        <v>1813</v>
      </c>
      <c r="C3899" t="s">
        <v>4735</v>
      </c>
      <c r="D3899">
        <v>0</v>
      </c>
    </row>
    <row r="3900" spans="1:4" x14ac:dyDescent="0.25">
      <c r="A3900" t="s">
        <v>1121</v>
      </c>
      <c r="B3900" t="s">
        <v>1813</v>
      </c>
      <c r="C3900" t="s">
        <v>1081</v>
      </c>
      <c r="D3900" t="s">
        <v>3111</v>
      </c>
    </row>
    <row r="3901" spans="1:4" x14ac:dyDescent="0.25">
      <c r="A3901" t="s">
        <v>1121</v>
      </c>
      <c r="B3901" t="s">
        <v>1817</v>
      </c>
      <c r="C3901" t="s">
        <v>4725</v>
      </c>
      <c r="D3901">
        <v>260</v>
      </c>
    </row>
    <row r="3902" spans="1:4" x14ac:dyDescent="0.25">
      <c r="A3902" t="s">
        <v>1121</v>
      </c>
      <c r="B3902" t="s">
        <v>1817</v>
      </c>
      <c r="C3902" t="s">
        <v>1083</v>
      </c>
      <c r="D3902" t="b">
        <v>0</v>
      </c>
    </row>
    <row r="3903" spans="1:4" x14ac:dyDescent="0.25">
      <c r="A3903" t="s">
        <v>1121</v>
      </c>
      <c r="B3903" t="s">
        <v>1817</v>
      </c>
      <c r="C3903" t="s">
        <v>4726</v>
      </c>
      <c r="D3903" t="b">
        <v>0</v>
      </c>
    </row>
    <row r="3904" spans="1:4" x14ac:dyDescent="0.25">
      <c r="A3904" t="s">
        <v>1121</v>
      </c>
      <c r="B3904" t="s">
        <v>1817</v>
      </c>
      <c r="C3904" t="s">
        <v>4727</v>
      </c>
      <c r="D3904" t="b">
        <v>0</v>
      </c>
    </row>
    <row r="3905" spans="1:4" x14ac:dyDescent="0.25">
      <c r="A3905" t="s">
        <v>1121</v>
      </c>
      <c r="B3905" t="s">
        <v>1817</v>
      </c>
      <c r="C3905" t="s">
        <v>4728</v>
      </c>
      <c r="D3905" t="b">
        <v>0</v>
      </c>
    </row>
    <row r="3906" spans="1:4" x14ac:dyDescent="0.25">
      <c r="A3906" t="s">
        <v>1121</v>
      </c>
      <c r="B3906" t="s">
        <v>1817</v>
      </c>
      <c r="C3906" t="s">
        <v>2454</v>
      </c>
      <c r="D3906" t="b">
        <v>0</v>
      </c>
    </row>
    <row r="3907" spans="1:4" x14ac:dyDescent="0.25">
      <c r="A3907" t="s">
        <v>1121</v>
      </c>
      <c r="B3907" t="s">
        <v>1817</v>
      </c>
      <c r="C3907" t="s">
        <v>4729</v>
      </c>
      <c r="D3907">
        <v>0</v>
      </c>
    </row>
    <row r="3908" spans="1:4" x14ac:dyDescent="0.25">
      <c r="A3908" t="s">
        <v>1121</v>
      </c>
      <c r="B3908" t="s">
        <v>1817</v>
      </c>
      <c r="C3908" t="s">
        <v>4730</v>
      </c>
      <c r="D3908">
        <v>0</v>
      </c>
    </row>
    <row r="3909" spans="1:4" x14ac:dyDescent="0.25">
      <c r="A3909" t="s">
        <v>1121</v>
      </c>
      <c r="B3909" t="s">
        <v>1817</v>
      </c>
      <c r="C3909" t="s">
        <v>4731</v>
      </c>
      <c r="D3909">
        <v>0</v>
      </c>
    </row>
    <row r="3910" spans="1:4" x14ac:dyDescent="0.25">
      <c r="A3910" t="s">
        <v>1121</v>
      </c>
      <c r="B3910" t="s">
        <v>1817</v>
      </c>
      <c r="C3910" t="s">
        <v>1046</v>
      </c>
      <c r="D3910">
        <v>0</v>
      </c>
    </row>
    <row r="3911" spans="1:4" x14ac:dyDescent="0.25">
      <c r="A3911" t="s">
        <v>1121</v>
      </c>
      <c r="B3911" t="s">
        <v>1817</v>
      </c>
      <c r="C3911" t="s">
        <v>9</v>
      </c>
      <c r="D3911">
        <v>0</v>
      </c>
    </row>
    <row r="3912" spans="1:4" x14ac:dyDescent="0.25">
      <c r="A3912" t="s">
        <v>1121</v>
      </c>
      <c r="B3912" t="s">
        <v>1817</v>
      </c>
      <c r="C3912" t="s">
        <v>4733</v>
      </c>
      <c r="D3912">
        <v>0</v>
      </c>
    </row>
    <row r="3913" spans="1:4" x14ac:dyDescent="0.25">
      <c r="A3913" t="s">
        <v>1121</v>
      </c>
      <c r="B3913" t="s">
        <v>1817</v>
      </c>
      <c r="C3913" t="s">
        <v>4734</v>
      </c>
      <c r="D3913">
        <v>0</v>
      </c>
    </row>
    <row r="3914" spans="1:4" x14ac:dyDescent="0.25">
      <c r="A3914" t="s">
        <v>1121</v>
      </c>
      <c r="B3914" t="s">
        <v>1817</v>
      </c>
      <c r="C3914" t="s">
        <v>4735</v>
      </c>
      <c r="D3914">
        <v>0</v>
      </c>
    </row>
    <row r="3915" spans="1:4" x14ac:dyDescent="0.25">
      <c r="A3915" t="s">
        <v>1121</v>
      </c>
      <c r="B3915" t="s">
        <v>1817</v>
      </c>
      <c r="C3915" t="s">
        <v>1081</v>
      </c>
      <c r="D3915" t="s">
        <v>3111</v>
      </c>
    </row>
    <row r="3916" spans="1:4" x14ac:dyDescent="0.25">
      <c r="A3916" t="s">
        <v>1121</v>
      </c>
      <c r="B3916" t="s">
        <v>1821</v>
      </c>
      <c r="C3916" t="s">
        <v>4725</v>
      </c>
      <c r="D3916">
        <v>261</v>
      </c>
    </row>
    <row r="3917" spans="1:4" x14ac:dyDescent="0.25">
      <c r="A3917" t="s">
        <v>1121</v>
      </c>
      <c r="B3917" t="s">
        <v>1821</v>
      </c>
      <c r="C3917" t="s">
        <v>1083</v>
      </c>
      <c r="D3917" t="b">
        <v>0</v>
      </c>
    </row>
    <row r="3918" spans="1:4" x14ac:dyDescent="0.25">
      <c r="A3918" t="s">
        <v>1121</v>
      </c>
      <c r="B3918" t="s">
        <v>1821</v>
      </c>
      <c r="C3918" t="s">
        <v>4726</v>
      </c>
      <c r="D3918" t="b">
        <v>0</v>
      </c>
    </row>
    <row r="3919" spans="1:4" x14ac:dyDescent="0.25">
      <c r="A3919" t="s">
        <v>1121</v>
      </c>
      <c r="B3919" t="s">
        <v>1821</v>
      </c>
      <c r="C3919" t="s">
        <v>4727</v>
      </c>
      <c r="D3919" t="b">
        <v>0</v>
      </c>
    </row>
    <row r="3920" spans="1:4" x14ac:dyDescent="0.25">
      <c r="A3920" t="s">
        <v>1121</v>
      </c>
      <c r="B3920" t="s">
        <v>1821</v>
      </c>
      <c r="C3920" t="s">
        <v>4728</v>
      </c>
      <c r="D3920" t="b">
        <v>0</v>
      </c>
    </row>
    <row r="3921" spans="1:4" x14ac:dyDescent="0.25">
      <c r="A3921" t="s">
        <v>1121</v>
      </c>
      <c r="B3921" t="s">
        <v>1821</v>
      </c>
      <c r="C3921" t="s">
        <v>2454</v>
      </c>
      <c r="D3921" t="b">
        <v>0</v>
      </c>
    </row>
    <row r="3922" spans="1:4" x14ac:dyDescent="0.25">
      <c r="A3922" t="s">
        <v>1121</v>
      </c>
      <c r="B3922" t="s">
        <v>1821</v>
      </c>
      <c r="C3922" t="s">
        <v>4729</v>
      </c>
      <c r="D3922">
        <v>0</v>
      </c>
    </row>
    <row r="3923" spans="1:4" x14ac:dyDescent="0.25">
      <c r="A3923" t="s">
        <v>1121</v>
      </c>
      <c r="B3923" t="s">
        <v>1821</v>
      </c>
      <c r="C3923" t="s">
        <v>4730</v>
      </c>
      <c r="D3923">
        <v>0</v>
      </c>
    </row>
    <row r="3924" spans="1:4" x14ac:dyDescent="0.25">
      <c r="A3924" t="s">
        <v>1121</v>
      </c>
      <c r="B3924" t="s">
        <v>1821</v>
      </c>
      <c r="C3924" t="s">
        <v>4731</v>
      </c>
      <c r="D3924">
        <v>0</v>
      </c>
    </row>
    <row r="3925" spans="1:4" x14ac:dyDescent="0.25">
      <c r="A3925" t="s">
        <v>1121</v>
      </c>
      <c r="B3925" t="s">
        <v>1821</v>
      </c>
      <c r="C3925" t="s">
        <v>1046</v>
      </c>
      <c r="D3925">
        <v>0</v>
      </c>
    </row>
    <row r="3926" spans="1:4" x14ac:dyDescent="0.25">
      <c r="A3926" t="s">
        <v>1121</v>
      </c>
      <c r="B3926" t="s">
        <v>1821</v>
      </c>
      <c r="C3926" t="s">
        <v>9</v>
      </c>
      <c r="D3926">
        <v>0</v>
      </c>
    </row>
    <row r="3927" spans="1:4" x14ac:dyDescent="0.25">
      <c r="A3927" t="s">
        <v>1121</v>
      </c>
      <c r="B3927" t="s">
        <v>1821</v>
      </c>
      <c r="C3927" t="s">
        <v>4733</v>
      </c>
      <c r="D3927">
        <v>0</v>
      </c>
    </row>
    <row r="3928" spans="1:4" x14ac:dyDescent="0.25">
      <c r="A3928" t="s">
        <v>1121</v>
      </c>
      <c r="B3928" t="s">
        <v>1821</v>
      </c>
      <c r="C3928" t="s">
        <v>4734</v>
      </c>
      <c r="D3928">
        <v>0</v>
      </c>
    </row>
    <row r="3929" spans="1:4" x14ac:dyDescent="0.25">
      <c r="A3929" t="s">
        <v>1121</v>
      </c>
      <c r="B3929" t="s">
        <v>1821</v>
      </c>
      <c r="C3929" t="s">
        <v>4735</v>
      </c>
      <c r="D3929">
        <v>0</v>
      </c>
    </row>
    <row r="3930" spans="1:4" x14ac:dyDescent="0.25">
      <c r="A3930" t="s">
        <v>1121</v>
      </c>
      <c r="B3930" t="s">
        <v>1821</v>
      </c>
      <c r="C3930" t="s">
        <v>1081</v>
      </c>
      <c r="D3930" t="s">
        <v>3111</v>
      </c>
    </row>
    <row r="3931" spans="1:4" x14ac:dyDescent="0.25">
      <c r="A3931" t="s">
        <v>1121</v>
      </c>
      <c r="B3931" t="s">
        <v>1825</v>
      </c>
      <c r="C3931" t="s">
        <v>4725</v>
      </c>
      <c r="D3931">
        <v>262</v>
      </c>
    </row>
    <row r="3932" spans="1:4" x14ac:dyDescent="0.25">
      <c r="A3932" t="s">
        <v>1121</v>
      </c>
      <c r="B3932" t="s">
        <v>1825</v>
      </c>
      <c r="C3932" t="s">
        <v>1083</v>
      </c>
      <c r="D3932" t="b">
        <v>0</v>
      </c>
    </row>
    <row r="3933" spans="1:4" x14ac:dyDescent="0.25">
      <c r="A3933" t="s">
        <v>1121</v>
      </c>
      <c r="B3933" t="s">
        <v>1825</v>
      </c>
      <c r="C3933" t="s">
        <v>4726</v>
      </c>
      <c r="D3933" t="b">
        <v>0</v>
      </c>
    </row>
    <row r="3934" spans="1:4" x14ac:dyDescent="0.25">
      <c r="A3934" t="s">
        <v>1121</v>
      </c>
      <c r="B3934" t="s">
        <v>1825</v>
      </c>
      <c r="C3934" t="s">
        <v>4727</v>
      </c>
      <c r="D3934" t="b">
        <v>0</v>
      </c>
    </row>
    <row r="3935" spans="1:4" x14ac:dyDescent="0.25">
      <c r="A3935" t="s">
        <v>1121</v>
      </c>
      <c r="B3935" t="s">
        <v>1825</v>
      </c>
      <c r="C3935" t="s">
        <v>4728</v>
      </c>
      <c r="D3935" t="b">
        <v>0</v>
      </c>
    </row>
    <row r="3936" spans="1:4" x14ac:dyDescent="0.25">
      <c r="A3936" t="s">
        <v>1121</v>
      </c>
      <c r="B3936" t="s">
        <v>1825</v>
      </c>
      <c r="C3936" t="s">
        <v>2454</v>
      </c>
      <c r="D3936" t="b">
        <v>0</v>
      </c>
    </row>
    <row r="3937" spans="1:4" x14ac:dyDescent="0.25">
      <c r="A3937" t="s">
        <v>1121</v>
      </c>
      <c r="B3937" t="s">
        <v>1825</v>
      </c>
      <c r="C3937" t="s">
        <v>4729</v>
      </c>
      <c r="D3937">
        <v>0</v>
      </c>
    </row>
    <row r="3938" spans="1:4" x14ac:dyDescent="0.25">
      <c r="A3938" t="s">
        <v>1121</v>
      </c>
      <c r="B3938" t="s">
        <v>1825</v>
      </c>
      <c r="C3938" t="s">
        <v>4730</v>
      </c>
      <c r="D3938">
        <v>0</v>
      </c>
    </row>
    <row r="3939" spans="1:4" x14ac:dyDescent="0.25">
      <c r="A3939" t="s">
        <v>1121</v>
      </c>
      <c r="B3939" t="s">
        <v>1825</v>
      </c>
      <c r="C3939" t="s">
        <v>4731</v>
      </c>
      <c r="D3939">
        <v>0</v>
      </c>
    </row>
    <row r="3940" spans="1:4" x14ac:dyDescent="0.25">
      <c r="A3940" t="s">
        <v>1121</v>
      </c>
      <c r="B3940" t="s">
        <v>1825</v>
      </c>
      <c r="C3940" t="s">
        <v>1046</v>
      </c>
      <c r="D3940">
        <v>0</v>
      </c>
    </row>
    <row r="3941" spans="1:4" x14ac:dyDescent="0.25">
      <c r="A3941" t="s">
        <v>1121</v>
      </c>
      <c r="B3941" t="s">
        <v>1825</v>
      </c>
      <c r="C3941" t="s">
        <v>9</v>
      </c>
      <c r="D3941">
        <v>0</v>
      </c>
    </row>
    <row r="3942" spans="1:4" x14ac:dyDescent="0.25">
      <c r="A3942" t="s">
        <v>1121</v>
      </c>
      <c r="B3942" t="s">
        <v>1825</v>
      </c>
      <c r="C3942" t="s">
        <v>4733</v>
      </c>
      <c r="D3942">
        <v>0</v>
      </c>
    </row>
    <row r="3943" spans="1:4" x14ac:dyDescent="0.25">
      <c r="A3943" t="s">
        <v>1121</v>
      </c>
      <c r="B3943" t="s">
        <v>1825</v>
      </c>
      <c r="C3943" t="s">
        <v>4734</v>
      </c>
      <c r="D3943">
        <v>0</v>
      </c>
    </row>
    <row r="3944" spans="1:4" x14ac:dyDescent="0.25">
      <c r="A3944" t="s">
        <v>1121</v>
      </c>
      <c r="B3944" t="s">
        <v>1825</v>
      </c>
      <c r="C3944" t="s">
        <v>4735</v>
      </c>
      <c r="D3944">
        <v>0</v>
      </c>
    </row>
    <row r="3945" spans="1:4" x14ac:dyDescent="0.25">
      <c r="A3945" t="s">
        <v>1121</v>
      </c>
      <c r="B3945" t="s">
        <v>1825</v>
      </c>
      <c r="C3945" t="s">
        <v>1081</v>
      </c>
      <c r="D3945" t="s">
        <v>3111</v>
      </c>
    </row>
    <row r="3946" spans="1:4" x14ac:dyDescent="0.25">
      <c r="A3946" t="s">
        <v>1121</v>
      </c>
      <c r="B3946" t="s">
        <v>1829</v>
      </c>
      <c r="C3946" t="s">
        <v>4725</v>
      </c>
      <c r="D3946">
        <v>263</v>
      </c>
    </row>
    <row r="3947" spans="1:4" x14ac:dyDescent="0.25">
      <c r="A3947" t="s">
        <v>1121</v>
      </c>
      <c r="B3947" t="s">
        <v>1829</v>
      </c>
      <c r="C3947" t="s">
        <v>1083</v>
      </c>
      <c r="D3947" t="b">
        <v>0</v>
      </c>
    </row>
    <row r="3948" spans="1:4" x14ac:dyDescent="0.25">
      <c r="A3948" t="s">
        <v>1121</v>
      </c>
      <c r="B3948" t="s">
        <v>1829</v>
      </c>
      <c r="C3948" t="s">
        <v>4726</v>
      </c>
      <c r="D3948" t="b">
        <v>0</v>
      </c>
    </row>
    <row r="3949" spans="1:4" x14ac:dyDescent="0.25">
      <c r="A3949" t="s">
        <v>1121</v>
      </c>
      <c r="B3949" t="s">
        <v>1829</v>
      </c>
      <c r="C3949" t="s">
        <v>4727</v>
      </c>
      <c r="D3949" t="b">
        <v>0</v>
      </c>
    </row>
    <row r="3950" spans="1:4" x14ac:dyDescent="0.25">
      <c r="A3950" t="s">
        <v>1121</v>
      </c>
      <c r="B3950" t="s">
        <v>1829</v>
      </c>
      <c r="C3950" t="s">
        <v>4728</v>
      </c>
      <c r="D3950" t="b">
        <v>0</v>
      </c>
    </row>
    <row r="3951" spans="1:4" x14ac:dyDescent="0.25">
      <c r="A3951" t="s">
        <v>1121</v>
      </c>
      <c r="B3951" t="s">
        <v>1829</v>
      </c>
      <c r="C3951" t="s">
        <v>2454</v>
      </c>
      <c r="D3951" t="b">
        <v>0</v>
      </c>
    </row>
    <row r="3952" spans="1:4" x14ac:dyDescent="0.25">
      <c r="A3952" t="s">
        <v>1121</v>
      </c>
      <c r="B3952" t="s">
        <v>1829</v>
      </c>
      <c r="C3952" t="s">
        <v>4729</v>
      </c>
      <c r="D3952">
        <v>0</v>
      </c>
    </row>
    <row r="3953" spans="1:4" x14ac:dyDescent="0.25">
      <c r="A3953" t="s">
        <v>1121</v>
      </c>
      <c r="B3953" t="s">
        <v>1829</v>
      </c>
      <c r="C3953" t="s">
        <v>4730</v>
      </c>
      <c r="D3953">
        <v>0</v>
      </c>
    </row>
    <row r="3954" spans="1:4" x14ac:dyDescent="0.25">
      <c r="A3954" t="s">
        <v>1121</v>
      </c>
      <c r="B3954" t="s">
        <v>1829</v>
      </c>
      <c r="C3954" t="s">
        <v>4731</v>
      </c>
      <c r="D3954">
        <v>0</v>
      </c>
    </row>
    <row r="3955" spans="1:4" x14ac:dyDescent="0.25">
      <c r="A3955" t="s">
        <v>1121</v>
      </c>
      <c r="B3955" t="s">
        <v>1829</v>
      </c>
      <c r="C3955" t="s">
        <v>1046</v>
      </c>
      <c r="D3955">
        <v>0</v>
      </c>
    </row>
    <row r="3956" spans="1:4" x14ac:dyDescent="0.25">
      <c r="A3956" t="s">
        <v>1121</v>
      </c>
      <c r="B3956" t="s">
        <v>1829</v>
      </c>
      <c r="C3956" t="s">
        <v>9</v>
      </c>
      <c r="D3956">
        <v>0</v>
      </c>
    </row>
    <row r="3957" spans="1:4" x14ac:dyDescent="0.25">
      <c r="A3957" t="s">
        <v>1121</v>
      </c>
      <c r="B3957" t="s">
        <v>1829</v>
      </c>
      <c r="C3957" t="s">
        <v>4733</v>
      </c>
      <c r="D3957">
        <v>0</v>
      </c>
    </row>
    <row r="3958" spans="1:4" x14ac:dyDescent="0.25">
      <c r="A3958" t="s">
        <v>1121</v>
      </c>
      <c r="B3958" t="s">
        <v>1829</v>
      </c>
      <c r="C3958" t="s">
        <v>4734</v>
      </c>
      <c r="D3958">
        <v>0</v>
      </c>
    </row>
    <row r="3959" spans="1:4" x14ac:dyDescent="0.25">
      <c r="A3959" t="s">
        <v>1121</v>
      </c>
      <c r="B3959" t="s">
        <v>1829</v>
      </c>
      <c r="C3959" t="s">
        <v>4735</v>
      </c>
      <c r="D3959">
        <v>0</v>
      </c>
    </row>
    <row r="3960" spans="1:4" x14ac:dyDescent="0.25">
      <c r="A3960" t="s">
        <v>1121</v>
      </c>
      <c r="B3960" t="s">
        <v>1829</v>
      </c>
      <c r="C3960" t="s">
        <v>1081</v>
      </c>
      <c r="D3960" t="s">
        <v>3111</v>
      </c>
    </row>
    <row r="3961" spans="1:4" x14ac:dyDescent="0.25">
      <c r="A3961" t="s">
        <v>1121</v>
      </c>
      <c r="B3961" t="s">
        <v>1833</v>
      </c>
      <c r="C3961" t="s">
        <v>4725</v>
      </c>
      <c r="D3961">
        <v>264</v>
      </c>
    </row>
    <row r="3962" spans="1:4" x14ac:dyDescent="0.25">
      <c r="A3962" t="s">
        <v>1121</v>
      </c>
      <c r="B3962" t="s">
        <v>1833</v>
      </c>
      <c r="C3962" t="s">
        <v>1083</v>
      </c>
      <c r="D3962" t="b">
        <v>0</v>
      </c>
    </row>
    <row r="3963" spans="1:4" x14ac:dyDescent="0.25">
      <c r="A3963" t="s">
        <v>1121</v>
      </c>
      <c r="B3963" t="s">
        <v>1833</v>
      </c>
      <c r="C3963" t="s">
        <v>4726</v>
      </c>
      <c r="D3963" t="b">
        <v>0</v>
      </c>
    </row>
    <row r="3964" spans="1:4" x14ac:dyDescent="0.25">
      <c r="A3964" t="s">
        <v>1121</v>
      </c>
      <c r="B3964" t="s">
        <v>1833</v>
      </c>
      <c r="C3964" t="s">
        <v>4727</v>
      </c>
      <c r="D3964" t="b">
        <v>0</v>
      </c>
    </row>
    <row r="3965" spans="1:4" x14ac:dyDescent="0.25">
      <c r="A3965" t="s">
        <v>1121</v>
      </c>
      <c r="B3965" t="s">
        <v>1833</v>
      </c>
      <c r="C3965" t="s">
        <v>4728</v>
      </c>
      <c r="D3965" t="b">
        <v>0</v>
      </c>
    </row>
    <row r="3966" spans="1:4" x14ac:dyDescent="0.25">
      <c r="A3966" t="s">
        <v>1121</v>
      </c>
      <c r="B3966" t="s">
        <v>1833</v>
      </c>
      <c r="C3966" t="s">
        <v>2454</v>
      </c>
      <c r="D3966" t="b">
        <v>0</v>
      </c>
    </row>
    <row r="3967" spans="1:4" x14ac:dyDescent="0.25">
      <c r="A3967" t="s">
        <v>1121</v>
      </c>
      <c r="B3967" t="s">
        <v>1833</v>
      </c>
      <c r="C3967" t="s">
        <v>4729</v>
      </c>
      <c r="D3967">
        <v>0</v>
      </c>
    </row>
    <row r="3968" spans="1:4" x14ac:dyDescent="0.25">
      <c r="A3968" t="s">
        <v>1121</v>
      </c>
      <c r="B3968" t="s">
        <v>1833</v>
      </c>
      <c r="C3968" t="s">
        <v>4730</v>
      </c>
      <c r="D3968">
        <v>0</v>
      </c>
    </row>
    <row r="3969" spans="1:4" x14ac:dyDescent="0.25">
      <c r="A3969" t="s">
        <v>1121</v>
      </c>
      <c r="B3969" t="s">
        <v>1833</v>
      </c>
      <c r="C3969" t="s">
        <v>4731</v>
      </c>
      <c r="D3969">
        <v>0</v>
      </c>
    </row>
    <row r="3970" spans="1:4" x14ac:dyDescent="0.25">
      <c r="A3970" t="s">
        <v>1121</v>
      </c>
      <c r="B3970" t="s">
        <v>1833</v>
      </c>
      <c r="C3970" t="s">
        <v>1046</v>
      </c>
      <c r="D3970">
        <v>0</v>
      </c>
    </row>
    <row r="3971" spans="1:4" x14ac:dyDescent="0.25">
      <c r="A3971" t="s">
        <v>1121</v>
      </c>
      <c r="B3971" t="s">
        <v>1833</v>
      </c>
      <c r="C3971" t="s">
        <v>9</v>
      </c>
      <c r="D3971">
        <v>0</v>
      </c>
    </row>
    <row r="3972" spans="1:4" x14ac:dyDescent="0.25">
      <c r="A3972" t="s">
        <v>1121</v>
      </c>
      <c r="B3972" t="s">
        <v>1833</v>
      </c>
      <c r="C3972" t="s">
        <v>4733</v>
      </c>
      <c r="D3972">
        <v>0</v>
      </c>
    </row>
    <row r="3973" spans="1:4" x14ac:dyDescent="0.25">
      <c r="A3973" t="s">
        <v>1121</v>
      </c>
      <c r="B3973" t="s">
        <v>1833</v>
      </c>
      <c r="C3973" t="s">
        <v>4734</v>
      </c>
      <c r="D3973">
        <v>0</v>
      </c>
    </row>
    <row r="3974" spans="1:4" x14ac:dyDescent="0.25">
      <c r="A3974" t="s">
        <v>1121</v>
      </c>
      <c r="B3974" t="s">
        <v>1833</v>
      </c>
      <c r="C3974" t="s">
        <v>4735</v>
      </c>
      <c r="D3974">
        <v>0</v>
      </c>
    </row>
    <row r="3975" spans="1:4" x14ac:dyDescent="0.25">
      <c r="A3975" t="s">
        <v>1121</v>
      </c>
      <c r="B3975" t="s">
        <v>1833</v>
      </c>
      <c r="C3975" t="s">
        <v>1081</v>
      </c>
      <c r="D3975" t="s">
        <v>3111</v>
      </c>
    </row>
    <row r="3976" spans="1:4" x14ac:dyDescent="0.25">
      <c r="A3976" t="s">
        <v>1121</v>
      </c>
      <c r="B3976" t="s">
        <v>1837</v>
      </c>
      <c r="C3976" t="s">
        <v>4725</v>
      </c>
      <c r="D3976">
        <v>265</v>
      </c>
    </row>
    <row r="3977" spans="1:4" x14ac:dyDescent="0.25">
      <c r="A3977" t="s">
        <v>1121</v>
      </c>
      <c r="B3977" t="s">
        <v>1837</v>
      </c>
      <c r="C3977" t="s">
        <v>1083</v>
      </c>
      <c r="D3977" t="b">
        <v>0</v>
      </c>
    </row>
    <row r="3978" spans="1:4" x14ac:dyDescent="0.25">
      <c r="A3978" t="s">
        <v>1121</v>
      </c>
      <c r="B3978" t="s">
        <v>1837</v>
      </c>
      <c r="C3978" t="s">
        <v>4726</v>
      </c>
      <c r="D3978" t="b">
        <v>0</v>
      </c>
    </row>
    <row r="3979" spans="1:4" x14ac:dyDescent="0.25">
      <c r="A3979" t="s">
        <v>1121</v>
      </c>
      <c r="B3979" t="s">
        <v>1837</v>
      </c>
      <c r="C3979" t="s">
        <v>4727</v>
      </c>
      <c r="D3979" t="b">
        <v>0</v>
      </c>
    </row>
    <row r="3980" spans="1:4" x14ac:dyDescent="0.25">
      <c r="A3980" t="s">
        <v>1121</v>
      </c>
      <c r="B3980" t="s">
        <v>1837</v>
      </c>
      <c r="C3980" t="s">
        <v>4728</v>
      </c>
      <c r="D3980" t="b">
        <v>0</v>
      </c>
    </row>
    <row r="3981" spans="1:4" x14ac:dyDescent="0.25">
      <c r="A3981" t="s">
        <v>1121</v>
      </c>
      <c r="B3981" t="s">
        <v>1837</v>
      </c>
      <c r="C3981" t="s">
        <v>2454</v>
      </c>
      <c r="D3981" t="b">
        <v>0</v>
      </c>
    </row>
    <row r="3982" spans="1:4" x14ac:dyDescent="0.25">
      <c r="A3982" t="s">
        <v>1121</v>
      </c>
      <c r="B3982" t="s">
        <v>1837</v>
      </c>
      <c r="C3982" t="s">
        <v>4729</v>
      </c>
      <c r="D3982">
        <v>0</v>
      </c>
    </row>
    <row r="3983" spans="1:4" x14ac:dyDescent="0.25">
      <c r="A3983" t="s">
        <v>1121</v>
      </c>
      <c r="B3983" t="s">
        <v>1837</v>
      </c>
      <c r="C3983" t="s">
        <v>4730</v>
      </c>
      <c r="D3983">
        <v>0</v>
      </c>
    </row>
    <row r="3984" spans="1:4" x14ac:dyDescent="0.25">
      <c r="A3984" t="s">
        <v>1121</v>
      </c>
      <c r="B3984" t="s">
        <v>1837</v>
      </c>
      <c r="C3984" t="s">
        <v>4731</v>
      </c>
      <c r="D3984">
        <v>0</v>
      </c>
    </row>
    <row r="3985" spans="1:4" x14ac:dyDescent="0.25">
      <c r="A3985" t="s">
        <v>1121</v>
      </c>
      <c r="B3985" t="s">
        <v>1837</v>
      </c>
      <c r="C3985" t="s">
        <v>1046</v>
      </c>
      <c r="D3985">
        <v>0</v>
      </c>
    </row>
    <row r="3986" spans="1:4" x14ac:dyDescent="0.25">
      <c r="A3986" t="s">
        <v>1121</v>
      </c>
      <c r="B3986" t="s">
        <v>1837</v>
      </c>
      <c r="C3986" t="s">
        <v>9</v>
      </c>
      <c r="D3986">
        <v>0</v>
      </c>
    </row>
    <row r="3987" spans="1:4" x14ac:dyDescent="0.25">
      <c r="A3987" t="s">
        <v>1121</v>
      </c>
      <c r="B3987" t="s">
        <v>1837</v>
      </c>
      <c r="C3987" t="s">
        <v>4733</v>
      </c>
      <c r="D3987">
        <v>0</v>
      </c>
    </row>
    <row r="3988" spans="1:4" x14ac:dyDescent="0.25">
      <c r="A3988" t="s">
        <v>1121</v>
      </c>
      <c r="B3988" t="s">
        <v>1837</v>
      </c>
      <c r="C3988" t="s">
        <v>4734</v>
      </c>
      <c r="D3988">
        <v>0</v>
      </c>
    </row>
    <row r="3989" spans="1:4" x14ac:dyDescent="0.25">
      <c r="A3989" t="s">
        <v>1121</v>
      </c>
      <c r="B3989" t="s">
        <v>1837</v>
      </c>
      <c r="C3989" t="s">
        <v>4735</v>
      </c>
      <c r="D3989">
        <v>0</v>
      </c>
    </row>
    <row r="3990" spans="1:4" x14ac:dyDescent="0.25">
      <c r="A3990" t="s">
        <v>1121</v>
      </c>
      <c r="B3990" t="s">
        <v>1837</v>
      </c>
      <c r="C3990" t="s">
        <v>1081</v>
      </c>
      <c r="D3990" t="s">
        <v>3111</v>
      </c>
    </row>
    <row r="3991" spans="1:4" x14ac:dyDescent="0.25">
      <c r="A3991" t="s">
        <v>1121</v>
      </c>
      <c r="B3991" t="s">
        <v>1840</v>
      </c>
      <c r="C3991" t="s">
        <v>4725</v>
      </c>
      <c r="D3991">
        <v>266</v>
      </c>
    </row>
    <row r="3992" spans="1:4" x14ac:dyDescent="0.25">
      <c r="A3992" t="s">
        <v>1121</v>
      </c>
      <c r="B3992" t="s">
        <v>1840</v>
      </c>
      <c r="C3992" t="s">
        <v>1083</v>
      </c>
      <c r="D3992" t="b">
        <v>0</v>
      </c>
    </row>
    <row r="3993" spans="1:4" x14ac:dyDescent="0.25">
      <c r="A3993" t="s">
        <v>1121</v>
      </c>
      <c r="B3993" t="s">
        <v>1840</v>
      </c>
      <c r="C3993" t="s">
        <v>4726</v>
      </c>
      <c r="D3993" t="b">
        <v>0</v>
      </c>
    </row>
    <row r="3994" spans="1:4" x14ac:dyDescent="0.25">
      <c r="A3994" t="s">
        <v>1121</v>
      </c>
      <c r="B3994" t="s">
        <v>1840</v>
      </c>
      <c r="C3994" t="s">
        <v>4727</v>
      </c>
      <c r="D3994" t="b">
        <v>0</v>
      </c>
    </row>
    <row r="3995" spans="1:4" x14ac:dyDescent="0.25">
      <c r="A3995" t="s">
        <v>1121</v>
      </c>
      <c r="B3995" t="s">
        <v>1840</v>
      </c>
      <c r="C3995" t="s">
        <v>4728</v>
      </c>
      <c r="D3995" t="b">
        <v>0</v>
      </c>
    </row>
    <row r="3996" spans="1:4" x14ac:dyDescent="0.25">
      <c r="A3996" t="s">
        <v>1121</v>
      </c>
      <c r="B3996" t="s">
        <v>1840</v>
      </c>
      <c r="C3996" t="s">
        <v>2454</v>
      </c>
      <c r="D3996" t="b">
        <v>0</v>
      </c>
    </row>
    <row r="3997" spans="1:4" x14ac:dyDescent="0.25">
      <c r="A3997" t="s">
        <v>1121</v>
      </c>
      <c r="B3997" t="s">
        <v>1840</v>
      </c>
      <c r="C3997" t="s">
        <v>4729</v>
      </c>
      <c r="D3997">
        <v>0</v>
      </c>
    </row>
    <row r="3998" spans="1:4" x14ac:dyDescent="0.25">
      <c r="A3998" t="s">
        <v>1121</v>
      </c>
      <c r="B3998" t="s">
        <v>1840</v>
      </c>
      <c r="C3998" t="s">
        <v>4730</v>
      </c>
      <c r="D3998">
        <v>0</v>
      </c>
    </row>
    <row r="3999" spans="1:4" x14ac:dyDescent="0.25">
      <c r="A3999" t="s">
        <v>1121</v>
      </c>
      <c r="B3999" t="s">
        <v>1840</v>
      </c>
      <c r="C3999" t="s">
        <v>4731</v>
      </c>
      <c r="D3999">
        <v>0</v>
      </c>
    </row>
    <row r="4000" spans="1:4" x14ac:dyDescent="0.25">
      <c r="A4000" t="s">
        <v>1121</v>
      </c>
      <c r="B4000" t="s">
        <v>1840</v>
      </c>
      <c r="C4000" t="s">
        <v>1046</v>
      </c>
      <c r="D4000">
        <v>0</v>
      </c>
    </row>
    <row r="4001" spans="1:4" x14ac:dyDescent="0.25">
      <c r="A4001" t="s">
        <v>1121</v>
      </c>
      <c r="B4001" t="s">
        <v>1840</v>
      </c>
      <c r="C4001" t="s">
        <v>9</v>
      </c>
      <c r="D4001">
        <v>0</v>
      </c>
    </row>
    <row r="4002" spans="1:4" x14ac:dyDescent="0.25">
      <c r="A4002" t="s">
        <v>1121</v>
      </c>
      <c r="B4002" t="s">
        <v>1840</v>
      </c>
      <c r="C4002" t="s">
        <v>4733</v>
      </c>
      <c r="D4002">
        <v>0</v>
      </c>
    </row>
    <row r="4003" spans="1:4" x14ac:dyDescent="0.25">
      <c r="A4003" t="s">
        <v>1121</v>
      </c>
      <c r="B4003" t="s">
        <v>1840</v>
      </c>
      <c r="C4003" t="s">
        <v>4734</v>
      </c>
      <c r="D4003">
        <v>0</v>
      </c>
    </row>
    <row r="4004" spans="1:4" x14ac:dyDescent="0.25">
      <c r="A4004" t="s">
        <v>1121</v>
      </c>
      <c r="B4004" t="s">
        <v>1840</v>
      </c>
      <c r="C4004" t="s">
        <v>4735</v>
      </c>
      <c r="D4004">
        <v>0</v>
      </c>
    </row>
    <row r="4005" spans="1:4" x14ac:dyDescent="0.25">
      <c r="A4005" t="s">
        <v>1121</v>
      </c>
      <c r="B4005" t="s">
        <v>1840</v>
      </c>
      <c r="C4005" t="s">
        <v>1081</v>
      </c>
      <c r="D4005" t="s">
        <v>3111</v>
      </c>
    </row>
    <row r="4006" spans="1:4" x14ac:dyDescent="0.25">
      <c r="A4006" t="s">
        <v>1121</v>
      </c>
      <c r="B4006" t="s">
        <v>1843</v>
      </c>
      <c r="C4006" t="s">
        <v>4725</v>
      </c>
      <c r="D4006">
        <v>267</v>
      </c>
    </row>
    <row r="4007" spans="1:4" x14ac:dyDescent="0.25">
      <c r="A4007" t="s">
        <v>1121</v>
      </c>
      <c r="B4007" t="s">
        <v>1843</v>
      </c>
      <c r="C4007" t="s">
        <v>1083</v>
      </c>
      <c r="D4007" t="b">
        <v>0</v>
      </c>
    </row>
    <row r="4008" spans="1:4" x14ac:dyDescent="0.25">
      <c r="A4008" t="s">
        <v>1121</v>
      </c>
      <c r="B4008" t="s">
        <v>1843</v>
      </c>
      <c r="C4008" t="s">
        <v>4726</v>
      </c>
      <c r="D4008" t="b">
        <v>0</v>
      </c>
    </row>
    <row r="4009" spans="1:4" x14ac:dyDescent="0.25">
      <c r="A4009" t="s">
        <v>1121</v>
      </c>
      <c r="B4009" t="s">
        <v>1843</v>
      </c>
      <c r="C4009" t="s">
        <v>4727</v>
      </c>
      <c r="D4009" t="b">
        <v>0</v>
      </c>
    </row>
    <row r="4010" spans="1:4" x14ac:dyDescent="0.25">
      <c r="A4010" t="s">
        <v>1121</v>
      </c>
      <c r="B4010" t="s">
        <v>1843</v>
      </c>
      <c r="C4010" t="s">
        <v>4728</v>
      </c>
      <c r="D4010" t="b">
        <v>0</v>
      </c>
    </row>
    <row r="4011" spans="1:4" x14ac:dyDescent="0.25">
      <c r="A4011" t="s">
        <v>1121</v>
      </c>
      <c r="B4011" t="s">
        <v>1843</v>
      </c>
      <c r="C4011" t="s">
        <v>2454</v>
      </c>
      <c r="D4011" t="b">
        <v>0</v>
      </c>
    </row>
    <row r="4012" spans="1:4" x14ac:dyDescent="0.25">
      <c r="A4012" t="s">
        <v>1121</v>
      </c>
      <c r="B4012" t="s">
        <v>1843</v>
      </c>
      <c r="C4012" t="s">
        <v>4729</v>
      </c>
      <c r="D4012">
        <v>0</v>
      </c>
    </row>
    <row r="4013" spans="1:4" x14ac:dyDescent="0.25">
      <c r="A4013" t="s">
        <v>1121</v>
      </c>
      <c r="B4013" t="s">
        <v>1843</v>
      </c>
      <c r="C4013" t="s">
        <v>4730</v>
      </c>
      <c r="D4013">
        <v>0</v>
      </c>
    </row>
    <row r="4014" spans="1:4" x14ac:dyDescent="0.25">
      <c r="A4014" t="s">
        <v>1121</v>
      </c>
      <c r="B4014" t="s">
        <v>1843</v>
      </c>
      <c r="C4014" t="s">
        <v>4731</v>
      </c>
      <c r="D4014">
        <v>0</v>
      </c>
    </row>
    <row r="4015" spans="1:4" x14ac:dyDescent="0.25">
      <c r="A4015" t="s">
        <v>1121</v>
      </c>
      <c r="B4015" t="s">
        <v>1843</v>
      </c>
      <c r="C4015" t="s">
        <v>1046</v>
      </c>
      <c r="D4015">
        <v>0</v>
      </c>
    </row>
    <row r="4016" spans="1:4" x14ac:dyDescent="0.25">
      <c r="A4016" t="s">
        <v>1121</v>
      </c>
      <c r="B4016" t="s">
        <v>1843</v>
      </c>
      <c r="C4016" t="s">
        <v>9</v>
      </c>
      <c r="D4016">
        <v>0</v>
      </c>
    </row>
    <row r="4017" spans="1:4" x14ac:dyDescent="0.25">
      <c r="A4017" t="s">
        <v>1121</v>
      </c>
      <c r="B4017" t="s">
        <v>1843</v>
      </c>
      <c r="C4017" t="s">
        <v>4733</v>
      </c>
      <c r="D4017">
        <v>0</v>
      </c>
    </row>
    <row r="4018" spans="1:4" x14ac:dyDescent="0.25">
      <c r="A4018" t="s">
        <v>1121</v>
      </c>
      <c r="B4018" t="s">
        <v>1843</v>
      </c>
      <c r="C4018" t="s">
        <v>4734</v>
      </c>
      <c r="D4018">
        <v>0</v>
      </c>
    </row>
    <row r="4019" spans="1:4" x14ac:dyDescent="0.25">
      <c r="A4019" t="s">
        <v>1121</v>
      </c>
      <c r="B4019" t="s">
        <v>1843</v>
      </c>
      <c r="C4019" t="s">
        <v>4735</v>
      </c>
      <c r="D4019">
        <v>0</v>
      </c>
    </row>
    <row r="4020" spans="1:4" x14ac:dyDescent="0.25">
      <c r="A4020" t="s">
        <v>1121</v>
      </c>
      <c r="B4020" t="s">
        <v>1843</v>
      </c>
      <c r="C4020" t="s">
        <v>1081</v>
      </c>
      <c r="D4020" t="s">
        <v>3111</v>
      </c>
    </row>
    <row r="4021" spans="1:4" x14ac:dyDescent="0.25">
      <c r="A4021" t="s">
        <v>1121</v>
      </c>
      <c r="B4021" t="s">
        <v>1846</v>
      </c>
      <c r="C4021" t="s">
        <v>4725</v>
      </c>
      <c r="D4021">
        <v>268</v>
      </c>
    </row>
    <row r="4022" spans="1:4" x14ac:dyDescent="0.25">
      <c r="A4022" t="s">
        <v>1121</v>
      </c>
      <c r="B4022" t="s">
        <v>1846</v>
      </c>
      <c r="C4022" t="s">
        <v>1083</v>
      </c>
      <c r="D4022" t="b">
        <v>0</v>
      </c>
    </row>
    <row r="4023" spans="1:4" x14ac:dyDescent="0.25">
      <c r="A4023" t="s">
        <v>1121</v>
      </c>
      <c r="B4023" t="s">
        <v>1846</v>
      </c>
      <c r="C4023" t="s">
        <v>4726</v>
      </c>
      <c r="D4023" t="b">
        <v>0</v>
      </c>
    </row>
    <row r="4024" spans="1:4" x14ac:dyDescent="0.25">
      <c r="A4024" t="s">
        <v>1121</v>
      </c>
      <c r="B4024" t="s">
        <v>1846</v>
      </c>
      <c r="C4024" t="s">
        <v>4727</v>
      </c>
      <c r="D4024" t="b">
        <v>0</v>
      </c>
    </row>
    <row r="4025" spans="1:4" x14ac:dyDescent="0.25">
      <c r="A4025" t="s">
        <v>1121</v>
      </c>
      <c r="B4025" t="s">
        <v>1846</v>
      </c>
      <c r="C4025" t="s">
        <v>4728</v>
      </c>
      <c r="D4025" t="b">
        <v>0</v>
      </c>
    </row>
    <row r="4026" spans="1:4" x14ac:dyDescent="0.25">
      <c r="A4026" t="s">
        <v>1121</v>
      </c>
      <c r="B4026" t="s">
        <v>1846</v>
      </c>
      <c r="C4026" t="s">
        <v>2454</v>
      </c>
      <c r="D4026" t="b">
        <v>0</v>
      </c>
    </row>
    <row r="4027" spans="1:4" x14ac:dyDescent="0.25">
      <c r="A4027" t="s">
        <v>1121</v>
      </c>
      <c r="B4027" t="s">
        <v>1846</v>
      </c>
      <c r="C4027" t="s">
        <v>4729</v>
      </c>
      <c r="D4027">
        <v>0</v>
      </c>
    </row>
    <row r="4028" spans="1:4" x14ac:dyDescent="0.25">
      <c r="A4028" t="s">
        <v>1121</v>
      </c>
      <c r="B4028" t="s">
        <v>1846</v>
      </c>
      <c r="C4028" t="s">
        <v>4730</v>
      </c>
      <c r="D4028">
        <v>0</v>
      </c>
    </row>
    <row r="4029" spans="1:4" x14ac:dyDescent="0.25">
      <c r="A4029" t="s">
        <v>1121</v>
      </c>
      <c r="B4029" t="s">
        <v>1846</v>
      </c>
      <c r="C4029" t="s">
        <v>4731</v>
      </c>
      <c r="D4029">
        <v>0</v>
      </c>
    </row>
    <row r="4030" spans="1:4" x14ac:dyDescent="0.25">
      <c r="A4030" t="s">
        <v>1121</v>
      </c>
      <c r="B4030" t="s">
        <v>1846</v>
      </c>
      <c r="C4030" t="s">
        <v>1046</v>
      </c>
      <c r="D4030">
        <v>0</v>
      </c>
    </row>
    <row r="4031" spans="1:4" x14ac:dyDescent="0.25">
      <c r="A4031" t="s">
        <v>1121</v>
      </c>
      <c r="B4031" t="s">
        <v>1846</v>
      </c>
      <c r="C4031" t="s">
        <v>9</v>
      </c>
      <c r="D4031">
        <v>0</v>
      </c>
    </row>
    <row r="4032" spans="1:4" x14ac:dyDescent="0.25">
      <c r="A4032" t="s">
        <v>1121</v>
      </c>
      <c r="B4032" t="s">
        <v>1846</v>
      </c>
      <c r="C4032" t="s">
        <v>4733</v>
      </c>
      <c r="D4032">
        <v>0</v>
      </c>
    </row>
    <row r="4033" spans="1:4" x14ac:dyDescent="0.25">
      <c r="A4033" t="s">
        <v>1121</v>
      </c>
      <c r="B4033" t="s">
        <v>1846</v>
      </c>
      <c r="C4033" t="s">
        <v>4734</v>
      </c>
      <c r="D4033">
        <v>0</v>
      </c>
    </row>
    <row r="4034" spans="1:4" x14ac:dyDescent="0.25">
      <c r="A4034" t="s">
        <v>1121</v>
      </c>
      <c r="B4034" t="s">
        <v>1846</v>
      </c>
      <c r="C4034" t="s">
        <v>4735</v>
      </c>
      <c r="D4034">
        <v>0</v>
      </c>
    </row>
    <row r="4035" spans="1:4" x14ac:dyDescent="0.25">
      <c r="A4035" t="s">
        <v>1121</v>
      </c>
      <c r="B4035" t="s">
        <v>1846</v>
      </c>
      <c r="C4035" t="s">
        <v>1081</v>
      </c>
      <c r="D4035" t="s">
        <v>3111</v>
      </c>
    </row>
    <row r="4036" spans="1:4" x14ac:dyDescent="0.25">
      <c r="A4036" t="s">
        <v>1121</v>
      </c>
      <c r="B4036" t="s">
        <v>1850</v>
      </c>
      <c r="C4036" t="s">
        <v>4725</v>
      </c>
      <c r="D4036">
        <v>269</v>
      </c>
    </row>
    <row r="4037" spans="1:4" x14ac:dyDescent="0.25">
      <c r="A4037" t="s">
        <v>1121</v>
      </c>
      <c r="B4037" t="s">
        <v>1850</v>
      </c>
      <c r="C4037" t="s">
        <v>1083</v>
      </c>
      <c r="D4037" t="b">
        <v>0</v>
      </c>
    </row>
    <row r="4038" spans="1:4" x14ac:dyDescent="0.25">
      <c r="A4038" t="s">
        <v>1121</v>
      </c>
      <c r="B4038" t="s">
        <v>1850</v>
      </c>
      <c r="C4038" t="s">
        <v>4726</v>
      </c>
      <c r="D4038" t="b">
        <v>1</v>
      </c>
    </row>
    <row r="4039" spans="1:4" x14ac:dyDescent="0.25">
      <c r="A4039" t="s">
        <v>1121</v>
      </c>
      <c r="B4039" t="s">
        <v>1850</v>
      </c>
      <c r="C4039" t="s">
        <v>4727</v>
      </c>
      <c r="D4039" t="b">
        <v>1</v>
      </c>
    </row>
    <row r="4040" spans="1:4" x14ac:dyDescent="0.25">
      <c r="A4040" t="s">
        <v>1121</v>
      </c>
      <c r="B4040" t="s">
        <v>1850</v>
      </c>
      <c r="C4040" t="s">
        <v>4728</v>
      </c>
      <c r="D4040" t="b">
        <v>0</v>
      </c>
    </row>
    <row r="4041" spans="1:4" x14ac:dyDescent="0.25">
      <c r="A4041" t="s">
        <v>1121</v>
      </c>
      <c r="B4041" t="s">
        <v>1850</v>
      </c>
      <c r="C4041" t="s">
        <v>2454</v>
      </c>
      <c r="D4041" t="b">
        <v>0</v>
      </c>
    </row>
    <row r="4042" spans="1:4" x14ac:dyDescent="0.25">
      <c r="A4042" t="s">
        <v>1121</v>
      </c>
      <c r="B4042" t="s">
        <v>1850</v>
      </c>
      <c r="C4042" t="s">
        <v>4729</v>
      </c>
      <c r="D4042">
        <v>3</v>
      </c>
    </row>
    <row r="4043" spans="1:4" x14ac:dyDescent="0.25">
      <c r="A4043" t="s">
        <v>1121</v>
      </c>
      <c r="B4043" t="s">
        <v>1850</v>
      </c>
      <c r="C4043" t="s">
        <v>4730</v>
      </c>
      <c r="D4043">
        <v>0</v>
      </c>
    </row>
    <row r="4044" spans="1:4" x14ac:dyDescent="0.25">
      <c r="A4044" t="s">
        <v>1121</v>
      </c>
      <c r="B4044" t="s">
        <v>1850</v>
      </c>
      <c r="C4044" t="s">
        <v>4731</v>
      </c>
      <c r="D4044">
        <v>0</v>
      </c>
    </row>
    <row r="4045" spans="1:4" x14ac:dyDescent="0.25">
      <c r="A4045" t="s">
        <v>1121</v>
      </c>
      <c r="B4045" t="s">
        <v>1850</v>
      </c>
      <c r="C4045" t="s">
        <v>1046</v>
      </c>
      <c r="D4045">
        <v>3</v>
      </c>
    </row>
    <row r="4046" spans="1:4" x14ac:dyDescent="0.25">
      <c r="A4046" t="s">
        <v>1121</v>
      </c>
      <c r="B4046" t="s">
        <v>1850</v>
      </c>
      <c r="C4046" t="s">
        <v>9</v>
      </c>
      <c r="D4046">
        <v>0</v>
      </c>
    </row>
    <row r="4047" spans="1:4" x14ac:dyDescent="0.25">
      <c r="A4047" t="s">
        <v>1121</v>
      </c>
      <c r="B4047" t="s">
        <v>1850</v>
      </c>
      <c r="C4047" t="s">
        <v>4733</v>
      </c>
      <c r="D4047">
        <v>0</v>
      </c>
    </row>
    <row r="4048" spans="1:4" x14ac:dyDescent="0.25">
      <c r="A4048" t="s">
        <v>1121</v>
      </c>
      <c r="B4048" t="s">
        <v>1850</v>
      </c>
      <c r="C4048" t="s">
        <v>4734</v>
      </c>
      <c r="D4048">
        <v>0</v>
      </c>
    </row>
    <row r="4049" spans="1:4" x14ac:dyDescent="0.25">
      <c r="A4049" t="s">
        <v>1121</v>
      </c>
      <c r="B4049" t="s">
        <v>1850</v>
      </c>
      <c r="C4049" t="s">
        <v>4735</v>
      </c>
      <c r="D4049">
        <v>0</v>
      </c>
    </row>
    <row r="4050" spans="1:4" x14ac:dyDescent="0.25">
      <c r="A4050" t="s">
        <v>1121</v>
      </c>
      <c r="B4050" t="s">
        <v>1850</v>
      </c>
      <c r="C4050" t="s">
        <v>1081</v>
      </c>
      <c r="D4050" t="s">
        <v>3111</v>
      </c>
    </row>
    <row r="4051" spans="1:4" x14ac:dyDescent="0.25">
      <c r="A4051" t="s">
        <v>1121</v>
      </c>
      <c r="B4051" t="s">
        <v>1853</v>
      </c>
      <c r="C4051" t="s">
        <v>4725</v>
      </c>
      <c r="D4051">
        <v>270</v>
      </c>
    </row>
    <row r="4052" spans="1:4" x14ac:dyDescent="0.25">
      <c r="A4052" t="s">
        <v>1121</v>
      </c>
      <c r="B4052" t="s">
        <v>1853</v>
      </c>
      <c r="C4052" t="s">
        <v>1083</v>
      </c>
      <c r="D4052" t="b">
        <v>0</v>
      </c>
    </row>
    <row r="4053" spans="1:4" x14ac:dyDescent="0.25">
      <c r="A4053" t="s">
        <v>1121</v>
      </c>
      <c r="B4053" t="s">
        <v>1853</v>
      </c>
      <c r="C4053" t="s">
        <v>4726</v>
      </c>
      <c r="D4053" t="b">
        <v>1</v>
      </c>
    </row>
    <row r="4054" spans="1:4" x14ac:dyDescent="0.25">
      <c r="A4054" t="s">
        <v>1121</v>
      </c>
      <c r="B4054" t="s">
        <v>1853</v>
      </c>
      <c r="C4054" t="s">
        <v>4727</v>
      </c>
      <c r="D4054" t="b">
        <v>1</v>
      </c>
    </row>
    <row r="4055" spans="1:4" x14ac:dyDescent="0.25">
      <c r="A4055" t="s">
        <v>1121</v>
      </c>
      <c r="B4055" t="s">
        <v>1853</v>
      </c>
      <c r="C4055" t="s">
        <v>4728</v>
      </c>
      <c r="D4055" t="b">
        <v>0</v>
      </c>
    </row>
    <row r="4056" spans="1:4" x14ac:dyDescent="0.25">
      <c r="A4056" t="s">
        <v>1121</v>
      </c>
      <c r="B4056" t="s">
        <v>1853</v>
      </c>
      <c r="C4056" t="s">
        <v>2454</v>
      </c>
      <c r="D4056" t="b">
        <v>0</v>
      </c>
    </row>
    <row r="4057" spans="1:4" x14ac:dyDescent="0.25">
      <c r="A4057" t="s">
        <v>1121</v>
      </c>
      <c r="B4057" t="s">
        <v>1853</v>
      </c>
      <c r="C4057" t="s">
        <v>4729</v>
      </c>
      <c r="D4057">
        <v>3</v>
      </c>
    </row>
    <row r="4058" spans="1:4" x14ac:dyDescent="0.25">
      <c r="A4058" t="s">
        <v>1121</v>
      </c>
      <c r="B4058" t="s">
        <v>1853</v>
      </c>
      <c r="C4058" t="s">
        <v>4730</v>
      </c>
      <c r="D4058">
        <v>0</v>
      </c>
    </row>
    <row r="4059" spans="1:4" x14ac:dyDescent="0.25">
      <c r="A4059" t="s">
        <v>1121</v>
      </c>
      <c r="B4059" t="s">
        <v>1853</v>
      </c>
      <c r="C4059" t="s">
        <v>4731</v>
      </c>
      <c r="D4059">
        <v>4</v>
      </c>
    </row>
    <row r="4060" spans="1:4" x14ac:dyDescent="0.25">
      <c r="A4060" t="s">
        <v>1121</v>
      </c>
      <c r="B4060" t="s">
        <v>1853</v>
      </c>
      <c r="C4060" t="s">
        <v>1046</v>
      </c>
      <c r="D4060">
        <v>3</v>
      </c>
    </row>
    <row r="4061" spans="1:4" x14ac:dyDescent="0.25">
      <c r="A4061" t="s">
        <v>1121</v>
      </c>
      <c r="B4061" t="s">
        <v>1853</v>
      </c>
      <c r="C4061" t="s">
        <v>9</v>
      </c>
      <c r="D4061">
        <v>0</v>
      </c>
    </row>
    <row r="4062" spans="1:4" x14ac:dyDescent="0.25">
      <c r="A4062" t="s">
        <v>1121</v>
      </c>
      <c r="B4062" t="s">
        <v>1853</v>
      </c>
      <c r="C4062" t="s">
        <v>4733</v>
      </c>
      <c r="D4062">
        <v>0</v>
      </c>
    </row>
    <row r="4063" spans="1:4" x14ac:dyDescent="0.25">
      <c r="A4063" t="s">
        <v>1121</v>
      </c>
      <c r="B4063" t="s">
        <v>1853</v>
      </c>
      <c r="C4063" t="s">
        <v>4734</v>
      </c>
      <c r="D4063">
        <v>0</v>
      </c>
    </row>
    <row r="4064" spans="1:4" x14ac:dyDescent="0.25">
      <c r="A4064" t="s">
        <v>1121</v>
      </c>
      <c r="B4064" t="s">
        <v>1853</v>
      </c>
      <c r="C4064" t="s">
        <v>4735</v>
      </c>
      <c r="D4064">
        <v>0</v>
      </c>
    </row>
    <row r="4065" spans="1:4" x14ac:dyDescent="0.25">
      <c r="A4065" t="s">
        <v>1121</v>
      </c>
      <c r="B4065" t="s">
        <v>1853</v>
      </c>
      <c r="C4065" t="s">
        <v>1081</v>
      </c>
      <c r="D4065" t="s">
        <v>3111</v>
      </c>
    </row>
    <row r="4066" spans="1:4" x14ac:dyDescent="0.25">
      <c r="A4066" t="s">
        <v>1121</v>
      </c>
      <c r="B4066" t="s">
        <v>1856</v>
      </c>
      <c r="C4066" t="s">
        <v>4725</v>
      </c>
      <c r="D4066">
        <v>271</v>
      </c>
    </row>
    <row r="4067" spans="1:4" x14ac:dyDescent="0.25">
      <c r="A4067" t="s">
        <v>1121</v>
      </c>
      <c r="B4067" t="s">
        <v>1856</v>
      </c>
      <c r="C4067" t="s">
        <v>1083</v>
      </c>
      <c r="D4067" t="b">
        <v>0</v>
      </c>
    </row>
    <row r="4068" spans="1:4" x14ac:dyDescent="0.25">
      <c r="A4068" t="s">
        <v>1121</v>
      </c>
      <c r="B4068" t="s">
        <v>1856</v>
      </c>
      <c r="C4068" t="s">
        <v>4726</v>
      </c>
      <c r="D4068" t="b">
        <v>0</v>
      </c>
    </row>
    <row r="4069" spans="1:4" x14ac:dyDescent="0.25">
      <c r="A4069" t="s">
        <v>1121</v>
      </c>
      <c r="B4069" t="s">
        <v>1856</v>
      </c>
      <c r="C4069" t="s">
        <v>4727</v>
      </c>
      <c r="D4069" t="b">
        <v>0</v>
      </c>
    </row>
    <row r="4070" spans="1:4" x14ac:dyDescent="0.25">
      <c r="A4070" t="s">
        <v>1121</v>
      </c>
      <c r="B4070" t="s">
        <v>1856</v>
      </c>
      <c r="C4070" t="s">
        <v>4728</v>
      </c>
      <c r="D4070" t="b">
        <v>0</v>
      </c>
    </row>
    <row r="4071" spans="1:4" x14ac:dyDescent="0.25">
      <c r="A4071" t="s">
        <v>1121</v>
      </c>
      <c r="B4071" t="s">
        <v>1856</v>
      </c>
      <c r="C4071" t="s">
        <v>2454</v>
      </c>
      <c r="D4071" t="b">
        <v>0</v>
      </c>
    </row>
    <row r="4072" spans="1:4" x14ac:dyDescent="0.25">
      <c r="A4072" t="s">
        <v>1121</v>
      </c>
      <c r="B4072" t="s">
        <v>1856</v>
      </c>
      <c r="C4072" t="s">
        <v>4729</v>
      </c>
      <c r="D4072">
        <v>0</v>
      </c>
    </row>
    <row r="4073" spans="1:4" x14ac:dyDescent="0.25">
      <c r="A4073" t="s">
        <v>1121</v>
      </c>
      <c r="B4073" t="s">
        <v>1856</v>
      </c>
      <c r="C4073" t="s">
        <v>4730</v>
      </c>
      <c r="D4073">
        <v>0</v>
      </c>
    </row>
    <row r="4074" spans="1:4" x14ac:dyDescent="0.25">
      <c r="A4074" t="s">
        <v>1121</v>
      </c>
      <c r="B4074" t="s">
        <v>1856</v>
      </c>
      <c r="C4074" t="s">
        <v>4731</v>
      </c>
      <c r="D4074">
        <v>0</v>
      </c>
    </row>
    <row r="4075" spans="1:4" x14ac:dyDescent="0.25">
      <c r="A4075" t="s">
        <v>1121</v>
      </c>
      <c r="B4075" t="s">
        <v>1856</v>
      </c>
      <c r="C4075" t="s">
        <v>1046</v>
      </c>
      <c r="D4075">
        <v>0</v>
      </c>
    </row>
    <row r="4076" spans="1:4" x14ac:dyDescent="0.25">
      <c r="A4076" t="s">
        <v>1121</v>
      </c>
      <c r="B4076" t="s">
        <v>1856</v>
      </c>
      <c r="C4076" t="s">
        <v>9</v>
      </c>
      <c r="D4076">
        <v>0</v>
      </c>
    </row>
    <row r="4077" spans="1:4" x14ac:dyDescent="0.25">
      <c r="A4077" t="s">
        <v>1121</v>
      </c>
      <c r="B4077" t="s">
        <v>1856</v>
      </c>
      <c r="C4077" t="s">
        <v>4733</v>
      </c>
      <c r="D4077">
        <v>0</v>
      </c>
    </row>
    <row r="4078" spans="1:4" x14ac:dyDescent="0.25">
      <c r="A4078" t="s">
        <v>1121</v>
      </c>
      <c r="B4078" t="s">
        <v>1856</v>
      </c>
      <c r="C4078" t="s">
        <v>4734</v>
      </c>
      <c r="D4078">
        <v>0</v>
      </c>
    </row>
    <row r="4079" spans="1:4" x14ac:dyDescent="0.25">
      <c r="A4079" t="s">
        <v>1121</v>
      </c>
      <c r="B4079" t="s">
        <v>1856</v>
      </c>
      <c r="C4079" t="s">
        <v>4735</v>
      </c>
      <c r="D4079">
        <v>0</v>
      </c>
    </row>
    <row r="4080" spans="1:4" x14ac:dyDescent="0.25">
      <c r="A4080" t="s">
        <v>1121</v>
      </c>
      <c r="B4080" t="s">
        <v>1856</v>
      </c>
      <c r="C4080" t="s">
        <v>1081</v>
      </c>
      <c r="D4080" t="s">
        <v>3111</v>
      </c>
    </row>
    <row r="4081" spans="1:4" x14ac:dyDescent="0.25">
      <c r="A4081" t="s">
        <v>1121</v>
      </c>
      <c r="B4081" t="s">
        <v>1859</v>
      </c>
      <c r="C4081" t="s">
        <v>4725</v>
      </c>
      <c r="D4081">
        <v>272</v>
      </c>
    </row>
    <row r="4082" spans="1:4" x14ac:dyDescent="0.25">
      <c r="A4082" t="s">
        <v>1121</v>
      </c>
      <c r="B4082" t="s">
        <v>1859</v>
      </c>
      <c r="C4082" t="s">
        <v>1083</v>
      </c>
      <c r="D4082" t="b">
        <v>0</v>
      </c>
    </row>
    <row r="4083" spans="1:4" x14ac:dyDescent="0.25">
      <c r="A4083" t="s">
        <v>1121</v>
      </c>
      <c r="B4083" t="s">
        <v>1859</v>
      </c>
      <c r="C4083" t="s">
        <v>4726</v>
      </c>
      <c r="D4083" t="b">
        <v>0</v>
      </c>
    </row>
    <row r="4084" spans="1:4" x14ac:dyDescent="0.25">
      <c r="A4084" t="s">
        <v>1121</v>
      </c>
      <c r="B4084" t="s">
        <v>1859</v>
      </c>
      <c r="C4084" t="s">
        <v>4727</v>
      </c>
      <c r="D4084" t="b">
        <v>0</v>
      </c>
    </row>
    <row r="4085" spans="1:4" x14ac:dyDescent="0.25">
      <c r="A4085" t="s">
        <v>1121</v>
      </c>
      <c r="B4085" t="s">
        <v>1859</v>
      </c>
      <c r="C4085" t="s">
        <v>4728</v>
      </c>
      <c r="D4085" t="b">
        <v>0</v>
      </c>
    </row>
    <row r="4086" spans="1:4" x14ac:dyDescent="0.25">
      <c r="A4086" t="s">
        <v>1121</v>
      </c>
      <c r="B4086" t="s">
        <v>1859</v>
      </c>
      <c r="C4086" t="s">
        <v>2454</v>
      </c>
      <c r="D4086" t="b">
        <v>0</v>
      </c>
    </row>
    <row r="4087" spans="1:4" x14ac:dyDescent="0.25">
      <c r="A4087" t="s">
        <v>1121</v>
      </c>
      <c r="B4087" t="s">
        <v>1859</v>
      </c>
      <c r="C4087" t="s">
        <v>4729</v>
      </c>
      <c r="D4087">
        <v>0</v>
      </c>
    </row>
    <row r="4088" spans="1:4" x14ac:dyDescent="0.25">
      <c r="A4088" t="s">
        <v>1121</v>
      </c>
      <c r="B4088" t="s">
        <v>1859</v>
      </c>
      <c r="C4088" t="s">
        <v>4730</v>
      </c>
      <c r="D4088">
        <v>0</v>
      </c>
    </row>
    <row r="4089" spans="1:4" x14ac:dyDescent="0.25">
      <c r="A4089" t="s">
        <v>1121</v>
      </c>
      <c r="B4089" t="s">
        <v>1859</v>
      </c>
      <c r="C4089" t="s">
        <v>4731</v>
      </c>
      <c r="D4089">
        <v>0</v>
      </c>
    </row>
    <row r="4090" spans="1:4" x14ac:dyDescent="0.25">
      <c r="A4090" t="s">
        <v>1121</v>
      </c>
      <c r="B4090" t="s">
        <v>1859</v>
      </c>
      <c r="C4090" t="s">
        <v>1046</v>
      </c>
      <c r="D4090">
        <v>0</v>
      </c>
    </row>
    <row r="4091" spans="1:4" x14ac:dyDescent="0.25">
      <c r="A4091" t="s">
        <v>1121</v>
      </c>
      <c r="B4091" t="s">
        <v>1859</v>
      </c>
      <c r="C4091" t="s">
        <v>9</v>
      </c>
      <c r="D4091">
        <v>0</v>
      </c>
    </row>
    <row r="4092" spans="1:4" x14ac:dyDescent="0.25">
      <c r="A4092" t="s">
        <v>1121</v>
      </c>
      <c r="B4092" t="s">
        <v>1859</v>
      </c>
      <c r="C4092" t="s">
        <v>4733</v>
      </c>
      <c r="D4092">
        <v>0</v>
      </c>
    </row>
    <row r="4093" spans="1:4" x14ac:dyDescent="0.25">
      <c r="A4093" t="s">
        <v>1121</v>
      </c>
      <c r="B4093" t="s">
        <v>1859</v>
      </c>
      <c r="C4093" t="s">
        <v>4734</v>
      </c>
      <c r="D4093">
        <v>0</v>
      </c>
    </row>
    <row r="4094" spans="1:4" x14ac:dyDescent="0.25">
      <c r="A4094" t="s">
        <v>1121</v>
      </c>
      <c r="B4094" t="s">
        <v>1859</v>
      </c>
      <c r="C4094" t="s">
        <v>4735</v>
      </c>
      <c r="D4094">
        <v>0</v>
      </c>
    </row>
    <row r="4095" spans="1:4" x14ac:dyDescent="0.25">
      <c r="A4095" t="s">
        <v>1121</v>
      </c>
      <c r="B4095" t="s">
        <v>1859</v>
      </c>
      <c r="C4095" t="s">
        <v>1081</v>
      </c>
      <c r="D4095" t="s">
        <v>3111</v>
      </c>
    </row>
    <row r="4096" spans="1:4" x14ac:dyDescent="0.25">
      <c r="A4096" t="s">
        <v>1121</v>
      </c>
      <c r="B4096" t="s">
        <v>1862</v>
      </c>
      <c r="C4096" t="s">
        <v>4725</v>
      </c>
      <c r="D4096">
        <v>273</v>
      </c>
    </row>
    <row r="4097" spans="1:4" x14ac:dyDescent="0.25">
      <c r="A4097" t="s">
        <v>1121</v>
      </c>
      <c r="B4097" t="s">
        <v>1862</v>
      </c>
      <c r="C4097" t="s">
        <v>1083</v>
      </c>
      <c r="D4097" t="b">
        <v>0</v>
      </c>
    </row>
    <row r="4098" spans="1:4" x14ac:dyDescent="0.25">
      <c r="A4098" t="s">
        <v>1121</v>
      </c>
      <c r="B4098" t="s">
        <v>1862</v>
      </c>
      <c r="C4098" t="s">
        <v>4726</v>
      </c>
      <c r="D4098" t="b">
        <v>0</v>
      </c>
    </row>
    <row r="4099" spans="1:4" x14ac:dyDescent="0.25">
      <c r="A4099" t="s">
        <v>1121</v>
      </c>
      <c r="B4099" t="s">
        <v>1862</v>
      </c>
      <c r="C4099" t="s">
        <v>4727</v>
      </c>
      <c r="D4099" t="b">
        <v>0</v>
      </c>
    </row>
    <row r="4100" spans="1:4" x14ac:dyDescent="0.25">
      <c r="A4100" t="s">
        <v>1121</v>
      </c>
      <c r="B4100" t="s">
        <v>1862</v>
      </c>
      <c r="C4100" t="s">
        <v>4728</v>
      </c>
      <c r="D4100" t="b">
        <v>0</v>
      </c>
    </row>
    <row r="4101" spans="1:4" x14ac:dyDescent="0.25">
      <c r="A4101" t="s">
        <v>1121</v>
      </c>
      <c r="B4101" t="s">
        <v>1862</v>
      </c>
      <c r="C4101" t="s">
        <v>2454</v>
      </c>
      <c r="D4101" t="b">
        <v>0</v>
      </c>
    </row>
    <row r="4102" spans="1:4" x14ac:dyDescent="0.25">
      <c r="A4102" t="s">
        <v>1121</v>
      </c>
      <c r="B4102" t="s">
        <v>1862</v>
      </c>
      <c r="C4102" t="s">
        <v>4729</v>
      </c>
      <c r="D4102">
        <v>0</v>
      </c>
    </row>
    <row r="4103" spans="1:4" x14ac:dyDescent="0.25">
      <c r="A4103" t="s">
        <v>1121</v>
      </c>
      <c r="B4103" t="s">
        <v>1862</v>
      </c>
      <c r="C4103" t="s">
        <v>4730</v>
      </c>
      <c r="D4103">
        <v>0</v>
      </c>
    </row>
    <row r="4104" spans="1:4" x14ac:dyDescent="0.25">
      <c r="A4104" t="s">
        <v>1121</v>
      </c>
      <c r="B4104" t="s">
        <v>1862</v>
      </c>
      <c r="C4104" t="s">
        <v>4731</v>
      </c>
      <c r="D4104">
        <v>0</v>
      </c>
    </row>
    <row r="4105" spans="1:4" x14ac:dyDescent="0.25">
      <c r="A4105" t="s">
        <v>1121</v>
      </c>
      <c r="B4105" t="s">
        <v>1862</v>
      </c>
      <c r="C4105" t="s">
        <v>1046</v>
      </c>
      <c r="D4105">
        <v>0</v>
      </c>
    </row>
    <row r="4106" spans="1:4" x14ac:dyDescent="0.25">
      <c r="A4106" t="s">
        <v>1121</v>
      </c>
      <c r="B4106" t="s">
        <v>1862</v>
      </c>
      <c r="C4106" t="s">
        <v>9</v>
      </c>
      <c r="D4106">
        <v>0</v>
      </c>
    </row>
    <row r="4107" spans="1:4" x14ac:dyDescent="0.25">
      <c r="A4107" t="s">
        <v>1121</v>
      </c>
      <c r="B4107" t="s">
        <v>1862</v>
      </c>
      <c r="C4107" t="s">
        <v>4733</v>
      </c>
      <c r="D4107">
        <v>0</v>
      </c>
    </row>
    <row r="4108" spans="1:4" x14ac:dyDescent="0.25">
      <c r="A4108" t="s">
        <v>1121</v>
      </c>
      <c r="B4108" t="s">
        <v>1862</v>
      </c>
      <c r="C4108" t="s">
        <v>4734</v>
      </c>
      <c r="D4108">
        <v>0</v>
      </c>
    </row>
    <row r="4109" spans="1:4" x14ac:dyDescent="0.25">
      <c r="A4109" t="s">
        <v>1121</v>
      </c>
      <c r="B4109" t="s">
        <v>1862</v>
      </c>
      <c r="C4109" t="s">
        <v>4735</v>
      </c>
      <c r="D4109">
        <v>0</v>
      </c>
    </row>
    <row r="4110" spans="1:4" x14ac:dyDescent="0.25">
      <c r="A4110" t="s">
        <v>1121</v>
      </c>
      <c r="B4110" t="s">
        <v>1862</v>
      </c>
      <c r="C4110" t="s">
        <v>1081</v>
      </c>
      <c r="D4110" t="s">
        <v>3111</v>
      </c>
    </row>
    <row r="4111" spans="1:4" x14ac:dyDescent="0.25">
      <c r="A4111" t="s">
        <v>1121</v>
      </c>
      <c r="B4111" t="s">
        <v>5579</v>
      </c>
      <c r="C4111" t="s">
        <v>4725</v>
      </c>
      <c r="D4111">
        <v>274</v>
      </c>
    </row>
    <row r="4112" spans="1:4" x14ac:dyDescent="0.25">
      <c r="A4112" t="s">
        <v>1121</v>
      </c>
      <c r="B4112" t="s">
        <v>5579</v>
      </c>
      <c r="C4112" t="s">
        <v>1083</v>
      </c>
      <c r="D4112" t="b">
        <v>0</v>
      </c>
    </row>
    <row r="4113" spans="1:4" x14ac:dyDescent="0.25">
      <c r="A4113" t="s">
        <v>1121</v>
      </c>
      <c r="B4113" t="s">
        <v>5579</v>
      </c>
      <c r="C4113" t="s">
        <v>4726</v>
      </c>
      <c r="D4113" t="b">
        <v>0</v>
      </c>
    </row>
    <row r="4114" spans="1:4" x14ac:dyDescent="0.25">
      <c r="A4114" t="s">
        <v>1121</v>
      </c>
      <c r="B4114" t="s">
        <v>5579</v>
      </c>
      <c r="C4114" t="s">
        <v>4727</v>
      </c>
      <c r="D4114" t="b">
        <v>0</v>
      </c>
    </row>
    <row r="4115" spans="1:4" x14ac:dyDescent="0.25">
      <c r="A4115" t="s">
        <v>1121</v>
      </c>
      <c r="B4115" t="s">
        <v>5579</v>
      </c>
      <c r="C4115" t="s">
        <v>4728</v>
      </c>
      <c r="D4115" t="b">
        <v>0</v>
      </c>
    </row>
    <row r="4116" spans="1:4" x14ac:dyDescent="0.25">
      <c r="A4116" t="s">
        <v>1121</v>
      </c>
      <c r="B4116" t="s">
        <v>5579</v>
      </c>
      <c r="C4116" t="s">
        <v>2454</v>
      </c>
      <c r="D4116" t="b">
        <v>0</v>
      </c>
    </row>
    <row r="4117" spans="1:4" x14ac:dyDescent="0.25">
      <c r="A4117" t="s">
        <v>1121</v>
      </c>
      <c r="B4117" t="s">
        <v>5579</v>
      </c>
      <c r="C4117" t="s">
        <v>4729</v>
      </c>
      <c r="D4117">
        <v>0</v>
      </c>
    </row>
    <row r="4118" spans="1:4" x14ac:dyDescent="0.25">
      <c r="A4118" t="s">
        <v>1121</v>
      </c>
      <c r="B4118" t="s">
        <v>5579</v>
      </c>
      <c r="C4118" t="s">
        <v>4730</v>
      </c>
      <c r="D4118">
        <v>0</v>
      </c>
    </row>
    <row r="4119" spans="1:4" x14ac:dyDescent="0.25">
      <c r="A4119" t="s">
        <v>1121</v>
      </c>
      <c r="B4119" t="s">
        <v>5579</v>
      </c>
      <c r="C4119" t="s">
        <v>4731</v>
      </c>
      <c r="D4119">
        <v>0</v>
      </c>
    </row>
    <row r="4120" spans="1:4" x14ac:dyDescent="0.25">
      <c r="A4120" t="s">
        <v>1121</v>
      </c>
      <c r="B4120" t="s">
        <v>5579</v>
      </c>
      <c r="C4120" t="s">
        <v>1046</v>
      </c>
      <c r="D4120">
        <v>0</v>
      </c>
    </row>
    <row r="4121" spans="1:4" x14ac:dyDescent="0.25">
      <c r="A4121" t="s">
        <v>1121</v>
      </c>
      <c r="B4121" t="s">
        <v>5579</v>
      </c>
      <c r="C4121" t="s">
        <v>9</v>
      </c>
      <c r="D4121">
        <v>0</v>
      </c>
    </row>
    <row r="4122" spans="1:4" x14ac:dyDescent="0.25">
      <c r="A4122" t="s">
        <v>1121</v>
      </c>
      <c r="B4122" t="s">
        <v>5579</v>
      </c>
      <c r="C4122" t="s">
        <v>4733</v>
      </c>
      <c r="D4122">
        <v>0</v>
      </c>
    </row>
    <row r="4123" spans="1:4" x14ac:dyDescent="0.25">
      <c r="A4123" t="s">
        <v>1121</v>
      </c>
      <c r="B4123" t="s">
        <v>5579</v>
      </c>
      <c r="C4123" t="s">
        <v>4734</v>
      </c>
      <c r="D4123">
        <v>0</v>
      </c>
    </row>
    <row r="4124" spans="1:4" x14ac:dyDescent="0.25">
      <c r="A4124" t="s">
        <v>1121</v>
      </c>
      <c r="B4124" t="s">
        <v>5579</v>
      </c>
      <c r="C4124" t="s">
        <v>4735</v>
      </c>
      <c r="D4124">
        <v>0</v>
      </c>
    </row>
    <row r="4125" spans="1:4" x14ac:dyDescent="0.25">
      <c r="A4125" t="s">
        <v>1121</v>
      </c>
      <c r="B4125" t="s">
        <v>5579</v>
      </c>
      <c r="C4125" t="s">
        <v>1081</v>
      </c>
      <c r="D4125" t="s">
        <v>3111</v>
      </c>
    </row>
    <row r="4126" spans="1:4" x14ac:dyDescent="0.25">
      <c r="A4126" t="s">
        <v>1121</v>
      </c>
      <c r="B4126" t="s">
        <v>5993</v>
      </c>
      <c r="C4126" t="s">
        <v>4725</v>
      </c>
      <c r="D4126">
        <v>275</v>
      </c>
    </row>
    <row r="4127" spans="1:4" x14ac:dyDescent="0.25">
      <c r="A4127" t="s">
        <v>1121</v>
      </c>
      <c r="B4127" t="s">
        <v>5993</v>
      </c>
      <c r="C4127" t="s">
        <v>1083</v>
      </c>
      <c r="D4127" t="b">
        <v>0</v>
      </c>
    </row>
    <row r="4128" spans="1:4" x14ac:dyDescent="0.25">
      <c r="A4128" t="s">
        <v>1121</v>
      </c>
      <c r="B4128" t="s">
        <v>5993</v>
      </c>
      <c r="C4128" t="s">
        <v>4726</v>
      </c>
      <c r="D4128" t="b">
        <v>0</v>
      </c>
    </row>
    <row r="4129" spans="1:4" x14ac:dyDescent="0.25">
      <c r="A4129" t="s">
        <v>1121</v>
      </c>
      <c r="B4129" t="s">
        <v>5993</v>
      </c>
      <c r="C4129" t="s">
        <v>4727</v>
      </c>
      <c r="D4129" t="b">
        <v>1</v>
      </c>
    </row>
    <row r="4130" spans="1:4" x14ac:dyDescent="0.25">
      <c r="A4130" t="s">
        <v>1121</v>
      </c>
      <c r="B4130" t="s">
        <v>5993</v>
      </c>
      <c r="C4130" t="s">
        <v>4728</v>
      </c>
      <c r="D4130" t="b">
        <v>0</v>
      </c>
    </row>
    <row r="4131" spans="1:4" x14ac:dyDescent="0.25">
      <c r="A4131" t="s">
        <v>1121</v>
      </c>
      <c r="B4131" t="s">
        <v>5993</v>
      </c>
      <c r="C4131" t="s">
        <v>2454</v>
      </c>
      <c r="D4131" t="b">
        <v>0</v>
      </c>
    </row>
    <row r="4132" spans="1:4" x14ac:dyDescent="0.25">
      <c r="A4132" t="s">
        <v>1121</v>
      </c>
      <c r="B4132" t="s">
        <v>5993</v>
      </c>
      <c r="C4132" t="s">
        <v>4729</v>
      </c>
      <c r="D4132">
        <v>3</v>
      </c>
    </row>
    <row r="4133" spans="1:4" x14ac:dyDescent="0.25">
      <c r="A4133" t="s">
        <v>1121</v>
      </c>
      <c r="B4133" t="s">
        <v>5993</v>
      </c>
      <c r="C4133" t="s">
        <v>4730</v>
      </c>
      <c r="D4133">
        <v>0</v>
      </c>
    </row>
    <row r="4134" spans="1:4" x14ac:dyDescent="0.25">
      <c r="A4134" t="s">
        <v>1121</v>
      </c>
      <c r="B4134" t="s">
        <v>5993</v>
      </c>
      <c r="C4134" t="s">
        <v>4731</v>
      </c>
      <c r="D4134">
        <v>4</v>
      </c>
    </row>
    <row r="4135" spans="1:4" x14ac:dyDescent="0.25">
      <c r="A4135" t="s">
        <v>1121</v>
      </c>
      <c r="B4135" t="s">
        <v>5993</v>
      </c>
      <c r="C4135" t="s">
        <v>1046</v>
      </c>
      <c r="D4135">
        <v>0</v>
      </c>
    </row>
    <row r="4136" spans="1:4" x14ac:dyDescent="0.25">
      <c r="A4136" t="s">
        <v>1121</v>
      </c>
      <c r="B4136" t="s">
        <v>5993</v>
      </c>
      <c r="C4136" t="s">
        <v>9</v>
      </c>
      <c r="D4136">
        <v>0</v>
      </c>
    </row>
    <row r="4137" spans="1:4" x14ac:dyDescent="0.25">
      <c r="A4137" t="s">
        <v>1121</v>
      </c>
      <c r="B4137" t="s">
        <v>5993</v>
      </c>
      <c r="C4137" t="s">
        <v>4733</v>
      </c>
      <c r="D4137">
        <v>0</v>
      </c>
    </row>
    <row r="4138" spans="1:4" x14ac:dyDescent="0.25">
      <c r="A4138" t="s">
        <v>1121</v>
      </c>
      <c r="B4138" t="s">
        <v>5993</v>
      </c>
      <c r="C4138" t="s">
        <v>4734</v>
      </c>
      <c r="D4138">
        <v>0</v>
      </c>
    </row>
    <row r="4139" spans="1:4" x14ac:dyDescent="0.25">
      <c r="A4139" t="s">
        <v>1121</v>
      </c>
      <c r="B4139" t="s">
        <v>5993</v>
      </c>
      <c r="C4139" t="s">
        <v>4735</v>
      </c>
      <c r="D4139">
        <v>0</v>
      </c>
    </row>
    <row r="4140" spans="1:4" x14ac:dyDescent="0.25">
      <c r="A4140" t="s">
        <v>1121</v>
      </c>
      <c r="B4140" t="s">
        <v>5993</v>
      </c>
      <c r="C4140" t="s">
        <v>1081</v>
      </c>
      <c r="D4140" t="s">
        <v>3111</v>
      </c>
    </row>
    <row r="4141" spans="1:4" x14ac:dyDescent="0.25">
      <c r="A4141" t="s">
        <v>1121</v>
      </c>
      <c r="B4141" t="s">
        <v>1871</v>
      </c>
      <c r="C4141" t="s">
        <v>4725</v>
      </c>
      <c r="D4141">
        <v>276</v>
      </c>
    </row>
    <row r="4142" spans="1:4" x14ac:dyDescent="0.25">
      <c r="A4142" t="s">
        <v>1121</v>
      </c>
      <c r="B4142" t="s">
        <v>1871</v>
      </c>
      <c r="C4142" t="s">
        <v>1083</v>
      </c>
      <c r="D4142" t="b">
        <v>0</v>
      </c>
    </row>
    <row r="4143" spans="1:4" x14ac:dyDescent="0.25">
      <c r="A4143" t="s">
        <v>1121</v>
      </c>
      <c r="B4143" t="s">
        <v>1871</v>
      </c>
      <c r="C4143" t="s">
        <v>4726</v>
      </c>
      <c r="D4143" t="b">
        <v>0</v>
      </c>
    </row>
    <row r="4144" spans="1:4" x14ac:dyDescent="0.25">
      <c r="A4144" t="s">
        <v>1121</v>
      </c>
      <c r="B4144" t="s">
        <v>1871</v>
      </c>
      <c r="C4144" t="s">
        <v>4727</v>
      </c>
      <c r="D4144" t="b">
        <v>0</v>
      </c>
    </row>
    <row r="4145" spans="1:4" x14ac:dyDescent="0.25">
      <c r="A4145" t="s">
        <v>1121</v>
      </c>
      <c r="B4145" t="s">
        <v>1871</v>
      </c>
      <c r="C4145" t="s">
        <v>4728</v>
      </c>
      <c r="D4145" t="b">
        <v>0</v>
      </c>
    </row>
    <row r="4146" spans="1:4" x14ac:dyDescent="0.25">
      <c r="A4146" t="s">
        <v>1121</v>
      </c>
      <c r="B4146" t="s">
        <v>1871</v>
      </c>
      <c r="C4146" t="s">
        <v>2454</v>
      </c>
      <c r="D4146" t="b">
        <v>0</v>
      </c>
    </row>
    <row r="4147" spans="1:4" x14ac:dyDescent="0.25">
      <c r="A4147" t="s">
        <v>1121</v>
      </c>
      <c r="B4147" t="s">
        <v>1871</v>
      </c>
      <c r="C4147" t="s">
        <v>4729</v>
      </c>
      <c r="D4147">
        <v>0</v>
      </c>
    </row>
    <row r="4148" spans="1:4" x14ac:dyDescent="0.25">
      <c r="A4148" t="s">
        <v>1121</v>
      </c>
      <c r="B4148" t="s">
        <v>1871</v>
      </c>
      <c r="C4148" t="s">
        <v>4730</v>
      </c>
      <c r="D4148">
        <v>0</v>
      </c>
    </row>
    <row r="4149" spans="1:4" x14ac:dyDescent="0.25">
      <c r="A4149" t="s">
        <v>1121</v>
      </c>
      <c r="B4149" t="s">
        <v>1871</v>
      </c>
      <c r="C4149" t="s">
        <v>4731</v>
      </c>
      <c r="D4149">
        <v>0</v>
      </c>
    </row>
    <row r="4150" spans="1:4" x14ac:dyDescent="0.25">
      <c r="A4150" t="s">
        <v>1121</v>
      </c>
      <c r="B4150" t="s">
        <v>1871</v>
      </c>
      <c r="C4150" t="s">
        <v>1046</v>
      </c>
      <c r="D4150">
        <v>0</v>
      </c>
    </row>
    <row r="4151" spans="1:4" x14ac:dyDescent="0.25">
      <c r="A4151" t="s">
        <v>1121</v>
      </c>
      <c r="B4151" t="s">
        <v>1871</v>
      </c>
      <c r="C4151" t="s">
        <v>9</v>
      </c>
      <c r="D4151">
        <v>0</v>
      </c>
    </row>
    <row r="4152" spans="1:4" x14ac:dyDescent="0.25">
      <c r="A4152" t="s">
        <v>1121</v>
      </c>
      <c r="B4152" t="s">
        <v>1871</v>
      </c>
      <c r="C4152" t="s">
        <v>4733</v>
      </c>
      <c r="D4152">
        <v>0</v>
      </c>
    </row>
    <row r="4153" spans="1:4" x14ac:dyDescent="0.25">
      <c r="A4153" t="s">
        <v>1121</v>
      </c>
      <c r="B4153" t="s">
        <v>1871</v>
      </c>
      <c r="C4153" t="s">
        <v>4734</v>
      </c>
      <c r="D4153">
        <v>0</v>
      </c>
    </row>
    <row r="4154" spans="1:4" x14ac:dyDescent="0.25">
      <c r="A4154" t="s">
        <v>1121</v>
      </c>
      <c r="B4154" t="s">
        <v>1871</v>
      </c>
      <c r="C4154" t="s">
        <v>4735</v>
      </c>
      <c r="D4154">
        <v>0</v>
      </c>
    </row>
    <row r="4155" spans="1:4" x14ac:dyDescent="0.25">
      <c r="A4155" t="s">
        <v>1121</v>
      </c>
      <c r="B4155" t="s">
        <v>1871</v>
      </c>
      <c r="C4155" t="s">
        <v>1081</v>
      </c>
      <c r="D4155" t="s">
        <v>3111</v>
      </c>
    </row>
    <row r="4156" spans="1:4" x14ac:dyDescent="0.25">
      <c r="A4156" t="s">
        <v>1121</v>
      </c>
      <c r="B4156" t="s">
        <v>1874</v>
      </c>
      <c r="C4156" t="s">
        <v>4725</v>
      </c>
      <c r="D4156">
        <v>277</v>
      </c>
    </row>
    <row r="4157" spans="1:4" x14ac:dyDescent="0.25">
      <c r="A4157" t="s">
        <v>1121</v>
      </c>
      <c r="B4157" t="s">
        <v>1874</v>
      </c>
      <c r="C4157" t="s">
        <v>1083</v>
      </c>
      <c r="D4157" t="b">
        <v>0</v>
      </c>
    </row>
    <row r="4158" spans="1:4" x14ac:dyDescent="0.25">
      <c r="A4158" t="s">
        <v>1121</v>
      </c>
      <c r="B4158" t="s">
        <v>1874</v>
      </c>
      <c r="C4158" t="s">
        <v>4726</v>
      </c>
      <c r="D4158" t="b">
        <v>0</v>
      </c>
    </row>
    <row r="4159" spans="1:4" x14ac:dyDescent="0.25">
      <c r="A4159" t="s">
        <v>1121</v>
      </c>
      <c r="B4159" t="s">
        <v>1874</v>
      </c>
      <c r="C4159" t="s">
        <v>4727</v>
      </c>
      <c r="D4159" t="b">
        <v>0</v>
      </c>
    </row>
    <row r="4160" spans="1:4" x14ac:dyDescent="0.25">
      <c r="A4160" t="s">
        <v>1121</v>
      </c>
      <c r="B4160" t="s">
        <v>1874</v>
      </c>
      <c r="C4160" t="s">
        <v>4728</v>
      </c>
      <c r="D4160" t="b">
        <v>0</v>
      </c>
    </row>
    <row r="4161" spans="1:4" x14ac:dyDescent="0.25">
      <c r="A4161" t="s">
        <v>1121</v>
      </c>
      <c r="B4161" t="s">
        <v>1874</v>
      </c>
      <c r="C4161" t="s">
        <v>2454</v>
      </c>
      <c r="D4161" t="b">
        <v>0</v>
      </c>
    </row>
    <row r="4162" spans="1:4" x14ac:dyDescent="0.25">
      <c r="A4162" t="s">
        <v>1121</v>
      </c>
      <c r="B4162" t="s">
        <v>1874</v>
      </c>
      <c r="C4162" t="s">
        <v>4729</v>
      </c>
      <c r="D4162">
        <v>0</v>
      </c>
    </row>
    <row r="4163" spans="1:4" x14ac:dyDescent="0.25">
      <c r="A4163" t="s">
        <v>1121</v>
      </c>
      <c r="B4163" t="s">
        <v>1874</v>
      </c>
      <c r="C4163" t="s">
        <v>4730</v>
      </c>
      <c r="D4163">
        <v>0</v>
      </c>
    </row>
    <row r="4164" spans="1:4" x14ac:dyDescent="0.25">
      <c r="A4164" t="s">
        <v>1121</v>
      </c>
      <c r="B4164" t="s">
        <v>1874</v>
      </c>
      <c r="C4164" t="s">
        <v>4731</v>
      </c>
      <c r="D4164">
        <v>0</v>
      </c>
    </row>
    <row r="4165" spans="1:4" x14ac:dyDescent="0.25">
      <c r="A4165" t="s">
        <v>1121</v>
      </c>
      <c r="B4165" t="s">
        <v>1874</v>
      </c>
      <c r="C4165" t="s">
        <v>1046</v>
      </c>
      <c r="D4165">
        <v>0</v>
      </c>
    </row>
    <row r="4166" spans="1:4" x14ac:dyDescent="0.25">
      <c r="A4166" t="s">
        <v>1121</v>
      </c>
      <c r="B4166" t="s">
        <v>1874</v>
      </c>
      <c r="C4166" t="s">
        <v>9</v>
      </c>
      <c r="D4166">
        <v>0</v>
      </c>
    </row>
    <row r="4167" spans="1:4" x14ac:dyDescent="0.25">
      <c r="A4167" t="s">
        <v>1121</v>
      </c>
      <c r="B4167" t="s">
        <v>1874</v>
      </c>
      <c r="C4167" t="s">
        <v>4733</v>
      </c>
      <c r="D4167">
        <v>0</v>
      </c>
    </row>
    <row r="4168" spans="1:4" x14ac:dyDescent="0.25">
      <c r="A4168" t="s">
        <v>1121</v>
      </c>
      <c r="B4168" t="s">
        <v>1874</v>
      </c>
      <c r="C4168" t="s">
        <v>4734</v>
      </c>
      <c r="D4168">
        <v>0</v>
      </c>
    </row>
    <row r="4169" spans="1:4" x14ac:dyDescent="0.25">
      <c r="A4169" t="s">
        <v>1121</v>
      </c>
      <c r="B4169" t="s">
        <v>1874</v>
      </c>
      <c r="C4169" t="s">
        <v>4735</v>
      </c>
      <c r="D4169">
        <v>0</v>
      </c>
    </row>
    <row r="4170" spans="1:4" x14ac:dyDescent="0.25">
      <c r="A4170" t="s">
        <v>1121</v>
      </c>
      <c r="B4170" t="s">
        <v>1874</v>
      </c>
      <c r="C4170" t="s">
        <v>1081</v>
      </c>
      <c r="D4170" t="s">
        <v>3111</v>
      </c>
    </row>
    <row r="4171" spans="1:4" x14ac:dyDescent="0.25">
      <c r="A4171" t="s">
        <v>1121</v>
      </c>
      <c r="B4171" t="s">
        <v>1878</v>
      </c>
      <c r="C4171" t="s">
        <v>4725</v>
      </c>
      <c r="D4171">
        <v>278</v>
      </c>
    </row>
    <row r="4172" spans="1:4" x14ac:dyDescent="0.25">
      <c r="A4172" t="s">
        <v>1121</v>
      </c>
      <c r="B4172" t="s">
        <v>1878</v>
      </c>
      <c r="C4172" t="s">
        <v>1083</v>
      </c>
      <c r="D4172" t="b">
        <v>0</v>
      </c>
    </row>
    <row r="4173" spans="1:4" x14ac:dyDescent="0.25">
      <c r="A4173" t="s">
        <v>1121</v>
      </c>
      <c r="B4173" t="s">
        <v>1878</v>
      </c>
      <c r="C4173" t="s">
        <v>4726</v>
      </c>
      <c r="D4173" t="b">
        <v>1</v>
      </c>
    </row>
    <row r="4174" spans="1:4" x14ac:dyDescent="0.25">
      <c r="A4174" t="s">
        <v>1121</v>
      </c>
      <c r="B4174" t="s">
        <v>1878</v>
      </c>
      <c r="C4174" t="s">
        <v>4727</v>
      </c>
      <c r="D4174" t="b">
        <v>1</v>
      </c>
    </row>
    <row r="4175" spans="1:4" x14ac:dyDescent="0.25">
      <c r="A4175" t="s">
        <v>1121</v>
      </c>
      <c r="B4175" t="s">
        <v>1878</v>
      </c>
      <c r="C4175" t="s">
        <v>4728</v>
      </c>
      <c r="D4175" t="b">
        <v>0</v>
      </c>
    </row>
    <row r="4176" spans="1:4" x14ac:dyDescent="0.25">
      <c r="A4176" t="s">
        <v>1121</v>
      </c>
      <c r="B4176" t="s">
        <v>1878</v>
      </c>
      <c r="C4176" t="s">
        <v>2454</v>
      </c>
      <c r="D4176" t="b">
        <v>0</v>
      </c>
    </row>
    <row r="4177" spans="1:4" x14ac:dyDescent="0.25">
      <c r="A4177" t="s">
        <v>1121</v>
      </c>
      <c r="B4177" t="s">
        <v>1878</v>
      </c>
      <c r="C4177" t="s">
        <v>4729</v>
      </c>
      <c r="D4177">
        <v>3</v>
      </c>
    </row>
    <row r="4178" spans="1:4" x14ac:dyDescent="0.25">
      <c r="A4178" t="s">
        <v>1121</v>
      </c>
      <c r="B4178" t="s">
        <v>1878</v>
      </c>
      <c r="C4178" t="s">
        <v>4730</v>
      </c>
      <c r="D4178">
        <v>0</v>
      </c>
    </row>
    <row r="4179" spans="1:4" x14ac:dyDescent="0.25">
      <c r="A4179" t="s">
        <v>1121</v>
      </c>
      <c r="B4179" t="s">
        <v>1878</v>
      </c>
      <c r="C4179" t="s">
        <v>4731</v>
      </c>
      <c r="D4179">
        <v>0</v>
      </c>
    </row>
    <row r="4180" spans="1:4" x14ac:dyDescent="0.25">
      <c r="A4180" t="s">
        <v>1121</v>
      </c>
      <c r="B4180" t="s">
        <v>1878</v>
      </c>
      <c r="C4180" t="s">
        <v>1046</v>
      </c>
      <c r="D4180">
        <v>3</v>
      </c>
    </row>
    <row r="4181" spans="1:4" x14ac:dyDescent="0.25">
      <c r="A4181" t="s">
        <v>1121</v>
      </c>
      <c r="B4181" t="s">
        <v>1878</v>
      </c>
      <c r="C4181" t="s">
        <v>9</v>
      </c>
      <c r="D4181">
        <v>0</v>
      </c>
    </row>
    <row r="4182" spans="1:4" x14ac:dyDescent="0.25">
      <c r="A4182" t="s">
        <v>1121</v>
      </c>
      <c r="B4182" t="s">
        <v>1878</v>
      </c>
      <c r="C4182" t="s">
        <v>4733</v>
      </c>
      <c r="D4182">
        <v>0</v>
      </c>
    </row>
    <row r="4183" spans="1:4" x14ac:dyDescent="0.25">
      <c r="A4183" t="s">
        <v>1121</v>
      </c>
      <c r="B4183" t="s">
        <v>1878</v>
      </c>
      <c r="C4183" t="s">
        <v>4734</v>
      </c>
      <c r="D4183">
        <v>0</v>
      </c>
    </row>
    <row r="4184" spans="1:4" x14ac:dyDescent="0.25">
      <c r="A4184" t="s">
        <v>1121</v>
      </c>
      <c r="B4184" t="s">
        <v>1878</v>
      </c>
      <c r="C4184" t="s">
        <v>4735</v>
      </c>
      <c r="D4184">
        <v>0</v>
      </c>
    </row>
    <row r="4185" spans="1:4" x14ac:dyDescent="0.25">
      <c r="A4185" t="s">
        <v>1121</v>
      </c>
      <c r="B4185" t="s">
        <v>1878</v>
      </c>
      <c r="C4185" t="s">
        <v>1081</v>
      </c>
      <c r="D4185" t="s">
        <v>3111</v>
      </c>
    </row>
    <row r="4186" spans="1:4" x14ac:dyDescent="0.25">
      <c r="A4186" t="s">
        <v>1121</v>
      </c>
      <c r="B4186" t="s">
        <v>1882</v>
      </c>
      <c r="C4186" t="s">
        <v>4725</v>
      </c>
      <c r="D4186">
        <v>279</v>
      </c>
    </row>
    <row r="4187" spans="1:4" x14ac:dyDescent="0.25">
      <c r="A4187" t="s">
        <v>1121</v>
      </c>
      <c r="B4187" t="s">
        <v>1882</v>
      </c>
      <c r="C4187" t="s">
        <v>1083</v>
      </c>
      <c r="D4187" t="b">
        <v>0</v>
      </c>
    </row>
    <row r="4188" spans="1:4" x14ac:dyDescent="0.25">
      <c r="A4188" t="s">
        <v>1121</v>
      </c>
      <c r="B4188" t="s">
        <v>1882</v>
      </c>
      <c r="C4188" t="s">
        <v>4726</v>
      </c>
      <c r="D4188" t="b">
        <v>1</v>
      </c>
    </row>
    <row r="4189" spans="1:4" x14ac:dyDescent="0.25">
      <c r="A4189" t="s">
        <v>1121</v>
      </c>
      <c r="B4189" t="s">
        <v>1882</v>
      </c>
      <c r="C4189" t="s">
        <v>4727</v>
      </c>
      <c r="D4189" t="b">
        <v>1</v>
      </c>
    </row>
    <row r="4190" spans="1:4" x14ac:dyDescent="0.25">
      <c r="A4190" t="s">
        <v>1121</v>
      </c>
      <c r="B4190" t="s">
        <v>1882</v>
      </c>
      <c r="C4190" t="s">
        <v>4728</v>
      </c>
      <c r="D4190" t="b">
        <v>0</v>
      </c>
    </row>
    <row r="4191" spans="1:4" x14ac:dyDescent="0.25">
      <c r="A4191" t="s">
        <v>1121</v>
      </c>
      <c r="B4191" t="s">
        <v>1882</v>
      </c>
      <c r="C4191" t="s">
        <v>2454</v>
      </c>
      <c r="D4191" t="b">
        <v>0</v>
      </c>
    </row>
    <row r="4192" spans="1:4" x14ac:dyDescent="0.25">
      <c r="A4192" t="s">
        <v>1121</v>
      </c>
      <c r="B4192" t="s">
        <v>1882</v>
      </c>
      <c r="C4192" t="s">
        <v>4729</v>
      </c>
      <c r="D4192">
        <v>3</v>
      </c>
    </row>
    <row r="4193" spans="1:4" x14ac:dyDescent="0.25">
      <c r="A4193" t="s">
        <v>1121</v>
      </c>
      <c r="B4193" t="s">
        <v>1882</v>
      </c>
      <c r="C4193" t="s">
        <v>4730</v>
      </c>
      <c r="D4193">
        <v>0</v>
      </c>
    </row>
    <row r="4194" spans="1:4" x14ac:dyDescent="0.25">
      <c r="A4194" t="s">
        <v>1121</v>
      </c>
      <c r="B4194" t="s">
        <v>1882</v>
      </c>
      <c r="C4194" t="s">
        <v>4731</v>
      </c>
      <c r="D4194">
        <v>4</v>
      </c>
    </row>
    <row r="4195" spans="1:4" x14ac:dyDescent="0.25">
      <c r="A4195" t="s">
        <v>1121</v>
      </c>
      <c r="B4195" t="s">
        <v>1882</v>
      </c>
      <c r="C4195" t="s">
        <v>1046</v>
      </c>
      <c r="D4195">
        <v>3</v>
      </c>
    </row>
    <row r="4196" spans="1:4" x14ac:dyDescent="0.25">
      <c r="A4196" t="s">
        <v>1121</v>
      </c>
      <c r="B4196" t="s">
        <v>1882</v>
      </c>
      <c r="C4196" t="s">
        <v>9</v>
      </c>
      <c r="D4196">
        <v>0</v>
      </c>
    </row>
    <row r="4197" spans="1:4" x14ac:dyDescent="0.25">
      <c r="A4197" t="s">
        <v>1121</v>
      </c>
      <c r="B4197" t="s">
        <v>1882</v>
      </c>
      <c r="C4197" t="s">
        <v>4733</v>
      </c>
      <c r="D4197">
        <v>0</v>
      </c>
    </row>
    <row r="4198" spans="1:4" x14ac:dyDescent="0.25">
      <c r="A4198" t="s">
        <v>1121</v>
      </c>
      <c r="B4198" t="s">
        <v>1882</v>
      </c>
      <c r="C4198" t="s">
        <v>4734</v>
      </c>
      <c r="D4198">
        <v>0</v>
      </c>
    </row>
    <row r="4199" spans="1:4" x14ac:dyDescent="0.25">
      <c r="A4199" t="s">
        <v>1121</v>
      </c>
      <c r="B4199" t="s">
        <v>1882</v>
      </c>
      <c r="C4199" t="s">
        <v>4735</v>
      </c>
      <c r="D4199">
        <v>0</v>
      </c>
    </row>
    <row r="4200" spans="1:4" x14ac:dyDescent="0.25">
      <c r="A4200" t="s">
        <v>1121</v>
      </c>
      <c r="B4200" t="s">
        <v>1882</v>
      </c>
      <c r="C4200" t="s">
        <v>1081</v>
      </c>
      <c r="D4200" t="s">
        <v>3111</v>
      </c>
    </row>
    <row r="4201" spans="1:4" x14ac:dyDescent="0.25">
      <c r="A4201" t="s">
        <v>1121</v>
      </c>
      <c r="B4201" t="s">
        <v>5580</v>
      </c>
      <c r="C4201" t="s">
        <v>4725</v>
      </c>
      <c r="D4201">
        <v>280</v>
      </c>
    </row>
    <row r="4202" spans="1:4" x14ac:dyDescent="0.25">
      <c r="A4202" t="s">
        <v>1121</v>
      </c>
      <c r="B4202" t="s">
        <v>5580</v>
      </c>
      <c r="C4202" t="s">
        <v>1083</v>
      </c>
      <c r="D4202" t="b">
        <v>0</v>
      </c>
    </row>
    <row r="4203" spans="1:4" x14ac:dyDescent="0.25">
      <c r="A4203" t="s">
        <v>1121</v>
      </c>
      <c r="B4203" t="s">
        <v>5580</v>
      </c>
      <c r="C4203" t="s">
        <v>4726</v>
      </c>
      <c r="D4203" t="b">
        <v>0</v>
      </c>
    </row>
    <row r="4204" spans="1:4" x14ac:dyDescent="0.25">
      <c r="A4204" t="s">
        <v>1121</v>
      </c>
      <c r="B4204" t="s">
        <v>5580</v>
      </c>
      <c r="C4204" t="s">
        <v>4727</v>
      </c>
      <c r="D4204" t="b">
        <v>0</v>
      </c>
    </row>
    <row r="4205" spans="1:4" x14ac:dyDescent="0.25">
      <c r="A4205" t="s">
        <v>1121</v>
      </c>
      <c r="B4205" t="s">
        <v>5580</v>
      </c>
      <c r="C4205" t="s">
        <v>4728</v>
      </c>
      <c r="D4205" t="b">
        <v>0</v>
      </c>
    </row>
    <row r="4206" spans="1:4" x14ac:dyDescent="0.25">
      <c r="A4206" t="s">
        <v>1121</v>
      </c>
      <c r="B4206" t="s">
        <v>5580</v>
      </c>
      <c r="C4206" t="s">
        <v>2454</v>
      </c>
      <c r="D4206" t="b">
        <v>0</v>
      </c>
    </row>
    <row r="4207" spans="1:4" x14ac:dyDescent="0.25">
      <c r="A4207" t="s">
        <v>1121</v>
      </c>
      <c r="B4207" t="s">
        <v>5580</v>
      </c>
      <c r="C4207" t="s">
        <v>4729</v>
      </c>
      <c r="D4207">
        <v>0</v>
      </c>
    </row>
    <row r="4208" spans="1:4" x14ac:dyDescent="0.25">
      <c r="A4208" t="s">
        <v>1121</v>
      </c>
      <c r="B4208" t="s">
        <v>5580</v>
      </c>
      <c r="C4208" t="s">
        <v>4730</v>
      </c>
      <c r="D4208">
        <v>0</v>
      </c>
    </row>
    <row r="4209" spans="1:4" x14ac:dyDescent="0.25">
      <c r="A4209" t="s">
        <v>1121</v>
      </c>
      <c r="B4209" t="s">
        <v>5580</v>
      </c>
      <c r="C4209" t="s">
        <v>4731</v>
      </c>
      <c r="D4209">
        <v>0</v>
      </c>
    </row>
    <row r="4210" spans="1:4" x14ac:dyDescent="0.25">
      <c r="A4210" t="s">
        <v>1121</v>
      </c>
      <c r="B4210" t="s">
        <v>5580</v>
      </c>
      <c r="C4210" t="s">
        <v>1046</v>
      </c>
      <c r="D4210">
        <v>0</v>
      </c>
    </row>
    <row r="4211" spans="1:4" x14ac:dyDescent="0.25">
      <c r="A4211" t="s">
        <v>1121</v>
      </c>
      <c r="B4211" t="s">
        <v>5580</v>
      </c>
      <c r="C4211" t="s">
        <v>9</v>
      </c>
      <c r="D4211">
        <v>0</v>
      </c>
    </row>
    <row r="4212" spans="1:4" x14ac:dyDescent="0.25">
      <c r="A4212" t="s">
        <v>1121</v>
      </c>
      <c r="B4212" t="s">
        <v>5580</v>
      </c>
      <c r="C4212" t="s">
        <v>4733</v>
      </c>
      <c r="D4212">
        <v>0</v>
      </c>
    </row>
    <row r="4213" spans="1:4" x14ac:dyDescent="0.25">
      <c r="A4213" t="s">
        <v>1121</v>
      </c>
      <c r="B4213" t="s">
        <v>5580</v>
      </c>
      <c r="C4213" t="s">
        <v>4734</v>
      </c>
      <c r="D4213">
        <v>0</v>
      </c>
    </row>
    <row r="4214" spans="1:4" x14ac:dyDescent="0.25">
      <c r="A4214" t="s">
        <v>1121</v>
      </c>
      <c r="B4214" t="s">
        <v>5580</v>
      </c>
      <c r="C4214" t="s">
        <v>4735</v>
      </c>
      <c r="D4214">
        <v>0</v>
      </c>
    </row>
    <row r="4215" spans="1:4" x14ac:dyDescent="0.25">
      <c r="A4215" t="s">
        <v>1121</v>
      </c>
      <c r="B4215" t="s">
        <v>5580</v>
      </c>
      <c r="C4215" t="s">
        <v>1081</v>
      </c>
      <c r="D4215" t="s">
        <v>3111</v>
      </c>
    </row>
    <row r="4216" spans="1:4" x14ac:dyDescent="0.25">
      <c r="A4216" t="s">
        <v>1121</v>
      </c>
      <c r="B4216" t="s">
        <v>5581</v>
      </c>
      <c r="C4216" t="s">
        <v>4725</v>
      </c>
      <c r="D4216">
        <v>281</v>
      </c>
    </row>
    <row r="4217" spans="1:4" x14ac:dyDescent="0.25">
      <c r="A4217" t="s">
        <v>1121</v>
      </c>
      <c r="B4217" t="s">
        <v>5581</v>
      </c>
      <c r="C4217" t="s">
        <v>1083</v>
      </c>
      <c r="D4217" t="b">
        <v>0</v>
      </c>
    </row>
    <row r="4218" spans="1:4" x14ac:dyDescent="0.25">
      <c r="A4218" t="s">
        <v>1121</v>
      </c>
      <c r="B4218" t="s">
        <v>5581</v>
      </c>
      <c r="C4218" t="s">
        <v>4726</v>
      </c>
      <c r="D4218" t="b">
        <v>0</v>
      </c>
    </row>
    <row r="4219" spans="1:4" x14ac:dyDescent="0.25">
      <c r="A4219" t="s">
        <v>1121</v>
      </c>
      <c r="B4219" t="s">
        <v>5581</v>
      </c>
      <c r="C4219" t="s">
        <v>4727</v>
      </c>
      <c r="D4219" t="b">
        <v>0</v>
      </c>
    </row>
    <row r="4220" spans="1:4" x14ac:dyDescent="0.25">
      <c r="A4220" t="s">
        <v>1121</v>
      </c>
      <c r="B4220" t="s">
        <v>5581</v>
      </c>
      <c r="C4220" t="s">
        <v>4728</v>
      </c>
      <c r="D4220" t="b">
        <v>0</v>
      </c>
    </row>
    <row r="4221" spans="1:4" x14ac:dyDescent="0.25">
      <c r="A4221" t="s">
        <v>1121</v>
      </c>
      <c r="B4221" t="s">
        <v>5581</v>
      </c>
      <c r="C4221" t="s">
        <v>2454</v>
      </c>
      <c r="D4221" t="b">
        <v>0</v>
      </c>
    </row>
    <row r="4222" spans="1:4" x14ac:dyDescent="0.25">
      <c r="A4222" t="s">
        <v>1121</v>
      </c>
      <c r="B4222" t="s">
        <v>5581</v>
      </c>
      <c r="C4222" t="s">
        <v>4729</v>
      </c>
      <c r="D4222">
        <v>0</v>
      </c>
    </row>
    <row r="4223" spans="1:4" x14ac:dyDescent="0.25">
      <c r="A4223" t="s">
        <v>1121</v>
      </c>
      <c r="B4223" t="s">
        <v>5581</v>
      </c>
      <c r="C4223" t="s">
        <v>4730</v>
      </c>
      <c r="D4223">
        <v>0</v>
      </c>
    </row>
    <row r="4224" spans="1:4" x14ac:dyDescent="0.25">
      <c r="A4224" t="s">
        <v>1121</v>
      </c>
      <c r="B4224" t="s">
        <v>5581</v>
      </c>
      <c r="C4224" t="s">
        <v>4731</v>
      </c>
      <c r="D4224">
        <v>0</v>
      </c>
    </row>
    <row r="4225" spans="1:4" x14ac:dyDescent="0.25">
      <c r="A4225" t="s">
        <v>1121</v>
      </c>
      <c r="B4225" t="s">
        <v>5581</v>
      </c>
      <c r="C4225" t="s">
        <v>1046</v>
      </c>
      <c r="D4225">
        <v>0</v>
      </c>
    </row>
    <row r="4226" spans="1:4" x14ac:dyDescent="0.25">
      <c r="A4226" t="s">
        <v>1121</v>
      </c>
      <c r="B4226" t="s">
        <v>5581</v>
      </c>
      <c r="C4226" t="s">
        <v>9</v>
      </c>
      <c r="D4226">
        <v>0</v>
      </c>
    </row>
    <row r="4227" spans="1:4" x14ac:dyDescent="0.25">
      <c r="A4227" t="s">
        <v>1121</v>
      </c>
      <c r="B4227" t="s">
        <v>5581</v>
      </c>
      <c r="C4227" t="s">
        <v>4733</v>
      </c>
      <c r="D4227">
        <v>0</v>
      </c>
    </row>
    <row r="4228" spans="1:4" x14ac:dyDescent="0.25">
      <c r="A4228" t="s">
        <v>1121</v>
      </c>
      <c r="B4228" t="s">
        <v>5581</v>
      </c>
      <c r="C4228" t="s">
        <v>4734</v>
      </c>
      <c r="D4228">
        <v>0</v>
      </c>
    </row>
    <row r="4229" spans="1:4" x14ac:dyDescent="0.25">
      <c r="A4229" t="s">
        <v>1121</v>
      </c>
      <c r="B4229" t="s">
        <v>5581</v>
      </c>
      <c r="C4229" t="s">
        <v>4735</v>
      </c>
      <c r="D4229">
        <v>0</v>
      </c>
    </row>
    <row r="4230" spans="1:4" x14ac:dyDescent="0.25">
      <c r="A4230" t="s">
        <v>1121</v>
      </c>
      <c r="B4230" t="s">
        <v>5581</v>
      </c>
      <c r="C4230" t="s">
        <v>1081</v>
      </c>
      <c r="D4230" t="s">
        <v>3111</v>
      </c>
    </row>
    <row r="4231" spans="1:4" x14ac:dyDescent="0.25">
      <c r="A4231" t="s">
        <v>1121</v>
      </c>
      <c r="B4231" t="s">
        <v>5582</v>
      </c>
      <c r="C4231" t="s">
        <v>4725</v>
      </c>
      <c r="D4231">
        <v>282</v>
      </c>
    </row>
    <row r="4232" spans="1:4" x14ac:dyDescent="0.25">
      <c r="A4232" t="s">
        <v>1121</v>
      </c>
      <c r="B4232" t="s">
        <v>5582</v>
      </c>
      <c r="C4232" t="s">
        <v>1083</v>
      </c>
      <c r="D4232" t="b">
        <v>0</v>
      </c>
    </row>
    <row r="4233" spans="1:4" x14ac:dyDescent="0.25">
      <c r="A4233" t="s">
        <v>1121</v>
      </c>
      <c r="B4233" t="s">
        <v>5582</v>
      </c>
      <c r="C4233" t="s">
        <v>4726</v>
      </c>
      <c r="D4233" t="b">
        <v>0</v>
      </c>
    </row>
    <row r="4234" spans="1:4" x14ac:dyDescent="0.25">
      <c r="A4234" t="s">
        <v>1121</v>
      </c>
      <c r="B4234" t="s">
        <v>5582</v>
      </c>
      <c r="C4234" t="s">
        <v>4727</v>
      </c>
      <c r="D4234" t="b">
        <v>0</v>
      </c>
    </row>
    <row r="4235" spans="1:4" x14ac:dyDescent="0.25">
      <c r="A4235" t="s">
        <v>1121</v>
      </c>
      <c r="B4235" t="s">
        <v>5582</v>
      </c>
      <c r="C4235" t="s">
        <v>4728</v>
      </c>
      <c r="D4235" t="b">
        <v>0</v>
      </c>
    </row>
    <row r="4236" spans="1:4" x14ac:dyDescent="0.25">
      <c r="A4236" t="s">
        <v>1121</v>
      </c>
      <c r="B4236" t="s">
        <v>5582</v>
      </c>
      <c r="C4236" t="s">
        <v>2454</v>
      </c>
      <c r="D4236" t="b">
        <v>0</v>
      </c>
    </row>
    <row r="4237" spans="1:4" x14ac:dyDescent="0.25">
      <c r="A4237" t="s">
        <v>1121</v>
      </c>
      <c r="B4237" t="s">
        <v>5582</v>
      </c>
      <c r="C4237" t="s">
        <v>4729</v>
      </c>
      <c r="D4237">
        <v>0</v>
      </c>
    </row>
    <row r="4238" spans="1:4" x14ac:dyDescent="0.25">
      <c r="A4238" t="s">
        <v>1121</v>
      </c>
      <c r="B4238" t="s">
        <v>5582</v>
      </c>
      <c r="C4238" t="s">
        <v>4730</v>
      </c>
      <c r="D4238">
        <v>0</v>
      </c>
    </row>
    <row r="4239" spans="1:4" x14ac:dyDescent="0.25">
      <c r="A4239" t="s">
        <v>1121</v>
      </c>
      <c r="B4239" t="s">
        <v>5582</v>
      </c>
      <c r="C4239" t="s">
        <v>4731</v>
      </c>
      <c r="D4239">
        <v>0</v>
      </c>
    </row>
    <row r="4240" spans="1:4" x14ac:dyDescent="0.25">
      <c r="A4240" t="s">
        <v>1121</v>
      </c>
      <c r="B4240" t="s">
        <v>5582</v>
      </c>
      <c r="C4240" t="s">
        <v>1046</v>
      </c>
      <c r="D4240">
        <v>0</v>
      </c>
    </row>
    <row r="4241" spans="1:4" x14ac:dyDescent="0.25">
      <c r="A4241" t="s">
        <v>1121</v>
      </c>
      <c r="B4241" t="s">
        <v>5582</v>
      </c>
      <c r="C4241" t="s">
        <v>9</v>
      </c>
      <c r="D4241">
        <v>0</v>
      </c>
    </row>
    <row r="4242" spans="1:4" x14ac:dyDescent="0.25">
      <c r="A4242" t="s">
        <v>1121</v>
      </c>
      <c r="B4242" t="s">
        <v>5582</v>
      </c>
      <c r="C4242" t="s">
        <v>4733</v>
      </c>
      <c r="D4242">
        <v>0</v>
      </c>
    </row>
    <row r="4243" spans="1:4" x14ac:dyDescent="0.25">
      <c r="A4243" t="s">
        <v>1121</v>
      </c>
      <c r="B4243" t="s">
        <v>5582</v>
      </c>
      <c r="C4243" t="s">
        <v>4734</v>
      </c>
      <c r="D4243">
        <v>0</v>
      </c>
    </row>
    <row r="4244" spans="1:4" x14ac:dyDescent="0.25">
      <c r="A4244" t="s">
        <v>1121</v>
      </c>
      <c r="B4244" t="s">
        <v>5582</v>
      </c>
      <c r="C4244" t="s">
        <v>4735</v>
      </c>
      <c r="D4244">
        <v>0</v>
      </c>
    </row>
    <row r="4245" spans="1:4" x14ac:dyDescent="0.25">
      <c r="A4245" t="s">
        <v>1121</v>
      </c>
      <c r="B4245" t="s">
        <v>5582</v>
      </c>
      <c r="C4245" t="s">
        <v>1081</v>
      </c>
      <c r="D4245" t="s">
        <v>3111</v>
      </c>
    </row>
    <row r="4246" spans="1:4" x14ac:dyDescent="0.25">
      <c r="A4246" t="s">
        <v>1121</v>
      </c>
      <c r="B4246" t="s">
        <v>5583</v>
      </c>
      <c r="C4246" t="s">
        <v>4725</v>
      </c>
      <c r="D4246">
        <v>283</v>
      </c>
    </row>
    <row r="4247" spans="1:4" x14ac:dyDescent="0.25">
      <c r="A4247" t="s">
        <v>1121</v>
      </c>
      <c r="B4247" t="s">
        <v>5583</v>
      </c>
      <c r="C4247" t="s">
        <v>1083</v>
      </c>
      <c r="D4247" t="b">
        <v>0</v>
      </c>
    </row>
    <row r="4248" spans="1:4" x14ac:dyDescent="0.25">
      <c r="A4248" t="s">
        <v>1121</v>
      </c>
      <c r="B4248" t="s">
        <v>5583</v>
      </c>
      <c r="C4248" t="s">
        <v>4726</v>
      </c>
      <c r="D4248" t="b">
        <v>0</v>
      </c>
    </row>
    <row r="4249" spans="1:4" x14ac:dyDescent="0.25">
      <c r="A4249" t="s">
        <v>1121</v>
      </c>
      <c r="B4249" t="s">
        <v>5583</v>
      </c>
      <c r="C4249" t="s">
        <v>4727</v>
      </c>
      <c r="D4249" t="b">
        <v>0</v>
      </c>
    </row>
    <row r="4250" spans="1:4" x14ac:dyDescent="0.25">
      <c r="A4250" t="s">
        <v>1121</v>
      </c>
      <c r="B4250" t="s">
        <v>5583</v>
      </c>
      <c r="C4250" t="s">
        <v>4728</v>
      </c>
      <c r="D4250" t="b">
        <v>0</v>
      </c>
    </row>
    <row r="4251" spans="1:4" x14ac:dyDescent="0.25">
      <c r="A4251" t="s">
        <v>1121</v>
      </c>
      <c r="B4251" t="s">
        <v>5583</v>
      </c>
      <c r="C4251" t="s">
        <v>2454</v>
      </c>
      <c r="D4251" t="b">
        <v>0</v>
      </c>
    </row>
    <row r="4252" spans="1:4" x14ac:dyDescent="0.25">
      <c r="A4252" t="s">
        <v>1121</v>
      </c>
      <c r="B4252" t="s">
        <v>5583</v>
      </c>
      <c r="C4252" t="s">
        <v>4729</v>
      </c>
      <c r="D4252">
        <v>0</v>
      </c>
    </row>
    <row r="4253" spans="1:4" x14ac:dyDescent="0.25">
      <c r="A4253" t="s">
        <v>1121</v>
      </c>
      <c r="B4253" t="s">
        <v>5583</v>
      </c>
      <c r="C4253" t="s">
        <v>4730</v>
      </c>
      <c r="D4253">
        <v>0</v>
      </c>
    </row>
    <row r="4254" spans="1:4" x14ac:dyDescent="0.25">
      <c r="A4254" t="s">
        <v>1121</v>
      </c>
      <c r="B4254" t="s">
        <v>5583</v>
      </c>
      <c r="C4254" t="s">
        <v>4731</v>
      </c>
      <c r="D4254">
        <v>0</v>
      </c>
    </row>
    <row r="4255" spans="1:4" x14ac:dyDescent="0.25">
      <c r="A4255" t="s">
        <v>1121</v>
      </c>
      <c r="B4255" t="s">
        <v>5583</v>
      </c>
      <c r="C4255" t="s">
        <v>1046</v>
      </c>
      <c r="D4255">
        <v>0</v>
      </c>
    </row>
    <row r="4256" spans="1:4" x14ac:dyDescent="0.25">
      <c r="A4256" t="s">
        <v>1121</v>
      </c>
      <c r="B4256" t="s">
        <v>5583</v>
      </c>
      <c r="C4256" t="s">
        <v>9</v>
      </c>
      <c r="D4256">
        <v>0</v>
      </c>
    </row>
    <row r="4257" spans="1:4" x14ac:dyDescent="0.25">
      <c r="A4257" t="s">
        <v>1121</v>
      </c>
      <c r="B4257" t="s">
        <v>5583</v>
      </c>
      <c r="C4257" t="s">
        <v>4733</v>
      </c>
      <c r="D4257">
        <v>0</v>
      </c>
    </row>
    <row r="4258" spans="1:4" x14ac:dyDescent="0.25">
      <c r="A4258" t="s">
        <v>1121</v>
      </c>
      <c r="B4258" t="s">
        <v>5583</v>
      </c>
      <c r="C4258" t="s">
        <v>4734</v>
      </c>
      <c r="D4258">
        <v>0</v>
      </c>
    </row>
    <row r="4259" spans="1:4" x14ac:dyDescent="0.25">
      <c r="A4259" t="s">
        <v>1121</v>
      </c>
      <c r="B4259" t="s">
        <v>5583</v>
      </c>
      <c r="C4259" t="s">
        <v>4735</v>
      </c>
      <c r="D4259">
        <v>0</v>
      </c>
    </row>
    <row r="4260" spans="1:4" x14ac:dyDescent="0.25">
      <c r="A4260" t="s">
        <v>1121</v>
      </c>
      <c r="B4260" t="s">
        <v>5583</v>
      </c>
      <c r="C4260" t="s">
        <v>1081</v>
      </c>
      <c r="D4260" t="s">
        <v>3111</v>
      </c>
    </row>
    <row r="4261" spans="1:4" x14ac:dyDescent="0.25">
      <c r="A4261" t="s">
        <v>1121</v>
      </c>
      <c r="B4261" t="s">
        <v>5584</v>
      </c>
      <c r="C4261" t="s">
        <v>4725</v>
      </c>
      <c r="D4261">
        <v>284</v>
      </c>
    </row>
    <row r="4262" spans="1:4" x14ac:dyDescent="0.25">
      <c r="A4262" t="s">
        <v>1121</v>
      </c>
      <c r="B4262" t="s">
        <v>5584</v>
      </c>
      <c r="C4262" t="s">
        <v>1083</v>
      </c>
      <c r="D4262" t="b">
        <v>0</v>
      </c>
    </row>
    <row r="4263" spans="1:4" x14ac:dyDescent="0.25">
      <c r="A4263" t="s">
        <v>1121</v>
      </c>
      <c r="B4263" t="s">
        <v>5584</v>
      </c>
      <c r="C4263" t="s">
        <v>4726</v>
      </c>
      <c r="D4263" t="b">
        <v>0</v>
      </c>
    </row>
    <row r="4264" spans="1:4" x14ac:dyDescent="0.25">
      <c r="A4264" t="s">
        <v>1121</v>
      </c>
      <c r="B4264" t="s">
        <v>5584</v>
      </c>
      <c r="C4264" t="s">
        <v>4727</v>
      </c>
      <c r="D4264" t="b">
        <v>0</v>
      </c>
    </row>
    <row r="4265" spans="1:4" x14ac:dyDescent="0.25">
      <c r="A4265" t="s">
        <v>1121</v>
      </c>
      <c r="B4265" t="s">
        <v>5584</v>
      </c>
      <c r="C4265" t="s">
        <v>4728</v>
      </c>
      <c r="D4265" t="b">
        <v>0</v>
      </c>
    </row>
    <row r="4266" spans="1:4" x14ac:dyDescent="0.25">
      <c r="A4266" t="s">
        <v>1121</v>
      </c>
      <c r="B4266" t="s">
        <v>5584</v>
      </c>
      <c r="C4266" t="s">
        <v>2454</v>
      </c>
      <c r="D4266" t="b">
        <v>0</v>
      </c>
    </row>
    <row r="4267" spans="1:4" x14ac:dyDescent="0.25">
      <c r="A4267" t="s">
        <v>1121</v>
      </c>
      <c r="B4267" t="s">
        <v>5584</v>
      </c>
      <c r="C4267" t="s">
        <v>4729</v>
      </c>
      <c r="D4267">
        <v>0</v>
      </c>
    </row>
    <row r="4268" spans="1:4" x14ac:dyDescent="0.25">
      <c r="A4268" t="s">
        <v>1121</v>
      </c>
      <c r="B4268" t="s">
        <v>5584</v>
      </c>
      <c r="C4268" t="s">
        <v>4730</v>
      </c>
      <c r="D4268">
        <v>0</v>
      </c>
    </row>
    <row r="4269" spans="1:4" x14ac:dyDescent="0.25">
      <c r="A4269" t="s">
        <v>1121</v>
      </c>
      <c r="B4269" t="s">
        <v>5584</v>
      </c>
      <c r="C4269" t="s">
        <v>4731</v>
      </c>
      <c r="D4269">
        <v>0</v>
      </c>
    </row>
    <row r="4270" spans="1:4" x14ac:dyDescent="0.25">
      <c r="A4270" t="s">
        <v>1121</v>
      </c>
      <c r="B4270" t="s">
        <v>5584</v>
      </c>
      <c r="C4270" t="s">
        <v>1046</v>
      </c>
      <c r="D4270">
        <v>0</v>
      </c>
    </row>
    <row r="4271" spans="1:4" x14ac:dyDescent="0.25">
      <c r="A4271" t="s">
        <v>1121</v>
      </c>
      <c r="B4271" t="s">
        <v>5584</v>
      </c>
      <c r="C4271" t="s">
        <v>9</v>
      </c>
      <c r="D4271">
        <v>0</v>
      </c>
    </row>
    <row r="4272" spans="1:4" x14ac:dyDescent="0.25">
      <c r="A4272" t="s">
        <v>1121</v>
      </c>
      <c r="B4272" t="s">
        <v>5584</v>
      </c>
      <c r="C4272" t="s">
        <v>4733</v>
      </c>
      <c r="D4272">
        <v>0</v>
      </c>
    </row>
    <row r="4273" spans="1:4" x14ac:dyDescent="0.25">
      <c r="A4273" t="s">
        <v>1121</v>
      </c>
      <c r="B4273" t="s">
        <v>5584</v>
      </c>
      <c r="C4273" t="s">
        <v>4734</v>
      </c>
      <c r="D4273">
        <v>0</v>
      </c>
    </row>
    <row r="4274" spans="1:4" x14ac:dyDescent="0.25">
      <c r="A4274" t="s">
        <v>1121</v>
      </c>
      <c r="B4274" t="s">
        <v>5584</v>
      </c>
      <c r="C4274" t="s">
        <v>4735</v>
      </c>
      <c r="D4274">
        <v>0</v>
      </c>
    </row>
    <row r="4275" spans="1:4" x14ac:dyDescent="0.25">
      <c r="A4275" t="s">
        <v>1121</v>
      </c>
      <c r="B4275" t="s">
        <v>5584</v>
      </c>
      <c r="C4275" t="s">
        <v>1081</v>
      </c>
      <c r="D4275" t="s">
        <v>3111</v>
      </c>
    </row>
    <row r="4276" spans="1:4" x14ac:dyDescent="0.25">
      <c r="A4276" t="s">
        <v>1121</v>
      </c>
      <c r="B4276" t="s">
        <v>5585</v>
      </c>
      <c r="C4276" t="s">
        <v>4725</v>
      </c>
      <c r="D4276">
        <v>285</v>
      </c>
    </row>
    <row r="4277" spans="1:4" x14ac:dyDescent="0.25">
      <c r="A4277" t="s">
        <v>1121</v>
      </c>
      <c r="B4277" t="s">
        <v>5585</v>
      </c>
      <c r="C4277" t="s">
        <v>1083</v>
      </c>
      <c r="D4277" t="b">
        <v>0</v>
      </c>
    </row>
    <row r="4278" spans="1:4" x14ac:dyDescent="0.25">
      <c r="A4278" t="s">
        <v>1121</v>
      </c>
      <c r="B4278" t="s">
        <v>5585</v>
      </c>
      <c r="C4278" t="s">
        <v>4726</v>
      </c>
      <c r="D4278" t="b">
        <v>0</v>
      </c>
    </row>
    <row r="4279" spans="1:4" x14ac:dyDescent="0.25">
      <c r="A4279" t="s">
        <v>1121</v>
      </c>
      <c r="B4279" t="s">
        <v>5585</v>
      </c>
      <c r="C4279" t="s">
        <v>4727</v>
      </c>
      <c r="D4279" t="b">
        <v>0</v>
      </c>
    </row>
    <row r="4280" spans="1:4" x14ac:dyDescent="0.25">
      <c r="A4280" t="s">
        <v>1121</v>
      </c>
      <c r="B4280" t="s">
        <v>5585</v>
      </c>
      <c r="C4280" t="s">
        <v>4728</v>
      </c>
      <c r="D4280" t="b">
        <v>0</v>
      </c>
    </row>
    <row r="4281" spans="1:4" x14ac:dyDescent="0.25">
      <c r="A4281" t="s">
        <v>1121</v>
      </c>
      <c r="B4281" t="s">
        <v>5585</v>
      </c>
      <c r="C4281" t="s">
        <v>2454</v>
      </c>
      <c r="D4281" t="b">
        <v>0</v>
      </c>
    </row>
    <row r="4282" spans="1:4" x14ac:dyDescent="0.25">
      <c r="A4282" t="s">
        <v>1121</v>
      </c>
      <c r="B4282" t="s">
        <v>5585</v>
      </c>
      <c r="C4282" t="s">
        <v>4729</v>
      </c>
      <c r="D4282">
        <v>0</v>
      </c>
    </row>
    <row r="4283" spans="1:4" x14ac:dyDescent="0.25">
      <c r="A4283" t="s">
        <v>1121</v>
      </c>
      <c r="B4283" t="s">
        <v>5585</v>
      </c>
      <c r="C4283" t="s">
        <v>4730</v>
      </c>
      <c r="D4283">
        <v>0</v>
      </c>
    </row>
    <row r="4284" spans="1:4" x14ac:dyDescent="0.25">
      <c r="A4284" t="s">
        <v>1121</v>
      </c>
      <c r="B4284" t="s">
        <v>5585</v>
      </c>
      <c r="C4284" t="s">
        <v>4731</v>
      </c>
      <c r="D4284">
        <v>0</v>
      </c>
    </row>
    <row r="4285" spans="1:4" x14ac:dyDescent="0.25">
      <c r="A4285" t="s">
        <v>1121</v>
      </c>
      <c r="B4285" t="s">
        <v>5585</v>
      </c>
      <c r="C4285" t="s">
        <v>1046</v>
      </c>
      <c r="D4285">
        <v>0</v>
      </c>
    </row>
    <row r="4286" spans="1:4" x14ac:dyDescent="0.25">
      <c r="A4286" t="s">
        <v>1121</v>
      </c>
      <c r="B4286" t="s">
        <v>5585</v>
      </c>
      <c r="C4286" t="s">
        <v>9</v>
      </c>
      <c r="D4286">
        <v>0</v>
      </c>
    </row>
    <row r="4287" spans="1:4" x14ac:dyDescent="0.25">
      <c r="A4287" t="s">
        <v>1121</v>
      </c>
      <c r="B4287" t="s">
        <v>5585</v>
      </c>
      <c r="C4287" t="s">
        <v>4733</v>
      </c>
      <c r="D4287">
        <v>0</v>
      </c>
    </row>
    <row r="4288" spans="1:4" x14ac:dyDescent="0.25">
      <c r="A4288" t="s">
        <v>1121</v>
      </c>
      <c r="B4288" t="s">
        <v>5585</v>
      </c>
      <c r="C4288" t="s">
        <v>4734</v>
      </c>
      <c r="D4288">
        <v>0</v>
      </c>
    </row>
    <row r="4289" spans="1:4" x14ac:dyDescent="0.25">
      <c r="A4289" t="s">
        <v>1121</v>
      </c>
      <c r="B4289" t="s">
        <v>5585</v>
      </c>
      <c r="C4289" t="s">
        <v>4735</v>
      </c>
      <c r="D4289">
        <v>0</v>
      </c>
    </row>
    <row r="4290" spans="1:4" x14ac:dyDescent="0.25">
      <c r="A4290" t="s">
        <v>1121</v>
      </c>
      <c r="B4290" t="s">
        <v>5585</v>
      </c>
      <c r="C4290" t="s">
        <v>1081</v>
      </c>
      <c r="D4290" t="s">
        <v>3111</v>
      </c>
    </row>
    <row r="4291" spans="1:4" x14ac:dyDescent="0.25">
      <c r="A4291" t="s">
        <v>1121</v>
      </c>
      <c r="B4291" t="s">
        <v>5586</v>
      </c>
      <c r="C4291" t="s">
        <v>4725</v>
      </c>
      <c r="D4291">
        <v>286</v>
      </c>
    </row>
    <row r="4292" spans="1:4" x14ac:dyDescent="0.25">
      <c r="A4292" t="s">
        <v>1121</v>
      </c>
      <c r="B4292" t="s">
        <v>5586</v>
      </c>
      <c r="C4292" t="s">
        <v>1083</v>
      </c>
      <c r="D4292" t="b">
        <v>0</v>
      </c>
    </row>
    <row r="4293" spans="1:4" x14ac:dyDescent="0.25">
      <c r="A4293" t="s">
        <v>1121</v>
      </c>
      <c r="B4293" t="s">
        <v>5586</v>
      </c>
      <c r="C4293" t="s">
        <v>4726</v>
      </c>
      <c r="D4293" t="b">
        <v>0</v>
      </c>
    </row>
    <row r="4294" spans="1:4" x14ac:dyDescent="0.25">
      <c r="A4294" t="s">
        <v>1121</v>
      </c>
      <c r="B4294" t="s">
        <v>5586</v>
      </c>
      <c r="C4294" t="s">
        <v>4727</v>
      </c>
      <c r="D4294" t="b">
        <v>0</v>
      </c>
    </row>
    <row r="4295" spans="1:4" x14ac:dyDescent="0.25">
      <c r="A4295" t="s">
        <v>1121</v>
      </c>
      <c r="B4295" t="s">
        <v>5586</v>
      </c>
      <c r="C4295" t="s">
        <v>4728</v>
      </c>
      <c r="D4295" t="b">
        <v>0</v>
      </c>
    </row>
    <row r="4296" spans="1:4" x14ac:dyDescent="0.25">
      <c r="A4296" t="s">
        <v>1121</v>
      </c>
      <c r="B4296" t="s">
        <v>5586</v>
      </c>
      <c r="C4296" t="s">
        <v>2454</v>
      </c>
      <c r="D4296" t="b">
        <v>0</v>
      </c>
    </row>
    <row r="4297" spans="1:4" x14ac:dyDescent="0.25">
      <c r="A4297" t="s">
        <v>1121</v>
      </c>
      <c r="B4297" t="s">
        <v>5586</v>
      </c>
      <c r="C4297" t="s">
        <v>4729</v>
      </c>
      <c r="D4297">
        <v>0</v>
      </c>
    </row>
    <row r="4298" spans="1:4" x14ac:dyDescent="0.25">
      <c r="A4298" t="s">
        <v>1121</v>
      </c>
      <c r="B4298" t="s">
        <v>5586</v>
      </c>
      <c r="C4298" t="s">
        <v>4730</v>
      </c>
      <c r="D4298">
        <v>0</v>
      </c>
    </row>
    <row r="4299" spans="1:4" x14ac:dyDescent="0.25">
      <c r="A4299" t="s">
        <v>1121</v>
      </c>
      <c r="B4299" t="s">
        <v>5586</v>
      </c>
      <c r="C4299" t="s">
        <v>4731</v>
      </c>
      <c r="D4299">
        <v>0</v>
      </c>
    </row>
    <row r="4300" spans="1:4" x14ac:dyDescent="0.25">
      <c r="A4300" t="s">
        <v>1121</v>
      </c>
      <c r="B4300" t="s">
        <v>5586</v>
      </c>
      <c r="C4300" t="s">
        <v>1046</v>
      </c>
      <c r="D4300">
        <v>0</v>
      </c>
    </row>
    <row r="4301" spans="1:4" x14ac:dyDescent="0.25">
      <c r="A4301" t="s">
        <v>1121</v>
      </c>
      <c r="B4301" t="s">
        <v>5586</v>
      </c>
      <c r="C4301" t="s">
        <v>9</v>
      </c>
      <c r="D4301">
        <v>0</v>
      </c>
    </row>
    <row r="4302" spans="1:4" x14ac:dyDescent="0.25">
      <c r="A4302" t="s">
        <v>1121</v>
      </c>
      <c r="B4302" t="s">
        <v>5586</v>
      </c>
      <c r="C4302" t="s">
        <v>4733</v>
      </c>
      <c r="D4302">
        <v>0</v>
      </c>
    </row>
    <row r="4303" spans="1:4" x14ac:dyDescent="0.25">
      <c r="A4303" t="s">
        <v>1121</v>
      </c>
      <c r="B4303" t="s">
        <v>5586</v>
      </c>
      <c r="C4303" t="s">
        <v>4734</v>
      </c>
      <c r="D4303">
        <v>0</v>
      </c>
    </row>
    <row r="4304" spans="1:4" x14ac:dyDescent="0.25">
      <c r="A4304" t="s">
        <v>1121</v>
      </c>
      <c r="B4304" t="s">
        <v>5586</v>
      </c>
      <c r="C4304" t="s">
        <v>4735</v>
      </c>
      <c r="D4304">
        <v>0</v>
      </c>
    </row>
    <row r="4305" spans="1:4" x14ac:dyDescent="0.25">
      <c r="A4305" t="s">
        <v>1121</v>
      </c>
      <c r="B4305" t="s">
        <v>5586</v>
      </c>
      <c r="C4305" t="s">
        <v>1081</v>
      </c>
      <c r="D4305" t="s">
        <v>3111</v>
      </c>
    </row>
    <row r="4306" spans="1:4" x14ac:dyDescent="0.25">
      <c r="A4306" t="s">
        <v>1121</v>
      </c>
      <c r="B4306" t="s">
        <v>5587</v>
      </c>
      <c r="C4306" t="s">
        <v>4725</v>
      </c>
      <c r="D4306">
        <v>287</v>
      </c>
    </row>
    <row r="4307" spans="1:4" x14ac:dyDescent="0.25">
      <c r="A4307" t="s">
        <v>1121</v>
      </c>
      <c r="B4307" t="s">
        <v>5587</v>
      </c>
      <c r="C4307" t="s">
        <v>1083</v>
      </c>
      <c r="D4307" t="b">
        <v>0</v>
      </c>
    </row>
    <row r="4308" spans="1:4" x14ac:dyDescent="0.25">
      <c r="A4308" t="s">
        <v>1121</v>
      </c>
      <c r="B4308" t="s">
        <v>5587</v>
      </c>
      <c r="C4308" t="s">
        <v>4726</v>
      </c>
      <c r="D4308" t="b">
        <v>0</v>
      </c>
    </row>
    <row r="4309" spans="1:4" x14ac:dyDescent="0.25">
      <c r="A4309" t="s">
        <v>1121</v>
      </c>
      <c r="B4309" t="s">
        <v>5587</v>
      </c>
      <c r="C4309" t="s">
        <v>4727</v>
      </c>
      <c r="D4309" t="b">
        <v>0</v>
      </c>
    </row>
    <row r="4310" spans="1:4" x14ac:dyDescent="0.25">
      <c r="A4310" t="s">
        <v>1121</v>
      </c>
      <c r="B4310" t="s">
        <v>5587</v>
      </c>
      <c r="C4310" t="s">
        <v>4728</v>
      </c>
      <c r="D4310" t="b">
        <v>0</v>
      </c>
    </row>
    <row r="4311" spans="1:4" x14ac:dyDescent="0.25">
      <c r="A4311" t="s">
        <v>1121</v>
      </c>
      <c r="B4311" t="s">
        <v>5587</v>
      </c>
      <c r="C4311" t="s">
        <v>2454</v>
      </c>
      <c r="D4311" t="b">
        <v>0</v>
      </c>
    </row>
    <row r="4312" spans="1:4" x14ac:dyDescent="0.25">
      <c r="A4312" t="s">
        <v>1121</v>
      </c>
      <c r="B4312" t="s">
        <v>5587</v>
      </c>
      <c r="C4312" t="s">
        <v>4729</v>
      </c>
      <c r="D4312">
        <v>0</v>
      </c>
    </row>
    <row r="4313" spans="1:4" x14ac:dyDescent="0.25">
      <c r="A4313" t="s">
        <v>1121</v>
      </c>
      <c r="B4313" t="s">
        <v>5587</v>
      </c>
      <c r="C4313" t="s">
        <v>4730</v>
      </c>
      <c r="D4313">
        <v>0</v>
      </c>
    </row>
    <row r="4314" spans="1:4" x14ac:dyDescent="0.25">
      <c r="A4314" t="s">
        <v>1121</v>
      </c>
      <c r="B4314" t="s">
        <v>5587</v>
      </c>
      <c r="C4314" t="s">
        <v>4731</v>
      </c>
      <c r="D4314">
        <v>0</v>
      </c>
    </row>
    <row r="4315" spans="1:4" x14ac:dyDescent="0.25">
      <c r="A4315" t="s">
        <v>1121</v>
      </c>
      <c r="B4315" t="s">
        <v>5587</v>
      </c>
      <c r="C4315" t="s">
        <v>1046</v>
      </c>
      <c r="D4315">
        <v>0</v>
      </c>
    </row>
    <row r="4316" spans="1:4" x14ac:dyDescent="0.25">
      <c r="A4316" t="s">
        <v>1121</v>
      </c>
      <c r="B4316" t="s">
        <v>5587</v>
      </c>
      <c r="C4316" t="s">
        <v>9</v>
      </c>
      <c r="D4316">
        <v>0</v>
      </c>
    </row>
    <row r="4317" spans="1:4" x14ac:dyDescent="0.25">
      <c r="A4317" t="s">
        <v>1121</v>
      </c>
      <c r="B4317" t="s">
        <v>5587</v>
      </c>
      <c r="C4317" t="s">
        <v>4733</v>
      </c>
      <c r="D4317">
        <v>0</v>
      </c>
    </row>
    <row r="4318" spans="1:4" x14ac:dyDescent="0.25">
      <c r="A4318" t="s">
        <v>1121</v>
      </c>
      <c r="B4318" t="s">
        <v>5587</v>
      </c>
      <c r="C4318" t="s">
        <v>4734</v>
      </c>
      <c r="D4318">
        <v>0</v>
      </c>
    </row>
    <row r="4319" spans="1:4" x14ac:dyDescent="0.25">
      <c r="A4319" t="s">
        <v>1121</v>
      </c>
      <c r="B4319" t="s">
        <v>5587</v>
      </c>
      <c r="C4319" t="s">
        <v>4735</v>
      </c>
      <c r="D4319">
        <v>0</v>
      </c>
    </row>
    <row r="4320" spans="1:4" x14ac:dyDescent="0.25">
      <c r="A4320" t="s">
        <v>1121</v>
      </c>
      <c r="B4320" t="s">
        <v>5587</v>
      </c>
      <c r="C4320" t="s">
        <v>1081</v>
      </c>
      <c r="D4320" t="s">
        <v>3111</v>
      </c>
    </row>
    <row r="4321" spans="1:4" x14ac:dyDescent="0.25">
      <c r="A4321" t="s">
        <v>1124</v>
      </c>
      <c r="B4321" t="s">
        <v>1800</v>
      </c>
      <c r="C4321" t="s">
        <v>4725</v>
      </c>
      <c r="D4321">
        <v>288</v>
      </c>
    </row>
    <row r="4322" spans="1:4" x14ac:dyDescent="0.25">
      <c r="A4322" t="s">
        <v>1124</v>
      </c>
      <c r="B4322" t="s">
        <v>1800</v>
      </c>
      <c r="C4322" t="s">
        <v>1083</v>
      </c>
      <c r="D4322" t="b">
        <v>1</v>
      </c>
    </row>
    <row r="4323" spans="1:4" x14ac:dyDescent="0.25">
      <c r="A4323" t="s">
        <v>1124</v>
      </c>
      <c r="B4323" t="s">
        <v>1800</v>
      </c>
      <c r="C4323" t="s">
        <v>4726</v>
      </c>
      <c r="D4323" t="b">
        <v>1</v>
      </c>
    </row>
    <row r="4324" spans="1:4" x14ac:dyDescent="0.25">
      <c r="A4324" t="s">
        <v>1124</v>
      </c>
      <c r="B4324" t="s">
        <v>1800</v>
      </c>
      <c r="C4324" t="s">
        <v>4727</v>
      </c>
      <c r="D4324" t="b">
        <v>1</v>
      </c>
    </row>
    <row r="4325" spans="1:4" x14ac:dyDescent="0.25">
      <c r="A4325" t="s">
        <v>1124</v>
      </c>
      <c r="B4325" t="s">
        <v>1800</v>
      </c>
      <c r="C4325" t="s">
        <v>4728</v>
      </c>
      <c r="D4325" t="b">
        <v>1</v>
      </c>
    </row>
    <row r="4326" spans="1:4" x14ac:dyDescent="0.25">
      <c r="A4326" t="s">
        <v>1124</v>
      </c>
      <c r="B4326" t="s">
        <v>1800</v>
      </c>
      <c r="C4326" t="s">
        <v>2454</v>
      </c>
      <c r="D4326" t="b">
        <v>0</v>
      </c>
    </row>
    <row r="4327" spans="1:4" x14ac:dyDescent="0.25">
      <c r="A4327" t="s">
        <v>1124</v>
      </c>
      <c r="B4327" t="s">
        <v>1800</v>
      </c>
      <c r="C4327" t="s">
        <v>4729</v>
      </c>
      <c r="D4327">
        <v>3</v>
      </c>
    </row>
    <row r="4328" spans="1:4" x14ac:dyDescent="0.25">
      <c r="A4328" t="s">
        <v>1124</v>
      </c>
      <c r="B4328" t="s">
        <v>1800</v>
      </c>
      <c r="C4328" t="s">
        <v>4730</v>
      </c>
      <c r="D4328">
        <v>0</v>
      </c>
    </row>
    <row r="4329" spans="1:4" x14ac:dyDescent="0.25">
      <c r="A4329" t="s">
        <v>1124</v>
      </c>
      <c r="B4329" t="s">
        <v>1800</v>
      </c>
      <c r="C4329" t="s">
        <v>4731</v>
      </c>
      <c r="D4329">
        <v>4</v>
      </c>
    </row>
    <row r="4330" spans="1:4" x14ac:dyDescent="0.25">
      <c r="A4330" t="s">
        <v>1124</v>
      </c>
      <c r="B4330" t="s">
        <v>1800</v>
      </c>
      <c r="C4330" t="s">
        <v>1046</v>
      </c>
      <c r="D4330">
        <v>6</v>
      </c>
    </row>
    <row r="4331" spans="1:4" x14ac:dyDescent="0.25">
      <c r="A4331" t="s">
        <v>1124</v>
      </c>
      <c r="B4331" t="s">
        <v>1800</v>
      </c>
      <c r="C4331" t="s">
        <v>9</v>
      </c>
      <c r="D4331">
        <v>0</v>
      </c>
    </row>
    <row r="4332" spans="1:4" x14ac:dyDescent="0.25">
      <c r="A4332" t="s">
        <v>1124</v>
      </c>
      <c r="B4332" t="s">
        <v>1800</v>
      </c>
      <c r="C4332" t="s">
        <v>4733</v>
      </c>
      <c r="D4332">
        <v>1</v>
      </c>
    </row>
    <row r="4333" spans="1:4" x14ac:dyDescent="0.25">
      <c r="A4333" t="s">
        <v>1124</v>
      </c>
      <c r="B4333" t="s">
        <v>1800</v>
      </c>
      <c r="C4333" t="s">
        <v>4734</v>
      </c>
      <c r="D4333">
        <v>413</v>
      </c>
    </row>
    <row r="4334" spans="1:4" x14ac:dyDescent="0.25">
      <c r="A4334" t="s">
        <v>1124</v>
      </c>
      <c r="B4334" t="s">
        <v>1800</v>
      </c>
      <c r="C4334" t="s">
        <v>4735</v>
      </c>
      <c r="D4334">
        <v>0</v>
      </c>
    </row>
    <row r="4335" spans="1:4" x14ac:dyDescent="0.25">
      <c r="A4335" t="s">
        <v>1124</v>
      </c>
      <c r="B4335" t="s">
        <v>1800</v>
      </c>
      <c r="C4335" t="s">
        <v>1081</v>
      </c>
      <c r="D4335" t="s">
        <v>3111</v>
      </c>
    </row>
    <row r="4336" spans="1:4" x14ac:dyDescent="0.25">
      <c r="A4336" t="s">
        <v>1124</v>
      </c>
      <c r="B4336" t="s">
        <v>1805</v>
      </c>
      <c r="C4336" t="s">
        <v>4725</v>
      </c>
      <c r="D4336">
        <v>289</v>
      </c>
    </row>
    <row r="4337" spans="1:4" x14ac:dyDescent="0.25">
      <c r="A4337" t="s">
        <v>1124</v>
      </c>
      <c r="B4337" t="s">
        <v>1805</v>
      </c>
      <c r="C4337" t="s">
        <v>1083</v>
      </c>
      <c r="D4337" t="b">
        <v>0</v>
      </c>
    </row>
    <row r="4338" spans="1:4" x14ac:dyDescent="0.25">
      <c r="A4338" t="s">
        <v>1124</v>
      </c>
      <c r="B4338" t="s">
        <v>1805</v>
      </c>
      <c r="C4338" t="s">
        <v>4726</v>
      </c>
      <c r="D4338" t="b">
        <v>0</v>
      </c>
    </row>
    <row r="4339" spans="1:4" x14ac:dyDescent="0.25">
      <c r="A4339" t="s">
        <v>1124</v>
      </c>
      <c r="B4339" t="s">
        <v>1805</v>
      </c>
      <c r="C4339" t="s">
        <v>4727</v>
      </c>
      <c r="D4339" t="b">
        <v>0</v>
      </c>
    </row>
    <row r="4340" spans="1:4" x14ac:dyDescent="0.25">
      <c r="A4340" t="s">
        <v>1124</v>
      </c>
      <c r="B4340" t="s">
        <v>1805</v>
      </c>
      <c r="C4340" t="s">
        <v>4728</v>
      </c>
      <c r="D4340" t="b">
        <v>0</v>
      </c>
    </row>
    <row r="4341" spans="1:4" x14ac:dyDescent="0.25">
      <c r="A4341" t="s">
        <v>1124</v>
      </c>
      <c r="B4341" t="s">
        <v>1805</v>
      </c>
      <c r="C4341" t="s">
        <v>2454</v>
      </c>
      <c r="D4341" t="b">
        <v>0</v>
      </c>
    </row>
    <row r="4342" spans="1:4" x14ac:dyDescent="0.25">
      <c r="A4342" t="s">
        <v>1124</v>
      </c>
      <c r="B4342" t="s">
        <v>1805</v>
      </c>
      <c r="C4342" t="s">
        <v>4729</v>
      </c>
      <c r="D4342">
        <v>0</v>
      </c>
    </row>
    <row r="4343" spans="1:4" x14ac:dyDescent="0.25">
      <c r="A4343" t="s">
        <v>1124</v>
      </c>
      <c r="B4343" t="s">
        <v>1805</v>
      </c>
      <c r="C4343" t="s">
        <v>4730</v>
      </c>
      <c r="D4343">
        <v>0</v>
      </c>
    </row>
    <row r="4344" spans="1:4" x14ac:dyDescent="0.25">
      <c r="A4344" t="s">
        <v>1124</v>
      </c>
      <c r="B4344" t="s">
        <v>1805</v>
      </c>
      <c r="C4344" t="s">
        <v>4731</v>
      </c>
      <c r="D4344">
        <v>0</v>
      </c>
    </row>
    <row r="4345" spans="1:4" x14ac:dyDescent="0.25">
      <c r="A4345" t="s">
        <v>1124</v>
      </c>
      <c r="B4345" t="s">
        <v>1805</v>
      </c>
      <c r="C4345" t="s">
        <v>1046</v>
      </c>
      <c r="D4345">
        <v>0</v>
      </c>
    </row>
    <row r="4346" spans="1:4" x14ac:dyDescent="0.25">
      <c r="A4346" t="s">
        <v>1124</v>
      </c>
      <c r="B4346" t="s">
        <v>1805</v>
      </c>
      <c r="C4346" t="s">
        <v>9</v>
      </c>
      <c r="D4346">
        <v>0</v>
      </c>
    </row>
    <row r="4347" spans="1:4" x14ac:dyDescent="0.25">
      <c r="A4347" t="s">
        <v>1124</v>
      </c>
      <c r="B4347" t="s">
        <v>1805</v>
      </c>
      <c r="C4347" t="s">
        <v>4733</v>
      </c>
      <c r="D4347">
        <v>0</v>
      </c>
    </row>
    <row r="4348" spans="1:4" x14ac:dyDescent="0.25">
      <c r="A4348" t="s">
        <v>1124</v>
      </c>
      <c r="B4348" t="s">
        <v>1805</v>
      </c>
      <c r="C4348" t="s">
        <v>4734</v>
      </c>
      <c r="D4348">
        <v>0</v>
      </c>
    </row>
    <row r="4349" spans="1:4" x14ac:dyDescent="0.25">
      <c r="A4349" t="s">
        <v>1124</v>
      </c>
      <c r="B4349" t="s">
        <v>1805</v>
      </c>
      <c r="C4349" t="s">
        <v>4735</v>
      </c>
      <c r="D4349">
        <v>0</v>
      </c>
    </row>
    <row r="4350" spans="1:4" x14ac:dyDescent="0.25">
      <c r="A4350" t="s">
        <v>1124</v>
      </c>
      <c r="B4350" t="s">
        <v>1805</v>
      </c>
      <c r="C4350" t="s">
        <v>1081</v>
      </c>
      <c r="D4350" t="s">
        <v>3111</v>
      </c>
    </row>
    <row r="4351" spans="1:4" x14ac:dyDescent="0.25">
      <c r="A4351" t="s">
        <v>1124</v>
      </c>
      <c r="B4351" t="s">
        <v>1809</v>
      </c>
      <c r="C4351" t="s">
        <v>4725</v>
      </c>
      <c r="D4351">
        <v>290</v>
      </c>
    </row>
    <row r="4352" spans="1:4" x14ac:dyDescent="0.25">
      <c r="A4352" t="s">
        <v>1124</v>
      </c>
      <c r="B4352" t="s">
        <v>1809</v>
      </c>
      <c r="C4352" t="s">
        <v>1083</v>
      </c>
      <c r="D4352" t="b">
        <v>0</v>
      </c>
    </row>
    <row r="4353" spans="1:4" x14ac:dyDescent="0.25">
      <c r="A4353" t="s">
        <v>1124</v>
      </c>
      <c r="B4353" t="s">
        <v>1809</v>
      </c>
      <c r="C4353" t="s">
        <v>4726</v>
      </c>
      <c r="D4353" t="b">
        <v>0</v>
      </c>
    </row>
    <row r="4354" spans="1:4" x14ac:dyDescent="0.25">
      <c r="A4354" t="s">
        <v>1124</v>
      </c>
      <c r="B4354" t="s">
        <v>1809</v>
      </c>
      <c r="C4354" t="s">
        <v>4727</v>
      </c>
      <c r="D4354" t="b">
        <v>0</v>
      </c>
    </row>
    <row r="4355" spans="1:4" x14ac:dyDescent="0.25">
      <c r="A4355" t="s">
        <v>1124</v>
      </c>
      <c r="B4355" t="s">
        <v>1809</v>
      </c>
      <c r="C4355" t="s">
        <v>4728</v>
      </c>
      <c r="D4355" t="b">
        <v>0</v>
      </c>
    </row>
    <row r="4356" spans="1:4" x14ac:dyDescent="0.25">
      <c r="A4356" t="s">
        <v>1124</v>
      </c>
      <c r="B4356" t="s">
        <v>1809</v>
      </c>
      <c r="C4356" t="s">
        <v>2454</v>
      </c>
      <c r="D4356" t="b">
        <v>0</v>
      </c>
    </row>
    <row r="4357" spans="1:4" x14ac:dyDescent="0.25">
      <c r="A4357" t="s">
        <v>1124</v>
      </c>
      <c r="B4357" t="s">
        <v>1809</v>
      </c>
      <c r="C4357" t="s">
        <v>4729</v>
      </c>
      <c r="D4357">
        <v>0</v>
      </c>
    </row>
    <row r="4358" spans="1:4" x14ac:dyDescent="0.25">
      <c r="A4358" t="s">
        <v>1124</v>
      </c>
      <c r="B4358" t="s">
        <v>1809</v>
      </c>
      <c r="C4358" t="s">
        <v>4730</v>
      </c>
      <c r="D4358">
        <v>0</v>
      </c>
    </row>
    <row r="4359" spans="1:4" x14ac:dyDescent="0.25">
      <c r="A4359" t="s">
        <v>1124</v>
      </c>
      <c r="B4359" t="s">
        <v>1809</v>
      </c>
      <c r="C4359" t="s">
        <v>4731</v>
      </c>
      <c r="D4359">
        <v>0</v>
      </c>
    </row>
    <row r="4360" spans="1:4" x14ac:dyDescent="0.25">
      <c r="A4360" t="s">
        <v>1124</v>
      </c>
      <c r="B4360" t="s">
        <v>1809</v>
      </c>
      <c r="C4360" t="s">
        <v>1046</v>
      </c>
      <c r="D4360">
        <v>0</v>
      </c>
    </row>
    <row r="4361" spans="1:4" x14ac:dyDescent="0.25">
      <c r="A4361" t="s">
        <v>1124</v>
      </c>
      <c r="B4361" t="s">
        <v>1809</v>
      </c>
      <c r="C4361" t="s">
        <v>9</v>
      </c>
      <c r="D4361">
        <v>0</v>
      </c>
    </row>
    <row r="4362" spans="1:4" x14ac:dyDescent="0.25">
      <c r="A4362" t="s">
        <v>1124</v>
      </c>
      <c r="B4362" t="s">
        <v>1809</v>
      </c>
      <c r="C4362" t="s">
        <v>4733</v>
      </c>
      <c r="D4362">
        <v>0</v>
      </c>
    </row>
    <row r="4363" spans="1:4" x14ac:dyDescent="0.25">
      <c r="A4363" t="s">
        <v>1124</v>
      </c>
      <c r="B4363" t="s">
        <v>1809</v>
      </c>
      <c r="C4363" t="s">
        <v>4734</v>
      </c>
      <c r="D4363">
        <v>0</v>
      </c>
    </row>
    <row r="4364" spans="1:4" x14ac:dyDescent="0.25">
      <c r="A4364" t="s">
        <v>1124</v>
      </c>
      <c r="B4364" t="s">
        <v>1809</v>
      </c>
      <c r="C4364" t="s">
        <v>4735</v>
      </c>
      <c r="D4364">
        <v>0</v>
      </c>
    </row>
    <row r="4365" spans="1:4" x14ac:dyDescent="0.25">
      <c r="A4365" t="s">
        <v>1124</v>
      </c>
      <c r="B4365" t="s">
        <v>1809</v>
      </c>
      <c r="C4365" t="s">
        <v>1081</v>
      </c>
      <c r="D4365" t="s">
        <v>3111</v>
      </c>
    </row>
    <row r="4366" spans="1:4" x14ac:dyDescent="0.25">
      <c r="A4366" t="s">
        <v>1124</v>
      </c>
      <c r="B4366" t="s">
        <v>1813</v>
      </c>
      <c r="C4366" t="s">
        <v>4725</v>
      </c>
      <c r="D4366">
        <v>291</v>
      </c>
    </row>
    <row r="4367" spans="1:4" x14ac:dyDescent="0.25">
      <c r="A4367" t="s">
        <v>1124</v>
      </c>
      <c r="B4367" t="s">
        <v>1813</v>
      </c>
      <c r="C4367" t="s">
        <v>1083</v>
      </c>
      <c r="D4367" t="b">
        <v>1</v>
      </c>
    </row>
    <row r="4368" spans="1:4" x14ac:dyDescent="0.25">
      <c r="A4368" t="s">
        <v>1124</v>
      </c>
      <c r="B4368" t="s">
        <v>1813</v>
      </c>
      <c r="C4368" t="s">
        <v>4726</v>
      </c>
      <c r="D4368" t="b">
        <v>1</v>
      </c>
    </row>
    <row r="4369" spans="1:4" x14ac:dyDescent="0.25">
      <c r="A4369" t="s">
        <v>1124</v>
      </c>
      <c r="B4369" t="s">
        <v>1813</v>
      </c>
      <c r="C4369" t="s">
        <v>4727</v>
      </c>
      <c r="D4369" t="b">
        <v>1</v>
      </c>
    </row>
    <row r="4370" spans="1:4" x14ac:dyDescent="0.25">
      <c r="A4370" t="s">
        <v>1124</v>
      </c>
      <c r="B4370" t="s">
        <v>1813</v>
      </c>
      <c r="C4370" t="s">
        <v>4728</v>
      </c>
      <c r="D4370" t="b">
        <v>1</v>
      </c>
    </row>
    <row r="4371" spans="1:4" x14ac:dyDescent="0.25">
      <c r="A4371" t="s">
        <v>1124</v>
      </c>
      <c r="B4371" t="s">
        <v>1813</v>
      </c>
      <c r="C4371" t="s">
        <v>2454</v>
      </c>
      <c r="D4371" t="b">
        <v>0</v>
      </c>
    </row>
    <row r="4372" spans="1:4" x14ac:dyDescent="0.25">
      <c r="A4372" t="s">
        <v>1124</v>
      </c>
      <c r="B4372" t="s">
        <v>1813</v>
      </c>
      <c r="C4372" t="s">
        <v>4729</v>
      </c>
      <c r="D4372">
        <v>3</v>
      </c>
    </row>
    <row r="4373" spans="1:4" x14ac:dyDescent="0.25">
      <c r="A4373" t="s">
        <v>1124</v>
      </c>
      <c r="B4373" t="s">
        <v>1813</v>
      </c>
      <c r="C4373" t="s">
        <v>4730</v>
      </c>
      <c r="D4373">
        <v>0</v>
      </c>
    </row>
    <row r="4374" spans="1:4" x14ac:dyDescent="0.25">
      <c r="A4374" t="s">
        <v>1124</v>
      </c>
      <c r="B4374" t="s">
        <v>1813</v>
      </c>
      <c r="C4374" t="s">
        <v>4731</v>
      </c>
      <c r="D4374">
        <v>4</v>
      </c>
    </row>
    <row r="4375" spans="1:4" x14ac:dyDescent="0.25">
      <c r="A4375" t="s">
        <v>1124</v>
      </c>
      <c r="B4375" t="s">
        <v>1813</v>
      </c>
      <c r="C4375" t="s">
        <v>1046</v>
      </c>
      <c r="D4375">
        <v>6</v>
      </c>
    </row>
    <row r="4376" spans="1:4" x14ac:dyDescent="0.25">
      <c r="A4376" t="s">
        <v>1124</v>
      </c>
      <c r="B4376" t="s">
        <v>1813</v>
      </c>
      <c r="C4376" t="s">
        <v>9</v>
      </c>
      <c r="D4376">
        <v>0</v>
      </c>
    </row>
    <row r="4377" spans="1:4" x14ac:dyDescent="0.25">
      <c r="A4377" t="s">
        <v>1124</v>
      </c>
      <c r="B4377" t="s">
        <v>1813</v>
      </c>
      <c r="C4377" t="s">
        <v>4733</v>
      </c>
      <c r="D4377">
        <v>1</v>
      </c>
    </row>
    <row r="4378" spans="1:4" x14ac:dyDescent="0.25">
      <c r="A4378" t="s">
        <v>1124</v>
      </c>
      <c r="B4378" t="s">
        <v>1813</v>
      </c>
      <c r="C4378" t="s">
        <v>4734</v>
      </c>
      <c r="D4378">
        <v>414</v>
      </c>
    </row>
    <row r="4379" spans="1:4" x14ac:dyDescent="0.25">
      <c r="A4379" t="s">
        <v>1124</v>
      </c>
      <c r="B4379" t="s">
        <v>1813</v>
      </c>
      <c r="C4379" t="s">
        <v>4735</v>
      </c>
      <c r="D4379">
        <v>0</v>
      </c>
    </row>
    <row r="4380" spans="1:4" x14ac:dyDescent="0.25">
      <c r="A4380" t="s">
        <v>1124</v>
      </c>
      <c r="B4380" t="s">
        <v>1813</v>
      </c>
      <c r="C4380" t="s">
        <v>1081</v>
      </c>
      <c r="D4380" t="s">
        <v>3111</v>
      </c>
    </row>
    <row r="4381" spans="1:4" x14ac:dyDescent="0.25">
      <c r="A4381" t="s">
        <v>1124</v>
      </c>
      <c r="B4381" t="s">
        <v>1817</v>
      </c>
      <c r="C4381" t="s">
        <v>4725</v>
      </c>
      <c r="D4381">
        <v>292</v>
      </c>
    </row>
    <row r="4382" spans="1:4" x14ac:dyDescent="0.25">
      <c r="A4382" t="s">
        <v>1124</v>
      </c>
      <c r="B4382" t="s">
        <v>1817</v>
      </c>
      <c r="C4382" t="s">
        <v>1083</v>
      </c>
      <c r="D4382" t="b">
        <v>0</v>
      </c>
    </row>
    <row r="4383" spans="1:4" x14ac:dyDescent="0.25">
      <c r="A4383" t="s">
        <v>1124</v>
      </c>
      <c r="B4383" t="s">
        <v>1817</v>
      </c>
      <c r="C4383" t="s">
        <v>4726</v>
      </c>
      <c r="D4383" t="b">
        <v>0</v>
      </c>
    </row>
    <row r="4384" spans="1:4" x14ac:dyDescent="0.25">
      <c r="A4384" t="s">
        <v>1124</v>
      </c>
      <c r="B4384" t="s">
        <v>1817</v>
      </c>
      <c r="C4384" t="s">
        <v>4727</v>
      </c>
      <c r="D4384" t="b">
        <v>0</v>
      </c>
    </row>
    <row r="4385" spans="1:4" x14ac:dyDescent="0.25">
      <c r="A4385" t="s">
        <v>1124</v>
      </c>
      <c r="B4385" t="s">
        <v>1817</v>
      </c>
      <c r="C4385" t="s">
        <v>4728</v>
      </c>
      <c r="D4385" t="b">
        <v>0</v>
      </c>
    </row>
    <row r="4386" spans="1:4" x14ac:dyDescent="0.25">
      <c r="A4386" t="s">
        <v>1124</v>
      </c>
      <c r="B4386" t="s">
        <v>1817</v>
      </c>
      <c r="C4386" t="s">
        <v>2454</v>
      </c>
      <c r="D4386" t="b">
        <v>0</v>
      </c>
    </row>
    <row r="4387" spans="1:4" x14ac:dyDescent="0.25">
      <c r="A4387" t="s">
        <v>1124</v>
      </c>
      <c r="B4387" t="s">
        <v>1817</v>
      </c>
      <c r="C4387" t="s">
        <v>4729</v>
      </c>
      <c r="D4387">
        <v>0</v>
      </c>
    </row>
    <row r="4388" spans="1:4" x14ac:dyDescent="0.25">
      <c r="A4388" t="s">
        <v>1124</v>
      </c>
      <c r="B4388" t="s">
        <v>1817</v>
      </c>
      <c r="C4388" t="s">
        <v>4730</v>
      </c>
      <c r="D4388">
        <v>0</v>
      </c>
    </row>
    <row r="4389" spans="1:4" x14ac:dyDescent="0.25">
      <c r="A4389" t="s">
        <v>1124</v>
      </c>
      <c r="B4389" t="s">
        <v>1817</v>
      </c>
      <c r="C4389" t="s">
        <v>4731</v>
      </c>
      <c r="D4389">
        <v>0</v>
      </c>
    </row>
    <row r="4390" spans="1:4" x14ac:dyDescent="0.25">
      <c r="A4390" t="s">
        <v>1124</v>
      </c>
      <c r="B4390" t="s">
        <v>1817</v>
      </c>
      <c r="C4390" t="s">
        <v>1046</v>
      </c>
      <c r="D4390">
        <v>0</v>
      </c>
    </row>
    <row r="4391" spans="1:4" x14ac:dyDescent="0.25">
      <c r="A4391" t="s">
        <v>1124</v>
      </c>
      <c r="B4391" t="s">
        <v>1817</v>
      </c>
      <c r="C4391" t="s">
        <v>9</v>
      </c>
      <c r="D4391">
        <v>0</v>
      </c>
    </row>
    <row r="4392" spans="1:4" x14ac:dyDescent="0.25">
      <c r="A4392" t="s">
        <v>1124</v>
      </c>
      <c r="B4392" t="s">
        <v>1817</v>
      </c>
      <c r="C4392" t="s">
        <v>4733</v>
      </c>
      <c r="D4392">
        <v>0</v>
      </c>
    </row>
    <row r="4393" spans="1:4" x14ac:dyDescent="0.25">
      <c r="A4393" t="s">
        <v>1124</v>
      </c>
      <c r="B4393" t="s">
        <v>1817</v>
      </c>
      <c r="C4393" t="s">
        <v>4734</v>
      </c>
      <c r="D4393">
        <v>0</v>
      </c>
    </row>
    <row r="4394" spans="1:4" x14ac:dyDescent="0.25">
      <c r="A4394" t="s">
        <v>1124</v>
      </c>
      <c r="B4394" t="s">
        <v>1817</v>
      </c>
      <c r="C4394" t="s">
        <v>4735</v>
      </c>
      <c r="D4394">
        <v>0</v>
      </c>
    </row>
    <row r="4395" spans="1:4" x14ac:dyDescent="0.25">
      <c r="A4395" t="s">
        <v>1124</v>
      </c>
      <c r="B4395" t="s">
        <v>1817</v>
      </c>
      <c r="C4395" t="s">
        <v>1081</v>
      </c>
      <c r="D4395" t="s">
        <v>3111</v>
      </c>
    </row>
    <row r="4396" spans="1:4" x14ac:dyDescent="0.25">
      <c r="A4396" t="s">
        <v>1124</v>
      </c>
      <c r="B4396" t="s">
        <v>1821</v>
      </c>
      <c r="C4396" t="s">
        <v>4725</v>
      </c>
      <c r="D4396">
        <v>293</v>
      </c>
    </row>
    <row r="4397" spans="1:4" x14ac:dyDescent="0.25">
      <c r="A4397" t="s">
        <v>1124</v>
      </c>
      <c r="B4397" t="s">
        <v>1821</v>
      </c>
      <c r="C4397" t="s">
        <v>1083</v>
      </c>
      <c r="D4397" t="b">
        <v>0</v>
      </c>
    </row>
    <row r="4398" spans="1:4" x14ac:dyDescent="0.25">
      <c r="A4398" t="s">
        <v>1124</v>
      </c>
      <c r="B4398" t="s">
        <v>1821</v>
      </c>
      <c r="C4398" t="s">
        <v>4726</v>
      </c>
      <c r="D4398" t="b">
        <v>0</v>
      </c>
    </row>
    <row r="4399" spans="1:4" x14ac:dyDescent="0.25">
      <c r="A4399" t="s">
        <v>1124</v>
      </c>
      <c r="B4399" t="s">
        <v>1821</v>
      </c>
      <c r="C4399" t="s">
        <v>4727</v>
      </c>
      <c r="D4399" t="b">
        <v>0</v>
      </c>
    </row>
    <row r="4400" spans="1:4" x14ac:dyDescent="0.25">
      <c r="A4400" t="s">
        <v>1124</v>
      </c>
      <c r="B4400" t="s">
        <v>1821</v>
      </c>
      <c r="C4400" t="s">
        <v>4728</v>
      </c>
      <c r="D4400" t="b">
        <v>0</v>
      </c>
    </row>
    <row r="4401" spans="1:4" x14ac:dyDescent="0.25">
      <c r="A4401" t="s">
        <v>1124</v>
      </c>
      <c r="B4401" t="s">
        <v>1821</v>
      </c>
      <c r="C4401" t="s">
        <v>2454</v>
      </c>
      <c r="D4401" t="b">
        <v>0</v>
      </c>
    </row>
    <row r="4402" spans="1:4" x14ac:dyDescent="0.25">
      <c r="A4402" t="s">
        <v>1124</v>
      </c>
      <c r="B4402" t="s">
        <v>1821</v>
      </c>
      <c r="C4402" t="s">
        <v>4729</v>
      </c>
      <c r="D4402">
        <v>0</v>
      </c>
    </row>
    <row r="4403" spans="1:4" x14ac:dyDescent="0.25">
      <c r="A4403" t="s">
        <v>1124</v>
      </c>
      <c r="B4403" t="s">
        <v>1821</v>
      </c>
      <c r="C4403" t="s">
        <v>4730</v>
      </c>
      <c r="D4403">
        <v>0</v>
      </c>
    </row>
    <row r="4404" spans="1:4" x14ac:dyDescent="0.25">
      <c r="A4404" t="s">
        <v>1124</v>
      </c>
      <c r="B4404" t="s">
        <v>1821</v>
      </c>
      <c r="C4404" t="s">
        <v>4731</v>
      </c>
      <c r="D4404">
        <v>0</v>
      </c>
    </row>
    <row r="4405" spans="1:4" x14ac:dyDescent="0.25">
      <c r="A4405" t="s">
        <v>1124</v>
      </c>
      <c r="B4405" t="s">
        <v>1821</v>
      </c>
      <c r="C4405" t="s">
        <v>1046</v>
      </c>
      <c r="D4405">
        <v>0</v>
      </c>
    </row>
    <row r="4406" spans="1:4" x14ac:dyDescent="0.25">
      <c r="A4406" t="s">
        <v>1124</v>
      </c>
      <c r="B4406" t="s">
        <v>1821</v>
      </c>
      <c r="C4406" t="s">
        <v>9</v>
      </c>
      <c r="D4406">
        <v>0</v>
      </c>
    </row>
    <row r="4407" spans="1:4" x14ac:dyDescent="0.25">
      <c r="A4407" t="s">
        <v>1124</v>
      </c>
      <c r="B4407" t="s">
        <v>1821</v>
      </c>
      <c r="C4407" t="s">
        <v>4733</v>
      </c>
      <c r="D4407">
        <v>0</v>
      </c>
    </row>
    <row r="4408" spans="1:4" x14ac:dyDescent="0.25">
      <c r="A4408" t="s">
        <v>1124</v>
      </c>
      <c r="B4408" t="s">
        <v>1821</v>
      </c>
      <c r="C4408" t="s">
        <v>4734</v>
      </c>
      <c r="D4408">
        <v>0</v>
      </c>
    </row>
    <row r="4409" spans="1:4" x14ac:dyDescent="0.25">
      <c r="A4409" t="s">
        <v>1124</v>
      </c>
      <c r="B4409" t="s">
        <v>1821</v>
      </c>
      <c r="C4409" t="s">
        <v>4735</v>
      </c>
      <c r="D4409">
        <v>0</v>
      </c>
    </row>
    <row r="4410" spans="1:4" x14ac:dyDescent="0.25">
      <c r="A4410" t="s">
        <v>1124</v>
      </c>
      <c r="B4410" t="s">
        <v>1821</v>
      </c>
      <c r="C4410" t="s">
        <v>1081</v>
      </c>
      <c r="D4410" t="s">
        <v>3111</v>
      </c>
    </row>
    <row r="4411" spans="1:4" x14ac:dyDescent="0.25">
      <c r="A4411" t="s">
        <v>1124</v>
      </c>
      <c r="B4411" t="s">
        <v>1825</v>
      </c>
      <c r="C4411" t="s">
        <v>4725</v>
      </c>
      <c r="D4411">
        <v>294</v>
      </c>
    </row>
    <row r="4412" spans="1:4" x14ac:dyDescent="0.25">
      <c r="A4412" t="s">
        <v>1124</v>
      </c>
      <c r="B4412" t="s">
        <v>1825</v>
      </c>
      <c r="C4412" t="s">
        <v>1083</v>
      </c>
      <c r="D4412" t="b">
        <v>1</v>
      </c>
    </row>
    <row r="4413" spans="1:4" x14ac:dyDescent="0.25">
      <c r="A4413" t="s">
        <v>1124</v>
      </c>
      <c r="B4413" t="s">
        <v>1825</v>
      </c>
      <c r="C4413" t="s">
        <v>4726</v>
      </c>
      <c r="D4413" t="b">
        <v>1</v>
      </c>
    </row>
    <row r="4414" spans="1:4" x14ac:dyDescent="0.25">
      <c r="A4414" t="s">
        <v>1124</v>
      </c>
      <c r="B4414" t="s">
        <v>1825</v>
      </c>
      <c r="C4414" t="s">
        <v>4727</v>
      </c>
      <c r="D4414" t="b">
        <v>1</v>
      </c>
    </row>
    <row r="4415" spans="1:4" x14ac:dyDescent="0.25">
      <c r="A4415" t="s">
        <v>1124</v>
      </c>
      <c r="B4415" t="s">
        <v>1825</v>
      </c>
      <c r="C4415" t="s">
        <v>4728</v>
      </c>
      <c r="D4415" t="b">
        <v>1</v>
      </c>
    </row>
    <row r="4416" spans="1:4" x14ac:dyDescent="0.25">
      <c r="A4416" t="s">
        <v>1124</v>
      </c>
      <c r="B4416" t="s">
        <v>1825</v>
      </c>
      <c r="C4416" t="s">
        <v>2454</v>
      </c>
      <c r="D4416" t="b">
        <v>0</v>
      </c>
    </row>
    <row r="4417" spans="1:4" x14ac:dyDescent="0.25">
      <c r="A4417" t="s">
        <v>1124</v>
      </c>
      <c r="B4417" t="s">
        <v>1825</v>
      </c>
      <c r="C4417" t="s">
        <v>4729</v>
      </c>
      <c r="D4417">
        <v>3</v>
      </c>
    </row>
    <row r="4418" spans="1:4" x14ac:dyDescent="0.25">
      <c r="A4418" t="s">
        <v>1124</v>
      </c>
      <c r="B4418" t="s">
        <v>1825</v>
      </c>
      <c r="C4418" t="s">
        <v>4730</v>
      </c>
      <c r="D4418">
        <v>0</v>
      </c>
    </row>
    <row r="4419" spans="1:4" x14ac:dyDescent="0.25">
      <c r="A4419" t="s">
        <v>1124</v>
      </c>
      <c r="B4419" t="s">
        <v>1825</v>
      </c>
      <c r="C4419" t="s">
        <v>4731</v>
      </c>
      <c r="D4419">
        <v>4</v>
      </c>
    </row>
    <row r="4420" spans="1:4" x14ac:dyDescent="0.25">
      <c r="A4420" t="s">
        <v>1124</v>
      </c>
      <c r="B4420" t="s">
        <v>1825</v>
      </c>
      <c r="C4420" t="s">
        <v>1046</v>
      </c>
      <c r="D4420">
        <v>6</v>
      </c>
    </row>
    <row r="4421" spans="1:4" x14ac:dyDescent="0.25">
      <c r="A4421" t="s">
        <v>1124</v>
      </c>
      <c r="B4421" t="s">
        <v>1825</v>
      </c>
      <c r="C4421" t="s">
        <v>9</v>
      </c>
      <c r="D4421">
        <v>0</v>
      </c>
    </row>
    <row r="4422" spans="1:4" x14ac:dyDescent="0.25">
      <c r="A4422" t="s">
        <v>1124</v>
      </c>
      <c r="B4422" t="s">
        <v>1825</v>
      </c>
      <c r="C4422" t="s">
        <v>4733</v>
      </c>
      <c r="D4422">
        <v>1</v>
      </c>
    </row>
    <row r="4423" spans="1:4" x14ac:dyDescent="0.25">
      <c r="A4423" t="s">
        <v>1124</v>
      </c>
      <c r="B4423" t="s">
        <v>1825</v>
      </c>
      <c r="C4423" t="s">
        <v>4734</v>
      </c>
      <c r="D4423">
        <v>415</v>
      </c>
    </row>
    <row r="4424" spans="1:4" x14ac:dyDescent="0.25">
      <c r="A4424" t="s">
        <v>1124</v>
      </c>
      <c r="B4424" t="s">
        <v>1825</v>
      </c>
      <c r="C4424" t="s">
        <v>4735</v>
      </c>
      <c r="D4424">
        <v>0</v>
      </c>
    </row>
    <row r="4425" spans="1:4" x14ac:dyDescent="0.25">
      <c r="A4425" t="s">
        <v>1124</v>
      </c>
      <c r="B4425" t="s">
        <v>1825</v>
      </c>
      <c r="C4425" t="s">
        <v>1081</v>
      </c>
      <c r="D4425" t="s">
        <v>3111</v>
      </c>
    </row>
    <row r="4426" spans="1:4" x14ac:dyDescent="0.25">
      <c r="A4426" t="s">
        <v>1124</v>
      </c>
      <c r="B4426" t="s">
        <v>1829</v>
      </c>
      <c r="C4426" t="s">
        <v>4725</v>
      </c>
      <c r="D4426">
        <v>295</v>
      </c>
    </row>
    <row r="4427" spans="1:4" x14ac:dyDescent="0.25">
      <c r="A4427" t="s">
        <v>1124</v>
      </c>
      <c r="B4427" t="s">
        <v>1829</v>
      </c>
      <c r="C4427" t="s">
        <v>1083</v>
      </c>
      <c r="D4427" t="b">
        <v>0</v>
      </c>
    </row>
    <row r="4428" spans="1:4" x14ac:dyDescent="0.25">
      <c r="A4428" t="s">
        <v>1124</v>
      </c>
      <c r="B4428" t="s">
        <v>1829</v>
      </c>
      <c r="C4428" t="s">
        <v>4726</v>
      </c>
      <c r="D4428" t="b">
        <v>0</v>
      </c>
    </row>
    <row r="4429" spans="1:4" x14ac:dyDescent="0.25">
      <c r="A4429" t="s">
        <v>1124</v>
      </c>
      <c r="B4429" t="s">
        <v>1829</v>
      </c>
      <c r="C4429" t="s">
        <v>4727</v>
      </c>
      <c r="D4429" t="b">
        <v>0</v>
      </c>
    </row>
    <row r="4430" spans="1:4" x14ac:dyDescent="0.25">
      <c r="A4430" t="s">
        <v>1124</v>
      </c>
      <c r="B4430" t="s">
        <v>1829</v>
      </c>
      <c r="C4430" t="s">
        <v>4728</v>
      </c>
      <c r="D4430" t="b">
        <v>0</v>
      </c>
    </row>
    <row r="4431" spans="1:4" x14ac:dyDescent="0.25">
      <c r="A4431" t="s">
        <v>1124</v>
      </c>
      <c r="B4431" t="s">
        <v>1829</v>
      </c>
      <c r="C4431" t="s">
        <v>2454</v>
      </c>
      <c r="D4431" t="b">
        <v>0</v>
      </c>
    </row>
    <row r="4432" spans="1:4" x14ac:dyDescent="0.25">
      <c r="A4432" t="s">
        <v>1124</v>
      </c>
      <c r="B4432" t="s">
        <v>1829</v>
      </c>
      <c r="C4432" t="s">
        <v>4729</v>
      </c>
      <c r="D4432">
        <v>0</v>
      </c>
    </row>
    <row r="4433" spans="1:4" x14ac:dyDescent="0.25">
      <c r="A4433" t="s">
        <v>1124</v>
      </c>
      <c r="B4433" t="s">
        <v>1829</v>
      </c>
      <c r="C4433" t="s">
        <v>4730</v>
      </c>
      <c r="D4433">
        <v>0</v>
      </c>
    </row>
    <row r="4434" spans="1:4" x14ac:dyDescent="0.25">
      <c r="A4434" t="s">
        <v>1124</v>
      </c>
      <c r="B4434" t="s">
        <v>1829</v>
      </c>
      <c r="C4434" t="s">
        <v>4731</v>
      </c>
      <c r="D4434">
        <v>0</v>
      </c>
    </row>
    <row r="4435" spans="1:4" x14ac:dyDescent="0.25">
      <c r="A4435" t="s">
        <v>1124</v>
      </c>
      <c r="B4435" t="s">
        <v>1829</v>
      </c>
      <c r="C4435" t="s">
        <v>1046</v>
      </c>
      <c r="D4435">
        <v>0</v>
      </c>
    </row>
    <row r="4436" spans="1:4" x14ac:dyDescent="0.25">
      <c r="A4436" t="s">
        <v>1124</v>
      </c>
      <c r="B4436" t="s">
        <v>1829</v>
      </c>
      <c r="C4436" t="s">
        <v>9</v>
      </c>
      <c r="D4436">
        <v>0</v>
      </c>
    </row>
    <row r="4437" spans="1:4" x14ac:dyDescent="0.25">
      <c r="A4437" t="s">
        <v>1124</v>
      </c>
      <c r="B4437" t="s">
        <v>1829</v>
      </c>
      <c r="C4437" t="s">
        <v>4733</v>
      </c>
      <c r="D4437">
        <v>0</v>
      </c>
    </row>
    <row r="4438" spans="1:4" x14ac:dyDescent="0.25">
      <c r="A4438" t="s">
        <v>1124</v>
      </c>
      <c r="B4438" t="s">
        <v>1829</v>
      </c>
      <c r="C4438" t="s">
        <v>4734</v>
      </c>
      <c r="D4438">
        <v>0</v>
      </c>
    </row>
    <row r="4439" spans="1:4" x14ac:dyDescent="0.25">
      <c r="A4439" t="s">
        <v>1124</v>
      </c>
      <c r="B4439" t="s">
        <v>1829</v>
      </c>
      <c r="C4439" t="s">
        <v>4735</v>
      </c>
      <c r="D4439">
        <v>0</v>
      </c>
    </row>
    <row r="4440" spans="1:4" x14ac:dyDescent="0.25">
      <c r="A4440" t="s">
        <v>1124</v>
      </c>
      <c r="B4440" t="s">
        <v>1829</v>
      </c>
      <c r="C4440" t="s">
        <v>1081</v>
      </c>
      <c r="D4440" t="s">
        <v>3111</v>
      </c>
    </row>
    <row r="4441" spans="1:4" x14ac:dyDescent="0.25">
      <c r="A4441" t="s">
        <v>1124</v>
      </c>
      <c r="B4441" t="s">
        <v>1833</v>
      </c>
      <c r="C4441" t="s">
        <v>4725</v>
      </c>
      <c r="D4441">
        <v>296</v>
      </c>
    </row>
    <row r="4442" spans="1:4" x14ac:dyDescent="0.25">
      <c r="A4442" t="s">
        <v>1124</v>
      </c>
      <c r="B4442" t="s">
        <v>1833</v>
      </c>
      <c r="C4442" t="s">
        <v>1083</v>
      </c>
      <c r="D4442" t="b">
        <v>0</v>
      </c>
    </row>
    <row r="4443" spans="1:4" x14ac:dyDescent="0.25">
      <c r="A4443" t="s">
        <v>1124</v>
      </c>
      <c r="B4443" t="s">
        <v>1833</v>
      </c>
      <c r="C4443" t="s">
        <v>4726</v>
      </c>
      <c r="D4443" t="b">
        <v>0</v>
      </c>
    </row>
    <row r="4444" spans="1:4" x14ac:dyDescent="0.25">
      <c r="A4444" t="s">
        <v>1124</v>
      </c>
      <c r="B4444" t="s">
        <v>1833</v>
      </c>
      <c r="C4444" t="s">
        <v>4727</v>
      </c>
      <c r="D4444" t="b">
        <v>0</v>
      </c>
    </row>
    <row r="4445" spans="1:4" x14ac:dyDescent="0.25">
      <c r="A4445" t="s">
        <v>1124</v>
      </c>
      <c r="B4445" t="s">
        <v>1833</v>
      </c>
      <c r="C4445" t="s">
        <v>4728</v>
      </c>
      <c r="D4445" t="b">
        <v>0</v>
      </c>
    </row>
    <row r="4446" spans="1:4" x14ac:dyDescent="0.25">
      <c r="A4446" t="s">
        <v>1124</v>
      </c>
      <c r="B4446" t="s">
        <v>1833</v>
      </c>
      <c r="C4446" t="s">
        <v>2454</v>
      </c>
      <c r="D4446" t="b">
        <v>0</v>
      </c>
    </row>
    <row r="4447" spans="1:4" x14ac:dyDescent="0.25">
      <c r="A4447" t="s">
        <v>1124</v>
      </c>
      <c r="B4447" t="s">
        <v>1833</v>
      </c>
      <c r="C4447" t="s">
        <v>4729</v>
      </c>
      <c r="D4447">
        <v>0</v>
      </c>
    </row>
    <row r="4448" spans="1:4" x14ac:dyDescent="0.25">
      <c r="A4448" t="s">
        <v>1124</v>
      </c>
      <c r="B4448" t="s">
        <v>1833</v>
      </c>
      <c r="C4448" t="s">
        <v>4730</v>
      </c>
      <c r="D4448">
        <v>0</v>
      </c>
    </row>
    <row r="4449" spans="1:4" x14ac:dyDescent="0.25">
      <c r="A4449" t="s">
        <v>1124</v>
      </c>
      <c r="B4449" t="s">
        <v>1833</v>
      </c>
      <c r="C4449" t="s">
        <v>4731</v>
      </c>
      <c r="D4449">
        <v>0</v>
      </c>
    </row>
    <row r="4450" spans="1:4" x14ac:dyDescent="0.25">
      <c r="A4450" t="s">
        <v>1124</v>
      </c>
      <c r="B4450" t="s">
        <v>1833</v>
      </c>
      <c r="C4450" t="s">
        <v>1046</v>
      </c>
      <c r="D4450">
        <v>0</v>
      </c>
    </row>
    <row r="4451" spans="1:4" x14ac:dyDescent="0.25">
      <c r="A4451" t="s">
        <v>1124</v>
      </c>
      <c r="B4451" t="s">
        <v>1833</v>
      </c>
      <c r="C4451" t="s">
        <v>9</v>
      </c>
      <c r="D4451">
        <v>0</v>
      </c>
    </row>
    <row r="4452" spans="1:4" x14ac:dyDescent="0.25">
      <c r="A4452" t="s">
        <v>1124</v>
      </c>
      <c r="B4452" t="s">
        <v>1833</v>
      </c>
      <c r="C4452" t="s">
        <v>4733</v>
      </c>
      <c r="D4452">
        <v>0</v>
      </c>
    </row>
    <row r="4453" spans="1:4" x14ac:dyDescent="0.25">
      <c r="A4453" t="s">
        <v>1124</v>
      </c>
      <c r="B4453" t="s">
        <v>1833</v>
      </c>
      <c r="C4453" t="s">
        <v>4734</v>
      </c>
      <c r="D4453">
        <v>0</v>
      </c>
    </row>
    <row r="4454" spans="1:4" x14ac:dyDescent="0.25">
      <c r="A4454" t="s">
        <v>1124</v>
      </c>
      <c r="B4454" t="s">
        <v>1833</v>
      </c>
      <c r="C4454" t="s">
        <v>4735</v>
      </c>
      <c r="D4454">
        <v>0</v>
      </c>
    </row>
    <row r="4455" spans="1:4" x14ac:dyDescent="0.25">
      <c r="A4455" t="s">
        <v>1124</v>
      </c>
      <c r="B4455" t="s">
        <v>1833</v>
      </c>
      <c r="C4455" t="s">
        <v>1081</v>
      </c>
      <c r="D4455" t="s">
        <v>3111</v>
      </c>
    </row>
    <row r="4456" spans="1:4" x14ac:dyDescent="0.25">
      <c r="A4456" t="s">
        <v>1124</v>
      </c>
      <c r="B4456" t="s">
        <v>1871</v>
      </c>
      <c r="C4456" t="s">
        <v>4725</v>
      </c>
      <c r="D4456">
        <v>297</v>
      </c>
    </row>
    <row r="4457" spans="1:4" x14ac:dyDescent="0.25">
      <c r="A4457" t="s">
        <v>1124</v>
      </c>
      <c r="B4457" t="s">
        <v>1871</v>
      </c>
      <c r="C4457" t="s">
        <v>1083</v>
      </c>
      <c r="D4457" t="b">
        <v>0</v>
      </c>
    </row>
    <row r="4458" spans="1:4" x14ac:dyDescent="0.25">
      <c r="A4458" t="s">
        <v>1124</v>
      </c>
      <c r="B4458" t="s">
        <v>1871</v>
      </c>
      <c r="C4458" t="s">
        <v>4726</v>
      </c>
      <c r="D4458" t="b">
        <v>0</v>
      </c>
    </row>
    <row r="4459" spans="1:4" x14ac:dyDescent="0.25">
      <c r="A4459" t="s">
        <v>1124</v>
      </c>
      <c r="B4459" t="s">
        <v>1871</v>
      </c>
      <c r="C4459" t="s">
        <v>4727</v>
      </c>
      <c r="D4459" t="b">
        <v>0</v>
      </c>
    </row>
    <row r="4460" spans="1:4" x14ac:dyDescent="0.25">
      <c r="A4460" t="s">
        <v>1124</v>
      </c>
      <c r="B4460" t="s">
        <v>1871</v>
      </c>
      <c r="C4460" t="s">
        <v>4728</v>
      </c>
      <c r="D4460" t="b">
        <v>0</v>
      </c>
    </row>
    <row r="4461" spans="1:4" x14ac:dyDescent="0.25">
      <c r="A4461" t="s">
        <v>1124</v>
      </c>
      <c r="B4461" t="s">
        <v>1871</v>
      </c>
      <c r="C4461" t="s">
        <v>2454</v>
      </c>
      <c r="D4461" t="b">
        <v>0</v>
      </c>
    </row>
    <row r="4462" spans="1:4" x14ac:dyDescent="0.25">
      <c r="A4462" t="s">
        <v>1124</v>
      </c>
      <c r="B4462" t="s">
        <v>1871</v>
      </c>
      <c r="C4462" t="s">
        <v>4729</v>
      </c>
      <c r="D4462">
        <v>0</v>
      </c>
    </row>
    <row r="4463" spans="1:4" x14ac:dyDescent="0.25">
      <c r="A4463" t="s">
        <v>1124</v>
      </c>
      <c r="B4463" t="s">
        <v>1871</v>
      </c>
      <c r="C4463" t="s">
        <v>4730</v>
      </c>
      <c r="D4463">
        <v>0</v>
      </c>
    </row>
    <row r="4464" spans="1:4" x14ac:dyDescent="0.25">
      <c r="A4464" t="s">
        <v>1124</v>
      </c>
      <c r="B4464" t="s">
        <v>1871</v>
      </c>
      <c r="C4464" t="s">
        <v>4731</v>
      </c>
      <c r="D4464">
        <v>0</v>
      </c>
    </row>
    <row r="4465" spans="1:4" x14ac:dyDescent="0.25">
      <c r="A4465" t="s">
        <v>1124</v>
      </c>
      <c r="B4465" t="s">
        <v>1871</v>
      </c>
      <c r="C4465" t="s">
        <v>1046</v>
      </c>
      <c r="D4465">
        <v>0</v>
      </c>
    </row>
    <row r="4466" spans="1:4" x14ac:dyDescent="0.25">
      <c r="A4466" t="s">
        <v>1124</v>
      </c>
      <c r="B4466" t="s">
        <v>1871</v>
      </c>
      <c r="C4466" t="s">
        <v>9</v>
      </c>
      <c r="D4466">
        <v>0</v>
      </c>
    </row>
    <row r="4467" spans="1:4" x14ac:dyDescent="0.25">
      <c r="A4467" t="s">
        <v>1124</v>
      </c>
      <c r="B4467" t="s">
        <v>1871</v>
      </c>
      <c r="C4467" t="s">
        <v>4733</v>
      </c>
      <c r="D4467">
        <v>0</v>
      </c>
    </row>
    <row r="4468" spans="1:4" x14ac:dyDescent="0.25">
      <c r="A4468" t="s">
        <v>1124</v>
      </c>
      <c r="B4468" t="s">
        <v>1871</v>
      </c>
      <c r="C4468" t="s">
        <v>4734</v>
      </c>
      <c r="D4468">
        <v>0</v>
      </c>
    </row>
    <row r="4469" spans="1:4" x14ac:dyDescent="0.25">
      <c r="A4469" t="s">
        <v>1124</v>
      </c>
      <c r="B4469" t="s">
        <v>1871</v>
      </c>
      <c r="C4469" t="s">
        <v>4735</v>
      </c>
      <c r="D4469">
        <v>0</v>
      </c>
    </row>
    <row r="4470" spans="1:4" x14ac:dyDescent="0.25">
      <c r="A4470" t="s">
        <v>1124</v>
      </c>
      <c r="B4470" t="s">
        <v>1871</v>
      </c>
      <c r="C4470" t="s">
        <v>1081</v>
      </c>
      <c r="D4470" t="s">
        <v>3111</v>
      </c>
    </row>
    <row r="4471" spans="1:4" x14ac:dyDescent="0.25">
      <c r="A4471" t="s">
        <v>1124</v>
      </c>
      <c r="B4471" t="s">
        <v>1899</v>
      </c>
      <c r="C4471" t="s">
        <v>4725</v>
      </c>
      <c r="D4471">
        <v>298</v>
      </c>
    </row>
    <row r="4472" spans="1:4" x14ac:dyDescent="0.25">
      <c r="A4472" t="s">
        <v>1124</v>
      </c>
      <c r="B4472" t="s">
        <v>1899</v>
      </c>
      <c r="C4472" t="s">
        <v>1083</v>
      </c>
      <c r="D4472" t="b">
        <v>0</v>
      </c>
    </row>
    <row r="4473" spans="1:4" x14ac:dyDescent="0.25">
      <c r="A4473" t="s">
        <v>1124</v>
      </c>
      <c r="B4473" t="s">
        <v>1899</v>
      </c>
      <c r="C4473" t="s">
        <v>4726</v>
      </c>
      <c r="D4473" t="b">
        <v>0</v>
      </c>
    </row>
    <row r="4474" spans="1:4" x14ac:dyDescent="0.25">
      <c r="A4474" t="s">
        <v>1124</v>
      </c>
      <c r="B4474" t="s">
        <v>1899</v>
      </c>
      <c r="C4474" t="s">
        <v>4727</v>
      </c>
      <c r="D4474" t="b">
        <v>0</v>
      </c>
    </row>
    <row r="4475" spans="1:4" x14ac:dyDescent="0.25">
      <c r="A4475" t="s">
        <v>1124</v>
      </c>
      <c r="B4475" t="s">
        <v>1899</v>
      </c>
      <c r="C4475" t="s">
        <v>4728</v>
      </c>
      <c r="D4475" t="b">
        <v>0</v>
      </c>
    </row>
    <row r="4476" spans="1:4" x14ac:dyDescent="0.25">
      <c r="A4476" t="s">
        <v>1124</v>
      </c>
      <c r="B4476" t="s">
        <v>1899</v>
      </c>
      <c r="C4476" t="s">
        <v>2454</v>
      </c>
      <c r="D4476" t="b">
        <v>0</v>
      </c>
    </row>
    <row r="4477" spans="1:4" x14ac:dyDescent="0.25">
      <c r="A4477" t="s">
        <v>1124</v>
      </c>
      <c r="B4477" t="s">
        <v>1899</v>
      </c>
      <c r="C4477" t="s">
        <v>4729</v>
      </c>
      <c r="D4477">
        <v>0</v>
      </c>
    </row>
    <row r="4478" spans="1:4" x14ac:dyDescent="0.25">
      <c r="A4478" t="s">
        <v>1124</v>
      </c>
      <c r="B4478" t="s">
        <v>1899</v>
      </c>
      <c r="C4478" t="s">
        <v>4730</v>
      </c>
      <c r="D4478">
        <v>0</v>
      </c>
    </row>
    <row r="4479" spans="1:4" x14ac:dyDescent="0.25">
      <c r="A4479" t="s">
        <v>1124</v>
      </c>
      <c r="B4479" t="s">
        <v>1899</v>
      </c>
      <c r="C4479" t="s">
        <v>4731</v>
      </c>
      <c r="D4479">
        <v>0</v>
      </c>
    </row>
    <row r="4480" spans="1:4" x14ac:dyDescent="0.25">
      <c r="A4480" t="s">
        <v>1124</v>
      </c>
      <c r="B4480" t="s">
        <v>1899</v>
      </c>
      <c r="C4480" t="s">
        <v>1046</v>
      </c>
      <c r="D4480">
        <v>0</v>
      </c>
    </row>
    <row r="4481" spans="1:4" x14ac:dyDescent="0.25">
      <c r="A4481" t="s">
        <v>1124</v>
      </c>
      <c r="B4481" t="s">
        <v>1899</v>
      </c>
      <c r="C4481" t="s">
        <v>9</v>
      </c>
      <c r="D4481">
        <v>0</v>
      </c>
    </row>
    <row r="4482" spans="1:4" x14ac:dyDescent="0.25">
      <c r="A4482" t="s">
        <v>1124</v>
      </c>
      <c r="B4482" t="s">
        <v>1899</v>
      </c>
      <c r="C4482" t="s">
        <v>4733</v>
      </c>
      <c r="D4482">
        <v>0</v>
      </c>
    </row>
    <row r="4483" spans="1:4" x14ac:dyDescent="0.25">
      <c r="A4483" t="s">
        <v>1124</v>
      </c>
      <c r="B4483" t="s">
        <v>1899</v>
      </c>
      <c r="C4483" t="s">
        <v>4734</v>
      </c>
      <c r="D4483">
        <v>0</v>
      </c>
    </row>
    <row r="4484" spans="1:4" x14ac:dyDescent="0.25">
      <c r="A4484" t="s">
        <v>1124</v>
      </c>
      <c r="B4484" t="s">
        <v>1899</v>
      </c>
      <c r="C4484" t="s">
        <v>4735</v>
      </c>
      <c r="D4484">
        <v>0</v>
      </c>
    </row>
    <row r="4485" spans="1:4" x14ac:dyDescent="0.25">
      <c r="A4485" t="s">
        <v>1124</v>
      </c>
      <c r="B4485" t="s">
        <v>1899</v>
      </c>
      <c r="C4485" t="s">
        <v>1081</v>
      </c>
      <c r="D4485" t="s">
        <v>3111</v>
      </c>
    </row>
    <row r="4486" spans="1:4" x14ac:dyDescent="0.25">
      <c r="A4486" t="s">
        <v>1124</v>
      </c>
      <c r="B4486" t="s">
        <v>1903</v>
      </c>
      <c r="C4486" t="s">
        <v>4725</v>
      </c>
      <c r="D4486">
        <v>299</v>
      </c>
    </row>
    <row r="4487" spans="1:4" x14ac:dyDescent="0.25">
      <c r="A4487" t="s">
        <v>1124</v>
      </c>
      <c r="B4487" t="s">
        <v>1903</v>
      </c>
      <c r="C4487" t="s">
        <v>1083</v>
      </c>
      <c r="D4487" t="b">
        <v>0</v>
      </c>
    </row>
    <row r="4488" spans="1:4" x14ac:dyDescent="0.25">
      <c r="A4488" t="s">
        <v>1124</v>
      </c>
      <c r="B4488" t="s">
        <v>1903</v>
      </c>
      <c r="C4488" t="s">
        <v>4726</v>
      </c>
      <c r="D4488" t="b">
        <v>0</v>
      </c>
    </row>
    <row r="4489" spans="1:4" x14ac:dyDescent="0.25">
      <c r="A4489" t="s">
        <v>1124</v>
      </c>
      <c r="B4489" t="s">
        <v>1903</v>
      </c>
      <c r="C4489" t="s">
        <v>4727</v>
      </c>
      <c r="D4489" t="b">
        <v>0</v>
      </c>
    </row>
    <row r="4490" spans="1:4" x14ac:dyDescent="0.25">
      <c r="A4490" t="s">
        <v>1124</v>
      </c>
      <c r="B4490" t="s">
        <v>1903</v>
      </c>
      <c r="C4490" t="s">
        <v>4728</v>
      </c>
      <c r="D4490" t="b">
        <v>0</v>
      </c>
    </row>
    <row r="4491" spans="1:4" x14ac:dyDescent="0.25">
      <c r="A4491" t="s">
        <v>1124</v>
      </c>
      <c r="B4491" t="s">
        <v>1903</v>
      </c>
      <c r="C4491" t="s">
        <v>2454</v>
      </c>
      <c r="D4491" t="b">
        <v>0</v>
      </c>
    </row>
    <row r="4492" spans="1:4" x14ac:dyDescent="0.25">
      <c r="A4492" t="s">
        <v>1124</v>
      </c>
      <c r="B4492" t="s">
        <v>1903</v>
      </c>
      <c r="C4492" t="s">
        <v>4729</v>
      </c>
      <c r="D4492">
        <v>0</v>
      </c>
    </row>
    <row r="4493" spans="1:4" x14ac:dyDescent="0.25">
      <c r="A4493" t="s">
        <v>1124</v>
      </c>
      <c r="B4493" t="s">
        <v>1903</v>
      </c>
      <c r="C4493" t="s">
        <v>4730</v>
      </c>
      <c r="D4493">
        <v>0</v>
      </c>
    </row>
    <row r="4494" spans="1:4" x14ac:dyDescent="0.25">
      <c r="A4494" t="s">
        <v>1124</v>
      </c>
      <c r="B4494" t="s">
        <v>1903</v>
      </c>
      <c r="C4494" t="s">
        <v>4731</v>
      </c>
      <c r="D4494">
        <v>0</v>
      </c>
    </row>
    <row r="4495" spans="1:4" x14ac:dyDescent="0.25">
      <c r="A4495" t="s">
        <v>1124</v>
      </c>
      <c r="B4495" t="s">
        <v>1903</v>
      </c>
      <c r="C4495" t="s">
        <v>1046</v>
      </c>
      <c r="D4495">
        <v>0</v>
      </c>
    </row>
    <row r="4496" spans="1:4" x14ac:dyDescent="0.25">
      <c r="A4496" t="s">
        <v>1124</v>
      </c>
      <c r="B4496" t="s">
        <v>1903</v>
      </c>
      <c r="C4496" t="s">
        <v>9</v>
      </c>
      <c r="D4496">
        <v>0</v>
      </c>
    </row>
    <row r="4497" spans="1:4" x14ac:dyDescent="0.25">
      <c r="A4497" t="s">
        <v>1124</v>
      </c>
      <c r="B4497" t="s">
        <v>1903</v>
      </c>
      <c r="C4497" t="s">
        <v>4733</v>
      </c>
      <c r="D4497">
        <v>0</v>
      </c>
    </row>
    <row r="4498" spans="1:4" x14ac:dyDescent="0.25">
      <c r="A4498" t="s">
        <v>1124</v>
      </c>
      <c r="B4498" t="s">
        <v>1903</v>
      </c>
      <c r="C4498" t="s">
        <v>4734</v>
      </c>
      <c r="D4498">
        <v>0</v>
      </c>
    </row>
    <row r="4499" spans="1:4" x14ac:dyDescent="0.25">
      <c r="A4499" t="s">
        <v>1124</v>
      </c>
      <c r="B4499" t="s">
        <v>1903</v>
      </c>
      <c r="C4499" t="s">
        <v>4735</v>
      </c>
      <c r="D4499">
        <v>0</v>
      </c>
    </row>
    <row r="4500" spans="1:4" x14ac:dyDescent="0.25">
      <c r="A4500" t="s">
        <v>1124</v>
      </c>
      <c r="B4500" t="s">
        <v>1903</v>
      </c>
      <c r="C4500" t="s">
        <v>1081</v>
      </c>
      <c r="D4500" t="s">
        <v>3111</v>
      </c>
    </row>
    <row r="4501" spans="1:4" x14ac:dyDescent="0.25">
      <c r="A4501" t="s">
        <v>1124</v>
      </c>
      <c r="B4501" t="s">
        <v>1905</v>
      </c>
      <c r="C4501" t="s">
        <v>4725</v>
      </c>
      <c r="D4501">
        <v>300</v>
      </c>
    </row>
    <row r="4502" spans="1:4" x14ac:dyDescent="0.25">
      <c r="A4502" t="s">
        <v>1124</v>
      </c>
      <c r="B4502" t="s">
        <v>1905</v>
      </c>
      <c r="C4502" t="s">
        <v>1083</v>
      </c>
      <c r="D4502" t="b">
        <v>0</v>
      </c>
    </row>
    <row r="4503" spans="1:4" x14ac:dyDescent="0.25">
      <c r="A4503" t="s">
        <v>1124</v>
      </c>
      <c r="B4503" t="s">
        <v>1905</v>
      </c>
      <c r="C4503" t="s">
        <v>4726</v>
      </c>
      <c r="D4503" t="b">
        <v>0</v>
      </c>
    </row>
    <row r="4504" spans="1:4" x14ac:dyDescent="0.25">
      <c r="A4504" t="s">
        <v>1124</v>
      </c>
      <c r="B4504" t="s">
        <v>1905</v>
      </c>
      <c r="C4504" t="s">
        <v>4727</v>
      </c>
      <c r="D4504" t="b">
        <v>0</v>
      </c>
    </row>
    <row r="4505" spans="1:4" x14ac:dyDescent="0.25">
      <c r="A4505" t="s">
        <v>1124</v>
      </c>
      <c r="B4505" t="s">
        <v>1905</v>
      </c>
      <c r="C4505" t="s">
        <v>4728</v>
      </c>
      <c r="D4505" t="b">
        <v>0</v>
      </c>
    </row>
    <row r="4506" spans="1:4" x14ac:dyDescent="0.25">
      <c r="A4506" t="s">
        <v>1124</v>
      </c>
      <c r="B4506" t="s">
        <v>1905</v>
      </c>
      <c r="C4506" t="s">
        <v>2454</v>
      </c>
      <c r="D4506" t="b">
        <v>0</v>
      </c>
    </row>
    <row r="4507" spans="1:4" x14ac:dyDescent="0.25">
      <c r="A4507" t="s">
        <v>1124</v>
      </c>
      <c r="B4507" t="s">
        <v>1905</v>
      </c>
      <c r="C4507" t="s">
        <v>4729</v>
      </c>
      <c r="D4507">
        <v>0</v>
      </c>
    </row>
    <row r="4508" spans="1:4" x14ac:dyDescent="0.25">
      <c r="A4508" t="s">
        <v>1124</v>
      </c>
      <c r="B4508" t="s">
        <v>1905</v>
      </c>
      <c r="C4508" t="s">
        <v>4730</v>
      </c>
      <c r="D4508">
        <v>0</v>
      </c>
    </row>
    <row r="4509" spans="1:4" x14ac:dyDescent="0.25">
      <c r="A4509" t="s">
        <v>1124</v>
      </c>
      <c r="B4509" t="s">
        <v>1905</v>
      </c>
      <c r="C4509" t="s">
        <v>4731</v>
      </c>
      <c r="D4509">
        <v>0</v>
      </c>
    </row>
    <row r="4510" spans="1:4" x14ac:dyDescent="0.25">
      <c r="A4510" t="s">
        <v>1124</v>
      </c>
      <c r="B4510" t="s">
        <v>1905</v>
      </c>
      <c r="C4510" t="s">
        <v>1046</v>
      </c>
      <c r="D4510">
        <v>0</v>
      </c>
    </row>
    <row r="4511" spans="1:4" x14ac:dyDescent="0.25">
      <c r="A4511" t="s">
        <v>1124</v>
      </c>
      <c r="B4511" t="s">
        <v>1905</v>
      </c>
      <c r="C4511" t="s">
        <v>9</v>
      </c>
      <c r="D4511">
        <v>0</v>
      </c>
    </row>
    <row r="4512" spans="1:4" x14ac:dyDescent="0.25">
      <c r="A4512" t="s">
        <v>1124</v>
      </c>
      <c r="B4512" t="s">
        <v>1905</v>
      </c>
      <c r="C4512" t="s">
        <v>4733</v>
      </c>
      <c r="D4512">
        <v>0</v>
      </c>
    </row>
    <row r="4513" spans="1:4" x14ac:dyDescent="0.25">
      <c r="A4513" t="s">
        <v>1124</v>
      </c>
      <c r="B4513" t="s">
        <v>1905</v>
      </c>
      <c r="C4513" t="s">
        <v>4734</v>
      </c>
      <c r="D4513">
        <v>0</v>
      </c>
    </row>
    <row r="4514" spans="1:4" x14ac:dyDescent="0.25">
      <c r="A4514" t="s">
        <v>1124</v>
      </c>
      <c r="B4514" t="s">
        <v>1905</v>
      </c>
      <c r="C4514" t="s">
        <v>4735</v>
      </c>
      <c r="D4514">
        <v>0</v>
      </c>
    </row>
    <row r="4515" spans="1:4" x14ac:dyDescent="0.25">
      <c r="A4515" t="s">
        <v>1124</v>
      </c>
      <c r="B4515" t="s">
        <v>1905</v>
      </c>
      <c r="C4515" t="s">
        <v>1081</v>
      </c>
      <c r="D4515" t="s">
        <v>3111</v>
      </c>
    </row>
    <row r="4516" spans="1:4" x14ac:dyDescent="0.25">
      <c r="A4516" t="s">
        <v>1124</v>
      </c>
      <c r="B4516" t="s">
        <v>1907</v>
      </c>
      <c r="C4516" t="s">
        <v>4725</v>
      </c>
      <c r="D4516">
        <v>301</v>
      </c>
    </row>
    <row r="4517" spans="1:4" x14ac:dyDescent="0.25">
      <c r="A4517" t="s">
        <v>1124</v>
      </c>
      <c r="B4517" t="s">
        <v>1907</v>
      </c>
      <c r="C4517" t="s">
        <v>1083</v>
      </c>
      <c r="D4517" t="b">
        <v>0</v>
      </c>
    </row>
    <row r="4518" spans="1:4" x14ac:dyDescent="0.25">
      <c r="A4518" t="s">
        <v>1124</v>
      </c>
      <c r="B4518" t="s">
        <v>1907</v>
      </c>
      <c r="C4518" t="s">
        <v>4726</v>
      </c>
      <c r="D4518" t="b">
        <v>0</v>
      </c>
    </row>
    <row r="4519" spans="1:4" x14ac:dyDescent="0.25">
      <c r="A4519" t="s">
        <v>1124</v>
      </c>
      <c r="B4519" t="s">
        <v>1907</v>
      </c>
      <c r="C4519" t="s">
        <v>4727</v>
      </c>
      <c r="D4519" t="b">
        <v>0</v>
      </c>
    </row>
    <row r="4520" spans="1:4" x14ac:dyDescent="0.25">
      <c r="A4520" t="s">
        <v>1124</v>
      </c>
      <c r="B4520" t="s">
        <v>1907</v>
      </c>
      <c r="C4520" t="s">
        <v>4728</v>
      </c>
      <c r="D4520" t="b">
        <v>0</v>
      </c>
    </row>
    <row r="4521" spans="1:4" x14ac:dyDescent="0.25">
      <c r="A4521" t="s">
        <v>1124</v>
      </c>
      <c r="B4521" t="s">
        <v>1907</v>
      </c>
      <c r="C4521" t="s">
        <v>2454</v>
      </c>
      <c r="D4521" t="b">
        <v>0</v>
      </c>
    </row>
    <row r="4522" spans="1:4" x14ac:dyDescent="0.25">
      <c r="A4522" t="s">
        <v>1124</v>
      </c>
      <c r="B4522" t="s">
        <v>1907</v>
      </c>
      <c r="C4522" t="s">
        <v>4729</v>
      </c>
      <c r="D4522">
        <v>0</v>
      </c>
    </row>
    <row r="4523" spans="1:4" x14ac:dyDescent="0.25">
      <c r="A4523" t="s">
        <v>1124</v>
      </c>
      <c r="B4523" t="s">
        <v>1907</v>
      </c>
      <c r="C4523" t="s">
        <v>4730</v>
      </c>
      <c r="D4523">
        <v>0</v>
      </c>
    </row>
    <row r="4524" spans="1:4" x14ac:dyDescent="0.25">
      <c r="A4524" t="s">
        <v>1124</v>
      </c>
      <c r="B4524" t="s">
        <v>1907</v>
      </c>
      <c r="C4524" t="s">
        <v>4731</v>
      </c>
      <c r="D4524">
        <v>0</v>
      </c>
    </row>
    <row r="4525" spans="1:4" x14ac:dyDescent="0.25">
      <c r="A4525" t="s">
        <v>1124</v>
      </c>
      <c r="B4525" t="s">
        <v>1907</v>
      </c>
      <c r="C4525" t="s">
        <v>1046</v>
      </c>
      <c r="D4525">
        <v>0</v>
      </c>
    </row>
    <row r="4526" spans="1:4" x14ac:dyDescent="0.25">
      <c r="A4526" t="s">
        <v>1124</v>
      </c>
      <c r="B4526" t="s">
        <v>1907</v>
      </c>
      <c r="C4526" t="s">
        <v>9</v>
      </c>
      <c r="D4526">
        <v>0</v>
      </c>
    </row>
    <row r="4527" spans="1:4" x14ac:dyDescent="0.25">
      <c r="A4527" t="s">
        <v>1124</v>
      </c>
      <c r="B4527" t="s">
        <v>1907</v>
      </c>
      <c r="C4527" t="s">
        <v>4733</v>
      </c>
      <c r="D4527">
        <v>0</v>
      </c>
    </row>
    <row r="4528" spans="1:4" x14ac:dyDescent="0.25">
      <c r="A4528" t="s">
        <v>1124</v>
      </c>
      <c r="B4528" t="s">
        <v>1907</v>
      </c>
      <c r="C4528" t="s">
        <v>4734</v>
      </c>
      <c r="D4528">
        <v>0</v>
      </c>
    </row>
    <row r="4529" spans="1:4" x14ac:dyDescent="0.25">
      <c r="A4529" t="s">
        <v>1124</v>
      </c>
      <c r="B4529" t="s">
        <v>1907</v>
      </c>
      <c r="C4529" t="s">
        <v>4735</v>
      </c>
      <c r="D4529">
        <v>0</v>
      </c>
    </row>
    <row r="4530" spans="1:4" x14ac:dyDescent="0.25">
      <c r="A4530" t="s">
        <v>1124</v>
      </c>
      <c r="B4530" t="s">
        <v>1907</v>
      </c>
      <c r="C4530" t="s">
        <v>1081</v>
      </c>
      <c r="D4530" t="s">
        <v>3111</v>
      </c>
    </row>
    <row r="4531" spans="1:4" x14ac:dyDescent="0.25">
      <c r="A4531" t="s">
        <v>1124</v>
      </c>
      <c r="B4531" t="s">
        <v>6193</v>
      </c>
      <c r="C4531" t="s">
        <v>4725</v>
      </c>
      <c r="D4531">
        <v>302</v>
      </c>
    </row>
    <row r="4532" spans="1:4" x14ac:dyDescent="0.25">
      <c r="A4532" t="s">
        <v>1124</v>
      </c>
      <c r="B4532" t="s">
        <v>6193</v>
      </c>
      <c r="C4532" t="s">
        <v>1083</v>
      </c>
      <c r="D4532" t="b">
        <v>1</v>
      </c>
    </row>
    <row r="4533" spans="1:4" x14ac:dyDescent="0.25">
      <c r="A4533" t="s">
        <v>1124</v>
      </c>
      <c r="B4533" t="s">
        <v>6193</v>
      </c>
      <c r="C4533" t="s">
        <v>4726</v>
      </c>
      <c r="D4533" t="b">
        <v>1</v>
      </c>
    </row>
    <row r="4534" spans="1:4" x14ac:dyDescent="0.25">
      <c r="A4534" t="s">
        <v>1124</v>
      </c>
      <c r="B4534" t="s">
        <v>6193</v>
      </c>
      <c r="C4534" t="s">
        <v>4727</v>
      </c>
      <c r="D4534" t="b">
        <v>1</v>
      </c>
    </row>
    <row r="4535" spans="1:4" x14ac:dyDescent="0.25">
      <c r="A4535" t="s">
        <v>1124</v>
      </c>
      <c r="B4535" t="s">
        <v>6193</v>
      </c>
      <c r="C4535" t="s">
        <v>4728</v>
      </c>
      <c r="D4535" t="b">
        <v>0</v>
      </c>
    </row>
    <row r="4536" spans="1:4" x14ac:dyDescent="0.25">
      <c r="A4536" t="s">
        <v>1124</v>
      </c>
      <c r="B4536" t="s">
        <v>6193</v>
      </c>
      <c r="C4536" t="s">
        <v>2454</v>
      </c>
      <c r="D4536" t="b">
        <v>0</v>
      </c>
    </row>
    <row r="4537" spans="1:4" x14ac:dyDescent="0.25">
      <c r="A4537" t="s">
        <v>1124</v>
      </c>
      <c r="B4537" t="s">
        <v>6193</v>
      </c>
      <c r="C4537" t="s">
        <v>4729</v>
      </c>
      <c r="D4537">
        <v>3</v>
      </c>
    </row>
    <row r="4538" spans="1:4" x14ac:dyDescent="0.25">
      <c r="A4538" t="s">
        <v>1124</v>
      </c>
      <c r="B4538" t="s">
        <v>6193</v>
      </c>
      <c r="C4538" t="s">
        <v>4730</v>
      </c>
      <c r="D4538">
        <v>0</v>
      </c>
    </row>
    <row r="4539" spans="1:4" x14ac:dyDescent="0.25">
      <c r="A4539" t="s">
        <v>1124</v>
      </c>
      <c r="B4539" t="s">
        <v>6193</v>
      </c>
      <c r="C4539" t="s">
        <v>4731</v>
      </c>
      <c r="D4539">
        <v>0</v>
      </c>
    </row>
    <row r="4540" spans="1:4" x14ac:dyDescent="0.25">
      <c r="A4540" t="s">
        <v>1124</v>
      </c>
      <c r="B4540" t="s">
        <v>6193</v>
      </c>
      <c r="C4540" t="s">
        <v>1046</v>
      </c>
      <c r="D4540">
        <v>0</v>
      </c>
    </row>
    <row r="4541" spans="1:4" x14ac:dyDescent="0.25">
      <c r="A4541" t="s">
        <v>1124</v>
      </c>
      <c r="B4541" t="s">
        <v>6193</v>
      </c>
      <c r="C4541" t="s">
        <v>9</v>
      </c>
      <c r="D4541">
        <v>0</v>
      </c>
    </row>
    <row r="4542" spans="1:4" x14ac:dyDescent="0.25">
      <c r="A4542" t="s">
        <v>1124</v>
      </c>
      <c r="B4542" t="s">
        <v>6193</v>
      </c>
      <c r="C4542" t="s">
        <v>4733</v>
      </c>
      <c r="D4542">
        <v>1</v>
      </c>
    </row>
    <row r="4543" spans="1:4" x14ac:dyDescent="0.25">
      <c r="A4543" t="s">
        <v>1124</v>
      </c>
      <c r="B4543" t="s">
        <v>6193</v>
      </c>
      <c r="C4543" t="s">
        <v>4734</v>
      </c>
      <c r="D4543">
        <v>78</v>
      </c>
    </row>
    <row r="4544" spans="1:4" x14ac:dyDescent="0.25">
      <c r="A4544" t="s">
        <v>1124</v>
      </c>
      <c r="B4544" t="s">
        <v>6193</v>
      </c>
      <c r="C4544" t="s">
        <v>4735</v>
      </c>
      <c r="D4544">
        <v>0</v>
      </c>
    </row>
    <row r="4545" spans="1:4" x14ac:dyDescent="0.25">
      <c r="A4545" t="s">
        <v>1124</v>
      </c>
      <c r="B4545" t="s">
        <v>6193</v>
      </c>
      <c r="C4545" t="s">
        <v>1081</v>
      </c>
      <c r="D4545" t="s">
        <v>3111</v>
      </c>
    </row>
    <row r="4546" spans="1:4" x14ac:dyDescent="0.25">
      <c r="A4546" t="s">
        <v>1124</v>
      </c>
      <c r="B4546" t="s">
        <v>1909</v>
      </c>
      <c r="C4546" t="s">
        <v>4725</v>
      </c>
      <c r="D4546">
        <v>303</v>
      </c>
    </row>
    <row r="4547" spans="1:4" x14ac:dyDescent="0.25">
      <c r="A4547" t="s">
        <v>1124</v>
      </c>
      <c r="B4547" t="s">
        <v>1909</v>
      </c>
      <c r="C4547" t="s">
        <v>1083</v>
      </c>
      <c r="D4547" t="b">
        <v>0</v>
      </c>
    </row>
    <row r="4548" spans="1:4" x14ac:dyDescent="0.25">
      <c r="A4548" t="s">
        <v>1124</v>
      </c>
      <c r="B4548" t="s">
        <v>1909</v>
      </c>
      <c r="C4548" t="s">
        <v>4726</v>
      </c>
      <c r="D4548" t="b">
        <v>0</v>
      </c>
    </row>
    <row r="4549" spans="1:4" x14ac:dyDescent="0.25">
      <c r="A4549" t="s">
        <v>1124</v>
      </c>
      <c r="B4549" t="s">
        <v>1909</v>
      </c>
      <c r="C4549" t="s">
        <v>4727</v>
      </c>
      <c r="D4549" t="b">
        <v>0</v>
      </c>
    </row>
    <row r="4550" spans="1:4" x14ac:dyDescent="0.25">
      <c r="A4550" t="s">
        <v>1124</v>
      </c>
      <c r="B4550" t="s">
        <v>1909</v>
      </c>
      <c r="C4550" t="s">
        <v>4728</v>
      </c>
      <c r="D4550" t="b">
        <v>0</v>
      </c>
    </row>
    <row r="4551" spans="1:4" x14ac:dyDescent="0.25">
      <c r="A4551" t="s">
        <v>1124</v>
      </c>
      <c r="B4551" t="s">
        <v>1909</v>
      </c>
      <c r="C4551" t="s">
        <v>2454</v>
      </c>
      <c r="D4551" t="b">
        <v>0</v>
      </c>
    </row>
    <row r="4552" spans="1:4" x14ac:dyDescent="0.25">
      <c r="A4552" t="s">
        <v>1124</v>
      </c>
      <c r="B4552" t="s">
        <v>1909</v>
      </c>
      <c r="C4552" t="s">
        <v>4729</v>
      </c>
      <c r="D4552">
        <v>0</v>
      </c>
    </row>
    <row r="4553" spans="1:4" x14ac:dyDescent="0.25">
      <c r="A4553" t="s">
        <v>1124</v>
      </c>
      <c r="B4553" t="s">
        <v>1909</v>
      </c>
      <c r="C4553" t="s">
        <v>4730</v>
      </c>
      <c r="D4553">
        <v>0</v>
      </c>
    </row>
    <row r="4554" spans="1:4" x14ac:dyDescent="0.25">
      <c r="A4554" t="s">
        <v>1124</v>
      </c>
      <c r="B4554" t="s">
        <v>1909</v>
      </c>
      <c r="C4554" t="s">
        <v>4731</v>
      </c>
      <c r="D4554">
        <v>0</v>
      </c>
    </row>
    <row r="4555" spans="1:4" x14ac:dyDescent="0.25">
      <c r="A4555" t="s">
        <v>1124</v>
      </c>
      <c r="B4555" t="s">
        <v>1909</v>
      </c>
      <c r="C4555" t="s">
        <v>1046</v>
      </c>
      <c r="D4555">
        <v>0</v>
      </c>
    </row>
    <row r="4556" spans="1:4" x14ac:dyDescent="0.25">
      <c r="A4556" t="s">
        <v>1124</v>
      </c>
      <c r="B4556" t="s">
        <v>1909</v>
      </c>
      <c r="C4556" t="s">
        <v>9</v>
      </c>
      <c r="D4556">
        <v>0</v>
      </c>
    </row>
    <row r="4557" spans="1:4" x14ac:dyDescent="0.25">
      <c r="A4557" t="s">
        <v>1124</v>
      </c>
      <c r="B4557" t="s">
        <v>1909</v>
      </c>
      <c r="C4557" t="s">
        <v>4733</v>
      </c>
      <c r="D4557">
        <v>0</v>
      </c>
    </row>
    <row r="4558" spans="1:4" x14ac:dyDescent="0.25">
      <c r="A4558" t="s">
        <v>1124</v>
      </c>
      <c r="B4558" t="s">
        <v>1909</v>
      </c>
      <c r="C4558" t="s">
        <v>4734</v>
      </c>
      <c r="D4558">
        <v>0</v>
      </c>
    </row>
    <row r="4559" spans="1:4" x14ac:dyDescent="0.25">
      <c r="A4559" t="s">
        <v>1124</v>
      </c>
      <c r="B4559" t="s">
        <v>1909</v>
      </c>
      <c r="C4559" t="s">
        <v>4735</v>
      </c>
      <c r="D4559">
        <v>0</v>
      </c>
    </row>
    <row r="4560" spans="1:4" x14ac:dyDescent="0.25">
      <c r="A4560" t="s">
        <v>1124</v>
      </c>
      <c r="B4560" t="s">
        <v>1909</v>
      </c>
      <c r="C4560" t="s">
        <v>1081</v>
      </c>
      <c r="D4560" t="s">
        <v>3111</v>
      </c>
    </row>
    <row r="4561" spans="1:4" x14ac:dyDescent="0.25">
      <c r="A4561" t="s">
        <v>1124</v>
      </c>
      <c r="B4561" t="s">
        <v>1910</v>
      </c>
      <c r="C4561" t="s">
        <v>4725</v>
      </c>
      <c r="D4561">
        <v>304</v>
      </c>
    </row>
    <row r="4562" spans="1:4" x14ac:dyDescent="0.25">
      <c r="A4562" t="s">
        <v>1124</v>
      </c>
      <c r="B4562" t="s">
        <v>1910</v>
      </c>
      <c r="C4562" t="s">
        <v>1083</v>
      </c>
      <c r="D4562" t="b">
        <v>0</v>
      </c>
    </row>
    <row r="4563" spans="1:4" x14ac:dyDescent="0.25">
      <c r="A4563" t="s">
        <v>1124</v>
      </c>
      <c r="B4563" t="s">
        <v>1910</v>
      </c>
      <c r="C4563" t="s">
        <v>4726</v>
      </c>
      <c r="D4563" t="b">
        <v>0</v>
      </c>
    </row>
    <row r="4564" spans="1:4" x14ac:dyDescent="0.25">
      <c r="A4564" t="s">
        <v>1124</v>
      </c>
      <c r="B4564" t="s">
        <v>1910</v>
      </c>
      <c r="C4564" t="s">
        <v>4727</v>
      </c>
      <c r="D4564" t="b">
        <v>0</v>
      </c>
    </row>
    <row r="4565" spans="1:4" x14ac:dyDescent="0.25">
      <c r="A4565" t="s">
        <v>1124</v>
      </c>
      <c r="B4565" t="s">
        <v>1910</v>
      </c>
      <c r="C4565" t="s">
        <v>4728</v>
      </c>
      <c r="D4565" t="b">
        <v>0</v>
      </c>
    </row>
    <row r="4566" spans="1:4" x14ac:dyDescent="0.25">
      <c r="A4566" t="s">
        <v>1124</v>
      </c>
      <c r="B4566" t="s">
        <v>1910</v>
      </c>
      <c r="C4566" t="s">
        <v>2454</v>
      </c>
      <c r="D4566" t="b">
        <v>0</v>
      </c>
    </row>
    <row r="4567" spans="1:4" x14ac:dyDescent="0.25">
      <c r="A4567" t="s">
        <v>1124</v>
      </c>
      <c r="B4567" t="s">
        <v>1910</v>
      </c>
      <c r="C4567" t="s">
        <v>4729</v>
      </c>
      <c r="D4567">
        <v>0</v>
      </c>
    </row>
    <row r="4568" spans="1:4" x14ac:dyDescent="0.25">
      <c r="A4568" t="s">
        <v>1124</v>
      </c>
      <c r="B4568" t="s">
        <v>1910</v>
      </c>
      <c r="C4568" t="s">
        <v>4730</v>
      </c>
      <c r="D4568">
        <v>0</v>
      </c>
    </row>
    <row r="4569" spans="1:4" x14ac:dyDescent="0.25">
      <c r="A4569" t="s">
        <v>1124</v>
      </c>
      <c r="B4569" t="s">
        <v>1910</v>
      </c>
      <c r="C4569" t="s">
        <v>4731</v>
      </c>
      <c r="D4569">
        <v>0</v>
      </c>
    </row>
    <row r="4570" spans="1:4" x14ac:dyDescent="0.25">
      <c r="A4570" t="s">
        <v>1124</v>
      </c>
      <c r="B4570" t="s">
        <v>1910</v>
      </c>
      <c r="C4570" t="s">
        <v>1046</v>
      </c>
      <c r="D4570">
        <v>0</v>
      </c>
    </row>
    <row r="4571" spans="1:4" x14ac:dyDescent="0.25">
      <c r="A4571" t="s">
        <v>1124</v>
      </c>
      <c r="B4571" t="s">
        <v>1910</v>
      </c>
      <c r="C4571" t="s">
        <v>9</v>
      </c>
      <c r="D4571">
        <v>0</v>
      </c>
    </row>
    <row r="4572" spans="1:4" x14ac:dyDescent="0.25">
      <c r="A4572" t="s">
        <v>1124</v>
      </c>
      <c r="B4572" t="s">
        <v>1910</v>
      </c>
      <c r="C4572" t="s">
        <v>4733</v>
      </c>
      <c r="D4572">
        <v>0</v>
      </c>
    </row>
    <row r="4573" spans="1:4" x14ac:dyDescent="0.25">
      <c r="A4573" t="s">
        <v>1124</v>
      </c>
      <c r="B4573" t="s">
        <v>1910</v>
      </c>
      <c r="C4573" t="s">
        <v>4734</v>
      </c>
      <c r="D4573">
        <v>0</v>
      </c>
    </row>
    <row r="4574" spans="1:4" x14ac:dyDescent="0.25">
      <c r="A4574" t="s">
        <v>1124</v>
      </c>
      <c r="B4574" t="s">
        <v>1910</v>
      </c>
      <c r="C4574" t="s">
        <v>4735</v>
      </c>
      <c r="D4574">
        <v>0</v>
      </c>
    </row>
    <row r="4575" spans="1:4" x14ac:dyDescent="0.25">
      <c r="A4575" t="s">
        <v>1124</v>
      </c>
      <c r="B4575" t="s">
        <v>1910</v>
      </c>
      <c r="C4575" t="s">
        <v>1081</v>
      </c>
      <c r="D4575" t="s">
        <v>3111</v>
      </c>
    </row>
    <row r="4576" spans="1:4" x14ac:dyDescent="0.25">
      <c r="A4576" t="s">
        <v>1124</v>
      </c>
      <c r="B4576" t="s">
        <v>1911</v>
      </c>
      <c r="C4576" t="s">
        <v>4725</v>
      </c>
      <c r="D4576">
        <v>305</v>
      </c>
    </row>
    <row r="4577" spans="1:4" x14ac:dyDescent="0.25">
      <c r="A4577" t="s">
        <v>1124</v>
      </c>
      <c r="B4577" t="s">
        <v>1911</v>
      </c>
      <c r="C4577" t="s">
        <v>1083</v>
      </c>
      <c r="D4577" t="b">
        <v>0</v>
      </c>
    </row>
    <row r="4578" spans="1:4" x14ac:dyDescent="0.25">
      <c r="A4578" t="s">
        <v>1124</v>
      </c>
      <c r="B4578" t="s">
        <v>1911</v>
      </c>
      <c r="C4578" t="s">
        <v>4726</v>
      </c>
      <c r="D4578" t="b">
        <v>0</v>
      </c>
    </row>
    <row r="4579" spans="1:4" x14ac:dyDescent="0.25">
      <c r="A4579" t="s">
        <v>1124</v>
      </c>
      <c r="B4579" t="s">
        <v>1911</v>
      </c>
      <c r="C4579" t="s">
        <v>4727</v>
      </c>
      <c r="D4579" t="b">
        <v>0</v>
      </c>
    </row>
    <row r="4580" spans="1:4" x14ac:dyDescent="0.25">
      <c r="A4580" t="s">
        <v>1124</v>
      </c>
      <c r="B4580" t="s">
        <v>1911</v>
      </c>
      <c r="C4580" t="s">
        <v>4728</v>
      </c>
      <c r="D4580" t="b">
        <v>0</v>
      </c>
    </row>
    <row r="4581" spans="1:4" x14ac:dyDescent="0.25">
      <c r="A4581" t="s">
        <v>1124</v>
      </c>
      <c r="B4581" t="s">
        <v>1911</v>
      </c>
      <c r="C4581" t="s">
        <v>2454</v>
      </c>
      <c r="D4581" t="b">
        <v>0</v>
      </c>
    </row>
    <row r="4582" spans="1:4" x14ac:dyDescent="0.25">
      <c r="A4582" t="s">
        <v>1124</v>
      </c>
      <c r="B4582" t="s">
        <v>1911</v>
      </c>
      <c r="C4582" t="s">
        <v>4729</v>
      </c>
      <c r="D4582">
        <v>0</v>
      </c>
    </row>
    <row r="4583" spans="1:4" x14ac:dyDescent="0.25">
      <c r="A4583" t="s">
        <v>1124</v>
      </c>
      <c r="B4583" t="s">
        <v>1911</v>
      </c>
      <c r="C4583" t="s">
        <v>4730</v>
      </c>
      <c r="D4583">
        <v>0</v>
      </c>
    </row>
    <row r="4584" spans="1:4" x14ac:dyDescent="0.25">
      <c r="A4584" t="s">
        <v>1124</v>
      </c>
      <c r="B4584" t="s">
        <v>1911</v>
      </c>
      <c r="C4584" t="s">
        <v>4731</v>
      </c>
      <c r="D4584">
        <v>0</v>
      </c>
    </row>
    <row r="4585" spans="1:4" x14ac:dyDescent="0.25">
      <c r="A4585" t="s">
        <v>1124</v>
      </c>
      <c r="B4585" t="s">
        <v>1911</v>
      </c>
      <c r="C4585" t="s">
        <v>1046</v>
      </c>
      <c r="D4585">
        <v>0</v>
      </c>
    </row>
    <row r="4586" spans="1:4" x14ac:dyDescent="0.25">
      <c r="A4586" t="s">
        <v>1124</v>
      </c>
      <c r="B4586" t="s">
        <v>1911</v>
      </c>
      <c r="C4586" t="s">
        <v>9</v>
      </c>
      <c r="D4586">
        <v>0</v>
      </c>
    </row>
    <row r="4587" spans="1:4" x14ac:dyDescent="0.25">
      <c r="A4587" t="s">
        <v>1124</v>
      </c>
      <c r="B4587" t="s">
        <v>1911</v>
      </c>
      <c r="C4587" t="s">
        <v>4733</v>
      </c>
      <c r="D4587">
        <v>0</v>
      </c>
    </row>
    <row r="4588" spans="1:4" x14ac:dyDescent="0.25">
      <c r="A4588" t="s">
        <v>1124</v>
      </c>
      <c r="B4588" t="s">
        <v>1911</v>
      </c>
      <c r="C4588" t="s">
        <v>4734</v>
      </c>
      <c r="D4588">
        <v>0</v>
      </c>
    </row>
    <row r="4589" spans="1:4" x14ac:dyDescent="0.25">
      <c r="A4589" t="s">
        <v>1124</v>
      </c>
      <c r="B4589" t="s">
        <v>1911</v>
      </c>
      <c r="C4589" t="s">
        <v>4735</v>
      </c>
      <c r="D4589">
        <v>0</v>
      </c>
    </row>
    <row r="4590" spans="1:4" x14ac:dyDescent="0.25">
      <c r="A4590" t="s">
        <v>1124</v>
      </c>
      <c r="B4590" t="s">
        <v>1911</v>
      </c>
      <c r="C4590" t="s">
        <v>1081</v>
      </c>
      <c r="D4590" t="s">
        <v>3111</v>
      </c>
    </row>
    <row r="4591" spans="1:4" x14ac:dyDescent="0.25">
      <c r="A4591" t="s">
        <v>1124</v>
      </c>
      <c r="B4591" t="s">
        <v>1912</v>
      </c>
      <c r="C4591" t="s">
        <v>4725</v>
      </c>
      <c r="D4591">
        <v>306</v>
      </c>
    </row>
    <row r="4592" spans="1:4" x14ac:dyDescent="0.25">
      <c r="A4592" t="s">
        <v>1124</v>
      </c>
      <c r="B4592" t="s">
        <v>1912</v>
      </c>
      <c r="C4592" t="s">
        <v>1083</v>
      </c>
      <c r="D4592" t="b">
        <v>0</v>
      </c>
    </row>
    <row r="4593" spans="1:4" x14ac:dyDescent="0.25">
      <c r="A4593" t="s">
        <v>1124</v>
      </c>
      <c r="B4593" t="s">
        <v>1912</v>
      </c>
      <c r="C4593" t="s">
        <v>4726</v>
      </c>
      <c r="D4593" t="b">
        <v>0</v>
      </c>
    </row>
    <row r="4594" spans="1:4" x14ac:dyDescent="0.25">
      <c r="A4594" t="s">
        <v>1124</v>
      </c>
      <c r="B4594" t="s">
        <v>1912</v>
      </c>
      <c r="C4594" t="s">
        <v>4727</v>
      </c>
      <c r="D4594" t="b">
        <v>0</v>
      </c>
    </row>
    <row r="4595" spans="1:4" x14ac:dyDescent="0.25">
      <c r="A4595" t="s">
        <v>1124</v>
      </c>
      <c r="B4595" t="s">
        <v>1912</v>
      </c>
      <c r="C4595" t="s">
        <v>4728</v>
      </c>
      <c r="D4595" t="b">
        <v>0</v>
      </c>
    </row>
    <row r="4596" spans="1:4" x14ac:dyDescent="0.25">
      <c r="A4596" t="s">
        <v>1124</v>
      </c>
      <c r="B4596" t="s">
        <v>1912</v>
      </c>
      <c r="C4596" t="s">
        <v>2454</v>
      </c>
      <c r="D4596" t="b">
        <v>0</v>
      </c>
    </row>
    <row r="4597" spans="1:4" x14ac:dyDescent="0.25">
      <c r="A4597" t="s">
        <v>1124</v>
      </c>
      <c r="B4597" t="s">
        <v>1912</v>
      </c>
      <c r="C4597" t="s">
        <v>4729</v>
      </c>
      <c r="D4597">
        <v>0</v>
      </c>
    </row>
    <row r="4598" spans="1:4" x14ac:dyDescent="0.25">
      <c r="A4598" t="s">
        <v>1124</v>
      </c>
      <c r="B4598" t="s">
        <v>1912</v>
      </c>
      <c r="C4598" t="s">
        <v>4730</v>
      </c>
      <c r="D4598">
        <v>0</v>
      </c>
    </row>
    <row r="4599" spans="1:4" x14ac:dyDescent="0.25">
      <c r="A4599" t="s">
        <v>1124</v>
      </c>
      <c r="B4599" t="s">
        <v>1912</v>
      </c>
      <c r="C4599" t="s">
        <v>4731</v>
      </c>
      <c r="D4599">
        <v>0</v>
      </c>
    </row>
    <row r="4600" spans="1:4" x14ac:dyDescent="0.25">
      <c r="A4600" t="s">
        <v>1124</v>
      </c>
      <c r="B4600" t="s">
        <v>1912</v>
      </c>
      <c r="C4600" t="s">
        <v>1046</v>
      </c>
      <c r="D4600">
        <v>0</v>
      </c>
    </row>
    <row r="4601" spans="1:4" x14ac:dyDescent="0.25">
      <c r="A4601" t="s">
        <v>1124</v>
      </c>
      <c r="B4601" t="s">
        <v>1912</v>
      </c>
      <c r="C4601" t="s">
        <v>9</v>
      </c>
      <c r="D4601">
        <v>0</v>
      </c>
    </row>
    <row r="4602" spans="1:4" x14ac:dyDescent="0.25">
      <c r="A4602" t="s">
        <v>1124</v>
      </c>
      <c r="B4602" t="s">
        <v>1912</v>
      </c>
      <c r="C4602" t="s">
        <v>4733</v>
      </c>
      <c r="D4602">
        <v>0</v>
      </c>
    </row>
    <row r="4603" spans="1:4" x14ac:dyDescent="0.25">
      <c r="A4603" t="s">
        <v>1124</v>
      </c>
      <c r="B4603" t="s">
        <v>1912</v>
      </c>
      <c r="C4603" t="s">
        <v>4734</v>
      </c>
      <c r="D4603">
        <v>0</v>
      </c>
    </row>
    <row r="4604" spans="1:4" x14ac:dyDescent="0.25">
      <c r="A4604" t="s">
        <v>1124</v>
      </c>
      <c r="B4604" t="s">
        <v>1912</v>
      </c>
      <c r="C4604" t="s">
        <v>4735</v>
      </c>
      <c r="D4604">
        <v>0</v>
      </c>
    </row>
    <row r="4605" spans="1:4" x14ac:dyDescent="0.25">
      <c r="A4605" t="s">
        <v>1124</v>
      </c>
      <c r="B4605" t="s">
        <v>1912</v>
      </c>
      <c r="C4605" t="s">
        <v>1081</v>
      </c>
      <c r="D4605" t="s">
        <v>3111</v>
      </c>
    </row>
    <row r="4606" spans="1:4" x14ac:dyDescent="0.25">
      <c r="A4606" t="s">
        <v>1124</v>
      </c>
      <c r="B4606" t="s">
        <v>1913</v>
      </c>
      <c r="C4606" t="s">
        <v>4725</v>
      </c>
      <c r="D4606">
        <v>307</v>
      </c>
    </row>
    <row r="4607" spans="1:4" x14ac:dyDescent="0.25">
      <c r="A4607" t="s">
        <v>1124</v>
      </c>
      <c r="B4607" t="s">
        <v>1913</v>
      </c>
      <c r="C4607" t="s">
        <v>1083</v>
      </c>
      <c r="D4607" t="b">
        <v>0</v>
      </c>
    </row>
    <row r="4608" spans="1:4" x14ac:dyDescent="0.25">
      <c r="A4608" t="s">
        <v>1124</v>
      </c>
      <c r="B4608" t="s">
        <v>1913</v>
      </c>
      <c r="C4608" t="s">
        <v>4726</v>
      </c>
      <c r="D4608" t="b">
        <v>0</v>
      </c>
    </row>
    <row r="4609" spans="1:4" x14ac:dyDescent="0.25">
      <c r="A4609" t="s">
        <v>1124</v>
      </c>
      <c r="B4609" t="s">
        <v>1913</v>
      </c>
      <c r="C4609" t="s">
        <v>4727</v>
      </c>
      <c r="D4609" t="b">
        <v>0</v>
      </c>
    </row>
    <row r="4610" spans="1:4" x14ac:dyDescent="0.25">
      <c r="A4610" t="s">
        <v>1124</v>
      </c>
      <c r="B4610" t="s">
        <v>1913</v>
      </c>
      <c r="C4610" t="s">
        <v>4728</v>
      </c>
      <c r="D4610" t="b">
        <v>0</v>
      </c>
    </row>
    <row r="4611" spans="1:4" x14ac:dyDescent="0.25">
      <c r="A4611" t="s">
        <v>1124</v>
      </c>
      <c r="B4611" t="s">
        <v>1913</v>
      </c>
      <c r="C4611" t="s">
        <v>2454</v>
      </c>
      <c r="D4611" t="b">
        <v>0</v>
      </c>
    </row>
    <row r="4612" spans="1:4" x14ac:dyDescent="0.25">
      <c r="A4612" t="s">
        <v>1124</v>
      </c>
      <c r="B4612" t="s">
        <v>1913</v>
      </c>
      <c r="C4612" t="s">
        <v>4729</v>
      </c>
      <c r="D4612">
        <v>0</v>
      </c>
    </row>
    <row r="4613" spans="1:4" x14ac:dyDescent="0.25">
      <c r="A4613" t="s">
        <v>1124</v>
      </c>
      <c r="B4613" t="s">
        <v>1913</v>
      </c>
      <c r="C4613" t="s">
        <v>4730</v>
      </c>
      <c r="D4613">
        <v>0</v>
      </c>
    </row>
    <row r="4614" spans="1:4" x14ac:dyDescent="0.25">
      <c r="A4614" t="s">
        <v>1124</v>
      </c>
      <c r="B4614" t="s">
        <v>1913</v>
      </c>
      <c r="C4614" t="s">
        <v>4731</v>
      </c>
      <c r="D4614">
        <v>0</v>
      </c>
    </row>
    <row r="4615" spans="1:4" x14ac:dyDescent="0.25">
      <c r="A4615" t="s">
        <v>1124</v>
      </c>
      <c r="B4615" t="s">
        <v>1913</v>
      </c>
      <c r="C4615" t="s">
        <v>1046</v>
      </c>
      <c r="D4615">
        <v>0</v>
      </c>
    </row>
    <row r="4616" spans="1:4" x14ac:dyDescent="0.25">
      <c r="A4616" t="s">
        <v>1124</v>
      </c>
      <c r="B4616" t="s">
        <v>1913</v>
      </c>
      <c r="C4616" t="s">
        <v>9</v>
      </c>
      <c r="D4616">
        <v>0</v>
      </c>
    </row>
    <row r="4617" spans="1:4" x14ac:dyDescent="0.25">
      <c r="A4617" t="s">
        <v>1124</v>
      </c>
      <c r="B4617" t="s">
        <v>1913</v>
      </c>
      <c r="C4617" t="s">
        <v>4733</v>
      </c>
      <c r="D4617">
        <v>0</v>
      </c>
    </row>
    <row r="4618" spans="1:4" x14ac:dyDescent="0.25">
      <c r="A4618" t="s">
        <v>1124</v>
      </c>
      <c r="B4618" t="s">
        <v>1913</v>
      </c>
      <c r="C4618" t="s">
        <v>4734</v>
      </c>
      <c r="D4618">
        <v>0</v>
      </c>
    </row>
    <row r="4619" spans="1:4" x14ac:dyDescent="0.25">
      <c r="A4619" t="s">
        <v>1124</v>
      </c>
      <c r="B4619" t="s">
        <v>1913</v>
      </c>
      <c r="C4619" t="s">
        <v>4735</v>
      </c>
      <c r="D4619">
        <v>0</v>
      </c>
    </row>
    <row r="4620" spans="1:4" x14ac:dyDescent="0.25">
      <c r="A4620" t="s">
        <v>1124</v>
      </c>
      <c r="B4620" t="s">
        <v>1913</v>
      </c>
      <c r="C4620" t="s">
        <v>1081</v>
      </c>
      <c r="D4620" t="s">
        <v>3111</v>
      </c>
    </row>
    <row r="4621" spans="1:4" x14ac:dyDescent="0.25">
      <c r="A4621" t="s">
        <v>1124</v>
      </c>
      <c r="B4621" t="s">
        <v>1914</v>
      </c>
      <c r="C4621" t="s">
        <v>4725</v>
      </c>
      <c r="D4621">
        <v>308</v>
      </c>
    </row>
    <row r="4622" spans="1:4" x14ac:dyDescent="0.25">
      <c r="A4622" t="s">
        <v>1124</v>
      </c>
      <c r="B4622" t="s">
        <v>1914</v>
      </c>
      <c r="C4622" t="s">
        <v>1083</v>
      </c>
      <c r="D4622" t="b">
        <v>0</v>
      </c>
    </row>
    <row r="4623" spans="1:4" x14ac:dyDescent="0.25">
      <c r="A4623" t="s">
        <v>1124</v>
      </c>
      <c r="B4623" t="s">
        <v>1914</v>
      </c>
      <c r="C4623" t="s">
        <v>4726</v>
      </c>
      <c r="D4623" t="b">
        <v>0</v>
      </c>
    </row>
    <row r="4624" spans="1:4" x14ac:dyDescent="0.25">
      <c r="A4624" t="s">
        <v>1124</v>
      </c>
      <c r="B4624" t="s">
        <v>1914</v>
      </c>
      <c r="C4624" t="s">
        <v>4727</v>
      </c>
      <c r="D4624" t="b">
        <v>0</v>
      </c>
    </row>
    <row r="4625" spans="1:4" x14ac:dyDescent="0.25">
      <c r="A4625" t="s">
        <v>1124</v>
      </c>
      <c r="B4625" t="s">
        <v>1914</v>
      </c>
      <c r="C4625" t="s">
        <v>4728</v>
      </c>
      <c r="D4625" t="b">
        <v>0</v>
      </c>
    </row>
    <row r="4626" spans="1:4" x14ac:dyDescent="0.25">
      <c r="A4626" t="s">
        <v>1124</v>
      </c>
      <c r="B4626" t="s">
        <v>1914</v>
      </c>
      <c r="C4626" t="s">
        <v>2454</v>
      </c>
      <c r="D4626" t="b">
        <v>0</v>
      </c>
    </row>
    <row r="4627" spans="1:4" x14ac:dyDescent="0.25">
      <c r="A4627" t="s">
        <v>1124</v>
      </c>
      <c r="B4627" t="s">
        <v>1914</v>
      </c>
      <c r="C4627" t="s">
        <v>4729</v>
      </c>
      <c r="D4627">
        <v>0</v>
      </c>
    </row>
    <row r="4628" spans="1:4" x14ac:dyDescent="0.25">
      <c r="A4628" t="s">
        <v>1124</v>
      </c>
      <c r="B4628" t="s">
        <v>1914</v>
      </c>
      <c r="C4628" t="s">
        <v>4730</v>
      </c>
      <c r="D4628">
        <v>0</v>
      </c>
    </row>
    <row r="4629" spans="1:4" x14ac:dyDescent="0.25">
      <c r="A4629" t="s">
        <v>1124</v>
      </c>
      <c r="B4629" t="s">
        <v>1914</v>
      </c>
      <c r="C4629" t="s">
        <v>4731</v>
      </c>
      <c r="D4629">
        <v>0</v>
      </c>
    </row>
    <row r="4630" spans="1:4" x14ac:dyDescent="0.25">
      <c r="A4630" t="s">
        <v>1124</v>
      </c>
      <c r="B4630" t="s">
        <v>1914</v>
      </c>
      <c r="C4630" t="s">
        <v>1046</v>
      </c>
      <c r="D4630">
        <v>0</v>
      </c>
    </row>
    <row r="4631" spans="1:4" x14ac:dyDescent="0.25">
      <c r="A4631" t="s">
        <v>1124</v>
      </c>
      <c r="B4631" t="s">
        <v>1914</v>
      </c>
      <c r="C4631" t="s">
        <v>9</v>
      </c>
      <c r="D4631">
        <v>0</v>
      </c>
    </row>
    <row r="4632" spans="1:4" x14ac:dyDescent="0.25">
      <c r="A4632" t="s">
        <v>1124</v>
      </c>
      <c r="B4632" t="s">
        <v>1914</v>
      </c>
      <c r="C4632" t="s">
        <v>4733</v>
      </c>
      <c r="D4632">
        <v>0</v>
      </c>
    </row>
    <row r="4633" spans="1:4" x14ac:dyDescent="0.25">
      <c r="A4633" t="s">
        <v>1124</v>
      </c>
      <c r="B4633" t="s">
        <v>1914</v>
      </c>
      <c r="C4633" t="s">
        <v>4734</v>
      </c>
      <c r="D4633">
        <v>0</v>
      </c>
    </row>
    <row r="4634" spans="1:4" x14ac:dyDescent="0.25">
      <c r="A4634" t="s">
        <v>1124</v>
      </c>
      <c r="B4634" t="s">
        <v>1914</v>
      </c>
      <c r="C4634" t="s">
        <v>4735</v>
      </c>
      <c r="D4634">
        <v>0</v>
      </c>
    </row>
    <row r="4635" spans="1:4" x14ac:dyDescent="0.25">
      <c r="A4635" t="s">
        <v>1124</v>
      </c>
      <c r="B4635" t="s">
        <v>1914</v>
      </c>
      <c r="C4635" t="s">
        <v>1081</v>
      </c>
      <c r="D4635" t="s">
        <v>3111</v>
      </c>
    </row>
    <row r="4636" spans="1:4" x14ac:dyDescent="0.25">
      <c r="A4636" t="s">
        <v>1124</v>
      </c>
      <c r="B4636" t="s">
        <v>1915</v>
      </c>
      <c r="C4636" t="s">
        <v>4725</v>
      </c>
      <c r="D4636">
        <v>309</v>
      </c>
    </row>
    <row r="4637" spans="1:4" x14ac:dyDescent="0.25">
      <c r="A4637" t="s">
        <v>1124</v>
      </c>
      <c r="B4637" t="s">
        <v>1915</v>
      </c>
      <c r="C4637" t="s">
        <v>1083</v>
      </c>
      <c r="D4637" t="b">
        <v>0</v>
      </c>
    </row>
    <row r="4638" spans="1:4" x14ac:dyDescent="0.25">
      <c r="A4638" t="s">
        <v>1124</v>
      </c>
      <c r="B4638" t="s">
        <v>1915</v>
      </c>
      <c r="C4638" t="s">
        <v>4726</v>
      </c>
      <c r="D4638" t="b">
        <v>0</v>
      </c>
    </row>
    <row r="4639" spans="1:4" x14ac:dyDescent="0.25">
      <c r="A4639" t="s">
        <v>1124</v>
      </c>
      <c r="B4639" t="s">
        <v>1915</v>
      </c>
      <c r="C4639" t="s">
        <v>4727</v>
      </c>
      <c r="D4639" t="b">
        <v>0</v>
      </c>
    </row>
    <row r="4640" spans="1:4" x14ac:dyDescent="0.25">
      <c r="A4640" t="s">
        <v>1124</v>
      </c>
      <c r="B4640" t="s">
        <v>1915</v>
      </c>
      <c r="C4640" t="s">
        <v>4728</v>
      </c>
      <c r="D4640" t="b">
        <v>0</v>
      </c>
    </row>
    <row r="4641" spans="1:4" x14ac:dyDescent="0.25">
      <c r="A4641" t="s">
        <v>1124</v>
      </c>
      <c r="B4641" t="s">
        <v>1915</v>
      </c>
      <c r="C4641" t="s">
        <v>2454</v>
      </c>
      <c r="D4641" t="b">
        <v>0</v>
      </c>
    </row>
    <row r="4642" spans="1:4" x14ac:dyDescent="0.25">
      <c r="A4642" t="s">
        <v>1124</v>
      </c>
      <c r="B4642" t="s">
        <v>1915</v>
      </c>
      <c r="C4642" t="s">
        <v>4729</v>
      </c>
      <c r="D4642">
        <v>0</v>
      </c>
    </row>
    <row r="4643" spans="1:4" x14ac:dyDescent="0.25">
      <c r="A4643" t="s">
        <v>1124</v>
      </c>
      <c r="B4643" t="s">
        <v>1915</v>
      </c>
      <c r="C4643" t="s">
        <v>4730</v>
      </c>
      <c r="D4643">
        <v>0</v>
      </c>
    </row>
    <row r="4644" spans="1:4" x14ac:dyDescent="0.25">
      <c r="A4644" t="s">
        <v>1124</v>
      </c>
      <c r="B4644" t="s">
        <v>1915</v>
      </c>
      <c r="C4644" t="s">
        <v>4731</v>
      </c>
      <c r="D4644">
        <v>0</v>
      </c>
    </row>
    <row r="4645" spans="1:4" x14ac:dyDescent="0.25">
      <c r="A4645" t="s">
        <v>1124</v>
      </c>
      <c r="B4645" t="s">
        <v>1915</v>
      </c>
      <c r="C4645" t="s">
        <v>1046</v>
      </c>
      <c r="D4645">
        <v>0</v>
      </c>
    </row>
    <row r="4646" spans="1:4" x14ac:dyDescent="0.25">
      <c r="A4646" t="s">
        <v>1124</v>
      </c>
      <c r="B4646" t="s">
        <v>1915</v>
      </c>
      <c r="C4646" t="s">
        <v>9</v>
      </c>
      <c r="D4646">
        <v>0</v>
      </c>
    </row>
    <row r="4647" spans="1:4" x14ac:dyDescent="0.25">
      <c r="A4647" t="s">
        <v>1124</v>
      </c>
      <c r="B4647" t="s">
        <v>1915</v>
      </c>
      <c r="C4647" t="s">
        <v>4733</v>
      </c>
      <c r="D4647">
        <v>0</v>
      </c>
    </row>
    <row r="4648" spans="1:4" x14ac:dyDescent="0.25">
      <c r="A4648" t="s">
        <v>1124</v>
      </c>
      <c r="B4648" t="s">
        <v>1915</v>
      </c>
      <c r="C4648" t="s">
        <v>4734</v>
      </c>
      <c r="D4648">
        <v>0</v>
      </c>
    </row>
    <row r="4649" spans="1:4" x14ac:dyDescent="0.25">
      <c r="A4649" t="s">
        <v>1124</v>
      </c>
      <c r="B4649" t="s">
        <v>1915</v>
      </c>
      <c r="C4649" t="s">
        <v>4735</v>
      </c>
      <c r="D4649">
        <v>0</v>
      </c>
    </row>
    <row r="4650" spans="1:4" x14ac:dyDescent="0.25">
      <c r="A4650" t="s">
        <v>1124</v>
      </c>
      <c r="B4650" t="s">
        <v>1915</v>
      </c>
      <c r="C4650" t="s">
        <v>1081</v>
      </c>
      <c r="D4650" t="s">
        <v>3111</v>
      </c>
    </row>
    <row r="4651" spans="1:4" x14ac:dyDescent="0.25">
      <c r="A4651" t="s">
        <v>1124</v>
      </c>
      <c r="B4651" t="s">
        <v>1916</v>
      </c>
      <c r="C4651" t="s">
        <v>4725</v>
      </c>
      <c r="D4651">
        <v>310</v>
      </c>
    </row>
    <row r="4652" spans="1:4" x14ac:dyDescent="0.25">
      <c r="A4652" t="s">
        <v>1124</v>
      </c>
      <c r="B4652" t="s">
        <v>1916</v>
      </c>
      <c r="C4652" t="s">
        <v>1083</v>
      </c>
      <c r="D4652" t="b">
        <v>0</v>
      </c>
    </row>
    <row r="4653" spans="1:4" x14ac:dyDescent="0.25">
      <c r="A4653" t="s">
        <v>1124</v>
      </c>
      <c r="B4653" t="s">
        <v>1916</v>
      </c>
      <c r="C4653" t="s">
        <v>4726</v>
      </c>
      <c r="D4653" t="b">
        <v>0</v>
      </c>
    </row>
    <row r="4654" spans="1:4" x14ac:dyDescent="0.25">
      <c r="A4654" t="s">
        <v>1124</v>
      </c>
      <c r="B4654" t="s">
        <v>1916</v>
      </c>
      <c r="C4654" t="s">
        <v>4727</v>
      </c>
      <c r="D4654" t="b">
        <v>0</v>
      </c>
    </row>
    <row r="4655" spans="1:4" x14ac:dyDescent="0.25">
      <c r="A4655" t="s">
        <v>1124</v>
      </c>
      <c r="B4655" t="s">
        <v>1916</v>
      </c>
      <c r="C4655" t="s">
        <v>4728</v>
      </c>
      <c r="D4655" t="b">
        <v>0</v>
      </c>
    </row>
    <row r="4656" spans="1:4" x14ac:dyDescent="0.25">
      <c r="A4656" t="s">
        <v>1124</v>
      </c>
      <c r="B4656" t="s">
        <v>1916</v>
      </c>
      <c r="C4656" t="s">
        <v>2454</v>
      </c>
      <c r="D4656" t="b">
        <v>0</v>
      </c>
    </row>
    <row r="4657" spans="1:4" x14ac:dyDescent="0.25">
      <c r="A4657" t="s">
        <v>1124</v>
      </c>
      <c r="B4657" t="s">
        <v>1916</v>
      </c>
      <c r="C4657" t="s">
        <v>4729</v>
      </c>
      <c r="D4657">
        <v>0</v>
      </c>
    </row>
    <row r="4658" spans="1:4" x14ac:dyDescent="0.25">
      <c r="A4658" t="s">
        <v>1124</v>
      </c>
      <c r="B4658" t="s">
        <v>1916</v>
      </c>
      <c r="C4658" t="s">
        <v>4730</v>
      </c>
      <c r="D4658">
        <v>0</v>
      </c>
    </row>
    <row r="4659" spans="1:4" x14ac:dyDescent="0.25">
      <c r="A4659" t="s">
        <v>1124</v>
      </c>
      <c r="B4659" t="s">
        <v>1916</v>
      </c>
      <c r="C4659" t="s">
        <v>4731</v>
      </c>
      <c r="D4659">
        <v>0</v>
      </c>
    </row>
    <row r="4660" spans="1:4" x14ac:dyDescent="0.25">
      <c r="A4660" t="s">
        <v>1124</v>
      </c>
      <c r="B4660" t="s">
        <v>1916</v>
      </c>
      <c r="C4660" t="s">
        <v>1046</v>
      </c>
      <c r="D4660">
        <v>0</v>
      </c>
    </row>
    <row r="4661" spans="1:4" x14ac:dyDescent="0.25">
      <c r="A4661" t="s">
        <v>1124</v>
      </c>
      <c r="B4661" t="s">
        <v>1916</v>
      </c>
      <c r="C4661" t="s">
        <v>9</v>
      </c>
      <c r="D4661">
        <v>0</v>
      </c>
    </row>
    <row r="4662" spans="1:4" x14ac:dyDescent="0.25">
      <c r="A4662" t="s">
        <v>1124</v>
      </c>
      <c r="B4662" t="s">
        <v>1916</v>
      </c>
      <c r="C4662" t="s">
        <v>4733</v>
      </c>
      <c r="D4662">
        <v>0</v>
      </c>
    </row>
    <row r="4663" spans="1:4" x14ac:dyDescent="0.25">
      <c r="A4663" t="s">
        <v>1124</v>
      </c>
      <c r="B4663" t="s">
        <v>1916</v>
      </c>
      <c r="C4663" t="s">
        <v>4734</v>
      </c>
      <c r="D4663">
        <v>0</v>
      </c>
    </row>
    <row r="4664" spans="1:4" x14ac:dyDescent="0.25">
      <c r="A4664" t="s">
        <v>1124</v>
      </c>
      <c r="B4664" t="s">
        <v>1916</v>
      </c>
      <c r="C4664" t="s">
        <v>4735</v>
      </c>
      <c r="D4664">
        <v>0</v>
      </c>
    </row>
    <row r="4665" spans="1:4" x14ac:dyDescent="0.25">
      <c r="A4665" t="s">
        <v>1124</v>
      </c>
      <c r="B4665" t="s">
        <v>1916</v>
      </c>
      <c r="C4665" t="s">
        <v>1081</v>
      </c>
      <c r="D4665" t="s">
        <v>3111</v>
      </c>
    </row>
    <row r="4666" spans="1:4" x14ac:dyDescent="0.25">
      <c r="A4666" t="s">
        <v>1124</v>
      </c>
      <c r="B4666" t="s">
        <v>1917</v>
      </c>
      <c r="C4666" t="s">
        <v>4725</v>
      </c>
      <c r="D4666">
        <v>311</v>
      </c>
    </row>
    <row r="4667" spans="1:4" x14ac:dyDescent="0.25">
      <c r="A4667" t="s">
        <v>1124</v>
      </c>
      <c r="B4667" t="s">
        <v>1917</v>
      </c>
      <c r="C4667" t="s">
        <v>1083</v>
      </c>
      <c r="D4667" t="b">
        <v>0</v>
      </c>
    </row>
    <row r="4668" spans="1:4" x14ac:dyDescent="0.25">
      <c r="A4668" t="s">
        <v>1124</v>
      </c>
      <c r="B4668" t="s">
        <v>1917</v>
      </c>
      <c r="C4668" t="s">
        <v>4726</v>
      </c>
      <c r="D4668" t="b">
        <v>0</v>
      </c>
    </row>
    <row r="4669" spans="1:4" x14ac:dyDescent="0.25">
      <c r="A4669" t="s">
        <v>1124</v>
      </c>
      <c r="B4669" t="s">
        <v>1917</v>
      </c>
      <c r="C4669" t="s">
        <v>4727</v>
      </c>
      <c r="D4669" t="b">
        <v>0</v>
      </c>
    </row>
    <row r="4670" spans="1:4" x14ac:dyDescent="0.25">
      <c r="A4670" t="s">
        <v>1124</v>
      </c>
      <c r="B4670" t="s">
        <v>1917</v>
      </c>
      <c r="C4670" t="s">
        <v>4728</v>
      </c>
      <c r="D4670" t="b">
        <v>0</v>
      </c>
    </row>
    <row r="4671" spans="1:4" x14ac:dyDescent="0.25">
      <c r="A4671" t="s">
        <v>1124</v>
      </c>
      <c r="B4671" t="s">
        <v>1917</v>
      </c>
      <c r="C4671" t="s">
        <v>2454</v>
      </c>
      <c r="D4671" t="b">
        <v>0</v>
      </c>
    </row>
    <row r="4672" spans="1:4" x14ac:dyDescent="0.25">
      <c r="A4672" t="s">
        <v>1124</v>
      </c>
      <c r="B4672" t="s">
        <v>1917</v>
      </c>
      <c r="C4672" t="s">
        <v>4729</v>
      </c>
      <c r="D4672">
        <v>0</v>
      </c>
    </row>
    <row r="4673" spans="1:4" x14ac:dyDescent="0.25">
      <c r="A4673" t="s">
        <v>1124</v>
      </c>
      <c r="B4673" t="s">
        <v>1917</v>
      </c>
      <c r="C4673" t="s">
        <v>4730</v>
      </c>
      <c r="D4673">
        <v>0</v>
      </c>
    </row>
    <row r="4674" spans="1:4" x14ac:dyDescent="0.25">
      <c r="A4674" t="s">
        <v>1124</v>
      </c>
      <c r="B4674" t="s">
        <v>1917</v>
      </c>
      <c r="C4674" t="s">
        <v>4731</v>
      </c>
      <c r="D4674">
        <v>0</v>
      </c>
    </row>
    <row r="4675" spans="1:4" x14ac:dyDescent="0.25">
      <c r="A4675" t="s">
        <v>1124</v>
      </c>
      <c r="B4675" t="s">
        <v>1917</v>
      </c>
      <c r="C4675" t="s">
        <v>1046</v>
      </c>
      <c r="D4675">
        <v>0</v>
      </c>
    </row>
    <row r="4676" spans="1:4" x14ac:dyDescent="0.25">
      <c r="A4676" t="s">
        <v>1124</v>
      </c>
      <c r="B4676" t="s">
        <v>1917</v>
      </c>
      <c r="C4676" t="s">
        <v>9</v>
      </c>
      <c r="D4676">
        <v>0</v>
      </c>
    </row>
    <row r="4677" spans="1:4" x14ac:dyDescent="0.25">
      <c r="A4677" t="s">
        <v>1124</v>
      </c>
      <c r="B4677" t="s">
        <v>1917</v>
      </c>
      <c r="C4677" t="s">
        <v>4733</v>
      </c>
      <c r="D4677">
        <v>0</v>
      </c>
    </row>
    <row r="4678" spans="1:4" x14ac:dyDescent="0.25">
      <c r="A4678" t="s">
        <v>1124</v>
      </c>
      <c r="B4678" t="s">
        <v>1917</v>
      </c>
      <c r="C4678" t="s">
        <v>4734</v>
      </c>
      <c r="D4678">
        <v>0</v>
      </c>
    </row>
    <row r="4679" spans="1:4" x14ac:dyDescent="0.25">
      <c r="A4679" t="s">
        <v>1124</v>
      </c>
      <c r="B4679" t="s">
        <v>1917</v>
      </c>
      <c r="C4679" t="s">
        <v>4735</v>
      </c>
      <c r="D4679">
        <v>0</v>
      </c>
    </row>
    <row r="4680" spans="1:4" x14ac:dyDescent="0.25">
      <c r="A4680" t="s">
        <v>1124</v>
      </c>
      <c r="B4680" t="s">
        <v>1917</v>
      </c>
      <c r="C4680" t="s">
        <v>1081</v>
      </c>
      <c r="D4680" t="s">
        <v>3111</v>
      </c>
    </row>
    <row r="4681" spans="1:4" x14ac:dyDescent="0.25">
      <c r="A4681" t="s">
        <v>1124</v>
      </c>
      <c r="B4681" t="s">
        <v>1918</v>
      </c>
      <c r="C4681" t="s">
        <v>4725</v>
      </c>
      <c r="D4681">
        <v>312</v>
      </c>
    </row>
    <row r="4682" spans="1:4" x14ac:dyDescent="0.25">
      <c r="A4682" t="s">
        <v>1124</v>
      </c>
      <c r="B4682" t="s">
        <v>1918</v>
      </c>
      <c r="C4682" t="s">
        <v>1083</v>
      </c>
      <c r="D4682" t="b">
        <v>0</v>
      </c>
    </row>
    <row r="4683" spans="1:4" x14ac:dyDescent="0.25">
      <c r="A4683" t="s">
        <v>1124</v>
      </c>
      <c r="B4683" t="s">
        <v>1918</v>
      </c>
      <c r="C4683" t="s">
        <v>4726</v>
      </c>
      <c r="D4683" t="b">
        <v>0</v>
      </c>
    </row>
    <row r="4684" spans="1:4" x14ac:dyDescent="0.25">
      <c r="A4684" t="s">
        <v>1124</v>
      </c>
      <c r="B4684" t="s">
        <v>1918</v>
      </c>
      <c r="C4684" t="s">
        <v>4727</v>
      </c>
      <c r="D4684" t="b">
        <v>0</v>
      </c>
    </row>
    <row r="4685" spans="1:4" x14ac:dyDescent="0.25">
      <c r="A4685" t="s">
        <v>1124</v>
      </c>
      <c r="B4685" t="s">
        <v>1918</v>
      </c>
      <c r="C4685" t="s">
        <v>4728</v>
      </c>
      <c r="D4685" t="b">
        <v>0</v>
      </c>
    </row>
    <row r="4686" spans="1:4" x14ac:dyDescent="0.25">
      <c r="A4686" t="s">
        <v>1124</v>
      </c>
      <c r="B4686" t="s">
        <v>1918</v>
      </c>
      <c r="C4686" t="s">
        <v>2454</v>
      </c>
      <c r="D4686" t="b">
        <v>0</v>
      </c>
    </row>
    <row r="4687" spans="1:4" x14ac:dyDescent="0.25">
      <c r="A4687" t="s">
        <v>1124</v>
      </c>
      <c r="B4687" t="s">
        <v>1918</v>
      </c>
      <c r="C4687" t="s">
        <v>4729</v>
      </c>
      <c r="D4687">
        <v>0</v>
      </c>
    </row>
    <row r="4688" spans="1:4" x14ac:dyDescent="0.25">
      <c r="A4688" t="s">
        <v>1124</v>
      </c>
      <c r="B4688" t="s">
        <v>1918</v>
      </c>
      <c r="C4688" t="s">
        <v>4730</v>
      </c>
      <c r="D4688">
        <v>0</v>
      </c>
    </row>
    <row r="4689" spans="1:4" x14ac:dyDescent="0.25">
      <c r="A4689" t="s">
        <v>1124</v>
      </c>
      <c r="B4689" t="s">
        <v>1918</v>
      </c>
      <c r="C4689" t="s">
        <v>4731</v>
      </c>
      <c r="D4689">
        <v>0</v>
      </c>
    </row>
    <row r="4690" spans="1:4" x14ac:dyDescent="0.25">
      <c r="A4690" t="s">
        <v>1124</v>
      </c>
      <c r="B4690" t="s">
        <v>1918</v>
      </c>
      <c r="C4690" t="s">
        <v>1046</v>
      </c>
      <c r="D4690">
        <v>0</v>
      </c>
    </row>
    <row r="4691" spans="1:4" x14ac:dyDescent="0.25">
      <c r="A4691" t="s">
        <v>1124</v>
      </c>
      <c r="B4691" t="s">
        <v>1918</v>
      </c>
      <c r="C4691" t="s">
        <v>9</v>
      </c>
      <c r="D4691">
        <v>0</v>
      </c>
    </row>
    <row r="4692" spans="1:4" x14ac:dyDescent="0.25">
      <c r="A4692" t="s">
        <v>1124</v>
      </c>
      <c r="B4692" t="s">
        <v>1918</v>
      </c>
      <c r="C4692" t="s">
        <v>4733</v>
      </c>
      <c r="D4692">
        <v>0</v>
      </c>
    </row>
    <row r="4693" spans="1:4" x14ac:dyDescent="0.25">
      <c r="A4693" t="s">
        <v>1124</v>
      </c>
      <c r="B4693" t="s">
        <v>1918</v>
      </c>
      <c r="C4693" t="s">
        <v>4734</v>
      </c>
      <c r="D4693">
        <v>0</v>
      </c>
    </row>
    <row r="4694" spans="1:4" x14ac:dyDescent="0.25">
      <c r="A4694" t="s">
        <v>1124</v>
      </c>
      <c r="B4694" t="s">
        <v>1918</v>
      </c>
      <c r="C4694" t="s">
        <v>4735</v>
      </c>
      <c r="D4694">
        <v>0</v>
      </c>
    </row>
    <row r="4695" spans="1:4" x14ac:dyDescent="0.25">
      <c r="A4695" t="s">
        <v>1124</v>
      </c>
      <c r="B4695" t="s">
        <v>1918</v>
      </c>
      <c r="C4695" t="s">
        <v>1081</v>
      </c>
      <c r="D4695" t="s">
        <v>3111</v>
      </c>
    </row>
    <row r="4696" spans="1:4" x14ac:dyDescent="0.25">
      <c r="A4696" t="s">
        <v>1124</v>
      </c>
      <c r="B4696" t="s">
        <v>1919</v>
      </c>
      <c r="C4696" t="s">
        <v>4725</v>
      </c>
      <c r="D4696">
        <v>313</v>
      </c>
    </row>
    <row r="4697" spans="1:4" x14ac:dyDescent="0.25">
      <c r="A4697" t="s">
        <v>1124</v>
      </c>
      <c r="B4697" t="s">
        <v>1919</v>
      </c>
      <c r="C4697" t="s">
        <v>1083</v>
      </c>
      <c r="D4697" t="b">
        <v>0</v>
      </c>
    </row>
    <row r="4698" spans="1:4" x14ac:dyDescent="0.25">
      <c r="A4698" t="s">
        <v>1124</v>
      </c>
      <c r="B4698" t="s">
        <v>1919</v>
      </c>
      <c r="C4698" t="s">
        <v>4726</v>
      </c>
      <c r="D4698" t="b">
        <v>0</v>
      </c>
    </row>
    <row r="4699" spans="1:4" x14ac:dyDescent="0.25">
      <c r="A4699" t="s">
        <v>1124</v>
      </c>
      <c r="B4699" t="s">
        <v>1919</v>
      </c>
      <c r="C4699" t="s">
        <v>4727</v>
      </c>
      <c r="D4699" t="b">
        <v>0</v>
      </c>
    </row>
    <row r="4700" spans="1:4" x14ac:dyDescent="0.25">
      <c r="A4700" t="s">
        <v>1124</v>
      </c>
      <c r="B4700" t="s">
        <v>1919</v>
      </c>
      <c r="C4700" t="s">
        <v>4728</v>
      </c>
      <c r="D4700" t="b">
        <v>0</v>
      </c>
    </row>
    <row r="4701" spans="1:4" x14ac:dyDescent="0.25">
      <c r="A4701" t="s">
        <v>1124</v>
      </c>
      <c r="B4701" t="s">
        <v>1919</v>
      </c>
      <c r="C4701" t="s">
        <v>2454</v>
      </c>
      <c r="D4701" t="b">
        <v>0</v>
      </c>
    </row>
    <row r="4702" spans="1:4" x14ac:dyDescent="0.25">
      <c r="A4702" t="s">
        <v>1124</v>
      </c>
      <c r="B4702" t="s">
        <v>1919</v>
      </c>
      <c r="C4702" t="s">
        <v>4729</v>
      </c>
      <c r="D4702">
        <v>0</v>
      </c>
    </row>
    <row r="4703" spans="1:4" x14ac:dyDescent="0.25">
      <c r="A4703" t="s">
        <v>1124</v>
      </c>
      <c r="B4703" t="s">
        <v>1919</v>
      </c>
      <c r="C4703" t="s">
        <v>4730</v>
      </c>
      <c r="D4703">
        <v>0</v>
      </c>
    </row>
    <row r="4704" spans="1:4" x14ac:dyDescent="0.25">
      <c r="A4704" t="s">
        <v>1124</v>
      </c>
      <c r="B4704" t="s">
        <v>1919</v>
      </c>
      <c r="C4704" t="s">
        <v>4731</v>
      </c>
      <c r="D4704">
        <v>0</v>
      </c>
    </row>
    <row r="4705" spans="1:4" x14ac:dyDescent="0.25">
      <c r="A4705" t="s">
        <v>1124</v>
      </c>
      <c r="B4705" t="s">
        <v>1919</v>
      </c>
      <c r="C4705" t="s">
        <v>1046</v>
      </c>
      <c r="D4705">
        <v>0</v>
      </c>
    </row>
    <row r="4706" spans="1:4" x14ac:dyDescent="0.25">
      <c r="A4706" t="s">
        <v>1124</v>
      </c>
      <c r="B4706" t="s">
        <v>1919</v>
      </c>
      <c r="C4706" t="s">
        <v>9</v>
      </c>
      <c r="D4706">
        <v>0</v>
      </c>
    </row>
    <row r="4707" spans="1:4" x14ac:dyDescent="0.25">
      <c r="A4707" t="s">
        <v>1124</v>
      </c>
      <c r="B4707" t="s">
        <v>1919</v>
      </c>
      <c r="C4707" t="s">
        <v>4733</v>
      </c>
      <c r="D4707">
        <v>0</v>
      </c>
    </row>
    <row r="4708" spans="1:4" x14ac:dyDescent="0.25">
      <c r="A4708" t="s">
        <v>1124</v>
      </c>
      <c r="B4708" t="s">
        <v>1919</v>
      </c>
      <c r="C4708" t="s">
        <v>4734</v>
      </c>
      <c r="D4708">
        <v>0</v>
      </c>
    </row>
    <row r="4709" spans="1:4" x14ac:dyDescent="0.25">
      <c r="A4709" t="s">
        <v>1124</v>
      </c>
      <c r="B4709" t="s">
        <v>1919</v>
      </c>
      <c r="C4709" t="s">
        <v>4735</v>
      </c>
      <c r="D4709">
        <v>0</v>
      </c>
    </row>
    <row r="4710" spans="1:4" x14ac:dyDescent="0.25">
      <c r="A4710" t="s">
        <v>1124</v>
      </c>
      <c r="B4710" t="s">
        <v>1919</v>
      </c>
      <c r="C4710" t="s">
        <v>1081</v>
      </c>
      <c r="D4710" t="s">
        <v>3111</v>
      </c>
    </row>
    <row r="4711" spans="1:4" x14ac:dyDescent="0.25">
      <c r="A4711" t="s">
        <v>1124</v>
      </c>
      <c r="B4711" t="s">
        <v>1920</v>
      </c>
      <c r="C4711" t="s">
        <v>4725</v>
      </c>
      <c r="D4711">
        <v>314</v>
      </c>
    </row>
    <row r="4712" spans="1:4" x14ac:dyDescent="0.25">
      <c r="A4712" t="s">
        <v>1124</v>
      </c>
      <c r="B4712" t="s">
        <v>1920</v>
      </c>
      <c r="C4712" t="s">
        <v>1083</v>
      </c>
      <c r="D4712" t="b">
        <v>0</v>
      </c>
    </row>
    <row r="4713" spans="1:4" x14ac:dyDescent="0.25">
      <c r="A4713" t="s">
        <v>1124</v>
      </c>
      <c r="B4713" t="s">
        <v>1920</v>
      </c>
      <c r="C4713" t="s">
        <v>4726</v>
      </c>
      <c r="D4713" t="b">
        <v>0</v>
      </c>
    </row>
    <row r="4714" spans="1:4" x14ac:dyDescent="0.25">
      <c r="A4714" t="s">
        <v>1124</v>
      </c>
      <c r="B4714" t="s">
        <v>1920</v>
      </c>
      <c r="C4714" t="s">
        <v>4727</v>
      </c>
      <c r="D4714" t="b">
        <v>0</v>
      </c>
    </row>
    <row r="4715" spans="1:4" x14ac:dyDescent="0.25">
      <c r="A4715" t="s">
        <v>1124</v>
      </c>
      <c r="B4715" t="s">
        <v>1920</v>
      </c>
      <c r="C4715" t="s">
        <v>4728</v>
      </c>
      <c r="D4715" t="b">
        <v>0</v>
      </c>
    </row>
    <row r="4716" spans="1:4" x14ac:dyDescent="0.25">
      <c r="A4716" t="s">
        <v>1124</v>
      </c>
      <c r="B4716" t="s">
        <v>1920</v>
      </c>
      <c r="C4716" t="s">
        <v>2454</v>
      </c>
      <c r="D4716" t="b">
        <v>0</v>
      </c>
    </row>
    <row r="4717" spans="1:4" x14ac:dyDescent="0.25">
      <c r="A4717" t="s">
        <v>1124</v>
      </c>
      <c r="B4717" t="s">
        <v>1920</v>
      </c>
      <c r="C4717" t="s">
        <v>4729</v>
      </c>
      <c r="D4717">
        <v>0</v>
      </c>
    </row>
    <row r="4718" spans="1:4" x14ac:dyDescent="0.25">
      <c r="A4718" t="s">
        <v>1124</v>
      </c>
      <c r="B4718" t="s">
        <v>1920</v>
      </c>
      <c r="C4718" t="s">
        <v>4730</v>
      </c>
      <c r="D4718">
        <v>0</v>
      </c>
    </row>
    <row r="4719" spans="1:4" x14ac:dyDescent="0.25">
      <c r="A4719" t="s">
        <v>1124</v>
      </c>
      <c r="B4719" t="s">
        <v>1920</v>
      </c>
      <c r="C4719" t="s">
        <v>4731</v>
      </c>
      <c r="D4719">
        <v>0</v>
      </c>
    </row>
    <row r="4720" spans="1:4" x14ac:dyDescent="0.25">
      <c r="A4720" t="s">
        <v>1124</v>
      </c>
      <c r="B4720" t="s">
        <v>1920</v>
      </c>
      <c r="C4720" t="s">
        <v>1046</v>
      </c>
      <c r="D4720">
        <v>0</v>
      </c>
    </row>
    <row r="4721" spans="1:4" x14ac:dyDescent="0.25">
      <c r="A4721" t="s">
        <v>1124</v>
      </c>
      <c r="B4721" t="s">
        <v>1920</v>
      </c>
      <c r="C4721" t="s">
        <v>9</v>
      </c>
      <c r="D4721">
        <v>0</v>
      </c>
    </row>
    <row r="4722" spans="1:4" x14ac:dyDescent="0.25">
      <c r="A4722" t="s">
        <v>1124</v>
      </c>
      <c r="B4722" t="s">
        <v>1920</v>
      </c>
      <c r="C4722" t="s">
        <v>4733</v>
      </c>
      <c r="D4722">
        <v>0</v>
      </c>
    </row>
    <row r="4723" spans="1:4" x14ac:dyDescent="0.25">
      <c r="A4723" t="s">
        <v>1124</v>
      </c>
      <c r="B4723" t="s">
        <v>1920</v>
      </c>
      <c r="C4723" t="s">
        <v>4734</v>
      </c>
      <c r="D4723">
        <v>0</v>
      </c>
    </row>
    <row r="4724" spans="1:4" x14ac:dyDescent="0.25">
      <c r="A4724" t="s">
        <v>1124</v>
      </c>
      <c r="B4724" t="s">
        <v>1920</v>
      </c>
      <c r="C4724" t="s">
        <v>4735</v>
      </c>
      <c r="D4724">
        <v>0</v>
      </c>
    </row>
    <row r="4725" spans="1:4" x14ac:dyDescent="0.25">
      <c r="A4725" t="s">
        <v>1124</v>
      </c>
      <c r="B4725" t="s">
        <v>1920</v>
      </c>
      <c r="C4725" t="s">
        <v>1081</v>
      </c>
      <c r="D4725" t="s">
        <v>3111</v>
      </c>
    </row>
    <row r="4726" spans="1:4" x14ac:dyDescent="0.25">
      <c r="A4726" t="s">
        <v>1124</v>
      </c>
      <c r="B4726" t="s">
        <v>1921</v>
      </c>
      <c r="C4726" t="s">
        <v>4725</v>
      </c>
      <c r="D4726">
        <v>315</v>
      </c>
    </row>
    <row r="4727" spans="1:4" x14ac:dyDescent="0.25">
      <c r="A4727" t="s">
        <v>1124</v>
      </c>
      <c r="B4727" t="s">
        <v>1921</v>
      </c>
      <c r="C4727" t="s">
        <v>1083</v>
      </c>
      <c r="D4727" t="b">
        <v>0</v>
      </c>
    </row>
    <row r="4728" spans="1:4" x14ac:dyDescent="0.25">
      <c r="A4728" t="s">
        <v>1124</v>
      </c>
      <c r="B4728" t="s">
        <v>1921</v>
      </c>
      <c r="C4728" t="s">
        <v>4726</v>
      </c>
      <c r="D4728" t="b">
        <v>0</v>
      </c>
    </row>
    <row r="4729" spans="1:4" x14ac:dyDescent="0.25">
      <c r="A4729" t="s">
        <v>1124</v>
      </c>
      <c r="B4729" t="s">
        <v>1921</v>
      </c>
      <c r="C4729" t="s">
        <v>4727</v>
      </c>
      <c r="D4729" t="b">
        <v>0</v>
      </c>
    </row>
    <row r="4730" spans="1:4" x14ac:dyDescent="0.25">
      <c r="A4730" t="s">
        <v>1124</v>
      </c>
      <c r="B4730" t="s">
        <v>1921</v>
      </c>
      <c r="C4730" t="s">
        <v>4728</v>
      </c>
      <c r="D4730" t="b">
        <v>0</v>
      </c>
    </row>
    <row r="4731" spans="1:4" x14ac:dyDescent="0.25">
      <c r="A4731" t="s">
        <v>1124</v>
      </c>
      <c r="B4731" t="s">
        <v>1921</v>
      </c>
      <c r="C4731" t="s">
        <v>2454</v>
      </c>
      <c r="D4731" t="b">
        <v>0</v>
      </c>
    </row>
    <row r="4732" spans="1:4" x14ac:dyDescent="0.25">
      <c r="A4732" t="s">
        <v>1124</v>
      </c>
      <c r="B4732" t="s">
        <v>1921</v>
      </c>
      <c r="C4732" t="s">
        <v>4729</v>
      </c>
      <c r="D4732">
        <v>0</v>
      </c>
    </row>
    <row r="4733" spans="1:4" x14ac:dyDescent="0.25">
      <c r="A4733" t="s">
        <v>1124</v>
      </c>
      <c r="B4733" t="s">
        <v>1921</v>
      </c>
      <c r="C4733" t="s">
        <v>4730</v>
      </c>
      <c r="D4733">
        <v>0</v>
      </c>
    </row>
    <row r="4734" spans="1:4" x14ac:dyDescent="0.25">
      <c r="A4734" t="s">
        <v>1124</v>
      </c>
      <c r="B4734" t="s">
        <v>1921</v>
      </c>
      <c r="C4734" t="s">
        <v>4731</v>
      </c>
      <c r="D4734">
        <v>0</v>
      </c>
    </row>
    <row r="4735" spans="1:4" x14ac:dyDescent="0.25">
      <c r="A4735" t="s">
        <v>1124</v>
      </c>
      <c r="B4735" t="s">
        <v>1921</v>
      </c>
      <c r="C4735" t="s">
        <v>1046</v>
      </c>
      <c r="D4735">
        <v>0</v>
      </c>
    </row>
    <row r="4736" spans="1:4" x14ac:dyDescent="0.25">
      <c r="A4736" t="s">
        <v>1124</v>
      </c>
      <c r="B4736" t="s">
        <v>1921</v>
      </c>
      <c r="C4736" t="s">
        <v>9</v>
      </c>
      <c r="D4736">
        <v>0</v>
      </c>
    </row>
    <row r="4737" spans="1:4" x14ac:dyDescent="0.25">
      <c r="A4737" t="s">
        <v>1124</v>
      </c>
      <c r="B4737" t="s">
        <v>1921</v>
      </c>
      <c r="C4737" t="s">
        <v>4733</v>
      </c>
      <c r="D4737">
        <v>0</v>
      </c>
    </row>
    <row r="4738" spans="1:4" x14ac:dyDescent="0.25">
      <c r="A4738" t="s">
        <v>1124</v>
      </c>
      <c r="B4738" t="s">
        <v>1921</v>
      </c>
      <c r="C4738" t="s">
        <v>4734</v>
      </c>
      <c r="D4738">
        <v>0</v>
      </c>
    </row>
    <row r="4739" spans="1:4" x14ac:dyDescent="0.25">
      <c r="A4739" t="s">
        <v>1124</v>
      </c>
      <c r="B4739" t="s">
        <v>1921</v>
      </c>
      <c r="C4739" t="s">
        <v>4735</v>
      </c>
      <c r="D4739">
        <v>0</v>
      </c>
    </row>
    <row r="4740" spans="1:4" x14ac:dyDescent="0.25">
      <c r="A4740" t="s">
        <v>1124</v>
      </c>
      <c r="B4740" t="s">
        <v>1921</v>
      </c>
      <c r="C4740" t="s">
        <v>1081</v>
      </c>
      <c r="D4740" t="s">
        <v>3111</v>
      </c>
    </row>
    <row r="4741" spans="1:4" x14ac:dyDescent="0.25">
      <c r="A4741" t="s">
        <v>1124</v>
      </c>
      <c r="B4741" t="s">
        <v>1922</v>
      </c>
      <c r="C4741" t="s">
        <v>4725</v>
      </c>
      <c r="D4741">
        <v>316</v>
      </c>
    </row>
    <row r="4742" spans="1:4" x14ac:dyDescent="0.25">
      <c r="A4742" t="s">
        <v>1124</v>
      </c>
      <c r="B4742" t="s">
        <v>1922</v>
      </c>
      <c r="C4742" t="s">
        <v>1083</v>
      </c>
      <c r="D4742" t="b">
        <v>0</v>
      </c>
    </row>
    <row r="4743" spans="1:4" x14ac:dyDescent="0.25">
      <c r="A4743" t="s">
        <v>1124</v>
      </c>
      <c r="B4743" t="s">
        <v>1922</v>
      </c>
      <c r="C4743" t="s">
        <v>4726</v>
      </c>
      <c r="D4743" t="b">
        <v>0</v>
      </c>
    </row>
    <row r="4744" spans="1:4" x14ac:dyDescent="0.25">
      <c r="A4744" t="s">
        <v>1124</v>
      </c>
      <c r="B4744" t="s">
        <v>1922</v>
      </c>
      <c r="C4744" t="s">
        <v>4727</v>
      </c>
      <c r="D4744" t="b">
        <v>0</v>
      </c>
    </row>
    <row r="4745" spans="1:4" x14ac:dyDescent="0.25">
      <c r="A4745" t="s">
        <v>1124</v>
      </c>
      <c r="B4745" t="s">
        <v>1922</v>
      </c>
      <c r="C4745" t="s">
        <v>4728</v>
      </c>
      <c r="D4745" t="b">
        <v>0</v>
      </c>
    </row>
    <row r="4746" spans="1:4" x14ac:dyDescent="0.25">
      <c r="A4746" t="s">
        <v>1124</v>
      </c>
      <c r="B4746" t="s">
        <v>1922</v>
      </c>
      <c r="C4746" t="s">
        <v>2454</v>
      </c>
      <c r="D4746" t="b">
        <v>0</v>
      </c>
    </row>
    <row r="4747" spans="1:4" x14ac:dyDescent="0.25">
      <c r="A4747" t="s">
        <v>1124</v>
      </c>
      <c r="B4747" t="s">
        <v>1922</v>
      </c>
      <c r="C4747" t="s">
        <v>4729</v>
      </c>
      <c r="D4747">
        <v>0</v>
      </c>
    </row>
    <row r="4748" spans="1:4" x14ac:dyDescent="0.25">
      <c r="A4748" t="s">
        <v>1124</v>
      </c>
      <c r="B4748" t="s">
        <v>1922</v>
      </c>
      <c r="C4748" t="s">
        <v>4730</v>
      </c>
      <c r="D4748">
        <v>0</v>
      </c>
    </row>
    <row r="4749" spans="1:4" x14ac:dyDescent="0.25">
      <c r="A4749" t="s">
        <v>1124</v>
      </c>
      <c r="B4749" t="s">
        <v>1922</v>
      </c>
      <c r="C4749" t="s">
        <v>4731</v>
      </c>
      <c r="D4749">
        <v>0</v>
      </c>
    </row>
    <row r="4750" spans="1:4" x14ac:dyDescent="0.25">
      <c r="A4750" t="s">
        <v>1124</v>
      </c>
      <c r="B4750" t="s">
        <v>1922</v>
      </c>
      <c r="C4750" t="s">
        <v>1046</v>
      </c>
      <c r="D4750">
        <v>0</v>
      </c>
    </row>
    <row r="4751" spans="1:4" x14ac:dyDescent="0.25">
      <c r="A4751" t="s">
        <v>1124</v>
      </c>
      <c r="B4751" t="s">
        <v>1922</v>
      </c>
      <c r="C4751" t="s">
        <v>9</v>
      </c>
      <c r="D4751">
        <v>0</v>
      </c>
    </row>
    <row r="4752" spans="1:4" x14ac:dyDescent="0.25">
      <c r="A4752" t="s">
        <v>1124</v>
      </c>
      <c r="B4752" t="s">
        <v>1922</v>
      </c>
      <c r="C4752" t="s">
        <v>4733</v>
      </c>
      <c r="D4752">
        <v>0</v>
      </c>
    </row>
    <row r="4753" spans="1:4" x14ac:dyDescent="0.25">
      <c r="A4753" t="s">
        <v>1124</v>
      </c>
      <c r="B4753" t="s">
        <v>1922</v>
      </c>
      <c r="C4753" t="s">
        <v>4734</v>
      </c>
      <c r="D4753">
        <v>0</v>
      </c>
    </row>
    <row r="4754" spans="1:4" x14ac:dyDescent="0.25">
      <c r="A4754" t="s">
        <v>1124</v>
      </c>
      <c r="B4754" t="s">
        <v>1922</v>
      </c>
      <c r="C4754" t="s">
        <v>4735</v>
      </c>
      <c r="D4754">
        <v>0</v>
      </c>
    </row>
    <row r="4755" spans="1:4" x14ac:dyDescent="0.25">
      <c r="A4755" t="s">
        <v>1124</v>
      </c>
      <c r="B4755" t="s">
        <v>1922</v>
      </c>
      <c r="C4755" t="s">
        <v>1081</v>
      </c>
      <c r="D4755" t="s">
        <v>3111</v>
      </c>
    </row>
    <row r="4756" spans="1:4" x14ac:dyDescent="0.25">
      <c r="A4756" t="s">
        <v>1124</v>
      </c>
      <c r="B4756" t="s">
        <v>1923</v>
      </c>
      <c r="C4756" t="s">
        <v>4725</v>
      </c>
      <c r="D4756">
        <v>317</v>
      </c>
    </row>
    <row r="4757" spans="1:4" x14ac:dyDescent="0.25">
      <c r="A4757" t="s">
        <v>1124</v>
      </c>
      <c r="B4757" t="s">
        <v>1923</v>
      </c>
      <c r="C4757" t="s">
        <v>1083</v>
      </c>
      <c r="D4757" t="b">
        <v>0</v>
      </c>
    </row>
    <row r="4758" spans="1:4" x14ac:dyDescent="0.25">
      <c r="A4758" t="s">
        <v>1124</v>
      </c>
      <c r="B4758" t="s">
        <v>1923</v>
      </c>
      <c r="C4758" t="s">
        <v>4726</v>
      </c>
      <c r="D4758" t="b">
        <v>0</v>
      </c>
    </row>
    <row r="4759" spans="1:4" x14ac:dyDescent="0.25">
      <c r="A4759" t="s">
        <v>1124</v>
      </c>
      <c r="B4759" t="s">
        <v>1923</v>
      </c>
      <c r="C4759" t="s">
        <v>4727</v>
      </c>
      <c r="D4759" t="b">
        <v>0</v>
      </c>
    </row>
    <row r="4760" spans="1:4" x14ac:dyDescent="0.25">
      <c r="A4760" t="s">
        <v>1124</v>
      </c>
      <c r="B4760" t="s">
        <v>1923</v>
      </c>
      <c r="C4760" t="s">
        <v>4728</v>
      </c>
      <c r="D4760" t="b">
        <v>0</v>
      </c>
    </row>
    <row r="4761" spans="1:4" x14ac:dyDescent="0.25">
      <c r="A4761" t="s">
        <v>1124</v>
      </c>
      <c r="B4761" t="s">
        <v>1923</v>
      </c>
      <c r="C4761" t="s">
        <v>2454</v>
      </c>
      <c r="D4761" t="b">
        <v>0</v>
      </c>
    </row>
    <row r="4762" spans="1:4" x14ac:dyDescent="0.25">
      <c r="A4762" t="s">
        <v>1124</v>
      </c>
      <c r="B4762" t="s">
        <v>1923</v>
      </c>
      <c r="C4762" t="s">
        <v>4729</v>
      </c>
      <c r="D4762">
        <v>0</v>
      </c>
    </row>
    <row r="4763" spans="1:4" x14ac:dyDescent="0.25">
      <c r="A4763" t="s">
        <v>1124</v>
      </c>
      <c r="B4763" t="s">
        <v>1923</v>
      </c>
      <c r="C4763" t="s">
        <v>4730</v>
      </c>
      <c r="D4763">
        <v>0</v>
      </c>
    </row>
    <row r="4764" spans="1:4" x14ac:dyDescent="0.25">
      <c r="A4764" t="s">
        <v>1124</v>
      </c>
      <c r="B4764" t="s">
        <v>1923</v>
      </c>
      <c r="C4764" t="s">
        <v>4731</v>
      </c>
      <c r="D4764">
        <v>0</v>
      </c>
    </row>
    <row r="4765" spans="1:4" x14ac:dyDescent="0.25">
      <c r="A4765" t="s">
        <v>1124</v>
      </c>
      <c r="B4765" t="s">
        <v>1923</v>
      </c>
      <c r="C4765" t="s">
        <v>1046</v>
      </c>
      <c r="D4765">
        <v>0</v>
      </c>
    </row>
    <row r="4766" spans="1:4" x14ac:dyDescent="0.25">
      <c r="A4766" t="s">
        <v>1124</v>
      </c>
      <c r="B4766" t="s">
        <v>1923</v>
      </c>
      <c r="C4766" t="s">
        <v>9</v>
      </c>
      <c r="D4766">
        <v>0</v>
      </c>
    </row>
    <row r="4767" spans="1:4" x14ac:dyDescent="0.25">
      <c r="A4767" t="s">
        <v>1124</v>
      </c>
      <c r="B4767" t="s">
        <v>1923</v>
      </c>
      <c r="C4767" t="s">
        <v>4733</v>
      </c>
      <c r="D4767">
        <v>0</v>
      </c>
    </row>
    <row r="4768" spans="1:4" x14ac:dyDescent="0.25">
      <c r="A4768" t="s">
        <v>1124</v>
      </c>
      <c r="B4768" t="s">
        <v>1923</v>
      </c>
      <c r="C4768" t="s">
        <v>4734</v>
      </c>
      <c r="D4768">
        <v>0</v>
      </c>
    </row>
    <row r="4769" spans="1:4" x14ac:dyDescent="0.25">
      <c r="A4769" t="s">
        <v>1124</v>
      </c>
      <c r="B4769" t="s">
        <v>1923</v>
      </c>
      <c r="C4769" t="s">
        <v>4735</v>
      </c>
      <c r="D4769">
        <v>0</v>
      </c>
    </row>
    <row r="4770" spans="1:4" x14ac:dyDescent="0.25">
      <c r="A4770" t="s">
        <v>1124</v>
      </c>
      <c r="B4770" t="s">
        <v>1923</v>
      </c>
      <c r="C4770" t="s">
        <v>1081</v>
      </c>
      <c r="D4770" t="s">
        <v>3111</v>
      </c>
    </row>
    <row r="4771" spans="1:4" x14ac:dyDescent="0.25">
      <c r="A4771" t="s">
        <v>1124</v>
      </c>
      <c r="B4771" t="s">
        <v>1924</v>
      </c>
      <c r="C4771" t="s">
        <v>4725</v>
      </c>
      <c r="D4771">
        <v>318</v>
      </c>
    </row>
    <row r="4772" spans="1:4" x14ac:dyDescent="0.25">
      <c r="A4772" t="s">
        <v>1124</v>
      </c>
      <c r="B4772" t="s">
        <v>1924</v>
      </c>
      <c r="C4772" t="s">
        <v>1083</v>
      </c>
      <c r="D4772" t="b">
        <v>0</v>
      </c>
    </row>
    <row r="4773" spans="1:4" x14ac:dyDescent="0.25">
      <c r="A4773" t="s">
        <v>1124</v>
      </c>
      <c r="B4773" t="s">
        <v>1924</v>
      </c>
      <c r="C4773" t="s">
        <v>4726</v>
      </c>
      <c r="D4773" t="b">
        <v>0</v>
      </c>
    </row>
    <row r="4774" spans="1:4" x14ac:dyDescent="0.25">
      <c r="A4774" t="s">
        <v>1124</v>
      </c>
      <c r="B4774" t="s">
        <v>1924</v>
      </c>
      <c r="C4774" t="s">
        <v>4727</v>
      </c>
      <c r="D4774" t="b">
        <v>0</v>
      </c>
    </row>
    <row r="4775" spans="1:4" x14ac:dyDescent="0.25">
      <c r="A4775" t="s">
        <v>1124</v>
      </c>
      <c r="B4775" t="s">
        <v>1924</v>
      </c>
      <c r="C4775" t="s">
        <v>4728</v>
      </c>
      <c r="D4775" t="b">
        <v>0</v>
      </c>
    </row>
    <row r="4776" spans="1:4" x14ac:dyDescent="0.25">
      <c r="A4776" t="s">
        <v>1124</v>
      </c>
      <c r="B4776" t="s">
        <v>1924</v>
      </c>
      <c r="C4776" t="s">
        <v>2454</v>
      </c>
      <c r="D4776" t="b">
        <v>0</v>
      </c>
    </row>
    <row r="4777" spans="1:4" x14ac:dyDescent="0.25">
      <c r="A4777" t="s">
        <v>1124</v>
      </c>
      <c r="B4777" t="s">
        <v>1924</v>
      </c>
      <c r="C4777" t="s">
        <v>4729</v>
      </c>
      <c r="D4777">
        <v>0</v>
      </c>
    </row>
    <row r="4778" spans="1:4" x14ac:dyDescent="0.25">
      <c r="A4778" t="s">
        <v>1124</v>
      </c>
      <c r="B4778" t="s">
        <v>1924</v>
      </c>
      <c r="C4778" t="s">
        <v>4730</v>
      </c>
      <c r="D4778">
        <v>0</v>
      </c>
    </row>
    <row r="4779" spans="1:4" x14ac:dyDescent="0.25">
      <c r="A4779" t="s">
        <v>1124</v>
      </c>
      <c r="B4779" t="s">
        <v>1924</v>
      </c>
      <c r="C4779" t="s">
        <v>4731</v>
      </c>
      <c r="D4779">
        <v>0</v>
      </c>
    </row>
    <row r="4780" spans="1:4" x14ac:dyDescent="0.25">
      <c r="A4780" t="s">
        <v>1124</v>
      </c>
      <c r="B4780" t="s">
        <v>1924</v>
      </c>
      <c r="C4780" t="s">
        <v>1046</v>
      </c>
      <c r="D4780">
        <v>0</v>
      </c>
    </row>
    <row r="4781" spans="1:4" x14ac:dyDescent="0.25">
      <c r="A4781" t="s">
        <v>1124</v>
      </c>
      <c r="B4781" t="s">
        <v>1924</v>
      </c>
      <c r="C4781" t="s">
        <v>9</v>
      </c>
      <c r="D4781">
        <v>0</v>
      </c>
    </row>
    <row r="4782" spans="1:4" x14ac:dyDescent="0.25">
      <c r="A4782" t="s">
        <v>1124</v>
      </c>
      <c r="B4782" t="s">
        <v>1924</v>
      </c>
      <c r="C4782" t="s">
        <v>4733</v>
      </c>
      <c r="D4782">
        <v>0</v>
      </c>
    </row>
    <row r="4783" spans="1:4" x14ac:dyDescent="0.25">
      <c r="A4783" t="s">
        <v>1124</v>
      </c>
      <c r="B4783" t="s">
        <v>1924</v>
      </c>
      <c r="C4783" t="s">
        <v>4734</v>
      </c>
      <c r="D4783">
        <v>0</v>
      </c>
    </row>
    <row r="4784" spans="1:4" x14ac:dyDescent="0.25">
      <c r="A4784" t="s">
        <v>1124</v>
      </c>
      <c r="B4784" t="s">
        <v>1924</v>
      </c>
      <c r="C4784" t="s">
        <v>4735</v>
      </c>
      <c r="D4784">
        <v>0</v>
      </c>
    </row>
    <row r="4785" spans="1:4" x14ac:dyDescent="0.25">
      <c r="A4785" t="s">
        <v>1124</v>
      </c>
      <c r="B4785" t="s">
        <v>1924</v>
      </c>
      <c r="C4785" t="s">
        <v>1081</v>
      </c>
      <c r="D4785" t="s">
        <v>3111</v>
      </c>
    </row>
    <row r="4786" spans="1:4" x14ac:dyDescent="0.25">
      <c r="A4786" t="s">
        <v>1124</v>
      </c>
      <c r="B4786" t="s">
        <v>1925</v>
      </c>
      <c r="C4786" t="s">
        <v>4725</v>
      </c>
      <c r="D4786">
        <v>319</v>
      </c>
    </row>
    <row r="4787" spans="1:4" x14ac:dyDescent="0.25">
      <c r="A4787" t="s">
        <v>1124</v>
      </c>
      <c r="B4787" t="s">
        <v>1925</v>
      </c>
      <c r="C4787" t="s">
        <v>1083</v>
      </c>
      <c r="D4787" t="b">
        <v>0</v>
      </c>
    </row>
    <row r="4788" spans="1:4" x14ac:dyDescent="0.25">
      <c r="A4788" t="s">
        <v>1124</v>
      </c>
      <c r="B4788" t="s">
        <v>1925</v>
      </c>
      <c r="C4788" t="s">
        <v>4726</v>
      </c>
      <c r="D4788" t="b">
        <v>0</v>
      </c>
    </row>
    <row r="4789" spans="1:4" x14ac:dyDescent="0.25">
      <c r="A4789" t="s">
        <v>1124</v>
      </c>
      <c r="B4789" t="s">
        <v>1925</v>
      </c>
      <c r="C4789" t="s">
        <v>4727</v>
      </c>
      <c r="D4789" t="b">
        <v>0</v>
      </c>
    </row>
    <row r="4790" spans="1:4" x14ac:dyDescent="0.25">
      <c r="A4790" t="s">
        <v>1124</v>
      </c>
      <c r="B4790" t="s">
        <v>1925</v>
      </c>
      <c r="C4790" t="s">
        <v>4728</v>
      </c>
      <c r="D4790" t="b">
        <v>0</v>
      </c>
    </row>
    <row r="4791" spans="1:4" x14ac:dyDescent="0.25">
      <c r="A4791" t="s">
        <v>1124</v>
      </c>
      <c r="B4791" t="s">
        <v>1925</v>
      </c>
      <c r="C4791" t="s">
        <v>2454</v>
      </c>
      <c r="D4791" t="b">
        <v>0</v>
      </c>
    </row>
    <row r="4792" spans="1:4" x14ac:dyDescent="0.25">
      <c r="A4792" t="s">
        <v>1124</v>
      </c>
      <c r="B4792" t="s">
        <v>1925</v>
      </c>
      <c r="C4792" t="s">
        <v>4729</v>
      </c>
      <c r="D4792">
        <v>0</v>
      </c>
    </row>
    <row r="4793" spans="1:4" x14ac:dyDescent="0.25">
      <c r="A4793" t="s">
        <v>1124</v>
      </c>
      <c r="B4793" t="s">
        <v>1925</v>
      </c>
      <c r="C4793" t="s">
        <v>4730</v>
      </c>
      <c r="D4793">
        <v>0</v>
      </c>
    </row>
    <row r="4794" spans="1:4" x14ac:dyDescent="0.25">
      <c r="A4794" t="s">
        <v>1124</v>
      </c>
      <c r="B4794" t="s">
        <v>1925</v>
      </c>
      <c r="C4794" t="s">
        <v>4731</v>
      </c>
      <c r="D4794">
        <v>0</v>
      </c>
    </row>
    <row r="4795" spans="1:4" x14ac:dyDescent="0.25">
      <c r="A4795" t="s">
        <v>1124</v>
      </c>
      <c r="B4795" t="s">
        <v>1925</v>
      </c>
      <c r="C4795" t="s">
        <v>1046</v>
      </c>
      <c r="D4795">
        <v>0</v>
      </c>
    </row>
    <row r="4796" spans="1:4" x14ac:dyDescent="0.25">
      <c r="A4796" t="s">
        <v>1124</v>
      </c>
      <c r="B4796" t="s">
        <v>1925</v>
      </c>
      <c r="C4796" t="s">
        <v>9</v>
      </c>
      <c r="D4796">
        <v>0</v>
      </c>
    </row>
    <row r="4797" spans="1:4" x14ac:dyDescent="0.25">
      <c r="A4797" t="s">
        <v>1124</v>
      </c>
      <c r="B4797" t="s">
        <v>1925</v>
      </c>
      <c r="C4797" t="s">
        <v>4733</v>
      </c>
      <c r="D4797">
        <v>0</v>
      </c>
    </row>
    <row r="4798" spans="1:4" x14ac:dyDescent="0.25">
      <c r="A4798" t="s">
        <v>1124</v>
      </c>
      <c r="B4798" t="s">
        <v>1925</v>
      </c>
      <c r="C4798" t="s">
        <v>4734</v>
      </c>
      <c r="D4798">
        <v>0</v>
      </c>
    </row>
    <row r="4799" spans="1:4" x14ac:dyDescent="0.25">
      <c r="A4799" t="s">
        <v>1124</v>
      </c>
      <c r="B4799" t="s">
        <v>1925</v>
      </c>
      <c r="C4799" t="s">
        <v>4735</v>
      </c>
      <c r="D4799">
        <v>0</v>
      </c>
    </row>
    <row r="4800" spans="1:4" x14ac:dyDescent="0.25">
      <c r="A4800" t="s">
        <v>1124</v>
      </c>
      <c r="B4800" t="s">
        <v>1925</v>
      </c>
      <c r="C4800" t="s">
        <v>1081</v>
      </c>
      <c r="D4800" t="s">
        <v>3111</v>
      </c>
    </row>
    <row r="4801" spans="1:4" x14ac:dyDescent="0.25">
      <c r="A4801" t="s">
        <v>1127</v>
      </c>
      <c r="B4801" t="s">
        <v>1926</v>
      </c>
      <c r="C4801" t="s">
        <v>4725</v>
      </c>
      <c r="D4801">
        <v>320</v>
      </c>
    </row>
    <row r="4802" spans="1:4" x14ac:dyDescent="0.25">
      <c r="A4802" t="s">
        <v>1127</v>
      </c>
      <c r="B4802" t="s">
        <v>1926</v>
      </c>
      <c r="C4802" t="s">
        <v>1083</v>
      </c>
      <c r="D4802" t="b">
        <v>0</v>
      </c>
    </row>
    <row r="4803" spans="1:4" x14ac:dyDescent="0.25">
      <c r="A4803" t="s">
        <v>1127</v>
      </c>
      <c r="B4803" t="s">
        <v>1926</v>
      </c>
      <c r="C4803" t="s">
        <v>4726</v>
      </c>
      <c r="D4803" t="b">
        <v>0</v>
      </c>
    </row>
    <row r="4804" spans="1:4" x14ac:dyDescent="0.25">
      <c r="A4804" t="s">
        <v>1127</v>
      </c>
      <c r="B4804" t="s">
        <v>1926</v>
      </c>
      <c r="C4804" t="s">
        <v>4727</v>
      </c>
      <c r="D4804" t="b">
        <v>0</v>
      </c>
    </row>
    <row r="4805" spans="1:4" x14ac:dyDescent="0.25">
      <c r="A4805" t="s">
        <v>1127</v>
      </c>
      <c r="B4805" t="s">
        <v>1926</v>
      </c>
      <c r="C4805" t="s">
        <v>4728</v>
      </c>
      <c r="D4805" t="b">
        <v>0</v>
      </c>
    </row>
    <row r="4806" spans="1:4" x14ac:dyDescent="0.25">
      <c r="A4806" t="s">
        <v>1127</v>
      </c>
      <c r="B4806" t="s">
        <v>1926</v>
      </c>
      <c r="C4806" t="s">
        <v>2454</v>
      </c>
      <c r="D4806" t="b">
        <v>0</v>
      </c>
    </row>
    <row r="4807" spans="1:4" x14ac:dyDescent="0.25">
      <c r="A4807" t="s">
        <v>1127</v>
      </c>
      <c r="B4807" t="s">
        <v>1926</v>
      </c>
      <c r="C4807" t="s">
        <v>4729</v>
      </c>
      <c r="D4807">
        <v>0</v>
      </c>
    </row>
    <row r="4808" spans="1:4" x14ac:dyDescent="0.25">
      <c r="A4808" t="s">
        <v>1127</v>
      </c>
      <c r="B4808" t="s">
        <v>1926</v>
      </c>
      <c r="C4808" t="s">
        <v>4730</v>
      </c>
      <c r="D4808">
        <v>0</v>
      </c>
    </row>
    <row r="4809" spans="1:4" x14ac:dyDescent="0.25">
      <c r="A4809" t="s">
        <v>1127</v>
      </c>
      <c r="B4809" t="s">
        <v>1926</v>
      </c>
      <c r="C4809" t="s">
        <v>4731</v>
      </c>
      <c r="D4809">
        <v>0</v>
      </c>
    </row>
    <row r="4810" spans="1:4" x14ac:dyDescent="0.25">
      <c r="A4810" t="s">
        <v>1127</v>
      </c>
      <c r="B4810" t="s">
        <v>1926</v>
      </c>
      <c r="C4810" t="s">
        <v>1046</v>
      </c>
      <c r="D4810">
        <v>0</v>
      </c>
    </row>
    <row r="4811" spans="1:4" x14ac:dyDescent="0.25">
      <c r="A4811" t="s">
        <v>1127</v>
      </c>
      <c r="B4811" t="s">
        <v>1926</v>
      </c>
      <c r="C4811" t="s">
        <v>9</v>
      </c>
      <c r="D4811">
        <v>0</v>
      </c>
    </row>
    <row r="4812" spans="1:4" x14ac:dyDescent="0.25">
      <c r="A4812" t="s">
        <v>1127</v>
      </c>
      <c r="B4812" t="s">
        <v>1926</v>
      </c>
      <c r="C4812" t="s">
        <v>4733</v>
      </c>
      <c r="D4812">
        <v>0</v>
      </c>
    </row>
    <row r="4813" spans="1:4" x14ac:dyDescent="0.25">
      <c r="A4813" t="s">
        <v>1127</v>
      </c>
      <c r="B4813" t="s">
        <v>1926</v>
      </c>
      <c r="C4813" t="s">
        <v>4734</v>
      </c>
      <c r="D4813">
        <v>0</v>
      </c>
    </row>
    <row r="4814" spans="1:4" x14ac:dyDescent="0.25">
      <c r="A4814" t="s">
        <v>1127</v>
      </c>
      <c r="B4814" t="s">
        <v>1926</v>
      </c>
      <c r="C4814" t="s">
        <v>4735</v>
      </c>
      <c r="D4814">
        <v>0</v>
      </c>
    </row>
    <row r="4815" spans="1:4" x14ac:dyDescent="0.25">
      <c r="A4815" t="s">
        <v>1127</v>
      </c>
      <c r="B4815" t="s">
        <v>1926</v>
      </c>
      <c r="C4815" t="s">
        <v>1081</v>
      </c>
      <c r="D4815" t="s">
        <v>3111</v>
      </c>
    </row>
    <row r="4816" spans="1:4" x14ac:dyDescent="0.25">
      <c r="A4816" t="s">
        <v>1127</v>
      </c>
      <c r="B4816" t="s">
        <v>1928</v>
      </c>
      <c r="C4816" t="s">
        <v>4725</v>
      </c>
      <c r="D4816">
        <v>321</v>
      </c>
    </row>
    <row r="4817" spans="1:4" x14ac:dyDescent="0.25">
      <c r="A4817" t="s">
        <v>1127</v>
      </c>
      <c r="B4817" t="s">
        <v>1928</v>
      </c>
      <c r="C4817" t="s">
        <v>1083</v>
      </c>
      <c r="D4817" t="b">
        <v>0</v>
      </c>
    </row>
    <row r="4818" spans="1:4" x14ac:dyDescent="0.25">
      <c r="A4818" t="s">
        <v>1127</v>
      </c>
      <c r="B4818" t="s">
        <v>1928</v>
      </c>
      <c r="C4818" t="s">
        <v>4726</v>
      </c>
      <c r="D4818" t="b">
        <v>0</v>
      </c>
    </row>
    <row r="4819" spans="1:4" x14ac:dyDescent="0.25">
      <c r="A4819" t="s">
        <v>1127</v>
      </c>
      <c r="B4819" t="s">
        <v>1928</v>
      </c>
      <c r="C4819" t="s">
        <v>4727</v>
      </c>
      <c r="D4819" t="b">
        <v>0</v>
      </c>
    </row>
    <row r="4820" spans="1:4" x14ac:dyDescent="0.25">
      <c r="A4820" t="s">
        <v>1127</v>
      </c>
      <c r="B4820" t="s">
        <v>1928</v>
      </c>
      <c r="C4820" t="s">
        <v>4728</v>
      </c>
      <c r="D4820" t="b">
        <v>0</v>
      </c>
    </row>
    <row r="4821" spans="1:4" x14ac:dyDescent="0.25">
      <c r="A4821" t="s">
        <v>1127</v>
      </c>
      <c r="B4821" t="s">
        <v>1928</v>
      </c>
      <c r="C4821" t="s">
        <v>2454</v>
      </c>
      <c r="D4821" t="b">
        <v>0</v>
      </c>
    </row>
    <row r="4822" spans="1:4" x14ac:dyDescent="0.25">
      <c r="A4822" t="s">
        <v>1127</v>
      </c>
      <c r="B4822" t="s">
        <v>1928</v>
      </c>
      <c r="C4822" t="s">
        <v>4729</v>
      </c>
      <c r="D4822">
        <v>0</v>
      </c>
    </row>
    <row r="4823" spans="1:4" x14ac:dyDescent="0.25">
      <c r="A4823" t="s">
        <v>1127</v>
      </c>
      <c r="B4823" t="s">
        <v>1928</v>
      </c>
      <c r="C4823" t="s">
        <v>4730</v>
      </c>
      <c r="D4823">
        <v>0</v>
      </c>
    </row>
    <row r="4824" spans="1:4" x14ac:dyDescent="0.25">
      <c r="A4824" t="s">
        <v>1127</v>
      </c>
      <c r="B4824" t="s">
        <v>1928</v>
      </c>
      <c r="C4824" t="s">
        <v>4731</v>
      </c>
      <c r="D4824">
        <v>0</v>
      </c>
    </row>
    <row r="4825" spans="1:4" x14ac:dyDescent="0.25">
      <c r="A4825" t="s">
        <v>1127</v>
      </c>
      <c r="B4825" t="s">
        <v>1928</v>
      </c>
      <c r="C4825" t="s">
        <v>1046</v>
      </c>
      <c r="D4825">
        <v>0</v>
      </c>
    </row>
    <row r="4826" spans="1:4" x14ac:dyDescent="0.25">
      <c r="A4826" t="s">
        <v>1127</v>
      </c>
      <c r="B4826" t="s">
        <v>1928</v>
      </c>
      <c r="C4826" t="s">
        <v>9</v>
      </c>
      <c r="D4826">
        <v>0</v>
      </c>
    </row>
    <row r="4827" spans="1:4" x14ac:dyDescent="0.25">
      <c r="A4827" t="s">
        <v>1127</v>
      </c>
      <c r="B4827" t="s">
        <v>1928</v>
      </c>
      <c r="C4827" t="s">
        <v>4733</v>
      </c>
      <c r="D4827">
        <v>0</v>
      </c>
    </row>
    <row r="4828" spans="1:4" x14ac:dyDescent="0.25">
      <c r="A4828" t="s">
        <v>1127</v>
      </c>
      <c r="B4828" t="s">
        <v>1928</v>
      </c>
      <c r="C4828" t="s">
        <v>4734</v>
      </c>
      <c r="D4828">
        <v>0</v>
      </c>
    </row>
    <row r="4829" spans="1:4" x14ac:dyDescent="0.25">
      <c r="A4829" t="s">
        <v>1127</v>
      </c>
      <c r="B4829" t="s">
        <v>1928</v>
      </c>
      <c r="C4829" t="s">
        <v>4735</v>
      </c>
      <c r="D4829">
        <v>0</v>
      </c>
    </row>
    <row r="4830" spans="1:4" x14ac:dyDescent="0.25">
      <c r="A4830" t="s">
        <v>1127</v>
      </c>
      <c r="B4830" t="s">
        <v>1928</v>
      </c>
      <c r="C4830" t="s">
        <v>1081</v>
      </c>
      <c r="D4830" t="s">
        <v>3111</v>
      </c>
    </row>
    <row r="4831" spans="1:4" x14ac:dyDescent="0.25">
      <c r="A4831" t="s">
        <v>1127</v>
      </c>
      <c r="B4831" t="s">
        <v>1930</v>
      </c>
      <c r="C4831" t="s">
        <v>4725</v>
      </c>
      <c r="D4831">
        <v>322</v>
      </c>
    </row>
    <row r="4832" spans="1:4" x14ac:dyDescent="0.25">
      <c r="A4832" t="s">
        <v>1127</v>
      </c>
      <c r="B4832" t="s">
        <v>1930</v>
      </c>
      <c r="C4832" t="s">
        <v>1083</v>
      </c>
      <c r="D4832" t="b">
        <v>0</v>
      </c>
    </row>
    <row r="4833" spans="1:4" x14ac:dyDescent="0.25">
      <c r="A4833" t="s">
        <v>1127</v>
      </c>
      <c r="B4833" t="s">
        <v>1930</v>
      </c>
      <c r="C4833" t="s">
        <v>4726</v>
      </c>
      <c r="D4833" t="b">
        <v>1</v>
      </c>
    </row>
    <row r="4834" spans="1:4" x14ac:dyDescent="0.25">
      <c r="A4834" t="s">
        <v>1127</v>
      </c>
      <c r="B4834" t="s">
        <v>1930</v>
      </c>
      <c r="C4834" t="s">
        <v>4727</v>
      </c>
      <c r="D4834" t="b">
        <v>1</v>
      </c>
    </row>
    <row r="4835" spans="1:4" x14ac:dyDescent="0.25">
      <c r="A4835" t="s">
        <v>1127</v>
      </c>
      <c r="B4835" t="s">
        <v>1930</v>
      </c>
      <c r="C4835" t="s">
        <v>4728</v>
      </c>
      <c r="D4835" t="b">
        <v>0</v>
      </c>
    </row>
    <row r="4836" spans="1:4" x14ac:dyDescent="0.25">
      <c r="A4836" t="s">
        <v>1127</v>
      </c>
      <c r="B4836" t="s">
        <v>1930</v>
      </c>
      <c r="C4836" t="s">
        <v>2454</v>
      </c>
      <c r="D4836" t="b">
        <v>0</v>
      </c>
    </row>
    <row r="4837" spans="1:4" x14ac:dyDescent="0.25">
      <c r="A4837" t="s">
        <v>1127</v>
      </c>
      <c r="B4837" t="s">
        <v>1930</v>
      </c>
      <c r="C4837" t="s">
        <v>4729</v>
      </c>
      <c r="D4837">
        <v>1</v>
      </c>
    </row>
    <row r="4838" spans="1:4" x14ac:dyDescent="0.25">
      <c r="A4838" t="s">
        <v>1127</v>
      </c>
      <c r="B4838" t="s">
        <v>1930</v>
      </c>
      <c r="C4838" t="s">
        <v>4730</v>
      </c>
      <c r="D4838">
        <v>0</v>
      </c>
    </row>
    <row r="4839" spans="1:4" x14ac:dyDescent="0.25">
      <c r="A4839" t="s">
        <v>1127</v>
      </c>
      <c r="B4839" t="s">
        <v>1930</v>
      </c>
      <c r="C4839" t="s">
        <v>4731</v>
      </c>
      <c r="D4839">
        <v>4</v>
      </c>
    </row>
    <row r="4840" spans="1:4" x14ac:dyDescent="0.25">
      <c r="A4840" t="s">
        <v>1127</v>
      </c>
      <c r="B4840" t="s">
        <v>1930</v>
      </c>
      <c r="C4840" t="s">
        <v>1046</v>
      </c>
      <c r="D4840">
        <v>0</v>
      </c>
    </row>
    <row r="4841" spans="1:4" x14ac:dyDescent="0.25">
      <c r="A4841" t="s">
        <v>1127</v>
      </c>
      <c r="B4841" t="s">
        <v>1930</v>
      </c>
      <c r="C4841" t="s">
        <v>9</v>
      </c>
      <c r="D4841">
        <v>0</v>
      </c>
    </row>
    <row r="4842" spans="1:4" x14ac:dyDescent="0.25">
      <c r="A4842" t="s">
        <v>1127</v>
      </c>
      <c r="B4842" t="s">
        <v>1930</v>
      </c>
      <c r="C4842" t="s">
        <v>4733</v>
      </c>
      <c r="D4842">
        <v>0</v>
      </c>
    </row>
    <row r="4843" spans="1:4" x14ac:dyDescent="0.25">
      <c r="A4843" t="s">
        <v>1127</v>
      </c>
      <c r="B4843" t="s">
        <v>1930</v>
      </c>
      <c r="C4843" t="s">
        <v>4734</v>
      </c>
      <c r="D4843">
        <v>0</v>
      </c>
    </row>
    <row r="4844" spans="1:4" x14ac:dyDescent="0.25">
      <c r="A4844" t="s">
        <v>1127</v>
      </c>
      <c r="B4844" t="s">
        <v>1930</v>
      </c>
      <c r="C4844" t="s">
        <v>4735</v>
      </c>
      <c r="D4844">
        <v>0</v>
      </c>
    </row>
    <row r="4845" spans="1:4" x14ac:dyDescent="0.25">
      <c r="A4845" t="s">
        <v>1127</v>
      </c>
      <c r="B4845" t="s">
        <v>1930</v>
      </c>
      <c r="C4845" t="s">
        <v>1081</v>
      </c>
      <c r="D4845" t="s">
        <v>3084</v>
      </c>
    </row>
    <row r="4846" spans="1:4" x14ac:dyDescent="0.25">
      <c r="A4846" t="s">
        <v>1127</v>
      </c>
      <c r="B4846" t="s">
        <v>1931</v>
      </c>
      <c r="C4846" t="s">
        <v>4725</v>
      </c>
      <c r="D4846">
        <v>323</v>
      </c>
    </row>
    <row r="4847" spans="1:4" x14ac:dyDescent="0.25">
      <c r="A4847" t="s">
        <v>1127</v>
      </c>
      <c r="B4847" t="s">
        <v>1931</v>
      </c>
      <c r="C4847" t="s">
        <v>1083</v>
      </c>
      <c r="D4847" t="b">
        <v>0</v>
      </c>
    </row>
    <row r="4848" spans="1:4" x14ac:dyDescent="0.25">
      <c r="A4848" t="s">
        <v>1127</v>
      </c>
      <c r="B4848" t="s">
        <v>1931</v>
      </c>
      <c r="C4848" t="s">
        <v>4726</v>
      </c>
      <c r="D4848" t="b">
        <v>1</v>
      </c>
    </row>
    <row r="4849" spans="1:4" x14ac:dyDescent="0.25">
      <c r="A4849" t="s">
        <v>1127</v>
      </c>
      <c r="B4849" t="s">
        <v>1931</v>
      </c>
      <c r="C4849" t="s">
        <v>4727</v>
      </c>
      <c r="D4849" t="b">
        <v>0</v>
      </c>
    </row>
    <row r="4850" spans="1:4" x14ac:dyDescent="0.25">
      <c r="A4850" t="s">
        <v>1127</v>
      </c>
      <c r="B4850" t="s">
        <v>1931</v>
      </c>
      <c r="C4850" t="s">
        <v>4728</v>
      </c>
      <c r="D4850" t="b">
        <v>0</v>
      </c>
    </row>
    <row r="4851" spans="1:4" x14ac:dyDescent="0.25">
      <c r="A4851" t="s">
        <v>1127</v>
      </c>
      <c r="B4851" t="s">
        <v>1931</v>
      </c>
      <c r="C4851" t="s">
        <v>2454</v>
      </c>
      <c r="D4851" t="b">
        <v>0</v>
      </c>
    </row>
    <row r="4852" spans="1:4" x14ac:dyDescent="0.25">
      <c r="A4852" t="s">
        <v>1127</v>
      </c>
      <c r="B4852" t="s">
        <v>1931</v>
      </c>
      <c r="C4852" t="s">
        <v>4729</v>
      </c>
      <c r="D4852">
        <v>3</v>
      </c>
    </row>
    <row r="4853" spans="1:4" x14ac:dyDescent="0.25">
      <c r="A4853" t="s">
        <v>1127</v>
      </c>
      <c r="B4853" t="s">
        <v>1931</v>
      </c>
      <c r="C4853" t="s">
        <v>4730</v>
      </c>
      <c r="D4853">
        <v>0</v>
      </c>
    </row>
    <row r="4854" spans="1:4" x14ac:dyDescent="0.25">
      <c r="A4854" t="s">
        <v>1127</v>
      </c>
      <c r="B4854" t="s">
        <v>1931</v>
      </c>
      <c r="C4854" t="s">
        <v>4731</v>
      </c>
      <c r="D4854">
        <v>4</v>
      </c>
    </row>
    <row r="4855" spans="1:4" x14ac:dyDescent="0.25">
      <c r="A4855" t="s">
        <v>1127</v>
      </c>
      <c r="B4855" t="s">
        <v>1931</v>
      </c>
      <c r="C4855" t="s">
        <v>1046</v>
      </c>
      <c r="D4855">
        <v>0</v>
      </c>
    </row>
    <row r="4856" spans="1:4" x14ac:dyDescent="0.25">
      <c r="A4856" t="s">
        <v>1127</v>
      </c>
      <c r="B4856" t="s">
        <v>1931</v>
      </c>
      <c r="C4856" t="s">
        <v>9</v>
      </c>
      <c r="D4856">
        <v>0</v>
      </c>
    </row>
    <row r="4857" spans="1:4" x14ac:dyDescent="0.25">
      <c r="A4857" t="s">
        <v>1127</v>
      </c>
      <c r="B4857" t="s">
        <v>1931</v>
      </c>
      <c r="C4857" t="s">
        <v>4733</v>
      </c>
      <c r="D4857">
        <v>0</v>
      </c>
    </row>
    <row r="4858" spans="1:4" x14ac:dyDescent="0.25">
      <c r="A4858" t="s">
        <v>1127</v>
      </c>
      <c r="B4858" t="s">
        <v>1931</v>
      </c>
      <c r="C4858" t="s">
        <v>4734</v>
      </c>
      <c r="D4858">
        <v>0</v>
      </c>
    </row>
    <row r="4859" spans="1:4" x14ac:dyDescent="0.25">
      <c r="A4859" t="s">
        <v>1127</v>
      </c>
      <c r="B4859" t="s">
        <v>1931</v>
      </c>
      <c r="C4859" t="s">
        <v>4735</v>
      </c>
      <c r="D4859">
        <v>0</v>
      </c>
    </row>
    <row r="4860" spans="1:4" x14ac:dyDescent="0.25">
      <c r="A4860" t="s">
        <v>1127</v>
      </c>
      <c r="B4860" t="s">
        <v>1931</v>
      </c>
      <c r="C4860" t="s">
        <v>1081</v>
      </c>
      <c r="D4860" t="s">
        <v>3111</v>
      </c>
    </row>
    <row r="4861" spans="1:4" x14ac:dyDescent="0.25">
      <c r="A4861" t="s">
        <v>1127</v>
      </c>
      <c r="B4861" t="s">
        <v>1932</v>
      </c>
      <c r="C4861" t="s">
        <v>4725</v>
      </c>
      <c r="D4861">
        <v>324</v>
      </c>
    </row>
    <row r="4862" spans="1:4" x14ac:dyDescent="0.25">
      <c r="A4862" t="s">
        <v>1127</v>
      </c>
      <c r="B4862" t="s">
        <v>1932</v>
      </c>
      <c r="C4862" t="s">
        <v>1083</v>
      </c>
      <c r="D4862" t="b">
        <v>0</v>
      </c>
    </row>
    <row r="4863" spans="1:4" x14ac:dyDescent="0.25">
      <c r="A4863" t="s">
        <v>1127</v>
      </c>
      <c r="B4863" t="s">
        <v>1932</v>
      </c>
      <c r="C4863" t="s">
        <v>4726</v>
      </c>
      <c r="D4863" t="b">
        <v>1</v>
      </c>
    </row>
    <row r="4864" spans="1:4" x14ac:dyDescent="0.25">
      <c r="A4864" t="s">
        <v>1127</v>
      </c>
      <c r="B4864" t="s">
        <v>1932</v>
      </c>
      <c r="C4864" t="s">
        <v>4727</v>
      </c>
      <c r="D4864" t="b">
        <v>1</v>
      </c>
    </row>
    <row r="4865" spans="1:4" x14ac:dyDescent="0.25">
      <c r="A4865" t="s">
        <v>1127</v>
      </c>
      <c r="B4865" t="s">
        <v>1932</v>
      </c>
      <c r="C4865" t="s">
        <v>4728</v>
      </c>
      <c r="D4865" t="b">
        <v>0</v>
      </c>
    </row>
    <row r="4866" spans="1:4" x14ac:dyDescent="0.25">
      <c r="A4866" t="s">
        <v>1127</v>
      </c>
      <c r="B4866" t="s">
        <v>1932</v>
      </c>
      <c r="C4866" t="s">
        <v>2454</v>
      </c>
      <c r="D4866" t="b">
        <v>0</v>
      </c>
    </row>
    <row r="4867" spans="1:4" x14ac:dyDescent="0.25">
      <c r="A4867" t="s">
        <v>1127</v>
      </c>
      <c r="B4867" t="s">
        <v>1932</v>
      </c>
      <c r="C4867" t="s">
        <v>4729</v>
      </c>
      <c r="D4867">
        <v>0</v>
      </c>
    </row>
    <row r="4868" spans="1:4" x14ac:dyDescent="0.25">
      <c r="A4868" t="s">
        <v>1127</v>
      </c>
      <c r="B4868" t="s">
        <v>1932</v>
      </c>
      <c r="C4868" t="s">
        <v>4730</v>
      </c>
      <c r="D4868">
        <v>0</v>
      </c>
    </row>
    <row r="4869" spans="1:4" x14ac:dyDescent="0.25">
      <c r="A4869" t="s">
        <v>1127</v>
      </c>
      <c r="B4869" t="s">
        <v>1932</v>
      </c>
      <c r="C4869" t="s">
        <v>4731</v>
      </c>
      <c r="D4869">
        <v>2</v>
      </c>
    </row>
    <row r="4870" spans="1:4" x14ac:dyDescent="0.25">
      <c r="A4870" t="s">
        <v>1127</v>
      </c>
      <c r="B4870" t="s">
        <v>1932</v>
      </c>
      <c r="C4870" t="s">
        <v>1046</v>
      </c>
      <c r="D4870">
        <v>0</v>
      </c>
    </row>
    <row r="4871" spans="1:4" x14ac:dyDescent="0.25">
      <c r="A4871" t="s">
        <v>1127</v>
      </c>
      <c r="B4871" t="s">
        <v>1932</v>
      </c>
      <c r="C4871" t="s">
        <v>9</v>
      </c>
      <c r="D4871">
        <v>0</v>
      </c>
    </row>
    <row r="4872" spans="1:4" x14ac:dyDescent="0.25">
      <c r="A4872" t="s">
        <v>1127</v>
      </c>
      <c r="B4872" t="s">
        <v>1932</v>
      </c>
      <c r="C4872" t="s">
        <v>4733</v>
      </c>
      <c r="D4872">
        <v>0</v>
      </c>
    </row>
    <row r="4873" spans="1:4" x14ac:dyDescent="0.25">
      <c r="A4873" t="s">
        <v>1127</v>
      </c>
      <c r="B4873" t="s">
        <v>1932</v>
      </c>
      <c r="C4873" t="s">
        <v>4734</v>
      </c>
      <c r="D4873">
        <v>0</v>
      </c>
    </row>
    <row r="4874" spans="1:4" x14ac:dyDescent="0.25">
      <c r="A4874" t="s">
        <v>1127</v>
      </c>
      <c r="B4874" t="s">
        <v>1932</v>
      </c>
      <c r="C4874" t="s">
        <v>4735</v>
      </c>
      <c r="D4874">
        <v>0</v>
      </c>
    </row>
    <row r="4875" spans="1:4" x14ac:dyDescent="0.25">
      <c r="A4875" t="s">
        <v>1127</v>
      </c>
      <c r="B4875" t="s">
        <v>1932</v>
      </c>
      <c r="C4875" t="s">
        <v>1081</v>
      </c>
      <c r="D4875" t="s">
        <v>3099</v>
      </c>
    </row>
    <row r="4876" spans="1:4" x14ac:dyDescent="0.25">
      <c r="A4876" t="s">
        <v>1127</v>
      </c>
      <c r="B4876" t="s">
        <v>1933</v>
      </c>
      <c r="C4876" t="s">
        <v>4725</v>
      </c>
      <c r="D4876">
        <v>325</v>
      </c>
    </row>
    <row r="4877" spans="1:4" x14ac:dyDescent="0.25">
      <c r="A4877" t="s">
        <v>1127</v>
      </c>
      <c r="B4877" t="s">
        <v>1933</v>
      </c>
      <c r="C4877" t="s">
        <v>1083</v>
      </c>
      <c r="D4877" t="b">
        <v>0</v>
      </c>
    </row>
    <row r="4878" spans="1:4" x14ac:dyDescent="0.25">
      <c r="A4878" t="s">
        <v>1127</v>
      </c>
      <c r="B4878" t="s">
        <v>1933</v>
      </c>
      <c r="C4878" t="s">
        <v>4726</v>
      </c>
      <c r="D4878" t="b">
        <v>0</v>
      </c>
    </row>
    <row r="4879" spans="1:4" x14ac:dyDescent="0.25">
      <c r="A4879" t="s">
        <v>1127</v>
      </c>
      <c r="B4879" t="s">
        <v>1933</v>
      </c>
      <c r="C4879" t="s">
        <v>4727</v>
      </c>
      <c r="D4879" t="b">
        <v>0</v>
      </c>
    </row>
    <row r="4880" spans="1:4" x14ac:dyDescent="0.25">
      <c r="A4880" t="s">
        <v>1127</v>
      </c>
      <c r="B4880" t="s">
        <v>1933</v>
      </c>
      <c r="C4880" t="s">
        <v>4728</v>
      </c>
      <c r="D4880" t="b">
        <v>0</v>
      </c>
    </row>
    <row r="4881" spans="1:4" x14ac:dyDescent="0.25">
      <c r="A4881" t="s">
        <v>1127</v>
      </c>
      <c r="B4881" t="s">
        <v>1933</v>
      </c>
      <c r="C4881" t="s">
        <v>2454</v>
      </c>
      <c r="D4881" t="b">
        <v>0</v>
      </c>
    </row>
    <row r="4882" spans="1:4" x14ac:dyDescent="0.25">
      <c r="A4882" t="s">
        <v>1127</v>
      </c>
      <c r="B4882" t="s">
        <v>1933</v>
      </c>
      <c r="C4882" t="s">
        <v>4729</v>
      </c>
      <c r="D4882">
        <v>0</v>
      </c>
    </row>
    <row r="4883" spans="1:4" x14ac:dyDescent="0.25">
      <c r="A4883" t="s">
        <v>1127</v>
      </c>
      <c r="B4883" t="s">
        <v>1933</v>
      </c>
      <c r="C4883" t="s">
        <v>4730</v>
      </c>
      <c r="D4883">
        <v>0</v>
      </c>
    </row>
    <row r="4884" spans="1:4" x14ac:dyDescent="0.25">
      <c r="A4884" t="s">
        <v>1127</v>
      </c>
      <c r="B4884" t="s">
        <v>1933</v>
      </c>
      <c r="C4884" t="s">
        <v>4731</v>
      </c>
      <c r="D4884">
        <v>0</v>
      </c>
    </row>
    <row r="4885" spans="1:4" x14ac:dyDescent="0.25">
      <c r="A4885" t="s">
        <v>1127</v>
      </c>
      <c r="B4885" t="s">
        <v>1933</v>
      </c>
      <c r="C4885" t="s">
        <v>1046</v>
      </c>
      <c r="D4885">
        <v>0</v>
      </c>
    </row>
    <row r="4886" spans="1:4" x14ac:dyDescent="0.25">
      <c r="A4886" t="s">
        <v>1127</v>
      </c>
      <c r="B4886" t="s">
        <v>1933</v>
      </c>
      <c r="C4886" t="s">
        <v>9</v>
      </c>
      <c r="D4886">
        <v>0</v>
      </c>
    </row>
    <row r="4887" spans="1:4" x14ac:dyDescent="0.25">
      <c r="A4887" t="s">
        <v>1127</v>
      </c>
      <c r="B4887" t="s">
        <v>1933</v>
      </c>
      <c r="C4887" t="s">
        <v>4733</v>
      </c>
      <c r="D4887">
        <v>0</v>
      </c>
    </row>
    <row r="4888" spans="1:4" x14ac:dyDescent="0.25">
      <c r="A4888" t="s">
        <v>1127</v>
      </c>
      <c r="B4888" t="s">
        <v>1933</v>
      </c>
      <c r="C4888" t="s">
        <v>4734</v>
      </c>
      <c r="D4888">
        <v>0</v>
      </c>
    </row>
    <row r="4889" spans="1:4" x14ac:dyDescent="0.25">
      <c r="A4889" t="s">
        <v>1127</v>
      </c>
      <c r="B4889" t="s">
        <v>1933</v>
      </c>
      <c r="C4889" t="s">
        <v>4735</v>
      </c>
      <c r="D4889">
        <v>0</v>
      </c>
    </row>
    <row r="4890" spans="1:4" x14ac:dyDescent="0.25">
      <c r="A4890" t="s">
        <v>1127</v>
      </c>
      <c r="B4890" t="s">
        <v>1933</v>
      </c>
      <c r="C4890" t="s">
        <v>1081</v>
      </c>
      <c r="D4890" t="s">
        <v>3111</v>
      </c>
    </row>
    <row r="4891" spans="1:4" x14ac:dyDescent="0.25">
      <c r="A4891" t="s">
        <v>1127</v>
      </c>
      <c r="B4891" t="s">
        <v>1934</v>
      </c>
      <c r="C4891" t="s">
        <v>4725</v>
      </c>
      <c r="D4891">
        <v>326</v>
      </c>
    </row>
    <row r="4892" spans="1:4" x14ac:dyDescent="0.25">
      <c r="A4892" t="s">
        <v>1127</v>
      </c>
      <c r="B4892" t="s">
        <v>1934</v>
      </c>
      <c r="C4892" t="s">
        <v>1083</v>
      </c>
      <c r="D4892" t="b">
        <v>0</v>
      </c>
    </row>
    <row r="4893" spans="1:4" x14ac:dyDescent="0.25">
      <c r="A4893" t="s">
        <v>1127</v>
      </c>
      <c r="B4893" t="s">
        <v>1934</v>
      </c>
      <c r="C4893" t="s">
        <v>4726</v>
      </c>
      <c r="D4893" t="b">
        <v>0</v>
      </c>
    </row>
    <row r="4894" spans="1:4" x14ac:dyDescent="0.25">
      <c r="A4894" t="s">
        <v>1127</v>
      </c>
      <c r="B4894" t="s">
        <v>1934</v>
      </c>
      <c r="C4894" t="s">
        <v>4727</v>
      </c>
      <c r="D4894" t="b">
        <v>0</v>
      </c>
    </row>
    <row r="4895" spans="1:4" x14ac:dyDescent="0.25">
      <c r="A4895" t="s">
        <v>1127</v>
      </c>
      <c r="B4895" t="s">
        <v>1934</v>
      </c>
      <c r="C4895" t="s">
        <v>4728</v>
      </c>
      <c r="D4895" t="b">
        <v>0</v>
      </c>
    </row>
    <row r="4896" spans="1:4" x14ac:dyDescent="0.25">
      <c r="A4896" t="s">
        <v>1127</v>
      </c>
      <c r="B4896" t="s">
        <v>1934</v>
      </c>
      <c r="C4896" t="s">
        <v>2454</v>
      </c>
      <c r="D4896" t="b">
        <v>0</v>
      </c>
    </row>
    <row r="4897" spans="1:4" x14ac:dyDescent="0.25">
      <c r="A4897" t="s">
        <v>1127</v>
      </c>
      <c r="B4897" t="s">
        <v>1934</v>
      </c>
      <c r="C4897" t="s">
        <v>4729</v>
      </c>
      <c r="D4897">
        <v>0</v>
      </c>
    </row>
    <row r="4898" spans="1:4" x14ac:dyDescent="0.25">
      <c r="A4898" t="s">
        <v>1127</v>
      </c>
      <c r="B4898" t="s">
        <v>1934</v>
      </c>
      <c r="C4898" t="s">
        <v>4730</v>
      </c>
      <c r="D4898">
        <v>0</v>
      </c>
    </row>
    <row r="4899" spans="1:4" x14ac:dyDescent="0.25">
      <c r="A4899" t="s">
        <v>1127</v>
      </c>
      <c r="B4899" t="s">
        <v>1934</v>
      </c>
      <c r="C4899" t="s">
        <v>4731</v>
      </c>
      <c r="D4899">
        <v>0</v>
      </c>
    </row>
    <row r="4900" spans="1:4" x14ac:dyDescent="0.25">
      <c r="A4900" t="s">
        <v>1127</v>
      </c>
      <c r="B4900" t="s">
        <v>1934</v>
      </c>
      <c r="C4900" t="s">
        <v>1046</v>
      </c>
      <c r="D4900">
        <v>0</v>
      </c>
    </row>
    <row r="4901" spans="1:4" x14ac:dyDescent="0.25">
      <c r="A4901" t="s">
        <v>1127</v>
      </c>
      <c r="B4901" t="s">
        <v>1934</v>
      </c>
      <c r="C4901" t="s">
        <v>9</v>
      </c>
      <c r="D4901">
        <v>0</v>
      </c>
    </row>
    <row r="4902" spans="1:4" x14ac:dyDescent="0.25">
      <c r="A4902" t="s">
        <v>1127</v>
      </c>
      <c r="B4902" t="s">
        <v>1934</v>
      </c>
      <c r="C4902" t="s">
        <v>4733</v>
      </c>
      <c r="D4902">
        <v>0</v>
      </c>
    </row>
    <row r="4903" spans="1:4" x14ac:dyDescent="0.25">
      <c r="A4903" t="s">
        <v>1127</v>
      </c>
      <c r="B4903" t="s">
        <v>1934</v>
      </c>
      <c r="C4903" t="s">
        <v>4734</v>
      </c>
      <c r="D4903">
        <v>0</v>
      </c>
    </row>
    <row r="4904" spans="1:4" x14ac:dyDescent="0.25">
      <c r="A4904" t="s">
        <v>1127</v>
      </c>
      <c r="B4904" t="s">
        <v>1934</v>
      </c>
      <c r="C4904" t="s">
        <v>4735</v>
      </c>
      <c r="D4904">
        <v>0</v>
      </c>
    </row>
    <row r="4905" spans="1:4" x14ac:dyDescent="0.25">
      <c r="A4905" t="s">
        <v>1127</v>
      </c>
      <c r="B4905" t="s">
        <v>1934</v>
      </c>
      <c r="C4905" t="s">
        <v>1081</v>
      </c>
      <c r="D4905" t="s">
        <v>3111</v>
      </c>
    </row>
    <row r="4906" spans="1:4" x14ac:dyDescent="0.25">
      <c r="A4906" t="s">
        <v>1127</v>
      </c>
      <c r="B4906" t="s">
        <v>1936</v>
      </c>
      <c r="C4906" t="s">
        <v>4725</v>
      </c>
      <c r="D4906">
        <v>327</v>
      </c>
    </row>
    <row r="4907" spans="1:4" x14ac:dyDescent="0.25">
      <c r="A4907" t="s">
        <v>1127</v>
      </c>
      <c r="B4907" t="s">
        <v>1936</v>
      </c>
      <c r="C4907" t="s">
        <v>1083</v>
      </c>
      <c r="D4907" t="b">
        <v>0</v>
      </c>
    </row>
    <row r="4908" spans="1:4" x14ac:dyDescent="0.25">
      <c r="A4908" t="s">
        <v>1127</v>
      </c>
      <c r="B4908" t="s">
        <v>1936</v>
      </c>
      <c r="C4908" t="s">
        <v>4726</v>
      </c>
      <c r="D4908" t="b">
        <v>1</v>
      </c>
    </row>
    <row r="4909" spans="1:4" x14ac:dyDescent="0.25">
      <c r="A4909" t="s">
        <v>1127</v>
      </c>
      <c r="B4909" t="s">
        <v>1936</v>
      </c>
      <c r="C4909" t="s">
        <v>4727</v>
      </c>
      <c r="D4909" t="b">
        <v>1</v>
      </c>
    </row>
    <row r="4910" spans="1:4" x14ac:dyDescent="0.25">
      <c r="A4910" t="s">
        <v>1127</v>
      </c>
      <c r="B4910" t="s">
        <v>1936</v>
      </c>
      <c r="C4910" t="s">
        <v>4728</v>
      </c>
      <c r="D4910" t="b">
        <v>0</v>
      </c>
    </row>
    <row r="4911" spans="1:4" x14ac:dyDescent="0.25">
      <c r="A4911" t="s">
        <v>1127</v>
      </c>
      <c r="B4911" t="s">
        <v>1936</v>
      </c>
      <c r="C4911" t="s">
        <v>2454</v>
      </c>
      <c r="D4911" t="b">
        <v>0</v>
      </c>
    </row>
    <row r="4912" spans="1:4" x14ac:dyDescent="0.25">
      <c r="A4912" t="s">
        <v>1127</v>
      </c>
      <c r="B4912" t="s">
        <v>1936</v>
      </c>
      <c r="C4912" t="s">
        <v>4729</v>
      </c>
      <c r="D4912">
        <v>3</v>
      </c>
    </row>
    <row r="4913" spans="1:4" x14ac:dyDescent="0.25">
      <c r="A4913" t="s">
        <v>1127</v>
      </c>
      <c r="B4913" t="s">
        <v>1936</v>
      </c>
      <c r="C4913" t="s">
        <v>4730</v>
      </c>
      <c r="D4913">
        <v>0</v>
      </c>
    </row>
    <row r="4914" spans="1:4" x14ac:dyDescent="0.25">
      <c r="A4914" t="s">
        <v>1127</v>
      </c>
      <c r="B4914" t="s">
        <v>1936</v>
      </c>
      <c r="C4914" t="s">
        <v>4731</v>
      </c>
      <c r="D4914">
        <v>0</v>
      </c>
    </row>
    <row r="4915" spans="1:4" x14ac:dyDescent="0.25">
      <c r="A4915" t="s">
        <v>1127</v>
      </c>
      <c r="B4915" t="s">
        <v>1936</v>
      </c>
      <c r="C4915" t="s">
        <v>1046</v>
      </c>
      <c r="D4915">
        <v>0</v>
      </c>
    </row>
    <row r="4916" spans="1:4" x14ac:dyDescent="0.25">
      <c r="A4916" t="s">
        <v>1127</v>
      </c>
      <c r="B4916" t="s">
        <v>1936</v>
      </c>
      <c r="C4916" t="s">
        <v>9</v>
      </c>
      <c r="D4916">
        <v>0</v>
      </c>
    </row>
    <row r="4917" spans="1:4" x14ac:dyDescent="0.25">
      <c r="A4917" t="s">
        <v>1127</v>
      </c>
      <c r="B4917" t="s">
        <v>1936</v>
      </c>
      <c r="C4917" t="s">
        <v>4733</v>
      </c>
      <c r="D4917">
        <v>0</v>
      </c>
    </row>
    <row r="4918" spans="1:4" x14ac:dyDescent="0.25">
      <c r="A4918" t="s">
        <v>1127</v>
      </c>
      <c r="B4918" t="s">
        <v>1936</v>
      </c>
      <c r="C4918" t="s">
        <v>4734</v>
      </c>
      <c r="D4918">
        <v>0</v>
      </c>
    </row>
    <row r="4919" spans="1:4" x14ac:dyDescent="0.25">
      <c r="A4919" t="s">
        <v>1127</v>
      </c>
      <c r="B4919" t="s">
        <v>1936</v>
      </c>
      <c r="C4919" t="s">
        <v>4735</v>
      </c>
      <c r="D4919">
        <v>0</v>
      </c>
    </row>
    <row r="4920" spans="1:4" x14ac:dyDescent="0.25">
      <c r="A4920" t="s">
        <v>1127</v>
      </c>
      <c r="B4920" t="s">
        <v>1936</v>
      </c>
      <c r="C4920" t="s">
        <v>1081</v>
      </c>
      <c r="D4920" t="s">
        <v>3111</v>
      </c>
    </row>
    <row r="4921" spans="1:4" x14ac:dyDescent="0.25">
      <c r="A4921" t="s">
        <v>1127</v>
      </c>
      <c r="B4921" t="s">
        <v>1937</v>
      </c>
      <c r="C4921" t="s">
        <v>4725</v>
      </c>
      <c r="D4921">
        <v>328</v>
      </c>
    </row>
    <row r="4922" spans="1:4" x14ac:dyDescent="0.25">
      <c r="A4922" t="s">
        <v>1127</v>
      </c>
      <c r="B4922" t="s">
        <v>1937</v>
      </c>
      <c r="C4922" t="s">
        <v>1083</v>
      </c>
      <c r="D4922" t="b">
        <v>0</v>
      </c>
    </row>
    <row r="4923" spans="1:4" x14ac:dyDescent="0.25">
      <c r="A4923" t="s">
        <v>1127</v>
      </c>
      <c r="B4923" t="s">
        <v>1937</v>
      </c>
      <c r="C4923" t="s">
        <v>4726</v>
      </c>
      <c r="D4923" t="b">
        <v>1</v>
      </c>
    </row>
    <row r="4924" spans="1:4" x14ac:dyDescent="0.25">
      <c r="A4924" t="s">
        <v>1127</v>
      </c>
      <c r="B4924" t="s">
        <v>1937</v>
      </c>
      <c r="C4924" t="s">
        <v>4727</v>
      </c>
      <c r="D4924" t="b">
        <v>1</v>
      </c>
    </row>
    <row r="4925" spans="1:4" x14ac:dyDescent="0.25">
      <c r="A4925" t="s">
        <v>1127</v>
      </c>
      <c r="B4925" t="s">
        <v>1937</v>
      </c>
      <c r="C4925" t="s">
        <v>4728</v>
      </c>
      <c r="D4925" t="b">
        <v>0</v>
      </c>
    </row>
    <row r="4926" spans="1:4" x14ac:dyDescent="0.25">
      <c r="A4926" t="s">
        <v>1127</v>
      </c>
      <c r="B4926" t="s">
        <v>1937</v>
      </c>
      <c r="C4926" t="s">
        <v>2454</v>
      </c>
      <c r="D4926" t="b">
        <v>0</v>
      </c>
    </row>
    <row r="4927" spans="1:4" x14ac:dyDescent="0.25">
      <c r="A4927" t="s">
        <v>1127</v>
      </c>
      <c r="B4927" t="s">
        <v>1937</v>
      </c>
      <c r="C4927" t="s">
        <v>4729</v>
      </c>
      <c r="D4927">
        <v>3</v>
      </c>
    </row>
    <row r="4928" spans="1:4" x14ac:dyDescent="0.25">
      <c r="A4928" t="s">
        <v>1127</v>
      </c>
      <c r="B4928" t="s">
        <v>1937</v>
      </c>
      <c r="C4928" t="s">
        <v>4730</v>
      </c>
      <c r="D4928">
        <v>4</v>
      </c>
    </row>
    <row r="4929" spans="1:4" x14ac:dyDescent="0.25">
      <c r="A4929" t="s">
        <v>1127</v>
      </c>
      <c r="B4929" t="s">
        <v>1937</v>
      </c>
      <c r="C4929" t="s">
        <v>4731</v>
      </c>
      <c r="D4929">
        <v>0</v>
      </c>
    </row>
    <row r="4930" spans="1:4" x14ac:dyDescent="0.25">
      <c r="A4930" t="s">
        <v>1127</v>
      </c>
      <c r="B4930" t="s">
        <v>1937</v>
      </c>
      <c r="C4930" t="s">
        <v>1046</v>
      </c>
      <c r="D4930">
        <v>0</v>
      </c>
    </row>
    <row r="4931" spans="1:4" x14ac:dyDescent="0.25">
      <c r="A4931" t="s">
        <v>1127</v>
      </c>
      <c r="B4931" t="s">
        <v>1937</v>
      </c>
      <c r="C4931" t="s">
        <v>9</v>
      </c>
      <c r="D4931">
        <v>0</v>
      </c>
    </row>
    <row r="4932" spans="1:4" x14ac:dyDescent="0.25">
      <c r="A4932" t="s">
        <v>1127</v>
      </c>
      <c r="B4932" t="s">
        <v>1937</v>
      </c>
      <c r="C4932" t="s">
        <v>4733</v>
      </c>
      <c r="D4932">
        <v>0</v>
      </c>
    </row>
    <row r="4933" spans="1:4" x14ac:dyDescent="0.25">
      <c r="A4933" t="s">
        <v>1127</v>
      </c>
      <c r="B4933" t="s">
        <v>1937</v>
      </c>
      <c r="C4933" t="s">
        <v>4734</v>
      </c>
      <c r="D4933">
        <v>0</v>
      </c>
    </row>
    <row r="4934" spans="1:4" x14ac:dyDescent="0.25">
      <c r="A4934" t="s">
        <v>1127</v>
      </c>
      <c r="B4934" t="s">
        <v>1937</v>
      </c>
      <c r="C4934" t="s">
        <v>4735</v>
      </c>
      <c r="D4934">
        <v>0</v>
      </c>
    </row>
    <row r="4935" spans="1:4" x14ac:dyDescent="0.25">
      <c r="A4935" t="s">
        <v>1127</v>
      </c>
      <c r="B4935" t="s">
        <v>1937</v>
      </c>
      <c r="C4935" t="s">
        <v>1081</v>
      </c>
      <c r="D4935" t="s">
        <v>3111</v>
      </c>
    </row>
    <row r="4936" spans="1:4" x14ac:dyDescent="0.25">
      <c r="A4936" t="s">
        <v>1127</v>
      </c>
      <c r="B4936" t="s">
        <v>1938</v>
      </c>
      <c r="C4936" t="s">
        <v>4725</v>
      </c>
      <c r="D4936">
        <v>329</v>
      </c>
    </row>
    <row r="4937" spans="1:4" x14ac:dyDescent="0.25">
      <c r="A4937" t="s">
        <v>1127</v>
      </c>
      <c r="B4937" t="s">
        <v>1938</v>
      </c>
      <c r="C4937" t="s">
        <v>1083</v>
      </c>
      <c r="D4937" t="b">
        <v>0</v>
      </c>
    </row>
    <row r="4938" spans="1:4" x14ac:dyDescent="0.25">
      <c r="A4938" t="s">
        <v>1127</v>
      </c>
      <c r="B4938" t="s">
        <v>1938</v>
      </c>
      <c r="C4938" t="s">
        <v>4726</v>
      </c>
      <c r="D4938" t="b">
        <v>0</v>
      </c>
    </row>
    <row r="4939" spans="1:4" x14ac:dyDescent="0.25">
      <c r="A4939" t="s">
        <v>1127</v>
      </c>
      <c r="B4939" t="s">
        <v>1938</v>
      </c>
      <c r="C4939" t="s">
        <v>4727</v>
      </c>
      <c r="D4939" t="b">
        <v>0</v>
      </c>
    </row>
    <row r="4940" spans="1:4" x14ac:dyDescent="0.25">
      <c r="A4940" t="s">
        <v>1127</v>
      </c>
      <c r="B4940" t="s">
        <v>1938</v>
      </c>
      <c r="C4940" t="s">
        <v>4728</v>
      </c>
      <c r="D4940" t="b">
        <v>0</v>
      </c>
    </row>
    <row r="4941" spans="1:4" x14ac:dyDescent="0.25">
      <c r="A4941" t="s">
        <v>1127</v>
      </c>
      <c r="B4941" t="s">
        <v>1938</v>
      </c>
      <c r="C4941" t="s">
        <v>2454</v>
      </c>
      <c r="D4941" t="b">
        <v>0</v>
      </c>
    </row>
    <row r="4942" spans="1:4" x14ac:dyDescent="0.25">
      <c r="A4942" t="s">
        <v>1127</v>
      </c>
      <c r="B4942" t="s">
        <v>1938</v>
      </c>
      <c r="C4942" t="s">
        <v>4729</v>
      </c>
      <c r="D4942">
        <v>0</v>
      </c>
    </row>
    <row r="4943" spans="1:4" x14ac:dyDescent="0.25">
      <c r="A4943" t="s">
        <v>1127</v>
      </c>
      <c r="B4943" t="s">
        <v>1938</v>
      </c>
      <c r="C4943" t="s">
        <v>4730</v>
      </c>
      <c r="D4943">
        <v>0</v>
      </c>
    </row>
    <row r="4944" spans="1:4" x14ac:dyDescent="0.25">
      <c r="A4944" t="s">
        <v>1127</v>
      </c>
      <c r="B4944" t="s">
        <v>1938</v>
      </c>
      <c r="C4944" t="s">
        <v>4731</v>
      </c>
      <c r="D4944">
        <v>0</v>
      </c>
    </row>
    <row r="4945" spans="1:4" x14ac:dyDescent="0.25">
      <c r="A4945" t="s">
        <v>1127</v>
      </c>
      <c r="B4945" t="s">
        <v>1938</v>
      </c>
      <c r="C4945" t="s">
        <v>1046</v>
      </c>
      <c r="D4945">
        <v>0</v>
      </c>
    </row>
    <row r="4946" spans="1:4" x14ac:dyDescent="0.25">
      <c r="A4946" t="s">
        <v>1127</v>
      </c>
      <c r="B4946" t="s">
        <v>1938</v>
      </c>
      <c r="C4946" t="s">
        <v>9</v>
      </c>
      <c r="D4946">
        <v>0</v>
      </c>
    </row>
    <row r="4947" spans="1:4" x14ac:dyDescent="0.25">
      <c r="A4947" t="s">
        <v>1127</v>
      </c>
      <c r="B4947" t="s">
        <v>1938</v>
      </c>
      <c r="C4947" t="s">
        <v>4733</v>
      </c>
      <c r="D4947">
        <v>0</v>
      </c>
    </row>
    <row r="4948" spans="1:4" x14ac:dyDescent="0.25">
      <c r="A4948" t="s">
        <v>1127</v>
      </c>
      <c r="B4948" t="s">
        <v>1938</v>
      </c>
      <c r="C4948" t="s">
        <v>4734</v>
      </c>
      <c r="D4948">
        <v>0</v>
      </c>
    </row>
    <row r="4949" spans="1:4" x14ac:dyDescent="0.25">
      <c r="A4949" t="s">
        <v>1127</v>
      </c>
      <c r="B4949" t="s">
        <v>1938</v>
      </c>
      <c r="C4949" t="s">
        <v>4735</v>
      </c>
      <c r="D4949">
        <v>0</v>
      </c>
    </row>
    <row r="4950" spans="1:4" x14ac:dyDescent="0.25">
      <c r="A4950" t="s">
        <v>1127</v>
      </c>
      <c r="B4950" t="s">
        <v>1938</v>
      </c>
      <c r="C4950" t="s">
        <v>1081</v>
      </c>
      <c r="D4950" t="s">
        <v>3111</v>
      </c>
    </row>
    <row r="4951" spans="1:4" x14ac:dyDescent="0.25">
      <c r="A4951" t="s">
        <v>1127</v>
      </c>
      <c r="B4951" t="s">
        <v>1940</v>
      </c>
      <c r="C4951" t="s">
        <v>4725</v>
      </c>
      <c r="D4951">
        <v>330</v>
      </c>
    </row>
    <row r="4952" spans="1:4" x14ac:dyDescent="0.25">
      <c r="A4952" t="s">
        <v>1127</v>
      </c>
      <c r="B4952" t="s">
        <v>1940</v>
      </c>
      <c r="C4952" t="s">
        <v>1083</v>
      </c>
      <c r="D4952" t="b">
        <v>0</v>
      </c>
    </row>
    <row r="4953" spans="1:4" x14ac:dyDescent="0.25">
      <c r="A4953" t="s">
        <v>1127</v>
      </c>
      <c r="B4953" t="s">
        <v>1940</v>
      </c>
      <c r="C4953" t="s">
        <v>4726</v>
      </c>
      <c r="D4953" t="b">
        <v>0</v>
      </c>
    </row>
    <row r="4954" spans="1:4" x14ac:dyDescent="0.25">
      <c r="A4954" t="s">
        <v>1127</v>
      </c>
      <c r="B4954" t="s">
        <v>1940</v>
      </c>
      <c r="C4954" t="s">
        <v>4727</v>
      </c>
      <c r="D4954" t="b">
        <v>0</v>
      </c>
    </row>
    <row r="4955" spans="1:4" x14ac:dyDescent="0.25">
      <c r="A4955" t="s">
        <v>1127</v>
      </c>
      <c r="B4955" t="s">
        <v>1940</v>
      </c>
      <c r="C4955" t="s">
        <v>4728</v>
      </c>
      <c r="D4955" t="b">
        <v>0</v>
      </c>
    </row>
    <row r="4956" spans="1:4" x14ac:dyDescent="0.25">
      <c r="A4956" t="s">
        <v>1127</v>
      </c>
      <c r="B4956" t="s">
        <v>1940</v>
      </c>
      <c r="C4956" t="s">
        <v>2454</v>
      </c>
      <c r="D4956" t="b">
        <v>0</v>
      </c>
    </row>
    <row r="4957" spans="1:4" x14ac:dyDescent="0.25">
      <c r="A4957" t="s">
        <v>1127</v>
      </c>
      <c r="B4957" t="s">
        <v>1940</v>
      </c>
      <c r="C4957" t="s">
        <v>4729</v>
      </c>
      <c r="D4957">
        <v>0</v>
      </c>
    </row>
    <row r="4958" spans="1:4" x14ac:dyDescent="0.25">
      <c r="A4958" t="s">
        <v>1127</v>
      </c>
      <c r="B4958" t="s">
        <v>1940</v>
      </c>
      <c r="C4958" t="s">
        <v>4730</v>
      </c>
      <c r="D4958">
        <v>0</v>
      </c>
    </row>
    <row r="4959" spans="1:4" x14ac:dyDescent="0.25">
      <c r="A4959" t="s">
        <v>1127</v>
      </c>
      <c r="B4959" t="s">
        <v>1940</v>
      </c>
      <c r="C4959" t="s">
        <v>4731</v>
      </c>
      <c r="D4959">
        <v>0</v>
      </c>
    </row>
    <row r="4960" spans="1:4" x14ac:dyDescent="0.25">
      <c r="A4960" t="s">
        <v>1127</v>
      </c>
      <c r="B4960" t="s">
        <v>1940</v>
      </c>
      <c r="C4960" t="s">
        <v>1046</v>
      </c>
      <c r="D4960">
        <v>0</v>
      </c>
    </row>
    <row r="4961" spans="1:4" x14ac:dyDescent="0.25">
      <c r="A4961" t="s">
        <v>1127</v>
      </c>
      <c r="B4961" t="s">
        <v>1940</v>
      </c>
      <c r="C4961" t="s">
        <v>9</v>
      </c>
      <c r="D4961">
        <v>0</v>
      </c>
    </row>
    <row r="4962" spans="1:4" x14ac:dyDescent="0.25">
      <c r="A4962" t="s">
        <v>1127</v>
      </c>
      <c r="B4962" t="s">
        <v>1940</v>
      </c>
      <c r="C4962" t="s">
        <v>4733</v>
      </c>
      <c r="D4962">
        <v>0</v>
      </c>
    </row>
    <row r="4963" spans="1:4" x14ac:dyDescent="0.25">
      <c r="A4963" t="s">
        <v>1127</v>
      </c>
      <c r="B4963" t="s">
        <v>1940</v>
      </c>
      <c r="C4963" t="s">
        <v>4734</v>
      </c>
      <c r="D4963">
        <v>0</v>
      </c>
    </row>
    <row r="4964" spans="1:4" x14ac:dyDescent="0.25">
      <c r="A4964" t="s">
        <v>1127</v>
      </c>
      <c r="B4964" t="s">
        <v>1940</v>
      </c>
      <c r="C4964" t="s">
        <v>4735</v>
      </c>
      <c r="D4964">
        <v>0</v>
      </c>
    </row>
    <row r="4965" spans="1:4" x14ac:dyDescent="0.25">
      <c r="A4965" t="s">
        <v>1127</v>
      </c>
      <c r="B4965" t="s">
        <v>1940</v>
      </c>
      <c r="C4965" t="s">
        <v>1081</v>
      </c>
      <c r="D4965" t="s">
        <v>3111</v>
      </c>
    </row>
    <row r="4966" spans="1:4" x14ac:dyDescent="0.25">
      <c r="A4966" t="s">
        <v>1127</v>
      </c>
      <c r="B4966" t="s">
        <v>1941</v>
      </c>
      <c r="C4966" t="s">
        <v>4725</v>
      </c>
      <c r="D4966">
        <v>331</v>
      </c>
    </row>
    <row r="4967" spans="1:4" x14ac:dyDescent="0.25">
      <c r="A4967" t="s">
        <v>1127</v>
      </c>
      <c r="B4967" t="s">
        <v>1941</v>
      </c>
      <c r="C4967" t="s">
        <v>1083</v>
      </c>
      <c r="D4967" t="b">
        <v>0</v>
      </c>
    </row>
    <row r="4968" spans="1:4" x14ac:dyDescent="0.25">
      <c r="A4968" t="s">
        <v>1127</v>
      </c>
      <c r="B4968" t="s">
        <v>1941</v>
      </c>
      <c r="C4968" t="s">
        <v>4726</v>
      </c>
      <c r="D4968" t="b">
        <v>0</v>
      </c>
    </row>
    <row r="4969" spans="1:4" x14ac:dyDescent="0.25">
      <c r="A4969" t="s">
        <v>1127</v>
      </c>
      <c r="B4969" t="s">
        <v>1941</v>
      </c>
      <c r="C4969" t="s">
        <v>4727</v>
      </c>
      <c r="D4969" t="b">
        <v>1</v>
      </c>
    </row>
    <row r="4970" spans="1:4" x14ac:dyDescent="0.25">
      <c r="A4970" t="s">
        <v>1127</v>
      </c>
      <c r="B4970" t="s">
        <v>1941</v>
      </c>
      <c r="C4970" t="s">
        <v>4728</v>
      </c>
      <c r="D4970" t="b">
        <v>0</v>
      </c>
    </row>
    <row r="4971" spans="1:4" x14ac:dyDescent="0.25">
      <c r="A4971" t="s">
        <v>1127</v>
      </c>
      <c r="B4971" t="s">
        <v>1941</v>
      </c>
      <c r="C4971" t="s">
        <v>2454</v>
      </c>
      <c r="D4971" t="b">
        <v>0</v>
      </c>
    </row>
    <row r="4972" spans="1:4" x14ac:dyDescent="0.25">
      <c r="A4972" t="s">
        <v>1127</v>
      </c>
      <c r="B4972" t="s">
        <v>1941</v>
      </c>
      <c r="C4972" t="s">
        <v>4729</v>
      </c>
      <c r="D4972">
        <v>3</v>
      </c>
    </row>
    <row r="4973" spans="1:4" x14ac:dyDescent="0.25">
      <c r="A4973" t="s">
        <v>1127</v>
      </c>
      <c r="B4973" t="s">
        <v>1941</v>
      </c>
      <c r="C4973" t="s">
        <v>4730</v>
      </c>
      <c r="D4973">
        <v>4</v>
      </c>
    </row>
    <row r="4974" spans="1:4" x14ac:dyDescent="0.25">
      <c r="A4974" t="s">
        <v>1127</v>
      </c>
      <c r="B4974" t="s">
        <v>1941</v>
      </c>
      <c r="C4974" t="s">
        <v>4731</v>
      </c>
      <c r="D4974">
        <v>4</v>
      </c>
    </row>
    <row r="4975" spans="1:4" x14ac:dyDescent="0.25">
      <c r="A4975" t="s">
        <v>1127</v>
      </c>
      <c r="B4975" t="s">
        <v>1941</v>
      </c>
      <c r="C4975" t="s">
        <v>1046</v>
      </c>
      <c r="D4975">
        <v>0</v>
      </c>
    </row>
    <row r="4976" spans="1:4" x14ac:dyDescent="0.25">
      <c r="A4976" t="s">
        <v>1127</v>
      </c>
      <c r="B4976" t="s">
        <v>1941</v>
      </c>
      <c r="C4976" t="s">
        <v>9</v>
      </c>
      <c r="D4976">
        <v>0</v>
      </c>
    </row>
    <row r="4977" spans="1:4" x14ac:dyDescent="0.25">
      <c r="A4977" t="s">
        <v>1127</v>
      </c>
      <c r="B4977" t="s">
        <v>1941</v>
      </c>
      <c r="C4977" t="s">
        <v>4733</v>
      </c>
      <c r="D4977">
        <v>0</v>
      </c>
    </row>
    <row r="4978" spans="1:4" x14ac:dyDescent="0.25">
      <c r="A4978" t="s">
        <v>1127</v>
      </c>
      <c r="B4978" t="s">
        <v>1941</v>
      </c>
      <c r="C4978" t="s">
        <v>4734</v>
      </c>
      <c r="D4978">
        <v>0</v>
      </c>
    </row>
    <row r="4979" spans="1:4" x14ac:dyDescent="0.25">
      <c r="A4979" t="s">
        <v>1127</v>
      </c>
      <c r="B4979" t="s">
        <v>1941</v>
      </c>
      <c r="C4979" t="s">
        <v>4735</v>
      </c>
      <c r="D4979">
        <v>0</v>
      </c>
    </row>
    <row r="4980" spans="1:4" x14ac:dyDescent="0.25">
      <c r="A4980" t="s">
        <v>1127</v>
      </c>
      <c r="B4980" t="s">
        <v>1941</v>
      </c>
      <c r="C4980" t="s">
        <v>1081</v>
      </c>
      <c r="D4980" t="s">
        <v>3111</v>
      </c>
    </row>
    <row r="4981" spans="1:4" x14ac:dyDescent="0.25">
      <c r="A4981" t="s">
        <v>1127</v>
      </c>
      <c r="B4981" t="s">
        <v>1943</v>
      </c>
      <c r="C4981" t="s">
        <v>4725</v>
      </c>
      <c r="D4981">
        <v>332</v>
      </c>
    </row>
    <row r="4982" spans="1:4" x14ac:dyDescent="0.25">
      <c r="A4982" t="s">
        <v>1127</v>
      </c>
      <c r="B4982" t="s">
        <v>1943</v>
      </c>
      <c r="C4982" t="s">
        <v>1083</v>
      </c>
      <c r="D4982" t="b">
        <v>0</v>
      </c>
    </row>
    <row r="4983" spans="1:4" x14ac:dyDescent="0.25">
      <c r="A4983" t="s">
        <v>1127</v>
      </c>
      <c r="B4983" t="s">
        <v>1943</v>
      </c>
      <c r="C4983" t="s">
        <v>4726</v>
      </c>
      <c r="D4983" t="b">
        <v>0</v>
      </c>
    </row>
    <row r="4984" spans="1:4" x14ac:dyDescent="0.25">
      <c r="A4984" t="s">
        <v>1127</v>
      </c>
      <c r="B4984" t="s">
        <v>1943</v>
      </c>
      <c r="C4984" t="s">
        <v>4727</v>
      </c>
      <c r="D4984" t="b">
        <v>0</v>
      </c>
    </row>
    <row r="4985" spans="1:4" x14ac:dyDescent="0.25">
      <c r="A4985" t="s">
        <v>1127</v>
      </c>
      <c r="B4985" t="s">
        <v>1943</v>
      </c>
      <c r="C4985" t="s">
        <v>4728</v>
      </c>
      <c r="D4985" t="b">
        <v>0</v>
      </c>
    </row>
    <row r="4986" spans="1:4" x14ac:dyDescent="0.25">
      <c r="A4986" t="s">
        <v>1127</v>
      </c>
      <c r="B4986" t="s">
        <v>1943</v>
      </c>
      <c r="C4986" t="s">
        <v>2454</v>
      </c>
      <c r="D4986" t="b">
        <v>0</v>
      </c>
    </row>
    <row r="4987" spans="1:4" x14ac:dyDescent="0.25">
      <c r="A4987" t="s">
        <v>1127</v>
      </c>
      <c r="B4987" t="s">
        <v>1943</v>
      </c>
      <c r="C4987" t="s">
        <v>4729</v>
      </c>
      <c r="D4987">
        <v>0</v>
      </c>
    </row>
    <row r="4988" spans="1:4" x14ac:dyDescent="0.25">
      <c r="A4988" t="s">
        <v>1127</v>
      </c>
      <c r="B4988" t="s">
        <v>1943</v>
      </c>
      <c r="C4988" t="s">
        <v>4730</v>
      </c>
      <c r="D4988">
        <v>0</v>
      </c>
    </row>
    <row r="4989" spans="1:4" x14ac:dyDescent="0.25">
      <c r="A4989" t="s">
        <v>1127</v>
      </c>
      <c r="B4989" t="s">
        <v>1943</v>
      </c>
      <c r="C4989" t="s">
        <v>4731</v>
      </c>
      <c r="D4989">
        <v>0</v>
      </c>
    </row>
    <row r="4990" spans="1:4" x14ac:dyDescent="0.25">
      <c r="A4990" t="s">
        <v>1127</v>
      </c>
      <c r="B4990" t="s">
        <v>1943</v>
      </c>
      <c r="C4990" t="s">
        <v>1046</v>
      </c>
      <c r="D4990">
        <v>0</v>
      </c>
    </row>
    <row r="4991" spans="1:4" x14ac:dyDescent="0.25">
      <c r="A4991" t="s">
        <v>1127</v>
      </c>
      <c r="B4991" t="s">
        <v>1943</v>
      </c>
      <c r="C4991" t="s">
        <v>9</v>
      </c>
      <c r="D4991">
        <v>0</v>
      </c>
    </row>
    <row r="4992" spans="1:4" x14ac:dyDescent="0.25">
      <c r="A4992" t="s">
        <v>1127</v>
      </c>
      <c r="B4992" t="s">
        <v>1943</v>
      </c>
      <c r="C4992" t="s">
        <v>4733</v>
      </c>
      <c r="D4992">
        <v>0</v>
      </c>
    </row>
    <row r="4993" spans="1:4" x14ac:dyDescent="0.25">
      <c r="A4993" t="s">
        <v>1127</v>
      </c>
      <c r="B4993" t="s">
        <v>1943</v>
      </c>
      <c r="C4993" t="s">
        <v>4734</v>
      </c>
      <c r="D4993">
        <v>0</v>
      </c>
    </row>
    <row r="4994" spans="1:4" x14ac:dyDescent="0.25">
      <c r="A4994" t="s">
        <v>1127</v>
      </c>
      <c r="B4994" t="s">
        <v>1943</v>
      </c>
      <c r="C4994" t="s">
        <v>4735</v>
      </c>
      <c r="D4994">
        <v>0</v>
      </c>
    </row>
    <row r="4995" spans="1:4" x14ac:dyDescent="0.25">
      <c r="A4995" t="s">
        <v>1127</v>
      </c>
      <c r="B4995" t="s">
        <v>1943</v>
      </c>
      <c r="C4995" t="s">
        <v>1081</v>
      </c>
      <c r="D4995" t="s">
        <v>3111</v>
      </c>
    </row>
    <row r="4996" spans="1:4" x14ac:dyDescent="0.25">
      <c r="A4996" t="s">
        <v>1127</v>
      </c>
      <c r="B4996" t="s">
        <v>1944</v>
      </c>
      <c r="C4996" t="s">
        <v>4725</v>
      </c>
      <c r="D4996">
        <v>333</v>
      </c>
    </row>
    <row r="4997" spans="1:4" x14ac:dyDescent="0.25">
      <c r="A4997" t="s">
        <v>1127</v>
      </c>
      <c r="B4997" t="s">
        <v>1944</v>
      </c>
      <c r="C4997" t="s">
        <v>1083</v>
      </c>
      <c r="D4997" t="b">
        <v>0</v>
      </c>
    </row>
    <row r="4998" spans="1:4" x14ac:dyDescent="0.25">
      <c r="A4998" t="s">
        <v>1127</v>
      </c>
      <c r="B4998" t="s">
        <v>1944</v>
      </c>
      <c r="C4998" t="s">
        <v>4726</v>
      </c>
      <c r="D4998" t="b">
        <v>0</v>
      </c>
    </row>
    <row r="4999" spans="1:4" x14ac:dyDescent="0.25">
      <c r="A4999" t="s">
        <v>1127</v>
      </c>
      <c r="B4999" t="s">
        <v>1944</v>
      </c>
      <c r="C4999" t="s">
        <v>4727</v>
      </c>
      <c r="D4999" t="b">
        <v>0</v>
      </c>
    </row>
    <row r="5000" spans="1:4" x14ac:dyDescent="0.25">
      <c r="A5000" t="s">
        <v>1127</v>
      </c>
      <c r="B5000" t="s">
        <v>1944</v>
      </c>
      <c r="C5000" t="s">
        <v>4728</v>
      </c>
      <c r="D5000" t="b">
        <v>0</v>
      </c>
    </row>
    <row r="5001" spans="1:4" x14ac:dyDescent="0.25">
      <c r="A5001" t="s">
        <v>1127</v>
      </c>
      <c r="B5001" t="s">
        <v>1944</v>
      </c>
      <c r="C5001" t="s">
        <v>2454</v>
      </c>
      <c r="D5001" t="b">
        <v>0</v>
      </c>
    </row>
    <row r="5002" spans="1:4" x14ac:dyDescent="0.25">
      <c r="A5002" t="s">
        <v>1127</v>
      </c>
      <c r="B5002" t="s">
        <v>1944</v>
      </c>
      <c r="C5002" t="s">
        <v>4729</v>
      </c>
      <c r="D5002">
        <v>0</v>
      </c>
    </row>
    <row r="5003" spans="1:4" x14ac:dyDescent="0.25">
      <c r="A5003" t="s">
        <v>1127</v>
      </c>
      <c r="B5003" t="s">
        <v>1944</v>
      </c>
      <c r="C5003" t="s">
        <v>4730</v>
      </c>
      <c r="D5003">
        <v>0</v>
      </c>
    </row>
    <row r="5004" spans="1:4" x14ac:dyDescent="0.25">
      <c r="A5004" t="s">
        <v>1127</v>
      </c>
      <c r="B5004" t="s">
        <v>1944</v>
      </c>
      <c r="C5004" t="s">
        <v>4731</v>
      </c>
      <c r="D5004">
        <v>0</v>
      </c>
    </row>
    <row r="5005" spans="1:4" x14ac:dyDescent="0.25">
      <c r="A5005" t="s">
        <v>1127</v>
      </c>
      <c r="B5005" t="s">
        <v>1944</v>
      </c>
      <c r="C5005" t="s">
        <v>1046</v>
      </c>
      <c r="D5005">
        <v>0</v>
      </c>
    </row>
    <row r="5006" spans="1:4" x14ac:dyDescent="0.25">
      <c r="A5006" t="s">
        <v>1127</v>
      </c>
      <c r="B5006" t="s">
        <v>1944</v>
      </c>
      <c r="C5006" t="s">
        <v>9</v>
      </c>
      <c r="D5006">
        <v>0</v>
      </c>
    </row>
    <row r="5007" spans="1:4" x14ac:dyDescent="0.25">
      <c r="A5007" t="s">
        <v>1127</v>
      </c>
      <c r="B5007" t="s">
        <v>1944</v>
      </c>
      <c r="C5007" t="s">
        <v>4733</v>
      </c>
      <c r="D5007">
        <v>0</v>
      </c>
    </row>
    <row r="5008" spans="1:4" x14ac:dyDescent="0.25">
      <c r="A5008" t="s">
        <v>1127</v>
      </c>
      <c r="B5008" t="s">
        <v>1944</v>
      </c>
      <c r="C5008" t="s">
        <v>4734</v>
      </c>
      <c r="D5008">
        <v>0</v>
      </c>
    </row>
    <row r="5009" spans="1:4" x14ac:dyDescent="0.25">
      <c r="A5009" t="s">
        <v>1127</v>
      </c>
      <c r="B5009" t="s">
        <v>1944</v>
      </c>
      <c r="C5009" t="s">
        <v>4735</v>
      </c>
      <c r="D5009">
        <v>0</v>
      </c>
    </row>
    <row r="5010" spans="1:4" x14ac:dyDescent="0.25">
      <c r="A5010" t="s">
        <v>1127</v>
      </c>
      <c r="B5010" t="s">
        <v>1944</v>
      </c>
      <c r="C5010" t="s">
        <v>1081</v>
      </c>
      <c r="D5010" t="s">
        <v>3111</v>
      </c>
    </row>
    <row r="5011" spans="1:4" x14ac:dyDescent="0.25">
      <c r="A5011" t="s">
        <v>1127</v>
      </c>
      <c r="B5011" t="s">
        <v>1945</v>
      </c>
      <c r="C5011" t="s">
        <v>4725</v>
      </c>
      <c r="D5011">
        <v>334</v>
      </c>
    </row>
    <row r="5012" spans="1:4" x14ac:dyDescent="0.25">
      <c r="A5012" t="s">
        <v>1127</v>
      </c>
      <c r="B5012" t="s">
        <v>1945</v>
      </c>
      <c r="C5012" t="s">
        <v>1083</v>
      </c>
      <c r="D5012" t="b">
        <v>0</v>
      </c>
    </row>
    <row r="5013" spans="1:4" x14ac:dyDescent="0.25">
      <c r="A5013" t="s">
        <v>1127</v>
      </c>
      <c r="B5013" t="s">
        <v>1945</v>
      </c>
      <c r="C5013" t="s">
        <v>4726</v>
      </c>
      <c r="D5013" t="b">
        <v>0</v>
      </c>
    </row>
    <row r="5014" spans="1:4" x14ac:dyDescent="0.25">
      <c r="A5014" t="s">
        <v>1127</v>
      </c>
      <c r="B5014" t="s">
        <v>1945</v>
      </c>
      <c r="C5014" t="s">
        <v>4727</v>
      </c>
      <c r="D5014" t="b">
        <v>0</v>
      </c>
    </row>
    <row r="5015" spans="1:4" x14ac:dyDescent="0.25">
      <c r="A5015" t="s">
        <v>1127</v>
      </c>
      <c r="B5015" t="s">
        <v>1945</v>
      </c>
      <c r="C5015" t="s">
        <v>4728</v>
      </c>
      <c r="D5015" t="b">
        <v>0</v>
      </c>
    </row>
    <row r="5016" spans="1:4" x14ac:dyDescent="0.25">
      <c r="A5016" t="s">
        <v>1127</v>
      </c>
      <c r="B5016" t="s">
        <v>1945</v>
      </c>
      <c r="C5016" t="s">
        <v>2454</v>
      </c>
      <c r="D5016" t="b">
        <v>0</v>
      </c>
    </row>
    <row r="5017" spans="1:4" x14ac:dyDescent="0.25">
      <c r="A5017" t="s">
        <v>1127</v>
      </c>
      <c r="B5017" t="s">
        <v>1945</v>
      </c>
      <c r="C5017" t="s">
        <v>4729</v>
      </c>
      <c r="D5017">
        <v>0</v>
      </c>
    </row>
    <row r="5018" spans="1:4" x14ac:dyDescent="0.25">
      <c r="A5018" t="s">
        <v>1127</v>
      </c>
      <c r="B5018" t="s">
        <v>1945</v>
      </c>
      <c r="C5018" t="s">
        <v>4730</v>
      </c>
      <c r="D5018">
        <v>0</v>
      </c>
    </row>
    <row r="5019" spans="1:4" x14ac:dyDescent="0.25">
      <c r="A5019" t="s">
        <v>1127</v>
      </c>
      <c r="B5019" t="s">
        <v>1945</v>
      </c>
      <c r="C5019" t="s">
        <v>4731</v>
      </c>
      <c r="D5019">
        <v>0</v>
      </c>
    </row>
    <row r="5020" spans="1:4" x14ac:dyDescent="0.25">
      <c r="A5020" t="s">
        <v>1127</v>
      </c>
      <c r="B5020" t="s">
        <v>1945</v>
      </c>
      <c r="C5020" t="s">
        <v>1046</v>
      </c>
      <c r="D5020">
        <v>0</v>
      </c>
    </row>
    <row r="5021" spans="1:4" x14ac:dyDescent="0.25">
      <c r="A5021" t="s">
        <v>1127</v>
      </c>
      <c r="B5021" t="s">
        <v>1945</v>
      </c>
      <c r="C5021" t="s">
        <v>9</v>
      </c>
      <c r="D5021">
        <v>0</v>
      </c>
    </row>
    <row r="5022" spans="1:4" x14ac:dyDescent="0.25">
      <c r="A5022" t="s">
        <v>1127</v>
      </c>
      <c r="B5022" t="s">
        <v>1945</v>
      </c>
      <c r="C5022" t="s">
        <v>4733</v>
      </c>
      <c r="D5022">
        <v>0</v>
      </c>
    </row>
    <row r="5023" spans="1:4" x14ac:dyDescent="0.25">
      <c r="A5023" t="s">
        <v>1127</v>
      </c>
      <c r="B5023" t="s">
        <v>1945</v>
      </c>
      <c r="C5023" t="s">
        <v>4734</v>
      </c>
      <c r="D5023">
        <v>0</v>
      </c>
    </row>
    <row r="5024" spans="1:4" x14ac:dyDescent="0.25">
      <c r="A5024" t="s">
        <v>1127</v>
      </c>
      <c r="B5024" t="s">
        <v>1945</v>
      </c>
      <c r="C5024" t="s">
        <v>4735</v>
      </c>
      <c r="D5024">
        <v>0</v>
      </c>
    </row>
    <row r="5025" spans="1:4" x14ac:dyDescent="0.25">
      <c r="A5025" t="s">
        <v>1127</v>
      </c>
      <c r="B5025" t="s">
        <v>1945</v>
      </c>
      <c r="C5025" t="s">
        <v>1081</v>
      </c>
      <c r="D5025" t="s">
        <v>3111</v>
      </c>
    </row>
    <row r="5026" spans="1:4" x14ac:dyDescent="0.25">
      <c r="A5026" t="s">
        <v>1127</v>
      </c>
      <c r="B5026" t="s">
        <v>1946</v>
      </c>
      <c r="C5026" t="s">
        <v>4725</v>
      </c>
      <c r="D5026">
        <v>335</v>
      </c>
    </row>
    <row r="5027" spans="1:4" x14ac:dyDescent="0.25">
      <c r="A5027" t="s">
        <v>1127</v>
      </c>
      <c r="B5027" t="s">
        <v>1946</v>
      </c>
      <c r="C5027" t="s">
        <v>1083</v>
      </c>
      <c r="D5027" t="b">
        <v>0</v>
      </c>
    </row>
    <row r="5028" spans="1:4" x14ac:dyDescent="0.25">
      <c r="A5028" t="s">
        <v>1127</v>
      </c>
      <c r="B5028" t="s">
        <v>1946</v>
      </c>
      <c r="C5028" t="s">
        <v>4726</v>
      </c>
      <c r="D5028" t="b">
        <v>0</v>
      </c>
    </row>
    <row r="5029" spans="1:4" x14ac:dyDescent="0.25">
      <c r="A5029" t="s">
        <v>1127</v>
      </c>
      <c r="B5029" t="s">
        <v>1946</v>
      </c>
      <c r="C5029" t="s">
        <v>4727</v>
      </c>
      <c r="D5029" t="b">
        <v>1</v>
      </c>
    </row>
    <row r="5030" spans="1:4" x14ac:dyDescent="0.25">
      <c r="A5030" t="s">
        <v>1127</v>
      </c>
      <c r="B5030" t="s">
        <v>1946</v>
      </c>
      <c r="C5030" t="s">
        <v>4728</v>
      </c>
      <c r="D5030" t="b">
        <v>0</v>
      </c>
    </row>
    <row r="5031" spans="1:4" x14ac:dyDescent="0.25">
      <c r="A5031" t="s">
        <v>1127</v>
      </c>
      <c r="B5031" t="s">
        <v>1946</v>
      </c>
      <c r="C5031" t="s">
        <v>2454</v>
      </c>
      <c r="D5031" t="b">
        <v>0</v>
      </c>
    </row>
    <row r="5032" spans="1:4" x14ac:dyDescent="0.25">
      <c r="A5032" t="s">
        <v>1127</v>
      </c>
      <c r="B5032" t="s">
        <v>1946</v>
      </c>
      <c r="C5032" t="s">
        <v>4729</v>
      </c>
      <c r="D5032">
        <v>0</v>
      </c>
    </row>
    <row r="5033" spans="1:4" x14ac:dyDescent="0.25">
      <c r="A5033" t="s">
        <v>1127</v>
      </c>
      <c r="B5033" t="s">
        <v>1946</v>
      </c>
      <c r="C5033" t="s">
        <v>4730</v>
      </c>
      <c r="D5033">
        <v>0</v>
      </c>
    </row>
    <row r="5034" spans="1:4" x14ac:dyDescent="0.25">
      <c r="A5034" t="s">
        <v>1127</v>
      </c>
      <c r="B5034" t="s">
        <v>1946</v>
      </c>
      <c r="C5034" t="s">
        <v>4731</v>
      </c>
      <c r="D5034">
        <v>0</v>
      </c>
    </row>
    <row r="5035" spans="1:4" x14ac:dyDescent="0.25">
      <c r="A5035" t="s">
        <v>1127</v>
      </c>
      <c r="B5035" t="s">
        <v>1946</v>
      </c>
      <c r="C5035" t="s">
        <v>1046</v>
      </c>
      <c r="D5035">
        <v>0</v>
      </c>
    </row>
    <row r="5036" spans="1:4" x14ac:dyDescent="0.25">
      <c r="A5036" t="s">
        <v>1127</v>
      </c>
      <c r="B5036" t="s">
        <v>1946</v>
      </c>
      <c r="C5036" t="s">
        <v>9</v>
      </c>
      <c r="D5036">
        <v>0</v>
      </c>
    </row>
    <row r="5037" spans="1:4" x14ac:dyDescent="0.25">
      <c r="A5037" t="s">
        <v>1127</v>
      </c>
      <c r="B5037" t="s">
        <v>1946</v>
      </c>
      <c r="C5037" t="s">
        <v>4733</v>
      </c>
      <c r="D5037">
        <v>0</v>
      </c>
    </row>
    <row r="5038" spans="1:4" x14ac:dyDescent="0.25">
      <c r="A5038" t="s">
        <v>1127</v>
      </c>
      <c r="B5038" t="s">
        <v>1946</v>
      </c>
      <c r="C5038" t="s">
        <v>4734</v>
      </c>
      <c r="D5038">
        <v>0</v>
      </c>
    </row>
    <row r="5039" spans="1:4" x14ac:dyDescent="0.25">
      <c r="A5039" t="s">
        <v>1127</v>
      </c>
      <c r="B5039" t="s">
        <v>1946</v>
      </c>
      <c r="C5039" t="s">
        <v>4735</v>
      </c>
      <c r="D5039">
        <v>0</v>
      </c>
    </row>
    <row r="5040" spans="1:4" x14ac:dyDescent="0.25">
      <c r="A5040" t="s">
        <v>1127</v>
      </c>
      <c r="B5040" t="s">
        <v>1946</v>
      </c>
      <c r="C5040" t="s">
        <v>1081</v>
      </c>
      <c r="D5040" t="s">
        <v>3111</v>
      </c>
    </row>
    <row r="5041" spans="1:4" x14ac:dyDescent="0.25">
      <c r="A5041" t="s">
        <v>1127</v>
      </c>
      <c r="B5041" t="s">
        <v>1948</v>
      </c>
      <c r="C5041" t="s">
        <v>4725</v>
      </c>
      <c r="D5041">
        <v>336</v>
      </c>
    </row>
    <row r="5042" spans="1:4" x14ac:dyDescent="0.25">
      <c r="A5042" t="s">
        <v>1127</v>
      </c>
      <c r="B5042" t="s">
        <v>1948</v>
      </c>
      <c r="C5042" t="s">
        <v>1083</v>
      </c>
      <c r="D5042" t="b">
        <v>0</v>
      </c>
    </row>
    <row r="5043" spans="1:4" x14ac:dyDescent="0.25">
      <c r="A5043" t="s">
        <v>1127</v>
      </c>
      <c r="B5043" t="s">
        <v>1948</v>
      </c>
      <c r="C5043" t="s">
        <v>4726</v>
      </c>
      <c r="D5043" t="b">
        <v>1</v>
      </c>
    </row>
    <row r="5044" spans="1:4" x14ac:dyDescent="0.25">
      <c r="A5044" t="s">
        <v>1127</v>
      </c>
      <c r="B5044" t="s">
        <v>1948</v>
      </c>
      <c r="C5044" t="s">
        <v>4727</v>
      </c>
      <c r="D5044" t="b">
        <v>1</v>
      </c>
    </row>
    <row r="5045" spans="1:4" x14ac:dyDescent="0.25">
      <c r="A5045" t="s">
        <v>1127</v>
      </c>
      <c r="B5045" t="s">
        <v>1948</v>
      </c>
      <c r="C5045" t="s">
        <v>4728</v>
      </c>
      <c r="D5045" t="b">
        <v>0</v>
      </c>
    </row>
    <row r="5046" spans="1:4" x14ac:dyDescent="0.25">
      <c r="A5046" t="s">
        <v>1127</v>
      </c>
      <c r="B5046" t="s">
        <v>1948</v>
      </c>
      <c r="C5046" t="s">
        <v>2454</v>
      </c>
      <c r="D5046" t="b">
        <v>0</v>
      </c>
    </row>
    <row r="5047" spans="1:4" x14ac:dyDescent="0.25">
      <c r="A5047" t="s">
        <v>1127</v>
      </c>
      <c r="B5047" t="s">
        <v>1948</v>
      </c>
      <c r="C5047" t="s">
        <v>4729</v>
      </c>
      <c r="D5047">
        <v>3</v>
      </c>
    </row>
    <row r="5048" spans="1:4" x14ac:dyDescent="0.25">
      <c r="A5048" t="s">
        <v>1127</v>
      </c>
      <c r="B5048" t="s">
        <v>1948</v>
      </c>
      <c r="C5048" t="s">
        <v>4730</v>
      </c>
      <c r="D5048">
        <v>0</v>
      </c>
    </row>
    <row r="5049" spans="1:4" x14ac:dyDescent="0.25">
      <c r="A5049" t="s">
        <v>1127</v>
      </c>
      <c r="B5049" t="s">
        <v>1948</v>
      </c>
      <c r="C5049" t="s">
        <v>4731</v>
      </c>
      <c r="D5049">
        <v>4</v>
      </c>
    </row>
    <row r="5050" spans="1:4" x14ac:dyDescent="0.25">
      <c r="A5050" t="s">
        <v>1127</v>
      </c>
      <c r="B5050" t="s">
        <v>1948</v>
      </c>
      <c r="C5050" t="s">
        <v>1046</v>
      </c>
      <c r="D5050">
        <v>0</v>
      </c>
    </row>
    <row r="5051" spans="1:4" x14ac:dyDescent="0.25">
      <c r="A5051" t="s">
        <v>1127</v>
      </c>
      <c r="B5051" t="s">
        <v>1948</v>
      </c>
      <c r="C5051" t="s">
        <v>9</v>
      </c>
      <c r="D5051">
        <v>0</v>
      </c>
    </row>
    <row r="5052" spans="1:4" x14ac:dyDescent="0.25">
      <c r="A5052" t="s">
        <v>1127</v>
      </c>
      <c r="B5052" t="s">
        <v>1948</v>
      </c>
      <c r="C5052" t="s">
        <v>4733</v>
      </c>
      <c r="D5052">
        <v>0</v>
      </c>
    </row>
    <row r="5053" spans="1:4" x14ac:dyDescent="0.25">
      <c r="A5053" t="s">
        <v>1127</v>
      </c>
      <c r="B5053" t="s">
        <v>1948</v>
      </c>
      <c r="C5053" t="s">
        <v>4734</v>
      </c>
      <c r="D5053">
        <v>0</v>
      </c>
    </row>
    <row r="5054" spans="1:4" x14ac:dyDescent="0.25">
      <c r="A5054" t="s">
        <v>1127</v>
      </c>
      <c r="B5054" t="s">
        <v>1948</v>
      </c>
      <c r="C5054" t="s">
        <v>4735</v>
      </c>
      <c r="D5054">
        <v>0</v>
      </c>
    </row>
    <row r="5055" spans="1:4" x14ac:dyDescent="0.25">
      <c r="A5055" t="s">
        <v>1127</v>
      </c>
      <c r="B5055" t="s">
        <v>1948</v>
      </c>
      <c r="C5055" t="s">
        <v>1081</v>
      </c>
      <c r="D5055" t="s">
        <v>3111</v>
      </c>
    </row>
    <row r="5056" spans="1:4" x14ac:dyDescent="0.25">
      <c r="A5056" t="s">
        <v>1127</v>
      </c>
      <c r="B5056" t="s">
        <v>1949</v>
      </c>
      <c r="C5056" t="s">
        <v>4725</v>
      </c>
      <c r="D5056">
        <v>337</v>
      </c>
    </row>
    <row r="5057" spans="1:4" x14ac:dyDescent="0.25">
      <c r="A5057" t="s">
        <v>1127</v>
      </c>
      <c r="B5057" t="s">
        <v>1949</v>
      </c>
      <c r="C5057" t="s">
        <v>1083</v>
      </c>
      <c r="D5057" t="b">
        <v>0</v>
      </c>
    </row>
    <row r="5058" spans="1:4" x14ac:dyDescent="0.25">
      <c r="A5058" t="s">
        <v>1127</v>
      </c>
      <c r="B5058" t="s">
        <v>1949</v>
      </c>
      <c r="C5058" t="s">
        <v>4726</v>
      </c>
      <c r="D5058" t="b">
        <v>0</v>
      </c>
    </row>
    <row r="5059" spans="1:4" x14ac:dyDescent="0.25">
      <c r="A5059" t="s">
        <v>1127</v>
      </c>
      <c r="B5059" t="s">
        <v>1949</v>
      </c>
      <c r="C5059" t="s">
        <v>4727</v>
      </c>
      <c r="D5059" t="b">
        <v>0</v>
      </c>
    </row>
    <row r="5060" spans="1:4" x14ac:dyDescent="0.25">
      <c r="A5060" t="s">
        <v>1127</v>
      </c>
      <c r="B5060" t="s">
        <v>1949</v>
      </c>
      <c r="C5060" t="s">
        <v>4728</v>
      </c>
      <c r="D5060" t="b">
        <v>0</v>
      </c>
    </row>
    <row r="5061" spans="1:4" x14ac:dyDescent="0.25">
      <c r="A5061" t="s">
        <v>1127</v>
      </c>
      <c r="B5061" t="s">
        <v>1949</v>
      </c>
      <c r="C5061" t="s">
        <v>2454</v>
      </c>
      <c r="D5061" t="b">
        <v>0</v>
      </c>
    </row>
    <row r="5062" spans="1:4" x14ac:dyDescent="0.25">
      <c r="A5062" t="s">
        <v>1127</v>
      </c>
      <c r="B5062" t="s">
        <v>1949</v>
      </c>
      <c r="C5062" t="s">
        <v>4729</v>
      </c>
      <c r="D5062">
        <v>0</v>
      </c>
    </row>
    <row r="5063" spans="1:4" x14ac:dyDescent="0.25">
      <c r="A5063" t="s">
        <v>1127</v>
      </c>
      <c r="B5063" t="s">
        <v>1949</v>
      </c>
      <c r="C5063" t="s">
        <v>4730</v>
      </c>
      <c r="D5063">
        <v>0</v>
      </c>
    </row>
    <row r="5064" spans="1:4" x14ac:dyDescent="0.25">
      <c r="A5064" t="s">
        <v>1127</v>
      </c>
      <c r="B5064" t="s">
        <v>1949</v>
      </c>
      <c r="C5064" t="s">
        <v>4731</v>
      </c>
      <c r="D5064">
        <v>0</v>
      </c>
    </row>
    <row r="5065" spans="1:4" x14ac:dyDescent="0.25">
      <c r="A5065" t="s">
        <v>1127</v>
      </c>
      <c r="B5065" t="s">
        <v>1949</v>
      </c>
      <c r="C5065" t="s">
        <v>1046</v>
      </c>
      <c r="D5065">
        <v>0</v>
      </c>
    </row>
    <row r="5066" spans="1:4" x14ac:dyDescent="0.25">
      <c r="A5066" t="s">
        <v>1127</v>
      </c>
      <c r="B5066" t="s">
        <v>1949</v>
      </c>
      <c r="C5066" t="s">
        <v>9</v>
      </c>
      <c r="D5066">
        <v>0</v>
      </c>
    </row>
    <row r="5067" spans="1:4" x14ac:dyDescent="0.25">
      <c r="A5067" t="s">
        <v>1127</v>
      </c>
      <c r="B5067" t="s">
        <v>1949</v>
      </c>
      <c r="C5067" t="s">
        <v>4733</v>
      </c>
      <c r="D5067">
        <v>0</v>
      </c>
    </row>
    <row r="5068" spans="1:4" x14ac:dyDescent="0.25">
      <c r="A5068" t="s">
        <v>1127</v>
      </c>
      <c r="B5068" t="s">
        <v>1949</v>
      </c>
      <c r="C5068" t="s">
        <v>4734</v>
      </c>
      <c r="D5068">
        <v>0</v>
      </c>
    </row>
    <row r="5069" spans="1:4" x14ac:dyDescent="0.25">
      <c r="A5069" t="s">
        <v>1127</v>
      </c>
      <c r="B5069" t="s">
        <v>1949</v>
      </c>
      <c r="C5069" t="s">
        <v>4735</v>
      </c>
      <c r="D5069">
        <v>0</v>
      </c>
    </row>
    <row r="5070" spans="1:4" x14ac:dyDescent="0.25">
      <c r="A5070" t="s">
        <v>1127</v>
      </c>
      <c r="B5070" t="s">
        <v>1949</v>
      </c>
      <c r="C5070" t="s">
        <v>1081</v>
      </c>
      <c r="D5070" t="s">
        <v>3111</v>
      </c>
    </row>
    <row r="5071" spans="1:4" x14ac:dyDescent="0.25">
      <c r="A5071" t="s">
        <v>1127</v>
      </c>
      <c r="B5071" t="s">
        <v>1950</v>
      </c>
      <c r="C5071" t="s">
        <v>4725</v>
      </c>
      <c r="D5071">
        <v>338</v>
      </c>
    </row>
    <row r="5072" spans="1:4" x14ac:dyDescent="0.25">
      <c r="A5072" t="s">
        <v>1127</v>
      </c>
      <c r="B5072" t="s">
        <v>1950</v>
      </c>
      <c r="C5072" t="s">
        <v>1083</v>
      </c>
      <c r="D5072" t="b">
        <v>0</v>
      </c>
    </row>
    <row r="5073" spans="1:4" x14ac:dyDescent="0.25">
      <c r="A5073" t="s">
        <v>1127</v>
      </c>
      <c r="B5073" t="s">
        <v>1950</v>
      </c>
      <c r="C5073" t="s">
        <v>4726</v>
      </c>
      <c r="D5073" t="b">
        <v>0</v>
      </c>
    </row>
    <row r="5074" spans="1:4" x14ac:dyDescent="0.25">
      <c r="A5074" t="s">
        <v>1127</v>
      </c>
      <c r="B5074" t="s">
        <v>1950</v>
      </c>
      <c r="C5074" t="s">
        <v>4727</v>
      </c>
      <c r="D5074" t="b">
        <v>0</v>
      </c>
    </row>
    <row r="5075" spans="1:4" x14ac:dyDescent="0.25">
      <c r="A5075" t="s">
        <v>1127</v>
      </c>
      <c r="B5075" t="s">
        <v>1950</v>
      </c>
      <c r="C5075" t="s">
        <v>4728</v>
      </c>
      <c r="D5075" t="b">
        <v>0</v>
      </c>
    </row>
    <row r="5076" spans="1:4" x14ac:dyDescent="0.25">
      <c r="A5076" t="s">
        <v>1127</v>
      </c>
      <c r="B5076" t="s">
        <v>1950</v>
      </c>
      <c r="C5076" t="s">
        <v>2454</v>
      </c>
      <c r="D5076" t="b">
        <v>0</v>
      </c>
    </row>
    <row r="5077" spans="1:4" x14ac:dyDescent="0.25">
      <c r="A5077" t="s">
        <v>1127</v>
      </c>
      <c r="B5077" t="s">
        <v>1950</v>
      </c>
      <c r="C5077" t="s">
        <v>4729</v>
      </c>
      <c r="D5077">
        <v>0</v>
      </c>
    </row>
    <row r="5078" spans="1:4" x14ac:dyDescent="0.25">
      <c r="A5078" t="s">
        <v>1127</v>
      </c>
      <c r="B5078" t="s">
        <v>1950</v>
      </c>
      <c r="C5078" t="s">
        <v>4730</v>
      </c>
      <c r="D5078">
        <v>0</v>
      </c>
    </row>
    <row r="5079" spans="1:4" x14ac:dyDescent="0.25">
      <c r="A5079" t="s">
        <v>1127</v>
      </c>
      <c r="B5079" t="s">
        <v>1950</v>
      </c>
      <c r="C5079" t="s">
        <v>4731</v>
      </c>
      <c r="D5079">
        <v>0</v>
      </c>
    </row>
    <row r="5080" spans="1:4" x14ac:dyDescent="0.25">
      <c r="A5080" t="s">
        <v>1127</v>
      </c>
      <c r="B5080" t="s">
        <v>1950</v>
      </c>
      <c r="C5080" t="s">
        <v>1046</v>
      </c>
      <c r="D5080">
        <v>0</v>
      </c>
    </row>
    <row r="5081" spans="1:4" x14ac:dyDescent="0.25">
      <c r="A5081" t="s">
        <v>1127</v>
      </c>
      <c r="B5081" t="s">
        <v>1950</v>
      </c>
      <c r="C5081" t="s">
        <v>9</v>
      </c>
      <c r="D5081">
        <v>0</v>
      </c>
    </row>
    <row r="5082" spans="1:4" x14ac:dyDescent="0.25">
      <c r="A5082" t="s">
        <v>1127</v>
      </c>
      <c r="B5082" t="s">
        <v>1950</v>
      </c>
      <c r="C5082" t="s">
        <v>4733</v>
      </c>
      <c r="D5082">
        <v>0</v>
      </c>
    </row>
    <row r="5083" spans="1:4" x14ac:dyDescent="0.25">
      <c r="A5083" t="s">
        <v>1127</v>
      </c>
      <c r="B5083" t="s">
        <v>1950</v>
      </c>
      <c r="C5083" t="s">
        <v>4734</v>
      </c>
      <c r="D5083">
        <v>0</v>
      </c>
    </row>
    <row r="5084" spans="1:4" x14ac:dyDescent="0.25">
      <c r="A5084" t="s">
        <v>1127</v>
      </c>
      <c r="B5084" t="s">
        <v>1950</v>
      </c>
      <c r="C5084" t="s">
        <v>4735</v>
      </c>
      <c r="D5084">
        <v>0</v>
      </c>
    </row>
    <row r="5085" spans="1:4" x14ac:dyDescent="0.25">
      <c r="A5085" t="s">
        <v>1127</v>
      </c>
      <c r="B5085" t="s">
        <v>1950</v>
      </c>
      <c r="C5085" t="s">
        <v>1081</v>
      </c>
      <c r="D5085" t="s">
        <v>3111</v>
      </c>
    </row>
    <row r="5086" spans="1:4" x14ac:dyDescent="0.25">
      <c r="A5086" t="s">
        <v>1127</v>
      </c>
      <c r="B5086" t="s">
        <v>1951</v>
      </c>
      <c r="C5086" t="s">
        <v>4725</v>
      </c>
      <c r="D5086">
        <v>339</v>
      </c>
    </row>
    <row r="5087" spans="1:4" x14ac:dyDescent="0.25">
      <c r="A5087" t="s">
        <v>1127</v>
      </c>
      <c r="B5087" t="s">
        <v>1951</v>
      </c>
      <c r="C5087" t="s">
        <v>1083</v>
      </c>
      <c r="D5087" t="b">
        <v>0</v>
      </c>
    </row>
    <row r="5088" spans="1:4" x14ac:dyDescent="0.25">
      <c r="A5088" t="s">
        <v>1127</v>
      </c>
      <c r="B5088" t="s">
        <v>1951</v>
      </c>
      <c r="C5088" t="s">
        <v>4726</v>
      </c>
      <c r="D5088" t="b">
        <v>0</v>
      </c>
    </row>
    <row r="5089" spans="1:4" x14ac:dyDescent="0.25">
      <c r="A5089" t="s">
        <v>1127</v>
      </c>
      <c r="B5089" t="s">
        <v>1951</v>
      </c>
      <c r="C5089" t="s">
        <v>4727</v>
      </c>
      <c r="D5089" t="b">
        <v>0</v>
      </c>
    </row>
    <row r="5090" spans="1:4" x14ac:dyDescent="0.25">
      <c r="A5090" t="s">
        <v>1127</v>
      </c>
      <c r="B5090" t="s">
        <v>1951</v>
      </c>
      <c r="C5090" t="s">
        <v>4728</v>
      </c>
      <c r="D5090" t="b">
        <v>0</v>
      </c>
    </row>
    <row r="5091" spans="1:4" x14ac:dyDescent="0.25">
      <c r="A5091" t="s">
        <v>1127</v>
      </c>
      <c r="B5091" t="s">
        <v>1951</v>
      </c>
      <c r="C5091" t="s">
        <v>2454</v>
      </c>
      <c r="D5091" t="b">
        <v>0</v>
      </c>
    </row>
    <row r="5092" spans="1:4" x14ac:dyDescent="0.25">
      <c r="A5092" t="s">
        <v>1127</v>
      </c>
      <c r="B5092" t="s">
        <v>1951</v>
      </c>
      <c r="C5092" t="s">
        <v>4729</v>
      </c>
      <c r="D5092">
        <v>0</v>
      </c>
    </row>
    <row r="5093" spans="1:4" x14ac:dyDescent="0.25">
      <c r="A5093" t="s">
        <v>1127</v>
      </c>
      <c r="B5093" t="s">
        <v>1951</v>
      </c>
      <c r="C5093" t="s">
        <v>4730</v>
      </c>
      <c r="D5093">
        <v>0</v>
      </c>
    </row>
    <row r="5094" spans="1:4" x14ac:dyDescent="0.25">
      <c r="A5094" t="s">
        <v>1127</v>
      </c>
      <c r="B5094" t="s">
        <v>1951</v>
      </c>
      <c r="C5094" t="s">
        <v>4731</v>
      </c>
      <c r="D5094">
        <v>0</v>
      </c>
    </row>
    <row r="5095" spans="1:4" x14ac:dyDescent="0.25">
      <c r="A5095" t="s">
        <v>1127</v>
      </c>
      <c r="B5095" t="s">
        <v>1951</v>
      </c>
      <c r="C5095" t="s">
        <v>1046</v>
      </c>
      <c r="D5095">
        <v>0</v>
      </c>
    </row>
    <row r="5096" spans="1:4" x14ac:dyDescent="0.25">
      <c r="A5096" t="s">
        <v>1127</v>
      </c>
      <c r="B5096" t="s">
        <v>1951</v>
      </c>
      <c r="C5096" t="s">
        <v>9</v>
      </c>
      <c r="D5096">
        <v>0</v>
      </c>
    </row>
    <row r="5097" spans="1:4" x14ac:dyDescent="0.25">
      <c r="A5097" t="s">
        <v>1127</v>
      </c>
      <c r="B5097" t="s">
        <v>1951</v>
      </c>
      <c r="C5097" t="s">
        <v>4733</v>
      </c>
      <c r="D5097">
        <v>0</v>
      </c>
    </row>
    <row r="5098" spans="1:4" x14ac:dyDescent="0.25">
      <c r="A5098" t="s">
        <v>1127</v>
      </c>
      <c r="B5098" t="s">
        <v>1951</v>
      </c>
      <c r="C5098" t="s">
        <v>4734</v>
      </c>
      <c r="D5098">
        <v>0</v>
      </c>
    </row>
    <row r="5099" spans="1:4" x14ac:dyDescent="0.25">
      <c r="A5099" t="s">
        <v>1127</v>
      </c>
      <c r="B5099" t="s">
        <v>1951</v>
      </c>
      <c r="C5099" t="s">
        <v>4735</v>
      </c>
      <c r="D5099">
        <v>0</v>
      </c>
    </row>
    <row r="5100" spans="1:4" x14ac:dyDescent="0.25">
      <c r="A5100" t="s">
        <v>1127</v>
      </c>
      <c r="B5100" t="s">
        <v>1951</v>
      </c>
      <c r="C5100" t="s">
        <v>1081</v>
      </c>
      <c r="D5100" t="s">
        <v>3111</v>
      </c>
    </row>
    <row r="5101" spans="1:4" x14ac:dyDescent="0.25">
      <c r="A5101" t="s">
        <v>1127</v>
      </c>
      <c r="B5101" t="s">
        <v>1952</v>
      </c>
      <c r="C5101" t="s">
        <v>4725</v>
      </c>
      <c r="D5101">
        <v>340</v>
      </c>
    </row>
    <row r="5102" spans="1:4" x14ac:dyDescent="0.25">
      <c r="A5102" t="s">
        <v>1127</v>
      </c>
      <c r="B5102" t="s">
        <v>1952</v>
      </c>
      <c r="C5102" t="s">
        <v>1083</v>
      </c>
      <c r="D5102" t="b">
        <v>0</v>
      </c>
    </row>
    <row r="5103" spans="1:4" x14ac:dyDescent="0.25">
      <c r="A5103" t="s">
        <v>1127</v>
      </c>
      <c r="B5103" t="s">
        <v>1952</v>
      </c>
      <c r="C5103" t="s">
        <v>4726</v>
      </c>
      <c r="D5103" t="b">
        <v>0</v>
      </c>
    </row>
    <row r="5104" spans="1:4" x14ac:dyDescent="0.25">
      <c r="A5104" t="s">
        <v>1127</v>
      </c>
      <c r="B5104" t="s">
        <v>1952</v>
      </c>
      <c r="C5104" t="s">
        <v>4727</v>
      </c>
      <c r="D5104" t="b">
        <v>0</v>
      </c>
    </row>
    <row r="5105" spans="1:4" x14ac:dyDescent="0.25">
      <c r="A5105" t="s">
        <v>1127</v>
      </c>
      <c r="B5105" t="s">
        <v>1952</v>
      </c>
      <c r="C5105" t="s">
        <v>4728</v>
      </c>
      <c r="D5105" t="b">
        <v>0</v>
      </c>
    </row>
    <row r="5106" spans="1:4" x14ac:dyDescent="0.25">
      <c r="A5106" t="s">
        <v>1127</v>
      </c>
      <c r="B5106" t="s">
        <v>1952</v>
      </c>
      <c r="C5106" t="s">
        <v>2454</v>
      </c>
      <c r="D5106" t="b">
        <v>0</v>
      </c>
    </row>
    <row r="5107" spans="1:4" x14ac:dyDescent="0.25">
      <c r="A5107" t="s">
        <v>1127</v>
      </c>
      <c r="B5107" t="s">
        <v>1952</v>
      </c>
      <c r="C5107" t="s">
        <v>4729</v>
      </c>
      <c r="D5107">
        <v>0</v>
      </c>
    </row>
    <row r="5108" spans="1:4" x14ac:dyDescent="0.25">
      <c r="A5108" t="s">
        <v>1127</v>
      </c>
      <c r="B5108" t="s">
        <v>1952</v>
      </c>
      <c r="C5108" t="s">
        <v>4730</v>
      </c>
      <c r="D5108">
        <v>0</v>
      </c>
    </row>
    <row r="5109" spans="1:4" x14ac:dyDescent="0.25">
      <c r="A5109" t="s">
        <v>1127</v>
      </c>
      <c r="B5109" t="s">
        <v>1952</v>
      </c>
      <c r="C5109" t="s">
        <v>4731</v>
      </c>
      <c r="D5109">
        <v>0</v>
      </c>
    </row>
    <row r="5110" spans="1:4" x14ac:dyDescent="0.25">
      <c r="A5110" t="s">
        <v>1127</v>
      </c>
      <c r="B5110" t="s">
        <v>1952</v>
      </c>
      <c r="C5110" t="s">
        <v>1046</v>
      </c>
      <c r="D5110">
        <v>0</v>
      </c>
    </row>
    <row r="5111" spans="1:4" x14ac:dyDescent="0.25">
      <c r="A5111" t="s">
        <v>1127</v>
      </c>
      <c r="B5111" t="s">
        <v>1952</v>
      </c>
      <c r="C5111" t="s">
        <v>9</v>
      </c>
      <c r="D5111">
        <v>0</v>
      </c>
    </row>
    <row r="5112" spans="1:4" x14ac:dyDescent="0.25">
      <c r="A5112" t="s">
        <v>1127</v>
      </c>
      <c r="B5112" t="s">
        <v>1952</v>
      </c>
      <c r="C5112" t="s">
        <v>4733</v>
      </c>
      <c r="D5112">
        <v>0</v>
      </c>
    </row>
    <row r="5113" spans="1:4" x14ac:dyDescent="0.25">
      <c r="A5113" t="s">
        <v>1127</v>
      </c>
      <c r="B5113" t="s">
        <v>1952</v>
      </c>
      <c r="C5113" t="s">
        <v>4734</v>
      </c>
      <c r="D5113">
        <v>0</v>
      </c>
    </row>
    <row r="5114" spans="1:4" x14ac:dyDescent="0.25">
      <c r="A5114" t="s">
        <v>1127</v>
      </c>
      <c r="B5114" t="s">
        <v>1952</v>
      </c>
      <c r="C5114" t="s">
        <v>4735</v>
      </c>
      <c r="D5114">
        <v>0</v>
      </c>
    </row>
    <row r="5115" spans="1:4" x14ac:dyDescent="0.25">
      <c r="A5115" t="s">
        <v>1127</v>
      </c>
      <c r="B5115" t="s">
        <v>1952</v>
      </c>
      <c r="C5115" t="s">
        <v>1081</v>
      </c>
      <c r="D5115" t="s">
        <v>3111</v>
      </c>
    </row>
    <row r="5116" spans="1:4" x14ac:dyDescent="0.25">
      <c r="A5116" t="s">
        <v>1127</v>
      </c>
      <c r="B5116" t="s">
        <v>1953</v>
      </c>
      <c r="C5116" t="s">
        <v>4725</v>
      </c>
      <c r="D5116">
        <v>341</v>
      </c>
    </row>
    <row r="5117" spans="1:4" x14ac:dyDescent="0.25">
      <c r="A5117" t="s">
        <v>1127</v>
      </c>
      <c r="B5117" t="s">
        <v>1953</v>
      </c>
      <c r="C5117" t="s">
        <v>1083</v>
      </c>
      <c r="D5117" t="b">
        <v>0</v>
      </c>
    </row>
    <row r="5118" spans="1:4" x14ac:dyDescent="0.25">
      <c r="A5118" t="s">
        <v>1127</v>
      </c>
      <c r="B5118" t="s">
        <v>1953</v>
      </c>
      <c r="C5118" t="s">
        <v>4726</v>
      </c>
      <c r="D5118" t="b">
        <v>0</v>
      </c>
    </row>
    <row r="5119" spans="1:4" x14ac:dyDescent="0.25">
      <c r="A5119" t="s">
        <v>1127</v>
      </c>
      <c r="B5119" t="s">
        <v>1953</v>
      </c>
      <c r="C5119" t="s">
        <v>4727</v>
      </c>
      <c r="D5119" t="b">
        <v>0</v>
      </c>
    </row>
    <row r="5120" spans="1:4" x14ac:dyDescent="0.25">
      <c r="A5120" t="s">
        <v>1127</v>
      </c>
      <c r="B5120" t="s">
        <v>1953</v>
      </c>
      <c r="C5120" t="s">
        <v>4728</v>
      </c>
      <c r="D5120" t="b">
        <v>0</v>
      </c>
    </row>
    <row r="5121" spans="1:4" x14ac:dyDescent="0.25">
      <c r="A5121" t="s">
        <v>1127</v>
      </c>
      <c r="B5121" t="s">
        <v>1953</v>
      </c>
      <c r="C5121" t="s">
        <v>2454</v>
      </c>
      <c r="D5121" t="b">
        <v>0</v>
      </c>
    </row>
    <row r="5122" spans="1:4" x14ac:dyDescent="0.25">
      <c r="A5122" t="s">
        <v>1127</v>
      </c>
      <c r="B5122" t="s">
        <v>1953</v>
      </c>
      <c r="C5122" t="s">
        <v>4729</v>
      </c>
      <c r="D5122">
        <v>0</v>
      </c>
    </row>
    <row r="5123" spans="1:4" x14ac:dyDescent="0.25">
      <c r="A5123" t="s">
        <v>1127</v>
      </c>
      <c r="B5123" t="s">
        <v>1953</v>
      </c>
      <c r="C5123" t="s">
        <v>4730</v>
      </c>
      <c r="D5123">
        <v>0</v>
      </c>
    </row>
    <row r="5124" spans="1:4" x14ac:dyDescent="0.25">
      <c r="A5124" t="s">
        <v>1127</v>
      </c>
      <c r="B5124" t="s">
        <v>1953</v>
      </c>
      <c r="C5124" t="s">
        <v>4731</v>
      </c>
      <c r="D5124">
        <v>0</v>
      </c>
    </row>
    <row r="5125" spans="1:4" x14ac:dyDescent="0.25">
      <c r="A5125" t="s">
        <v>1127</v>
      </c>
      <c r="B5125" t="s">
        <v>1953</v>
      </c>
      <c r="C5125" t="s">
        <v>1046</v>
      </c>
      <c r="D5125">
        <v>0</v>
      </c>
    </row>
    <row r="5126" spans="1:4" x14ac:dyDescent="0.25">
      <c r="A5126" t="s">
        <v>1127</v>
      </c>
      <c r="B5126" t="s">
        <v>1953</v>
      </c>
      <c r="C5126" t="s">
        <v>9</v>
      </c>
      <c r="D5126">
        <v>0</v>
      </c>
    </row>
    <row r="5127" spans="1:4" x14ac:dyDescent="0.25">
      <c r="A5127" t="s">
        <v>1127</v>
      </c>
      <c r="B5127" t="s">
        <v>1953</v>
      </c>
      <c r="C5127" t="s">
        <v>4733</v>
      </c>
      <c r="D5127">
        <v>0</v>
      </c>
    </row>
    <row r="5128" spans="1:4" x14ac:dyDescent="0.25">
      <c r="A5128" t="s">
        <v>1127</v>
      </c>
      <c r="B5128" t="s">
        <v>1953</v>
      </c>
      <c r="C5128" t="s">
        <v>4734</v>
      </c>
      <c r="D5128">
        <v>0</v>
      </c>
    </row>
    <row r="5129" spans="1:4" x14ac:dyDescent="0.25">
      <c r="A5129" t="s">
        <v>1127</v>
      </c>
      <c r="B5129" t="s">
        <v>1953</v>
      </c>
      <c r="C5129" t="s">
        <v>4735</v>
      </c>
      <c r="D5129">
        <v>0</v>
      </c>
    </row>
    <row r="5130" spans="1:4" x14ac:dyDescent="0.25">
      <c r="A5130" t="s">
        <v>1127</v>
      </c>
      <c r="B5130" t="s">
        <v>1953</v>
      </c>
      <c r="C5130" t="s">
        <v>1081</v>
      </c>
      <c r="D5130" t="s">
        <v>3111</v>
      </c>
    </row>
    <row r="5131" spans="1:4" x14ac:dyDescent="0.25">
      <c r="A5131" t="s">
        <v>1127</v>
      </c>
      <c r="B5131" t="s">
        <v>1954</v>
      </c>
      <c r="C5131" t="s">
        <v>4725</v>
      </c>
      <c r="D5131">
        <v>342</v>
      </c>
    </row>
    <row r="5132" spans="1:4" x14ac:dyDescent="0.25">
      <c r="A5132" t="s">
        <v>1127</v>
      </c>
      <c r="B5132" t="s">
        <v>1954</v>
      </c>
      <c r="C5132" t="s">
        <v>1083</v>
      </c>
      <c r="D5132" t="b">
        <v>0</v>
      </c>
    </row>
    <row r="5133" spans="1:4" x14ac:dyDescent="0.25">
      <c r="A5133" t="s">
        <v>1127</v>
      </c>
      <c r="B5133" t="s">
        <v>1954</v>
      </c>
      <c r="C5133" t="s">
        <v>4726</v>
      </c>
      <c r="D5133" t="b">
        <v>0</v>
      </c>
    </row>
    <row r="5134" spans="1:4" x14ac:dyDescent="0.25">
      <c r="A5134" t="s">
        <v>1127</v>
      </c>
      <c r="B5134" t="s">
        <v>1954</v>
      </c>
      <c r="C5134" t="s">
        <v>4727</v>
      </c>
      <c r="D5134" t="b">
        <v>0</v>
      </c>
    </row>
    <row r="5135" spans="1:4" x14ac:dyDescent="0.25">
      <c r="A5135" t="s">
        <v>1127</v>
      </c>
      <c r="B5135" t="s">
        <v>1954</v>
      </c>
      <c r="C5135" t="s">
        <v>4728</v>
      </c>
      <c r="D5135" t="b">
        <v>0</v>
      </c>
    </row>
    <row r="5136" spans="1:4" x14ac:dyDescent="0.25">
      <c r="A5136" t="s">
        <v>1127</v>
      </c>
      <c r="B5136" t="s">
        <v>1954</v>
      </c>
      <c r="C5136" t="s">
        <v>2454</v>
      </c>
      <c r="D5136" t="b">
        <v>0</v>
      </c>
    </row>
    <row r="5137" spans="1:4" x14ac:dyDescent="0.25">
      <c r="A5137" t="s">
        <v>1127</v>
      </c>
      <c r="B5137" t="s">
        <v>1954</v>
      </c>
      <c r="C5137" t="s">
        <v>4729</v>
      </c>
      <c r="D5137">
        <v>0</v>
      </c>
    </row>
    <row r="5138" spans="1:4" x14ac:dyDescent="0.25">
      <c r="A5138" t="s">
        <v>1127</v>
      </c>
      <c r="B5138" t="s">
        <v>1954</v>
      </c>
      <c r="C5138" t="s">
        <v>4730</v>
      </c>
      <c r="D5138">
        <v>0</v>
      </c>
    </row>
    <row r="5139" spans="1:4" x14ac:dyDescent="0.25">
      <c r="A5139" t="s">
        <v>1127</v>
      </c>
      <c r="B5139" t="s">
        <v>1954</v>
      </c>
      <c r="C5139" t="s">
        <v>4731</v>
      </c>
      <c r="D5139">
        <v>0</v>
      </c>
    </row>
    <row r="5140" spans="1:4" x14ac:dyDescent="0.25">
      <c r="A5140" t="s">
        <v>1127</v>
      </c>
      <c r="B5140" t="s">
        <v>1954</v>
      </c>
      <c r="C5140" t="s">
        <v>1046</v>
      </c>
      <c r="D5140">
        <v>0</v>
      </c>
    </row>
    <row r="5141" spans="1:4" x14ac:dyDescent="0.25">
      <c r="A5141" t="s">
        <v>1127</v>
      </c>
      <c r="B5141" t="s">
        <v>1954</v>
      </c>
      <c r="C5141" t="s">
        <v>9</v>
      </c>
      <c r="D5141">
        <v>0</v>
      </c>
    </row>
    <row r="5142" spans="1:4" x14ac:dyDescent="0.25">
      <c r="A5142" t="s">
        <v>1127</v>
      </c>
      <c r="B5142" t="s">
        <v>1954</v>
      </c>
      <c r="C5142" t="s">
        <v>4733</v>
      </c>
      <c r="D5142">
        <v>0</v>
      </c>
    </row>
    <row r="5143" spans="1:4" x14ac:dyDescent="0.25">
      <c r="A5143" t="s">
        <v>1127</v>
      </c>
      <c r="B5143" t="s">
        <v>1954</v>
      </c>
      <c r="C5143" t="s">
        <v>4734</v>
      </c>
      <c r="D5143">
        <v>0</v>
      </c>
    </row>
    <row r="5144" spans="1:4" x14ac:dyDescent="0.25">
      <c r="A5144" t="s">
        <v>1127</v>
      </c>
      <c r="B5144" t="s">
        <v>1954</v>
      </c>
      <c r="C5144" t="s">
        <v>4735</v>
      </c>
      <c r="D5144">
        <v>0</v>
      </c>
    </row>
    <row r="5145" spans="1:4" x14ac:dyDescent="0.25">
      <c r="A5145" t="s">
        <v>1127</v>
      </c>
      <c r="B5145" t="s">
        <v>1954</v>
      </c>
      <c r="C5145" t="s">
        <v>1081</v>
      </c>
      <c r="D5145" t="s">
        <v>3111</v>
      </c>
    </row>
    <row r="5146" spans="1:4" x14ac:dyDescent="0.25">
      <c r="A5146" t="s">
        <v>1127</v>
      </c>
      <c r="B5146" t="s">
        <v>1955</v>
      </c>
      <c r="C5146" t="s">
        <v>4725</v>
      </c>
      <c r="D5146">
        <v>343</v>
      </c>
    </row>
    <row r="5147" spans="1:4" x14ac:dyDescent="0.25">
      <c r="A5147" t="s">
        <v>1127</v>
      </c>
      <c r="B5147" t="s">
        <v>1955</v>
      </c>
      <c r="C5147" t="s">
        <v>1083</v>
      </c>
      <c r="D5147" t="b">
        <v>0</v>
      </c>
    </row>
    <row r="5148" spans="1:4" x14ac:dyDescent="0.25">
      <c r="A5148" t="s">
        <v>1127</v>
      </c>
      <c r="B5148" t="s">
        <v>1955</v>
      </c>
      <c r="C5148" t="s">
        <v>4726</v>
      </c>
      <c r="D5148" t="b">
        <v>0</v>
      </c>
    </row>
    <row r="5149" spans="1:4" x14ac:dyDescent="0.25">
      <c r="A5149" t="s">
        <v>1127</v>
      </c>
      <c r="B5149" t="s">
        <v>1955</v>
      </c>
      <c r="C5149" t="s">
        <v>4727</v>
      </c>
      <c r="D5149" t="b">
        <v>0</v>
      </c>
    </row>
    <row r="5150" spans="1:4" x14ac:dyDescent="0.25">
      <c r="A5150" t="s">
        <v>1127</v>
      </c>
      <c r="B5150" t="s">
        <v>1955</v>
      </c>
      <c r="C5150" t="s">
        <v>4728</v>
      </c>
      <c r="D5150" t="b">
        <v>0</v>
      </c>
    </row>
    <row r="5151" spans="1:4" x14ac:dyDescent="0.25">
      <c r="A5151" t="s">
        <v>1127</v>
      </c>
      <c r="B5151" t="s">
        <v>1955</v>
      </c>
      <c r="C5151" t="s">
        <v>2454</v>
      </c>
      <c r="D5151" t="b">
        <v>0</v>
      </c>
    </row>
    <row r="5152" spans="1:4" x14ac:dyDescent="0.25">
      <c r="A5152" t="s">
        <v>1127</v>
      </c>
      <c r="B5152" t="s">
        <v>1955</v>
      </c>
      <c r="C5152" t="s">
        <v>4729</v>
      </c>
      <c r="D5152">
        <v>0</v>
      </c>
    </row>
    <row r="5153" spans="1:4" x14ac:dyDescent="0.25">
      <c r="A5153" t="s">
        <v>1127</v>
      </c>
      <c r="B5153" t="s">
        <v>1955</v>
      </c>
      <c r="C5153" t="s">
        <v>4730</v>
      </c>
      <c r="D5153">
        <v>0</v>
      </c>
    </row>
    <row r="5154" spans="1:4" x14ac:dyDescent="0.25">
      <c r="A5154" t="s">
        <v>1127</v>
      </c>
      <c r="B5154" t="s">
        <v>1955</v>
      </c>
      <c r="C5154" t="s">
        <v>4731</v>
      </c>
      <c r="D5154">
        <v>0</v>
      </c>
    </row>
    <row r="5155" spans="1:4" x14ac:dyDescent="0.25">
      <c r="A5155" t="s">
        <v>1127</v>
      </c>
      <c r="B5155" t="s">
        <v>1955</v>
      </c>
      <c r="C5155" t="s">
        <v>1046</v>
      </c>
      <c r="D5155">
        <v>0</v>
      </c>
    </row>
    <row r="5156" spans="1:4" x14ac:dyDescent="0.25">
      <c r="A5156" t="s">
        <v>1127</v>
      </c>
      <c r="B5156" t="s">
        <v>1955</v>
      </c>
      <c r="C5156" t="s">
        <v>9</v>
      </c>
      <c r="D5156">
        <v>0</v>
      </c>
    </row>
    <row r="5157" spans="1:4" x14ac:dyDescent="0.25">
      <c r="A5157" t="s">
        <v>1127</v>
      </c>
      <c r="B5157" t="s">
        <v>1955</v>
      </c>
      <c r="C5157" t="s">
        <v>4733</v>
      </c>
      <c r="D5157">
        <v>0</v>
      </c>
    </row>
    <row r="5158" spans="1:4" x14ac:dyDescent="0.25">
      <c r="A5158" t="s">
        <v>1127</v>
      </c>
      <c r="B5158" t="s">
        <v>1955</v>
      </c>
      <c r="C5158" t="s">
        <v>4734</v>
      </c>
      <c r="D5158">
        <v>0</v>
      </c>
    </row>
    <row r="5159" spans="1:4" x14ac:dyDescent="0.25">
      <c r="A5159" t="s">
        <v>1127</v>
      </c>
      <c r="B5159" t="s">
        <v>1955</v>
      </c>
      <c r="C5159" t="s">
        <v>4735</v>
      </c>
      <c r="D5159">
        <v>0</v>
      </c>
    </row>
    <row r="5160" spans="1:4" x14ac:dyDescent="0.25">
      <c r="A5160" t="s">
        <v>1127</v>
      </c>
      <c r="B5160" t="s">
        <v>1955</v>
      </c>
      <c r="C5160" t="s">
        <v>1081</v>
      </c>
      <c r="D5160" t="s">
        <v>3111</v>
      </c>
    </row>
    <row r="5161" spans="1:4" x14ac:dyDescent="0.25">
      <c r="A5161" t="s">
        <v>1127</v>
      </c>
      <c r="B5161" t="s">
        <v>1956</v>
      </c>
      <c r="C5161" t="s">
        <v>4725</v>
      </c>
      <c r="D5161">
        <v>344</v>
      </c>
    </row>
    <row r="5162" spans="1:4" x14ac:dyDescent="0.25">
      <c r="A5162" t="s">
        <v>1127</v>
      </c>
      <c r="B5162" t="s">
        <v>1956</v>
      </c>
      <c r="C5162" t="s">
        <v>1083</v>
      </c>
      <c r="D5162" t="b">
        <v>0</v>
      </c>
    </row>
    <row r="5163" spans="1:4" x14ac:dyDescent="0.25">
      <c r="A5163" t="s">
        <v>1127</v>
      </c>
      <c r="B5163" t="s">
        <v>1956</v>
      </c>
      <c r="C5163" t="s">
        <v>4726</v>
      </c>
      <c r="D5163" t="b">
        <v>0</v>
      </c>
    </row>
    <row r="5164" spans="1:4" x14ac:dyDescent="0.25">
      <c r="A5164" t="s">
        <v>1127</v>
      </c>
      <c r="B5164" t="s">
        <v>1956</v>
      </c>
      <c r="C5164" t="s">
        <v>4727</v>
      </c>
      <c r="D5164" t="b">
        <v>0</v>
      </c>
    </row>
    <row r="5165" spans="1:4" x14ac:dyDescent="0.25">
      <c r="A5165" t="s">
        <v>1127</v>
      </c>
      <c r="B5165" t="s">
        <v>1956</v>
      </c>
      <c r="C5165" t="s">
        <v>4728</v>
      </c>
      <c r="D5165" t="b">
        <v>0</v>
      </c>
    </row>
    <row r="5166" spans="1:4" x14ac:dyDescent="0.25">
      <c r="A5166" t="s">
        <v>1127</v>
      </c>
      <c r="B5166" t="s">
        <v>1956</v>
      </c>
      <c r="C5166" t="s">
        <v>2454</v>
      </c>
      <c r="D5166" t="b">
        <v>0</v>
      </c>
    </row>
    <row r="5167" spans="1:4" x14ac:dyDescent="0.25">
      <c r="A5167" t="s">
        <v>1127</v>
      </c>
      <c r="B5167" t="s">
        <v>1956</v>
      </c>
      <c r="C5167" t="s">
        <v>4729</v>
      </c>
      <c r="D5167">
        <v>0</v>
      </c>
    </row>
    <row r="5168" spans="1:4" x14ac:dyDescent="0.25">
      <c r="A5168" t="s">
        <v>1127</v>
      </c>
      <c r="B5168" t="s">
        <v>1956</v>
      </c>
      <c r="C5168" t="s">
        <v>4730</v>
      </c>
      <c r="D5168">
        <v>0</v>
      </c>
    </row>
    <row r="5169" spans="1:4" x14ac:dyDescent="0.25">
      <c r="A5169" t="s">
        <v>1127</v>
      </c>
      <c r="B5169" t="s">
        <v>1956</v>
      </c>
      <c r="C5169" t="s">
        <v>4731</v>
      </c>
      <c r="D5169">
        <v>0</v>
      </c>
    </row>
    <row r="5170" spans="1:4" x14ac:dyDescent="0.25">
      <c r="A5170" t="s">
        <v>1127</v>
      </c>
      <c r="B5170" t="s">
        <v>1956</v>
      </c>
      <c r="C5170" t="s">
        <v>1046</v>
      </c>
      <c r="D5170">
        <v>0</v>
      </c>
    </row>
    <row r="5171" spans="1:4" x14ac:dyDescent="0.25">
      <c r="A5171" t="s">
        <v>1127</v>
      </c>
      <c r="B5171" t="s">
        <v>1956</v>
      </c>
      <c r="C5171" t="s">
        <v>9</v>
      </c>
      <c r="D5171">
        <v>0</v>
      </c>
    </row>
    <row r="5172" spans="1:4" x14ac:dyDescent="0.25">
      <c r="A5172" t="s">
        <v>1127</v>
      </c>
      <c r="B5172" t="s">
        <v>1956</v>
      </c>
      <c r="C5172" t="s">
        <v>4733</v>
      </c>
      <c r="D5172">
        <v>0</v>
      </c>
    </row>
    <row r="5173" spans="1:4" x14ac:dyDescent="0.25">
      <c r="A5173" t="s">
        <v>1127</v>
      </c>
      <c r="B5173" t="s">
        <v>1956</v>
      </c>
      <c r="C5173" t="s">
        <v>4734</v>
      </c>
      <c r="D5173">
        <v>0</v>
      </c>
    </row>
    <row r="5174" spans="1:4" x14ac:dyDescent="0.25">
      <c r="A5174" t="s">
        <v>1127</v>
      </c>
      <c r="B5174" t="s">
        <v>1956</v>
      </c>
      <c r="C5174" t="s">
        <v>4735</v>
      </c>
      <c r="D5174">
        <v>0</v>
      </c>
    </row>
    <row r="5175" spans="1:4" x14ac:dyDescent="0.25">
      <c r="A5175" t="s">
        <v>1127</v>
      </c>
      <c r="B5175" t="s">
        <v>1956</v>
      </c>
      <c r="C5175" t="s">
        <v>1081</v>
      </c>
      <c r="D5175" t="s">
        <v>3111</v>
      </c>
    </row>
    <row r="5176" spans="1:4" x14ac:dyDescent="0.25">
      <c r="A5176" t="s">
        <v>1127</v>
      </c>
      <c r="B5176" t="s">
        <v>1957</v>
      </c>
      <c r="C5176" t="s">
        <v>4725</v>
      </c>
      <c r="D5176">
        <v>345</v>
      </c>
    </row>
    <row r="5177" spans="1:4" x14ac:dyDescent="0.25">
      <c r="A5177" t="s">
        <v>1127</v>
      </c>
      <c r="B5177" t="s">
        <v>1957</v>
      </c>
      <c r="C5177" t="s">
        <v>1083</v>
      </c>
      <c r="D5177" t="b">
        <v>0</v>
      </c>
    </row>
    <row r="5178" spans="1:4" x14ac:dyDescent="0.25">
      <c r="A5178" t="s">
        <v>1127</v>
      </c>
      <c r="B5178" t="s">
        <v>1957</v>
      </c>
      <c r="C5178" t="s">
        <v>4726</v>
      </c>
      <c r="D5178" t="b">
        <v>0</v>
      </c>
    </row>
    <row r="5179" spans="1:4" x14ac:dyDescent="0.25">
      <c r="A5179" t="s">
        <v>1127</v>
      </c>
      <c r="B5179" t="s">
        <v>1957</v>
      </c>
      <c r="C5179" t="s">
        <v>4727</v>
      </c>
      <c r="D5179" t="b">
        <v>0</v>
      </c>
    </row>
    <row r="5180" spans="1:4" x14ac:dyDescent="0.25">
      <c r="A5180" t="s">
        <v>1127</v>
      </c>
      <c r="B5180" t="s">
        <v>1957</v>
      </c>
      <c r="C5180" t="s">
        <v>4728</v>
      </c>
      <c r="D5180" t="b">
        <v>0</v>
      </c>
    </row>
    <row r="5181" spans="1:4" x14ac:dyDescent="0.25">
      <c r="A5181" t="s">
        <v>1127</v>
      </c>
      <c r="B5181" t="s">
        <v>1957</v>
      </c>
      <c r="C5181" t="s">
        <v>2454</v>
      </c>
      <c r="D5181" t="b">
        <v>0</v>
      </c>
    </row>
    <row r="5182" spans="1:4" x14ac:dyDescent="0.25">
      <c r="A5182" t="s">
        <v>1127</v>
      </c>
      <c r="B5182" t="s">
        <v>1957</v>
      </c>
      <c r="C5182" t="s">
        <v>4729</v>
      </c>
      <c r="D5182">
        <v>0</v>
      </c>
    </row>
    <row r="5183" spans="1:4" x14ac:dyDescent="0.25">
      <c r="A5183" t="s">
        <v>1127</v>
      </c>
      <c r="B5183" t="s">
        <v>1957</v>
      </c>
      <c r="C5183" t="s">
        <v>4730</v>
      </c>
      <c r="D5183">
        <v>0</v>
      </c>
    </row>
    <row r="5184" spans="1:4" x14ac:dyDescent="0.25">
      <c r="A5184" t="s">
        <v>1127</v>
      </c>
      <c r="B5184" t="s">
        <v>1957</v>
      </c>
      <c r="C5184" t="s">
        <v>4731</v>
      </c>
      <c r="D5184">
        <v>0</v>
      </c>
    </row>
    <row r="5185" spans="1:4" x14ac:dyDescent="0.25">
      <c r="A5185" t="s">
        <v>1127</v>
      </c>
      <c r="B5185" t="s">
        <v>1957</v>
      </c>
      <c r="C5185" t="s">
        <v>1046</v>
      </c>
      <c r="D5185">
        <v>0</v>
      </c>
    </row>
    <row r="5186" spans="1:4" x14ac:dyDescent="0.25">
      <c r="A5186" t="s">
        <v>1127</v>
      </c>
      <c r="B5186" t="s">
        <v>1957</v>
      </c>
      <c r="C5186" t="s">
        <v>9</v>
      </c>
      <c r="D5186">
        <v>0</v>
      </c>
    </row>
    <row r="5187" spans="1:4" x14ac:dyDescent="0.25">
      <c r="A5187" t="s">
        <v>1127</v>
      </c>
      <c r="B5187" t="s">
        <v>1957</v>
      </c>
      <c r="C5187" t="s">
        <v>4733</v>
      </c>
      <c r="D5187">
        <v>0</v>
      </c>
    </row>
    <row r="5188" spans="1:4" x14ac:dyDescent="0.25">
      <c r="A5188" t="s">
        <v>1127</v>
      </c>
      <c r="B5188" t="s">
        <v>1957</v>
      </c>
      <c r="C5188" t="s">
        <v>4734</v>
      </c>
      <c r="D5188">
        <v>0</v>
      </c>
    </row>
    <row r="5189" spans="1:4" x14ac:dyDescent="0.25">
      <c r="A5189" t="s">
        <v>1127</v>
      </c>
      <c r="B5189" t="s">
        <v>1957</v>
      </c>
      <c r="C5189" t="s">
        <v>4735</v>
      </c>
      <c r="D5189">
        <v>0</v>
      </c>
    </row>
    <row r="5190" spans="1:4" x14ac:dyDescent="0.25">
      <c r="A5190" t="s">
        <v>1127</v>
      </c>
      <c r="B5190" t="s">
        <v>1957</v>
      </c>
      <c r="C5190" t="s">
        <v>1081</v>
      </c>
      <c r="D5190" t="s">
        <v>3111</v>
      </c>
    </row>
    <row r="5191" spans="1:4" x14ac:dyDescent="0.25">
      <c r="A5191" t="s">
        <v>1127</v>
      </c>
      <c r="B5191" t="s">
        <v>1958</v>
      </c>
      <c r="C5191" t="s">
        <v>4725</v>
      </c>
      <c r="D5191">
        <v>346</v>
      </c>
    </row>
    <row r="5192" spans="1:4" x14ac:dyDescent="0.25">
      <c r="A5192" t="s">
        <v>1127</v>
      </c>
      <c r="B5192" t="s">
        <v>1958</v>
      </c>
      <c r="C5192" t="s">
        <v>1083</v>
      </c>
      <c r="D5192" t="b">
        <v>0</v>
      </c>
    </row>
    <row r="5193" spans="1:4" x14ac:dyDescent="0.25">
      <c r="A5193" t="s">
        <v>1127</v>
      </c>
      <c r="B5193" t="s">
        <v>1958</v>
      </c>
      <c r="C5193" t="s">
        <v>4726</v>
      </c>
      <c r="D5193" t="b">
        <v>0</v>
      </c>
    </row>
    <row r="5194" spans="1:4" x14ac:dyDescent="0.25">
      <c r="A5194" t="s">
        <v>1127</v>
      </c>
      <c r="B5194" t="s">
        <v>1958</v>
      </c>
      <c r="C5194" t="s">
        <v>4727</v>
      </c>
      <c r="D5194" t="b">
        <v>0</v>
      </c>
    </row>
    <row r="5195" spans="1:4" x14ac:dyDescent="0.25">
      <c r="A5195" t="s">
        <v>1127</v>
      </c>
      <c r="B5195" t="s">
        <v>1958</v>
      </c>
      <c r="C5195" t="s">
        <v>4728</v>
      </c>
      <c r="D5195" t="b">
        <v>0</v>
      </c>
    </row>
    <row r="5196" spans="1:4" x14ac:dyDescent="0.25">
      <c r="A5196" t="s">
        <v>1127</v>
      </c>
      <c r="B5196" t="s">
        <v>1958</v>
      </c>
      <c r="C5196" t="s">
        <v>2454</v>
      </c>
      <c r="D5196" t="b">
        <v>0</v>
      </c>
    </row>
    <row r="5197" spans="1:4" x14ac:dyDescent="0.25">
      <c r="A5197" t="s">
        <v>1127</v>
      </c>
      <c r="B5197" t="s">
        <v>1958</v>
      </c>
      <c r="C5197" t="s">
        <v>4729</v>
      </c>
      <c r="D5197">
        <v>0</v>
      </c>
    </row>
    <row r="5198" spans="1:4" x14ac:dyDescent="0.25">
      <c r="A5198" t="s">
        <v>1127</v>
      </c>
      <c r="B5198" t="s">
        <v>1958</v>
      </c>
      <c r="C5198" t="s">
        <v>4730</v>
      </c>
      <c r="D5198">
        <v>0</v>
      </c>
    </row>
    <row r="5199" spans="1:4" x14ac:dyDescent="0.25">
      <c r="A5199" t="s">
        <v>1127</v>
      </c>
      <c r="B5199" t="s">
        <v>1958</v>
      </c>
      <c r="C5199" t="s">
        <v>4731</v>
      </c>
      <c r="D5199">
        <v>0</v>
      </c>
    </row>
    <row r="5200" spans="1:4" x14ac:dyDescent="0.25">
      <c r="A5200" t="s">
        <v>1127</v>
      </c>
      <c r="B5200" t="s">
        <v>1958</v>
      </c>
      <c r="C5200" t="s">
        <v>1046</v>
      </c>
      <c r="D5200">
        <v>0</v>
      </c>
    </row>
    <row r="5201" spans="1:4" x14ac:dyDescent="0.25">
      <c r="A5201" t="s">
        <v>1127</v>
      </c>
      <c r="B5201" t="s">
        <v>1958</v>
      </c>
      <c r="C5201" t="s">
        <v>9</v>
      </c>
      <c r="D5201">
        <v>0</v>
      </c>
    </row>
    <row r="5202" spans="1:4" x14ac:dyDescent="0.25">
      <c r="A5202" t="s">
        <v>1127</v>
      </c>
      <c r="B5202" t="s">
        <v>1958</v>
      </c>
      <c r="C5202" t="s">
        <v>4733</v>
      </c>
      <c r="D5202">
        <v>0</v>
      </c>
    </row>
    <row r="5203" spans="1:4" x14ac:dyDescent="0.25">
      <c r="A5203" t="s">
        <v>1127</v>
      </c>
      <c r="B5203" t="s">
        <v>1958</v>
      </c>
      <c r="C5203" t="s">
        <v>4734</v>
      </c>
      <c r="D5203">
        <v>0</v>
      </c>
    </row>
    <row r="5204" spans="1:4" x14ac:dyDescent="0.25">
      <c r="A5204" t="s">
        <v>1127</v>
      </c>
      <c r="B5204" t="s">
        <v>1958</v>
      </c>
      <c r="C5204" t="s">
        <v>4735</v>
      </c>
      <c r="D5204">
        <v>0</v>
      </c>
    </row>
    <row r="5205" spans="1:4" x14ac:dyDescent="0.25">
      <c r="A5205" t="s">
        <v>1127</v>
      </c>
      <c r="B5205" t="s">
        <v>1958</v>
      </c>
      <c r="C5205" t="s">
        <v>1081</v>
      </c>
      <c r="D5205" t="s">
        <v>3111</v>
      </c>
    </row>
    <row r="5206" spans="1:4" x14ac:dyDescent="0.25">
      <c r="A5206" t="s">
        <v>1127</v>
      </c>
      <c r="B5206" t="s">
        <v>1959</v>
      </c>
      <c r="C5206" t="s">
        <v>4725</v>
      </c>
      <c r="D5206">
        <v>347</v>
      </c>
    </row>
    <row r="5207" spans="1:4" x14ac:dyDescent="0.25">
      <c r="A5207" t="s">
        <v>1127</v>
      </c>
      <c r="B5207" t="s">
        <v>1959</v>
      </c>
      <c r="C5207" t="s">
        <v>1083</v>
      </c>
      <c r="D5207" t="b">
        <v>0</v>
      </c>
    </row>
    <row r="5208" spans="1:4" x14ac:dyDescent="0.25">
      <c r="A5208" t="s">
        <v>1127</v>
      </c>
      <c r="B5208" t="s">
        <v>1959</v>
      </c>
      <c r="C5208" t="s">
        <v>4726</v>
      </c>
      <c r="D5208" t="b">
        <v>0</v>
      </c>
    </row>
    <row r="5209" spans="1:4" x14ac:dyDescent="0.25">
      <c r="A5209" t="s">
        <v>1127</v>
      </c>
      <c r="B5209" t="s">
        <v>1959</v>
      </c>
      <c r="C5209" t="s">
        <v>4727</v>
      </c>
      <c r="D5209" t="b">
        <v>0</v>
      </c>
    </row>
    <row r="5210" spans="1:4" x14ac:dyDescent="0.25">
      <c r="A5210" t="s">
        <v>1127</v>
      </c>
      <c r="B5210" t="s">
        <v>1959</v>
      </c>
      <c r="C5210" t="s">
        <v>4728</v>
      </c>
      <c r="D5210" t="b">
        <v>0</v>
      </c>
    </row>
    <row r="5211" spans="1:4" x14ac:dyDescent="0.25">
      <c r="A5211" t="s">
        <v>1127</v>
      </c>
      <c r="B5211" t="s">
        <v>1959</v>
      </c>
      <c r="C5211" t="s">
        <v>2454</v>
      </c>
      <c r="D5211" t="b">
        <v>0</v>
      </c>
    </row>
    <row r="5212" spans="1:4" x14ac:dyDescent="0.25">
      <c r="A5212" t="s">
        <v>1127</v>
      </c>
      <c r="B5212" t="s">
        <v>1959</v>
      </c>
      <c r="C5212" t="s">
        <v>4729</v>
      </c>
      <c r="D5212">
        <v>0</v>
      </c>
    </row>
    <row r="5213" spans="1:4" x14ac:dyDescent="0.25">
      <c r="A5213" t="s">
        <v>1127</v>
      </c>
      <c r="B5213" t="s">
        <v>1959</v>
      </c>
      <c r="C5213" t="s">
        <v>4730</v>
      </c>
      <c r="D5213">
        <v>0</v>
      </c>
    </row>
    <row r="5214" spans="1:4" x14ac:dyDescent="0.25">
      <c r="A5214" t="s">
        <v>1127</v>
      </c>
      <c r="B5214" t="s">
        <v>1959</v>
      </c>
      <c r="C5214" t="s">
        <v>4731</v>
      </c>
      <c r="D5214">
        <v>0</v>
      </c>
    </row>
    <row r="5215" spans="1:4" x14ac:dyDescent="0.25">
      <c r="A5215" t="s">
        <v>1127</v>
      </c>
      <c r="B5215" t="s">
        <v>1959</v>
      </c>
      <c r="C5215" t="s">
        <v>1046</v>
      </c>
      <c r="D5215">
        <v>0</v>
      </c>
    </row>
    <row r="5216" spans="1:4" x14ac:dyDescent="0.25">
      <c r="A5216" t="s">
        <v>1127</v>
      </c>
      <c r="B5216" t="s">
        <v>1959</v>
      </c>
      <c r="C5216" t="s">
        <v>9</v>
      </c>
      <c r="D5216">
        <v>0</v>
      </c>
    </row>
    <row r="5217" spans="1:4" x14ac:dyDescent="0.25">
      <c r="A5217" t="s">
        <v>1127</v>
      </c>
      <c r="B5217" t="s">
        <v>1959</v>
      </c>
      <c r="C5217" t="s">
        <v>4733</v>
      </c>
      <c r="D5217">
        <v>0</v>
      </c>
    </row>
    <row r="5218" spans="1:4" x14ac:dyDescent="0.25">
      <c r="A5218" t="s">
        <v>1127</v>
      </c>
      <c r="B5218" t="s">
        <v>1959</v>
      </c>
      <c r="C5218" t="s">
        <v>4734</v>
      </c>
      <c r="D5218">
        <v>0</v>
      </c>
    </row>
    <row r="5219" spans="1:4" x14ac:dyDescent="0.25">
      <c r="A5219" t="s">
        <v>1127</v>
      </c>
      <c r="B5219" t="s">
        <v>1959</v>
      </c>
      <c r="C5219" t="s">
        <v>4735</v>
      </c>
      <c r="D5219">
        <v>0</v>
      </c>
    </row>
    <row r="5220" spans="1:4" x14ac:dyDescent="0.25">
      <c r="A5220" t="s">
        <v>1127</v>
      </c>
      <c r="B5220" t="s">
        <v>1959</v>
      </c>
      <c r="C5220" t="s">
        <v>1081</v>
      </c>
      <c r="D5220" t="s">
        <v>3111</v>
      </c>
    </row>
    <row r="5221" spans="1:4" x14ac:dyDescent="0.25">
      <c r="A5221" t="s">
        <v>1127</v>
      </c>
      <c r="B5221" t="s">
        <v>1960</v>
      </c>
      <c r="C5221" t="s">
        <v>4725</v>
      </c>
      <c r="D5221">
        <v>348</v>
      </c>
    </row>
    <row r="5222" spans="1:4" x14ac:dyDescent="0.25">
      <c r="A5222" t="s">
        <v>1127</v>
      </c>
      <c r="B5222" t="s">
        <v>1960</v>
      </c>
      <c r="C5222" t="s">
        <v>1083</v>
      </c>
      <c r="D5222" t="b">
        <v>0</v>
      </c>
    </row>
    <row r="5223" spans="1:4" x14ac:dyDescent="0.25">
      <c r="A5223" t="s">
        <v>1127</v>
      </c>
      <c r="B5223" t="s">
        <v>1960</v>
      </c>
      <c r="C5223" t="s">
        <v>4726</v>
      </c>
      <c r="D5223" t="b">
        <v>0</v>
      </c>
    </row>
    <row r="5224" spans="1:4" x14ac:dyDescent="0.25">
      <c r="A5224" t="s">
        <v>1127</v>
      </c>
      <c r="B5224" t="s">
        <v>1960</v>
      </c>
      <c r="C5224" t="s">
        <v>4727</v>
      </c>
      <c r="D5224" t="b">
        <v>0</v>
      </c>
    </row>
    <row r="5225" spans="1:4" x14ac:dyDescent="0.25">
      <c r="A5225" t="s">
        <v>1127</v>
      </c>
      <c r="B5225" t="s">
        <v>1960</v>
      </c>
      <c r="C5225" t="s">
        <v>4728</v>
      </c>
      <c r="D5225" t="b">
        <v>0</v>
      </c>
    </row>
    <row r="5226" spans="1:4" x14ac:dyDescent="0.25">
      <c r="A5226" t="s">
        <v>1127</v>
      </c>
      <c r="B5226" t="s">
        <v>1960</v>
      </c>
      <c r="C5226" t="s">
        <v>2454</v>
      </c>
      <c r="D5226" t="b">
        <v>0</v>
      </c>
    </row>
    <row r="5227" spans="1:4" x14ac:dyDescent="0.25">
      <c r="A5227" t="s">
        <v>1127</v>
      </c>
      <c r="B5227" t="s">
        <v>1960</v>
      </c>
      <c r="C5227" t="s">
        <v>4729</v>
      </c>
      <c r="D5227">
        <v>0</v>
      </c>
    </row>
    <row r="5228" spans="1:4" x14ac:dyDescent="0.25">
      <c r="A5228" t="s">
        <v>1127</v>
      </c>
      <c r="B5228" t="s">
        <v>1960</v>
      </c>
      <c r="C5228" t="s">
        <v>4730</v>
      </c>
      <c r="D5228">
        <v>0</v>
      </c>
    </row>
    <row r="5229" spans="1:4" x14ac:dyDescent="0.25">
      <c r="A5229" t="s">
        <v>1127</v>
      </c>
      <c r="B5229" t="s">
        <v>1960</v>
      </c>
      <c r="C5229" t="s">
        <v>4731</v>
      </c>
      <c r="D5229">
        <v>0</v>
      </c>
    </row>
    <row r="5230" spans="1:4" x14ac:dyDescent="0.25">
      <c r="A5230" t="s">
        <v>1127</v>
      </c>
      <c r="B5230" t="s">
        <v>1960</v>
      </c>
      <c r="C5230" t="s">
        <v>1046</v>
      </c>
      <c r="D5230">
        <v>0</v>
      </c>
    </row>
    <row r="5231" spans="1:4" x14ac:dyDescent="0.25">
      <c r="A5231" t="s">
        <v>1127</v>
      </c>
      <c r="B5231" t="s">
        <v>1960</v>
      </c>
      <c r="C5231" t="s">
        <v>9</v>
      </c>
      <c r="D5231">
        <v>0</v>
      </c>
    </row>
    <row r="5232" spans="1:4" x14ac:dyDescent="0.25">
      <c r="A5232" t="s">
        <v>1127</v>
      </c>
      <c r="B5232" t="s">
        <v>1960</v>
      </c>
      <c r="C5232" t="s">
        <v>4733</v>
      </c>
      <c r="D5232">
        <v>0</v>
      </c>
    </row>
    <row r="5233" spans="1:4" x14ac:dyDescent="0.25">
      <c r="A5233" t="s">
        <v>1127</v>
      </c>
      <c r="B5233" t="s">
        <v>1960</v>
      </c>
      <c r="C5233" t="s">
        <v>4734</v>
      </c>
      <c r="D5233">
        <v>0</v>
      </c>
    </row>
    <row r="5234" spans="1:4" x14ac:dyDescent="0.25">
      <c r="A5234" t="s">
        <v>1127</v>
      </c>
      <c r="B5234" t="s">
        <v>1960</v>
      </c>
      <c r="C5234" t="s">
        <v>4735</v>
      </c>
      <c r="D5234">
        <v>0</v>
      </c>
    </row>
    <row r="5235" spans="1:4" x14ac:dyDescent="0.25">
      <c r="A5235" t="s">
        <v>1127</v>
      </c>
      <c r="B5235" t="s">
        <v>1960</v>
      </c>
      <c r="C5235" t="s">
        <v>1081</v>
      </c>
      <c r="D5235" t="s">
        <v>3111</v>
      </c>
    </row>
    <row r="5236" spans="1:4" x14ac:dyDescent="0.25">
      <c r="A5236" t="s">
        <v>1127</v>
      </c>
      <c r="B5236" t="s">
        <v>1961</v>
      </c>
      <c r="C5236" t="s">
        <v>4725</v>
      </c>
      <c r="D5236">
        <v>349</v>
      </c>
    </row>
    <row r="5237" spans="1:4" x14ac:dyDescent="0.25">
      <c r="A5237" t="s">
        <v>1127</v>
      </c>
      <c r="B5237" t="s">
        <v>1961</v>
      </c>
      <c r="C5237" t="s">
        <v>1083</v>
      </c>
      <c r="D5237" t="b">
        <v>0</v>
      </c>
    </row>
    <row r="5238" spans="1:4" x14ac:dyDescent="0.25">
      <c r="A5238" t="s">
        <v>1127</v>
      </c>
      <c r="B5238" t="s">
        <v>1961</v>
      </c>
      <c r="C5238" t="s">
        <v>4726</v>
      </c>
      <c r="D5238" t="b">
        <v>0</v>
      </c>
    </row>
    <row r="5239" spans="1:4" x14ac:dyDescent="0.25">
      <c r="A5239" t="s">
        <v>1127</v>
      </c>
      <c r="B5239" t="s">
        <v>1961</v>
      </c>
      <c r="C5239" t="s">
        <v>4727</v>
      </c>
      <c r="D5239" t="b">
        <v>0</v>
      </c>
    </row>
    <row r="5240" spans="1:4" x14ac:dyDescent="0.25">
      <c r="A5240" t="s">
        <v>1127</v>
      </c>
      <c r="B5240" t="s">
        <v>1961</v>
      </c>
      <c r="C5240" t="s">
        <v>4728</v>
      </c>
      <c r="D5240" t="b">
        <v>0</v>
      </c>
    </row>
    <row r="5241" spans="1:4" x14ac:dyDescent="0.25">
      <c r="A5241" t="s">
        <v>1127</v>
      </c>
      <c r="B5241" t="s">
        <v>1961</v>
      </c>
      <c r="C5241" t="s">
        <v>2454</v>
      </c>
      <c r="D5241" t="b">
        <v>0</v>
      </c>
    </row>
    <row r="5242" spans="1:4" x14ac:dyDescent="0.25">
      <c r="A5242" t="s">
        <v>1127</v>
      </c>
      <c r="B5242" t="s">
        <v>1961</v>
      </c>
      <c r="C5242" t="s">
        <v>4729</v>
      </c>
      <c r="D5242">
        <v>0</v>
      </c>
    </row>
    <row r="5243" spans="1:4" x14ac:dyDescent="0.25">
      <c r="A5243" t="s">
        <v>1127</v>
      </c>
      <c r="B5243" t="s">
        <v>1961</v>
      </c>
      <c r="C5243" t="s">
        <v>4730</v>
      </c>
      <c r="D5243">
        <v>0</v>
      </c>
    </row>
    <row r="5244" spans="1:4" x14ac:dyDescent="0.25">
      <c r="A5244" t="s">
        <v>1127</v>
      </c>
      <c r="B5244" t="s">
        <v>1961</v>
      </c>
      <c r="C5244" t="s">
        <v>4731</v>
      </c>
      <c r="D5244">
        <v>0</v>
      </c>
    </row>
    <row r="5245" spans="1:4" x14ac:dyDescent="0.25">
      <c r="A5245" t="s">
        <v>1127</v>
      </c>
      <c r="B5245" t="s">
        <v>1961</v>
      </c>
      <c r="C5245" t="s">
        <v>1046</v>
      </c>
      <c r="D5245">
        <v>0</v>
      </c>
    </row>
    <row r="5246" spans="1:4" x14ac:dyDescent="0.25">
      <c r="A5246" t="s">
        <v>1127</v>
      </c>
      <c r="B5246" t="s">
        <v>1961</v>
      </c>
      <c r="C5246" t="s">
        <v>9</v>
      </c>
      <c r="D5246">
        <v>0</v>
      </c>
    </row>
    <row r="5247" spans="1:4" x14ac:dyDescent="0.25">
      <c r="A5247" t="s">
        <v>1127</v>
      </c>
      <c r="B5247" t="s">
        <v>1961</v>
      </c>
      <c r="C5247" t="s">
        <v>4733</v>
      </c>
      <c r="D5247">
        <v>0</v>
      </c>
    </row>
    <row r="5248" spans="1:4" x14ac:dyDescent="0.25">
      <c r="A5248" t="s">
        <v>1127</v>
      </c>
      <c r="B5248" t="s">
        <v>1961</v>
      </c>
      <c r="C5248" t="s">
        <v>4734</v>
      </c>
      <c r="D5248">
        <v>0</v>
      </c>
    </row>
    <row r="5249" spans="1:4" x14ac:dyDescent="0.25">
      <c r="A5249" t="s">
        <v>1127</v>
      </c>
      <c r="B5249" t="s">
        <v>1961</v>
      </c>
      <c r="C5249" t="s">
        <v>4735</v>
      </c>
      <c r="D5249">
        <v>0</v>
      </c>
    </row>
    <row r="5250" spans="1:4" x14ac:dyDescent="0.25">
      <c r="A5250" t="s">
        <v>1127</v>
      </c>
      <c r="B5250" t="s">
        <v>1961</v>
      </c>
      <c r="C5250" t="s">
        <v>1081</v>
      </c>
      <c r="D5250" t="s">
        <v>3111</v>
      </c>
    </row>
    <row r="5251" spans="1:4" x14ac:dyDescent="0.25">
      <c r="A5251" t="s">
        <v>1127</v>
      </c>
      <c r="B5251" t="s">
        <v>1962</v>
      </c>
      <c r="C5251" t="s">
        <v>4725</v>
      </c>
      <c r="D5251">
        <v>350</v>
      </c>
    </row>
    <row r="5252" spans="1:4" x14ac:dyDescent="0.25">
      <c r="A5252" t="s">
        <v>1127</v>
      </c>
      <c r="B5252" t="s">
        <v>1962</v>
      </c>
      <c r="C5252" t="s">
        <v>1083</v>
      </c>
      <c r="D5252" t="b">
        <v>0</v>
      </c>
    </row>
    <row r="5253" spans="1:4" x14ac:dyDescent="0.25">
      <c r="A5253" t="s">
        <v>1127</v>
      </c>
      <c r="B5253" t="s">
        <v>1962</v>
      </c>
      <c r="C5253" t="s">
        <v>4726</v>
      </c>
      <c r="D5253" t="b">
        <v>0</v>
      </c>
    </row>
    <row r="5254" spans="1:4" x14ac:dyDescent="0.25">
      <c r="A5254" t="s">
        <v>1127</v>
      </c>
      <c r="B5254" t="s">
        <v>1962</v>
      </c>
      <c r="C5254" t="s">
        <v>4727</v>
      </c>
      <c r="D5254" t="b">
        <v>0</v>
      </c>
    </row>
    <row r="5255" spans="1:4" x14ac:dyDescent="0.25">
      <c r="A5255" t="s">
        <v>1127</v>
      </c>
      <c r="B5255" t="s">
        <v>1962</v>
      </c>
      <c r="C5255" t="s">
        <v>4728</v>
      </c>
      <c r="D5255" t="b">
        <v>0</v>
      </c>
    </row>
    <row r="5256" spans="1:4" x14ac:dyDescent="0.25">
      <c r="A5256" t="s">
        <v>1127</v>
      </c>
      <c r="B5256" t="s">
        <v>1962</v>
      </c>
      <c r="C5256" t="s">
        <v>2454</v>
      </c>
      <c r="D5256" t="b">
        <v>0</v>
      </c>
    </row>
    <row r="5257" spans="1:4" x14ac:dyDescent="0.25">
      <c r="A5257" t="s">
        <v>1127</v>
      </c>
      <c r="B5257" t="s">
        <v>1962</v>
      </c>
      <c r="C5257" t="s">
        <v>4729</v>
      </c>
      <c r="D5257">
        <v>0</v>
      </c>
    </row>
    <row r="5258" spans="1:4" x14ac:dyDescent="0.25">
      <c r="A5258" t="s">
        <v>1127</v>
      </c>
      <c r="B5258" t="s">
        <v>1962</v>
      </c>
      <c r="C5258" t="s">
        <v>4730</v>
      </c>
      <c r="D5258">
        <v>0</v>
      </c>
    </row>
    <row r="5259" spans="1:4" x14ac:dyDescent="0.25">
      <c r="A5259" t="s">
        <v>1127</v>
      </c>
      <c r="B5259" t="s">
        <v>1962</v>
      </c>
      <c r="C5259" t="s">
        <v>4731</v>
      </c>
      <c r="D5259">
        <v>0</v>
      </c>
    </row>
    <row r="5260" spans="1:4" x14ac:dyDescent="0.25">
      <c r="A5260" t="s">
        <v>1127</v>
      </c>
      <c r="B5260" t="s">
        <v>1962</v>
      </c>
      <c r="C5260" t="s">
        <v>1046</v>
      </c>
      <c r="D5260">
        <v>0</v>
      </c>
    </row>
    <row r="5261" spans="1:4" x14ac:dyDescent="0.25">
      <c r="A5261" t="s">
        <v>1127</v>
      </c>
      <c r="B5261" t="s">
        <v>1962</v>
      </c>
      <c r="C5261" t="s">
        <v>9</v>
      </c>
      <c r="D5261">
        <v>0</v>
      </c>
    </row>
    <row r="5262" spans="1:4" x14ac:dyDescent="0.25">
      <c r="A5262" t="s">
        <v>1127</v>
      </c>
      <c r="B5262" t="s">
        <v>1962</v>
      </c>
      <c r="C5262" t="s">
        <v>4733</v>
      </c>
      <c r="D5262">
        <v>0</v>
      </c>
    </row>
    <row r="5263" spans="1:4" x14ac:dyDescent="0.25">
      <c r="A5263" t="s">
        <v>1127</v>
      </c>
      <c r="B5263" t="s">
        <v>1962</v>
      </c>
      <c r="C5263" t="s">
        <v>4734</v>
      </c>
      <c r="D5263">
        <v>0</v>
      </c>
    </row>
    <row r="5264" spans="1:4" x14ac:dyDescent="0.25">
      <c r="A5264" t="s">
        <v>1127</v>
      </c>
      <c r="B5264" t="s">
        <v>1962</v>
      </c>
      <c r="C5264" t="s">
        <v>4735</v>
      </c>
      <c r="D5264">
        <v>0</v>
      </c>
    </row>
    <row r="5265" spans="1:4" x14ac:dyDescent="0.25">
      <c r="A5265" t="s">
        <v>1127</v>
      </c>
      <c r="B5265" t="s">
        <v>1962</v>
      </c>
      <c r="C5265" t="s">
        <v>1081</v>
      </c>
      <c r="D5265" t="s">
        <v>3111</v>
      </c>
    </row>
    <row r="5266" spans="1:4" x14ac:dyDescent="0.25">
      <c r="A5266" t="s">
        <v>1127</v>
      </c>
      <c r="B5266" t="s">
        <v>1963</v>
      </c>
      <c r="C5266" t="s">
        <v>4725</v>
      </c>
      <c r="D5266">
        <v>351</v>
      </c>
    </row>
    <row r="5267" spans="1:4" x14ac:dyDescent="0.25">
      <c r="A5267" t="s">
        <v>1127</v>
      </c>
      <c r="B5267" t="s">
        <v>1963</v>
      </c>
      <c r="C5267" t="s">
        <v>1083</v>
      </c>
      <c r="D5267" t="b">
        <v>0</v>
      </c>
    </row>
    <row r="5268" spans="1:4" x14ac:dyDescent="0.25">
      <c r="A5268" t="s">
        <v>1127</v>
      </c>
      <c r="B5268" t="s">
        <v>1963</v>
      </c>
      <c r="C5268" t="s">
        <v>4726</v>
      </c>
      <c r="D5268" t="b">
        <v>0</v>
      </c>
    </row>
    <row r="5269" spans="1:4" x14ac:dyDescent="0.25">
      <c r="A5269" t="s">
        <v>1127</v>
      </c>
      <c r="B5269" t="s">
        <v>1963</v>
      </c>
      <c r="C5269" t="s">
        <v>4727</v>
      </c>
      <c r="D5269" t="b">
        <v>0</v>
      </c>
    </row>
    <row r="5270" spans="1:4" x14ac:dyDescent="0.25">
      <c r="A5270" t="s">
        <v>1127</v>
      </c>
      <c r="B5270" t="s">
        <v>1963</v>
      </c>
      <c r="C5270" t="s">
        <v>4728</v>
      </c>
      <c r="D5270" t="b">
        <v>0</v>
      </c>
    </row>
    <row r="5271" spans="1:4" x14ac:dyDescent="0.25">
      <c r="A5271" t="s">
        <v>1127</v>
      </c>
      <c r="B5271" t="s">
        <v>1963</v>
      </c>
      <c r="C5271" t="s">
        <v>2454</v>
      </c>
      <c r="D5271" t="b">
        <v>0</v>
      </c>
    </row>
    <row r="5272" spans="1:4" x14ac:dyDescent="0.25">
      <c r="A5272" t="s">
        <v>1127</v>
      </c>
      <c r="B5272" t="s">
        <v>1963</v>
      </c>
      <c r="C5272" t="s">
        <v>4729</v>
      </c>
      <c r="D5272">
        <v>0</v>
      </c>
    </row>
    <row r="5273" spans="1:4" x14ac:dyDescent="0.25">
      <c r="A5273" t="s">
        <v>1127</v>
      </c>
      <c r="B5273" t="s">
        <v>1963</v>
      </c>
      <c r="C5273" t="s">
        <v>4730</v>
      </c>
      <c r="D5273">
        <v>0</v>
      </c>
    </row>
    <row r="5274" spans="1:4" x14ac:dyDescent="0.25">
      <c r="A5274" t="s">
        <v>1127</v>
      </c>
      <c r="B5274" t="s">
        <v>1963</v>
      </c>
      <c r="C5274" t="s">
        <v>4731</v>
      </c>
      <c r="D5274">
        <v>0</v>
      </c>
    </row>
    <row r="5275" spans="1:4" x14ac:dyDescent="0.25">
      <c r="A5275" t="s">
        <v>1127</v>
      </c>
      <c r="B5275" t="s">
        <v>1963</v>
      </c>
      <c r="C5275" t="s">
        <v>1046</v>
      </c>
      <c r="D5275">
        <v>0</v>
      </c>
    </row>
    <row r="5276" spans="1:4" x14ac:dyDescent="0.25">
      <c r="A5276" t="s">
        <v>1127</v>
      </c>
      <c r="B5276" t="s">
        <v>1963</v>
      </c>
      <c r="C5276" t="s">
        <v>9</v>
      </c>
      <c r="D5276">
        <v>0</v>
      </c>
    </row>
    <row r="5277" spans="1:4" x14ac:dyDescent="0.25">
      <c r="A5277" t="s">
        <v>1127</v>
      </c>
      <c r="B5277" t="s">
        <v>1963</v>
      </c>
      <c r="C5277" t="s">
        <v>4733</v>
      </c>
      <c r="D5277">
        <v>0</v>
      </c>
    </row>
    <row r="5278" spans="1:4" x14ac:dyDescent="0.25">
      <c r="A5278" t="s">
        <v>1127</v>
      </c>
      <c r="B5278" t="s">
        <v>1963</v>
      </c>
      <c r="C5278" t="s">
        <v>4734</v>
      </c>
      <c r="D5278">
        <v>0</v>
      </c>
    </row>
    <row r="5279" spans="1:4" x14ac:dyDescent="0.25">
      <c r="A5279" t="s">
        <v>1127</v>
      </c>
      <c r="B5279" t="s">
        <v>1963</v>
      </c>
      <c r="C5279" t="s">
        <v>4735</v>
      </c>
      <c r="D5279">
        <v>0</v>
      </c>
    </row>
    <row r="5280" spans="1:4" x14ac:dyDescent="0.25">
      <c r="A5280" t="s">
        <v>1127</v>
      </c>
      <c r="B5280" t="s">
        <v>1963</v>
      </c>
      <c r="C5280" t="s">
        <v>1081</v>
      </c>
      <c r="D5280" t="s">
        <v>3111</v>
      </c>
    </row>
    <row r="5281" spans="1:4" x14ac:dyDescent="0.25">
      <c r="A5281" t="s">
        <v>1130</v>
      </c>
      <c r="B5281" t="s">
        <v>1964</v>
      </c>
      <c r="C5281" t="s">
        <v>4725</v>
      </c>
      <c r="D5281">
        <v>352</v>
      </c>
    </row>
    <row r="5282" spans="1:4" x14ac:dyDescent="0.25">
      <c r="A5282" t="s">
        <v>1130</v>
      </c>
      <c r="B5282" t="s">
        <v>1964</v>
      </c>
      <c r="C5282" t="s">
        <v>1083</v>
      </c>
      <c r="D5282" t="b">
        <v>0</v>
      </c>
    </row>
    <row r="5283" spans="1:4" x14ac:dyDescent="0.25">
      <c r="A5283" t="s">
        <v>1130</v>
      </c>
      <c r="B5283" t="s">
        <v>1964</v>
      </c>
      <c r="C5283" t="s">
        <v>4726</v>
      </c>
      <c r="D5283" t="b">
        <v>1</v>
      </c>
    </row>
    <row r="5284" spans="1:4" x14ac:dyDescent="0.25">
      <c r="A5284" t="s">
        <v>1130</v>
      </c>
      <c r="B5284" t="s">
        <v>1964</v>
      </c>
      <c r="C5284" t="s">
        <v>4727</v>
      </c>
      <c r="D5284" t="b">
        <v>1</v>
      </c>
    </row>
    <row r="5285" spans="1:4" x14ac:dyDescent="0.25">
      <c r="A5285" t="s">
        <v>1130</v>
      </c>
      <c r="B5285" t="s">
        <v>1964</v>
      </c>
      <c r="C5285" t="s">
        <v>4728</v>
      </c>
      <c r="D5285" t="b">
        <v>0</v>
      </c>
    </row>
    <row r="5286" spans="1:4" x14ac:dyDescent="0.25">
      <c r="A5286" t="s">
        <v>1130</v>
      </c>
      <c r="B5286" t="s">
        <v>1964</v>
      </c>
      <c r="C5286" t="s">
        <v>2454</v>
      </c>
      <c r="D5286" t="b">
        <v>0</v>
      </c>
    </row>
    <row r="5287" spans="1:4" x14ac:dyDescent="0.25">
      <c r="A5287" t="s">
        <v>1130</v>
      </c>
      <c r="B5287" t="s">
        <v>1964</v>
      </c>
      <c r="C5287" t="s">
        <v>4729</v>
      </c>
      <c r="D5287">
        <v>3</v>
      </c>
    </row>
    <row r="5288" spans="1:4" x14ac:dyDescent="0.25">
      <c r="A5288" t="s">
        <v>1130</v>
      </c>
      <c r="B5288" t="s">
        <v>1964</v>
      </c>
      <c r="C5288" t="s">
        <v>4730</v>
      </c>
      <c r="D5288">
        <v>0</v>
      </c>
    </row>
    <row r="5289" spans="1:4" x14ac:dyDescent="0.25">
      <c r="A5289" t="s">
        <v>1130</v>
      </c>
      <c r="B5289" t="s">
        <v>1964</v>
      </c>
      <c r="C5289" t="s">
        <v>4731</v>
      </c>
      <c r="D5289">
        <v>4</v>
      </c>
    </row>
    <row r="5290" spans="1:4" x14ac:dyDescent="0.25">
      <c r="A5290" t="s">
        <v>1130</v>
      </c>
      <c r="B5290" t="s">
        <v>1964</v>
      </c>
      <c r="C5290" t="s">
        <v>1046</v>
      </c>
      <c r="D5290">
        <v>0</v>
      </c>
    </row>
    <row r="5291" spans="1:4" x14ac:dyDescent="0.25">
      <c r="A5291" t="s">
        <v>1130</v>
      </c>
      <c r="B5291" t="s">
        <v>1964</v>
      </c>
      <c r="C5291" t="s">
        <v>9</v>
      </c>
      <c r="D5291">
        <v>0</v>
      </c>
    </row>
    <row r="5292" spans="1:4" x14ac:dyDescent="0.25">
      <c r="A5292" t="s">
        <v>1130</v>
      </c>
      <c r="B5292" t="s">
        <v>1964</v>
      </c>
      <c r="C5292" t="s">
        <v>4733</v>
      </c>
      <c r="D5292">
        <v>0</v>
      </c>
    </row>
    <row r="5293" spans="1:4" x14ac:dyDescent="0.25">
      <c r="A5293" t="s">
        <v>1130</v>
      </c>
      <c r="B5293" t="s">
        <v>1964</v>
      </c>
      <c r="C5293" t="s">
        <v>4734</v>
      </c>
      <c r="D5293">
        <v>0</v>
      </c>
    </row>
    <row r="5294" spans="1:4" x14ac:dyDescent="0.25">
      <c r="A5294" t="s">
        <v>1130</v>
      </c>
      <c r="B5294" t="s">
        <v>1964</v>
      </c>
      <c r="C5294" t="s">
        <v>4735</v>
      </c>
      <c r="D5294">
        <v>0</v>
      </c>
    </row>
    <row r="5295" spans="1:4" x14ac:dyDescent="0.25">
      <c r="A5295" t="s">
        <v>1130</v>
      </c>
      <c r="B5295" t="s">
        <v>1964</v>
      </c>
      <c r="C5295" t="s">
        <v>1081</v>
      </c>
      <c r="D5295" t="s">
        <v>4741</v>
      </c>
    </row>
    <row r="5296" spans="1:4" x14ac:dyDescent="0.25">
      <c r="A5296" t="s">
        <v>1130</v>
      </c>
      <c r="B5296" t="s">
        <v>1965</v>
      </c>
      <c r="C5296" t="s">
        <v>4725</v>
      </c>
      <c r="D5296">
        <v>353</v>
      </c>
    </row>
    <row r="5297" spans="1:4" x14ac:dyDescent="0.25">
      <c r="A5297" t="s">
        <v>1130</v>
      </c>
      <c r="B5297" t="s">
        <v>1965</v>
      </c>
      <c r="C5297" t="s">
        <v>1083</v>
      </c>
      <c r="D5297" t="b">
        <v>0</v>
      </c>
    </row>
    <row r="5298" spans="1:4" x14ac:dyDescent="0.25">
      <c r="A5298" t="s">
        <v>1130</v>
      </c>
      <c r="B5298" t="s">
        <v>1965</v>
      </c>
      <c r="C5298" t="s">
        <v>4726</v>
      </c>
      <c r="D5298" t="b">
        <v>0</v>
      </c>
    </row>
    <row r="5299" spans="1:4" x14ac:dyDescent="0.25">
      <c r="A5299" t="s">
        <v>1130</v>
      </c>
      <c r="B5299" t="s">
        <v>1965</v>
      </c>
      <c r="C5299" t="s">
        <v>4727</v>
      </c>
      <c r="D5299" t="b">
        <v>0</v>
      </c>
    </row>
    <row r="5300" spans="1:4" x14ac:dyDescent="0.25">
      <c r="A5300" t="s">
        <v>1130</v>
      </c>
      <c r="B5300" t="s">
        <v>1965</v>
      </c>
      <c r="C5300" t="s">
        <v>4728</v>
      </c>
      <c r="D5300" t="b">
        <v>0</v>
      </c>
    </row>
    <row r="5301" spans="1:4" x14ac:dyDescent="0.25">
      <c r="A5301" t="s">
        <v>1130</v>
      </c>
      <c r="B5301" t="s">
        <v>1965</v>
      </c>
      <c r="C5301" t="s">
        <v>2454</v>
      </c>
      <c r="D5301" t="b">
        <v>0</v>
      </c>
    </row>
    <row r="5302" spans="1:4" x14ac:dyDescent="0.25">
      <c r="A5302" t="s">
        <v>1130</v>
      </c>
      <c r="B5302" t="s">
        <v>1965</v>
      </c>
      <c r="C5302" t="s">
        <v>4729</v>
      </c>
      <c r="D5302">
        <v>0</v>
      </c>
    </row>
    <row r="5303" spans="1:4" x14ac:dyDescent="0.25">
      <c r="A5303" t="s">
        <v>1130</v>
      </c>
      <c r="B5303" t="s">
        <v>1965</v>
      </c>
      <c r="C5303" t="s">
        <v>4730</v>
      </c>
      <c r="D5303">
        <v>0</v>
      </c>
    </row>
    <row r="5304" spans="1:4" x14ac:dyDescent="0.25">
      <c r="A5304" t="s">
        <v>1130</v>
      </c>
      <c r="B5304" t="s">
        <v>1965</v>
      </c>
      <c r="C5304" t="s">
        <v>4731</v>
      </c>
      <c r="D5304">
        <v>0</v>
      </c>
    </row>
    <row r="5305" spans="1:4" x14ac:dyDescent="0.25">
      <c r="A5305" t="s">
        <v>1130</v>
      </c>
      <c r="B5305" t="s">
        <v>1965</v>
      </c>
      <c r="C5305" t="s">
        <v>1046</v>
      </c>
      <c r="D5305">
        <v>0</v>
      </c>
    </row>
    <row r="5306" spans="1:4" x14ac:dyDescent="0.25">
      <c r="A5306" t="s">
        <v>1130</v>
      </c>
      <c r="B5306" t="s">
        <v>1965</v>
      </c>
      <c r="C5306" t="s">
        <v>9</v>
      </c>
      <c r="D5306">
        <v>0</v>
      </c>
    </row>
    <row r="5307" spans="1:4" x14ac:dyDescent="0.25">
      <c r="A5307" t="s">
        <v>1130</v>
      </c>
      <c r="B5307" t="s">
        <v>1965</v>
      </c>
      <c r="C5307" t="s">
        <v>4733</v>
      </c>
      <c r="D5307">
        <v>0</v>
      </c>
    </row>
    <row r="5308" spans="1:4" x14ac:dyDescent="0.25">
      <c r="A5308" t="s">
        <v>1130</v>
      </c>
      <c r="B5308" t="s">
        <v>1965</v>
      </c>
      <c r="C5308" t="s">
        <v>4734</v>
      </c>
      <c r="D5308">
        <v>0</v>
      </c>
    </row>
    <row r="5309" spans="1:4" x14ac:dyDescent="0.25">
      <c r="A5309" t="s">
        <v>1130</v>
      </c>
      <c r="B5309" t="s">
        <v>1965</v>
      </c>
      <c r="C5309" t="s">
        <v>4735</v>
      </c>
      <c r="D5309">
        <v>0</v>
      </c>
    </row>
    <row r="5310" spans="1:4" x14ac:dyDescent="0.25">
      <c r="A5310" t="s">
        <v>1130</v>
      </c>
      <c r="B5310" t="s">
        <v>1965</v>
      </c>
      <c r="C5310" t="s">
        <v>1081</v>
      </c>
      <c r="D5310" t="s">
        <v>3111</v>
      </c>
    </row>
    <row r="5311" spans="1:4" x14ac:dyDescent="0.25">
      <c r="A5311" t="s">
        <v>1130</v>
      </c>
      <c r="B5311" t="s">
        <v>1967</v>
      </c>
      <c r="C5311" t="s">
        <v>4725</v>
      </c>
      <c r="D5311">
        <v>354</v>
      </c>
    </row>
    <row r="5312" spans="1:4" x14ac:dyDescent="0.25">
      <c r="A5312" t="s">
        <v>1130</v>
      </c>
      <c r="B5312" t="s">
        <v>1967</v>
      </c>
      <c r="C5312" t="s">
        <v>1083</v>
      </c>
      <c r="D5312" t="b">
        <v>0</v>
      </c>
    </row>
    <row r="5313" spans="1:4" x14ac:dyDescent="0.25">
      <c r="A5313" t="s">
        <v>1130</v>
      </c>
      <c r="B5313" t="s">
        <v>1967</v>
      </c>
      <c r="C5313" t="s">
        <v>4726</v>
      </c>
      <c r="D5313" t="b">
        <v>1</v>
      </c>
    </row>
    <row r="5314" spans="1:4" x14ac:dyDescent="0.25">
      <c r="A5314" t="s">
        <v>1130</v>
      </c>
      <c r="B5314" t="s">
        <v>1967</v>
      </c>
      <c r="C5314" t="s">
        <v>4727</v>
      </c>
      <c r="D5314" t="b">
        <v>1</v>
      </c>
    </row>
    <row r="5315" spans="1:4" x14ac:dyDescent="0.25">
      <c r="A5315" t="s">
        <v>1130</v>
      </c>
      <c r="B5315" t="s">
        <v>1967</v>
      </c>
      <c r="C5315" t="s">
        <v>4728</v>
      </c>
      <c r="D5315" t="b">
        <v>0</v>
      </c>
    </row>
    <row r="5316" spans="1:4" x14ac:dyDescent="0.25">
      <c r="A5316" t="s">
        <v>1130</v>
      </c>
      <c r="B5316" t="s">
        <v>1967</v>
      </c>
      <c r="C5316" t="s">
        <v>2454</v>
      </c>
      <c r="D5316" t="b">
        <v>0</v>
      </c>
    </row>
    <row r="5317" spans="1:4" x14ac:dyDescent="0.25">
      <c r="A5317" t="s">
        <v>1130</v>
      </c>
      <c r="B5317" t="s">
        <v>1967</v>
      </c>
      <c r="C5317" t="s">
        <v>4729</v>
      </c>
      <c r="D5317">
        <v>3</v>
      </c>
    </row>
    <row r="5318" spans="1:4" x14ac:dyDescent="0.25">
      <c r="A5318" t="s">
        <v>1130</v>
      </c>
      <c r="B5318" t="s">
        <v>1967</v>
      </c>
      <c r="C5318" t="s">
        <v>4730</v>
      </c>
      <c r="D5318">
        <v>0</v>
      </c>
    </row>
    <row r="5319" spans="1:4" x14ac:dyDescent="0.25">
      <c r="A5319" t="s">
        <v>1130</v>
      </c>
      <c r="B5319" t="s">
        <v>1967</v>
      </c>
      <c r="C5319" t="s">
        <v>4731</v>
      </c>
      <c r="D5319">
        <v>4</v>
      </c>
    </row>
    <row r="5320" spans="1:4" x14ac:dyDescent="0.25">
      <c r="A5320" t="s">
        <v>1130</v>
      </c>
      <c r="B5320" t="s">
        <v>1967</v>
      </c>
      <c r="C5320" t="s">
        <v>1046</v>
      </c>
      <c r="D5320">
        <v>0</v>
      </c>
    </row>
    <row r="5321" spans="1:4" x14ac:dyDescent="0.25">
      <c r="A5321" t="s">
        <v>1130</v>
      </c>
      <c r="B5321" t="s">
        <v>1967</v>
      </c>
      <c r="C5321" t="s">
        <v>9</v>
      </c>
      <c r="D5321">
        <v>0</v>
      </c>
    </row>
    <row r="5322" spans="1:4" x14ac:dyDescent="0.25">
      <c r="A5322" t="s">
        <v>1130</v>
      </c>
      <c r="B5322" t="s">
        <v>1967</v>
      </c>
      <c r="C5322" t="s">
        <v>4733</v>
      </c>
      <c r="D5322">
        <v>0</v>
      </c>
    </row>
    <row r="5323" spans="1:4" x14ac:dyDescent="0.25">
      <c r="A5323" t="s">
        <v>1130</v>
      </c>
      <c r="B5323" t="s">
        <v>1967</v>
      </c>
      <c r="C5323" t="s">
        <v>4734</v>
      </c>
      <c r="D5323">
        <v>0</v>
      </c>
    </row>
    <row r="5324" spans="1:4" x14ac:dyDescent="0.25">
      <c r="A5324" t="s">
        <v>1130</v>
      </c>
      <c r="B5324" t="s">
        <v>1967</v>
      </c>
      <c r="C5324" t="s">
        <v>4735</v>
      </c>
      <c r="D5324">
        <v>0</v>
      </c>
    </row>
    <row r="5325" spans="1:4" x14ac:dyDescent="0.25">
      <c r="A5325" t="s">
        <v>1130</v>
      </c>
      <c r="B5325" t="s">
        <v>1967</v>
      </c>
      <c r="C5325" t="s">
        <v>1081</v>
      </c>
      <c r="D5325" t="s">
        <v>4741</v>
      </c>
    </row>
    <row r="5326" spans="1:4" x14ac:dyDescent="0.25">
      <c r="A5326" t="s">
        <v>1130</v>
      </c>
      <c r="B5326" t="s">
        <v>1968</v>
      </c>
      <c r="C5326" t="s">
        <v>4725</v>
      </c>
      <c r="D5326">
        <v>355</v>
      </c>
    </row>
    <row r="5327" spans="1:4" x14ac:dyDescent="0.25">
      <c r="A5327" t="s">
        <v>1130</v>
      </c>
      <c r="B5327" t="s">
        <v>1968</v>
      </c>
      <c r="C5327" t="s">
        <v>1083</v>
      </c>
      <c r="D5327" t="b">
        <v>0</v>
      </c>
    </row>
    <row r="5328" spans="1:4" x14ac:dyDescent="0.25">
      <c r="A5328" t="s">
        <v>1130</v>
      </c>
      <c r="B5328" t="s">
        <v>1968</v>
      </c>
      <c r="C5328" t="s">
        <v>4726</v>
      </c>
      <c r="D5328" t="b">
        <v>0</v>
      </c>
    </row>
    <row r="5329" spans="1:4" x14ac:dyDescent="0.25">
      <c r="A5329" t="s">
        <v>1130</v>
      </c>
      <c r="B5329" t="s">
        <v>1968</v>
      </c>
      <c r="C5329" t="s">
        <v>4727</v>
      </c>
      <c r="D5329" t="b">
        <v>0</v>
      </c>
    </row>
    <row r="5330" spans="1:4" x14ac:dyDescent="0.25">
      <c r="A5330" t="s">
        <v>1130</v>
      </c>
      <c r="B5330" t="s">
        <v>1968</v>
      </c>
      <c r="C5330" t="s">
        <v>4728</v>
      </c>
      <c r="D5330" t="b">
        <v>0</v>
      </c>
    </row>
    <row r="5331" spans="1:4" x14ac:dyDescent="0.25">
      <c r="A5331" t="s">
        <v>1130</v>
      </c>
      <c r="B5331" t="s">
        <v>1968</v>
      </c>
      <c r="C5331" t="s">
        <v>2454</v>
      </c>
      <c r="D5331" t="b">
        <v>0</v>
      </c>
    </row>
    <row r="5332" spans="1:4" x14ac:dyDescent="0.25">
      <c r="A5332" t="s">
        <v>1130</v>
      </c>
      <c r="B5332" t="s">
        <v>1968</v>
      </c>
      <c r="C5332" t="s">
        <v>4729</v>
      </c>
      <c r="D5332">
        <v>0</v>
      </c>
    </row>
    <row r="5333" spans="1:4" x14ac:dyDescent="0.25">
      <c r="A5333" t="s">
        <v>1130</v>
      </c>
      <c r="B5333" t="s">
        <v>1968</v>
      </c>
      <c r="C5333" t="s">
        <v>4730</v>
      </c>
      <c r="D5333">
        <v>0</v>
      </c>
    </row>
    <row r="5334" spans="1:4" x14ac:dyDescent="0.25">
      <c r="A5334" t="s">
        <v>1130</v>
      </c>
      <c r="B5334" t="s">
        <v>1968</v>
      </c>
      <c r="C5334" t="s">
        <v>4731</v>
      </c>
      <c r="D5334">
        <v>0</v>
      </c>
    </row>
    <row r="5335" spans="1:4" x14ac:dyDescent="0.25">
      <c r="A5335" t="s">
        <v>1130</v>
      </c>
      <c r="B5335" t="s">
        <v>1968</v>
      </c>
      <c r="C5335" t="s">
        <v>1046</v>
      </c>
      <c r="D5335">
        <v>0</v>
      </c>
    </row>
    <row r="5336" spans="1:4" x14ac:dyDescent="0.25">
      <c r="A5336" t="s">
        <v>1130</v>
      </c>
      <c r="B5336" t="s">
        <v>1968</v>
      </c>
      <c r="C5336" t="s">
        <v>9</v>
      </c>
      <c r="D5336">
        <v>0</v>
      </c>
    </row>
    <row r="5337" spans="1:4" x14ac:dyDescent="0.25">
      <c r="A5337" t="s">
        <v>1130</v>
      </c>
      <c r="B5337" t="s">
        <v>1968</v>
      </c>
      <c r="C5337" t="s">
        <v>4733</v>
      </c>
      <c r="D5337">
        <v>0</v>
      </c>
    </row>
    <row r="5338" spans="1:4" x14ac:dyDescent="0.25">
      <c r="A5338" t="s">
        <v>1130</v>
      </c>
      <c r="B5338" t="s">
        <v>1968</v>
      </c>
      <c r="C5338" t="s">
        <v>4734</v>
      </c>
      <c r="D5338">
        <v>0</v>
      </c>
    </row>
    <row r="5339" spans="1:4" x14ac:dyDescent="0.25">
      <c r="A5339" t="s">
        <v>1130</v>
      </c>
      <c r="B5339" t="s">
        <v>1968</v>
      </c>
      <c r="C5339" t="s">
        <v>4735</v>
      </c>
      <c r="D5339">
        <v>0</v>
      </c>
    </row>
    <row r="5340" spans="1:4" x14ac:dyDescent="0.25">
      <c r="A5340" t="s">
        <v>1130</v>
      </c>
      <c r="B5340" t="s">
        <v>1968</v>
      </c>
      <c r="C5340" t="s">
        <v>1081</v>
      </c>
      <c r="D5340" t="s">
        <v>3111</v>
      </c>
    </row>
    <row r="5341" spans="1:4" x14ac:dyDescent="0.25">
      <c r="A5341" t="s">
        <v>1130</v>
      </c>
      <c r="B5341" t="s">
        <v>1970</v>
      </c>
      <c r="C5341" t="s">
        <v>4725</v>
      </c>
      <c r="D5341">
        <v>356</v>
      </c>
    </row>
    <row r="5342" spans="1:4" x14ac:dyDescent="0.25">
      <c r="A5342" t="s">
        <v>1130</v>
      </c>
      <c r="B5342" t="s">
        <v>1970</v>
      </c>
      <c r="C5342" t="s">
        <v>1083</v>
      </c>
      <c r="D5342" t="b">
        <v>0</v>
      </c>
    </row>
    <row r="5343" spans="1:4" x14ac:dyDescent="0.25">
      <c r="A5343" t="s">
        <v>1130</v>
      </c>
      <c r="B5343" t="s">
        <v>1970</v>
      </c>
      <c r="C5343" t="s">
        <v>4726</v>
      </c>
      <c r="D5343" t="b">
        <v>0</v>
      </c>
    </row>
    <row r="5344" spans="1:4" x14ac:dyDescent="0.25">
      <c r="A5344" t="s">
        <v>1130</v>
      </c>
      <c r="B5344" t="s">
        <v>1970</v>
      </c>
      <c r="C5344" t="s">
        <v>4727</v>
      </c>
      <c r="D5344" t="b">
        <v>0</v>
      </c>
    </row>
    <row r="5345" spans="1:4" x14ac:dyDescent="0.25">
      <c r="A5345" t="s">
        <v>1130</v>
      </c>
      <c r="B5345" t="s">
        <v>1970</v>
      </c>
      <c r="C5345" t="s">
        <v>4728</v>
      </c>
      <c r="D5345" t="b">
        <v>0</v>
      </c>
    </row>
    <row r="5346" spans="1:4" x14ac:dyDescent="0.25">
      <c r="A5346" t="s">
        <v>1130</v>
      </c>
      <c r="B5346" t="s">
        <v>1970</v>
      </c>
      <c r="C5346" t="s">
        <v>2454</v>
      </c>
      <c r="D5346" t="b">
        <v>0</v>
      </c>
    </row>
    <row r="5347" spans="1:4" x14ac:dyDescent="0.25">
      <c r="A5347" t="s">
        <v>1130</v>
      </c>
      <c r="B5347" t="s">
        <v>1970</v>
      </c>
      <c r="C5347" t="s">
        <v>4729</v>
      </c>
      <c r="D5347">
        <v>0</v>
      </c>
    </row>
    <row r="5348" spans="1:4" x14ac:dyDescent="0.25">
      <c r="A5348" t="s">
        <v>1130</v>
      </c>
      <c r="B5348" t="s">
        <v>1970</v>
      </c>
      <c r="C5348" t="s">
        <v>4730</v>
      </c>
      <c r="D5348">
        <v>0</v>
      </c>
    </row>
    <row r="5349" spans="1:4" x14ac:dyDescent="0.25">
      <c r="A5349" t="s">
        <v>1130</v>
      </c>
      <c r="B5349" t="s">
        <v>1970</v>
      </c>
      <c r="C5349" t="s">
        <v>4731</v>
      </c>
      <c r="D5349">
        <v>0</v>
      </c>
    </row>
    <row r="5350" spans="1:4" x14ac:dyDescent="0.25">
      <c r="A5350" t="s">
        <v>1130</v>
      </c>
      <c r="B5350" t="s">
        <v>1970</v>
      </c>
      <c r="C5350" t="s">
        <v>1046</v>
      </c>
      <c r="D5350">
        <v>0</v>
      </c>
    </row>
    <row r="5351" spans="1:4" x14ac:dyDescent="0.25">
      <c r="A5351" t="s">
        <v>1130</v>
      </c>
      <c r="B5351" t="s">
        <v>1970</v>
      </c>
      <c r="C5351" t="s">
        <v>9</v>
      </c>
      <c r="D5351">
        <v>0</v>
      </c>
    </row>
    <row r="5352" spans="1:4" x14ac:dyDescent="0.25">
      <c r="A5352" t="s">
        <v>1130</v>
      </c>
      <c r="B5352" t="s">
        <v>1970</v>
      </c>
      <c r="C5352" t="s">
        <v>4733</v>
      </c>
      <c r="D5352">
        <v>0</v>
      </c>
    </row>
    <row r="5353" spans="1:4" x14ac:dyDescent="0.25">
      <c r="A5353" t="s">
        <v>1130</v>
      </c>
      <c r="B5353" t="s">
        <v>1970</v>
      </c>
      <c r="C5353" t="s">
        <v>4734</v>
      </c>
      <c r="D5353">
        <v>0</v>
      </c>
    </row>
    <row r="5354" spans="1:4" x14ac:dyDescent="0.25">
      <c r="A5354" t="s">
        <v>1130</v>
      </c>
      <c r="B5354" t="s">
        <v>1970</v>
      </c>
      <c r="C5354" t="s">
        <v>4735</v>
      </c>
      <c r="D5354">
        <v>0</v>
      </c>
    </row>
    <row r="5355" spans="1:4" x14ac:dyDescent="0.25">
      <c r="A5355" t="s">
        <v>1130</v>
      </c>
      <c r="B5355" t="s">
        <v>1970</v>
      </c>
      <c r="C5355" t="s">
        <v>1081</v>
      </c>
      <c r="D5355" t="s">
        <v>3111</v>
      </c>
    </row>
    <row r="5356" spans="1:4" x14ac:dyDescent="0.25">
      <c r="A5356" t="s">
        <v>1130</v>
      </c>
      <c r="B5356" t="s">
        <v>1972</v>
      </c>
      <c r="C5356" t="s">
        <v>4725</v>
      </c>
      <c r="D5356">
        <v>357</v>
      </c>
    </row>
    <row r="5357" spans="1:4" x14ac:dyDescent="0.25">
      <c r="A5357" t="s">
        <v>1130</v>
      </c>
      <c r="B5357" t="s">
        <v>1972</v>
      </c>
      <c r="C5357" t="s">
        <v>1083</v>
      </c>
      <c r="D5357" t="b">
        <v>0</v>
      </c>
    </row>
    <row r="5358" spans="1:4" x14ac:dyDescent="0.25">
      <c r="A5358" t="s">
        <v>1130</v>
      </c>
      <c r="B5358" t="s">
        <v>1972</v>
      </c>
      <c r="C5358" t="s">
        <v>4726</v>
      </c>
      <c r="D5358" t="b">
        <v>0</v>
      </c>
    </row>
    <row r="5359" spans="1:4" x14ac:dyDescent="0.25">
      <c r="A5359" t="s">
        <v>1130</v>
      </c>
      <c r="B5359" t="s">
        <v>1972</v>
      </c>
      <c r="C5359" t="s">
        <v>4727</v>
      </c>
      <c r="D5359" t="b">
        <v>0</v>
      </c>
    </row>
    <row r="5360" spans="1:4" x14ac:dyDescent="0.25">
      <c r="A5360" t="s">
        <v>1130</v>
      </c>
      <c r="B5360" t="s">
        <v>1972</v>
      </c>
      <c r="C5360" t="s">
        <v>4728</v>
      </c>
      <c r="D5360" t="b">
        <v>0</v>
      </c>
    </row>
    <row r="5361" spans="1:4" x14ac:dyDescent="0.25">
      <c r="A5361" t="s">
        <v>1130</v>
      </c>
      <c r="B5361" t="s">
        <v>1972</v>
      </c>
      <c r="C5361" t="s">
        <v>2454</v>
      </c>
      <c r="D5361" t="b">
        <v>0</v>
      </c>
    </row>
    <row r="5362" spans="1:4" x14ac:dyDescent="0.25">
      <c r="A5362" t="s">
        <v>1130</v>
      </c>
      <c r="B5362" t="s">
        <v>1972</v>
      </c>
      <c r="C5362" t="s">
        <v>4729</v>
      </c>
      <c r="D5362">
        <v>0</v>
      </c>
    </row>
    <row r="5363" spans="1:4" x14ac:dyDescent="0.25">
      <c r="A5363" t="s">
        <v>1130</v>
      </c>
      <c r="B5363" t="s">
        <v>1972</v>
      </c>
      <c r="C5363" t="s">
        <v>4730</v>
      </c>
      <c r="D5363">
        <v>0</v>
      </c>
    </row>
    <row r="5364" spans="1:4" x14ac:dyDescent="0.25">
      <c r="A5364" t="s">
        <v>1130</v>
      </c>
      <c r="B5364" t="s">
        <v>1972</v>
      </c>
      <c r="C5364" t="s">
        <v>4731</v>
      </c>
      <c r="D5364">
        <v>0</v>
      </c>
    </row>
    <row r="5365" spans="1:4" x14ac:dyDescent="0.25">
      <c r="A5365" t="s">
        <v>1130</v>
      </c>
      <c r="B5365" t="s">
        <v>1972</v>
      </c>
      <c r="C5365" t="s">
        <v>1046</v>
      </c>
      <c r="D5365">
        <v>0</v>
      </c>
    </row>
    <row r="5366" spans="1:4" x14ac:dyDescent="0.25">
      <c r="A5366" t="s">
        <v>1130</v>
      </c>
      <c r="B5366" t="s">
        <v>1972</v>
      </c>
      <c r="C5366" t="s">
        <v>9</v>
      </c>
      <c r="D5366">
        <v>0</v>
      </c>
    </row>
    <row r="5367" spans="1:4" x14ac:dyDescent="0.25">
      <c r="A5367" t="s">
        <v>1130</v>
      </c>
      <c r="B5367" t="s">
        <v>1972</v>
      </c>
      <c r="C5367" t="s">
        <v>4733</v>
      </c>
      <c r="D5367">
        <v>0</v>
      </c>
    </row>
    <row r="5368" spans="1:4" x14ac:dyDescent="0.25">
      <c r="A5368" t="s">
        <v>1130</v>
      </c>
      <c r="B5368" t="s">
        <v>1972</v>
      </c>
      <c r="C5368" t="s">
        <v>4734</v>
      </c>
      <c r="D5368">
        <v>0</v>
      </c>
    </row>
    <row r="5369" spans="1:4" x14ac:dyDescent="0.25">
      <c r="A5369" t="s">
        <v>1130</v>
      </c>
      <c r="B5369" t="s">
        <v>1972</v>
      </c>
      <c r="C5369" t="s">
        <v>4735</v>
      </c>
      <c r="D5369">
        <v>0</v>
      </c>
    </row>
    <row r="5370" spans="1:4" x14ac:dyDescent="0.25">
      <c r="A5370" t="s">
        <v>1130</v>
      </c>
      <c r="B5370" t="s">
        <v>1972</v>
      </c>
      <c r="C5370" t="s">
        <v>1081</v>
      </c>
      <c r="D5370" t="s">
        <v>3111</v>
      </c>
    </row>
    <row r="5371" spans="1:4" x14ac:dyDescent="0.25">
      <c r="A5371" t="s">
        <v>1130</v>
      </c>
      <c r="B5371" t="s">
        <v>1974</v>
      </c>
      <c r="C5371" t="s">
        <v>4725</v>
      </c>
      <c r="D5371">
        <v>358</v>
      </c>
    </row>
    <row r="5372" spans="1:4" x14ac:dyDescent="0.25">
      <c r="A5372" t="s">
        <v>1130</v>
      </c>
      <c r="B5372" t="s">
        <v>1974</v>
      </c>
      <c r="C5372" t="s">
        <v>1083</v>
      </c>
      <c r="D5372" t="b">
        <v>0</v>
      </c>
    </row>
    <row r="5373" spans="1:4" x14ac:dyDescent="0.25">
      <c r="A5373" t="s">
        <v>1130</v>
      </c>
      <c r="B5373" t="s">
        <v>1974</v>
      </c>
      <c r="C5373" t="s">
        <v>4726</v>
      </c>
      <c r="D5373" t="b">
        <v>0</v>
      </c>
    </row>
    <row r="5374" spans="1:4" x14ac:dyDescent="0.25">
      <c r="A5374" t="s">
        <v>1130</v>
      </c>
      <c r="B5374" t="s">
        <v>1974</v>
      </c>
      <c r="C5374" t="s">
        <v>4727</v>
      </c>
      <c r="D5374" t="b">
        <v>0</v>
      </c>
    </row>
    <row r="5375" spans="1:4" x14ac:dyDescent="0.25">
      <c r="A5375" t="s">
        <v>1130</v>
      </c>
      <c r="B5375" t="s">
        <v>1974</v>
      </c>
      <c r="C5375" t="s">
        <v>4728</v>
      </c>
      <c r="D5375" t="b">
        <v>0</v>
      </c>
    </row>
    <row r="5376" spans="1:4" x14ac:dyDescent="0.25">
      <c r="A5376" t="s">
        <v>1130</v>
      </c>
      <c r="B5376" t="s">
        <v>1974</v>
      </c>
      <c r="C5376" t="s">
        <v>2454</v>
      </c>
      <c r="D5376" t="b">
        <v>0</v>
      </c>
    </row>
    <row r="5377" spans="1:4" x14ac:dyDescent="0.25">
      <c r="A5377" t="s">
        <v>1130</v>
      </c>
      <c r="B5377" t="s">
        <v>1974</v>
      </c>
      <c r="C5377" t="s">
        <v>4729</v>
      </c>
      <c r="D5377">
        <v>0</v>
      </c>
    </row>
    <row r="5378" spans="1:4" x14ac:dyDescent="0.25">
      <c r="A5378" t="s">
        <v>1130</v>
      </c>
      <c r="B5378" t="s">
        <v>1974</v>
      </c>
      <c r="C5378" t="s">
        <v>4730</v>
      </c>
      <c r="D5378">
        <v>0</v>
      </c>
    </row>
    <row r="5379" spans="1:4" x14ac:dyDescent="0.25">
      <c r="A5379" t="s">
        <v>1130</v>
      </c>
      <c r="B5379" t="s">
        <v>1974</v>
      </c>
      <c r="C5379" t="s">
        <v>4731</v>
      </c>
      <c r="D5379">
        <v>0</v>
      </c>
    </row>
    <row r="5380" spans="1:4" x14ac:dyDescent="0.25">
      <c r="A5380" t="s">
        <v>1130</v>
      </c>
      <c r="B5380" t="s">
        <v>1974</v>
      </c>
      <c r="C5380" t="s">
        <v>1046</v>
      </c>
      <c r="D5380">
        <v>0</v>
      </c>
    </row>
    <row r="5381" spans="1:4" x14ac:dyDescent="0.25">
      <c r="A5381" t="s">
        <v>1130</v>
      </c>
      <c r="B5381" t="s">
        <v>1974</v>
      </c>
      <c r="C5381" t="s">
        <v>9</v>
      </c>
      <c r="D5381">
        <v>0</v>
      </c>
    </row>
    <row r="5382" spans="1:4" x14ac:dyDescent="0.25">
      <c r="A5382" t="s">
        <v>1130</v>
      </c>
      <c r="B5382" t="s">
        <v>1974</v>
      </c>
      <c r="C5382" t="s">
        <v>4733</v>
      </c>
      <c r="D5382">
        <v>0</v>
      </c>
    </row>
    <row r="5383" spans="1:4" x14ac:dyDescent="0.25">
      <c r="A5383" t="s">
        <v>1130</v>
      </c>
      <c r="B5383" t="s">
        <v>1974</v>
      </c>
      <c r="C5383" t="s">
        <v>4734</v>
      </c>
      <c r="D5383">
        <v>0</v>
      </c>
    </row>
    <row r="5384" spans="1:4" x14ac:dyDescent="0.25">
      <c r="A5384" t="s">
        <v>1130</v>
      </c>
      <c r="B5384" t="s">
        <v>1974</v>
      </c>
      <c r="C5384" t="s">
        <v>4735</v>
      </c>
      <c r="D5384">
        <v>0</v>
      </c>
    </row>
    <row r="5385" spans="1:4" x14ac:dyDescent="0.25">
      <c r="A5385" t="s">
        <v>1130</v>
      </c>
      <c r="B5385" t="s">
        <v>1974</v>
      </c>
      <c r="C5385" t="s">
        <v>1081</v>
      </c>
      <c r="D5385" t="s">
        <v>3111</v>
      </c>
    </row>
    <row r="5386" spans="1:4" x14ac:dyDescent="0.25">
      <c r="A5386" t="s">
        <v>1130</v>
      </c>
      <c r="B5386" t="s">
        <v>1976</v>
      </c>
      <c r="C5386" t="s">
        <v>4725</v>
      </c>
      <c r="D5386">
        <v>359</v>
      </c>
    </row>
    <row r="5387" spans="1:4" x14ac:dyDescent="0.25">
      <c r="A5387" t="s">
        <v>1130</v>
      </c>
      <c r="B5387" t="s">
        <v>1976</v>
      </c>
      <c r="C5387" t="s">
        <v>1083</v>
      </c>
      <c r="D5387" t="b">
        <v>0</v>
      </c>
    </row>
    <row r="5388" spans="1:4" x14ac:dyDescent="0.25">
      <c r="A5388" t="s">
        <v>1130</v>
      </c>
      <c r="B5388" t="s">
        <v>1976</v>
      </c>
      <c r="C5388" t="s">
        <v>4726</v>
      </c>
      <c r="D5388" t="b">
        <v>0</v>
      </c>
    </row>
    <row r="5389" spans="1:4" x14ac:dyDescent="0.25">
      <c r="A5389" t="s">
        <v>1130</v>
      </c>
      <c r="B5389" t="s">
        <v>1976</v>
      </c>
      <c r="C5389" t="s">
        <v>4727</v>
      </c>
      <c r="D5389" t="b">
        <v>0</v>
      </c>
    </row>
    <row r="5390" spans="1:4" x14ac:dyDescent="0.25">
      <c r="A5390" t="s">
        <v>1130</v>
      </c>
      <c r="B5390" t="s">
        <v>1976</v>
      </c>
      <c r="C5390" t="s">
        <v>4728</v>
      </c>
      <c r="D5390" t="b">
        <v>0</v>
      </c>
    </row>
    <row r="5391" spans="1:4" x14ac:dyDescent="0.25">
      <c r="A5391" t="s">
        <v>1130</v>
      </c>
      <c r="B5391" t="s">
        <v>1976</v>
      </c>
      <c r="C5391" t="s">
        <v>2454</v>
      </c>
      <c r="D5391" t="b">
        <v>0</v>
      </c>
    </row>
    <row r="5392" spans="1:4" x14ac:dyDescent="0.25">
      <c r="A5392" t="s">
        <v>1130</v>
      </c>
      <c r="B5392" t="s">
        <v>1976</v>
      </c>
      <c r="C5392" t="s">
        <v>4729</v>
      </c>
      <c r="D5392">
        <v>0</v>
      </c>
    </row>
    <row r="5393" spans="1:4" x14ac:dyDescent="0.25">
      <c r="A5393" t="s">
        <v>1130</v>
      </c>
      <c r="B5393" t="s">
        <v>1976</v>
      </c>
      <c r="C5393" t="s">
        <v>4730</v>
      </c>
      <c r="D5393">
        <v>0</v>
      </c>
    </row>
    <row r="5394" spans="1:4" x14ac:dyDescent="0.25">
      <c r="A5394" t="s">
        <v>1130</v>
      </c>
      <c r="B5394" t="s">
        <v>1976</v>
      </c>
      <c r="C5394" t="s">
        <v>4731</v>
      </c>
      <c r="D5394">
        <v>0</v>
      </c>
    </row>
    <row r="5395" spans="1:4" x14ac:dyDescent="0.25">
      <c r="A5395" t="s">
        <v>1130</v>
      </c>
      <c r="B5395" t="s">
        <v>1976</v>
      </c>
      <c r="C5395" t="s">
        <v>1046</v>
      </c>
      <c r="D5395">
        <v>0</v>
      </c>
    </row>
    <row r="5396" spans="1:4" x14ac:dyDescent="0.25">
      <c r="A5396" t="s">
        <v>1130</v>
      </c>
      <c r="B5396" t="s">
        <v>1976</v>
      </c>
      <c r="C5396" t="s">
        <v>9</v>
      </c>
      <c r="D5396">
        <v>0</v>
      </c>
    </row>
    <row r="5397" spans="1:4" x14ac:dyDescent="0.25">
      <c r="A5397" t="s">
        <v>1130</v>
      </c>
      <c r="B5397" t="s">
        <v>1976</v>
      </c>
      <c r="C5397" t="s">
        <v>4733</v>
      </c>
      <c r="D5397">
        <v>0</v>
      </c>
    </row>
    <row r="5398" spans="1:4" x14ac:dyDescent="0.25">
      <c r="A5398" t="s">
        <v>1130</v>
      </c>
      <c r="B5398" t="s">
        <v>1976</v>
      </c>
      <c r="C5398" t="s">
        <v>4734</v>
      </c>
      <c r="D5398">
        <v>0</v>
      </c>
    </row>
    <row r="5399" spans="1:4" x14ac:dyDescent="0.25">
      <c r="A5399" t="s">
        <v>1130</v>
      </c>
      <c r="B5399" t="s">
        <v>1976</v>
      </c>
      <c r="C5399" t="s">
        <v>4735</v>
      </c>
      <c r="D5399">
        <v>0</v>
      </c>
    </row>
    <row r="5400" spans="1:4" x14ac:dyDescent="0.25">
      <c r="A5400" t="s">
        <v>1130</v>
      </c>
      <c r="B5400" t="s">
        <v>1976</v>
      </c>
      <c r="C5400" t="s">
        <v>1081</v>
      </c>
      <c r="D5400" t="s">
        <v>3111</v>
      </c>
    </row>
    <row r="5401" spans="1:4" x14ac:dyDescent="0.25">
      <c r="A5401" t="s">
        <v>1130</v>
      </c>
      <c r="B5401" t="s">
        <v>1978</v>
      </c>
      <c r="C5401" t="s">
        <v>4725</v>
      </c>
      <c r="D5401">
        <v>360</v>
      </c>
    </row>
    <row r="5402" spans="1:4" x14ac:dyDescent="0.25">
      <c r="A5402" t="s">
        <v>1130</v>
      </c>
      <c r="B5402" t="s">
        <v>1978</v>
      </c>
      <c r="C5402" t="s">
        <v>1083</v>
      </c>
      <c r="D5402" t="b">
        <v>0</v>
      </c>
    </row>
    <row r="5403" spans="1:4" x14ac:dyDescent="0.25">
      <c r="A5403" t="s">
        <v>1130</v>
      </c>
      <c r="B5403" t="s">
        <v>1978</v>
      </c>
      <c r="C5403" t="s">
        <v>4726</v>
      </c>
      <c r="D5403" t="b">
        <v>0</v>
      </c>
    </row>
    <row r="5404" spans="1:4" x14ac:dyDescent="0.25">
      <c r="A5404" t="s">
        <v>1130</v>
      </c>
      <c r="B5404" t="s">
        <v>1978</v>
      </c>
      <c r="C5404" t="s">
        <v>4727</v>
      </c>
      <c r="D5404" t="b">
        <v>0</v>
      </c>
    </row>
    <row r="5405" spans="1:4" x14ac:dyDescent="0.25">
      <c r="A5405" t="s">
        <v>1130</v>
      </c>
      <c r="B5405" t="s">
        <v>1978</v>
      </c>
      <c r="C5405" t="s">
        <v>4728</v>
      </c>
      <c r="D5405" t="b">
        <v>0</v>
      </c>
    </row>
    <row r="5406" spans="1:4" x14ac:dyDescent="0.25">
      <c r="A5406" t="s">
        <v>1130</v>
      </c>
      <c r="B5406" t="s">
        <v>1978</v>
      </c>
      <c r="C5406" t="s">
        <v>2454</v>
      </c>
      <c r="D5406" t="b">
        <v>0</v>
      </c>
    </row>
    <row r="5407" spans="1:4" x14ac:dyDescent="0.25">
      <c r="A5407" t="s">
        <v>1130</v>
      </c>
      <c r="B5407" t="s">
        <v>1978</v>
      </c>
      <c r="C5407" t="s">
        <v>4729</v>
      </c>
      <c r="D5407">
        <v>0</v>
      </c>
    </row>
    <row r="5408" spans="1:4" x14ac:dyDescent="0.25">
      <c r="A5408" t="s">
        <v>1130</v>
      </c>
      <c r="B5408" t="s">
        <v>1978</v>
      </c>
      <c r="C5408" t="s">
        <v>4730</v>
      </c>
      <c r="D5408">
        <v>0</v>
      </c>
    </row>
    <row r="5409" spans="1:4" x14ac:dyDescent="0.25">
      <c r="A5409" t="s">
        <v>1130</v>
      </c>
      <c r="B5409" t="s">
        <v>1978</v>
      </c>
      <c r="C5409" t="s">
        <v>4731</v>
      </c>
      <c r="D5409">
        <v>0</v>
      </c>
    </row>
    <row r="5410" spans="1:4" x14ac:dyDescent="0.25">
      <c r="A5410" t="s">
        <v>1130</v>
      </c>
      <c r="B5410" t="s">
        <v>1978</v>
      </c>
      <c r="C5410" t="s">
        <v>1046</v>
      </c>
      <c r="D5410">
        <v>0</v>
      </c>
    </row>
    <row r="5411" spans="1:4" x14ac:dyDescent="0.25">
      <c r="A5411" t="s">
        <v>1130</v>
      </c>
      <c r="B5411" t="s">
        <v>1978</v>
      </c>
      <c r="C5411" t="s">
        <v>9</v>
      </c>
      <c r="D5411">
        <v>0</v>
      </c>
    </row>
    <row r="5412" spans="1:4" x14ac:dyDescent="0.25">
      <c r="A5412" t="s">
        <v>1130</v>
      </c>
      <c r="B5412" t="s">
        <v>1978</v>
      </c>
      <c r="C5412" t="s">
        <v>4733</v>
      </c>
      <c r="D5412">
        <v>0</v>
      </c>
    </row>
    <row r="5413" spans="1:4" x14ac:dyDescent="0.25">
      <c r="A5413" t="s">
        <v>1130</v>
      </c>
      <c r="B5413" t="s">
        <v>1978</v>
      </c>
      <c r="C5413" t="s">
        <v>4734</v>
      </c>
      <c r="D5413">
        <v>0</v>
      </c>
    </row>
    <row r="5414" spans="1:4" x14ac:dyDescent="0.25">
      <c r="A5414" t="s">
        <v>1130</v>
      </c>
      <c r="B5414" t="s">
        <v>1978</v>
      </c>
      <c r="C5414" t="s">
        <v>4735</v>
      </c>
      <c r="D5414">
        <v>0</v>
      </c>
    </row>
    <row r="5415" spans="1:4" x14ac:dyDescent="0.25">
      <c r="A5415" t="s">
        <v>1130</v>
      </c>
      <c r="B5415" t="s">
        <v>1978</v>
      </c>
      <c r="C5415" t="s">
        <v>1081</v>
      </c>
      <c r="D5415" t="s">
        <v>3111</v>
      </c>
    </row>
    <row r="5416" spans="1:4" x14ac:dyDescent="0.25">
      <c r="A5416" t="s">
        <v>1130</v>
      </c>
      <c r="B5416" t="s">
        <v>1981</v>
      </c>
      <c r="C5416" t="s">
        <v>4725</v>
      </c>
      <c r="D5416">
        <v>361</v>
      </c>
    </row>
    <row r="5417" spans="1:4" x14ac:dyDescent="0.25">
      <c r="A5417" t="s">
        <v>1130</v>
      </c>
      <c r="B5417" t="s">
        <v>1981</v>
      </c>
      <c r="C5417" t="s">
        <v>1083</v>
      </c>
      <c r="D5417" t="b">
        <v>0</v>
      </c>
    </row>
    <row r="5418" spans="1:4" x14ac:dyDescent="0.25">
      <c r="A5418" t="s">
        <v>1130</v>
      </c>
      <c r="B5418" t="s">
        <v>1981</v>
      </c>
      <c r="C5418" t="s">
        <v>4726</v>
      </c>
      <c r="D5418" t="b">
        <v>0</v>
      </c>
    </row>
    <row r="5419" spans="1:4" x14ac:dyDescent="0.25">
      <c r="A5419" t="s">
        <v>1130</v>
      </c>
      <c r="B5419" t="s">
        <v>1981</v>
      </c>
      <c r="C5419" t="s">
        <v>4727</v>
      </c>
      <c r="D5419" t="b">
        <v>0</v>
      </c>
    </row>
    <row r="5420" spans="1:4" x14ac:dyDescent="0.25">
      <c r="A5420" t="s">
        <v>1130</v>
      </c>
      <c r="B5420" t="s">
        <v>1981</v>
      </c>
      <c r="C5420" t="s">
        <v>4728</v>
      </c>
      <c r="D5420" t="b">
        <v>0</v>
      </c>
    </row>
    <row r="5421" spans="1:4" x14ac:dyDescent="0.25">
      <c r="A5421" t="s">
        <v>1130</v>
      </c>
      <c r="B5421" t="s">
        <v>1981</v>
      </c>
      <c r="C5421" t="s">
        <v>2454</v>
      </c>
      <c r="D5421" t="b">
        <v>0</v>
      </c>
    </row>
    <row r="5422" spans="1:4" x14ac:dyDescent="0.25">
      <c r="A5422" t="s">
        <v>1130</v>
      </c>
      <c r="B5422" t="s">
        <v>1981</v>
      </c>
      <c r="C5422" t="s">
        <v>4729</v>
      </c>
      <c r="D5422">
        <v>0</v>
      </c>
    </row>
    <row r="5423" spans="1:4" x14ac:dyDescent="0.25">
      <c r="A5423" t="s">
        <v>1130</v>
      </c>
      <c r="B5423" t="s">
        <v>1981</v>
      </c>
      <c r="C5423" t="s">
        <v>4730</v>
      </c>
      <c r="D5423">
        <v>0</v>
      </c>
    </row>
    <row r="5424" spans="1:4" x14ac:dyDescent="0.25">
      <c r="A5424" t="s">
        <v>1130</v>
      </c>
      <c r="B5424" t="s">
        <v>1981</v>
      </c>
      <c r="C5424" t="s">
        <v>4731</v>
      </c>
      <c r="D5424">
        <v>0</v>
      </c>
    </row>
    <row r="5425" spans="1:4" x14ac:dyDescent="0.25">
      <c r="A5425" t="s">
        <v>1130</v>
      </c>
      <c r="B5425" t="s">
        <v>1981</v>
      </c>
      <c r="C5425" t="s">
        <v>1046</v>
      </c>
      <c r="D5425">
        <v>0</v>
      </c>
    </row>
    <row r="5426" spans="1:4" x14ac:dyDescent="0.25">
      <c r="A5426" t="s">
        <v>1130</v>
      </c>
      <c r="B5426" t="s">
        <v>1981</v>
      </c>
      <c r="C5426" t="s">
        <v>9</v>
      </c>
      <c r="D5426">
        <v>0</v>
      </c>
    </row>
    <row r="5427" spans="1:4" x14ac:dyDescent="0.25">
      <c r="A5427" t="s">
        <v>1130</v>
      </c>
      <c r="B5427" t="s">
        <v>1981</v>
      </c>
      <c r="C5427" t="s">
        <v>4733</v>
      </c>
      <c r="D5427">
        <v>0</v>
      </c>
    </row>
    <row r="5428" spans="1:4" x14ac:dyDescent="0.25">
      <c r="A5428" t="s">
        <v>1130</v>
      </c>
      <c r="B5428" t="s">
        <v>1981</v>
      </c>
      <c r="C5428" t="s">
        <v>4734</v>
      </c>
      <c r="D5428">
        <v>0</v>
      </c>
    </row>
    <row r="5429" spans="1:4" x14ac:dyDescent="0.25">
      <c r="A5429" t="s">
        <v>1130</v>
      </c>
      <c r="B5429" t="s">
        <v>1981</v>
      </c>
      <c r="C5429" t="s">
        <v>4735</v>
      </c>
      <c r="D5429">
        <v>0</v>
      </c>
    </row>
    <row r="5430" spans="1:4" x14ac:dyDescent="0.25">
      <c r="A5430" t="s">
        <v>1130</v>
      </c>
      <c r="B5430" t="s">
        <v>1981</v>
      </c>
      <c r="C5430" t="s">
        <v>1081</v>
      </c>
      <c r="D5430" t="s">
        <v>3111</v>
      </c>
    </row>
    <row r="5431" spans="1:4" x14ac:dyDescent="0.25">
      <c r="A5431" t="s">
        <v>1130</v>
      </c>
      <c r="B5431" t="s">
        <v>1982</v>
      </c>
      <c r="C5431" t="s">
        <v>4725</v>
      </c>
      <c r="D5431">
        <v>362</v>
      </c>
    </row>
    <row r="5432" spans="1:4" x14ac:dyDescent="0.25">
      <c r="A5432" t="s">
        <v>1130</v>
      </c>
      <c r="B5432" t="s">
        <v>1982</v>
      </c>
      <c r="C5432" t="s">
        <v>1083</v>
      </c>
      <c r="D5432" t="b">
        <v>0</v>
      </c>
    </row>
    <row r="5433" spans="1:4" x14ac:dyDescent="0.25">
      <c r="A5433" t="s">
        <v>1130</v>
      </c>
      <c r="B5433" t="s">
        <v>1982</v>
      </c>
      <c r="C5433" t="s">
        <v>4726</v>
      </c>
      <c r="D5433" t="b">
        <v>0</v>
      </c>
    </row>
    <row r="5434" spans="1:4" x14ac:dyDescent="0.25">
      <c r="A5434" t="s">
        <v>1130</v>
      </c>
      <c r="B5434" t="s">
        <v>1982</v>
      </c>
      <c r="C5434" t="s">
        <v>4727</v>
      </c>
      <c r="D5434" t="b">
        <v>0</v>
      </c>
    </row>
    <row r="5435" spans="1:4" x14ac:dyDescent="0.25">
      <c r="A5435" t="s">
        <v>1130</v>
      </c>
      <c r="B5435" t="s">
        <v>1982</v>
      </c>
      <c r="C5435" t="s">
        <v>4728</v>
      </c>
      <c r="D5435" t="b">
        <v>0</v>
      </c>
    </row>
    <row r="5436" spans="1:4" x14ac:dyDescent="0.25">
      <c r="A5436" t="s">
        <v>1130</v>
      </c>
      <c r="B5436" t="s">
        <v>1982</v>
      </c>
      <c r="C5436" t="s">
        <v>2454</v>
      </c>
      <c r="D5436" t="b">
        <v>0</v>
      </c>
    </row>
    <row r="5437" spans="1:4" x14ac:dyDescent="0.25">
      <c r="A5437" t="s">
        <v>1130</v>
      </c>
      <c r="B5437" t="s">
        <v>1982</v>
      </c>
      <c r="C5437" t="s">
        <v>4729</v>
      </c>
      <c r="D5437">
        <v>0</v>
      </c>
    </row>
    <row r="5438" spans="1:4" x14ac:dyDescent="0.25">
      <c r="A5438" t="s">
        <v>1130</v>
      </c>
      <c r="B5438" t="s">
        <v>1982</v>
      </c>
      <c r="C5438" t="s">
        <v>4730</v>
      </c>
      <c r="D5438">
        <v>0</v>
      </c>
    </row>
    <row r="5439" spans="1:4" x14ac:dyDescent="0.25">
      <c r="A5439" t="s">
        <v>1130</v>
      </c>
      <c r="B5439" t="s">
        <v>1982</v>
      </c>
      <c r="C5439" t="s">
        <v>4731</v>
      </c>
      <c r="D5439">
        <v>0</v>
      </c>
    </row>
    <row r="5440" spans="1:4" x14ac:dyDescent="0.25">
      <c r="A5440" t="s">
        <v>1130</v>
      </c>
      <c r="B5440" t="s">
        <v>1982</v>
      </c>
      <c r="C5440" t="s">
        <v>1046</v>
      </c>
      <c r="D5440">
        <v>0</v>
      </c>
    </row>
    <row r="5441" spans="1:4" x14ac:dyDescent="0.25">
      <c r="A5441" t="s">
        <v>1130</v>
      </c>
      <c r="B5441" t="s">
        <v>1982</v>
      </c>
      <c r="C5441" t="s">
        <v>9</v>
      </c>
      <c r="D5441">
        <v>0</v>
      </c>
    </row>
    <row r="5442" spans="1:4" x14ac:dyDescent="0.25">
      <c r="A5442" t="s">
        <v>1130</v>
      </c>
      <c r="B5442" t="s">
        <v>1982</v>
      </c>
      <c r="C5442" t="s">
        <v>4733</v>
      </c>
      <c r="D5442">
        <v>0</v>
      </c>
    </row>
    <row r="5443" spans="1:4" x14ac:dyDescent="0.25">
      <c r="A5443" t="s">
        <v>1130</v>
      </c>
      <c r="B5443" t="s">
        <v>1982</v>
      </c>
      <c r="C5443" t="s">
        <v>4734</v>
      </c>
      <c r="D5443">
        <v>0</v>
      </c>
    </row>
    <row r="5444" spans="1:4" x14ac:dyDescent="0.25">
      <c r="A5444" t="s">
        <v>1130</v>
      </c>
      <c r="B5444" t="s">
        <v>1982</v>
      </c>
      <c r="C5444" t="s">
        <v>4735</v>
      </c>
      <c r="D5444">
        <v>0</v>
      </c>
    </row>
    <row r="5445" spans="1:4" x14ac:dyDescent="0.25">
      <c r="A5445" t="s">
        <v>1130</v>
      </c>
      <c r="B5445" t="s">
        <v>1982</v>
      </c>
      <c r="C5445" t="s">
        <v>1081</v>
      </c>
      <c r="D5445" t="s">
        <v>3111</v>
      </c>
    </row>
    <row r="5446" spans="1:4" x14ac:dyDescent="0.25">
      <c r="A5446" t="s">
        <v>1130</v>
      </c>
      <c r="B5446" t="s">
        <v>1984</v>
      </c>
      <c r="C5446" t="s">
        <v>4725</v>
      </c>
      <c r="D5446">
        <v>363</v>
      </c>
    </row>
    <row r="5447" spans="1:4" x14ac:dyDescent="0.25">
      <c r="A5447" t="s">
        <v>1130</v>
      </c>
      <c r="B5447" t="s">
        <v>1984</v>
      </c>
      <c r="C5447" t="s">
        <v>1083</v>
      </c>
      <c r="D5447" t="b">
        <v>0</v>
      </c>
    </row>
    <row r="5448" spans="1:4" x14ac:dyDescent="0.25">
      <c r="A5448" t="s">
        <v>1130</v>
      </c>
      <c r="B5448" t="s">
        <v>1984</v>
      </c>
      <c r="C5448" t="s">
        <v>4726</v>
      </c>
      <c r="D5448" t="b">
        <v>1</v>
      </c>
    </row>
    <row r="5449" spans="1:4" x14ac:dyDescent="0.25">
      <c r="A5449" t="s">
        <v>1130</v>
      </c>
      <c r="B5449" t="s">
        <v>1984</v>
      </c>
      <c r="C5449" t="s">
        <v>4727</v>
      </c>
      <c r="D5449" t="b">
        <v>1</v>
      </c>
    </row>
    <row r="5450" spans="1:4" x14ac:dyDescent="0.25">
      <c r="A5450" t="s">
        <v>1130</v>
      </c>
      <c r="B5450" t="s">
        <v>1984</v>
      </c>
      <c r="C5450" t="s">
        <v>4728</v>
      </c>
      <c r="D5450" t="b">
        <v>0</v>
      </c>
    </row>
    <row r="5451" spans="1:4" x14ac:dyDescent="0.25">
      <c r="A5451" t="s">
        <v>1130</v>
      </c>
      <c r="B5451" t="s">
        <v>1984</v>
      </c>
      <c r="C5451" t="s">
        <v>2454</v>
      </c>
      <c r="D5451" t="b">
        <v>0</v>
      </c>
    </row>
    <row r="5452" spans="1:4" x14ac:dyDescent="0.25">
      <c r="A5452" t="s">
        <v>1130</v>
      </c>
      <c r="B5452" t="s">
        <v>1984</v>
      </c>
      <c r="C5452" t="s">
        <v>4729</v>
      </c>
      <c r="D5452">
        <v>3</v>
      </c>
    </row>
    <row r="5453" spans="1:4" x14ac:dyDescent="0.25">
      <c r="A5453" t="s">
        <v>1130</v>
      </c>
      <c r="B5453" t="s">
        <v>1984</v>
      </c>
      <c r="C5453" t="s">
        <v>4730</v>
      </c>
      <c r="D5453">
        <v>0</v>
      </c>
    </row>
    <row r="5454" spans="1:4" x14ac:dyDescent="0.25">
      <c r="A5454" t="s">
        <v>1130</v>
      </c>
      <c r="B5454" t="s">
        <v>1984</v>
      </c>
      <c r="C5454" t="s">
        <v>4731</v>
      </c>
      <c r="D5454">
        <v>4</v>
      </c>
    </row>
    <row r="5455" spans="1:4" x14ac:dyDescent="0.25">
      <c r="A5455" t="s">
        <v>1130</v>
      </c>
      <c r="B5455" t="s">
        <v>1984</v>
      </c>
      <c r="C5455" t="s">
        <v>1046</v>
      </c>
      <c r="D5455">
        <v>3</v>
      </c>
    </row>
    <row r="5456" spans="1:4" x14ac:dyDescent="0.25">
      <c r="A5456" t="s">
        <v>1130</v>
      </c>
      <c r="B5456" t="s">
        <v>1984</v>
      </c>
      <c r="C5456" t="s">
        <v>9</v>
      </c>
      <c r="D5456">
        <v>0</v>
      </c>
    </row>
    <row r="5457" spans="1:4" x14ac:dyDescent="0.25">
      <c r="A5457" t="s">
        <v>1130</v>
      </c>
      <c r="B5457" t="s">
        <v>1984</v>
      </c>
      <c r="C5457" t="s">
        <v>4733</v>
      </c>
      <c r="D5457">
        <v>0</v>
      </c>
    </row>
    <row r="5458" spans="1:4" x14ac:dyDescent="0.25">
      <c r="A5458" t="s">
        <v>1130</v>
      </c>
      <c r="B5458" t="s">
        <v>1984</v>
      </c>
      <c r="C5458" t="s">
        <v>4734</v>
      </c>
      <c r="D5458">
        <v>0</v>
      </c>
    </row>
    <row r="5459" spans="1:4" x14ac:dyDescent="0.25">
      <c r="A5459" t="s">
        <v>1130</v>
      </c>
      <c r="B5459" t="s">
        <v>1984</v>
      </c>
      <c r="C5459" t="s">
        <v>4735</v>
      </c>
      <c r="D5459">
        <v>0</v>
      </c>
    </row>
    <row r="5460" spans="1:4" x14ac:dyDescent="0.25">
      <c r="A5460" t="s">
        <v>1130</v>
      </c>
      <c r="B5460" t="s">
        <v>1984</v>
      </c>
      <c r="C5460" t="s">
        <v>1081</v>
      </c>
      <c r="D5460" t="s">
        <v>4741</v>
      </c>
    </row>
    <row r="5461" spans="1:4" x14ac:dyDescent="0.25">
      <c r="A5461" t="s">
        <v>1130</v>
      </c>
      <c r="B5461" t="s">
        <v>1985</v>
      </c>
      <c r="C5461" t="s">
        <v>4725</v>
      </c>
      <c r="D5461">
        <v>364</v>
      </c>
    </row>
    <row r="5462" spans="1:4" x14ac:dyDescent="0.25">
      <c r="A5462" t="s">
        <v>1130</v>
      </c>
      <c r="B5462" t="s">
        <v>1985</v>
      </c>
      <c r="C5462" t="s">
        <v>1083</v>
      </c>
      <c r="D5462" t="b">
        <v>0</v>
      </c>
    </row>
    <row r="5463" spans="1:4" x14ac:dyDescent="0.25">
      <c r="A5463" t="s">
        <v>1130</v>
      </c>
      <c r="B5463" t="s">
        <v>1985</v>
      </c>
      <c r="C5463" t="s">
        <v>4726</v>
      </c>
      <c r="D5463" t="b">
        <v>0</v>
      </c>
    </row>
    <row r="5464" spans="1:4" x14ac:dyDescent="0.25">
      <c r="A5464" t="s">
        <v>1130</v>
      </c>
      <c r="B5464" t="s">
        <v>1985</v>
      </c>
      <c r="C5464" t="s">
        <v>4727</v>
      </c>
      <c r="D5464" t="b">
        <v>1</v>
      </c>
    </row>
    <row r="5465" spans="1:4" x14ac:dyDescent="0.25">
      <c r="A5465" t="s">
        <v>1130</v>
      </c>
      <c r="B5465" t="s">
        <v>1985</v>
      </c>
      <c r="C5465" t="s">
        <v>4728</v>
      </c>
      <c r="D5465" t="b">
        <v>0</v>
      </c>
    </row>
    <row r="5466" spans="1:4" x14ac:dyDescent="0.25">
      <c r="A5466" t="s">
        <v>1130</v>
      </c>
      <c r="B5466" t="s">
        <v>1985</v>
      </c>
      <c r="C5466" t="s">
        <v>2454</v>
      </c>
      <c r="D5466" t="b">
        <v>0</v>
      </c>
    </row>
    <row r="5467" spans="1:4" x14ac:dyDescent="0.25">
      <c r="A5467" t="s">
        <v>1130</v>
      </c>
      <c r="B5467" t="s">
        <v>1985</v>
      </c>
      <c r="C5467" t="s">
        <v>4729</v>
      </c>
      <c r="D5467">
        <v>3</v>
      </c>
    </row>
    <row r="5468" spans="1:4" x14ac:dyDescent="0.25">
      <c r="A5468" t="s">
        <v>1130</v>
      </c>
      <c r="B5468" t="s">
        <v>1985</v>
      </c>
      <c r="C5468" t="s">
        <v>4730</v>
      </c>
      <c r="D5468">
        <v>0</v>
      </c>
    </row>
    <row r="5469" spans="1:4" x14ac:dyDescent="0.25">
      <c r="A5469" t="s">
        <v>1130</v>
      </c>
      <c r="B5469" t="s">
        <v>1985</v>
      </c>
      <c r="C5469" t="s">
        <v>4731</v>
      </c>
      <c r="D5469">
        <v>0</v>
      </c>
    </row>
    <row r="5470" spans="1:4" x14ac:dyDescent="0.25">
      <c r="A5470" t="s">
        <v>1130</v>
      </c>
      <c r="B5470" t="s">
        <v>1985</v>
      </c>
      <c r="C5470" t="s">
        <v>1046</v>
      </c>
      <c r="D5470">
        <v>0</v>
      </c>
    </row>
    <row r="5471" spans="1:4" x14ac:dyDescent="0.25">
      <c r="A5471" t="s">
        <v>1130</v>
      </c>
      <c r="B5471" t="s">
        <v>1985</v>
      </c>
      <c r="C5471" t="s">
        <v>9</v>
      </c>
      <c r="D5471">
        <v>0</v>
      </c>
    </row>
    <row r="5472" spans="1:4" x14ac:dyDescent="0.25">
      <c r="A5472" t="s">
        <v>1130</v>
      </c>
      <c r="B5472" t="s">
        <v>1985</v>
      </c>
      <c r="C5472" t="s">
        <v>4733</v>
      </c>
      <c r="D5472">
        <v>0</v>
      </c>
    </row>
    <row r="5473" spans="1:4" x14ac:dyDescent="0.25">
      <c r="A5473" t="s">
        <v>1130</v>
      </c>
      <c r="B5473" t="s">
        <v>1985</v>
      </c>
      <c r="C5473" t="s">
        <v>4734</v>
      </c>
      <c r="D5473">
        <v>0</v>
      </c>
    </row>
    <row r="5474" spans="1:4" x14ac:dyDescent="0.25">
      <c r="A5474" t="s">
        <v>1130</v>
      </c>
      <c r="B5474" t="s">
        <v>1985</v>
      </c>
      <c r="C5474" t="s">
        <v>4735</v>
      </c>
      <c r="D5474">
        <v>0</v>
      </c>
    </row>
    <row r="5475" spans="1:4" x14ac:dyDescent="0.25">
      <c r="A5475" t="s">
        <v>1130</v>
      </c>
      <c r="B5475" t="s">
        <v>1985</v>
      </c>
      <c r="C5475" t="s">
        <v>1081</v>
      </c>
      <c r="D5475" t="s">
        <v>4741</v>
      </c>
    </row>
    <row r="5476" spans="1:4" x14ac:dyDescent="0.25">
      <c r="A5476" t="s">
        <v>1130</v>
      </c>
      <c r="B5476" t="s">
        <v>1987</v>
      </c>
      <c r="C5476" t="s">
        <v>4725</v>
      </c>
      <c r="D5476">
        <v>365</v>
      </c>
    </row>
    <row r="5477" spans="1:4" x14ac:dyDescent="0.25">
      <c r="A5477" t="s">
        <v>1130</v>
      </c>
      <c r="B5477" t="s">
        <v>1987</v>
      </c>
      <c r="C5477" t="s">
        <v>1083</v>
      </c>
      <c r="D5477" t="b">
        <v>0</v>
      </c>
    </row>
    <row r="5478" spans="1:4" x14ac:dyDescent="0.25">
      <c r="A5478" t="s">
        <v>1130</v>
      </c>
      <c r="B5478" t="s">
        <v>1987</v>
      </c>
      <c r="C5478" t="s">
        <v>4726</v>
      </c>
      <c r="D5478" t="b">
        <v>1</v>
      </c>
    </row>
    <row r="5479" spans="1:4" x14ac:dyDescent="0.25">
      <c r="A5479" t="s">
        <v>1130</v>
      </c>
      <c r="B5479" t="s">
        <v>1987</v>
      </c>
      <c r="C5479" t="s">
        <v>4727</v>
      </c>
      <c r="D5479" t="b">
        <v>1</v>
      </c>
    </row>
    <row r="5480" spans="1:4" x14ac:dyDescent="0.25">
      <c r="A5480" t="s">
        <v>1130</v>
      </c>
      <c r="B5480" t="s">
        <v>1987</v>
      </c>
      <c r="C5480" t="s">
        <v>4728</v>
      </c>
      <c r="D5480" t="b">
        <v>0</v>
      </c>
    </row>
    <row r="5481" spans="1:4" x14ac:dyDescent="0.25">
      <c r="A5481" t="s">
        <v>1130</v>
      </c>
      <c r="B5481" t="s">
        <v>1987</v>
      </c>
      <c r="C5481" t="s">
        <v>2454</v>
      </c>
      <c r="D5481" t="b">
        <v>0</v>
      </c>
    </row>
    <row r="5482" spans="1:4" x14ac:dyDescent="0.25">
      <c r="A5482" t="s">
        <v>1130</v>
      </c>
      <c r="B5482" t="s">
        <v>1987</v>
      </c>
      <c r="C5482" t="s">
        <v>4729</v>
      </c>
      <c r="D5482">
        <v>3</v>
      </c>
    </row>
    <row r="5483" spans="1:4" x14ac:dyDescent="0.25">
      <c r="A5483" t="s">
        <v>1130</v>
      </c>
      <c r="B5483" t="s">
        <v>1987</v>
      </c>
      <c r="C5483" t="s">
        <v>4730</v>
      </c>
      <c r="D5483">
        <v>0</v>
      </c>
    </row>
    <row r="5484" spans="1:4" x14ac:dyDescent="0.25">
      <c r="A5484" t="s">
        <v>1130</v>
      </c>
      <c r="B5484" t="s">
        <v>1987</v>
      </c>
      <c r="C5484" t="s">
        <v>4731</v>
      </c>
      <c r="D5484">
        <v>4</v>
      </c>
    </row>
    <row r="5485" spans="1:4" x14ac:dyDescent="0.25">
      <c r="A5485" t="s">
        <v>1130</v>
      </c>
      <c r="B5485" t="s">
        <v>1987</v>
      </c>
      <c r="C5485" t="s">
        <v>1046</v>
      </c>
      <c r="D5485">
        <v>3</v>
      </c>
    </row>
    <row r="5486" spans="1:4" x14ac:dyDescent="0.25">
      <c r="A5486" t="s">
        <v>1130</v>
      </c>
      <c r="B5486" t="s">
        <v>1987</v>
      </c>
      <c r="C5486" t="s">
        <v>9</v>
      </c>
      <c r="D5486">
        <v>0</v>
      </c>
    </row>
    <row r="5487" spans="1:4" x14ac:dyDescent="0.25">
      <c r="A5487" t="s">
        <v>1130</v>
      </c>
      <c r="B5487" t="s">
        <v>1987</v>
      </c>
      <c r="C5487" t="s">
        <v>4733</v>
      </c>
      <c r="D5487">
        <v>0</v>
      </c>
    </row>
    <row r="5488" spans="1:4" x14ac:dyDescent="0.25">
      <c r="A5488" t="s">
        <v>1130</v>
      </c>
      <c r="B5488" t="s">
        <v>1987</v>
      </c>
      <c r="C5488" t="s">
        <v>4734</v>
      </c>
      <c r="D5488">
        <v>0</v>
      </c>
    </row>
    <row r="5489" spans="1:4" x14ac:dyDescent="0.25">
      <c r="A5489" t="s">
        <v>1130</v>
      </c>
      <c r="B5489" t="s">
        <v>1987</v>
      </c>
      <c r="C5489" t="s">
        <v>4735</v>
      </c>
      <c r="D5489">
        <v>0</v>
      </c>
    </row>
    <row r="5490" spans="1:4" x14ac:dyDescent="0.25">
      <c r="A5490" t="s">
        <v>1130</v>
      </c>
      <c r="B5490" t="s">
        <v>1987</v>
      </c>
      <c r="C5490" t="s">
        <v>1081</v>
      </c>
      <c r="D5490" t="s">
        <v>4741</v>
      </c>
    </row>
    <row r="5491" spans="1:4" x14ac:dyDescent="0.25">
      <c r="A5491" t="s">
        <v>1130</v>
      </c>
      <c r="B5491" t="s">
        <v>1988</v>
      </c>
      <c r="C5491" t="s">
        <v>4725</v>
      </c>
      <c r="D5491">
        <v>366</v>
      </c>
    </row>
    <row r="5492" spans="1:4" x14ac:dyDescent="0.25">
      <c r="A5492" t="s">
        <v>1130</v>
      </c>
      <c r="B5492" t="s">
        <v>1988</v>
      </c>
      <c r="C5492" t="s">
        <v>1083</v>
      </c>
      <c r="D5492" t="b">
        <v>0</v>
      </c>
    </row>
    <row r="5493" spans="1:4" x14ac:dyDescent="0.25">
      <c r="A5493" t="s">
        <v>1130</v>
      </c>
      <c r="B5493" t="s">
        <v>1988</v>
      </c>
      <c r="C5493" t="s">
        <v>4726</v>
      </c>
      <c r="D5493" t="b">
        <v>0</v>
      </c>
    </row>
    <row r="5494" spans="1:4" x14ac:dyDescent="0.25">
      <c r="A5494" t="s">
        <v>1130</v>
      </c>
      <c r="B5494" t="s">
        <v>1988</v>
      </c>
      <c r="C5494" t="s">
        <v>4727</v>
      </c>
      <c r="D5494" t="b">
        <v>1</v>
      </c>
    </row>
    <row r="5495" spans="1:4" x14ac:dyDescent="0.25">
      <c r="A5495" t="s">
        <v>1130</v>
      </c>
      <c r="B5495" t="s">
        <v>1988</v>
      </c>
      <c r="C5495" t="s">
        <v>4728</v>
      </c>
      <c r="D5495" t="b">
        <v>0</v>
      </c>
    </row>
    <row r="5496" spans="1:4" x14ac:dyDescent="0.25">
      <c r="A5496" t="s">
        <v>1130</v>
      </c>
      <c r="B5496" t="s">
        <v>1988</v>
      </c>
      <c r="C5496" t="s">
        <v>2454</v>
      </c>
      <c r="D5496" t="b">
        <v>0</v>
      </c>
    </row>
    <row r="5497" spans="1:4" x14ac:dyDescent="0.25">
      <c r="A5497" t="s">
        <v>1130</v>
      </c>
      <c r="B5497" t="s">
        <v>1988</v>
      </c>
      <c r="C5497" t="s">
        <v>4729</v>
      </c>
      <c r="D5497">
        <v>3</v>
      </c>
    </row>
    <row r="5498" spans="1:4" x14ac:dyDescent="0.25">
      <c r="A5498" t="s">
        <v>1130</v>
      </c>
      <c r="B5498" t="s">
        <v>1988</v>
      </c>
      <c r="C5498" t="s">
        <v>4730</v>
      </c>
      <c r="D5498">
        <v>0</v>
      </c>
    </row>
    <row r="5499" spans="1:4" x14ac:dyDescent="0.25">
      <c r="A5499" t="s">
        <v>1130</v>
      </c>
      <c r="B5499" t="s">
        <v>1988</v>
      </c>
      <c r="C5499" t="s">
        <v>4731</v>
      </c>
      <c r="D5499">
        <v>4</v>
      </c>
    </row>
    <row r="5500" spans="1:4" x14ac:dyDescent="0.25">
      <c r="A5500" t="s">
        <v>1130</v>
      </c>
      <c r="B5500" t="s">
        <v>1988</v>
      </c>
      <c r="C5500" t="s">
        <v>1046</v>
      </c>
      <c r="D5500">
        <v>0</v>
      </c>
    </row>
    <row r="5501" spans="1:4" x14ac:dyDescent="0.25">
      <c r="A5501" t="s">
        <v>1130</v>
      </c>
      <c r="B5501" t="s">
        <v>1988</v>
      </c>
      <c r="C5501" t="s">
        <v>9</v>
      </c>
      <c r="D5501">
        <v>0</v>
      </c>
    </row>
    <row r="5502" spans="1:4" x14ac:dyDescent="0.25">
      <c r="A5502" t="s">
        <v>1130</v>
      </c>
      <c r="B5502" t="s">
        <v>1988</v>
      </c>
      <c r="C5502" t="s">
        <v>4733</v>
      </c>
      <c r="D5502">
        <v>0</v>
      </c>
    </row>
    <row r="5503" spans="1:4" x14ac:dyDescent="0.25">
      <c r="A5503" t="s">
        <v>1130</v>
      </c>
      <c r="B5503" t="s">
        <v>1988</v>
      </c>
      <c r="C5503" t="s">
        <v>4734</v>
      </c>
      <c r="D5503">
        <v>0</v>
      </c>
    </row>
    <row r="5504" spans="1:4" x14ac:dyDescent="0.25">
      <c r="A5504" t="s">
        <v>1130</v>
      </c>
      <c r="B5504" t="s">
        <v>1988</v>
      </c>
      <c r="C5504" t="s">
        <v>4735</v>
      </c>
      <c r="D5504">
        <v>0</v>
      </c>
    </row>
    <row r="5505" spans="1:4" x14ac:dyDescent="0.25">
      <c r="A5505" t="s">
        <v>1130</v>
      </c>
      <c r="B5505" t="s">
        <v>1988</v>
      </c>
      <c r="C5505" t="s">
        <v>1081</v>
      </c>
      <c r="D5505" t="s">
        <v>4741</v>
      </c>
    </row>
    <row r="5506" spans="1:4" x14ac:dyDescent="0.25">
      <c r="A5506" t="s">
        <v>1130</v>
      </c>
      <c r="B5506" t="s">
        <v>1989</v>
      </c>
      <c r="C5506" t="s">
        <v>4725</v>
      </c>
      <c r="D5506">
        <v>367</v>
      </c>
    </row>
    <row r="5507" spans="1:4" x14ac:dyDescent="0.25">
      <c r="A5507" t="s">
        <v>1130</v>
      </c>
      <c r="B5507" t="s">
        <v>1989</v>
      </c>
      <c r="C5507" t="s">
        <v>1083</v>
      </c>
      <c r="D5507" t="b">
        <v>0</v>
      </c>
    </row>
    <row r="5508" spans="1:4" x14ac:dyDescent="0.25">
      <c r="A5508" t="s">
        <v>1130</v>
      </c>
      <c r="B5508" t="s">
        <v>1989</v>
      </c>
      <c r="C5508" t="s">
        <v>4726</v>
      </c>
      <c r="D5508" t="b">
        <v>0</v>
      </c>
    </row>
    <row r="5509" spans="1:4" x14ac:dyDescent="0.25">
      <c r="A5509" t="s">
        <v>1130</v>
      </c>
      <c r="B5509" t="s">
        <v>1989</v>
      </c>
      <c r="C5509" t="s">
        <v>4727</v>
      </c>
      <c r="D5509" t="b">
        <v>0</v>
      </c>
    </row>
    <row r="5510" spans="1:4" x14ac:dyDescent="0.25">
      <c r="A5510" t="s">
        <v>1130</v>
      </c>
      <c r="B5510" t="s">
        <v>1989</v>
      </c>
      <c r="C5510" t="s">
        <v>4728</v>
      </c>
      <c r="D5510" t="b">
        <v>0</v>
      </c>
    </row>
    <row r="5511" spans="1:4" x14ac:dyDescent="0.25">
      <c r="A5511" t="s">
        <v>1130</v>
      </c>
      <c r="B5511" t="s">
        <v>1989</v>
      </c>
      <c r="C5511" t="s">
        <v>2454</v>
      </c>
      <c r="D5511" t="b">
        <v>0</v>
      </c>
    </row>
    <row r="5512" spans="1:4" x14ac:dyDescent="0.25">
      <c r="A5512" t="s">
        <v>1130</v>
      </c>
      <c r="B5512" t="s">
        <v>1989</v>
      </c>
      <c r="C5512" t="s">
        <v>4729</v>
      </c>
      <c r="D5512">
        <v>0</v>
      </c>
    </row>
    <row r="5513" spans="1:4" x14ac:dyDescent="0.25">
      <c r="A5513" t="s">
        <v>1130</v>
      </c>
      <c r="B5513" t="s">
        <v>1989</v>
      </c>
      <c r="C5513" t="s">
        <v>4730</v>
      </c>
      <c r="D5513">
        <v>0</v>
      </c>
    </row>
    <row r="5514" spans="1:4" x14ac:dyDescent="0.25">
      <c r="A5514" t="s">
        <v>1130</v>
      </c>
      <c r="B5514" t="s">
        <v>1989</v>
      </c>
      <c r="C5514" t="s">
        <v>4731</v>
      </c>
      <c r="D5514">
        <v>0</v>
      </c>
    </row>
    <row r="5515" spans="1:4" x14ac:dyDescent="0.25">
      <c r="A5515" t="s">
        <v>1130</v>
      </c>
      <c r="B5515" t="s">
        <v>1989</v>
      </c>
      <c r="C5515" t="s">
        <v>1046</v>
      </c>
      <c r="D5515">
        <v>0</v>
      </c>
    </row>
    <row r="5516" spans="1:4" x14ac:dyDescent="0.25">
      <c r="A5516" t="s">
        <v>1130</v>
      </c>
      <c r="B5516" t="s">
        <v>1989</v>
      </c>
      <c r="C5516" t="s">
        <v>9</v>
      </c>
      <c r="D5516">
        <v>0</v>
      </c>
    </row>
    <row r="5517" spans="1:4" x14ac:dyDescent="0.25">
      <c r="A5517" t="s">
        <v>1130</v>
      </c>
      <c r="B5517" t="s">
        <v>1989</v>
      </c>
      <c r="C5517" t="s">
        <v>4733</v>
      </c>
      <c r="D5517">
        <v>0</v>
      </c>
    </row>
    <row r="5518" spans="1:4" x14ac:dyDescent="0.25">
      <c r="A5518" t="s">
        <v>1130</v>
      </c>
      <c r="B5518" t="s">
        <v>1989</v>
      </c>
      <c r="C5518" t="s">
        <v>4734</v>
      </c>
      <c r="D5518">
        <v>0</v>
      </c>
    </row>
    <row r="5519" spans="1:4" x14ac:dyDescent="0.25">
      <c r="A5519" t="s">
        <v>1130</v>
      </c>
      <c r="B5519" t="s">
        <v>1989</v>
      </c>
      <c r="C5519" t="s">
        <v>4735</v>
      </c>
      <c r="D5519">
        <v>0</v>
      </c>
    </row>
    <row r="5520" spans="1:4" x14ac:dyDescent="0.25">
      <c r="A5520" t="s">
        <v>1130</v>
      </c>
      <c r="B5520" t="s">
        <v>1989</v>
      </c>
      <c r="C5520" t="s">
        <v>1081</v>
      </c>
      <c r="D5520" t="s">
        <v>3111</v>
      </c>
    </row>
    <row r="5521" spans="1:4" x14ac:dyDescent="0.25">
      <c r="A5521" t="s">
        <v>1130</v>
      </c>
      <c r="B5521" t="s">
        <v>1991</v>
      </c>
      <c r="C5521" t="s">
        <v>4725</v>
      </c>
      <c r="D5521">
        <v>368</v>
      </c>
    </row>
    <row r="5522" spans="1:4" x14ac:dyDescent="0.25">
      <c r="A5522" t="s">
        <v>1130</v>
      </c>
      <c r="B5522" t="s">
        <v>1991</v>
      </c>
      <c r="C5522" t="s">
        <v>1083</v>
      </c>
      <c r="D5522" t="b">
        <v>0</v>
      </c>
    </row>
    <row r="5523" spans="1:4" x14ac:dyDescent="0.25">
      <c r="A5523" t="s">
        <v>1130</v>
      </c>
      <c r="B5523" t="s">
        <v>1991</v>
      </c>
      <c r="C5523" t="s">
        <v>4726</v>
      </c>
      <c r="D5523" t="b">
        <v>1</v>
      </c>
    </row>
    <row r="5524" spans="1:4" x14ac:dyDescent="0.25">
      <c r="A5524" t="s">
        <v>1130</v>
      </c>
      <c r="B5524" t="s">
        <v>1991</v>
      </c>
      <c r="C5524" t="s">
        <v>4727</v>
      </c>
      <c r="D5524" t="b">
        <v>0</v>
      </c>
    </row>
    <row r="5525" spans="1:4" x14ac:dyDescent="0.25">
      <c r="A5525" t="s">
        <v>1130</v>
      </c>
      <c r="B5525" t="s">
        <v>1991</v>
      </c>
      <c r="C5525" t="s">
        <v>4728</v>
      </c>
      <c r="D5525" t="b">
        <v>0</v>
      </c>
    </row>
    <row r="5526" spans="1:4" x14ac:dyDescent="0.25">
      <c r="A5526" t="s">
        <v>1130</v>
      </c>
      <c r="B5526" t="s">
        <v>1991</v>
      </c>
      <c r="C5526" t="s">
        <v>2454</v>
      </c>
      <c r="D5526" t="b">
        <v>0</v>
      </c>
    </row>
    <row r="5527" spans="1:4" x14ac:dyDescent="0.25">
      <c r="A5527" t="s">
        <v>1130</v>
      </c>
      <c r="B5527" t="s">
        <v>1991</v>
      </c>
      <c r="C5527" t="s">
        <v>4729</v>
      </c>
      <c r="D5527">
        <v>0</v>
      </c>
    </row>
    <row r="5528" spans="1:4" x14ac:dyDescent="0.25">
      <c r="A5528" t="s">
        <v>1130</v>
      </c>
      <c r="B5528" t="s">
        <v>1991</v>
      </c>
      <c r="C5528" t="s">
        <v>4730</v>
      </c>
      <c r="D5528">
        <v>0</v>
      </c>
    </row>
    <row r="5529" spans="1:4" x14ac:dyDescent="0.25">
      <c r="A5529" t="s">
        <v>1130</v>
      </c>
      <c r="B5529" t="s">
        <v>1991</v>
      </c>
      <c r="C5529" t="s">
        <v>4731</v>
      </c>
      <c r="D5529">
        <v>0</v>
      </c>
    </row>
    <row r="5530" spans="1:4" x14ac:dyDescent="0.25">
      <c r="A5530" t="s">
        <v>1130</v>
      </c>
      <c r="B5530" t="s">
        <v>1991</v>
      </c>
      <c r="C5530" t="s">
        <v>1046</v>
      </c>
      <c r="D5530">
        <v>0</v>
      </c>
    </row>
    <row r="5531" spans="1:4" x14ac:dyDescent="0.25">
      <c r="A5531" t="s">
        <v>1130</v>
      </c>
      <c r="B5531" t="s">
        <v>1991</v>
      </c>
      <c r="C5531" t="s">
        <v>9</v>
      </c>
      <c r="D5531">
        <v>0</v>
      </c>
    </row>
    <row r="5532" spans="1:4" x14ac:dyDescent="0.25">
      <c r="A5532" t="s">
        <v>1130</v>
      </c>
      <c r="B5532" t="s">
        <v>1991</v>
      </c>
      <c r="C5532" t="s">
        <v>4733</v>
      </c>
      <c r="D5532">
        <v>0</v>
      </c>
    </row>
    <row r="5533" spans="1:4" x14ac:dyDescent="0.25">
      <c r="A5533" t="s">
        <v>1130</v>
      </c>
      <c r="B5533" t="s">
        <v>1991</v>
      </c>
      <c r="C5533" t="s">
        <v>4734</v>
      </c>
      <c r="D5533">
        <v>0</v>
      </c>
    </row>
    <row r="5534" spans="1:4" x14ac:dyDescent="0.25">
      <c r="A5534" t="s">
        <v>1130</v>
      </c>
      <c r="B5534" t="s">
        <v>1991</v>
      </c>
      <c r="C5534" t="s">
        <v>4735</v>
      </c>
      <c r="D5534">
        <v>0</v>
      </c>
    </row>
    <row r="5535" spans="1:4" x14ac:dyDescent="0.25">
      <c r="A5535" t="s">
        <v>1130</v>
      </c>
      <c r="B5535" t="s">
        <v>1991</v>
      </c>
      <c r="C5535" t="s">
        <v>1081</v>
      </c>
      <c r="D5535" t="s">
        <v>3101</v>
      </c>
    </row>
    <row r="5536" spans="1:4" x14ac:dyDescent="0.25">
      <c r="A5536" t="s">
        <v>1130</v>
      </c>
      <c r="B5536" t="s">
        <v>1992</v>
      </c>
      <c r="C5536" t="s">
        <v>4725</v>
      </c>
      <c r="D5536">
        <v>369</v>
      </c>
    </row>
    <row r="5537" spans="1:4" x14ac:dyDescent="0.25">
      <c r="A5537" t="s">
        <v>1130</v>
      </c>
      <c r="B5537" t="s">
        <v>1992</v>
      </c>
      <c r="C5537" t="s">
        <v>1083</v>
      </c>
      <c r="D5537" t="b">
        <v>0</v>
      </c>
    </row>
    <row r="5538" spans="1:4" x14ac:dyDescent="0.25">
      <c r="A5538" t="s">
        <v>1130</v>
      </c>
      <c r="B5538" t="s">
        <v>1992</v>
      </c>
      <c r="C5538" t="s">
        <v>4726</v>
      </c>
      <c r="D5538" t="b">
        <v>1</v>
      </c>
    </row>
    <row r="5539" spans="1:4" x14ac:dyDescent="0.25">
      <c r="A5539" t="s">
        <v>1130</v>
      </c>
      <c r="B5539" t="s">
        <v>1992</v>
      </c>
      <c r="C5539" t="s">
        <v>4727</v>
      </c>
      <c r="D5539" t="b">
        <v>0</v>
      </c>
    </row>
    <row r="5540" spans="1:4" x14ac:dyDescent="0.25">
      <c r="A5540" t="s">
        <v>1130</v>
      </c>
      <c r="B5540" t="s">
        <v>1992</v>
      </c>
      <c r="C5540" t="s">
        <v>4728</v>
      </c>
      <c r="D5540" t="b">
        <v>0</v>
      </c>
    </row>
    <row r="5541" spans="1:4" x14ac:dyDescent="0.25">
      <c r="A5541" t="s">
        <v>1130</v>
      </c>
      <c r="B5541" t="s">
        <v>1992</v>
      </c>
      <c r="C5541" t="s">
        <v>2454</v>
      </c>
      <c r="D5541" t="b">
        <v>0</v>
      </c>
    </row>
    <row r="5542" spans="1:4" x14ac:dyDescent="0.25">
      <c r="A5542" t="s">
        <v>1130</v>
      </c>
      <c r="B5542" t="s">
        <v>1992</v>
      </c>
      <c r="C5542" t="s">
        <v>4729</v>
      </c>
      <c r="D5542">
        <v>0</v>
      </c>
    </row>
    <row r="5543" spans="1:4" x14ac:dyDescent="0.25">
      <c r="A5543" t="s">
        <v>1130</v>
      </c>
      <c r="B5543" t="s">
        <v>1992</v>
      </c>
      <c r="C5543" t="s">
        <v>4730</v>
      </c>
      <c r="D5543">
        <v>0</v>
      </c>
    </row>
    <row r="5544" spans="1:4" x14ac:dyDescent="0.25">
      <c r="A5544" t="s">
        <v>1130</v>
      </c>
      <c r="B5544" t="s">
        <v>1992</v>
      </c>
      <c r="C5544" t="s">
        <v>4731</v>
      </c>
      <c r="D5544">
        <v>0</v>
      </c>
    </row>
    <row r="5545" spans="1:4" x14ac:dyDescent="0.25">
      <c r="A5545" t="s">
        <v>1130</v>
      </c>
      <c r="B5545" t="s">
        <v>1992</v>
      </c>
      <c r="C5545" t="s">
        <v>1046</v>
      </c>
      <c r="D5545">
        <v>0</v>
      </c>
    </row>
    <row r="5546" spans="1:4" x14ac:dyDescent="0.25">
      <c r="A5546" t="s">
        <v>1130</v>
      </c>
      <c r="B5546" t="s">
        <v>1992</v>
      </c>
      <c r="C5546" t="s">
        <v>9</v>
      </c>
      <c r="D5546">
        <v>0</v>
      </c>
    </row>
    <row r="5547" spans="1:4" x14ac:dyDescent="0.25">
      <c r="A5547" t="s">
        <v>1130</v>
      </c>
      <c r="B5547" t="s">
        <v>1992</v>
      </c>
      <c r="C5547" t="s">
        <v>4733</v>
      </c>
      <c r="D5547">
        <v>0</v>
      </c>
    </row>
    <row r="5548" spans="1:4" x14ac:dyDescent="0.25">
      <c r="A5548" t="s">
        <v>1130</v>
      </c>
      <c r="B5548" t="s">
        <v>1992</v>
      </c>
      <c r="C5548" t="s">
        <v>4734</v>
      </c>
      <c r="D5548">
        <v>0</v>
      </c>
    </row>
    <row r="5549" spans="1:4" x14ac:dyDescent="0.25">
      <c r="A5549" t="s">
        <v>1130</v>
      </c>
      <c r="B5549" t="s">
        <v>1992</v>
      </c>
      <c r="C5549" t="s">
        <v>4735</v>
      </c>
      <c r="D5549">
        <v>0</v>
      </c>
    </row>
    <row r="5550" spans="1:4" x14ac:dyDescent="0.25">
      <c r="A5550" t="s">
        <v>1130</v>
      </c>
      <c r="B5550" t="s">
        <v>1992</v>
      </c>
      <c r="C5550" t="s">
        <v>1081</v>
      </c>
      <c r="D5550" t="s">
        <v>3111</v>
      </c>
    </row>
    <row r="5551" spans="1:4" x14ac:dyDescent="0.25">
      <c r="A5551" t="s">
        <v>1130</v>
      </c>
      <c r="B5551" t="s">
        <v>1994</v>
      </c>
      <c r="C5551" t="s">
        <v>4725</v>
      </c>
      <c r="D5551">
        <v>370</v>
      </c>
    </row>
    <row r="5552" spans="1:4" x14ac:dyDescent="0.25">
      <c r="A5552" t="s">
        <v>1130</v>
      </c>
      <c r="B5552" t="s">
        <v>1994</v>
      </c>
      <c r="C5552" t="s">
        <v>1083</v>
      </c>
      <c r="D5552" t="b">
        <v>0</v>
      </c>
    </row>
    <row r="5553" spans="1:4" x14ac:dyDescent="0.25">
      <c r="A5553" t="s">
        <v>1130</v>
      </c>
      <c r="B5553" t="s">
        <v>1994</v>
      </c>
      <c r="C5553" t="s">
        <v>4726</v>
      </c>
      <c r="D5553" t="b">
        <v>1</v>
      </c>
    </row>
    <row r="5554" spans="1:4" x14ac:dyDescent="0.25">
      <c r="A5554" t="s">
        <v>1130</v>
      </c>
      <c r="B5554" t="s">
        <v>1994</v>
      </c>
      <c r="C5554" t="s">
        <v>4727</v>
      </c>
      <c r="D5554" t="b">
        <v>0</v>
      </c>
    </row>
    <row r="5555" spans="1:4" x14ac:dyDescent="0.25">
      <c r="A5555" t="s">
        <v>1130</v>
      </c>
      <c r="B5555" t="s">
        <v>1994</v>
      </c>
      <c r="C5555" t="s">
        <v>4728</v>
      </c>
      <c r="D5555" t="b">
        <v>0</v>
      </c>
    </row>
    <row r="5556" spans="1:4" x14ac:dyDescent="0.25">
      <c r="A5556" t="s">
        <v>1130</v>
      </c>
      <c r="B5556" t="s">
        <v>1994</v>
      </c>
      <c r="C5556" t="s">
        <v>2454</v>
      </c>
      <c r="D5556" t="b">
        <v>0</v>
      </c>
    </row>
    <row r="5557" spans="1:4" x14ac:dyDescent="0.25">
      <c r="A5557" t="s">
        <v>1130</v>
      </c>
      <c r="B5557" t="s">
        <v>1994</v>
      </c>
      <c r="C5557" t="s">
        <v>4729</v>
      </c>
      <c r="D5557">
        <v>0</v>
      </c>
    </row>
    <row r="5558" spans="1:4" x14ac:dyDescent="0.25">
      <c r="A5558" t="s">
        <v>1130</v>
      </c>
      <c r="B5558" t="s">
        <v>1994</v>
      </c>
      <c r="C5558" t="s">
        <v>4730</v>
      </c>
      <c r="D5558">
        <v>0</v>
      </c>
    </row>
    <row r="5559" spans="1:4" x14ac:dyDescent="0.25">
      <c r="A5559" t="s">
        <v>1130</v>
      </c>
      <c r="B5559" t="s">
        <v>1994</v>
      </c>
      <c r="C5559" t="s">
        <v>4731</v>
      </c>
      <c r="D5559">
        <v>0</v>
      </c>
    </row>
    <row r="5560" spans="1:4" x14ac:dyDescent="0.25">
      <c r="A5560" t="s">
        <v>1130</v>
      </c>
      <c r="B5560" t="s">
        <v>1994</v>
      </c>
      <c r="C5560" t="s">
        <v>1046</v>
      </c>
      <c r="D5560">
        <v>0</v>
      </c>
    </row>
    <row r="5561" spans="1:4" x14ac:dyDescent="0.25">
      <c r="A5561" t="s">
        <v>1130</v>
      </c>
      <c r="B5561" t="s">
        <v>1994</v>
      </c>
      <c r="C5561" t="s">
        <v>9</v>
      </c>
      <c r="D5561">
        <v>0</v>
      </c>
    </row>
    <row r="5562" spans="1:4" x14ac:dyDescent="0.25">
      <c r="A5562" t="s">
        <v>1130</v>
      </c>
      <c r="B5562" t="s">
        <v>1994</v>
      </c>
      <c r="C5562" t="s">
        <v>4733</v>
      </c>
      <c r="D5562">
        <v>0</v>
      </c>
    </row>
    <row r="5563" spans="1:4" x14ac:dyDescent="0.25">
      <c r="A5563" t="s">
        <v>1130</v>
      </c>
      <c r="B5563" t="s">
        <v>1994</v>
      </c>
      <c r="C5563" t="s">
        <v>4734</v>
      </c>
      <c r="D5563">
        <v>0</v>
      </c>
    </row>
    <row r="5564" spans="1:4" x14ac:dyDescent="0.25">
      <c r="A5564" t="s">
        <v>1130</v>
      </c>
      <c r="B5564" t="s">
        <v>1994</v>
      </c>
      <c r="C5564" t="s">
        <v>4735</v>
      </c>
      <c r="D5564">
        <v>0</v>
      </c>
    </row>
    <row r="5565" spans="1:4" x14ac:dyDescent="0.25">
      <c r="A5565" t="s">
        <v>1130</v>
      </c>
      <c r="B5565" t="s">
        <v>1994</v>
      </c>
      <c r="C5565" t="s">
        <v>1081</v>
      </c>
      <c r="D5565" t="s">
        <v>2983</v>
      </c>
    </row>
    <row r="5566" spans="1:4" x14ac:dyDescent="0.25">
      <c r="A5566" t="s">
        <v>1130</v>
      </c>
      <c r="B5566" t="s">
        <v>1995</v>
      </c>
      <c r="C5566" t="s">
        <v>4725</v>
      </c>
      <c r="D5566">
        <v>371</v>
      </c>
    </row>
    <row r="5567" spans="1:4" x14ac:dyDescent="0.25">
      <c r="A5567" t="s">
        <v>1130</v>
      </c>
      <c r="B5567" t="s">
        <v>1995</v>
      </c>
      <c r="C5567" t="s">
        <v>1083</v>
      </c>
      <c r="D5567" t="b">
        <v>0</v>
      </c>
    </row>
    <row r="5568" spans="1:4" x14ac:dyDescent="0.25">
      <c r="A5568" t="s">
        <v>1130</v>
      </c>
      <c r="B5568" t="s">
        <v>1995</v>
      </c>
      <c r="C5568" t="s">
        <v>4726</v>
      </c>
      <c r="D5568" t="b">
        <v>1</v>
      </c>
    </row>
    <row r="5569" spans="1:4" x14ac:dyDescent="0.25">
      <c r="A5569" t="s">
        <v>1130</v>
      </c>
      <c r="B5569" t="s">
        <v>1995</v>
      </c>
      <c r="C5569" t="s">
        <v>4727</v>
      </c>
      <c r="D5569" t="b">
        <v>0</v>
      </c>
    </row>
    <row r="5570" spans="1:4" x14ac:dyDescent="0.25">
      <c r="A5570" t="s">
        <v>1130</v>
      </c>
      <c r="B5570" t="s">
        <v>1995</v>
      </c>
      <c r="C5570" t="s">
        <v>4728</v>
      </c>
      <c r="D5570" t="b">
        <v>0</v>
      </c>
    </row>
    <row r="5571" spans="1:4" x14ac:dyDescent="0.25">
      <c r="A5571" t="s">
        <v>1130</v>
      </c>
      <c r="B5571" t="s">
        <v>1995</v>
      </c>
      <c r="C5571" t="s">
        <v>2454</v>
      </c>
      <c r="D5571" t="b">
        <v>0</v>
      </c>
    </row>
    <row r="5572" spans="1:4" x14ac:dyDescent="0.25">
      <c r="A5572" t="s">
        <v>1130</v>
      </c>
      <c r="B5572" t="s">
        <v>1995</v>
      </c>
      <c r="C5572" t="s">
        <v>4729</v>
      </c>
      <c r="D5572">
        <v>0</v>
      </c>
    </row>
    <row r="5573" spans="1:4" x14ac:dyDescent="0.25">
      <c r="A5573" t="s">
        <v>1130</v>
      </c>
      <c r="B5573" t="s">
        <v>1995</v>
      </c>
      <c r="C5573" t="s">
        <v>4730</v>
      </c>
      <c r="D5573">
        <v>0</v>
      </c>
    </row>
    <row r="5574" spans="1:4" x14ac:dyDescent="0.25">
      <c r="A5574" t="s">
        <v>1130</v>
      </c>
      <c r="B5574" t="s">
        <v>1995</v>
      </c>
      <c r="C5574" t="s">
        <v>4731</v>
      </c>
      <c r="D5574">
        <v>0</v>
      </c>
    </row>
    <row r="5575" spans="1:4" x14ac:dyDescent="0.25">
      <c r="A5575" t="s">
        <v>1130</v>
      </c>
      <c r="B5575" t="s">
        <v>1995</v>
      </c>
      <c r="C5575" t="s">
        <v>1046</v>
      </c>
      <c r="D5575">
        <v>0</v>
      </c>
    </row>
    <row r="5576" spans="1:4" x14ac:dyDescent="0.25">
      <c r="A5576" t="s">
        <v>1130</v>
      </c>
      <c r="B5576" t="s">
        <v>1995</v>
      </c>
      <c r="C5576" t="s">
        <v>9</v>
      </c>
      <c r="D5576">
        <v>0</v>
      </c>
    </row>
    <row r="5577" spans="1:4" x14ac:dyDescent="0.25">
      <c r="A5577" t="s">
        <v>1130</v>
      </c>
      <c r="B5577" t="s">
        <v>1995</v>
      </c>
      <c r="C5577" t="s">
        <v>4733</v>
      </c>
      <c r="D5577">
        <v>0</v>
      </c>
    </row>
    <row r="5578" spans="1:4" x14ac:dyDescent="0.25">
      <c r="A5578" t="s">
        <v>1130</v>
      </c>
      <c r="B5578" t="s">
        <v>1995</v>
      </c>
      <c r="C5578" t="s">
        <v>4734</v>
      </c>
      <c r="D5578">
        <v>0</v>
      </c>
    </row>
    <row r="5579" spans="1:4" x14ac:dyDescent="0.25">
      <c r="A5579" t="s">
        <v>1130</v>
      </c>
      <c r="B5579" t="s">
        <v>1995</v>
      </c>
      <c r="C5579" t="s">
        <v>4735</v>
      </c>
      <c r="D5579">
        <v>0</v>
      </c>
    </row>
    <row r="5580" spans="1:4" x14ac:dyDescent="0.25">
      <c r="A5580" t="s">
        <v>1130</v>
      </c>
      <c r="B5580" t="s">
        <v>1995</v>
      </c>
      <c r="C5580" t="s">
        <v>1081</v>
      </c>
      <c r="D5580" t="s">
        <v>2983</v>
      </c>
    </row>
    <row r="5581" spans="1:4" x14ac:dyDescent="0.25">
      <c r="A5581" t="s">
        <v>1130</v>
      </c>
      <c r="B5581" t="s">
        <v>1996</v>
      </c>
      <c r="C5581" t="s">
        <v>4725</v>
      </c>
      <c r="D5581">
        <v>372</v>
      </c>
    </row>
    <row r="5582" spans="1:4" x14ac:dyDescent="0.25">
      <c r="A5582" t="s">
        <v>1130</v>
      </c>
      <c r="B5582" t="s">
        <v>1996</v>
      </c>
      <c r="C5582" t="s">
        <v>1083</v>
      </c>
      <c r="D5582" t="b">
        <v>0</v>
      </c>
    </row>
    <row r="5583" spans="1:4" x14ac:dyDescent="0.25">
      <c r="A5583" t="s">
        <v>1130</v>
      </c>
      <c r="B5583" t="s">
        <v>1996</v>
      </c>
      <c r="C5583" t="s">
        <v>4726</v>
      </c>
      <c r="D5583" t="b">
        <v>0</v>
      </c>
    </row>
    <row r="5584" spans="1:4" x14ac:dyDescent="0.25">
      <c r="A5584" t="s">
        <v>1130</v>
      </c>
      <c r="B5584" t="s">
        <v>1996</v>
      </c>
      <c r="C5584" t="s">
        <v>4727</v>
      </c>
      <c r="D5584" t="b">
        <v>0</v>
      </c>
    </row>
    <row r="5585" spans="1:4" x14ac:dyDescent="0.25">
      <c r="A5585" t="s">
        <v>1130</v>
      </c>
      <c r="B5585" t="s">
        <v>1996</v>
      </c>
      <c r="C5585" t="s">
        <v>4728</v>
      </c>
      <c r="D5585" t="b">
        <v>0</v>
      </c>
    </row>
    <row r="5586" spans="1:4" x14ac:dyDescent="0.25">
      <c r="A5586" t="s">
        <v>1130</v>
      </c>
      <c r="B5586" t="s">
        <v>1996</v>
      </c>
      <c r="C5586" t="s">
        <v>2454</v>
      </c>
      <c r="D5586" t="b">
        <v>0</v>
      </c>
    </row>
    <row r="5587" spans="1:4" x14ac:dyDescent="0.25">
      <c r="A5587" t="s">
        <v>1130</v>
      </c>
      <c r="B5587" t="s">
        <v>1996</v>
      </c>
      <c r="C5587" t="s">
        <v>4729</v>
      </c>
      <c r="D5587">
        <v>0</v>
      </c>
    </row>
    <row r="5588" spans="1:4" x14ac:dyDescent="0.25">
      <c r="A5588" t="s">
        <v>1130</v>
      </c>
      <c r="B5588" t="s">
        <v>1996</v>
      </c>
      <c r="C5588" t="s">
        <v>4730</v>
      </c>
      <c r="D5588">
        <v>0</v>
      </c>
    </row>
    <row r="5589" spans="1:4" x14ac:dyDescent="0.25">
      <c r="A5589" t="s">
        <v>1130</v>
      </c>
      <c r="B5589" t="s">
        <v>1996</v>
      </c>
      <c r="C5589" t="s">
        <v>4731</v>
      </c>
      <c r="D5589">
        <v>0</v>
      </c>
    </row>
    <row r="5590" spans="1:4" x14ac:dyDescent="0.25">
      <c r="A5590" t="s">
        <v>1130</v>
      </c>
      <c r="B5590" t="s">
        <v>1996</v>
      </c>
      <c r="C5590" t="s">
        <v>1046</v>
      </c>
      <c r="D5590">
        <v>0</v>
      </c>
    </row>
    <row r="5591" spans="1:4" x14ac:dyDescent="0.25">
      <c r="A5591" t="s">
        <v>1130</v>
      </c>
      <c r="B5591" t="s">
        <v>1996</v>
      </c>
      <c r="C5591" t="s">
        <v>9</v>
      </c>
      <c r="D5591">
        <v>0</v>
      </c>
    </row>
    <row r="5592" spans="1:4" x14ac:dyDescent="0.25">
      <c r="A5592" t="s">
        <v>1130</v>
      </c>
      <c r="B5592" t="s">
        <v>1996</v>
      </c>
      <c r="C5592" t="s">
        <v>4733</v>
      </c>
      <c r="D5592">
        <v>0</v>
      </c>
    </row>
    <row r="5593" spans="1:4" x14ac:dyDescent="0.25">
      <c r="A5593" t="s">
        <v>1130</v>
      </c>
      <c r="B5593" t="s">
        <v>1996</v>
      </c>
      <c r="C5593" t="s">
        <v>4734</v>
      </c>
      <c r="D5593">
        <v>0</v>
      </c>
    </row>
    <row r="5594" spans="1:4" x14ac:dyDescent="0.25">
      <c r="A5594" t="s">
        <v>1130</v>
      </c>
      <c r="B5594" t="s">
        <v>1996</v>
      </c>
      <c r="C5594" t="s">
        <v>4735</v>
      </c>
      <c r="D5594">
        <v>0</v>
      </c>
    </row>
    <row r="5595" spans="1:4" x14ac:dyDescent="0.25">
      <c r="A5595" t="s">
        <v>1130</v>
      </c>
      <c r="B5595" t="s">
        <v>1996</v>
      </c>
      <c r="C5595" t="s">
        <v>1081</v>
      </c>
      <c r="D5595" t="s">
        <v>3111</v>
      </c>
    </row>
    <row r="5596" spans="1:4" x14ac:dyDescent="0.25">
      <c r="A5596" t="s">
        <v>1130</v>
      </c>
      <c r="B5596" t="s">
        <v>1997</v>
      </c>
      <c r="C5596" t="s">
        <v>4725</v>
      </c>
      <c r="D5596">
        <v>373</v>
      </c>
    </row>
    <row r="5597" spans="1:4" x14ac:dyDescent="0.25">
      <c r="A5597" t="s">
        <v>1130</v>
      </c>
      <c r="B5597" t="s">
        <v>1997</v>
      </c>
      <c r="C5597" t="s">
        <v>1083</v>
      </c>
      <c r="D5597" t="b">
        <v>0</v>
      </c>
    </row>
    <row r="5598" spans="1:4" x14ac:dyDescent="0.25">
      <c r="A5598" t="s">
        <v>1130</v>
      </c>
      <c r="B5598" t="s">
        <v>1997</v>
      </c>
      <c r="C5598" t="s">
        <v>4726</v>
      </c>
      <c r="D5598" t="b">
        <v>1</v>
      </c>
    </row>
    <row r="5599" spans="1:4" x14ac:dyDescent="0.25">
      <c r="A5599" t="s">
        <v>1130</v>
      </c>
      <c r="B5599" t="s">
        <v>1997</v>
      </c>
      <c r="C5599" t="s">
        <v>4727</v>
      </c>
      <c r="D5599" t="b">
        <v>0</v>
      </c>
    </row>
    <row r="5600" spans="1:4" x14ac:dyDescent="0.25">
      <c r="A5600" t="s">
        <v>1130</v>
      </c>
      <c r="B5600" t="s">
        <v>1997</v>
      </c>
      <c r="C5600" t="s">
        <v>4728</v>
      </c>
      <c r="D5600" t="b">
        <v>0</v>
      </c>
    </row>
    <row r="5601" spans="1:4" x14ac:dyDescent="0.25">
      <c r="A5601" t="s">
        <v>1130</v>
      </c>
      <c r="B5601" t="s">
        <v>1997</v>
      </c>
      <c r="C5601" t="s">
        <v>2454</v>
      </c>
      <c r="D5601" t="b">
        <v>0</v>
      </c>
    </row>
    <row r="5602" spans="1:4" x14ac:dyDescent="0.25">
      <c r="A5602" t="s">
        <v>1130</v>
      </c>
      <c r="B5602" t="s">
        <v>1997</v>
      </c>
      <c r="C5602" t="s">
        <v>4729</v>
      </c>
      <c r="D5602">
        <v>0</v>
      </c>
    </row>
    <row r="5603" spans="1:4" x14ac:dyDescent="0.25">
      <c r="A5603" t="s">
        <v>1130</v>
      </c>
      <c r="B5603" t="s">
        <v>1997</v>
      </c>
      <c r="C5603" t="s">
        <v>4730</v>
      </c>
      <c r="D5603">
        <v>0</v>
      </c>
    </row>
    <row r="5604" spans="1:4" x14ac:dyDescent="0.25">
      <c r="A5604" t="s">
        <v>1130</v>
      </c>
      <c r="B5604" t="s">
        <v>1997</v>
      </c>
      <c r="C5604" t="s">
        <v>4731</v>
      </c>
      <c r="D5604">
        <v>0</v>
      </c>
    </row>
    <row r="5605" spans="1:4" x14ac:dyDescent="0.25">
      <c r="A5605" t="s">
        <v>1130</v>
      </c>
      <c r="B5605" t="s">
        <v>1997</v>
      </c>
      <c r="C5605" t="s">
        <v>1046</v>
      </c>
      <c r="D5605">
        <v>0</v>
      </c>
    </row>
    <row r="5606" spans="1:4" x14ac:dyDescent="0.25">
      <c r="A5606" t="s">
        <v>1130</v>
      </c>
      <c r="B5606" t="s">
        <v>1997</v>
      </c>
      <c r="C5606" t="s">
        <v>9</v>
      </c>
      <c r="D5606">
        <v>0</v>
      </c>
    </row>
    <row r="5607" spans="1:4" x14ac:dyDescent="0.25">
      <c r="A5607" t="s">
        <v>1130</v>
      </c>
      <c r="B5607" t="s">
        <v>1997</v>
      </c>
      <c r="C5607" t="s">
        <v>4733</v>
      </c>
      <c r="D5607">
        <v>0</v>
      </c>
    </row>
    <row r="5608" spans="1:4" x14ac:dyDescent="0.25">
      <c r="A5608" t="s">
        <v>1130</v>
      </c>
      <c r="B5608" t="s">
        <v>1997</v>
      </c>
      <c r="C5608" t="s">
        <v>4734</v>
      </c>
      <c r="D5608">
        <v>0</v>
      </c>
    </row>
    <row r="5609" spans="1:4" x14ac:dyDescent="0.25">
      <c r="A5609" t="s">
        <v>1130</v>
      </c>
      <c r="B5609" t="s">
        <v>1997</v>
      </c>
      <c r="C5609" t="s">
        <v>4735</v>
      </c>
      <c r="D5609">
        <v>0</v>
      </c>
    </row>
    <row r="5610" spans="1:4" x14ac:dyDescent="0.25">
      <c r="A5610" t="s">
        <v>1130</v>
      </c>
      <c r="B5610" t="s">
        <v>1997</v>
      </c>
      <c r="C5610" t="s">
        <v>1081</v>
      </c>
      <c r="D5610" t="s">
        <v>2983</v>
      </c>
    </row>
    <row r="5611" spans="1:4" x14ac:dyDescent="0.25">
      <c r="A5611" t="s">
        <v>1130</v>
      </c>
      <c r="B5611" t="s">
        <v>1999</v>
      </c>
      <c r="C5611" t="s">
        <v>4725</v>
      </c>
      <c r="D5611">
        <v>374</v>
      </c>
    </row>
    <row r="5612" spans="1:4" x14ac:dyDescent="0.25">
      <c r="A5612" t="s">
        <v>1130</v>
      </c>
      <c r="B5612" t="s">
        <v>1999</v>
      </c>
      <c r="C5612" t="s">
        <v>1083</v>
      </c>
      <c r="D5612" t="b">
        <v>0</v>
      </c>
    </row>
    <row r="5613" spans="1:4" x14ac:dyDescent="0.25">
      <c r="A5613" t="s">
        <v>1130</v>
      </c>
      <c r="B5613" t="s">
        <v>1999</v>
      </c>
      <c r="C5613" t="s">
        <v>4726</v>
      </c>
      <c r="D5613" t="b">
        <v>1</v>
      </c>
    </row>
    <row r="5614" spans="1:4" x14ac:dyDescent="0.25">
      <c r="A5614" t="s">
        <v>1130</v>
      </c>
      <c r="B5614" t="s">
        <v>1999</v>
      </c>
      <c r="C5614" t="s">
        <v>4727</v>
      </c>
      <c r="D5614" t="b">
        <v>1</v>
      </c>
    </row>
    <row r="5615" spans="1:4" x14ac:dyDescent="0.25">
      <c r="A5615" t="s">
        <v>1130</v>
      </c>
      <c r="B5615" t="s">
        <v>1999</v>
      </c>
      <c r="C5615" t="s">
        <v>4728</v>
      </c>
      <c r="D5615" t="b">
        <v>0</v>
      </c>
    </row>
    <row r="5616" spans="1:4" x14ac:dyDescent="0.25">
      <c r="A5616" t="s">
        <v>1130</v>
      </c>
      <c r="B5616" t="s">
        <v>1999</v>
      </c>
      <c r="C5616" t="s">
        <v>2454</v>
      </c>
      <c r="D5616" t="b">
        <v>0</v>
      </c>
    </row>
    <row r="5617" spans="1:4" x14ac:dyDescent="0.25">
      <c r="A5617" t="s">
        <v>1130</v>
      </c>
      <c r="B5617" t="s">
        <v>1999</v>
      </c>
      <c r="C5617" t="s">
        <v>4729</v>
      </c>
      <c r="D5617">
        <v>0</v>
      </c>
    </row>
    <row r="5618" spans="1:4" x14ac:dyDescent="0.25">
      <c r="A5618" t="s">
        <v>1130</v>
      </c>
      <c r="B5618" t="s">
        <v>1999</v>
      </c>
      <c r="C5618" t="s">
        <v>4730</v>
      </c>
      <c r="D5618">
        <v>0</v>
      </c>
    </row>
    <row r="5619" spans="1:4" x14ac:dyDescent="0.25">
      <c r="A5619" t="s">
        <v>1130</v>
      </c>
      <c r="B5619" t="s">
        <v>1999</v>
      </c>
      <c r="C5619" t="s">
        <v>4731</v>
      </c>
      <c r="D5619">
        <v>0</v>
      </c>
    </row>
    <row r="5620" spans="1:4" x14ac:dyDescent="0.25">
      <c r="A5620" t="s">
        <v>1130</v>
      </c>
      <c r="B5620" t="s">
        <v>1999</v>
      </c>
      <c r="C5620" t="s">
        <v>1046</v>
      </c>
      <c r="D5620">
        <v>0</v>
      </c>
    </row>
    <row r="5621" spans="1:4" x14ac:dyDescent="0.25">
      <c r="A5621" t="s">
        <v>1130</v>
      </c>
      <c r="B5621" t="s">
        <v>1999</v>
      </c>
      <c r="C5621" t="s">
        <v>9</v>
      </c>
      <c r="D5621">
        <v>0</v>
      </c>
    </row>
    <row r="5622" spans="1:4" x14ac:dyDescent="0.25">
      <c r="A5622" t="s">
        <v>1130</v>
      </c>
      <c r="B5622" t="s">
        <v>1999</v>
      </c>
      <c r="C5622" t="s">
        <v>4733</v>
      </c>
      <c r="D5622">
        <v>0</v>
      </c>
    </row>
    <row r="5623" spans="1:4" x14ac:dyDescent="0.25">
      <c r="A5623" t="s">
        <v>1130</v>
      </c>
      <c r="B5623" t="s">
        <v>1999</v>
      </c>
      <c r="C5623" t="s">
        <v>4734</v>
      </c>
      <c r="D5623">
        <v>0</v>
      </c>
    </row>
    <row r="5624" spans="1:4" x14ac:dyDescent="0.25">
      <c r="A5624" t="s">
        <v>1130</v>
      </c>
      <c r="B5624" t="s">
        <v>1999</v>
      </c>
      <c r="C5624" t="s">
        <v>4735</v>
      </c>
      <c r="D5624">
        <v>0</v>
      </c>
    </row>
    <row r="5625" spans="1:4" x14ac:dyDescent="0.25">
      <c r="A5625" t="s">
        <v>1130</v>
      </c>
      <c r="B5625" t="s">
        <v>1999</v>
      </c>
      <c r="C5625" t="s">
        <v>1081</v>
      </c>
      <c r="D5625" t="s">
        <v>3111</v>
      </c>
    </row>
    <row r="5626" spans="1:4" x14ac:dyDescent="0.25">
      <c r="A5626" t="s">
        <v>1130</v>
      </c>
      <c r="B5626" t="s">
        <v>2000</v>
      </c>
      <c r="C5626" t="s">
        <v>4725</v>
      </c>
      <c r="D5626">
        <v>375</v>
      </c>
    </row>
    <row r="5627" spans="1:4" x14ac:dyDescent="0.25">
      <c r="A5627" t="s">
        <v>1130</v>
      </c>
      <c r="B5627" t="s">
        <v>2000</v>
      </c>
      <c r="C5627" t="s">
        <v>1083</v>
      </c>
      <c r="D5627" t="b">
        <v>0</v>
      </c>
    </row>
    <row r="5628" spans="1:4" x14ac:dyDescent="0.25">
      <c r="A5628" t="s">
        <v>1130</v>
      </c>
      <c r="B5628" t="s">
        <v>2000</v>
      </c>
      <c r="C5628" t="s">
        <v>4726</v>
      </c>
      <c r="D5628" t="b">
        <v>0</v>
      </c>
    </row>
    <row r="5629" spans="1:4" x14ac:dyDescent="0.25">
      <c r="A5629" t="s">
        <v>1130</v>
      </c>
      <c r="B5629" t="s">
        <v>2000</v>
      </c>
      <c r="C5629" t="s">
        <v>4727</v>
      </c>
      <c r="D5629" t="b">
        <v>0</v>
      </c>
    </row>
    <row r="5630" spans="1:4" x14ac:dyDescent="0.25">
      <c r="A5630" t="s">
        <v>1130</v>
      </c>
      <c r="B5630" t="s">
        <v>2000</v>
      </c>
      <c r="C5630" t="s">
        <v>4728</v>
      </c>
      <c r="D5630" t="b">
        <v>0</v>
      </c>
    </row>
    <row r="5631" spans="1:4" x14ac:dyDescent="0.25">
      <c r="A5631" t="s">
        <v>1130</v>
      </c>
      <c r="B5631" t="s">
        <v>2000</v>
      </c>
      <c r="C5631" t="s">
        <v>2454</v>
      </c>
      <c r="D5631" t="b">
        <v>0</v>
      </c>
    </row>
    <row r="5632" spans="1:4" x14ac:dyDescent="0.25">
      <c r="A5632" t="s">
        <v>1130</v>
      </c>
      <c r="B5632" t="s">
        <v>2000</v>
      </c>
      <c r="C5632" t="s">
        <v>4729</v>
      </c>
      <c r="D5632">
        <v>0</v>
      </c>
    </row>
    <row r="5633" spans="1:4" x14ac:dyDescent="0.25">
      <c r="A5633" t="s">
        <v>1130</v>
      </c>
      <c r="B5633" t="s">
        <v>2000</v>
      </c>
      <c r="C5633" t="s">
        <v>4730</v>
      </c>
      <c r="D5633">
        <v>0</v>
      </c>
    </row>
    <row r="5634" spans="1:4" x14ac:dyDescent="0.25">
      <c r="A5634" t="s">
        <v>1130</v>
      </c>
      <c r="B5634" t="s">
        <v>2000</v>
      </c>
      <c r="C5634" t="s">
        <v>4731</v>
      </c>
      <c r="D5634">
        <v>0</v>
      </c>
    </row>
    <row r="5635" spans="1:4" x14ac:dyDescent="0.25">
      <c r="A5635" t="s">
        <v>1130</v>
      </c>
      <c r="B5635" t="s">
        <v>2000</v>
      </c>
      <c r="C5635" t="s">
        <v>1046</v>
      </c>
      <c r="D5635">
        <v>0</v>
      </c>
    </row>
    <row r="5636" spans="1:4" x14ac:dyDescent="0.25">
      <c r="A5636" t="s">
        <v>1130</v>
      </c>
      <c r="B5636" t="s">
        <v>2000</v>
      </c>
      <c r="C5636" t="s">
        <v>9</v>
      </c>
      <c r="D5636">
        <v>0</v>
      </c>
    </row>
    <row r="5637" spans="1:4" x14ac:dyDescent="0.25">
      <c r="A5637" t="s">
        <v>1130</v>
      </c>
      <c r="B5637" t="s">
        <v>2000</v>
      </c>
      <c r="C5637" t="s">
        <v>4733</v>
      </c>
      <c r="D5637">
        <v>0</v>
      </c>
    </row>
    <row r="5638" spans="1:4" x14ac:dyDescent="0.25">
      <c r="A5638" t="s">
        <v>1130</v>
      </c>
      <c r="B5638" t="s">
        <v>2000</v>
      </c>
      <c r="C5638" t="s">
        <v>4734</v>
      </c>
      <c r="D5638">
        <v>0</v>
      </c>
    </row>
    <row r="5639" spans="1:4" x14ac:dyDescent="0.25">
      <c r="A5639" t="s">
        <v>1130</v>
      </c>
      <c r="B5639" t="s">
        <v>2000</v>
      </c>
      <c r="C5639" t="s">
        <v>4735</v>
      </c>
      <c r="D5639">
        <v>0</v>
      </c>
    </row>
    <row r="5640" spans="1:4" x14ac:dyDescent="0.25">
      <c r="A5640" t="s">
        <v>1130</v>
      </c>
      <c r="B5640" t="s">
        <v>2000</v>
      </c>
      <c r="C5640" t="s">
        <v>1081</v>
      </c>
      <c r="D5640" t="s">
        <v>3111</v>
      </c>
    </row>
    <row r="5641" spans="1:4" x14ac:dyDescent="0.25">
      <c r="A5641" t="s">
        <v>1130</v>
      </c>
      <c r="B5641" t="s">
        <v>2001</v>
      </c>
      <c r="C5641" t="s">
        <v>4725</v>
      </c>
      <c r="D5641">
        <v>376</v>
      </c>
    </row>
    <row r="5642" spans="1:4" x14ac:dyDescent="0.25">
      <c r="A5642" t="s">
        <v>1130</v>
      </c>
      <c r="B5642" t="s">
        <v>2001</v>
      </c>
      <c r="C5642" t="s">
        <v>1083</v>
      </c>
      <c r="D5642" t="b">
        <v>0</v>
      </c>
    </row>
    <row r="5643" spans="1:4" x14ac:dyDescent="0.25">
      <c r="A5643" t="s">
        <v>1130</v>
      </c>
      <c r="B5643" t="s">
        <v>2001</v>
      </c>
      <c r="C5643" t="s">
        <v>4726</v>
      </c>
      <c r="D5643" t="b">
        <v>0</v>
      </c>
    </row>
    <row r="5644" spans="1:4" x14ac:dyDescent="0.25">
      <c r="A5644" t="s">
        <v>1130</v>
      </c>
      <c r="B5644" t="s">
        <v>2001</v>
      </c>
      <c r="C5644" t="s">
        <v>4727</v>
      </c>
      <c r="D5644" t="b">
        <v>0</v>
      </c>
    </row>
    <row r="5645" spans="1:4" x14ac:dyDescent="0.25">
      <c r="A5645" t="s">
        <v>1130</v>
      </c>
      <c r="B5645" t="s">
        <v>2001</v>
      </c>
      <c r="C5645" t="s">
        <v>4728</v>
      </c>
      <c r="D5645" t="b">
        <v>0</v>
      </c>
    </row>
    <row r="5646" spans="1:4" x14ac:dyDescent="0.25">
      <c r="A5646" t="s">
        <v>1130</v>
      </c>
      <c r="B5646" t="s">
        <v>2001</v>
      </c>
      <c r="C5646" t="s">
        <v>2454</v>
      </c>
      <c r="D5646" t="b">
        <v>0</v>
      </c>
    </row>
    <row r="5647" spans="1:4" x14ac:dyDescent="0.25">
      <c r="A5647" t="s">
        <v>1130</v>
      </c>
      <c r="B5647" t="s">
        <v>2001</v>
      </c>
      <c r="C5647" t="s">
        <v>4729</v>
      </c>
      <c r="D5647">
        <v>0</v>
      </c>
    </row>
    <row r="5648" spans="1:4" x14ac:dyDescent="0.25">
      <c r="A5648" t="s">
        <v>1130</v>
      </c>
      <c r="B5648" t="s">
        <v>2001</v>
      </c>
      <c r="C5648" t="s">
        <v>4730</v>
      </c>
      <c r="D5648">
        <v>0</v>
      </c>
    </row>
    <row r="5649" spans="1:4" x14ac:dyDescent="0.25">
      <c r="A5649" t="s">
        <v>1130</v>
      </c>
      <c r="B5649" t="s">
        <v>2001</v>
      </c>
      <c r="C5649" t="s">
        <v>4731</v>
      </c>
      <c r="D5649">
        <v>0</v>
      </c>
    </row>
    <row r="5650" spans="1:4" x14ac:dyDescent="0.25">
      <c r="A5650" t="s">
        <v>1130</v>
      </c>
      <c r="B5650" t="s">
        <v>2001</v>
      </c>
      <c r="C5650" t="s">
        <v>1046</v>
      </c>
      <c r="D5650">
        <v>0</v>
      </c>
    </row>
    <row r="5651" spans="1:4" x14ac:dyDescent="0.25">
      <c r="A5651" t="s">
        <v>1130</v>
      </c>
      <c r="B5651" t="s">
        <v>2001</v>
      </c>
      <c r="C5651" t="s">
        <v>9</v>
      </c>
      <c r="D5651">
        <v>0</v>
      </c>
    </row>
    <row r="5652" spans="1:4" x14ac:dyDescent="0.25">
      <c r="A5652" t="s">
        <v>1130</v>
      </c>
      <c r="B5652" t="s">
        <v>2001</v>
      </c>
      <c r="C5652" t="s">
        <v>4733</v>
      </c>
      <c r="D5652">
        <v>0</v>
      </c>
    </row>
    <row r="5653" spans="1:4" x14ac:dyDescent="0.25">
      <c r="A5653" t="s">
        <v>1130</v>
      </c>
      <c r="B5653" t="s">
        <v>2001</v>
      </c>
      <c r="C5653" t="s">
        <v>4734</v>
      </c>
      <c r="D5653">
        <v>0</v>
      </c>
    </row>
    <row r="5654" spans="1:4" x14ac:dyDescent="0.25">
      <c r="A5654" t="s">
        <v>1130</v>
      </c>
      <c r="B5654" t="s">
        <v>2001</v>
      </c>
      <c r="C5654" t="s">
        <v>4735</v>
      </c>
      <c r="D5654">
        <v>0</v>
      </c>
    </row>
    <row r="5655" spans="1:4" x14ac:dyDescent="0.25">
      <c r="A5655" t="s">
        <v>1130</v>
      </c>
      <c r="B5655" t="s">
        <v>2001</v>
      </c>
      <c r="C5655" t="s">
        <v>1081</v>
      </c>
      <c r="D5655" t="s">
        <v>3111</v>
      </c>
    </row>
    <row r="5656" spans="1:4" x14ac:dyDescent="0.25">
      <c r="A5656" t="s">
        <v>1130</v>
      </c>
      <c r="B5656" t="s">
        <v>2002</v>
      </c>
      <c r="C5656" t="s">
        <v>4725</v>
      </c>
      <c r="D5656">
        <v>377</v>
      </c>
    </row>
    <row r="5657" spans="1:4" x14ac:dyDescent="0.25">
      <c r="A5657" t="s">
        <v>1130</v>
      </c>
      <c r="B5657" t="s">
        <v>2002</v>
      </c>
      <c r="C5657" t="s">
        <v>1083</v>
      </c>
      <c r="D5657" t="b">
        <v>0</v>
      </c>
    </row>
    <row r="5658" spans="1:4" x14ac:dyDescent="0.25">
      <c r="A5658" t="s">
        <v>1130</v>
      </c>
      <c r="B5658" t="s">
        <v>2002</v>
      </c>
      <c r="C5658" t="s">
        <v>4726</v>
      </c>
      <c r="D5658" t="b">
        <v>0</v>
      </c>
    </row>
    <row r="5659" spans="1:4" x14ac:dyDescent="0.25">
      <c r="A5659" t="s">
        <v>1130</v>
      </c>
      <c r="B5659" t="s">
        <v>2002</v>
      </c>
      <c r="C5659" t="s">
        <v>4727</v>
      </c>
      <c r="D5659" t="b">
        <v>0</v>
      </c>
    </row>
    <row r="5660" spans="1:4" x14ac:dyDescent="0.25">
      <c r="A5660" t="s">
        <v>1130</v>
      </c>
      <c r="B5660" t="s">
        <v>2002</v>
      </c>
      <c r="C5660" t="s">
        <v>4728</v>
      </c>
      <c r="D5660" t="b">
        <v>0</v>
      </c>
    </row>
    <row r="5661" spans="1:4" x14ac:dyDescent="0.25">
      <c r="A5661" t="s">
        <v>1130</v>
      </c>
      <c r="B5661" t="s">
        <v>2002</v>
      </c>
      <c r="C5661" t="s">
        <v>2454</v>
      </c>
      <c r="D5661" t="b">
        <v>0</v>
      </c>
    </row>
    <row r="5662" spans="1:4" x14ac:dyDescent="0.25">
      <c r="A5662" t="s">
        <v>1130</v>
      </c>
      <c r="B5662" t="s">
        <v>2002</v>
      </c>
      <c r="C5662" t="s">
        <v>4729</v>
      </c>
      <c r="D5662">
        <v>0</v>
      </c>
    </row>
    <row r="5663" spans="1:4" x14ac:dyDescent="0.25">
      <c r="A5663" t="s">
        <v>1130</v>
      </c>
      <c r="B5663" t="s">
        <v>2002</v>
      </c>
      <c r="C5663" t="s">
        <v>4730</v>
      </c>
      <c r="D5663">
        <v>0</v>
      </c>
    </row>
    <row r="5664" spans="1:4" x14ac:dyDescent="0.25">
      <c r="A5664" t="s">
        <v>1130</v>
      </c>
      <c r="B5664" t="s">
        <v>2002</v>
      </c>
      <c r="C5664" t="s">
        <v>4731</v>
      </c>
      <c r="D5664">
        <v>0</v>
      </c>
    </row>
    <row r="5665" spans="1:4" x14ac:dyDescent="0.25">
      <c r="A5665" t="s">
        <v>1130</v>
      </c>
      <c r="B5665" t="s">
        <v>2002</v>
      </c>
      <c r="C5665" t="s">
        <v>1046</v>
      </c>
      <c r="D5665">
        <v>0</v>
      </c>
    </row>
    <row r="5666" spans="1:4" x14ac:dyDescent="0.25">
      <c r="A5666" t="s">
        <v>1130</v>
      </c>
      <c r="B5666" t="s">
        <v>2002</v>
      </c>
      <c r="C5666" t="s">
        <v>9</v>
      </c>
      <c r="D5666">
        <v>0</v>
      </c>
    </row>
    <row r="5667" spans="1:4" x14ac:dyDescent="0.25">
      <c r="A5667" t="s">
        <v>1130</v>
      </c>
      <c r="B5667" t="s">
        <v>2002</v>
      </c>
      <c r="C5667" t="s">
        <v>4733</v>
      </c>
      <c r="D5667">
        <v>0</v>
      </c>
    </row>
    <row r="5668" spans="1:4" x14ac:dyDescent="0.25">
      <c r="A5668" t="s">
        <v>1130</v>
      </c>
      <c r="B5668" t="s">
        <v>2002</v>
      </c>
      <c r="C5668" t="s">
        <v>4734</v>
      </c>
      <c r="D5668">
        <v>0</v>
      </c>
    </row>
    <row r="5669" spans="1:4" x14ac:dyDescent="0.25">
      <c r="A5669" t="s">
        <v>1130</v>
      </c>
      <c r="B5669" t="s">
        <v>2002</v>
      </c>
      <c r="C5669" t="s">
        <v>4735</v>
      </c>
      <c r="D5669">
        <v>0</v>
      </c>
    </row>
    <row r="5670" spans="1:4" x14ac:dyDescent="0.25">
      <c r="A5670" t="s">
        <v>1130</v>
      </c>
      <c r="B5670" t="s">
        <v>2002</v>
      </c>
      <c r="C5670" t="s">
        <v>1081</v>
      </c>
      <c r="D5670" t="s">
        <v>3111</v>
      </c>
    </row>
    <row r="5671" spans="1:4" x14ac:dyDescent="0.25">
      <c r="A5671" t="s">
        <v>1130</v>
      </c>
      <c r="B5671" t="s">
        <v>2003</v>
      </c>
      <c r="C5671" t="s">
        <v>4725</v>
      </c>
      <c r="D5671">
        <v>378</v>
      </c>
    </row>
    <row r="5672" spans="1:4" x14ac:dyDescent="0.25">
      <c r="A5672" t="s">
        <v>1130</v>
      </c>
      <c r="B5672" t="s">
        <v>2003</v>
      </c>
      <c r="C5672" t="s">
        <v>1083</v>
      </c>
      <c r="D5672" t="b">
        <v>0</v>
      </c>
    </row>
    <row r="5673" spans="1:4" x14ac:dyDescent="0.25">
      <c r="A5673" t="s">
        <v>1130</v>
      </c>
      <c r="B5673" t="s">
        <v>2003</v>
      </c>
      <c r="C5673" t="s">
        <v>4726</v>
      </c>
      <c r="D5673" t="b">
        <v>0</v>
      </c>
    </row>
    <row r="5674" spans="1:4" x14ac:dyDescent="0.25">
      <c r="A5674" t="s">
        <v>1130</v>
      </c>
      <c r="B5674" t="s">
        <v>2003</v>
      </c>
      <c r="C5674" t="s">
        <v>4727</v>
      </c>
      <c r="D5674" t="b">
        <v>0</v>
      </c>
    </row>
    <row r="5675" spans="1:4" x14ac:dyDescent="0.25">
      <c r="A5675" t="s">
        <v>1130</v>
      </c>
      <c r="B5675" t="s">
        <v>2003</v>
      </c>
      <c r="C5675" t="s">
        <v>4728</v>
      </c>
      <c r="D5675" t="b">
        <v>0</v>
      </c>
    </row>
    <row r="5676" spans="1:4" x14ac:dyDescent="0.25">
      <c r="A5676" t="s">
        <v>1130</v>
      </c>
      <c r="B5676" t="s">
        <v>2003</v>
      </c>
      <c r="C5676" t="s">
        <v>2454</v>
      </c>
      <c r="D5676" t="b">
        <v>0</v>
      </c>
    </row>
    <row r="5677" spans="1:4" x14ac:dyDescent="0.25">
      <c r="A5677" t="s">
        <v>1130</v>
      </c>
      <c r="B5677" t="s">
        <v>2003</v>
      </c>
      <c r="C5677" t="s">
        <v>4729</v>
      </c>
      <c r="D5677">
        <v>0</v>
      </c>
    </row>
    <row r="5678" spans="1:4" x14ac:dyDescent="0.25">
      <c r="A5678" t="s">
        <v>1130</v>
      </c>
      <c r="B5678" t="s">
        <v>2003</v>
      </c>
      <c r="C5678" t="s">
        <v>4730</v>
      </c>
      <c r="D5678">
        <v>0</v>
      </c>
    </row>
    <row r="5679" spans="1:4" x14ac:dyDescent="0.25">
      <c r="A5679" t="s">
        <v>1130</v>
      </c>
      <c r="B5679" t="s">
        <v>2003</v>
      </c>
      <c r="C5679" t="s">
        <v>4731</v>
      </c>
      <c r="D5679">
        <v>0</v>
      </c>
    </row>
    <row r="5680" spans="1:4" x14ac:dyDescent="0.25">
      <c r="A5680" t="s">
        <v>1130</v>
      </c>
      <c r="B5680" t="s">
        <v>2003</v>
      </c>
      <c r="C5680" t="s">
        <v>1046</v>
      </c>
      <c r="D5680">
        <v>0</v>
      </c>
    </row>
    <row r="5681" spans="1:4" x14ac:dyDescent="0.25">
      <c r="A5681" t="s">
        <v>1130</v>
      </c>
      <c r="B5681" t="s">
        <v>2003</v>
      </c>
      <c r="C5681" t="s">
        <v>9</v>
      </c>
      <c r="D5681">
        <v>0</v>
      </c>
    </row>
    <row r="5682" spans="1:4" x14ac:dyDescent="0.25">
      <c r="A5682" t="s">
        <v>1130</v>
      </c>
      <c r="B5682" t="s">
        <v>2003</v>
      </c>
      <c r="C5682" t="s">
        <v>4733</v>
      </c>
      <c r="D5682">
        <v>0</v>
      </c>
    </row>
    <row r="5683" spans="1:4" x14ac:dyDescent="0.25">
      <c r="A5683" t="s">
        <v>1130</v>
      </c>
      <c r="B5683" t="s">
        <v>2003</v>
      </c>
      <c r="C5683" t="s">
        <v>4734</v>
      </c>
      <c r="D5683">
        <v>0</v>
      </c>
    </row>
    <row r="5684" spans="1:4" x14ac:dyDescent="0.25">
      <c r="A5684" t="s">
        <v>1130</v>
      </c>
      <c r="B5684" t="s">
        <v>2003</v>
      </c>
      <c r="C5684" t="s">
        <v>4735</v>
      </c>
      <c r="D5684">
        <v>0</v>
      </c>
    </row>
    <row r="5685" spans="1:4" x14ac:dyDescent="0.25">
      <c r="A5685" t="s">
        <v>1130</v>
      </c>
      <c r="B5685" t="s">
        <v>2003</v>
      </c>
      <c r="C5685" t="s">
        <v>1081</v>
      </c>
      <c r="D5685" t="s">
        <v>3111</v>
      </c>
    </row>
    <row r="5686" spans="1:4" x14ac:dyDescent="0.25">
      <c r="A5686" t="s">
        <v>1130</v>
      </c>
      <c r="B5686" t="s">
        <v>2005</v>
      </c>
      <c r="C5686" t="s">
        <v>4725</v>
      </c>
      <c r="D5686">
        <v>379</v>
      </c>
    </row>
    <row r="5687" spans="1:4" x14ac:dyDescent="0.25">
      <c r="A5687" t="s">
        <v>1130</v>
      </c>
      <c r="B5687" t="s">
        <v>2005</v>
      </c>
      <c r="C5687" t="s">
        <v>1083</v>
      </c>
      <c r="D5687" t="b">
        <v>0</v>
      </c>
    </row>
    <row r="5688" spans="1:4" x14ac:dyDescent="0.25">
      <c r="A5688" t="s">
        <v>1130</v>
      </c>
      <c r="B5688" t="s">
        <v>2005</v>
      </c>
      <c r="C5688" t="s">
        <v>4726</v>
      </c>
      <c r="D5688" t="b">
        <v>0</v>
      </c>
    </row>
    <row r="5689" spans="1:4" x14ac:dyDescent="0.25">
      <c r="A5689" t="s">
        <v>1130</v>
      </c>
      <c r="B5689" t="s">
        <v>2005</v>
      </c>
      <c r="C5689" t="s">
        <v>4727</v>
      </c>
      <c r="D5689" t="b">
        <v>0</v>
      </c>
    </row>
    <row r="5690" spans="1:4" x14ac:dyDescent="0.25">
      <c r="A5690" t="s">
        <v>1130</v>
      </c>
      <c r="B5690" t="s">
        <v>2005</v>
      </c>
      <c r="C5690" t="s">
        <v>4728</v>
      </c>
      <c r="D5690" t="b">
        <v>0</v>
      </c>
    </row>
    <row r="5691" spans="1:4" x14ac:dyDescent="0.25">
      <c r="A5691" t="s">
        <v>1130</v>
      </c>
      <c r="B5691" t="s">
        <v>2005</v>
      </c>
      <c r="C5691" t="s">
        <v>2454</v>
      </c>
      <c r="D5691" t="b">
        <v>0</v>
      </c>
    </row>
    <row r="5692" spans="1:4" x14ac:dyDescent="0.25">
      <c r="A5692" t="s">
        <v>1130</v>
      </c>
      <c r="B5692" t="s">
        <v>2005</v>
      </c>
      <c r="C5692" t="s">
        <v>4729</v>
      </c>
      <c r="D5692">
        <v>0</v>
      </c>
    </row>
    <row r="5693" spans="1:4" x14ac:dyDescent="0.25">
      <c r="A5693" t="s">
        <v>1130</v>
      </c>
      <c r="B5693" t="s">
        <v>2005</v>
      </c>
      <c r="C5693" t="s">
        <v>4730</v>
      </c>
      <c r="D5693">
        <v>0</v>
      </c>
    </row>
    <row r="5694" spans="1:4" x14ac:dyDescent="0.25">
      <c r="A5694" t="s">
        <v>1130</v>
      </c>
      <c r="B5694" t="s">
        <v>2005</v>
      </c>
      <c r="C5694" t="s">
        <v>4731</v>
      </c>
      <c r="D5694">
        <v>0</v>
      </c>
    </row>
    <row r="5695" spans="1:4" x14ac:dyDescent="0.25">
      <c r="A5695" t="s">
        <v>1130</v>
      </c>
      <c r="B5695" t="s">
        <v>2005</v>
      </c>
      <c r="C5695" t="s">
        <v>1046</v>
      </c>
      <c r="D5695">
        <v>0</v>
      </c>
    </row>
    <row r="5696" spans="1:4" x14ac:dyDescent="0.25">
      <c r="A5696" t="s">
        <v>1130</v>
      </c>
      <c r="B5696" t="s">
        <v>2005</v>
      </c>
      <c r="C5696" t="s">
        <v>9</v>
      </c>
      <c r="D5696">
        <v>0</v>
      </c>
    </row>
    <row r="5697" spans="1:4" x14ac:dyDescent="0.25">
      <c r="A5697" t="s">
        <v>1130</v>
      </c>
      <c r="B5697" t="s">
        <v>2005</v>
      </c>
      <c r="C5697" t="s">
        <v>4733</v>
      </c>
      <c r="D5697">
        <v>0</v>
      </c>
    </row>
    <row r="5698" spans="1:4" x14ac:dyDescent="0.25">
      <c r="A5698" t="s">
        <v>1130</v>
      </c>
      <c r="B5698" t="s">
        <v>2005</v>
      </c>
      <c r="C5698" t="s">
        <v>4734</v>
      </c>
      <c r="D5698">
        <v>0</v>
      </c>
    </row>
    <row r="5699" spans="1:4" x14ac:dyDescent="0.25">
      <c r="A5699" t="s">
        <v>1130</v>
      </c>
      <c r="B5699" t="s">
        <v>2005</v>
      </c>
      <c r="C5699" t="s">
        <v>4735</v>
      </c>
      <c r="D5699">
        <v>0</v>
      </c>
    </row>
    <row r="5700" spans="1:4" x14ac:dyDescent="0.25">
      <c r="A5700" t="s">
        <v>1130</v>
      </c>
      <c r="B5700" t="s">
        <v>2005</v>
      </c>
      <c r="C5700" t="s">
        <v>1081</v>
      </c>
      <c r="D5700" t="s">
        <v>3111</v>
      </c>
    </row>
    <row r="5701" spans="1:4" x14ac:dyDescent="0.25">
      <c r="A5701" t="s">
        <v>1130</v>
      </c>
      <c r="B5701" t="s">
        <v>2006</v>
      </c>
      <c r="C5701" t="s">
        <v>4725</v>
      </c>
      <c r="D5701">
        <v>380</v>
      </c>
    </row>
    <row r="5702" spans="1:4" x14ac:dyDescent="0.25">
      <c r="A5702" t="s">
        <v>1130</v>
      </c>
      <c r="B5702" t="s">
        <v>2006</v>
      </c>
      <c r="C5702" t="s">
        <v>1083</v>
      </c>
      <c r="D5702" t="b">
        <v>0</v>
      </c>
    </row>
    <row r="5703" spans="1:4" x14ac:dyDescent="0.25">
      <c r="A5703" t="s">
        <v>1130</v>
      </c>
      <c r="B5703" t="s">
        <v>2006</v>
      </c>
      <c r="C5703" t="s">
        <v>4726</v>
      </c>
      <c r="D5703" t="b">
        <v>0</v>
      </c>
    </row>
    <row r="5704" spans="1:4" x14ac:dyDescent="0.25">
      <c r="A5704" t="s">
        <v>1130</v>
      </c>
      <c r="B5704" t="s">
        <v>2006</v>
      </c>
      <c r="C5704" t="s">
        <v>4727</v>
      </c>
      <c r="D5704" t="b">
        <v>0</v>
      </c>
    </row>
    <row r="5705" spans="1:4" x14ac:dyDescent="0.25">
      <c r="A5705" t="s">
        <v>1130</v>
      </c>
      <c r="B5705" t="s">
        <v>2006</v>
      </c>
      <c r="C5705" t="s">
        <v>4728</v>
      </c>
      <c r="D5705" t="b">
        <v>0</v>
      </c>
    </row>
    <row r="5706" spans="1:4" x14ac:dyDescent="0.25">
      <c r="A5706" t="s">
        <v>1130</v>
      </c>
      <c r="B5706" t="s">
        <v>2006</v>
      </c>
      <c r="C5706" t="s">
        <v>2454</v>
      </c>
      <c r="D5706" t="b">
        <v>0</v>
      </c>
    </row>
    <row r="5707" spans="1:4" x14ac:dyDescent="0.25">
      <c r="A5707" t="s">
        <v>1130</v>
      </c>
      <c r="B5707" t="s">
        <v>2006</v>
      </c>
      <c r="C5707" t="s">
        <v>4729</v>
      </c>
      <c r="D5707">
        <v>0</v>
      </c>
    </row>
    <row r="5708" spans="1:4" x14ac:dyDescent="0.25">
      <c r="A5708" t="s">
        <v>1130</v>
      </c>
      <c r="B5708" t="s">
        <v>2006</v>
      </c>
      <c r="C5708" t="s">
        <v>4730</v>
      </c>
      <c r="D5708">
        <v>0</v>
      </c>
    </row>
    <row r="5709" spans="1:4" x14ac:dyDescent="0.25">
      <c r="A5709" t="s">
        <v>1130</v>
      </c>
      <c r="B5709" t="s">
        <v>2006</v>
      </c>
      <c r="C5709" t="s">
        <v>4731</v>
      </c>
      <c r="D5709">
        <v>0</v>
      </c>
    </row>
    <row r="5710" spans="1:4" x14ac:dyDescent="0.25">
      <c r="A5710" t="s">
        <v>1130</v>
      </c>
      <c r="B5710" t="s">
        <v>2006</v>
      </c>
      <c r="C5710" t="s">
        <v>1046</v>
      </c>
      <c r="D5710">
        <v>0</v>
      </c>
    </row>
    <row r="5711" spans="1:4" x14ac:dyDescent="0.25">
      <c r="A5711" t="s">
        <v>1130</v>
      </c>
      <c r="B5711" t="s">
        <v>2006</v>
      </c>
      <c r="C5711" t="s">
        <v>9</v>
      </c>
      <c r="D5711">
        <v>0</v>
      </c>
    </row>
    <row r="5712" spans="1:4" x14ac:dyDescent="0.25">
      <c r="A5712" t="s">
        <v>1130</v>
      </c>
      <c r="B5712" t="s">
        <v>2006</v>
      </c>
      <c r="C5712" t="s">
        <v>4733</v>
      </c>
      <c r="D5712">
        <v>0</v>
      </c>
    </row>
    <row r="5713" spans="1:4" x14ac:dyDescent="0.25">
      <c r="A5713" t="s">
        <v>1130</v>
      </c>
      <c r="B5713" t="s">
        <v>2006</v>
      </c>
      <c r="C5713" t="s">
        <v>4734</v>
      </c>
      <c r="D5713">
        <v>0</v>
      </c>
    </row>
    <row r="5714" spans="1:4" x14ac:dyDescent="0.25">
      <c r="A5714" t="s">
        <v>1130</v>
      </c>
      <c r="B5714" t="s">
        <v>2006</v>
      </c>
      <c r="C5714" t="s">
        <v>4735</v>
      </c>
      <c r="D5714">
        <v>0</v>
      </c>
    </row>
    <row r="5715" spans="1:4" x14ac:dyDescent="0.25">
      <c r="A5715" t="s">
        <v>1130</v>
      </c>
      <c r="B5715" t="s">
        <v>2006</v>
      </c>
      <c r="C5715" t="s">
        <v>1081</v>
      </c>
      <c r="D5715" t="s">
        <v>3111</v>
      </c>
    </row>
    <row r="5716" spans="1:4" x14ac:dyDescent="0.25">
      <c r="A5716" t="s">
        <v>1130</v>
      </c>
      <c r="B5716" t="s">
        <v>2007</v>
      </c>
      <c r="C5716" t="s">
        <v>4725</v>
      </c>
      <c r="D5716">
        <v>381</v>
      </c>
    </row>
    <row r="5717" spans="1:4" x14ac:dyDescent="0.25">
      <c r="A5717" t="s">
        <v>1130</v>
      </c>
      <c r="B5717" t="s">
        <v>2007</v>
      </c>
      <c r="C5717" t="s">
        <v>1083</v>
      </c>
      <c r="D5717" t="b">
        <v>0</v>
      </c>
    </row>
    <row r="5718" spans="1:4" x14ac:dyDescent="0.25">
      <c r="A5718" t="s">
        <v>1130</v>
      </c>
      <c r="B5718" t="s">
        <v>2007</v>
      </c>
      <c r="C5718" t="s">
        <v>4726</v>
      </c>
      <c r="D5718" t="b">
        <v>0</v>
      </c>
    </row>
    <row r="5719" spans="1:4" x14ac:dyDescent="0.25">
      <c r="A5719" t="s">
        <v>1130</v>
      </c>
      <c r="B5719" t="s">
        <v>2007</v>
      </c>
      <c r="C5719" t="s">
        <v>4727</v>
      </c>
      <c r="D5719" t="b">
        <v>0</v>
      </c>
    </row>
    <row r="5720" spans="1:4" x14ac:dyDescent="0.25">
      <c r="A5720" t="s">
        <v>1130</v>
      </c>
      <c r="B5720" t="s">
        <v>2007</v>
      </c>
      <c r="C5720" t="s">
        <v>4728</v>
      </c>
      <c r="D5720" t="b">
        <v>0</v>
      </c>
    </row>
    <row r="5721" spans="1:4" x14ac:dyDescent="0.25">
      <c r="A5721" t="s">
        <v>1130</v>
      </c>
      <c r="B5721" t="s">
        <v>2007</v>
      </c>
      <c r="C5721" t="s">
        <v>2454</v>
      </c>
      <c r="D5721" t="b">
        <v>0</v>
      </c>
    </row>
    <row r="5722" spans="1:4" x14ac:dyDescent="0.25">
      <c r="A5722" t="s">
        <v>1130</v>
      </c>
      <c r="B5722" t="s">
        <v>2007</v>
      </c>
      <c r="C5722" t="s">
        <v>4729</v>
      </c>
      <c r="D5722">
        <v>0</v>
      </c>
    </row>
    <row r="5723" spans="1:4" x14ac:dyDescent="0.25">
      <c r="A5723" t="s">
        <v>1130</v>
      </c>
      <c r="B5723" t="s">
        <v>2007</v>
      </c>
      <c r="C5723" t="s">
        <v>4730</v>
      </c>
      <c r="D5723">
        <v>0</v>
      </c>
    </row>
    <row r="5724" spans="1:4" x14ac:dyDescent="0.25">
      <c r="A5724" t="s">
        <v>1130</v>
      </c>
      <c r="B5724" t="s">
        <v>2007</v>
      </c>
      <c r="C5724" t="s">
        <v>4731</v>
      </c>
      <c r="D5724">
        <v>0</v>
      </c>
    </row>
    <row r="5725" spans="1:4" x14ac:dyDescent="0.25">
      <c r="A5725" t="s">
        <v>1130</v>
      </c>
      <c r="B5725" t="s">
        <v>2007</v>
      </c>
      <c r="C5725" t="s">
        <v>1046</v>
      </c>
      <c r="D5725">
        <v>0</v>
      </c>
    </row>
    <row r="5726" spans="1:4" x14ac:dyDescent="0.25">
      <c r="A5726" t="s">
        <v>1130</v>
      </c>
      <c r="B5726" t="s">
        <v>2007</v>
      </c>
      <c r="C5726" t="s">
        <v>9</v>
      </c>
      <c r="D5726">
        <v>0</v>
      </c>
    </row>
    <row r="5727" spans="1:4" x14ac:dyDescent="0.25">
      <c r="A5727" t="s">
        <v>1130</v>
      </c>
      <c r="B5727" t="s">
        <v>2007</v>
      </c>
      <c r="C5727" t="s">
        <v>4733</v>
      </c>
      <c r="D5727">
        <v>0</v>
      </c>
    </row>
    <row r="5728" spans="1:4" x14ac:dyDescent="0.25">
      <c r="A5728" t="s">
        <v>1130</v>
      </c>
      <c r="B5728" t="s">
        <v>2007</v>
      </c>
      <c r="C5728" t="s">
        <v>4734</v>
      </c>
      <c r="D5728">
        <v>0</v>
      </c>
    </row>
    <row r="5729" spans="1:4" x14ac:dyDescent="0.25">
      <c r="A5729" t="s">
        <v>1130</v>
      </c>
      <c r="B5729" t="s">
        <v>2007</v>
      </c>
      <c r="C5729" t="s">
        <v>4735</v>
      </c>
      <c r="D5729">
        <v>0</v>
      </c>
    </row>
    <row r="5730" spans="1:4" x14ac:dyDescent="0.25">
      <c r="A5730" t="s">
        <v>1130</v>
      </c>
      <c r="B5730" t="s">
        <v>2007</v>
      </c>
      <c r="C5730" t="s">
        <v>1081</v>
      </c>
      <c r="D5730" t="s">
        <v>3111</v>
      </c>
    </row>
    <row r="5731" spans="1:4" x14ac:dyDescent="0.25">
      <c r="A5731" t="s">
        <v>1130</v>
      </c>
      <c r="B5731" t="s">
        <v>2008</v>
      </c>
      <c r="C5731" t="s">
        <v>4725</v>
      </c>
      <c r="D5731">
        <v>382</v>
      </c>
    </row>
    <row r="5732" spans="1:4" x14ac:dyDescent="0.25">
      <c r="A5732" t="s">
        <v>1130</v>
      </c>
      <c r="B5732" t="s">
        <v>2008</v>
      </c>
      <c r="C5732" t="s">
        <v>1083</v>
      </c>
      <c r="D5732" t="b">
        <v>0</v>
      </c>
    </row>
    <row r="5733" spans="1:4" x14ac:dyDescent="0.25">
      <c r="A5733" t="s">
        <v>1130</v>
      </c>
      <c r="B5733" t="s">
        <v>2008</v>
      </c>
      <c r="C5733" t="s">
        <v>4726</v>
      </c>
      <c r="D5733" t="b">
        <v>0</v>
      </c>
    </row>
    <row r="5734" spans="1:4" x14ac:dyDescent="0.25">
      <c r="A5734" t="s">
        <v>1130</v>
      </c>
      <c r="B5734" t="s">
        <v>2008</v>
      </c>
      <c r="C5734" t="s">
        <v>4727</v>
      </c>
      <c r="D5734" t="b">
        <v>0</v>
      </c>
    </row>
    <row r="5735" spans="1:4" x14ac:dyDescent="0.25">
      <c r="A5735" t="s">
        <v>1130</v>
      </c>
      <c r="B5735" t="s">
        <v>2008</v>
      </c>
      <c r="C5735" t="s">
        <v>4728</v>
      </c>
      <c r="D5735" t="b">
        <v>0</v>
      </c>
    </row>
    <row r="5736" spans="1:4" x14ac:dyDescent="0.25">
      <c r="A5736" t="s">
        <v>1130</v>
      </c>
      <c r="B5736" t="s">
        <v>2008</v>
      </c>
      <c r="C5736" t="s">
        <v>2454</v>
      </c>
      <c r="D5736" t="b">
        <v>0</v>
      </c>
    </row>
    <row r="5737" spans="1:4" x14ac:dyDescent="0.25">
      <c r="A5737" t="s">
        <v>1130</v>
      </c>
      <c r="B5737" t="s">
        <v>2008</v>
      </c>
      <c r="C5737" t="s">
        <v>4729</v>
      </c>
      <c r="D5737">
        <v>0</v>
      </c>
    </row>
    <row r="5738" spans="1:4" x14ac:dyDescent="0.25">
      <c r="A5738" t="s">
        <v>1130</v>
      </c>
      <c r="B5738" t="s">
        <v>2008</v>
      </c>
      <c r="C5738" t="s">
        <v>4730</v>
      </c>
      <c r="D5738">
        <v>0</v>
      </c>
    </row>
    <row r="5739" spans="1:4" x14ac:dyDescent="0.25">
      <c r="A5739" t="s">
        <v>1130</v>
      </c>
      <c r="B5739" t="s">
        <v>2008</v>
      </c>
      <c r="C5739" t="s">
        <v>4731</v>
      </c>
      <c r="D5739">
        <v>0</v>
      </c>
    </row>
    <row r="5740" spans="1:4" x14ac:dyDescent="0.25">
      <c r="A5740" t="s">
        <v>1130</v>
      </c>
      <c r="B5740" t="s">
        <v>2008</v>
      </c>
      <c r="C5740" t="s">
        <v>1046</v>
      </c>
      <c r="D5740">
        <v>0</v>
      </c>
    </row>
    <row r="5741" spans="1:4" x14ac:dyDescent="0.25">
      <c r="A5741" t="s">
        <v>1130</v>
      </c>
      <c r="B5741" t="s">
        <v>2008</v>
      </c>
      <c r="C5741" t="s">
        <v>9</v>
      </c>
      <c r="D5741">
        <v>0</v>
      </c>
    </row>
    <row r="5742" spans="1:4" x14ac:dyDescent="0.25">
      <c r="A5742" t="s">
        <v>1130</v>
      </c>
      <c r="B5742" t="s">
        <v>2008</v>
      </c>
      <c r="C5742" t="s">
        <v>4733</v>
      </c>
      <c r="D5742">
        <v>0</v>
      </c>
    </row>
    <row r="5743" spans="1:4" x14ac:dyDescent="0.25">
      <c r="A5743" t="s">
        <v>1130</v>
      </c>
      <c r="B5743" t="s">
        <v>2008</v>
      </c>
      <c r="C5743" t="s">
        <v>4734</v>
      </c>
      <c r="D5743">
        <v>0</v>
      </c>
    </row>
    <row r="5744" spans="1:4" x14ac:dyDescent="0.25">
      <c r="A5744" t="s">
        <v>1130</v>
      </c>
      <c r="B5744" t="s">
        <v>2008</v>
      </c>
      <c r="C5744" t="s">
        <v>4735</v>
      </c>
      <c r="D5744">
        <v>0</v>
      </c>
    </row>
    <row r="5745" spans="1:4" x14ac:dyDescent="0.25">
      <c r="A5745" t="s">
        <v>1130</v>
      </c>
      <c r="B5745" t="s">
        <v>2008</v>
      </c>
      <c r="C5745" t="s">
        <v>1081</v>
      </c>
      <c r="D5745" t="s">
        <v>3111</v>
      </c>
    </row>
    <row r="5746" spans="1:4" x14ac:dyDescent="0.25">
      <c r="A5746" t="s">
        <v>1130</v>
      </c>
      <c r="B5746" t="s">
        <v>2009</v>
      </c>
      <c r="C5746" t="s">
        <v>4725</v>
      </c>
      <c r="D5746">
        <v>383</v>
      </c>
    </row>
    <row r="5747" spans="1:4" x14ac:dyDescent="0.25">
      <c r="A5747" t="s">
        <v>1130</v>
      </c>
      <c r="B5747" t="s">
        <v>2009</v>
      </c>
      <c r="C5747" t="s">
        <v>1083</v>
      </c>
      <c r="D5747" t="b">
        <v>0</v>
      </c>
    </row>
    <row r="5748" spans="1:4" x14ac:dyDescent="0.25">
      <c r="A5748" t="s">
        <v>1130</v>
      </c>
      <c r="B5748" t="s">
        <v>2009</v>
      </c>
      <c r="C5748" t="s">
        <v>4726</v>
      </c>
      <c r="D5748" t="b">
        <v>0</v>
      </c>
    </row>
    <row r="5749" spans="1:4" x14ac:dyDescent="0.25">
      <c r="A5749" t="s">
        <v>1130</v>
      </c>
      <c r="B5749" t="s">
        <v>2009</v>
      </c>
      <c r="C5749" t="s">
        <v>4727</v>
      </c>
      <c r="D5749" t="b">
        <v>0</v>
      </c>
    </row>
    <row r="5750" spans="1:4" x14ac:dyDescent="0.25">
      <c r="A5750" t="s">
        <v>1130</v>
      </c>
      <c r="B5750" t="s">
        <v>2009</v>
      </c>
      <c r="C5750" t="s">
        <v>4728</v>
      </c>
      <c r="D5750" t="b">
        <v>0</v>
      </c>
    </row>
    <row r="5751" spans="1:4" x14ac:dyDescent="0.25">
      <c r="A5751" t="s">
        <v>1130</v>
      </c>
      <c r="B5751" t="s">
        <v>2009</v>
      </c>
      <c r="C5751" t="s">
        <v>2454</v>
      </c>
      <c r="D5751" t="b">
        <v>0</v>
      </c>
    </row>
    <row r="5752" spans="1:4" x14ac:dyDescent="0.25">
      <c r="A5752" t="s">
        <v>1130</v>
      </c>
      <c r="B5752" t="s">
        <v>2009</v>
      </c>
      <c r="C5752" t="s">
        <v>4729</v>
      </c>
      <c r="D5752">
        <v>0</v>
      </c>
    </row>
    <row r="5753" spans="1:4" x14ac:dyDescent="0.25">
      <c r="A5753" t="s">
        <v>1130</v>
      </c>
      <c r="B5753" t="s">
        <v>2009</v>
      </c>
      <c r="C5753" t="s">
        <v>4730</v>
      </c>
      <c r="D5753">
        <v>0</v>
      </c>
    </row>
    <row r="5754" spans="1:4" x14ac:dyDescent="0.25">
      <c r="A5754" t="s">
        <v>1130</v>
      </c>
      <c r="B5754" t="s">
        <v>2009</v>
      </c>
      <c r="C5754" t="s">
        <v>4731</v>
      </c>
      <c r="D5754">
        <v>0</v>
      </c>
    </row>
    <row r="5755" spans="1:4" x14ac:dyDescent="0.25">
      <c r="A5755" t="s">
        <v>1130</v>
      </c>
      <c r="B5755" t="s">
        <v>2009</v>
      </c>
      <c r="C5755" t="s">
        <v>1046</v>
      </c>
      <c r="D5755">
        <v>0</v>
      </c>
    </row>
    <row r="5756" spans="1:4" x14ac:dyDescent="0.25">
      <c r="A5756" t="s">
        <v>1130</v>
      </c>
      <c r="B5756" t="s">
        <v>2009</v>
      </c>
      <c r="C5756" t="s">
        <v>9</v>
      </c>
      <c r="D5756">
        <v>0</v>
      </c>
    </row>
    <row r="5757" spans="1:4" x14ac:dyDescent="0.25">
      <c r="A5757" t="s">
        <v>1130</v>
      </c>
      <c r="B5757" t="s">
        <v>2009</v>
      </c>
      <c r="C5757" t="s">
        <v>4733</v>
      </c>
      <c r="D5757">
        <v>0</v>
      </c>
    </row>
    <row r="5758" spans="1:4" x14ac:dyDescent="0.25">
      <c r="A5758" t="s">
        <v>1130</v>
      </c>
      <c r="B5758" t="s">
        <v>2009</v>
      </c>
      <c r="C5758" t="s">
        <v>4734</v>
      </c>
      <c r="D5758">
        <v>0</v>
      </c>
    </row>
    <row r="5759" spans="1:4" x14ac:dyDescent="0.25">
      <c r="A5759" t="s">
        <v>1130</v>
      </c>
      <c r="B5759" t="s">
        <v>2009</v>
      </c>
      <c r="C5759" t="s">
        <v>4735</v>
      </c>
      <c r="D5759">
        <v>0</v>
      </c>
    </row>
    <row r="5760" spans="1:4" x14ac:dyDescent="0.25">
      <c r="A5760" t="s">
        <v>1130</v>
      </c>
      <c r="B5760" t="s">
        <v>2009</v>
      </c>
      <c r="C5760" t="s">
        <v>1081</v>
      </c>
      <c r="D5760" t="s">
        <v>3111</v>
      </c>
    </row>
    <row r="5761" spans="1:4" x14ac:dyDescent="0.25">
      <c r="A5761" t="s">
        <v>1133</v>
      </c>
      <c r="B5761" t="s">
        <v>2010</v>
      </c>
      <c r="C5761" t="s">
        <v>4725</v>
      </c>
      <c r="D5761">
        <v>384</v>
      </c>
    </row>
    <row r="5762" spans="1:4" x14ac:dyDescent="0.25">
      <c r="A5762" t="s">
        <v>1133</v>
      </c>
      <c r="B5762" t="s">
        <v>2010</v>
      </c>
      <c r="C5762" t="s">
        <v>1083</v>
      </c>
      <c r="D5762" t="b">
        <v>1</v>
      </c>
    </row>
    <row r="5763" spans="1:4" x14ac:dyDescent="0.25">
      <c r="A5763" t="s">
        <v>1133</v>
      </c>
      <c r="B5763" t="s">
        <v>2010</v>
      </c>
      <c r="C5763" t="s">
        <v>4726</v>
      </c>
      <c r="D5763" t="b">
        <v>1</v>
      </c>
    </row>
    <row r="5764" spans="1:4" x14ac:dyDescent="0.25">
      <c r="A5764" t="s">
        <v>1133</v>
      </c>
      <c r="B5764" t="s">
        <v>2010</v>
      </c>
      <c r="C5764" t="s">
        <v>4727</v>
      </c>
      <c r="D5764" t="b">
        <v>1</v>
      </c>
    </row>
    <row r="5765" spans="1:4" x14ac:dyDescent="0.25">
      <c r="A5765" t="s">
        <v>1133</v>
      </c>
      <c r="B5765" t="s">
        <v>2010</v>
      </c>
      <c r="C5765" t="s">
        <v>4728</v>
      </c>
      <c r="D5765" t="b">
        <v>1</v>
      </c>
    </row>
    <row r="5766" spans="1:4" x14ac:dyDescent="0.25">
      <c r="A5766" t="s">
        <v>1133</v>
      </c>
      <c r="B5766" t="s">
        <v>2010</v>
      </c>
      <c r="C5766" t="s">
        <v>2454</v>
      </c>
      <c r="D5766" t="b">
        <v>1</v>
      </c>
    </row>
    <row r="5767" spans="1:4" x14ac:dyDescent="0.25">
      <c r="A5767" t="s">
        <v>1133</v>
      </c>
      <c r="B5767" t="s">
        <v>2010</v>
      </c>
      <c r="C5767" t="s">
        <v>4729</v>
      </c>
      <c r="D5767">
        <v>0</v>
      </c>
    </row>
    <row r="5768" spans="1:4" x14ac:dyDescent="0.25">
      <c r="A5768" t="s">
        <v>1133</v>
      </c>
      <c r="B5768" t="s">
        <v>2010</v>
      </c>
      <c r="C5768" t="s">
        <v>4730</v>
      </c>
      <c r="D5768">
        <v>0</v>
      </c>
    </row>
    <row r="5769" spans="1:4" x14ac:dyDescent="0.25">
      <c r="A5769" t="s">
        <v>1133</v>
      </c>
      <c r="B5769" t="s">
        <v>2010</v>
      </c>
      <c r="C5769" t="s">
        <v>4731</v>
      </c>
      <c r="D5769">
        <v>4</v>
      </c>
    </row>
    <row r="5770" spans="1:4" x14ac:dyDescent="0.25">
      <c r="A5770" t="s">
        <v>1133</v>
      </c>
      <c r="B5770" t="s">
        <v>2010</v>
      </c>
      <c r="C5770" t="s">
        <v>1046</v>
      </c>
      <c r="D5770">
        <v>6</v>
      </c>
    </row>
    <row r="5771" spans="1:4" x14ac:dyDescent="0.25">
      <c r="A5771" t="s">
        <v>1133</v>
      </c>
      <c r="B5771" t="s">
        <v>2010</v>
      </c>
      <c r="C5771" t="s">
        <v>9</v>
      </c>
      <c r="D5771">
        <v>0</v>
      </c>
    </row>
    <row r="5772" spans="1:4" x14ac:dyDescent="0.25">
      <c r="A5772" t="s">
        <v>1133</v>
      </c>
      <c r="B5772" t="s">
        <v>2010</v>
      </c>
      <c r="C5772" t="s">
        <v>4733</v>
      </c>
      <c r="D5772">
        <v>1</v>
      </c>
    </row>
    <row r="5773" spans="1:4" x14ac:dyDescent="0.25">
      <c r="A5773" t="s">
        <v>1133</v>
      </c>
      <c r="B5773" t="s">
        <v>2010</v>
      </c>
      <c r="C5773" t="s">
        <v>4734</v>
      </c>
      <c r="D5773">
        <v>6</v>
      </c>
    </row>
    <row r="5774" spans="1:4" x14ac:dyDescent="0.25">
      <c r="A5774" t="s">
        <v>1133</v>
      </c>
      <c r="B5774" t="s">
        <v>2010</v>
      </c>
      <c r="C5774" t="s">
        <v>4735</v>
      </c>
      <c r="D5774">
        <v>0</v>
      </c>
    </row>
    <row r="5775" spans="1:4" x14ac:dyDescent="0.25">
      <c r="A5775" t="s">
        <v>1133</v>
      </c>
      <c r="B5775" t="s">
        <v>2010</v>
      </c>
      <c r="C5775" t="s">
        <v>1081</v>
      </c>
      <c r="D5775" t="s">
        <v>4741</v>
      </c>
    </row>
    <row r="5776" spans="1:4" x14ac:dyDescent="0.25">
      <c r="A5776" t="s">
        <v>1133</v>
      </c>
      <c r="B5776" t="s">
        <v>2011</v>
      </c>
      <c r="C5776" t="s">
        <v>4725</v>
      </c>
      <c r="D5776">
        <v>385</v>
      </c>
    </row>
    <row r="5777" spans="1:4" x14ac:dyDescent="0.25">
      <c r="A5777" t="s">
        <v>1133</v>
      </c>
      <c r="B5777" t="s">
        <v>2011</v>
      </c>
      <c r="C5777" t="s">
        <v>1083</v>
      </c>
      <c r="D5777" t="b">
        <v>1</v>
      </c>
    </row>
    <row r="5778" spans="1:4" x14ac:dyDescent="0.25">
      <c r="A5778" t="s">
        <v>1133</v>
      </c>
      <c r="B5778" t="s">
        <v>2011</v>
      </c>
      <c r="C5778" t="s">
        <v>4726</v>
      </c>
      <c r="D5778" t="b">
        <v>1</v>
      </c>
    </row>
    <row r="5779" spans="1:4" x14ac:dyDescent="0.25">
      <c r="A5779" t="s">
        <v>1133</v>
      </c>
      <c r="B5779" t="s">
        <v>2011</v>
      </c>
      <c r="C5779" t="s">
        <v>4727</v>
      </c>
      <c r="D5779" t="b">
        <v>1</v>
      </c>
    </row>
    <row r="5780" spans="1:4" x14ac:dyDescent="0.25">
      <c r="A5780" t="s">
        <v>1133</v>
      </c>
      <c r="B5780" t="s">
        <v>2011</v>
      </c>
      <c r="C5780" t="s">
        <v>4728</v>
      </c>
      <c r="D5780" t="b">
        <v>1</v>
      </c>
    </row>
    <row r="5781" spans="1:4" x14ac:dyDescent="0.25">
      <c r="A5781" t="s">
        <v>1133</v>
      </c>
      <c r="B5781" t="s">
        <v>2011</v>
      </c>
      <c r="C5781" t="s">
        <v>2454</v>
      </c>
      <c r="D5781" t="b">
        <v>1</v>
      </c>
    </row>
    <row r="5782" spans="1:4" x14ac:dyDescent="0.25">
      <c r="A5782" t="s">
        <v>1133</v>
      </c>
      <c r="B5782" t="s">
        <v>2011</v>
      </c>
      <c r="C5782" t="s">
        <v>4729</v>
      </c>
      <c r="D5782">
        <v>0</v>
      </c>
    </row>
    <row r="5783" spans="1:4" x14ac:dyDescent="0.25">
      <c r="A5783" t="s">
        <v>1133</v>
      </c>
      <c r="B5783" t="s">
        <v>2011</v>
      </c>
      <c r="C5783" t="s">
        <v>4730</v>
      </c>
      <c r="D5783">
        <v>0</v>
      </c>
    </row>
    <row r="5784" spans="1:4" x14ac:dyDescent="0.25">
      <c r="A5784" t="s">
        <v>1133</v>
      </c>
      <c r="B5784" t="s">
        <v>2011</v>
      </c>
      <c r="C5784" t="s">
        <v>4731</v>
      </c>
      <c r="D5784">
        <v>0</v>
      </c>
    </row>
    <row r="5785" spans="1:4" x14ac:dyDescent="0.25">
      <c r="A5785" t="s">
        <v>1133</v>
      </c>
      <c r="B5785" t="s">
        <v>2011</v>
      </c>
      <c r="C5785" t="s">
        <v>1046</v>
      </c>
      <c r="D5785">
        <v>6</v>
      </c>
    </row>
    <row r="5786" spans="1:4" x14ac:dyDescent="0.25">
      <c r="A5786" t="s">
        <v>1133</v>
      </c>
      <c r="B5786" t="s">
        <v>2011</v>
      </c>
      <c r="C5786" t="s">
        <v>9</v>
      </c>
      <c r="D5786">
        <v>0</v>
      </c>
    </row>
    <row r="5787" spans="1:4" x14ac:dyDescent="0.25">
      <c r="A5787" t="s">
        <v>1133</v>
      </c>
      <c r="B5787" t="s">
        <v>2011</v>
      </c>
      <c r="C5787" t="s">
        <v>4733</v>
      </c>
      <c r="D5787">
        <v>1</v>
      </c>
    </row>
    <row r="5788" spans="1:4" x14ac:dyDescent="0.25">
      <c r="A5788" t="s">
        <v>1133</v>
      </c>
      <c r="B5788" t="s">
        <v>2011</v>
      </c>
      <c r="C5788" t="s">
        <v>4734</v>
      </c>
      <c r="D5788">
        <v>8</v>
      </c>
    </row>
    <row r="5789" spans="1:4" x14ac:dyDescent="0.25">
      <c r="A5789" t="s">
        <v>1133</v>
      </c>
      <c r="B5789" t="s">
        <v>2011</v>
      </c>
      <c r="C5789" t="s">
        <v>4735</v>
      </c>
      <c r="D5789">
        <v>0</v>
      </c>
    </row>
    <row r="5790" spans="1:4" x14ac:dyDescent="0.25">
      <c r="A5790" t="s">
        <v>1133</v>
      </c>
      <c r="B5790" t="s">
        <v>2011</v>
      </c>
      <c r="C5790" t="s">
        <v>1081</v>
      </c>
      <c r="D5790" t="s">
        <v>4741</v>
      </c>
    </row>
    <row r="5791" spans="1:4" x14ac:dyDescent="0.25">
      <c r="A5791" t="s">
        <v>1133</v>
      </c>
      <c r="B5791" t="s">
        <v>2012</v>
      </c>
      <c r="C5791" t="s">
        <v>4725</v>
      </c>
      <c r="D5791">
        <v>386</v>
      </c>
    </row>
    <row r="5792" spans="1:4" x14ac:dyDescent="0.25">
      <c r="A5792" t="s">
        <v>1133</v>
      </c>
      <c r="B5792" t="s">
        <v>2012</v>
      </c>
      <c r="C5792" t="s">
        <v>1083</v>
      </c>
      <c r="D5792" t="b">
        <v>0</v>
      </c>
    </row>
    <row r="5793" spans="1:4" x14ac:dyDescent="0.25">
      <c r="A5793" t="s">
        <v>1133</v>
      </c>
      <c r="B5793" t="s">
        <v>2012</v>
      </c>
      <c r="C5793" t="s">
        <v>4726</v>
      </c>
      <c r="D5793" t="b">
        <v>1</v>
      </c>
    </row>
    <row r="5794" spans="1:4" x14ac:dyDescent="0.25">
      <c r="A5794" t="s">
        <v>1133</v>
      </c>
      <c r="B5794" t="s">
        <v>2012</v>
      </c>
      <c r="C5794" t="s">
        <v>4727</v>
      </c>
      <c r="D5794" t="b">
        <v>1</v>
      </c>
    </row>
    <row r="5795" spans="1:4" x14ac:dyDescent="0.25">
      <c r="A5795" t="s">
        <v>1133</v>
      </c>
      <c r="B5795" t="s">
        <v>2012</v>
      </c>
      <c r="C5795" t="s">
        <v>4728</v>
      </c>
      <c r="D5795" t="b">
        <v>0</v>
      </c>
    </row>
    <row r="5796" spans="1:4" x14ac:dyDescent="0.25">
      <c r="A5796" t="s">
        <v>1133</v>
      </c>
      <c r="B5796" t="s">
        <v>2012</v>
      </c>
      <c r="C5796" t="s">
        <v>2454</v>
      </c>
      <c r="D5796" t="b">
        <v>0</v>
      </c>
    </row>
    <row r="5797" spans="1:4" x14ac:dyDescent="0.25">
      <c r="A5797" t="s">
        <v>1133</v>
      </c>
      <c r="B5797" t="s">
        <v>2012</v>
      </c>
      <c r="C5797" t="s">
        <v>4729</v>
      </c>
      <c r="D5797">
        <v>0</v>
      </c>
    </row>
    <row r="5798" spans="1:4" x14ac:dyDescent="0.25">
      <c r="A5798" t="s">
        <v>1133</v>
      </c>
      <c r="B5798" t="s">
        <v>2012</v>
      </c>
      <c r="C5798" t="s">
        <v>4730</v>
      </c>
      <c r="D5798">
        <v>0</v>
      </c>
    </row>
    <row r="5799" spans="1:4" x14ac:dyDescent="0.25">
      <c r="A5799" t="s">
        <v>1133</v>
      </c>
      <c r="B5799" t="s">
        <v>2012</v>
      </c>
      <c r="C5799" t="s">
        <v>4731</v>
      </c>
      <c r="D5799">
        <v>4</v>
      </c>
    </row>
    <row r="5800" spans="1:4" x14ac:dyDescent="0.25">
      <c r="A5800" t="s">
        <v>1133</v>
      </c>
      <c r="B5800" t="s">
        <v>2012</v>
      </c>
      <c r="C5800" t="s">
        <v>1046</v>
      </c>
      <c r="D5800">
        <v>0</v>
      </c>
    </row>
    <row r="5801" spans="1:4" x14ac:dyDescent="0.25">
      <c r="A5801" t="s">
        <v>1133</v>
      </c>
      <c r="B5801" t="s">
        <v>2012</v>
      </c>
      <c r="C5801" t="s">
        <v>9</v>
      </c>
      <c r="D5801">
        <v>0</v>
      </c>
    </row>
    <row r="5802" spans="1:4" x14ac:dyDescent="0.25">
      <c r="A5802" t="s">
        <v>1133</v>
      </c>
      <c r="B5802" t="s">
        <v>2012</v>
      </c>
      <c r="C5802" t="s">
        <v>4733</v>
      </c>
      <c r="D5802">
        <v>0</v>
      </c>
    </row>
    <row r="5803" spans="1:4" x14ac:dyDescent="0.25">
      <c r="A5803" t="s">
        <v>1133</v>
      </c>
      <c r="B5803" t="s">
        <v>2012</v>
      </c>
      <c r="C5803" t="s">
        <v>4734</v>
      </c>
      <c r="D5803">
        <v>0</v>
      </c>
    </row>
    <row r="5804" spans="1:4" x14ac:dyDescent="0.25">
      <c r="A5804" t="s">
        <v>1133</v>
      </c>
      <c r="B5804" t="s">
        <v>2012</v>
      </c>
      <c r="C5804" t="s">
        <v>4735</v>
      </c>
      <c r="D5804">
        <v>0</v>
      </c>
    </row>
    <row r="5805" spans="1:4" x14ac:dyDescent="0.25">
      <c r="A5805" t="s">
        <v>1133</v>
      </c>
      <c r="B5805" t="s">
        <v>2012</v>
      </c>
      <c r="C5805" t="s">
        <v>1081</v>
      </c>
      <c r="D5805" t="s">
        <v>4742</v>
      </c>
    </row>
    <row r="5806" spans="1:4" x14ac:dyDescent="0.25">
      <c r="A5806" t="s">
        <v>1133</v>
      </c>
      <c r="B5806" t="s">
        <v>2013</v>
      </c>
      <c r="C5806" t="s">
        <v>4725</v>
      </c>
      <c r="D5806">
        <v>387</v>
      </c>
    </row>
    <row r="5807" spans="1:4" x14ac:dyDescent="0.25">
      <c r="A5807" t="s">
        <v>1133</v>
      </c>
      <c r="B5807" t="s">
        <v>2013</v>
      </c>
      <c r="C5807" t="s">
        <v>1083</v>
      </c>
      <c r="D5807" t="b">
        <v>0</v>
      </c>
    </row>
    <row r="5808" spans="1:4" x14ac:dyDescent="0.25">
      <c r="A5808" t="s">
        <v>1133</v>
      </c>
      <c r="B5808" t="s">
        <v>2013</v>
      </c>
      <c r="C5808" t="s">
        <v>4726</v>
      </c>
      <c r="D5808" t="b">
        <v>1</v>
      </c>
    </row>
    <row r="5809" spans="1:4" x14ac:dyDescent="0.25">
      <c r="A5809" t="s">
        <v>1133</v>
      </c>
      <c r="B5809" t="s">
        <v>2013</v>
      </c>
      <c r="C5809" t="s">
        <v>4727</v>
      </c>
      <c r="D5809" t="b">
        <v>0</v>
      </c>
    </row>
    <row r="5810" spans="1:4" x14ac:dyDescent="0.25">
      <c r="A5810" t="s">
        <v>1133</v>
      </c>
      <c r="B5810" t="s">
        <v>2013</v>
      </c>
      <c r="C5810" t="s">
        <v>4728</v>
      </c>
      <c r="D5810" t="b">
        <v>0</v>
      </c>
    </row>
    <row r="5811" spans="1:4" x14ac:dyDescent="0.25">
      <c r="A5811" t="s">
        <v>1133</v>
      </c>
      <c r="B5811" t="s">
        <v>2013</v>
      </c>
      <c r="C5811" t="s">
        <v>2454</v>
      </c>
      <c r="D5811" t="b">
        <v>0</v>
      </c>
    </row>
    <row r="5812" spans="1:4" x14ac:dyDescent="0.25">
      <c r="A5812" t="s">
        <v>1133</v>
      </c>
      <c r="B5812" t="s">
        <v>2013</v>
      </c>
      <c r="C5812" t="s">
        <v>4729</v>
      </c>
      <c r="D5812">
        <v>7</v>
      </c>
    </row>
    <row r="5813" spans="1:4" x14ac:dyDescent="0.25">
      <c r="A5813" t="s">
        <v>1133</v>
      </c>
      <c r="B5813" t="s">
        <v>2013</v>
      </c>
      <c r="C5813" t="s">
        <v>4730</v>
      </c>
      <c r="D5813">
        <v>0</v>
      </c>
    </row>
    <row r="5814" spans="1:4" x14ac:dyDescent="0.25">
      <c r="A5814" t="s">
        <v>1133</v>
      </c>
      <c r="B5814" t="s">
        <v>2013</v>
      </c>
      <c r="C5814" t="s">
        <v>4731</v>
      </c>
      <c r="D5814">
        <v>4</v>
      </c>
    </row>
    <row r="5815" spans="1:4" x14ac:dyDescent="0.25">
      <c r="A5815" t="s">
        <v>1133</v>
      </c>
      <c r="B5815" t="s">
        <v>2013</v>
      </c>
      <c r="C5815" t="s">
        <v>1046</v>
      </c>
      <c r="D5815">
        <v>0</v>
      </c>
    </row>
    <row r="5816" spans="1:4" x14ac:dyDescent="0.25">
      <c r="A5816" t="s">
        <v>1133</v>
      </c>
      <c r="B5816" t="s">
        <v>2013</v>
      </c>
      <c r="C5816" t="s">
        <v>9</v>
      </c>
      <c r="D5816">
        <v>0</v>
      </c>
    </row>
    <row r="5817" spans="1:4" x14ac:dyDescent="0.25">
      <c r="A5817" t="s">
        <v>1133</v>
      </c>
      <c r="B5817" t="s">
        <v>2013</v>
      </c>
      <c r="C5817" t="s">
        <v>4733</v>
      </c>
      <c r="D5817">
        <v>0</v>
      </c>
    </row>
    <row r="5818" spans="1:4" x14ac:dyDescent="0.25">
      <c r="A5818" t="s">
        <v>1133</v>
      </c>
      <c r="B5818" t="s">
        <v>2013</v>
      </c>
      <c r="C5818" t="s">
        <v>4734</v>
      </c>
      <c r="D5818">
        <v>0</v>
      </c>
    </row>
    <row r="5819" spans="1:4" x14ac:dyDescent="0.25">
      <c r="A5819" t="s">
        <v>1133</v>
      </c>
      <c r="B5819" t="s">
        <v>2013</v>
      </c>
      <c r="C5819" t="s">
        <v>4735</v>
      </c>
      <c r="D5819">
        <v>0</v>
      </c>
    </row>
    <row r="5820" spans="1:4" x14ac:dyDescent="0.25">
      <c r="A5820" t="s">
        <v>1133</v>
      </c>
      <c r="B5820" t="s">
        <v>2013</v>
      </c>
      <c r="C5820" t="s">
        <v>1081</v>
      </c>
      <c r="D5820" t="s">
        <v>3084</v>
      </c>
    </row>
    <row r="5821" spans="1:4" x14ac:dyDescent="0.25">
      <c r="A5821" t="s">
        <v>1133</v>
      </c>
      <c r="B5821" t="s">
        <v>2014</v>
      </c>
      <c r="C5821" t="s">
        <v>4725</v>
      </c>
      <c r="D5821">
        <v>388</v>
      </c>
    </row>
    <row r="5822" spans="1:4" x14ac:dyDescent="0.25">
      <c r="A5822" t="s">
        <v>1133</v>
      </c>
      <c r="B5822" t="s">
        <v>2014</v>
      </c>
      <c r="C5822" t="s">
        <v>1083</v>
      </c>
      <c r="D5822" t="b">
        <v>0</v>
      </c>
    </row>
    <row r="5823" spans="1:4" x14ac:dyDescent="0.25">
      <c r="A5823" t="s">
        <v>1133</v>
      </c>
      <c r="B5823" t="s">
        <v>2014</v>
      </c>
      <c r="C5823" t="s">
        <v>4726</v>
      </c>
      <c r="D5823" t="b">
        <v>1</v>
      </c>
    </row>
    <row r="5824" spans="1:4" x14ac:dyDescent="0.25">
      <c r="A5824" t="s">
        <v>1133</v>
      </c>
      <c r="B5824" t="s">
        <v>2014</v>
      </c>
      <c r="C5824" t="s">
        <v>4727</v>
      </c>
      <c r="D5824" t="b">
        <v>1</v>
      </c>
    </row>
    <row r="5825" spans="1:4" x14ac:dyDescent="0.25">
      <c r="A5825" t="s">
        <v>1133</v>
      </c>
      <c r="B5825" t="s">
        <v>2014</v>
      </c>
      <c r="C5825" t="s">
        <v>4728</v>
      </c>
      <c r="D5825" t="b">
        <v>0</v>
      </c>
    </row>
    <row r="5826" spans="1:4" x14ac:dyDescent="0.25">
      <c r="A5826" t="s">
        <v>1133</v>
      </c>
      <c r="B5826" t="s">
        <v>2014</v>
      </c>
      <c r="C5826" t="s">
        <v>2454</v>
      </c>
      <c r="D5826" t="b">
        <v>0</v>
      </c>
    </row>
    <row r="5827" spans="1:4" x14ac:dyDescent="0.25">
      <c r="A5827" t="s">
        <v>1133</v>
      </c>
      <c r="B5827" t="s">
        <v>2014</v>
      </c>
      <c r="C5827" t="s">
        <v>4729</v>
      </c>
      <c r="D5827">
        <v>7</v>
      </c>
    </row>
    <row r="5828" spans="1:4" x14ac:dyDescent="0.25">
      <c r="A5828" t="s">
        <v>1133</v>
      </c>
      <c r="B5828" t="s">
        <v>2014</v>
      </c>
      <c r="C5828" t="s">
        <v>4730</v>
      </c>
      <c r="D5828">
        <v>0</v>
      </c>
    </row>
    <row r="5829" spans="1:4" x14ac:dyDescent="0.25">
      <c r="A5829" t="s">
        <v>1133</v>
      </c>
      <c r="B5829" t="s">
        <v>2014</v>
      </c>
      <c r="C5829" t="s">
        <v>4731</v>
      </c>
      <c r="D5829">
        <v>4</v>
      </c>
    </row>
    <row r="5830" spans="1:4" x14ac:dyDescent="0.25">
      <c r="A5830" t="s">
        <v>1133</v>
      </c>
      <c r="B5830" t="s">
        <v>2014</v>
      </c>
      <c r="C5830" t="s">
        <v>1046</v>
      </c>
      <c r="D5830">
        <v>0</v>
      </c>
    </row>
    <row r="5831" spans="1:4" x14ac:dyDescent="0.25">
      <c r="A5831" t="s">
        <v>1133</v>
      </c>
      <c r="B5831" t="s">
        <v>2014</v>
      </c>
      <c r="C5831" t="s">
        <v>9</v>
      </c>
      <c r="D5831">
        <v>0</v>
      </c>
    </row>
    <row r="5832" spans="1:4" x14ac:dyDescent="0.25">
      <c r="A5832" t="s">
        <v>1133</v>
      </c>
      <c r="B5832" t="s">
        <v>2014</v>
      </c>
      <c r="C5832" t="s">
        <v>4733</v>
      </c>
      <c r="D5832">
        <v>0</v>
      </c>
    </row>
    <row r="5833" spans="1:4" x14ac:dyDescent="0.25">
      <c r="A5833" t="s">
        <v>1133</v>
      </c>
      <c r="B5833" t="s">
        <v>2014</v>
      </c>
      <c r="C5833" t="s">
        <v>4734</v>
      </c>
      <c r="D5833">
        <v>0</v>
      </c>
    </row>
    <row r="5834" spans="1:4" x14ac:dyDescent="0.25">
      <c r="A5834" t="s">
        <v>1133</v>
      </c>
      <c r="B5834" t="s">
        <v>2014</v>
      </c>
      <c r="C5834" t="s">
        <v>4735</v>
      </c>
      <c r="D5834">
        <v>0</v>
      </c>
    </row>
    <row r="5835" spans="1:4" x14ac:dyDescent="0.25">
      <c r="A5835" t="s">
        <v>1133</v>
      </c>
      <c r="B5835" t="s">
        <v>2014</v>
      </c>
      <c r="C5835" t="s">
        <v>1081</v>
      </c>
      <c r="D5835" t="s">
        <v>3084</v>
      </c>
    </row>
    <row r="5836" spans="1:4" x14ac:dyDescent="0.25">
      <c r="A5836" t="s">
        <v>1133</v>
      </c>
      <c r="B5836" t="s">
        <v>2015</v>
      </c>
      <c r="C5836" t="s">
        <v>4725</v>
      </c>
      <c r="D5836">
        <v>389</v>
      </c>
    </row>
    <row r="5837" spans="1:4" x14ac:dyDescent="0.25">
      <c r="A5837" t="s">
        <v>1133</v>
      </c>
      <c r="B5837" t="s">
        <v>2015</v>
      </c>
      <c r="C5837" t="s">
        <v>1083</v>
      </c>
      <c r="D5837" t="b">
        <v>1</v>
      </c>
    </row>
    <row r="5838" spans="1:4" x14ac:dyDescent="0.25">
      <c r="A5838" t="s">
        <v>1133</v>
      </c>
      <c r="B5838" t="s">
        <v>2015</v>
      </c>
      <c r="C5838" t="s">
        <v>4726</v>
      </c>
      <c r="D5838" t="b">
        <v>1</v>
      </c>
    </row>
    <row r="5839" spans="1:4" x14ac:dyDescent="0.25">
      <c r="A5839" t="s">
        <v>1133</v>
      </c>
      <c r="B5839" t="s">
        <v>2015</v>
      </c>
      <c r="C5839" t="s">
        <v>4727</v>
      </c>
      <c r="D5839" t="b">
        <v>1</v>
      </c>
    </row>
    <row r="5840" spans="1:4" x14ac:dyDescent="0.25">
      <c r="A5840" t="s">
        <v>1133</v>
      </c>
      <c r="B5840" t="s">
        <v>2015</v>
      </c>
      <c r="C5840" t="s">
        <v>4728</v>
      </c>
      <c r="D5840" t="b">
        <v>0</v>
      </c>
    </row>
    <row r="5841" spans="1:4" x14ac:dyDescent="0.25">
      <c r="A5841" t="s">
        <v>1133</v>
      </c>
      <c r="B5841" t="s">
        <v>2015</v>
      </c>
      <c r="C5841" t="s">
        <v>2454</v>
      </c>
      <c r="D5841" t="b">
        <v>0</v>
      </c>
    </row>
    <row r="5842" spans="1:4" x14ac:dyDescent="0.25">
      <c r="A5842" t="s">
        <v>1133</v>
      </c>
      <c r="B5842" t="s">
        <v>2015</v>
      </c>
      <c r="C5842" t="s">
        <v>4729</v>
      </c>
      <c r="D5842">
        <v>0</v>
      </c>
    </row>
    <row r="5843" spans="1:4" x14ac:dyDescent="0.25">
      <c r="A5843" t="s">
        <v>1133</v>
      </c>
      <c r="B5843" t="s">
        <v>2015</v>
      </c>
      <c r="C5843" t="s">
        <v>4730</v>
      </c>
      <c r="D5843">
        <v>0</v>
      </c>
    </row>
    <row r="5844" spans="1:4" x14ac:dyDescent="0.25">
      <c r="A5844" t="s">
        <v>1133</v>
      </c>
      <c r="B5844" t="s">
        <v>2015</v>
      </c>
      <c r="C5844" t="s">
        <v>4731</v>
      </c>
      <c r="D5844">
        <v>4</v>
      </c>
    </row>
    <row r="5845" spans="1:4" x14ac:dyDescent="0.25">
      <c r="A5845" t="s">
        <v>1133</v>
      </c>
      <c r="B5845" t="s">
        <v>2015</v>
      </c>
      <c r="C5845" t="s">
        <v>1046</v>
      </c>
      <c r="D5845">
        <v>3</v>
      </c>
    </row>
    <row r="5846" spans="1:4" x14ac:dyDescent="0.25">
      <c r="A5846" t="s">
        <v>1133</v>
      </c>
      <c r="B5846" t="s">
        <v>2015</v>
      </c>
      <c r="C5846" t="s">
        <v>9</v>
      </c>
      <c r="D5846">
        <v>0</v>
      </c>
    </row>
    <row r="5847" spans="1:4" x14ac:dyDescent="0.25">
      <c r="A5847" t="s">
        <v>1133</v>
      </c>
      <c r="B5847" t="s">
        <v>2015</v>
      </c>
      <c r="C5847" t="s">
        <v>4733</v>
      </c>
      <c r="D5847">
        <v>0</v>
      </c>
    </row>
    <row r="5848" spans="1:4" x14ac:dyDescent="0.25">
      <c r="A5848" t="s">
        <v>1133</v>
      </c>
      <c r="B5848" t="s">
        <v>2015</v>
      </c>
      <c r="C5848" t="s">
        <v>4734</v>
      </c>
      <c r="D5848">
        <v>0</v>
      </c>
    </row>
    <row r="5849" spans="1:4" x14ac:dyDescent="0.25">
      <c r="A5849" t="s">
        <v>1133</v>
      </c>
      <c r="B5849" t="s">
        <v>2015</v>
      </c>
      <c r="C5849" t="s">
        <v>4735</v>
      </c>
      <c r="D5849">
        <v>0</v>
      </c>
    </row>
    <row r="5850" spans="1:4" x14ac:dyDescent="0.25">
      <c r="A5850" t="s">
        <v>1133</v>
      </c>
      <c r="B5850" t="s">
        <v>2015</v>
      </c>
      <c r="C5850" t="s">
        <v>1081</v>
      </c>
      <c r="D5850" t="s">
        <v>4741</v>
      </c>
    </row>
    <row r="5851" spans="1:4" x14ac:dyDescent="0.25">
      <c r="A5851" t="s">
        <v>1133</v>
      </c>
      <c r="B5851" t="s">
        <v>2016</v>
      </c>
      <c r="C5851" t="s">
        <v>4725</v>
      </c>
      <c r="D5851">
        <v>390</v>
      </c>
    </row>
    <row r="5852" spans="1:4" x14ac:dyDescent="0.25">
      <c r="A5852" t="s">
        <v>1133</v>
      </c>
      <c r="B5852" t="s">
        <v>2016</v>
      </c>
      <c r="C5852" t="s">
        <v>1083</v>
      </c>
      <c r="D5852" t="b">
        <v>1</v>
      </c>
    </row>
    <row r="5853" spans="1:4" x14ac:dyDescent="0.25">
      <c r="A5853" t="s">
        <v>1133</v>
      </c>
      <c r="B5853" t="s">
        <v>2016</v>
      </c>
      <c r="C5853" t="s">
        <v>4726</v>
      </c>
      <c r="D5853" t="b">
        <v>1</v>
      </c>
    </row>
    <row r="5854" spans="1:4" x14ac:dyDescent="0.25">
      <c r="A5854" t="s">
        <v>1133</v>
      </c>
      <c r="B5854" t="s">
        <v>2016</v>
      </c>
      <c r="C5854" t="s">
        <v>4727</v>
      </c>
      <c r="D5854" t="b">
        <v>1</v>
      </c>
    </row>
    <row r="5855" spans="1:4" x14ac:dyDescent="0.25">
      <c r="A5855" t="s">
        <v>1133</v>
      </c>
      <c r="B5855" t="s">
        <v>2016</v>
      </c>
      <c r="C5855" t="s">
        <v>4728</v>
      </c>
      <c r="D5855" t="b">
        <v>0</v>
      </c>
    </row>
    <row r="5856" spans="1:4" x14ac:dyDescent="0.25">
      <c r="A5856" t="s">
        <v>1133</v>
      </c>
      <c r="B5856" t="s">
        <v>2016</v>
      </c>
      <c r="C5856" t="s">
        <v>2454</v>
      </c>
      <c r="D5856" t="b">
        <v>0</v>
      </c>
    </row>
    <row r="5857" spans="1:4" x14ac:dyDescent="0.25">
      <c r="A5857" t="s">
        <v>1133</v>
      </c>
      <c r="B5857" t="s">
        <v>2016</v>
      </c>
      <c r="C5857" t="s">
        <v>4729</v>
      </c>
      <c r="D5857">
        <v>0</v>
      </c>
    </row>
    <row r="5858" spans="1:4" x14ac:dyDescent="0.25">
      <c r="A5858" t="s">
        <v>1133</v>
      </c>
      <c r="B5858" t="s">
        <v>2016</v>
      </c>
      <c r="C5858" t="s">
        <v>4730</v>
      </c>
      <c r="D5858">
        <v>0</v>
      </c>
    </row>
    <row r="5859" spans="1:4" x14ac:dyDescent="0.25">
      <c r="A5859" t="s">
        <v>1133</v>
      </c>
      <c r="B5859" t="s">
        <v>2016</v>
      </c>
      <c r="C5859" t="s">
        <v>4731</v>
      </c>
      <c r="D5859">
        <v>4</v>
      </c>
    </row>
    <row r="5860" spans="1:4" x14ac:dyDescent="0.25">
      <c r="A5860" t="s">
        <v>1133</v>
      </c>
      <c r="B5860" t="s">
        <v>2016</v>
      </c>
      <c r="C5860" t="s">
        <v>1046</v>
      </c>
      <c r="D5860">
        <v>3</v>
      </c>
    </row>
    <row r="5861" spans="1:4" x14ac:dyDescent="0.25">
      <c r="A5861" t="s">
        <v>1133</v>
      </c>
      <c r="B5861" t="s">
        <v>2016</v>
      </c>
      <c r="C5861" t="s">
        <v>9</v>
      </c>
      <c r="D5861">
        <v>0</v>
      </c>
    </row>
    <row r="5862" spans="1:4" x14ac:dyDescent="0.25">
      <c r="A5862" t="s">
        <v>1133</v>
      </c>
      <c r="B5862" t="s">
        <v>2016</v>
      </c>
      <c r="C5862" t="s">
        <v>4733</v>
      </c>
      <c r="D5862">
        <v>1</v>
      </c>
    </row>
    <row r="5863" spans="1:4" x14ac:dyDescent="0.25">
      <c r="A5863" t="s">
        <v>1133</v>
      </c>
      <c r="B5863" t="s">
        <v>2016</v>
      </c>
      <c r="C5863" t="s">
        <v>4734</v>
      </c>
      <c r="D5863">
        <v>10</v>
      </c>
    </row>
    <row r="5864" spans="1:4" x14ac:dyDescent="0.25">
      <c r="A5864" t="s">
        <v>1133</v>
      </c>
      <c r="B5864" t="s">
        <v>2016</v>
      </c>
      <c r="C5864" t="s">
        <v>4735</v>
      </c>
      <c r="D5864">
        <v>0</v>
      </c>
    </row>
    <row r="5865" spans="1:4" x14ac:dyDescent="0.25">
      <c r="A5865" t="s">
        <v>1133</v>
      </c>
      <c r="B5865" t="s">
        <v>2016</v>
      </c>
      <c r="C5865" t="s">
        <v>1081</v>
      </c>
      <c r="D5865" t="s">
        <v>4741</v>
      </c>
    </row>
    <row r="5866" spans="1:4" x14ac:dyDescent="0.25">
      <c r="A5866" t="s">
        <v>1133</v>
      </c>
      <c r="B5866" t="s">
        <v>2017</v>
      </c>
      <c r="C5866" t="s">
        <v>4725</v>
      </c>
      <c r="D5866">
        <v>391</v>
      </c>
    </row>
    <row r="5867" spans="1:4" x14ac:dyDescent="0.25">
      <c r="A5867" t="s">
        <v>1133</v>
      </c>
      <c r="B5867" t="s">
        <v>2017</v>
      </c>
      <c r="C5867" t="s">
        <v>1083</v>
      </c>
      <c r="D5867" t="b">
        <v>0</v>
      </c>
    </row>
    <row r="5868" spans="1:4" x14ac:dyDescent="0.25">
      <c r="A5868" t="s">
        <v>1133</v>
      </c>
      <c r="B5868" t="s">
        <v>2017</v>
      </c>
      <c r="C5868" t="s">
        <v>4726</v>
      </c>
      <c r="D5868" t="b">
        <v>1</v>
      </c>
    </row>
    <row r="5869" spans="1:4" x14ac:dyDescent="0.25">
      <c r="A5869" t="s">
        <v>1133</v>
      </c>
      <c r="B5869" t="s">
        <v>2017</v>
      </c>
      <c r="C5869" t="s">
        <v>4727</v>
      </c>
      <c r="D5869" t="b">
        <v>1</v>
      </c>
    </row>
    <row r="5870" spans="1:4" x14ac:dyDescent="0.25">
      <c r="A5870" t="s">
        <v>1133</v>
      </c>
      <c r="B5870" t="s">
        <v>2017</v>
      </c>
      <c r="C5870" t="s">
        <v>4728</v>
      </c>
      <c r="D5870" t="b">
        <v>0</v>
      </c>
    </row>
    <row r="5871" spans="1:4" x14ac:dyDescent="0.25">
      <c r="A5871" t="s">
        <v>1133</v>
      </c>
      <c r="B5871" t="s">
        <v>2017</v>
      </c>
      <c r="C5871" t="s">
        <v>2454</v>
      </c>
      <c r="D5871" t="b">
        <v>0</v>
      </c>
    </row>
    <row r="5872" spans="1:4" x14ac:dyDescent="0.25">
      <c r="A5872" t="s">
        <v>1133</v>
      </c>
      <c r="B5872" t="s">
        <v>2017</v>
      </c>
      <c r="C5872" t="s">
        <v>4729</v>
      </c>
      <c r="D5872">
        <v>0</v>
      </c>
    </row>
    <row r="5873" spans="1:4" x14ac:dyDescent="0.25">
      <c r="A5873" t="s">
        <v>1133</v>
      </c>
      <c r="B5873" t="s">
        <v>2017</v>
      </c>
      <c r="C5873" t="s">
        <v>4730</v>
      </c>
      <c r="D5873">
        <v>0</v>
      </c>
    </row>
    <row r="5874" spans="1:4" x14ac:dyDescent="0.25">
      <c r="A5874" t="s">
        <v>1133</v>
      </c>
      <c r="B5874" t="s">
        <v>2017</v>
      </c>
      <c r="C5874" t="s">
        <v>4731</v>
      </c>
      <c r="D5874">
        <v>4</v>
      </c>
    </row>
    <row r="5875" spans="1:4" x14ac:dyDescent="0.25">
      <c r="A5875" t="s">
        <v>1133</v>
      </c>
      <c r="B5875" t="s">
        <v>2017</v>
      </c>
      <c r="C5875" t="s">
        <v>1046</v>
      </c>
      <c r="D5875">
        <v>0</v>
      </c>
    </row>
    <row r="5876" spans="1:4" x14ac:dyDescent="0.25">
      <c r="A5876" t="s">
        <v>1133</v>
      </c>
      <c r="B5876" t="s">
        <v>2017</v>
      </c>
      <c r="C5876" t="s">
        <v>9</v>
      </c>
      <c r="D5876">
        <v>0</v>
      </c>
    </row>
    <row r="5877" spans="1:4" x14ac:dyDescent="0.25">
      <c r="A5877" t="s">
        <v>1133</v>
      </c>
      <c r="B5877" t="s">
        <v>2017</v>
      </c>
      <c r="C5877" t="s">
        <v>4733</v>
      </c>
      <c r="D5877">
        <v>0</v>
      </c>
    </row>
    <row r="5878" spans="1:4" x14ac:dyDescent="0.25">
      <c r="A5878" t="s">
        <v>1133</v>
      </c>
      <c r="B5878" t="s">
        <v>2017</v>
      </c>
      <c r="C5878" t="s">
        <v>4734</v>
      </c>
      <c r="D5878">
        <v>0</v>
      </c>
    </row>
    <row r="5879" spans="1:4" x14ac:dyDescent="0.25">
      <c r="A5879" t="s">
        <v>1133</v>
      </c>
      <c r="B5879" t="s">
        <v>2017</v>
      </c>
      <c r="C5879" t="s">
        <v>4735</v>
      </c>
      <c r="D5879">
        <v>0</v>
      </c>
    </row>
    <row r="5880" spans="1:4" x14ac:dyDescent="0.25">
      <c r="A5880" t="s">
        <v>1133</v>
      </c>
      <c r="B5880" t="s">
        <v>2017</v>
      </c>
      <c r="C5880" t="s">
        <v>1081</v>
      </c>
      <c r="D5880" t="s">
        <v>3111</v>
      </c>
    </row>
    <row r="5881" spans="1:4" x14ac:dyDescent="0.25">
      <c r="A5881" t="s">
        <v>1133</v>
      </c>
      <c r="B5881" t="s">
        <v>2018</v>
      </c>
      <c r="C5881" t="s">
        <v>4725</v>
      </c>
      <c r="D5881">
        <v>392</v>
      </c>
    </row>
    <row r="5882" spans="1:4" x14ac:dyDescent="0.25">
      <c r="A5882" t="s">
        <v>1133</v>
      </c>
      <c r="B5882" t="s">
        <v>2018</v>
      </c>
      <c r="C5882" t="s">
        <v>1083</v>
      </c>
      <c r="D5882" t="b">
        <v>1</v>
      </c>
    </row>
    <row r="5883" spans="1:4" x14ac:dyDescent="0.25">
      <c r="A5883" t="s">
        <v>1133</v>
      </c>
      <c r="B5883" t="s">
        <v>2018</v>
      </c>
      <c r="C5883" t="s">
        <v>4726</v>
      </c>
      <c r="D5883" t="b">
        <v>1</v>
      </c>
    </row>
    <row r="5884" spans="1:4" x14ac:dyDescent="0.25">
      <c r="A5884" t="s">
        <v>1133</v>
      </c>
      <c r="B5884" t="s">
        <v>2018</v>
      </c>
      <c r="C5884" t="s">
        <v>4727</v>
      </c>
      <c r="D5884" t="b">
        <v>1</v>
      </c>
    </row>
    <row r="5885" spans="1:4" x14ac:dyDescent="0.25">
      <c r="A5885" t="s">
        <v>1133</v>
      </c>
      <c r="B5885" t="s">
        <v>2018</v>
      </c>
      <c r="C5885" t="s">
        <v>4728</v>
      </c>
      <c r="D5885" t="b">
        <v>0</v>
      </c>
    </row>
    <row r="5886" spans="1:4" x14ac:dyDescent="0.25">
      <c r="A5886" t="s">
        <v>1133</v>
      </c>
      <c r="B5886" t="s">
        <v>2018</v>
      </c>
      <c r="C5886" t="s">
        <v>2454</v>
      </c>
      <c r="D5886" t="b">
        <v>0</v>
      </c>
    </row>
    <row r="5887" spans="1:4" x14ac:dyDescent="0.25">
      <c r="A5887" t="s">
        <v>1133</v>
      </c>
      <c r="B5887" t="s">
        <v>2018</v>
      </c>
      <c r="C5887" t="s">
        <v>4729</v>
      </c>
      <c r="D5887">
        <v>0</v>
      </c>
    </row>
    <row r="5888" spans="1:4" x14ac:dyDescent="0.25">
      <c r="A5888" t="s">
        <v>1133</v>
      </c>
      <c r="B5888" t="s">
        <v>2018</v>
      </c>
      <c r="C5888" t="s">
        <v>4730</v>
      </c>
      <c r="D5888">
        <v>0</v>
      </c>
    </row>
    <row r="5889" spans="1:4" x14ac:dyDescent="0.25">
      <c r="A5889" t="s">
        <v>1133</v>
      </c>
      <c r="B5889" t="s">
        <v>2018</v>
      </c>
      <c r="C5889" t="s">
        <v>4731</v>
      </c>
      <c r="D5889">
        <v>4</v>
      </c>
    </row>
    <row r="5890" spans="1:4" x14ac:dyDescent="0.25">
      <c r="A5890" t="s">
        <v>1133</v>
      </c>
      <c r="B5890" t="s">
        <v>2018</v>
      </c>
      <c r="C5890" t="s">
        <v>1046</v>
      </c>
      <c r="D5890">
        <v>6</v>
      </c>
    </row>
    <row r="5891" spans="1:4" x14ac:dyDescent="0.25">
      <c r="A5891" t="s">
        <v>1133</v>
      </c>
      <c r="B5891" t="s">
        <v>2018</v>
      </c>
      <c r="C5891" t="s">
        <v>9</v>
      </c>
      <c r="D5891">
        <v>0</v>
      </c>
    </row>
    <row r="5892" spans="1:4" x14ac:dyDescent="0.25">
      <c r="A5892" t="s">
        <v>1133</v>
      </c>
      <c r="B5892" t="s">
        <v>2018</v>
      </c>
      <c r="C5892" t="s">
        <v>4733</v>
      </c>
      <c r="D5892">
        <v>1</v>
      </c>
    </row>
    <row r="5893" spans="1:4" x14ac:dyDescent="0.25">
      <c r="A5893" t="s">
        <v>1133</v>
      </c>
      <c r="B5893" t="s">
        <v>2018</v>
      </c>
      <c r="C5893" t="s">
        <v>4734</v>
      </c>
      <c r="D5893">
        <v>0</v>
      </c>
    </row>
    <row r="5894" spans="1:4" x14ac:dyDescent="0.25">
      <c r="A5894" t="s">
        <v>1133</v>
      </c>
      <c r="B5894" t="s">
        <v>2018</v>
      </c>
      <c r="C5894" t="s">
        <v>4735</v>
      </c>
      <c r="D5894">
        <v>0</v>
      </c>
    </row>
    <row r="5895" spans="1:4" x14ac:dyDescent="0.25">
      <c r="A5895" t="s">
        <v>1133</v>
      </c>
      <c r="B5895" t="s">
        <v>2018</v>
      </c>
      <c r="C5895" t="s">
        <v>1081</v>
      </c>
      <c r="D5895" t="s">
        <v>4741</v>
      </c>
    </row>
    <row r="5896" spans="1:4" x14ac:dyDescent="0.25">
      <c r="A5896" t="s">
        <v>1133</v>
      </c>
      <c r="B5896" t="s">
        <v>2019</v>
      </c>
      <c r="C5896" t="s">
        <v>4725</v>
      </c>
      <c r="D5896">
        <v>393</v>
      </c>
    </row>
    <row r="5897" spans="1:4" x14ac:dyDescent="0.25">
      <c r="A5897" t="s">
        <v>1133</v>
      </c>
      <c r="B5897" t="s">
        <v>2019</v>
      </c>
      <c r="C5897" t="s">
        <v>1083</v>
      </c>
      <c r="D5897" t="b">
        <v>1</v>
      </c>
    </row>
    <row r="5898" spans="1:4" x14ac:dyDescent="0.25">
      <c r="A5898" t="s">
        <v>1133</v>
      </c>
      <c r="B5898" t="s">
        <v>2019</v>
      </c>
      <c r="C5898" t="s">
        <v>4726</v>
      </c>
      <c r="D5898" t="b">
        <v>1</v>
      </c>
    </row>
    <row r="5899" spans="1:4" x14ac:dyDescent="0.25">
      <c r="A5899" t="s">
        <v>1133</v>
      </c>
      <c r="B5899" t="s">
        <v>2019</v>
      </c>
      <c r="C5899" t="s">
        <v>4727</v>
      </c>
      <c r="D5899" t="b">
        <v>1</v>
      </c>
    </row>
    <row r="5900" spans="1:4" x14ac:dyDescent="0.25">
      <c r="A5900" t="s">
        <v>1133</v>
      </c>
      <c r="B5900" t="s">
        <v>2019</v>
      </c>
      <c r="C5900" t="s">
        <v>4728</v>
      </c>
      <c r="D5900" t="b">
        <v>0</v>
      </c>
    </row>
    <row r="5901" spans="1:4" x14ac:dyDescent="0.25">
      <c r="A5901" t="s">
        <v>1133</v>
      </c>
      <c r="B5901" t="s">
        <v>2019</v>
      </c>
      <c r="C5901" t="s">
        <v>2454</v>
      </c>
      <c r="D5901" t="b">
        <v>0</v>
      </c>
    </row>
    <row r="5902" spans="1:4" x14ac:dyDescent="0.25">
      <c r="A5902" t="s">
        <v>1133</v>
      </c>
      <c r="B5902" t="s">
        <v>2019</v>
      </c>
      <c r="C5902" t="s">
        <v>4729</v>
      </c>
      <c r="D5902">
        <v>1</v>
      </c>
    </row>
    <row r="5903" spans="1:4" x14ac:dyDescent="0.25">
      <c r="A5903" t="s">
        <v>1133</v>
      </c>
      <c r="B5903" t="s">
        <v>2019</v>
      </c>
      <c r="C5903" t="s">
        <v>4730</v>
      </c>
      <c r="D5903">
        <v>0</v>
      </c>
    </row>
    <row r="5904" spans="1:4" x14ac:dyDescent="0.25">
      <c r="A5904" t="s">
        <v>1133</v>
      </c>
      <c r="B5904" t="s">
        <v>2019</v>
      </c>
      <c r="C5904" t="s">
        <v>4731</v>
      </c>
      <c r="D5904">
        <v>1</v>
      </c>
    </row>
    <row r="5905" spans="1:4" x14ac:dyDescent="0.25">
      <c r="A5905" t="s">
        <v>1133</v>
      </c>
      <c r="B5905" t="s">
        <v>2019</v>
      </c>
      <c r="C5905" t="s">
        <v>1046</v>
      </c>
      <c r="D5905">
        <v>6</v>
      </c>
    </row>
    <row r="5906" spans="1:4" x14ac:dyDescent="0.25">
      <c r="A5906" t="s">
        <v>1133</v>
      </c>
      <c r="B5906" t="s">
        <v>2019</v>
      </c>
      <c r="C5906" t="s">
        <v>9</v>
      </c>
      <c r="D5906">
        <v>0</v>
      </c>
    </row>
    <row r="5907" spans="1:4" x14ac:dyDescent="0.25">
      <c r="A5907" t="s">
        <v>1133</v>
      </c>
      <c r="B5907" t="s">
        <v>2019</v>
      </c>
      <c r="C5907" t="s">
        <v>4733</v>
      </c>
      <c r="D5907">
        <v>1</v>
      </c>
    </row>
    <row r="5908" spans="1:4" x14ac:dyDescent="0.25">
      <c r="A5908" t="s">
        <v>1133</v>
      </c>
      <c r="B5908" t="s">
        <v>2019</v>
      </c>
      <c r="C5908" t="s">
        <v>4734</v>
      </c>
      <c r="D5908">
        <v>11</v>
      </c>
    </row>
    <row r="5909" spans="1:4" x14ac:dyDescent="0.25">
      <c r="A5909" t="s">
        <v>1133</v>
      </c>
      <c r="B5909" t="s">
        <v>2019</v>
      </c>
      <c r="C5909" t="s">
        <v>4735</v>
      </c>
      <c r="D5909">
        <v>0</v>
      </c>
    </row>
    <row r="5910" spans="1:4" x14ac:dyDescent="0.25">
      <c r="A5910" t="s">
        <v>1133</v>
      </c>
      <c r="B5910" t="s">
        <v>2019</v>
      </c>
      <c r="C5910" t="s">
        <v>1081</v>
      </c>
      <c r="D5910" t="s">
        <v>4741</v>
      </c>
    </row>
    <row r="5911" spans="1:4" x14ac:dyDescent="0.25">
      <c r="A5911" t="s">
        <v>1133</v>
      </c>
      <c r="B5911" t="s">
        <v>2020</v>
      </c>
      <c r="C5911" t="s">
        <v>4725</v>
      </c>
      <c r="D5911">
        <v>394</v>
      </c>
    </row>
    <row r="5912" spans="1:4" x14ac:dyDescent="0.25">
      <c r="A5912" t="s">
        <v>1133</v>
      </c>
      <c r="B5912" t="s">
        <v>2020</v>
      </c>
      <c r="C5912" t="s">
        <v>1083</v>
      </c>
      <c r="D5912" t="b">
        <v>1</v>
      </c>
    </row>
    <row r="5913" spans="1:4" x14ac:dyDescent="0.25">
      <c r="A5913" t="s">
        <v>1133</v>
      </c>
      <c r="B5913" t="s">
        <v>2020</v>
      </c>
      <c r="C5913" t="s">
        <v>4726</v>
      </c>
      <c r="D5913" t="b">
        <v>1</v>
      </c>
    </row>
    <row r="5914" spans="1:4" x14ac:dyDescent="0.25">
      <c r="A5914" t="s">
        <v>1133</v>
      </c>
      <c r="B5914" t="s">
        <v>2020</v>
      </c>
      <c r="C5914" t="s">
        <v>4727</v>
      </c>
      <c r="D5914" t="b">
        <v>1</v>
      </c>
    </row>
    <row r="5915" spans="1:4" x14ac:dyDescent="0.25">
      <c r="A5915" t="s">
        <v>1133</v>
      </c>
      <c r="B5915" t="s">
        <v>2020</v>
      </c>
      <c r="C5915" t="s">
        <v>4728</v>
      </c>
      <c r="D5915" t="b">
        <v>1</v>
      </c>
    </row>
    <row r="5916" spans="1:4" x14ac:dyDescent="0.25">
      <c r="A5916" t="s">
        <v>1133</v>
      </c>
      <c r="B5916" t="s">
        <v>2020</v>
      </c>
      <c r="C5916" t="s">
        <v>2454</v>
      </c>
      <c r="D5916" t="b">
        <v>1</v>
      </c>
    </row>
    <row r="5917" spans="1:4" x14ac:dyDescent="0.25">
      <c r="A5917" t="s">
        <v>1133</v>
      </c>
      <c r="B5917" t="s">
        <v>2020</v>
      </c>
      <c r="C5917" t="s">
        <v>4729</v>
      </c>
      <c r="D5917">
        <v>1</v>
      </c>
    </row>
    <row r="5918" spans="1:4" x14ac:dyDescent="0.25">
      <c r="A5918" t="s">
        <v>1133</v>
      </c>
      <c r="B5918" t="s">
        <v>2020</v>
      </c>
      <c r="C5918" t="s">
        <v>4730</v>
      </c>
      <c r="D5918">
        <v>0</v>
      </c>
    </row>
    <row r="5919" spans="1:4" x14ac:dyDescent="0.25">
      <c r="A5919" t="s">
        <v>1133</v>
      </c>
      <c r="B5919" t="s">
        <v>2020</v>
      </c>
      <c r="C5919" t="s">
        <v>4731</v>
      </c>
      <c r="D5919">
        <v>4</v>
      </c>
    </row>
    <row r="5920" spans="1:4" x14ac:dyDescent="0.25">
      <c r="A5920" t="s">
        <v>1133</v>
      </c>
      <c r="B5920" t="s">
        <v>2020</v>
      </c>
      <c r="C5920" t="s">
        <v>1046</v>
      </c>
      <c r="D5920">
        <v>6</v>
      </c>
    </row>
    <row r="5921" spans="1:4" x14ac:dyDescent="0.25">
      <c r="A5921" t="s">
        <v>1133</v>
      </c>
      <c r="B5921" t="s">
        <v>2020</v>
      </c>
      <c r="C5921" t="s">
        <v>9</v>
      </c>
      <c r="D5921">
        <v>0</v>
      </c>
    </row>
    <row r="5922" spans="1:4" x14ac:dyDescent="0.25">
      <c r="A5922" t="s">
        <v>1133</v>
      </c>
      <c r="B5922" t="s">
        <v>2020</v>
      </c>
      <c r="C5922" t="s">
        <v>4733</v>
      </c>
      <c r="D5922">
        <v>1</v>
      </c>
    </row>
    <row r="5923" spans="1:4" x14ac:dyDescent="0.25">
      <c r="A5923" t="s">
        <v>1133</v>
      </c>
      <c r="B5923" t="s">
        <v>2020</v>
      </c>
      <c r="C5923" t="s">
        <v>4734</v>
      </c>
      <c r="D5923">
        <v>12</v>
      </c>
    </row>
    <row r="5924" spans="1:4" x14ac:dyDescent="0.25">
      <c r="A5924" t="s">
        <v>1133</v>
      </c>
      <c r="B5924" t="s">
        <v>2020</v>
      </c>
      <c r="C5924" t="s">
        <v>4735</v>
      </c>
      <c r="D5924">
        <v>0</v>
      </c>
    </row>
    <row r="5925" spans="1:4" x14ac:dyDescent="0.25">
      <c r="A5925" t="s">
        <v>1133</v>
      </c>
      <c r="B5925" t="s">
        <v>2020</v>
      </c>
      <c r="C5925" t="s">
        <v>1081</v>
      </c>
      <c r="D5925" t="s">
        <v>3111</v>
      </c>
    </row>
    <row r="5926" spans="1:4" x14ac:dyDescent="0.25">
      <c r="A5926" t="s">
        <v>1133</v>
      </c>
      <c r="B5926" t="s">
        <v>2021</v>
      </c>
      <c r="C5926" t="s">
        <v>4725</v>
      </c>
      <c r="D5926">
        <v>395</v>
      </c>
    </row>
    <row r="5927" spans="1:4" x14ac:dyDescent="0.25">
      <c r="A5927" t="s">
        <v>1133</v>
      </c>
      <c r="B5927" t="s">
        <v>2021</v>
      </c>
      <c r="C5927" t="s">
        <v>1083</v>
      </c>
      <c r="D5927" t="b">
        <v>0</v>
      </c>
    </row>
    <row r="5928" spans="1:4" x14ac:dyDescent="0.25">
      <c r="A5928" t="s">
        <v>1133</v>
      </c>
      <c r="B5928" t="s">
        <v>2021</v>
      </c>
      <c r="C5928" t="s">
        <v>4726</v>
      </c>
      <c r="D5928" t="b">
        <v>1</v>
      </c>
    </row>
    <row r="5929" spans="1:4" x14ac:dyDescent="0.25">
      <c r="A5929" t="s">
        <v>1133</v>
      </c>
      <c r="B5929" t="s">
        <v>2021</v>
      </c>
      <c r="C5929" t="s">
        <v>4727</v>
      </c>
      <c r="D5929" t="b">
        <v>1</v>
      </c>
    </row>
    <row r="5930" spans="1:4" x14ac:dyDescent="0.25">
      <c r="A5930" t="s">
        <v>1133</v>
      </c>
      <c r="B5930" t="s">
        <v>2021</v>
      </c>
      <c r="C5930" t="s">
        <v>4728</v>
      </c>
      <c r="D5930" t="b">
        <v>0</v>
      </c>
    </row>
    <row r="5931" spans="1:4" x14ac:dyDescent="0.25">
      <c r="A5931" t="s">
        <v>1133</v>
      </c>
      <c r="B5931" t="s">
        <v>2021</v>
      </c>
      <c r="C5931" t="s">
        <v>2454</v>
      </c>
      <c r="D5931" t="b">
        <v>0</v>
      </c>
    </row>
    <row r="5932" spans="1:4" x14ac:dyDescent="0.25">
      <c r="A5932" t="s">
        <v>1133</v>
      </c>
      <c r="B5932" t="s">
        <v>2021</v>
      </c>
      <c r="C5932" t="s">
        <v>4729</v>
      </c>
      <c r="D5932">
        <v>0</v>
      </c>
    </row>
    <row r="5933" spans="1:4" x14ac:dyDescent="0.25">
      <c r="A5933" t="s">
        <v>1133</v>
      </c>
      <c r="B5933" t="s">
        <v>2021</v>
      </c>
      <c r="C5933" t="s">
        <v>4730</v>
      </c>
      <c r="D5933">
        <v>0</v>
      </c>
    </row>
    <row r="5934" spans="1:4" x14ac:dyDescent="0.25">
      <c r="A5934" t="s">
        <v>1133</v>
      </c>
      <c r="B5934" t="s">
        <v>2021</v>
      </c>
      <c r="C5934" t="s">
        <v>4731</v>
      </c>
      <c r="D5934">
        <v>0</v>
      </c>
    </row>
    <row r="5935" spans="1:4" x14ac:dyDescent="0.25">
      <c r="A5935" t="s">
        <v>1133</v>
      </c>
      <c r="B5935" t="s">
        <v>2021</v>
      </c>
      <c r="C5935" t="s">
        <v>1046</v>
      </c>
      <c r="D5935">
        <v>0</v>
      </c>
    </row>
    <row r="5936" spans="1:4" x14ac:dyDescent="0.25">
      <c r="A5936" t="s">
        <v>1133</v>
      </c>
      <c r="B5936" t="s">
        <v>2021</v>
      </c>
      <c r="C5936" t="s">
        <v>9</v>
      </c>
      <c r="D5936">
        <v>0</v>
      </c>
    </row>
    <row r="5937" spans="1:4" x14ac:dyDescent="0.25">
      <c r="A5937" t="s">
        <v>1133</v>
      </c>
      <c r="B5937" t="s">
        <v>2021</v>
      </c>
      <c r="C5937" t="s">
        <v>4733</v>
      </c>
      <c r="D5937">
        <v>0</v>
      </c>
    </row>
    <row r="5938" spans="1:4" x14ac:dyDescent="0.25">
      <c r="A5938" t="s">
        <v>1133</v>
      </c>
      <c r="B5938" t="s">
        <v>2021</v>
      </c>
      <c r="C5938" t="s">
        <v>4734</v>
      </c>
      <c r="D5938">
        <v>0</v>
      </c>
    </row>
    <row r="5939" spans="1:4" x14ac:dyDescent="0.25">
      <c r="A5939" t="s">
        <v>1133</v>
      </c>
      <c r="B5939" t="s">
        <v>2021</v>
      </c>
      <c r="C5939" t="s">
        <v>4735</v>
      </c>
      <c r="D5939">
        <v>0</v>
      </c>
    </row>
    <row r="5940" spans="1:4" x14ac:dyDescent="0.25">
      <c r="A5940" t="s">
        <v>1133</v>
      </c>
      <c r="B5940" t="s">
        <v>2021</v>
      </c>
      <c r="C5940" t="s">
        <v>1081</v>
      </c>
      <c r="D5940" t="s">
        <v>3111</v>
      </c>
    </row>
    <row r="5941" spans="1:4" x14ac:dyDescent="0.25">
      <c r="A5941" t="s">
        <v>1133</v>
      </c>
      <c r="B5941" t="s">
        <v>2022</v>
      </c>
      <c r="C5941" t="s">
        <v>4725</v>
      </c>
      <c r="D5941">
        <v>396</v>
      </c>
    </row>
    <row r="5942" spans="1:4" x14ac:dyDescent="0.25">
      <c r="A5942" t="s">
        <v>1133</v>
      </c>
      <c r="B5942" t="s">
        <v>2022</v>
      </c>
      <c r="C5942" t="s">
        <v>1083</v>
      </c>
      <c r="D5942" t="b">
        <v>1</v>
      </c>
    </row>
    <row r="5943" spans="1:4" x14ac:dyDescent="0.25">
      <c r="A5943" t="s">
        <v>1133</v>
      </c>
      <c r="B5943" t="s">
        <v>2022</v>
      </c>
      <c r="C5943" t="s">
        <v>4726</v>
      </c>
      <c r="D5943" t="b">
        <v>1</v>
      </c>
    </row>
    <row r="5944" spans="1:4" x14ac:dyDescent="0.25">
      <c r="A5944" t="s">
        <v>1133</v>
      </c>
      <c r="B5944" t="s">
        <v>2022</v>
      </c>
      <c r="C5944" t="s">
        <v>4727</v>
      </c>
      <c r="D5944" t="b">
        <v>1</v>
      </c>
    </row>
    <row r="5945" spans="1:4" x14ac:dyDescent="0.25">
      <c r="A5945" t="s">
        <v>1133</v>
      </c>
      <c r="B5945" t="s">
        <v>2022</v>
      </c>
      <c r="C5945" t="s">
        <v>4728</v>
      </c>
      <c r="D5945" t="b">
        <v>0</v>
      </c>
    </row>
    <row r="5946" spans="1:4" x14ac:dyDescent="0.25">
      <c r="A5946" t="s">
        <v>1133</v>
      </c>
      <c r="B5946" t="s">
        <v>2022</v>
      </c>
      <c r="C5946" t="s">
        <v>2454</v>
      </c>
      <c r="D5946" t="b">
        <v>0</v>
      </c>
    </row>
    <row r="5947" spans="1:4" x14ac:dyDescent="0.25">
      <c r="A5947" t="s">
        <v>1133</v>
      </c>
      <c r="B5947" t="s">
        <v>2022</v>
      </c>
      <c r="C5947" t="s">
        <v>4729</v>
      </c>
      <c r="D5947">
        <v>0</v>
      </c>
    </row>
    <row r="5948" spans="1:4" x14ac:dyDescent="0.25">
      <c r="A5948" t="s">
        <v>1133</v>
      </c>
      <c r="B5948" t="s">
        <v>2022</v>
      </c>
      <c r="C5948" t="s">
        <v>4730</v>
      </c>
      <c r="D5948">
        <v>0</v>
      </c>
    </row>
    <row r="5949" spans="1:4" x14ac:dyDescent="0.25">
      <c r="A5949" t="s">
        <v>1133</v>
      </c>
      <c r="B5949" t="s">
        <v>2022</v>
      </c>
      <c r="C5949" t="s">
        <v>4731</v>
      </c>
      <c r="D5949">
        <v>4</v>
      </c>
    </row>
    <row r="5950" spans="1:4" x14ac:dyDescent="0.25">
      <c r="A5950" t="s">
        <v>1133</v>
      </c>
      <c r="B5950" t="s">
        <v>2022</v>
      </c>
      <c r="C5950" t="s">
        <v>1046</v>
      </c>
      <c r="D5950">
        <v>3</v>
      </c>
    </row>
    <row r="5951" spans="1:4" x14ac:dyDescent="0.25">
      <c r="A5951" t="s">
        <v>1133</v>
      </c>
      <c r="B5951" t="s">
        <v>2022</v>
      </c>
      <c r="C5951" t="s">
        <v>9</v>
      </c>
      <c r="D5951">
        <v>0</v>
      </c>
    </row>
    <row r="5952" spans="1:4" x14ac:dyDescent="0.25">
      <c r="A5952" t="s">
        <v>1133</v>
      </c>
      <c r="B5952" t="s">
        <v>2022</v>
      </c>
      <c r="C5952" t="s">
        <v>4733</v>
      </c>
      <c r="D5952">
        <v>0</v>
      </c>
    </row>
    <row r="5953" spans="1:4" x14ac:dyDescent="0.25">
      <c r="A5953" t="s">
        <v>1133</v>
      </c>
      <c r="B5953" t="s">
        <v>2022</v>
      </c>
      <c r="C5953" t="s">
        <v>4734</v>
      </c>
      <c r="D5953">
        <v>0</v>
      </c>
    </row>
    <row r="5954" spans="1:4" x14ac:dyDescent="0.25">
      <c r="A5954" t="s">
        <v>1133</v>
      </c>
      <c r="B5954" t="s">
        <v>2022</v>
      </c>
      <c r="C5954" t="s">
        <v>4735</v>
      </c>
      <c r="D5954">
        <v>0</v>
      </c>
    </row>
    <row r="5955" spans="1:4" x14ac:dyDescent="0.25">
      <c r="A5955" t="s">
        <v>1133</v>
      </c>
      <c r="B5955" t="s">
        <v>2022</v>
      </c>
      <c r="C5955" t="s">
        <v>1081</v>
      </c>
      <c r="D5955" t="s">
        <v>3111</v>
      </c>
    </row>
    <row r="5956" spans="1:4" x14ac:dyDescent="0.25">
      <c r="A5956" t="s">
        <v>1133</v>
      </c>
      <c r="B5956" t="s">
        <v>2023</v>
      </c>
      <c r="C5956" t="s">
        <v>4725</v>
      </c>
      <c r="D5956">
        <v>397</v>
      </c>
    </row>
    <row r="5957" spans="1:4" x14ac:dyDescent="0.25">
      <c r="A5957" t="s">
        <v>1133</v>
      </c>
      <c r="B5957" t="s">
        <v>2023</v>
      </c>
      <c r="C5957" t="s">
        <v>1083</v>
      </c>
      <c r="D5957" t="b">
        <v>0</v>
      </c>
    </row>
    <row r="5958" spans="1:4" x14ac:dyDescent="0.25">
      <c r="A5958" t="s">
        <v>1133</v>
      </c>
      <c r="B5958" t="s">
        <v>2023</v>
      </c>
      <c r="C5958" t="s">
        <v>4726</v>
      </c>
      <c r="D5958" t="b">
        <v>0</v>
      </c>
    </row>
    <row r="5959" spans="1:4" x14ac:dyDescent="0.25">
      <c r="A5959" t="s">
        <v>1133</v>
      </c>
      <c r="B5959" t="s">
        <v>2023</v>
      </c>
      <c r="C5959" t="s">
        <v>4727</v>
      </c>
      <c r="D5959" t="b">
        <v>0</v>
      </c>
    </row>
    <row r="5960" spans="1:4" x14ac:dyDescent="0.25">
      <c r="A5960" t="s">
        <v>1133</v>
      </c>
      <c r="B5960" t="s">
        <v>2023</v>
      </c>
      <c r="C5960" t="s">
        <v>4728</v>
      </c>
      <c r="D5960" t="b">
        <v>0</v>
      </c>
    </row>
    <row r="5961" spans="1:4" x14ac:dyDescent="0.25">
      <c r="A5961" t="s">
        <v>1133</v>
      </c>
      <c r="B5961" t="s">
        <v>2023</v>
      </c>
      <c r="C5961" t="s">
        <v>2454</v>
      </c>
      <c r="D5961" t="b">
        <v>0</v>
      </c>
    </row>
    <row r="5962" spans="1:4" x14ac:dyDescent="0.25">
      <c r="A5962" t="s">
        <v>1133</v>
      </c>
      <c r="B5962" t="s">
        <v>2023</v>
      </c>
      <c r="C5962" t="s">
        <v>4729</v>
      </c>
      <c r="D5962">
        <v>0</v>
      </c>
    </row>
    <row r="5963" spans="1:4" x14ac:dyDescent="0.25">
      <c r="A5963" t="s">
        <v>1133</v>
      </c>
      <c r="B5963" t="s">
        <v>2023</v>
      </c>
      <c r="C5963" t="s">
        <v>4730</v>
      </c>
      <c r="D5963">
        <v>0</v>
      </c>
    </row>
    <row r="5964" spans="1:4" x14ac:dyDescent="0.25">
      <c r="A5964" t="s">
        <v>1133</v>
      </c>
      <c r="B5964" t="s">
        <v>2023</v>
      </c>
      <c r="C5964" t="s">
        <v>4731</v>
      </c>
      <c r="D5964">
        <v>0</v>
      </c>
    </row>
    <row r="5965" spans="1:4" x14ac:dyDescent="0.25">
      <c r="A5965" t="s">
        <v>1133</v>
      </c>
      <c r="B5965" t="s">
        <v>2023</v>
      </c>
      <c r="C5965" t="s">
        <v>1046</v>
      </c>
      <c r="D5965">
        <v>0</v>
      </c>
    </row>
    <row r="5966" spans="1:4" x14ac:dyDescent="0.25">
      <c r="A5966" t="s">
        <v>1133</v>
      </c>
      <c r="B5966" t="s">
        <v>2023</v>
      </c>
      <c r="C5966" t="s">
        <v>9</v>
      </c>
      <c r="D5966">
        <v>0</v>
      </c>
    </row>
    <row r="5967" spans="1:4" x14ac:dyDescent="0.25">
      <c r="A5967" t="s">
        <v>1133</v>
      </c>
      <c r="B5967" t="s">
        <v>2023</v>
      </c>
      <c r="C5967" t="s">
        <v>4733</v>
      </c>
      <c r="D5967">
        <v>0</v>
      </c>
    </row>
    <row r="5968" spans="1:4" x14ac:dyDescent="0.25">
      <c r="A5968" t="s">
        <v>1133</v>
      </c>
      <c r="B5968" t="s">
        <v>2023</v>
      </c>
      <c r="C5968" t="s">
        <v>4734</v>
      </c>
      <c r="D5968">
        <v>0</v>
      </c>
    </row>
    <row r="5969" spans="1:4" x14ac:dyDescent="0.25">
      <c r="A5969" t="s">
        <v>1133</v>
      </c>
      <c r="B5969" t="s">
        <v>2023</v>
      </c>
      <c r="C5969" t="s">
        <v>4735</v>
      </c>
      <c r="D5969">
        <v>0</v>
      </c>
    </row>
    <row r="5970" spans="1:4" x14ac:dyDescent="0.25">
      <c r="A5970" t="s">
        <v>1133</v>
      </c>
      <c r="B5970" t="s">
        <v>2023</v>
      </c>
      <c r="C5970" t="s">
        <v>1081</v>
      </c>
      <c r="D5970" t="s">
        <v>3111</v>
      </c>
    </row>
    <row r="5971" spans="1:4" x14ac:dyDescent="0.25">
      <c r="A5971" t="s">
        <v>1133</v>
      </c>
      <c r="B5971" t="s">
        <v>2024</v>
      </c>
      <c r="C5971" t="s">
        <v>4725</v>
      </c>
      <c r="D5971">
        <v>398</v>
      </c>
    </row>
    <row r="5972" spans="1:4" x14ac:dyDescent="0.25">
      <c r="A5972" t="s">
        <v>1133</v>
      </c>
      <c r="B5972" t="s">
        <v>2024</v>
      </c>
      <c r="C5972" t="s">
        <v>1083</v>
      </c>
      <c r="D5972" t="b">
        <v>0</v>
      </c>
    </row>
    <row r="5973" spans="1:4" x14ac:dyDescent="0.25">
      <c r="A5973" t="s">
        <v>1133</v>
      </c>
      <c r="B5973" t="s">
        <v>2024</v>
      </c>
      <c r="C5973" t="s">
        <v>4726</v>
      </c>
      <c r="D5973" t="b">
        <v>1</v>
      </c>
    </row>
    <row r="5974" spans="1:4" x14ac:dyDescent="0.25">
      <c r="A5974" t="s">
        <v>1133</v>
      </c>
      <c r="B5974" t="s">
        <v>2024</v>
      </c>
      <c r="C5974" t="s">
        <v>4727</v>
      </c>
      <c r="D5974" t="b">
        <v>1</v>
      </c>
    </row>
    <row r="5975" spans="1:4" x14ac:dyDescent="0.25">
      <c r="A5975" t="s">
        <v>1133</v>
      </c>
      <c r="B5975" t="s">
        <v>2024</v>
      </c>
      <c r="C5975" t="s">
        <v>4728</v>
      </c>
      <c r="D5975" t="b">
        <v>0</v>
      </c>
    </row>
    <row r="5976" spans="1:4" x14ac:dyDescent="0.25">
      <c r="A5976" t="s">
        <v>1133</v>
      </c>
      <c r="B5976" t="s">
        <v>2024</v>
      </c>
      <c r="C5976" t="s">
        <v>2454</v>
      </c>
      <c r="D5976" t="b">
        <v>0</v>
      </c>
    </row>
    <row r="5977" spans="1:4" x14ac:dyDescent="0.25">
      <c r="A5977" t="s">
        <v>1133</v>
      </c>
      <c r="B5977" t="s">
        <v>2024</v>
      </c>
      <c r="C5977" t="s">
        <v>4729</v>
      </c>
      <c r="D5977">
        <v>0</v>
      </c>
    </row>
    <row r="5978" spans="1:4" x14ac:dyDescent="0.25">
      <c r="A5978" t="s">
        <v>1133</v>
      </c>
      <c r="B5978" t="s">
        <v>2024</v>
      </c>
      <c r="C5978" t="s">
        <v>4730</v>
      </c>
      <c r="D5978">
        <v>0</v>
      </c>
    </row>
    <row r="5979" spans="1:4" x14ac:dyDescent="0.25">
      <c r="A5979" t="s">
        <v>1133</v>
      </c>
      <c r="B5979" t="s">
        <v>2024</v>
      </c>
      <c r="C5979" t="s">
        <v>4731</v>
      </c>
      <c r="D5979">
        <v>4</v>
      </c>
    </row>
    <row r="5980" spans="1:4" x14ac:dyDescent="0.25">
      <c r="A5980" t="s">
        <v>1133</v>
      </c>
      <c r="B5980" t="s">
        <v>2024</v>
      </c>
      <c r="C5980" t="s">
        <v>1046</v>
      </c>
      <c r="D5980">
        <v>0</v>
      </c>
    </row>
    <row r="5981" spans="1:4" x14ac:dyDescent="0.25">
      <c r="A5981" t="s">
        <v>1133</v>
      </c>
      <c r="B5981" t="s">
        <v>2024</v>
      </c>
      <c r="C5981" t="s">
        <v>9</v>
      </c>
      <c r="D5981">
        <v>0</v>
      </c>
    </row>
    <row r="5982" spans="1:4" x14ac:dyDescent="0.25">
      <c r="A5982" t="s">
        <v>1133</v>
      </c>
      <c r="B5982" t="s">
        <v>2024</v>
      </c>
      <c r="C5982" t="s">
        <v>4733</v>
      </c>
      <c r="D5982">
        <v>0</v>
      </c>
    </row>
    <row r="5983" spans="1:4" x14ac:dyDescent="0.25">
      <c r="A5983" t="s">
        <v>1133</v>
      </c>
      <c r="B5983" t="s">
        <v>2024</v>
      </c>
      <c r="C5983" t="s">
        <v>4734</v>
      </c>
      <c r="D5983">
        <v>0</v>
      </c>
    </row>
    <row r="5984" spans="1:4" x14ac:dyDescent="0.25">
      <c r="A5984" t="s">
        <v>1133</v>
      </c>
      <c r="B5984" t="s">
        <v>2024</v>
      </c>
      <c r="C5984" t="s">
        <v>4735</v>
      </c>
      <c r="D5984">
        <v>0</v>
      </c>
    </row>
    <row r="5985" spans="1:4" x14ac:dyDescent="0.25">
      <c r="A5985" t="s">
        <v>1133</v>
      </c>
      <c r="B5985" t="s">
        <v>2024</v>
      </c>
      <c r="C5985" t="s">
        <v>1081</v>
      </c>
      <c r="D5985" t="s">
        <v>3111</v>
      </c>
    </row>
    <row r="5986" spans="1:4" x14ac:dyDescent="0.25">
      <c r="A5986" t="s">
        <v>1133</v>
      </c>
      <c r="B5986" t="s">
        <v>2025</v>
      </c>
      <c r="C5986" t="s">
        <v>4725</v>
      </c>
      <c r="D5986">
        <v>399</v>
      </c>
    </row>
    <row r="5987" spans="1:4" x14ac:dyDescent="0.25">
      <c r="A5987" t="s">
        <v>1133</v>
      </c>
      <c r="B5987" t="s">
        <v>2025</v>
      </c>
      <c r="C5987" t="s">
        <v>1083</v>
      </c>
      <c r="D5987" t="b">
        <v>0</v>
      </c>
    </row>
    <row r="5988" spans="1:4" x14ac:dyDescent="0.25">
      <c r="A5988" t="s">
        <v>1133</v>
      </c>
      <c r="B5988" t="s">
        <v>2025</v>
      </c>
      <c r="C5988" t="s">
        <v>4726</v>
      </c>
      <c r="D5988" t="b">
        <v>1</v>
      </c>
    </row>
    <row r="5989" spans="1:4" x14ac:dyDescent="0.25">
      <c r="A5989" t="s">
        <v>1133</v>
      </c>
      <c r="B5989" t="s">
        <v>2025</v>
      </c>
      <c r="C5989" t="s">
        <v>4727</v>
      </c>
      <c r="D5989" t="b">
        <v>1</v>
      </c>
    </row>
    <row r="5990" spans="1:4" x14ac:dyDescent="0.25">
      <c r="A5990" t="s">
        <v>1133</v>
      </c>
      <c r="B5990" t="s">
        <v>2025</v>
      </c>
      <c r="C5990" t="s">
        <v>4728</v>
      </c>
      <c r="D5990" t="b">
        <v>0</v>
      </c>
    </row>
    <row r="5991" spans="1:4" x14ac:dyDescent="0.25">
      <c r="A5991" t="s">
        <v>1133</v>
      </c>
      <c r="B5991" t="s">
        <v>2025</v>
      </c>
      <c r="C5991" t="s">
        <v>2454</v>
      </c>
      <c r="D5991" t="b">
        <v>0</v>
      </c>
    </row>
    <row r="5992" spans="1:4" x14ac:dyDescent="0.25">
      <c r="A5992" t="s">
        <v>1133</v>
      </c>
      <c r="B5992" t="s">
        <v>2025</v>
      </c>
      <c r="C5992" t="s">
        <v>4729</v>
      </c>
      <c r="D5992">
        <v>0</v>
      </c>
    </row>
    <row r="5993" spans="1:4" x14ac:dyDescent="0.25">
      <c r="A5993" t="s">
        <v>1133</v>
      </c>
      <c r="B5993" t="s">
        <v>2025</v>
      </c>
      <c r="C5993" t="s">
        <v>4730</v>
      </c>
      <c r="D5993">
        <v>0</v>
      </c>
    </row>
    <row r="5994" spans="1:4" x14ac:dyDescent="0.25">
      <c r="A5994" t="s">
        <v>1133</v>
      </c>
      <c r="B5994" t="s">
        <v>2025</v>
      </c>
      <c r="C5994" t="s">
        <v>4731</v>
      </c>
      <c r="D5994">
        <v>3</v>
      </c>
    </row>
    <row r="5995" spans="1:4" x14ac:dyDescent="0.25">
      <c r="A5995" t="s">
        <v>1133</v>
      </c>
      <c r="B5995" t="s">
        <v>2025</v>
      </c>
      <c r="C5995" t="s">
        <v>1046</v>
      </c>
      <c r="D5995">
        <v>0</v>
      </c>
    </row>
    <row r="5996" spans="1:4" x14ac:dyDescent="0.25">
      <c r="A5996" t="s">
        <v>1133</v>
      </c>
      <c r="B5996" t="s">
        <v>2025</v>
      </c>
      <c r="C5996" t="s">
        <v>9</v>
      </c>
      <c r="D5996">
        <v>0</v>
      </c>
    </row>
    <row r="5997" spans="1:4" x14ac:dyDescent="0.25">
      <c r="A5997" t="s">
        <v>1133</v>
      </c>
      <c r="B5997" t="s">
        <v>2025</v>
      </c>
      <c r="C5997" t="s">
        <v>4733</v>
      </c>
      <c r="D5997">
        <v>0</v>
      </c>
    </row>
    <row r="5998" spans="1:4" x14ac:dyDescent="0.25">
      <c r="A5998" t="s">
        <v>1133</v>
      </c>
      <c r="B5998" t="s">
        <v>2025</v>
      </c>
      <c r="C5998" t="s">
        <v>4734</v>
      </c>
      <c r="D5998">
        <v>0</v>
      </c>
    </row>
    <row r="5999" spans="1:4" x14ac:dyDescent="0.25">
      <c r="A5999" t="s">
        <v>1133</v>
      </c>
      <c r="B5999" t="s">
        <v>2025</v>
      </c>
      <c r="C5999" t="s">
        <v>4735</v>
      </c>
      <c r="D5999">
        <v>0</v>
      </c>
    </row>
    <row r="6000" spans="1:4" x14ac:dyDescent="0.25">
      <c r="A6000" t="s">
        <v>1133</v>
      </c>
      <c r="B6000" t="s">
        <v>2025</v>
      </c>
      <c r="C6000" t="s">
        <v>1081</v>
      </c>
      <c r="D6000" t="s">
        <v>3111</v>
      </c>
    </row>
    <row r="6001" spans="1:4" x14ac:dyDescent="0.25">
      <c r="A6001" t="s">
        <v>1133</v>
      </c>
      <c r="B6001" t="s">
        <v>2026</v>
      </c>
      <c r="C6001" t="s">
        <v>4725</v>
      </c>
      <c r="D6001">
        <v>400</v>
      </c>
    </row>
    <row r="6002" spans="1:4" x14ac:dyDescent="0.25">
      <c r="A6002" t="s">
        <v>1133</v>
      </c>
      <c r="B6002" t="s">
        <v>2026</v>
      </c>
      <c r="C6002" t="s">
        <v>1083</v>
      </c>
      <c r="D6002" t="b">
        <v>0</v>
      </c>
    </row>
    <row r="6003" spans="1:4" x14ac:dyDescent="0.25">
      <c r="A6003" t="s">
        <v>1133</v>
      </c>
      <c r="B6003" t="s">
        <v>2026</v>
      </c>
      <c r="C6003" t="s">
        <v>4726</v>
      </c>
      <c r="D6003" t="b">
        <v>1</v>
      </c>
    </row>
    <row r="6004" spans="1:4" x14ac:dyDescent="0.25">
      <c r="A6004" t="s">
        <v>1133</v>
      </c>
      <c r="B6004" t="s">
        <v>2026</v>
      </c>
      <c r="C6004" t="s">
        <v>4727</v>
      </c>
      <c r="D6004" t="b">
        <v>1</v>
      </c>
    </row>
    <row r="6005" spans="1:4" x14ac:dyDescent="0.25">
      <c r="A6005" t="s">
        <v>1133</v>
      </c>
      <c r="B6005" t="s">
        <v>2026</v>
      </c>
      <c r="C6005" t="s">
        <v>4728</v>
      </c>
      <c r="D6005" t="b">
        <v>0</v>
      </c>
    </row>
    <row r="6006" spans="1:4" x14ac:dyDescent="0.25">
      <c r="A6006" t="s">
        <v>1133</v>
      </c>
      <c r="B6006" t="s">
        <v>2026</v>
      </c>
      <c r="C6006" t="s">
        <v>2454</v>
      </c>
      <c r="D6006" t="b">
        <v>0</v>
      </c>
    </row>
    <row r="6007" spans="1:4" x14ac:dyDescent="0.25">
      <c r="A6007" t="s">
        <v>1133</v>
      </c>
      <c r="B6007" t="s">
        <v>2026</v>
      </c>
      <c r="C6007" t="s">
        <v>4729</v>
      </c>
      <c r="D6007">
        <v>0</v>
      </c>
    </row>
    <row r="6008" spans="1:4" x14ac:dyDescent="0.25">
      <c r="A6008" t="s">
        <v>1133</v>
      </c>
      <c r="B6008" t="s">
        <v>2026</v>
      </c>
      <c r="C6008" t="s">
        <v>4730</v>
      </c>
      <c r="D6008">
        <v>0</v>
      </c>
    </row>
    <row r="6009" spans="1:4" x14ac:dyDescent="0.25">
      <c r="A6009" t="s">
        <v>1133</v>
      </c>
      <c r="B6009" t="s">
        <v>2026</v>
      </c>
      <c r="C6009" t="s">
        <v>4731</v>
      </c>
      <c r="D6009">
        <v>1</v>
      </c>
    </row>
    <row r="6010" spans="1:4" x14ac:dyDescent="0.25">
      <c r="A6010" t="s">
        <v>1133</v>
      </c>
      <c r="B6010" t="s">
        <v>2026</v>
      </c>
      <c r="C6010" t="s">
        <v>1046</v>
      </c>
      <c r="D6010">
        <v>0</v>
      </c>
    </row>
    <row r="6011" spans="1:4" x14ac:dyDescent="0.25">
      <c r="A6011" t="s">
        <v>1133</v>
      </c>
      <c r="B6011" t="s">
        <v>2026</v>
      </c>
      <c r="C6011" t="s">
        <v>9</v>
      </c>
      <c r="D6011">
        <v>0</v>
      </c>
    </row>
    <row r="6012" spans="1:4" x14ac:dyDescent="0.25">
      <c r="A6012" t="s">
        <v>1133</v>
      </c>
      <c r="B6012" t="s">
        <v>2026</v>
      </c>
      <c r="C6012" t="s">
        <v>4733</v>
      </c>
      <c r="D6012">
        <v>0</v>
      </c>
    </row>
    <row r="6013" spans="1:4" x14ac:dyDescent="0.25">
      <c r="A6013" t="s">
        <v>1133</v>
      </c>
      <c r="B6013" t="s">
        <v>2026</v>
      </c>
      <c r="C6013" t="s">
        <v>4734</v>
      </c>
      <c r="D6013">
        <v>0</v>
      </c>
    </row>
    <row r="6014" spans="1:4" x14ac:dyDescent="0.25">
      <c r="A6014" t="s">
        <v>1133</v>
      </c>
      <c r="B6014" t="s">
        <v>2026</v>
      </c>
      <c r="C6014" t="s">
        <v>4735</v>
      </c>
      <c r="D6014">
        <v>0</v>
      </c>
    </row>
    <row r="6015" spans="1:4" x14ac:dyDescent="0.25">
      <c r="A6015" t="s">
        <v>1133</v>
      </c>
      <c r="B6015" t="s">
        <v>2026</v>
      </c>
      <c r="C6015" t="s">
        <v>1081</v>
      </c>
      <c r="D6015" t="s">
        <v>3111</v>
      </c>
    </row>
    <row r="6016" spans="1:4" x14ac:dyDescent="0.25">
      <c r="A6016" t="s">
        <v>1133</v>
      </c>
      <c r="B6016" t="s">
        <v>351</v>
      </c>
      <c r="C6016" t="s">
        <v>4725</v>
      </c>
      <c r="D6016">
        <v>401</v>
      </c>
    </row>
    <row r="6017" spans="1:4" x14ac:dyDescent="0.25">
      <c r="A6017" t="s">
        <v>1133</v>
      </c>
      <c r="B6017" t="s">
        <v>351</v>
      </c>
      <c r="C6017" t="s">
        <v>1083</v>
      </c>
      <c r="D6017" t="b">
        <v>0</v>
      </c>
    </row>
    <row r="6018" spans="1:4" x14ac:dyDescent="0.25">
      <c r="A6018" t="s">
        <v>1133</v>
      </c>
      <c r="B6018" t="s">
        <v>351</v>
      </c>
      <c r="C6018" t="s">
        <v>4726</v>
      </c>
      <c r="D6018" t="b">
        <v>0</v>
      </c>
    </row>
    <row r="6019" spans="1:4" x14ac:dyDescent="0.25">
      <c r="A6019" t="s">
        <v>1133</v>
      </c>
      <c r="B6019" t="s">
        <v>351</v>
      </c>
      <c r="C6019" t="s">
        <v>4727</v>
      </c>
      <c r="D6019" t="b">
        <v>0</v>
      </c>
    </row>
    <row r="6020" spans="1:4" x14ac:dyDescent="0.25">
      <c r="A6020" t="s">
        <v>1133</v>
      </c>
      <c r="B6020" t="s">
        <v>351</v>
      </c>
      <c r="C6020" t="s">
        <v>4728</v>
      </c>
      <c r="D6020" t="b">
        <v>0</v>
      </c>
    </row>
    <row r="6021" spans="1:4" x14ac:dyDescent="0.25">
      <c r="A6021" t="s">
        <v>1133</v>
      </c>
      <c r="B6021" t="s">
        <v>351</v>
      </c>
      <c r="C6021" t="s">
        <v>2454</v>
      </c>
      <c r="D6021" t="b">
        <v>0</v>
      </c>
    </row>
    <row r="6022" spans="1:4" x14ac:dyDescent="0.25">
      <c r="A6022" t="s">
        <v>1133</v>
      </c>
      <c r="B6022" t="s">
        <v>351</v>
      </c>
      <c r="C6022" t="s">
        <v>4729</v>
      </c>
      <c r="D6022">
        <v>0</v>
      </c>
    </row>
    <row r="6023" spans="1:4" x14ac:dyDescent="0.25">
      <c r="A6023" t="s">
        <v>1133</v>
      </c>
      <c r="B6023" t="s">
        <v>351</v>
      </c>
      <c r="C6023" t="s">
        <v>4730</v>
      </c>
      <c r="D6023">
        <v>0</v>
      </c>
    </row>
    <row r="6024" spans="1:4" x14ac:dyDescent="0.25">
      <c r="A6024" t="s">
        <v>1133</v>
      </c>
      <c r="B6024" t="s">
        <v>351</v>
      </c>
      <c r="C6024" t="s">
        <v>4731</v>
      </c>
      <c r="D6024">
        <v>0</v>
      </c>
    </row>
    <row r="6025" spans="1:4" x14ac:dyDescent="0.25">
      <c r="A6025" t="s">
        <v>1133</v>
      </c>
      <c r="B6025" t="s">
        <v>351</v>
      </c>
      <c r="C6025" t="s">
        <v>1046</v>
      </c>
      <c r="D6025">
        <v>0</v>
      </c>
    </row>
    <row r="6026" spans="1:4" x14ac:dyDescent="0.25">
      <c r="A6026" t="s">
        <v>1133</v>
      </c>
      <c r="B6026" t="s">
        <v>351</v>
      </c>
      <c r="C6026" t="s">
        <v>9</v>
      </c>
      <c r="D6026">
        <v>0</v>
      </c>
    </row>
    <row r="6027" spans="1:4" x14ac:dyDescent="0.25">
      <c r="A6027" t="s">
        <v>1133</v>
      </c>
      <c r="B6027" t="s">
        <v>351</v>
      </c>
      <c r="C6027" t="s">
        <v>4733</v>
      </c>
      <c r="D6027">
        <v>0</v>
      </c>
    </row>
    <row r="6028" spans="1:4" x14ac:dyDescent="0.25">
      <c r="A6028" t="s">
        <v>1133</v>
      </c>
      <c r="B6028" t="s">
        <v>351</v>
      </c>
      <c r="C6028" t="s">
        <v>4734</v>
      </c>
      <c r="D6028">
        <v>0</v>
      </c>
    </row>
    <row r="6029" spans="1:4" x14ac:dyDescent="0.25">
      <c r="A6029" t="s">
        <v>1133</v>
      </c>
      <c r="B6029" t="s">
        <v>351</v>
      </c>
      <c r="C6029" t="s">
        <v>4735</v>
      </c>
      <c r="D6029">
        <v>0</v>
      </c>
    </row>
    <row r="6030" spans="1:4" x14ac:dyDescent="0.25">
      <c r="A6030" t="s">
        <v>1133</v>
      </c>
      <c r="B6030" t="s">
        <v>351</v>
      </c>
      <c r="C6030" t="s">
        <v>1081</v>
      </c>
      <c r="D6030" t="s">
        <v>3111</v>
      </c>
    </row>
    <row r="6031" spans="1:4" x14ac:dyDescent="0.25">
      <c r="A6031" t="s">
        <v>1133</v>
      </c>
      <c r="B6031" t="s">
        <v>2027</v>
      </c>
      <c r="C6031" t="s">
        <v>4725</v>
      </c>
      <c r="D6031">
        <v>402</v>
      </c>
    </row>
    <row r="6032" spans="1:4" x14ac:dyDescent="0.25">
      <c r="A6032" t="s">
        <v>1133</v>
      </c>
      <c r="B6032" t="s">
        <v>2027</v>
      </c>
      <c r="C6032" t="s">
        <v>1083</v>
      </c>
      <c r="D6032" t="b">
        <v>0</v>
      </c>
    </row>
    <row r="6033" spans="1:4" x14ac:dyDescent="0.25">
      <c r="A6033" t="s">
        <v>1133</v>
      </c>
      <c r="B6033" t="s">
        <v>2027</v>
      </c>
      <c r="C6033" t="s">
        <v>4726</v>
      </c>
      <c r="D6033" t="b">
        <v>0</v>
      </c>
    </row>
    <row r="6034" spans="1:4" x14ac:dyDescent="0.25">
      <c r="A6034" t="s">
        <v>1133</v>
      </c>
      <c r="B6034" t="s">
        <v>2027</v>
      </c>
      <c r="C6034" t="s">
        <v>4727</v>
      </c>
      <c r="D6034" t="b">
        <v>0</v>
      </c>
    </row>
    <row r="6035" spans="1:4" x14ac:dyDescent="0.25">
      <c r="A6035" t="s">
        <v>1133</v>
      </c>
      <c r="B6035" t="s">
        <v>2027</v>
      </c>
      <c r="C6035" t="s">
        <v>4728</v>
      </c>
      <c r="D6035" t="b">
        <v>0</v>
      </c>
    </row>
    <row r="6036" spans="1:4" x14ac:dyDescent="0.25">
      <c r="A6036" t="s">
        <v>1133</v>
      </c>
      <c r="B6036" t="s">
        <v>2027</v>
      </c>
      <c r="C6036" t="s">
        <v>2454</v>
      </c>
      <c r="D6036" t="b">
        <v>0</v>
      </c>
    </row>
    <row r="6037" spans="1:4" x14ac:dyDescent="0.25">
      <c r="A6037" t="s">
        <v>1133</v>
      </c>
      <c r="B6037" t="s">
        <v>2027</v>
      </c>
      <c r="C6037" t="s">
        <v>4729</v>
      </c>
      <c r="D6037">
        <v>0</v>
      </c>
    </row>
    <row r="6038" spans="1:4" x14ac:dyDescent="0.25">
      <c r="A6038" t="s">
        <v>1133</v>
      </c>
      <c r="B6038" t="s">
        <v>2027</v>
      </c>
      <c r="C6038" t="s">
        <v>4730</v>
      </c>
      <c r="D6038">
        <v>0</v>
      </c>
    </row>
    <row r="6039" spans="1:4" x14ac:dyDescent="0.25">
      <c r="A6039" t="s">
        <v>1133</v>
      </c>
      <c r="B6039" t="s">
        <v>2027</v>
      </c>
      <c r="C6039" t="s">
        <v>4731</v>
      </c>
      <c r="D6039">
        <v>0</v>
      </c>
    </row>
    <row r="6040" spans="1:4" x14ac:dyDescent="0.25">
      <c r="A6040" t="s">
        <v>1133</v>
      </c>
      <c r="B6040" t="s">
        <v>2027</v>
      </c>
      <c r="C6040" t="s">
        <v>1046</v>
      </c>
      <c r="D6040">
        <v>0</v>
      </c>
    </row>
    <row r="6041" spans="1:4" x14ac:dyDescent="0.25">
      <c r="A6041" t="s">
        <v>1133</v>
      </c>
      <c r="B6041" t="s">
        <v>2027</v>
      </c>
      <c r="C6041" t="s">
        <v>9</v>
      </c>
      <c r="D6041">
        <v>0</v>
      </c>
    </row>
    <row r="6042" spans="1:4" x14ac:dyDescent="0.25">
      <c r="A6042" t="s">
        <v>1133</v>
      </c>
      <c r="B6042" t="s">
        <v>2027</v>
      </c>
      <c r="C6042" t="s">
        <v>4733</v>
      </c>
      <c r="D6042">
        <v>0</v>
      </c>
    </row>
    <row r="6043" spans="1:4" x14ac:dyDescent="0.25">
      <c r="A6043" t="s">
        <v>1133</v>
      </c>
      <c r="B6043" t="s">
        <v>2027</v>
      </c>
      <c r="C6043" t="s">
        <v>4734</v>
      </c>
      <c r="D6043">
        <v>0</v>
      </c>
    </row>
    <row r="6044" spans="1:4" x14ac:dyDescent="0.25">
      <c r="A6044" t="s">
        <v>1133</v>
      </c>
      <c r="B6044" t="s">
        <v>2027</v>
      </c>
      <c r="C6044" t="s">
        <v>4735</v>
      </c>
      <c r="D6044">
        <v>0</v>
      </c>
    </row>
    <row r="6045" spans="1:4" x14ac:dyDescent="0.25">
      <c r="A6045" t="s">
        <v>1133</v>
      </c>
      <c r="B6045" t="s">
        <v>2027</v>
      </c>
      <c r="C6045" t="s">
        <v>1081</v>
      </c>
      <c r="D6045" t="s">
        <v>3111</v>
      </c>
    </row>
    <row r="6046" spans="1:4" x14ac:dyDescent="0.25">
      <c r="A6046" t="s">
        <v>1133</v>
      </c>
      <c r="B6046" t="s">
        <v>2029</v>
      </c>
      <c r="C6046" t="s">
        <v>4725</v>
      </c>
      <c r="D6046">
        <v>403</v>
      </c>
    </row>
    <row r="6047" spans="1:4" x14ac:dyDescent="0.25">
      <c r="A6047" t="s">
        <v>1133</v>
      </c>
      <c r="B6047" t="s">
        <v>2029</v>
      </c>
      <c r="C6047" t="s">
        <v>1083</v>
      </c>
      <c r="D6047" t="b">
        <v>0</v>
      </c>
    </row>
    <row r="6048" spans="1:4" x14ac:dyDescent="0.25">
      <c r="A6048" t="s">
        <v>1133</v>
      </c>
      <c r="B6048" t="s">
        <v>2029</v>
      </c>
      <c r="C6048" t="s">
        <v>4726</v>
      </c>
      <c r="D6048" t="b">
        <v>0</v>
      </c>
    </row>
    <row r="6049" spans="1:4" x14ac:dyDescent="0.25">
      <c r="A6049" t="s">
        <v>1133</v>
      </c>
      <c r="B6049" t="s">
        <v>2029</v>
      </c>
      <c r="C6049" t="s">
        <v>4727</v>
      </c>
      <c r="D6049" t="b">
        <v>0</v>
      </c>
    </row>
    <row r="6050" spans="1:4" x14ac:dyDescent="0.25">
      <c r="A6050" t="s">
        <v>1133</v>
      </c>
      <c r="B6050" t="s">
        <v>2029</v>
      </c>
      <c r="C6050" t="s">
        <v>4728</v>
      </c>
      <c r="D6050" t="b">
        <v>0</v>
      </c>
    </row>
    <row r="6051" spans="1:4" x14ac:dyDescent="0.25">
      <c r="A6051" t="s">
        <v>1133</v>
      </c>
      <c r="B6051" t="s">
        <v>2029</v>
      </c>
      <c r="C6051" t="s">
        <v>2454</v>
      </c>
      <c r="D6051" t="b">
        <v>0</v>
      </c>
    </row>
    <row r="6052" spans="1:4" x14ac:dyDescent="0.25">
      <c r="A6052" t="s">
        <v>1133</v>
      </c>
      <c r="B6052" t="s">
        <v>2029</v>
      </c>
      <c r="C6052" t="s">
        <v>4729</v>
      </c>
      <c r="D6052">
        <v>0</v>
      </c>
    </row>
    <row r="6053" spans="1:4" x14ac:dyDescent="0.25">
      <c r="A6053" t="s">
        <v>1133</v>
      </c>
      <c r="B6053" t="s">
        <v>2029</v>
      </c>
      <c r="C6053" t="s">
        <v>4730</v>
      </c>
      <c r="D6053">
        <v>0</v>
      </c>
    </row>
    <row r="6054" spans="1:4" x14ac:dyDescent="0.25">
      <c r="A6054" t="s">
        <v>1133</v>
      </c>
      <c r="B6054" t="s">
        <v>2029</v>
      </c>
      <c r="C6054" t="s">
        <v>4731</v>
      </c>
      <c r="D6054">
        <v>0</v>
      </c>
    </row>
    <row r="6055" spans="1:4" x14ac:dyDescent="0.25">
      <c r="A6055" t="s">
        <v>1133</v>
      </c>
      <c r="B6055" t="s">
        <v>2029</v>
      </c>
      <c r="C6055" t="s">
        <v>1046</v>
      </c>
      <c r="D6055">
        <v>0</v>
      </c>
    </row>
    <row r="6056" spans="1:4" x14ac:dyDescent="0.25">
      <c r="A6056" t="s">
        <v>1133</v>
      </c>
      <c r="B6056" t="s">
        <v>2029</v>
      </c>
      <c r="C6056" t="s">
        <v>9</v>
      </c>
      <c r="D6056">
        <v>0</v>
      </c>
    </row>
    <row r="6057" spans="1:4" x14ac:dyDescent="0.25">
      <c r="A6057" t="s">
        <v>1133</v>
      </c>
      <c r="B6057" t="s">
        <v>2029</v>
      </c>
      <c r="C6057" t="s">
        <v>4733</v>
      </c>
      <c r="D6057">
        <v>0</v>
      </c>
    </row>
    <row r="6058" spans="1:4" x14ac:dyDescent="0.25">
      <c r="A6058" t="s">
        <v>1133</v>
      </c>
      <c r="B6058" t="s">
        <v>2029</v>
      </c>
      <c r="C6058" t="s">
        <v>4734</v>
      </c>
      <c r="D6058">
        <v>0</v>
      </c>
    </row>
    <row r="6059" spans="1:4" x14ac:dyDescent="0.25">
      <c r="A6059" t="s">
        <v>1133</v>
      </c>
      <c r="B6059" t="s">
        <v>2029</v>
      </c>
      <c r="C6059" t="s">
        <v>4735</v>
      </c>
      <c r="D6059">
        <v>0</v>
      </c>
    </row>
    <row r="6060" spans="1:4" x14ac:dyDescent="0.25">
      <c r="A6060" t="s">
        <v>1133</v>
      </c>
      <c r="B6060" t="s">
        <v>2029</v>
      </c>
      <c r="C6060" t="s">
        <v>1081</v>
      </c>
      <c r="D6060" t="s">
        <v>3111</v>
      </c>
    </row>
    <row r="6061" spans="1:4" x14ac:dyDescent="0.25">
      <c r="A6061" t="s">
        <v>1133</v>
      </c>
      <c r="B6061" t="s">
        <v>2030</v>
      </c>
      <c r="C6061" t="s">
        <v>4725</v>
      </c>
      <c r="D6061">
        <v>404</v>
      </c>
    </row>
    <row r="6062" spans="1:4" x14ac:dyDescent="0.25">
      <c r="A6062" t="s">
        <v>1133</v>
      </c>
      <c r="B6062" t="s">
        <v>2030</v>
      </c>
      <c r="C6062" t="s">
        <v>1083</v>
      </c>
      <c r="D6062" t="b">
        <v>0</v>
      </c>
    </row>
    <row r="6063" spans="1:4" x14ac:dyDescent="0.25">
      <c r="A6063" t="s">
        <v>1133</v>
      </c>
      <c r="B6063" t="s">
        <v>2030</v>
      </c>
      <c r="C6063" t="s">
        <v>4726</v>
      </c>
      <c r="D6063" t="b">
        <v>1</v>
      </c>
    </row>
    <row r="6064" spans="1:4" x14ac:dyDescent="0.25">
      <c r="A6064" t="s">
        <v>1133</v>
      </c>
      <c r="B6064" t="s">
        <v>2030</v>
      </c>
      <c r="C6064" t="s">
        <v>4727</v>
      </c>
      <c r="D6064" t="b">
        <v>1</v>
      </c>
    </row>
    <row r="6065" spans="1:4" x14ac:dyDescent="0.25">
      <c r="A6065" t="s">
        <v>1133</v>
      </c>
      <c r="B6065" t="s">
        <v>2030</v>
      </c>
      <c r="C6065" t="s">
        <v>4728</v>
      </c>
      <c r="D6065" t="b">
        <v>0</v>
      </c>
    </row>
    <row r="6066" spans="1:4" x14ac:dyDescent="0.25">
      <c r="A6066" t="s">
        <v>1133</v>
      </c>
      <c r="B6066" t="s">
        <v>2030</v>
      </c>
      <c r="C6066" t="s">
        <v>2454</v>
      </c>
      <c r="D6066" t="b">
        <v>0</v>
      </c>
    </row>
    <row r="6067" spans="1:4" x14ac:dyDescent="0.25">
      <c r="A6067" t="s">
        <v>1133</v>
      </c>
      <c r="B6067" t="s">
        <v>2030</v>
      </c>
      <c r="C6067" t="s">
        <v>4729</v>
      </c>
      <c r="D6067">
        <v>0</v>
      </c>
    </row>
    <row r="6068" spans="1:4" x14ac:dyDescent="0.25">
      <c r="A6068" t="s">
        <v>1133</v>
      </c>
      <c r="B6068" t="s">
        <v>2030</v>
      </c>
      <c r="C6068" t="s">
        <v>4730</v>
      </c>
      <c r="D6068">
        <v>0</v>
      </c>
    </row>
    <row r="6069" spans="1:4" x14ac:dyDescent="0.25">
      <c r="A6069" t="s">
        <v>1133</v>
      </c>
      <c r="B6069" t="s">
        <v>2030</v>
      </c>
      <c r="C6069" t="s">
        <v>4731</v>
      </c>
      <c r="D6069">
        <v>4</v>
      </c>
    </row>
    <row r="6070" spans="1:4" x14ac:dyDescent="0.25">
      <c r="A6070" t="s">
        <v>1133</v>
      </c>
      <c r="B6070" t="s">
        <v>2030</v>
      </c>
      <c r="C6070" t="s">
        <v>1046</v>
      </c>
      <c r="D6070">
        <v>0</v>
      </c>
    </row>
    <row r="6071" spans="1:4" x14ac:dyDescent="0.25">
      <c r="A6071" t="s">
        <v>1133</v>
      </c>
      <c r="B6071" t="s">
        <v>2030</v>
      </c>
      <c r="C6071" t="s">
        <v>9</v>
      </c>
      <c r="D6071">
        <v>0</v>
      </c>
    </row>
    <row r="6072" spans="1:4" x14ac:dyDescent="0.25">
      <c r="A6072" t="s">
        <v>1133</v>
      </c>
      <c r="B6072" t="s">
        <v>2030</v>
      </c>
      <c r="C6072" t="s">
        <v>4733</v>
      </c>
      <c r="D6072">
        <v>0</v>
      </c>
    </row>
    <row r="6073" spans="1:4" x14ac:dyDescent="0.25">
      <c r="A6073" t="s">
        <v>1133</v>
      </c>
      <c r="B6073" t="s">
        <v>2030</v>
      </c>
      <c r="C6073" t="s">
        <v>4734</v>
      </c>
      <c r="D6073">
        <v>0</v>
      </c>
    </row>
    <row r="6074" spans="1:4" x14ac:dyDescent="0.25">
      <c r="A6074" t="s">
        <v>1133</v>
      </c>
      <c r="B6074" t="s">
        <v>2030</v>
      </c>
      <c r="C6074" t="s">
        <v>4735</v>
      </c>
      <c r="D6074">
        <v>0</v>
      </c>
    </row>
    <row r="6075" spans="1:4" x14ac:dyDescent="0.25">
      <c r="A6075" t="s">
        <v>1133</v>
      </c>
      <c r="B6075" t="s">
        <v>2030</v>
      </c>
      <c r="C6075" t="s">
        <v>1081</v>
      </c>
      <c r="D6075" t="s">
        <v>3111</v>
      </c>
    </row>
    <row r="6076" spans="1:4" x14ac:dyDescent="0.25">
      <c r="A6076" t="s">
        <v>1133</v>
      </c>
      <c r="B6076" t="s">
        <v>2031</v>
      </c>
      <c r="C6076" t="s">
        <v>4725</v>
      </c>
      <c r="D6076">
        <v>405</v>
      </c>
    </row>
    <row r="6077" spans="1:4" x14ac:dyDescent="0.25">
      <c r="A6077" t="s">
        <v>1133</v>
      </c>
      <c r="B6077" t="s">
        <v>2031</v>
      </c>
      <c r="C6077" t="s">
        <v>1083</v>
      </c>
      <c r="D6077" t="b">
        <v>0</v>
      </c>
    </row>
    <row r="6078" spans="1:4" x14ac:dyDescent="0.25">
      <c r="A6078" t="s">
        <v>1133</v>
      </c>
      <c r="B6078" t="s">
        <v>2031</v>
      </c>
      <c r="C6078" t="s">
        <v>4726</v>
      </c>
      <c r="D6078" t="b">
        <v>0</v>
      </c>
    </row>
    <row r="6079" spans="1:4" x14ac:dyDescent="0.25">
      <c r="A6079" t="s">
        <v>1133</v>
      </c>
      <c r="B6079" t="s">
        <v>2031</v>
      </c>
      <c r="C6079" t="s">
        <v>4727</v>
      </c>
      <c r="D6079" t="b">
        <v>0</v>
      </c>
    </row>
    <row r="6080" spans="1:4" x14ac:dyDescent="0.25">
      <c r="A6080" t="s">
        <v>1133</v>
      </c>
      <c r="B6080" t="s">
        <v>2031</v>
      </c>
      <c r="C6080" t="s">
        <v>4728</v>
      </c>
      <c r="D6080" t="b">
        <v>0</v>
      </c>
    </row>
    <row r="6081" spans="1:4" x14ac:dyDescent="0.25">
      <c r="A6081" t="s">
        <v>1133</v>
      </c>
      <c r="B6081" t="s">
        <v>2031</v>
      </c>
      <c r="C6081" t="s">
        <v>2454</v>
      </c>
      <c r="D6081" t="b">
        <v>0</v>
      </c>
    </row>
    <row r="6082" spans="1:4" x14ac:dyDescent="0.25">
      <c r="A6082" t="s">
        <v>1133</v>
      </c>
      <c r="B6082" t="s">
        <v>2031</v>
      </c>
      <c r="C6082" t="s">
        <v>4729</v>
      </c>
      <c r="D6082">
        <v>0</v>
      </c>
    </row>
    <row r="6083" spans="1:4" x14ac:dyDescent="0.25">
      <c r="A6083" t="s">
        <v>1133</v>
      </c>
      <c r="B6083" t="s">
        <v>2031</v>
      </c>
      <c r="C6083" t="s">
        <v>4730</v>
      </c>
      <c r="D6083">
        <v>0</v>
      </c>
    </row>
    <row r="6084" spans="1:4" x14ac:dyDescent="0.25">
      <c r="A6084" t="s">
        <v>1133</v>
      </c>
      <c r="B6084" t="s">
        <v>2031</v>
      </c>
      <c r="C6084" t="s">
        <v>4731</v>
      </c>
      <c r="D6084">
        <v>0</v>
      </c>
    </row>
    <row r="6085" spans="1:4" x14ac:dyDescent="0.25">
      <c r="A6085" t="s">
        <v>1133</v>
      </c>
      <c r="B6085" t="s">
        <v>2031</v>
      </c>
      <c r="C6085" t="s">
        <v>1046</v>
      </c>
      <c r="D6085">
        <v>0</v>
      </c>
    </row>
    <row r="6086" spans="1:4" x14ac:dyDescent="0.25">
      <c r="A6086" t="s">
        <v>1133</v>
      </c>
      <c r="B6086" t="s">
        <v>2031</v>
      </c>
      <c r="C6086" t="s">
        <v>9</v>
      </c>
      <c r="D6086">
        <v>0</v>
      </c>
    </row>
    <row r="6087" spans="1:4" x14ac:dyDescent="0.25">
      <c r="A6087" t="s">
        <v>1133</v>
      </c>
      <c r="B6087" t="s">
        <v>2031</v>
      </c>
      <c r="C6087" t="s">
        <v>4733</v>
      </c>
      <c r="D6087">
        <v>0</v>
      </c>
    </row>
    <row r="6088" spans="1:4" x14ac:dyDescent="0.25">
      <c r="A6088" t="s">
        <v>1133</v>
      </c>
      <c r="B6088" t="s">
        <v>2031</v>
      </c>
      <c r="C6088" t="s">
        <v>4734</v>
      </c>
      <c r="D6088">
        <v>0</v>
      </c>
    </row>
    <row r="6089" spans="1:4" x14ac:dyDescent="0.25">
      <c r="A6089" t="s">
        <v>1133</v>
      </c>
      <c r="B6089" t="s">
        <v>2031</v>
      </c>
      <c r="C6089" t="s">
        <v>4735</v>
      </c>
      <c r="D6089">
        <v>0</v>
      </c>
    </row>
    <row r="6090" spans="1:4" x14ac:dyDescent="0.25">
      <c r="A6090" t="s">
        <v>1133</v>
      </c>
      <c r="B6090" t="s">
        <v>2031</v>
      </c>
      <c r="C6090" t="s">
        <v>1081</v>
      </c>
      <c r="D6090" t="s">
        <v>3111</v>
      </c>
    </row>
    <row r="6091" spans="1:4" x14ac:dyDescent="0.25">
      <c r="A6091" t="s">
        <v>1133</v>
      </c>
      <c r="B6091" t="s">
        <v>2032</v>
      </c>
      <c r="C6091" t="s">
        <v>4725</v>
      </c>
      <c r="D6091">
        <v>406</v>
      </c>
    </row>
    <row r="6092" spans="1:4" x14ac:dyDescent="0.25">
      <c r="A6092" t="s">
        <v>1133</v>
      </c>
      <c r="B6092" t="s">
        <v>2032</v>
      </c>
      <c r="C6092" t="s">
        <v>1083</v>
      </c>
      <c r="D6092" t="b">
        <v>0</v>
      </c>
    </row>
    <row r="6093" spans="1:4" x14ac:dyDescent="0.25">
      <c r="A6093" t="s">
        <v>1133</v>
      </c>
      <c r="B6093" t="s">
        <v>2032</v>
      </c>
      <c r="C6093" t="s">
        <v>4726</v>
      </c>
      <c r="D6093" t="b">
        <v>0</v>
      </c>
    </row>
    <row r="6094" spans="1:4" x14ac:dyDescent="0.25">
      <c r="A6094" t="s">
        <v>1133</v>
      </c>
      <c r="B6094" t="s">
        <v>2032</v>
      </c>
      <c r="C6094" t="s">
        <v>4727</v>
      </c>
      <c r="D6094" t="b">
        <v>0</v>
      </c>
    </row>
    <row r="6095" spans="1:4" x14ac:dyDescent="0.25">
      <c r="A6095" t="s">
        <v>1133</v>
      </c>
      <c r="B6095" t="s">
        <v>2032</v>
      </c>
      <c r="C6095" t="s">
        <v>4728</v>
      </c>
      <c r="D6095" t="b">
        <v>0</v>
      </c>
    </row>
    <row r="6096" spans="1:4" x14ac:dyDescent="0.25">
      <c r="A6096" t="s">
        <v>1133</v>
      </c>
      <c r="B6096" t="s">
        <v>2032</v>
      </c>
      <c r="C6096" t="s">
        <v>2454</v>
      </c>
      <c r="D6096" t="b">
        <v>0</v>
      </c>
    </row>
    <row r="6097" spans="1:4" x14ac:dyDescent="0.25">
      <c r="A6097" t="s">
        <v>1133</v>
      </c>
      <c r="B6097" t="s">
        <v>2032</v>
      </c>
      <c r="C6097" t="s">
        <v>4729</v>
      </c>
      <c r="D6097">
        <v>0</v>
      </c>
    </row>
    <row r="6098" spans="1:4" x14ac:dyDescent="0.25">
      <c r="A6098" t="s">
        <v>1133</v>
      </c>
      <c r="B6098" t="s">
        <v>2032</v>
      </c>
      <c r="C6098" t="s">
        <v>4730</v>
      </c>
      <c r="D6098">
        <v>0</v>
      </c>
    </row>
    <row r="6099" spans="1:4" x14ac:dyDescent="0.25">
      <c r="A6099" t="s">
        <v>1133</v>
      </c>
      <c r="B6099" t="s">
        <v>2032</v>
      </c>
      <c r="C6099" t="s">
        <v>4731</v>
      </c>
      <c r="D6099">
        <v>0</v>
      </c>
    </row>
    <row r="6100" spans="1:4" x14ac:dyDescent="0.25">
      <c r="A6100" t="s">
        <v>1133</v>
      </c>
      <c r="B6100" t="s">
        <v>2032</v>
      </c>
      <c r="C6100" t="s">
        <v>1046</v>
      </c>
      <c r="D6100">
        <v>0</v>
      </c>
    </row>
    <row r="6101" spans="1:4" x14ac:dyDescent="0.25">
      <c r="A6101" t="s">
        <v>1133</v>
      </c>
      <c r="B6101" t="s">
        <v>2032</v>
      </c>
      <c r="C6101" t="s">
        <v>9</v>
      </c>
      <c r="D6101">
        <v>0</v>
      </c>
    </row>
    <row r="6102" spans="1:4" x14ac:dyDescent="0.25">
      <c r="A6102" t="s">
        <v>1133</v>
      </c>
      <c r="B6102" t="s">
        <v>2032</v>
      </c>
      <c r="C6102" t="s">
        <v>4733</v>
      </c>
      <c r="D6102">
        <v>0</v>
      </c>
    </row>
    <row r="6103" spans="1:4" x14ac:dyDescent="0.25">
      <c r="A6103" t="s">
        <v>1133</v>
      </c>
      <c r="B6103" t="s">
        <v>2032</v>
      </c>
      <c r="C6103" t="s">
        <v>4734</v>
      </c>
      <c r="D6103">
        <v>0</v>
      </c>
    </row>
    <row r="6104" spans="1:4" x14ac:dyDescent="0.25">
      <c r="A6104" t="s">
        <v>1133</v>
      </c>
      <c r="B6104" t="s">
        <v>2032</v>
      </c>
      <c r="C6104" t="s">
        <v>4735</v>
      </c>
      <c r="D6104">
        <v>0</v>
      </c>
    </row>
    <row r="6105" spans="1:4" x14ac:dyDescent="0.25">
      <c r="A6105" t="s">
        <v>1133</v>
      </c>
      <c r="B6105" t="s">
        <v>2032</v>
      </c>
      <c r="C6105" t="s">
        <v>1081</v>
      </c>
      <c r="D6105" t="s">
        <v>3111</v>
      </c>
    </row>
    <row r="6106" spans="1:4" x14ac:dyDescent="0.25">
      <c r="A6106" t="s">
        <v>1133</v>
      </c>
      <c r="B6106" t="s">
        <v>2033</v>
      </c>
      <c r="C6106" t="s">
        <v>4725</v>
      </c>
      <c r="D6106">
        <v>407</v>
      </c>
    </row>
    <row r="6107" spans="1:4" x14ac:dyDescent="0.25">
      <c r="A6107" t="s">
        <v>1133</v>
      </c>
      <c r="B6107" t="s">
        <v>2033</v>
      </c>
      <c r="C6107" t="s">
        <v>1083</v>
      </c>
      <c r="D6107" t="b">
        <v>0</v>
      </c>
    </row>
    <row r="6108" spans="1:4" x14ac:dyDescent="0.25">
      <c r="A6108" t="s">
        <v>1133</v>
      </c>
      <c r="B6108" t="s">
        <v>2033</v>
      </c>
      <c r="C6108" t="s">
        <v>4726</v>
      </c>
      <c r="D6108" t="b">
        <v>1</v>
      </c>
    </row>
    <row r="6109" spans="1:4" x14ac:dyDescent="0.25">
      <c r="A6109" t="s">
        <v>1133</v>
      </c>
      <c r="B6109" t="s">
        <v>2033</v>
      </c>
      <c r="C6109" t="s">
        <v>4727</v>
      </c>
      <c r="D6109" t="b">
        <v>0</v>
      </c>
    </row>
    <row r="6110" spans="1:4" x14ac:dyDescent="0.25">
      <c r="A6110" t="s">
        <v>1133</v>
      </c>
      <c r="B6110" t="s">
        <v>2033</v>
      </c>
      <c r="C6110" t="s">
        <v>4728</v>
      </c>
      <c r="D6110" t="b">
        <v>0</v>
      </c>
    </row>
    <row r="6111" spans="1:4" x14ac:dyDescent="0.25">
      <c r="A6111" t="s">
        <v>1133</v>
      </c>
      <c r="B6111" t="s">
        <v>2033</v>
      </c>
      <c r="C6111" t="s">
        <v>2454</v>
      </c>
      <c r="D6111" t="b">
        <v>0</v>
      </c>
    </row>
    <row r="6112" spans="1:4" x14ac:dyDescent="0.25">
      <c r="A6112" t="s">
        <v>1133</v>
      </c>
      <c r="B6112" t="s">
        <v>2033</v>
      </c>
      <c r="C6112" t="s">
        <v>4729</v>
      </c>
      <c r="D6112">
        <v>0</v>
      </c>
    </row>
    <row r="6113" spans="1:4" x14ac:dyDescent="0.25">
      <c r="A6113" t="s">
        <v>1133</v>
      </c>
      <c r="B6113" t="s">
        <v>2033</v>
      </c>
      <c r="C6113" t="s">
        <v>4730</v>
      </c>
      <c r="D6113">
        <v>0</v>
      </c>
    </row>
    <row r="6114" spans="1:4" x14ac:dyDescent="0.25">
      <c r="A6114" t="s">
        <v>1133</v>
      </c>
      <c r="B6114" t="s">
        <v>2033</v>
      </c>
      <c r="C6114" t="s">
        <v>4731</v>
      </c>
      <c r="D6114">
        <v>0</v>
      </c>
    </row>
    <row r="6115" spans="1:4" x14ac:dyDescent="0.25">
      <c r="A6115" t="s">
        <v>1133</v>
      </c>
      <c r="B6115" t="s">
        <v>2033</v>
      </c>
      <c r="C6115" t="s">
        <v>1046</v>
      </c>
      <c r="D6115">
        <v>0</v>
      </c>
    </row>
    <row r="6116" spans="1:4" x14ac:dyDescent="0.25">
      <c r="A6116" t="s">
        <v>1133</v>
      </c>
      <c r="B6116" t="s">
        <v>2033</v>
      </c>
      <c r="C6116" t="s">
        <v>9</v>
      </c>
      <c r="D6116">
        <v>0</v>
      </c>
    </row>
    <row r="6117" spans="1:4" x14ac:dyDescent="0.25">
      <c r="A6117" t="s">
        <v>1133</v>
      </c>
      <c r="B6117" t="s">
        <v>2033</v>
      </c>
      <c r="C6117" t="s">
        <v>4733</v>
      </c>
      <c r="D6117">
        <v>0</v>
      </c>
    </row>
    <row r="6118" spans="1:4" x14ac:dyDescent="0.25">
      <c r="A6118" t="s">
        <v>1133</v>
      </c>
      <c r="B6118" t="s">
        <v>2033</v>
      </c>
      <c r="C6118" t="s">
        <v>4734</v>
      </c>
      <c r="D6118">
        <v>0</v>
      </c>
    </row>
    <row r="6119" spans="1:4" x14ac:dyDescent="0.25">
      <c r="A6119" t="s">
        <v>1133</v>
      </c>
      <c r="B6119" t="s">
        <v>2033</v>
      </c>
      <c r="C6119" t="s">
        <v>4735</v>
      </c>
      <c r="D6119">
        <v>0</v>
      </c>
    </row>
    <row r="6120" spans="1:4" x14ac:dyDescent="0.25">
      <c r="A6120" t="s">
        <v>1133</v>
      </c>
      <c r="B6120" t="s">
        <v>2033</v>
      </c>
      <c r="C6120" t="s">
        <v>1081</v>
      </c>
      <c r="D6120" t="s">
        <v>3111</v>
      </c>
    </row>
    <row r="6121" spans="1:4" x14ac:dyDescent="0.25">
      <c r="A6121" t="s">
        <v>1133</v>
      </c>
      <c r="B6121" t="s">
        <v>2034</v>
      </c>
      <c r="C6121" t="s">
        <v>4725</v>
      </c>
      <c r="D6121">
        <v>408</v>
      </c>
    </row>
    <row r="6122" spans="1:4" x14ac:dyDescent="0.25">
      <c r="A6122" t="s">
        <v>1133</v>
      </c>
      <c r="B6122" t="s">
        <v>2034</v>
      </c>
      <c r="C6122" t="s">
        <v>1083</v>
      </c>
      <c r="D6122" t="b">
        <v>0</v>
      </c>
    </row>
    <row r="6123" spans="1:4" x14ac:dyDescent="0.25">
      <c r="A6123" t="s">
        <v>1133</v>
      </c>
      <c r="B6123" t="s">
        <v>2034</v>
      </c>
      <c r="C6123" t="s">
        <v>4726</v>
      </c>
      <c r="D6123" t="b">
        <v>1</v>
      </c>
    </row>
    <row r="6124" spans="1:4" x14ac:dyDescent="0.25">
      <c r="A6124" t="s">
        <v>1133</v>
      </c>
      <c r="B6124" t="s">
        <v>2034</v>
      </c>
      <c r="C6124" t="s">
        <v>4727</v>
      </c>
      <c r="D6124" t="b">
        <v>0</v>
      </c>
    </row>
    <row r="6125" spans="1:4" x14ac:dyDescent="0.25">
      <c r="A6125" t="s">
        <v>1133</v>
      </c>
      <c r="B6125" t="s">
        <v>2034</v>
      </c>
      <c r="C6125" t="s">
        <v>4728</v>
      </c>
      <c r="D6125" t="b">
        <v>0</v>
      </c>
    </row>
    <row r="6126" spans="1:4" x14ac:dyDescent="0.25">
      <c r="A6126" t="s">
        <v>1133</v>
      </c>
      <c r="B6126" t="s">
        <v>2034</v>
      </c>
      <c r="C6126" t="s">
        <v>2454</v>
      </c>
      <c r="D6126" t="b">
        <v>0</v>
      </c>
    </row>
    <row r="6127" spans="1:4" x14ac:dyDescent="0.25">
      <c r="A6127" t="s">
        <v>1133</v>
      </c>
      <c r="B6127" t="s">
        <v>2034</v>
      </c>
      <c r="C6127" t="s">
        <v>4729</v>
      </c>
      <c r="D6127">
        <v>0</v>
      </c>
    </row>
    <row r="6128" spans="1:4" x14ac:dyDescent="0.25">
      <c r="A6128" t="s">
        <v>1133</v>
      </c>
      <c r="B6128" t="s">
        <v>2034</v>
      </c>
      <c r="C6128" t="s">
        <v>4730</v>
      </c>
      <c r="D6128">
        <v>0</v>
      </c>
    </row>
    <row r="6129" spans="1:4" x14ac:dyDescent="0.25">
      <c r="A6129" t="s">
        <v>1133</v>
      </c>
      <c r="B6129" t="s">
        <v>2034</v>
      </c>
      <c r="C6129" t="s">
        <v>4731</v>
      </c>
      <c r="D6129">
        <v>0</v>
      </c>
    </row>
    <row r="6130" spans="1:4" x14ac:dyDescent="0.25">
      <c r="A6130" t="s">
        <v>1133</v>
      </c>
      <c r="B6130" t="s">
        <v>2034</v>
      </c>
      <c r="C6130" t="s">
        <v>1046</v>
      </c>
      <c r="D6130">
        <v>0</v>
      </c>
    </row>
    <row r="6131" spans="1:4" x14ac:dyDescent="0.25">
      <c r="A6131" t="s">
        <v>1133</v>
      </c>
      <c r="B6131" t="s">
        <v>2034</v>
      </c>
      <c r="C6131" t="s">
        <v>9</v>
      </c>
      <c r="D6131">
        <v>0</v>
      </c>
    </row>
    <row r="6132" spans="1:4" x14ac:dyDescent="0.25">
      <c r="A6132" t="s">
        <v>1133</v>
      </c>
      <c r="B6132" t="s">
        <v>2034</v>
      </c>
      <c r="C6132" t="s">
        <v>4733</v>
      </c>
      <c r="D6132">
        <v>0</v>
      </c>
    </row>
    <row r="6133" spans="1:4" x14ac:dyDescent="0.25">
      <c r="A6133" t="s">
        <v>1133</v>
      </c>
      <c r="B6133" t="s">
        <v>2034</v>
      </c>
      <c r="C6133" t="s">
        <v>4734</v>
      </c>
      <c r="D6133">
        <v>0</v>
      </c>
    </row>
    <row r="6134" spans="1:4" x14ac:dyDescent="0.25">
      <c r="A6134" t="s">
        <v>1133</v>
      </c>
      <c r="B6134" t="s">
        <v>2034</v>
      </c>
      <c r="C6134" t="s">
        <v>4735</v>
      </c>
      <c r="D6134">
        <v>0</v>
      </c>
    </row>
    <row r="6135" spans="1:4" x14ac:dyDescent="0.25">
      <c r="A6135" t="s">
        <v>1133</v>
      </c>
      <c r="B6135" t="s">
        <v>2034</v>
      </c>
      <c r="C6135" t="s">
        <v>1081</v>
      </c>
      <c r="D6135" t="s">
        <v>3111</v>
      </c>
    </row>
    <row r="6136" spans="1:4" x14ac:dyDescent="0.25">
      <c r="A6136" t="s">
        <v>1133</v>
      </c>
      <c r="B6136" t="s">
        <v>2036</v>
      </c>
      <c r="C6136" t="s">
        <v>4725</v>
      </c>
      <c r="D6136">
        <v>409</v>
      </c>
    </row>
    <row r="6137" spans="1:4" x14ac:dyDescent="0.25">
      <c r="A6137" t="s">
        <v>1133</v>
      </c>
      <c r="B6137" t="s">
        <v>2036</v>
      </c>
      <c r="C6137" t="s">
        <v>1083</v>
      </c>
      <c r="D6137" t="b">
        <v>0</v>
      </c>
    </row>
    <row r="6138" spans="1:4" x14ac:dyDescent="0.25">
      <c r="A6138" t="s">
        <v>1133</v>
      </c>
      <c r="B6138" t="s">
        <v>2036</v>
      </c>
      <c r="C6138" t="s">
        <v>4726</v>
      </c>
      <c r="D6138" t="b">
        <v>1</v>
      </c>
    </row>
    <row r="6139" spans="1:4" x14ac:dyDescent="0.25">
      <c r="A6139" t="s">
        <v>1133</v>
      </c>
      <c r="B6139" t="s">
        <v>2036</v>
      </c>
      <c r="C6139" t="s">
        <v>4727</v>
      </c>
      <c r="D6139" t="b">
        <v>0</v>
      </c>
    </row>
    <row r="6140" spans="1:4" x14ac:dyDescent="0.25">
      <c r="A6140" t="s">
        <v>1133</v>
      </c>
      <c r="B6140" t="s">
        <v>2036</v>
      </c>
      <c r="C6140" t="s">
        <v>4728</v>
      </c>
      <c r="D6140" t="b">
        <v>0</v>
      </c>
    </row>
    <row r="6141" spans="1:4" x14ac:dyDescent="0.25">
      <c r="A6141" t="s">
        <v>1133</v>
      </c>
      <c r="B6141" t="s">
        <v>2036</v>
      </c>
      <c r="C6141" t="s">
        <v>2454</v>
      </c>
      <c r="D6141" t="b">
        <v>0</v>
      </c>
    </row>
    <row r="6142" spans="1:4" x14ac:dyDescent="0.25">
      <c r="A6142" t="s">
        <v>1133</v>
      </c>
      <c r="B6142" t="s">
        <v>2036</v>
      </c>
      <c r="C6142" t="s">
        <v>4729</v>
      </c>
      <c r="D6142">
        <v>0</v>
      </c>
    </row>
    <row r="6143" spans="1:4" x14ac:dyDescent="0.25">
      <c r="A6143" t="s">
        <v>1133</v>
      </c>
      <c r="B6143" t="s">
        <v>2036</v>
      </c>
      <c r="C6143" t="s">
        <v>4730</v>
      </c>
      <c r="D6143">
        <v>0</v>
      </c>
    </row>
    <row r="6144" spans="1:4" x14ac:dyDescent="0.25">
      <c r="A6144" t="s">
        <v>1133</v>
      </c>
      <c r="B6144" t="s">
        <v>2036</v>
      </c>
      <c r="C6144" t="s">
        <v>4731</v>
      </c>
      <c r="D6144">
        <v>0</v>
      </c>
    </row>
    <row r="6145" spans="1:4" x14ac:dyDescent="0.25">
      <c r="A6145" t="s">
        <v>1133</v>
      </c>
      <c r="B6145" t="s">
        <v>2036</v>
      </c>
      <c r="C6145" t="s">
        <v>1046</v>
      </c>
      <c r="D6145">
        <v>0</v>
      </c>
    </row>
    <row r="6146" spans="1:4" x14ac:dyDescent="0.25">
      <c r="A6146" t="s">
        <v>1133</v>
      </c>
      <c r="B6146" t="s">
        <v>2036</v>
      </c>
      <c r="C6146" t="s">
        <v>9</v>
      </c>
      <c r="D6146">
        <v>0</v>
      </c>
    </row>
    <row r="6147" spans="1:4" x14ac:dyDescent="0.25">
      <c r="A6147" t="s">
        <v>1133</v>
      </c>
      <c r="B6147" t="s">
        <v>2036</v>
      </c>
      <c r="C6147" t="s">
        <v>4733</v>
      </c>
      <c r="D6147">
        <v>0</v>
      </c>
    </row>
    <row r="6148" spans="1:4" x14ac:dyDescent="0.25">
      <c r="A6148" t="s">
        <v>1133</v>
      </c>
      <c r="B6148" t="s">
        <v>2036</v>
      </c>
      <c r="C6148" t="s">
        <v>4734</v>
      </c>
      <c r="D6148">
        <v>0</v>
      </c>
    </row>
    <row r="6149" spans="1:4" x14ac:dyDescent="0.25">
      <c r="A6149" t="s">
        <v>1133</v>
      </c>
      <c r="B6149" t="s">
        <v>2036</v>
      </c>
      <c r="C6149" t="s">
        <v>4735</v>
      </c>
      <c r="D6149">
        <v>0</v>
      </c>
    </row>
    <row r="6150" spans="1:4" x14ac:dyDescent="0.25">
      <c r="A6150" t="s">
        <v>1133</v>
      </c>
      <c r="B6150" t="s">
        <v>2036</v>
      </c>
      <c r="C6150" t="s">
        <v>1081</v>
      </c>
      <c r="D6150" t="s">
        <v>4741</v>
      </c>
    </row>
    <row r="6151" spans="1:4" x14ac:dyDescent="0.25">
      <c r="A6151" t="s">
        <v>1133</v>
      </c>
      <c r="B6151" t="s">
        <v>2037</v>
      </c>
      <c r="C6151" t="s">
        <v>4725</v>
      </c>
      <c r="D6151">
        <v>410</v>
      </c>
    </row>
    <row r="6152" spans="1:4" x14ac:dyDescent="0.25">
      <c r="A6152" t="s">
        <v>1133</v>
      </c>
      <c r="B6152" t="s">
        <v>2037</v>
      </c>
      <c r="C6152" t="s">
        <v>1083</v>
      </c>
      <c r="D6152" t="b">
        <v>1</v>
      </c>
    </row>
    <row r="6153" spans="1:4" x14ac:dyDescent="0.25">
      <c r="A6153" t="s">
        <v>1133</v>
      </c>
      <c r="B6153" t="s">
        <v>2037</v>
      </c>
      <c r="C6153" t="s">
        <v>4726</v>
      </c>
      <c r="D6153" t="b">
        <v>1</v>
      </c>
    </row>
    <row r="6154" spans="1:4" x14ac:dyDescent="0.25">
      <c r="A6154" t="s">
        <v>1133</v>
      </c>
      <c r="B6154" t="s">
        <v>2037</v>
      </c>
      <c r="C6154" t="s">
        <v>4727</v>
      </c>
      <c r="D6154" t="b">
        <v>1</v>
      </c>
    </row>
    <row r="6155" spans="1:4" x14ac:dyDescent="0.25">
      <c r="A6155" t="s">
        <v>1133</v>
      </c>
      <c r="B6155" t="s">
        <v>2037</v>
      </c>
      <c r="C6155" t="s">
        <v>4728</v>
      </c>
      <c r="D6155" t="b">
        <v>0</v>
      </c>
    </row>
    <row r="6156" spans="1:4" x14ac:dyDescent="0.25">
      <c r="A6156" t="s">
        <v>1133</v>
      </c>
      <c r="B6156" t="s">
        <v>2037</v>
      </c>
      <c r="C6156" t="s">
        <v>2454</v>
      </c>
      <c r="D6156" t="b">
        <v>0</v>
      </c>
    </row>
    <row r="6157" spans="1:4" x14ac:dyDescent="0.25">
      <c r="A6157" t="s">
        <v>1133</v>
      </c>
      <c r="B6157" t="s">
        <v>2037</v>
      </c>
      <c r="C6157" t="s">
        <v>4729</v>
      </c>
      <c r="D6157">
        <v>0</v>
      </c>
    </row>
    <row r="6158" spans="1:4" x14ac:dyDescent="0.25">
      <c r="A6158" t="s">
        <v>1133</v>
      </c>
      <c r="B6158" t="s">
        <v>2037</v>
      </c>
      <c r="C6158" t="s">
        <v>4730</v>
      </c>
      <c r="D6158">
        <v>0</v>
      </c>
    </row>
    <row r="6159" spans="1:4" x14ac:dyDescent="0.25">
      <c r="A6159" t="s">
        <v>1133</v>
      </c>
      <c r="B6159" t="s">
        <v>2037</v>
      </c>
      <c r="C6159" t="s">
        <v>4731</v>
      </c>
      <c r="D6159">
        <v>0</v>
      </c>
    </row>
    <row r="6160" spans="1:4" x14ac:dyDescent="0.25">
      <c r="A6160" t="s">
        <v>1133</v>
      </c>
      <c r="B6160" t="s">
        <v>2037</v>
      </c>
      <c r="C6160" t="s">
        <v>1046</v>
      </c>
      <c r="D6160">
        <v>0</v>
      </c>
    </row>
    <row r="6161" spans="1:4" x14ac:dyDescent="0.25">
      <c r="A6161" t="s">
        <v>1133</v>
      </c>
      <c r="B6161" t="s">
        <v>2037</v>
      </c>
      <c r="C6161" t="s">
        <v>9</v>
      </c>
      <c r="D6161">
        <v>0</v>
      </c>
    </row>
    <row r="6162" spans="1:4" x14ac:dyDescent="0.25">
      <c r="A6162" t="s">
        <v>1133</v>
      </c>
      <c r="B6162" t="s">
        <v>2037</v>
      </c>
      <c r="C6162" t="s">
        <v>4733</v>
      </c>
      <c r="D6162">
        <v>0</v>
      </c>
    </row>
    <row r="6163" spans="1:4" x14ac:dyDescent="0.25">
      <c r="A6163" t="s">
        <v>1133</v>
      </c>
      <c r="B6163" t="s">
        <v>2037</v>
      </c>
      <c r="C6163" t="s">
        <v>4734</v>
      </c>
      <c r="D6163">
        <v>0</v>
      </c>
    </row>
    <row r="6164" spans="1:4" x14ac:dyDescent="0.25">
      <c r="A6164" t="s">
        <v>1133</v>
      </c>
      <c r="B6164" t="s">
        <v>2037</v>
      </c>
      <c r="C6164" t="s">
        <v>4735</v>
      </c>
      <c r="D6164">
        <v>0</v>
      </c>
    </row>
    <row r="6165" spans="1:4" x14ac:dyDescent="0.25">
      <c r="A6165" t="s">
        <v>1133</v>
      </c>
      <c r="B6165" t="s">
        <v>2037</v>
      </c>
      <c r="C6165" t="s">
        <v>1081</v>
      </c>
      <c r="D6165" t="s">
        <v>4741</v>
      </c>
    </row>
    <row r="6166" spans="1:4" x14ac:dyDescent="0.25">
      <c r="A6166" t="s">
        <v>1133</v>
      </c>
      <c r="B6166" t="s">
        <v>2039</v>
      </c>
      <c r="C6166" t="s">
        <v>4725</v>
      </c>
      <c r="D6166">
        <v>411</v>
      </c>
    </row>
    <row r="6167" spans="1:4" x14ac:dyDescent="0.25">
      <c r="A6167" t="s">
        <v>1133</v>
      </c>
      <c r="B6167" t="s">
        <v>2039</v>
      </c>
      <c r="C6167" t="s">
        <v>1083</v>
      </c>
      <c r="D6167" t="b">
        <v>1</v>
      </c>
    </row>
    <row r="6168" spans="1:4" x14ac:dyDescent="0.25">
      <c r="A6168" t="s">
        <v>1133</v>
      </c>
      <c r="B6168" t="s">
        <v>2039</v>
      </c>
      <c r="C6168" t="s">
        <v>4726</v>
      </c>
      <c r="D6168" t="b">
        <v>1</v>
      </c>
    </row>
    <row r="6169" spans="1:4" x14ac:dyDescent="0.25">
      <c r="A6169" t="s">
        <v>1133</v>
      </c>
      <c r="B6169" t="s">
        <v>2039</v>
      </c>
      <c r="C6169" t="s">
        <v>4727</v>
      </c>
      <c r="D6169" t="b">
        <v>1</v>
      </c>
    </row>
    <row r="6170" spans="1:4" x14ac:dyDescent="0.25">
      <c r="A6170" t="s">
        <v>1133</v>
      </c>
      <c r="B6170" t="s">
        <v>2039</v>
      </c>
      <c r="C6170" t="s">
        <v>4728</v>
      </c>
      <c r="D6170" t="b">
        <v>0</v>
      </c>
    </row>
    <row r="6171" spans="1:4" x14ac:dyDescent="0.25">
      <c r="A6171" t="s">
        <v>1133</v>
      </c>
      <c r="B6171" t="s">
        <v>2039</v>
      </c>
      <c r="C6171" t="s">
        <v>2454</v>
      </c>
      <c r="D6171" t="b">
        <v>0</v>
      </c>
    </row>
    <row r="6172" spans="1:4" x14ac:dyDescent="0.25">
      <c r="A6172" t="s">
        <v>1133</v>
      </c>
      <c r="B6172" t="s">
        <v>2039</v>
      </c>
      <c r="C6172" t="s">
        <v>4729</v>
      </c>
      <c r="D6172">
        <v>0</v>
      </c>
    </row>
    <row r="6173" spans="1:4" x14ac:dyDescent="0.25">
      <c r="A6173" t="s">
        <v>1133</v>
      </c>
      <c r="B6173" t="s">
        <v>2039</v>
      </c>
      <c r="C6173" t="s">
        <v>4730</v>
      </c>
      <c r="D6173">
        <v>0</v>
      </c>
    </row>
    <row r="6174" spans="1:4" x14ac:dyDescent="0.25">
      <c r="A6174" t="s">
        <v>1133</v>
      </c>
      <c r="B6174" t="s">
        <v>2039</v>
      </c>
      <c r="C6174" t="s">
        <v>4731</v>
      </c>
      <c r="D6174">
        <v>4</v>
      </c>
    </row>
    <row r="6175" spans="1:4" x14ac:dyDescent="0.25">
      <c r="A6175" t="s">
        <v>1133</v>
      </c>
      <c r="B6175" t="s">
        <v>2039</v>
      </c>
      <c r="C6175" t="s">
        <v>1046</v>
      </c>
      <c r="D6175">
        <v>3</v>
      </c>
    </row>
    <row r="6176" spans="1:4" x14ac:dyDescent="0.25">
      <c r="A6176" t="s">
        <v>1133</v>
      </c>
      <c r="B6176" t="s">
        <v>2039</v>
      </c>
      <c r="C6176" t="s">
        <v>9</v>
      </c>
      <c r="D6176">
        <v>0</v>
      </c>
    </row>
    <row r="6177" spans="1:4" x14ac:dyDescent="0.25">
      <c r="A6177" t="s">
        <v>1133</v>
      </c>
      <c r="B6177" t="s">
        <v>2039</v>
      </c>
      <c r="C6177" t="s">
        <v>4733</v>
      </c>
      <c r="D6177">
        <v>0</v>
      </c>
    </row>
    <row r="6178" spans="1:4" x14ac:dyDescent="0.25">
      <c r="A6178" t="s">
        <v>1133</v>
      </c>
      <c r="B6178" t="s">
        <v>2039</v>
      </c>
      <c r="C6178" t="s">
        <v>4734</v>
      </c>
      <c r="D6178">
        <v>0</v>
      </c>
    </row>
    <row r="6179" spans="1:4" x14ac:dyDescent="0.25">
      <c r="A6179" t="s">
        <v>1133</v>
      </c>
      <c r="B6179" t="s">
        <v>2039</v>
      </c>
      <c r="C6179" t="s">
        <v>4735</v>
      </c>
      <c r="D6179">
        <v>0</v>
      </c>
    </row>
    <row r="6180" spans="1:4" x14ac:dyDescent="0.25">
      <c r="A6180" t="s">
        <v>1133</v>
      </c>
      <c r="B6180" t="s">
        <v>2039</v>
      </c>
      <c r="C6180" t="s">
        <v>1081</v>
      </c>
      <c r="D6180" t="s">
        <v>3111</v>
      </c>
    </row>
    <row r="6181" spans="1:4" x14ac:dyDescent="0.25">
      <c r="A6181" t="s">
        <v>1133</v>
      </c>
      <c r="B6181" t="s">
        <v>2040</v>
      </c>
      <c r="C6181" t="s">
        <v>4725</v>
      </c>
      <c r="D6181">
        <v>412</v>
      </c>
    </row>
    <row r="6182" spans="1:4" x14ac:dyDescent="0.25">
      <c r="A6182" t="s">
        <v>1133</v>
      </c>
      <c r="B6182" t="s">
        <v>2040</v>
      </c>
      <c r="C6182" t="s">
        <v>1083</v>
      </c>
      <c r="D6182" t="b">
        <v>0</v>
      </c>
    </row>
    <row r="6183" spans="1:4" x14ac:dyDescent="0.25">
      <c r="A6183" t="s">
        <v>1133</v>
      </c>
      <c r="B6183" t="s">
        <v>2040</v>
      </c>
      <c r="C6183" t="s">
        <v>4726</v>
      </c>
      <c r="D6183" t="b">
        <v>1</v>
      </c>
    </row>
    <row r="6184" spans="1:4" x14ac:dyDescent="0.25">
      <c r="A6184" t="s">
        <v>1133</v>
      </c>
      <c r="B6184" t="s">
        <v>2040</v>
      </c>
      <c r="C6184" t="s">
        <v>4727</v>
      </c>
      <c r="D6184" t="b">
        <v>1</v>
      </c>
    </row>
    <row r="6185" spans="1:4" x14ac:dyDescent="0.25">
      <c r="A6185" t="s">
        <v>1133</v>
      </c>
      <c r="B6185" t="s">
        <v>2040</v>
      </c>
      <c r="C6185" t="s">
        <v>4728</v>
      </c>
      <c r="D6185" t="b">
        <v>0</v>
      </c>
    </row>
    <row r="6186" spans="1:4" x14ac:dyDescent="0.25">
      <c r="A6186" t="s">
        <v>1133</v>
      </c>
      <c r="B6186" t="s">
        <v>2040</v>
      </c>
      <c r="C6186" t="s">
        <v>2454</v>
      </c>
      <c r="D6186" t="b">
        <v>0</v>
      </c>
    </row>
    <row r="6187" spans="1:4" x14ac:dyDescent="0.25">
      <c r="A6187" t="s">
        <v>1133</v>
      </c>
      <c r="B6187" t="s">
        <v>2040</v>
      </c>
      <c r="C6187" t="s">
        <v>4729</v>
      </c>
      <c r="D6187">
        <v>0</v>
      </c>
    </row>
    <row r="6188" spans="1:4" x14ac:dyDescent="0.25">
      <c r="A6188" t="s">
        <v>1133</v>
      </c>
      <c r="B6188" t="s">
        <v>2040</v>
      </c>
      <c r="C6188" t="s">
        <v>4730</v>
      </c>
      <c r="D6188">
        <v>0</v>
      </c>
    </row>
    <row r="6189" spans="1:4" x14ac:dyDescent="0.25">
      <c r="A6189" t="s">
        <v>1133</v>
      </c>
      <c r="B6189" t="s">
        <v>2040</v>
      </c>
      <c r="C6189" t="s">
        <v>4731</v>
      </c>
      <c r="D6189">
        <v>4</v>
      </c>
    </row>
    <row r="6190" spans="1:4" x14ac:dyDescent="0.25">
      <c r="A6190" t="s">
        <v>1133</v>
      </c>
      <c r="B6190" t="s">
        <v>2040</v>
      </c>
      <c r="C6190" t="s">
        <v>1046</v>
      </c>
      <c r="D6190">
        <v>0</v>
      </c>
    </row>
    <row r="6191" spans="1:4" x14ac:dyDescent="0.25">
      <c r="A6191" t="s">
        <v>1133</v>
      </c>
      <c r="B6191" t="s">
        <v>2040</v>
      </c>
      <c r="C6191" t="s">
        <v>9</v>
      </c>
      <c r="D6191">
        <v>0</v>
      </c>
    </row>
    <row r="6192" spans="1:4" x14ac:dyDescent="0.25">
      <c r="A6192" t="s">
        <v>1133</v>
      </c>
      <c r="B6192" t="s">
        <v>2040</v>
      </c>
      <c r="C6192" t="s">
        <v>4733</v>
      </c>
      <c r="D6192">
        <v>0</v>
      </c>
    </row>
    <row r="6193" spans="1:4" x14ac:dyDescent="0.25">
      <c r="A6193" t="s">
        <v>1133</v>
      </c>
      <c r="B6193" t="s">
        <v>2040</v>
      </c>
      <c r="C6193" t="s">
        <v>4734</v>
      </c>
      <c r="D6193">
        <v>0</v>
      </c>
    </row>
    <row r="6194" spans="1:4" x14ac:dyDescent="0.25">
      <c r="A6194" t="s">
        <v>1133</v>
      </c>
      <c r="B6194" t="s">
        <v>2040</v>
      </c>
      <c r="C6194" t="s">
        <v>4735</v>
      </c>
      <c r="D6194">
        <v>0</v>
      </c>
    </row>
    <row r="6195" spans="1:4" x14ac:dyDescent="0.25">
      <c r="A6195" t="s">
        <v>1133</v>
      </c>
      <c r="B6195" t="s">
        <v>2040</v>
      </c>
      <c r="C6195" t="s">
        <v>1081</v>
      </c>
      <c r="D6195" t="s">
        <v>3111</v>
      </c>
    </row>
    <row r="6196" spans="1:4" x14ac:dyDescent="0.25">
      <c r="A6196" t="s">
        <v>1133</v>
      </c>
      <c r="B6196" t="s">
        <v>2041</v>
      </c>
      <c r="C6196" t="s">
        <v>4725</v>
      </c>
      <c r="D6196">
        <v>413</v>
      </c>
    </row>
    <row r="6197" spans="1:4" x14ac:dyDescent="0.25">
      <c r="A6197" t="s">
        <v>1133</v>
      </c>
      <c r="B6197" t="s">
        <v>2041</v>
      </c>
      <c r="C6197" t="s">
        <v>1083</v>
      </c>
      <c r="D6197" t="b">
        <v>0</v>
      </c>
    </row>
    <row r="6198" spans="1:4" x14ac:dyDescent="0.25">
      <c r="A6198" t="s">
        <v>1133</v>
      </c>
      <c r="B6198" t="s">
        <v>2041</v>
      </c>
      <c r="C6198" t="s">
        <v>4726</v>
      </c>
      <c r="D6198" t="b">
        <v>1</v>
      </c>
    </row>
    <row r="6199" spans="1:4" x14ac:dyDescent="0.25">
      <c r="A6199" t="s">
        <v>1133</v>
      </c>
      <c r="B6199" t="s">
        <v>2041</v>
      </c>
      <c r="C6199" t="s">
        <v>4727</v>
      </c>
      <c r="D6199" t="b">
        <v>1</v>
      </c>
    </row>
    <row r="6200" spans="1:4" x14ac:dyDescent="0.25">
      <c r="A6200" t="s">
        <v>1133</v>
      </c>
      <c r="B6200" t="s">
        <v>2041</v>
      </c>
      <c r="C6200" t="s">
        <v>4728</v>
      </c>
      <c r="D6200" t="b">
        <v>0</v>
      </c>
    </row>
    <row r="6201" spans="1:4" x14ac:dyDescent="0.25">
      <c r="A6201" t="s">
        <v>1133</v>
      </c>
      <c r="B6201" t="s">
        <v>2041</v>
      </c>
      <c r="C6201" t="s">
        <v>2454</v>
      </c>
      <c r="D6201" t="b">
        <v>0</v>
      </c>
    </row>
    <row r="6202" spans="1:4" x14ac:dyDescent="0.25">
      <c r="A6202" t="s">
        <v>1133</v>
      </c>
      <c r="B6202" t="s">
        <v>2041</v>
      </c>
      <c r="C6202" t="s">
        <v>4729</v>
      </c>
      <c r="D6202">
        <v>0</v>
      </c>
    </row>
    <row r="6203" spans="1:4" x14ac:dyDescent="0.25">
      <c r="A6203" t="s">
        <v>1133</v>
      </c>
      <c r="B6203" t="s">
        <v>2041</v>
      </c>
      <c r="C6203" t="s">
        <v>4730</v>
      </c>
      <c r="D6203">
        <v>0</v>
      </c>
    </row>
    <row r="6204" spans="1:4" x14ac:dyDescent="0.25">
      <c r="A6204" t="s">
        <v>1133</v>
      </c>
      <c r="B6204" t="s">
        <v>2041</v>
      </c>
      <c r="C6204" t="s">
        <v>4731</v>
      </c>
      <c r="D6204">
        <v>4</v>
      </c>
    </row>
    <row r="6205" spans="1:4" x14ac:dyDescent="0.25">
      <c r="A6205" t="s">
        <v>1133</v>
      </c>
      <c r="B6205" t="s">
        <v>2041</v>
      </c>
      <c r="C6205" t="s">
        <v>1046</v>
      </c>
      <c r="D6205">
        <v>3</v>
      </c>
    </row>
    <row r="6206" spans="1:4" x14ac:dyDescent="0.25">
      <c r="A6206" t="s">
        <v>1133</v>
      </c>
      <c r="B6206" t="s">
        <v>2041</v>
      </c>
      <c r="C6206" t="s">
        <v>9</v>
      </c>
      <c r="D6206">
        <v>0</v>
      </c>
    </row>
    <row r="6207" spans="1:4" x14ac:dyDescent="0.25">
      <c r="A6207" t="s">
        <v>1133</v>
      </c>
      <c r="B6207" t="s">
        <v>2041</v>
      </c>
      <c r="C6207" t="s">
        <v>4733</v>
      </c>
      <c r="D6207">
        <v>0</v>
      </c>
    </row>
    <row r="6208" spans="1:4" x14ac:dyDescent="0.25">
      <c r="A6208" t="s">
        <v>1133</v>
      </c>
      <c r="B6208" t="s">
        <v>2041</v>
      </c>
      <c r="C6208" t="s">
        <v>4734</v>
      </c>
      <c r="D6208">
        <v>0</v>
      </c>
    </row>
    <row r="6209" spans="1:4" x14ac:dyDescent="0.25">
      <c r="A6209" t="s">
        <v>1133</v>
      </c>
      <c r="B6209" t="s">
        <v>2041</v>
      </c>
      <c r="C6209" t="s">
        <v>4735</v>
      </c>
      <c r="D6209">
        <v>0</v>
      </c>
    </row>
    <row r="6210" spans="1:4" x14ac:dyDescent="0.25">
      <c r="A6210" t="s">
        <v>1133</v>
      </c>
      <c r="B6210" t="s">
        <v>2041</v>
      </c>
      <c r="C6210" t="s">
        <v>1081</v>
      </c>
      <c r="D6210" t="s">
        <v>3111</v>
      </c>
    </row>
    <row r="6211" spans="1:4" x14ac:dyDescent="0.25">
      <c r="A6211" t="s">
        <v>1133</v>
      </c>
      <c r="B6211" t="s">
        <v>5994</v>
      </c>
      <c r="C6211" t="s">
        <v>4725</v>
      </c>
      <c r="D6211">
        <v>414</v>
      </c>
    </row>
    <row r="6212" spans="1:4" x14ac:dyDescent="0.25">
      <c r="A6212" t="s">
        <v>1133</v>
      </c>
      <c r="B6212" t="s">
        <v>5994</v>
      </c>
      <c r="C6212" t="s">
        <v>1083</v>
      </c>
      <c r="D6212" t="b">
        <v>1</v>
      </c>
    </row>
    <row r="6213" spans="1:4" x14ac:dyDescent="0.25">
      <c r="A6213" t="s">
        <v>1133</v>
      </c>
      <c r="B6213" t="s">
        <v>5994</v>
      </c>
      <c r="C6213" t="s">
        <v>4726</v>
      </c>
      <c r="D6213" t="b">
        <v>1</v>
      </c>
    </row>
    <row r="6214" spans="1:4" x14ac:dyDescent="0.25">
      <c r="A6214" t="s">
        <v>1133</v>
      </c>
      <c r="B6214" t="s">
        <v>5994</v>
      </c>
      <c r="C6214" t="s">
        <v>4727</v>
      </c>
      <c r="D6214" t="b">
        <v>1</v>
      </c>
    </row>
    <row r="6215" spans="1:4" x14ac:dyDescent="0.25">
      <c r="A6215" t="s">
        <v>1133</v>
      </c>
      <c r="B6215" t="s">
        <v>5994</v>
      </c>
      <c r="C6215" t="s">
        <v>4728</v>
      </c>
      <c r="D6215" t="b">
        <v>0</v>
      </c>
    </row>
    <row r="6216" spans="1:4" x14ac:dyDescent="0.25">
      <c r="A6216" t="s">
        <v>1133</v>
      </c>
      <c r="B6216" t="s">
        <v>5994</v>
      </c>
      <c r="C6216" t="s">
        <v>2454</v>
      </c>
      <c r="D6216" t="b">
        <v>0</v>
      </c>
    </row>
    <row r="6217" spans="1:4" x14ac:dyDescent="0.25">
      <c r="A6217" t="s">
        <v>1133</v>
      </c>
      <c r="B6217" t="s">
        <v>5994</v>
      </c>
      <c r="C6217" t="s">
        <v>4729</v>
      </c>
      <c r="D6217">
        <v>0</v>
      </c>
    </row>
    <row r="6218" spans="1:4" x14ac:dyDescent="0.25">
      <c r="A6218" t="s">
        <v>1133</v>
      </c>
      <c r="B6218" t="s">
        <v>5994</v>
      </c>
      <c r="C6218" t="s">
        <v>4730</v>
      </c>
      <c r="D6218">
        <v>0</v>
      </c>
    </row>
    <row r="6219" spans="1:4" x14ac:dyDescent="0.25">
      <c r="A6219" t="s">
        <v>1133</v>
      </c>
      <c r="B6219" t="s">
        <v>5994</v>
      </c>
      <c r="C6219" t="s">
        <v>4731</v>
      </c>
      <c r="D6219">
        <v>0</v>
      </c>
    </row>
    <row r="6220" spans="1:4" x14ac:dyDescent="0.25">
      <c r="A6220" t="s">
        <v>1133</v>
      </c>
      <c r="B6220" t="s">
        <v>5994</v>
      </c>
      <c r="C6220" t="s">
        <v>1046</v>
      </c>
      <c r="D6220">
        <v>0</v>
      </c>
    </row>
    <row r="6221" spans="1:4" x14ac:dyDescent="0.25">
      <c r="A6221" t="s">
        <v>1133</v>
      </c>
      <c r="B6221" t="s">
        <v>5994</v>
      </c>
      <c r="C6221" t="s">
        <v>9</v>
      </c>
      <c r="D6221">
        <v>0</v>
      </c>
    </row>
    <row r="6222" spans="1:4" x14ac:dyDescent="0.25">
      <c r="A6222" t="s">
        <v>1133</v>
      </c>
      <c r="B6222" t="s">
        <v>5994</v>
      </c>
      <c r="C6222" t="s">
        <v>4733</v>
      </c>
      <c r="D6222">
        <v>0</v>
      </c>
    </row>
    <row r="6223" spans="1:4" x14ac:dyDescent="0.25">
      <c r="A6223" t="s">
        <v>1133</v>
      </c>
      <c r="B6223" t="s">
        <v>5994</v>
      </c>
      <c r="C6223" t="s">
        <v>4734</v>
      </c>
      <c r="D6223">
        <v>0</v>
      </c>
    </row>
    <row r="6224" spans="1:4" x14ac:dyDescent="0.25">
      <c r="A6224" t="s">
        <v>1133</v>
      </c>
      <c r="B6224" t="s">
        <v>5994</v>
      </c>
      <c r="C6224" t="s">
        <v>4735</v>
      </c>
      <c r="D6224">
        <v>0</v>
      </c>
    </row>
    <row r="6225" spans="1:4" x14ac:dyDescent="0.25">
      <c r="A6225" t="s">
        <v>1133</v>
      </c>
      <c r="B6225" t="s">
        <v>5994</v>
      </c>
      <c r="C6225" t="s">
        <v>1081</v>
      </c>
      <c r="D6225" t="s">
        <v>3111</v>
      </c>
    </row>
    <row r="6226" spans="1:4" x14ac:dyDescent="0.25">
      <c r="A6226" t="s">
        <v>1133</v>
      </c>
      <c r="B6226" t="s">
        <v>5995</v>
      </c>
      <c r="C6226" t="s">
        <v>4725</v>
      </c>
      <c r="D6226">
        <v>415</v>
      </c>
    </row>
    <row r="6227" spans="1:4" x14ac:dyDescent="0.25">
      <c r="A6227" t="s">
        <v>1133</v>
      </c>
      <c r="B6227" t="s">
        <v>5995</v>
      </c>
      <c r="C6227" t="s">
        <v>1083</v>
      </c>
      <c r="D6227" t="b">
        <v>1</v>
      </c>
    </row>
    <row r="6228" spans="1:4" x14ac:dyDescent="0.25">
      <c r="A6228" t="s">
        <v>1133</v>
      </c>
      <c r="B6228" t="s">
        <v>5995</v>
      </c>
      <c r="C6228" t="s">
        <v>4726</v>
      </c>
      <c r="D6228" t="b">
        <v>1</v>
      </c>
    </row>
    <row r="6229" spans="1:4" x14ac:dyDescent="0.25">
      <c r="A6229" t="s">
        <v>1133</v>
      </c>
      <c r="B6229" t="s">
        <v>5995</v>
      </c>
      <c r="C6229" t="s">
        <v>4727</v>
      </c>
      <c r="D6229" t="b">
        <v>1</v>
      </c>
    </row>
    <row r="6230" spans="1:4" x14ac:dyDescent="0.25">
      <c r="A6230" t="s">
        <v>1133</v>
      </c>
      <c r="B6230" t="s">
        <v>5995</v>
      </c>
      <c r="C6230" t="s">
        <v>4728</v>
      </c>
      <c r="D6230" t="b">
        <v>0</v>
      </c>
    </row>
    <row r="6231" spans="1:4" x14ac:dyDescent="0.25">
      <c r="A6231" t="s">
        <v>1133</v>
      </c>
      <c r="B6231" t="s">
        <v>5995</v>
      </c>
      <c r="C6231" t="s">
        <v>2454</v>
      </c>
      <c r="D6231" t="b">
        <v>0</v>
      </c>
    </row>
    <row r="6232" spans="1:4" x14ac:dyDescent="0.25">
      <c r="A6232" t="s">
        <v>1133</v>
      </c>
      <c r="B6232" t="s">
        <v>5995</v>
      </c>
      <c r="C6232" t="s">
        <v>4729</v>
      </c>
      <c r="D6232">
        <v>0</v>
      </c>
    </row>
    <row r="6233" spans="1:4" x14ac:dyDescent="0.25">
      <c r="A6233" t="s">
        <v>1133</v>
      </c>
      <c r="B6233" t="s">
        <v>5995</v>
      </c>
      <c r="C6233" t="s">
        <v>4730</v>
      </c>
      <c r="D6233">
        <v>0</v>
      </c>
    </row>
    <row r="6234" spans="1:4" x14ac:dyDescent="0.25">
      <c r="A6234" t="s">
        <v>1133</v>
      </c>
      <c r="B6234" t="s">
        <v>5995</v>
      </c>
      <c r="C6234" t="s">
        <v>4731</v>
      </c>
      <c r="D6234">
        <v>0</v>
      </c>
    </row>
    <row r="6235" spans="1:4" x14ac:dyDescent="0.25">
      <c r="A6235" t="s">
        <v>1133</v>
      </c>
      <c r="B6235" t="s">
        <v>5995</v>
      </c>
      <c r="C6235" t="s">
        <v>1046</v>
      </c>
      <c r="D6235">
        <v>1</v>
      </c>
    </row>
    <row r="6236" spans="1:4" x14ac:dyDescent="0.25">
      <c r="A6236" t="s">
        <v>1133</v>
      </c>
      <c r="B6236" t="s">
        <v>5995</v>
      </c>
      <c r="C6236" t="s">
        <v>9</v>
      </c>
      <c r="D6236">
        <v>0</v>
      </c>
    </row>
    <row r="6237" spans="1:4" x14ac:dyDescent="0.25">
      <c r="A6237" t="s">
        <v>1133</v>
      </c>
      <c r="B6237" t="s">
        <v>5995</v>
      </c>
      <c r="C6237" t="s">
        <v>4733</v>
      </c>
      <c r="D6237">
        <v>0</v>
      </c>
    </row>
    <row r="6238" spans="1:4" x14ac:dyDescent="0.25">
      <c r="A6238" t="s">
        <v>1133</v>
      </c>
      <c r="B6238" t="s">
        <v>5995</v>
      </c>
      <c r="C6238" t="s">
        <v>4734</v>
      </c>
      <c r="D6238">
        <v>0</v>
      </c>
    </row>
    <row r="6239" spans="1:4" x14ac:dyDescent="0.25">
      <c r="A6239" t="s">
        <v>1133</v>
      </c>
      <c r="B6239" t="s">
        <v>5995</v>
      </c>
      <c r="C6239" t="s">
        <v>4735</v>
      </c>
      <c r="D6239">
        <v>0</v>
      </c>
    </row>
    <row r="6240" spans="1:4" x14ac:dyDescent="0.25">
      <c r="A6240" t="s">
        <v>1133</v>
      </c>
      <c r="B6240" t="s">
        <v>5995</v>
      </c>
      <c r="C6240" t="s">
        <v>1081</v>
      </c>
      <c r="D6240" t="s">
        <v>3111</v>
      </c>
    </row>
    <row r="6241" spans="1:4" x14ac:dyDescent="0.25">
      <c r="A6241" t="s">
        <v>1136</v>
      </c>
      <c r="B6241" t="s">
        <v>2042</v>
      </c>
      <c r="C6241" t="s">
        <v>4725</v>
      </c>
      <c r="D6241">
        <v>416</v>
      </c>
    </row>
    <row r="6242" spans="1:4" x14ac:dyDescent="0.25">
      <c r="A6242" t="s">
        <v>1136</v>
      </c>
      <c r="B6242" t="s">
        <v>2042</v>
      </c>
      <c r="C6242" t="s">
        <v>1083</v>
      </c>
      <c r="D6242" t="b">
        <v>0</v>
      </c>
    </row>
    <row r="6243" spans="1:4" x14ac:dyDescent="0.25">
      <c r="A6243" t="s">
        <v>1136</v>
      </c>
      <c r="B6243" t="s">
        <v>2042</v>
      </c>
      <c r="C6243" t="s">
        <v>4726</v>
      </c>
      <c r="D6243" t="b">
        <v>1</v>
      </c>
    </row>
    <row r="6244" spans="1:4" x14ac:dyDescent="0.25">
      <c r="A6244" t="s">
        <v>1136</v>
      </c>
      <c r="B6244" t="s">
        <v>2042</v>
      </c>
      <c r="C6244" t="s">
        <v>4727</v>
      </c>
      <c r="D6244" t="b">
        <v>1</v>
      </c>
    </row>
    <row r="6245" spans="1:4" x14ac:dyDescent="0.25">
      <c r="A6245" t="s">
        <v>1136</v>
      </c>
      <c r="B6245" t="s">
        <v>2042</v>
      </c>
      <c r="C6245" t="s">
        <v>4728</v>
      </c>
      <c r="D6245" t="b">
        <v>0</v>
      </c>
    </row>
    <row r="6246" spans="1:4" x14ac:dyDescent="0.25">
      <c r="A6246" t="s">
        <v>1136</v>
      </c>
      <c r="B6246" t="s">
        <v>2042</v>
      </c>
      <c r="C6246" t="s">
        <v>2454</v>
      </c>
      <c r="D6246" t="b">
        <v>0</v>
      </c>
    </row>
    <row r="6247" spans="1:4" x14ac:dyDescent="0.25">
      <c r="A6247" t="s">
        <v>1136</v>
      </c>
      <c r="B6247" t="s">
        <v>2042</v>
      </c>
      <c r="C6247" t="s">
        <v>4729</v>
      </c>
      <c r="D6247">
        <v>8</v>
      </c>
    </row>
    <row r="6248" spans="1:4" x14ac:dyDescent="0.25">
      <c r="A6248" t="s">
        <v>1136</v>
      </c>
      <c r="B6248" t="s">
        <v>2042</v>
      </c>
      <c r="C6248" t="s">
        <v>4730</v>
      </c>
      <c r="D6248">
        <v>0</v>
      </c>
    </row>
    <row r="6249" spans="1:4" x14ac:dyDescent="0.25">
      <c r="A6249" t="s">
        <v>1136</v>
      </c>
      <c r="B6249" t="s">
        <v>2042</v>
      </c>
      <c r="C6249" t="s">
        <v>4731</v>
      </c>
      <c r="D6249">
        <v>0</v>
      </c>
    </row>
    <row r="6250" spans="1:4" x14ac:dyDescent="0.25">
      <c r="A6250" t="s">
        <v>1136</v>
      </c>
      <c r="B6250" t="s">
        <v>2042</v>
      </c>
      <c r="C6250" t="s">
        <v>1046</v>
      </c>
      <c r="D6250">
        <v>0</v>
      </c>
    </row>
    <row r="6251" spans="1:4" x14ac:dyDescent="0.25">
      <c r="A6251" t="s">
        <v>1136</v>
      </c>
      <c r="B6251" t="s">
        <v>2042</v>
      </c>
      <c r="C6251" t="s">
        <v>9</v>
      </c>
      <c r="D6251">
        <v>0</v>
      </c>
    </row>
    <row r="6252" spans="1:4" x14ac:dyDescent="0.25">
      <c r="A6252" t="s">
        <v>1136</v>
      </c>
      <c r="B6252" t="s">
        <v>2042</v>
      </c>
      <c r="C6252" t="s">
        <v>4733</v>
      </c>
      <c r="D6252">
        <v>0</v>
      </c>
    </row>
    <row r="6253" spans="1:4" x14ac:dyDescent="0.25">
      <c r="A6253" t="s">
        <v>1136</v>
      </c>
      <c r="B6253" t="s">
        <v>2042</v>
      </c>
      <c r="C6253" t="s">
        <v>4734</v>
      </c>
      <c r="D6253">
        <v>0</v>
      </c>
    </row>
    <row r="6254" spans="1:4" x14ac:dyDescent="0.25">
      <c r="A6254" t="s">
        <v>1136</v>
      </c>
      <c r="B6254" t="s">
        <v>2042</v>
      </c>
      <c r="C6254" t="s">
        <v>4735</v>
      </c>
      <c r="D6254">
        <v>0</v>
      </c>
    </row>
    <row r="6255" spans="1:4" x14ac:dyDescent="0.25">
      <c r="A6255" t="s">
        <v>1136</v>
      </c>
      <c r="B6255" t="s">
        <v>2042</v>
      </c>
      <c r="C6255" t="s">
        <v>1081</v>
      </c>
      <c r="D6255" t="s">
        <v>3111</v>
      </c>
    </row>
    <row r="6256" spans="1:4" x14ac:dyDescent="0.25">
      <c r="A6256" t="s">
        <v>1136</v>
      </c>
      <c r="B6256" t="s">
        <v>2044</v>
      </c>
      <c r="C6256" t="s">
        <v>4725</v>
      </c>
      <c r="D6256">
        <v>417</v>
      </c>
    </row>
    <row r="6257" spans="1:4" x14ac:dyDescent="0.25">
      <c r="A6257" t="s">
        <v>1136</v>
      </c>
      <c r="B6257" t="s">
        <v>2044</v>
      </c>
      <c r="C6257" t="s">
        <v>1083</v>
      </c>
      <c r="D6257" t="b">
        <v>0</v>
      </c>
    </row>
    <row r="6258" spans="1:4" x14ac:dyDescent="0.25">
      <c r="A6258" t="s">
        <v>1136</v>
      </c>
      <c r="B6258" t="s">
        <v>2044</v>
      </c>
      <c r="C6258" t="s">
        <v>4726</v>
      </c>
      <c r="D6258" t="b">
        <v>1</v>
      </c>
    </row>
    <row r="6259" spans="1:4" x14ac:dyDescent="0.25">
      <c r="A6259" t="s">
        <v>1136</v>
      </c>
      <c r="B6259" t="s">
        <v>2044</v>
      </c>
      <c r="C6259" t="s">
        <v>4727</v>
      </c>
      <c r="D6259" t="b">
        <v>0</v>
      </c>
    </row>
    <row r="6260" spans="1:4" x14ac:dyDescent="0.25">
      <c r="A6260" t="s">
        <v>1136</v>
      </c>
      <c r="B6260" t="s">
        <v>2044</v>
      </c>
      <c r="C6260" t="s">
        <v>4728</v>
      </c>
      <c r="D6260" t="b">
        <v>0</v>
      </c>
    </row>
    <row r="6261" spans="1:4" x14ac:dyDescent="0.25">
      <c r="A6261" t="s">
        <v>1136</v>
      </c>
      <c r="B6261" t="s">
        <v>2044</v>
      </c>
      <c r="C6261" t="s">
        <v>2454</v>
      </c>
      <c r="D6261" t="b">
        <v>0</v>
      </c>
    </row>
    <row r="6262" spans="1:4" x14ac:dyDescent="0.25">
      <c r="A6262" t="s">
        <v>1136</v>
      </c>
      <c r="B6262" t="s">
        <v>2044</v>
      </c>
      <c r="C6262" t="s">
        <v>4729</v>
      </c>
      <c r="D6262">
        <v>0</v>
      </c>
    </row>
    <row r="6263" spans="1:4" x14ac:dyDescent="0.25">
      <c r="A6263" t="s">
        <v>1136</v>
      </c>
      <c r="B6263" t="s">
        <v>2044</v>
      </c>
      <c r="C6263" t="s">
        <v>4730</v>
      </c>
      <c r="D6263">
        <v>0</v>
      </c>
    </row>
    <row r="6264" spans="1:4" x14ac:dyDescent="0.25">
      <c r="A6264" t="s">
        <v>1136</v>
      </c>
      <c r="B6264" t="s">
        <v>2044</v>
      </c>
      <c r="C6264" t="s">
        <v>4731</v>
      </c>
      <c r="D6264">
        <v>0</v>
      </c>
    </row>
    <row r="6265" spans="1:4" x14ac:dyDescent="0.25">
      <c r="A6265" t="s">
        <v>1136</v>
      </c>
      <c r="B6265" t="s">
        <v>2044</v>
      </c>
      <c r="C6265" t="s">
        <v>1046</v>
      </c>
      <c r="D6265">
        <v>0</v>
      </c>
    </row>
    <row r="6266" spans="1:4" x14ac:dyDescent="0.25">
      <c r="A6266" t="s">
        <v>1136</v>
      </c>
      <c r="B6266" t="s">
        <v>2044</v>
      </c>
      <c r="C6266" t="s">
        <v>9</v>
      </c>
      <c r="D6266">
        <v>0</v>
      </c>
    </row>
    <row r="6267" spans="1:4" x14ac:dyDescent="0.25">
      <c r="A6267" t="s">
        <v>1136</v>
      </c>
      <c r="B6267" t="s">
        <v>2044</v>
      </c>
      <c r="C6267" t="s">
        <v>4733</v>
      </c>
      <c r="D6267">
        <v>0</v>
      </c>
    </row>
    <row r="6268" spans="1:4" x14ac:dyDescent="0.25">
      <c r="A6268" t="s">
        <v>1136</v>
      </c>
      <c r="B6268" t="s">
        <v>2044</v>
      </c>
      <c r="C6268" t="s">
        <v>4734</v>
      </c>
      <c r="D6268">
        <v>0</v>
      </c>
    </row>
    <row r="6269" spans="1:4" x14ac:dyDescent="0.25">
      <c r="A6269" t="s">
        <v>1136</v>
      </c>
      <c r="B6269" t="s">
        <v>2044</v>
      </c>
      <c r="C6269" t="s">
        <v>4735</v>
      </c>
      <c r="D6269">
        <v>0</v>
      </c>
    </row>
    <row r="6270" spans="1:4" x14ac:dyDescent="0.25">
      <c r="A6270" t="s">
        <v>1136</v>
      </c>
      <c r="B6270" t="s">
        <v>2044</v>
      </c>
      <c r="C6270" t="s">
        <v>1081</v>
      </c>
      <c r="D6270" t="s">
        <v>3111</v>
      </c>
    </row>
    <row r="6271" spans="1:4" x14ac:dyDescent="0.25">
      <c r="A6271" t="s">
        <v>1136</v>
      </c>
      <c r="B6271" t="s">
        <v>2046</v>
      </c>
      <c r="C6271" t="s">
        <v>4725</v>
      </c>
      <c r="D6271">
        <v>418</v>
      </c>
    </row>
    <row r="6272" spans="1:4" x14ac:dyDescent="0.25">
      <c r="A6272" t="s">
        <v>1136</v>
      </c>
      <c r="B6272" t="s">
        <v>2046</v>
      </c>
      <c r="C6272" t="s">
        <v>1083</v>
      </c>
      <c r="D6272" t="b">
        <v>0</v>
      </c>
    </row>
    <row r="6273" spans="1:4" x14ac:dyDescent="0.25">
      <c r="A6273" t="s">
        <v>1136</v>
      </c>
      <c r="B6273" t="s">
        <v>2046</v>
      </c>
      <c r="C6273" t="s">
        <v>4726</v>
      </c>
      <c r="D6273" t="b">
        <v>1</v>
      </c>
    </row>
    <row r="6274" spans="1:4" x14ac:dyDescent="0.25">
      <c r="A6274" t="s">
        <v>1136</v>
      </c>
      <c r="B6274" t="s">
        <v>2046</v>
      </c>
      <c r="C6274" t="s">
        <v>4727</v>
      </c>
      <c r="D6274" t="b">
        <v>1</v>
      </c>
    </row>
    <row r="6275" spans="1:4" x14ac:dyDescent="0.25">
      <c r="A6275" t="s">
        <v>1136</v>
      </c>
      <c r="B6275" t="s">
        <v>2046</v>
      </c>
      <c r="C6275" t="s">
        <v>4728</v>
      </c>
      <c r="D6275" t="b">
        <v>0</v>
      </c>
    </row>
    <row r="6276" spans="1:4" x14ac:dyDescent="0.25">
      <c r="A6276" t="s">
        <v>1136</v>
      </c>
      <c r="B6276" t="s">
        <v>2046</v>
      </c>
      <c r="C6276" t="s">
        <v>2454</v>
      </c>
      <c r="D6276" t="b">
        <v>0</v>
      </c>
    </row>
    <row r="6277" spans="1:4" x14ac:dyDescent="0.25">
      <c r="A6277" t="s">
        <v>1136</v>
      </c>
      <c r="B6277" t="s">
        <v>2046</v>
      </c>
      <c r="C6277" t="s">
        <v>4729</v>
      </c>
      <c r="D6277">
        <v>7</v>
      </c>
    </row>
    <row r="6278" spans="1:4" x14ac:dyDescent="0.25">
      <c r="A6278" t="s">
        <v>1136</v>
      </c>
      <c r="B6278" t="s">
        <v>2046</v>
      </c>
      <c r="C6278" t="s">
        <v>4730</v>
      </c>
      <c r="D6278">
        <v>0</v>
      </c>
    </row>
    <row r="6279" spans="1:4" x14ac:dyDescent="0.25">
      <c r="A6279" t="s">
        <v>1136</v>
      </c>
      <c r="B6279" t="s">
        <v>2046</v>
      </c>
      <c r="C6279" t="s">
        <v>4731</v>
      </c>
      <c r="D6279">
        <v>4</v>
      </c>
    </row>
    <row r="6280" spans="1:4" x14ac:dyDescent="0.25">
      <c r="A6280" t="s">
        <v>1136</v>
      </c>
      <c r="B6280" t="s">
        <v>2046</v>
      </c>
      <c r="C6280" t="s">
        <v>1046</v>
      </c>
      <c r="D6280">
        <v>0</v>
      </c>
    </row>
    <row r="6281" spans="1:4" x14ac:dyDescent="0.25">
      <c r="A6281" t="s">
        <v>1136</v>
      </c>
      <c r="B6281" t="s">
        <v>2046</v>
      </c>
      <c r="C6281" t="s">
        <v>9</v>
      </c>
      <c r="D6281">
        <v>0</v>
      </c>
    </row>
    <row r="6282" spans="1:4" x14ac:dyDescent="0.25">
      <c r="A6282" t="s">
        <v>1136</v>
      </c>
      <c r="B6282" t="s">
        <v>2046</v>
      </c>
      <c r="C6282" t="s">
        <v>4733</v>
      </c>
      <c r="D6282">
        <v>0</v>
      </c>
    </row>
    <row r="6283" spans="1:4" x14ac:dyDescent="0.25">
      <c r="A6283" t="s">
        <v>1136</v>
      </c>
      <c r="B6283" t="s">
        <v>2046</v>
      </c>
      <c r="C6283" t="s">
        <v>4734</v>
      </c>
      <c r="D6283">
        <v>0</v>
      </c>
    </row>
    <row r="6284" spans="1:4" x14ac:dyDescent="0.25">
      <c r="A6284" t="s">
        <v>1136</v>
      </c>
      <c r="B6284" t="s">
        <v>2046</v>
      </c>
      <c r="C6284" t="s">
        <v>4735</v>
      </c>
      <c r="D6284">
        <v>0</v>
      </c>
    </row>
    <row r="6285" spans="1:4" x14ac:dyDescent="0.25">
      <c r="A6285" t="s">
        <v>1136</v>
      </c>
      <c r="B6285" t="s">
        <v>2046</v>
      </c>
      <c r="C6285" t="s">
        <v>1081</v>
      </c>
      <c r="D6285" t="s">
        <v>3111</v>
      </c>
    </row>
    <row r="6286" spans="1:4" x14ac:dyDescent="0.25">
      <c r="A6286" t="s">
        <v>1136</v>
      </c>
      <c r="B6286" t="s">
        <v>2047</v>
      </c>
      <c r="C6286" t="s">
        <v>4725</v>
      </c>
      <c r="D6286">
        <v>419</v>
      </c>
    </row>
    <row r="6287" spans="1:4" x14ac:dyDescent="0.25">
      <c r="A6287" t="s">
        <v>1136</v>
      </c>
      <c r="B6287" t="s">
        <v>2047</v>
      </c>
      <c r="C6287" t="s">
        <v>1083</v>
      </c>
      <c r="D6287" t="b">
        <v>0</v>
      </c>
    </row>
    <row r="6288" spans="1:4" x14ac:dyDescent="0.25">
      <c r="A6288" t="s">
        <v>1136</v>
      </c>
      <c r="B6288" t="s">
        <v>2047</v>
      </c>
      <c r="C6288" t="s">
        <v>4726</v>
      </c>
      <c r="D6288" t="b">
        <v>1</v>
      </c>
    </row>
    <row r="6289" spans="1:4" x14ac:dyDescent="0.25">
      <c r="A6289" t="s">
        <v>1136</v>
      </c>
      <c r="B6289" t="s">
        <v>2047</v>
      </c>
      <c r="C6289" t="s">
        <v>4727</v>
      </c>
      <c r="D6289" t="b">
        <v>1</v>
      </c>
    </row>
    <row r="6290" spans="1:4" x14ac:dyDescent="0.25">
      <c r="A6290" t="s">
        <v>1136</v>
      </c>
      <c r="B6290" t="s">
        <v>2047</v>
      </c>
      <c r="C6290" t="s">
        <v>4728</v>
      </c>
      <c r="D6290" t="b">
        <v>0</v>
      </c>
    </row>
    <row r="6291" spans="1:4" x14ac:dyDescent="0.25">
      <c r="A6291" t="s">
        <v>1136</v>
      </c>
      <c r="B6291" t="s">
        <v>2047</v>
      </c>
      <c r="C6291" t="s">
        <v>2454</v>
      </c>
      <c r="D6291" t="b">
        <v>0</v>
      </c>
    </row>
    <row r="6292" spans="1:4" x14ac:dyDescent="0.25">
      <c r="A6292" t="s">
        <v>1136</v>
      </c>
      <c r="B6292" t="s">
        <v>2047</v>
      </c>
      <c r="C6292" t="s">
        <v>4729</v>
      </c>
      <c r="D6292">
        <v>0</v>
      </c>
    </row>
    <row r="6293" spans="1:4" x14ac:dyDescent="0.25">
      <c r="A6293" t="s">
        <v>1136</v>
      </c>
      <c r="B6293" t="s">
        <v>2047</v>
      </c>
      <c r="C6293" t="s">
        <v>4730</v>
      </c>
      <c r="D6293">
        <v>0</v>
      </c>
    </row>
    <row r="6294" spans="1:4" x14ac:dyDescent="0.25">
      <c r="A6294" t="s">
        <v>1136</v>
      </c>
      <c r="B6294" t="s">
        <v>2047</v>
      </c>
      <c r="C6294" t="s">
        <v>4731</v>
      </c>
      <c r="D6294">
        <v>0</v>
      </c>
    </row>
    <row r="6295" spans="1:4" x14ac:dyDescent="0.25">
      <c r="A6295" t="s">
        <v>1136</v>
      </c>
      <c r="B6295" t="s">
        <v>2047</v>
      </c>
      <c r="C6295" t="s">
        <v>1046</v>
      </c>
      <c r="D6295">
        <v>0</v>
      </c>
    </row>
    <row r="6296" spans="1:4" x14ac:dyDescent="0.25">
      <c r="A6296" t="s">
        <v>1136</v>
      </c>
      <c r="B6296" t="s">
        <v>2047</v>
      </c>
      <c r="C6296" t="s">
        <v>9</v>
      </c>
      <c r="D6296">
        <v>0</v>
      </c>
    </row>
    <row r="6297" spans="1:4" x14ac:dyDescent="0.25">
      <c r="A6297" t="s">
        <v>1136</v>
      </c>
      <c r="B6297" t="s">
        <v>2047</v>
      </c>
      <c r="C6297" t="s">
        <v>4733</v>
      </c>
      <c r="D6297">
        <v>0</v>
      </c>
    </row>
    <row r="6298" spans="1:4" x14ac:dyDescent="0.25">
      <c r="A6298" t="s">
        <v>1136</v>
      </c>
      <c r="B6298" t="s">
        <v>2047</v>
      </c>
      <c r="C6298" t="s">
        <v>4734</v>
      </c>
      <c r="D6298">
        <v>0</v>
      </c>
    </row>
    <row r="6299" spans="1:4" x14ac:dyDescent="0.25">
      <c r="A6299" t="s">
        <v>1136</v>
      </c>
      <c r="B6299" t="s">
        <v>2047</v>
      </c>
      <c r="C6299" t="s">
        <v>4735</v>
      </c>
      <c r="D6299">
        <v>0</v>
      </c>
    </row>
    <row r="6300" spans="1:4" x14ac:dyDescent="0.25">
      <c r="A6300" t="s">
        <v>1136</v>
      </c>
      <c r="B6300" t="s">
        <v>2047</v>
      </c>
      <c r="C6300" t="s">
        <v>1081</v>
      </c>
      <c r="D6300" t="s">
        <v>3111</v>
      </c>
    </row>
    <row r="6301" spans="1:4" x14ac:dyDescent="0.25">
      <c r="A6301" t="s">
        <v>1136</v>
      </c>
      <c r="B6301" t="s">
        <v>5996</v>
      </c>
      <c r="C6301" t="s">
        <v>4725</v>
      </c>
      <c r="D6301">
        <v>420</v>
      </c>
    </row>
    <row r="6302" spans="1:4" x14ac:dyDescent="0.25">
      <c r="A6302" t="s">
        <v>1136</v>
      </c>
      <c r="B6302" t="s">
        <v>5996</v>
      </c>
      <c r="C6302" t="s">
        <v>1083</v>
      </c>
      <c r="D6302" t="b">
        <v>1</v>
      </c>
    </row>
    <row r="6303" spans="1:4" x14ac:dyDescent="0.25">
      <c r="A6303" t="s">
        <v>1136</v>
      </c>
      <c r="B6303" t="s">
        <v>5996</v>
      </c>
      <c r="C6303" t="s">
        <v>4726</v>
      </c>
      <c r="D6303" t="b">
        <v>1</v>
      </c>
    </row>
    <row r="6304" spans="1:4" x14ac:dyDescent="0.25">
      <c r="A6304" t="s">
        <v>1136</v>
      </c>
      <c r="B6304" t="s">
        <v>5996</v>
      </c>
      <c r="C6304" t="s">
        <v>4727</v>
      </c>
      <c r="D6304" t="b">
        <v>1</v>
      </c>
    </row>
    <row r="6305" spans="1:4" x14ac:dyDescent="0.25">
      <c r="A6305" t="s">
        <v>1136</v>
      </c>
      <c r="B6305" t="s">
        <v>5996</v>
      </c>
      <c r="C6305" t="s">
        <v>4728</v>
      </c>
      <c r="D6305" t="b">
        <v>0</v>
      </c>
    </row>
    <row r="6306" spans="1:4" x14ac:dyDescent="0.25">
      <c r="A6306" t="s">
        <v>1136</v>
      </c>
      <c r="B6306" t="s">
        <v>5996</v>
      </c>
      <c r="C6306" t="s">
        <v>2454</v>
      </c>
      <c r="D6306" t="b">
        <v>0</v>
      </c>
    </row>
    <row r="6307" spans="1:4" x14ac:dyDescent="0.25">
      <c r="A6307" t="s">
        <v>1136</v>
      </c>
      <c r="B6307" t="s">
        <v>5996</v>
      </c>
      <c r="C6307" t="s">
        <v>4729</v>
      </c>
      <c r="D6307">
        <v>8</v>
      </c>
    </row>
    <row r="6308" spans="1:4" x14ac:dyDescent="0.25">
      <c r="A6308" t="s">
        <v>1136</v>
      </c>
      <c r="B6308" t="s">
        <v>5996</v>
      </c>
      <c r="C6308" t="s">
        <v>4730</v>
      </c>
      <c r="D6308">
        <v>0</v>
      </c>
    </row>
    <row r="6309" spans="1:4" x14ac:dyDescent="0.25">
      <c r="A6309" t="s">
        <v>1136</v>
      </c>
      <c r="B6309" t="s">
        <v>5996</v>
      </c>
      <c r="C6309" t="s">
        <v>4731</v>
      </c>
      <c r="D6309">
        <v>1</v>
      </c>
    </row>
    <row r="6310" spans="1:4" x14ac:dyDescent="0.25">
      <c r="A6310" t="s">
        <v>1136</v>
      </c>
      <c r="B6310" t="s">
        <v>5996</v>
      </c>
      <c r="C6310" t="s">
        <v>1046</v>
      </c>
      <c r="D6310">
        <v>3</v>
      </c>
    </row>
    <row r="6311" spans="1:4" x14ac:dyDescent="0.25">
      <c r="A6311" t="s">
        <v>1136</v>
      </c>
      <c r="B6311" t="s">
        <v>5996</v>
      </c>
      <c r="C6311" t="s">
        <v>9</v>
      </c>
      <c r="D6311">
        <v>0</v>
      </c>
    </row>
    <row r="6312" spans="1:4" x14ac:dyDescent="0.25">
      <c r="A6312" t="s">
        <v>1136</v>
      </c>
      <c r="B6312" t="s">
        <v>5996</v>
      </c>
      <c r="C6312" t="s">
        <v>4733</v>
      </c>
      <c r="D6312">
        <v>0</v>
      </c>
    </row>
    <row r="6313" spans="1:4" x14ac:dyDescent="0.25">
      <c r="A6313" t="s">
        <v>1136</v>
      </c>
      <c r="B6313" t="s">
        <v>5996</v>
      </c>
      <c r="C6313" t="s">
        <v>4734</v>
      </c>
      <c r="D6313">
        <v>0</v>
      </c>
    </row>
    <row r="6314" spans="1:4" x14ac:dyDescent="0.25">
      <c r="A6314" t="s">
        <v>1136</v>
      </c>
      <c r="B6314" t="s">
        <v>5996</v>
      </c>
      <c r="C6314" t="s">
        <v>4735</v>
      </c>
      <c r="D6314">
        <v>0</v>
      </c>
    </row>
    <row r="6315" spans="1:4" x14ac:dyDescent="0.25">
      <c r="A6315" t="s">
        <v>1136</v>
      </c>
      <c r="B6315" t="s">
        <v>5996</v>
      </c>
      <c r="C6315" t="s">
        <v>1081</v>
      </c>
      <c r="D6315" t="s">
        <v>3111</v>
      </c>
    </row>
    <row r="6316" spans="1:4" x14ac:dyDescent="0.25">
      <c r="A6316" t="s">
        <v>1136</v>
      </c>
      <c r="B6316" t="s">
        <v>5997</v>
      </c>
      <c r="C6316" t="s">
        <v>4725</v>
      </c>
      <c r="D6316">
        <v>421</v>
      </c>
    </row>
    <row r="6317" spans="1:4" x14ac:dyDescent="0.25">
      <c r="A6317" t="s">
        <v>1136</v>
      </c>
      <c r="B6317" t="s">
        <v>5997</v>
      </c>
      <c r="C6317" t="s">
        <v>1083</v>
      </c>
      <c r="D6317" t="b">
        <v>1</v>
      </c>
    </row>
    <row r="6318" spans="1:4" x14ac:dyDescent="0.25">
      <c r="A6318" t="s">
        <v>1136</v>
      </c>
      <c r="B6318" t="s">
        <v>5997</v>
      </c>
      <c r="C6318" t="s">
        <v>4726</v>
      </c>
      <c r="D6318" t="b">
        <v>1</v>
      </c>
    </row>
    <row r="6319" spans="1:4" x14ac:dyDescent="0.25">
      <c r="A6319" t="s">
        <v>1136</v>
      </c>
      <c r="B6319" t="s">
        <v>5997</v>
      </c>
      <c r="C6319" t="s">
        <v>4727</v>
      </c>
      <c r="D6319" t="b">
        <v>1</v>
      </c>
    </row>
    <row r="6320" spans="1:4" x14ac:dyDescent="0.25">
      <c r="A6320" t="s">
        <v>1136</v>
      </c>
      <c r="B6320" t="s">
        <v>5997</v>
      </c>
      <c r="C6320" t="s">
        <v>4728</v>
      </c>
      <c r="D6320" t="b">
        <v>0</v>
      </c>
    </row>
    <row r="6321" spans="1:4" x14ac:dyDescent="0.25">
      <c r="A6321" t="s">
        <v>1136</v>
      </c>
      <c r="B6321" t="s">
        <v>5997</v>
      </c>
      <c r="C6321" t="s">
        <v>2454</v>
      </c>
      <c r="D6321" t="b">
        <v>0</v>
      </c>
    </row>
    <row r="6322" spans="1:4" x14ac:dyDescent="0.25">
      <c r="A6322" t="s">
        <v>1136</v>
      </c>
      <c r="B6322" t="s">
        <v>5997</v>
      </c>
      <c r="C6322" t="s">
        <v>4729</v>
      </c>
      <c r="D6322">
        <v>8</v>
      </c>
    </row>
    <row r="6323" spans="1:4" x14ac:dyDescent="0.25">
      <c r="A6323" t="s">
        <v>1136</v>
      </c>
      <c r="B6323" t="s">
        <v>5997</v>
      </c>
      <c r="C6323" t="s">
        <v>4730</v>
      </c>
      <c r="D6323">
        <v>0</v>
      </c>
    </row>
    <row r="6324" spans="1:4" x14ac:dyDescent="0.25">
      <c r="A6324" t="s">
        <v>1136</v>
      </c>
      <c r="B6324" t="s">
        <v>5997</v>
      </c>
      <c r="C6324" t="s">
        <v>4731</v>
      </c>
      <c r="D6324">
        <v>2</v>
      </c>
    </row>
    <row r="6325" spans="1:4" x14ac:dyDescent="0.25">
      <c r="A6325" t="s">
        <v>1136</v>
      </c>
      <c r="B6325" t="s">
        <v>5997</v>
      </c>
      <c r="C6325" t="s">
        <v>1046</v>
      </c>
      <c r="D6325">
        <v>3</v>
      </c>
    </row>
    <row r="6326" spans="1:4" x14ac:dyDescent="0.25">
      <c r="A6326" t="s">
        <v>1136</v>
      </c>
      <c r="B6326" t="s">
        <v>5997</v>
      </c>
      <c r="C6326" t="s">
        <v>9</v>
      </c>
      <c r="D6326">
        <v>0</v>
      </c>
    </row>
    <row r="6327" spans="1:4" x14ac:dyDescent="0.25">
      <c r="A6327" t="s">
        <v>1136</v>
      </c>
      <c r="B6327" t="s">
        <v>5997</v>
      </c>
      <c r="C6327" t="s">
        <v>4733</v>
      </c>
      <c r="D6327">
        <v>0</v>
      </c>
    </row>
    <row r="6328" spans="1:4" x14ac:dyDescent="0.25">
      <c r="A6328" t="s">
        <v>1136</v>
      </c>
      <c r="B6328" t="s">
        <v>5997</v>
      </c>
      <c r="C6328" t="s">
        <v>4734</v>
      </c>
      <c r="D6328">
        <v>0</v>
      </c>
    </row>
    <row r="6329" spans="1:4" x14ac:dyDescent="0.25">
      <c r="A6329" t="s">
        <v>1136</v>
      </c>
      <c r="B6329" t="s">
        <v>5997</v>
      </c>
      <c r="C6329" t="s">
        <v>4735</v>
      </c>
      <c r="D6329">
        <v>0</v>
      </c>
    </row>
    <row r="6330" spans="1:4" x14ac:dyDescent="0.25">
      <c r="A6330" t="s">
        <v>1136</v>
      </c>
      <c r="B6330" t="s">
        <v>5997</v>
      </c>
      <c r="C6330" t="s">
        <v>1081</v>
      </c>
      <c r="D6330" t="s">
        <v>3111</v>
      </c>
    </row>
    <row r="6331" spans="1:4" x14ac:dyDescent="0.25">
      <c r="A6331" t="s">
        <v>1136</v>
      </c>
      <c r="B6331" t="s">
        <v>5998</v>
      </c>
      <c r="C6331" t="s">
        <v>4725</v>
      </c>
      <c r="D6331">
        <v>422</v>
      </c>
    </row>
    <row r="6332" spans="1:4" x14ac:dyDescent="0.25">
      <c r="A6332" t="s">
        <v>1136</v>
      </c>
      <c r="B6332" t="s">
        <v>5998</v>
      </c>
      <c r="C6332" t="s">
        <v>1083</v>
      </c>
      <c r="D6332" t="b">
        <v>1</v>
      </c>
    </row>
    <row r="6333" spans="1:4" x14ac:dyDescent="0.25">
      <c r="A6333" t="s">
        <v>1136</v>
      </c>
      <c r="B6333" t="s">
        <v>5998</v>
      </c>
      <c r="C6333" t="s">
        <v>4726</v>
      </c>
      <c r="D6333" t="b">
        <v>1</v>
      </c>
    </row>
    <row r="6334" spans="1:4" x14ac:dyDescent="0.25">
      <c r="A6334" t="s">
        <v>1136</v>
      </c>
      <c r="B6334" t="s">
        <v>5998</v>
      </c>
      <c r="C6334" t="s">
        <v>4727</v>
      </c>
      <c r="D6334" t="b">
        <v>1</v>
      </c>
    </row>
    <row r="6335" spans="1:4" x14ac:dyDescent="0.25">
      <c r="A6335" t="s">
        <v>1136</v>
      </c>
      <c r="B6335" t="s">
        <v>5998</v>
      </c>
      <c r="C6335" t="s">
        <v>4728</v>
      </c>
      <c r="D6335" t="b">
        <v>0</v>
      </c>
    </row>
    <row r="6336" spans="1:4" x14ac:dyDescent="0.25">
      <c r="A6336" t="s">
        <v>1136</v>
      </c>
      <c r="B6336" t="s">
        <v>5998</v>
      </c>
      <c r="C6336" t="s">
        <v>2454</v>
      </c>
      <c r="D6336" t="b">
        <v>0</v>
      </c>
    </row>
    <row r="6337" spans="1:4" x14ac:dyDescent="0.25">
      <c r="A6337" t="s">
        <v>1136</v>
      </c>
      <c r="B6337" t="s">
        <v>5998</v>
      </c>
      <c r="C6337" t="s">
        <v>4729</v>
      </c>
      <c r="D6337">
        <v>8</v>
      </c>
    </row>
    <row r="6338" spans="1:4" x14ac:dyDescent="0.25">
      <c r="A6338" t="s">
        <v>1136</v>
      </c>
      <c r="B6338" t="s">
        <v>5998</v>
      </c>
      <c r="C6338" t="s">
        <v>4730</v>
      </c>
      <c r="D6338">
        <v>0</v>
      </c>
    </row>
    <row r="6339" spans="1:4" x14ac:dyDescent="0.25">
      <c r="A6339" t="s">
        <v>1136</v>
      </c>
      <c r="B6339" t="s">
        <v>5998</v>
      </c>
      <c r="C6339" t="s">
        <v>4731</v>
      </c>
      <c r="D6339">
        <v>3</v>
      </c>
    </row>
    <row r="6340" spans="1:4" x14ac:dyDescent="0.25">
      <c r="A6340" t="s">
        <v>1136</v>
      </c>
      <c r="B6340" t="s">
        <v>5998</v>
      </c>
      <c r="C6340" t="s">
        <v>1046</v>
      </c>
      <c r="D6340">
        <v>3</v>
      </c>
    </row>
    <row r="6341" spans="1:4" x14ac:dyDescent="0.25">
      <c r="A6341" t="s">
        <v>1136</v>
      </c>
      <c r="B6341" t="s">
        <v>5998</v>
      </c>
      <c r="C6341" t="s">
        <v>9</v>
      </c>
      <c r="D6341">
        <v>0</v>
      </c>
    </row>
    <row r="6342" spans="1:4" x14ac:dyDescent="0.25">
      <c r="A6342" t="s">
        <v>1136</v>
      </c>
      <c r="B6342" t="s">
        <v>5998</v>
      </c>
      <c r="C6342" t="s">
        <v>4733</v>
      </c>
      <c r="D6342">
        <v>0</v>
      </c>
    </row>
    <row r="6343" spans="1:4" x14ac:dyDescent="0.25">
      <c r="A6343" t="s">
        <v>1136</v>
      </c>
      <c r="B6343" t="s">
        <v>5998</v>
      </c>
      <c r="C6343" t="s">
        <v>4734</v>
      </c>
      <c r="D6343">
        <v>0</v>
      </c>
    </row>
    <row r="6344" spans="1:4" x14ac:dyDescent="0.25">
      <c r="A6344" t="s">
        <v>1136</v>
      </c>
      <c r="B6344" t="s">
        <v>5998</v>
      </c>
      <c r="C6344" t="s">
        <v>4735</v>
      </c>
      <c r="D6344">
        <v>0</v>
      </c>
    </row>
    <row r="6345" spans="1:4" x14ac:dyDescent="0.25">
      <c r="A6345" t="s">
        <v>1136</v>
      </c>
      <c r="B6345" t="s">
        <v>5998</v>
      </c>
      <c r="C6345" t="s">
        <v>1081</v>
      </c>
      <c r="D6345" t="s">
        <v>3111</v>
      </c>
    </row>
    <row r="6346" spans="1:4" x14ac:dyDescent="0.25">
      <c r="A6346" t="s">
        <v>1136</v>
      </c>
      <c r="B6346" t="s">
        <v>5999</v>
      </c>
      <c r="C6346" t="s">
        <v>4725</v>
      </c>
      <c r="D6346">
        <v>423</v>
      </c>
    </row>
    <row r="6347" spans="1:4" x14ac:dyDescent="0.25">
      <c r="A6347" t="s">
        <v>1136</v>
      </c>
      <c r="B6347" t="s">
        <v>5999</v>
      </c>
      <c r="C6347" t="s">
        <v>1083</v>
      </c>
      <c r="D6347" t="b">
        <v>1</v>
      </c>
    </row>
    <row r="6348" spans="1:4" x14ac:dyDescent="0.25">
      <c r="A6348" t="s">
        <v>1136</v>
      </c>
      <c r="B6348" t="s">
        <v>5999</v>
      </c>
      <c r="C6348" t="s">
        <v>4726</v>
      </c>
      <c r="D6348" t="b">
        <v>1</v>
      </c>
    </row>
    <row r="6349" spans="1:4" x14ac:dyDescent="0.25">
      <c r="A6349" t="s">
        <v>1136</v>
      </c>
      <c r="B6349" t="s">
        <v>5999</v>
      </c>
      <c r="C6349" t="s">
        <v>4727</v>
      </c>
      <c r="D6349" t="b">
        <v>1</v>
      </c>
    </row>
    <row r="6350" spans="1:4" x14ac:dyDescent="0.25">
      <c r="A6350" t="s">
        <v>1136</v>
      </c>
      <c r="B6350" t="s">
        <v>5999</v>
      </c>
      <c r="C6350" t="s">
        <v>4728</v>
      </c>
      <c r="D6350" t="b">
        <v>0</v>
      </c>
    </row>
    <row r="6351" spans="1:4" x14ac:dyDescent="0.25">
      <c r="A6351" t="s">
        <v>1136</v>
      </c>
      <c r="B6351" t="s">
        <v>5999</v>
      </c>
      <c r="C6351" t="s">
        <v>2454</v>
      </c>
      <c r="D6351" t="b">
        <v>0</v>
      </c>
    </row>
    <row r="6352" spans="1:4" x14ac:dyDescent="0.25">
      <c r="A6352" t="s">
        <v>1136</v>
      </c>
      <c r="B6352" t="s">
        <v>5999</v>
      </c>
      <c r="C6352" t="s">
        <v>4729</v>
      </c>
      <c r="D6352">
        <v>8</v>
      </c>
    </row>
    <row r="6353" spans="1:4" x14ac:dyDescent="0.25">
      <c r="A6353" t="s">
        <v>1136</v>
      </c>
      <c r="B6353" t="s">
        <v>5999</v>
      </c>
      <c r="C6353" t="s">
        <v>4730</v>
      </c>
      <c r="D6353">
        <v>0</v>
      </c>
    </row>
    <row r="6354" spans="1:4" x14ac:dyDescent="0.25">
      <c r="A6354" t="s">
        <v>1136</v>
      </c>
      <c r="B6354" t="s">
        <v>5999</v>
      </c>
      <c r="C6354" t="s">
        <v>4731</v>
      </c>
      <c r="D6354">
        <v>4</v>
      </c>
    </row>
    <row r="6355" spans="1:4" x14ac:dyDescent="0.25">
      <c r="A6355" t="s">
        <v>1136</v>
      </c>
      <c r="B6355" t="s">
        <v>5999</v>
      </c>
      <c r="C6355" t="s">
        <v>1046</v>
      </c>
      <c r="D6355">
        <v>3</v>
      </c>
    </row>
    <row r="6356" spans="1:4" x14ac:dyDescent="0.25">
      <c r="A6356" t="s">
        <v>1136</v>
      </c>
      <c r="B6356" t="s">
        <v>5999</v>
      </c>
      <c r="C6356" t="s">
        <v>9</v>
      </c>
      <c r="D6356">
        <v>0</v>
      </c>
    </row>
    <row r="6357" spans="1:4" x14ac:dyDescent="0.25">
      <c r="A6357" t="s">
        <v>1136</v>
      </c>
      <c r="B6357" t="s">
        <v>5999</v>
      </c>
      <c r="C6357" t="s">
        <v>4733</v>
      </c>
      <c r="D6357">
        <v>0</v>
      </c>
    </row>
    <row r="6358" spans="1:4" x14ac:dyDescent="0.25">
      <c r="A6358" t="s">
        <v>1136</v>
      </c>
      <c r="B6358" t="s">
        <v>5999</v>
      </c>
      <c r="C6358" t="s">
        <v>4734</v>
      </c>
      <c r="D6358">
        <v>0</v>
      </c>
    </row>
    <row r="6359" spans="1:4" x14ac:dyDescent="0.25">
      <c r="A6359" t="s">
        <v>1136</v>
      </c>
      <c r="B6359" t="s">
        <v>5999</v>
      </c>
      <c r="C6359" t="s">
        <v>4735</v>
      </c>
      <c r="D6359">
        <v>0</v>
      </c>
    </row>
    <row r="6360" spans="1:4" x14ac:dyDescent="0.25">
      <c r="A6360" t="s">
        <v>1136</v>
      </c>
      <c r="B6360" t="s">
        <v>5999</v>
      </c>
      <c r="C6360" t="s">
        <v>1081</v>
      </c>
      <c r="D6360" t="s">
        <v>3111</v>
      </c>
    </row>
    <row r="6361" spans="1:4" x14ac:dyDescent="0.25">
      <c r="A6361" t="s">
        <v>1136</v>
      </c>
      <c r="B6361" t="s">
        <v>6000</v>
      </c>
      <c r="C6361" t="s">
        <v>4725</v>
      </c>
      <c r="D6361">
        <v>424</v>
      </c>
    </row>
    <row r="6362" spans="1:4" x14ac:dyDescent="0.25">
      <c r="A6362" t="s">
        <v>1136</v>
      </c>
      <c r="B6362" t="s">
        <v>6000</v>
      </c>
      <c r="C6362" t="s">
        <v>1083</v>
      </c>
      <c r="D6362" t="b">
        <v>1</v>
      </c>
    </row>
    <row r="6363" spans="1:4" x14ac:dyDescent="0.25">
      <c r="A6363" t="s">
        <v>1136</v>
      </c>
      <c r="B6363" t="s">
        <v>6000</v>
      </c>
      <c r="C6363" t="s">
        <v>4726</v>
      </c>
      <c r="D6363" t="b">
        <v>1</v>
      </c>
    </row>
    <row r="6364" spans="1:4" x14ac:dyDescent="0.25">
      <c r="A6364" t="s">
        <v>1136</v>
      </c>
      <c r="B6364" t="s">
        <v>6000</v>
      </c>
      <c r="C6364" t="s">
        <v>4727</v>
      </c>
      <c r="D6364" t="b">
        <v>1</v>
      </c>
    </row>
    <row r="6365" spans="1:4" x14ac:dyDescent="0.25">
      <c r="A6365" t="s">
        <v>1136</v>
      </c>
      <c r="B6365" t="s">
        <v>6000</v>
      </c>
      <c r="C6365" t="s">
        <v>4728</v>
      </c>
      <c r="D6365" t="b">
        <v>1</v>
      </c>
    </row>
    <row r="6366" spans="1:4" x14ac:dyDescent="0.25">
      <c r="A6366" t="s">
        <v>1136</v>
      </c>
      <c r="B6366" t="s">
        <v>6000</v>
      </c>
      <c r="C6366" t="s">
        <v>2454</v>
      </c>
      <c r="D6366" t="b">
        <v>1</v>
      </c>
    </row>
    <row r="6367" spans="1:4" x14ac:dyDescent="0.25">
      <c r="A6367" t="s">
        <v>1136</v>
      </c>
      <c r="B6367" t="s">
        <v>6000</v>
      </c>
      <c r="C6367" t="s">
        <v>4729</v>
      </c>
      <c r="D6367">
        <v>1</v>
      </c>
    </row>
    <row r="6368" spans="1:4" x14ac:dyDescent="0.25">
      <c r="A6368" t="s">
        <v>1136</v>
      </c>
      <c r="B6368" t="s">
        <v>6000</v>
      </c>
      <c r="C6368" t="s">
        <v>4730</v>
      </c>
      <c r="D6368">
        <v>0</v>
      </c>
    </row>
    <row r="6369" spans="1:4" x14ac:dyDescent="0.25">
      <c r="A6369" t="s">
        <v>1136</v>
      </c>
      <c r="B6369" t="s">
        <v>6000</v>
      </c>
      <c r="C6369" t="s">
        <v>4731</v>
      </c>
      <c r="D6369">
        <v>0</v>
      </c>
    </row>
    <row r="6370" spans="1:4" x14ac:dyDescent="0.25">
      <c r="A6370" t="s">
        <v>1136</v>
      </c>
      <c r="B6370" t="s">
        <v>6000</v>
      </c>
      <c r="C6370" t="s">
        <v>1046</v>
      </c>
      <c r="D6370">
        <v>0</v>
      </c>
    </row>
    <row r="6371" spans="1:4" x14ac:dyDescent="0.25">
      <c r="A6371" t="s">
        <v>1136</v>
      </c>
      <c r="B6371" t="s">
        <v>6000</v>
      </c>
      <c r="C6371" t="s">
        <v>9</v>
      </c>
      <c r="D6371">
        <v>0</v>
      </c>
    </row>
    <row r="6372" spans="1:4" x14ac:dyDescent="0.25">
      <c r="A6372" t="s">
        <v>1136</v>
      </c>
      <c r="B6372" t="s">
        <v>6000</v>
      </c>
      <c r="C6372" t="s">
        <v>4733</v>
      </c>
      <c r="D6372">
        <v>1</v>
      </c>
    </row>
    <row r="6373" spans="1:4" x14ac:dyDescent="0.25">
      <c r="A6373" t="s">
        <v>1136</v>
      </c>
      <c r="B6373" t="s">
        <v>6000</v>
      </c>
      <c r="C6373" t="s">
        <v>4734</v>
      </c>
      <c r="D6373">
        <v>13</v>
      </c>
    </row>
    <row r="6374" spans="1:4" x14ac:dyDescent="0.25">
      <c r="A6374" t="s">
        <v>1136</v>
      </c>
      <c r="B6374" t="s">
        <v>6000</v>
      </c>
      <c r="C6374" t="s">
        <v>4735</v>
      </c>
      <c r="D6374">
        <v>0</v>
      </c>
    </row>
    <row r="6375" spans="1:4" x14ac:dyDescent="0.25">
      <c r="A6375" t="s">
        <v>1136</v>
      </c>
      <c r="B6375" t="s">
        <v>6000</v>
      </c>
      <c r="C6375" t="s">
        <v>1081</v>
      </c>
      <c r="D6375" t="s">
        <v>3111</v>
      </c>
    </row>
    <row r="6376" spans="1:4" x14ac:dyDescent="0.25">
      <c r="A6376" t="s">
        <v>1136</v>
      </c>
      <c r="B6376" t="s">
        <v>5838</v>
      </c>
      <c r="C6376" t="s">
        <v>4725</v>
      </c>
      <c r="D6376">
        <v>425</v>
      </c>
    </row>
    <row r="6377" spans="1:4" x14ac:dyDescent="0.25">
      <c r="A6377" t="s">
        <v>1136</v>
      </c>
      <c r="B6377" t="s">
        <v>5838</v>
      </c>
      <c r="C6377" t="s">
        <v>1083</v>
      </c>
      <c r="D6377" t="b">
        <v>1</v>
      </c>
    </row>
    <row r="6378" spans="1:4" x14ac:dyDescent="0.25">
      <c r="A6378" t="s">
        <v>1136</v>
      </c>
      <c r="B6378" t="s">
        <v>5838</v>
      </c>
      <c r="C6378" t="s">
        <v>4726</v>
      </c>
      <c r="D6378" t="b">
        <v>1</v>
      </c>
    </row>
    <row r="6379" spans="1:4" x14ac:dyDescent="0.25">
      <c r="A6379" t="s">
        <v>1136</v>
      </c>
      <c r="B6379" t="s">
        <v>5838</v>
      </c>
      <c r="C6379" t="s">
        <v>4727</v>
      </c>
      <c r="D6379" t="b">
        <v>1</v>
      </c>
    </row>
    <row r="6380" spans="1:4" x14ac:dyDescent="0.25">
      <c r="A6380" t="s">
        <v>1136</v>
      </c>
      <c r="B6380" t="s">
        <v>5838</v>
      </c>
      <c r="C6380" t="s">
        <v>4728</v>
      </c>
      <c r="D6380" t="b">
        <v>0</v>
      </c>
    </row>
    <row r="6381" spans="1:4" x14ac:dyDescent="0.25">
      <c r="A6381" t="s">
        <v>1136</v>
      </c>
      <c r="B6381" t="s">
        <v>5838</v>
      </c>
      <c r="C6381" t="s">
        <v>2454</v>
      </c>
      <c r="D6381" t="b">
        <v>0</v>
      </c>
    </row>
    <row r="6382" spans="1:4" x14ac:dyDescent="0.25">
      <c r="A6382" t="s">
        <v>1136</v>
      </c>
      <c r="B6382" t="s">
        <v>5838</v>
      </c>
      <c r="C6382" t="s">
        <v>4729</v>
      </c>
      <c r="D6382">
        <v>1</v>
      </c>
    </row>
    <row r="6383" spans="1:4" x14ac:dyDescent="0.25">
      <c r="A6383" t="s">
        <v>1136</v>
      </c>
      <c r="B6383" t="s">
        <v>5838</v>
      </c>
      <c r="C6383" t="s">
        <v>4730</v>
      </c>
      <c r="D6383">
        <v>0</v>
      </c>
    </row>
    <row r="6384" spans="1:4" x14ac:dyDescent="0.25">
      <c r="A6384" t="s">
        <v>1136</v>
      </c>
      <c r="B6384" t="s">
        <v>5838</v>
      </c>
      <c r="C6384" t="s">
        <v>4731</v>
      </c>
      <c r="D6384">
        <v>4</v>
      </c>
    </row>
    <row r="6385" spans="1:4" x14ac:dyDescent="0.25">
      <c r="A6385" t="s">
        <v>1136</v>
      </c>
      <c r="B6385" t="s">
        <v>5838</v>
      </c>
      <c r="C6385" t="s">
        <v>1046</v>
      </c>
      <c r="D6385">
        <v>3</v>
      </c>
    </row>
    <row r="6386" spans="1:4" x14ac:dyDescent="0.25">
      <c r="A6386" t="s">
        <v>1136</v>
      </c>
      <c r="B6386" t="s">
        <v>5838</v>
      </c>
      <c r="C6386" t="s">
        <v>9</v>
      </c>
      <c r="D6386">
        <v>0</v>
      </c>
    </row>
    <row r="6387" spans="1:4" x14ac:dyDescent="0.25">
      <c r="A6387" t="s">
        <v>1136</v>
      </c>
      <c r="B6387" t="s">
        <v>5838</v>
      </c>
      <c r="C6387" t="s">
        <v>4733</v>
      </c>
      <c r="D6387">
        <v>1</v>
      </c>
    </row>
    <row r="6388" spans="1:4" x14ac:dyDescent="0.25">
      <c r="A6388" t="s">
        <v>1136</v>
      </c>
      <c r="B6388" t="s">
        <v>5838</v>
      </c>
      <c r="C6388" t="s">
        <v>4734</v>
      </c>
      <c r="D6388">
        <v>14</v>
      </c>
    </row>
    <row r="6389" spans="1:4" x14ac:dyDescent="0.25">
      <c r="A6389" t="s">
        <v>1136</v>
      </c>
      <c r="B6389" t="s">
        <v>5838</v>
      </c>
      <c r="C6389" t="s">
        <v>4735</v>
      </c>
      <c r="D6389">
        <v>0</v>
      </c>
    </row>
    <row r="6390" spans="1:4" x14ac:dyDescent="0.25">
      <c r="A6390" t="s">
        <v>1136</v>
      </c>
      <c r="B6390" t="s">
        <v>5838</v>
      </c>
      <c r="C6390" t="s">
        <v>1081</v>
      </c>
      <c r="D6390" t="s">
        <v>3111</v>
      </c>
    </row>
    <row r="6391" spans="1:4" x14ac:dyDescent="0.25">
      <c r="A6391" t="s">
        <v>1136</v>
      </c>
      <c r="B6391" t="s">
        <v>5839</v>
      </c>
      <c r="C6391" t="s">
        <v>4725</v>
      </c>
      <c r="D6391">
        <v>426</v>
      </c>
    </row>
    <row r="6392" spans="1:4" x14ac:dyDescent="0.25">
      <c r="A6392" t="s">
        <v>1136</v>
      </c>
      <c r="B6392" t="s">
        <v>5839</v>
      </c>
      <c r="C6392" t="s">
        <v>1083</v>
      </c>
      <c r="D6392" t="b">
        <v>1</v>
      </c>
    </row>
    <row r="6393" spans="1:4" x14ac:dyDescent="0.25">
      <c r="A6393" t="s">
        <v>1136</v>
      </c>
      <c r="B6393" t="s">
        <v>5839</v>
      </c>
      <c r="C6393" t="s">
        <v>4726</v>
      </c>
      <c r="D6393" t="b">
        <v>1</v>
      </c>
    </row>
    <row r="6394" spans="1:4" x14ac:dyDescent="0.25">
      <c r="A6394" t="s">
        <v>1136</v>
      </c>
      <c r="B6394" t="s">
        <v>5839</v>
      </c>
      <c r="C6394" t="s">
        <v>4727</v>
      </c>
      <c r="D6394" t="b">
        <v>1</v>
      </c>
    </row>
    <row r="6395" spans="1:4" x14ac:dyDescent="0.25">
      <c r="A6395" t="s">
        <v>1136</v>
      </c>
      <c r="B6395" t="s">
        <v>5839</v>
      </c>
      <c r="C6395" t="s">
        <v>4728</v>
      </c>
      <c r="D6395" t="b">
        <v>0</v>
      </c>
    </row>
    <row r="6396" spans="1:4" x14ac:dyDescent="0.25">
      <c r="A6396" t="s">
        <v>1136</v>
      </c>
      <c r="B6396" t="s">
        <v>5839</v>
      </c>
      <c r="C6396" t="s">
        <v>2454</v>
      </c>
      <c r="D6396" t="b">
        <v>0</v>
      </c>
    </row>
    <row r="6397" spans="1:4" x14ac:dyDescent="0.25">
      <c r="A6397" t="s">
        <v>1136</v>
      </c>
      <c r="B6397" t="s">
        <v>5839</v>
      </c>
      <c r="C6397" t="s">
        <v>4729</v>
      </c>
      <c r="D6397">
        <v>3</v>
      </c>
    </row>
    <row r="6398" spans="1:4" x14ac:dyDescent="0.25">
      <c r="A6398" t="s">
        <v>1136</v>
      </c>
      <c r="B6398" t="s">
        <v>5839</v>
      </c>
      <c r="C6398" t="s">
        <v>4730</v>
      </c>
      <c r="D6398">
        <v>0</v>
      </c>
    </row>
    <row r="6399" spans="1:4" x14ac:dyDescent="0.25">
      <c r="A6399" t="s">
        <v>1136</v>
      </c>
      <c r="B6399" t="s">
        <v>5839</v>
      </c>
      <c r="C6399" t="s">
        <v>4731</v>
      </c>
      <c r="D6399">
        <v>4</v>
      </c>
    </row>
    <row r="6400" spans="1:4" x14ac:dyDescent="0.25">
      <c r="A6400" t="s">
        <v>1136</v>
      </c>
      <c r="B6400" t="s">
        <v>5839</v>
      </c>
      <c r="C6400" t="s">
        <v>1046</v>
      </c>
      <c r="D6400">
        <v>1</v>
      </c>
    </row>
    <row r="6401" spans="1:4" x14ac:dyDescent="0.25">
      <c r="A6401" t="s">
        <v>1136</v>
      </c>
      <c r="B6401" t="s">
        <v>5839</v>
      </c>
      <c r="C6401" t="s">
        <v>9</v>
      </c>
      <c r="D6401">
        <v>0</v>
      </c>
    </row>
    <row r="6402" spans="1:4" x14ac:dyDescent="0.25">
      <c r="A6402" t="s">
        <v>1136</v>
      </c>
      <c r="B6402" t="s">
        <v>5839</v>
      </c>
      <c r="C6402" t="s">
        <v>4733</v>
      </c>
      <c r="D6402">
        <v>1</v>
      </c>
    </row>
    <row r="6403" spans="1:4" x14ac:dyDescent="0.25">
      <c r="A6403" t="s">
        <v>1136</v>
      </c>
      <c r="B6403" t="s">
        <v>5839</v>
      </c>
      <c r="C6403" t="s">
        <v>4734</v>
      </c>
      <c r="D6403">
        <v>15</v>
      </c>
    </row>
    <row r="6404" spans="1:4" x14ac:dyDescent="0.25">
      <c r="A6404" t="s">
        <v>1136</v>
      </c>
      <c r="B6404" t="s">
        <v>5839</v>
      </c>
      <c r="C6404" t="s">
        <v>4735</v>
      </c>
      <c r="D6404">
        <v>0</v>
      </c>
    </row>
    <row r="6405" spans="1:4" x14ac:dyDescent="0.25">
      <c r="A6405" t="s">
        <v>1136</v>
      </c>
      <c r="B6405" t="s">
        <v>5839</v>
      </c>
      <c r="C6405" t="s">
        <v>1081</v>
      </c>
      <c r="D6405" t="s">
        <v>3111</v>
      </c>
    </row>
    <row r="6406" spans="1:4" x14ac:dyDescent="0.25">
      <c r="A6406" t="s">
        <v>1136</v>
      </c>
      <c r="B6406" t="s">
        <v>5840</v>
      </c>
      <c r="C6406" t="s">
        <v>4725</v>
      </c>
      <c r="D6406">
        <v>427</v>
      </c>
    </row>
    <row r="6407" spans="1:4" x14ac:dyDescent="0.25">
      <c r="A6407" t="s">
        <v>1136</v>
      </c>
      <c r="B6407" t="s">
        <v>5840</v>
      </c>
      <c r="C6407" t="s">
        <v>1083</v>
      </c>
      <c r="D6407" t="b">
        <v>1</v>
      </c>
    </row>
    <row r="6408" spans="1:4" x14ac:dyDescent="0.25">
      <c r="A6408" t="s">
        <v>1136</v>
      </c>
      <c r="B6408" t="s">
        <v>5840</v>
      </c>
      <c r="C6408" t="s">
        <v>4726</v>
      </c>
      <c r="D6408" t="b">
        <v>0</v>
      </c>
    </row>
    <row r="6409" spans="1:4" x14ac:dyDescent="0.25">
      <c r="A6409" t="s">
        <v>1136</v>
      </c>
      <c r="B6409" t="s">
        <v>5840</v>
      </c>
      <c r="C6409" t="s">
        <v>4727</v>
      </c>
      <c r="D6409" t="b">
        <v>1</v>
      </c>
    </row>
    <row r="6410" spans="1:4" x14ac:dyDescent="0.25">
      <c r="A6410" t="s">
        <v>1136</v>
      </c>
      <c r="B6410" t="s">
        <v>5840</v>
      </c>
      <c r="C6410" t="s">
        <v>4728</v>
      </c>
      <c r="D6410" t="b">
        <v>0</v>
      </c>
    </row>
    <row r="6411" spans="1:4" x14ac:dyDescent="0.25">
      <c r="A6411" t="s">
        <v>1136</v>
      </c>
      <c r="B6411" t="s">
        <v>5840</v>
      </c>
      <c r="C6411" t="s">
        <v>2454</v>
      </c>
      <c r="D6411" t="b">
        <v>0</v>
      </c>
    </row>
    <row r="6412" spans="1:4" x14ac:dyDescent="0.25">
      <c r="A6412" t="s">
        <v>1136</v>
      </c>
      <c r="B6412" t="s">
        <v>5840</v>
      </c>
      <c r="C6412" t="s">
        <v>4729</v>
      </c>
      <c r="D6412">
        <v>3</v>
      </c>
    </row>
    <row r="6413" spans="1:4" x14ac:dyDescent="0.25">
      <c r="A6413" t="s">
        <v>1136</v>
      </c>
      <c r="B6413" t="s">
        <v>5840</v>
      </c>
      <c r="C6413" t="s">
        <v>4730</v>
      </c>
      <c r="D6413">
        <v>0</v>
      </c>
    </row>
    <row r="6414" spans="1:4" x14ac:dyDescent="0.25">
      <c r="A6414" t="s">
        <v>1136</v>
      </c>
      <c r="B6414" t="s">
        <v>5840</v>
      </c>
      <c r="C6414" t="s">
        <v>4731</v>
      </c>
      <c r="D6414">
        <v>4</v>
      </c>
    </row>
    <row r="6415" spans="1:4" x14ac:dyDescent="0.25">
      <c r="A6415" t="s">
        <v>1136</v>
      </c>
      <c r="B6415" t="s">
        <v>5840</v>
      </c>
      <c r="C6415" t="s">
        <v>1046</v>
      </c>
      <c r="D6415">
        <v>3</v>
      </c>
    </row>
    <row r="6416" spans="1:4" x14ac:dyDescent="0.25">
      <c r="A6416" t="s">
        <v>1136</v>
      </c>
      <c r="B6416" t="s">
        <v>5840</v>
      </c>
      <c r="C6416" t="s">
        <v>9</v>
      </c>
      <c r="D6416">
        <v>0</v>
      </c>
    </row>
    <row r="6417" spans="1:4" x14ac:dyDescent="0.25">
      <c r="A6417" t="s">
        <v>1136</v>
      </c>
      <c r="B6417" t="s">
        <v>5840</v>
      </c>
      <c r="C6417" t="s">
        <v>4733</v>
      </c>
      <c r="D6417">
        <v>1</v>
      </c>
    </row>
    <row r="6418" spans="1:4" x14ac:dyDescent="0.25">
      <c r="A6418" t="s">
        <v>1136</v>
      </c>
      <c r="B6418" t="s">
        <v>5840</v>
      </c>
      <c r="C6418" t="s">
        <v>4734</v>
      </c>
      <c r="D6418">
        <v>16</v>
      </c>
    </row>
    <row r="6419" spans="1:4" x14ac:dyDescent="0.25">
      <c r="A6419" t="s">
        <v>1136</v>
      </c>
      <c r="B6419" t="s">
        <v>5840</v>
      </c>
      <c r="C6419" t="s">
        <v>4735</v>
      </c>
      <c r="D6419">
        <v>0</v>
      </c>
    </row>
    <row r="6420" spans="1:4" x14ac:dyDescent="0.25">
      <c r="A6420" t="s">
        <v>1136</v>
      </c>
      <c r="B6420" t="s">
        <v>5840</v>
      </c>
      <c r="C6420" t="s">
        <v>1081</v>
      </c>
      <c r="D6420" t="s">
        <v>3111</v>
      </c>
    </row>
    <row r="6421" spans="1:4" x14ac:dyDescent="0.25">
      <c r="A6421" t="s">
        <v>1136</v>
      </c>
      <c r="B6421" t="s">
        <v>5841</v>
      </c>
      <c r="C6421" t="s">
        <v>4725</v>
      </c>
      <c r="D6421">
        <v>428</v>
      </c>
    </row>
    <row r="6422" spans="1:4" x14ac:dyDescent="0.25">
      <c r="A6422" t="s">
        <v>1136</v>
      </c>
      <c r="B6422" t="s">
        <v>5841</v>
      </c>
      <c r="C6422" t="s">
        <v>1083</v>
      </c>
      <c r="D6422" t="b">
        <v>1</v>
      </c>
    </row>
    <row r="6423" spans="1:4" x14ac:dyDescent="0.25">
      <c r="A6423" t="s">
        <v>1136</v>
      </c>
      <c r="B6423" t="s">
        <v>5841</v>
      </c>
      <c r="C6423" t="s">
        <v>4726</v>
      </c>
      <c r="D6423" t="b">
        <v>1</v>
      </c>
    </row>
    <row r="6424" spans="1:4" x14ac:dyDescent="0.25">
      <c r="A6424" t="s">
        <v>1136</v>
      </c>
      <c r="B6424" t="s">
        <v>5841</v>
      </c>
      <c r="C6424" t="s">
        <v>4727</v>
      </c>
      <c r="D6424" t="b">
        <v>1</v>
      </c>
    </row>
    <row r="6425" spans="1:4" x14ac:dyDescent="0.25">
      <c r="A6425" t="s">
        <v>1136</v>
      </c>
      <c r="B6425" t="s">
        <v>5841</v>
      </c>
      <c r="C6425" t="s">
        <v>4728</v>
      </c>
      <c r="D6425" t="b">
        <v>0</v>
      </c>
    </row>
    <row r="6426" spans="1:4" x14ac:dyDescent="0.25">
      <c r="A6426" t="s">
        <v>1136</v>
      </c>
      <c r="B6426" t="s">
        <v>5841</v>
      </c>
      <c r="C6426" t="s">
        <v>2454</v>
      </c>
      <c r="D6426" t="b">
        <v>0</v>
      </c>
    </row>
    <row r="6427" spans="1:4" x14ac:dyDescent="0.25">
      <c r="A6427" t="s">
        <v>1136</v>
      </c>
      <c r="B6427" t="s">
        <v>5841</v>
      </c>
      <c r="C6427" t="s">
        <v>4729</v>
      </c>
      <c r="D6427">
        <v>3</v>
      </c>
    </row>
    <row r="6428" spans="1:4" x14ac:dyDescent="0.25">
      <c r="A6428" t="s">
        <v>1136</v>
      </c>
      <c r="B6428" t="s">
        <v>5841</v>
      </c>
      <c r="C6428" t="s">
        <v>4730</v>
      </c>
      <c r="D6428">
        <v>0</v>
      </c>
    </row>
    <row r="6429" spans="1:4" x14ac:dyDescent="0.25">
      <c r="A6429" t="s">
        <v>1136</v>
      </c>
      <c r="B6429" t="s">
        <v>5841</v>
      </c>
      <c r="C6429" t="s">
        <v>4731</v>
      </c>
      <c r="D6429">
        <v>4</v>
      </c>
    </row>
    <row r="6430" spans="1:4" x14ac:dyDescent="0.25">
      <c r="A6430" t="s">
        <v>1136</v>
      </c>
      <c r="B6430" t="s">
        <v>5841</v>
      </c>
      <c r="C6430" t="s">
        <v>1046</v>
      </c>
      <c r="D6430">
        <v>3</v>
      </c>
    </row>
    <row r="6431" spans="1:4" x14ac:dyDescent="0.25">
      <c r="A6431" t="s">
        <v>1136</v>
      </c>
      <c r="B6431" t="s">
        <v>5841</v>
      </c>
      <c r="C6431" t="s">
        <v>9</v>
      </c>
      <c r="D6431">
        <v>0</v>
      </c>
    </row>
    <row r="6432" spans="1:4" x14ac:dyDescent="0.25">
      <c r="A6432" t="s">
        <v>1136</v>
      </c>
      <c r="B6432" t="s">
        <v>5841</v>
      </c>
      <c r="C6432" t="s">
        <v>4733</v>
      </c>
      <c r="D6432">
        <v>1</v>
      </c>
    </row>
    <row r="6433" spans="1:4" x14ac:dyDescent="0.25">
      <c r="A6433" t="s">
        <v>1136</v>
      </c>
      <c r="B6433" t="s">
        <v>5841</v>
      </c>
      <c r="C6433" t="s">
        <v>4734</v>
      </c>
      <c r="D6433">
        <v>17</v>
      </c>
    </row>
    <row r="6434" spans="1:4" x14ac:dyDescent="0.25">
      <c r="A6434" t="s">
        <v>1136</v>
      </c>
      <c r="B6434" t="s">
        <v>5841</v>
      </c>
      <c r="C6434" t="s">
        <v>4735</v>
      </c>
      <c r="D6434">
        <v>0</v>
      </c>
    </row>
    <row r="6435" spans="1:4" x14ac:dyDescent="0.25">
      <c r="A6435" t="s">
        <v>1136</v>
      </c>
      <c r="B6435" t="s">
        <v>5841</v>
      </c>
      <c r="C6435" t="s">
        <v>1081</v>
      </c>
      <c r="D6435" t="s">
        <v>3111</v>
      </c>
    </row>
    <row r="6436" spans="1:4" x14ac:dyDescent="0.25">
      <c r="A6436" t="s">
        <v>1136</v>
      </c>
      <c r="B6436" t="s">
        <v>6261</v>
      </c>
      <c r="C6436" t="s">
        <v>4725</v>
      </c>
      <c r="D6436">
        <v>429</v>
      </c>
    </row>
    <row r="6437" spans="1:4" x14ac:dyDescent="0.25">
      <c r="A6437" t="s">
        <v>1136</v>
      </c>
      <c r="B6437" t="s">
        <v>6261</v>
      </c>
      <c r="C6437" t="s">
        <v>1083</v>
      </c>
      <c r="D6437" t="b">
        <v>1</v>
      </c>
    </row>
    <row r="6438" spans="1:4" x14ac:dyDescent="0.25">
      <c r="A6438" t="s">
        <v>1136</v>
      </c>
      <c r="B6438" t="s">
        <v>6261</v>
      </c>
      <c r="C6438" t="s">
        <v>4726</v>
      </c>
      <c r="D6438" t="b">
        <v>1</v>
      </c>
    </row>
    <row r="6439" spans="1:4" x14ac:dyDescent="0.25">
      <c r="A6439" t="s">
        <v>1136</v>
      </c>
      <c r="B6439" t="s">
        <v>6261</v>
      </c>
      <c r="C6439" t="s">
        <v>4727</v>
      </c>
      <c r="D6439" t="b">
        <v>1</v>
      </c>
    </row>
    <row r="6440" spans="1:4" x14ac:dyDescent="0.25">
      <c r="A6440" t="s">
        <v>1136</v>
      </c>
      <c r="B6440" t="s">
        <v>6261</v>
      </c>
      <c r="C6440" t="s">
        <v>4728</v>
      </c>
      <c r="D6440" t="b">
        <v>0</v>
      </c>
    </row>
    <row r="6441" spans="1:4" x14ac:dyDescent="0.25">
      <c r="A6441" t="s">
        <v>1136</v>
      </c>
      <c r="B6441" t="s">
        <v>6261</v>
      </c>
      <c r="C6441" t="s">
        <v>2454</v>
      </c>
      <c r="D6441" t="b">
        <v>0</v>
      </c>
    </row>
    <row r="6442" spans="1:4" x14ac:dyDescent="0.25">
      <c r="A6442" t="s">
        <v>1136</v>
      </c>
      <c r="B6442" t="s">
        <v>6261</v>
      </c>
      <c r="C6442" t="s">
        <v>4729</v>
      </c>
      <c r="D6442">
        <v>3</v>
      </c>
    </row>
    <row r="6443" spans="1:4" x14ac:dyDescent="0.25">
      <c r="A6443" t="s">
        <v>1136</v>
      </c>
      <c r="B6443" t="s">
        <v>6261</v>
      </c>
      <c r="C6443" t="s">
        <v>4730</v>
      </c>
      <c r="D6443">
        <v>0</v>
      </c>
    </row>
    <row r="6444" spans="1:4" x14ac:dyDescent="0.25">
      <c r="A6444" t="s">
        <v>1136</v>
      </c>
      <c r="B6444" t="s">
        <v>6261</v>
      </c>
      <c r="C6444" t="s">
        <v>4731</v>
      </c>
      <c r="D6444">
        <v>4</v>
      </c>
    </row>
    <row r="6445" spans="1:4" x14ac:dyDescent="0.25">
      <c r="A6445" t="s">
        <v>1136</v>
      </c>
      <c r="B6445" t="s">
        <v>6261</v>
      </c>
      <c r="C6445" t="s">
        <v>1046</v>
      </c>
      <c r="D6445">
        <v>3</v>
      </c>
    </row>
    <row r="6446" spans="1:4" x14ac:dyDescent="0.25">
      <c r="A6446" t="s">
        <v>1136</v>
      </c>
      <c r="B6446" t="s">
        <v>6261</v>
      </c>
      <c r="C6446" t="s">
        <v>9</v>
      </c>
      <c r="D6446">
        <v>0</v>
      </c>
    </row>
    <row r="6447" spans="1:4" x14ac:dyDescent="0.25">
      <c r="A6447" t="s">
        <v>1136</v>
      </c>
      <c r="B6447" t="s">
        <v>6261</v>
      </c>
      <c r="C6447" t="s">
        <v>4733</v>
      </c>
      <c r="D6447">
        <v>1</v>
      </c>
    </row>
    <row r="6448" spans="1:4" x14ac:dyDescent="0.25">
      <c r="A6448" t="s">
        <v>1136</v>
      </c>
      <c r="B6448" t="s">
        <v>6261</v>
      </c>
      <c r="C6448" t="s">
        <v>4734</v>
      </c>
      <c r="D6448">
        <v>29</v>
      </c>
    </row>
    <row r="6449" spans="1:4" x14ac:dyDescent="0.25">
      <c r="A6449" t="s">
        <v>1136</v>
      </c>
      <c r="B6449" t="s">
        <v>6261</v>
      </c>
      <c r="C6449" t="s">
        <v>4735</v>
      </c>
      <c r="D6449">
        <v>0</v>
      </c>
    </row>
    <row r="6450" spans="1:4" x14ac:dyDescent="0.25">
      <c r="A6450" t="s">
        <v>1136</v>
      </c>
      <c r="B6450" t="s">
        <v>6261</v>
      </c>
      <c r="C6450" t="s">
        <v>1081</v>
      </c>
      <c r="D6450" t="s">
        <v>3111</v>
      </c>
    </row>
    <row r="6451" spans="1:4" x14ac:dyDescent="0.25">
      <c r="A6451" t="s">
        <v>1136</v>
      </c>
      <c r="B6451" t="s">
        <v>6262</v>
      </c>
      <c r="C6451" t="s">
        <v>4725</v>
      </c>
      <c r="D6451">
        <v>430</v>
      </c>
    </row>
    <row r="6452" spans="1:4" x14ac:dyDescent="0.25">
      <c r="A6452" t="s">
        <v>1136</v>
      </c>
      <c r="B6452" t="s">
        <v>6262</v>
      </c>
      <c r="C6452" t="s">
        <v>1083</v>
      </c>
      <c r="D6452" t="b">
        <v>1</v>
      </c>
    </row>
    <row r="6453" spans="1:4" x14ac:dyDescent="0.25">
      <c r="A6453" t="s">
        <v>1136</v>
      </c>
      <c r="B6453" t="s">
        <v>6262</v>
      </c>
      <c r="C6453" t="s">
        <v>4726</v>
      </c>
      <c r="D6453" t="b">
        <v>1</v>
      </c>
    </row>
    <row r="6454" spans="1:4" x14ac:dyDescent="0.25">
      <c r="A6454" t="s">
        <v>1136</v>
      </c>
      <c r="B6454" t="s">
        <v>6262</v>
      </c>
      <c r="C6454" t="s">
        <v>4727</v>
      </c>
      <c r="D6454" t="b">
        <v>1</v>
      </c>
    </row>
    <row r="6455" spans="1:4" x14ac:dyDescent="0.25">
      <c r="A6455" t="s">
        <v>1136</v>
      </c>
      <c r="B6455" t="s">
        <v>6262</v>
      </c>
      <c r="C6455" t="s">
        <v>4728</v>
      </c>
      <c r="D6455" t="b">
        <v>0</v>
      </c>
    </row>
    <row r="6456" spans="1:4" x14ac:dyDescent="0.25">
      <c r="A6456" t="s">
        <v>1136</v>
      </c>
      <c r="B6456" t="s">
        <v>6262</v>
      </c>
      <c r="C6456" t="s">
        <v>2454</v>
      </c>
      <c r="D6456" t="b">
        <v>0</v>
      </c>
    </row>
    <row r="6457" spans="1:4" x14ac:dyDescent="0.25">
      <c r="A6457" t="s">
        <v>1136</v>
      </c>
      <c r="B6457" t="s">
        <v>6262</v>
      </c>
      <c r="C6457" t="s">
        <v>4729</v>
      </c>
      <c r="D6457">
        <v>3</v>
      </c>
    </row>
    <row r="6458" spans="1:4" x14ac:dyDescent="0.25">
      <c r="A6458" t="s">
        <v>1136</v>
      </c>
      <c r="B6458" t="s">
        <v>6262</v>
      </c>
      <c r="C6458" t="s">
        <v>4730</v>
      </c>
      <c r="D6458">
        <v>0</v>
      </c>
    </row>
    <row r="6459" spans="1:4" x14ac:dyDescent="0.25">
      <c r="A6459" t="s">
        <v>1136</v>
      </c>
      <c r="B6459" t="s">
        <v>6262</v>
      </c>
      <c r="C6459" t="s">
        <v>4731</v>
      </c>
      <c r="D6459">
        <v>4</v>
      </c>
    </row>
    <row r="6460" spans="1:4" x14ac:dyDescent="0.25">
      <c r="A6460" t="s">
        <v>1136</v>
      </c>
      <c r="B6460" t="s">
        <v>6262</v>
      </c>
      <c r="C6460" t="s">
        <v>1046</v>
      </c>
      <c r="D6460">
        <v>3</v>
      </c>
    </row>
    <row r="6461" spans="1:4" x14ac:dyDescent="0.25">
      <c r="A6461" t="s">
        <v>1136</v>
      </c>
      <c r="B6461" t="s">
        <v>6262</v>
      </c>
      <c r="C6461" t="s">
        <v>9</v>
      </c>
      <c r="D6461">
        <v>0</v>
      </c>
    </row>
    <row r="6462" spans="1:4" x14ac:dyDescent="0.25">
      <c r="A6462" t="s">
        <v>1136</v>
      </c>
      <c r="B6462" t="s">
        <v>6262</v>
      </c>
      <c r="C6462" t="s">
        <v>4733</v>
      </c>
      <c r="D6462">
        <v>1</v>
      </c>
    </row>
    <row r="6463" spans="1:4" x14ac:dyDescent="0.25">
      <c r="A6463" t="s">
        <v>1136</v>
      </c>
      <c r="B6463" t="s">
        <v>6262</v>
      </c>
      <c r="C6463" t="s">
        <v>4734</v>
      </c>
      <c r="D6463">
        <v>30</v>
      </c>
    </row>
    <row r="6464" spans="1:4" x14ac:dyDescent="0.25">
      <c r="A6464" t="s">
        <v>1136</v>
      </c>
      <c r="B6464" t="s">
        <v>6262</v>
      </c>
      <c r="C6464" t="s">
        <v>4735</v>
      </c>
      <c r="D6464">
        <v>0</v>
      </c>
    </row>
    <row r="6465" spans="1:4" x14ac:dyDescent="0.25">
      <c r="A6465" t="s">
        <v>1136</v>
      </c>
      <c r="B6465" t="s">
        <v>6262</v>
      </c>
      <c r="C6465" t="s">
        <v>1081</v>
      </c>
      <c r="D6465" t="s">
        <v>3111</v>
      </c>
    </row>
    <row r="6466" spans="1:4" x14ac:dyDescent="0.25">
      <c r="A6466" t="s">
        <v>1136</v>
      </c>
      <c r="B6466" t="s">
        <v>6263</v>
      </c>
      <c r="C6466" t="s">
        <v>4725</v>
      </c>
      <c r="D6466">
        <v>431</v>
      </c>
    </row>
    <row r="6467" spans="1:4" x14ac:dyDescent="0.25">
      <c r="A6467" t="s">
        <v>1136</v>
      </c>
      <c r="B6467" t="s">
        <v>6263</v>
      </c>
      <c r="C6467" t="s">
        <v>1083</v>
      </c>
      <c r="D6467" t="b">
        <v>0</v>
      </c>
    </row>
    <row r="6468" spans="1:4" x14ac:dyDescent="0.25">
      <c r="A6468" t="s">
        <v>1136</v>
      </c>
      <c r="B6468" t="s">
        <v>6263</v>
      </c>
      <c r="C6468" t="s">
        <v>4726</v>
      </c>
      <c r="D6468" t="b">
        <v>0</v>
      </c>
    </row>
    <row r="6469" spans="1:4" x14ac:dyDescent="0.25">
      <c r="A6469" t="s">
        <v>1136</v>
      </c>
      <c r="B6469" t="s">
        <v>6263</v>
      </c>
      <c r="C6469" t="s">
        <v>4727</v>
      </c>
      <c r="D6469" t="b">
        <v>0</v>
      </c>
    </row>
    <row r="6470" spans="1:4" x14ac:dyDescent="0.25">
      <c r="A6470" t="s">
        <v>1136</v>
      </c>
      <c r="B6470" t="s">
        <v>6263</v>
      </c>
      <c r="C6470" t="s">
        <v>4728</v>
      </c>
      <c r="D6470" t="b">
        <v>0</v>
      </c>
    </row>
    <row r="6471" spans="1:4" x14ac:dyDescent="0.25">
      <c r="A6471" t="s">
        <v>1136</v>
      </c>
      <c r="B6471" t="s">
        <v>6263</v>
      </c>
      <c r="C6471" t="s">
        <v>2454</v>
      </c>
      <c r="D6471" t="b">
        <v>0</v>
      </c>
    </row>
    <row r="6472" spans="1:4" x14ac:dyDescent="0.25">
      <c r="A6472" t="s">
        <v>1136</v>
      </c>
      <c r="B6472" t="s">
        <v>6263</v>
      </c>
      <c r="C6472" t="s">
        <v>4729</v>
      </c>
      <c r="D6472">
        <v>0</v>
      </c>
    </row>
    <row r="6473" spans="1:4" x14ac:dyDescent="0.25">
      <c r="A6473" t="s">
        <v>1136</v>
      </c>
      <c r="B6473" t="s">
        <v>6263</v>
      </c>
      <c r="C6473" t="s">
        <v>4730</v>
      </c>
      <c r="D6473">
        <v>0</v>
      </c>
    </row>
    <row r="6474" spans="1:4" x14ac:dyDescent="0.25">
      <c r="A6474" t="s">
        <v>1136</v>
      </c>
      <c r="B6474" t="s">
        <v>6263</v>
      </c>
      <c r="C6474" t="s">
        <v>4731</v>
      </c>
      <c r="D6474">
        <v>0</v>
      </c>
    </row>
    <row r="6475" spans="1:4" x14ac:dyDescent="0.25">
      <c r="A6475" t="s">
        <v>1136</v>
      </c>
      <c r="B6475" t="s">
        <v>6263</v>
      </c>
      <c r="C6475" t="s">
        <v>1046</v>
      </c>
      <c r="D6475">
        <v>0</v>
      </c>
    </row>
    <row r="6476" spans="1:4" x14ac:dyDescent="0.25">
      <c r="A6476" t="s">
        <v>1136</v>
      </c>
      <c r="B6476" t="s">
        <v>6263</v>
      </c>
      <c r="C6476" t="s">
        <v>9</v>
      </c>
      <c r="D6476">
        <v>0</v>
      </c>
    </row>
    <row r="6477" spans="1:4" x14ac:dyDescent="0.25">
      <c r="A6477" t="s">
        <v>1136</v>
      </c>
      <c r="B6477" t="s">
        <v>6263</v>
      </c>
      <c r="C6477" t="s">
        <v>4733</v>
      </c>
      <c r="D6477">
        <v>0</v>
      </c>
    </row>
    <row r="6478" spans="1:4" x14ac:dyDescent="0.25">
      <c r="A6478" t="s">
        <v>1136</v>
      </c>
      <c r="B6478" t="s">
        <v>6263</v>
      </c>
      <c r="C6478" t="s">
        <v>4734</v>
      </c>
      <c r="D6478">
        <v>0</v>
      </c>
    </row>
    <row r="6479" spans="1:4" x14ac:dyDescent="0.25">
      <c r="A6479" t="s">
        <v>1136</v>
      </c>
      <c r="B6479" t="s">
        <v>6263</v>
      </c>
      <c r="C6479" t="s">
        <v>4735</v>
      </c>
      <c r="D6479">
        <v>0</v>
      </c>
    </row>
    <row r="6480" spans="1:4" x14ac:dyDescent="0.25">
      <c r="A6480" t="s">
        <v>1136</v>
      </c>
      <c r="B6480" t="s">
        <v>6263</v>
      </c>
      <c r="C6480" t="s">
        <v>1081</v>
      </c>
      <c r="D6480" t="s">
        <v>3111</v>
      </c>
    </row>
    <row r="6481" spans="1:4" x14ac:dyDescent="0.25">
      <c r="A6481" t="s">
        <v>1136</v>
      </c>
      <c r="B6481" t="s">
        <v>2048</v>
      </c>
      <c r="C6481" t="s">
        <v>4725</v>
      </c>
      <c r="D6481">
        <v>432</v>
      </c>
    </row>
    <row r="6482" spans="1:4" x14ac:dyDescent="0.25">
      <c r="A6482" t="s">
        <v>1136</v>
      </c>
      <c r="B6482" t="s">
        <v>2048</v>
      </c>
      <c r="C6482" t="s">
        <v>1083</v>
      </c>
      <c r="D6482" t="b">
        <v>0</v>
      </c>
    </row>
    <row r="6483" spans="1:4" x14ac:dyDescent="0.25">
      <c r="A6483" t="s">
        <v>1136</v>
      </c>
      <c r="B6483" t="s">
        <v>2048</v>
      </c>
      <c r="C6483" t="s">
        <v>4726</v>
      </c>
      <c r="D6483" t="b">
        <v>1</v>
      </c>
    </row>
    <row r="6484" spans="1:4" x14ac:dyDescent="0.25">
      <c r="A6484" t="s">
        <v>1136</v>
      </c>
      <c r="B6484" t="s">
        <v>2048</v>
      </c>
      <c r="C6484" t="s">
        <v>4727</v>
      </c>
      <c r="D6484" t="b">
        <v>1</v>
      </c>
    </row>
    <row r="6485" spans="1:4" x14ac:dyDescent="0.25">
      <c r="A6485" t="s">
        <v>1136</v>
      </c>
      <c r="B6485" t="s">
        <v>2048</v>
      </c>
      <c r="C6485" t="s">
        <v>4728</v>
      </c>
      <c r="D6485" t="b">
        <v>0</v>
      </c>
    </row>
    <row r="6486" spans="1:4" x14ac:dyDescent="0.25">
      <c r="A6486" t="s">
        <v>1136</v>
      </c>
      <c r="B6486" t="s">
        <v>2048</v>
      </c>
      <c r="C6486" t="s">
        <v>2454</v>
      </c>
      <c r="D6486" t="b">
        <v>0</v>
      </c>
    </row>
    <row r="6487" spans="1:4" x14ac:dyDescent="0.25">
      <c r="A6487" t="s">
        <v>1136</v>
      </c>
      <c r="B6487" t="s">
        <v>2048</v>
      </c>
      <c r="C6487" t="s">
        <v>4729</v>
      </c>
      <c r="D6487">
        <v>0</v>
      </c>
    </row>
    <row r="6488" spans="1:4" x14ac:dyDescent="0.25">
      <c r="A6488" t="s">
        <v>1136</v>
      </c>
      <c r="B6488" t="s">
        <v>2048</v>
      </c>
      <c r="C6488" t="s">
        <v>4730</v>
      </c>
      <c r="D6488">
        <v>0</v>
      </c>
    </row>
    <row r="6489" spans="1:4" x14ac:dyDescent="0.25">
      <c r="A6489" t="s">
        <v>1136</v>
      </c>
      <c r="B6489" t="s">
        <v>2048</v>
      </c>
      <c r="C6489" t="s">
        <v>4731</v>
      </c>
      <c r="D6489">
        <v>2</v>
      </c>
    </row>
    <row r="6490" spans="1:4" x14ac:dyDescent="0.25">
      <c r="A6490" t="s">
        <v>1136</v>
      </c>
      <c r="B6490" t="s">
        <v>2048</v>
      </c>
      <c r="C6490" t="s">
        <v>1046</v>
      </c>
      <c r="D6490">
        <v>0</v>
      </c>
    </row>
    <row r="6491" spans="1:4" x14ac:dyDescent="0.25">
      <c r="A6491" t="s">
        <v>1136</v>
      </c>
      <c r="B6491" t="s">
        <v>2048</v>
      </c>
      <c r="C6491" t="s">
        <v>9</v>
      </c>
      <c r="D6491">
        <v>0</v>
      </c>
    </row>
    <row r="6492" spans="1:4" x14ac:dyDescent="0.25">
      <c r="A6492" t="s">
        <v>1136</v>
      </c>
      <c r="B6492" t="s">
        <v>2048</v>
      </c>
      <c r="C6492" t="s">
        <v>4733</v>
      </c>
      <c r="D6492">
        <v>0</v>
      </c>
    </row>
    <row r="6493" spans="1:4" x14ac:dyDescent="0.25">
      <c r="A6493" t="s">
        <v>1136</v>
      </c>
      <c r="B6493" t="s">
        <v>2048</v>
      </c>
      <c r="C6493" t="s">
        <v>4734</v>
      </c>
      <c r="D6493">
        <v>0</v>
      </c>
    </row>
    <row r="6494" spans="1:4" x14ac:dyDescent="0.25">
      <c r="A6494" t="s">
        <v>1136</v>
      </c>
      <c r="B6494" t="s">
        <v>2048</v>
      </c>
      <c r="C6494" t="s">
        <v>4735</v>
      </c>
      <c r="D6494">
        <v>0</v>
      </c>
    </row>
    <row r="6495" spans="1:4" x14ac:dyDescent="0.25">
      <c r="A6495" t="s">
        <v>1136</v>
      </c>
      <c r="B6495" t="s">
        <v>2048</v>
      </c>
      <c r="C6495" t="s">
        <v>1081</v>
      </c>
      <c r="D6495" t="s">
        <v>6001</v>
      </c>
    </row>
    <row r="6496" spans="1:4" x14ac:dyDescent="0.25">
      <c r="A6496" t="s">
        <v>1136</v>
      </c>
      <c r="B6496" t="s">
        <v>2049</v>
      </c>
      <c r="C6496" t="s">
        <v>4725</v>
      </c>
      <c r="D6496">
        <v>433</v>
      </c>
    </row>
    <row r="6497" spans="1:4" x14ac:dyDescent="0.25">
      <c r="A6497" t="s">
        <v>1136</v>
      </c>
      <c r="B6497" t="s">
        <v>2049</v>
      </c>
      <c r="C6497" t="s">
        <v>1083</v>
      </c>
      <c r="D6497" t="b">
        <v>0</v>
      </c>
    </row>
    <row r="6498" spans="1:4" x14ac:dyDescent="0.25">
      <c r="A6498" t="s">
        <v>1136</v>
      </c>
      <c r="B6498" t="s">
        <v>2049</v>
      </c>
      <c r="C6498" t="s">
        <v>4726</v>
      </c>
      <c r="D6498" t="b">
        <v>1</v>
      </c>
    </row>
    <row r="6499" spans="1:4" x14ac:dyDescent="0.25">
      <c r="A6499" t="s">
        <v>1136</v>
      </c>
      <c r="B6499" t="s">
        <v>2049</v>
      </c>
      <c r="C6499" t="s">
        <v>4727</v>
      </c>
      <c r="D6499" t="b">
        <v>1</v>
      </c>
    </row>
    <row r="6500" spans="1:4" x14ac:dyDescent="0.25">
      <c r="A6500" t="s">
        <v>1136</v>
      </c>
      <c r="B6500" t="s">
        <v>2049</v>
      </c>
      <c r="C6500" t="s">
        <v>4728</v>
      </c>
      <c r="D6500" t="b">
        <v>0</v>
      </c>
    </row>
    <row r="6501" spans="1:4" x14ac:dyDescent="0.25">
      <c r="A6501" t="s">
        <v>1136</v>
      </c>
      <c r="B6501" t="s">
        <v>2049</v>
      </c>
      <c r="C6501" t="s">
        <v>2454</v>
      </c>
      <c r="D6501" t="b">
        <v>0</v>
      </c>
    </row>
    <row r="6502" spans="1:4" x14ac:dyDescent="0.25">
      <c r="A6502" t="s">
        <v>1136</v>
      </c>
      <c r="B6502" t="s">
        <v>2049</v>
      </c>
      <c r="C6502" t="s">
        <v>4729</v>
      </c>
      <c r="D6502">
        <v>0</v>
      </c>
    </row>
    <row r="6503" spans="1:4" x14ac:dyDescent="0.25">
      <c r="A6503" t="s">
        <v>1136</v>
      </c>
      <c r="B6503" t="s">
        <v>2049</v>
      </c>
      <c r="C6503" t="s">
        <v>4730</v>
      </c>
      <c r="D6503">
        <v>0</v>
      </c>
    </row>
    <row r="6504" spans="1:4" x14ac:dyDescent="0.25">
      <c r="A6504" t="s">
        <v>1136</v>
      </c>
      <c r="B6504" t="s">
        <v>2049</v>
      </c>
      <c r="C6504" t="s">
        <v>4731</v>
      </c>
      <c r="D6504">
        <v>3</v>
      </c>
    </row>
    <row r="6505" spans="1:4" x14ac:dyDescent="0.25">
      <c r="A6505" t="s">
        <v>1136</v>
      </c>
      <c r="B6505" t="s">
        <v>2049</v>
      </c>
      <c r="C6505" t="s">
        <v>1046</v>
      </c>
      <c r="D6505">
        <v>0</v>
      </c>
    </row>
    <row r="6506" spans="1:4" x14ac:dyDescent="0.25">
      <c r="A6506" t="s">
        <v>1136</v>
      </c>
      <c r="B6506" t="s">
        <v>2049</v>
      </c>
      <c r="C6506" t="s">
        <v>9</v>
      </c>
      <c r="D6506">
        <v>0</v>
      </c>
    </row>
    <row r="6507" spans="1:4" x14ac:dyDescent="0.25">
      <c r="A6507" t="s">
        <v>1136</v>
      </c>
      <c r="B6507" t="s">
        <v>2049</v>
      </c>
      <c r="C6507" t="s">
        <v>4733</v>
      </c>
      <c r="D6507">
        <v>0</v>
      </c>
    </row>
    <row r="6508" spans="1:4" x14ac:dyDescent="0.25">
      <c r="A6508" t="s">
        <v>1136</v>
      </c>
      <c r="B6508" t="s">
        <v>2049</v>
      </c>
      <c r="C6508" t="s">
        <v>4734</v>
      </c>
      <c r="D6508">
        <v>0</v>
      </c>
    </row>
    <row r="6509" spans="1:4" x14ac:dyDescent="0.25">
      <c r="A6509" t="s">
        <v>1136</v>
      </c>
      <c r="B6509" t="s">
        <v>2049</v>
      </c>
      <c r="C6509" t="s">
        <v>4735</v>
      </c>
      <c r="D6509">
        <v>0</v>
      </c>
    </row>
    <row r="6510" spans="1:4" x14ac:dyDescent="0.25">
      <c r="A6510" t="s">
        <v>1136</v>
      </c>
      <c r="B6510" t="s">
        <v>2049</v>
      </c>
      <c r="C6510" t="s">
        <v>1081</v>
      </c>
      <c r="D6510" t="s">
        <v>4743</v>
      </c>
    </row>
    <row r="6511" spans="1:4" x14ac:dyDescent="0.25">
      <c r="A6511" t="s">
        <v>1136</v>
      </c>
      <c r="B6511" t="s">
        <v>2050</v>
      </c>
      <c r="C6511" t="s">
        <v>4725</v>
      </c>
      <c r="D6511">
        <v>434</v>
      </c>
    </row>
    <row r="6512" spans="1:4" x14ac:dyDescent="0.25">
      <c r="A6512" t="s">
        <v>1136</v>
      </c>
      <c r="B6512" t="s">
        <v>2050</v>
      </c>
      <c r="C6512" t="s">
        <v>1083</v>
      </c>
      <c r="D6512" t="b">
        <v>0</v>
      </c>
    </row>
    <row r="6513" spans="1:4" x14ac:dyDescent="0.25">
      <c r="A6513" t="s">
        <v>1136</v>
      </c>
      <c r="B6513" t="s">
        <v>2050</v>
      </c>
      <c r="C6513" t="s">
        <v>4726</v>
      </c>
      <c r="D6513" t="b">
        <v>1</v>
      </c>
    </row>
    <row r="6514" spans="1:4" x14ac:dyDescent="0.25">
      <c r="A6514" t="s">
        <v>1136</v>
      </c>
      <c r="B6514" t="s">
        <v>2050</v>
      </c>
      <c r="C6514" t="s">
        <v>4727</v>
      </c>
      <c r="D6514" t="b">
        <v>1</v>
      </c>
    </row>
    <row r="6515" spans="1:4" x14ac:dyDescent="0.25">
      <c r="A6515" t="s">
        <v>1136</v>
      </c>
      <c r="B6515" t="s">
        <v>2050</v>
      </c>
      <c r="C6515" t="s">
        <v>4728</v>
      </c>
      <c r="D6515" t="b">
        <v>0</v>
      </c>
    </row>
    <row r="6516" spans="1:4" x14ac:dyDescent="0.25">
      <c r="A6516" t="s">
        <v>1136</v>
      </c>
      <c r="B6516" t="s">
        <v>2050</v>
      </c>
      <c r="C6516" t="s">
        <v>2454</v>
      </c>
      <c r="D6516" t="b">
        <v>0</v>
      </c>
    </row>
    <row r="6517" spans="1:4" x14ac:dyDescent="0.25">
      <c r="A6517" t="s">
        <v>1136</v>
      </c>
      <c r="B6517" t="s">
        <v>2050</v>
      </c>
      <c r="C6517" t="s">
        <v>4729</v>
      </c>
      <c r="D6517">
        <v>0</v>
      </c>
    </row>
    <row r="6518" spans="1:4" x14ac:dyDescent="0.25">
      <c r="A6518" t="s">
        <v>1136</v>
      </c>
      <c r="B6518" t="s">
        <v>2050</v>
      </c>
      <c r="C6518" t="s">
        <v>4730</v>
      </c>
      <c r="D6518">
        <v>0</v>
      </c>
    </row>
    <row r="6519" spans="1:4" x14ac:dyDescent="0.25">
      <c r="A6519" t="s">
        <v>1136</v>
      </c>
      <c r="B6519" t="s">
        <v>2050</v>
      </c>
      <c r="C6519" t="s">
        <v>4731</v>
      </c>
      <c r="D6519">
        <v>4</v>
      </c>
    </row>
    <row r="6520" spans="1:4" x14ac:dyDescent="0.25">
      <c r="A6520" t="s">
        <v>1136</v>
      </c>
      <c r="B6520" t="s">
        <v>2050</v>
      </c>
      <c r="C6520" t="s">
        <v>1046</v>
      </c>
      <c r="D6520">
        <v>0</v>
      </c>
    </row>
    <row r="6521" spans="1:4" x14ac:dyDescent="0.25">
      <c r="A6521" t="s">
        <v>1136</v>
      </c>
      <c r="B6521" t="s">
        <v>2050</v>
      </c>
      <c r="C6521" t="s">
        <v>9</v>
      </c>
      <c r="D6521">
        <v>0</v>
      </c>
    </row>
    <row r="6522" spans="1:4" x14ac:dyDescent="0.25">
      <c r="A6522" t="s">
        <v>1136</v>
      </c>
      <c r="B6522" t="s">
        <v>2050</v>
      </c>
      <c r="C6522" t="s">
        <v>4733</v>
      </c>
      <c r="D6522">
        <v>0</v>
      </c>
    </row>
    <row r="6523" spans="1:4" x14ac:dyDescent="0.25">
      <c r="A6523" t="s">
        <v>1136</v>
      </c>
      <c r="B6523" t="s">
        <v>2050</v>
      </c>
      <c r="C6523" t="s">
        <v>4734</v>
      </c>
      <c r="D6523">
        <v>0</v>
      </c>
    </row>
    <row r="6524" spans="1:4" x14ac:dyDescent="0.25">
      <c r="A6524" t="s">
        <v>1136</v>
      </c>
      <c r="B6524" t="s">
        <v>2050</v>
      </c>
      <c r="C6524" t="s">
        <v>4735</v>
      </c>
      <c r="D6524">
        <v>0</v>
      </c>
    </row>
    <row r="6525" spans="1:4" x14ac:dyDescent="0.25">
      <c r="A6525" t="s">
        <v>1136</v>
      </c>
      <c r="B6525" t="s">
        <v>2050</v>
      </c>
      <c r="C6525" t="s">
        <v>1081</v>
      </c>
      <c r="D6525" t="s">
        <v>4743</v>
      </c>
    </row>
    <row r="6526" spans="1:4" x14ac:dyDescent="0.25">
      <c r="A6526" t="s">
        <v>1136</v>
      </c>
      <c r="B6526" t="s">
        <v>2051</v>
      </c>
      <c r="C6526" t="s">
        <v>4725</v>
      </c>
      <c r="D6526">
        <v>435</v>
      </c>
    </row>
    <row r="6527" spans="1:4" x14ac:dyDescent="0.25">
      <c r="A6527" t="s">
        <v>1136</v>
      </c>
      <c r="B6527" t="s">
        <v>2051</v>
      </c>
      <c r="C6527" t="s">
        <v>1083</v>
      </c>
      <c r="D6527" t="b">
        <v>0</v>
      </c>
    </row>
    <row r="6528" spans="1:4" x14ac:dyDescent="0.25">
      <c r="A6528" t="s">
        <v>1136</v>
      </c>
      <c r="B6528" t="s">
        <v>2051</v>
      </c>
      <c r="C6528" t="s">
        <v>4726</v>
      </c>
      <c r="D6528" t="b">
        <v>1</v>
      </c>
    </row>
    <row r="6529" spans="1:4" x14ac:dyDescent="0.25">
      <c r="A6529" t="s">
        <v>1136</v>
      </c>
      <c r="B6529" t="s">
        <v>2051</v>
      </c>
      <c r="C6529" t="s">
        <v>4727</v>
      </c>
      <c r="D6529" t="b">
        <v>1</v>
      </c>
    </row>
    <row r="6530" spans="1:4" x14ac:dyDescent="0.25">
      <c r="A6530" t="s">
        <v>1136</v>
      </c>
      <c r="B6530" t="s">
        <v>2051</v>
      </c>
      <c r="C6530" t="s">
        <v>4728</v>
      </c>
      <c r="D6530" t="b">
        <v>0</v>
      </c>
    </row>
    <row r="6531" spans="1:4" x14ac:dyDescent="0.25">
      <c r="A6531" t="s">
        <v>1136</v>
      </c>
      <c r="B6531" t="s">
        <v>2051</v>
      </c>
      <c r="C6531" t="s">
        <v>2454</v>
      </c>
      <c r="D6531" t="b">
        <v>0</v>
      </c>
    </row>
    <row r="6532" spans="1:4" x14ac:dyDescent="0.25">
      <c r="A6532" t="s">
        <v>1136</v>
      </c>
      <c r="B6532" t="s">
        <v>2051</v>
      </c>
      <c r="C6532" t="s">
        <v>4729</v>
      </c>
      <c r="D6532">
        <v>0</v>
      </c>
    </row>
    <row r="6533" spans="1:4" x14ac:dyDescent="0.25">
      <c r="A6533" t="s">
        <v>1136</v>
      </c>
      <c r="B6533" t="s">
        <v>2051</v>
      </c>
      <c r="C6533" t="s">
        <v>4730</v>
      </c>
      <c r="D6533">
        <v>0</v>
      </c>
    </row>
    <row r="6534" spans="1:4" x14ac:dyDescent="0.25">
      <c r="A6534" t="s">
        <v>1136</v>
      </c>
      <c r="B6534" t="s">
        <v>2051</v>
      </c>
      <c r="C6534" t="s">
        <v>4731</v>
      </c>
      <c r="D6534">
        <v>0</v>
      </c>
    </row>
    <row r="6535" spans="1:4" x14ac:dyDescent="0.25">
      <c r="A6535" t="s">
        <v>1136</v>
      </c>
      <c r="B6535" t="s">
        <v>2051</v>
      </c>
      <c r="C6535" t="s">
        <v>1046</v>
      </c>
      <c r="D6535">
        <v>0</v>
      </c>
    </row>
    <row r="6536" spans="1:4" x14ac:dyDescent="0.25">
      <c r="A6536" t="s">
        <v>1136</v>
      </c>
      <c r="B6536" t="s">
        <v>2051</v>
      </c>
      <c r="C6536" t="s">
        <v>9</v>
      </c>
      <c r="D6536">
        <v>0</v>
      </c>
    </row>
    <row r="6537" spans="1:4" x14ac:dyDescent="0.25">
      <c r="A6537" t="s">
        <v>1136</v>
      </c>
      <c r="B6537" t="s">
        <v>2051</v>
      </c>
      <c r="C6537" t="s">
        <v>4733</v>
      </c>
      <c r="D6537">
        <v>0</v>
      </c>
    </row>
    <row r="6538" spans="1:4" x14ac:dyDescent="0.25">
      <c r="A6538" t="s">
        <v>1136</v>
      </c>
      <c r="B6538" t="s">
        <v>2051</v>
      </c>
      <c r="C6538" t="s">
        <v>4734</v>
      </c>
      <c r="D6538">
        <v>0</v>
      </c>
    </row>
    <row r="6539" spans="1:4" x14ac:dyDescent="0.25">
      <c r="A6539" t="s">
        <v>1136</v>
      </c>
      <c r="B6539" t="s">
        <v>2051</v>
      </c>
      <c r="C6539" t="s">
        <v>4735</v>
      </c>
      <c r="D6539">
        <v>0</v>
      </c>
    </row>
    <row r="6540" spans="1:4" x14ac:dyDescent="0.25">
      <c r="A6540" t="s">
        <v>1136</v>
      </c>
      <c r="B6540" t="s">
        <v>2051</v>
      </c>
      <c r="C6540" t="s">
        <v>1081</v>
      </c>
      <c r="D6540" t="s">
        <v>4743</v>
      </c>
    </row>
    <row r="6541" spans="1:4" x14ac:dyDescent="0.25">
      <c r="A6541" t="s">
        <v>1136</v>
      </c>
      <c r="B6541" t="s">
        <v>2052</v>
      </c>
      <c r="C6541" t="s">
        <v>4725</v>
      </c>
      <c r="D6541">
        <v>436</v>
      </c>
    </row>
    <row r="6542" spans="1:4" x14ac:dyDescent="0.25">
      <c r="A6542" t="s">
        <v>1136</v>
      </c>
      <c r="B6542" t="s">
        <v>2052</v>
      </c>
      <c r="C6542" t="s">
        <v>1083</v>
      </c>
      <c r="D6542" t="b">
        <v>0</v>
      </c>
    </row>
    <row r="6543" spans="1:4" x14ac:dyDescent="0.25">
      <c r="A6543" t="s">
        <v>1136</v>
      </c>
      <c r="B6543" t="s">
        <v>2052</v>
      </c>
      <c r="C6543" t="s">
        <v>4726</v>
      </c>
      <c r="D6543" t="b">
        <v>1</v>
      </c>
    </row>
    <row r="6544" spans="1:4" x14ac:dyDescent="0.25">
      <c r="A6544" t="s">
        <v>1136</v>
      </c>
      <c r="B6544" t="s">
        <v>2052</v>
      </c>
      <c r="C6544" t="s">
        <v>4727</v>
      </c>
      <c r="D6544" t="b">
        <v>1</v>
      </c>
    </row>
    <row r="6545" spans="1:4" x14ac:dyDescent="0.25">
      <c r="A6545" t="s">
        <v>1136</v>
      </c>
      <c r="B6545" t="s">
        <v>2052</v>
      </c>
      <c r="C6545" t="s">
        <v>4728</v>
      </c>
      <c r="D6545" t="b">
        <v>0</v>
      </c>
    </row>
    <row r="6546" spans="1:4" x14ac:dyDescent="0.25">
      <c r="A6546" t="s">
        <v>1136</v>
      </c>
      <c r="B6546" t="s">
        <v>2052</v>
      </c>
      <c r="C6546" t="s">
        <v>2454</v>
      </c>
      <c r="D6546" t="b">
        <v>0</v>
      </c>
    </row>
    <row r="6547" spans="1:4" x14ac:dyDescent="0.25">
      <c r="A6547" t="s">
        <v>1136</v>
      </c>
      <c r="B6547" t="s">
        <v>2052</v>
      </c>
      <c r="C6547" t="s">
        <v>4729</v>
      </c>
      <c r="D6547">
        <v>0</v>
      </c>
    </row>
    <row r="6548" spans="1:4" x14ac:dyDescent="0.25">
      <c r="A6548" t="s">
        <v>1136</v>
      </c>
      <c r="B6548" t="s">
        <v>2052</v>
      </c>
      <c r="C6548" t="s">
        <v>4730</v>
      </c>
      <c r="D6548">
        <v>0</v>
      </c>
    </row>
    <row r="6549" spans="1:4" x14ac:dyDescent="0.25">
      <c r="A6549" t="s">
        <v>1136</v>
      </c>
      <c r="B6549" t="s">
        <v>2052</v>
      </c>
      <c r="C6549" t="s">
        <v>4731</v>
      </c>
      <c r="D6549">
        <v>2</v>
      </c>
    </row>
    <row r="6550" spans="1:4" x14ac:dyDescent="0.25">
      <c r="A6550" t="s">
        <v>1136</v>
      </c>
      <c r="B6550" t="s">
        <v>2052</v>
      </c>
      <c r="C6550" t="s">
        <v>1046</v>
      </c>
      <c r="D6550">
        <v>0</v>
      </c>
    </row>
    <row r="6551" spans="1:4" x14ac:dyDescent="0.25">
      <c r="A6551" t="s">
        <v>1136</v>
      </c>
      <c r="B6551" t="s">
        <v>2052</v>
      </c>
      <c r="C6551" t="s">
        <v>9</v>
      </c>
      <c r="D6551">
        <v>0</v>
      </c>
    </row>
    <row r="6552" spans="1:4" x14ac:dyDescent="0.25">
      <c r="A6552" t="s">
        <v>1136</v>
      </c>
      <c r="B6552" t="s">
        <v>2052</v>
      </c>
      <c r="C6552" t="s">
        <v>4733</v>
      </c>
      <c r="D6552">
        <v>0</v>
      </c>
    </row>
    <row r="6553" spans="1:4" x14ac:dyDescent="0.25">
      <c r="A6553" t="s">
        <v>1136</v>
      </c>
      <c r="B6553" t="s">
        <v>2052</v>
      </c>
      <c r="C6553" t="s">
        <v>4734</v>
      </c>
      <c r="D6553">
        <v>0</v>
      </c>
    </row>
    <row r="6554" spans="1:4" x14ac:dyDescent="0.25">
      <c r="A6554" t="s">
        <v>1136</v>
      </c>
      <c r="B6554" t="s">
        <v>2052</v>
      </c>
      <c r="C6554" t="s">
        <v>4735</v>
      </c>
      <c r="D6554">
        <v>0</v>
      </c>
    </row>
    <row r="6555" spans="1:4" x14ac:dyDescent="0.25">
      <c r="A6555" t="s">
        <v>1136</v>
      </c>
      <c r="B6555" t="s">
        <v>2052</v>
      </c>
      <c r="C6555" t="s">
        <v>1081</v>
      </c>
      <c r="D6555" t="s">
        <v>3111</v>
      </c>
    </row>
    <row r="6556" spans="1:4" x14ac:dyDescent="0.25">
      <c r="A6556" t="s">
        <v>1136</v>
      </c>
      <c r="B6556" t="s">
        <v>2053</v>
      </c>
      <c r="C6556" t="s">
        <v>4725</v>
      </c>
      <c r="D6556">
        <v>437</v>
      </c>
    </row>
    <row r="6557" spans="1:4" x14ac:dyDescent="0.25">
      <c r="A6557" t="s">
        <v>1136</v>
      </c>
      <c r="B6557" t="s">
        <v>2053</v>
      </c>
      <c r="C6557" t="s">
        <v>1083</v>
      </c>
      <c r="D6557" t="b">
        <v>0</v>
      </c>
    </row>
    <row r="6558" spans="1:4" x14ac:dyDescent="0.25">
      <c r="A6558" t="s">
        <v>1136</v>
      </c>
      <c r="B6558" t="s">
        <v>2053</v>
      </c>
      <c r="C6558" t="s">
        <v>4726</v>
      </c>
      <c r="D6558" t="b">
        <v>1</v>
      </c>
    </row>
    <row r="6559" spans="1:4" x14ac:dyDescent="0.25">
      <c r="A6559" t="s">
        <v>1136</v>
      </c>
      <c r="B6559" t="s">
        <v>2053</v>
      </c>
      <c r="C6559" t="s">
        <v>4727</v>
      </c>
      <c r="D6559" t="b">
        <v>1</v>
      </c>
    </row>
    <row r="6560" spans="1:4" x14ac:dyDescent="0.25">
      <c r="A6560" t="s">
        <v>1136</v>
      </c>
      <c r="B6560" t="s">
        <v>2053</v>
      </c>
      <c r="C6560" t="s">
        <v>4728</v>
      </c>
      <c r="D6560" t="b">
        <v>0</v>
      </c>
    </row>
    <row r="6561" spans="1:4" x14ac:dyDescent="0.25">
      <c r="A6561" t="s">
        <v>1136</v>
      </c>
      <c r="B6561" t="s">
        <v>2053</v>
      </c>
      <c r="C6561" t="s">
        <v>2454</v>
      </c>
      <c r="D6561" t="b">
        <v>0</v>
      </c>
    </row>
    <row r="6562" spans="1:4" x14ac:dyDescent="0.25">
      <c r="A6562" t="s">
        <v>1136</v>
      </c>
      <c r="B6562" t="s">
        <v>2053</v>
      </c>
      <c r="C6562" t="s">
        <v>4729</v>
      </c>
      <c r="D6562">
        <v>0</v>
      </c>
    </row>
    <row r="6563" spans="1:4" x14ac:dyDescent="0.25">
      <c r="A6563" t="s">
        <v>1136</v>
      </c>
      <c r="B6563" t="s">
        <v>2053</v>
      </c>
      <c r="C6563" t="s">
        <v>4730</v>
      </c>
      <c r="D6563">
        <v>0</v>
      </c>
    </row>
    <row r="6564" spans="1:4" x14ac:dyDescent="0.25">
      <c r="A6564" t="s">
        <v>1136</v>
      </c>
      <c r="B6564" t="s">
        <v>2053</v>
      </c>
      <c r="C6564" t="s">
        <v>4731</v>
      </c>
      <c r="D6564">
        <v>3</v>
      </c>
    </row>
    <row r="6565" spans="1:4" x14ac:dyDescent="0.25">
      <c r="A6565" t="s">
        <v>1136</v>
      </c>
      <c r="B6565" t="s">
        <v>2053</v>
      </c>
      <c r="C6565" t="s">
        <v>1046</v>
      </c>
      <c r="D6565">
        <v>0</v>
      </c>
    </row>
    <row r="6566" spans="1:4" x14ac:dyDescent="0.25">
      <c r="A6566" t="s">
        <v>1136</v>
      </c>
      <c r="B6566" t="s">
        <v>2053</v>
      </c>
      <c r="C6566" t="s">
        <v>9</v>
      </c>
      <c r="D6566">
        <v>0</v>
      </c>
    </row>
    <row r="6567" spans="1:4" x14ac:dyDescent="0.25">
      <c r="A6567" t="s">
        <v>1136</v>
      </c>
      <c r="B6567" t="s">
        <v>2053</v>
      </c>
      <c r="C6567" t="s">
        <v>4733</v>
      </c>
      <c r="D6567">
        <v>0</v>
      </c>
    </row>
    <row r="6568" spans="1:4" x14ac:dyDescent="0.25">
      <c r="A6568" t="s">
        <v>1136</v>
      </c>
      <c r="B6568" t="s">
        <v>2053</v>
      </c>
      <c r="C6568" t="s">
        <v>4734</v>
      </c>
      <c r="D6568">
        <v>0</v>
      </c>
    </row>
    <row r="6569" spans="1:4" x14ac:dyDescent="0.25">
      <c r="A6569" t="s">
        <v>1136</v>
      </c>
      <c r="B6569" t="s">
        <v>2053</v>
      </c>
      <c r="C6569" t="s">
        <v>4735</v>
      </c>
      <c r="D6569">
        <v>0</v>
      </c>
    </row>
    <row r="6570" spans="1:4" x14ac:dyDescent="0.25">
      <c r="A6570" t="s">
        <v>1136</v>
      </c>
      <c r="B6570" t="s">
        <v>2053</v>
      </c>
      <c r="C6570" t="s">
        <v>1081</v>
      </c>
      <c r="D6570" t="s">
        <v>3111</v>
      </c>
    </row>
    <row r="6571" spans="1:4" x14ac:dyDescent="0.25">
      <c r="A6571" t="s">
        <v>1136</v>
      </c>
      <c r="B6571" t="s">
        <v>2054</v>
      </c>
      <c r="C6571" t="s">
        <v>4725</v>
      </c>
      <c r="D6571">
        <v>438</v>
      </c>
    </row>
    <row r="6572" spans="1:4" x14ac:dyDescent="0.25">
      <c r="A6572" t="s">
        <v>1136</v>
      </c>
      <c r="B6572" t="s">
        <v>2054</v>
      </c>
      <c r="C6572" t="s">
        <v>1083</v>
      </c>
      <c r="D6572" t="b">
        <v>0</v>
      </c>
    </row>
    <row r="6573" spans="1:4" x14ac:dyDescent="0.25">
      <c r="A6573" t="s">
        <v>1136</v>
      </c>
      <c r="B6573" t="s">
        <v>2054</v>
      </c>
      <c r="C6573" t="s">
        <v>4726</v>
      </c>
      <c r="D6573" t="b">
        <v>1</v>
      </c>
    </row>
    <row r="6574" spans="1:4" x14ac:dyDescent="0.25">
      <c r="A6574" t="s">
        <v>1136</v>
      </c>
      <c r="B6574" t="s">
        <v>2054</v>
      </c>
      <c r="C6574" t="s">
        <v>4727</v>
      </c>
      <c r="D6574" t="b">
        <v>1</v>
      </c>
    </row>
    <row r="6575" spans="1:4" x14ac:dyDescent="0.25">
      <c r="A6575" t="s">
        <v>1136</v>
      </c>
      <c r="B6575" t="s">
        <v>2054</v>
      </c>
      <c r="C6575" t="s">
        <v>4728</v>
      </c>
      <c r="D6575" t="b">
        <v>0</v>
      </c>
    </row>
    <row r="6576" spans="1:4" x14ac:dyDescent="0.25">
      <c r="A6576" t="s">
        <v>1136</v>
      </c>
      <c r="B6576" t="s">
        <v>2054</v>
      </c>
      <c r="C6576" t="s">
        <v>2454</v>
      </c>
      <c r="D6576" t="b">
        <v>0</v>
      </c>
    </row>
    <row r="6577" spans="1:4" x14ac:dyDescent="0.25">
      <c r="A6577" t="s">
        <v>1136</v>
      </c>
      <c r="B6577" t="s">
        <v>2054</v>
      </c>
      <c r="C6577" t="s">
        <v>4729</v>
      </c>
      <c r="D6577">
        <v>0</v>
      </c>
    </row>
    <row r="6578" spans="1:4" x14ac:dyDescent="0.25">
      <c r="A6578" t="s">
        <v>1136</v>
      </c>
      <c r="B6578" t="s">
        <v>2054</v>
      </c>
      <c r="C6578" t="s">
        <v>4730</v>
      </c>
      <c r="D6578">
        <v>0</v>
      </c>
    </row>
    <row r="6579" spans="1:4" x14ac:dyDescent="0.25">
      <c r="A6579" t="s">
        <v>1136</v>
      </c>
      <c r="B6579" t="s">
        <v>2054</v>
      </c>
      <c r="C6579" t="s">
        <v>4731</v>
      </c>
      <c r="D6579">
        <v>4</v>
      </c>
    </row>
    <row r="6580" spans="1:4" x14ac:dyDescent="0.25">
      <c r="A6580" t="s">
        <v>1136</v>
      </c>
      <c r="B6580" t="s">
        <v>2054</v>
      </c>
      <c r="C6580" t="s">
        <v>1046</v>
      </c>
      <c r="D6580">
        <v>0</v>
      </c>
    </row>
    <row r="6581" spans="1:4" x14ac:dyDescent="0.25">
      <c r="A6581" t="s">
        <v>1136</v>
      </c>
      <c r="B6581" t="s">
        <v>2054</v>
      </c>
      <c r="C6581" t="s">
        <v>9</v>
      </c>
      <c r="D6581">
        <v>0</v>
      </c>
    </row>
    <row r="6582" spans="1:4" x14ac:dyDescent="0.25">
      <c r="A6582" t="s">
        <v>1136</v>
      </c>
      <c r="B6582" t="s">
        <v>2054</v>
      </c>
      <c r="C6582" t="s">
        <v>4733</v>
      </c>
      <c r="D6582">
        <v>0</v>
      </c>
    </row>
    <row r="6583" spans="1:4" x14ac:dyDescent="0.25">
      <c r="A6583" t="s">
        <v>1136</v>
      </c>
      <c r="B6583" t="s">
        <v>2054</v>
      </c>
      <c r="C6583" t="s">
        <v>4734</v>
      </c>
      <c r="D6583">
        <v>0</v>
      </c>
    </row>
    <row r="6584" spans="1:4" x14ac:dyDescent="0.25">
      <c r="A6584" t="s">
        <v>1136</v>
      </c>
      <c r="B6584" t="s">
        <v>2054</v>
      </c>
      <c r="C6584" t="s">
        <v>4735</v>
      </c>
      <c r="D6584">
        <v>0</v>
      </c>
    </row>
    <row r="6585" spans="1:4" x14ac:dyDescent="0.25">
      <c r="A6585" t="s">
        <v>1136</v>
      </c>
      <c r="B6585" t="s">
        <v>2054</v>
      </c>
      <c r="C6585" t="s">
        <v>1081</v>
      </c>
      <c r="D6585" t="s">
        <v>3111</v>
      </c>
    </row>
    <row r="6586" spans="1:4" x14ac:dyDescent="0.25">
      <c r="A6586" t="s">
        <v>1136</v>
      </c>
      <c r="B6586" t="s">
        <v>2055</v>
      </c>
      <c r="C6586" t="s">
        <v>4725</v>
      </c>
      <c r="D6586">
        <v>439</v>
      </c>
    </row>
    <row r="6587" spans="1:4" x14ac:dyDescent="0.25">
      <c r="A6587" t="s">
        <v>1136</v>
      </c>
      <c r="B6587" t="s">
        <v>2055</v>
      </c>
      <c r="C6587" t="s">
        <v>1083</v>
      </c>
      <c r="D6587" t="b">
        <v>0</v>
      </c>
    </row>
    <row r="6588" spans="1:4" x14ac:dyDescent="0.25">
      <c r="A6588" t="s">
        <v>1136</v>
      </c>
      <c r="B6588" t="s">
        <v>2055</v>
      </c>
      <c r="C6588" t="s">
        <v>4726</v>
      </c>
      <c r="D6588" t="b">
        <v>1</v>
      </c>
    </row>
    <row r="6589" spans="1:4" x14ac:dyDescent="0.25">
      <c r="A6589" t="s">
        <v>1136</v>
      </c>
      <c r="B6589" t="s">
        <v>2055</v>
      </c>
      <c r="C6589" t="s">
        <v>4727</v>
      </c>
      <c r="D6589" t="b">
        <v>1</v>
      </c>
    </row>
    <row r="6590" spans="1:4" x14ac:dyDescent="0.25">
      <c r="A6590" t="s">
        <v>1136</v>
      </c>
      <c r="B6590" t="s">
        <v>2055</v>
      </c>
      <c r="C6590" t="s">
        <v>4728</v>
      </c>
      <c r="D6590" t="b">
        <v>0</v>
      </c>
    </row>
    <row r="6591" spans="1:4" x14ac:dyDescent="0.25">
      <c r="A6591" t="s">
        <v>1136</v>
      </c>
      <c r="B6591" t="s">
        <v>2055</v>
      </c>
      <c r="C6591" t="s">
        <v>2454</v>
      </c>
      <c r="D6591" t="b">
        <v>0</v>
      </c>
    </row>
    <row r="6592" spans="1:4" x14ac:dyDescent="0.25">
      <c r="A6592" t="s">
        <v>1136</v>
      </c>
      <c r="B6592" t="s">
        <v>2055</v>
      </c>
      <c r="C6592" t="s">
        <v>4729</v>
      </c>
      <c r="D6592">
        <v>0</v>
      </c>
    </row>
    <row r="6593" spans="1:4" x14ac:dyDescent="0.25">
      <c r="A6593" t="s">
        <v>1136</v>
      </c>
      <c r="B6593" t="s">
        <v>2055</v>
      </c>
      <c r="C6593" t="s">
        <v>4730</v>
      </c>
      <c r="D6593">
        <v>0</v>
      </c>
    </row>
    <row r="6594" spans="1:4" x14ac:dyDescent="0.25">
      <c r="A6594" t="s">
        <v>1136</v>
      </c>
      <c r="B6594" t="s">
        <v>2055</v>
      </c>
      <c r="C6594" t="s">
        <v>4731</v>
      </c>
      <c r="D6594">
        <v>0</v>
      </c>
    </row>
    <row r="6595" spans="1:4" x14ac:dyDescent="0.25">
      <c r="A6595" t="s">
        <v>1136</v>
      </c>
      <c r="B6595" t="s">
        <v>2055</v>
      </c>
      <c r="C6595" t="s">
        <v>1046</v>
      </c>
      <c r="D6595">
        <v>0</v>
      </c>
    </row>
    <row r="6596" spans="1:4" x14ac:dyDescent="0.25">
      <c r="A6596" t="s">
        <v>1136</v>
      </c>
      <c r="B6596" t="s">
        <v>2055</v>
      </c>
      <c r="C6596" t="s">
        <v>9</v>
      </c>
      <c r="D6596">
        <v>0</v>
      </c>
    </row>
    <row r="6597" spans="1:4" x14ac:dyDescent="0.25">
      <c r="A6597" t="s">
        <v>1136</v>
      </c>
      <c r="B6597" t="s">
        <v>2055</v>
      </c>
      <c r="C6597" t="s">
        <v>4733</v>
      </c>
      <c r="D6597">
        <v>0</v>
      </c>
    </row>
    <row r="6598" spans="1:4" x14ac:dyDescent="0.25">
      <c r="A6598" t="s">
        <v>1136</v>
      </c>
      <c r="B6598" t="s">
        <v>2055</v>
      </c>
      <c r="C6598" t="s">
        <v>4734</v>
      </c>
      <c r="D6598">
        <v>0</v>
      </c>
    </row>
    <row r="6599" spans="1:4" x14ac:dyDescent="0.25">
      <c r="A6599" t="s">
        <v>1136</v>
      </c>
      <c r="B6599" t="s">
        <v>2055</v>
      </c>
      <c r="C6599" t="s">
        <v>4735</v>
      </c>
      <c r="D6599">
        <v>0</v>
      </c>
    </row>
    <row r="6600" spans="1:4" x14ac:dyDescent="0.25">
      <c r="A6600" t="s">
        <v>1136</v>
      </c>
      <c r="B6600" t="s">
        <v>2055</v>
      </c>
      <c r="C6600" t="s">
        <v>1081</v>
      </c>
      <c r="D6600" t="s">
        <v>3111</v>
      </c>
    </row>
    <row r="6601" spans="1:4" x14ac:dyDescent="0.25">
      <c r="A6601" t="s">
        <v>1136</v>
      </c>
      <c r="B6601" t="s">
        <v>6002</v>
      </c>
      <c r="C6601" t="s">
        <v>4725</v>
      </c>
      <c r="D6601">
        <v>440</v>
      </c>
    </row>
    <row r="6602" spans="1:4" x14ac:dyDescent="0.25">
      <c r="A6602" t="s">
        <v>1136</v>
      </c>
      <c r="B6602" t="s">
        <v>6002</v>
      </c>
      <c r="C6602" t="s">
        <v>1083</v>
      </c>
      <c r="D6602" t="b">
        <v>1</v>
      </c>
    </row>
    <row r="6603" spans="1:4" x14ac:dyDescent="0.25">
      <c r="A6603" t="s">
        <v>1136</v>
      </c>
      <c r="B6603" t="s">
        <v>6002</v>
      </c>
      <c r="C6603" t="s">
        <v>4726</v>
      </c>
      <c r="D6603" t="b">
        <v>1</v>
      </c>
    </row>
    <row r="6604" spans="1:4" x14ac:dyDescent="0.25">
      <c r="A6604" t="s">
        <v>1136</v>
      </c>
      <c r="B6604" t="s">
        <v>6002</v>
      </c>
      <c r="C6604" t="s">
        <v>4727</v>
      </c>
      <c r="D6604" t="b">
        <v>1</v>
      </c>
    </row>
    <row r="6605" spans="1:4" x14ac:dyDescent="0.25">
      <c r="A6605" t="s">
        <v>1136</v>
      </c>
      <c r="B6605" t="s">
        <v>6002</v>
      </c>
      <c r="C6605" t="s">
        <v>4728</v>
      </c>
      <c r="D6605" t="b">
        <v>0</v>
      </c>
    </row>
    <row r="6606" spans="1:4" x14ac:dyDescent="0.25">
      <c r="A6606" t="s">
        <v>1136</v>
      </c>
      <c r="B6606" t="s">
        <v>6002</v>
      </c>
      <c r="C6606" t="s">
        <v>2454</v>
      </c>
      <c r="D6606" t="b">
        <v>0</v>
      </c>
    </row>
    <row r="6607" spans="1:4" x14ac:dyDescent="0.25">
      <c r="A6607" t="s">
        <v>1136</v>
      </c>
      <c r="B6607" t="s">
        <v>6002</v>
      </c>
      <c r="C6607" t="s">
        <v>4729</v>
      </c>
      <c r="D6607">
        <v>0</v>
      </c>
    </row>
    <row r="6608" spans="1:4" x14ac:dyDescent="0.25">
      <c r="A6608" t="s">
        <v>1136</v>
      </c>
      <c r="B6608" t="s">
        <v>6002</v>
      </c>
      <c r="C6608" t="s">
        <v>4730</v>
      </c>
      <c r="D6608">
        <v>0</v>
      </c>
    </row>
    <row r="6609" spans="1:4" x14ac:dyDescent="0.25">
      <c r="A6609" t="s">
        <v>1136</v>
      </c>
      <c r="B6609" t="s">
        <v>6002</v>
      </c>
      <c r="C6609" t="s">
        <v>4731</v>
      </c>
      <c r="D6609">
        <v>2</v>
      </c>
    </row>
    <row r="6610" spans="1:4" x14ac:dyDescent="0.25">
      <c r="A6610" t="s">
        <v>1136</v>
      </c>
      <c r="B6610" t="s">
        <v>6002</v>
      </c>
      <c r="C6610" t="s">
        <v>1046</v>
      </c>
      <c r="D6610">
        <v>3</v>
      </c>
    </row>
    <row r="6611" spans="1:4" x14ac:dyDescent="0.25">
      <c r="A6611" t="s">
        <v>1136</v>
      </c>
      <c r="B6611" t="s">
        <v>6002</v>
      </c>
      <c r="C6611" t="s">
        <v>9</v>
      </c>
      <c r="D6611">
        <v>0</v>
      </c>
    </row>
    <row r="6612" spans="1:4" x14ac:dyDescent="0.25">
      <c r="A6612" t="s">
        <v>1136</v>
      </c>
      <c r="B6612" t="s">
        <v>6002</v>
      </c>
      <c r="C6612" t="s">
        <v>4733</v>
      </c>
      <c r="D6612">
        <v>0</v>
      </c>
    </row>
    <row r="6613" spans="1:4" x14ac:dyDescent="0.25">
      <c r="A6613" t="s">
        <v>1136</v>
      </c>
      <c r="B6613" t="s">
        <v>6002</v>
      </c>
      <c r="C6613" t="s">
        <v>4734</v>
      </c>
      <c r="D6613">
        <v>0</v>
      </c>
    </row>
    <row r="6614" spans="1:4" x14ac:dyDescent="0.25">
      <c r="A6614" t="s">
        <v>1136</v>
      </c>
      <c r="B6614" t="s">
        <v>6002</v>
      </c>
      <c r="C6614" t="s">
        <v>4735</v>
      </c>
      <c r="D6614">
        <v>0</v>
      </c>
    </row>
    <row r="6615" spans="1:4" x14ac:dyDescent="0.25">
      <c r="A6615" t="s">
        <v>1136</v>
      </c>
      <c r="B6615" t="s">
        <v>6002</v>
      </c>
      <c r="C6615" t="s">
        <v>1081</v>
      </c>
      <c r="D6615" t="s">
        <v>3111</v>
      </c>
    </row>
    <row r="6616" spans="1:4" x14ac:dyDescent="0.25">
      <c r="A6616" t="s">
        <v>1136</v>
      </c>
      <c r="B6616" t="s">
        <v>6003</v>
      </c>
      <c r="C6616" t="s">
        <v>4725</v>
      </c>
      <c r="D6616">
        <v>441</v>
      </c>
    </row>
    <row r="6617" spans="1:4" x14ac:dyDescent="0.25">
      <c r="A6617" t="s">
        <v>1136</v>
      </c>
      <c r="B6617" t="s">
        <v>6003</v>
      </c>
      <c r="C6617" t="s">
        <v>1083</v>
      </c>
      <c r="D6617" t="b">
        <v>1</v>
      </c>
    </row>
    <row r="6618" spans="1:4" x14ac:dyDescent="0.25">
      <c r="A6618" t="s">
        <v>1136</v>
      </c>
      <c r="B6618" t="s">
        <v>6003</v>
      </c>
      <c r="C6618" t="s">
        <v>4726</v>
      </c>
      <c r="D6618" t="b">
        <v>1</v>
      </c>
    </row>
    <row r="6619" spans="1:4" x14ac:dyDescent="0.25">
      <c r="A6619" t="s">
        <v>1136</v>
      </c>
      <c r="B6619" t="s">
        <v>6003</v>
      </c>
      <c r="C6619" t="s">
        <v>4727</v>
      </c>
      <c r="D6619" t="b">
        <v>1</v>
      </c>
    </row>
    <row r="6620" spans="1:4" x14ac:dyDescent="0.25">
      <c r="A6620" t="s">
        <v>1136</v>
      </c>
      <c r="B6620" t="s">
        <v>6003</v>
      </c>
      <c r="C6620" t="s">
        <v>4728</v>
      </c>
      <c r="D6620" t="b">
        <v>0</v>
      </c>
    </row>
    <row r="6621" spans="1:4" x14ac:dyDescent="0.25">
      <c r="A6621" t="s">
        <v>1136</v>
      </c>
      <c r="B6621" t="s">
        <v>6003</v>
      </c>
      <c r="C6621" t="s">
        <v>2454</v>
      </c>
      <c r="D6621" t="b">
        <v>0</v>
      </c>
    </row>
    <row r="6622" spans="1:4" x14ac:dyDescent="0.25">
      <c r="A6622" t="s">
        <v>1136</v>
      </c>
      <c r="B6622" t="s">
        <v>6003</v>
      </c>
      <c r="C6622" t="s">
        <v>4729</v>
      </c>
      <c r="D6622">
        <v>0</v>
      </c>
    </row>
    <row r="6623" spans="1:4" x14ac:dyDescent="0.25">
      <c r="A6623" t="s">
        <v>1136</v>
      </c>
      <c r="B6623" t="s">
        <v>6003</v>
      </c>
      <c r="C6623" t="s">
        <v>4730</v>
      </c>
      <c r="D6623">
        <v>0</v>
      </c>
    </row>
    <row r="6624" spans="1:4" x14ac:dyDescent="0.25">
      <c r="A6624" t="s">
        <v>1136</v>
      </c>
      <c r="B6624" t="s">
        <v>6003</v>
      </c>
      <c r="C6624" t="s">
        <v>4731</v>
      </c>
      <c r="D6624">
        <v>2</v>
      </c>
    </row>
    <row r="6625" spans="1:4" x14ac:dyDescent="0.25">
      <c r="A6625" t="s">
        <v>1136</v>
      </c>
      <c r="B6625" t="s">
        <v>6003</v>
      </c>
      <c r="C6625" t="s">
        <v>1046</v>
      </c>
      <c r="D6625">
        <v>3</v>
      </c>
    </row>
    <row r="6626" spans="1:4" x14ac:dyDescent="0.25">
      <c r="A6626" t="s">
        <v>1136</v>
      </c>
      <c r="B6626" t="s">
        <v>6003</v>
      </c>
      <c r="C6626" t="s">
        <v>9</v>
      </c>
      <c r="D6626">
        <v>0</v>
      </c>
    </row>
    <row r="6627" spans="1:4" x14ac:dyDescent="0.25">
      <c r="A6627" t="s">
        <v>1136</v>
      </c>
      <c r="B6627" t="s">
        <v>6003</v>
      </c>
      <c r="C6627" t="s">
        <v>4733</v>
      </c>
      <c r="D6627">
        <v>0</v>
      </c>
    </row>
    <row r="6628" spans="1:4" x14ac:dyDescent="0.25">
      <c r="A6628" t="s">
        <v>1136</v>
      </c>
      <c r="B6628" t="s">
        <v>6003</v>
      </c>
      <c r="C6628" t="s">
        <v>4734</v>
      </c>
      <c r="D6628">
        <v>0</v>
      </c>
    </row>
    <row r="6629" spans="1:4" x14ac:dyDescent="0.25">
      <c r="A6629" t="s">
        <v>1136</v>
      </c>
      <c r="B6629" t="s">
        <v>6003</v>
      </c>
      <c r="C6629" t="s">
        <v>4735</v>
      </c>
      <c r="D6629">
        <v>0</v>
      </c>
    </row>
    <row r="6630" spans="1:4" x14ac:dyDescent="0.25">
      <c r="A6630" t="s">
        <v>1136</v>
      </c>
      <c r="B6630" t="s">
        <v>6003</v>
      </c>
      <c r="C6630" t="s">
        <v>1081</v>
      </c>
      <c r="D6630" t="s">
        <v>3111</v>
      </c>
    </row>
    <row r="6631" spans="1:4" x14ac:dyDescent="0.25">
      <c r="A6631" t="s">
        <v>1136</v>
      </c>
      <c r="B6631" t="s">
        <v>6004</v>
      </c>
      <c r="C6631" t="s">
        <v>4725</v>
      </c>
      <c r="D6631">
        <v>442</v>
      </c>
    </row>
    <row r="6632" spans="1:4" x14ac:dyDescent="0.25">
      <c r="A6632" t="s">
        <v>1136</v>
      </c>
      <c r="B6632" t="s">
        <v>6004</v>
      </c>
      <c r="C6632" t="s">
        <v>1083</v>
      </c>
      <c r="D6632" t="b">
        <v>1</v>
      </c>
    </row>
    <row r="6633" spans="1:4" x14ac:dyDescent="0.25">
      <c r="A6633" t="s">
        <v>1136</v>
      </c>
      <c r="B6633" t="s">
        <v>6004</v>
      </c>
      <c r="C6633" t="s">
        <v>4726</v>
      </c>
      <c r="D6633" t="b">
        <v>1</v>
      </c>
    </row>
    <row r="6634" spans="1:4" x14ac:dyDescent="0.25">
      <c r="A6634" t="s">
        <v>1136</v>
      </c>
      <c r="B6634" t="s">
        <v>6004</v>
      </c>
      <c r="C6634" t="s">
        <v>4727</v>
      </c>
      <c r="D6634" t="b">
        <v>0</v>
      </c>
    </row>
    <row r="6635" spans="1:4" x14ac:dyDescent="0.25">
      <c r="A6635" t="s">
        <v>1136</v>
      </c>
      <c r="B6635" t="s">
        <v>6004</v>
      </c>
      <c r="C6635" t="s">
        <v>4728</v>
      </c>
      <c r="D6635" t="b">
        <v>0</v>
      </c>
    </row>
    <row r="6636" spans="1:4" x14ac:dyDescent="0.25">
      <c r="A6636" t="s">
        <v>1136</v>
      </c>
      <c r="B6636" t="s">
        <v>6004</v>
      </c>
      <c r="C6636" t="s">
        <v>2454</v>
      </c>
      <c r="D6636" t="b">
        <v>0</v>
      </c>
    </row>
    <row r="6637" spans="1:4" x14ac:dyDescent="0.25">
      <c r="A6637" t="s">
        <v>1136</v>
      </c>
      <c r="B6637" t="s">
        <v>6004</v>
      </c>
      <c r="C6637" t="s">
        <v>4729</v>
      </c>
      <c r="D6637">
        <v>0</v>
      </c>
    </row>
    <row r="6638" spans="1:4" x14ac:dyDescent="0.25">
      <c r="A6638" t="s">
        <v>1136</v>
      </c>
      <c r="B6638" t="s">
        <v>6004</v>
      </c>
      <c r="C6638" t="s">
        <v>4730</v>
      </c>
      <c r="D6638">
        <v>0</v>
      </c>
    </row>
    <row r="6639" spans="1:4" x14ac:dyDescent="0.25">
      <c r="A6639" t="s">
        <v>1136</v>
      </c>
      <c r="B6639" t="s">
        <v>6004</v>
      </c>
      <c r="C6639" t="s">
        <v>4731</v>
      </c>
      <c r="D6639">
        <v>2</v>
      </c>
    </row>
    <row r="6640" spans="1:4" x14ac:dyDescent="0.25">
      <c r="A6640" t="s">
        <v>1136</v>
      </c>
      <c r="B6640" t="s">
        <v>6004</v>
      </c>
      <c r="C6640" t="s">
        <v>1046</v>
      </c>
      <c r="D6640">
        <v>3</v>
      </c>
    </row>
    <row r="6641" spans="1:4" x14ac:dyDescent="0.25">
      <c r="A6641" t="s">
        <v>1136</v>
      </c>
      <c r="B6641" t="s">
        <v>6004</v>
      </c>
      <c r="C6641" t="s">
        <v>9</v>
      </c>
      <c r="D6641">
        <v>0</v>
      </c>
    </row>
    <row r="6642" spans="1:4" x14ac:dyDescent="0.25">
      <c r="A6642" t="s">
        <v>1136</v>
      </c>
      <c r="B6642" t="s">
        <v>6004</v>
      </c>
      <c r="C6642" t="s">
        <v>4733</v>
      </c>
      <c r="D6642">
        <v>0</v>
      </c>
    </row>
    <row r="6643" spans="1:4" x14ac:dyDescent="0.25">
      <c r="A6643" t="s">
        <v>1136</v>
      </c>
      <c r="B6643" t="s">
        <v>6004</v>
      </c>
      <c r="C6643" t="s">
        <v>4734</v>
      </c>
      <c r="D6643">
        <v>0</v>
      </c>
    </row>
    <row r="6644" spans="1:4" x14ac:dyDescent="0.25">
      <c r="A6644" t="s">
        <v>1136</v>
      </c>
      <c r="B6644" t="s">
        <v>6004</v>
      </c>
      <c r="C6644" t="s">
        <v>4735</v>
      </c>
      <c r="D6644">
        <v>0</v>
      </c>
    </row>
    <row r="6645" spans="1:4" x14ac:dyDescent="0.25">
      <c r="A6645" t="s">
        <v>1136</v>
      </c>
      <c r="B6645" t="s">
        <v>6004</v>
      </c>
      <c r="C6645" t="s">
        <v>1081</v>
      </c>
      <c r="D6645" t="s">
        <v>3111</v>
      </c>
    </row>
    <row r="6646" spans="1:4" x14ac:dyDescent="0.25">
      <c r="A6646" t="s">
        <v>1136</v>
      </c>
      <c r="B6646" t="s">
        <v>6005</v>
      </c>
      <c r="C6646" t="s">
        <v>4725</v>
      </c>
      <c r="D6646">
        <v>443</v>
      </c>
    </row>
    <row r="6647" spans="1:4" x14ac:dyDescent="0.25">
      <c r="A6647" t="s">
        <v>1136</v>
      </c>
      <c r="B6647" t="s">
        <v>6005</v>
      </c>
      <c r="C6647" t="s">
        <v>1083</v>
      </c>
      <c r="D6647" t="b">
        <v>1</v>
      </c>
    </row>
    <row r="6648" spans="1:4" x14ac:dyDescent="0.25">
      <c r="A6648" t="s">
        <v>1136</v>
      </c>
      <c r="B6648" t="s">
        <v>6005</v>
      </c>
      <c r="C6648" t="s">
        <v>4726</v>
      </c>
      <c r="D6648" t="b">
        <v>1</v>
      </c>
    </row>
    <row r="6649" spans="1:4" x14ac:dyDescent="0.25">
      <c r="A6649" t="s">
        <v>1136</v>
      </c>
      <c r="B6649" t="s">
        <v>6005</v>
      </c>
      <c r="C6649" t="s">
        <v>4727</v>
      </c>
      <c r="D6649" t="b">
        <v>0</v>
      </c>
    </row>
    <row r="6650" spans="1:4" x14ac:dyDescent="0.25">
      <c r="A6650" t="s">
        <v>1136</v>
      </c>
      <c r="B6650" t="s">
        <v>6005</v>
      </c>
      <c r="C6650" t="s">
        <v>4728</v>
      </c>
      <c r="D6650" t="b">
        <v>0</v>
      </c>
    </row>
    <row r="6651" spans="1:4" x14ac:dyDescent="0.25">
      <c r="A6651" t="s">
        <v>1136</v>
      </c>
      <c r="B6651" t="s">
        <v>6005</v>
      </c>
      <c r="C6651" t="s">
        <v>2454</v>
      </c>
      <c r="D6651" t="b">
        <v>0</v>
      </c>
    </row>
    <row r="6652" spans="1:4" x14ac:dyDescent="0.25">
      <c r="A6652" t="s">
        <v>1136</v>
      </c>
      <c r="B6652" t="s">
        <v>6005</v>
      </c>
      <c r="C6652" t="s">
        <v>4729</v>
      </c>
      <c r="D6652">
        <v>0</v>
      </c>
    </row>
    <row r="6653" spans="1:4" x14ac:dyDescent="0.25">
      <c r="A6653" t="s">
        <v>1136</v>
      </c>
      <c r="B6653" t="s">
        <v>6005</v>
      </c>
      <c r="C6653" t="s">
        <v>4730</v>
      </c>
      <c r="D6653">
        <v>0</v>
      </c>
    </row>
    <row r="6654" spans="1:4" x14ac:dyDescent="0.25">
      <c r="A6654" t="s">
        <v>1136</v>
      </c>
      <c r="B6654" t="s">
        <v>6005</v>
      </c>
      <c r="C6654" t="s">
        <v>4731</v>
      </c>
      <c r="D6654">
        <v>2</v>
      </c>
    </row>
    <row r="6655" spans="1:4" x14ac:dyDescent="0.25">
      <c r="A6655" t="s">
        <v>1136</v>
      </c>
      <c r="B6655" t="s">
        <v>6005</v>
      </c>
      <c r="C6655" t="s">
        <v>1046</v>
      </c>
      <c r="D6655">
        <v>3</v>
      </c>
    </row>
    <row r="6656" spans="1:4" x14ac:dyDescent="0.25">
      <c r="A6656" t="s">
        <v>1136</v>
      </c>
      <c r="B6656" t="s">
        <v>6005</v>
      </c>
      <c r="C6656" t="s">
        <v>9</v>
      </c>
      <c r="D6656">
        <v>0</v>
      </c>
    </row>
    <row r="6657" spans="1:4" x14ac:dyDescent="0.25">
      <c r="A6657" t="s">
        <v>1136</v>
      </c>
      <c r="B6657" t="s">
        <v>6005</v>
      </c>
      <c r="C6657" t="s">
        <v>4733</v>
      </c>
      <c r="D6657">
        <v>0</v>
      </c>
    </row>
    <row r="6658" spans="1:4" x14ac:dyDescent="0.25">
      <c r="A6658" t="s">
        <v>1136</v>
      </c>
      <c r="B6658" t="s">
        <v>6005</v>
      </c>
      <c r="C6658" t="s">
        <v>4734</v>
      </c>
      <c r="D6658">
        <v>0</v>
      </c>
    </row>
    <row r="6659" spans="1:4" x14ac:dyDescent="0.25">
      <c r="A6659" t="s">
        <v>1136</v>
      </c>
      <c r="B6659" t="s">
        <v>6005</v>
      </c>
      <c r="C6659" t="s">
        <v>4735</v>
      </c>
      <c r="D6659">
        <v>0</v>
      </c>
    </row>
    <row r="6660" spans="1:4" x14ac:dyDescent="0.25">
      <c r="A6660" t="s">
        <v>1136</v>
      </c>
      <c r="B6660" t="s">
        <v>6005</v>
      </c>
      <c r="C6660" t="s">
        <v>1081</v>
      </c>
      <c r="D6660" t="s">
        <v>3111</v>
      </c>
    </row>
    <row r="6661" spans="1:4" x14ac:dyDescent="0.25">
      <c r="A6661" t="s">
        <v>1136</v>
      </c>
      <c r="B6661" t="s">
        <v>6264</v>
      </c>
      <c r="C6661" t="s">
        <v>4725</v>
      </c>
      <c r="D6661">
        <v>444</v>
      </c>
    </row>
    <row r="6662" spans="1:4" x14ac:dyDescent="0.25">
      <c r="A6662" t="s">
        <v>1136</v>
      </c>
      <c r="B6662" t="s">
        <v>6264</v>
      </c>
      <c r="C6662" t="s">
        <v>1083</v>
      </c>
      <c r="D6662" t="b">
        <v>0</v>
      </c>
    </row>
    <row r="6663" spans="1:4" x14ac:dyDescent="0.25">
      <c r="A6663" t="s">
        <v>1136</v>
      </c>
      <c r="B6663" t="s">
        <v>6264</v>
      </c>
      <c r="C6663" t="s">
        <v>4726</v>
      </c>
      <c r="D6663" t="b">
        <v>0</v>
      </c>
    </row>
    <row r="6664" spans="1:4" x14ac:dyDescent="0.25">
      <c r="A6664" t="s">
        <v>1136</v>
      </c>
      <c r="B6664" t="s">
        <v>6264</v>
      </c>
      <c r="C6664" t="s">
        <v>4727</v>
      </c>
      <c r="D6664" t="b">
        <v>1</v>
      </c>
    </row>
    <row r="6665" spans="1:4" x14ac:dyDescent="0.25">
      <c r="A6665" t="s">
        <v>1136</v>
      </c>
      <c r="B6665" t="s">
        <v>6264</v>
      </c>
      <c r="C6665" t="s">
        <v>4728</v>
      </c>
      <c r="D6665" t="b">
        <v>0</v>
      </c>
    </row>
    <row r="6666" spans="1:4" x14ac:dyDescent="0.25">
      <c r="A6666" t="s">
        <v>1136</v>
      </c>
      <c r="B6666" t="s">
        <v>6264</v>
      </c>
      <c r="C6666" t="s">
        <v>2454</v>
      </c>
      <c r="D6666" t="b">
        <v>0</v>
      </c>
    </row>
    <row r="6667" spans="1:4" x14ac:dyDescent="0.25">
      <c r="A6667" t="s">
        <v>1136</v>
      </c>
      <c r="B6667" t="s">
        <v>6264</v>
      </c>
      <c r="C6667" t="s">
        <v>4729</v>
      </c>
      <c r="D6667">
        <v>3</v>
      </c>
    </row>
    <row r="6668" spans="1:4" x14ac:dyDescent="0.25">
      <c r="A6668" t="s">
        <v>1136</v>
      </c>
      <c r="B6668" t="s">
        <v>6264</v>
      </c>
      <c r="C6668" t="s">
        <v>4730</v>
      </c>
      <c r="D6668">
        <v>0</v>
      </c>
    </row>
    <row r="6669" spans="1:4" x14ac:dyDescent="0.25">
      <c r="A6669" t="s">
        <v>1136</v>
      </c>
      <c r="B6669" t="s">
        <v>6264</v>
      </c>
      <c r="C6669" t="s">
        <v>4731</v>
      </c>
      <c r="D6669">
        <v>4</v>
      </c>
    </row>
    <row r="6670" spans="1:4" x14ac:dyDescent="0.25">
      <c r="A6670" t="s">
        <v>1136</v>
      </c>
      <c r="B6670" t="s">
        <v>6264</v>
      </c>
      <c r="C6670" t="s">
        <v>1046</v>
      </c>
      <c r="D6670">
        <v>3</v>
      </c>
    </row>
    <row r="6671" spans="1:4" x14ac:dyDescent="0.25">
      <c r="A6671" t="s">
        <v>1136</v>
      </c>
      <c r="B6671" t="s">
        <v>6264</v>
      </c>
      <c r="C6671" t="s">
        <v>9</v>
      </c>
      <c r="D6671">
        <v>0</v>
      </c>
    </row>
    <row r="6672" spans="1:4" x14ac:dyDescent="0.25">
      <c r="A6672" t="s">
        <v>1136</v>
      </c>
      <c r="B6672" t="s">
        <v>6264</v>
      </c>
      <c r="C6672" t="s">
        <v>4733</v>
      </c>
      <c r="D6672">
        <v>0</v>
      </c>
    </row>
    <row r="6673" spans="1:4" x14ac:dyDescent="0.25">
      <c r="A6673" t="s">
        <v>1136</v>
      </c>
      <c r="B6673" t="s">
        <v>6264</v>
      </c>
      <c r="C6673" t="s">
        <v>4734</v>
      </c>
      <c r="D6673">
        <v>0</v>
      </c>
    </row>
    <row r="6674" spans="1:4" x14ac:dyDescent="0.25">
      <c r="A6674" t="s">
        <v>1136</v>
      </c>
      <c r="B6674" t="s">
        <v>6264</v>
      </c>
      <c r="C6674" t="s">
        <v>4735</v>
      </c>
      <c r="D6674">
        <v>0</v>
      </c>
    </row>
    <row r="6675" spans="1:4" x14ac:dyDescent="0.25">
      <c r="A6675" t="s">
        <v>1136</v>
      </c>
      <c r="B6675" t="s">
        <v>6264</v>
      </c>
      <c r="C6675" t="s">
        <v>1081</v>
      </c>
      <c r="D6675" t="s">
        <v>3111</v>
      </c>
    </row>
    <row r="6676" spans="1:4" x14ac:dyDescent="0.25">
      <c r="A6676" t="s">
        <v>1136</v>
      </c>
      <c r="B6676" t="s">
        <v>6265</v>
      </c>
      <c r="C6676" t="s">
        <v>4725</v>
      </c>
      <c r="D6676">
        <v>445</v>
      </c>
    </row>
    <row r="6677" spans="1:4" x14ac:dyDescent="0.25">
      <c r="A6677" t="s">
        <v>1136</v>
      </c>
      <c r="B6677" t="s">
        <v>6265</v>
      </c>
      <c r="C6677" t="s">
        <v>1083</v>
      </c>
      <c r="D6677" t="b">
        <v>0</v>
      </c>
    </row>
    <row r="6678" spans="1:4" x14ac:dyDescent="0.25">
      <c r="A6678" t="s">
        <v>1136</v>
      </c>
      <c r="B6678" t="s">
        <v>6265</v>
      </c>
      <c r="C6678" t="s">
        <v>4726</v>
      </c>
      <c r="D6678" t="b">
        <v>0</v>
      </c>
    </row>
    <row r="6679" spans="1:4" x14ac:dyDescent="0.25">
      <c r="A6679" t="s">
        <v>1136</v>
      </c>
      <c r="B6679" t="s">
        <v>6265</v>
      </c>
      <c r="C6679" t="s">
        <v>4727</v>
      </c>
      <c r="D6679" t="b">
        <v>0</v>
      </c>
    </row>
    <row r="6680" spans="1:4" x14ac:dyDescent="0.25">
      <c r="A6680" t="s">
        <v>1136</v>
      </c>
      <c r="B6680" t="s">
        <v>6265</v>
      </c>
      <c r="C6680" t="s">
        <v>4728</v>
      </c>
      <c r="D6680" t="b">
        <v>0</v>
      </c>
    </row>
    <row r="6681" spans="1:4" x14ac:dyDescent="0.25">
      <c r="A6681" t="s">
        <v>1136</v>
      </c>
      <c r="B6681" t="s">
        <v>6265</v>
      </c>
      <c r="C6681" t="s">
        <v>2454</v>
      </c>
      <c r="D6681" t="b">
        <v>0</v>
      </c>
    </row>
    <row r="6682" spans="1:4" x14ac:dyDescent="0.25">
      <c r="A6682" t="s">
        <v>1136</v>
      </c>
      <c r="B6682" t="s">
        <v>6265</v>
      </c>
      <c r="C6682" t="s">
        <v>4729</v>
      </c>
      <c r="D6682">
        <v>0</v>
      </c>
    </row>
    <row r="6683" spans="1:4" x14ac:dyDescent="0.25">
      <c r="A6683" t="s">
        <v>1136</v>
      </c>
      <c r="B6683" t="s">
        <v>6265</v>
      </c>
      <c r="C6683" t="s">
        <v>4730</v>
      </c>
      <c r="D6683">
        <v>0</v>
      </c>
    </row>
    <row r="6684" spans="1:4" x14ac:dyDescent="0.25">
      <c r="A6684" t="s">
        <v>1136</v>
      </c>
      <c r="B6684" t="s">
        <v>6265</v>
      </c>
      <c r="C6684" t="s">
        <v>4731</v>
      </c>
      <c r="D6684">
        <v>0</v>
      </c>
    </row>
    <row r="6685" spans="1:4" x14ac:dyDescent="0.25">
      <c r="A6685" t="s">
        <v>1136</v>
      </c>
      <c r="B6685" t="s">
        <v>6265</v>
      </c>
      <c r="C6685" t="s">
        <v>1046</v>
      </c>
      <c r="D6685">
        <v>0</v>
      </c>
    </row>
    <row r="6686" spans="1:4" x14ac:dyDescent="0.25">
      <c r="A6686" t="s">
        <v>1136</v>
      </c>
      <c r="B6686" t="s">
        <v>6265</v>
      </c>
      <c r="C6686" t="s">
        <v>9</v>
      </c>
      <c r="D6686">
        <v>0</v>
      </c>
    </row>
    <row r="6687" spans="1:4" x14ac:dyDescent="0.25">
      <c r="A6687" t="s">
        <v>1136</v>
      </c>
      <c r="B6687" t="s">
        <v>6265</v>
      </c>
      <c r="C6687" t="s">
        <v>4733</v>
      </c>
      <c r="D6687">
        <v>0</v>
      </c>
    </row>
    <row r="6688" spans="1:4" x14ac:dyDescent="0.25">
      <c r="A6688" t="s">
        <v>1136</v>
      </c>
      <c r="B6688" t="s">
        <v>6265</v>
      </c>
      <c r="C6688" t="s">
        <v>4734</v>
      </c>
      <c r="D6688">
        <v>0</v>
      </c>
    </row>
    <row r="6689" spans="1:4" x14ac:dyDescent="0.25">
      <c r="A6689" t="s">
        <v>1136</v>
      </c>
      <c r="B6689" t="s">
        <v>6265</v>
      </c>
      <c r="C6689" t="s">
        <v>4735</v>
      </c>
      <c r="D6689">
        <v>0</v>
      </c>
    </row>
    <row r="6690" spans="1:4" x14ac:dyDescent="0.25">
      <c r="A6690" t="s">
        <v>1136</v>
      </c>
      <c r="B6690" t="s">
        <v>6265</v>
      </c>
      <c r="C6690" t="s">
        <v>1081</v>
      </c>
      <c r="D6690" t="s">
        <v>3111</v>
      </c>
    </row>
    <row r="6691" spans="1:4" x14ac:dyDescent="0.25">
      <c r="A6691" t="s">
        <v>1136</v>
      </c>
      <c r="B6691" t="s">
        <v>6266</v>
      </c>
      <c r="C6691" t="s">
        <v>4725</v>
      </c>
      <c r="D6691">
        <v>446</v>
      </c>
    </row>
    <row r="6692" spans="1:4" x14ac:dyDescent="0.25">
      <c r="A6692" t="s">
        <v>1136</v>
      </c>
      <c r="B6692" t="s">
        <v>6266</v>
      </c>
      <c r="C6692" t="s">
        <v>1083</v>
      </c>
      <c r="D6692" t="b">
        <v>0</v>
      </c>
    </row>
    <row r="6693" spans="1:4" x14ac:dyDescent="0.25">
      <c r="A6693" t="s">
        <v>1136</v>
      </c>
      <c r="B6693" t="s">
        <v>6266</v>
      </c>
      <c r="C6693" t="s">
        <v>4726</v>
      </c>
      <c r="D6693" t="b">
        <v>0</v>
      </c>
    </row>
    <row r="6694" spans="1:4" x14ac:dyDescent="0.25">
      <c r="A6694" t="s">
        <v>1136</v>
      </c>
      <c r="B6694" t="s">
        <v>6266</v>
      </c>
      <c r="C6694" t="s">
        <v>4727</v>
      </c>
      <c r="D6694" t="b">
        <v>0</v>
      </c>
    </row>
    <row r="6695" spans="1:4" x14ac:dyDescent="0.25">
      <c r="A6695" t="s">
        <v>1136</v>
      </c>
      <c r="B6695" t="s">
        <v>6266</v>
      </c>
      <c r="C6695" t="s">
        <v>4728</v>
      </c>
      <c r="D6695" t="b">
        <v>0</v>
      </c>
    </row>
    <row r="6696" spans="1:4" x14ac:dyDescent="0.25">
      <c r="A6696" t="s">
        <v>1136</v>
      </c>
      <c r="B6696" t="s">
        <v>6266</v>
      </c>
      <c r="C6696" t="s">
        <v>2454</v>
      </c>
      <c r="D6696" t="b">
        <v>0</v>
      </c>
    </row>
    <row r="6697" spans="1:4" x14ac:dyDescent="0.25">
      <c r="A6697" t="s">
        <v>1136</v>
      </c>
      <c r="B6697" t="s">
        <v>6266</v>
      </c>
      <c r="C6697" t="s">
        <v>4729</v>
      </c>
      <c r="D6697">
        <v>0</v>
      </c>
    </row>
    <row r="6698" spans="1:4" x14ac:dyDescent="0.25">
      <c r="A6698" t="s">
        <v>1136</v>
      </c>
      <c r="B6698" t="s">
        <v>6266</v>
      </c>
      <c r="C6698" t="s">
        <v>4730</v>
      </c>
      <c r="D6698">
        <v>0</v>
      </c>
    </row>
    <row r="6699" spans="1:4" x14ac:dyDescent="0.25">
      <c r="A6699" t="s">
        <v>1136</v>
      </c>
      <c r="B6699" t="s">
        <v>6266</v>
      </c>
      <c r="C6699" t="s">
        <v>4731</v>
      </c>
      <c r="D6699">
        <v>0</v>
      </c>
    </row>
    <row r="6700" spans="1:4" x14ac:dyDescent="0.25">
      <c r="A6700" t="s">
        <v>1136</v>
      </c>
      <c r="B6700" t="s">
        <v>6266</v>
      </c>
      <c r="C6700" t="s">
        <v>1046</v>
      </c>
      <c r="D6700">
        <v>0</v>
      </c>
    </row>
    <row r="6701" spans="1:4" x14ac:dyDescent="0.25">
      <c r="A6701" t="s">
        <v>1136</v>
      </c>
      <c r="B6701" t="s">
        <v>6266</v>
      </c>
      <c r="C6701" t="s">
        <v>9</v>
      </c>
      <c r="D6701">
        <v>0</v>
      </c>
    </row>
    <row r="6702" spans="1:4" x14ac:dyDescent="0.25">
      <c r="A6702" t="s">
        <v>1136</v>
      </c>
      <c r="B6702" t="s">
        <v>6266</v>
      </c>
      <c r="C6702" t="s">
        <v>4733</v>
      </c>
      <c r="D6702">
        <v>0</v>
      </c>
    </row>
    <row r="6703" spans="1:4" x14ac:dyDescent="0.25">
      <c r="A6703" t="s">
        <v>1136</v>
      </c>
      <c r="B6703" t="s">
        <v>6266</v>
      </c>
      <c r="C6703" t="s">
        <v>4734</v>
      </c>
      <c r="D6703">
        <v>0</v>
      </c>
    </row>
    <row r="6704" spans="1:4" x14ac:dyDescent="0.25">
      <c r="A6704" t="s">
        <v>1136</v>
      </c>
      <c r="B6704" t="s">
        <v>6266</v>
      </c>
      <c r="C6704" t="s">
        <v>4735</v>
      </c>
      <c r="D6704">
        <v>0</v>
      </c>
    </row>
    <row r="6705" spans="1:4" x14ac:dyDescent="0.25">
      <c r="A6705" t="s">
        <v>1136</v>
      </c>
      <c r="B6705" t="s">
        <v>6266</v>
      </c>
      <c r="C6705" t="s">
        <v>1081</v>
      </c>
      <c r="D6705" t="s">
        <v>2475</v>
      </c>
    </row>
    <row r="6706" spans="1:4" x14ac:dyDescent="0.25">
      <c r="A6706" t="s">
        <v>1136</v>
      </c>
      <c r="B6706" t="s">
        <v>299</v>
      </c>
      <c r="C6706" t="s">
        <v>4725</v>
      </c>
      <c r="D6706">
        <v>447</v>
      </c>
    </row>
    <row r="6707" spans="1:4" x14ac:dyDescent="0.25">
      <c r="A6707" t="s">
        <v>1136</v>
      </c>
      <c r="B6707" t="s">
        <v>299</v>
      </c>
      <c r="C6707" t="s">
        <v>1083</v>
      </c>
      <c r="D6707" t="b">
        <v>0</v>
      </c>
    </row>
    <row r="6708" spans="1:4" x14ac:dyDescent="0.25">
      <c r="A6708" t="s">
        <v>1136</v>
      </c>
      <c r="B6708" t="s">
        <v>299</v>
      </c>
      <c r="C6708" t="s">
        <v>4726</v>
      </c>
      <c r="D6708" t="b">
        <v>0</v>
      </c>
    </row>
    <row r="6709" spans="1:4" x14ac:dyDescent="0.25">
      <c r="A6709" t="s">
        <v>1136</v>
      </c>
      <c r="B6709" t="s">
        <v>299</v>
      </c>
      <c r="C6709" t="s">
        <v>4727</v>
      </c>
      <c r="D6709" t="b">
        <v>0</v>
      </c>
    </row>
    <row r="6710" spans="1:4" x14ac:dyDescent="0.25">
      <c r="A6710" t="s">
        <v>1136</v>
      </c>
      <c r="B6710" t="s">
        <v>299</v>
      </c>
      <c r="C6710" t="s">
        <v>4728</v>
      </c>
      <c r="D6710" t="b">
        <v>0</v>
      </c>
    </row>
    <row r="6711" spans="1:4" x14ac:dyDescent="0.25">
      <c r="A6711" t="s">
        <v>1136</v>
      </c>
      <c r="B6711" t="s">
        <v>299</v>
      </c>
      <c r="C6711" t="s">
        <v>2454</v>
      </c>
      <c r="D6711" t="b">
        <v>0</v>
      </c>
    </row>
    <row r="6712" spans="1:4" x14ac:dyDescent="0.25">
      <c r="A6712" t="s">
        <v>1136</v>
      </c>
      <c r="B6712" t="s">
        <v>299</v>
      </c>
      <c r="C6712" t="s">
        <v>4729</v>
      </c>
      <c r="D6712">
        <v>0</v>
      </c>
    </row>
    <row r="6713" spans="1:4" x14ac:dyDescent="0.25">
      <c r="A6713" t="s">
        <v>1136</v>
      </c>
      <c r="B6713" t="s">
        <v>299</v>
      </c>
      <c r="C6713" t="s">
        <v>4730</v>
      </c>
      <c r="D6713">
        <v>0</v>
      </c>
    </row>
    <row r="6714" spans="1:4" x14ac:dyDescent="0.25">
      <c r="A6714" t="s">
        <v>1136</v>
      </c>
      <c r="B6714" t="s">
        <v>299</v>
      </c>
      <c r="C6714" t="s">
        <v>4731</v>
      </c>
      <c r="D6714">
        <v>0</v>
      </c>
    </row>
    <row r="6715" spans="1:4" x14ac:dyDescent="0.25">
      <c r="A6715" t="s">
        <v>1136</v>
      </c>
      <c r="B6715" t="s">
        <v>299</v>
      </c>
      <c r="C6715" t="s">
        <v>1046</v>
      </c>
      <c r="D6715">
        <v>0</v>
      </c>
    </row>
    <row r="6716" spans="1:4" x14ac:dyDescent="0.25">
      <c r="A6716" t="s">
        <v>1136</v>
      </c>
      <c r="B6716" t="s">
        <v>299</v>
      </c>
      <c r="C6716" t="s">
        <v>9</v>
      </c>
      <c r="D6716">
        <v>0</v>
      </c>
    </row>
    <row r="6717" spans="1:4" x14ac:dyDescent="0.25">
      <c r="A6717" t="s">
        <v>1136</v>
      </c>
      <c r="B6717" t="s">
        <v>299</v>
      </c>
      <c r="C6717" t="s">
        <v>4733</v>
      </c>
      <c r="D6717">
        <v>0</v>
      </c>
    </row>
    <row r="6718" spans="1:4" x14ac:dyDescent="0.25">
      <c r="A6718" t="s">
        <v>1136</v>
      </c>
      <c r="B6718" t="s">
        <v>299</v>
      </c>
      <c r="C6718" t="s">
        <v>4734</v>
      </c>
      <c r="D6718">
        <v>0</v>
      </c>
    </row>
    <row r="6719" spans="1:4" x14ac:dyDescent="0.25">
      <c r="A6719" t="s">
        <v>1136</v>
      </c>
      <c r="B6719" t="s">
        <v>299</v>
      </c>
      <c r="C6719" t="s">
        <v>4735</v>
      </c>
      <c r="D6719">
        <v>0</v>
      </c>
    </row>
    <row r="6720" spans="1:4" x14ac:dyDescent="0.25">
      <c r="A6720" t="s">
        <v>1136</v>
      </c>
      <c r="B6720" t="s">
        <v>299</v>
      </c>
      <c r="C6720" t="s">
        <v>1081</v>
      </c>
      <c r="D6720" t="s">
        <v>3111</v>
      </c>
    </row>
    <row r="6721" spans="1:4" x14ac:dyDescent="0.25">
      <c r="A6721" t="s">
        <v>6006</v>
      </c>
      <c r="B6721" t="s">
        <v>5875</v>
      </c>
      <c r="C6721" t="s">
        <v>4725</v>
      </c>
      <c r="D6721">
        <v>448</v>
      </c>
    </row>
    <row r="6722" spans="1:4" x14ac:dyDescent="0.25">
      <c r="A6722" t="s">
        <v>6006</v>
      </c>
      <c r="B6722" t="s">
        <v>5875</v>
      </c>
      <c r="C6722" t="s">
        <v>1083</v>
      </c>
      <c r="D6722" t="b">
        <v>1</v>
      </c>
    </row>
    <row r="6723" spans="1:4" x14ac:dyDescent="0.25">
      <c r="A6723" t="s">
        <v>6006</v>
      </c>
      <c r="B6723" t="s">
        <v>5875</v>
      </c>
      <c r="C6723" t="s">
        <v>4726</v>
      </c>
      <c r="D6723" t="b">
        <v>1</v>
      </c>
    </row>
    <row r="6724" spans="1:4" x14ac:dyDescent="0.25">
      <c r="A6724" t="s">
        <v>6006</v>
      </c>
      <c r="B6724" t="s">
        <v>5875</v>
      </c>
      <c r="C6724" t="s">
        <v>4727</v>
      </c>
      <c r="D6724" t="b">
        <v>0</v>
      </c>
    </row>
    <row r="6725" spans="1:4" x14ac:dyDescent="0.25">
      <c r="A6725" t="s">
        <v>6006</v>
      </c>
      <c r="B6725" t="s">
        <v>5875</v>
      </c>
      <c r="C6725" t="s">
        <v>4728</v>
      </c>
      <c r="D6725" t="b">
        <v>0</v>
      </c>
    </row>
    <row r="6726" spans="1:4" x14ac:dyDescent="0.25">
      <c r="A6726" t="s">
        <v>6006</v>
      </c>
      <c r="B6726" t="s">
        <v>5875</v>
      </c>
      <c r="C6726" t="s">
        <v>2454</v>
      </c>
      <c r="D6726" t="b">
        <v>0</v>
      </c>
    </row>
    <row r="6727" spans="1:4" x14ac:dyDescent="0.25">
      <c r="A6727" t="s">
        <v>6006</v>
      </c>
      <c r="B6727" t="s">
        <v>5875</v>
      </c>
      <c r="C6727" t="s">
        <v>4729</v>
      </c>
      <c r="D6727">
        <v>5</v>
      </c>
    </row>
    <row r="6728" spans="1:4" x14ac:dyDescent="0.25">
      <c r="A6728" t="s">
        <v>6006</v>
      </c>
      <c r="B6728" t="s">
        <v>5875</v>
      </c>
      <c r="C6728" t="s">
        <v>4730</v>
      </c>
      <c r="D6728">
        <v>0</v>
      </c>
    </row>
    <row r="6729" spans="1:4" x14ac:dyDescent="0.25">
      <c r="A6729" t="s">
        <v>6006</v>
      </c>
      <c r="B6729" t="s">
        <v>5875</v>
      </c>
      <c r="C6729" t="s">
        <v>4731</v>
      </c>
      <c r="D6729">
        <v>2</v>
      </c>
    </row>
    <row r="6730" spans="1:4" x14ac:dyDescent="0.25">
      <c r="A6730" t="s">
        <v>6006</v>
      </c>
      <c r="B6730" t="s">
        <v>5875</v>
      </c>
      <c r="C6730" t="s">
        <v>1046</v>
      </c>
      <c r="D6730">
        <v>3</v>
      </c>
    </row>
    <row r="6731" spans="1:4" x14ac:dyDescent="0.25">
      <c r="A6731" t="s">
        <v>6006</v>
      </c>
      <c r="B6731" t="s">
        <v>5875</v>
      </c>
      <c r="C6731" t="s">
        <v>9</v>
      </c>
      <c r="D6731">
        <v>0</v>
      </c>
    </row>
    <row r="6732" spans="1:4" x14ac:dyDescent="0.25">
      <c r="A6732" t="s">
        <v>6006</v>
      </c>
      <c r="B6732" t="s">
        <v>5875</v>
      </c>
      <c r="C6732" t="s">
        <v>4733</v>
      </c>
      <c r="D6732">
        <v>1</v>
      </c>
    </row>
    <row r="6733" spans="1:4" x14ac:dyDescent="0.25">
      <c r="A6733" t="s">
        <v>6006</v>
      </c>
      <c r="B6733" t="s">
        <v>5875</v>
      </c>
      <c r="C6733" t="s">
        <v>4734</v>
      </c>
      <c r="D6733">
        <v>96</v>
      </c>
    </row>
    <row r="6734" spans="1:4" x14ac:dyDescent="0.25">
      <c r="A6734" t="s">
        <v>6006</v>
      </c>
      <c r="B6734" t="s">
        <v>5875</v>
      </c>
      <c r="C6734" t="s">
        <v>4735</v>
      </c>
      <c r="D6734">
        <v>0</v>
      </c>
    </row>
    <row r="6735" spans="1:4" x14ac:dyDescent="0.25">
      <c r="A6735" t="s">
        <v>6006</v>
      </c>
      <c r="B6735" t="s">
        <v>5875</v>
      </c>
      <c r="C6735" t="s">
        <v>1081</v>
      </c>
      <c r="D6735" t="s">
        <v>4736</v>
      </c>
    </row>
    <row r="6736" spans="1:4" x14ac:dyDescent="0.25">
      <c r="A6736" t="s">
        <v>6006</v>
      </c>
      <c r="B6736" t="s">
        <v>5876</v>
      </c>
      <c r="C6736" t="s">
        <v>4725</v>
      </c>
      <c r="D6736">
        <v>449</v>
      </c>
    </row>
    <row r="6737" spans="1:4" x14ac:dyDescent="0.25">
      <c r="A6737" t="s">
        <v>6006</v>
      </c>
      <c r="B6737" t="s">
        <v>5876</v>
      </c>
      <c r="C6737" t="s">
        <v>1083</v>
      </c>
      <c r="D6737" t="b">
        <v>1</v>
      </c>
    </row>
    <row r="6738" spans="1:4" x14ac:dyDescent="0.25">
      <c r="A6738" t="s">
        <v>6006</v>
      </c>
      <c r="B6738" t="s">
        <v>5876</v>
      </c>
      <c r="C6738" t="s">
        <v>4726</v>
      </c>
      <c r="D6738" t="b">
        <v>1</v>
      </c>
    </row>
    <row r="6739" spans="1:4" x14ac:dyDescent="0.25">
      <c r="A6739" t="s">
        <v>6006</v>
      </c>
      <c r="B6739" t="s">
        <v>5876</v>
      </c>
      <c r="C6739" t="s">
        <v>4727</v>
      </c>
      <c r="D6739" t="b">
        <v>1</v>
      </c>
    </row>
    <row r="6740" spans="1:4" x14ac:dyDescent="0.25">
      <c r="A6740" t="s">
        <v>6006</v>
      </c>
      <c r="B6740" t="s">
        <v>5876</v>
      </c>
      <c r="C6740" t="s">
        <v>4728</v>
      </c>
      <c r="D6740" t="b">
        <v>0</v>
      </c>
    </row>
    <row r="6741" spans="1:4" x14ac:dyDescent="0.25">
      <c r="A6741" t="s">
        <v>6006</v>
      </c>
      <c r="B6741" t="s">
        <v>5876</v>
      </c>
      <c r="C6741" t="s">
        <v>2454</v>
      </c>
      <c r="D6741" t="b">
        <v>0</v>
      </c>
    </row>
    <row r="6742" spans="1:4" x14ac:dyDescent="0.25">
      <c r="A6742" t="s">
        <v>6006</v>
      </c>
      <c r="B6742" t="s">
        <v>5876</v>
      </c>
      <c r="C6742" t="s">
        <v>4729</v>
      </c>
      <c r="D6742">
        <v>5</v>
      </c>
    </row>
    <row r="6743" spans="1:4" x14ac:dyDescent="0.25">
      <c r="A6743" t="s">
        <v>6006</v>
      </c>
      <c r="B6743" t="s">
        <v>5876</v>
      </c>
      <c r="C6743" t="s">
        <v>4730</v>
      </c>
      <c r="D6743">
        <v>0</v>
      </c>
    </row>
    <row r="6744" spans="1:4" x14ac:dyDescent="0.25">
      <c r="A6744" t="s">
        <v>6006</v>
      </c>
      <c r="B6744" t="s">
        <v>5876</v>
      </c>
      <c r="C6744" t="s">
        <v>4731</v>
      </c>
      <c r="D6744">
        <v>2</v>
      </c>
    </row>
    <row r="6745" spans="1:4" x14ac:dyDescent="0.25">
      <c r="A6745" t="s">
        <v>6006</v>
      </c>
      <c r="B6745" t="s">
        <v>5876</v>
      </c>
      <c r="C6745" t="s">
        <v>1046</v>
      </c>
      <c r="D6745">
        <v>3</v>
      </c>
    </row>
    <row r="6746" spans="1:4" x14ac:dyDescent="0.25">
      <c r="A6746" t="s">
        <v>6006</v>
      </c>
      <c r="B6746" t="s">
        <v>5876</v>
      </c>
      <c r="C6746" t="s">
        <v>9</v>
      </c>
      <c r="D6746">
        <v>0</v>
      </c>
    </row>
    <row r="6747" spans="1:4" x14ac:dyDescent="0.25">
      <c r="A6747" t="s">
        <v>6006</v>
      </c>
      <c r="B6747" t="s">
        <v>5876</v>
      </c>
      <c r="C6747" t="s">
        <v>4733</v>
      </c>
      <c r="D6747">
        <v>1</v>
      </c>
    </row>
    <row r="6748" spans="1:4" x14ac:dyDescent="0.25">
      <c r="A6748" t="s">
        <v>6006</v>
      </c>
      <c r="B6748" t="s">
        <v>5876</v>
      </c>
      <c r="C6748" t="s">
        <v>4734</v>
      </c>
      <c r="D6748">
        <v>97</v>
      </c>
    </row>
    <row r="6749" spans="1:4" x14ac:dyDescent="0.25">
      <c r="A6749" t="s">
        <v>6006</v>
      </c>
      <c r="B6749" t="s">
        <v>5876</v>
      </c>
      <c r="C6749" t="s">
        <v>4735</v>
      </c>
      <c r="D6749">
        <v>0</v>
      </c>
    </row>
    <row r="6750" spans="1:4" x14ac:dyDescent="0.25">
      <c r="A6750" t="s">
        <v>6006</v>
      </c>
      <c r="B6750" t="s">
        <v>5876</v>
      </c>
      <c r="C6750" t="s">
        <v>1081</v>
      </c>
      <c r="D6750" t="s">
        <v>4736</v>
      </c>
    </row>
    <row r="6751" spans="1:4" x14ac:dyDescent="0.25">
      <c r="A6751" t="s">
        <v>6006</v>
      </c>
      <c r="B6751" t="s">
        <v>5877</v>
      </c>
      <c r="C6751" t="s">
        <v>4725</v>
      </c>
      <c r="D6751">
        <v>450</v>
      </c>
    </row>
    <row r="6752" spans="1:4" x14ac:dyDescent="0.25">
      <c r="A6752" t="s">
        <v>6006</v>
      </c>
      <c r="B6752" t="s">
        <v>5877</v>
      </c>
      <c r="C6752" t="s">
        <v>1083</v>
      </c>
      <c r="D6752" t="b">
        <v>1</v>
      </c>
    </row>
    <row r="6753" spans="1:4" x14ac:dyDescent="0.25">
      <c r="A6753" t="s">
        <v>6006</v>
      </c>
      <c r="B6753" t="s">
        <v>5877</v>
      </c>
      <c r="C6753" t="s">
        <v>4726</v>
      </c>
      <c r="D6753" t="b">
        <v>1</v>
      </c>
    </row>
    <row r="6754" spans="1:4" x14ac:dyDescent="0.25">
      <c r="A6754" t="s">
        <v>6006</v>
      </c>
      <c r="B6754" t="s">
        <v>5877</v>
      </c>
      <c r="C6754" t="s">
        <v>4727</v>
      </c>
      <c r="D6754" t="b">
        <v>1</v>
      </c>
    </row>
    <row r="6755" spans="1:4" x14ac:dyDescent="0.25">
      <c r="A6755" t="s">
        <v>6006</v>
      </c>
      <c r="B6755" t="s">
        <v>5877</v>
      </c>
      <c r="C6755" t="s">
        <v>4728</v>
      </c>
      <c r="D6755" t="b">
        <v>0</v>
      </c>
    </row>
    <row r="6756" spans="1:4" x14ac:dyDescent="0.25">
      <c r="A6756" t="s">
        <v>6006</v>
      </c>
      <c r="B6756" t="s">
        <v>5877</v>
      </c>
      <c r="C6756" t="s">
        <v>2454</v>
      </c>
      <c r="D6756" t="b">
        <v>0</v>
      </c>
    </row>
    <row r="6757" spans="1:4" x14ac:dyDescent="0.25">
      <c r="A6757" t="s">
        <v>6006</v>
      </c>
      <c r="B6757" t="s">
        <v>5877</v>
      </c>
      <c r="C6757" t="s">
        <v>4729</v>
      </c>
      <c r="D6757">
        <v>5</v>
      </c>
    </row>
    <row r="6758" spans="1:4" x14ac:dyDescent="0.25">
      <c r="A6758" t="s">
        <v>6006</v>
      </c>
      <c r="B6758" t="s">
        <v>5877</v>
      </c>
      <c r="C6758" t="s">
        <v>4730</v>
      </c>
      <c r="D6758">
        <v>0</v>
      </c>
    </row>
    <row r="6759" spans="1:4" x14ac:dyDescent="0.25">
      <c r="A6759" t="s">
        <v>6006</v>
      </c>
      <c r="B6759" t="s">
        <v>5877</v>
      </c>
      <c r="C6759" t="s">
        <v>4731</v>
      </c>
      <c r="D6759">
        <v>2</v>
      </c>
    </row>
    <row r="6760" spans="1:4" x14ac:dyDescent="0.25">
      <c r="A6760" t="s">
        <v>6006</v>
      </c>
      <c r="B6760" t="s">
        <v>5877</v>
      </c>
      <c r="C6760" t="s">
        <v>1046</v>
      </c>
      <c r="D6760">
        <v>3</v>
      </c>
    </row>
    <row r="6761" spans="1:4" x14ac:dyDescent="0.25">
      <c r="A6761" t="s">
        <v>6006</v>
      </c>
      <c r="B6761" t="s">
        <v>5877</v>
      </c>
      <c r="C6761" t="s">
        <v>9</v>
      </c>
      <c r="D6761">
        <v>0</v>
      </c>
    </row>
    <row r="6762" spans="1:4" x14ac:dyDescent="0.25">
      <c r="A6762" t="s">
        <v>6006</v>
      </c>
      <c r="B6762" t="s">
        <v>5877</v>
      </c>
      <c r="C6762" t="s">
        <v>4733</v>
      </c>
      <c r="D6762">
        <v>1</v>
      </c>
    </row>
    <row r="6763" spans="1:4" x14ac:dyDescent="0.25">
      <c r="A6763" t="s">
        <v>6006</v>
      </c>
      <c r="B6763" t="s">
        <v>5877</v>
      </c>
      <c r="C6763" t="s">
        <v>4734</v>
      </c>
      <c r="D6763">
        <v>98</v>
      </c>
    </row>
    <row r="6764" spans="1:4" x14ac:dyDescent="0.25">
      <c r="A6764" t="s">
        <v>6006</v>
      </c>
      <c r="B6764" t="s">
        <v>5877</v>
      </c>
      <c r="C6764" t="s">
        <v>4735</v>
      </c>
      <c r="D6764">
        <v>0</v>
      </c>
    </row>
    <row r="6765" spans="1:4" x14ac:dyDescent="0.25">
      <c r="A6765" t="s">
        <v>6006</v>
      </c>
      <c r="B6765" t="s">
        <v>5877</v>
      </c>
      <c r="C6765" t="s">
        <v>1081</v>
      </c>
      <c r="D6765" t="s">
        <v>4736</v>
      </c>
    </row>
    <row r="6766" spans="1:4" x14ac:dyDescent="0.25">
      <c r="A6766" t="s">
        <v>6006</v>
      </c>
      <c r="B6766" t="s">
        <v>5878</v>
      </c>
      <c r="C6766" t="s">
        <v>4725</v>
      </c>
      <c r="D6766">
        <v>451</v>
      </c>
    </row>
    <row r="6767" spans="1:4" x14ac:dyDescent="0.25">
      <c r="A6767" t="s">
        <v>6006</v>
      </c>
      <c r="B6767" t="s">
        <v>5878</v>
      </c>
      <c r="C6767" t="s">
        <v>1083</v>
      </c>
      <c r="D6767" t="b">
        <v>1</v>
      </c>
    </row>
    <row r="6768" spans="1:4" x14ac:dyDescent="0.25">
      <c r="A6768" t="s">
        <v>6006</v>
      </c>
      <c r="B6768" t="s">
        <v>5878</v>
      </c>
      <c r="C6768" t="s">
        <v>4726</v>
      </c>
      <c r="D6768" t="b">
        <v>1</v>
      </c>
    </row>
    <row r="6769" spans="1:4" x14ac:dyDescent="0.25">
      <c r="A6769" t="s">
        <v>6006</v>
      </c>
      <c r="B6769" t="s">
        <v>5878</v>
      </c>
      <c r="C6769" t="s">
        <v>4727</v>
      </c>
      <c r="D6769" t="b">
        <v>0</v>
      </c>
    </row>
    <row r="6770" spans="1:4" x14ac:dyDescent="0.25">
      <c r="A6770" t="s">
        <v>6006</v>
      </c>
      <c r="B6770" t="s">
        <v>5878</v>
      </c>
      <c r="C6770" t="s">
        <v>4728</v>
      </c>
      <c r="D6770" t="b">
        <v>0</v>
      </c>
    </row>
    <row r="6771" spans="1:4" x14ac:dyDescent="0.25">
      <c r="A6771" t="s">
        <v>6006</v>
      </c>
      <c r="B6771" t="s">
        <v>5878</v>
      </c>
      <c r="C6771" t="s">
        <v>2454</v>
      </c>
      <c r="D6771" t="b">
        <v>0</v>
      </c>
    </row>
    <row r="6772" spans="1:4" x14ac:dyDescent="0.25">
      <c r="A6772" t="s">
        <v>6006</v>
      </c>
      <c r="B6772" t="s">
        <v>5878</v>
      </c>
      <c r="C6772" t="s">
        <v>4729</v>
      </c>
      <c r="D6772">
        <v>5</v>
      </c>
    </row>
    <row r="6773" spans="1:4" x14ac:dyDescent="0.25">
      <c r="A6773" t="s">
        <v>6006</v>
      </c>
      <c r="B6773" t="s">
        <v>5878</v>
      </c>
      <c r="C6773" t="s">
        <v>4730</v>
      </c>
      <c r="D6773">
        <v>0</v>
      </c>
    </row>
    <row r="6774" spans="1:4" x14ac:dyDescent="0.25">
      <c r="A6774" t="s">
        <v>6006</v>
      </c>
      <c r="B6774" t="s">
        <v>5878</v>
      </c>
      <c r="C6774" t="s">
        <v>4731</v>
      </c>
      <c r="D6774">
        <v>2</v>
      </c>
    </row>
    <row r="6775" spans="1:4" x14ac:dyDescent="0.25">
      <c r="A6775" t="s">
        <v>6006</v>
      </c>
      <c r="B6775" t="s">
        <v>5878</v>
      </c>
      <c r="C6775" t="s">
        <v>1046</v>
      </c>
      <c r="D6775">
        <v>3</v>
      </c>
    </row>
    <row r="6776" spans="1:4" x14ac:dyDescent="0.25">
      <c r="A6776" t="s">
        <v>6006</v>
      </c>
      <c r="B6776" t="s">
        <v>5878</v>
      </c>
      <c r="C6776" t="s">
        <v>9</v>
      </c>
      <c r="D6776">
        <v>0</v>
      </c>
    </row>
    <row r="6777" spans="1:4" x14ac:dyDescent="0.25">
      <c r="A6777" t="s">
        <v>6006</v>
      </c>
      <c r="B6777" t="s">
        <v>5878</v>
      </c>
      <c r="C6777" t="s">
        <v>4733</v>
      </c>
      <c r="D6777">
        <v>1</v>
      </c>
    </row>
    <row r="6778" spans="1:4" x14ac:dyDescent="0.25">
      <c r="A6778" t="s">
        <v>6006</v>
      </c>
      <c r="B6778" t="s">
        <v>5878</v>
      </c>
      <c r="C6778" t="s">
        <v>4734</v>
      </c>
      <c r="D6778">
        <v>99</v>
      </c>
    </row>
    <row r="6779" spans="1:4" x14ac:dyDescent="0.25">
      <c r="A6779" t="s">
        <v>6006</v>
      </c>
      <c r="B6779" t="s">
        <v>5878</v>
      </c>
      <c r="C6779" t="s">
        <v>4735</v>
      </c>
      <c r="D6779">
        <v>0</v>
      </c>
    </row>
    <row r="6780" spans="1:4" x14ac:dyDescent="0.25">
      <c r="A6780" t="s">
        <v>6006</v>
      </c>
      <c r="B6780" t="s">
        <v>5878</v>
      </c>
      <c r="C6780" t="s">
        <v>1081</v>
      </c>
      <c r="D6780" t="s">
        <v>4736</v>
      </c>
    </row>
    <row r="6781" spans="1:4" x14ac:dyDescent="0.25">
      <c r="A6781" t="s">
        <v>6006</v>
      </c>
      <c r="B6781" t="s">
        <v>5879</v>
      </c>
      <c r="C6781" t="s">
        <v>4725</v>
      </c>
      <c r="D6781">
        <v>452</v>
      </c>
    </row>
    <row r="6782" spans="1:4" x14ac:dyDescent="0.25">
      <c r="A6782" t="s">
        <v>6006</v>
      </c>
      <c r="B6782" t="s">
        <v>5879</v>
      </c>
      <c r="C6782" t="s">
        <v>1083</v>
      </c>
      <c r="D6782" t="b">
        <v>1</v>
      </c>
    </row>
    <row r="6783" spans="1:4" x14ac:dyDescent="0.25">
      <c r="A6783" t="s">
        <v>6006</v>
      </c>
      <c r="B6783" t="s">
        <v>5879</v>
      </c>
      <c r="C6783" t="s">
        <v>4726</v>
      </c>
      <c r="D6783" t="b">
        <v>1</v>
      </c>
    </row>
    <row r="6784" spans="1:4" x14ac:dyDescent="0.25">
      <c r="A6784" t="s">
        <v>6006</v>
      </c>
      <c r="B6784" t="s">
        <v>5879</v>
      </c>
      <c r="C6784" t="s">
        <v>4727</v>
      </c>
      <c r="D6784" t="b">
        <v>0</v>
      </c>
    </row>
    <row r="6785" spans="1:4" x14ac:dyDescent="0.25">
      <c r="A6785" t="s">
        <v>6006</v>
      </c>
      <c r="B6785" t="s">
        <v>5879</v>
      </c>
      <c r="C6785" t="s">
        <v>4728</v>
      </c>
      <c r="D6785" t="b">
        <v>0</v>
      </c>
    </row>
    <row r="6786" spans="1:4" x14ac:dyDescent="0.25">
      <c r="A6786" t="s">
        <v>6006</v>
      </c>
      <c r="B6786" t="s">
        <v>5879</v>
      </c>
      <c r="C6786" t="s">
        <v>2454</v>
      </c>
      <c r="D6786" t="b">
        <v>0</v>
      </c>
    </row>
    <row r="6787" spans="1:4" x14ac:dyDescent="0.25">
      <c r="A6787" t="s">
        <v>6006</v>
      </c>
      <c r="B6787" t="s">
        <v>5879</v>
      </c>
      <c r="C6787" t="s">
        <v>4729</v>
      </c>
      <c r="D6787">
        <v>5</v>
      </c>
    </row>
    <row r="6788" spans="1:4" x14ac:dyDescent="0.25">
      <c r="A6788" t="s">
        <v>6006</v>
      </c>
      <c r="B6788" t="s">
        <v>5879</v>
      </c>
      <c r="C6788" t="s">
        <v>4730</v>
      </c>
      <c r="D6788">
        <v>0</v>
      </c>
    </row>
    <row r="6789" spans="1:4" x14ac:dyDescent="0.25">
      <c r="A6789" t="s">
        <v>6006</v>
      </c>
      <c r="B6789" t="s">
        <v>5879</v>
      </c>
      <c r="C6789" t="s">
        <v>4731</v>
      </c>
      <c r="D6789">
        <v>2</v>
      </c>
    </row>
    <row r="6790" spans="1:4" x14ac:dyDescent="0.25">
      <c r="A6790" t="s">
        <v>6006</v>
      </c>
      <c r="B6790" t="s">
        <v>5879</v>
      </c>
      <c r="C6790" t="s">
        <v>1046</v>
      </c>
      <c r="D6790">
        <v>3</v>
      </c>
    </row>
    <row r="6791" spans="1:4" x14ac:dyDescent="0.25">
      <c r="A6791" t="s">
        <v>6006</v>
      </c>
      <c r="B6791" t="s">
        <v>5879</v>
      </c>
      <c r="C6791" t="s">
        <v>9</v>
      </c>
      <c r="D6791">
        <v>0</v>
      </c>
    </row>
    <row r="6792" spans="1:4" x14ac:dyDescent="0.25">
      <c r="A6792" t="s">
        <v>6006</v>
      </c>
      <c r="B6792" t="s">
        <v>5879</v>
      </c>
      <c r="C6792" t="s">
        <v>4733</v>
      </c>
      <c r="D6792">
        <v>1</v>
      </c>
    </row>
    <row r="6793" spans="1:4" x14ac:dyDescent="0.25">
      <c r="A6793" t="s">
        <v>6006</v>
      </c>
      <c r="B6793" t="s">
        <v>5879</v>
      </c>
      <c r="C6793" t="s">
        <v>4734</v>
      </c>
      <c r="D6793">
        <v>100</v>
      </c>
    </row>
    <row r="6794" spans="1:4" x14ac:dyDescent="0.25">
      <c r="A6794" t="s">
        <v>6006</v>
      </c>
      <c r="B6794" t="s">
        <v>5879</v>
      </c>
      <c r="C6794" t="s">
        <v>4735</v>
      </c>
      <c r="D6794">
        <v>0</v>
      </c>
    </row>
    <row r="6795" spans="1:4" x14ac:dyDescent="0.25">
      <c r="A6795" t="s">
        <v>6006</v>
      </c>
      <c r="B6795" t="s">
        <v>5879</v>
      </c>
      <c r="C6795" t="s">
        <v>1081</v>
      </c>
      <c r="D6795" t="s">
        <v>4736</v>
      </c>
    </row>
    <row r="6796" spans="1:4" x14ac:dyDescent="0.25">
      <c r="A6796" t="s">
        <v>6006</v>
      </c>
      <c r="B6796" t="s">
        <v>5880</v>
      </c>
      <c r="C6796" t="s">
        <v>4725</v>
      </c>
      <c r="D6796">
        <v>453</v>
      </c>
    </row>
    <row r="6797" spans="1:4" x14ac:dyDescent="0.25">
      <c r="A6797" t="s">
        <v>6006</v>
      </c>
      <c r="B6797" t="s">
        <v>5880</v>
      </c>
      <c r="C6797" t="s">
        <v>1083</v>
      </c>
      <c r="D6797" t="b">
        <v>1</v>
      </c>
    </row>
    <row r="6798" spans="1:4" x14ac:dyDescent="0.25">
      <c r="A6798" t="s">
        <v>6006</v>
      </c>
      <c r="B6798" t="s">
        <v>5880</v>
      </c>
      <c r="C6798" t="s">
        <v>4726</v>
      </c>
      <c r="D6798" t="b">
        <v>1</v>
      </c>
    </row>
    <row r="6799" spans="1:4" x14ac:dyDescent="0.25">
      <c r="A6799" t="s">
        <v>6006</v>
      </c>
      <c r="B6799" t="s">
        <v>5880</v>
      </c>
      <c r="C6799" t="s">
        <v>4727</v>
      </c>
      <c r="D6799" t="b">
        <v>0</v>
      </c>
    </row>
    <row r="6800" spans="1:4" x14ac:dyDescent="0.25">
      <c r="A6800" t="s">
        <v>6006</v>
      </c>
      <c r="B6800" t="s">
        <v>5880</v>
      </c>
      <c r="C6800" t="s">
        <v>4728</v>
      </c>
      <c r="D6800" t="b">
        <v>0</v>
      </c>
    </row>
    <row r="6801" spans="1:4" x14ac:dyDescent="0.25">
      <c r="A6801" t="s">
        <v>6006</v>
      </c>
      <c r="B6801" t="s">
        <v>5880</v>
      </c>
      <c r="C6801" t="s">
        <v>2454</v>
      </c>
      <c r="D6801" t="b">
        <v>0</v>
      </c>
    </row>
    <row r="6802" spans="1:4" x14ac:dyDescent="0.25">
      <c r="A6802" t="s">
        <v>6006</v>
      </c>
      <c r="B6802" t="s">
        <v>5880</v>
      </c>
      <c r="C6802" t="s">
        <v>4729</v>
      </c>
      <c r="D6802">
        <v>5</v>
      </c>
    </row>
    <row r="6803" spans="1:4" x14ac:dyDescent="0.25">
      <c r="A6803" t="s">
        <v>6006</v>
      </c>
      <c r="B6803" t="s">
        <v>5880</v>
      </c>
      <c r="C6803" t="s">
        <v>4730</v>
      </c>
      <c r="D6803">
        <v>0</v>
      </c>
    </row>
    <row r="6804" spans="1:4" x14ac:dyDescent="0.25">
      <c r="A6804" t="s">
        <v>6006</v>
      </c>
      <c r="B6804" t="s">
        <v>5880</v>
      </c>
      <c r="C6804" t="s">
        <v>4731</v>
      </c>
      <c r="D6804">
        <v>2</v>
      </c>
    </row>
    <row r="6805" spans="1:4" x14ac:dyDescent="0.25">
      <c r="A6805" t="s">
        <v>6006</v>
      </c>
      <c r="B6805" t="s">
        <v>5880</v>
      </c>
      <c r="C6805" t="s">
        <v>1046</v>
      </c>
      <c r="D6805">
        <v>3</v>
      </c>
    </row>
    <row r="6806" spans="1:4" x14ac:dyDescent="0.25">
      <c r="A6806" t="s">
        <v>6006</v>
      </c>
      <c r="B6806" t="s">
        <v>5880</v>
      </c>
      <c r="C6806" t="s">
        <v>9</v>
      </c>
      <c r="D6806">
        <v>0</v>
      </c>
    </row>
    <row r="6807" spans="1:4" x14ac:dyDescent="0.25">
      <c r="A6807" t="s">
        <v>6006</v>
      </c>
      <c r="B6807" t="s">
        <v>5880</v>
      </c>
      <c r="C6807" t="s">
        <v>4733</v>
      </c>
      <c r="D6807">
        <v>1</v>
      </c>
    </row>
    <row r="6808" spans="1:4" x14ac:dyDescent="0.25">
      <c r="A6808" t="s">
        <v>6006</v>
      </c>
      <c r="B6808" t="s">
        <v>5880</v>
      </c>
      <c r="C6808" t="s">
        <v>4734</v>
      </c>
      <c r="D6808">
        <v>101</v>
      </c>
    </row>
    <row r="6809" spans="1:4" x14ac:dyDescent="0.25">
      <c r="A6809" t="s">
        <v>6006</v>
      </c>
      <c r="B6809" t="s">
        <v>5880</v>
      </c>
      <c r="C6809" t="s">
        <v>4735</v>
      </c>
      <c r="D6809">
        <v>0</v>
      </c>
    </row>
    <row r="6810" spans="1:4" x14ac:dyDescent="0.25">
      <c r="A6810" t="s">
        <v>6006</v>
      </c>
      <c r="B6810" t="s">
        <v>5880</v>
      </c>
      <c r="C6810" t="s">
        <v>1081</v>
      </c>
      <c r="D6810" t="s">
        <v>4736</v>
      </c>
    </row>
    <row r="6811" spans="1:4" x14ac:dyDescent="0.25">
      <c r="A6811" t="s">
        <v>6006</v>
      </c>
      <c r="B6811" t="s">
        <v>5881</v>
      </c>
      <c r="C6811" t="s">
        <v>4725</v>
      </c>
      <c r="D6811">
        <v>454</v>
      </c>
    </row>
    <row r="6812" spans="1:4" x14ac:dyDescent="0.25">
      <c r="A6812" t="s">
        <v>6006</v>
      </c>
      <c r="B6812" t="s">
        <v>5881</v>
      </c>
      <c r="C6812" t="s">
        <v>1083</v>
      </c>
      <c r="D6812" t="b">
        <v>1</v>
      </c>
    </row>
    <row r="6813" spans="1:4" x14ac:dyDescent="0.25">
      <c r="A6813" t="s">
        <v>6006</v>
      </c>
      <c r="B6813" t="s">
        <v>5881</v>
      </c>
      <c r="C6813" t="s">
        <v>4726</v>
      </c>
      <c r="D6813" t="b">
        <v>1</v>
      </c>
    </row>
    <row r="6814" spans="1:4" x14ac:dyDescent="0.25">
      <c r="A6814" t="s">
        <v>6006</v>
      </c>
      <c r="B6814" t="s">
        <v>5881</v>
      </c>
      <c r="C6814" t="s">
        <v>4727</v>
      </c>
      <c r="D6814" t="b">
        <v>0</v>
      </c>
    </row>
    <row r="6815" spans="1:4" x14ac:dyDescent="0.25">
      <c r="A6815" t="s">
        <v>6006</v>
      </c>
      <c r="B6815" t="s">
        <v>5881</v>
      </c>
      <c r="C6815" t="s">
        <v>4728</v>
      </c>
      <c r="D6815" t="b">
        <v>0</v>
      </c>
    </row>
    <row r="6816" spans="1:4" x14ac:dyDescent="0.25">
      <c r="A6816" t="s">
        <v>6006</v>
      </c>
      <c r="B6816" t="s">
        <v>5881</v>
      </c>
      <c r="C6816" t="s">
        <v>2454</v>
      </c>
      <c r="D6816" t="b">
        <v>0</v>
      </c>
    </row>
    <row r="6817" spans="1:4" x14ac:dyDescent="0.25">
      <c r="A6817" t="s">
        <v>6006</v>
      </c>
      <c r="B6817" t="s">
        <v>5881</v>
      </c>
      <c r="C6817" t="s">
        <v>4729</v>
      </c>
      <c r="D6817">
        <v>5</v>
      </c>
    </row>
    <row r="6818" spans="1:4" x14ac:dyDescent="0.25">
      <c r="A6818" t="s">
        <v>6006</v>
      </c>
      <c r="B6818" t="s">
        <v>5881</v>
      </c>
      <c r="C6818" t="s">
        <v>4730</v>
      </c>
      <c r="D6818">
        <v>0</v>
      </c>
    </row>
    <row r="6819" spans="1:4" x14ac:dyDescent="0.25">
      <c r="A6819" t="s">
        <v>6006</v>
      </c>
      <c r="B6819" t="s">
        <v>5881</v>
      </c>
      <c r="C6819" t="s">
        <v>4731</v>
      </c>
      <c r="D6819">
        <v>2</v>
      </c>
    </row>
    <row r="6820" spans="1:4" x14ac:dyDescent="0.25">
      <c r="A6820" t="s">
        <v>6006</v>
      </c>
      <c r="B6820" t="s">
        <v>5881</v>
      </c>
      <c r="C6820" t="s">
        <v>1046</v>
      </c>
      <c r="D6820">
        <v>3</v>
      </c>
    </row>
    <row r="6821" spans="1:4" x14ac:dyDescent="0.25">
      <c r="A6821" t="s">
        <v>6006</v>
      </c>
      <c r="B6821" t="s">
        <v>5881</v>
      </c>
      <c r="C6821" t="s">
        <v>9</v>
      </c>
      <c r="D6821">
        <v>0</v>
      </c>
    </row>
    <row r="6822" spans="1:4" x14ac:dyDescent="0.25">
      <c r="A6822" t="s">
        <v>6006</v>
      </c>
      <c r="B6822" t="s">
        <v>5881</v>
      </c>
      <c r="C6822" t="s">
        <v>4733</v>
      </c>
      <c r="D6822">
        <v>1</v>
      </c>
    </row>
    <row r="6823" spans="1:4" x14ac:dyDescent="0.25">
      <c r="A6823" t="s">
        <v>6006</v>
      </c>
      <c r="B6823" t="s">
        <v>5881</v>
      </c>
      <c r="C6823" t="s">
        <v>4734</v>
      </c>
      <c r="D6823">
        <v>102</v>
      </c>
    </row>
    <row r="6824" spans="1:4" x14ac:dyDescent="0.25">
      <c r="A6824" t="s">
        <v>6006</v>
      </c>
      <c r="B6824" t="s">
        <v>5881</v>
      </c>
      <c r="C6824" t="s">
        <v>4735</v>
      </c>
      <c r="D6824">
        <v>0</v>
      </c>
    </row>
    <row r="6825" spans="1:4" x14ac:dyDescent="0.25">
      <c r="A6825" t="s">
        <v>6006</v>
      </c>
      <c r="B6825" t="s">
        <v>5881</v>
      </c>
      <c r="C6825" t="s">
        <v>1081</v>
      </c>
      <c r="D6825" t="s">
        <v>4736</v>
      </c>
    </row>
    <row r="6826" spans="1:4" x14ac:dyDescent="0.25">
      <c r="A6826" t="s">
        <v>6006</v>
      </c>
      <c r="B6826" t="s">
        <v>5882</v>
      </c>
      <c r="C6826" t="s">
        <v>4725</v>
      </c>
      <c r="D6826">
        <v>455</v>
      </c>
    </row>
    <row r="6827" spans="1:4" x14ac:dyDescent="0.25">
      <c r="A6827" t="s">
        <v>6006</v>
      </c>
      <c r="B6827" t="s">
        <v>5882</v>
      </c>
      <c r="C6827" t="s">
        <v>1083</v>
      </c>
      <c r="D6827" t="b">
        <v>1</v>
      </c>
    </row>
    <row r="6828" spans="1:4" x14ac:dyDescent="0.25">
      <c r="A6828" t="s">
        <v>6006</v>
      </c>
      <c r="B6828" t="s">
        <v>5882</v>
      </c>
      <c r="C6828" t="s">
        <v>4726</v>
      </c>
      <c r="D6828" t="b">
        <v>1</v>
      </c>
    </row>
    <row r="6829" spans="1:4" x14ac:dyDescent="0.25">
      <c r="A6829" t="s">
        <v>6006</v>
      </c>
      <c r="B6829" t="s">
        <v>5882</v>
      </c>
      <c r="C6829" t="s">
        <v>4727</v>
      </c>
      <c r="D6829" t="b">
        <v>1</v>
      </c>
    </row>
    <row r="6830" spans="1:4" x14ac:dyDescent="0.25">
      <c r="A6830" t="s">
        <v>6006</v>
      </c>
      <c r="B6830" t="s">
        <v>5882</v>
      </c>
      <c r="C6830" t="s">
        <v>4728</v>
      </c>
      <c r="D6830" t="b">
        <v>0</v>
      </c>
    </row>
    <row r="6831" spans="1:4" x14ac:dyDescent="0.25">
      <c r="A6831" t="s">
        <v>6006</v>
      </c>
      <c r="B6831" t="s">
        <v>5882</v>
      </c>
      <c r="C6831" t="s">
        <v>2454</v>
      </c>
      <c r="D6831" t="b">
        <v>0</v>
      </c>
    </row>
    <row r="6832" spans="1:4" x14ac:dyDescent="0.25">
      <c r="A6832" t="s">
        <v>6006</v>
      </c>
      <c r="B6832" t="s">
        <v>5882</v>
      </c>
      <c r="C6832" t="s">
        <v>4729</v>
      </c>
      <c r="D6832">
        <v>5</v>
      </c>
    </row>
    <row r="6833" spans="1:4" x14ac:dyDescent="0.25">
      <c r="A6833" t="s">
        <v>6006</v>
      </c>
      <c r="B6833" t="s">
        <v>5882</v>
      </c>
      <c r="C6833" t="s">
        <v>4730</v>
      </c>
      <c r="D6833">
        <v>0</v>
      </c>
    </row>
    <row r="6834" spans="1:4" x14ac:dyDescent="0.25">
      <c r="A6834" t="s">
        <v>6006</v>
      </c>
      <c r="B6834" t="s">
        <v>5882</v>
      </c>
      <c r="C6834" t="s">
        <v>4731</v>
      </c>
      <c r="D6834">
        <v>2</v>
      </c>
    </row>
    <row r="6835" spans="1:4" x14ac:dyDescent="0.25">
      <c r="A6835" t="s">
        <v>6006</v>
      </c>
      <c r="B6835" t="s">
        <v>5882</v>
      </c>
      <c r="C6835" t="s">
        <v>1046</v>
      </c>
      <c r="D6835">
        <v>3</v>
      </c>
    </row>
    <row r="6836" spans="1:4" x14ac:dyDescent="0.25">
      <c r="A6836" t="s">
        <v>6006</v>
      </c>
      <c r="B6836" t="s">
        <v>5882</v>
      </c>
      <c r="C6836" t="s">
        <v>9</v>
      </c>
      <c r="D6836">
        <v>0</v>
      </c>
    </row>
    <row r="6837" spans="1:4" x14ac:dyDescent="0.25">
      <c r="A6837" t="s">
        <v>6006</v>
      </c>
      <c r="B6837" t="s">
        <v>5882</v>
      </c>
      <c r="C6837" t="s">
        <v>4733</v>
      </c>
      <c r="D6837">
        <v>1</v>
      </c>
    </row>
    <row r="6838" spans="1:4" x14ac:dyDescent="0.25">
      <c r="A6838" t="s">
        <v>6006</v>
      </c>
      <c r="B6838" t="s">
        <v>5882</v>
      </c>
      <c r="C6838" t="s">
        <v>4734</v>
      </c>
      <c r="D6838">
        <v>103</v>
      </c>
    </row>
    <row r="6839" spans="1:4" x14ac:dyDescent="0.25">
      <c r="A6839" t="s">
        <v>6006</v>
      </c>
      <c r="B6839" t="s">
        <v>5882</v>
      </c>
      <c r="C6839" t="s">
        <v>4735</v>
      </c>
      <c r="D6839">
        <v>0</v>
      </c>
    </row>
    <row r="6840" spans="1:4" x14ac:dyDescent="0.25">
      <c r="A6840" t="s">
        <v>6006</v>
      </c>
      <c r="B6840" t="s">
        <v>5882</v>
      </c>
      <c r="C6840" t="s">
        <v>1081</v>
      </c>
      <c r="D6840" t="s">
        <v>4736</v>
      </c>
    </row>
    <row r="6841" spans="1:4" x14ac:dyDescent="0.25">
      <c r="A6841" t="s">
        <v>6006</v>
      </c>
      <c r="B6841" t="s">
        <v>163</v>
      </c>
      <c r="C6841" t="s">
        <v>4725</v>
      </c>
      <c r="D6841">
        <v>456</v>
      </c>
    </row>
    <row r="6842" spans="1:4" x14ac:dyDescent="0.25">
      <c r="A6842" t="s">
        <v>6006</v>
      </c>
      <c r="B6842" t="s">
        <v>163</v>
      </c>
      <c r="C6842" t="s">
        <v>1083</v>
      </c>
      <c r="D6842" t="b">
        <v>1</v>
      </c>
    </row>
    <row r="6843" spans="1:4" x14ac:dyDescent="0.25">
      <c r="A6843" t="s">
        <v>6006</v>
      </c>
      <c r="B6843" t="s">
        <v>163</v>
      </c>
      <c r="C6843" t="s">
        <v>4726</v>
      </c>
      <c r="D6843" t="b">
        <v>1</v>
      </c>
    </row>
    <row r="6844" spans="1:4" x14ac:dyDescent="0.25">
      <c r="A6844" t="s">
        <v>6006</v>
      </c>
      <c r="B6844" t="s">
        <v>163</v>
      </c>
      <c r="C6844" t="s">
        <v>4727</v>
      </c>
      <c r="D6844" t="b">
        <v>1</v>
      </c>
    </row>
    <row r="6845" spans="1:4" x14ac:dyDescent="0.25">
      <c r="A6845" t="s">
        <v>6006</v>
      </c>
      <c r="B6845" t="s">
        <v>163</v>
      </c>
      <c r="C6845" t="s">
        <v>4728</v>
      </c>
      <c r="D6845" t="b">
        <v>0</v>
      </c>
    </row>
    <row r="6846" spans="1:4" x14ac:dyDescent="0.25">
      <c r="A6846" t="s">
        <v>6006</v>
      </c>
      <c r="B6846" t="s">
        <v>163</v>
      </c>
      <c r="C6846" t="s">
        <v>2454</v>
      </c>
      <c r="D6846" t="b">
        <v>0</v>
      </c>
    </row>
    <row r="6847" spans="1:4" x14ac:dyDescent="0.25">
      <c r="A6847" t="s">
        <v>6006</v>
      </c>
      <c r="B6847" t="s">
        <v>163</v>
      </c>
      <c r="C6847" t="s">
        <v>4729</v>
      </c>
      <c r="D6847">
        <v>5</v>
      </c>
    </row>
    <row r="6848" spans="1:4" x14ac:dyDescent="0.25">
      <c r="A6848" t="s">
        <v>6006</v>
      </c>
      <c r="B6848" t="s">
        <v>163</v>
      </c>
      <c r="C6848" t="s">
        <v>4730</v>
      </c>
      <c r="D6848">
        <v>0</v>
      </c>
    </row>
    <row r="6849" spans="1:4" x14ac:dyDescent="0.25">
      <c r="A6849" t="s">
        <v>6006</v>
      </c>
      <c r="B6849" t="s">
        <v>163</v>
      </c>
      <c r="C6849" t="s">
        <v>4731</v>
      </c>
      <c r="D6849">
        <v>2</v>
      </c>
    </row>
    <row r="6850" spans="1:4" x14ac:dyDescent="0.25">
      <c r="A6850" t="s">
        <v>6006</v>
      </c>
      <c r="B6850" t="s">
        <v>163</v>
      </c>
      <c r="C6850" t="s">
        <v>1046</v>
      </c>
      <c r="D6850">
        <v>3</v>
      </c>
    </row>
    <row r="6851" spans="1:4" x14ac:dyDescent="0.25">
      <c r="A6851" t="s">
        <v>6006</v>
      </c>
      <c r="B6851" t="s">
        <v>163</v>
      </c>
      <c r="C6851" t="s">
        <v>9</v>
      </c>
      <c r="D6851">
        <v>0</v>
      </c>
    </row>
    <row r="6852" spans="1:4" x14ac:dyDescent="0.25">
      <c r="A6852" t="s">
        <v>6006</v>
      </c>
      <c r="B6852" t="s">
        <v>163</v>
      </c>
      <c r="C6852" t="s">
        <v>4733</v>
      </c>
      <c r="D6852">
        <v>1</v>
      </c>
    </row>
    <row r="6853" spans="1:4" x14ac:dyDescent="0.25">
      <c r="A6853" t="s">
        <v>6006</v>
      </c>
      <c r="B6853" t="s">
        <v>163</v>
      </c>
      <c r="C6853" t="s">
        <v>4734</v>
      </c>
      <c r="D6853">
        <v>104</v>
      </c>
    </row>
    <row r="6854" spans="1:4" x14ac:dyDescent="0.25">
      <c r="A6854" t="s">
        <v>6006</v>
      </c>
      <c r="B6854" t="s">
        <v>163</v>
      </c>
      <c r="C6854" t="s">
        <v>4735</v>
      </c>
      <c r="D6854">
        <v>0</v>
      </c>
    </row>
    <row r="6855" spans="1:4" x14ac:dyDescent="0.25">
      <c r="A6855" t="s">
        <v>6006</v>
      </c>
      <c r="B6855" t="s">
        <v>163</v>
      </c>
      <c r="C6855" t="s">
        <v>1081</v>
      </c>
      <c r="D6855" t="s">
        <v>3111</v>
      </c>
    </row>
    <row r="6856" spans="1:4" x14ac:dyDescent="0.25">
      <c r="A6856" t="s">
        <v>6006</v>
      </c>
      <c r="B6856" t="s">
        <v>6007</v>
      </c>
      <c r="C6856" t="s">
        <v>4725</v>
      </c>
      <c r="D6856">
        <v>457</v>
      </c>
    </row>
    <row r="6857" spans="1:4" x14ac:dyDescent="0.25">
      <c r="A6857" t="s">
        <v>6006</v>
      </c>
      <c r="B6857" t="s">
        <v>6007</v>
      </c>
      <c r="C6857" t="s">
        <v>1083</v>
      </c>
      <c r="D6857" t="b">
        <v>1</v>
      </c>
    </row>
    <row r="6858" spans="1:4" x14ac:dyDescent="0.25">
      <c r="A6858" t="s">
        <v>6006</v>
      </c>
      <c r="B6858" t="s">
        <v>6007</v>
      </c>
      <c r="C6858" t="s">
        <v>4726</v>
      </c>
      <c r="D6858" t="b">
        <v>1</v>
      </c>
    </row>
    <row r="6859" spans="1:4" x14ac:dyDescent="0.25">
      <c r="A6859" t="s">
        <v>6006</v>
      </c>
      <c r="B6859" t="s">
        <v>6007</v>
      </c>
      <c r="C6859" t="s">
        <v>4727</v>
      </c>
      <c r="D6859" t="b">
        <v>1</v>
      </c>
    </row>
    <row r="6860" spans="1:4" x14ac:dyDescent="0.25">
      <c r="A6860" t="s">
        <v>6006</v>
      </c>
      <c r="B6860" t="s">
        <v>6007</v>
      </c>
      <c r="C6860" t="s">
        <v>4728</v>
      </c>
      <c r="D6860" t="b">
        <v>0</v>
      </c>
    </row>
    <row r="6861" spans="1:4" x14ac:dyDescent="0.25">
      <c r="A6861" t="s">
        <v>6006</v>
      </c>
      <c r="B6861" t="s">
        <v>6007</v>
      </c>
      <c r="C6861" t="s">
        <v>2454</v>
      </c>
      <c r="D6861" t="b">
        <v>0</v>
      </c>
    </row>
    <row r="6862" spans="1:4" x14ac:dyDescent="0.25">
      <c r="A6862" t="s">
        <v>6006</v>
      </c>
      <c r="B6862" t="s">
        <v>6007</v>
      </c>
      <c r="C6862" t="s">
        <v>4729</v>
      </c>
      <c r="D6862">
        <v>5</v>
      </c>
    </row>
    <row r="6863" spans="1:4" x14ac:dyDescent="0.25">
      <c r="A6863" t="s">
        <v>6006</v>
      </c>
      <c r="B6863" t="s">
        <v>6007</v>
      </c>
      <c r="C6863" t="s">
        <v>4730</v>
      </c>
      <c r="D6863">
        <v>0</v>
      </c>
    </row>
    <row r="6864" spans="1:4" x14ac:dyDescent="0.25">
      <c r="A6864" t="s">
        <v>6006</v>
      </c>
      <c r="B6864" t="s">
        <v>6007</v>
      </c>
      <c r="C6864" t="s">
        <v>4731</v>
      </c>
      <c r="D6864">
        <v>2</v>
      </c>
    </row>
    <row r="6865" spans="1:4" x14ac:dyDescent="0.25">
      <c r="A6865" t="s">
        <v>6006</v>
      </c>
      <c r="B6865" t="s">
        <v>6007</v>
      </c>
      <c r="C6865" t="s">
        <v>1046</v>
      </c>
      <c r="D6865">
        <v>0</v>
      </c>
    </row>
    <row r="6866" spans="1:4" x14ac:dyDescent="0.25">
      <c r="A6866" t="s">
        <v>6006</v>
      </c>
      <c r="B6866" t="s">
        <v>6007</v>
      </c>
      <c r="C6866" t="s">
        <v>9</v>
      </c>
      <c r="D6866">
        <v>0</v>
      </c>
    </row>
    <row r="6867" spans="1:4" x14ac:dyDescent="0.25">
      <c r="A6867" t="s">
        <v>6006</v>
      </c>
      <c r="B6867" t="s">
        <v>6007</v>
      </c>
      <c r="C6867" t="s">
        <v>4733</v>
      </c>
      <c r="D6867">
        <v>1</v>
      </c>
    </row>
    <row r="6868" spans="1:4" x14ac:dyDescent="0.25">
      <c r="A6868" t="s">
        <v>6006</v>
      </c>
      <c r="B6868" t="s">
        <v>6007</v>
      </c>
      <c r="C6868" t="s">
        <v>4734</v>
      </c>
      <c r="D6868">
        <v>105</v>
      </c>
    </row>
    <row r="6869" spans="1:4" x14ac:dyDescent="0.25">
      <c r="A6869" t="s">
        <v>6006</v>
      </c>
      <c r="B6869" t="s">
        <v>6007</v>
      </c>
      <c r="C6869" t="s">
        <v>4735</v>
      </c>
      <c r="D6869">
        <v>0</v>
      </c>
    </row>
    <row r="6870" spans="1:4" x14ac:dyDescent="0.25">
      <c r="A6870" t="s">
        <v>6006</v>
      </c>
      <c r="B6870" t="s">
        <v>6007</v>
      </c>
      <c r="C6870" t="s">
        <v>1081</v>
      </c>
      <c r="D6870" t="s">
        <v>3111</v>
      </c>
    </row>
    <row r="6871" spans="1:4" x14ac:dyDescent="0.25">
      <c r="A6871" t="s">
        <v>6006</v>
      </c>
      <c r="B6871" t="s">
        <v>6008</v>
      </c>
      <c r="C6871" t="s">
        <v>4725</v>
      </c>
      <c r="D6871">
        <v>458</v>
      </c>
    </row>
    <row r="6872" spans="1:4" x14ac:dyDescent="0.25">
      <c r="A6872" t="s">
        <v>6006</v>
      </c>
      <c r="B6872" t="s">
        <v>6008</v>
      </c>
      <c r="C6872" t="s">
        <v>1083</v>
      </c>
      <c r="D6872" t="b">
        <v>1</v>
      </c>
    </row>
    <row r="6873" spans="1:4" x14ac:dyDescent="0.25">
      <c r="A6873" t="s">
        <v>6006</v>
      </c>
      <c r="B6873" t="s">
        <v>6008</v>
      </c>
      <c r="C6873" t="s">
        <v>4726</v>
      </c>
      <c r="D6873" t="b">
        <v>1</v>
      </c>
    </row>
    <row r="6874" spans="1:4" x14ac:dyDescent="0.25">
      <c r="A6874" t="s">
        <v>6006</v>
      </c>
      <c r="B6874" t="s">
        <v>6008</v>
      </c>
      <c r="C6874" t="s">
        <v>4727</v>
      </c>
      <c r="D6874" t="b">
        <v>1</v>
      </c>
    </row>
    <row r="6875" spans="1:4" x14ac:dyDescent="0.25">
      <c r="A6875" t="s">
        <v>6006</v>
      </c>
      <c r="B6875" t="s">
        <v>6008</v>
      </c>
      <c r="C6875" t="s">
        <v>4728</v>
      </c>
      <c r="D6875" t="b">
        <v>0</v>
      </c>
    </row>
    <row r="6876" spans="1:4" x14ac:dyDescent="0.25">
      <c r="A6876" t="s">
        <v>6006</v>
      </c>
      <c r="B6876" t="s">
        <v>6008</v>
      </c>
      <c r="C6876" t="s">
        <v>2454</v>
      </c>
      <c r="D6876" t="b">
        <v>0</v>
      </c>
    </row>
    <row r="6877" spans="1:4" x14ac:dyDescent="0.25">
      <c r="A6877" t="s">
        <v>6006</v>
      </c>
      <c r="B6877" t="s">
        <v>6008</v>
      </c>
      <c r="C6877" t="s">
        <v>4729</v>
      </c>
      <c r="D6877">
        <v>5</v>
      </c>
    </row>
    <row r="6878" spans="1:4" x14ac:dyDescent="0.25">
      <c r="A6878" t="s">
        <v>6006</v>
      </c>
      <c r="B6878" t="s">
        <v>6008</v>
      </c>
      <c r="C6878" t="s">
        <v>4730</v>
      </c>
      <c r="D6878">
        <v>0</v>
      </c>
    </row>
    <row r="6879" spans="1:4" x14ac:dyDescent="0.25">
      <c r="A6879" t="s">
        <v>6006</v>
      </c>
      <c r="B6879" t="s">
        <v>6008</v>
      </c>
      <c r="C6879" t="s">
        <v>4731</v>
      </c>
      <c r="D6879">
        <v>2</v>
      </c>
    </row>
    <row r="6880" spans="1:4" x14ac:dyDescent="0.25">
      <c r="A6880" t="s">
        <v>6006</v>
      </c>
      <c r="B6880" t="s">
        <v>6008</v>
      </c>
      <c r="C6880" t="s">
        <v>1046</v>
      </c>
      <c r="D6880">
        <v>1</v>
      </c>
    </row>
    <row r="6881" spans="1:4" x14ac:dyDescent="0.25">
      <c r="A6881" t="s">
        <v>6006</v>
      </c>
      <c r="B6881" t="s">
        <v>6008</v>
      </c>
      <c r="C6881" t="s">
        <v>9</v>
      </c>
      <c r="D6881">
        <v>0</v>
      </c>
    </row>
    <row r="6882" spans="1:4" x14ac:dyDescent="0.25">
      <c r="A6882" t="s">
        <v>6006</v>
      </c>
      <c r="B6882" t="s">
        <v>6008</v>
      </c>
      <c r="C6882" t="s">
        <v>4733</v>
      </c>
      <c r="D6882">
        <v>1</v>
      </c>
    </row>
    <row r="6883" spans="1:4" x14ac:dyDescent="0.25">
      <c r="A6883" t="s">
        <v>6006</v>
      </c>
      <c r="B6883" t="s">
        <v>6008</v>
      </c>
      <c r="C6883" t="s">
        <v>4734</v>
      </c>
      <c r="D6883">
        <v>106</v>
      </c>
    </row>
    <row r="6884" spans="1:4" x14ac:dyDescent="0.25">
      <c r="A6884" t="s">
        <v>6006</v>
      </c>
      <c r="B6884" t="s">
        <v>6008</v>
      </c>
      <c r="C6884" t="s">
        <v>4735</v>
      </c>
      <c r="D6884">
        <v>0</v>
      </c>
    </row>
    <row r="6885" spans="1:4" x14ac:dyDescent="0.25">
      <c r="A6885" t="s">
        <v>6006</v>
      </c>
      <c r="B6885" t="s">
        <v>6008</v>
      </c>
      <c r="C6885" t="s">
        <v>1081</v>
      </c>
      <c r="D6885" t="s">
        <v>3111</v>
      </c>
    </row>
    <row r="6886" spans="1:4" x14ac:dyDescent="0.25">
      <c r="A6886" t="s">
        <v>6006</v>
      </c>
      <c r="B6886" t="s">
        <v>6009</v>
      </c>
      <c r="C6886" t="s">
        <v>4725</v>
      </c>
      <c r="D6886">
        <v>459</v>
      </c>
    </row>
    <row r="6887" spans="1:4" x14ac:dyDescent="0.25">
      <c r="A6887" t="s">
        <v>6006</v>
      </c>
      <c r="B6887" t="s">
        <v>6009</v>
      </c>
      <c r="C6887" t="s">
        <v>1083</v>
      </c>
      <c r="D6887" t="b">
        <v>1</v>
      </c>
    </row>
    <row r="6888" spans="1:4" x14ac:dyDescent="0.25">
      <c r="A6888" t="s">
        <v>6006</v>
      </c>
      <c r="B6888" t="s">
        <v>6009</v>
      </c>
      <c r="C6888" t="s">
        <v>4726</v>
      </c>
      <c r="D6888" t="b">
        <v>1</v>
      </c>
    </row>
    <row r="6889" spans="1:4" x14ac:dyDescent="0.25">
      <c r="A6889" t="s">
        <v>6006</v>
      </c>
      <c r="B6889" t="s">
        <v>6009</v>
      </c>
      <c r="C6889" t="s">
        <v>4727</v>
      </c>
      <c r="D6889" t="b">
        <v>1</v>
      </c>
    </row>
    <row r="6890" spans="1:4" x14ac:dyDescent="0.25">
      <c r="A6890" t="s">
        <v>6006</v>
      </c>
      <c r="B6890" t="s">
        <v>6009</v>
      </c>
      <c r="C6890" t="s">
        <v>4728</v>
      </c>
      <c r="D6890" t="b">
        <v>0</v>
      </c>
    </row>
    <row r="6891" spans="1:4" x14ac:dyDescent="0.25">
      <c r="A6891" t="s">
        <v>6006</v>
      </c>
      <c r="B6891" t="s">
        <v>6009</v>
      </c>
      <c r="C6891" t="s">
        <v>2454</v>
      </c>
      <c r="D6891" t="b">
        <v>0</v>
      </c>
    </row>
    <row r="6892" spans="1:4" x14ac:dyDescent="0.25">
      <c r="A6892" t="s">
        <v>6006</v>
      </c>
      <c r="B6892" t="s">
        <v>6009</v>
      </c>
      <c r="C6892" t="s">
        <v>4729</v>
      </c>
      <c r="D6892">
        <v>5</v>
      </c>
    </row>
    <row r="6893" spans="1:4" x14ac:dyDescent="0.25">
      <c r="A6893" t="s">
        <v>6006</v>
      </c>
      <c r="B6893" t="s">
        <v>6009</v>
      </c>
      <c r="C6893" t="s">
        <v>4730</v>
      </c>
      <c r="D6893">
        <v>0</v>
      </c>
    </row>
    <row r="6894" spans="1:4" x14ac:dyDescent="0.25">
      <c r="A6894" t="s">
        <v>6006</v>
      </c>
      <c r="B6894" t="s">
        <v>6009</v>
      </c>
      <c r="C6894" t="s">
        <v>4731</v>
      </c>
      <c r="D6894">
        <v>2</v>
      </c>
    </row>
    <row r="6895" spans="1:4" x14ac:dyDescent="0.25">
      <c r="A6895" t="s">
        <v>6006</v>
      </c>
      <c r="B6895" t="s">
        <v>6009</v>
      </c>
      <c r="C6895" t="s">
        <v>1046</v>
      </c>
      <c r="D6895">
        <v>3</v>
      </c>
    </row>
    <row r="6896" spans="1:4" x14ac:dyDescent="0.25">
      <c r="A6896" t="s">
        <v>6006</v>
      </c>
      <c r="B6896" t="s">
        <v>6009</v>
      </c>
      <c r="C6896" t="s">
        <v>9</v>
      </c>
      <c r="D6896">
        <v>0</v>
      </c>
    </row>
    <row r="6897" spans="1:4" x14ac:dyDescent="0.25">
      <c r="A6897" t="s">
        <v>6006</v>
      </c>
      <c r="B6897" t="s">
        <v>6009</v>
      </c>
      <c r="C6897" t="s">
        <v>4733</v>
      </c>
      <c r="D6897">
        <v>1</v>
      </c>
    </row>
    <row r="6898" spans="1:4" x14ac:dyDescent="0.25">
      <c r="A6898" t="s">
        <v>6006</v>
      </c>
      <c r="B6898" t="s">
        <v>6009</v>
      </c>
      <c r="C6898" t="s">
        <v>4734</v>
      </c>
      <c r="D6898">
        <v>107</v>
      </c>
    </row>
    <row r="6899" spans="1:4" x14ac:dyDescent="0.25">
      <c r="A6899" t="s">
        <v>6006</v>
      </c>
      <c r="B6899" t="s">
        <v>6009</v>
      </c>
      <c r="C6899" t="s">
        <v>4735</v>
      </c>
      <c r="D6899">
        <v>0</v>
      </c>
    </row>
    <row r="6900" spans="1:4" x14ac:dyDescent="0.25">
      <c r="A6900" t="s">
        <v>6006</v>
      </c>
      <c r="B6900" t="s">
        <v>6009</v>
      </c>
      <c r="C6900" t="s">
        <v>1081</v>
      </c>
      <c r="D6900" t="s">
        <v>3111</v>
      </c>
    </row>
    <row r="6901" spans="1:4" x14ac:dyDescent="0.25">
      <c r="A6901" t="s">
        <v>6006</v>
      </c>
      <c r="B6901" t="s">
        <v>6010</v>
      </c>
      <c r="C6901" t="s">
        <v>4725</v>
      </c>
      <c r="D6901">
        <v>460</v>
      </c>
    </row>
    <row r="6902" spans="1:4" x14ac:dyDescent="0.25">
      <c r="A6902" t="s">
        <v>6006</v>
      </c>
      <c r="B6902" t="s">
        <v>6010</v>
      </c>
      <c r="C6902" t="s">
        <v>1083</v>
      </c>
      <c r="D6902" t="b">
        <v>1</v>
      </c>
    </row>
    <row r="6903" spans="1:4" x14ac:dyDescent="0.25">
      <c r="A6903" t="s">
        <v>6006</v>
      </c>
      <c r="B6903" t="s">
        <v>6010</v>
      </c>
      <c r="C6903" t="s">
        <v>4726</v>
      </c>
      <c r="D6903" t="b">
        <v>1</v>
      </c>
    </row>
    <row r="6904" spans="1:4" x14ac:dyDescent="0.25">
      <c r="A6904" t="s">
        <v>6006</v>
      </c>
      <c r="B6904" t="s">
        <v>6010</v>
      </c>
      <c r="C6904" t="s">
        <v>4727</v>
      </c>
      <c r="D6904" t="b">
        <v>1</v>
      </c>
    </row>
    <row r="6905" spans="1:4" x14ac:dyDescent="0.25">
      <c r="A6905" t="s">
        <v>6006</v>
      </c>
      <c r="B6905" t="s">
        <v>6010</v>
      </c>
      <c r="C6905" t="s">
        <v>4728</v>
      </c>
      <c r="D6905" t="b">
        <v>0</v>
      </c>
    </row>
    <row r="6906" spans="1:4" x14ac:dyDescent="0.25">
      <c r="A6906" t="s">
        <v>6006</v>
      </c>
      <c r="B6906" t="s">
        <v>6010</v>
      </c>
      <c r="C6906" t="s">
        <v>2454</v>
      </c>
      <c r="D6906" t="b">
        <v>0</v>
      </c>
    </row>
    <row r="6907" spans="1:4" x14ac:dyDescent="0.25">
      <c r="A6907" t="s">
        <v>6006</v>
      </c>
      <c r="B6907" t="s">
        <v>6010</v>
      </c>
      <c r="C6907" t="s">
        <v>4729</v>
      </c>
      <c r="D6907">
        <v>5</v>
      </c>
    </row>
    <row r="6908" spans="1:4" x14ac:dyDescent="0.25">
      <c r="A6908" t="s">
        <v>6006</v>
      </c>
      <c r="B6908" t="s">
        <v>6010</v>
      </c>
      <c r="C6908" t="s">
        <v>4730</v>
      </c>
      <c r="D6908">
        <v>0</v>
      </c>
    </row>
    <row r="6909" spans="1:4" x14ac:dyDescent="0.25">
      <c r="A6909" t="s">
        <v>6006</v>
      </c>
      <c r="B6909" t="s">
        <v>6010</v>
      </c>
      <c r="C6909" t="s">
        <v>4731</v>
      </c>
      <c r="D6909">
        <v>2</v>
      </c>
    </row>
    <row r="6910" spans="1:4" x14ac:dyDescent="0.25">
      <c r="A6910" t="s">
        <v>6006</v>
      </c>
      <c r="B6910" t="s">
        <v>6010</v>
      </c>
      <c r="C6910" t="s">
        <v>1046</v>
      </c>
      <c r="D6910">
        <v>3</v>
      </c>
    </row>
    <row r="6911" spans="1:4" x14ac:dyDescent="0.25">
      <c r="A6911" t="s">
        <v>6006</v>
      </c>
      <c r="B6911" t="s">
        <v>6010</v>
      </c>
      <c r="C6911" t="s">
        <v>9</v>
      </c>
      <c r="D6911">
        <v>0</v>
      </c>
    </row>
    <row r="6912" spans="1:4" x14ac:dyDescent="0.25">
      <c r="A6912" t="s">
        <v>6006</v>
      </c>
      <c r="B6912" t="s">
        <v>6010</v>
      </c>
      <c r="C6912" t="s">
        <v>4733</v>
      </c>
      <c r="D6912">
        <v>1</v>
      </c>
    </row>
    <row r="6913" spans="1:4" x14ac:dyDescent="0.25">
      <c r="A6913" t="s">
        <v>6006</v>
      </c>
      <c r="B6913" t="s">
        <v>6010</v>
      </c>
      <c r="C6913" t="s">
        <v>4734</v>
      </c>
      <c r="D6913">
        <v>108</v>
      </c>
    </row>
    <row r="6914" spans="1:4" x14ac:dyDescent="0.25">
      <c r="A6914" t="s">
        <v>6006</v>
      </c>
      <c r="B6914" t="s">
        <v>6010</v>
      </c>
      <c r="C6914" t="s">
        <v>4735</v>
      </c>
      <c r="D6914">
        <v>0</v>
      </c>
    </row>
    <row r="6915" spans="1:4" x14ac:dyDescent="0.25">
      <c r="A6915" t="s">
        <v>6006</v>
      </c>
      <c r="B6915" t="s">
        <v>6010</v>
      </c>
      <c r="C6915" t="s">
        <v>1081</v>
      </c>
      <c r="D6915" t="s">
        <v>3111</v>
      </c>
    </row>
    <row r="6916" spans="1:4" x14ac:dyDescent="0.25">
      <c r="A6916" t="s">
        <v>6006</v>
      </c>
      <c r="B6916" t="s">
        <v>6011</v>
      </c>
      <c r="C6916" t="s">
        <v>4725</v>
      </c>
      <c r="D6916">
        <v>461</v>
      </c>
    </row>
    <row r="6917" spans="1:4" x14ac:dyDescent="0.25">
      <c r="A6917" t="s">
        <v>6006</v>
      </c>
      <c r="B6917" t="s">
        <v>6011</v>
      </c>
      <c r="C6917" t="s">
        <v>1083</v>
      </c>
      <c r="D6917" t="b">
        <v>1</v>
      </c>
    </row>
    <row r="6918" spans="1:4" x14ac:dyDescent="0.25">
      <c r="A6918" t="s">
        <v>6006</v>
      </c>
      <c r="B6918" t="s">
        <v>6011</v>
      </c>
      <c r="C6918" t="s">
        <v>4726</v>
      </c>
      <c r="D6918" t="b">
        <v>1</v>
      </c>
    </row>
    <row r="6919" spans="1:4" x14ac:dyDescent="0.25">
      <c r="A6919" t="s">
        <v>6006</v>
      </c>
      <c r="B6919" t="s">
        <v>6011</v>
      </c>
      <c r="C6919" t="s">
        <v>4727</v>
      </c>
      <c r="D6919" t="b">
        <v>1</v>
      </c>
    </row>
    <row r="6920" spans="1:4" x14ac:dyDescent="0.25">
      <c r="A6920" t="s">
        <v>6006</v>
      </c>
      <c r="B6920" t="s">
        <v>6011</v>
      </c>
      <c r="C6920" t="s">
        <v>4728</v>
      </c>
      <c r="D6920" t="b">
        <v>0</v>
      </c>
    </row>
    <row r="6921" spans="1:4" x14ac:dyDescent="0.25">
      <c r="A6921" t="s">
        <v>6006</v>
      </c>
      <c r="B6921" t="s">
        <v>6011</v>
      </c>
      <c r="C6921" t="s">
        <v>2454</v>
      </c>
      <c r="D6921" t="b">
        <v>0</v>
      </c>
    </row>
    <row r="6922" spans="1:4" x14ac:dyDescent="0.25">
      <c r="A6922" t="s">
        <v>6006</v>
      </c>
      <c r="B6922" t="s">
        <v>6011</v>
      </c>
      <c r="C6922" t="s">
        <v>4729</v>
      </c>
      <c r="D6922">
        <v>5</v>
      </c>
    </row>
    <row r="6923" spans="1:4" x14ac:dyDescent="0.25">
      <c r="A6923" t="s">
        <v>6006</v>
      </c>
      <c r="B6923" t="s">
        <v>6011</v>
      </c>
      <c r="C6923" t="s">
        <v>4730</v>
      </c>
      <c r="D6923">
        <v>0</v>
      </c>
    </row>
    <row r="6924" spans="1:4" x14ac:dyDescent="0.25">
      <c r="A6924" t="s">
        <v>6006</v>
      </c>
      <c r="B6924" t="s">
        <v>6011</v>
      </c>
      <c r="C6924" t="s">
        <v>4731</v>
      </c>
      <c r="D6924">
        <v>2</v>
      </c>
    </row>
    <row r="6925" spans="1:4" x14ac:dyDescent="0.25">
      <c r="A6925" t="s">
        <v>6006</v>
      </c>
      <c r="B6925" t="s">
        <v>6011</v>
      </c>
      <c r="C6925" t="s">
        <v>1046</v>
      </c>
      <c r="D6925">
        <v>0</v>
      </c>
    </row>
    <row r="6926" spans="1:4" x14ac:dyDescent="0.25">
      <c r="A6926" t="s">
        <v>6006</v>
      </c>
      <c r="B6926" t="s">
        <v>6011</v>
      </c>
      <c r="C6926" t="s">
        <v>9</v>
      </c>
      <c r="D6926">
        <v>0</v>
      </c>
    </row>
    <row r="6927" spans="1:4" x14ac:dyDescent="0.25">
      <c r="A6927" t="s">
        <v>6006</v>
      </c>
      <c r="B6927" t="s">
        <v>6011</v>
      </c>
      <c r="C6927" t="s">
        <v>4733</v>
      </c>
      <c r="D6927">
        <v>1</v>
      </c>
    </row>
    <row r="6928" spans="1:4" x14ac:dyDescent="0.25">
      <c r="A6928" t="s">
        <v>6006</v>
      </c>
      <c r="B6928" t="s">
        <v>6011</v>
      </c>
      <c r="C6928" t="s">
        <v>4734</v>
      </c>
      <c r="D6928">
        <v>109</v>
      </c>
    </row>
    <row r="6929" spans="1:4" x14ac:dyDescent="0.25">
      <c r="A6929" t="s">
        <v>6006</v>
      </c>
      <c r="B6929" t="s">
        <v>6011</v>
      </c>
      <c r="C6929" t="s">
        <v>4735</v>
      </c>
      <c r="D6929">
        <v>0</v>
      </c>
    </row>
    <row r="6930" spans="1:4" x14ac:dyDescent="0.25">
      <c r="A6930" t="s">
        <v>6006</v>
      </c>
      <c r="B6930" t="s">
        <v>6011</v>
      </c>
      <c r="C6930" t="s">
        <v>1081</v>
      </c>
      <c r="D6930" t="s">
        <v>4741</v>
      </c>
    </row>
    <row r="6931" spans="1:4" x14ac:dyDescent="0.25">
      <c r="A6931" t="s">
        <v>6006</v>
      </c>
      <c r="B6931" t="s">
        <v>6012</v>
      </c>
      <c r="C6931" t="s">
        <v>4725</v>
      </c>
      <c r="D6931">
        <v>462</v>
      </c>
    </row>
    <row r="6932" spans="1:4" x14ac:dyDescent="0.25">
      <c r="A6932" t="s">
        <v>6006</v>
      </c>
      <c r="B6932" t="s">
        <v>6012</v>
      </c>
      <c r="C6932" t="s">
        <v>1083</v>
      </c>
      <c r="D6932" t="b">
        <v>1</v>
      </c>
    </row>
    <row r="6933" spans="1:4" x14ac:dyDescent="0.25">
      <c r="A6933" t="s">
        <v>6006</v>
      </c>
      <c r="B6933" t="s">
        <v>6012</v>
      </c>
      <c r="C6933" t="s">
        <v>4726</v>
      </c>
      <c r="D6933" t="b">
        <v>1</v>
      </c>
    </row>
    <row r="6934" spans="1:4" x14ac:dyDescent="0.25">
      <c r="A6934" t="s">
        <v>6006</v>
      </c>
      <c r="B6934" t="s">
        <v>6012</v>
      </c>
      <c r="C6934" t="s">
        <v>4727</v>
      </c>
      <c r="D6934" t="b">
        <v>1</v>
      </c>
    </row>
    <row r="6935" spans="1:4" x14ac:dyDescent="0.25">
      <c r="A6935" t="s">
        <v>6006</v>
      </c>
      <c r="B6935" t="s">
        <v>6012</v>
      </c>
      <c r="C6935" t="s">
        <v>4728</v>
      </c>
      <c r="D6935" t="b">
        <v>0</v>
      </c>
    </row>
    <row r="6936" spans="1:4" x14ac:dyDescent="0.25">
      <c r="A6936" t="s">
        <v>6006</v>
      </c>
      <c r="B6936" t="s">
        <v>6012</v>
      </c>
      <c r="C6936" t="s">
        <v>2454</v>
      </c>
      <c r="D6936" t="b">
        <v>0</v>
      </c>
    </row>
    <row r="6937" spans="1:4" x14ac:dyDescent="0.25">
      <c r="A6937" t="s">
        <v>6006</v>
      </c>
      <c r="B6937" t="s">
        <v>6012</v>
      </c>
      <c r="C6937" t="s">
        <v>4729</v>
      </c>
      <c r="D6937">
        <v>5</v>
      </c>
    </row>
    <row r="6938" spans="1:4" x14ac:dyDescent="0.25">
      <c r="A6938" t="s">
        <v>6006</v>
      </c>
      <c r="B6938" t="s">
        <v>6012</v>
      </c>
      <c r="C6938" t="s">
        <v>4730</v>
      </c>
      <c r="D6938">
        <v>0</v>
      </c>
    </row>
    <row r="6939" spans="1:4" x14ac:dyDescent="0.25">
      <c r="A6939" t="s">
        <v>6006</v>
      </c>
      <c r="B6939" t="s">
        <v>6012</v>
      </c>
      <c r="C6939" t="s">
        <v>4731</v>
      </c>
      <c r="D6939">
        <v>0</v>
      </c>
    </row>
    <row r="6940" spans="1:4" x14ac:dyDescent="0.25">
      <c r="A6940" t="s">
        <v>6006</v>
      </c>
      <c r="B6940" t="s">
        <v>6012</v>
      </c>
      <c r="C6940" t="s">
        <v>1046</v>
      </c>
      <c r="D6940">
        <v>0</v>
      </c>
    </row>
    <row r="6941" spans="1:4" x14ac:dyDescent="0.25">
      <c r="A6941" t="s">
        <v>6006</v>
      </c>
      <c r="B6941" t="s">
        <v>6012</v>
      </c>
      <c r="C6941" t="s">
        <v>9</v>
      </c>
      <c r="D6941">
        <v>0</v>
      </c>
    </row>
    <row r="6942" spans="1:4" x14ac:dyDescent="0.25">
      <c r="A6942" t="s">
        <v>6006</v>
      </c>
      <c r="B6942" t="s">
        <v>6012</v>
      </c>
      <c r="C6942" t="s">
        <v>4733</v>
      </c>
      <c r="D6942">
        <v>1</v>
      </c>
    </row>
    <row r="6943" spans="1:4" x14ac:dyDescent="0.25">
      <c r="A6943" t="s">
        <v>6006</v>
      </c>
      <c r="B6943" t="s">
        <v>6012</v>
      </c>
      <c r="C6943" t="s">
        <v>4734</v>
      </c>
      <c r="D6943">
        <v>110</v>
      </c>
    </row>
    <row r="6944" spans="1:4" x14ac:dyDescent="0.25">
      <c r="A6944" t="s">
        <v>6006</v>
      </c>
      <c r="B6944" t="s">
        <v>6012</v>
      </c>
      <c r="C6944" t="s">
        <v>4735</v>
      </c>
      <c r="D6944">
        <v>0</v>
      </c>
    </row>
    <row r="6945" spans="1:4" x14ac:dyDescent="0.25">
      <c r="A6945" t="s">
        <v>6006</v>
      </c>
      <c r="B6945" t="s">
        <v>6012</v>
      </c>
      <c r="C6945" t="s">
        <v>1081</v>
      </c>
      <c r="D6945" t="s">
        <v>3111</v>
      </c>
    </row>
    <row r="6946" spans="1:4" x14ac:dyDescent="0.25">
      <c r="A6946" t="s">
        <v>6006</v>
      </c>
      <c r="B6946" t="s">
        <v>6013</v>
      </c>
      <c r="C6946" t="s">
        <v>4725</v>
      </c>
      <c r="D6946">
        <v>463</v>
      </c>
    </row>
    <row r="6947" spans="1:4" x14ac:dyDescent="0.25">
      <c r="A6947" t="s">
        <v>6006</v>
      </c>
      <c r="B6947" t="s">
        <v>6013</v>
      </c>
      <c r="C6947" t="s">
        <v>1083</v>
      </c>
      <c r="D6947" t="b">
        <v>1</v>
      </c>
    </row>
    <row r="6948" spans="1:4" x14ac:dyDescent="0.25">
      <c r="A6948" t="s">
        <v>6006</v>
      </c>
      <c r="B6948" t="s">
        <v>6013</v>
      </c>
      <c r="C6948" t="s">
        <v>4726</v>
      </c>
      <c r="D6948" t="b">
        <v>1</v>
      </c>
    </row>
    <row r="6949" spans="1:4" x14ac:dyDescent="0.25">
      <c r="A6949" t="s">
        <v>6006</v>
      </c>
      <c r="B6949" t="s">
        <v>6013</v>
      </c>
      <c r="C6949" t="s">
        <v>4727</v>
      </c>
      <c r="D6949" t="b">
        <v>1</v>
      </c>
    </row>
    <row r="6950" spans="1:4" x14ac:dyDescent="0.25">
      <c r="A6950" t="s">
        <v>6006</v>
      </c>
      <c r="B6950" t="s">
        <v>6013</v>
      </c>
      <c r="C6950" t="s">
        <v>4728</v>
      </c>
      <c r="D6950" t="b">
        <v>0</v>
      </c>
    </row>
    <row r="6951" spans="1:4" x14ac:dyDescent="0.25">
      <c r="A6951" t="s">
        <v>6006</v>
      </c>
      <c r="B6951" t="s">
        <v>6013</v>
      </c>
      <c r="C6951" t="s">
        <v>2454</v>
      </c>
      <c r="D6951" t="b">
        <v>0</v>
      </c>
    </row>
    <row r="6952" spans="1:4" x14ac:dyDescent="0.25">
      <c r="A6952" t="s">
        <v>6006</v>
      </c>
      <c r="B6952" t="s">
        <v>6013</v>
      </c>
      <c r="C6952" t="s">
        <v>4729</v>
      </c>
      <c r="D6952">
        <v>5</v>
      </c>
    </row>
    <row r="6953" spans="1:4" x14ac:dyDescent="0.25">
      <c r="A6953" t="s">
        <v>6006</v>
      </c>
      <c r="B6953" t="s">
        <v>6013</v>
      </c>
      <c r="C6953" t="s">
        <v>4730</v>
      </c>
      <c r="D6953">
        <v>0</v>
      </c>
    </row>
    <row r="6954" spans="1:4" x14ac:dyDescent="0.25">
      <c r="A6954" t="s">
        <v>6006</v>
      </c>
      <c r="B6954" t="s">
        <v>6013</v>
      </c>
      <c r="C6954" t="s">
        <v>4731</v>
      </c>
      <c r="D6954">
        <v>2</v>
      </c>
    </row>
    <row r="6955" spans="1:4" x14ac:dyDescent="0.25">
      <c r="A6955" t="s">
        <v>6006</v>
      </c>
      <c r="B6955" t="s">
        <v>6013</v>
      </c>
      <c r="C6955" t="s">
        <v>1046</v>
      </c>
      <c r="D6955">
        <v>3</v>
      </c>
    </row>
    <row r="6956" spans="1:4" x14ac:dyDescent="0.25">
      <c r="A6956" t="s">
        <v>6006</v>
      </c>
      <c r="B6956" t="s">
        <v>6013</v>
      </c>
      <c r="C6956" t="s">
        <v>9</v>
      </c>
      <c r="D6956">
        <v>0</v>
      </c>
    </row>
    <row r="6957" spans="1:4" x14ac:dyDescent="0.25">
      <c r="A6957" t="s">
        <v>6006</v>
      </c>
      <c r="B6957" t="s">
        <v>6013</v>
      </c>
      <c r="C6957" t="s">
        <v>4733</v>
      </c>
      <c r="D6957">
        <v>1</v>
      </c>
    </row>
    <row r="6958" spans="1:4" x14ac:dyDescent="0.25">
      <c r="A6958" t="s">
        <v>6006</v>
      </c>
      <c r="B6958" t="s">
        <v>6013</v>
      </c>
      <c r="C6958" t="s">
        <v>4734</v>
      </c>
      <c r="D6958">
        <v>111</v>
      </c>
    </row>
    <row r="6959" spans="1:4" x14ac:dyDescent="0.25">
      <c r="A6959" t="s">
        <v>6006</v>
      </c>
      <c r="B6959" t="s">
        <v>6013</v>
      </c>
      <c r="C6959" t="s">
        <v>4735</v>
      </c>
      <c r="D6959">
        <v>0</v>
      </c>
    </row>
    <row r="6960" spans="1:4" x14ac:dyDescent="0.25">
      <c r="A6960" t="s">
        <v>6006</v>
      </c>
      <c r="B6960" t="s">
        <v>6013</v>
      </c>
      <c r="C6960" t="s">
        <v>1081</v>
      </c>
      <c r="D6960" t="s">
        <v>4741</v>
      </c>
    </row>
    <row r="6961" spans="1:4" x14ac:dyDescent="0.25">
      <c r="A6961" t="s">
        <v>6006</v>
      </c>
      <c r="B6961" t="s">
        <v>6014</v>
      </c>
      <c r="C6961" t="s">
        <v>4725</v>
      </c>
      <c r="D6961">
        <v>464</v>
      </c>
    </row>
    <row r="6962" spans="1:4" x14ac:dyDescent="0.25">
      <c r="A6962" t="s">
        <v>6006</v>
      </c>
      <c r="B6962" t="s">
        <v>6014</v>
      </c>
      <c r="C6962" t="s">
        <v>1083</v>
      </c>
      <c r="D6962" t="b">
        <v>1</v>
      </c>
    </row>
    <row r="6963" spans="1:4" x14ac:dyDescent="0.25">
      <c r="A6963" t="s">
        <v>6006</v>
      </c>
      <c r="B6963" t="s">
        <v>6014</v>
      </c>
      <c r="C6963" t="s">
        <v>4726</v>
      </c>
      <c r="D6963" t="b">
        <v>1</v>
      </c>
    </row>
    <row r="6964" spans="1:4" x14ac:dyDescent="0.25">
      <c r="A6964" t="s">
        <v>6006</v>
      </c>
      <c r="B6964" t="s">
        <v>6014</v>
      </c>
      <c r="C6964" t="s">
        <v>4727</v>
      </c>
      <c r="D6964" t="b">
        <v>1</v>
      </c>
    </row>
    <row r="6965" spans="1:4" x14ac:dyDescent="0.25">
      <c r="A6965" t="s">
        <v>6006</v>
      </c>
      <c r="B6965" t="s">
        <v>6014</v>
      </c>
      <c r="C6965" t="s">
        <v>4728</v>
      </c>
      <c r="D6965" t="b">
        <v>0</v>
      </c>
    </row>
    <row r="6966" spans="1:4" x14ac:dyDescent="0.25">
      <c r="A6966" t="s">
        <v>6006</v>
      </c>
      <c r="B6966" t="s">
        <v>6014</v>
      </c>
      <c r="C6966" t="s">
        <v>2454</v>
      </c>
      <c r="D6966" t="b">
        <v>0</v>
      </c>
    </row>
    <row r="6967" spans="1:4" x14ac:dyDescent="0.25">
      <c r="A6967" t="s">
        <v>6006</v>
      </c>
      <c r="B6967" t="s">
        <v>6014</v>
      </c>
      <c r="C6967" t="s">
        <v>4729</v>
      </c>
      <c r="D6967">
        <v>5</v>
      </c>
    </row>
    <row r="6968" spans="1:4" x14ac:dyDescent="0.25">
      <c r="A6968" t="s">
        <v>6006</v>
      </c>
      <c r="B6968" t="s">
        <v>6014</v>
      </c>
      <c r="C6968" t="s">
        <v>4730</v>
      </c>
      <c r="D6968">
        <v>0</v>
      </c>
    </row>
    <row r="6969" spans="1:4" x14ac:dyDescent="0.25">
      <c r="A6969" t="s">
        <v>6006</v>
      </c>
      <c r="B6969" t="s">
        <v>6014</v>
      </c>
      <c r="C6969" t="s">
        <v>4731</v>
      </c>
      <c r="D6969">
        <v>0</v>
      </c>
    </row>
    <row r="6970" spans="1:4" x14ac:dyDescent="0.25">
      <c r="A6970" t="s">
        <v>6006</v>
      </c>
      <c r="B6970" t="s">
        <v>6014</v>
      </c>
      <c r="C6970" t="s">
        <v>1046</v>
      </c>
      <c r="D6970">
        <v>3</v>
      </c>
    </row>
    <row r="6971" spans="1:4" x14ac:dyDescent="0.25">
      <c r="A6971" t="s">
        <v>6006</v>
      </c>
      <c r="B6971" t="s">
        <v>6014</v>
      </c>
      <c r="C6971" t="s">
        <v>9</v>
      </c>
      <c r="D6971">
        <v>0</v>
      </c>
    </row>
    <row r="6972" spans="1:4" x14ac:dyDescent="0.25">
      <c r="A6972" t="s">
        <v>6006</v>
      </c>
      <c r="B6972" t="s">
        <v>6014</v>
      </c>
      <c r="C6972" t="s">
        <v>4733</v>
      </c>
      <c r="D6972">
        <v>1</v>
      </c>
    </row>
    <row r="6973" spans="1:4" x14ac:dyDescent="0.25">
      <c r="A6973" t="s">
        <v>6006</v>
      </c>
      <c r="B6973" t="s">
        <v>6014</v>
      </c>
      <c r="C6973" t="s">
        <v>4734</v>
      </c>
      <c r="D6973">
        <v>112</v>
      </c>
    </row>
    <row r="6974" spans="1:4" x14ac:dyDescent="0.25">
      <c r="A6974" t="s">
        <v>6006</v>
      </c>
      <c r="B6974" t="s">
        <v>6014</v>
      </c>
      <c r="C6974" t="s">
        <v>4735</v>
      </c>
      <c r="D6974">
        <v>0</v>
      </c>
    </row>
    <row r="6975" spans="1:4" x14ac:dyDescent="0.25">
      <c r="A6975" t="s">
        <v>6006</v>
      </c>
      <c r="B6975" t="s">
        <v>6014</v>
      </c>
      <c r="C6975" t="s">
        <v>1081</v>
      </c>
      <c r="D6975" t="s">
        <v>3111</v>
      </c>
    </row>
    <row r="6976" spans="1:4" x14ac:dyDescent="0.25">
      <c r="A6976" t="s">
        <v>6006</v>
      </c>
      <c r="B6976" t="s">
        <v>6015</v>
      </c>
      <c r="C6976" t="s">
        <v>4725</v>
      </c>
      <c r="D6976">
        <v>465</v>
      </c>
    </row>
    <row r="6977" spans="1:4" x14ac:dyDescent="0.25">
      <c r="A6977" t="s">
        <v>6006</v>
      </c>
      <c r="B6977" t="s">
        <v>6015</v>
      </c>
      <c r="C6977" t="s">
        <v>1083</v>
      </c>
      <c r="D6977" t="b">
        <v>1</v>
      </c>
    </row>
    <row r="6978" spans="1:4" x14ac:dyDescent="0.25">
      <c r="A6978" t="s">
        <v>6006</v>
      </c>
      <c r="B6978" t="s">
        <v>6015</v>
      </c>
      <c r="C6978" t="s">
        <v>4726</v>
      </c>
      <c r="D6978" t="b">
        <v>1</v>
      </c>
    </row>
    <row r="6979" spans="1:4" x14ac:dyDescent="0.25">
      <c r="A6979" t="s">
        <v>6006</v>
      </c>
      <c r="B6979" t="s">
        <v>6015</v>
      </c>
      <c r="C6979" t="s">
        <v>4727</v>
      </c>
      <c r="D6979" t="b">
        <v>1</v>
      </c>
    </row>
    <row r="6980" spans="1:4" x14ac:dyDescent="0.25">
      <c r="A6980" t="s">
        <v>6006</v>
      </c>
      <c r="B6980" t="s">
        <v>6015</v>
      </c>
      <c r="C6980" t="s">
        <v>4728</v>
      </c>
      <c r="D6980" t="b">
        <v>0</v>
      </c>
    </row>
    <row r="6981" spans="1:4" x14ac:dyDescent="0.25">
      <c r="A6981" t="s">
        <v>6006</v>
      </c>
      <c r="B6981" t="s">
        <v>6015</v>
      </c>
      <c r="C6981" t="s">
        <v>2454</v>
      </c>
      <c r="D6981" t="b">
        <v>0</v>
      </c>
    </row>
    <row r="6982" spans="1:4" x14ac:dyDescent="0.25">
      <c r="A6982" t="s">
        <v>6006</v>
      </c>
      <c r="B6982" t="s">
        <v>6015</v>
      </c>
      <c r="C6982" t="s">
        <v>4729</v>
      </c>
      <c r="D6982">
        <v>5</v>
      </c>
    </row>
    <row r="6983" spans="1:4" x14ac:dyDescent="0.25">
      <c r="A6983" t="s">
        <v>6006</v>
      </c>
      <c r="B6983" t="s">
        <v>6015</v>
      </c>
      <c r="C6983" t="s">
        <v>4730</v>
      </c>
      <c r="D6983">
        <v>0</v>
      </c>
    </row>
    <row r="6984" spans="1:4" x14ac:dyDescent="0.25">
      <c r="A6984" t="s">
        <v>6006</v>
      </c>
      <c r="B6984" t="s">
        <v>6015</v>
      </c>
      <c r="C6984" t="s">
        <v>4731</v>
      </c>
      <c r="D6984">
        <v>0</v>
      </c>
    </row>
    <row r="6985" spans="1:4" x14ac:dyDescent="0.25">
      <c r="A6985" t="s">
        <v>6006</v>
      </c>
      <c r="B6985" t="s">
        <v>6015</v>
      </c>
      <c r="C6985" t="s">
        <v>1046</v>
      </c>
      <c r="D6985">
        <v>3</v>
      </c>
    </row>
    <row r="6986" spans="1:4" x14ac:dyDescent="0.25">
      <c r="A6986" t="s">
        <v>6006</v>
      </c>
      <c r="B6986" t="s">
        <v>6015</v>
      </c>
      <c r="C6986" t="s">
        <v>9</v>
      </c>
      <c r="D6986">
        <v>0</v>
      </c>
    </row>
    <row r="6987" spans="1:4" x14ac:dyDescent="0.25">
      <c r="A6987" t="s">
        <v>6006</v>
      </c>
      <c r="B6987" t="s">
        <v>6015</v>
      </c>
      <c r="C6987" t="s">
        <v>4733</v>
      </c>
      <c r="D6987">
        <v>1</v>
      </c>
    </row>
    <row r="6988" spans="1:4" x14ac:dyDescent="0.25">
      <c r="A6988" t="s">
        <v>6006</v>
      </c>
      <c r="B6988" t="s">
        <v>6015</v>
      </c>
      <c r="C6988" t="s">
        <v>4734</v>
      </c>
      <c r="D6988">
        <v>113</v>
      </c>
    </row>
    <row r="6989" spans="1:4" x14ac:dyDescent="0.25">
      <c r="A6989" t="s">
        <v>6006</v>
      </c>
      <c r="B6989" t="s">
        <v>6015</v>
      </c>
      <c r="C6989" t="s">
        <v>4735</v>
      </c>
      <c r="D6989">
        <v>0</v>
      </c>
    </row>
    <row r="6990" spans="1:4" x14ac:dyDescent="0.25">
      <c r="A6990" t="s">
        <v>6006</v>
      </c>
      <c r="B6990" t="s">
        <v>6015</v>
      </c>
      <c r="C6990" t="s">
        <v>1081</v>
      </c>
      <c r="D6990" t="s">
        <v>4741</v>
      </c>
    </row>
    <row r="6991" spans="1:4" x14ac:dyDescent="0.25">
      <c r="A6991" t="s">
        <v>6006</v>
      </c>
      <c r="B6991" t="s">
        <v>6016</v>
      </c>
      <c r="C6991" t="s">
        <v>4725</v>
      </c>
      <c r="D6991">
        <v>466</v>
      </c>
    </row>
    <row r="6992" spans="1:4" x14ac:dyDescent="0.25">
      <c r="A6992" t="s">
        <v>6006</v>
      </c>
      <c r="B6992" t="s">
        <v>6016</v>
      </c>
      <c r="C6992" t="s">
        <v>1083</v>
      </c>
      <c r="D6992" t="b">
        <v>1</v>
      </c>
    </row>
    <row r="6993" spans="1:4" x14ac:dyDescent="0.25">
      <c r="A6993" t="s">
        <v>6006</v>
      </c>
      <c r="B6993" t="s">
        <v>6016</v>
      </c>
      <c r="C6993" t="s">
        <v>4726</v>
      </c>
      <c r="D6993" t="b">
        <v>1</v>
      </c>
    </row>
    <row r="6994" spans="1:4" x14ac:dyDescent="0.25">
      <c r="A6994" t="s">
        <v>6006</v>
      </c>
      <c r="B6994" t="s">
        <v>6016</v>
      </c>
      <c r="C6994" t="s">
        <v>4727</v>
      </c>
      <c r="D6994" t="b">
        <v>1</v>
      </c>
    </row>
    <row r="6995" spans="1:4" x14ac:dyDescent="0.25">
      <c r="A6995" t="s">
        <v>6006</v>
      </c>
      <c r="B6995" t="s">
        <v>6016</v>
      </c>
      <c r="C6995" t="s">
        <v>4728</v>
      </c>
      <c r="D6995" t="b">
        <v>0</v>
      </c>
    </row>
    <row r="6996" spans="1:4" x14ac:dyDescent="0.25">
      <c r="A6996" t="s">
        <v>6006</v>
      </c>
      <c r="B6996" t="s">
        <v>6016</v>
      </c>
      <c r="C6996" t="s">
        <v>2454</v>
      </c>
      <c r="D6996" t="b">
        <v>0</v>
      </c>
    </row>
    <row r="6997" spans="1:4" x14ac:dyDescent="0.25">
      <c r="A6997" t="s">
        <v>6006</v>
      </c>
      <c r="B6997" t="s">
        <v>6016</v>
      </c>
      <c r="C6997" t="s">
        <v>4729</v>
      </c>
      <c r="D6997">
        <v>5</v>
      </c>
    </row>
    <row r="6998" spans="1:4" x14ac:dyDescent="0.25">
      <c r="A6998" t="s">
        <v>6006</v>
      </c>
      <c r="B6998" t="s">
        <v>6016</v>
      </c>
      <c r="C6998" t="s">
        <v>4730</v>
      </c>
      <c r="D6998">
        <v>0</v>
      </c>
    </row>
    <row r="6999" spans="1:4" x14ac:dyDescent="0.25">
      <c r="A6999" t="s">
        <v>6006</v>
      </c>
      <c r="B6999" t="s">
        <v>6016</v>
      </c>
      <c r="C6999" t="s">
        <v>4731</v>
      </c>
      <c r="D6999">
        <v>2</v>
      </c>
    </row>
    <row r="7000" spans="1:4" x14ac:dyDescent="0.25">
      <c r="A7000" t="s">
        <v>6006</v>
      </c>
      <c r="B7000" t="s">
        <v>6016</v>
      </c>
      <c r="C7000" t="s">
        <v>1046</v>
      </c>
      <c r="D7000">
        <v>3</v>
      </c>
    </row>
    <row r="7001" spans="1:4" x14ac:dyDescent="0.25">
      <c r="A7001" t="s">
        <v>6006</v>
      </c>
      <c r="B7001" t="s">
        <v>6016</v>
      </c>
      <c r="C7001" t="s">
        <v>9</v>
      </c>
      <c r="D7001">
        <v>0</v>
      </c>
    </row>
    <row r="7002" spans="1:4" x14ac:dyDescent="0.25">
      <c r="A7002" t="s">
        <v>6006</v>
      </c>
      <c r="B7002" t="s">
        <v>6016</v>
      </c>
      <c r="C7002" t="s">
        <v>4733</v>
      </c>
      <c r="D7002">
        <v>1</v>
      </c>
    </row>
    <row r="7003" spans="1:4" x14ac:dyDescent="0.25">
      <c r="A7003" t="s">
        <v>6006</v>
      </c>
      <c r="B7003" t="s">
        <v>6016</v>
      </c>
      <c r="C7003" t="s">
        <v>4734</v>
      </c>
      <c r="D7003">
        <v>114</v>
      </c>
    </row>
    <row r="7004" spans="1:4" x14ac:dyDescent="0.25">
      <c r="A7004" t="s">
        <v>6006</v>
      </c>
      <c r="B7004" t="s">
        <v>6016</v>
      </c>
      <c r="C7004" t="s">
        <v>4735</v>
      </c>
      <c r="D7004">
        <v>0</v>
      </c>
    </row>
    <row r="7005" spans="1:4" x14ac:dyDescent="0.25">
      <c r="A7005" t="s">
        <v>6006</v>
      </c>
      <c r="B7005" t="s">
        <v>6016</v>
      </c>
      <c r="C7005" t="s">
        <v>1081</v>
      </c>
      <c r="D7005" t="s">
        <v>3111</v>
      </c>
    </row>
    <row r="7006" spans="1:4" x14ac:dyDescent="0.25">
      <c r="A7006" t="s">
        <v>6006</v>
      </c>
      <c r="B7006" t="s">
        <v>6017</v>
      </c>
      <c r="C7006" t="s">
        <v>4725</v>
      </c>
      <c r="D7006">
        <v>467</v>
      </c>
    </row>
    <row r="7007" spans="1:4" x14ac:dyDescent="0.25">
      <c r="A7007" t="s">
        <v>6006</v>
      </c>
      <c r="B7007" t="s">
        <v>6017</v>
      </c>
      <c r="C7007" t="s">
        <v>1083</v>
      </c>
      <c r="D7007" t="b">
        <v>1</v>
      </c>
    </row>
    <row r="7008" spans="1:4" x14ac:dyDescent="0.25">
      <c r="A7008" t="s">
        <v>6006</v>
      </c>
      <c r="B7008" t="s">
        <v>6017</v>
      </c>
      <c r="C7008" t="s">
        <v>4726</v>
      </c>
      <c r="D7008" t="b">
        <v>1</v>
      </c>
    </row>
    <row r="7009" spans="1:4" x14ac:dyDescent="0.25">
      <c r="A7009" t="s">
        <v>6006</v>
      </c>
      <c r="B7009" t="s">
        <v>6017</v>
      </c>
      <c r="C7009" t="s">
        <v>4727</v>
      </c>
      <c r="D7009" t="b">
        <v>1</v>
      </c>
    </row>
    <row r="7010" spans="1:4" x14ac:dyDescent="0.25">
      <c r="A7010" t="s">
        <v>6006</v>
      </c>
      <c r="B7010" t="s">
        <v>6017</v>
      </c>
      <c r="C7010" t="s">
        <v>4728</v>
      </c>
      <c r="D7010" t="b">
        <v>0</v>
      </c>
    </row>
    <row r="7011" spans="1:4" x14ac:dyDescent="0.25">
      <c r="A7011" t="s">
        <v>6006</v>
      </c>
      <c r="B7011" t="s">
        <v>6017</v>
      </c>
      <c r="C7011" t="s">
        <v>2454</v>
      </c>
      <c r="D7011" t="b">
        <v>0</v>
      </c>
    </row>
    <row r="7012" spans="1:4" x14ac:dyDescent="0.25">
      <c r="A7012" t="s">
        <v>6006</v>
      </c>
      <c r="B7012" t="s">
        <v>6017</v>
      </c>
      <c r="C7012" t="s">
        <v>4729</v>
      </c>
      <c r="D7012">
        <v>5</v>
      </c>
    </row>
    <row r="7013" spans="1:4" x14ac:dyDescent="0.25">
      <c r="A7013" t="s">
        <v>6006</v>
      </c>
      <c r="B7013" t="s">
        <v>6017</v>
      </c>
      <c r="C7013" t="s">
        <v>4730</v>
      </c>
      <c r="D7013">
        <v>0</v>
      </c>
    </row>
    <row r="7014" spans="1:4" x14ac:dyDescent="0.25">
      <c r="A7014" t="s">
        <v>6006</v>
      </c>
      <c r="B7014" t="s">
        <v>6017</v>
      </c>
      <c r="C7014" t="s">
        <v>4731</v>
      </c>
      <c r="D7014">
        <v>2</v>
      </c>
    </row>
    <row r="7015" spans="1:4" x14ac:dyDescent="0.25">
      <c r="A7015" t="s">
        <v>6006</v>
      </c>
      <c r="B7015" t="s">
        <v>6017</v>
      </c>
      <c r="C7015" t="s">
        <v>1046</v>
      </c>
      <c r="D7015">
        <v>3</v>
      </c>
    </row>
    <row r="7016" spans="1:4" x14ac:dyDescent="0.25">
      <c r="A7016" t="s">
        <v>6006</v>
      </c>
      <c r="B7016" t="s">
        <v>6017</v>
      </c>
      <c r="C7016" t="s">
        <v>9</v>
      </c>
      <c r="D7016">
        <v>0</v>
      </c>
    </row>
    <row r="7017" spans="1:4" x14ac:dyDescent="0.25">
      <c r="A7017" t="s">
        <v>6006</v>
      </c>
      <c r="B7017" t="s">
        <v>6017</v>
      </c>
      <c r="C7017" t="s">
        <v>4733</v>
      </c>
      <c r="D7017">
        <v>1</v>
      </c>
    </row>
    <row r="7018" spans="1:4" x14ac:dyDescent="0.25">
      <c r="A7018" t="s">
        <v>6006</v>
      </c>
      <c r="B7018" t="s">
        <v>6017</v>
      </c>
      <c r="C7018" t="s">
        <v>4734</v>
      </c>
      <c r="D7018">
        <v>115</v>
      </c>
    </row>
    <row r="7019" spans="1:4" x14ac:dyDescent="0.25">
      <c r="A7019" t="s">
        <v>6006</v>
      </c>
      <c r="B7019" t="s">
        <v>6017</v>
      </c>
      <c r="C7019" t="s">
        <v>4735</v>
      </c>
      <c r="D7019">
        <v>0</v>
      </c>
    </row>
    <row r="7020" spans="1:4" x14ac:dyDescent="0.25">
      <c r="A7020" t="s">
        <v>6006</v>
      </c>
      <c r="B7020" t="s">
        <v>6017</v>
      </c>
      <c r="C7020" t="s">
        <v>1081</v>
      </c>
      <c r="D7020" t="s">
        <v>4741</v>
      </c>
    </row>
    <row r="7021" spans="1:4" x14ac:dyDescent="0.25">
      <c r="A7021" t="s">
        <v>6006</v>
      </c>
      <c r="B7021" t="s">
        <v>5894</v>
      </c>
      <c r="C7021" t="s">
        <v>4725</v>
      </c>
      <c r="D7021">
        <v>468</v>
      </c>
    </row>
    <row r="7022" spans="1:4" x14ac:dyDescent="0.25">
      <c r="A7022" t="s">
        <v>6006</v>
      </c>
      <c r="B7022" t="s">
        <v>5894</v>
      </c>
      <c r="C7022" t="s">
        <v>1083</v>
      </c>
      <c r="D7022" t="b">
        <v>1</v>
      </c>
    </row>
    <row r="7023" spans="1:4" x14ac:dyDescent="0.25">
      <c r="A7023" t="s">
        <v>6006</v>
      </c>
      <c r="B7023" t="s">
        <v>5894</v>
      </c>
      <c r="C7023" t="s">
        <v>4726</v>
      </c>
      <c r="D7023" t="b">
        <v>1</v>
      </c>
    </row>
    <row r="7024" spans="1:4" x14ac:dyDescent="0.25">
      <c r="A7024" t="s">
        <v>6006</v>
      </c>
      <c r="B7024" t="s">
        <v>5894</v>
      </c>
      <c r="C7024" t="s">
        <v>4727</v>
      </c>
      <c r="D7024" t="b">
        <v>1</v>
      </c>
    </row>
    <row r="7025" spans="1:4" x14ac:dyDescent="0.25">
      <c r="A7025" t="s">
        <v>6006</v>
      </c>
      <c r="B7025" t="s">
        <v>5894</v>
      </c>
      <c r="C7025" t="s">
        <v>4728</v>
      </c>
      <c r="D7025" t="b">
        <v>0</v>
      </c>
    </row>
    <row r="7026" spans="1:4" x14ac:dyDescent="0.25">
      <c r="A7026" t="s">
        <v>6006</v>
      </c>
      <c r="B7026" t="s">
        <v>5894</v>
      </c>
      <c r="C7026" t="s">
        <v>2454</v>
      </c>
      <c r="D7026" t="b">
        <v>0</v>
      </c>
    </row>
    <row r="7027" spans="1:4" x14ac:dyDescent="0.25">
      <c r="A7027" t="s">
        <v>6006</v>
      </c>
      <c r="B7027" t="s">
        <v>5894</v>
      </c>
      <c r="C7027" t="s">
        <v>4729</v>
      </c>
      <c r="D7027">
        <v>5</v>
      </c>
    </row>
    <row r="7028" spans="1:4" x14ac:dyDescent="0.25">
      <c r="A7028" t="s">
        <v>6006</v>
      </c>
      <c r="B7028" t="s">
        <v>5894</v>
      </c>
      <c r="C7028" t="s">
        <v>4730</v>
      </c>
      <c r="D7028">
        <v>0</v>
      </c>
    </row>
    <row r="7029" spans="1:4" x14ac:dyDescent="0.25">
      <c r="A7029" t="s">
        <v>6006</v>
      </c>
      <c r="B7029" t="s">
        <v>5894</v>
      </c>
      <c r="C7029" t="s">
        <v>4731</v>
      </c>
      <c r="D7029">
        <v>2</v>
      </c>
    </row>
    <row r="7030" spans="1:4" x14ac:dyDescent="0.25">
      <c r="A7030" t="s">
        <v>6006</v>
      </c>
      <c r="B7030" t="s">
        <v>5894</v>
      </c>
      <c r="C7030" t="s">
        <v>1046</v>
      </c>
      <c r="D7030">
        <v>3</v>
      </c>
    </row>
    <row r="7031" spans="1:4" x14ac:dyDescent="0.25">
      <c r="A7031" t="s">
        <v>6006</v>
      </c>
      <c r="B7031" t="s">
        <v>5894</v>
      </c>
      <c r="C7031" t="s">
        <v>9</v>
      </c>
      <c r="D7031">
        <v>0</v>
      </c>
    </row>
    <row r="7032" spans="1:4" x14ac:dyDescent="0.25">
      <c r="A7032" t="s">
        <v>6006</v>
      </c>
      <c r="B7032" t="s">
        <v>5894</v>
      </c>
      <c r="C7032" t="s">
        <v>4733</v>
      </c>
      <c r="D7032">
        <v>1</v>
      </c>
    </row>
    <row r="7033" spans="1:4" x14ac:dyDescent="0.25">
      <c r="A7033" t="s">
        <v>6006</v>
      </c>
      <c r="B7033" t="s">
        <v>5894</v>
      </c>
      <c r="C7033" t="s">
        <v>4734</v>
      </c>
      <c r="D7033">
        <v>116</v>
      </c>
    </row>
    <row r="7034" spans="1:4" x14ac:dyDescent="0.25">
      <c r="A7034" t="s">
        <v>6006</v>
      </c>
      <c r="B7034" t="s">
        <v>5894</v>
      </c>
      <c r="C7034" t="s">
        <v>4735</v>
      </c>
      <c r="D7034">
        <v>0</v>
      </c>
    </row>
    <row r="7035" spans="1:4" x14ac:dyDescent="0.25">
      <c r="A7035" t="s">
        <v>6006</v>
      </c>
      <c r="B7035" t="s">
        <v>5894</v>
      </c>
      <c r="C7035" t="s">
        <v>1081</v>
      </c>
      <c r="D7035" t="s">
        <v>3111</v>
      </c>
    </row>
    <row r="7036" spans="1:4" x14ac:dyDescent="0.25">
      <c r="A7036" t="s">
        <v>6006</v>
      </c>
      <c r="B7036" t="s">
        <v>367</v>
      </c>
      <c r="C7036" t="s">
        <v>4725</v>
      </c>
      <c r="D7036">
        <v>469</v>
      </c>
    </row>
    <row r="7037" spans="1:4" x14ac:dyDescent="0.25">
      <c r="A7037" t="s">
        <v>6006</v>
      </c>
      <c r="B7037" t="s">
        <v>367</v>
      </c>
      <c r="C7037" t="s">
        <v>1083</v>
      </c>
      <c r="D7037" t="b">
        <v>0</v>
      </c>
    </row>
    <row r="7038" spans="1:4" x14ac:dyDescent="0.25">
      <c r="A7038" t="s">
        <v>6006</v>
      </c>
      <c r="B7038" t="s">
        <v>367</v>
      </c>
      <c r="C7038" t="s">
        <v>4726</v>
      </c>
      <c r="D7038" t="b">
        <v>0</v>
      </c>
    </row>
    <row r="7039" spans="1:4" x14ac:dyDescent="0.25">
      <c r="A7039" t="s">
        <v>6006</v>
      </c>
      <c r="B7039" t="s">
        <v>367</v>
      </c>
      <c r="C7039" t="s">
        <v>4727</v>
      </c>
      <c r="D7039" t="b">
        <v>0</v>
      </c>
    </row>
    <row r="7040" spans="1:4" x14ac:dyDescent="0.25">
      <c r="A7040" t="s">
        <v>6006</v>
      </c>
      <c r="B7040" t="s">
        <v>367</v>
      </c>
      <c r="C7040" t="s">
        <v>4728</v>
      </c>
      <c r="D7040" t="b">
        <v>0</v>
      </c>
    </row>
    <row r="7041" spans="1:4" x14ac:dyDescent="0.25">
      <c r="A7041" t="s">
        <v>6006</v>
      </c>
      <c r="B7041" t="s">
        <v>367</v>
      </c>
      <c r="C7041" t="s">
        <v>2454</v>
      </c>
      <c r="D7041" t="b">
        <v>0</v>
      </c>
    </row>
    <row r="7042" spans="1:4" x14ac:dyDescent="0.25">
      <c r="A7042" t="s">
        <v>6006</v>
      </c>
      <c r="B7042" t="s">
        <v>367</v>
      </c>
      <c r="C7042" t="s">
        <v>4729</v>
      </c>
      <c r="D7042">
        <v>0</v>
      </c>
    </row>
    <row r="7043" spans="1:4" x14ac:dyDescent="0.25">
      <c r="A7043" t="s">
        <v>6006</v>
      </c>
      <c r="B7043" t="s">
        <v>367</v>
      </c>
      <c r="C7043" t="s">
        <v>4730</v>
      </c>
      <c r="D7043">
        <v>0</v>
      </c>
    </row>
    <row r="7044" spans="1:4" x14ac:dyDescent="0.25">
      <c r="A7044" t="s">
        <v>6006</v>
      </c>
      <c r="B7044" t="s">
        <v>367</v>
      </c>
      <c r="C7044" t="s">
        <v>4731</v>
      </c>
      <c r="D7044">
        <v>0</v>
      </c>
    </row>
    <row r="7045" spans="1:4" x14ac:dyDescent="0.25">
      <c r="A7045" t="s">
        <v>6006</v>
      </c>
      <c r="B7045" t="s">
        <v>367</v>
      </c>
      <c r="C7045" t="s">
        <v>1046</v>
      </c>
      <c r="D7045">
        <v>0</v>
      </c>
    </row>
    <row r="7046" spans="1:4" x14ac:dyDescent="0.25">
      <c r="A7046" t="s">
        <v>6006</v>
      </c>
      <c r="B7046" t="s">
        <v>367</v>
      </c>
      <c r="C7046" t="s">
        <v>9</v>
      </c>
      <c r="D7046">
        <v>0</v>
      </c>
    </row>
    <row r="7047" spans="1:4" x14ac:dyDescent="0.25">
      <c r="A7047" t="s">
        <v>6006</v>
      </c>
      <c r="B7047" t="s">
        <v>367</v>
      </c>
      <c r="C7047" t="s">
        <v>4733</v>
      </c>
      <c r="D7047">
        <v>0</v>
      </c>
    </row>
    <row r="7048" spans="1:4" x14ac:dyDescent="0.25">
      <c r="A7048" t="s">
        <v>6006</v>
      </c>
      <c r="B7048" t="s">
        <v>367</v>
      </c>
      <c r="C7048" t="s">
        <v>4734</v>
      </c>
      <c r="D7048">
        <v>0</v>
      </c>
    </row>
    <row r="7049" spans="1:4" x14ac:dyDescent="0.25">
      <c r="A7049" t="s">
        <v>6006</v>
      </c>
      <c r="B7049" t="s">
        <v>367</v>
      </c>
      <c r="C7049" t="s">
        <v>4735</v>
      </c>
      <c r="D7049">
        <v>0</v>
      </c>
    </row>
    <row r="7050" spans="1:4" x14ac:dyDescent="0.25">
      <c r="A7050" t="s">
        <v>6006</v>
      </c>
      <c r="B7050" t="s">
        <v>367</v>
      </c>
      <c r="C7050" t="s">
        <v>1081</v>
      </c>
      <c r="D7050" t="s">
        <v>3111</v>
      </c>
    </row>
    <row r="7051" spans="1:4" x14ac:dyDescent="0.25">
      <c r="A7051" t="s">
        <v>6006</v>
      </c>
      <c r="B7051" t="s">
        <v>368</v>
      </c>
      <c r="C7051" t="s">
        <v>4725</v>
      </c>
      <c r="D7051">
        <v>470</v>
      </c>
    </row>
    <row r="7052" spans="1:4" x14ac:dyDescent="0.25">
      <c r="A7052" t="s">
        <v>6006</v>
      </c>
      <c r="B7052" t="s">
        <v>368</v>
      </c>
      <c r="C7052" t="s">
        <v>1083</v>
      </c>
      <c r="D7052" t="b">
        <v>0</v>
      </c>
    </row>
    <row r="7053" spans="1:4" x14ac:dyDescent="0.25">
      <c r="A7053" t="s">
        <v>6006</v>
      </c>
      <c r="B7053" t="s">
        <v>368</v>
      </c>
      <c r="C7053" t="s">
        <v>4726</v>
      </c>
      <c r="D7053" t="b">
        <v>0</v>
      </c>
    </row>
    <row r="7054" spans="1:4" x14ac:dyDescent="0.25">
      <c r="A7054" t="s">
        <v>6006</v>
      </c>
      <c r="B7054" t="s">
        <v>368</v>
      </c>
      <c r="C7054" t="s">
        <v>4727</v>
      </c>
      <c r="D7054" t="b">
        <v>0</v>
      </c>
    </row>
    <row r="7055" spans="1:4" x14ac:dyDescent="0.25">
      <c r="A7055" t="s">
        <v>6006</v>
      </c>
      <c r="B7055" t="s">
        <v>368</v>
      </c>
      <c r="C7055" t="s">
        <v>4728</v>
      </c>
      <c r="D7055" t="b">
        <v>0</v>
      </c>
    </row>
    <row r="7056" spans="1:4" x14ac:dyDescent="0.25">
      <c r="A7056" t="s">
        <v>6006</v>
      </c>
      <c r="B7056" t="s">
        <v>368</v>
      </c>
      <c r="C7056" t="s">
        <v>2454</v>
      </c>
      <c r="D7056" t="b">
        <v>0</v>
      </c>
    </row>
    <row r="7057" spans="1:4" x14ac:dyDescent="0.25">
      <c r="A7057" t="s">
        <v>6006</v>
      </c>
      <c r="B7057" t="s">
        <v>368</v>
      </c>
      <c r="C7057" t="s">
        <v>4729</v>
      </c>
      <c r="D7057">
        <v>0</v>
      </c>
    </row>
    <row r="7058" spans="1:4" x14ac:dyDescent="0.25">
      <c r="A7058" t="s">
        <v>6006</v>
      </c>
      <c r="B7058" t="s">
        <v>368</v>
      </c>
      <c r="C7058" t="s">
        <v>4730</v>
      </c>
      <c r="D7058">
        <v>0</v>
      </c>
    </row>
    <row r="7059" spans="1:4" x14ac:dyDescent="0.25">
      <c r="A7059" t="s">
        <v>6006</v>
      </c>
      <c r="B7059" t="s">
        <v>368</v>
      </c>
      <c r="C7059" t="s">
        <v>4731</v>
      </c>
      <c r="D7059">
        <v>0</v>
      </c>
    </row>
    <row r="7060" spans="1:4" x14ac:dyDescent="0.25">
      <c r="A7060" t="s">
        <v>6006</v>
      </c>
      <c r="B7060" t="s">
        <v>368</v>
      </c>
      <c r="C7060" t="s">
        <v>1046</v>
      </c>
      <c r="D7060">
        <v>0</v>
      </c>
    </row>
    <row r="7061" spans="1:4" x14ac:dyDescent="0.25">
      <c r="A7061" t="s">
        <v>6006</v>
      </c>
      <c r="B7061" t="s">
        <v>368</v>
      </c>
      <c r="C7061" t="s">
        <v>9</v>
      </c>
      <c r="D7061">
        <v>0</v>
      </c>
    </row>
    <row r="7062" spans="1:4" x14ac:dyDescent="0.25">
      <c r="A7062" t="s">
        <v>6006</v>
      </c>
      <c r="B7062" t="s">
        <v>368</v>
      </c>
      <c r="C7062" t="s">
        <v>4733</v>
      </c>
      <c r="D7062">
        <v>0</v>
      </c>
    </row>
    <row r="7063" spans="1:4" x14ac:dyDescent="0.25">
      <c r="A7063" t="s">
        <v>6006</v>
      </c>
      <c r="B7063" t="s">
        <v>368</v>
      </c>
      <c r="C7063" t="s">
        <v>4734</v>
      </c>
      <c r="D7063">
        <v>0</v>
      </c>
    </row>
    <row r="7064" spans="1:4" x14ac:dyDescent="0.25">
      <c r="A7064" t="s">
        <v>6006</v>
      </c>
      <c r="B7064" t="s">
        <v>368</v>
      </c>
      <c r="C7064" t="s">
        <v>4735</v>
      </c>
      <c r="D7064">
        <v>0</v>
      </c>
    </row>
    <row r="7065" spans="1:4" x14ac:dyDescent="0.25">
      <c r="A7065" t="s">
        <v>6006</v>
      </c>
      <c r="B7065" t="s">
        <v>368</v>
      </c>
      <c r="C7065" t="s">
        <v>1081</v>
      </c>
      <c r="D7065" t="s">
        <v>3111</v>
      </c>
    </row>
    <row r="7066" spans="1:4" x14ac:dyDescent="0.25">
      <c r="A7066" t="s">
        <v>6006</v>
      </c>
      <c r="B7066" t="s">
        <v>369</v>
      </c>
      <c r="C7066" t="s">
        <v>4725</v>
      </c>
      <c r="D7066">
        <v>471</v>
      </c>
    </row>
    <row r="7067" spans="1:4" x14ac:dyDescent="0.25">
      <c r="A7067" t="s">
        <v>6006</v>
      </c>
      <c r="B7067" t="s">
        <v>369</v>
      </c>
      <c r="C7067" t="s">
        <v>1083</v>
      </c>
      <c r="D7067" t="b">
        <v>0</v>
      </c>
    </row>
    <row r="7068" spans="1:4" x14ac:dyDescent="0.25">
      <c r="A7068" t="s">
        <v>6006</v>
      </c>
      <c r="B7068" t="s">
        <v>369</v>
      </c>
      <c r="C7068" t="s">
        <v>4726</v>
      </c>
      <c r="D7068" t="b">
        <v>0</v>
      </c>
    </row>
    <row r="7069" spans="1:4" x14ac:dyDescent="0.25">
      <c r="A7069" t="s">
        <v>6006</v>
      </c>
      <c r="B7069" t="s">
        <v>369</v>
      </c>
      <c r="C7069" t="s">
        <v>4727</v>
      </c>
      <c r="D7069" t="b">
        <v>0</v>
      </c>
    </row>
    <row r="7070" spans="1:4" x14ac:dyDescent="0.25">
      <c r="A7070" t="s">
        <v>6006</v>
      </c>
      <c r="B7070" t="s">
        <v>369</v>
      </c>
      <c r="C7070" t="s">
        <v>4728</v>
      </c>
      <c r="D7070" t="b">
        <v>0</v>
      </c>
    </row>
    <row r="7071" spans="1:4" x14ac:dyDescent="0.25">
      <c r="A7071" t="s">
        <v>6006</v>
      </c>
      <c r="B7071" t="s">
        <v>369</v>
      </c>
      <c r="C7071" t="s">
        <v>2454</v>
      </c>
      <c r="D7071" t="b">
        <v>0</v>
      </c>
    </row>
    <row r="7072" spans="1:4" x14ac:dyDescent="0.25">
      <c r="A7072" t="s">
        <v>6006</v>
      </c>
      <c r="B7072" t="s">
        <v>369</v>
      </c>
      <c r="C7072" t="s">
        <v>4729</v>
      </c>
      <c r="D7072">
        <v>0</v>
      </c>
    </row>
    <row r="7073" spans="1:4" x14ac:dyDescent="0.25">
      <c r="A7073" t="s">
        <v>6006</v>
      </c>
      <c r="B7073" t="s">
        <v>369</v>
      </c>
      <c r="C7073" t="s">
        <v>4730</v>
      </c>
      <c r="D7073">
        <v>0</v>
      </c>
    </row>
    <row r="7074" spans="1:4" x14ac:dyDescent="0.25">
      <c r="A7074" t="s">
        <v>6006</v>
      </c>
      <c r="B7074" t="s">
        <v>369</v>
      </c>
      <c r="C7074" t="s">
        <v>4731</v>
      </c>
      <c r="D7074">
        <v>0</v>
      </c>
    </row>
    <row r="7075" spans="1:4" x14ac:dyDescent="0.25">
      <c r="A7075" t="s">
        <v>6006</v>
      </c>
      <c r="B7075" t="s">
        <v>369</v>
      </c>
      <c r="C7075" t="s">
        <v>1046</v>
      </c>
      <c r="D7075">
        <v>0</v>
      </c>
    </row>
    <row r="7076" spans="1:4" x14ac:dyDescent="0.25">
      <c r="A7076" t="s">
        <v>6006</v>
      </c>
      <c r="B7076" t="s">
        <v>369</v>
      </c>
      <c r="C7076" t="s">
        <v>9</v>
      </c>
      <c r="D7076">
        <v>0</v>
      </c>
    </row>
    <row r="7077" spans="1:4" x14ac:dyDescent="0.25">
      <c r="A7077" t="s">
        <v>6006</v>
      </c>
      <c r="B7077" t="s">
        <v>369</v>
      </c>
      <c r="C7077" t="s">
        <v>4733</v>
      </c>
      <c r="D7077">
        <v>0</v>
      </c>
    </row>
    <row r="7078" spans="1:4" x14ac:dyDescent="0.25">
      <c r="A7078" t="s">
        <v>6006</v>
      </c>
      <c r="B7078" t="s">
        <v>369</v>
      </c>
      <c r="C7078" t="s">
        <v>4734</v>
      </c>
      <c r="D7078">
        <v>0</v>
      </c>
    </row>
    <row r="7079" spans="1:4" x14ac:dyDescent="0.25">
      <c r="A7079" t="s">
        <v>6006</v>
      </c>
      <c r="B7079" t="s">
        <v>369</v>
      </c>
      <c r="C7079" t="s">
        <v>4735</v>
      </c>
      <c r="D7079">
        <v>0</v>
      </c>
    </row>
    <row r="7080" spans="1:4" x14ac:dyDescent="0.25">
      <c r="A7080" t="s">
        <v>6006</v>
      </c>
      <c r="B7080" t="s">
        <v>369</v>
      </c>
      <c r="C7080" t="s">
        <v>1081</v>
      </c>
      <c r="D7080" t="s">
        <v>3111</v>
      </c>
    </row>
    <row r="7081" spans="1:4" x14ac:dyDescent="0.25">
      <c r="A7081" t="s">
        <v>6006</v>
      </c>
      <c r="B7081" t="s">
        <v>370</v>
      </c>
      <c r="C7081" t="s">
        <v>4725</v>
      </c>
      <c r="D7081">
        <v>472</v>
      </c>
    </row>
    <row r="7082" spans="1:4" x14ac:dyDescent="0.25">
      <c r="A7082" t="s">
        <v>6006</v>
      </c>
      <c r="B7082" t="s">
        <v>370</v>
      </c>
      <c r="C7082" t="s">
        <v>1083</v>
      </c>
      <c r="D7082" t="b">
        <v>0</v>
      </c>
    </row>
    <row r="7083" spans="1:4" x14ac:dyDescent="0.25">
      <c r="A7083" t="s">
        <v>6006</v>
      </c>
      <c r="B7083" t="s">
        <v>370</v>
      </c>
      <c r="C7083" t="s">
        <v>4726</v>
      </c>
      <c r="D7083" t="b">
        <v>0</v>
      </c>
    </row>
    <row r="7084" spans="1:4" x14ac:dyDescent="0.25">
      <c r="A7084" t="s">
        <v>6006</v>
      </c>
      <c r="B7084" t="s">
        <v>370</v>
      </c>
      <c r="C7084" t="s">
        <v>4727</v>
      </c>
      <c r="D7084" t="b">
        <v>0</v>
      </c>
    </row>
    <row r="7085" spans="1:4" x14ac:dyDescent="0.25">
      <c r="A7085" t="s">
        <v>6006</v>
      </c>
      <c r="B7085" t="s">
        <v>370</v>
      </c>
      <c r="C7085" t="s">
        <v>4728</v>
      </c>
      <c r="D7085" t="b">
        <v>0</v>
      </c>
    </row>
    <row r="7086" spans="1:4" x14ac:dyDescent="0.25">
      <c r="A7086" t="s">
        <v>6006</v>
      </c>
      <c r="B7086" t="s">
        <v>370</v>
      </c>
      <c r="C7086" t="s">
        <v>2454</v>
      </c>
      <c r="D7086" t="b">
        <v>0</v>
      </c>
    </row>
    <row r="7087" spans="1:4" x14ac:dyDescent="0.25">
      <c r="A7087" t="s">
        <v>6006</v>
      </c>
      <c r="B7087" t="s">
        <v>370</v>
      </c>
      <c r="C7087" t="s">
        <v>4729</v>
      </c>
      <c r="D7087">
        <v>0</v>
      </c>
    </row>
    <row r="7088" spans="1:4" x14ac:dyDescent="0.25">
      <c r="A7088" t="s">
        <v>6006</v>
      </c>
      <c r="B7088" t="s">
        <v>370</v>
      </c>
      <c r="C7088" t="s">
        <v>4730</v>
      </c>
      <c r="D7088">
        <v>0</v>
      </c>
    </row>
    <row r="7089" spans="1:4" x14ac:dyDescent="0.25">
      <c r="A7089" t="s">
        <v>6006</v>
      </c>
      <c r="B7089" t="s">
        <v>370</v>
      </c>
      <c r="C7089" t="s">
        <v>4731</v>
      </c>
      <c r="D7089">
        <v>0</v>
      </c>
    </row>
    <row r="7090" spans="1:4" x14ac:dyDescent="0.25">
      <c r="A7090" t="s">
        <v>6006</v>
      </c>
      <c r="B7090" t="s">
        <v>370</v>
      </c>
      <c r="C7090" t="s">
        <v>1046</v>
      </c>
      <c r="D7090">
        <v>0</v>
      </c>
    </row>
    <row r="7091" spans="1:4" x14ac:dyDescent="0.25">
      <c r="A7091" t="s">
        <v>6006</v>
      </c>
      <c r="B7091" t="s">
        <v>370</v>
      </c>
      <c r="C7091" t="s">
        <v>9</v>
      </c>
      <c r="D7091">
        <v>0</v>
      </c>
    </row>
    <row r="7092" spans="1:4" x14ac:dyDescent="0.25">
      <c r="A7092" t="s">
        <v>6006</v>
      </c>
      <c r="B7092" t="s">
        <v>370</v>
      </c>
      <c r="C7092" t="s">
        <v>4733</v>
      </c>
      <c r="D7092">
        <v>0</v>
      </c>
    </row>
    <row r="7093" spans="1:4" x14ac:dyDescent="0.25">
      <c r="A7093" t="s">
        <v>6006</v>
      </c>
      <c r="B7093" t="s">
        <v>370</v>
      </c>
      <c r="C7093" t="s">
        <v>4734</v>
      </c>
      <c r="D7093">
        <v>0</v>
      </c>
    </row>
    <row r="7094" spans="1:4" x14ac:dyDescent="0.25">
      <c r="A7094" t="s">
        <v>6006</v>
      </c>
      <c r="B7094" t="s">
        <v>370</v>
      </c>
      <c r="C7094" t="s">
        <v>4735</v>
      </c>
      <c r="D7094">
        <v>0</v>
      </c>
    </row>
    <row r="7095" spans="1:4" x14ac:dyDescent="0.25">
      <c r="A7095" t="s">
        <v>6006</v>
      </c>
      <c r="B7095" t="s">
        <v>370</v>
      </c>
      <c r="C7095" t="s">
        <v>1081</v>
      </c>
      <c r="D7095" t="s">
        <v>3111</v>
      </c>
    </row>
    <row r="7096" spans="1:4" x14ac:dyDescent="0.25">
      <c r="A7096" t="s">
        <v>6006</v>
      </c>
      <c r="B7096" t="s">
        <v>371</v>
      </c>
      <c r="C7096" t="s">
        <v>4725</v>
      </c>
      <c r="D7096">
        <v>473</v>
      </c>
    </row>
    <row r="7097" spans="1:4" x14ac:dyDescent="0.25">
      <c r="A7097" t="s">
        <v>6006</v>
      </c>
      <c r="B7097" t="s">
        <v>371</v>
      </c>
      <c r="C7097" t="s">
        <v>1083</v>
      </c>
      <c r="D7097" t="b">
        <v>0</v>
      </c>
    </row>
    <row r="7098" spans="1:4" x14ac:dyDescent="0.25">
      <c r="A7098" t="s">
        <v>6006</v>
      </c>
      <c r="B7098" t="s">
        <v>371</v>
      </c>
      <c r="C7098" t="s">
        <v>4726</v>
      </c>
      <c r="D7098" t="b">
        <v>0</v>
      </c>
    </row>
    <row r="7099" spans="1:4" x14ac:dyDescent="0.25">
      <c r="A7099" t="s">
        <v>6006</v>
      </c>
      <c r="B7099" t="s">
        <v>371</v>
      </c>
      <c r="C7099" t="s">
        <v>4727</v>
      </c>
      <c r="D7099" t="b">
        <v>0</v>
      </c>
    </row>
    <row r="7100" spans="1:4" x14ac:dyDescent="0.25">
      <c r="A7100" t="s">
        <v>6006</v>
      </c>
      <c r="B7100" t="s">
        <v>371</v>
      </c>
      <c r="C7100" t="s">
        <v>4728</v>
      </c>
      <c r="D7100" t="b">
        <v>0</v>
      </c>
    </row>
    <row r="7101" spans="1:4" x14ac:dyDescent="0.25">
      <c r="A7101" t="s">
        <v>6006</v>
      </c>
      <c r="B7101" t="s">
        <v>371</v>
      </c>
      <c r="C7101" t="s">
        <v>2454</v>
      </c>
      <c r="D7101" t="b">
        <v>0</v>
      </c>
    </row>
    <row r="7102" spans="1:4" x14ac:dyDescent="0.25">
      <c r="A7102" t="s">
        <v>6006</v>
      </c>
      <c r="B7102" t="s">
        <v>371</v>
      </c>
      <c r="C7102" t="s">
        <v>4729</v>
      </c>
      <c r="D7102">
        <v>0</v>
      </c>
    </row>
    <row r="7103" spans="1:4" x14ac:dyDescent="0.25">
      <c r="A7103" t="s">
        <v>6006</v>
      </c>
      <c r="B7103" t="s">
        <v>371</v>
      </c>
      <c r="C7103" t="s">
        <v>4730</v>
      </c>
      <c r="D7103">
        <v>0</v>
      </c>
    </row>
    <row r="7104" spans="1:4" x14ac:dyDescent="0.25">
      <c r="A7104" t="s">
        <v>6006</v>
      </c>
      <c r="B7104" t="s">
        <v>371</v>
      </c>
      <c r="C7104" t="s">
        <v>4731</v>
      </c>
      <c r="D7104">
        <v>0</v>
      </c>
    </row>
    <row r="7105" spans="1:4" x14ac:dyDescent="0.25">
      <c r="A7105" t="s">
        <v>6006</v>
      </c>
      <c r="B7105" t="s">
        <v>371</v>
      </c>
      <c r="C7105" t="s">
        <v>1046</v>
      </c>
      <c r="D7105">
        <v>0</v>
      </c>
    </row>
    <row r="7106" spans="1:4" x14ac:dyDescent="0.25">
      <c r="A7106" t="s">
        <v>6006</v>
      </c>
      <c r="B7106" t="s">
        <v>371</v>
      </c>
      <c r="C7106" t="s">
        <v>9</v>
      </c>
      <c r="D7106">
        <v>0</v>
      </c>
    </row>
    <row r="7107" spans="1:4" x14ac:dyDescent="0.25">
      <c r="A7107" t="s">
        <v>6006</v>
      </c>
      <c r="B7107" t="s">
        <v>371</v>
      </c>
      <c r="C7107" t="s">
        <v>4733</v>
      </c>
      <c r="D7107">
        <v>0</v>
      </c>
    </row>
    <row r="7108" spans="1:4" x14ac:dyDescent="0.25">
      <c r="A7108" t="s">
        <v>6006</v>
      </c>
      <c r="B7108" t="s">
        <v>371</v>
      </c>
      <c r="C7108" t="s">
        <v>4734</v>
      </c>
      <c r="D7108">
        <v>0</v>
      </c>
    </row>
    <row r="7109" spans="1:4" x14ac:dyDescent="0.25">
      <c r="A7109" t="s">
        <v>6006</v>
      </c>
      <c r="B7109" t="s">
        <v>371</v>
      </c>
      <c r="C7109" t="s">
        <v>4735</v>
      </c>
      <c r="D7109">
        <v>0</v>
      </c>
    </row>
    <row r="7110" spans="1:4" x14ac:dyDescent="0.25">
      <c r="A7110" t="s">
        <v>6006</v>
      </c>
      <c r="B7110" t="s">
        <v>371</v>
      </c>
      <c r="C7110" t="s">
        <v>1081</v>
      </c>
      <c r="D7110" t="s">
        <v>3111</v>
      </c>
    </row>
    <row r="7111" spans="1:4" x14ac:dyDescent="0.25">
      <c r="A7111" t="s">
        <v>6006</v>
      </c>
      <c r="B7111" t="s">
        <v>372</v>
      </c>
      <c r="C7111" t="s">
        <v>4725</v>
      </c>
      <c r="D7111">
        <v>474</v>
      </c>
    </row>
    <row r="7112" spans="1:4" x14ac:dyDescent="0.25">
      <c r="A7112" t="s">
        <v>6006</v>
      </c>
      <c r="B7112" t="s">
        <v>372</v>
      </c>
      <c r="C7112" t="s">
        <v>1083</v>
      </c>
      <c r="D7112" t="b">
        <v>0</v>
      </c>
    </row>
    <row r="7113" spans="1:4" x14ac:dyDescent="0.25">
      <c r="A7113" t="s">
        <v>6006</v>
      </c>
      <c r="B7113" t="s">
        <v>372</v>
      </c>
      <c r="C7113" t="s">
        <v>4726</v>
      </c>
      <c r="D7113" t="b">
        <v>0</v>
      </c>
    </row>
    <row r="7114" spans="1:4" x14ac:dyDescent="0.25">
      <c r="A7114" t="s">
        <v>6006</v>
      </c>
      <c r="B7114" t="s">
        <v>372</v>
      </c>
      <c r="C7114" t="s">
        <v>4727</v>
      </c>
      <c r="D7114" t="b">
        <v>0</v>
      </c>
    </row>
    <row r="7115" spans="1:4" x14ac:dyDescent="0.25">
      <c r="A7115" t="s">
        <v>6006</v>
      </c>
      <c r="B7115" t="s">
        <v>372</v>
      </c>
      <c r="C7115" t="s">
        <v>4728</v>
      </c>
      <c r="D7115" t="b">
        <v>0</v>
      </c>
    </row>
    <row r="7116" spans="1:4" x14ac:dyDescent="0.25">
      <c r="A7116" t="s">
        <v>6006</v>
      </c>
      <c r="B7116" t="s">
        <v>372</v>
      </c>
      <c r="C7116" t="s">
        <v>2454</v>
      </c>
      <c r="D7116" t="b">
        <v>0</v>
      </c>
    </row>
    <row r="7117" spans="1:4" x14ac:dyDescent="0.25">
      <c r="A7117" t="s">
        <v>6006</v>
      </c>
      <c r="B7117" t="s">
        <v>372</v>
      </c>
      <c r="C7117" t="s">
        <v>4729</v>
      </c>
      <c r="D7117">
        <v>0</v>
      </c>
    </row>
    <row r="7118" spans="1:4" x14ac:dyDescent="0.25">
      <c r="A7118" t="s">
        <v>6006</v>
      </c>
      <c r="B7118" t="s">
        <v>372</v>
      </c>
      <c r="C7118" t="s">
        <v>4730</v>
      </c>
      <c r="D7118">
        <v>0</v>
      </c>
    </row>
    <row r="7119" spans="1:4" x14ac:dyDescent="0.25">
      <c r="A7119" t="s">
        <v>6006</v>
      </c>
      <c r="B7119" t="s">
        <v>372</v>
      </c>
      <c r="C7119" t="s">
        <v>4731</v>
      </c>
      <c r="D7119">
        <v>0</v>
      </c>
    </row>
    <row r="7120" spans="1:4" x14ac:dyDescent="0.25">
      <c r="A7120" t="s">
        <v>6006</v>
      </c>
      <c r="B7120" t="s">
        <v>372</v>
      </c>
      <c r="C7120" t="s">
        <v>1046</v>
      </c>
      <c r="D7120">
        <v>0</v>
      </c>
    </row>
    <row r="7121" spans="1:4" x14ac:dyDescent="0.25">
      <c r="A7121" t="s">
        <v>6006</v>
      </c>
      <c r="B7121" t="s">
        <v>372</v>
      </c>
      <c r="C7121" t="s">
        <v>9</v>
      </c>
      <c r="D7121">
        <v>0</v>
      </c>
    </row>
    <row r="7122" spans="1:4" x14ac:dyDescent="0.25">
      <c r="A7122" t="s">
        <v>6006</v>
      </c>
      <c r="B7122" t="s">
        <v>372</v>
      </c>
      <c r="C7122" t="s">
        <v>4733</v>
      </c>
      <c r="D7122">
        <v>0</v>
      </c>
    </row>
    <row r="7123" spans="1:4" x14ac:dyDescent="0.25">
      <c r="A7123" t="s">
        <v>6006</v>
      </c>
      <c r="B7123" t="s">
        <v>372</v>
      </c>
      <c r="C7123" t="s">
        <v>4734</v>
      </c>
      <c r="D7123">
        <v>0</v>
      </c>
    </row>
    <row r="7124" spans="1:4" x14ac:dyDescent="0.25">
      <c r="A7124" t="s">
        <v>6006</v>
      </c>
      <c r="B7124" t="s">
        <v>372</v>
      </c>
      <c r="C7124" t="s">
        <v>4735</v>
      </c>
      <c r="D7124">
        <v>0</v>
      </c>
    </row>
    <row r="7125" spans="1:4" x14ac:dyDescent="0.25">
      <c r="A7125" t="s">
        <v>6006</v>
      </c>
      <c r="B7125" t="s">
        <v>372</v>
      </c>
      <c r="C7125" t="s">
        <v>1081</v>
      </c>
      <c r="D7125" t="s">
        <v>3111</v>
      </c>
    </row>
    <row r="7126" spans="1:4" x14ac:dyDescent="0.25">
      <c r="A7126" t="s">
        <v>6006</v>
      </c>
      <c r="B7126" t="s">
        <v>373</v>
      </c>
      <c r="C7126" t="s">
        <v>4725</v>
      </c>
      <c r="D7126">
        <v>475</v>
      </c>
    </row>
    <row r="7127" spans="1:4" x14ac:dyDescent="0.25">
      <c r="A7127" t="s">
        <v>6006</v>
      </c>
      <c r="B7127" t="s">
        <v>373</v>
      </c>
      <c r="C7127" t="s">
        <v>1083</v>
      </c>
      <c r="D7127" t="b">
        <v>0</v>
      </c>
    </row>
    <row r="7128" spans="1:4" x14ac:dyDescent="0.25">
      <c r="A7128" t="s">
        <v>6006</v>
      </c>
      <c r="B7128" t="s">
        <v>373</v>
      </c>
      <c r="C7128" t="s">
        <v>4726</v>
      </c>
      <c r="D7128" t="b">
        <v>0</v>
      </c>
    </row>
    <row r="7129" spans="1:4" x14ac:dyDescent="0.25">
      <c r="A7129" t="s">
        <v>6006</v>
      </c>
      <c r="B7129" t="s">
        <v>373</v>
      </c>
      <c r="C7129" t="s">
        <v>4727</v>
      </c>
      <c r="D7129" t="b">
        <v>0</v>
      </c>
    </row>
    <row r="7130" spans="1:4" x14ac:dyDescent="0.25">
      <c r="A7130" t="s">
        <v>6006</v>
      </c>
      <c r="B7130" t="s">
        <v>373</v>
      </c>
      <c r="C7130" t="s">
        <v>4728</v>
      </c>
      <c r="D7130" t="b">
        <v>0</v>
      </c>
    </row>
    <row r="7131" spans="1:4" x14ac:dyDescent="0.25">
      <c r="A7131" t="s">
        <v>6006</v>
      </c>
      <c r="B7131" t="s">
        <v>373</v>
      </c>
      <c r="C7131" t="s">
        <v>2454</v>
      </c>
      <c r="D7131" t="b">
        <v>0</v>
      </c>
    </row>
    <row r="7132" spans="1:4" x14ac:dyDescent="0.25">
      <c r="A7132" t="s">
        <v>6006</v>
      </c>
      <c r="B7132" t="s">
        <v>373</v>
      </c>
      <c r="C7132" t="s">
        <v>4729</v>
      </c>
      <c r="D7132">
        <v>0</v>
      </c>
    </row>
    <row r="7133" spans="1:4" x14ac:dyDescent="0.25">
      <c r="A7133" t="s">
        <v>6006</v>
      </c>
      <c r="B7133" t="s">
        <v>373</v>
      </c>
      <c r="C7133" t="s">
        <v>4730</v>
      </c>
      <c r="D7133">
        <v>0</v>
      </c>
    </row>
    <row r="7134" spans="1:4" x14ac:dyDescent="0.25">
      <c r="A7134" t="s">
        <v>6006</v>
      </c>
      <c r="B7134" t="s">
        <v>373</v>
      </c>
      <c r="C7134" t="s">
        <v>4731</v>
      </c>
      <c r="D7134">
        <v>0</v>
      </c>
    </row>
    <row r="7135" spans="1:4" x14ac:dyDescent="0.25">
      <c r="A7135" t="s">
        <v>6006</v>
      </c>
      <c r="B7135" t="s">
        <v>373</v>
      </c>
      <c r="C7135" t="s">
        <v>1046</v>
      </c>
      <c r="D7135">
        <v>0</v>
      </c>
    </row>
    <row r="7136" spans="1:4" x14ac:dyDescent="0.25">
      <c r="A7136" t="s">
        <v>6006</v>
      </c>
      <c r="B7136" t="s">
        <v>373</v>
      </c>
      <c r="C7136" t="s">
        <v>9</v>
      </c>
      <c r="D7136">
        <v>0</v>
      </c>
    </row>
    <row r="7137" spans="1:4" x14ac:dyDescent="0.25">
      <c r="A7137" t="s">
        <v>6006</v>
      </c>
      <c r="B7137" t="s">
        <v>373</v>
      </c>
      <c r="C7137" t="s">
        <v>4733</v>
      </c>
      <c r="D7137">
        <v>0</v>
      </c>
    </row>
    <row r="7138" spans="1:4" x14ac:dyDescent="0.25">
      <c r="A7138" t="s">
        <v>6006</v>
      </c>
      <c r="B7138" t="s">
        <v>373</v>
      </c>
      <c r="C7138" t="s">
        <v>4734</v>
      </c>
      <c r="D7138">
        <v>0</v>
      </c>
    </row>
    <row r="7139" spans="1:4" x14ac:dyDescent="0.25">
      <c r="A7139" t="s">
        <v>6006</v>
      </c>
      <c r="B7139" t="s">
        <v>373</v>
      </c>
      <c r="C7139" t="s">
        <v>4735</v>
      </c>
      <c r="D7139">
        <v>0</v>
      </c>
    </row>
    <row r="7140" spans="1:4" x14ac:dyDescent="0.25">
      <c r="A7140" t="s">
        <v>6006</v>
      </c>
      <c r="B7140" t="s">
        <v>373</v>
      </c>
      <c r="C7140" t="s">
        <v>1081</v>
      </c>
      <c r="D7140" t="s">
        <v>3111</v>
      </c>
    </row>
    <row r="7141" spans="1:4" x14ac:dyDescent="0.25">
      <c r="A7141" t="s">
        <v>6006</v>
      </c>
      <c r="B7141" t="s">
        <v>374</v>
      </c>
      <c r="C7141" t="s">
        <v>4725</v>
      </c>
      <c r="D7141">
        <v>476</v>
      </c>
    </row>
    <row r="7142" spans="1:4" x14ac:dyDescent="0.25">
      <c r="A7142" t="s">
        <v>6006</v>
      </c>
      <c r="B7142" t="s">
        <v>374</v>
      </c>
      <c r="C7142" t="s">
        <v>1083</v>
      </c>
      <c r="D7142" t="b">
        <v>0</v>
      </c>
    </row>
    <row r="7143" spans="1:4" x14ac:dyDescent="0.25">
      <c r="A7143" t="s">
        <v>6006</v>
      </c>
      <c r="B7143" t="s">
        <v>374</v>
      </c>
      <c r="C7143" t="s">
        <v>4726</v>
      </c>
      <c r="D7143" t="b">
        <v>0</v>
      </c>
    </row>
    <row r="7144" spans="1:4" x14ac:dyDescent="0.25">
      <c r="A7144" t="s">
        <v>6006</v>
      </c>
      <c r="B7144" t="s">
        <v>374</v>
      </c>
      <c r="C7144" t="s">
        <v>4727</v>
      </c>
      <c r="D7144" t="b">
        <v>0</v>
      </c>
    </row>
    <row r="7145" spans="1:4" x14ac:dyDescent="0.25">
      <c r="A7145" t="s">
        <v>6006</v>
      </c>
      <c r="B7145" t="s">
        <v>374</v>
      </c>
      <c r="C7145" t="s">
        <v>4728</v>
      </c>
      <c r="D7145" t="b">
        <v>0</v>
      </c>
    </row>
    <row r="7146" spans="1:4" x14ac:dyDescent="0.25">
      <c r="A7146" t="s">
        <v>6006</v>
      </c>
      <c r="B7146" t="s">
        <v>374</v>
      </c>
      <c r="C7146" t="s">
        <v>2454</v>
      </c>
      <c r="D7146" t="b">
        <v>0</v>
      </c>
    </row>
    <row r="7147" spans="1:4" x14ac:dyDescent="0.25">
      <c r="A7147" t="s">
        <v>6006</v>
      </c>
      <c r="B7147" t="s">
        <v>374</v>
      </c>
      <c r="C7147" t="s">
        <v>4729</v>
      </c>
      <c r="D7147">
        <v>0</v>
      </c>
    </row>
    <row r="7148" spans="1:4" x14ac:dyDescent="0.25">
      <c r="A7148" t="s">
        <v>6006</v>
      </c>
      <c r="B7148" t="s">
        <v>374</v>
      </c>
      <c r="C7148" t="s">
        <v>4730</v>
      </c>
      <c r="D7148">
        <v>0</v>
      </c>
    </row>
    <row r="7149" spans="1:4" x14ac:dyDescent="0.25">
      <c r="A7149" t="s">
        <v>6006</v>
      </c>
      <c r="B7149" t="s">
        <v>374</v>
      </c>
      <c r="C7149" t="s">
        <v>4731</v>
      </c>
      <c r="D7149">
        <v>0</v>
      </c>
    </row>
    <row r="7150" spans="1:4" x14ac:dyDescent="0.25">
      <c r="A7150" t="s">
        <v>6006</v>
      </c>
      <c r="B7150" t="s">
        <v>374</v>
      </c>
      <c r="C7150" t="s">
        <v>1046</v>
      </c>
      <c r="D7150">
        <v>0</v>
      </c>
    </row>
    <row r="7151" spans="1:4" x14ac:dyDescent="0.25">
      <c r="A7151" t="s">
        <v>6006</v>
      </c>
      <c r="B7151" t="s">
        <v>374</v>
      </c>
      <c r="C7151" t="s">
        <v>9</v>
      </c>
      <c r="D7151">
        <v>0</v>
      </c>
    </row>
    <row r="7152" spans="1:4" x14ac:dyDescent="0.25">
      <c r="A7152" t="s">
        <v>6006</v>
      </c>
      <c r="B7152" t="s">
        <v>374</v>
      </c>
      <c r="C7152" t="s">
        <v>4733</v>
      </c>
      <c r="D7152">
        <v>0</v>
      </c>
    </row>
    <row r="7153" spans="1:4" x14ac:dyDescent="0.25">
      <c r="A7153" t="s">
        <v>6006</v>
      </c>
      <c r="B7153" t="s">
        <v>374</v>
      </c>
      <c r="C7153" t="s">
        <v>4734</v>
      </c>
      <c r="D7153">
        <v>0</v>
      </c>
    </row>
    <row r="7154" spans="1:4" x14ac:dyDescent="0.25">
      <c r="A7154" t="s">
        <v>6006</v>
      </c>
      <c r="B7154" t="s">
        <v>374</v>
      </c>
      <c r="C7154" t="s">
        <v>4735</v>
      </c>
      <c r="D7154">
        <v>0</v>
      </c>
    </row>
    <row r="7155" spans="1:4" x14ac:dyDescent="0.25">
      <c r="A7155" t="s">
        <v>6006</v>
      </c>
      <c r="B7155" t="s">
        <v>374</v>
      </c>
      <c r="C7155" t="s">
        <v>1081</v>
      </c>
      <c r="D7155" t="s">
        <v>3111</v>
      </c>
    </row>
    <row r="7156" spans="1:4" x14ac:dyDescent="0.25">
      <c r="A7156" t="s">
        <v>6006</v>
      </c>
      <c r="B7156" t="s">
        <v>375</v>
      </c>
      <c r="C7156" t="s">
        <v>4725</v>
      </c>
      <c r="D7156">
        <v>477</v>
      </c>
    </row>
    <row r="7157" spans="1:4" x14ac:dyDescent="0.25">
      <c r="A7157" t="s">
        <v>6006</v>
      </c>
      <c r="B7157" t="s">
        <v>375</v>
      </c>
      <c r="C7157" t="s">
        <v>1083</v>
      </c>
      <c r="D7157" t="b">
        <v>0</v>
      </c>
    </row>
    <row r="7158" spans="1:4" x14ac:dyDescent="0.25">
      <c r="A7158" t="s">
        <v>6006</v>
      </c>
      <c r="B7158" t="s">
        <v>375</v>
      </c>
      <c r="C7158" t="s">
        <v>4726</v>
      </c>
      <c r="D7158" t="b">
        <v>0</v>
      </c>
    </row>
    <row r="7159" spans="1:4" x14ac:dyDescent="0.25">
      <c r="A7159" t="s">
        <v>6006</v>
      </c>
      <c r="B7159" t="s">
        <v>375</v>
      </c>
      <c r="C7159" t="s">
        <v>4727</v>
      </c>
      <c r="D7159" t="b">
        <v>0</v>
      </c>
    </row>
    <row r="7160" spans="1:4" x14ac:dyDescent="0.25">
      <c r="A7160" t="s">
        <v>6006</v>
      </c>
      <c r="B7160" t="s">
        <v>375</v>
      </c>
      <c r="C7160" t="s">
        <v>4728</v>
      </c>
      <c r="D7160" t="b">
        <v>0</v>
      </c>
    </row>
    <row r="7161" spans="1:4" x14ac:dyDescent="0.25">
      <c r="A7161" t="s">
        <v>6006</v>
      </c>
      <c r="B7161" t="s">
        <v>375</v>
      </c>
      <c r="C7161" t="s">
        <v>2454</v>
      </c>
      <c r="D7161" t="b">
        <v>0</v>
      </c>
    </row>
    <row r="7162" spans="1:4" x14ac:dyDescent="0.25">
      <c r="A7162" t="s">
        <v>6006</v>
      </c>
      <c r="B7162" t="s">
        <v>375</v>
      </c>
      <c r="C7162" t="s">
        <v>4729</v>
      </c>
      <c r="D7162">
        <v>0</v>
      </c>
    </row>
    <row r="7163" spans="1:4" x14ac:dyDescent="0.25">
      <c r="A7163" t="s">
        <v>6006</v>
      </c>
      <c r="B7163" t="s">
        <v>375</v>
      </c>
      <c r="C7163" t="s">
        <v>4730</v>
      </c>
      <c r="D7163">
        <v>0</v>
      </c>
    </row>
    <row r="7164" spans="1:4" x14ac:dyDescent="0.25">
      <c r="A7164" t="s">
        <v>6006</v>
      </c>
      <c r="B7164" t="s">
        <v>375</v>
      </c>
      <c r="C7164" t="s">
        <v>4731</v>
      </c>
      <c r="D7164">
        <v>0</v>
      </c>
    </row>
    <row r="7165" spans="1:4" x14ac:dyDescent="0.25">
      <c r="A7165" t="s">
        <v>6006</v>
      </c>
      <c r="B7165" t="s">
        <v>375</v>
      </c>
      <c r="C7165" t="s">
        <v>1046</v>
      </c>
      <c r="D7165">
        <v>0</v>
      </c>
    </row>
    <row r="7166" spans="1:4" x14ac:dyDescent="0.25">
      <c r="A7166" t="s">
        <v>6006</v>
      </c>
      <c r="B7166" t="s">
        <v>375</v>
      </c>
      <c r="C7166" t="s">
        <v>9</v>
      </c>
      <c r="D7166">
        <v>0</v>
      </c>
    </row>
    <row r="7167" spans="1:4" x14ac:dyDescent="0.25">
      <c r="A7167" t="s">
        <v>6006</v>
      </c>
      <c r="B7167" t="s">
        <v>375</v>
      </c>
      <c r="C7167" t="s">
        <v>4733</v>
      </c>
      <c r="D7167">
        <v>0</v>
      </c>
    </row>
    <row r="7168" spans="1:4" x14ac:dyDescent="0.25">
      <c r="A7168" t="s">
        <v>6006</v>
      </c>
      <c r="B7168" t="s">
        <v>375</v>
      </c>
      <c r="C7168" t="s">
        <v>4734</v>
      </c>
      <c r="D7168">
        <v>0</v>
      </c>
    </row>
    <row r="7169" spans="1:4" x14ac:dyDescent="0.25">
      <c r="A7169" t="s">
        <v>6006</v>
      </c>
      <c r="B7169" t="s">
        <v>375</v>
      </c>
      <c r="C7169" t="s">
        <v>4735</v>
      </c>
      <c r="D7169">
        <v>0</v>
      </c>
    </row>
    <row r="7170" spans="1:4" x14ac:dyDescent="0.25">
      <c r="A7170" t="s">
        <v>6006</v>
      </c>
      <c r="B7170" t="s">
        <v>375</v>
      </c>
      <c r="C7170" t="s">
        <v>1081</v>
      </c>
      <c r="D7170" t="s">
        <v>3111</v>
      </c>
    </row>
    <row r="7171" spans="1:4" x14ac:dyDescent="0.25">
      <c r="A7171" t="s">
        <v>6006</v>
      </c>
      <c r="B7171" t="s">
        <v>376</v>
      </c>
      <c r="C7171" t="s">
        <v>4725</v>
      </c>
      <c r="D7171">
        <v>478</v>
      </c>
    </row>
    <row r="7172" spans="1:4" x14ac:dyDescent="0.25">
      <c r="A7172" t="s">
        <v>6006</v>
      </c>
      <c r="B7172" t="s">
        <v>376</v>
      </c>
      <c r="C7172" t="s">
        <v>1083</v>
      </c>
      <c r="D7172" t="b">
        <v>0</v>
      </c>
    </row>
    <row r="7173" spans="1:4" x14ac:dyDescent="0.25">
      <c r="A7173" t="s">
        <v>6006</v>
      </c>
      <c r="B7173" t="s">
        <v>376</v>
      </c>
      <c r="C7173" t="s">
        <v>4726</v>
      </c>
      <c r="D7173" t="b">
        <v>0</v>
      </c>
    </row>
    <row r="7174" spans="1:4" x14ac:dyDescent="0.25">
      <c r="A7174" t="s">
        <v>6006</v>
      </c>
      <c r="B7174" t="s">
        <v>376</v>
      </c>
      <c r="C7174" t="s">
        <v>4727</v>
      </c>
      <c r="D7174" t="b">
        <v>0</v>
      </c>
    </row>
    <row r="7175" spans="1:4" x14ac:dyDescent="0.25">
      <c r="A7175" t="s">
        <v>6006</v>
      </c>
      <c r="B7175" t="s">
        <v>376</v>
      </c>
      <c r="C7175" t="s">
        <v>4728</v>
      </c>
      <c r="D7175" t="b">
        <v>0</v>
      </c>
    </row>
    <row r="7176" spans="1:4" x14ac:dyDescent="0.25">
      <c r="A7176" t="s">
        <v>6006</v>
      </c>
      <c r="B7176" t="s">
        <v>376</v>
      </c>
      <c r="C7176" t="s">
        <v>2454</v>
      </c>
      <c r="D7176" t="b">
        <v>0</v>
      </c>
    </row>
    <row r="7177" spans="1:4" x14ac:dyDescent="0.25">
      <c r="A7177" t="s">
        <v>6006</v>
      </c>
      <c r="B7177" t="s">
        <v>376</v>
      </c>
      <c r="C7177" t="s">
        <v>4729</v>
      </c>
      <c r="D7177">
        <v>0</v>
      </c>
    </row>
    <row r="7178" spans="1:4" x14ac:dyDescent="0.25">
      <c r="A7178" t="s">
        <v>6006</v>
      </c>
      <c r="B7178" t="s">
        <v>376</v>
      </c>
      <c r="C7178" t="s">
        <v>4730</v>
      </c>
      <c r="D7178">
        <v>0</v>
      </c>
    </row>
    <row r="7179" spans="1:4" x14ac:dyDescent="0.25">
      <c r="A7179" t="s">
        <v>6006</v>
      </c>
      <c r="B7179" t="s">
        <v>376</v>
      </c>
      <c r="C7179" t="s">
        <v>4731</v>
      </c>
      <c r="D7179">
        <v>0</v>
      </c>
    </row>
    <row r="7180" spans="1:4" x14ac:dyDescent="0.25">
      <c r="A7180" t="s">
        <v>6006</v>
      </c>
      <c r="B7180" t="s">
        <v>376</v>
      </c>
      <c r="C7180" t="s">
        <v>1046</v>
      </c>
      <c r="D7180">
        <v>0</v>
      </c>
    </row>
    <row r="7181" spans="1:4" x14ac:dyDescent="0.25">
      <c r="A7181" t="s">
        <v>6006</v>
      </c>
      <c r="B7181" t="s">
        <v>376</v>
      </c>
      <c r="C7181" t="s">
        <v>9</v>
      </c>
      <c r="D7181">
        <v>0</v>
      </c>
    </row>
    <row r="7182" spans="1:4" x14ac:dyDescent="0.25">
      <c r="A7182" t="s">
        <v>6006</v>
      </c>
      <c r="B7182" t="s">
        <v>376</v>
      </c>
      <c r="C7182" t="s">
        <v>4733</v>
      </c>
      <c r="D7182">
        <v>0</v>
      </c>
    </row>
    <row r="7183" spans="1:4" x14ac:dyDescent="0.25">
      <c r="A7183" t="s">
        <v>6006</v>
      </c>
      <c r="B7183" t="s">
        <v>376</v>
      </c>
      <c r="C7183" t="s">
        <v>4734</v>
      </c>
      <c r="D7183">
        <v>0</v>
      </c>
    </row>
    <row r="7184" spans="1:4" x14ac:dyDescent="0.25">
      <c r="A7184" t="s">
        <v>6006</v>
      </c>
      <c r="B7184" t="s">
        <v>376</v>
      </c>
      <c r="C7184" t="s">
        <v>4735</v>
      </c>
      <c r="D7184">
        <v>0</v>
      </c>
    </row>
    <row r="7185" spans="1:4" x14ac:dyDescent="0.25">
      <c r="A7185" t="s">
        <v>6006</v>
      </c>
      <c r="B7185" t="s">
        <v>376</v>
      </c>
      <c r="C7185" t="s">
        <v>1081</v>
      </c>
      <c r="D7185" t="s">
        <v>3111</v>
      </c>
    </row>
    <row r="7186" spans="1:4" x14ac:dyDescent="0.25">
      <c r="A7186" t="s">
        <v>6006</v>
      </c>
      <c r="B7186" t="s">
        <v>377</v>
      </c>
      <c r="C7186" t="s">
        <v>4725</v>
      </c>
      <c r="D7186">
        <v>479</v>
      </c>
    </row>
    <row r="7187" spans="1:4" x14ac:dyDescent="0.25">
      <c r="A7187" t="s">
        <v>6006</v>
      </c>
      <c r="B7187" t="s">
        <v>377</v>
      </c>
      <c r="C7187" t="s">
        <v>1083</v>
      </c>
      <c r="D7187" t="b">
        <v>0</v>
      </c>
    </row>
    <row r="7188" spans="1:4" x14ac:dyDescent="0.25">
      <c r="A7188" t="s">
        <v>6006</v>
      </c>
      <c r="B7188" t="s">
        <v>377</v>
      </c>
      <c r="C7188" t="s">
        <v>4726</v>
      </c>
      <c r="D7188" t="b">
        <v>0</v>
      </c>
    </row>
    <row r="7189" spans="1:4" x14ac:dyDescent="0.25">
      <c r="A7189" t="s">
        <v>6006</v>
      </c>
      <c r="B7189" t="s">
        <v>377</v>
      </c>
      <c r="C7189" t="s">
        <v>4727</v>
      </c>
      <c r="D7189" t="b">
        <v>0</v>
      </c>
    </row>
    <row r="7190" spans="1:4" x14ac:dyDescent="0.25">
      <c r="A7190" t="s">
        <v>6006</v>
      </c>
      <c r="B7190" t="s">
        <v>377</v>
      </c>
      <c r="C7190" t="s">
        <v>4728</v>
      </c>
      <c r="D7190" t="b">
        <v>0</v>
      </c>
    </row>
    <row r="7191" spans="1:4" x14ac:dyDescent="0.25">
      <c r="A7191" t="s">
        <v>6006</v>
      </c>
      <c r="B7191" t="s">
        <v>377</v>
      </c>
      <c r="C7191" t="s">
        <v>2454</v>
      </c>
      <c r="D7191" t="b">
        <v>0</v>
      </c>
    </row>
    <row r="7192" spans="1:4" x14ac:dyDescent="0.25">
      <c r="A7192" t="s">
        <v>6006</v>
      </c>
      <c r="B7192" t="s">
        <v>377</v>
      </c>
      <c r="C7192" t="s">
        <v>4729</v>
      </c>
      <c r="D7192">
        <v>0</v>
      </c>
    </row>
    <row r="7193" spans="1:4" x14ac:dyDescent="0.25">
      <c r="A7193" t="s">
        <v>6006</v>
      </c>
      <c r="B7193" t="s">
        <v>377</v>
      </c>
      <c r="C7193" t="s">
        <v>4730</v>
      </c>
      <c r="D7193">
        <v>0</v>
      </c>
    </row>
    <row r="7194" spans="1:4" x14ac:dyDescent="0.25">
      <c r="A7194" t="s">
        <v>6006</v>
      </c>
      <c r="B7194" t="s">
        <v>377</v>
      </c>
      <c r="C7194" t="s">
        <v>4731</v>
      </c>
      <c r="D7194">
        <v>0</v>
      </c>
    </row>
    <row r="7195" spans="1:4" x14ac:dyDescent="0.25">
      <c r="A7195" t="s">
        <v>6006</v>
      </c>
      <c r="B7195" t="s">
        <v>377</v>
      </c>
      <c r="C7195" t="s">
        <v>1046</v>
      </c>
      <c r="D7195">
        <v>0</v>
      </c>
    </row>
    <row r="7196" spans="1:4" x14ac:dyDescent="0.25">
      <c r="A7196" t="s">
        <v>6006</v>
      </c>
      <c r="B7196" t="s">
        <v>377</v>
      </c>
      <c r="C7196" t="s">
        <v>9</v>
      </c>
      <c r="D7196">
        <v>0</v>
      </c>
    </row>
    <row r="7197" spans="1:4" x14ac:dyDescent="0.25">
      <c r="A7197" t="s">
        <v>6006</v>
      </c>
      <c r="B7197" t="s">
        <v>377</v>
      </c>
      <c r="C7197" t="s">
        <v>4733</v>
      </c>
      <c r="D7197">
        <v>0</v>
      </c>
    </row>
    <row r="7198" spans="1:4" x14ac:dyDescent="0.25">
      <c r="A7198" t="s">
        <v>6006</v>
      </c>
      <c r="B7198" t="s">
        <v>377</v>
      </c>
      <c r="C7198" t="s">
        <v>4734</v>
      </c>
      <c r="D7198">
        <v>0</v>
      </c>
    </row>
    <row r="7199" spans="1:4" x14ac:dyDescent="0.25">
      <c r="A7199" t="s">
        <v>6006</v>
      </c>
      <c r="B7199" t="s">
        <v>377</v>
      </c>
      <c r="C7199" t="s">
        <v>4735</v>
      </c>
      <c r="D7199">
        <v>0</v>
      </c>
    </row>
    <row r="7200" spans="1:4" x14ac:dyDescent="0.25">
      <c r="A7200" t="s">
        <v>6006</v>
      </c>
      <c r="B7200" t="s">
        <v>377</v>
      </c>
      <c r="C7200" t="s">
        <v>1081</v>
      </c>
      <c r="D7200" t="s">
        <v>3111</v>
      </c>
    </row>
    <row r="7201" spans="1:4" x14ac:dyDescent="0.25">
      <c r="A7201" t="s">
        <v>1145</v>
      </c>
      <c r="B7201" t="s">
        <v>2057</v>
      </c>
      <c r="C7201" t="s">
        <v>4725</v>
      </c>
      <c r="D7201">
        <v>480</v>
      </c>
    </row>
    <row r="7202" spans="1:4" x14ac:dyDescent="0.25">
      <c r="A7202" t="s">
        <v>1145</v>
      </c>
      <c r="B7202" t="s">
        <v>2057</v>
      </c>
      <c r="C7202" t="s">
        <v>1083</v>
      </c>
      <c r="D7202" t="b">
        <v>0</v>
      </c>
    </row>
    <row r="7203" spans="1:4" x14ac:dyDescent="0.25">
      <c r="A7203" t="s">
        <v>1145</v>
      </c>
      <c r="B7203" t="s">
        <v>2057</v>
      </c>
      <c r="C7203" t="s">
        <v>4726</v>
      </c>
      <c r="D7203" t="b">
        <v>0</v>
      </c>
    </row>
    <row r="7204" spans="1:4" x14ac:dyDescent="0.25">
      <c r="A7204" t="s">
        <v>1145</v>
      </c>
      <c r="B7204" t="s">
        <v>2057</v>
      </c>
      <c r="C7204" t="s">
        <v>4727</v>
      </c>
      <c r="D7204" t="b">
        <v>0</v>
      </c>
    </row>
    <row r="7205" spans="1:4" x14ac:dyDescent="0.25">
      <c r="A7205" t="s">
        <v>1145</v>
      </c>
      <c r="B7205" t="s">
        <v>2057</v>
      </c>
      <c r="C7205" t="s">
        <v>4728</v>
      </c>
      <c r="D7205" t="b">
        <v>0</v>
      </c>
    </row>
    <row r="7206" spans="1:4" x14ac:dyDescent="0.25">
      <c r="A7206" t="s">
        <v>1145</v>
      </c>
      <c r="B7206" t="s">
        <v>2057</v>
      </c>
      <c r="C7206" t="s">
        <v>2454</v>
      </c>
      <c r="D7206" t="b">
        <v>0</v>
      </c>
    </row>
    <row r="7207" spans="1:4" x14ac:dyDescent="0.25">
      <c r="A7207" t="s">
        <v>1145</v>
      </c>
      <c r="B7207" t="s">
        <v>2057</v>
      </c>
      <c r="C7207" t="s">
        <v>4729</v>
      </c>
      <c r="D7207">
        <v>0</v>
      </c>
    </row>
    <row r="7208" spans="1:4" x14ac:dyDescent="0.25">
      <c r="A7208" t="s">
        <v>1145</v>
      </c>
      <c r="B7208" t="s">
        <v>2057</v>
      </c>
      <c r="C7208" t="s">
        <v>4730</v>
      </c>
      <c r="D7208">
        <v>0</v>
      </c>
    </row>
    <row r="7209" spans="1:4" x14ac:dyDescent="0.25">
      <c r="A7209" t="s">
        <v>1145</v>
      </c>
      <c r="B7209" t="s">
        <v>2057</v>
      </c>
      <c r="C7209" t="s">
        <v>4731</v>
      </c>
      <c r="D7209">
        <v>0</v>
      </c>
    </row>
    <row r="7210" spans="1:4" x14ac:dyDescent="0.25">
      <c r="A7210" t="s">
        <v>1145</v>
      </c>
      <c r="B7210" t="s">
        <v>2057</v>
      </c>
      <c r="C7210" t="s">
        <v>1046</v>
      </c>
      <c r="D7210">
        <v>0</v>
      </c>
    </row>
    <row r="7211" spans="1:4" x14ac:dyDescent="0.25">
      <c r="A7211" t="s">
        <v>1145</v>
      </c>
      <c r="B7211" t="s">
        <v>2057</v>
      </c>
      <c r="C7211" t="s">
        <v>9</v>
      </c>
      <c r="D7211">
        <v>0</v>
      </c>
    </row>
    <row r="7212" spans="1:4" x14ac:dyDescent="0.25">
      <c r="A7212" t="s">
        <v>1145</v>
      </c>
      <c r="B7212" t="s">
        <v>2057</v>
      </c>
      <c r="C7212" t="s">
        <v>4733</v>
      </c>
      <c r="D7212">
        <v>0</v>
      </c>
    </row>
    <row r="7213" spans="1:4" x14ac:dyDescent="0.25">
      <c r="A7213" t="s">
        <v>1145</v>
      </c>
      <c r="B7213" t="s">
        <v>2057</v>
      </c>
      <c r="C7213" t="s">
        <v>4734</v>
      </c>
      <c r="D7213">
        <v>0</v>
      </c>
    </row>
    <row r="7214" spans="1:4" x14ac:dyDescent="0.25">
      <c r="A7214" t="s">
        <v>1145</v>
      </c>
      <c r="B7214" t="s">
        <v>2057</v>
      </c>
      <c r="C7214" t="s">
        <v>4735</v>
      </c>
      <c r="D7214">
        <v>0</v>
      </c>
    </row>
    <row r="7215" spans="1:4" x14ac:dyDescent="0.25">
      <c r="A7215" t="s">
        <v>1145</v>
      </c>
      <c r="B7215" t="s">
        <v>2057</v>
      </c>
      <c r="C7215" t="s">
        <v>1081</v>
      </c>
      <c r="D7215" t="s">
        <v>3111</v>
      </c>
    </row>
    <row r="7216" spans="1:4" x14ac:dyDescent="0.25">
      <c r="A7216" t="s">
        <v>1145</v>
      </c>
      <c r="B7216" t="s">
        <v>2060</v>
      </c>
      <c r="C7216" t="s">
        <v>4725</v>
      </c>
      <c r="D7216">
        <v>481</v>
      </c>
    </row>
    <row r="7217" spans="1:4" x14ac:dyDescent="0.25">
      <c r="A7217" t="s">
        <v>1145</v>
      </c>
      <c r="B7217" t="s">
        <v>2060</v>
      </c>
      <c r="C7217" t="s">
        <v>1083</v>
      </c>
      <c r="D7217" t="b">
        <v>0</v>
      </c>
    </row>
    <row r="7218" spans="1:4" x14ac:dyDescent="0.25">
      <c r="A7218" t="s">
        <v>1145</v>
      </c>
      <c r="B7218" t="s">
        <v>2060</v>
      </c>
      <c r="C7218" t="s">
        <v>4726</v>
      </c>
      <c r="D7218" t="b">
        <v>0</v>
      </c>
    </row>
    <row r="7219" spans="1:4" x14ac:dyDescent="0.25">
      <c r="A7219" t="s">
        <v>1145</v>
      </c>
      <c r="B7219" t="s">
        <v>2060</v>
      </c>
      <c r="C7219" t="s">
        <v>4727</v>
      </c>
      <c r="D7219" t="b">
        <v>0</v>
      </c>
    </row>
    <row r="7220" spans="1:4" x14ac:dyDescent="0.25">
      <c r="A7220" t="s">
        <v>1145</v>
      </c>
      <c r="B7220" t="s">
        <v>2060</v>
      </c>
      <c r="C7220" t="s">
        <v>4728</v>
      </c>
      <c r="D7220" t="b">
        <v>0</v>
      </c>
    </row>
    <row r="7221" spans="1:4" x14ac:dyDescent="0.25">
      <c r="A7221" t="s">
        <v>1145</v>
      </c>
      <c r="B7221" t="s">
        <v>2060</v>
      </c>
      <c r="C7221" t="s">
        <v>2454</v>
      </c>
      <c r="D7221" t="b">
        <v>0</v>
      </c>
    </row>
    <row r="7222" spans="1:4" x14ac:dyDescent="0.25">
      <c r="A7222" t="s">
        <v>1145</v>
      </c>
      <c r="B7222" t="s">
        <v>2060</v>
      </c>
      <c r="C7222" t="s">
        <v>4729</v>
      </c>
      <c r="D7222">
        <v>0</v>
      </c>
    </row>
    <row r="7223" spans="1:4" x14ac:dyDescent="0.25">
      <c r="A7223" t="s">
        <v>1145</v>
      </c>
      <c r="B7223" t="s">
        <v>2060</v>
      </c>
      <c r="C7223" t="s">
        <v>4730</v>
      </c>
      <c r="D7223">
        <v>0</v>
      </c>
    </row>
    <row r="7224" spans="1:4" x14ac:dyDescent="0.25">
      <c r="A7224" t="s">
        <v>1145</v>
      </c>
      <c r="B7224" t="s">
        <v>2060</v>
      </c>
      <c r="C7224" t="s">
        <v>4731</v>
      </c>
      <c r="D7224">
        <v>0</v>
      </c>
    </row>
    <row r="7225" spans="1:4" x14ac:dyDescent="0.25">
      <c r="A7225" t="s">
        <v>1145</v>
      </c>
      <c r="B7225" t="s">
        <v>2060</v>
      </c>
      <c r="C7225" t="s">
        <v>1046</v>
      </c>
      <c r="D7225">
        <v>0</v>
      </c>
    </row>
    <row r="7226" spans="1:4" x14ac:dyDescent="0.25">
      <c r="A7226" t="s">
        <v>1145</v>
      </c>
      <c r="B7226" t="s">
        <v>2060</v>
      </c>
      <c r="C7226" t="s">
        <v>9</v>
      </c>
      <c r="D7226">
        <v>0</v>
      </c>
    </row>
    <row r="7227" spans="1:4" x14ac:dyDescent="0.25">
      <c r="A7227" t="s">
        <v>1145</v>
      </c>
      <c r="B7227" t="s">
        <v>2060</v>
      </c>
      <c r="C7227" t="s">
        <v>4733</v>
      </c>
      <c r="D7227">
        <v>0</v>
      </c>
    </row>
    <row r="7228" spans="1:4" x14ac:dyDescent="0.25">
      <c r="A7228" t="s">
        <v>1145</v>
      </c>
      <c r="B7228" t="s">
        <v>2060</v>
      </c>
      <c r="C7228" t="s">
        <v>4734</v>
      </c>
      <c r="D7228">
        <v>0</v>
      </c>
    </row>
    <row r="7229" spans="1:4" x14ac:dyDescent="0.25">
      <c r="A7229" t="s">
        <v>1145</v>
      </c>
      <c r="B7229" t="s">
        <v>2060</v>
      </c>
      <c r="C7229" t="s">
        <v>4735</v>
      </c>
      <c r="D7229">
        <v>0</v>
      </c>
    </row>
    <row r="7230" spans="1:4" x14ac:dyDescent="0.25">
      <c r="A7230" t="s">
        <v>1145</v>
      </c>
      <c r="B7230" t="s">
        <v>2060</v>
      </c>
      <c r="C7230" t="s">
        <v>1081</v>
      </c>
      <c r="D7230" t="s">
        <v>3111</v>
      </c>
    </row>
    <row r="7231" spans="1:4" x14ac:dyDescent="0.25">
      <c r="A7231" t="s">
        <v>1145</v>
      </c>
      <c r="B7231" t="s">
        <v>2062</v>
      </c>
      <c r="C7231" t="s">
        <v>4725</v>
      </c>
      <c r="D7231">
        <v>482</v>
      </c>
    </row>
    <row r="7232" spans="1:4" x14ac:dyDescent="0.25">
      <c r="A7232" t="s">
        <v>1145</v>
      </c>
      <c r="B7232" t="s">
        <v>2062</v>
      </c>
      <c r="C7232" t="s">
        <v>1083</v>
      </c>
      <c r="D7232" t="b">
        <v>1</v>
      </c>
    </row>
    <row r="7233" spans="1:4" x14ac:dyDescent="0.25">
      <c r="A7233" t="s">
        <v>1145</v>
      </c>
      <c r="B7233" t="s">
        <v>2062</v>
      </c>
      <c r="C7233" t="s">
        <v>4726</v>
      </c>
      <c r="D7233" t="b">
        <v>1</v>
      </c>
    </row>
    <row r="7234" spans="1:4" x14ac:dyDescent="0.25">
      <c r="A7234" t="s">
        <v>1145</v>
      </c>
      <c r="B7234" t="s">
        <v>2062</v>
      </c>
      <c r="C7234" t="s">
        <v>4727</v>
      </c>
      <c r="D7234" t="b">
        <v>1</v>
      </c>
    </row>
    <row r="7235" spans="1:4" x14ac:dyDescent="0.25">
      <c r="A7235" t="s">
        <v>1145</v>
      </c>
      <c r="B7235" t="s">
        <v>2062</v>
      </c>
      <c r="C7235" t="s">
        <v>4728</v>
      </c>
      <c r="D7235" t="b">
        <v>0</v>
      </c>
    </row>
    <row r="7236" spans="1:4" x14ac:dyDescent="0.25">
      <c r="A7236" t="s">
        <v>1145</v>
      </c>
      <c r="B7236" t="s">
        <v>2062</v>
      </c>
      <c r="C7236" t="s">
        <v>2454</v>
      </c>
      <c r="D7236" t="b">
        <v>0</v>
      </c>
    </row>
    <row r="7237" spans="1:4" x14ac:dyDescent="0.25">
      <c r="A7237" t="s">
        <v>1145</v>
      </c>
      <c r="B7237" t="s">
        <v>2062</v>
      </c>
      <c r="C7237" t="s">
        <v>4729</v>
      </c>
      <c r="D7237">
        <v>5</v>
      </c>
    </row>
    <row r="7238" spans="1:4" x14ac:dyDescent="0.25">
      <c r="A7238" t="s">
        <v>1145</v>
      </c>
      <c r="B7238" t="s">
        <v>2062</v>
      </c>
      <c r="C7238" t="s">
        <v>4730</v>
      </c>
      <c r="D7238">
        <v>0</v>
      </c>
    </row>
    <row r="7239" spans="1:4" x14ac:dyDescent="0.25">
      <c r="A7239" t="s">
        <v>1145</v>
      </c>
      <c r="B7239" t="s">
        <v>2062</v>
      </c>
      <c r="C7239" t="s">
        <v>4731</v>
      </c>
      <c r="D7239">
        <v>4</v>
      </c>
    </row>
    <row r="7240" spans="1:4" x14ac:dyDescent="0.25">
      <c r="A7240" t="s">
        <v>1145</v>
      </c>
      <c r="B7240" t="s">
        <v>2062</v>
      </c>
      <c r="C7240" t="s">
        <v>1046</v>
      </c>
      <c r="D7240">
        <v>3</v>
      </c>
    </row>
    <row r="7241" spans="1:4" x14ac:dyDescent="0.25">
      <c r="A7241" t="s">
        <v>1145</v>
      </c>
      <c r="B7241" t="s">
        <v>2062</v>
      </c>
      <c r="C7241" t="s">
        <v>9</v>
      </c>
      <c r="D7241">
        <v>0</v>
      </c>
    </row>
    <row r="7242" spans="1:4" x14ac:dyDescent="0.25">
      <c r="A7242" t="s">
        <v>1145</v>
      </c>
      <c r="B7242" t="s">
        <v>2062</v>
      </c>
      <c r="C7242" t="s">
        <v>4733</v>
      </c>
      <c r="D7242">
        <v>1</v>
      </c>
    </row>
    <row r="7243" spans="1:4" x14ac:dyDescent="0.25">
      <c r="A7243" t="s">
        <v>1145</v>
      </c>
      <c r="B7243" t="s">
        <v>2062</v>
      </c>
      <c r="C7243" t="s">
        <v>4734</v>
      </c>
      <c r="D7243">
        <v>46</v>
      </c>
    </row>
    <row r="7244" spans="1:4" x14ac:dyDescent="0.25">
      <c r="A7244" t="s">
        <v>1145</v>
      </c>
      <c r="B7244" t="s">
        <v>2062</v>
      </c>
      <c r="C7244" t="s">
        <v>4735</v>
      </c>
      <c r="D7244">
        <v>0</v>
      </c>
    </row>
    <row r="7245" spans="1:4" x14ac:dyDescent="0.25">
      <c r="A7245" t="s">
        <v>1145</v>
      </c>
      <c r="B7245" t="s">
        <v>2062</v>
      </c>
      <c r="C7245" t="s">
        <v>1081</v>
      </c>
      <c r="D7245" t="s">
        <v>4741</v>
      </c>
    </row>
    <row r="7246" spans="1:4" x14ac:dyDescent="0.25">
      <c r="A7246" t="s">
        <v>1145</v>
      </c>
      <c r="B7246" t="s">
        <v>2065</v>
      </c>
      <c r="C7246" t="s">
        <v>4725</v>
      </c>
      <c r="D7246">
        <v>483</v>
      </c>
    </row>
    <row r="7247" spans="1:4" x14ac:dyDescent="0.25">
      <c r="A7247" t="s">
        <v>1145</v>
      </c>
      <c r="B7247" t="s">
        <v>2065</v>
      </c>
      <c r="C7247" t="s">
        <v>1083</v>
      </c>
      <c r="D7247" t="b">
        <v>0</v>
      </c>
    </row>
    <row r="7248" spans="1:4" x14ac:dyDescent="0.25">
      <c r="A7248" t="s">
        <v>1145</v>
      </c>
      <c r="B7248" t="s">
        <v>2065</v>
      </c>
      <c r="C7248" t="s">
        <v>4726</v>
      </c>
      <c r="D7248" t="b">
        <v>0</v>
      </c>
    </row>
    <row r="7249" spans="1:4" x14ac:dyDescent="0.25">
      <c r="A7249" t="s">
        <v>1145</v>
      </c>
      <c r="B7249" t="s">
        <v>2065</v>
      </c>
      <c r="C7249" t="s">
        <v>4727</v>
      </c>
      <c r="D7249" t="b">
        <v>0</v>
      </c>
    </row>
    <row r="7250" spans="1:4" x14ac:dyDescent="0.25">
      <c r="A7250" t="s">
        <v>1145</v>
      </c>
      <c r="B7250" t="s">
        <v>2065</v>
      </c>
      <c r="C7250" t="s">
        <v>4728</v>
      </c>
      <c r="D7250" t="b">
        <v>0</v>
      </c>
    </row>
    <row r="7251" spans="1:4" x14ac:dyDescent="0.25">
      <c r="A7251" t="s">
        <v>1145</v>
      </c>
      <c r="B7251" t="s">
        <v>2065</v>
      </c>
      <c r="C7251" t="s">
        <v>2454</v>
      </c>
      <c r="D7251" t="b">
        <v>0</v>
      </c>
    </row>
    <row r="7252" spans="1:4" x14ac:dyDescent="0.25">
      <c r="A7252" t="s">
        <v>1145</v>
      </c>
      <c r="B7252" t="s">
        <v>2065</v>
      </c>
      <c r="C7252" t="s">
        <v>4729</v>
      </c>
      <c r="D7252">
        <v>0</v>
      </c>
    </row>
    <row r="7253" spans="1:4" x14ac:dyDescent="0.25">
      <c r="A7253" t="s">
        <v>1145</v>
      </c>
      <c r="B7253" t="s">
        <v>2065</v>
      </c>
      <c r="C7253" t="s">
        <v>4730</v>
      </c>
      <c r="D7253">
        <v>0</v>
      </c>
    </row>
    <row r="7254" spans="1:4" x14ac:dyDescent="0.25">
      <c r="A7254" t="s">
        <v>1145</v>
      </c>
      <c r="B7254" t="s">
        <v>2065</v>
      </c>
      <c r="C7254" t="s">
        <v>4731</v>
      </c>
      <c r="D7254">
        <v>0</v>
      </c>
    </row>
    <row r="7255" spans="1:4" x14ac:dyDescent="0.25">
      <c r="A7255" t="s">
        <v>1145</v>
      </c>
      <c r="B7255" t="s">
        <v>2065</v>
      </c>
      <c r="C7255" t="s">
        <v>1046</v>
      </c>
      <c r="D7255">
        <v>0</v>
      </c>
    </row>
    <row r="7256" spans="1:4" x14ac:dyDescent="0.25">
      <c r="A7256" t="s">
        <v>1145</v>
      </c>
      <c r="B7256" t="s">
        <v>2065</v>
      </c>
      <c r="C7256" t="s">
        <v>9</v>
      </c>
      <c r="D7256">
        <v>0</v>
      </c>
    </row>
    <row r="7257" spans="1:4" x14ac:dyDescent="0.25">
      <c r="A7257" t="s">
        <v>1145</v>
      </c>
      <c r="B7257" t="s">
        <v>2065</v>
      </c>
      <c r="C7257" t="s">
        <v>4733</v>
      </c>
      <c r="D7257">
        <v>0</v>
      </c>
    </row>
    <row r="7258" spans="1:4" x14ac:dyDescent="0.25">
      <c r="A7258" t="s">
        <v>1145</v>
      </c>
      <c r="B7258" t="s">
        <v>2065</v>
      </c>
      <c r="C7258" t="s">
        <v>4734</v>
      </c>
      <c r="D7258">
        <v>0</v>
      </c>
    </row>
    <row r="7259" spans="1:4" x14ac:dyDescent="0.25">
      <c r="A7259" t="s">
        <v>1145</v>
      </c>
      <c r="B7259" t="s">
        <v>2065</v>
      </c>
      <c r="C7259" t="s">
        <v>4735</v>
      </c>
      <c r="D7259">
        <v>0</v>
      </c>
    </row>
    <row r="7260" spans="1:4" x14ac:dyDescent="0.25">
      <c r="A7260" t="s">
        <v>1145</v>
      </c>
      <c r="B7260" t="s">
        <v>2065</v>
      </c>
      <c r="C7260" t="s">
        <v>1081</v>
      </c>
      <c r="D7260" t="s">
        <v>3111</v>
      </c>
    </row>
    <row r="7261" spans="1:4" x14ac:dyDescent="0.25">
      <c r="A7261" t="s">
        <v>1145</v>
      </c>
      <c r="B7261" t="s">
        <v>2067</v>
      </c>
      <c r="C7261" t="s">
        <v>4725</v>
      </c>
      <c r="D7261">
        <v>484</v>
      </c>
    </row>
    <row r="7262" spans="1:4" x14ac:dyDescent="0.25">
      <c r="A7262" t="s">
        <v>1145</v>
      </c>
      <c r="B7262" t="s">
        <v>2067</v>
      </c>
      <c r="C7262" t="s">
        <v>1083</v>
      </c>
      <c r="D7262" t="b">
        <v>0</v>
      </c>
    </row>
    <row r="7263" spans="1:4" x14ac:dyDescent="0.25">
      <c r="A7263" t="s">
        <v>1145</v>
      </c>
      <c r="B7263" t="s">
        <v>2067</v>
      </c>
      <c r="C7263" t="s">
        <v>4726</v>
      </c>
      <c r="D7263" t="b">
        <v>0</v>
      </c>
    </row>
    <row r="7264" spans="1:4" x14ac:dyDescent="0.25">
      <c r="A7264" t="s">
        <v>1145</v>
      </c>
      <c r="B7264" t="s">
        <v>2067</v>
      </c>
      <c r="C7264" t="s">
        <v>4727</v>
      </c>
      <c r="D7264" t="b">
        <v>0</v>
      </c>
    </row>
    <row r="7265" spans="1:4" x14ac:dyDescent="0.25">
      <c r="A7265" t="s">
        <v>1145</v>
      </c>
      <c r="B7265" t="s">
        <v>2067</v>
      </c>
      <c r="C7265" t="s">
        <v>4728</v>
      </c>
      <c r="D7265" t="b">
        <v>0</v>
      </c>
    </row>
    <row r="7266" spans="1:4" x14ac:dyDescent="0.25">
      <c r="A7266" t="s">
        <v>1145</v>
      </c>
      <c r="B7266" t="s">
        <v>2067</v>
      </c>
      <c r="C7266" t="s">
        <v>2454</v>
      </c>
      <c r="D7266" t="b">
        <v>0</v>
      </c>
    </row>
    <row r="7267" spans="1:4" x14ac:dyDescent="0.25">
      <c r="A7267" t="s">
        <v>1145</v>
      </c>
      <c r="B7267" t="s">
        <v>2067</v>
      </c>
      <c r="C7267" t="s">
        <v>4729</v>
      </c>
      <c r="D7267">
        <v>0</v>
      </c>
    </row>
    <row r="7268" spans="1:4" x14ac:dyDescent="0.25">
      <c r="A7268" t="s">
        <v>1145</v>
      </c>
      <c r="B7268" t="s">
        <v>2067</v>
      </c>
      <c r="C7268" t="s">
        <v>4730</v>
      </c>
      <c r="D7268">
        <v>0</v>
      </c>
    </row>
    <row r="7269" spans="1:4" x14ac:dyDescent="0.25">
      <c r="A7269" t="s">
        <v>1145</v>
      </c>
      <c r="B7269" t="s">
        <v>2067</v>
      </c>
      <c r="C7269" t="s">
        <v>4731</v>
      </c>
      <c r="D7269">
        <v>0</v>
      </c>
    </row>
    <row r="7270" spans="1:4" x14ac:dyDescent="0.25">
      <c r="A7270" t="s">
        <v>1145</v>
      </c>
      <c r="B7270" t="s">
        <v>2067</v>
      </c>
      <c r="C7270" t="s">
        <v>1046</v>
      </c>
      <c r="D7270">
        <v>0</v>
      </c>
    </row>
    <row r="7271" spans="1:4" x14ac:dyDescent="0.25">
      <c r="A7271" t="s">
        <v>1145</v>
      </c>
      <c r="B7271" t="s">
        <v>2067</v>
      </c>
      <c r="C7271" t="s">
        <v>9</v>
      </c>
      <c r="D7271">
        <v>0</v>
      </c>
    </row>
    <row r="7272" spans="1:4" x14ac:dyDescent="0.25">
      <c r="A7272" t="s">
        <v>1145</v>
      </c>
      <c r="B7272" t="s">
        <v>2067</v>
      </c>
      <c r="C7272" t="s">
        <v>4733</v>
      </c>
      <c r="D7272">
        <v>0</v>
      </c>
    </row>
    <row r="7273" spans="1:4" x14ac:dyDescent="0.25">
      <c r="A7273" t="s">
        <v>1145</v>
      </c>
      <c r="B7273" t="s">
        <v>2067</v>
      </c>
      <c r="C7273" t="s">
        <v>4734</v>
      </c>
      <c r="D7273">
        <v>0</v>
      </c>
    </row>
    <row r="7274" spans="1:4" x14ac:dyDescent="0.25">
      <c r="A7274" t="s">
        <v>1145</v>
      </c>
      <c r="B7274" t="s">
        <v>2067</v>
      </c>
      <c r="C7274" t="s">
        <v>4735</v>
      </c>
      <c r="D7274">
        <v>0</v>
      </c>
    </row>
    <row r="7275" spans="1:4" x14ac:dyDescent="0.25">
      <c r="A7275" t="s">
        <v>1145</v>
      </c>
      <c r="B7275" t="s">
        <v>2067</v>
      </c>
      <c r="C7275" t="s">
        <v>1081</v>
      </c>
      <c r="D7275" t="s">
        <v>3111</v>
      </c>
    </row>
    <row r="7276" spans="1:4" x14ac:dyDescent="0.25">
      <c r="A7276" t="s">
        <v>1145</v>
      </c>
      <c r="B7276" t="s">
        <v>2069</v>
      </c>
      <c r="C7276" t="s">
        <v>4725</v>
      </c>
      <c r="D7276">
        <v>485</v>
      </c>
    </row>
    <row r="7277" spans="1:4" x14ac:dyDescent="0.25">
      <c r="A7277" t="s">
        <v>1145</v>
      </c>
      <c r="B7277" t="s">
        <v>2069</v>
      </c>
      <c r="C7277" t="s">
        <v>1083</v>
      </c>
      <c r="D7277" t="b">
        <v>0</v>
      </c>
    </row>
    <row r="7278" spans="1:4" x14ac:dyDescent="0.25">
      <c r="A7278" t="s">
        <v>1145</v>
      </c>
      <c r="B7278" t="s">
        <v>2069</v>
      </c>
      <c r="C7278" t="s">
        <v>4726</v>
      </c>
      <c r="D7278" t="b">
        <v>0</v>
      </c>
    </row>
    <row r="7279" spans="1:4" x14ac:dyDescent="0.25">
      <c r="A7279" t="s">
        <v>1145</v>
      </c>
      <c r="B7279" t="s">
        <v>2069</v>
      </c>
      <c r="C7279" t="s">
        <v>4727</v>
      </c>
      <c r="D7279" t="b">
        <v>1</v>
      </c>
    </row>
    <row r="7280" spans="1:4" x14ac:dyDescent="0.25">
      <c r="A7280" t="s">
        <v>1145</v>
      </c>
      <c r="B7280" t="s">
        <v>2069</v>
      </c>
      <c r="C7280" t="s">
        <v>4728</v>
      </c>
      <c r="D7280" t="b">
        <v>0</v>
      </c>
    </row>
    <row r="7281" spans="1:4" x14ac:dyDescent="0.25">
      <c r="A7281" t="s">
        <v>1145</v>
      </c>
      <c r="B7281" t="s">
        <v>2069</v>
      </c>
      <c r="C7281" t="s">
        <v>2454</v>
      </c>
      <c r="D7281" t="b">
        <v>0</v>
      </c>
    </row>
    <row r="7282" spans="1:4" x14ac:dyDescent="0.25">
      <c r="A7282" t="s">
        <v>1145</v>
      </c>
      <c r="B7282" t="s">
        <v>2069</v>
      </c>
      <c r="C7282" t="s">
        <v>4729</v>
      </c>
      <c r="D7282">
        <v>5</v>
      </c>
    </row>
    <row r="7283" spans="1:4" x14ac:dyDescent="0.25">
      <c r="A7283" t="s">
        <v>1145</v>
      </c>
      <c r="B7283" t="s">
        <v>2069</v>
      </c>
      <c r="C7283" t="s">
        <v>4730</v>
      </c>
      <c r="D7283">
        <v>0</v>
      </c>
    </row>
    <row r="7284" spans="1:4" x14ac:dyDescent="0.25">
      <c r="A7284" t="s">
        <v>1145</v>
      </c>
      <c r="B7284" t="s">
        <v>2069</v>
      </c>
      <c r="C7284" t="s">
        <v>4731</v>
      </c>
      <c r="D7284">
        <v>0</v>
      </c>
    </row>
    <row r="7285" spans="1:4" x14ac:dyDescent="0.25">
      <c r="A7285" t="s">
        <v>1145</v>
      </c>
      <c r="B7285" t="s">
        <v>2069</v>
      </c>
      <c r="C7285" t="s">
        <v>1046</v>
      </c>
      <c r="D7285">
        <v>0</v>
      </c>
    </row>
    <row r="7286" spans="1:4" x14ac:dyDescent="0.25">
      <c r="A7286" t="s">
        <v>1145</v>
      </c>
      <c r="B7286" t="s">
        <v>2069</v>
      </c>
      <c r="C7286" t="s">
        <v>9</v>
      </c>
      <c r="D7286">
        <v>0</v>
      </c>
    </row>
    <row r="7287" spans="1:4" x14ac:dyDescent="0.25">
      <c r="A7287" t="s">
        <v>1145</v>
      </c>
      <c r="B7287" t="s">
        <v>2069</v>
      </c>
      <c r="C7287" t="s">
        <v>4733</v>
      </c>
      <c r="D7287">
        <v>0</v>
      </c>
    </row>
    <row r="7288" spans="1:4" x14ac:dyDescent="0.25">
      <c r="A7288" t="s">
        <v>1145</v>
      </c>
      <c r="B7288" t="s">
        <v>2069</v>
      </c>
      <c r="C7288" t="s">
        <v>4734</v>
      </c>
      <c r="D7288">
        <v>0</v>
      </c>
    </row>
    <row r="7289" spans="1:4" x14ac:dyDescent="0.25">
      <c r="A7289" t="s">
        <v>1145</v>
      </c>
      <c r="B7289" t="s">
        <v>2069</v>
      </c>
      <c r="C7289" t="s">
        <v>4735</v>
      </c>
      <c r="D7289">
        <v>0</v>
      </c>
    </row>
    <row r="7290" spans="1:4" x14ac:dyDescent="0.25">
      <c r="A7290" t="s">
        <v>1145</v>
      </c>
      <c r="B7290" t="s">
        <v>2069</v>
      </c>
      <c r="C7290" t="s">
        <v>1081</v>
      </c>
      <c r="D7290" t="s">
        <v>4741</v>
      </c>
    </row>
    <row r="7291" spans="1:4" x14ac:dyDescent="0.25">
      <c r="A7291" t="s">
        <v>1145</v>
      </c>
      <c r="B7291" t="s">
        <v>2071</v>
      </c>
      <c r="C7291" t="s">
        <v>4725</v>
      </c>
      <c r="D7291">
        <v>486</v>
      </c>
    </row>
    <row r="7292" spans="1:4" x14ac:dyDescent="0.25">
      <c r="A7292" t="s">
        <v>1145</v>
      </c>
      <c r="B7292" t="s">
        <v>2071</v>
      </c>
      <c r="C7292" t="s">
        <v>1083</v>
      </c>
      <c r="D7292" t="b">
        <v>0</v>
      </c>
    </row>
    <row r="7293" spans="1:4" x14ac:dyDescent="0.25">
      <c r="A7293" t="s">
        <v>1145</v>
      </c>
      <c r="B7293" t="s">
        <v>2071</v>
      </c>
      <c r="C7293" t="s">
        <v>4726</v>
      </c>
      <c r="D7293" t="b">
        <v>1</v>
      </c>
    </row>
    <row r="7294" spans="1:4" x14ac:dyDescent="0.25">
      <c r="A7294" t="s">
        <v>1145</v>
      </c>
      <c r="B7294" t="s">
        <v>2071</v>
      </c>
      <c r="C7294" t="s">
        <v>4727</v>
      </c>
      <c r="D7294" t="b">
        <v>1</v>
      </c>
    </row>
    <row r="7295" spans="1:4" x14ac:dyDescent="0.25">
      <c r="A7295" t="s">
        <v>1145</v>
      </c>
      <c r="B7295" t="s">
        <v>2071</v>
      </c>
      <c r="C7295" t="s">
        <v>4728</v>
      </c>
      <c r="D7295" t="b">
        <v>0</v>
      </c>
    </row>
    <row r="7296" spans="1:4" x14ac:dyDescent="0.25">
      <c r="A7296" t="s">
        <v>1145</v>
      </c>
      <c r="B7296" t="s">
        <v>2071</v>
      </c>
      <c r="C7296" t="s">
        <v>2454</v>
      </c>
      <c r="D7296" t="b">
        <v>0</v>
      </c>
    </row>
    <row r="7297" spans="1:4" x14ac:dyDescent="0.25">
      <c r="A7297" t="s">
        <v>1145</v>
      </c>
      <c r="B7297" t="s">
        <v>2071</v>
      </c>
      <c r="C7297" t="s">
        <v>4729</v>
      </c>
      <c r="D7297">
        <v>3</v>
      </c>
    </row>
    <row r="7298" spans="1:4" x14ac:dyDescent="0.25">
      <c r="A7298" t="s">
        <v>1145</v>
      </c>
      <c r="B7298" t="s">
        <v>2071</v>
      </c>
      <c r="C7298" t="s">
        <v>4730</v>
      </c>
      <c r="D7298">
        <v>0</v>
      </c>
    </row>
    <row r="7299" spans="1:4" x14ac:dyDescent="0.25">
      <c r="A7299" t="s">
        <v>1145</v>
      </c>
      <c r="B7299" t="s">
        <v>2071</v>
      </c>
      <c r="C7299" t="s">
        <v>4731</v>
      </c>
      <c r="D7299">
        <v>4</v>
      </c>
    </row>
    <row r="7300" spans="1:4" x14ac:dyDescent="0.25">
      <c r="A7300" t="s">
        <v>1145</v>
      </c>
      <c r="B7300" t="s">
        <v>2071</v>
      </c>
      <c r="C7300" t="s">
        <v>1046</v>
      </c>
      <c r="D7300">
        <v>0</v>
      </c>
    </row>
    <row r="7301" spans="1:4" x14ac:dyDescent="0.25">
      <c r="A7301" t="s">
        <v>1145</v>
      </c>
      <c r="B7301" t="s">
        <v>2071</v>
      </c>
      <c r="C7301" t="s">
        <v>9</v>
      </c>
      <c r="D7301">
        <v>0</v>
      </c>
    </row>
    <row r="7302" spans="1:4" x14ac:dyDescent="0.25">
      <c r="A7302" t="s">
        <v>1145</v>
      </c>
      <c r="B7302" t="s">
        <v>2071</v>
      </c>
      <c r="C7302" t="s">
        <v>4733</v>
      </c>
      <c r="D7302">
        <v>0</v>
      </c>
    </row>
    <row r="7303" spans="1:4" x14ac:dyDescent="0.25">
      <c r="A7303" t="s">
        <v>1145</v>
      </c>
      <c r="B7303" t="s">
        <v>2071</v>
      </c>
      <c r="C7303" t="s">
        <v>4734</v>
      </c>
      <c r="D7303">
        <v>0</v>
      </c>
    </row>
    <row r="7304" spans="1:4" x14ac:dyDescent="0.25">
      <c r="A7304" t="s">
        <v>1145</v>
      </c>
      <c r="B7304" t="s">
        <v>2071</v>
      </c>
      <c r="C7304" t="s">
        <v>4735</v>
      </c>
      <c r="D7304">
        <v>0</v>
      </c>
    </row>
    <row r="7305" spans="1:4" x14ac:dyDescent="0.25">
      <c r="A7305" t="s">
        <v>1145</v>
      </c>
      <c r="B7305" t="s">
        <v>2071</v>
      </c>
      <c r="C7305" t="s">
        <v>1081</v>
      </c>
      <c r="D7305" t="s">
        <v>4741</v>
      </c>
    </row>
    <row r="7306" spans="1:4" x14ac:dyDescent="0.25">
      <c r="A7306" t="s">
        <v>1145</v>
      </c>
      <c r="B7306" t="s">
        <v>2074</v>
      </c>
      <c r="C7306" t="s">
        <v>4725</v>
      </c>
      <c r="D7306">
        <v>487</v>
      </c>
    </row>
    <row r="7307" spans="1:4" x14ac:dyDescent="0.25">
      <c r="A7307" t="s">
        <v>1145</v>
      </c>
      <c r="B7307" t="s">
        <v>2074</v>
      </c>
      <c r="C7307" t="s">
        <v>1083</v>
      </c>
      <c r="D7307" t="b">
        <v>0</v>
      </c>
    </row>
    <row r="7308" spans="1:4" x14ac:dyDescent="0.25">
      <c r="A7308" t="s">
        <v>1145</v>
      </c>
      <c r="B7308" t="s">
        <v>2074</v>
      </c>
      <c r="C7308" t="s">
        <v>4726</v>
      </c>
      <c r="D7308" t="b">
        <v>0</v>
      </c>
    </row>
    <row r="7309" spans="1:4" x14ac:dyDescent="0.25">
      <c r="A7309" t="s">
        <v>1145</v>
      </c>
      <c r="B7309" t="s">
        <v>2074</v>
      </c>
      <c r="C7309" t="s">
        <v>4727</v>
      </c>
      <c r="D7309" t="b">
        <v>0</v>
      </c>
    </row>
    <row r="7310" spans="1:4" x14ac:dyDescent="0.25">
      <c r="A7310" t="s">
        <v>1145</v>
      </c>
      <c r="B7310" t="s">
        <v>2074</v>
      </c>
      <c r="C7310" t="s">
        <v>4728</v>
      </c>
      <c r="D7310" t="b">
        <v>0</v>
      </c>
    </row>
    <row r="7311" spans="1:4" x14ac:dyDescent="0.25">
      <c r="A7311" t="s">
        <v>1145</v>
      </c>
      <c r="B7311" t="s">
        <v>2074</v>
      </c>
      <c r="C7311" t="s">
        <v>2454</v>
      </c>
      <c r="D7311" t="b">
        <v>0</v>
      </c>
    </row>
    <row r="7312" spans="1:4" x14ac:dyDescent="0.25">
      <c r="A7312" t="s">
        <v>1145</v>
      </c>
      <c r="B7312" t="s">
        <v>2074</v>
      </c>
      <c r="C7312" t="s">
        <v>4729</v>
      </c>
      <c r="D7312">
        <v>0</v>
      </c>
    </row>
    <row r="7313" spans="1:4" x14ac:dyDescent="0.25">
      <c r="A7313" t="s">
        <v>1145</v>
      </c>
      <c r="B7313" t="s">
        <v>2074</v>
      </c>
      <c r="C7313" t="s">
        <v>4730</v>
      </c>
      <c r="D7313">
        <v>0</v>
      </c>
    </row>
    <row r="7314" spans="1:4" x14ac:dyDescent="0.25">
      <c r="A7314" t="s">
        <v>1145</v>
      </c>
      <c r="B7314" t="s">
        <v>2074</v>
      </c>
      <c r="C7314" t="s">
        <v>4731</v>
      </c>
      <c r="D7314">
        <v>0</v>
      </c>
    </row>
    <row r="7315" spans="1:4" x14ac:dyDescent="0.25">
      <c r="A7315" t="s">
        <v>1145</v>
      </c>
      <c r="B7315" t="s">
        <v>2074</v>
      </c>
      <c r="C7315" t="s">
        <v>1046</v>
      </c>
      <c r="D7315">
        <v>0</v>
      </c>
    </row>
    <row r="7316" spans="1:4" x14ac:dyDescent="0.25">
      <c r="A7316" t="s">
        <v>1145</v>
      </c>
      <c r="B7316" t="s">
        <v>2074</v>
      </c>
      <c r="C7316" t="s">
        <v>9</v>
      </c>
      <c r="D7316">
        <v>0</v>
      </c>
    </row>
    <row r="7317" spans="1:4" x14ac:dyDescent="0.25">
      <c r="A7317" t="s">
        <v>1145</v>
      </c>
      <c r="B7317" t="s">
        <v>2074</v>
      </c>
      <c r="C7317" t="s">
        <v>4733</v>
      </c>
      <c r="D7317">
        <v>0</v>
      </c>
    </row>
    <row r="7318" spans="1:4" x14ac:dyDescent="0.25">
      <c r="A7318" t="s">
        <v>1145</v>
      </c>
      <c r="B7318" t="s">
        <v>2074</v>
      </c>
      <c r="C7318" t="s">
        <v>4734</v>
      </c>
      <c r="D7318">
        <v>0</v>
      </c>
    </row>
    <row r="7319" spans="1:4" x14ac:dyDescent="0.25">
      <c r="A7319" t="s">
        <v>1145</v>
      </c>
      <c r="B7319" t="s">
        <v>2074</v>
      </c>
      <c r="C7319" t="s">
        <v>4735</v>
      </c>
      <c r="D7319">
        <v>0</v>
      </c>
    </row>
    <row r="7320" spans="1:4" x14ac:dyDescent="0.25">
      <c r="A7320" t="s">
        <v>1145</v>
      </c>
      <c r="B7320" t="s">
        <v>2074</v>
      </c>
      <c r="C7320" t="s">
        <v>1081</v>
      </c>
      <c r="D7320" t="s">
        <v>3111</v>
      </c>
    </row>
    <row r="7321" spans="1:4" x14ac:dyDescent="0.25">
      <c r="A7321" t="s">
        <v>1145</v>
      </c>
      <c r="B7321" t="s">
        <v>2076</v>
      </c>
      <c r="C7321" t="s">
        <v>4725</v>
      </c>
      <c r="D7321">
        <v>488</v>
      </c>
    </row>
    <row r="7322" spans="1:4" x14ac:dyDescent="0.25">
      <c r="A7322" t="s">
        <v>1145</v>
      </c>
      <c r="B7322" t="s">
        <v>2076</v>
      </c>
      <c r="C7322" t="s">
        <v>1083</v>
      </c>
      <c r="D7322" t="b">
        <v>1</v>
      </c>
    </row>
    <row r="7323" spans="1:4" x14ac:dyDescent="0.25">
      <c r="A7323" t="s">
        <v>1145</v>
      </c>
      <c r="B7323" t="s">
        <v>2076</v>
      </c>
      <c r="C7323" t="s">
        <v>4726</v>
      </c>
      <c r="D7323" t="b">
        <v>1</v>
      </c>
    </row>
    <row r="7324" spans="1:4" x14ac:dyDescent="0.25">
      <c r="A7324" t="s">
        <v>1145</v>
      </c>
      <c r="B7324" t="s">
        <v>2076</v>
      </c>
      <c r="C7324" t="s">
        <v>4727</v>
      </c>
      <c r="D7324" t="b">
        <v>1</v>
      </c>
    </row>
    <row r="7325" spans="1:4" x14ac:dyDescent="0.25">
      <c r="A7325" t="s">
        <v>1145</v>
      </c>
      <c r="B7325" t="s">
        <v>2076</v>
      </c>
      <c r="C7325" t="s">
        <v>4728</v>
      </c>
      <c r="D7325" t="b">
        <v>0</v>
      </c>
    </row>
    <row r="7326" spans="1:4" x14ac:dyDescent="0.25">
      <c r="A7326" t="s">
        <v>1145</v>
      </c>
      <c r="B7326" t="s">
        <v>2076</v>
      </c>
      <c r="C7326" t="s">
        <v>2454</v>
      </c>
      <c r="D7326" t="b">
        <v>0</v>
      </c>
    </row>
    <row r="7327" spans="1:4" x14ac:dyDescent="0.25">
      <c r="A7327" t="s">
        <v>1145</v>
      </c>
      <c r="B7327" t="s">
        <v>2076</v>
      </c>
      <c r="C7327" t="s">
        <v>4729</v>
      </c>
      <c r="D7327">
        <v>5</v>
      </c>
    </row>
    <row r="7328" spans="1:4" x14ac:dyDescent="0.25">
      <c r="A7328" t="s">
        <v>1145</v>
      </c>
      <c r="B7328" t="s">
        <v>2076</v>
      </c>
      <c r="C7328" t="s">
        <v>4730</v>
      </c>
      <c r="D7328">
        <v>0</v>
      </c>
    </row>
    <row r="7329" spans="1:4" x14ac:dyDescent="0.25">
      <c r="A7329" t="s">
        <v>1145</v>
      </c>
      <c r="B7329" t="s">
        <v>2076</v>
      </c>
      <c r="C7329" t="s">
        <v>4731</v>
      </c>
      <c r="D7329">
        <v>4</v>
      </c>
    </row>
    <row r="7330" spans="1:4" x14ac:dyDescent="0.25">
      <c r="A7330" t="s">
        <v>1145</v>
      </c>
      <c r="B7330" t="s">
        <v>2076</v>
      </c>
      <c r="C7330" t="s">
        <v>1046</v>
      </c>
      <c r="D7330">
        <v>3</v>
      </c>
    </row>
    <row r="7331" spans="1:4" x14ac:dyDescent="0.25">
      <c r="A7331" t="s">
        <v>1145</v>
      </c>
      <c r="B7331" t="s">
        <v>2076</v>
      </c>
      <c r="C7331" t="s">
        <v>9</v>
      </c>
      <c r="D7331">
        <v>0</v>
      </c>
    </row>
    <row r="7332" spans="1:4" x14ac:dyDescent="0.25">
      <c r="A7332" t="s">
        <v>1145</v>
      </c>
      <c r="B7332" t="s">
        <v>2076</v>
      </c>
      <c r="C7332" t="s">
        <v>4733</v>
      </c>
      <c r="D7332">
        <v>1</v>
      </c>
    </row>
    <row r="7333" spans="1:4" x14ac:dyDescent="0.25">
      <c r="A7333" t="s">
        <v>1145</v>
      </c>
      <c r="B7333" t="s">
        <v>2076</v>
      </c>
      <c r="C7333" t="s">
        <v>4734</v>
      </c>
      <c r="D7333">
        <v>49</v>
      </c>
    </row>
    <row r="7334" spans="1:4" x14ac:dyDescent="0.25">
      <c r="A7334" t="s">
        <v>1145</v>
      </c>
      <c r="B7334" t="s">
        <v>2076</v>
      </c>
      <c r="C7334" t="s">
        <v>4735</v>
      </c>
      <c r="D7334">
        <v>0</v>
      </c>
    </row>
    <row r="7335" spans="1:4" x14ac:dyDescent="0.25">
      <c r="A7335" t="s">
        <v>1145</v>
      </c>
      <c r="B7335" t="s">
        <v>2076</v>
      </c>
      <c r="C7335" t="s">
        <v>1081</v>
      </c>
      <c r="D7335" t="s">
        <v>4741</v>
      </c>
    </row>
    <row r="7336" spans="1:4" x14ac:dyDescent="0.25">
      <c r="A7336" t="s">
        <v>1145</v>
      </c>
      <c r="B7336" t="s">
        <v>2078</v>
      </c>
      <c r="C7336" t="s">
        <v>4725</v>
      </c>
      <c r="D7336">
        <v>489</v>
      </c>
    </row>
    <row r="7337" spans="1:4" x14ac:dyDescent="0.25">
      <c r="A7337" t="s">
        <v>1145</v>
      </c>
      <c r="B7337" t="s">
        <v>2078</v>
      </c>
      <c r="C7337" t="s">
        <v>1083</v>
      </c>
      <c r="D7337" t="b">
        <v>0</v>
      </c>
    </row>
    <row r="7338" spans="1:4" x14ac:dyDescent="0.25">
      <c r="A7338" t="s">
        <v>1145</v>
      </c>
      <c r="B7338" t="s">
        <v>2078</v>
      </c>
      <c r="C7338" t="s">
        <v>4726</v>
      </c>
      <c r="D7338" t="b">
        <v>0</v>
      </c>
    </row>
    <row r="7339" spans="1:4" x14ac:dyDescent="0.25">
      <c r="A7339" t="s">
        <v>1145</v>
      </c>
      <c r="B7339" t="s">
        <v>2078</v>
      </c>
      <c r="C7339" t="s">
        <v>4727</v>
      </c>
      <c r="D7339" t="b">
        <v>0</v>
      </c>
    </row>
    <row r="7340" spans="1:4" x14ac:dyDescent="0.25">
      <c r="A7340" t="s">
        <v>1145</v>
      </c>
      <c r="B7340" t="s">
        <v>2078</v>
      </c>
      <c r="C7340" t="s">
        <v>4728</v>
      </c>
      <c r="D7340" t="b">
        <v>0</v>
      </c>
    </row>
    <row r="7341" spans="1:4" x14ac:dyDescent="0.25">
      <c r="A7341" t="s">
        <v>1145</v>
      </c>
      <c r="B7341" t="s">
        <v>2078</v>
      </c>
      <c r="C7341" t="s">
        <v>2454</v>
      </c>
      <c r="D7341" t="b">
        <v>0</v>
      </c>
    </row>
    <row r="7342" spans="1:4" x14ac:dyDescent="0.25">
      <c r="A7342" t="s">
        <v>1145</v>
      </c>
      <c r="B7342" t="s">
        <v>2078</v>
      </c>
      <c r="C7342" t="s">
        <v>4729</v>
      </c>
      <c r="D7342">
        <v>0</v>
      </c>
    </row>
    <row r="7343" spans="1:4" x14ac:dyDescent="0.25">
      <c r="A7343" t="s">
        <v>1145</v>
      </c>
      <c r="B7343" t="s">
        <v>2078</v>
      </c>
      <c r="C7343" t="s">
        <v>4730</v>
      </c>
      <c r="D7343">
        <v>0</v>
      </c>
    </row>
    <row r="7344" spans="1:4" x14ac:dyDescent="0.25">
      <c r="A7344" t="s">
        <v>1145</v>
      </c>
      <c r="B7344" t="s">
        <v>2078</v>
      </c>
      <c r="C7344" t="s">
        <v>4731</v>
      </c>
      <c r="D7344">
        <v>0</v>
      </c>
    </row>
    <row r="7345" spans="1:4" x14ac:dyDescent="0.25">
      <c r="A7345" t="s">
        <v>1145</v>
      </c>
      <c r="B7345" t="s">
        <v>2078</v>
      </c>
      <c r="C7345" t="s">
        <v>1046</v>
      </c>
      <c r="D7345">
        <v>0</v>
      </c>
    </row>
    <row r="7346" spans="1:4" x14ac:dyDescent="0.25">
      <c r="A7346" t="s">
        <v>1145</v>
      </c>
      <c r="B7346" t="s">
        <v>2078</v>
      </c>
      <c r="C7346" t="s">
        <v>9</v>
      </c>
      <c r="D7346">
        <v>0</v>
      </c>
    </row>
    <row r="7347" spans="1:4" x14ac:dyDescent="0.25">
      <c r="A7347" t="s">
        <v>1145</v>
      </c>
      <c r="B7347" t="s">
        <v>2078</v>
      </c>
      <c r="C7347" t="s">
        <v>4733</v>
      </c>
      <c r="D7347">
        <v>0</v>
      </c>
    </row>
    <row r="7348" spans="1:4" x14ac:dyDescent="0.25">
      <c r="A7348" t="s">
        <v>1145</v>
      </c>
      <c r="B7348" t="s">
        <v>2078</v>
      </c>
      <c r="C7348" t="s">
        <v>4734</v>
      </c>
      <c r="D7348">
        <v>0</v>
      </c>
    </row>
    <row r="7349" spans="1:4" x14ac:dyDescent="0.25">
      <c r="A7349" t="s">
        <v>1145</v>
      </c>
      <c r="B7349" t="s">
        <v>2078</v>
      </c>
      <c r="C7349" t="s">
        <v>4735</v>
      </c>
      <c r="D7349">
        <v>0</v>
      </c>
    </row>
    <row r="7350" spans="1:4" x14ac:dyDescent="0.25">
      <c r="A7350" t="s">
        <v>1145</v>
      </c>
      <c r="B7350" t="s">
        <v>2078</v>
      </c>
      <c r="C7350" t="s">
        <v>1081</v>
      </c>
      <c r="D7350" t="s">
        <v>3111</v>
      </c>
    </row>
    <row r="7351" spans="1:4" x14ac:dyDescent="0.25">
      <c r="A7351" t="s">
        <v>1145</v>
      </c>
      <c r="B7351" t="s">
        <v>2080</v>
      </c>
      <c r="C7351" t="s">
        <v>4725</v>
      </c>
      <c r="D7351">
        <v>490</v>
      </c>
    </row>
    <row r="7352" spans="1:4" x14ac:dyDescent="0.25">
      <c r="A7352" t="s">
        <v>1145</v>
      </c>
      <c r="B7352" t="s">
        <v>2080</v>
      </c>
      <c r="C7352" t="s">
        <v>1083</v>
      </c>
      <c r="D7352" t="b">
        <v>0</v>
      </c>
    </row>
    <row r="7353" spans="1:4" x14ac:dyDescent="0.25">
      <c r="A7353" t="s">
        <v>1145</v>
      </c>
      <c r="B7353" t="s">
        <v>2080</v>
      </c>
      <c r="C7353" t="s">
        <v>4726</v>
      </c>
      <c r="D7353" t="b">
        <v>0</v>
      </c>
    </row>
    <row r="7354" spans="1:4" x14ac:dyDescent="0.25">
      <c r="A7354" t="s">
        <v>1145</v>
      </c>
      <c r="B7354" t="s">
        <v>2080</v>
      </c>
      <c r="C7354" t="s">
        <v>4727</v>
      </c>
      <c r="D7354" t="b">
        <v>0</v>
      </c>
    </row>
    <row r="7355" spans="1:4" x14ac:dyDescent="0.25">
      <c r="A7355" t="s">
        <v>1145</v>
      </c>
      <c r="B7355" t="s">
        <v>2080</v>
      </c>
      <c r="C7355" t="s">
        <v>4728</v>
      </c>
      <c r="D7355" t="b">
        <v>0</v>
      </c>
    </row>
    <row r="7356" spans="1:4" x14ac:dyDescent="0.25">
      <c r="A7356" t="s">
        <v>1145</v>
      </c>
      <c r="B7356" t="s">
        <v>2080</v>
      </c>
      <c r="C7356" t="s">
        <v>2454</v>
      </c>
      <c r="D7356" t="b">
        <v>0</v>
      </c>
    </row>
    <row r="7357" spans="1:4" x14ac:dyDescent="0.25">
      <c r="A7357" t="s">
        <v>1145</v>
      </c>
      <c r="B7357" t="s">
        <v>2080</v>
      </c>
      <c r="C7357" t="s">
        <v>4729</v>
      </c>
      <c r="D7357">
        <v>0</v>
      </c>
    </row>
    <row r="7358" spans="1:4" x14ac:dyDescent="0.25">
      <c r="A7358" t="s">
        <v>1145</v>
      </c>
      <c r="B7358" t="s">
        <v>2080</v>
      </c>
      <c r="C7358" t="s">
        <v>4730</v>
      </c>
      <c r="D7358">
        <v>0</v>
      </c>
    </row>
    <row r="7359" spans="1:4" x14ac:dyDescent="0.25">
      <c r="A7359" t="s">
        <v>1145</v>
      </c>
      <c r="B7359" t="s">
        <v>2080</v>
      </c>
      <c r="C7359" t="s">
        <v>4731</v>
      </c>
      <c r="D7359">
        <v>0</v>
      </c>
    </row>
    <row r="7360" spans="1:4" x14ac:dyDescent="0.25">
      <c r="A7360" t="s">
        <v>1145</v>
      </c>
      <c r="B7360" t="s">
        <v>2080</v>
      </c>
      <c r="C7360" t="s">
        <v>1046</v>
      </c>
      <c r="D7360">
        <v>0</v>
      </c>
    </row>
    <row r="7361" spans="1:4" x14ac:dyDescent="0.25">
      <c r="A7361" t="s">
        <v>1145</v>
      </c>
      <c r="B7361" t="s">
        <v>2080</v>
      </c>
      <c r="C7361" t="s">
        <v>9</v>
      </c>
      <c r="D7361">
        <v>0</v>
      </c>
    </row>
    <row r="7362" spans="1:4" x14ac:dyDescent="0.25">
      <c r="A7362" t="s">
        <v>1145</v>
      </c>
      <c r="B7362" t="s">
        <v>2080</v>
      </c>
      <c r="C7362" t="s">
        <v>4733</v>
      </c>
      <c r="D7362">
        <v>0</v>
      </c>
    </row>
    <row r="7363" spans="1:4" x14ac:dyDescent="0.25">
      <c r="A7363" t="s">
        <v>1145</v>
      </c>
      <c r="B7363" t="s">
        <v>2080</v>
      </c>
      <c r="C7363" t="s">
        <v>4734</v>
      </c>
      <c r="D7363">
        <v>0</v>
      </c>
    </row>
    <row r="7364" spans="1:4" x14ac:dyDescent="0.25">
      <c r="A7364" t="s">
        <v>1145</v>
      </c>
      <c r="B7364" t="s">
        <v>2080</v>
      </c>
      <c r="C7364" t="s">
        <v>4735</v>
      </c>
      <c r="D7364">
        <v>0</v>
      </c>
    </row>
    <row r="7365" spans="1:4" x14ac:dyDescent="0.25">
      <c r="A7365" t="s">
        <v>1145</v>
      </c>
      <c r="B7365" t="s">
        <v>2080</v>
      </c>
      <c r="C7365" t="s">
        <v>1081</v>
      </c>
      <c r="D7365" t="s">
        <v>3111</v>
      </c>
    </row>
    <row r="7366" spans="1:4" x14ac:dyDescent="0.25">
      <c r="A7366" t="s">
        <v>1145</v>
      </c>
      <c r="B7366" t="s">
        <v>2082</v>
      </c>
      <c r="C7366" t="s">
        <v>4725</v>
      </c>
      <c r="D7366">
        <v>491</v>
      </c>
    </row>
    <row r="7367" spans="1:4" x14ac:dyDescent="0.25">
      <c r="A7367" t="s">
        <v>1145</v>
      </c>
      <c r="B7367" t="s">
        <v>2082</v>
      </c>
      <c r="C7367" t="s">
        <v>1083</v>
      </c>
      <c r="D7367" t="b">
        <v>0</v>
      </c>
    </row>
    <row r="7368" spans="1:4" x14ac:dyDescent="0.25">
      <c r="A7368" t="s">
        <v>1145</v>
      </c>
      <c r="B7368" t="s">
        <v>2082</v>
      </c>
      <c r="C7368" t="s">
        <v>4726</v>
      </c>
      <c r="D7368" t="b">
        <v>0</v>
      </c>
    </row>
    <row r="7369" spans="1:4" x14ac:dyDescent="0.25">
      <c r="A7369" t="s">
        <v>1145</v>
      </c>
      <c r="B7369" t="s">
        <v>2082</v>
      </c>
      <c r="C7369" t="s">
        <v>4727</v>
      </c>
      <c r="D7369" t="b">
        <v>0</v>
      </c>
    </row>
    <row r="7370" spans="1:4" x14ac:dyDescent="0.25">
      <c r="A7370" t="s">
        <v>1145</v>
      </c>
      <c r="B7370" t="s">
        <v>2082</v>
      </c>
      <c r="C7370" t="s">
        <v>4728</v>
      </c>
      <c r="D7370" t="b">
        <v>0</v>
      </c>
    </row>
    <row r="7371" spans="1:4" x14ac:dyDescent="0.25">
      <c r="A7371" t="s">
        <v>1145</v>
      </c>
      <c r="B7371" t="s">
        <v>2082</v>
      </c>
      <c r="C7371" t="s">
        <v>2454</v>
      </c>
      <c r="D7371" t="b">
        <v>0</v>
      </c>
    </row>
    <row r="7372" spans="1:4" x14ac:dyDescent="0.25">
      <c r="A7372" t="s">
        <v>1145</v>
      </c>
      <c r="B7372" t="s">
        <v>2082</v>
      </c>
      <c r="C7372" t="s">
        <v>4729</v>
      </c>
      <c r="D7372">
        <v>0</v>
      </c>
    </row>
    <row r="7373" spans="1:4" x14ac:dyDescent="0.25">
      <c r="A7373" t="s">
        <v>1145</v>
      </c>
      <c r="B7373" t="s">
        <v>2082</v>
      </c>
      <c r="C7373" t="s">
        <v>4730</v>
      </c>
      <c r="D7373">
        <v>0</v>
      </c>
    </row>
    <row r="7374" spans="1:4" x14ac:dyDescent="0.25">
      <c r="A7374" t="s">
        <v>1145</v>
      </c>
      <c r="B7374" t="s">
        <v>2082</v>
      </c>
      <c r="C7374" t="s">
        <v>4731</v>
      </c>
      <c r="D7374">
        <v>0</v>
      </c>
    </row>
    <row r="7375" spans="1:4" x14ac:dyDescent="0.25">
      <c r="A7375" t="s">
        <v>1145</v>
      </c>
      <c r="B7375" t="s">
        <v>2082</v>
      </c>
      <c r="C7375" t="s">
        <v>1046</v>
      </c>
      <c r="D7375">
        <v>0</v>
      </c>
    </row>
    <row r="7376" spans="1:4" x14ac:dyDescent="0.25">
      <c r="A7376" t="s">
        <v>1145</v>
      </c>
      <c r="B7376" t="s">
        <v>2082</v>
      </c>
      <c r="C7376" t="s">
        <v>9</v>
      </c>
      <c r="D7376">
        <v>0</v>
      </c>
    </row>
    <row r="7377" spans="1:4" x14ac:dyDescent="0.25">
      <c r="A7377" t="s">
        <v>1145</v>
      </c>
      <c r="B7377" t="s">
        <v>2082</v>
      </c>
      <c r="C7377" t="s">
        <v>4733</v>
      </c>
      <c r="D7377">
        <v>0</v>
      </c>
    </row>
    <row r="7378" spans="1:4" x14ac:dyDescent="0.25">
      <c r="A7378" t="s">
        <v>1145</v>
      </c>
      <c r="B7378" t="s">
        <v>2082</v>
      </c>
      <c r="C7378" t="s">
        <v>4734</v>
      </c>
      <c r="D7378">
        <v>0</v>
      </c>
    </row>
    <row r="7379" spans="1:4" x14ac:dyDescent="0.25">
      <c r="A7379" t="s">
        <v>1145</v>
      </c>
      <c r="B7379" t="s">
        <v>2082</v>
      </c>
      <c r="C7379" t="s">
        <v>4735</v>
      </c>
      <c r="D7379">
        <v>0</v>
      </c>
    </row>
    <row r="7380" spans="1:4" x14ac:dyDescent="0.25">
      <c r="A7380" t="s">
        <v>1145</v>
      </c>
      <c r="B7380" t="s">
        <v>2082</v>
      </c>
      <c r="C7380" t="s">
        <v>1081</v>
      </c>
      <c r="D7380" t="s">
        <v>3111</v>
      </c>
    </row>
    <row r="7381" spans="1:4" x14ac:dyDescent="0.25">
      <c r="A7381" t="s">
        <v>1145</v>
      </c>
      <c r="B7381" t="s">
        <v>2084</v>
      </c>
      <c r="C7381" t="s">
        <v>4725</v>
      </c>
      <c r="D7381">
        <v>492</v>
      </c>
    </row>
    <row r="7382" spans="1:4" x14ac:dyDescent="0.25">
      <c r="A7382" t="s">
        <v>1145</v>
      </c>
      <c r="B7382" t="s">
        <v>2084</v>
      </c>
      <c r="C7382" t="s">
        <v>1083</v>
      </c>
      <c r="D7382" t="b">
        <v>0</v>
      </c>
    </row>
    <row r="7383" spans="1:4" x14ac:dyDescent="0.25">
      <c r="A7383" t="s">
        <v>1145</v>
      </c>
      <c r="B7383" t="s">
        <v>2084</v>
      </c>
      <c r="C7383" t="s">
        <v>4726</v>
      </c>
      <c r="D7383" t="b">
        <v>0</v>
      </c>
    </row>
    <row r="7384" spans="1:4" x14ac:dyDescent="0.25">
      <c r="A7384" t="s">
        <v>1145</v>
      </c>
      <c r="B7384" t="s">
        <v>2084</v>
      </c>
      <c r="C7384" t="s">
        <v>4727</v>
      </c>
      <c r="D7384" t="b">
        <v>0</v>
      </c>
    </row>
    <row r="7385" spans="1:4" x14ac:dyDescent="0.25">
      <c r="A7385" t="s">
        <v>1145</v>
      </c>
      <c r="B7385" t="s">
        <v>2084</v>
      </c>
      <c r="C7385" t="s">
        <v>4728</v>
      </c>
      <c r="D7385" t="b">
        <v>0</v>
      </c>
    </row>
    <row r="7386" spans="1:4" x14ac:dyDescent="0.25">
      <c r="A7386" t="s">
        <v>1145</v>
      </c>
      <c r="B7386" t="s">
        <v>2084</v>
      </c>
      <c r="C7386" t="s">
        <v>2454</v>
      </c>
      <c r="D7386" t="b">
        <v>0</v>
      </c>
    </row>
    <row r="7387" spans="1:4" x14ac:dyDescent="0.25">
      <c r="A7387" t="s">
        <v>1145</v>
      </c>
      <c r="B7387" t="s">
        <v>2084</v>
      </c>
      <c r="C7387" t="s">
        <v>4729</v>
      </c>
      <c r="D7387">
        <v>0</v>
      </c>
    </row>
    <row r="7388" spans="1:4" x14ac:dyDescent="0.25">
      <c r="A7388" t="s">
        <v>1145</v>
      </c>
      <c r="B7388" t="s">
        <v>2084</v>
      </c>
      <c r="C7388" t="s">
        <v>4730</v>
      </c>
      <c r="D7388">
        <v>0</v>
      </c>
    </row>
    <row r="7389" spans="1:4" x14ac:dyDescent="0.25">
      <c r="A7389" t="s">
        <v>1145</v>
      </c>
      <c r="B7389" t="s">
        <v>2084</v>
      </c>
      <c r="C7389" t="s">
        <v>4731</v>
      </c>
      <c r="D7389">
        <v>0</v>
      </c>
    </row>
    <row r="7390" spans="1:4" x14ac:dyDescent="0.25">
      <c r="A7390" t="s">
        <v>1145</v>
      </c>
      <c r="B7390" t="s">
        <v>2084</v>
      </c>
      <c r="C7390" t="s">
        <v>1046</v>
      </c>
      <c r="D7390">
        <v>0</v>
      </c>
    </row>
    <row r="7391" spans="1:4" x14ac:dyDescent="0.25">
      <c r="A7391" t="s">
        <v>1145</v>
      </c>
      <c r="B7391" t="s">
        <v>2084</v>
      </c>
      <c r="C7391" t="s">
        <v>9</v>
      </c>
      <c r="D7391">
        <v>0</v>
      </c>
    </row>
    <row r="7392" spans="1:4" x14ac:dyDescent="0.25">
      <c r="A7392" t="s">
        <v>1145</v>
      </c>
      <c r="B7392" t="s">
        <v>2084</v>
      </c>
      <c r="C7392" t="s">
        <v>4733</v>
      </c>
      <c r="D7392">
        <v>0</v>
      </c>
    </row>
    <row r="7393" spans="1:4" x14ac:dyDescent="0.25">
      <c r="A7393" t="s">
        <v>1145</v>
      </c>
      <c r="B7393" t="s">
        <v>2084</v>
      </c>
      <c r="C7393" t="s">
        <v>4734</v>
      </c>
      <c r="D7393">
        <v>0</v>
      </c>
    </row>
    <row r="7394" spans="1:4" x14ac:dyDescent="0.25">
      <c r="A7394" t="s">
        <v>1145</v>
      </c>
      <c r="B7394" t="s">
        <v>2084</v>
      </c>
      <c r="C7394" t="s">
        <v>4735</v>
      </c>
      <c r="D7394">
        <v>0</v>
      </c>
    </row>
    <row r="7395" spans="1:4" x14ac:dyDescent="0.25">
      <c r="A7395" t="s">
        <v>1145</v>
      </c>
      <c r="B7395" t="s">
        <v>2084</v>
      </c>
      <c r="C7395" t="s">
        <v>1081</v>
      </c>
      <c r="D7395" t="s">
        <v>3111</v>
      </c>
    </row>
    <row r="7396" spans="1:4" x14ac:dyDescent="0.25">
      <c r="A7396" t="s">
        <v>1145</v>
      </c>
      <c r="B7396" t="s">
        <v>2086</v>
      </c>
      <c r="C7396" t="s">
        <v>4725</v>
      </c>
      <c r="D7396">
        <v>493</v>
      </c>
    </row>
    <row r="7397" spans="1:4" x14ac:dyDescent="0.25">
      <c r="A7397" t="s">
        <v>1145</v>
      </c>
      <c r="B7397" t="s">
        <v>2086</v>
      </c>
      <c r="C7397" t="s">
        <v>1083</v>
      </c>
      <c r="D7397" t="b">
        <v>1</v>
      </c>
    </row>
    <row r="7398" spans="1:4" x14ac:dyDescent="0.25">
      <c r="A7398" t="s">
        <v>1145</v>
      </c>
      <c r="B7398" t="s">
        <v>2086</v>
      </c>
      <c r="C7398" t="s">
        <v>4726</v>
      </c>
      <c r="D7398" t="b">
        <v>1</v>
      </c>
    </row>
    <row r="7399" spans="1:4" x14ac:dyDescent="0.25">
      <c r="A7399" t="s">
        <v>1145</v>
      </c>
      <c r="B7399" t="s">
        <v>2086</v>
      </c>
      <c r="C7399" t="s">
        <v>4727</v>
      </c>
      <c r="D7399" t="b">
        <v>1</v>
      </c>
    </row>
    <row r="7400" spans="1:4" x14ac:dyDescent="0.25">
      <c r="A7400" t="s">
        <v>1145</v>
      </c>
      <c r="B7400" t="s">
        <v>2086</v>
      </c>
      <c r="C7400" t="s">
        <v>4728</v>
      </c>
      <c r="D7400" t="b">
        <v>0</v>
      </c>
    </row>
    <row r="7401" spans="1:4" x14ac:dyDescent="0.25">
      <c r="A7401" t="s">
        <v>1145</v>
      </c>
      <c r="B7401" t="s">
        <v>2086</v>
      </c>
      <c r="C7401" t="s">
        <v>2454</v>
      </c>
      <c r="D7401" t="b">
        <v>0</v>
      </c>
    </row>
    <row r="7402" spans="1:4" x14ac:dyDescent="0.25">
      <c r="A7402" t="s">
        <v>1145</v>
      </c>
      <c r="B7402" t="s">
        <v>2086</v>
      </c>
      <c r="C7402" t="s">
        <v>4729</v>
      </c>
      <c r="D7402">
        <v>5</v>
      </c>
    </row>
    <row r="7403" spans="1:4" x14ac:dyDescent="0.25">
      <c r="A7403" t="s">
        <v>1145</v>
      </c>
      <c r="B7403" t="s">
        <v>2086</v>
      </c>
      <c r="C7403" t="s">
        <v>4730</v>
      </c>
      <c r="D7403">
        <v>0</v>
      </c>
    </row>
    <row r="7404" spans="1:4" x14ac:dyDescent="0.25">
      <c r="A7404" t="s">
        <v>1145</v>
      </c>
      <c r="B7404" t="s">
        <v>2086</v>
      </c>
      <c r="C7404" t="s">
        <v>4731</v>
      </c>
      <c r="D7404">
        <v>1</v>
      </c>
    </row>
    <row r="7405" spans="1:4" x14ac:dyDescent="0.25">
      <c r="A7405" t="s">
        <v>1145</v>
      </c>
      <c r="B7405" t="s">
        <v>2086</v>
      </c>
      <c r="C7405" t="s">
        <v>1046</v>
      </c>
      <c r="D7405">
        <v>3</v>
      </c>
    </row>
    <row r="7406" spans="1:4" x14ac:dyDescent="0.25">
      <c r="A7406" t="s">
        <v>1145</v>
      </c>
      <c r="B7406" t="s">
        <v>2086</v>
      </c>
      <c r="C7406" t="s">
        <v>9</v>
      </c>
      <c r="D7406">
        <v>0</v>
      </c>
    </row>
    <row r="7407" spans="1:4" x14ac:dyDescent="0.25">
      <c r="A7407" t="s">
        <v>1145</v>
      </c>
      <c r="B7407" t="s">
        <v>2086</v>
      </c>
      <c r="C7407" t="s">
        <v>4733</v>
      </c>
      <c r="D7407">
        <v>1</v>
      </c>
    </row>
    <row r="7408" spans="1:4" x14ac:dyDescent="0.25">
      <c r="A7408" t="s">
        <v>1145</v>
      </c>
      <c r="B7408" t="s">
        <v>2086</v>
      </c>
      <c r="C7408" t="s">
        <v>4734</v>
      </c>
      <c r="D7408">
        <v>34</v>
      </c>
    </row>
    <row r="7409" spans="1:4" x14ac:dyDescent="0.25">
      <c r="A7409" t="s">
        <v>1145</v>
      </c>
      <c r="B7409" t="s">
        <v>2086</v>
      </c>
      <c r="C7409" t="s">
        <v>4735</v>
      </c>
      <c r="D7409">
        <v>0</v>
      </c>
    </row>
    <row r="7410" spans="1:4" x14ac:dyDescent="0.25">
      <c r="A7410" t="s">
        <v>1145</v>
      </c>
      <c r="B7410" t="s">
        <v>2086</v>
      </c>
      <c r="C7410" t="s">
        <v>1081</v>
      </c>
      <c r="D7410" t="s">
        <v>4741</v>
      </c>
    </row>
    <row r="7411" spans="1:4" x14ac:dyDescent="0.25">
      <c r="A7411" t="s">
        <v>1145</v>
      </c>
      <c r="B7411" t="s">
        <v>2087</v>
      </c>
      <c r="C7411" t="s">
        <v>4725</v>
      </c>
      <c r="D7411">
        <v>494</v>
      </c>
    </row>
    <row r="7412" spans="1:4" x14ac:dyDescent="0.25">
      <c r="A7412" t="s">
        <v>1145</v>
      </c>
      <c r="B7412" t="s">
        <v>2087</v>
      </c>
      <c r="C7412" t="s">
        <v>1083</v>
      </c>
      <c r="D7412" t="b">
        <v>1</v>
      </c>
    </row>
    <row r="7413" spans="1:4" x14ac:dyDescent="0.25">
      <c r="A7413" t="s">
        <v>1145</v>
      </c>
      <c r="B7413" t="s">
        <v>2087</v>
      </c>
      <c r="C7413" t="s">
        <v>4726</v>
      </c>
      <c r="D7413" t="b">
        <v>1</v>
      </c>
    </row>
    <row r="7414" spans="1:4" x14ac:dyDescent="0.25">
      <c r="A7414" t="s">
        <v>1145</v>
      </c>
      <c r="B7414" t="s">
        <v>2087</v>
      </c>
      <c r="C7414" t="s">
        <v>4727</v>
      </c>
      <c r="D7414" t="b">
        <v>1</v>
      </c>
    </row>
    <row r="7415" spans="1:4" x14ac:dyDescent="0.25">
      <c r="A7415" t="s">
        <v>1145</v>
      </c>
      <c r="B7415" t="s">
        <v>2087</v>
      </c>
      <c r="C7415" t="s">
        <v>4728</v>
      </c>
      <c r="D7415" t="b">
        <v>0</v>
      </c>
    </row>
    <row r="7416" spans="1:4" x14ac:dyDescent="0.25">
      <c r="A7416" t="s">
        <v>1145</v>
      </c>
      <c r="B7416" t="s">
        <v>2087</v>
      </c>
      <c r="C7416" t="s">
        <v>2454</v>
      </c>
      <c r="D7416" t="b">
        <v>0</v>
      </c>
    </row>
    <row r="7417" spans="1:4" x14ac:dyDescent="0.25">
      <c r="A7417" t="s">
        <v>1145</v>
      </c>
      <c r="B7417" t="s">
        <v>2087</v>
      </c>
      <c r="C7417" t="s">
        <v>4729</v>
      </c>
      <c r="D7417">
        <v>5</v>
      </c>
    </row>
    <row r="7418" spans="1:4" x14ac:dyDescent="0.25">
      <c r="A7418" t="s">
        <v>1145</v>
      </c>
      <c r="B7418" t="s">
        <v>2087</v>
      </c>
      <c r="C7418" t="s">
        <v>4730</v>
      </c>
      <c r="D7418">
        <v>0</v>
      </c>
    </row>
    <row r="7419" spans="1:4" x14ac:dyDescent="0.25">
      <c r="A7419" t="s">
        <v>1145</v>
      </c>
      <c r="B7419" t="s">
        <v>2087</v>
      </c>
      <c r="C7419" t="s">
        <v>4731</v>
      </c>
      <c r="D7419">
        <v>4</v>
      </c>
    </row>
    <row r="7420" spans="1:4" x14ac:dyDescent="0.25">
      <c r="A7420" t="s">
        <v>1145</v>
      </c>
      <c r="B7420" t="s">
        <v>2087</v>
      </c>
      <c r="C7420" t="s">
        <v>1046</v>
      </c>
      <c r="D7420">
        <v>3</v>
      </c>
    </row>
    <row r="7421" spans="1:4" x14ac:dyDescent="0.25">
      <c r="A7421" t="s">
        <v>1145</v>
      </c>
      <c r="B7421" t="s">
        <v>2087</v>
      </c>
      <c r="C7421" t="s">
        <v>9</v>
      </c>
      <c r="D7421">
        <v>0</v>
      </c>
    </row>
    <row r="7422" spans="1:4" x14ac:dyDescent="0.25">
      <c r="A7422" t="s">
        <v>1145</v>
      </c>
      <c r="B7422" t="s">
        <v>2087</v>
      </c>
      <c r="C7422" t="s">
        <v>4733</v>
      </c>
      <c r="D7422">
        <v>1</v>
      </c>
    </row>
    <row r="7423" spans="1:4" x14ac:dyDescent="0.25">
      <c r="A7423" t="s">
        <v>1145</v>
      </c>
      <c r="B7423" t="s">
        <v>2087</v>
      </c>
      <c r="C7423" t="s">
        <v>4734</v>
      </c>
      <c r="D7423">
        <v>35</v>
      </c>
    </row>
    <row r="7424" spans="1:4" x14ac:dyDescent="0.25">
      <c r="A7424" t="s">
        <v>1145</v>
      </c>
      <c r="B7424" t="s">
        <v>2087</v>
      </c>
      <c r="C7424" t="s">
        <v>4735</v>
      </c>
      <c r="D7424">
        <v>0</v>
      </c>
    </row>
    <row r="7425" spans="1:4" x14ac:dyDescent="0.25">
      <c r="A7425" t="s">
        <v>1145</v>
      </c>
      <c r="B7425" t="s">
        <v>2087</v>
      </c>
      <c r="C7425" t="s">
        <v>1081</v>
      </c>
      <c r="D7425" t="s">
        <v>3111</v>
      </c>
    </row>
    <row r="7426" spans="1:4" x14ac:dyDescent="0.25">
      <c r="A7426" t="s">
        <v>1145</v>
      </c>
      <c r="B7426" t="s">
        <v>2088</v>
      </c>
      <c r="C7426" t="s">
        <v>4725</v>
      </c>
      <c r="D7426">
        <v>495</v>
      </c>
    </row>
    <row r="7427" spans="1:4" x14ac:dyDescent="0.25">
      <c r="A7427" t="s">
        <v>1145</v>
      </c>
      <c r="B7427" t="s">
        <v>2088</v>
      </c>
      <c r="C7427" t="s">
        <v>1083</v>
      </c>
      <c r="D7427" t="b">
        <v>0</v>
      </c>
    </row>
    <row r="7428" spans="1:4" x14ac:dyDescent="0.25">
      <c r="A7428" t="s">
        <v>1145</v>
      </c>
      <c r="B7428" t="s">
        <v>2088</v>
      </c>
      <c r="C7428" t="s">
        <v>4726</v>
      </c>
      <c r="D7428" t="b">
        <v>0</v>
      </c>
    </row>
    <row r="7429" spans="1:4" x14ac:dyDescent="0.25">
      <c r="A7429" t="s">
        <v>1145</v>
      </c>
      <c r="B7429" t="s">
        <v>2088</v>
      </c>
      <c r="C7429" t="s">
        <v>4727</v>
      </c>
      <c r="D7429" t="b">
        <v>0</v>
      </c>
    </row>
    <row r="7430" spans="1:4" x14ac:dyDescent="0.25">
      <c r="A7430" t="s">
        <v>1145</v>
      </c>
      <c r="B7430" t="s">
        <v>2088</v>
      </c>
      <c r="C7430" t="s">
        <v>4728</v>
      </c>
      <c r="D7430" t="b">
        <v>0</v>
      </c>
    </row>
    <row r="7431" spans="1:4" x14ac:dyDescent="0.25">
      <c r="A7431" t="s">
        <v>1145</v>
      </c>
      <c r="B7431" t="s">
        <v>2088</v>
      </c>
      <c r="C7431" t="s">
        <v>2454</v>
      </c>
      <c r="D7431" t="b">
        <v>0</v>
      </c>
    </row>
    <row r="7432" spans="1:4" x14ac:dyDescent="0.25">
      <c r="A7432" t="s">
        <v>1145</v>
      </c>
      <c r="B7432" t="s">
        <v>2088</v>
      </c>
      <c r="C7432" t="s">
        <v>4729</v>
      </c>
      <c r="D7432">
        <v>0</v>
      </c>
    </row>
    <row r="7433" spans="1:4" x14ac:dyDescent="0.25">
      <c r="A7433" t="s">
        <v>1145</v>
      </c>
      <c r="B7433" t="s">
        <v>2088</v>
      </c>
      <c r="C7433" t="s">
        <v>4730</v>
      </c>
      <c r="D7433">
        <v>0</v>
      </c>
    </row>
    <row r="7434" spans="1:4" x14ac:dyDescent="0.25">
      <c r="A7434" t="s">
        <v>1145</v>
      </c>
      <c r="B7434" t="s">
        <v>2088</v>
      </c>
      <c r="C7434" t="s">
        <v>4731</v>
      </c>
      <c r="D7434">
        <v>0</v>
      </c>
    </row>
    <row r="7435" spans="1:4" x14ac:dyDescent="0.25">
      <c r="A7435" t="s">
        <v>1145</v>
      </c>
      <c r="B7435" t="s">
        <v>2088</v>
      </c>
      <c r="C7435" t="s">
        <v>1046</v>
      </c>
      <c r="D7435">
        <v>0</v>
      </c>
    </row>
    <row r="7436" spans="1:4" x14ac:dyDescent="0.25">
      <c r="A7436" t="s">
        <v>1145</v>
      </c>
      <c r="B7436" t="s">
        <v>2088</v>
      </c>
      <c r="C7436" t="s">
        <v>9</v>
      </c>
      <c r="D7436">
        <v>0</v>
      </c>
    </row>
    <row r="7437" spans="1:4" x14ac:dyDescent="0.25">
      <c r="A7437" t="s">
        <v>1145</v>
      </c>
      <c r="B7437" t="s">
        <v>2088</v>
      </c>
      <c r="C7437" t="s">
        <v>4733</v>
      </c>
      <c r="D7437">
        <v>0</v>
      </c>
    </row>
    <row r="7438" spans="1:4" x14ac:dyDescent="0.25">
      <c r="A7438" t="s">
        <v>1145</v>
      </c>
      <c r="B7438" t="s">
        <v>2088</v>
      </c>
      <c r="C7438" t="s">
        <v>4734</v>
      </c>
      <c r="D7438">
        <v>0</v>
      </c>
    </row>
    <row r="7439" spans="1:4" x14ac:dyDescent="0.25">
      <c r="A7439" t="s">
        <v>1145</v>
      </c>
      <c r="B7439" t="s">
        <v>2088</v>
      </c>
      <c r="C7439" t="s">
        <v>4735</v>
      </c>
      <c r="D7439">
        <v>0</v>
      </c>
    </row>
    <row r="7440" spans="1:4" x14ac:dyDescent="0.25">
      <c r="A7440" t="s">
        <v>1145</v>
      </c>
      <c r="B7440" t="s">
        <v>2088</v>
      </c>
      <c r="C7440" t="s">
        <v>1081</v>
      </c>
      <c r="D7440" t="s">
        <v>3111</v>
      </c>
    </row>
    <row r="7441" spans="1:4" x14ac:dyDescent="0.25">
      <c r="A7441" t="s">
        <v>1145</v>
      </c>
      <c r="B7441" t="s">
        <v>2090</v>
      </c>
      <c r="C7441" t="s">
        <v>4725</v>
      </c>
      <c r="D7441">
        <v>496</v>
      </c>
    </row>
    <row r="7442" spans="1:4" x14ac:dyDescent="0.25">
      <c r="A7442" t="s">
        <v>1145</v>
      </c>
      <c r="B7442" t="s">
        <v>2090</v>
      </c>
      <c r="C7442" t="s">
        <v>1083</v>
      </c>
      <c r="D7442" t="b">
        <v>0</v>
      </c>
    </row>
    <row r="7443" spans="1:4" x14ac:dyDescent="0.25">
      <c r="A7443" t="s">
        <v>1145</v>
      </c>
      <c r="B7443" t="s">
        <v>2090</v>
      </c>
      <c r="C7443" t="s">
        <v>4726</v>
      </c>
      <c r="D7443" t="b">
        <v>0</v>
      </c>
    </row>
    <row r="7444" spans="1:4" x14ac:dyDescent="0.25">
      <c r="A7444" t="s">
        <v>1145</v>
      </c>
      <c r="B7444" t="s">
        <v>2090</v>
      </c>
      <c r="C7444" t="s">
        <v>4727</v>
      </c>
      <c r="D7444" t="b">
        <v>0</v>
      </c>
    </row>
    <row r="7445" spans="1:4" x14ac:dyDescent="0.25">
      <c r="A7445" t="s">
        <v>1145</v>
      </c>
      <c r="B7445" t="s">
        <v>2090</v>
      </c>
      <c r="C7445" t="s">
        <v>4728</v>
      </c>
      <c r="D7445" t="b">
        <v>0</v>
      </c>
    </row>
    <row r="7446" spans="1:4" x14ac:dyDescent="0.25">
      <c r="A7446" t="s">
        <v>1145</v>
      </c>
      <c r="B7446" t="s">
        <v>2090</v>
      </c>
      <c r="C7446" t="s">
        <v>2454</v>
      </c>
      <c r="D7446" t="b">
        <v>0</v>
      </c>
    </row>
    <row r="7447" spans="1:4" x14ac:dyDescent="0.25">
      <c r="A7447" t="s">
        <v>1145</v>
      </c>
      <c r="B7447" t="s">
        <v>2090</v>
      </c>
      <c r="C7447" t="s">
        <v>4729</v>
      </c>
      <c r="D7447">
        <v>0</v>
      </c>
    </row>
    <row r="7448" spans="1:4" x14ac:dyDescent="0.25">
      <c r="A7448" t="s">
        <v>1145</v>
      </c>
      <c r="B7448" t="s">
        <v>2090</v>
      </c>
      <c r="C7448" t="s">
        <v>4730</v>
      </c>
      <c r="D7448">
        <v>0</v>
      </c>
    </row>
    <row r="7449" spans="1:4" x14ac:dyDescent="0.25">
      <c r="A7449" t="s">
        <v>1145</v>
      </c>
      <c r="B7449" t="s">
        <v>2090</v>
      </c>
      <c r="C7449" t="s">
        <v>4731</v>
      </c>
      <c r="D7449">
        <v>0</v>
      </c>
    </row>
    <row r="7450" spans="1:4" x14ac:dyDescent="0.25">
      <c r="A7450" t="s">
        <v>1145</v>
      </c>
      <c r="B7450" t="s">
        <v>2090</v>
      </c>
      <c r="C7450" t="s">
        <v>1046</v>
      </c>
      <c r="D7450">
        <v>0</v>
      </c>
    </row>
    <row r="7451" spans="1:4" x14ac:dyDescent="0.25">
      <c r="A7451" t="s">
        <v>1145</v>
      </c>
      <c r="B7451" t="s">
        <v>2090</v>
      </c>
      <c r="C7451" t="s">
        <v>9</v>
      </c>
      <c r="D7451">
        <v>0</v>
      </c>
    </row>
    <row r="7452" spans="1:4" x14ac:dyDescent="0.25">
      <c r="A7452" t="s">
        <v>1145</v>
      </c>
      <c r="B7452" t="s">
        <v>2090</v>
      </c>
      <c r="C7452" t="s">
        <v>4733</v>
      </c>
      <c r="D7452">
        <v>0</v>
      </c>
    </row>
    <row r="7453" spans="1:4" x14ac:dyDescent="0.25">
      <c r="A7453" t="s">
        <v>1145</v>
      </c>
      <c r="B7453" t="s">
        <v>2090</v>
      </c>
      <c r="C7453" t="s">
        <v>4734</v>
      </c>
      <c r="D7453">
        <v>0</v>
      </c>
    </row>
    <row r="7454" spans="1:4" x14ac:dyDescent="0.25">
      <c r="A7454" t="s">
        <v>1145</v>
      </c>
      <c r="B7454" t="s">
        <v>2090</v>
      </c>
      <c r="C7454" t="s">
        <v>4735</v>
      </c>
      <c r="D7454">
        <v>0</v>
      </c>
    </row>
    <row r="7455" spans="1:4" x14ac:dyDescent="0.25">
      <c r="A7455" t="s">
        <v>1145</v>
      </c>
      <c r="B7455" t="s">
        <v>2090</v>
      </c>
      <c r="C7455" t="s">
        <v>1081</v>
      </c>
      <c r="D7455" t="s">
        <v>3111</v>
      </c>
    </row>
    <row r="7456" spans="1:4" x14ac:dyDescent="0.25">
      <c r="A7456" t="s">
        <v>1145</v>
      </c>
      <c r="B7456" t="s">
        <v>2092</v>
      </c>
      <c r="C7456" t="s">
        <v>4725</v>
      </c>
      <c r="D7456">
        <v>497</v>
      </c>
    </row>
    <row r="7457" spans="1:4" x14ac:dyDescent="0.25">
      <c r="A7457" t="s">
        <v>1145</v>
      </c>
      <c r="B7457" t="s">
        <v>2092</v>
      </c>
      <c r="C7457" t="s">
        <v>1083</v>
      </c>
      <c r="D7457" t="b">
        <v>0</v>
      </c>
    </row>
    <row r="7458" spans="1:4" x14ac:dyDescent="0.25">
      <c r="A7458" t="s">
        <v>1145</v>
      </c>
      <c r="B7458" t="s">
        <v>2092</v>
      </c>
      <c r="C7458" t="s">
        <v>4726</v>
      </c>
      <c r="D7458" t="b">
        <v>0</v>
      </c>
    </row>
    <row r="7459" spans="1:4" x14ac:dyDescent="0.25">
      <c r="A7459" t="s">
        <v>1145</v>
      </c>
      <c r="B7459" t="s">
        <v>2092</v>
      </c>
      <c r="C7459" t="s">
        <v>4727</v>
      </c>
      <c r="D7459" t="b">
        <v>0</v>
      </c>
    </row>
    <row r="7460" spans="1:4" x14ac:dyDescent="0.25">
      <c r="A7460" t="s">
        <v>1145</v>
      </c>
      <c r="B7460" t="s">
        <v>2092</v>
      </c>
      <c r="C7460" t="s">
        <v>4728</v>
      </c>
      <c r="D7460" t="b">
        <v>0</v>
      </c>
    </row>
    <row r="7461" spans="1:4" x14ac:dyDescent="0.25">
      <c r="A7461" t="s">
        <v>1145</v>
      </c>
      <c r="B7461" t="s">
        <v>2092</v>
      </c>
      <c r="C7461" t="s">
        <v>2454</v>
      </c>
      <c r="D7461" t="b">
        <v>0</v>
      </c>
    </row>
    <row r="7462" spans="1:4" x14ac:dyDescent="0.25">
      <c r="A7462" t="s">
        <v>1145</v>
      </c>
      <c r="B7462" t="s">
        <v>2092</v>
      </c>
      <c r="C7462" t="s">
        <v>4729</v>
      </c>
      <c r="D7462">
        <v>0</v>
      </c>
    </row>
    <row r="7463" spans="1:4" x14ac:dyDescent="0.25">
      <c r="A7463" t="s">
        <v>1145</v>
      </c>
      <c r="B7463" t="s">
        <v>2092</v>
      </c>
      <c r="C7463" t="s">
        <v>4730</v>
      </c>
      <c r="D7463">
        <v>0</v>
      </c>
    </row>
    <row r="7464" spans="1:4" x14ac:dyDescent="0.25">
      <c r="A7464" t="s">
        <v>1145</v>
      </c>
      <c r="B7464" t="s">
        <v>2092</v>
      </c>
      <c r="C7464" t="s">
        <v>4731</v>
      </c>
      <c r="D7464">
        <v>0</v>
      </c>
    </row>
    <row r="7465" spans="1:4" x14ac:dyDescent="0.25">
      <c r="A7465" t="s">
        <v>1145</v>
      </c>
      <c r="B7465" t="s">
        <v>2092</v>
      </c>
      <c r="C7465" t="s">
        <v>1046</v>
      </c>
      <c r="D7465">
        <v>0</v>
      </c>
    </row>
    <row r="7466" spans="1:4" x14ac:dyDescent="0.25">
      <c r="A7466" t="s">
        <v>1145</v>
      </c>
      <c r="B7466" t="s">
        <v>2092</v>
      </c>
      <c r="C7466" t="s">
        <v>9</v>
      </c>
      <c r="D7466">
        <v>0</v>
      </c>
    </row>
    <row r="7467" spans="1:4" x14ac:dyDescent="0.25">
      <c r="A7467" t="s">
        <v>1145</v>
      </c>
      <c r="B7467" t="s">
        <v>2092</v>
      </c>
      <c r="C7467" t="s">
        <v>4733</v>
      </c>
      <c r="D7467">
        <v>0</v>
      </c>
    </row>
    <row r="7468" spans="1:4" x14ac:dyDescent="0.25">
      <c r="A7468" t="s">
        <v>1145</v>
      </c>
      <c r="B7468" t="s">
        <v>2092</v>
      </c>
      <c r="C7468" t="s">
        <v>4734</v>
      </c>
      <c r="D7468">
        <v>0</v>
      </c>
    </row>
    <row r="7469" spans="1:4" x14ac:dyDescent="0.25">
      <c r="A7469" t="s">
        <v>1145</v>
      </c>
      <c r="B7469" t="s">
        <v>2092</v>
      </c>
      <c r="C7469" t="s">
        <v>4735</v>
      </c>
      <c r="D7469">
        <v>0</v>
      </c>
    </row>
    <row r="7470" spans="1:4" x14ac:dyDescent="0.25">
      <c r="A7470" t="s">
        <v>1145</v>
      </c>
      <c r="B7470" t="s">
        <v>2092</v>
      </c>
      <c r="C7470" t="s">
        <v>1081</v>
      </c>
      <c r="D7470" t="s">
        <v>3111</v>
      </c>
    </row>
    <row r="7471" spans="1:4" x14ac:dyDescent="0.25">
      <c r="A7471" t="s">
        <v>1145</v>
      </c>
      <c r="B7471" t="s">
        <v>2094</v>
      </c>
      <c r="C7471" t="s">
        <v>4725</v>
      </c>
      <c r="D7471">
        <v>498</v>
      </c>
    </row>
    <row r="7472" spans="1:4" x14ac:dyDescent="0.25">
      <c r="A7472" t="s">
        <v>1145</v>
      </c>
      <c r="B7472" t="s">
        <v>2094</v>
      </c>
      <c r="C7472" t="s">
        <v>1083</v>
      </c>
      <c r="D7472" t="b">
        <v>0</v>
      </c>
    </row>
    <row r="7473" spans="1:4" x14ac:dyDescent="0.25">
      <c r="A7473" t="s">
        <v>1145</v>
      </c>
      <c r="B7473" t="s">
        <v>2094</v>
      </c>
      <c r="C7473" t="s">
        <v>4726</v>
      </c>
      <c r="D7473" t="b">
        <v>0</v>
      </c>
    </row>
    <row r="7474" spans="1:4" x14ac:dyDescent="0.25">
      <c r="A7474" t="s">
        <v>1145</v>
      </c>
      <c r="B7474" t="s">
        <v>2094</v>
      </c>
      <c r="C7474" t="s">
        <v>4727</v>
      </c>
      <c r="D7474" t="b">
        <v>0</v>
      </c>
    </row>
    <row r="7475" spans="1:4" x14ac:dyDescent="0.25">
      <c r="A7475" t="s">
        <v>1145</v>
      </c>
      <c r="B7475" t="s">
        <v>2094</v>
      </c>
      <c r="C7475" t="s">
        <v>4728</v>
      </c>
      <c r="D7475" t="b">
        <v>0</v>
      </c>
    </row>
    <row r="7476" spans="1:4" x14ac:dyDescent="0.25">
      <c r="A7476" t="s">
        <v>1145</v>
      </c>
      <c r="B7476" t="s">
        <v>2094</v>
      </c>
      <c r="C7476" t="s">
        <v>2454</v>
      </c>
      <c r="D7476" t="b">
        <v>0</v>
      </c>
    </row>
    <row r="7477" spans="1:4" x14ac:dyDescent="0.25">
      <c r="A7477" t="s">
        <v>1145</v>
      </c>
      <c r="B7477" t="s">
        <v>2094</v>
      </c>
      <c r="C7477" t="s">
        <v>4729</v>
      </c>
      <c r="D7477">
        <v>0</v>
      </c>
    </row>
    <row r="7478" spans="1:4" x14ac:dyDescent="0.25">
      <c r="A7478" t="s">
        <v>1145</v>
      </c>
      <c r="B7478" t="s">
        <v>2094</v>
      </c>
      <c r="C7478" t="s">
        <v>4730</v>
      </c>
      <c r="D7478">
        <v>0</v>
      </c>
    </row>
    <row r="7479" spans="1:4" x14ac:dyDescent="0.25">
      <c r="A7479" t="s">
        <v>1145</v>
      </c>
      <c r="B7479" t="s">
        <v>2094</v>
      </c>
      <c r="C7479" t="s">
        <v>4731</v>
      </c>
      <c r="D7479">
        <v>0</v>
      </c>
    </row>
    <row r="7480" spans="1:4" x14ac:dyDescent="0.25">
      <c r="A7480" t="s">
        <v>1145</v>
      </c>
      <c r="B7480" t="s">
        <v>2094</v>
      </c>
      <c r="C7480" t="s">
        <v>1046</v>
      </c>
      <c r="D7480">
        <v>0</v>
      </c>
    </row>
    <row r="7481" spans="1:4" x14ac:dyDescent="0.25">
      <c r="A7481" t="s">
        <v>1145</v>
      </c>
      <c r="B7481" t="s">
        <v>2094</v>
      </c>
      <c r="C7481" t="s">
        <v>9</v>
      </c>
      <c r="D7481">
        <v>0</v>
      </c>
    </row>
    <row r="7482" spans="1:4" x14ac:dyDescent="0.25">
      <c r="A7482" t="s">
        <v>1145</v>
      </c>
      <c r="B7482" t="s">
        <v>2094</v>
      </c>
      <c r="C7482" t="s">
        <v>4733</v>
      </c>
      <c r="D7482">
        <v>0</v>
      </c>
    </row>
    <row r="7483" spans="1:4" x14ac:dyDescent="0.25">
      <c r="A7483" t="s">
        <v>1145</v>
      </c>
      <c r="B7483" t="s">
        <v>2094</v>
      </c>
      <c r="C7483" t="s">
        <v>4734</v>
      </c>
      <c r="D7483">
        <v>0</v>
      </c>
    </row>
    <row r="7484" spans="1:4" x14ac:dyDescent="0.25">
      <c r="A7484" t="s">
        <v>1145</v>
      </c>
      <c r="B7484" t="s">
        <v>2094</v>
      </c>
      <c r="C7484" t="s">
        <v>4735</v>
      </c>
      <c r="D7484">
        <v>0</v>
      </c>
    </row>
    <row r="7485" spans="1:4" x14ac:dyDescent="0.25">
      <c r="A7485" t="s">
        <v>1145</v>
      </c>
      <c r="B7485" t="s">
        <v>2094</v>
      </c>
      <c r="C7485" t="s">
        <v>1081</v>
      </c>
      <c r="D7485" t="s">
        <v>3111</v>
      </c>
    </row>
    <row r="7486" spans="1:4" x14ac:dyDescent="0.25">
      <c r="A7486" t="s">
        <v>1145</v>
      </c>
      <c r="B7486" t="s">
        <v>2096</v>
      </c>
      <c r="C7486" t="s">
        <v>4725</v>
      </c>
      <c r="D7486">
        <v>499</v>
      </c>
    </row>
    <row r="7487" spans="1:4" x14ac:dyDescent="0.25">
      <c r="A7487" t="s">
        <v>1145</v>
      </c>
      <c r="B7487" t="s">
        <v>2096</v>
      </c>
      <c r="C7487" t="s">
        <v>1083</v>
      </c>
      <c r="D7487" t="b">
        <v>0</v>
      </c>
    </row>
    <row r="7488" spans="1:4" x14ac:dyDescent="0.25">
      <c r="A7488" t="s">
        <v>1145</v>
      </c>
      <c r="B7488" t="s">
        <v>2096</v>
      </c>
      <c r="C7488" t="s">
        <v>4726</v>
      </c>
      <c r="D7488" t="b">
        <v>0</v>
      </c>
    </row>
    <row r="7489" spans="1:4" x14ac:dyDescent="0.25">
      <c r="A7489" t="s">
        <v>1145</v>
      </c>
      <c r="B7489" t="s">
        <v>2096</v>
      </c>
      <c r="C7489" t="s">
        <v>4727</v>
      </c>
      <c r="D7489" t="b">
        <v>0</v>
      </c>
    </row>
    <row r="7490" spans="1:4" x14ac:dyDescent="0.25">
      <c r="A7490" t="s">
        <v>1145</v>
      </c>
      <c r="B7490" t="s">
        <v>2096</v>
      </c>
      <c r="C7490" t="s">
        <v>4728</v>
      </c>
      <c r="D7490" t="b">
        <v>0</v>
      </c>
    </row>
    <row r="7491" spans="1:4" x14ac:dyDescent="0.25">
      <c r="A7491" t="s">
        <v>1145</v>
      </c>
      <c r="B7491" t="s">
        <v>2096</v>
      </c>
      <c r="C7491" t="s">
        <v>2454</v>
      </c>
      <c r="D7491" t="b">
        <v>0</v>
      </c>
    </row>
    <row r="7492" spans="1:4" x14ac:dyDescent="0.25">
      <c r="A7492" t="s">
        <v>1145</v>
      </c>
      <c r="B7492" t="s">
        <v>2096</v>
      </c>
      <c r="C7492" t="s">
        <v>4729</v>
      </c>
      <c r="D7492">
        <v>0</v>
      </c>
    </row>
    <row r="7493" spans="1:4" x14ac:dyDescent="0.25">
      <c r="A7493" t="s">
        <v>1145</v>
      </c>
      <c r="B7493" t="s">
        <v>2096</v>
      </c>
      <c r="C7493" t="s">
        <v>4730</v>
      </c>
      <c r="D7493">
        <v>0</v>
      </c>
    </row>
    <row r="7494" spans="1:4" x14ac:dyDescent="0.25">
      <c r="A7494" t="s">
        <v>1145</v>
      </c>
      <c r="B7494" t="s">
        <v>2096</v>
      </c>
      <c r="C7494" t="s">
        <v>4731</v>
      </c>
      <c r="D7494">
        <v>0</v>
      </c>
    </row>
    <row r="7495" spans="1:4" x14ac:dyDescent="0.25">
      <c r="A7495" t="s">
        <v>1145</v>
      </c>
      <c r="B7495" t="s">
        <v>2096</v>
      </c>
      <c r="C7495" t="s">
        <v>1046</v>
      </c>
      <c r="D7495">
        <v>0</v>
      </c>
    </row>
    <row r="7496" spans="1:4" x14ac:dyDescent="0.25">
      <c r="A7496" t="s">
        <v>1145</v>
      </c>
      <c r="B7496" t="s">
        <v>2096</v>
      </c>
      <c r="C7496" t="s">
        <v>9</v>
      </c>
      <c r="D7496">
        <v>0</v>
      </c>
    </row>
    <row r="7497" spans="1:4" x14ac:dyDescent="0.25">
      <c r="A7497" t="s">
        <v>1145</v>
      </c>
      <c r="B7497" t="s">
        <v>2096</v>
      </c>
      <c r="C7497" t="s">
        <v>4733</v>
      </c>
      <c r="D7497">
        <v>0</v>
      </c>
    </row>
    <row r="7498" spans="1:4" x14ac:dyDescent="0.25">
      <c r="A7498" t="s">
        <v>1145</v>
      </c>
      <c r="B7498" t="s">
        <v>2096</v>
      </c>
      <c r="C7498" t="s">
        <v>4734</v>
      </c>
      <c r="D7498">
        <v>0</v>
      </c>
    </row>
    <row r="7499" spans="1:4" x14ac:dyDescent="0.25">
      <c r="A7499" t="s">
        <v>1145</v>
      </c>
      <c r="B7499" t="s">
        <v>2096</v>
      </c>
      <c r="C7499" t="s">
        <v>4735</v>
      </c>
      <c r="D7499">
        <v>0</v>
      </c>
    </row>
    <row r="7500" spans="1:4" x14ac:dyDescent="0.25">
      <c r="A7500" t="s">
        <v>1145</v>
      </c>
      <c r="B7500" t="s">
        <v>2096</v>
      </c>
      <c r="C7500" t="s">
        <v>1081</v>
      </c>
      <c r="D7500" t="s">
        <v>3111</v>
      </c>
    </row>
    <row r="7501" spans="1:4" x14ac:dyDescent="0.25">
      <c r="A7501" t="s">
        <v>1145</v>
      </c>
      <c r="B7501" t="s">
        <v>2098</v>
      </c>
      <c r="C7501" t="s">
        <v>4725</v>
      </c>
      <c r="D7501">
        <v>500</v>
      </c>
    </row>
    <row r="7502" spans="1:4" x14ac:dyDescent="0.25">
      <c r="A7502" t="s">
        <v>1145</v>
      </c>
      <c r="B7502" t="s">
        <v>2098</v>
      </c>
      <c r="C7502" t="s">
        <v>1083</v>
      </c>
      <c r="D7502" t="b">
        <v>1</v>
      </c>
    </row>
    <row r="7503" spans="1:4" x14ac:dyDescent="0.25">
      <c r="A7503" t="s">
        <v>1145</v>
      </c>
      <c r="B7503" t="s">
        <v>2098</v>
      </c>
      <c r="C7503" t="s">
        <v>4726</v>
      </c>
      <c r="D7503" t="b">
        <v>1</v>
      </c>
    </row>
    <row r="7504" spans="1:4" x14ac:dyDescent="0.25">
      <c r="A7504" t="s">
        <v>1145</v>
      </c>
      <c r="B7504" t="s">
        <v>2098</v>
      </c>
      <c r="C7504" t="s">
        <v>4727</v>
      </c>
      <c r="D7504" t="b">
        <v>1</v>
      </c>
    </row>
    <row r="7505" spans="1:4" x14ac:dyDescent="0.25">
      <c r="A7505" t="s">
        <v>1145</v>
      </c>
      <c r="B7505" t="s">
        <v>2098</v>
      </c>
      <c r="C7505" t="s">
        <v>4728</v>
      </c>
      <c r="D7505" t="b">
        <v>0</v>
      </c>
    </row>
    <row r="7506" spans="1:4" x14ac:dyDescent="0.25">
      <c r="A7506" t="s">
        <v>1145</v>
      </c>
      <c r="B7506" t="s">
        <v>2098</v>
      </c>
      <c r="C7506" t="s">
        <v>2454</v>
      </c>
      <c r="D7506" t="b">
        <v>0</v>
      </c>
    </row>
    <row r="7507" spans="1:4" x14ac:dyDescent="0.25">
      <c r="A7507" t="s">
        <v>1145</v>
      </c>
      <c r="B7507" t="s">
        <v>2098</v>
      </c>
      <c r="C7507" t="s">
        <v>4729</v>
      </c>
      <c r="D7507">
        <v>5</v>
      </c>
    </row>
    <row r="7508" spans="1:4" x14ac:dyDescent="0.25">
      <c r="A7508" t="s">
        <v>1145</v>
      </c>
      <c r="B7508" t="s">
        <v>2098</v>
      </c>
      <c r="C7508" t="s">
        <v>4730</v>
      </c>
      <c r="D7508">
        <v>0</v>
      </c>
    </row>
    <row r="7509" spans="1:4" x14ac:dyDescent="0.25">
      <c r="A7509" t="s">
        <v>1145</v>
      </c>
      <c r="B7509" t="s">
        <v>2098</v>
      </c>
      <c r="C7509" t="s">
        <v>4731</v>
      </c>
      <c r="D7509">
        <v>4</v>
      </c>
    </row>
    <row r="7510" spans="1:4" x14ac:dyDescent="0.25">
      <c r="A7510" t="s">
        <v>1145</v>
      </c>
      <c r="B7510" t="s">
        <v>2098</v>
      </c>
      <c r="C7510" t="s">
        <v>1046</v>
      </c>
      <c r="D7510">
        <v>3</v>
      </c>
    </row>
    <row r="7511" spans="1:4" x14ac:dyDescent="0.25">
      <c r="A7511" t="s">
        <v>1145</v>
      </c>
      <c r="B7511" t="s">
        <v>2098</v>
      </c>
      <c r="C7511" t="s">
        <v>9</v>
      </c>
      <c r="D7511">
        <v>0</v>
      </c>
    </row>
    <row r="7512" spans="1:4" x14ac:dyDescent="0.25">
      <c r="A7512" t="s">
        <v>1145</v>
      </c>
      <c r="B7512" t="s">
        <v>2098</v>
      </c>
      <c r="C7512" t="s">
        <v>4733</v>
      </c>
      <c r="D7512">
        <v>1</v>
      </c>
    </row>
    <row r="7513" spans="1:4" x14ac:dyDescent="0.25">
      <c r="A7513" t="s">
        <v>1145</v>
      </c>
      <c r="B7513" t="s">
        <v>2098</v>
      </c>
      <c r="C7513" t="s">
        <v>4734</v>
      </c>
      <c r="D7513">
        <v>50</v>
      </c>
    </row>
    <row r="7514" spans="1:4" x14ac:dyDescent="0.25">
      <c r="A7514" t="s">
        <v>1145</v>
      </c>
      <c r="B7514" t="s">
        <v>2098</v>
      </c>
      <c r="C7514" t="s">
        <v>4735</v>
      </c>
      <c r="D7514">
        <v>0</v>
      </c>
    </row>
    <row r="7515" spans="1:4" x14ac:dyDescent="0.25">
      <c r="A7515" t="s">
        <v>1145</v>
      </c>
      <c r="B7515" t="s">
        <v>2098</v>
      </c>
      <c r="C7515" t="s">
        <v>1081</v>
      </c>
      <c r="D7515" t="s">
        <v>4741</v>
      </c>
    </row>
    <row r="7516" spans="1:4" x14ac:dyDescent="0.25">
      <c r="A7516" t="s">
        <v>1145</v>
      </c>
      <c r="B7516" t="s">
        <v>2099</v>
      </c>
      <c r="C7516" t="s">
        <v>4725</v>
      </c>
      <c r="D7516">
        <v>501</v>
      </c>
    </row>
    <row r="7517" spans="1:4" x14ac:dyDescent="0.25">
      <c r="A7517" t="s">
        <v>1145</v>
      </c>
      <c r="B7517" t="s">
        <v>2099</v>
      </c>
      <c r="C7517" t="s">
        <v>1083</v>
      </c>
      <c r="D7517" t="b">
        <v>1</v>
      </c>
    </row>
    <row r="7518" spans="1:4" x14ac:dyDescent="0.25">
      <c r="A7518" t="s">
        <v>1145</v>
      </c>
      <c r="B7518" t="s">
        <v>2099</v>
      </c>
      <c r="C7518" t="s">
        <v>4726</v>
      </c>
      <c r="D7518" t="b">
        <v>1</v>
      </c>
    </row>
    <row r="7519" spans="1:4" x14ac:dyDescent="0.25">
      <c r="A7519" t="s">
        <v>1145</v>
      </c>
      <c r="B7519" t="s">
        <v>2099</v>
      </c>
      <c r="C7519" t="s">
        <v>4727</v>
      </c>
      <c r="D7519" t="b">
        <v>1</v>
      </c>
    </row>
    <row r="7520" spans="1:4" x14ac:dyDescent="0.25">
      <c r="A7520" t="s">
        <v>1145</v>
      </c>
      <c r="B7520" t="s">
        <v>2099</v>
      </c>
      <c r="C7520" t="s">
        <v>4728</v>
      </c>
      <c r="D7520" t="b">
        <v>0</v>
      </c>
    </row>
    <row r="7521" spans="1:4" x14ac:dyDescent="0.25">
      <c r="A7521" t="s">
        <v>1145</v>
      </c>
      <c r="B7521" t="s">
        <v>2099</v>
      </c>
      <c r="C7521" t="s">
        <v>2454</v>
      </c>
      <c r="D7521" t="b">
        <v>0</v>
      </c>
    </row>
    <row r="7522" spans="1:4" x14ac:dyDescent="0.25">
      <c r="A7522" t="s">
        <v>1145</v>
      </c>
      <c r="B7522" t="s">
        <v>2099</v>
      </c>
      <c r="C7522" t="s">
        <v>4729</v>
      </c>
      <c r="D7522">
        <v>5</v>
      </c>
    </row>
    <row r="7523" spans="1:4" x14ac:dyDescent="0.25">
      <c r="A7523" t="s">
        <v>1145</v>
      </c>
      <c r="B7523" t="s">
        <v>2099</v>
      </c>
      <c r="C7523" t="s">
        <v>4730</v>
      </c>
      <c r="D7523">
        <v>0</v>
      </c>
    </row>
    <row r="7524" spans="1:4" x14ac:dyDescent="0.25">
      <c r="A7524" t="s">
        <v>1145</v>
      </c>
      <c r="B7524" t="s">
        <v>2099</v>
      </c>
      <c r="C7524" t="s">
        <v>4731</v>
      </c>
      <c r="D7524">
        <v>4</v>
      </c>
    </row>
    <row r="7525" spans="1:4" x14ac:dyDescent="0.25">
      <c r="A7525" t="s">
        <v>1145</v>
      </c>
      <c r="B7525" t="s">
        <v>2099</v>
      </c>
      <c r="C7525" t="s">
        <v>1046</v>
      </c>
      <c r="D7525">
        <v>3</v>
      </c>
    </row>
    <row r="7526" spans="1:4" x14ac:dyDescent="0.25">
      <c r="A7526" t="s">
        <v>1145</v>
      </c>
      <c r="B7526" t="s">
        <v>2099</v>
      </c>
      <c r="C7526" t="s">
        <v>9</v>
      </c>
      <c r="D7526">
        <v>0</v>
      </c>
    </row>
    <row r="7527" spans="1:4" x14ac:dyDescent="0.25">
      <c r="A7527" t="s">
        <v>1145</v>
      </c>
      <c r="B7527" t="s">
        <v>2099</v>
      </c>
      <c r="C7527" t="s">
        <v>4733</v>
      </c>
      <c r="D7527">
        <v>1</v>
      </c>
    </row>
    <row r="7528" spans="1:4" x14ac:dyDescent="0.25">
      <c r="A7528" t="s">
        <v>1145</v>
      </c>
      <c r="B7528" t="s">
        <v>2099</v>
      </c>
      <c r="C7528" t="s">
        <v>4734</v>
      </c>
      <c r="D7528">
        <v>51</v>
      </c>
    </row>
    <row r="7529" spans="1:4" x14ac:dyDescent="0.25">
      <c r="A7529" t="s">
        <v>1145</v>
      </c>
      <c r="B7529" t="s">
        <v>2099</v>
      </c>
      <c r="C7529" t="s">
        <v>4735</v>
      </c>
      <c r="D7529">
        <v>0</v>
      </c>
    </row>
    <row r="7530" spans="1:4" x14ac:dyDescent="0.25">
      <c r="A7530" t="s">
        <v>1145</v>
      </c>
      <c r="B7530" t="s">
        <v>2099</v>
      </c>
      <c r="C7530" t="s">
        <v>1081</v>
      </c>
      <c r="D7530" t="s">
        <v>4741</v>
      </c>
    </row>
    <row r="7531" spans="1:4" x14ac:dyDescent="0.25">
      <c r="A7531" t="s">
        <v>1145</v>
      </c>
      <c r="B7531" t="s">
        <v>2100</v>
      </c>
      <c r="C7531" t="s">
        <v>4725</v>
      </c>
      <c r="D7531">
        <v>502</v>
      </c>
    </row>
    <row r="7532" spans="1:4" x14ac:dyDescent="0.25">
      <c r="A7532" t="s">
        <v>1145</v>
      </c>
      <c r="B7532" t="s">
        <v>2100</v>
      </c>
      <c r="C7532" t="s">
        <v>1083</v>
      </c>
      <c r="D7532" t="b">
        <v>0</v>
      </c>
    </row>
    <row r="7533" spans="1:4" x14ac:dyDescent="0.25">
      <c r="A7533" t="s">
        <v>1145</v>
      </c>
      <c r="B7533" t="s">
        <v>2100</v>
      </c>
      <c r="C7533" t="s">
        <v>4726</v>
      </c>
      <c r="D7533" t="b">
        <v>0</v>
      </c>
    </row>
    <row r="7534" spans="1:4" x14ac:dyDescent="0.25">
      <c r="A7534" t="s">
        <v>1145</v>
      </c>
      <c r="B7534" t="s">
        <v>2100</v>
      </c>
      <c r="C7534" t="s">
        <v>4727</v>
      </c>
      <c r="D7534" t="b">
        <v>0</v>
      </c>
    </row>
    <row r="7535" spans="1:4" x14ac:dyDescent="0.25">
      <c r="A7535" t="s">
        <v>1145</v>
      </c>
      <c r="B7535" t="s">
        <v>2100</v>
      </c>
      <c r="C7535" t="s">
        <v>4728</v>
      </c>
      <c r="D7535" t="b">
        <v>0</v>
      </c>
    </row>
    <row r="7536" spans="1:4" x14ac:dyDescent="0.25">
      <c r="A7536" t="s">
        <v>1145</v>
      </c>
      <c r="B7536" t="s">
        <v>2100</v>
      </c>
      <c r="C7536" t="s">
        <v>2454</v>
      </c>
      <c r="D7536" t="b">
        <v>0</v>
      </c>
    </row>
    <row r="7537" spans="1:4" x14ac:dyDescent="0.25">
      <c r="A7537" t="s">
        <v>1145</v>
      </c>
      <c r="B7537" t="s">
        <v>2100</v>
      </c>
      <c r="C7537" t="s">
        <v>4729</v>
      </c>
      <c r="D7537">
        <v>0</v>
      </c>
    </row>
    <row r="7538" spans="1:4" x14ac:dyDescent="0.25">
      <c r="A7538" t="s">
        <v>1145</v>
      </c>
      <c r="B7538" t="s">
        <v>2100</v>
      </c>
      <c r="C7538" t="s">
        <v>4730</v>
      </c>
      <c r="D7538">
        <v>0</v>
      </c>
    </row>
    <row r="7539" spans="1:4" x14ac:dyDescent="0.25">
      <c r="A7539" t="s">
        <v>1145</v>
      </c>
      <c r="B7539" t="s">
        <v>2100</v>
      </c>
      <c r="C7539" t="s">
        <v>4731</v>
      </c>
      <c r="D7539">
        <v>0</v>
      </c>
    </row>
    <row r="7540" spans="1:4" x14ac:dyDescent="0.25">
      <c r="A7540" t="s">
        <v>1145</v>
      </c>
      <c r="B7540" t="s">
        <v>2100</v>
      </c>
      <c r="C7540" t="s">
        <v>1046</v>
      </c>
      <c r="D7540">
        <v>0</v>
      </c>
    </row>
    <row r="7541" spans="1:4" x14ac:dyDescent="0.25">
      <c r="A7541" t="s">
        <v>1145</v>
      </c>
      <c r="B7541" t="s">
        <v>2100</v>
      </c>
      <c r="C7541" t="s">
        <v>9</v>
      </c>
      <c r="D7541">
        <v>0</v>
      </c>
    </row>
    <row r="7542" spans="1:4" x14ac:dyDescent="0.25">
      <c r="A7542" t="s">
        <v>1145</v>
      </c>
      <c r="B7542" t="s">
        <v>2100</v>
      </c>
      <c r="C7542" t="s">
        <v>4733</v>
      </c>
      <c r="D7542">
        <v>0</v>
      </c>
    </row>
    <row r="7543" spans="1:4" x14ac:dyDescent="0.25">
      <c r="A7543" t="s">
        <v>1145</v>
      </c>
      <c r="B7543" t="s">
        <v>2100</v>
      </c>
      <c r="C7543" t="s">
        <v>4734</v>
      </c>
      <c r="D7543">
        <v>0</v>
      </c>
    </row>
    <row r="7544" spans="1:4" x14ac:dyDescent="0.25">
      <c r="A7544" t="s">
        <v>1145</v>
      </c>
      <c r="B7544" t="s">
        <v>2100</v>
      </c>
      <c r="C7544" t="s">
        <v>4735</v>
      </c>
      <c r="D7544">
        <v>0</v>
      </c>
    </row>
    <row r="7545" spans="1:4" x14ac:dyDescent="0.25">
      <c r="A7545" t="s">
        <v>1145</v>
      </c>
      <c r="B7545" t="s">
        <v>2100</v>
      </c>
      <c r="C7545" t="s">
        <v>1081</v>
      </c>
      <c r="D7545" t="s">
        <v>3111</v>
      </c>
    </row>
    <row r="7546" spans="1:4" x14ac:dyDescent="0.25">
      <c r="A7546" t="s">
        <v>1145</v>
      </c>
      <c r="B7546" t="s">
        <v>2102</v>
      </c>
      <c r="C7546" t="s">
        <v>4725</v>
      </c>
      <c r="D7546">
        <v>503</v>
      </c>
    </row>
    <row r="7547" spans="1:4" x14ac:dyDescent="0.25">
      <c r="A7547" t="s">
        <v>1145</v>
      </c>
      <c r="B7547" t="s">
        <v>2102</v>
      </c>
      <c r="C7547" t="s">
        <v>1083</v>
      </c>
      <c r="D7547" t="b">
        <v>1</v>
      </c>
    </row>
    <row r="7548" spans="1:4" x14ac:dyDescent="0.25">
      <c r="A7548" t="s">
        <v>1145</v>
      </c>
      <c r="B7548" t="s">
        <v>2102</v>
      </c>
      <c r="C7548" t="s">
        <v>4726</v>
      </c>
      <c r="D7548" t="b">
        <v>1</v>
      </c>
    </row>
    <row r="7549" spans="1:4" x14ac:dyDescent="0.25">
      <c r="A7549" t="s">
        <v>1145</v>
      </c>
      <c r="B7549" t="s">
        <v>2102</v>
      </c>
      <c r="C7549" t="s">
        <v>4727</v>
      </c>
      <c r="D7549" t="b">
        <v>1</v>
      </c>
    </row>
    <row r="7550" spans="1:4" x14ac:dyDescent="0.25">
      <c r="A7550" t="s">
        <v>1145</v>
      </c>
      <c r="B7550" t="s">
        <v>2102</v>
      </c>
      <c r="C7550" t="s">
        <v>4728</v>
      </c>
      <c r="D7550" t="b">
        <v>0</v>
      </c>
    </row>
    <row r="7551" spans="1:4" x14ac:dyDescent="0.25">
      <c r="A7551" t="s">
        <v>1145</v>
      </c>
      <c r="B7551" t="s">
        <v>2102</v>
      </c>
      <c r="C7551" t="s">
        <v>2454</v>
      </c>
      <c r="D7551" t="b">
        <v>0</v>
      </c>
    </row>
    <row r="7552" spans="1:4" x14ac:dyDescent="0.25">
      <c r="A7552" t="s">
        <v>1145</v>
      </c>
      <c r="B7552" t="s">
        <v>2102</v>
      </c>
      <c r="C7552" t="s">
        <v>4729</v>
      </c>
      <c r="D7552">
        <v>5</v>
      </c>
    </row>
    <row r="7553" spans="1:4" x14ac:dyDescent="0.25">
      <c r="A7553" t="s">
        <v>1145</v>
      </c>
      <c r="B7553" t="s">
        <v>2102</v>
      </c>
      <c r="C7553" t="s">
        <v>4730</v>
      </c>
      <c r="D7553">
        <v>0</v>
      </c>
    </row>
    <row r="7554" spans="1:4" x14ac:dyDescent="0.25">
      <c r="A7554" t="s">
        <v>1145</v>
      </c>
      <c r="B7554" t="s">
        <v>2102</v>
      </c>
      <c r="C7554" t="s">
        <v>4731</v>
      </c>
      <c r="D7554">
        <v>4</v>
      </c>
    </row>
    <row r="7555" spans="1:4" x14ac:dyDescent="0.25">
      <c r="A7555" t="s">
        <v>1145</v>
      </c>
      <c r="B7555" t="s">
        <v>2102</v>
      </c>
      <c r="C7555" t="s">
        <v>1046</v>
      </c>
      <c r="D7555">
        <v>3</v>
      </c>
    </row>
    <row r="7556" spans="1:4" x14ac:dyDescent="0.25">
      <c r="A7556" t="s">
        <v>1145</v>
      </c>
      <c r="B7556" t="s">
        <v>2102</v>
      </c>
      <c r="C7556" t="s">
        <v>9</v>
      </c>
      <c r="D7556">
        <v>0</v>
      </c>
    </row>
    <row r="7557" spans="1:4" x14ac:dyDescent="0.25">
      <c r="A7557" t="s">
        <v>1145</v>
      </c>
      <c r="B7557" t="s">
        <v>2102</v>
      </c>
      <c r="C7557" t="s">
        <v>4733</v>
      </c>
      <c r="D7557">
        <v>1</v>
      </c>
    </row>
    <row r="7558" spans="1:4" x14ac:dyDescent="0.25">
      <c r="A7558" t="s">
        <v>1145</v>
      </c>
      <c r="B7558" t="s">
        <v>2102</v>
      </c>
      <c r="C7558" t="s">
        <v>4734</v>
      </c>
      <c r="D7558">
        <v>53</v>
      </c>
    </row>
    <row r="7559" spans="1:4" x14ac:dyDescent="0.25">
      <c r="A7559" t="s">
        <v>1145</v>
      </c>
      <c r="B7559" t="s">
        <v>2102</v>
      </c>
      <c r="C7559" t="s">
        <v>4735</v>
      </c>
      <c r="D7559">
        <v>0</v>
      </c>
    </row>
    <row r="7560" spans="1:4" x14ac:dyDescent="0.25">
      <c r="A7560" t="s">
        <v>1145</v>
      </c>
      <c r="B7560" t="s">
        <v>2102</v>
      </c>
      <c r="C7560" t="s">
        <v>1081</v>
      </c>
      <c r="D7560" t="s">
        <v>4741</v>
      </c>
    </row>
    <row r="7561" spans="1:4" x14ac:dyDescent="0.25">
      <c r="A7561" t="s">
        <v>1145</v>
      </c>
      <c r="B7561" t="s">
        <v>2103</v>
      </c>
      <c r="C7561" t="s">
        <v>4725</v>
      </c>
      <c r="D7561">
        <v>504</v>
      </c>
    </row>
    <row r="7562" spans="1:4" x14ac:dyDescent="0.25">
      <c r="A7562" t="s">
        <v>1145</v>
      </c>
      <c r="B7562" t="s">
        <v>2103</v>
      </c>
      <c r="C7562" t="s">
        <v>1083</v>
      </c>
      <c r="D7562" t="b">
        <v>0</v>
      </c>
    </row>
    <row r="7563" spans="1:4" x14ac:dyDescent="0.25">
      <c r="A7563" t="s">
        <v>1145</v>
      </c>
      <c r="B7563" t="s">
        <v>2103</v>
      </c>
      <c r="C7563" t="s">
        <v>4726</v>
      </c>
      <c r="D7563" t="b">
        <v>0</v>
      </c>
    </row>
    <row r="7564" spans="1:4" x14ac:dyDescent="0.25">
      <c r="A7564" t="s">
        <v>1145</v>
      </c>
      <c r="B7564" t="s">
        <v>2103</v>
      </c>
      <c r="C7564" t="s">
        <v>4727</v>
      </c>
      <c r="D7564" t="b">
        <v>0</v>
      </c>
    </row>
    <row r="7565" spans="1:4" x14ac:dyDescent="0.25">
      <c r="A7565" t="s">
        <v>1145</v>
      </c>
      <c r="B7565" t="s">
        <v>2103</v>
      </c>
      <c r="C7565" t="s">
        <v>4728</v>
      </c>
      <c r="D7565" t="b">
        <v>0</v>
      </c>
    </row>
    <row r="7566" spans="1:4" x14ac:dyDescent="0.25">
      <c r="A7566" t="s">
        <v>1145</v>
      </c>
      <c r="B7566" t="s">
        <v>2103</v>
      </c>
      <c r="C7566" t="s">
        <v>2454</v>
      </c>
      <c r="D7566" t="b">
        <v>0</v>
      </c>
    </row>
    <row r="7567" spans="1:4" x14ac:dyDescent="0.25">
      <c r="A7567" t="s">
        <v>1145</v>
      </c>
      <c r="B7567" t="s">
        <v>2103</v>
      </c>
      <c r="C7567" t="s">
        <v>4729</v>
      </c>
      <c r="D7567">
        <v>0</v>
      </c>
    </row>
    <row r="7568" spans="1:4" x14ac:dyDescent="0.25">
      <c r="A7568" t="s">
        <v>1145</v>
      </c>
      <c r="B7568" t="s">
        <v>2103</v>
      </c>
      <c r="C7568" t="s">
        <v>4730</v>
      </c>
      <c r="D7568">
        <v>0</v>
      </c>
    </row>
    <row r="7569" spans="1:4" x14ac:dyDescent="0.25">
      <c r="A7569" t="s">
        <v>1145</v>
      </c>
      <c r="B7569" t="s">
        <v>2103</v>
      </c>
      <c r="C7569" t="s">
        <v>4731</v>
      </c>
      <c r="D7569">
        <v>0</v>
      </c>
    </row>
    <row r="7570" spans="1:4" x14ac:dyDescent="0.25">
      <c r="A7570" t="s">
        <v>1145</v>
      </c>
      <c r="B7570" t="s">
        <v>2103</v>
      </c>
      <c r="C7570" t="s">
        <v>1046</v>
      </c>
      <c r="D7570">
        <v>0</v>
      </c>
    </row>
    <row r="7571" spans="1:4" x14ac:dyDescent="0.25">
      <c r="A7571" t="s">
        <v>1145</v>
      </c>
      <c r="B7571" t="s">
        <v>2103</v>
      </c>
      <c r="C7571" t="s">
        <v>9</v>
      </c>
      <c r="D7571">
        <v>0</v>
      </c>
    </row>
    <row r="7572" spans="1:4" x14ac:dyDescent="0.25">
      <c r="A7572" t="s">
        <v>1145</v>
      </c>
      <c r="B7572" t="s">
        <v>2103</v>
      </c>
      <c r="C7572" t="s">
        <v>4733</v>
      </c>
      <c r="D7572">
        <v>0</v>
      </c>
    </row>
    <row r="7573" spans="1:4" x14ac:dyDescent="0.25">
      <c r="A7573" t="s">
        <v>1145</v>
      </c>
      <c r="B7573" t="s">
        <v>2103</v>
      </c>
      <c r="C7573" t="s">
        <v>4734</v>
      </c>
      <c r="D7573">
        <v>0</v>
      </c>
    </row>
    <row r="7574" spans="1:4" x14ac:dyDescent="0.25">
      <c r="A7574" t="s">
        <v>1145</v>
      </c>
      <c r="B7574" t="s">
        <v>2103</v>
      </c>
      <c r="C7574" t="s">
        <v>4735</v>
      </c>
      <c r="D7574">
        <v>0</v>
      </c>
    </row>
    <row r="7575" spans="1:4" x14ac:dyDescent="0.25">
      <c r="A7575" t="s">
        <v>1145</v>
      </c>
      <c r="B7575" t="s">
        <v>2103</v>
      </c>
      <c r="C7575" t="s">
        <v>1081</v>
      </c>
      <c r="D7575" t="s">
        <v>3111</v>
      </c>
    </row>
    <row r="7576" spans="1:4" x14ac:dyDescent="0.25">
      <c r="A7576" t="s">
        <v>1145</v>
      </c>
      <c r="B7576" t="s">
        <v>2015</v>
      </c>
      <c r="C7576" t="s">
        <v>4725</v>
      </c>
      <c r="D7576">
        <v>505</v>
      </c>
    </row>
    <row r="7577" spans="1:4" x14ac:dyDescent="0.25">
      <c r="A7577" t="s">
        <v>1145</v>
      </c>
      <c r="B7577" t="s">
        <v>2015</v>
      </c>
      <c r="C7577" t="s">
        <v>1083</v>
      </c>
      <c r="D7577" t="b">
        <v>0</v>
      </c>
    </row>
    <row r="7578" spans="1:4" x14ac:dyDescent="0.25">
      <c r="A7578" t="s">
        <v>1145</v>
      </c>
      <c r="B7578" t="s">
        <v>2015</v>
      </c>
      <c r="C7578" t="s">
        <v>4726</v>
      </c>
      <c r="D7578" t="b">
        <v>0</v>
      </c>
    </row>
    <row r="7579" spans="1:4" x14ac:dyDescent="0.25">
      <c r="A7579" t="s">
        <v>1145</v>
      </c>
      <c r="B7579" t="s">
        <v>2015</v>
      </c>
      <c r="C7579" t="s">
        <v>4727</v>
      </c>
      <c r="D7579" t="b">
        <v>0</v>
      </c>
    </row>
    <row r="7580" spans="1:4" x14ac:dyDescent="0.25">
      <c r="A7580" t="s">
        <v>1145</v>
      </c>
      <c r="B7580" t="s">
        <v>2015</v>
      </c>
      <c r="C7580" t="s">
        <v>4728</v>
      </c>
      <c r="D7580" t="b">
        <v>0</v>
      </c>
    </row>
    <row r="7581" spans="1:4" x14ac:dyDescent="0.25">
      <c r="A7581" t="s">
        <v>1145</v>
      </c>
      <c r="B7581" t="s">
        <v>2015</v>
      </c>
      <c r="C7581" t="s">
        <v>2454</v>
      </c>
      <c r="D7581" t="b">
        <v>0</v>
      </c>
    </row>
    <row r="7582" spans="1:4" x14ac:dyDescent="0.25">
      <c r="A7582" t="s">
        <v>1145</v>
      </c>
      <c r="B7582" t="s">
        <v>2015</v>
      </c>
      <c r="C7582" t="s">
        <v>4729</v>
      </c>
      <c r="D7582">
        <v>0</v>
      </c>
    </row>
    <row r="7583" spans="1:4" x14ac:dyDescent="0.25">
      <c r="A7583" t="s">
        <v>1145</v>
      </c>
      <c r="B7583" t="s">
        <v>2015</v>
      </c>
      <c r="C7583" t="s">
        <v>4730</v>
      </c>
      <c r="D7583">
        <v>0</v>
      </c>
    </row>
    <row r="7584" spans="1:4" x14ac:dyDescent="0.25">
      <c r="A7584" t="s">
        <v>1145</v>
      </c>
      <c r="B7584" t="s">
        <v>2015</v>
      </c>
      <c r="C7584" t="s">
        <v>4731</v>
      </c>
      <c r="D7584">
        <v>0</v>
      </c>
    </row>
    <row r="7585" spans="1:4" x14ac:dyDescent="0.25">
      <c r="A7585" t="s">
        <v>1145</v>
      </c>
      <c r="B7585" t="s">
        <v>2015</v>
      </c>
      <c r="C7585" t="s">
        <v>1046</v>
      </c>
      <c r="D7585">
        <v>0</v>
      </c>
    </row>
    <row r="7586" spans="1:4" x14ac:dyDescent="0.25">
      <c r="A7586" t="s">
        <v>1145</v>
      </c>
      <c r="B7586" t="s">
        <v>2015</v>
      </c>
      <c r="C7586" t="s">
        <v>9</v>
      </c>
      <c r="D7586">
        <v>0</v>
      </c>
    </row>
    <row r="7587" spans="1:4" x14ac:dyDescent="0.25">
      <c r="A7587" t="s">
        <v>1145</v>
      </c>
      <c r="B7587" t="s">
        <v>2015</v>
      </c>
      <c r="C7587" t="s">
        <v>4733</v>
      </c>
      <c r="D7587">
        <v>0</v>
      </c>
    </row>
    <row r="7588" spans="1:4" x14ac:dyDescent="0.25">
      <c r="A7588" t="s">
        <v>1145</v>
      </c>
      <c r="B7588" t="s">
        <v>2015</v>
      </c>
      <c r="C7588" t="s">
        <v>4734</v>
      </c>
      <c r="D7588">
        <v>0</v>
      </c>
    </row>
    <row r="7589" spans="1:4" x14ac:dyDescent="0.25">
      <c r="A7589" t="s">
        <v>1145</v>
      </c>
      <c r="B7589" t="s">
        <v>2015</v>
      </c>
      <c r="C7589" t="s">
        <v>4735</v>
      </c>
      <c r="D7589">
        <v>0</v>
      </c>
    </row>
    <row r="7590" spans="1:4" x14ac:dyDescent="0.25">
      <c r="A7590" t="s">
        <v>1145</v>
      </c>
      <c r="B7590" t="s">
        <v>2015</v>
      </c>
      <c r="C7590" t="s">
        <v>1081</v>
      </c>
      <c r="D7590" t="s">
        <v>3111</v>
      </c>
    </row>
    <row r="7591" spans="1:4" x14ac:dyDescent="0.25">
      <c r="A7591" t="s">
        <v>1145</v>
      </c>
      <c r="B7591" t="s">
        <v>2106</v>
      </c>
      <c r="C7591" t="s">
        <v>4725</v>
      </c>
      <c r="D7591">
        <v>506</v>
      </c>
    </row>
    <row r="7592" spans="1:4" x14ac:dyDescent="0.25">
      <c r="A7592" t="s">
        <v>1145</v>
      </c>
      <c r="B7592" t="s">
        <v>2106</v>
      </c>
      <c r="C7592" t="s">
        <v>1083</v>
      </c>
      <c r="D7592" t="b">
        <v>0</v>
      </c>
    </row>
    <row r="7593" spans="1:4" x14ac:dyDescent="0.25">
      <c r="A7593" t="s">
        <v>1145</v>
      </c>
      <c r="B7593" t="s">
        <v>2106</v>
      </c>
      <c r="C7593" t="s">
        <v>4726</v>
      </c>
      <c r="D7593" t="b">
        <v>0</v>
      </c>
    </row>
    <row r="7594" spans="1:4" x14ac:dyDescent="0.25">
      <c r="A7594" t="s">
        <v>1145</v>
      </c>
      <c r="B7594" t="s">
        <v>2106</v>
      </c>
      <c r="C7594" t="s">
        <v>4727</v>
      </c>
      <c r="D7594" t="b">
        <v>1</v>
      </c>
    </row>
    <row r="7595" spans="1:4" x14ac:dyDescent="0.25">
      <c r="A7595" t="s">
        <v>1145</v>
      </c>
      <c r="B7595" t="s">
        <v>2106</v>
      </c>
      <c r="C7595" t="s">
        <v>4728</v>
      </c>
      <c r="D7595" t="b">
        <v>0</v>
      </c>
    </row>
    <row r="7596" spans="1:4" x14ac:dyDescent="0.25">
      <c r="A7596" t="s">
        <v>1145</v>
      </c>
      <c r="B7596" t="s">
        <v>2106</v>
      </c>
      <c r="C7596" t="s">
        <v>2454</v>
      </c>
      <c r="D7596" t="b">
        <v>0</v>
      </c>
    </row>
    <row r="7597" spans="1:4" x14ac:dyDescent="0.25">
      <c r="A7597" t="s">
        <v>1145</v>
      </c>
      <c r="B7597" t="s">
        <v>2106</v>
      </c>
      <c r="C7597" t="s">
        <v>4729</v>
      </c>
      <c r="D7597">
        <v>5</v>
      </c>
    </row>
    <row r="7598" spans="1:4" x14ac:dyDescent="0.25">
      <c r="A7598" t="s">
        <v>1145</v>
      </c>
      <c r="B7598" t="s">
        <v>2106</v>
      </c>
      <c r="C7598" t="s">
        <v>4730</v>
      </c>
      <c r="D7598">
        <v>0</v>
      </c>
    </row>
    <row r="7599" spans="1:4" x14ac:dyDescent="0.25">
      <c r="A7599" t="s">
        <v>1145</v>
      </c>
      <c r="B7599" t="s">
        <v>2106</v>
      </c>
      <c r="C7599" t="s">
        <v>4731</v>
      </c>
      <c r="D7599">
        <v>4</v>
      </c>
    </row>
    <row r="7600" spans="1:4" x14ac:dyDescent="0.25">
      <c r="A7600" t="s">
        <v>1145</v>
      </c>
      <c r="B7600" t="s">
        <v>2106</v>
      </c>
      <c r="C7600" t="s">
        <v>1046</v>
      </c>
      <c r="D7600">
        <v>0</v>
      </c>
    </row>
    <row r="7601" spans="1:4" x14ac:dyDescent="0.25">
      <c r="A7601" t="s">
        <v>1145</v>
      </c>
      <c r="B7601" t="s">
        <v>2106</v>
      </c>
      <c r="C7601" t="s">
        <v>9</v>
      </c>
      <c r="D7601">
        <v>0</v>
      </c>
    </row>
    <row r="7602" spans="1:4" x14ac:dyDescent="0.25">
      <c r="A7602" t="s">
        <v>1145</v>
      </c>
      <c r="B7602" t="s">
        <v>2106</v>
      </c>
      <c r="C7602" t="s">
        <v>4733</v>
      </c>
      <c r="D7602">
        <v>0</v>
      </c>
    </row>
    <row r="7603" spans="1:4" x14ac:dyDescent="0.25">
      <c r="A7603" t="s">
        <v>1145</v>
      </c>
      <c r="B7603" t="s">
        <v>2106</v>
      </c>
      <c r="C7603" t="s">
        <v>4734</v>
      </c>
      <c r="D7603">
        <v>0</v>
      </c>
    </row>
    <row r="7604" spans="1:4" x14ac:dyDescent="0.25">
      <c r="A7604" t="s">
        <v>1145</v>
      </c>
      <c r="B7604" t="s">
        <v>2106</v>
      </c>
      <c r="C7604" t="s">
        <v>4735</v>
      </c>
      <c r="D7604">
        <v>0</v>
      </c>
    </row>
    <row r="7605" spans="1:4" x14ac:dyDescent="0.25">
      <c r="A7605" t="s">
        <v>1145</v>
      </c>
      <c r="B7605" t="s">
        <v>2106</v>
      </c>
      <c r="C7605" t="s">
        <v>1081</v>
      </c>
      <c r="D7605" t="s">
        <v>4741</v>
      </c>
    </row>
    <row r="7606" spans="1:4" x14ac:dyDescent="0.25">
      <c r="A7606" t="s">
        <v>1145</v>
      </c>
      <c r="B7606" t="s">
        <v>2108</v>
      </c>
      <c r="C7606" t="s">
        <v>4725</v>
      </c>
      <c r="D7606">
        <v>507</v>
      </c>
    </row>
    <row r="7607" spans="1:4" x14ac:dyDescent="0.25">
      <c r="A7607" t="s">
        <v>1145</v>
      </c>
      <c r="B7607" t="s">
        <v>2108</v>
      </c>
      <c r="C7607" t="s">
        <v>1083</v>
      </c>
      <c r="D7607" t="b">
        <v>0</v>
      </c>
    </row>
    <row r="7608" spans="1:4" x14ac:dyDescent="0.25">
      <c r="A7608" t="s">
        <v>1145</v>
      </c>
      <c r="B7608" t="s">
        <v>2108</v>
      </c>
      <c r="C7608" t="s">
        <v>4726</v>
      </c>
      <c r="D7608" t="b">
        <v>0</v>
      </c>
    </row>
    <row r="7609" spans="1:4" x14ac:dyDescent="0.25">
      <c r="A7609" t="s">
        <v>1145</v>
      </c>
      <c r="B7609" t="s">
        <v>2108</v>
      </c>
      <c r="C7609" t="s">
        <v>4727</v>
      </c>
      <c r="D7609" t="b">
        <v>1</v>
      </c>
    </row>
    <row r="7610" spans="1:4" x14ac:dyDescent="0.25">
      <c r="A7610" t="s">
        <v>1145</v>
      </c>
      <c r="B7610" t="s">
        <v>2108</v>
      </c>
      <c r="C7610" t="s">
        <v>4728</v>
      </c>
      <c r="D7610" t="b">
        <v>0</v>
      </c>
    </row>
    <row r="7611" spans="1:4" x14ac:dyDescent="0.25">
      <c r="A7611" t="s">
        <v>1145</v>
      </c>
      <c r="B7611" t="s">
        <v>2108</v>
      </c>
      <c r="C7611" t="s">
        <v>2454</v>
      </c>
      <c r="D7611" t="b">
        <v>0</v>
      </c>
    </row>
    <row r="7612" spans="1:4" x14ac:dyDescent="0.25">
      <c r="A7612" t="s">
        <v>1145</v>
      </c>
      <c r="B7612" t="s">
        <v>2108</v>
      </c>
      <c r="C7612" t="s">
        <v>4729</v>
      </c>
      <c r="D7612">
        <v>5</v>
      </c>
    </row>
    <row r="7613" spans="1:4" x14ac:dyDescent="0.25">
      <c r="A7613" t="s">
        <v>1145</v>
      </c>
      <c r="B7613" t="s">
        <v>2108</v>
      </c>
      <c r="C7613" t="s">
        <v>4730</v>
      </c>
      <c r="D7613">
        <v>0</v>
      </c>
    </row>
    <row r="7614" spans="1:4" x14ac:dyDescent="0.25">
      <c r="A7614" t="s">
        <v>1145</v>
      </c>
      <c r="B7614" t="s">
        <v>2108</v>
      </c>
      <c r="C7614" t="s">
        <v>4731</v>
      </c>
      <c r="D7614">
        <v>4</v>
      </c>
    </row>
    <row r="7615" spans="1:4" x14ac:dyDescent="0.25">
      <c r="A7615" t="s">
        <v>1145</v>
      </c>
      <c r="B7615" t="s">
        <v>2108</v>
      </c>
      <c r="C7615" t="s">
        <v>1046</v>
      </c>
      <c r="D7615">
        <v>0</v>
      </c>
    </row>
    <row r="7616" spans="1:4" x14ac:dyDescent="0.25">
      <c r="A7616" t="s">
        <v>1145</v>
      </c>
      <c r="B7616" t="s">
        <v>2108</v>
      </c>
      <c r="C7616" t="s">
        <v>9</v>
      </c>
      <c r="D7616">
        <v>0</v>
      </c>
    </row>
    <row r="7617" spans="1:4" x14ac:dyDescent="0.25">
      <c r="A7617" t="s">
        <v>1145</v>
      </c>
      <c r="B7617" t="s">
        <v>2108</v>
      </c>
      <c r="C7617" t="s">
        <v>4733</v>
      </c>
      <c r="D7617">
        <v>0</v>
      </c>
    </row>
    <row r="7618" spans="1:4" x14ac:dyDescent="0.25">
      <c r="A7618" t="s">
        <v>1145</v>
      </c>
      <c r="B7618" t="s">
        <v>2108</v>
      </c>
      <c r="C7618" t="s">
        <v>4734</v>
      </c>
      <c r="D7618">
        <v>0</v>
      </c>
    </row>
    <row r="7619" spans="1:4" x14ac:dyDescent="0.25">
      <c r="A7619" t="s">
        <v>1145</v>
      </c>
      <c r="B7619" t="s">
        <v>2108</v>
      </c>
      <c r="C7619" t="s">
        <v>4735</v>
      </c>
      <c r="D7619">
        <v>0</v>
      </c>
    </row>
    <row r="7620" spans="1:4" x14ac:dyDescent="0.25">
      <c r="A7620" t="s">
        <v>1145</v>
      </c>
      <c r="B7620" t="s">
        <v>2108</v>
      </c>
      <c r="C7620" t="s">
        <v>1081</v>
      </c>
      <c r="D7620" t="s">
        <v>4741</v>
      </c>
    </row>
    <row r="7621" spans="1:4" x14ac:dyDescent="0.25">
      <c r="A7621" t="s">
        <v>1145</v>
      </c>
      <c r="B7621" t="s">
        <v>2110</v>
      </c>
      <c r="C7621" t="s">
        <v>4725</v>
      </c>
      <c r="D7621">
        <v>508</v>
      </c>
    </row>
    <row r="7622" spans="1:4" x14ac:dyDescent="0.25">
      <c r="A7622" t="s">
        <v>1145</v>
      </c>
      <c r="B7622" t="s">
        <v>2110</v>
      </c>
      <c r="C7622" t="s">
        <v>1083</v>
      </c>
      <c r="D7622" t="b">
        <v>0</v>
      </c>
    </row>
    <row r="7623" spans="1:4" x14ac:dyDescent="0.25">
      <c r="A7623" t="s">
        <v>1145</v>
      </c>
      <c r="B7623" t="s">
        <v>2110</v>
      </c>
      <c r="C7623" t="s">
        <v>4726</v>
      </c>
      <c r="D7623" t="b">
        <v>0</v>
      </c>
    </row>
    <row r="7624" spans="1:4" x14ac:dyDescent="0.25">
      <c r="A7624" t="s">
        <v>1145</v>
      </c>
      <c r="B7624" t="s">
        <v>2110</v>
      </c>
      <c r="C7624" t="s">
        <v>4727</v>
      </c>
      <c r="D7624" t="b">
        <v>1</v>
      </c>
    </row>
    <row r="7625" spans="1:4" x14ac:dyDescent="0.25">
      <c r="A7625" t="s">
        <v>1145</v>
      </c>
      <c r="B7625" t="s">
        <v>2110</v>
      </c>
      <c r="C7625" t="s">
        <v>4728</v>
      </c>
      <c r="D7625" t="b">
        <v>0</v>
      </c>
    </row>
    <row r="7626" spans="1:4" x14ac:dyDescent="0.25">
      <c r="A7626" t="s">
        <v>1145</v>
      </c>
      <c r="B7626" t="s">
        <v>2110</v>
      </c>
      <c r="C7626" t="s">
        <v>2454</v>
      </c>
      <c r="D7626" t="b">
        <v>0</v>
      </c>
    </row>
    <row r="7627" spans="1:4" x14ac:dyDescent="0.25">
      <c r="A7627" t="s">
        <v>1145</v>
      </c>
      <c r="B7627" t="s">
        <v>2110</v>
      </c>
      <c r="C7627" t="s">
        <v>4729</v>
      </c>
      <c r="D7627">
        <v>5</v>
      </c>
    </row>
    <row r="7628" spans="1:4" x14ac:dyDescent="0.25">
      <c r="A7628" t="s">
        <v>1145</v>
      </c>
      <c r="B7628" t="s">
        <v>2110</v>
      </c>
      <c r="C7628" t="s">
        <v>4730</v>
      </c>
      <c r="D7628">
        <v>0</v>
      </c>
    </row>
    <row r="7629" spans="1:4" x14ac:dyDescent="0.25">
      <c r="A7629" t="s">
        <v>1145</v>
      </c>
      <c r="B7629" t="s">
        <v>2110</v>
      </c>
      <c r="C7629" t="s">
        <v>4731</v>
      </c>
      <c r="D7629">
        <v>4</v>
      </c>
    </row>
    <row r="7630" spans="1:4" x14ac:dyDescent="0.25">
      <c r="A7630" t="s">
        <v>1145</v>
      </c>
      <c r="B7630" t="s">
        <v>2110</v>
      </c>
      <c r="C7630" t="s">
        <v>1046</v>
      </c>
      <c r="D7630">
        <v>0</v>
      </c>
    </row>
    <row r="7631" spans="1:4" x14ac:dyDescent="0.25">
      <c r="A7631" t="s">
        <v>1145</v>
      </c>
      <c r="B7631" t="s">
        <v>2110</v>
      </c>
      <c r="C7631" t="s">
        <v>9</v>
      </c>
      <c r="D7631">
        <v>0</v>
      </c>
    </row>
    <row r="7632" spans="1:4" x14ac:dyDescent="0.25">
      <c r="A7632" t="s">
        <v>1145</v>
      </c>
      <c r="B7632" t="s">
        <v>2110</v>
      </c>
      <c r="C7632" t="s">
        <v>4733</v>
      </c>
      <c r="D7632">
        <v>0</v>
      </c>
    </row>
    <row r="7633" spans="1:4" x14ac:dyDescent="0.25">
      <c r="A7633" t="s">
        <v>1145</v>
      </c>
      <c r="B7633" t="s">
        <v>2110</v>
      </c>
      <c r="C7633" t="s">
        <v>4734</v>
      </c>
      <c r="D7633">
        <v>0</v>
      </c>
    </row>
    <row r="7634" spans="1:4" x14ac:dyDescent="0.25">
      <c r="A7634" t="s">
        <v>1145</v>
      </c>
      <c r="B7634" t="s">
        <v>2110</v>
      </c>
      <c r="C7634" t="s">
        <v>4735</v>
      </c>
      <c r="D7634">
        <v>0</v>
      </c>
    </row>
    <row r="7635" spans="1:4" x14ac:dyDescent="0.25">
      <c r="A7635" t="s">
        <v>1145</v>
      </c>
      <c r="B7635" t="s">
        <v>2110</v>
      </c>
      <c r="C7635" t="s">
        <v>1081</v>
      </c>
      <c r="D7635" t="s">
        <v>4741</v>
      </c>
    </row>
    <row r="7636" spans="1:4" x14ac:dyDescent="0.25">
      <c r="A7636" t="s">
        <v>1145</v>
      </c>
      <c r="B7636" t="s">
        <v>2112</v>
      </c>
      <c r="C7636" t="s">
        <v>4725</v>
      </c>
      <c r="D7636">
        <v>509</v>
      </c>
    </row>
    <row r="7637" spans="1:4" x14ac:dyDescent="0.25">
      <c r="A7637" t="s">
        <v>1145</v>
      </c>
      <c r="B7637" t="s">
        <v>2112</v>
      </c>
      <c r="C7637" t="s">
        <v>1083</v>
      </c>
      <c r="D7637" t="b">
        <v>0</v>
      </c>
    </row>
    <row r="7638" spans="1:4" x14ac:dyDescent="0.25">
      <c r="A7638" t="s">
        <v>1145</v>
      </c>
      <c r="B7638" t="s">
        <v>2112</v>
      </c>
      <c r="C7638" t="s">
        <v>4726</v>
      </c>
      <c r="D7638" t="b">
        <v>0</v>
      </c>
    </row>
    <row r="7639" spans="1:4" x14ac:dyDescent="0.25">
      <c r="A7639" t="s">
        <v>1145</v>
      </c>
      <c r="B7639" t="s">
        <v>2112</v>
      </c>
      <c r="C7639" t="s">
        <v>4727</v>
      </c>
      <c r="D7639" t="b">
        <v>1</v>
      </c>
    </row>
    <row r="7640" spans="1:4" x14ac:dyDescent="0.25">
      <c r="A7640" t="s">
        <v>1145</v>
      </c>
      <c r="B7640" t="s">
        <v>2112</v>
      </c>
      <c r="C7640" t="s">
        <v>4728</v>
      </c>
      <c r="D7640" t="b">
        <v>0</v>
      </c>
    </row>
    <row r="7641" spans="1:4" x14ac:dyDescent="0.25">
      <c r="A7641" t="s">
        <v>1145</v>
      </c>
      <c r="B7641" t="s">
        <v>2112</v>
      </c>
      <c r="C7641" t="s">
        <v>2454</v>
      </c>
      <c r="D7641" t="b">
        <v>0</v>
      </c>
    </row>
    <row r="7642" spans="1:4" x14ac:dyDescent="0.25">
      <c r="A7642" t="s">
        <v>1145</v>
      </c>
      <c r="B7642" t="s">
        <v>2112</v>
      </c>
      <c r="C7642" t="s">
        <v>4729</v>
      </c>
      <c r="D7642">
        <v>5</v>
      </c>
    </row>
    <row r="7643" spans="1:4" x14ac:dyDescent="0.25">
      <c r="A7643" t="s">
        <v>1145</v>
      </c>
      <c r="B7643" t="s">
        <v>2112</v>
      </c>
      <c r="C7643" t="s">
        <v>4730</v>
      </c>
      <c r="D7643">
        <v>0</v>
      </c>
    </row>
    <row r="7644" spans="1:4" x14ac:dyDescent="0.25">
      <c r="A7644" t="s">
        <v>1145</v>
      </c>
      <c r="B7644" t="s">
        <v>2112</v>
      </c>
      <c r="C7644" t="s">
        <v>4731</v>
      </c>
      <c r="D7644">
        <v>4</v>
      </c>
    </row>
    <row r="7645" spans="1:4" x14ac:dyDescent="0.25">
      <c r="A7645" t="s">
        <v>1145</v>
      </c>
      <c r="B7645" t="s">
        <v>2112</v>
      </c>
      <c r="C7645" t="s">
        <v>1046</v>
      </c>
      <c r="D7645">
        <v>0</v>
      </c>
    </row>
    <row r="7646" spans="1:4" x14ac:dyDescent="0.25">
      <c r="A7646" t="s">
        <v>1145</v>
      </c>
      <c r="B7646" t="s">
        <v>2112</v>
      </c>
      <c r="C7646" t="s">
        <v>9</v>
      </c>
      <c r="D7646">
        <v>0</v>
      </c>
    </row>
    <row r="7647" spans="1:4" x14ac:dyDescent="0.25">
      <c r="A7647" t="s">
        <v>1145</v>
      </c>
      <c r="B7647" t="s">
        <v>2112</v>
      </c>
      <c r="C7647" t="s">
        <v>4733</v>
      </c>
      <c r="D7647">
        <v>0</v>
      </c>
    </row>
    <row r="7648" spans="1:4" x14ac:dyDescent="0.25">
      <c r="A7648" t="s">
        <v>1145</v>
      </c>
      <c r="B7648" t="s">
        <v>2112</v>
      </c>
      <c r="C7648" t="s">
        <v>4734</v>
      </c>
      <c r="D7648">
        <v>0</v>
      </c>
    </row>
    <row r="7649" spans="1:4" x14ac:dyDescent="0.25">
      <c r="A7649" t="s">
        <v>1145</v>
      </c>
      <c r="B7649" t="s">
        <v>2112</v>
      </c>
      <c r="C7649" t="s">
        <v>4735</v>
      </c>
      <c r="D7649">
        <v>0</v>
      </c>
    </row>
    <row r="7650" spans="1:4" x14ac:dyDescent="0.25">
      <c r="A7650" t="s">
        <v>1145</v>
      </c>
      <c r="B7650" t="s">
        <v>2112</v>
      </c>
      <c r="C7650" t="s">
        <v>1081</v>
      </c>
      <c r="D7650" t="s">
        <v>4741</v>
      </c>
    </row>
    <row r="7651" spans="1:4" x14ac:dyDescent="0.25">
      <c r="A7651" t="s">
        <v>1145</v>
      </c>
      <c r="B7651" t="s">
        <v>2113</v>
      </c>
      <c r="C7651" t="s">
        <v>4725</v>
      </c>
      <c r="D7651">
        <v>510</v>
      </c>
    </row>
    <row r="7652" spans="1:4" x14ac:dyDescent="0.25">
      <c r="A7652" t="s">
        <v>1145</v>
      </c>
      <c r="B7652" t="s">
        <v>2113</v>
      </c>
      <c r="C7652" t="s">
        <v>1083</v>
      </c>
      <c r="D7652" t="b">
        <v>1</v>
      </c>
    </row>
    <row r="7653" spans="1:4" x14ac:dyDescent="0.25">
      <c r="A7653" t="s">
        <v>1145</v>
      </c>
      <c r="B7653" t="s">
        <v>2113</v>
      </c>
      <c r="C7653" t="s">
        <v>4726</v>
      </c>
      <c r="D7653" t="b">
        <v>0</v>
      </c>
    </row>
    <row r="7654" spans="1:4" x14ac:dyDescent="0.25">
      <c r="A7654" t="s">
        <v>1145</v>
      </c>
      <c r="B7654" t="s">
        <v>2113</v>
      </c>
      <c r="C7654" t="s">
        <v>4727</v>
      </c>
      <c r="D7654" t="b">
        <v>1</v>
      </c>
    </row>
    <row r="7655" spans="1:4" x14ac:dyDescent="0.25">
      <c r="A7655" t="s">
        <v>1145</v>
      </c>
      <c r="B7655" t="s">
        <v>2113</v>
      </c>
      <c r="C7655" t="s">
        <v>4728</v>
      </c>
      <c r="D7655" t="b">
        <v>0</v>
      </c>
    </row>
    <row r="7656" spans="1:4" x14ac:dyDescent="0.25">
      <c r="A7656" t="s">
        <v>1145</v>
      </c>
      <c r="B7656" t="s">
        <v>2113</v>
      </c>
      <c r="C7656" t="s">
        <v>2454</v>
      </c>
      <c r="D7656" t="b">
        <v>0</v>
      </c>
    </row>
    <row r="7657" spans="1:4" x14ac:dyDescent="0.25">
      <c r="A7657" t="s">
        <v>1145</v>
      </c>
      <c r="B7657" t="s">
        <v>2113</v>
      </c>
      <c r="C7657" t="s">
        <v>4729</v>
      </c>
      <c r="D7657">
        <v>5</v>
      </c>
    </row>
    <row r="7658" spans="1:4" x14ac:dyDescent="0.25">
      <c r="A7658" t="s">
        <v>1145</v>
      </c>
      <c r="B7658" t="s">
        <v>2113</v>
      </c>
      <c r="C7658" t="s">
        <v>4730</v>
      </c>
      <c r="D7658">
        <v>0</v>
      </c>
    </row>
    <row r="7659" spans="1:4" x14ac:dyDescent="0.25">
      <c r="A7659" t="s">
        <v>1145</v>
      </c>
      <c r="B7659" t="s">
        <v>2113</v>
      </c>
      <c r="C7659" t="s">
        <v>4731</v>
      </c>
      <c r="D7659">
        <v>0</v>
      </c>
    </row>
    <row r="7660" spans="1:4" x14ac:dyDescent="0.25">
      <c r="A7660" t="s">
        <v>1145</v>
      </c>
      <c r="B7660" t="s">
        <v>2113</v>
      </c>
      <c r="C7660" t="s">
        <v>1046</v>
      </c>
      <c r="D7660">
        <v>0</v>
      </c>
    </row>
    <row r="7661" spans="1:4" x14ac:dyDescent="0.25">
      <c r="A7661" t="s">
        <v>1145</v>
      </c>
      <c r="B7661" t="s">
        <v>2113</v>
      </c>
      <c r="C7661" t="s">
        <v>9</v>
      </c>
      <c r="D7661">
        <v>0</v>
      </c>
    </row>
    <row r="7662" spans="1:4" x14ac:dyDescent="0.25">
      <c r="A7662" t="s">
        <v>1145</v>
      </c>
      <c r="B7662" t="s">
        <v>2113</v>
      </c>
      <c r="C7662" t="s">
        <v>4733</v>
      </c>
      <c r="D7662">
        <v>1</v>
      </c>
    </row>
    <row r="7663" spans="1:4" x14ac:dyDescent="0.25">
      <c r="A7663" t="s">
        <v>1145</v>
      </c>
      <c r="B7663" t="s">
        <v>2113</v>
      </c>
      <c r="C7663" t="s">
        <v>4734</v>
      </c>
      <c r="D7663">
        <v>63</v>
      </c>
    </row>
    <row r="7664" spans="1:4" x14ac:dyDescent="0.25">
      <c r="A7664" t="s">
        <v>1145</v>
      </c>
      <c r="B7664" t="s">
        <v>2113</v>
      </c>
      <c r="C7664" t="s">
        <v>4735</v>
      </c>
      <c r="D7664">
        <v>0</v>
      </c>
    </row>
    <row r="7665" spans="1:4" x14ac:dyDescent="0.25">
      <c r="A7665" t="s">
        <v>1145</v>
      </c>
      <c r="B7665" t="s">
        <v>2113</v>
      </c>
      <c r="C7665" t="s">
        <v>1081</v>
      </c>
      <c r="D7665" t="s">
        <v>3111</v>
      </c>
    </row>
    <row r="7666" spans="1:4" x14ac:dyDescent="0.25">
      <c r="A7666" t="s">
        <v>1145</v>
      </c>
      <c r="B7666" t="s">
        <v>6018</v>
      </c>
      <c r="C7666" t="s">
        <v>4725</v>
      </c>
      <c r="D7666">
        <v>511</v>
      </c>
    </row>
    <row r="7667" spans="1:4" x14ac:dyDescent="0.25">
      <c r="A7667" t="s">
        <v>1145</v>
      </c>
      <c r="B7667" t="s">
        <v>6018</v>
      </c>
      <c r="C7667" t="s">
        <v>1083</v>
      </c>
      <c r="D7667" t="b">
        <v>1</v>
      </c>
    </row>
    <row r="7668" spans="1:4" x14ac:dyDescent="0.25">
      <c r="A7668" t="s">
        <v>1145</v>
      </c>
      <c r="B7668" t="s">
        <v>6018</v>
      </c>
      <c r="C7668" t="s">
        <v>4726</v>
      </c>
      <c r="D7668" t="b">
        <v>1</v>
      </c>
    </row>
    <row r="7669" spans="1:4" x14ac:dyDescent="0.25">
      <c r="A7669" t="s">
        <v>1145</v>
      </c>
      <c r="B7669" t="s">
        <v>6018</v>
      </c>
      <c r="C7669" t="s">
        <v>4727</v>
      </c>
      <c r="D7669" t="b">
        <v>1</v>
      </c>
    </row>
    <row r="7670" spans="1:4" x14ac:dyDescent="0.25">
      <c r="A7670" t="s">
        <v>1145</v>
      </c>
      <c r="B7670" t="s">
        <v>6018</v>
      </c>
      <c r="C7670" t="s">
        <v>4728</v>
      </c>
      <c r="D7670" t="b">
        <v>0</v>
      </c>
    </row>
    <row r="7671" spans="1:4" x14ac:dyDescent="0.25">
      <c r="A7671" t="s">
        <v>1145</v>
      </c>
      <c r="B7671" t="s">
        <v>6018</v>
      </c>
      <c r="C7671" t="s">
        <v>2454</v>
      </c>
      <c r="D7671" t="b">
        <v>0</v>
      </c>
    </row>
    <row r="7672" spans="1:4" x14ac:dyDescent="0.25">
      <c r="A7672" t="s">
        <v>1145</v>
      </c>
      <c r="B7672" t="s">
        <v>6018</v>
      </c>
      <c r="C7672" t="s">
        <v>4729</v>
      </c>
      <c r="D7672">
        <v>5</v>
      </c>
    </row>
    <row r="7673" spans="1:4" x14ac:dyDescent="0.25">
      <c r="A7673" t="s">
        <v>1145</v>
      </c>
      <c r="B7673" t="s">
        <v>6018</v>
      </c>
      <c r="C7673" t="s">
        <v>4730</v>
      </c>
      <c r="D7673">
        <v>0</v>
      </c>
    </row>
    <row r="7674" spans="1:4" x14ac:dyDescent="0.25">
      <c r="A7674" t="s">
        <v>1145</v>
      </c>
      <c r="B7674" t="s">
        <v>6018</v>
      </c>
      <c r="C7674" t="s">
        <v>4731</v>
      </c>
      <c r="D7674">
        <v>4</v>
      </c>
    </row>
    <row r="7675" spans="1:4" x14ac:dyDescent="0.25">
      <c r="A7675" t="s">
        <v>1145</v>
      </c>
      <c r="B7675" t="s">
        <v>6018</v>
      </c>
      <c r="C7675" t="s">
        <v>1046</v>
      </c>
      <c r="D7675">
        <v>0</v>
      </c>
    </row>
    <row r="7676" spans="1:4" x14ac:dyDescent="0.25">
      <c r="A7676" t="s">
        <v>1145</v>
      </c>
      <c r="B7676" t="s">
        <v>6018</v>
      </c>
      <c r="C7676" t="s">
        <v>9</v>
      </c>
      <c r="D7676">
        <v>0</v>
      </c>
    </row>
    <row r="7677" spans="1:4" x14ac:dyDescent="0.25">
      <c r="A7677" t="s">
        <v>1145</v>
      </c>
      <c r="B7677" t="s">
        <v>6018</v>
      </c>
      <c r="C7677" t="s">
        <v>4733</v>
      </c>
      <c r="D7677">
        <v>1</v>
      </c>
    </row>
    <row r="7678" spans="1:4" x14ac:dyDescent="0.25">
      <c r="A7678" t="s">
        <v>1145</v>
      </c>
      <c r="B7678" t="s">
        <v>6018</v>
      </c>
      <c r="C7678" t="s">
        <v>4734</v>
      </c>
      <c r="D7678">
        <v>73</v>
      </c>
    </row>
    <row r="7679" spans="1:4" x14ac:dyDescent="0.25">
      <c r="A7679" t="s">
        <v>1145</v>
      </c>
      <c r="B7679" t="s">
        <v>6018</v>
      </c>
      <c r="C7679" t="s">
        <v>4735</v>
      </c>
      <c r="D7679">
        <v>0</v>
      </c>
    </row>
    <row r="7680" spans="1:4" x14ac:dyDescent="0.25">
      <c r="A7680" t="s">
        <v>1145</v>
      </c>
      <c r="B7680" t="s">
        <v>6018</v>
      </c>
      <c r="C7680" t="s">
        <v>1081</v>
      </c>
      <c r="D7680" t="s">
        <v>3111</v>
      </c>
    </row>
    <row r="7681" spans="1:4" x14ac:dyDescent="0.25">
      <c r="A7681" t="s">
        <v>1148</v>
      </c>
      <c r="B7681" t="s">
        <v>163</v>
      </c>
      <c r="C7681" t="s">
        <v>4725</v>
      </c>
      <c r="D7681">
        <v>512</v>
      </c>
    </row>
    <row r="7682" spans="1:4" x14ac:dyDescent="0.25">
      <c r="A7682" t="s">
        <v>1148</v>
      </c>
      <c r="B7682" t="s">
        <v>163</v>
      </c>
      <c r="C7682" t="s">
        <v>1083</v>
      </c>
      <c r="D7682" t="b">
        <v>1</v>
      </c>
    </row>
    <row r="7683" spans="1:4" x14ac:dyDescent="0.25">
      <c r="A7683" t="s">
        <v>1148</v>
      </c>
      <c r="B7683" t="s">
        <v>163</v>
      </c>
      <c r="C7683" t="s">
        <v>4726</v>
      </c>
      <c r="D7683" t="b">
        <v>1</v>
      </c>
    </row>
    <row r="7684" spans="1:4" x14ac:dyDescent="0.25">
      <c r="A7684" t="s">
        <v>1148</v>
      </c>
      <c r="B7684" t="s">
        <v>163</v>
      </c>
      <c r="C7684" t="s">
        <v>4727</v>
      </c>
      <c r="D7684" t="b">
        <v>1</v>
      </c>
    </row>
    <row r="7685" spans="1:4" x14ac:dyDescent="0.25">
      <c r="A7685" t="s">
        <v>1148</v>
      </c>
      <c r="B7685" t="s">
        <v>163</v>
      </c>
      <c r="C7685" t="s">
        <v>4728</v>
      </c>
      <c r="D7685" t="b">
        <v>0</v>
      </c>
    </row>
    <row r="7686" spans="1:4" x14ac:dyDescent="0.25">
      <c r="A7686" t="s">
        <v>1148</v>
      </c>
      <c r="B7686" t="s">
        <v>163</v>
      </c>
      <c r="C7686" t="s">
        <v>2454</v>
      </c>
      <c r="D7686" t="b">
        <v>0</v>
      </c>
    </row>
    <row r="7687" spans="1:4" x14ac:dyDescent="0.25">
      <c r="A7687" t="s">
        <v>1148</v>
      </c>
      <c r="B7687" t="s">
        <v>163</v>
      </c>
      <c r="C7687" t="s">
        <v>4729</v>
      </c>
      <c r="D7687">
        <v>5</v>
      </c>
    </row>
    <row r="7688" spans="1:4" x14ac:dyDescent="0.25">
      <c r="A7688" t="s">
        <v>1148</v>
      </c>
      <c r="B7688" t="s">
        <v>163</v>
      </c>
      <c r="C7688" t="s">
        <v>4730</v>
      </c>
      <c r="D7688">
        <v>0</v>
      </c>
    </row>
    <row r="7689" spans="1:4" x14ac:dyDescent="0.25">
      <c r="A7689" t="s">
        <v>1148</v>
      </c>
      <c r="B7689" t="s">
        <v>163</v>
      </c>
      <c r="C7689" t="s">
        <v>4731</v>
      </c>
      <c r="D7689">
        <v>2</v>
      </c>
    </row>
    <row r="7690" spans="1:4" x14ac:dyDescent="0.25">
      <c r="A7690" t="s">
        <v>1148</v>
      </c>
      <c r="B7690" t="s">
        <v>163</v>
      </c>
      <c r="C7690" t="s">
        <v>1046</v>
      </c>
      <c r="D7690">
        <v>3</v>
      </c>
    </row>
    <row r="7691" spans="1:4" x14ac:dyDescent="0.25">
      <c r="A7691" t="s">
        <v>1148</v>
      </c>
      <c r="B7691" t="s">
        <v>163</v>
      </c>
      <c r="C7691" t="s">
        <v>9</v>
      </c>
      <c r="D7691">
        <v>0</v>
      </c>
    </row>
    <row r="7692" spans="1:4" x14ac:dyDescent="0.25">
      <c r="A7692" t="s">
        <v>1148</v>
      </c>
      <c r="B7692" t="s">
        <v>163</v>
      </c>
      <c r="C7692" t="s">
        <v>4733</v>
      </c>
      <c r="D7692">
        <v>1</v>
      </c>
    </row>
    <row r="7693" spans="1:4" x14ac:dyDescent="0.25">
      <c r="A7693" t="s">
        <v>1148</v>
      </c>
      <c r="B7693" t="s">
        <v>163</v>
      </c>
      <c r="C7693" t="s">
        <v>4734</v>
      </c>
      <c r="D7693">
        <v>36</v>
      </c>
    </row>
    <row r="7694" spans="1:4" x14ac:dyDescent="0.25">
      <c r="A7694" t="s">
        <v>1148</v>
      </c>
      <c r="B7694" t="s">
        <v>163</v>
      </c>
      <c r="C7694" t="s">
        <v>4735</v>
      </c>
      <c r="D7694">
        <v>0</v>
      </c>
    </row>
    <row r="7695" spans="1:4" x14ac:dyDescent="0.25">
      <c r="A7695" t="s">
        <v>1148</v>
      </c>
      <c r="B7695" t="s">
        <v>163</v>
      </c>
      <c r="C7695" t="s">
        <v>1081</v>
      </c>
      <c r="D7695" t="s">
        <v>4741</v>
      </c>
    </row>
    <row r="7696" spans="1:4" x14ac:dyDescent="0.25">
      <c r="A7696" t="s">
        <v>1148</v>
      </c>
      <c r="B7696" t="s">
        <v>2116</v>
      </c>
      <c r="C7696" t="s">
        <v>4725</v>
      </c>
      <c r="D7696">
        <v>513</v>
      </c>
    </row>
    <row r="7697" spans="1:4" x14ac:dyDescent="0.25">
      <c r="A7697" t="s">
        <v>1148</v>
      </c>
      <c r="B7697" t="s">
        <v>2116</v>
      </c>
      <c r="C7697" t="s">
        <v>1083</v>
      </c>
      <c r="D7697" t="b">
        <v>0</v>
      </c>
    </row>
    <row r="7698" spans="1:4" x14ac:dyDescent="0.25">
      <c r="A7698" t="s">
        <v>1148</v>
      </c>
      <c r="B7698" t="s">
        <v>2116</v>
      </c>
      <c r="C7698" t="s">
        <v>4726</v>
      </c>
      <c r="D7698" t="b">
        <v>0</v>
      </c>
    </row>
    <row r="7699" spans="1:4" x14ac:dyDescent="0.25">
      <c r="A7699" t="s">
        <v>1148</v>
      </c>
      <c r="B7699" t="s">
        <v>2116</v>
      </c>
      <c r="C7699" t="s">
        <v>4727</v>
      </c>
      <c r="D7699" t="b">
        <v>0</v>
      </c>
    </row>
    <row r="7700" spans="1:4" x14ac:dyDescent="0.25">
      <c r="A7700" t="s">
        <v>1148</v>
      </c>
      <c r="B7700" t="s">
        <v>2116</v>
      </c>
      <c r="C7700" t="s">
        <v>4728</v>
      </c>
      <c r="D7700" t="b">
        <v>0</v>
      </c>
    </row>
    <row r="7701" spans="1:4" x14ac:dyDescent="0.25">
      <c r="A7701" t="s">
        <v>1148</v>
      </c>
      <c r="B7701" t="s">
        <v>2116</v>
      </c>
      <c r="C7701" t="s">
        <v>2454</v>
      </c>
      <c r="D7701" t="b">
        <v>0</v>
      </c>
    </row>
    <row r="7702" spans="1:4" x14ac:dyDescent="0.25">
      <c r="A7702" t="s">
        <v>1148</v>
      </c>
      <c r="B7702" t="s">
        <v>2116</v>
      </c>
      <c r="C7702" t="s">
        <v>4729</v>
      </c>
      <c r="D7702">
        <v>0</v>
      </c>
    </row>
    <row r="7703" spans="1:4" x14ac:dyDescent="0.25">
      <c r="A7703" t="s">
        <v>1148</v>
      </c>
      <c r="B7703" t="s">
        <v>2116</v>
      </c>
      <c r="C7703" t="s">
        <v>4730</v>
      </c>
      <c r="D7703">
        <v>0</v>
      </c>
    </row>
    <row r="7704" spans="1:4" x14ac:dyDescent="0.25">
      <c r="A7704" t="s">
        <v>1148</v>
      </c>
      <c r="B7704" t="s">
        <v>2116</v>
      </c>
      <c r="C7704" t="s">
        <v>4731</v>
      </c>
      <c r="D7704">
        <v>0</v>
      </c>
    </row>
    <row r="7705" spans="1:4" x14ac:dyDescent="0.25">
      <c r="A7705" t="s">
        <v>1148</v>
      </c>
      <c r="B7705" t="s">
        <v>2116</v>
      </c>
      <c r="C7705" t="s">
        <v>1046</v>
      </c>
      <c r="D7705">
        <v>0</v>
      </c>
    </row>
    <row r="7706" spans="1:4" x14ac:dyDescent="0.25">
      <c r="A7706" t="s">
        <v>1148</v>
      </c>
      <c r="B7706" t="s">
        <v>2116</v>
      </c>
      <c r="C7706" t="s">
        <v>9</v>
      </c>
      <c r="D7706">
        <v>0</v>
      </c>
    </row>
    <row r="7707" spans="1:4" x14ac:dyDescent="0.25">
      <c r="A7707" t="s">
        <v>1148</v>
      </c>
      <c r="B7707" t="s">
        <v>2116</v>
      </c>
      <c r="C7707" t="s">
        <v>4733</v>
      </c>
      <c r="D7707">
        <v>0</v>
      </c>
    </row>
    <row r="7708" spans="1:4" x14ac:dyDescent="0.25">
      <c r="A7708" t="s">
        <v>1148</v>
      </c>
      <c r="B7708" t="s">
        <v>2116</v>
      </c>
      <c r="C7708" t="s">
        <v>4734</v>
      </c>
      <c r="D7708">
        <v>0</v>
      </c>
    </row>
    <row r="7709" spans="1:4" x14ac:dyDescent="0.25">
      <c r="A7709" t="s">
        <v>1148</v>
      </c>
      <c r="B7709" t="s">
        <v>2116</v>
      </c>
      <c r="C7709" t="s">
        <v>4735</v>
      </c>
      <c r="D7709">
        <v>0</v>
      </c>
    </row>
    <row r="7710" spans="1:4" x14ac:dyDescent="0.25">
      <c r="A7710" t="s">
        <v>1148</v>
      </c>
      <c r="B7710" t="s">
        <v>2116</v>
      </c>
      <c r="C7710" t="s">
        <v>1081</v>
      </c>
      <c r="D7710" t="s">
        <v>3111</v>
      </c>
    </row>
    <row r="7711" spans="1:4" x14ac:dyDescent="0.25">
      <c r="A7711" t="s">
        <v>1148</v>
      </c>
      <c r="B7711" t="s">
        <v>165</v>
      </c>
      <c r="C7711" t="s">
        <v>4725</v>
      </c>
      <c r="D7711">
        <v>514</v>
      </c>
    </row>
    <row r="7712" spans="1:4" x14ac:dyDescent="0.25">
      <c r="A7712" t="s">
        <v>1148</v>
      </c>
      <c r="B7712" t="s">
        <v>165</v>
      </c>
      <c r="C7712" t="s">
        <v>1083</v>
      </c>
      <c r="D7712" t="b">
        <v>0</v>
      </c>
    </row>
    <row r="7713" spans="1:4" x14ac:dyDescent="0.25">
      <c r="A7713" t="s">
        <v>1148</v>
      </c>
      <c r="B7713" t="s">
        <v>165</v>
      </c>
      <c r="C7713" t="s">
        <v>4726</v>
      </c>
      <c r="D7713" t="b">
        <v>0</v>
      </c>
    </row>
    <row r="7714" spans="1:4" x14ac:dyDescent="0.25">
      <c r="A7714" t="s">
        <v>1148</v>
      </c>
      <c r="B7714" t="s">
        <v>165</v>
      </c>
      <c r="C7714" t="s">
        <v>4727</v>
      </c>
      <c r="D7714" t="b">
        <v>0</v>
      </c>
    </row>
    <row r="7715" spans="1:4" x14ac:dyDescent="0.25">
      <c r="A7715" t="s">
        <v>1148</v>
      </c>
      <c r="B7715" t="s">
        <v>165</v>
      </c>
      <c r="C7715" t="s">
        <v>4728</v>
      </c>
      <c r="D7715" t="b">
        <v>0</v>
      </c>
    </row>
    <row r="7716" spans="1:4" x14ac:dyDescent="0.25">
      <c r="A7716" t="s">
        <v>1148</v>
      </c>
      <c r="B7716" t="s">
        <v>165</v>
      </c>
      <c r="C7716" t="s">
        <v>2454</v>
      </c>
      <c r="D7716" t="b">
        <v>0</v>
      </c>
    </row>
    <row r="7717" spans="1:4" x14ac:dyDescent="0.25">
      <c r="A7717" t="s">
        <v>1148</v>
      </c>
      <c r="B7717" t="s">
        <v>165</v>
      </c>
      <c r="C7717" t="s">
        <v>4729</v>
      </c>
      <c r="D7717">
        <v>0</v>
      </c>
    </row>
    <row r="7718" spans="1:4" x14ac:dyDescent="0.25">
      <c r="A7718" t="s">
        <v>1148</v>
      </c>
      <c r="B7718" t="s">
        <v>165</v>
      </c>
      <c r="C7718" t="s">
        <v>4730</v>
      </c>
      <c r="D7718">
        <v>0</v>
      </c>
    </row>
    <row r="7719" spans="1:4" x14ac:dyDescent="0.25">
      <c r="A7719" t="s">
        <v>1148</v>
      </c>
      <c r="B7719" t="s">
        <v>165</v>
      </c>
      <c r="C7719" t="s">
        <v>4731</v>
      </c>
      <c r="D7719">
        <v>0</v>
      </c>
    </row>
    <row r="7720" spans="1:4" x14ac:dyDescent="0.25">
      <c r="A7720" t="s">
        <v>1148</v>
      </c>
      <c r="B7720" t="s">
        <v>165</v>
      </c>
      <c r="C7720" t="s">
        <v>1046</v>
      </c>
      <c r="D7720">
        <v>0</v>
      </c>
    </row>
    <row r="7721" spans="1:4" x14ac:dyDescent="0.25">
      <c r="A7721" t="s">
        <v>1148</v>
      </c>
      <c r="B7721" t="s">
        <v>165</v>
      </c>
      <c r="C7721" t="s">
        <v>9</v>
      </c>
      <c r="D7721">
        <v>0</v>
      </c>
    </row>
    <row r="7722" spans="1:4" x14ac:dyDescent="0.25">
      <c r="A7722" t="s">
        <v>1148</v>
      </c>
      <c r="B7722" t="s">
        <v>165</v>
      </c>
      <c r="C7722" t="s">
        <v>4733</v>
      </c>
      <c r="D7722">
        <v>0</v>
      </c>
    </row>
    <row r="7723" spans="1:4" x14ac:dyDescent="0.25">
      <c r="A7723" t="s">
        <v>1148</v>
      </c>
      <c r="B7723" t="s">
        <v>165</v>
      </c>
      <c r="C7723" t="s">
        <v>4734</v>
      </c>
      <c r="D7723">
        <v>0</v>
      </c>
    </row>
    <row r="7724" spans="1:4" x14ac:dyDescent="0.25">
      <c r="A7724" t="s">
        <v>1148</v>
      </c>
      <c r="B7724" t="s">
        <v>165</v>
      </c>
      <c r="C7724" t="s">
        <v>4735</v>
      </c>
      <c r="D7724">
        <v>0</v>
      </c>
    </row>
    <row r="7725" spans="1:4" x14ac:dyDescent="0.25">
      <c r="A7725" t="s">
        <v>1148</v>
      </c>
      <c r="B7725" t="s">
        <v>165</v>
      </c>
      <c r="C7725" t="s">
        <v>1081</v>
      </c>
      <c r="D7725" t="s">
        <v>3111</v>
      </c>
    </row>
    <row r="7726" spans="1:4" x14ac:dyDescent="0.25">
      <c r="A7726" t="s">
        <v>1148</v>
      </c>
      <c r="B7726" t="s">
        <v>2119</v>
      </c>
      <c r="C7726" t="s">
        <v>4725</v>
      </c>
      <c r="D7726">
        <v>515</v>
      </c>
    </row>
    <row r="7727" spans="1:4" x14ac:dyDescent="0.25">
      <c r="A7727" t="s">
        <v>1148</v>
      </c>
      <c r="B7727" t="s">
        <v>2119</v>
      </c>
      <c r="C7727" t="s">
        <v>1083</v>
      </c>
      <c r="D7727" t="b">
        <v>0</v>
      </c>
    </row>
    <row r="7728" spans="1:4" x14ac:dyDescent="0.25">
      <c r="A7728" t="s">
        <v>1148</v>
      </c>
      <c r="B7728" t="s">
        <v>2119</v>
      </c>
      <c r="C7728" t="s">
        <v>4726</v>
      </c>
      <c r="D7728" t="b">
        <v>0</v>
      </c>
    </row>
    <row r="7729" spans="1:4" x14ac:dyDescent="0.25">
      <c r="A7729" t="s">
        <v>1148</v>
      </c>
      <c r="B7729" t="s">
        <v>2119</v>
      </c>
      <c r="C7729" t="s">
        <v>4727</v>
      </c>
      <c r="D7729" t="b">
        <v>0</v>
      </c>
    </row>
    <row r="7730" spans="1:4" x14ac:dyDescent="0.25">
      <c r="A7730" t="s">
        <v>1148</v>
      </c>
      <c r="B7730" t="s">
        <v>2119</v>
      </c>
      <c r="C7730" t="s">
        <v>4728</v>
      </c>
      <c r="D7730" t="b">
        <v>0</v>
      </c>
    </row>
    <row r="7731" spans="1:4" x14ac:dyDescent="0.25">
      <c r="A7731" t="s">
        <v>1148</v>
      </c>
      <c r="B7731" t="s">
        <v>2119</v>
      </c>
      <c r="C7731" t="s">
        <v>2454</v>
      </c>
      <c r="D7731" t="b">
        <v>0</v>
      </c>
    </row>
    <row r="7732" spans="1:4" x14ac:dyDescent="0.25">
      <c r="A7732" t="s">
        <v>1148</v>
      </c>
      <c r="B7732" t="s">
        <v>2119</v>
      </c>
      <c r="C7732" t="s">
        <v>4729</v>
      </c>
      <c r="D7732">
        <v>0</v>
      </c>
    </row>
    <row r="7733" spans="1:4" x14ac:dyDescent="0.25">
      <c r="A7733" t="s">
        <v>1148</v>
      </c>
      <c r="B7733" t="s">
        <v>2119</v>
      </c>
      <c r="C7733" t="s">
        <v>4730</v>
      </c>
      <c r="D7733">
        <v>0</v>
      </c>
    </row>
    <row r="7734" spans="1:4" x14ac:dyDescent="0.25">
      <c r="A7734" t="s">
        <v>1148</v>
      </c>
      <c r="B7734" t="s">
        <v>2119</v>
      </c>
      <c r="C7734" t="s">
        <v>4731</v>
      </c>
      <c r="D7734">
        <v>0</v>
      </c>
    </row>
    <row r="7735" spans="1:4" x14ac:dyDescent="0.25">
      <c r="A7735" t="s">
        <v>1148</v>
      </c>
      <c r="B7735" t="s">
        <v>2119</v>
      </c>
      <c r="C7735" t="s">
        <v>1046</v>
      </c>
      <c r="D7735">
        <v>0</v>
      </c>
    </row>
    <row r="7736" spans="1:4" x14ac:dyDescent="0.25">
      <c r="A7736" t="s">
        <v>1148</v>
      </c>
      <c r="B7736" t="s">
        <v>2119</v>
      </c>
      <c r="C7736" t="s">
        <v>9</v>
      </c>
      <c r="D7736">
        <v>0</v>
      </c>
    </row>
    <row r="7737" spans="1:4" x14ac:dyDescent="0.25">
      <c r="A7737" t="s">
        <v>1148</v>
      </c>
      <c r="B7737" t="s">
        <v>2119</v>
      </c>
      <c r="C7737" t="s">
        <v>4733</v>
      </c>
      <c r="D7737">
        <v>0</v>
      </c>
    </row>
    <row r="7738" spans="1:4" x14ac:dyDescent="0.25">
      <c r="A7738" t="s">
        <v>1148</v>
      </c>
      <c r="B7738" t="s">
        <v>2119</v>
      </c>
      <c r="C7738" t="s">
        <v>4734</v>
      </c>
      <c r="D7738">
        <v>0</v>
      </c>
    </row>
    <row r="7739" spans="1:4" x14ac:dyDescent="0.25">
      <c r="A7739" t="s">
        <v>1148</v>
      </c>
      <c r="B7739" t="s">
        <v>2119</v>
      </c>
      <c r="C7739" t="s">
        <v>4735</v>
      </c>
      <c r="D7739">
        <v>0</v>
      </c>
    </row>
    <row r="7740" spans="1:4" x14ac:dyDescent="0.25">
      <c r="A7740" t="s">
        <v>1148</v>
      </c>
      <c r="B7740" t="s">
        <v>2119</v>
      </c>
      <c r="C7740" t="s">
        <v>1081</v>
      </c>
      <c r="D7740" t="s">
        <v>3111</v>
      </c>
    </row>
    <row r="7741" spans="1:4" x14ac:dyDescent="0.25">
      <c r="A7741" t="s">
        <v>1148</v>
      </c>
      <c r="B7741" t="s">
        <v>171</v>
      </c>
      <c r="C7741" t="s">
        <v>4725</v>
      </c>
      <c r="D7741">
        <v>516</v>
      </c>
    </row>
    <row r="7742" spans="1:4" x14ac:dyDescent="0.25">
      <c r="A7742" t="s">
        <v>1148</v>
      </c>
      <c r="B7742" t="s">
        <v>171</v>
      </c>
      <c r="C7742" t="s">
        <v>1083</v>
      </c>
      <c r="D7742" t="b">
        <v>0</v>
      </c>
    </row>
    <row r="7743" spans="1:4" x14ac:dyDescent="0.25">
      <c r="A7743" t="s">
        <v>1148</v>
      </c>
      <c r="B7743" t="s">
        <v>171</v>
      </c>
      <c r="C7743" t="s">
        <v>4726</v>
      </c>
      <c r="D7743" t="b">
        <v>0</v>
      </c>
    </row>
    <row r="7744" spans="1:4" x14ac:dyDescent="0.25">
      <c r="A7744" t="s">
        <v>1148</v>
      </c>
      <c r="B7744" t="s">
        <v>171</v>
      </c>
      <c r="C7744" t="s">
        <v>4727</v>
      </c>
      <c r="D7744" t="b">
        <v>0</v>
      </c>
    </row>
    <row r="7745" spans="1:4" x14ac:dyDescent="0.25">
      <c r="A7745" t="s">
        <v>1148</v>
      </c>
      <c r="B7745" t="s">
        <v>171</v>
      </c>
      <c r="C7745" t="s">
        <v>4728</v>
      </c>
      <c r="D7745" t="b">
        <v>0</v>
      </c>
    </row>
    <row r="7746" spans="1:4" x14ac:dyDescent="0.25">
      <c r="A7746" t="s">
        <v>1148</v>
      </c>
      <c r="B7746" t="s">
        <v>171</v>
      </c>
      <c r="C7746" t="s">
        <v>2454</v>
      </c>
      <c r="D7746" t="b">
        <v>0</v>
      </c>
    </row>
    <row r="7747" spans="1:4" x14ac:dyDescent="0.25">
      <c r="A7747" t="s">
        <v>1148</v>
      </c>
      <c r="B7747" t="s">
        <v>171</v>
      </c>
      <c r="C7747" t="s">
        <v>4729</v>
      </c>
      <c r="D7747">
        <v>0</v>
      </c>
    </row>
    <row r="7748" spans="1:4" x14ac:dyDescent="0.25">
      <c r="A7748" t="s">
        <v>1148</v>
      </c>
      <c r="B7748" t="s">
        <v>171</v>
      </c>
      <c r="C7748" t="s">
        <v>4730</v>
      </c>
      <c r="D7748">
        <v>0</v>
      </c>
    </row>
    <row r="7749" spans="1:4" x14ac:dyDescent="0.25">
      <c r="A7749" t="s">
        <v>1148</v>
      </c>
      <c r="B7749" t="s">
        <v>171</v>
      </c>
      <c r="C7749" t="s">
        <v>4731</v>
      </c>
      <c r="D7749">
        <v>0</v>
      </c>
    </row>
    <row r="7750" spans="1:4" x14ac:dyDescent="0.25">
      <c r="A7750" t="s">
        <v>1148</v>
      </c>
      <c r="B7750" t="s">
        <v>171</v>
      </c>
      <c r="C7750" t="s">
        <v>1046</v>
      </c>
      <c r="D7750">
        <v>0</v>
      </c>
    </row>
    <row r="7751" spans="1:4" x14ac:dyDescent="0.25">
      <c r="A7751" t="s">
        <v>1148</v>
      </c>
      <c r="B7751" t="s">
        <v>171</v>
      </c>
      <c r="C7751" t="s">
        <v>9</v>
      </c>
      <c r="D7751">
        <v>0</v>
      </c>
    </row>
    <row r="7752" spans="1:4" x14ac:dyDescent="0.25">
      <c r="A7752" t="s">
        <v>1148</v>
      </c>
      <c r="B7752" t="s">
        <v>171</v>
      </c>
      <c r="C7752" t="s">
        <v>4733</v>
      </c>
      <c r="D7752">
        <v>0</v>
      </c>
    </row>
    <row r="7753" spans="1:4" x14ac:dyDescent="0.25">
      <c r="A7753" t="s">
        <v>1148</v>
      </c>
      <c r="B7753" t="s">
        <v>171</v>
      </c>
      <c r="C7753" t="s">
        <v>4734</v>
      </c>
      <c r="D7753">
        <v>0</v>
      </c>
    </row>
    <row r="7754" spans="1:4" x14ac:dyDescent="0.25">
      <c r="A7754" t="s">
        <v>1148</v>
      </c>
      <c r="B7754" t="s">
        <v>171</v>
      </c>
      <c r="C7754" t="s">
        <v>4735</v>
      </c>
      <c r="D7754">
        <v>0</v>
      </c>
    </row>
    <row r="7755" spans="1:4" x14ac:dyDescent="0.25">
      <c r="A7755" t="s">
        <v>1148</v>
      </c>
      <c r="B7755" t="s">
        <v>171</v>
      </c>
      <c r="C7755" t="s">
        <v>1081</v>
      </c>
      <c r="D7755" t="s">
        <v>3111</v>
      </c>
    </row>
    <row r="7756" spans="1:4" x14ac:dyDescent="0.25">
      <c r="A7756" t="s">
        <v>1148</v>
      </c>
      <c r="B7756" t="s">
        <v>2122</v>
      </c>
      <c r="C7756" t="s">
        <v>4725</v>
      </c>
      <c r="D7756">
        <v>517</v>
      </c>
    </row>
    <row r="7757" spans="1:4" x14ac:dyDescent="0.25">
      <c r="A7757" t="s">
        <v>1148</v>
      </c>
      <c r="B7757" t="s">
        <v>2122</v>
      </c>
      <c r="C7757" t="s">
        <v>1083</v>
      </c>
      <c r="D7757" t="b">
        <v>0</v>
      </c>
    </row>
    <row r="7758" spans="1:4" x14ac:dyDescent="0.25">
      <c r="A7758" t="s">
        <v>1148</v>
      </c>
      <c r="B7758" t="s">
        <v>2122</v>
      </c>
      <c r="C7758" t="s">
        <v>4726</v>
      </c>
      <c r="D7758" t="b">
        <v>0</v>
      </c>
    </row>
    <row r="7759" spans="1:4" x14ac:dyDescent="0.25">
      <c r="A7759" t="s">
        <v>1148</v>
      </c>
      <c r="B7759" t="s">
        <v>2122</v>
      </c>
      <c r="C7759" t="s">
        <v>4727</v>
      </c>
      <c r="D7759" t="b">
        <v>0</v>
      </c>
    </row>
    <row r="7760" spans="1:4" x14ac:dyDescent="0.25">
      <c r="A7760" t="s">
        <v>1148</v>
      </c>
      <c r="B7760" t="s">
        <v>2122</v>
      </c>
      <c r="C7760" t="s">
        <v>4728</v>
      </c>
      <c r="D7760" t="b">
        <v>0</v>
      </c>
    </row>
    <row r="7761" spans="1:4" x14ac:dyDescent="0.25">
      <c r="A7761" t="s">
        <v>1148</v>
      </c>
      <c r="B7761" t="s">
        <v>2122</v>
      </c>
      <c r="C7761" t="s">
        <v>2454</v>
      </c>
      <c r="D7761" t="b">
        <v>0</v>
      </c>
    </row>
    <row r="7762" spans="1:4" x14ac:dyDescent="0.25">
      <c r="A7762" t="s">
        <v>1148</v>
      </c>
      <c r="B7762" t="s">
        <v>2122</v>
      </c>
      <c r="C7762" t="s">
        <v>4729</v>
      </c>
      <c r="D7762">
        <v>0</v>
      </c>
    </row>
    <row r="7763" spans="1:4" x14ac:dyDescent="0.25">
      <c r="A7763" t="s">
        <v>1148</v>
      </c>
      <c r="B7763" t="s">
        <v>2122</v>
      </c>
      <c r="C7763" t="s">
        <v>4730</v>
      </c>
      <c r="D7763">
        <v>0</v>
      </c>
    </row>
    <row r="7764" spans="1:4" x14ac:dyDescent="0.25">
      <c r="A7764" t="s">
        <v>1148</v>
      </c>
      <c r="B7764" t="s">
        <v>2122</v>
      </c>
      <c r="C7764" t="s">
        <v>4731</v>
      </c>
      <c r="D7764">
        <v>0</v>
      </c>
    </row>
    <row r="7765" spans="1:4" x14ac:dyDescent="0.25">
      <c r="A7765" t="s">
        <v>1148</v>
      </c>
      <c r="B7765" t="s">
        <v>2122</v>
      </c>
      <c r="C7765" t="s">
        <v>1046</v>
      </c>
      <c r="D7765">
        <v>0</v>
      </c>
    </row>
    <row r="7766" spans="1:4" x14ac:dyDescent="0.25">
      <c r="A7766" t="s">
        <v>1148</v>
      </c>
      <c r="B7766" t="s">
        <v>2122</v>
      </c>
      <c r="C7766" t="s">
        <v>9</v>
      </c>
      <c r="D7766">
        <v>0</v>
      </c>
    </row>
    <row r="7767" spans="1:4" x14ac:dyDescent="0.25">
      <c r="A7767" t="s">
        <v>1148</v>
      </c>
      <c r="B7767" t="s">
        <v>2122</v>
      </c>
      <c r="C7767" t="s">
        <v>4733</v>
      </c>
      <c r="D7767">
        <v>0</v>
      </c>
    </row>
    <row r="7768" spans="1:4" x14ac:dyDescent="0.25">
      <c r="A7768" t="s">
        <v>1148</v>
      </c>
      <c r="B7768" t="s">
        <v>2122</v>
      </c>
      <c r="C7768" t="s">
        <v>4734</v>
      </c>
      <c r="D7768">
        <v>0</v>
      </c>
    </row>
    <row r="7769" spans="1:4" x14ac:dyDescent="0.25">
      <c r="A7769" t="s">
        <v>1148</v>
      </c>
      <c r="B7769" t="s">
        <v>2122</v>
      </c>
      <c r="C7769" t="s">
        <v>4735</v>
      </c>
      <c r="D7769">
        <v>0</v>
      </c>
    </row>
    <row r="7770" spans="1:4" x14ac:dyDescent="0.25">
      <c r="A7770" t="s">
        <v>1148</v>
      </c>
      <c r="B7770" t="s">
        <v>2122</v>
      </c>
      <c r="C7770" t="s">
        <v>1081</v>
      </c>
      <c r="D7770" t="s">
        <v>3111</v>
      </c>
    </row>
    <row r="7771" spans="1:4" x14ac:dyDescent="0.25">
      <c r="A7771" t="s">
        <v>1148</v>
      </c>
      <c r="B7771" t="s">
        <v>175</v>
      </c>
      <c r="C7771" t="s">
        <v>4725</v>
      </c>
      <c r="D7771">
        <v>518</v>
      </c>
    </row>
    <row r="7772" spans="1:4" x14ac:dyDescent="0.25">
      <c r="A7772" t="s">
        <v>1148</v>
      </c>
      <c r="B7772" t="s">
        <v>175</v>
      </c>
      <c r="C7772" t="s">
        <v>1083</v>
      </c>
      <c r="D7772" t="b">
        <v>0</v>
      </c>
    </row>
    <row r="7773" spans="1:4" x14ac:dyDescent="0.25">
      <c r="A7773" t="s">
        <v>1148</v>
      </c>
      <c r="B7773" t="s">
        <v>175</v>
      </c>
      <c r="C7773" t="s">
        <v>4726</v>
      </c>
      <c r="D7773" t="b">
        <v>0</v>
      </c>
    </row>
    <row r="7774" spans="1:4" x14ac:dyDescent="0.25">
      <c r="A7774" t="s">
        <v>1148</v>
      </c>
      <c r="B7774" t="s">
        <v>175</v>
      </c>
      <c r="C7774" t="s">
        <v>4727</v>
      </c>
      <c r="D7774" t="b">
        <v>0</v>
      </c>
    </row>
    <row r="7775" spans="1:4" x14ac:dyDescent="0.25">
      <c r="A7775" t="s">
        <v>1148</v>
      </c>
      <c r="B7775" t="s">
        <v>175</v>
      </c>
      <c r="C7775" t="s">
        <v>4728</v>
      </c>
      <c r="D7775" t="b">
        <v>0</v>
      </c>
    </row>
    <row r="7776" spans="1:4" x14ac:dyDescent="0.25">
      <c r="A7776" t="s">
        <v>1148</v>
      </c>
      <c r="B7776" t="s">
        <v>175</v>
      </c>
      <c r="C7776" t="s">
        <v>2454</v>
      </c>
      <c r="D7776" t="b">
        <v>0</v>
      </c>
    </row>
    <row r="7777" spans="1:4" x14ac:dyDescent="0.25">
      <c r="A7777" t="s">
        <v>1148</v>
      </c>
      <c r="B7777" t="s">
        <v>175</v>
      </c>
      <c r="C7777" t="s">
        <v>4729</v>
      </c>
      <c r="D7777">
        <v>0</v>
      </c>
    </row>
    <row r="7778" spans="1:4" x14ac:dyDescent="0.25">
      <c r="A7778" t="s">
        <v>1148</v>
      </c>
      <c r="B7778" t="s">
        <v>175</v>
      </c>
      <c r="C7778" t="s">
        <v>4730</v>
      </c>
      <c r="D7778">
        <v>0</v>
      </c>
    </row>
    <row r="7779" spans="1:4" x14ac:dyDescent="0.25">
      <c r="A7779" t="s">
        <v>1148</v>
      </c>
      <c r="B7779" t="s">
        <v>175</v>
      </c>
      <c r="C7779" t="s">
        <v>4731</v>
      </c>
      <c r="D7779">
        <v>0</v>
      </c>
    </row>
    <row r="7780" spans="1:4" x14ac:dyDescent="0.25">
      <c r="A7780" t="s">
        <v>1148</v>
      </c>
      <c r="B7780" t="s">
        <v>175</v>
      </c>
      <c r="C7780" t="s">
        <v>1046</v>
      </c>
      <c r="D7780">
        <v>0</v>
      </c>
    </row>
    <row r="7781" spans="1:4" x14ac:dyDescent="0.25">
      <c r="A7781" t="s">
        <v>1148</v>
      </c>
      <c r="B7781" t="s">
        <v>175</v>
      </c>
      <c r="C7781" t="s">
        <v>9</v>
      </c>
      <c r="D7781">
        <v>0</v>
      </c>
    </row>
    <row r="7782" spans="1:4" x14ac:dyDescent="0.25">
      <c r="A7782" t="s">
        <v>1148</v>
      </c>
      <c r="B7782" t="s">
        <v>175</v>
      </c>
      <c r="C7782" t="s">
        <v>4733</v>
      </c>
      <c r="D7782">
        <v>0</v>
      </c>
    </row>
    <row r="7783" spans="1:4" x14ac:dyDescent="0.25">
      <c r="A7783" t="s">
        <v>1148</v>
      </c>
      <c r="B7783" t="s">
        <v>175</v>
      </c>
      <c r="C7783" t="s">
        <v>4734</v>
      </c>
      <c r="D7783">
        <v>0</v>
      </c>
    </row>
    <row r="7784" spans="1:4" x14ac:dyDescent="0.25">
      <c r="A7784" t="s">
        <v>1148</v>
      </c>
      <c r="B7784" t="s">
        <v>175</v>
      </c>
      <c r="C7784" t="s">
        <v>4735</v>
      </c>
      <c r="D7784">
        <v>0</v>
      </c>
    </row>
    <row r="7785" spans="1:4" x14ac:dyDescent="0.25">
      <c r="A7785" t="s">
        <v>1148</v>
      </c>
      <c r="B7785" t="s">
        <v>175</v>
      </c>
      <c r="C7785" t="s">
        <v>1081</v>
      </c>
      <c r="D7785" t="s">
        <v>3111</v>
      </c>
    </row>
    <row r="7786" spans="1:4" x14ac:dyDescent="0.25">
      <c r="A7786" t="s">
        <v>1148</v>
      </c>
      <c r="B7786" t="s">
        <v>2125</v>
      </c>
      <c r="C7786" t="s">
        <v>4725</v>
      </c>
      <c r="D7786">
        <v>519</v>
      </c>
    </row>
    <row r="7787" spans="1:4" x14ac:dyDescent="0.25">
      <c r="A7787" t="s">
        <v>1148</v>
      </c>
      <c r="B7787" t="s">
        <v>2125</v>
      </c>
      <c r="C7787" t="s">
        <v>1083</v>
      </c>
      <c r="D7787" t="b">
        <v>0</v>
      </c>
    </row>
    <row r="7788" spans="1:4" x14ac:dyDescent="0.25">
      <c r="A7788" t="s">
        <v>1148</v>
      </c>
      <c r="B7788" t="s">
        <v>2125</v>
      </c>
      <c r="C7788" t="s">
        <v>4726</v>
      </c>
      <c r="D7788" t="b">
        <v>0</v>
      </c>
    </row>
    <row r="7789" spans="1:4" x14ac:dyDescent="0.25">
      <c r="A7789" t="s">
        <v>1148</v>
      </c>
      <c r="B7789" t="s">
        <v>2125</v>
      </c>
      <c r="C7789" t="s">
        <v>4727</v>
      </c>
      <c r="D7789" t="b">
        <v>0</v>
      </c>
    </row>
    <row r="7790" spans="1:4" x14ac:dyDescent="0.25">
      <c r="A7790" t="s">
        <v>1148</v>
      </c>
      <c r="B7790" t="s">
        <v>2125</v>
      </c>
      <c r="C7790" t="s">
        <v>4728</v>
      </c>
      <c r="D7790" t="b">
        <v>0</v>
      </c>
    </row>
    <row r="7791" spans="1:4" x14ac:dyDescent="0.25">
      <c r="A7791" t="s">
        <v>1148</v>
      </c>
      <c r="B7791" t="s">
        <v>2125</v>
      </c>
      <c r="C7791" t="s">
        <v>2454</v>
      </c>
      <c r="D7791" t="b">
        <v>0</v>
      </c>
    </row>
    <row r="7792" spans="1:4" x14ac:dyDescent="0.25">
      <c r="A7792" t="s">
        <v>1148</v>
      </c>
      <c r="B7792" t="s">
        <v>2125</v>
      </c>
      <c r="C7792" t="s">
        <v>4729</v>
      </c>
      <c r="D7792">
        <v>0</v>
      </c>
    </row>
    <row r="7793" spans="1:4" x14ac:dyDescent="0.25">
      <c r="A7793" t="s">
        <v>1148</v>
      </c>
      <c r="B7793" t="s">
        <v>2125</v>
      </c>
      <c r="C7793" t="s">
        <v>4730</v>
      </c>
      <c r="D7793">
        <v>0</v>
      </c>
    </row>
    <row r="7794" spans="1:4" x14ac:dyDescent="0.25">
      <c r="A7794" t="s">
        <v>1148</v>
      </c>
      <c r="B7794" t="s">
        <v>2125</v>
      </c>
      <c r="C7794" t="s">
        <v>4731</v>
      </c>
      <c r="D7794">
        <v>0</v>
      </c>
    </row>
    <row r="7795" spans="1:4" x14ac:dyDescent="0.25">
      <c r="A7795" t="s">
        <v>1148</v>
      </c>
      <c r="B7795" t="s">
        <v>2125</v>
      </c>
      <c r="C7795" t="s">
        <v>1046</v>
      </c>
      <c r="D7795">
        <v>0</v>
      </c>
    </row>
    <row r="7796" spans="1:4" x14ac:dyDescent="0.25">
      <c r="A7796" t="s">
        <v>1148</v>
      </c>
      <c r="B7796" t="s">
        <v>2125</v>
      </c>
      <c r="C7796" t="s">
        <v>9</v>
      </c>
      <c r="D7796">
        <v>0</v>
      </c>
    </row>
    <row r="7797" spans="1:4" x14ac:dyDescent="0.25">
      <c r="A7797" t="s">
        <v>1148</v>
      </c>
      <c r="B7797" t="s">
        <v>2125</v>
      </c>
      <c r="C7797" t="s">
        <v>4733</v>
      </c>
      <c r="D7797">
        <v>0</v>
      </c>
    </row>
    <row r="7798" spans="1:4" x14ac:dyDescent="0.25">
      <c r="A7798" t="s">
        <v>1148</v>
      </c>
      <c r="B7798" t="s">
        <v>2125</v>
      </c>
      <c r="C7798" t="s">
        <v>4734</v>
      </c>
      <c r="D7798">
        <v>0</v>
      </c>
    </row>
    <row r="7799" spans="1:4" x14ac:dyDescent="0.25">
      <c r="A7799" t="s">
        <v>1148</v>
      </c>
      <c r="B7799" t="s">
        <v>2125</v>
      </c>
      <c r="C7799" t="s">
        <v>4735</v>
      </c>
      <c r="D7799">
        <v>0</v>
      </c>
    </row>
    <row r="7800" spans="1:4" x14ac:dyDescent="0.25">
      <c r="A7800" t="s">
        <v>1148</v>
      </c>
      <c r="B7800" t="s">
        <v>2125</v>
      </c>
      <c r="C7800" t="s">
        <v>1081</v>
      </c>
      <c r="D7800" t="s">
        <v>3111</v>
      </c>
    </row>
    <row r="7801" spans="1:4" x14ac:dyDescent="0.25">
      <c r="A7801" t="s">
        <v>1148</v>
      </c>
      <c r="B7801" t="s">
        <v>169</v>
      </c>
      <c r="C7801" t="s">
        <v>4725</v>
      </c>
      <c r="D7801">
        <v>520</v>
      </c>
    </row>
    <row r="7802" spans="1:4" x14ac:dyDescent="0.25">
      <c r="A7802" t="s">
        <v>1148</v>
      </c>
      <c r="B7802" t="s">
        <v>169</v>
      </c>
      <c r="C7802" t="s">
        <v>1083</v>
      </c>
      <c r="D7802" t="b">
        <v>0</v>
      </c>
    </row>
    <row r="7803" spans="1:4" x14ac:dyDescent="0.25">
      <c r="A7803" t="s">
        <v>1148</v>
      </c>
      <c r="B7803" t="s">
        <v>169</v>
      </c>
      <c r="C7803" t="s">
        <v>4726</v>
      </c>
      <c r="D7803" t="b">
        <v>0</v>
      </c>
    </row>
    <row r="7804" spans="1:4" x14ac:dyDescent="0.25">
      <c r="A7804" t="s">
        <v>1148</v>
      </c>
      <c r="B7804" t="s">
        <v>169</v>
      </c>
      <c r="C7804" t="s">
        <v>4727</v>
      </c>
      <c r="D7804" t="b">
        <v>1</v>
      </c>
    </row>
    <row r="7805" spans="1:4" x14ac:dyDescent="0.25">
      <c r="A7805" t="s">
        <v>1148</v>
      </c>
      <c r="B7805" t="s">
        <v>169</v>
      </c>
      <c r="C7805" t="s">
        <v>4728</v>
      </c>
      <c r="D7805" t="b">
        <v>0</v>
      </c>
    </row>
    <row r="7806" spans="1:4" x14ac:dyDescent="0.25">
      <c r="A7806" t="s">
        <v>1148</v>
      </c>
      <c r="B7806" t="s">
        <v>169</v>
      </c>
      <c r="C7806" t="s">
        <v>2454</v>
      </c>
      <c r="D7806" t="b">
        <v>0</v>
      </c>
    </row>
    <row r="7807" spans="1:4" x14ac:dyDescent="0.25">
      <c r="A7807" t="s">
        <v>1148</v>
      </c>
      <c r="B7807" t="s">
        <v>169</v>
      </c>
      <c r="C7807" t="s">
        <v>4729</v>
      </c>
      <c r="D7807">
        <v>0</v>
      </c>
    </row>
    <row r="7808" spans="1:4" x14ac:dyDescent="0.25">
      <c r="A7808" t="s">
        <v>1148</v>
      </c>
      <c r="B7808" t="s">
        <v>169</v>
      </c>
      <c r="C7808" t="s">
        <v>4730</v>
      </c>
      <c r="D7808">
        <v>0</v>
      </c>
    </row>
    <row r="7809" spans="1:4" x14ac:dyDescent="0.25">
      <c r="A7809" t="s">
        <v>1148</v>
      </c>
      <c r="B7809" t="s">
        <v>169</v>
      </c>
      <c r="C7809" t="s">
        <v>4731</v>
      </c>
      <c r="D7809">
        <v>4</v>
      </c>
    </row>
    <row r="7810" spans="1:4" x14ac:dyDescent="0.25">
      <c r="A7810" t="s">
        <v>1148</v>
      </c>
      <c r="B7810" t="s">
        <v>169</v>
      </c>
      <c r="C7810" t="s">
        <v>1046</v>
      </c>
      <c r="D7810">
        <v>0</v>
      </c>
    </row>
    <row r="7811" spans="1:4" x14ac:dyDescent="0.25">
      <c r="A7811" t="s">
        <v>1148</v>
      </c>
      <c r="B7811" t="s">
        <v>169</v>
      </c>
      <c r="C7811" t="s">
        <v>9</v>
      </c>
      <c r="D7811">
        <v>0</v>
      </c>
    </row>
    <row r="7812" spans="1:4" x14ac:dyDescent="0.25">
      <c r="A7812" t="s">
        <v>1148</v>
      </c>
      <c r="B7812" t="s">
        <v>169</v>
      </c>
      <c r="C7812" t="s">
        <v>4733</v>
      </c>
      <c r="D7812">
        <v>0</v>
      </c>
    </row>
    <row r="7813" spans="1:4" x14ac:dyDescent="0.25">
      <c r="A7813" t="s">
        <v>1148</v>
      </c>
      <c r="B7813" t="s">
        <v>169</v>
      </c>
      <c r="C7813" t="s">
        <v>4734</v>
      </c>
      <c r="D7813">
        <v>0</v>
      </c>
    </row>
    <row r="7814" spans="1:4" x14ac:dyDescent="0.25">
      <c r="A7814" t="s">
        <v>1148</v>
      </c>
      <c r="B7814" t="s">
        <v>169</v>
      </c>
      <c r="C7814" t="s">
        <v>4735</v>
      </c>
      <c r="D7814">
        <v>0</v>
      </c>
    </row>
    <row r="7815" spans="1:4" x14ac:dyDescent="0.25">
      <c r="A7815" t="s">
        <v>1148</v>
      </c>
      <c r="B7815" t="s">
        <v>169</v>
      </c>
      <c r="C7815" t="s">
        <v>1081</v>
      </c>
      <c r="D7815" t="s">
        <v>3111</v>
      </c>
    </row>
    <row r="7816" spans="1:4" x14ac:dyDescent="0.25">
      <c r="A7816" t="s">
        <v>1148</v>
      </c>
      <c r="B7816" t="s">
        <v>6019</v>
      </c>
      <c r="C7816" t="s">
        <v>4725</v>
      </c>
      <c r="D7816">
        <v>521</v>
      </c>
    </row>
    <row r="7817" spans="1:4" x14ac:dyDescent="0.25">
      <c r="A7817" t="s">
        <v>1148</v>
      </c>
      <c r="B7817" t="s">
        <v>6019</v>
      </c>
      <c r="C7817" t="s">
        <v>1083</v>
      </c>
      <c r="D7817" t="b">
        <v>1</v>
      </c>
    </row>
    <row r="7818" spans="1:4" x14ac:dyDescent="0.25">
      <c r="A7818" t="s">
        <v>1148</v>
      </c>
      <c r="B7818" t="s">
        <v>6019</v>
      </c>
      <c r="C7818" t="s">
        <v>4726</v>
      </c>
      <c r="D7818" t="b">
        <v>1</v>
      </c>
    </row>
    <row r="7819" spans="1:4" x14ac:dyDescent="0.25">
      <c r="A7819" t="s">
        <v>1148</v>
      </c>
      <c r="B7819" t="s">
        <v>6019</v>
      </c>
      <c r="C7819" t="s">
        <v>4727</v>
      </c>
      <c r="D7819" t="b">
        <v>1</v>
      </c>
    </row>
    <row r="7820" spans="1:4" x14ac:dyDescent="0.25">
      <c r="A7820" t="s">
        <v>1148</v>
      </c>
      <c r="B7820" t="s">
        <v>6019</v>
      </c>
      <c r="C7820" t="s">
        <v>4728</v>
      </c>
      <c r="D7820" t="b">
        <v>0</v>
      </c>
    </row>
    <row r="7821" spans="1:4" x14ac:dyDescent="0.25">
      <c r="A7821" t="s">
        <v>1148</v>
      </c>
      <c r="B7821" t="s">
        <v>6019</v>
      </c>
      <c r="C7821" t="s">
        <v>2454</v>
      </c>
      <c r="D7821" t="b">
        <v>0</v>
      </c>
    </row>
    <row r="7822" spans="1:4" x14ac:dyDescent="0.25">
      <c r="A7822" t="s">
        <v>1148</v>
      </c>
      <c r="B7822" t="s">
        <v>6019</v>
      </c>
      <c r="C7822" t="s">
        <v>4729</v>
      </c>
      <c r="D7822">
        <v>3</v>
      </c>
    </row>
    <row r="7823" spans="1:4" x14ac:dyDescent="0.25">
      <c r="A7823" t="s">
        <v>1148</v>
      </c>
      <c r="B7823" t="s">
        <v>6019</v>
      </c>
      <c r="C7823" t="s">
        <v>4730</v>
      </c>
      <c r="D7823">
        <v>0</v>
      </c>
    </row>
    <row r="7824" spans="1:4" x14ac:dyDescent="0.25">
      <c r="A7824" t="s">
        <v>1148</v>
      </c>
      <c r="B7824" t="s">
        <v>6019</v>
      </c>
      <c r="C7824" t="s">
        <v>4731</v>
      </c>
      <c r="D7824">
        <v>2</v>
      </c>
    </row>
    <row r="7825" spans="1:4" x14ac:dyDescent="0.25">
      <c r="A7825" t="s">
        <v>1148</v>
      </c>
      <c r="B7825" t="s">
        <v>6019</v>
      </c>
      <c r="C7825" t="s">
        <v>1046</v>
      </c>
      <c r="D7825">
        <v>1</v>
      </c>
    </row>
    <row r="7826" spans="1:4" x14ac:dyDescent="0.25">
      <c r="A7826" t="s">
        <v>1148</v>
      </c>
      <c r="B7826" t="s">
        <v>6019</v>
      </c>
      <c r="C7826" t="s">
        <v>9</v>
      </c>
      <c r="D7826">
        <v>0</v>
      </c>
    </row>
    <row r="7827" spans="1:4" x14ac:dyDescent="0.25">
      <c r="A7827" t="s">
        <v>1148</v>
      </c>
      <c r="B7827" t="s">
        <v>6019</v>
      </c>
      <c r="C7827" t="s">
        <v>4733</v>
      </c>
      <c r="D7827">
        <v>1</v>
      </c>
    </row>
    <row r="7828" spans="1:4" x14ac:dyDescent="0.25">
      <c r="A7828" t="s">
        <v>1148</v>
      </c>
      <c r="B7828" t="s">
        <v>6019</v>
      </c>
      <c r="C7828" t="s">
        <v>4734</v>
      </c>
      <c r="D7828">
        <v>75</v>
      </c>
    </row>
    <row r="7829" spans="1:4" x14ac:dyDescent="0.25">
      <c r="A7829" t="s">
        <v>1148</v>
      </c>
      <c r="B7829" t="s">
        <v>6019</v>
      </c>
      <c r="C7829" t="s">
        <v>4735</v>
      </c>
      <c r="D7829">
        <v>0</v>
      </c>
    </row>
    <row r="7830" spans="1:4" x14ac:dyDescent="0.25">
      <c r="A7830" t="s">
        <v>1148</v>
      </c>
      <c r="B7830" t="s">
        <v>6019</v>
      </c>
      <c r="C7830" t="s">
        <v>1081</v>
      </c>
      <c r="D7830" t="s">
        <v>3111</v>
      </c>
    </row>
    <row r="7831" spans="1:4" x14ac:dyDescent="0.25">
      <c r="A7831" t="s">
        <v>1148</v>
      </c>
      <c r="B7831" t="s">
        <v>2128</v>
      </c>
      <c r="C7831" t="s">
        <v>4725</v>
      </c>
      <c r="D7831">
        <v>522</v>
      </c>
    </row>
    <row r="7832" spans="1:4" x14ac:dyDescent="0.25">
      <c r="A7832" t="s">
        <v>1148</v>
      </c>
      <c r="B7832" t="s">
        <v>2128</v>
      </c>
      <c r="C7832" t="s">
        <v>1083</v>
      </c>
      <c r="D7832" t="b">
        <v>0</v>
      </c>
    </row>
    <row r="7833" spans="1:4" x14ac:dyDescent="0.25">
      <c r="A7833" t="s">
        <v>1148</v>
      </c>
      <c r="B7833" t="s">
        <v>2128</v>
      </c>
      <c r="C7833" t="s">
        <v>4726</v>
      </c>
      <c r="D7833" t="b">
        <v>0</v>
      </c>
    </row>
    <row r="7834" spans="1:4" x14ac:dyDescent="0.25">
      <c r="A7834" t="s">
        <v>1148</v>
      </c>
      <c r="B7834" t="s">
        <v>2128</v>
      </c>
      <c r="C7834" t="s">
        <v>4727</v>
      </c>
      <c r="D7834" t="b">
        <v>0</v>
      </c>
    </row>
    <row r="7835" spans="1:4" x14ac:dyDescent="0.25">
      <c r="A7835" t="s">
        <v>1148</v>
      </c>
      <c r="B7835" t="s">
        <v>2128</v>
      </c>
      <c r="C7835" t="s">
        <v>4728</v>
      </c>
      <c r="D7835" t="b">
        <v>0</v>
      </c>
    </row>
    <row r="7836" spans="1:4" x14ac:dyDescent="0.25">
      <c r="A7836" t="s">
        <v>1148</v>
      </c>
      <c r="B7836" t="s">
        <v>2128</v>
      </c>
      <c r="C7836" t="s">
        <v>2454</v>
      </c>
      <c r="D7836" t="b">
        <v>0</v>
      </c>
    </row>
    <row r="7837" spans="1:4" x14ac:dyDescent="0.25">
      <c r="A7837" t="s">
        <v>1148</v>
      </c>
      <c r="B7837" t="s">
        <v>2128</v>
      </c>
      <c r="C7837" t="s">
        <v>4729</v>
      </c>
      <c r="D7837">
        <v>0</v>
      </c>
    </row>
    <row r="7838" spans="1:4" x14ac:dyDescent="0.25">
      <c r="A7838" t="s">
        <v>1148</v>
      </c>
      <c r="B7838" t="s">
        <v>2128</v>
      </c>
      <c r="C7838" t="s">
        <v>4730</v>
      </c>
      <c r="D7838">
        <v>0</v>
      </c>
    </row>
    <row r="7839" spans="1:4" x14ac:dyDescent="0.25">
      <c r="A7839" t="s">
        <v>1148</v>
      </c>
      <c r="B7839" t="s">
        <v>2128</v>
      </c>
      <c r="C7839" t="s">
        <v>4731</v>
      </c>
      <c r="D7839">
        <v>0</v>
      </c>
    </row>
    <row r="7840" spans="1:4" x14ac:dyDescent="0.25">
      <c r="A7840" t="s">
        <v>1148</v>
      </c>
      <c r="B7840" t="s">
        <v>2128</v>
      </c>
      <c r="C7840" t="s">
        <v>1046</v>
      </c>
      <c r="D7840">
        <v>0</v>
      </c>
    </row>
    <row r="7841" spans="1:4" x14ac:dyDescent="0.25">
      <c r="A7841" t="s">
        <v>1148</v>
      </c>
      <c r="B7841" t="s">
        <v>2128</v>
      </c>
      <c r="C7841" t="s">
        <v>9</v>
      </c>
      <c r="D7841">
        <v>0</v>
      </c>
    </row>
    <row r="7842" spans="1:4" x14ac:dyDescent="0.25">
      <c r="A7842" t="s">
        <v>1148</v>
      </c>
      <c r="B7842" t="s">
        <v>2128</v>
      </c>
      <c r="C7842" t="s">
        <v>4733</v>
      </c>
      <c r="D7842">
        <v>0</v>
      </c>
    </row>
    <row r="7843" spans="1:4" x14ac:dyDescent="0.25">
      <c r="A7843" t="s">
        <v>1148</v>
      </c>
      <c r="B7843" t="s">
        <v>2128</v>
      </c>
      <c r="C7843" t="s">
        <v>4734</v>
      </c>
      <c r="D7843">
        <v>0</v>
      </c>
    </row>
    <row r="7844" spans="1:4" x14ac:dyDescent="0.25">
      <c r="A7844" t="s">
        <v>1148</v>
      </c>
      <c r="B7844" t="s">
        <v>2128</v>
      </c>
      <c r="C7844" t="s">
        <v>4735</v>
      </c>
      <c r="D7844">
        <v>0</v>
      </c>
    </row>
    <row r="7845" spans="1:4" x14ac:dyDescent="0.25">
      <c r="A7845" t="s">
        <v>1148</v>
      </c>
      <c r="B7845" t="s">
        <v>2128</v>
      </c>
      <c r="C7845" t="s">
        <v>1081</v>
      </c>
      <c r="D7845" t="s">
        <v>3111</v>
      </c>
    </row>
    <row r="7846" spans="1:4" x14ac:dyDescent="0.25">
      <c r="A7846" t="s">
        <v>1148</v>
      </c>
      <c r="B7846" t="s">
        <v>6020</v>
      </c>
      <c r="C7846" t="s">
        <v>4725</v>
      </c>
      <c r="D7846">
        <v>523</v>
      </c>
    </row>
    <row r="7847" spans="1:4" x14ac:dyDescent="0.25">
      <c r="A7847" t="s">
        <v>1148</v>
      </c>
      <c r="B7847" t="s">
        <v>6020</v>
      </c>
      <c r="C7847" t="s">
        <v>1083</v>
      </c>
      <c r="D7847" t="b">
        <v>1</v>
      </c>
    </row>
    <row r="7848" spans="1:4" x14ac:dyDescent="0.25">
      <c r="A7848" t="s">
        <v>1148</v>
      </c>
      <c r="B7848" t="s">
        <v>6020</v>
      </c>
      <c r="C7848" t="s">
        <v>4726</v>
      </c>
      <c r="D7848" t="b">
        <v>1</v>
      </c>
    </row>
    <row r="7849" spans="1:4" x14ac:dyDescent="0.25">
      <c r="A7849" t="s">
        <v>1148</v>
      </c>
      <c r="B7849" t="s">
        <v>6020</v>
      </c>
      <c r="C7849" t="s">
        <v>4727</v>
      </c>
      <c r="D7849" t="b">
        <v>1</v>
      </c>
    </row>
    <row r="7850" spans="1:4" x14ac:dyDescent="0.25">
      <c r="A7850" t="s">
        <v>1148</v>
      </c>
      <c r="B7850" t="s">
        <v>6020</v>
      </c>
      <c r="C7850" t="s">
        <v>4728</v>
      </c>
      <c r="D7850" t="b">
        <v>0</v>
      </c>
    </row>
    <row r="7851" spans="1:4" x14ac:dyDescent="0.25">
      <c r="A7851" t="s">
        <v>1148</v>
      </c>
      <c r="B7851" t="s">
        <v>6020</v>
      </c>
      <c r="C7851" t="s">
        <v>2454</v>
      </c>
      <c r="D7851" t="b">
        <v>0</v>
      </c>
    </row>
    <row r="7852" spans="1:4" x14ac:dyDescent="0.25">
      <c r="A7852" t="s">
        <v>1148</v>
      </c>
      <c r="B7852" t="s">
        <v>6020</v>
      </c>
      <c r="C7852" t="s">
        <v>4729</v>
      </c>
      <c r="D7852">
        <v>5</v>
      </c>
    </row>
    <row r="7853" spans="1:4" x14ac:dyDescent="0.25">
      <c r="A7853" t="s">
        <v>1148</v>
      </c>
      <c r="B7853" t="s">
        <v>6020</v>
      </c>
      <c r="C7853" t="s">
        <v>4730</v>
      </c>
      <c r="D7853">
        <v>0</v>
      </c>
    </row>
    <row r="7854" spans="1:4" x14ac:dyDescent="0.25">
      <c r="A7854" t="s">
        <v>1148</v>
      </c>
      <c r="B7854" t="s">
        <v>6020</v>
      </c>
      <c r="C7854" t="s">
        <v>4731</v>
      </c>
      <c r="D7854">
        <v>0</v>
      </c>
    </row>
    <row r="7855" spans="1:4" x14ac:dyDescent="0.25">
      <c r="A7855" t="s">
        <v>1148</v>
      </c>
      <c r="B7855" t="s">
        <v>6020</v>
      </c>
      <c r="C7855" t="s">
        <v>1046</v>
      </c>
      <c r="D7855">
        <v>0</v>
      </c>
    </row>
    <row r="7856" spans="1:4" x14ac:dyDescent="0.25">
      <c r="A7856" t="s">
        <v>1148</v>
      </c>
      <c r="B7856" t="s">
        <v>6020</v>
      </c>
      <c r="C7856" t="s">
        <v>9</v>
      </c>
      <c r="D7856">
        <v>0</v>
      </c>
    </row>
    <row r="7857" spans="1:4" x14ac:dyDescent="0.25">
      <c r="A7857" t="s">
        <v>1148</v>
      </c>
      <c r="B7857" t="s">
        <v>6020</v>
      </c>
      <c r="C7857" t="s">
        <v>4733</v>
      </c>
      <c r="D7857">
        <v>1</v>
      </c>
    </row>
    <row r="7858" spans="1:4" x14ac:dyDescent="0.25">
      <c r="A7858" t="s">
        <v>1148</v>
      </c>
      <c r="B7858" t="s">
        <v>6020</v>
      </c>
      <c r="C7858" t="s">
        <v>4734</v>
      </c>
      <c r="D7858">
        <v>43</v>
      </c>
    </row>
    <row r="7859" spans="1:4" x14ac:dyDescent="0.25">
      <c r="A7859" t="s">
        <v>1148</v>
      </c>
      <c r="B7859" t="s">
        <v>6020</v>
      </c>
      <c r="C7859" t="s">
        <v>4735</v>
      </c>
      <c r="D7859">
        <v>0</v>
      </c>
    </row>
    <row r="7860" spans="1:4" x14ac:dyDescent="0.25">
      <c r="A7860" t="s">
        <v>1148</v>
      </c>
      <c r="B7860" t="s">
        <v>6020</v>
      </c>
      <c r="C7860" t="s">
        <v>1081</v>
      </c>
      <c r="D7860" t="s">
        <v>3111</v>
      </c>
    </row>
    <row r="7861" spans="1:4" x14ac:dyDescent="0.25">
      <c r="A7861" t="s">
        <v>1148</v>
      </c>
      <c r="B7861" t="s">
        <v>6021</v>
      </c>
      <c r="C7861" t="s">
        <v>4725</v>
      </c>
      <c r="D7861">
        <v>524</v>
      </c>
    </row>
    <row r="7862" spans="1:4" x14ac:dyDescent="0.25">
      <c r="A7862" t="s">
        <v>1148</v>
      </c>
      <c r="B7862" t="s">
        <v>6021</v>
      </c>
      <c r="C7862" t="s">
        <v>1083</v>
      </c>
      <c r="D7862" t="b">
        <v>1</v>
      </c>
    </row>
    <row r="7863" spans="1:4" x14ac:dyDescent="0.25">
      <c r="A7863" t="s">
        <v>1148</v>
      </c>
      <c r="B7863" t="s">
        <v>6021</v>
      </c>
      <c r="C7863" t="s">
        <v>4726</v>
      </c>
      <c r="D7863" t="b">
        <v>1</v>
      </c>
    </row>
    <row r="7864" spans="1:4" x14ac:dyDescent="0.25">
      <c r="A7864" t="s">
        <v>1148</v>
      </c>
      <c r="B7864" t="s">
        <v>6021</v>
      </c>
      <c r="C7864" t="s">
        <v>4727</v>
      </c>
      <c r="D7864" t="b">
        <v>1</v>
      </c>
    </row>
    <row r="7865" spans="1:4" x14ac:dyDescent="0.25">
      <c r="A7865" t="s">
        <v>1148</v>
      </c>
      <c r="B7865" t="s">
        <v>6021</v>
      </c>
      <c r="C7865" t="s">
        <v>4728</v>
      </c>
      <c r="D7865" t="b">
        <v>0</v>
      </c>
    </row>
    <row r="7866" spans="1:4" x14ac:dyDescent="0.25">
      <c r="A7866" t="s">
        <v>1148</v>
      </c>
      <c r="B7866" t="s">
        <v>6021</v>
      </c>
      <c r="C7866" t="s">
        <v>2454</v>
      </c>
      <c r="D7866" t="b">
        <v>0</v>
      </c>
    </row>
    <row r="7867" spans="1:4" x14ac:dyDescent="0.25">
      <c r="A7867" t="s">
        <v>1148</v>
      </c>
      <c r="B7867" t="s">
        <v>6021</v>
      </c>
      <c r="C7867" t="s">
        <v>4729</v>
      </c>
      <c r="D7867">
        <v>5</v>
      </c>
    </row>
    <row r="7868" spans="1:4" x14ac:dyDescent="0.25">
      <c r="A7868" t="s">
        <v>1148</v>
      </c>
      <c r="B7868" t="s">
        <v>6021</v>
      </c>
      <c r="C7868" t="s">
        <v>4730</v>
      </c>
      <c r="D7868">
        <v>0</v>
      </c>
    </row>
    <row r="7869" spans="1:4" x14ac:dyDescent="0.25">
      <c r="A7869" t="s">
        <v>1148</v>
      </c>
      <c r="B7869" t="s">
        <v>6021</v>
      </c>
      <c r="C7869" t="s">
        <v>4731</v>
      </c>
      <c r="D7869">
        <v>0</v>
      </c>
    </row>
    <row r="7870" spans="1:4" x14ac:dyDescent="0.25">
      <c r="A7870" t="s">
        <v>1148</v>
      </c>
      <c r="B7870" t="s">
        <v>6021</v>
      </c>
      <c r="C7870" t="s">
        <v>1046</v>
      </c>
      <c r="D7870">
        <v>1</v>
      </c>
    </row>
    <row r="7871" spans="1:4" x14ac:dyDescent="0.25">
      <c r="A7871" t="s">
        <v>1148</v>
      </c>
      <c r="B7871" t="s">
        <v>6021</v>
      </c>
      <c r="C7871" t="s">
        <v>9</v>
      </c>
      <c r="D7871">
        <v>0</v>
      </c>
    </row>
    <row r="7872" spans="1:4" x14ac:dyDescent="0.25">
      <c r="A7872" t="s">
        <v>1148</v>
      </c>
      <c r="B7872" t="s">
        <v>6021</v>
      </c>
      <c r="C7872" t="s">
        <v>4733</v>
      </c>
      <c r="D7872">
        <v>1</v>
      </c>
    </row>
    <row r="7873" spans="1:4" x14ac:dyDescent="0.25">
      <c r="A7873" t="s">
        <v>1148</v>
      </c>
      <c r="B7873" t="s">
        <v>6021</v>
      </c>
      <c r="C7873" t="s">
        <v>4734</v>
      </c>
      <c r="D7873">
        <v>44</v>
      </c>
    </row>
    <row r="7874" spans="1:4" x14ac:dyDescent="0.25">
      <c r="A7874" t="s">
        <v>1148</v>
      </c>
      <c r="B7874" t="s">
        <v>6021</v>
      </c>
      <c r="C7874" t="s">
        <v>4735</v>
      </c>
      <c r="D7874">
        <v>0</v>
      </c>
    </row>
    <row r="7875" spans="1:4" x14ac:dyDescent="0.25">
      <c r="A7875" t="s">
        <v>1148</v>
      </c>
      <c r="B7875" t="s">
        <v>6021</v>
      </c>
      <c r="C7875" t="s">
        <v>1081</v>
      </c>
      <c r="D7875" t="s">
        <v>3111</v>
      </c>
    </row>
    <row r="7876" spans="1:4" x14ac:dyDescent="0.25">
      <c r="A7876" t="s">
        <v>1148</v>
      </c>
      <c r="B7876" t="s">
        <v>6022</v>
      </c>
      <c r="C7876" t="s">
        <v>4725</v>
      </c>
      <c r="D7876">
        <v>525</v>
      </c>
    </row>
    <row r="7877" spans="1:4" x14ac:dyDescent="0.25">
      <c r="A7877" t="s">
        <v>1148</v>
      </c>
      <c r="B7877" t="s">
        <v>6022</v>
      </c>
      <c r="C7877" t="s">
        <v>1083</v>
      </c>
      <c r="D7877" t="b">
        <v>0</v>
      </c>
    </row>
    <row r="7878" spans="1:4" x14ac:dyDescent="0.25">
      <c r="A7878" t="s">
        <v>1148</v>
      </c>
      <c r="B7878" t="s">
        <v>6022</v>
      </c>
      <c r="C7878" t="s">
        <v>4726</v>
      </c>
      <c r="D7878" t="b">
        <v>0</v>
      </c>
    </row>
    <row r="7879" spans="1:4" x14ac:dyDescent="0.25">
      <c r="A7879" t="s">
        <v>1148</v>
      </c>
      <c r="B7879" t="s">
        <v>6022</v>
      </c>
      <c r="C7879" t="s">
        <v>4727</v>
      </c>
      <c r="D7879" t="b">
        <v>0</v>
      </c>
    </row>
    <row r="7880" spans="1:4" x14ac:dyDescent="0.25">
      <c r="A7880" t="s">
        <v>1148</v>
      </c>
      <c r="B7880" t="s">
        <v>6022</v>
      </c>
      <c r="C7880" t="s">
        <v>4728</v>
      </c>
      <c r="D7880" t="b">
        <v>0</v>
      </c>
    </row>
    <row r="7881" spans="1:4" x14ac:dyDescent="0.25">
      <c r="A7881" t="s">
        <v>1148</v>
      </c>
      <c r="B7881" t="s">
        <v>6022</v>
      </c>
      <c r="C7881" t="s">
        <v>2454</v>
      </c>
      <c r="D7881" t="b">
        <v>0</v>
      </c>
    </row>
    <row r="7882" spans="1:4" x14ac:dyDescent="0.25">
      <c r="A7882" t="s">
        <v>1148</v>
      </c>
      <c r="B7882" t="s">
        <v>6022</v>
      </c>
      <c r="C7882" t="s">
        <v>4729</v>
      </c>
      <c r="D7882">
        <v>0</v>
      </c>
    </row>
    <row r="7883" spans="1:4" x14ac:dyDescent="0.25">
      <c r="A7883" t="s">
        <v>1148</v>
      </c>
      <c r="B7883" t="s">
        <v>6022</v>
      </c>
      <c r="C7883" t="s">
        <v>4730</v>
      </c>
      <c r="D7883">
        <v>0</v>
      </c>
    </row>
    <row r="7884" spans="1:4" x14ac:dyDescent="0.25">
      <c r="A7884" t="s">
        <v>1148</v>
      </c>
      <c r="B7884" t="s">
        <v>6022</v>
      </c>
      <c r="C7884" t="s">
        <v>4731</v>
      </c>
      <c r="D7884">
        <v>0</v>
      </c>
    </row>
    <row r="7885" spans="1:4" x14ac:dyDescent="0.25">
      <c r="A7885" t="s">
        <v>1148</v>
      </c>
      <c r="B7885" t="s">
        <v>6022</v>
      </c>
      <c r="C7885" t="s">
        <v>1046</v>
      </c>
      <c r="D7885">
        <v>0</v>
      </c>
    </row>
    <row r="7886" spans="1:4" x14ac:dyDescent="0.25">
      <c r="A7886" t="s">
        <v>1148</v>
      </c>
      <c r="B7886" t="s">
        <v>6022</v>
      </c>
      <c r="C7886" t="s">
        <v>9</v>
      </c>
      <c r="D7886">
        <v>0</v>
      </c>
    </row>
    <row r="7887" spans="1:4" x14ac:dyDescent="0.25">
      <c r="A7887" t="s">
        <v>1148</v>
      </c>
      <c r="B7887" t="s">
        <v>6022</v>
      </c>
      <c r="C7887" t="s">
        <v>4733</v>
      </c>
      <c r="D7887">
        <v>0</v>
      </c>
    </row>
    <row r="7888" spans="1:4" x14ac:dyDescent="0.25">
      <c r="A7888" t="s">
        <v>1148</v>
      </c>
      <c r="B7888" t="s">
        <v>6022</v>
      </c>
      <c r="C7888" t="s">
        <v>4734</v>
      </c>
      <c r="D7888">
        <v>0</v>
      </c>
    </row>
    <row r="7889" spans="1:4" x14ac:dyDescent="0.25">
      <c r="A7889" t="s">
        <v>1148</v>
      </c>
      <c r="B7889" t="s">
        <v>6022</v>
      </c>
      <c r="C7889" t="s">
        <v>4735</v>
      </c>
      <c r="D7889">
        <v>0</v>
      </c>
    </row>
    <row r="7890" spans="1:4" x14ac:dyDescent="0.25">
      <c r="A7890" t="s">
        <v>1148</v>
      </c>
      <c r="B7890" t="s">
        <v>6022</v>
      </c>
      <c r="C7890" t="s">
        <v>1081</v>
      </c>
      <c r="D7890" t="s">
        <v>3111</v>
      </c>
    </row>
    <row r="7891" spans="1:4" x14ac:dyDescent="0.25">
      <c r="A7891" t="s">
        <v>1148</v>
      </c>
      <c r="B7891" t="s">
        <v>6023</v>
      </c>
      <c r="C7891" t="s">
        <v>4725</v>
      </c>
      <c r="D7891">
        <v>526</v>
      </c>
    </row>
    <row r="7892" spans="1:4" x14ac:dyDescent="0.25">
      <c r="A7892" t="s">
        <v>1148</v>
      </c>
      <c r="B7892" t="s">
        <v>6023</v>
      </c>
      <c r="C7892" t="s">
        <v>1083</v>
      </c>
      <c r="D7892" t="b">
        <v>1</v>
      </c>
    </row>
    <row r="7893" spans="1:4" x14ac:dyDescent="0.25">
      <c r="A7893" t="s">
        <v>1148</v>
      </c>
      <c r="B7893" t="s">
        <v>6023</v>
      </c>
      <c r="C7893" t="s">
        <v>4726</v>
      </c>
      <c r="D7893" t="b">
        <v>1</v>
      </c>
    </row>
    <row r="7894" spans="1:4" x14ac:dyDescent="0.25">
      <c r="A7894" t="s">
        <v>1148</v>
      </c>
      <c r="B7894" t="s">
        <v>6023</v>
      </c>
      <c r="C7894" t="s">
        <v>4727</v>
      </c>
      <c r="D7894" t="b">
        <v>1</v>
      </c>
    </row>
    <row r="7895" spans="1:4" x14ac:dyDescent="0.25">
      <c r="A7895" t="s">
        <v>1148</v>
      </c>
      <c r="B7895" t="s">
        <v>6023</v>
      </c>
      <c r="C7895" t="s">
        <v>4728</v>
      </c>
      <c r="D7895" t="b">
        <v>0</v>
      </c>
    </row>
    <row r="7896" spans="1:4" x14ac:dyDescent="0.25">
      <c r="A7896" t="s">
        <v>1148</v>
      </c>
      <c r="B7896" t="s">
        <v>6023</v>
      </c>
      <c r="C7896" t="s">
        <v>2454</v>
      </c>
      <c r="D7896" t="b">
        <v>0</v>
      </c>
    </row>
    <row r="7897" spans="1:4" x14ac:dyDescent="0.25">
      <c r="A7897" t="s">
        <v>1148</v>
      </c>
      <c r="B7897" t="s">
        <v>6023</v>
      </c>
      <c r="C7897" t="s">
        <v>4729</v>
      </c>
      <c r="D7897">
        <v>5</v>
      </c>
    </row>
    <row r="7898" spans="1:4" x14ac:dyDescent="0.25">
      <c r="A7898" t="s">
        <v>1148</v>
      </c>
      <c r="B7898" t="s">
        <v>6023</v>
      </c>
      <c r="C7898" t="s">
        <v>4730</v>
      </c>
      <c r="D7898">
        <v>0</v>
      </c>
    </row>
    <row r="7899" spans="1:4" x14ac:dyDescent="0.25">
      <c r="A7899" t="s">
        <v>1148</v>
      </c>
      <c r="B7899" t="s">
        <v>6023</v>
      </c>
      <c r="C7899" t="s">
        <v>4731</v>
      </c>
      <c r="D7899">
        <v>2</v>
      </c>
    </row>
    <row r="7900" spans="1:4" x14ac:dyDescent="0.25">
      <c r="A7900" t="s">
        <v>1148</v>
      </c>
      <c r="B7900" t="s">
        <v>6023</v>
      </c>
      <c r="C7900" t="s">
        <v>1046</v>
      </c>
      <c r="D7900">
        <v>0</v>
      </c>
    </row>
    <row r="7901" spans="1:4" x14ac:dyDescent="0.25">
      <c r="A7901" t="s">
        <v>1148</v>
      </c>
      <c r="B7901" t="s">
        <v>6023</v>
      </c>
      <c r="C7901" t="s">
        <v>9</v>
      </c>
      <c r="D7901">
        <v>0</v>
      </c>
    </row>
    <row r="7902" spans="1:4" x14ac:dyDescent="0.25">
      <c r="A7902" t="s">
        <v>1148</v>
      </c>
      <c r="B7902" t="s">
        <v>6023</v>
      </c>
      <c r="C7902" t="s">
        <v>4733</v>
      </c>
      <c r="D7902">
        <v>1</v>
      </c>
    </row>
    <row r="7903" spans="1:4" x14ac:dyDescent="0.25">
      <c r="A7903" t="s">
        <v>1148</v>
      </c>
      <c r="B7903" t="s">
        <v>6023</v>
      </c>
      <c r="C7903" t="s">
        <v>4734</v>
      </c>
      <c r="D7903">
        <v>54</v>
      </c>
    </row>
    <row r="7904" spans="1:4" x14ac:dyDescent="0.25">
      <c r="A7904" t="s">
        <v>1148</v>
      </c>
      <c r="B7904" t="s">
        <v>6023</v>
      </c>
      <c r="C7904" t="s">
        <v>4735</v>
      </c>
      <c r="D7904">
        <v>0</v>
      </c>
    </row>
    <row r="7905" spans="1:4" x14ac:dyDescent="0.25">
      <c r="A7905" t="s">
        <v>1148</v>
      </c>
      <c r="B7905" t="s">
        <v>6023</v>
      </c>
      <c r="C7905" t="s">
        <v>1081</v>
      </c>
      <c r="D7905" t="s">
        <v>3111</v>
      </c>
    </row>
    <row r="7906" spans="1:4" x14ac:dyDescent="0.25">
      <c r="A7906" t="s">
        <v>1148</v>
      </c>
      <c r="B7906" t="s">
        <v>6024</v>
      </c>
      <c r="C7906" t="s">
        <v>4725</v>
      </c>
      <c r="D7906">
        <v>527</v>
      </c>
    </row>
    <row r="7907" spans="1:4" x14ac:dyDescent="0.25">
      <c r="A7907" t="s">
        <v>1148</v>
      </c>
      <c r="B7907" t="s">
        <v>6024</v>
      </c>
      <c r="C7907" t="s">
        <v>1083</v>
      </c>
      <c r="D7907" t="b">
        <v>1</v>
      </c>
    </row>
    <row r="7908" spans="1:4" x14ac:dyDescent="0.25">
      <c r="A7908" t="s">
        <v>1148</v>
      </c>
      <c r="B7908" t="s">
        <v>6024</v>
      </c>
      <c r="C7908" t="s">
        <v>4726</v>
      </c>
      <c r="D7908" t="b">
        <v>1</v>
      </c>
    </row>
    <row r="7909" spans="1:4" x14ac:dyDescent="0.25">
      <c r="A7909" t="s">
        <v>1148</v>
      </c>
      <c r="B7909" t="s">
        <v>6024</v>
      </c>
      <c r="C7909" t="s">
        <v>4727</v>
      </c>
      <c r="D7909" t="b">
        <v>1</v>
      </c>
    </row>
    <row r="7910" spans="1:4" x14ac:dyDescent="0.25">
      <c r="A7910" t="s">
        <v>1148</v>
      </c>
      <c r="B7910" t="s">
        <v>6024</v>
      </c>
      <c r="C7910" t="s">
        <v>4728</v>
      </c>
      <c r="D7910" t="b">
        <v>0</v>
      </c>
    </row>
    <row r="7911" spans="1:4" x14ac:dyDescent="0.25">
      <c r="A7911" t="s">
        <v>1148</v>
      </c>
      <c r="B7911" t="s">
        <v>6024</v>
      </c>
      <c r="C7911" t="s">
        <v>2454</v>
      </c>
      <c r="D7911" t="b">
        <v>0</v>
      </c>
    </row>
    <row r="7912" spans="1:4" x14ac:dyDescent="0.25">
      <c r="A7912" t="s">
        <v>1148</v>
      </c>
      <c r="B7912" t="s">
        <v>6024</v>
      </c>
      <c r="C7912" t="s">
        <v>4729</v>
      </c>
      <c r="D7912">
        <v>5</v>
      </c>
    </row>
    <row r="7913" spans="1:4" x14ac:dyDescent="0.25">
      <c r="A7913" t="s">
        <v>1148</v>
      </c>
      <c r="B7913" t="s">
        <v>6024</v>
      </c>
      <c r="C7913" t="s">
        <v>4730</v>
      </c>
      <c r="D7913">
        <v>0</v>
      </c>
    </row>
    <row r="7914" spans="1:4" x14ac:dyDescent="0.25">
      <c r="A7914" t="s">
        <v>1148</v>
      </c>
      <c r="B7914" t="s">
        <v>6024</v>
      </c>
      <c r="C7914" t="s">
        <v>4731</v>
      </c>
      <c r="D7914">
        <v>2</v>
      </c>
    </row>
    <row r="7915" spans="1:4" x14ac:dyDescent="0.25">
      <c r="A7915" t="s">
        <v>1148</v>
      </c>
      <c r="B7915" t="s">
        <v>6024</v>
      </c>
      <c r="C7915" t="s">
        <v>1046</v>
      </c>
      <c r="D7915">
        <v>1</v>
      </c>
    </row>
    <row r="7916" spans="1:4" x14ac:dyDescent="0.25">
      <c r="A7916" t="s">
        <v>1148</v>
      </c>
      <c r="B7916" t="s">
        <v>6024</v>
      </c>
      <c r="C7916" t="s">
        <v>9</v>
      </c>
      <c r="D7916">
        <v>0</v>
      </c>
    </row>
    <row r="7917" spans="1:4" x14ac:dyDescent="0.25">
      <c r="A7917" t="s">
        <v>1148</v>
      </c>
      <c r="B7917" t="s">
        <v>6024</v>
      </c>
      <c r="C7917" t="s">
        <v>4733</v>
      </c>
      <c r="D7917">
        <v>1</v>
      </c>
    </row>
    <row r="7918" spans="1:4" x14ac:dyDescent="0.25">
      <c r="A7918" t="s">
        <v>1148</v>
      </c>
      <c r="B7918" t="s">
        <v>6024</v>
      </c>
      <c r="C7918" t="s">
        <v>4734</v>
      </c>
      <c r="D7918">
        <v>55</v>
      </c>
    </row>
    <row r="7919" spans="1:4" x14ac:dyDescent="0.25">
      <c r="A7919" t="s">
        <v>1148</v>
      </c>
      <c r="B7919" t="s">
        <v>6024</v>
      </c>
      <c r="C7919" t="s">
        <v>4735</v>
      </c>
      <c r="D7919">
        <v>0</v>
      </c>
    </row>
    <row r="7920" spans="1:4" x14ac:dyDescent="0.25">
      <c r="A7920" t="s">
        <v>1148</v>
      </c>
      <c r="B7920" t="s">
        <v>6024</v>
      </c>
      <c r="C7920" t="s">
        <v>1081</v>
      </c>
      <c r="D7920" t="s">
        <v>3111</v>
      </c>
    </row>
    <row r="7921" spans="1:4" x14ac:dyDescent="0.25">
      <c r="A7921" t="s">
        <v>1148</v>
      </c>
      <c r="B7921" t="s">
        <v>6025</v>
      </c>
      <c r="C7921" t="s">
        <v>4725</v>
      </c>
      <c r="D7921">
        <v>528</v>
      </c>
    </row>
    <row r="7922" spans="1:4" x14ac:dyDescent="0.25">
      <c r="A7922" t="s">
        <v>1148</v>
      </c>
      <c r="B7922" t="s">
        <v>6025</v>
      </c>
      <c r="C7922" t="s">
        <v>1083</v>
      </c>
      <c r="D7922" t="b">
        <v>0</v>
      </c>
    </row>
    <row r="7923" spans="1:4" x14ac:dyDescent="0.25">
      <c r="A7923" t="s">
        <v>1148</v>
      </c>
      <c r="B7923" t="s">
        <v>6025</v>
      </c>
      <c r="C7923" t="s">
        <v>4726</v>
      </c>
      <c r="D7923" t="b">
        <v>1</v>
      </c>
    </row>
    <row r="7924" spans="1:4" x14ac:dyDescent="0.25">
      <c r="A7924" t="s">
        <v>1148</v>
      </c>
      <c r="B7924" t="s">
        <v>6025</v>
      </c>
      <c r="C7924" t="s">
        <v>4727</v>
      </c>
      <c r="D7924" t="b">
        <v>1</v>
      </c>
    </row>
    <row r="7925" spans="1:4" x14ac:dyDescent="0.25">
      <c r="A7925" t="s">
        <v>1148</v>
      </c>
      <c r="B7925" t="s">
        <v>6025</v>
      </c>
      <c r="C7925" t="s">
        <v>4728</v>
      </c>
      <c r="D7925" t="b">
        <v>0</v>
      </c>
    </row>
    <row r="7926" spans="1:4" x14ac:dyDescent="0.25">
      <c r="A7926" t="s">
        <v>1148</v>
      </c>
      <c r="B7926" t="s">
        <v>6025</v>
      </c>
      <c r="C7926" t="s">
        <v>2454</v>
      </c>
      <c r="D7926" t="b">
        <v>0</v>
      </c>
    </row>
    <row r="7927" spans="1:4" x14ac:dyDescent="0.25">
      <c r="A7927" t="s">
        <v>1148</v>
      </c>
      <c r="B7927" t="s">
        <v>6025</v>
      </c>
      <c r="C7927" t="s">
        <v>4729</v>
      </c>
      <c r="D7927">
        <v>0</v>
      </c>
    </row>
    <row r="7928" spans="1:4" x14ac:dyDescent="0.25">
      <c r="A7928" t="s">
        <v>1148</v>
      </c>
      <c r="B7928" t="s">
        <v>6025</v>
      </c>
      <c r="C7928" t="s">
        <v>4730</v>
      </c>
      <c r="D7928">
        <v>0</v>
      </c>
    </row>
    <row r="7929" spans="1:4" x14ac:dyDescent="0.25">
      <c r="A7929" t="s">
        <v>1148</v>
      </c>
      <c r="B7929" t="s">
        <v>6025</v>
      </c>
      <c r="C7929" t="s">
        <v>4731</v>
      </c>
      <c r="D7929">
        <v>4</v>
      </c>
    </row>
    <row r="7930" spans="1:4" x14ac:dyDescent="0.25">
      <c r="A7930" t="s">
        <v>1148</v>
      </c>
      <c r="B7930" t="s">
        <v>6025</v>
      </c>
      <c r="C7930" t="s">
        <v>1046</v>
      </c>
      <c r="D7930">
        <v>0</v>
      </c>
    </row>
    <row r="7931" spans="1:4" x14ac:dyDescent="0.25">
      <c r="A7931" t="s">
        <v>1148</v>
      </c>
      <c r="B7931" t="s">
        <v>6025</v>
      </c>
      <c r="C7931" t="s">
        <v>9</v>
      </c>
      <c r="D7931">
        <v>0</v>
      </c>
    </row>
    <row r="7932" spans="1:4" x14ac:dyDescent="0.25">
      <c r="A7932" t="s">
        <v>1148</v>
      </c>
      <c r="B7932" t="s">
        <v>6025</v>
      </c>
      <c r="C7932" t="s">
        <v>4733</v>
      </c>
      <c r="D7932">
        <v>0</v>
      </c>
    </row>
    <row r="7933" spans="1:4" x14ac:dyDescent="0.25">
      <c r="A7933" t="s">
        <v>1148</v>
      </c>
      <c r="B7933" t="s">
        <v>6025</v>
      </c>
      <c r="C7933" t="s">
        <v>4734</v>
      </c>
      <c r="D7933">
        <v>0</v>
      </c>
    </row>
    <row r="7934" spans="1:4" x14ac:dyDescent="0.25">
      <c r="A7934" t="s">
        <v>1148</v>
      </c>
      <c r="B7934" t="s">
        <v>6025</v>
      </c>
      <c r="C7934" t="s">
        <v>4735</v>
      </c>
      <c r="D7934">
        <v>0</v>
      </c>
    </row>
    <row r="7935" spans="1:4" x14ac:dyDescent="0.25">
      <c r="A7935" t="s">
        <v>1148</v>
      </c>
      <c r="B7935" t="s">
        <v>6025</v>
      </c>
      <c r="C7935" t="s">
        <v>1081</v>
      </c>
      <c r="D7935" t="s">
        <v>3111</v>
      </c>
    </row>
    <row r="7936" spans="1:4" x14ac:dyDescent="0.25">
      <c r="A7936" t="s">
        <v>1148</v>
      </c>
      <c r="B7936" t="s">
        <v>6026</v>
      </c>
      <c r="C7936" t="s">
        <v>4725</v>
      </c>
      <c r="D7936">
        <v>529</v>
      </c>
    </row>
    <row r="7937" spans="1:4" x14ac:dyDescent="0.25">
      <c r="A7937" t="s">
        <v>1148</v>
      </c>
      <c r="B7937" t="s">
        <v>6026</v>
      </c>
      <c r="C7937" t="s">
        <v>1083</v>
      </c>
      <c r="D7937" t="b">
        <v>1</v>
      </c>
    </row>
    <row r="7938" spans="1:4" x14ac:dyDescent="0.25">
      <c r="A7938" t="s">
        <v>1148</v>
      </c>
      <c r="B7938" t="s">
        <v>6026</v>
      </c>
      <c r="C7938" t="s">
        <v>4726</v>
      </c>
      <c r="D7938" t="b">
        <v>1</v>
      </c>
    </row>
    <row r="7939" spans="1:4" x14ac:dyDescent="0.25">
      <c r="A7939" t="s">
        <v>1148</v>
      </c>
      <c r="B7939" t="s">
        <v>6026</v>
      </c>
      <c r="C7939" t="s">
        <v>4727</v>
      </c>
      <c r="D7939" t="b">
        <v>1</v>
      </c>
    </row>
    <row r="7940" spans="1:4" x14ac:dyDescent="0.25">
      <c r="A7940" t="s">
        <v>1148</v>
      </c>
      <c r="B7940" t="s">
        <v>6026</v>
      </c>
      <c r="C7940" t="s">
        <v>4728</v>
      </c>
      <c r="D7940" t="b">
        <v>0</v>
      </c>
    </row>
    <row r="7941" spans="1:4" x14ac:dyDescent="0.25">
      <c r="A7941" t="s">
        <v>1148</v>
      </c>
      <c r="B7941" t="s">
        <v>6026</v>
      </c>
      <c r="C7941" t="s">
        <v>2454</v>
      </c>
      <c r="D7941" t="b">
        <v>0</v>
      </c>
    </row>
    <row r="7942" spans="1:4" x14ac:dyDescent="0.25">
      <c r="A7942" t="s">
        <v>1148</v>
      </c>
      <c r="B7942" t="s">
        <v>6026</v>
      </c>
      <c r="C7942" t="s">
        <v>4729</v>
      </c>
      <c r="D7942">
        <v>5</v>
      </c>
    </row>
    <row r="7943" spans="1:4" x14ac:dyDescent="0.25">
      <c r="A7943" t="s">
        <v>1148</v>
      </c>
      <c r="B7943" t="s">
        <v>6026</v>
      </c>
      <c r="C7943" t="s">
        <v>4730</v>
      </c>
      <c r="D7943">
        <v>0</v>
      </c>
    </row>
    <row r="7944" spans="1:4" x14ac:dyDescent="0.25">
      <c r="A7944" t="s">
        <v>1148</v>
      </c>
      <c r="B7944" t="s">
        <v>6026</v>
      </c>
      <c r="C7944" t="s">
        <v>4731</v>
      </c>
      <c r="D7944">
        <v>0</v>
      </c>
    </row>
    <row r="7945" spans="1:4" x14ac:dyDescent="0.25">
      <c r="A7945" t="s">
        <v>1148</v>
      </c>
      <c r="B7945" t="s">
        <v>6026</v>
      </c>
      <c r="C7945" t="s">
        <v>1046</v>
      </c>
      <c r="D7945">
        <v>3</v>
      </c>
    </row>
    <row r="7946" spans="1:4" x14ac:dyDescent="0.25">
      <c r="A7946" t="s">
        <v>1148</v>
      </c>
      <c r="B7946" t="s">
        <v>6026</v>
      </c>
      <c r="C7946" t="s">
        <v>9</v>
      </c>
      <c r="D7946">
        <v>0</v>
      </c>
    </row>
    <row r="7947" spans="1:4" x14ac:dyDescent="0.25">
      <c r="A7947" t="s">
        <v>1148</v>
      </c>
      <c r="B7947" t="s">
        <v>6026</v>
      </c>
      <c r="C7947" t="s">
        <v>4733</v>
      </c>
      <c r="D7947">
        <v>1</v>
      </c>
    </row>
    <row r="7948" spans="1:4" x14ac:dyDescent="0.25">
      <c r="A7948" t="s">
        <v>1148</v>
      </c>
      <c r="B7948" t="s">
        <v>6026</v>
      </c>
      <c r="C7948" t="s">
        <v>4734</v>
      </c>
      <c r="D7948">
        <v>56</v>
      </c>
    </row>
    <row r="7949" spans="1:4" x14ac:dyDescent="0.25">
      <c r="A7949" t="s">
        <v>1148</v>
      </c>
      <c r="B7949" t="s">
        <v>6026</v>
      </c>
      <c r="C7949" t="s">
        <v>4735</v>
      </c>
      <c r="D7949">
        <v>0</v>
      </c>
    </row>
    <row r="7950" spans="1:4" x14ac:dyDescent="0.25">
      <c r="A7950" t="s">
        <v>1148</v>
      </c>
      <c r="B7950" t="s">
        <v>6026</v>
      </c>
      <c r="C7950" t="s">
        <v>1081</v>
      </c>
      <c r="D7950" t="s">
        <v>3111</v>
      </c>
    </row>
    <row r="7951" spans="1:4" x14ac:dyDescent="0.25">
      <c r="A7951" t="s">
        <v>1148</v>
      </c>
      <c r="B7951" t="s">
        <v>6027</v>
      </c>
      <c r="C7951" t="s">
        <v>4725</v>
      </c>
      <c r="D7951">
        <v>530</v>
      </c>
    </row>
    <row r="7952" spans="1:4" x14ac:dyDescent="0.25">
      <c r="A7952" t="s">
        <v>1148</v>
      </c>
      <c r="B7952" t="s">
        <v>6027</v>
      </c>
      <c r="C7952" t="s">
        <v>1083</v>
      </c>
      <c r="D7952" t="b">
        <v>0</v>
      </c>
    </row>
    <row r="7953" spans="1:4" x14ac:dyDescent="0.25">
      <c r="A7953" t="s">
        <v>1148</v>
      </c>
      <c r="B7953" t="s">
        <v>6027</v>
      </c>
      <c r="C7953" t="s">
        <v>4726</v>
      </c>
      <c r="D7953" t="b">
        <v>1</v>
      </c>
    </row>
    <row r="7954" spans="1:4" x14ac:dyDescent="0.25">
      <c r="A7954" t="s">
        <v>1148</v>
      </c>
      <c r="B7954" t="s">
        <v>6027</v>
      </c>
      <c r="C7954" t="s">
        <v>4727</v>
      </c>
      <c r="D7954" t="b">
        <v>1</v>
      </c>
    </row>
    <row r="7955" spans="1:4" x14ac:dyDescent="0.25">
      <c r="A7955" t="s">
        <v>1148</v>
      </c>
      <c r="B7955" t="s">
        <v>6027</v>
      </c>
      <c r="C7955" t="s">
        <v>4728</v>
      </c>
      <c r="D7955" t="b">
        <v>0</v>
      </c>
    </row>
    <row r="7956" spans="1:4" x14ac:dyDescent="0.25">
      <c r="A7956" t="s">
        <v>1148</v>
      </c>
      <c r="B7956" t="s">
        <v>6027</v>
      </c>
      <c r="C7956" t="s">
        <v>2454</v>
      </c>
      <c r="D7956" t="b">
        <v>0</v>
      </c>
    </row>
    <row r="7957" spans="1:4" x14ac:dyDescent="0.25">
      <c r="A7957" t="s">
        <v>1148</v>
      </c>
      <c r="B7957" t="s">
        <v>6027</v>
      </c>
      <c r="C7957" t="s">
        <v>4729</v>
      </c>
      <c r="D7957">
        <v>5</v>
      </c>
    </row>
    <row r="7958" spans="1:4" x14ac:dyDescent="0.25">
      <c r="A7958" t="s">
        <v>1148</v>
      </c>
      <c r="B7958" t="s">
        <v>6027</v>
      </c>
      <c r="C7958" t="s">
        <v>4730</v>
      </c>
      <c r="D7958">
        <v>0</v>
      </c>
    </row>
    <row r="7959" spans="1:4" x14ac:dyDescent="0.25">
      <c r="A7959" t="s">
        <v>1148</v>
      </c>
      <c r="B7959" t="s">
        <v>6027</v>
      </c>
      <c r="C7959" t="s">
        <v>4731</v>
      </c>
      <c r="D7959">
        <v>4</v>
      </c>
    </row>
    <row r="7960" spans="1:4" x14ac:dyDescent="0.25">
      <c r="A7960" t="s">
        <v>1148</v>
      </c>
      <c r="B7960" t="s">
        <v>6027</v>
      </c>
      <c r="C7960" t="s">
        <v>1046</v>
      </c>
      <c r="D7960">
        <v>0</v>
      </c>
    </row>
    <row r="7961" spans="1:4" x14ac:dyDescent="0.25">
      <c r="A7961" t="s">
        <v>1148</v>
      </c>
      <c r="B7961" t="s">
        <v>6027</v>
      </c>
      <c r="C7961" t="s">
        <v>9</v>
      </c>
      <c r="D7961">
        <v>0</v>
      </c>
    </row>
    <row r="7962" spans="1:4" x14ac:dyDescent="0.25">
      <c r="A7962" t="s">
        <v>1148</v>
      </c>
      <c r="B7962" t="s">
        <v>6027</v>
      </c>
      <c r="C7962" t="s">
        <v>4733</v>
      </c>
      <c r="D7962">
        <v>0</v>
      </c>
    </row>
    <row r="7963" spans="1:4" x14ac:dyDescent="0.25">
      <c r="A7963" t="s">
        <v>1148</v>
      </c>
      <c r="B7963" t="s">
        <v>6027</v>
      </c>
      <c r="C7963" t="s">
        <v>4734</v>
      </c>
      <c r="D7963">
        <v>0</v>
      </c>
    </row>
    <row r="7964" spans="1:4" x14ac:dyDescent="0.25">
      <c r="A7964" t="s">
        <v>1148</v>
      </c>
      <c r="B7964" t="s">
        <v>6027</v>
      </c>
      <c r="C7964" t="s">
        <v>4735</v>
      </c>
      <c r="D7964">
        <v>0</v>
      </c>
    </row>
    <row r="7965" spans="1:4" x14ac:dyDescent="0.25">
      <c r="A7965" t="s">
        <v>1148</v>
      </c>
      <c r="B7965" t="s">
        <v>6027</v>
      </c>
      <c r="C7965" t="s">
        <v>1081</v>
      </c>
      <c r="D7965" t="s">
        <v>3111</v>
      </c>
    </row>
    <row r="7966" spans="1:4" x14ac:dyDescent="0.25">
      <c r="A7966" t="s">
        <v>1148</v>
      </c>
      <c r="B7966" t="s">
        <v>6028</v>
      </c>
      <c r="C7966" t="s">
        <v>4725</v>
      </c>
      <c r="D7966">
        <v>531</v>
      </c>
    </row>
    <row r="7967" spans="1:4" x14ac:dyDescent="0.25">
      <c r="A7967" t="s">
        <v>1148</v>
      </c>
      <c r="B7967" t="s">
        <v>6028</v>
      </c>
      <c r="C7967" t="s">
        <v>1083</v>
      </c>
      <c r="D7967" t="b">
        <v>0</v>
      </c>
    </row>
    <row r="7968" spans="1:4" x14ac:dyDescent="0.25">
      <c r="A7968" t="s">
        <v>1148</v>
      </c>
      <c r="B7968" t="s">
        <v>6028</v>
      </c>
      <c r="C7968" t="s">
        <v>4726</v>
      </c>
      <c r="D7968" t="b">
        <v>1</v>
      </c>
    </row>
    <row r="7969" spans="1:4" x14ac:dyDescent="0.25">
      <c r="A7969" t="s">
        <v>1148</v>
      </c>
      <c r="B7969" t="s">
        <v>6028</v>
      </c>
      <c r="C7969" t="s">
        <v>4727</v>
      </c>
      <c r="D7969" t="b">
        <v>1</v>
      </c>
    </row>
    <row r="7970" spans="1:4" x14ac:dyDescent="0.25">
      <c r="A7970" t="s">
        <v>1148</v>
      </c>
      <c r="B7970" t="s">
        <v>6028</v>
      </c>
      <c r="C7970" t="s">
        <v>4728</v>
      </c>
      <c r="D7970" t="b">
        <v>0</v>
      </c>
    </row>
    <row r="7971" spans="1:4" x14ac:dyDescent="0.25">
      <c r="A7971" t="s">
        <v>1148</v>
      </c>
      <c r="B7971" t="s">
        <v>6028</v>
      </c>
      <c r="C7971" t="s">
        <v>2454</v>
      </c>
      <c r="D7971" t="b">
        <v>0</v>
      </c>
    </row>
    <row r="7972" spans="1:4" x14ac:dyDescent="0.25">
      <c r="A7972" t="s">
        <v>1148</v>
      </c>
      <c r="B7972" t="s">
        <v>6028</v>
      </c>
      <c r="C7972" t="s">
        <v>4729</v>
      </c>
      <c r="D7972">
        <v>5</v>
      </c>
    </row>
    <row r="7973" spans="1:4" x14ac:dyDescent="0.25">
      <c r="A7973" t="s">
        <v>1148</v>
      </c>
      <c r="B7973" t="s">
        <v>6028</v>
      </c>
      <c r="C7973" t="s">
        <v>4730</v>
      </c>
      <c r="D7973">
        <v>0</v>
      </c>
    </row>
    <row r="7974" spans="1:4" x14ac:dyDescent="0.25">
      <c r="A7974" t="s">
        <v>1148</v>
      </c>
      <c r="B7974" t="s">
        <v>6028</v>
      </c>
      <c r="C7974" t="s">
        <v>4731</v>
      </c>
      <c r="D7974">
        <v>4</v>
      </c>
    </row>
    <row r="7975" spans="1:4" x14ac:dyDescent="0.25">
      <c r="A7975" t="s">
        <v>1148</v>
      </c>
      <c r="B7975" t="s">
        <v>6028</v>
      </c>
      <c r="C7975" t="s">
        <v>1046</v>
      </c>
      <c r="D7975">
        <v>1</v>
      </c>
    </row>
    <row r="7976" spans="1:4" x14ac:dyDescent="0.25">
      <c r="A7976" t="s">
        <v>1148</v>
      </c>
      <c r="B7976" t="s">
        <v>6028</v>
      </c>
      <c r="C7976" t="s">
        <v>9</v>
      </c>
      <c r="D7976">
        <v>0</v>
      </c>
    </row>
    <row r="7977" spans="1:4" x14ac:dyDescent="0.25">
      <c r="A7977" t="s">
        <v>1148</v>
      </c>
      <c r="B7977" t="s">
        <v>6028</v>
      </c>
      <c r="C7977" t="s">
        <v>4733</v>
      </c>
      <c r="D7977">
        <v>0</v>
      </c>
    </row>
    <row r="7978" spans="1:4" x14ac:dyDescent="0.25">
      <c r="A7978" t="s">
        <v>1148</v>
      </c>
      <c r="B7978" t="s">
        <v>6028</v>
      </c>
      <c r="C7978" t="s">
        <v>4734</v>
      </c>
      <c r="D7978">
        <v>0</v>
      </c>
    </row>
    <row r="7979" spans="1:4" x14ac:dyDescent="0.25">
      <c r="A7979" t="s">
        <v>1148</v>
      </c>
      <c r="B7979" t="s">
        <v>6028</v>
      </c>
      <c r="C7979" t="s">
        <v>4735</v>
      </c>
      <c r="D7979">
        <v>0</v>
      </c>
    </row>
    <row r="7980" spans="1:4" x14ac:dyDescent="0.25">
      <c r="A7980" t="s">
        <v>1148</v>
      </c>
      <c r="B7980" t="s">
        <v>6028</v>
      </c>
      <c r="C7980" t="s">
        <v>1081</v>
      </c>
      <c r="D7980" t="s">
        <v>3111</v>
      </c>
    </row>
    <row r="7981" spans="1:4" x14ac:dyDescent="0.25">
      <c r="A7981" t="s">
        <v>1148</v>
      </c>
      <c r="B7981" t="s">
        <v>6029</v>
      </c>
      <c r="C7981" t="s">
        <v>4725</v>
      </c>
      <c r="D7981">
        <v>532</v>
      </c>
    </row>
    <row r="7982" spans="1:4" x14ac:dyDescent="0.25">
      <c r="A7982" t="s">
        <v>1148</v>
      </c>
      <c r="B7982" t="s">
        <v>6029</v>
      </c>
      <c r="C7982" t="s">
        <v>1083</v>
      </c>
      <c r="D7982" t="b">
        <v>0</v>
      </c>
    </row>
    <row r="7983" spans="1:4" x14ac:dyDescent="0.25">
      <c r="A7983" t="s">
        <v>1148</v>
      </c>
      <c r="B7983" t="s">
        <v>6029</v>
      </c>
      <c r="C7983" t="s">
        <v>4726</v>
      </c>
      <c r="D7983" t="b">
        <v>1</v>
      </c>
    </row>
    <row r="7984" spans="1:4" x14ac:dyDescent="0.25">
      <c r="A7984" t="s">
        <v>1148</v>
      </c>
      <c r="B7984" t="s">
        <v>6029</v>
      </c>
      <c r="C7984" t="s">
        <v>4727</v>
      </c>
      <c r="D7984" t="b">
        <v>1</v>
      </c>
    </row>
    <row r="7985" spans="1:4" x14ac:dyDescent="0.25">
      <c r="A7985" t="s">
        <v>1148</v>
      </c>
      <c r="B7985" t="s">
        <v>6029</v>
      </c>
      <c r="C7985" t="s">
        <v>4728</v>
      </c>
      <c r="D7985" t="b">
        <v>0</v>
      </c>
    </row>
    <row r="7986" spans="1:4" x14ac:dyDescent="0.25">
      <c r="A7986" t="s">
        <v>1148</v>
      </c>
      <c r="B7986" t="s">
        <v>6029</v>
      </c>
      <c r="C7986" t="s">
        <v>2454</v>
      </c>
      <c r="D7986" t="b">
        <v>0</v>
      </c>
    </row>
    <row r="7987" spans="1:4" x14ac:dyDescent="0.25">
      <c r="A7987" t="s">
        <v>1148</v>
      </c>
      <c r="B7987" t="s">
        <v>6029</v>
      </c>
      <c r="C7987" t="s">
        <v>4729</v>
      </c>
      <c r="D7987">
        <v>0</v>
      </c>
    </row>
    <row r="7988" spans="1:4" x14ac:dyDescent="0.25">
      <c r="A7988" t="s">
        <v>1148</v>
      </c>
      <c r="B7988" t="s">
        <v>6029</v>
      </c>
      <c r="C7988" t="s">
        <v>4730</v>
      </c>
      <c r="D7988">
        <v>0</v>
      </c>
    </row>
    <row r="7989" spans="1:4" x14ac:dyDescent="0.25">
      <c r="A7989" t="s">
        <v>1148</v>
      </c>
      <c r="B7989" t="s">
        <v>6029</v>
      </c>
      <c r="C7989" t="s">
        <v>4731</v>
      </c>
      <c r="D7989">
        <v>4</v>
      </c>
    </row>
    <row r="7990" spans="1:4" x14ac:dyDescent="0.25">
      <c r="A7990" t="s">
        <v>1148</v>
      </c>
      <c r="B7990" t="s">
        <v>6029</v>
      </c>
      <c r="C7990" t="s">
        <v>1046</v>
      </c>
      <c r="D7990">
        <v>0</v>
      </c>
    </row>
    <row r="7991" spans="1:4" x14ac:dyDescent="0.25">
      <c r="A7991" t="s">
        <v>1148</v>
      </c>
      <c r="B7991" t="s">
        <v>6029</v>
      </c>
      <c r="C7991" t="s">
        <v>9</v>
      </c>
      <c r="D7991">
        <v>0</v>
      </c>
    </row>
    <row r="7992" spans="1:4" x14ac:dyDescent="0.25">
      <c r="A7992" t="s">
        <v>1148</v>
      </c>
      <c r="B7992" t="s">
        <v>6029</v>
      </c>
      <c r="C7992" t="s">
        <v>4733</v>
      </c>
      <c r="D7992">
        <v>0</v>
      </c>
    </row>
    <row r="7993" spans="1:4" x14ac:dyDescent="0.25">
      <c r="A7993" t="s">
        <v>1148</v>
      </c>
      <c r="B7993" t="s">
        <v>6029</v>
      </c>
      <c r="C7993" t="s">
        <v>4734</v>
      </c>
      <c r="D7993">
        <v>0</v>
      </c>
    </row>
    <row r="7994" spans="1:4" x14ac:dyDescent="0.25">
      <c r="A7994" t="s">
        <v>1148</v>
      </c>
      <c r="B7994" t="s">
        <v>6029</v>
      </c>
      <c r="C7994" t="s">
        <v>4735</v>
      </c>
      <c r="D7994">
        <v>0</v>
      </c>
    </row>
    <row r="7995" spans="1:4" x14ac:dyDescent="0.25">
      <c r="A7995" t="s">
        <v>1148</v>
      </c>
      <c r="B7995" t="s">
        <v>6029</v>
      </c>
      <c r="C7995" t="s">
        <v>1081</v>
      </c>
      <c r="D7995" t="s">
        <v>3111</v>
      </c>
    </row>
    <row r="7996" spans="1:4" x14ac:dyDescent="0.25">
      <c r="A7996" t="s">
        <v>1148</v>
      </c>
      <c r="B7996" t="s">
        <v>6030</v>
      </c>
      <c r="C7996" t="s">
        <v>4725</v>
      </c>
      <c r="D7996">
        <v>533</v>
      </c>
    </row>
    <row r="7997" spans="1:4" x14ac:dyDescent="0.25">
      <c r="A7997" t="s">
        <v>1148</v>
      </c>
      <c r="B7997" t="s">
        <v>6030</v>
      </c>
      <c r="C7997" t="s">
        <v>1083</v>
      </c>
      <c r="D7997" t="b">
        <v>0</v>
      </c>
    </row>
    <row r="7998" spans="1:4" x14ac:dyDescent="0.25">
      <c r="A7998" t="s">
        <v>1148</v>
      </c>
      <c r="B7998" t="s">
        <v>6030</v>
      </c>
      <c r="C7998" t="s">
        <v>4726</v>
      </c>
      <c r="D7998" t="b">
        <v>1</v>
      </c>
    </row>
    <row r="7999" spans="1:4" x14ac:dyDescent="0.25">
      <c r="A7999" t="s">
        <v>1148</v>
      </c>
      <c r="B7999" t="s">
        <v>6030</v>
      </c>
      <c r="C7999" t="s">
        <v>4727</v>
      </c>
      <c r="D7999" t="b">
        <v>1</v>
      </c>
    </row>
    <row r="8000" spans="1:4" x14ac:dyDescent="0.25">
      <c r="A8000" t="s">
        <v>1148</v>
      </c>
      <c r="B8000" t="s">
        <v>6030</v>
      </c>
      <c r="C8000" t="s">
        <v>4728</v>
      </c>
      <c r="D8000" t="b">
        <v>0</v>
      </c>
    </row>
    <row r="8001" spans="1:4" x14ac:dyDescent="0.25">
      <c r="A8001" t="s">
        <v>1148</v>
      </c>
      <c r="B8001" t="s">
        <v>6030</v>
      </c>
      <c r="C8001" t="s">
        <v>2454</v>
      </c>
      <c r="D8001" t="b">
        <v>0</v>
      </c>
    </row>
    <row r="8002" spans="1:4" x14ac:dyDescent="0.25">
      <c r="A8002" t="s">
        <v>1148</v>
      </c>
      <c r="B8002" t="s">
        <v>6030</v>
      </c>
      <c r="C8002" t="s">
        <v>4729</v>
      </c>
      <c r="D8002">
        <v>5</v>
      </c>
    </row>
    <row r="8003" spans="1:4" x14ac:dyDescent="0.25">
      <c r="A8003" t="s">
        <v>1148</v>
      </c>
      <c r="B8003" t="s">
        <v>6030</v>
      </c>
      <c r="C8003" t="s">
        <v>4730</v>
      </c>
      <c r="D8003">
        <v>0</v>
      </c>
    </row>
    <row r="8004" spans="1:4" x14ac:dyDescent="0.25">
      <c r="A8004" t="s">
        <v>1148</v>
      </c>
      <c r="B8004" t="s">
        <v>6030</v>
      </c>
      <c r="C8004" t="s">
        <v>4731</v>
      </c>
      <c r="D8004">
        <v>4</v>
      </c>
    </row>
    <row r="8005" spans="1:4" x14ac:dyDescent="0.25">
      <c r="A8005" t="s">
        <v>1148</v>
      </c>
      <c r="B8005" t="s">
        <v>6030</v>
      </c>
      <c r="C8005" t="s">
        <v>1046</v>
      </c>
      <c r="D8005">
        <v>3</v>
      </c>
    </row>
    <row r="8006" spans="1:4" x14ac:dyDescent="0.25">
      <c r="A8006" t="s">
        <v>1148</v>
      </c>
      <c r="B8006" t="s">
        <v>6030</v>
      </c>
      <c r="C8006" t="s">
        <v>9</v>
      </c>
      <c r="D8006">
        <v>0</v>
      </c>
    </row>
    <row r="8007" spans="1:4" x14ac:dyDescent="0.25">
      <c r="A8007" t="s">
        <v>1148</v>
      </c>
      <c r="B8007" t="s">
        <v>6030</v>
      </c>
      <c r="C8007" t="s">
        <v>4733</v>
      </c>
      <c r="D8007">
        <v>0</v>
      </c>
    </row>
    <row r="8008" spans="1:4" x14ac:dyDescent="0.25">
      <c r="A8008" t="s">
        <v>1148</v>
      </c>
      <c r="B8008" t="s">
        <v>6030</v>
      </c>
      <c r="C8008" t="s">
        <v>4734</v>
      </c>
      <c r="D8008">
        <v>0</v>
      </c>
    </row>
    <row r="8009" spans="1:4" x14ac:dyDescent="0.25">
      <c r="A8009" t="s">
        <v>1148</v>
      </c>
      <c r="B8009" t="s">
        <v>6030</v>
      </c>
      <c r="C8009" t="s">
        <v>4735</v>
      </c>
      <c r="D8009">
        <v>0</v>
      </c>
    </row>
    <row r="8010" spans="1:4" x14ac:dyDescent="0.25">
      <c r="A8010" t="s">
        <v>1148</v>
      </c>
      <c r="B8010" t="s">
        <v>6030</v>
      </c>
      <c r="C8010" t="s">
        <v>1081</v>
      </c>
      <c r="D8010" t="s">
        <v>3111</v>
      </c>
    </row>
    <row r="8011" spans="1:4" x14ac:dyDescent="0.25">
      <c r="A8011" t="s">
        <v>1148</v>
      </c>
      <c r="B8011" t="s">
        <v>6031</v>
      </c>
      <c r="C8011" t="s">
        <v>4725</v>
      </c>
      <c r="D8011">
        <v>534</v>
      </c>
    </row>
    <row r="8012" spans="1:4" x14ac:dyDescent="0.25">
      <c r="A8012" t="s">
        <v>1148</v>
      </c>
      <c r="B8012" t="s">
        <v>6031</v>
      </c>
      <c r="C8012" t="s">
        <v>1083</v>
      </c>
      <c r="D8012" t="b">
        <v>1</v>
      </c>
    </row>
    <row r="8013" spans="1:4" x14ac:dyDescent="0.25">
      <c r="A8013" t="s">
        <v>1148</v>
      </c>
      <c r="B8013" t="s">
        <v>6031</v>
      </c>
      <c r="C8013" t="s">
        <v>4726</v>
      </c>
      <c r="D8013" t="b">
        <v>1</v>
      </c>
    </row>
    <row r="8014" spans="1:4" x14ac:dyDescent="0.25">
      <c r="A8014" t="s">
        <v>1148</v>
      </c>
      <c r="B8014" t="s">
        <v>6031</v>
      </c>
      <c r="C8014" t="s">
        <v>4727</v>
      </c>
      <c r="D8014" t="b">
        <v>1</v>
      </c>
    </row>
    <row r="8015" spans="1:4" x14ac:dyDescent="0.25">
      <c r="A8015" t="s">
        <v>1148</v>
      </c>
      <c r="B8015" t="s">
        <v>6031</v>
      </c>
      <c r="C8015" t="s">
        <v>4728</v>
      </c>
      <c r="D8015" t="b">
        <v>0</v>
      </c>
    </row>
    <row r="8016" spans="1:4" x14ac:dyDescent="0.25">
      <c r="A8016" t="s">
        <v>1148</v>
      </c>
      <c r="B8016" t="s">
        <v>6031</v>
      </c>
      <c r="C8016" t="s">
        <v>2454</v>
      </c>
      <c r="D8016" t="b">
        <v>0</v>
      </c>
    </row>
    <row r="8017" spans="1:4" x14ac:dyDescent="0.25">
      <c r="A8017" t="s">
        <v>1148</v>
      </c>
      <c r="B8017" t="s">
        <v>6031</v>
      </c>
      <c r="C8017" t="s">
        <v>4729</v>
      </c>
      <c r="D8017">
        <v>5</v>
      </c>
    </row>
    <row r="8018" spans="1:4" x14ac:dyDescent="0.25">
      <c r="A8018" t="s">
        <v>1148</v>
      </c>
      <c r="B8018" t="s">
        <v>6031</v>
      </c>
      <c r="C8018" t="s">
        <v>4730</v>
      </c>
      <c r="D8018">
        <v>0</v>
      </c>
    </row>
    <row r="8019" spans="1:4" x14ac:dyDescent="0.25">
      <c r="A8019" t="s">
        <v>1148</v>
      </c>
      <c r="B8019" t="s">
        <v>6031</v>
      </c>
      <c r="C8019" t="s">
        <v>4731</v>
      </c>
      <c r="D8019">
        <v>2</v>
      </c>
    </row>
    <row r="8020" spans="1:4" x14ac:dyDescent="0.25">
      <c r="A8020" t="s">
        <v>1148</v>
      </c>
      <c r="B8020" t="s">
        <v>6031</v>
      </c>
      <c r="C8020" t="s">
        <v>1046</v>
      </c>
      <c r="D8020">
        <v>3</v>
      </c>
    </row>
    <row r="8021" spans="1:4" x14ac:dyDescent="0.25">
      <c r="A8021" t="s">
        <v>1148</v>
      </c>
      <c r="B8021" t="s">
        <v>6031</v>
      </c>
      <c r="C8021" t="s">
        <v>9</v>
      </c>
      <c r="D8021">
        <v>0</v>
      </c>
    </row>
    <row r="8022" spans="1:4" x14ac:dyDescent="0.25">
      <c r="A8022" t="s">
        <v>1148</v>
      </c>
      <c r="B8022" t="s">
        <v>6031</v>
      </c>
      <c r="C8022" t="s">
        <v>4733</v>
      </c>
      <c r="D8022">
        <v>1</v>
      </c>
    </row>
    <row r="8023" spans="1:4" x14ac:dyDescent="0.25">
      <c r="A8023" t="s">
        <v>1148</v>
      </c>
      <c r="B8023" t="s">
        <v>6031</v>
      </c>
      <c r="C8023" t="s">
        <v>4734</v>
      </c>
      <c r="D8023">
        <v>64</v>
      </c>
    </row>
    <row r="8024" spans="1:4" x14ac:dyDescent="0.25">
      <c r="A8024" t="s">
        <v>1148</v>
      </c>
      <c r="B8024" t="s">
        <v>6031</v>
      </c>
      <c r="C8024" t="s">
        <v>4735</v>
      </c>
      <c r="D8024">
        <v>0</v>
      </c>
    </row>
    <row r="8025" spans="1:4" x14ac:dyDescent="0.25">
      <c r="A8025" t="s">
        <v>1148</v>
      </c>
      <c r="B8025" t="s">
        <v>6031</v>
      </c>
      <c r="C8025" t="s">
        <v>1081</v>
      </c>
      <c r="D8025" t="s">
        <v>3111</v>
      </c>
    </row>
    <row r="8026" spans="1:4" x14ac:dyDescent="0.25">
      <c r="A8026" t="s">
        <v>1148</v>
      </c>
      <c r="B8026" t="s">
        <v>6032</v>
      </c>
      <c r="C8026" t="s">
        <v>4725</v>
      </c>
      <c r="D8026">
        <v>535</v>
      </c>
    </row>
    <row r="8027" spans="1:4" x14ac:dyDescent="0.25">
      <c r="A8027" t="s">
        <v>1148</v>
      </c>
      <c r="B8027" t="s">
        <v>6032</v>
      </c>
      <c r="C8027" t="s">
        <v>1083</v>
      </c>
      <c r="D8027" t="b">
        <v>1</v>
      </c>
    </row>
    <row r="8028" spans="1:4" x14ac:dyDescent="0.25">
      <c r="A8028" t="s">
        <v>1148</v>
      </c>
      <c r="B8028" t="s">
        <v>6032</v>
      </c>
      <c r="C8028" t="s">
        <v>4726</v>
      </c>
      <c r="D8028" t="b">
        <v>1</v>
      </c>
    </row>
    <row r="8029" spans="1:4" x14ac:dyDescent="0.25">
      <c r="A8029" t="s">
        <v>1148</v>
      </c>
      <c r="B8029" t="s">
        <v>6032</v>
      </c>
      <c r="C8029" t="s">
        <v>4727</v>
      </c>
      <c r="D8029" t="b">
        <v>1</v>
      </c>
    </row>
    <row r="8030" spans="1:4" x14ac:dyDescent="0.25">
      <c r="A8030" t="s">
        <v>1148</v>
      </c>
      <c r="B8030" t="s">
        <v>6032</v>
      </c>
      <c r="C8030" t="s">
        <v>4728</v>
      </c>
      <c r="D8030" t="b">
        <v>0</v>
      </c>
    </row>
    <row r="8031" spans="1:4" x14ac:dyDescent="0.25">
      <c r="A8031" t="s">
        <v>1148</v>
      </c>
      <c r="B8031" t="s">
        <v>6032</v>
      </c>
      <c r="C8031" t="s">
        <v>2454</v>
      </c>
      <c r="D8031" t="b">
        <v>0</v>
      </c>
    </row>
    <row r="8032" spans="1:4" x14ac:dyDescent="0.25">
      <c r="A8032" t="s">
        <v>1148</v>
      </c>
      <c r="B8032" t="s">
        <v>6032</v>
      </c>
      <c r="C8032" t="s">
        <v>4729</v>
      </c>
      <c r="D8032">
        <v>5</v>
      </c>
    </row>
    <row r="8033" spans="1:4" x14ac:dyDescent="0.25">
      <c r="A8033" t="s">
        <v>1148</v>
      </c>
      <c r="B8033" t="s">
        <v>6032</v>
      </c>
      <c r="C8033" t="s">
        <v>4730</v>
      </c>
      <c r="D8033">
        <v>0</v>
      </c>
    </row>
    <row r="8034" spans="1:4" x14ac:dyDescent="0.25">
      <c r="A8034" t="s">
        <v>1148</v>
      </c>
      <c r="B8034" t="s">
        <v>6032</v>
      </c>
      <c r="C8034" t="s">
        <v>4731</v>
      </c>
      <c r="D8034">
        <v>0</v>
      </c>
    </row>
    <row r="8035" spans="1:4" x14ac:dyDescent="0.25">
      <c r="A8035" t="s">
        <v>1148</v>
      </c>
      <c r="B8035" t="s">
        <v>6032</v>
      </c>
      <c r="C8035" t="s">
        <v>1046</v>
      </c>
      <c r="D8035">
        <v>3</v>
      </c>
    </row>
    <row r="8036" spans="1:4" x14ac:dyDescent="0.25">
      <c r="A8036" t="s">
        <v>1148</v>
      </c>
      <c r="B8036" t="s">
        <v>6032</v>
      </c>
      <c r="C8036" t="s">
        <v>9</v>
      </c>
      <c r="D8036">
        <v>0</v>
      </c>
    </row>
    <row r="8037" spans="1:4" x14ac:dyDescent="0.25">
      <c r="A8037" t="s">
        <v>1148</v>
      </c>
      <c r="B8037" t="s">
        <v>6032</v>
      </c>
      <c r="C8037" t="s">
        <v>4733</v>
      </c>
      <c r="D8037">
        <v>1</v>
      </c>
    </row>
    <row r="8038" spans="1:4" x14ac:dyDescent="0.25">
      <c r="A8038" t="s">
        <v>1148</v>
      </c>
      <c r="B8038" t="s">
        <v>6032</v>
      </c>
      <c r="C8038" t="s">
        <v>4734</v>
      </c>
      <c r="D8038">
        <v>65</v>
      </c>
    </row>
    <row r="8039" spans="1:4" x14ac:dyDescent="0.25">
      <c r="A8039" t="s">
        <v>1148</v>
      </c>
      <c r="B8039" t="s">
        <v>6032</v>
      </c>
      <c r="C8039" t="s">
        <v>4735</v>
      </c>
      <c r="D8039">
        <v>0</v>
      </c>
    </row>
    <row r="8040" spans="1:4" x14ac:dyDescent="0.25">
      <c r="A8040" t="s">
        <v>1148</v>
      </c>
      <c r="B8040" t="s">
        <v>6032</v>
      </c>
      <c r="C8040" t="s">
        <v>1081</v>
      </c>
      <c r="D8040" t="s">
        <v>3111</v>
      </c>
    </row>
    <row r="8041" spans="1:4" x14ac:dyDescent="0.25">
      <c r="A8041" t="s">
        <v>1148</v>
      </c>
      <c r="B8041" t="s">
        <v>6033</v>
      </c>
      <c r="C8041" t="s">
        <v>4725</v>
      </c>
      <c r="D8041">
        <v>536</v>
      </c>
    </row>
    <row r="8042" spans="1:4" x14ac:dyDescent="0.25">
      <c r="A8042" t="s">
        <v>1148</v>
      </c>
      <c r="B8042" t="s">
        <v>6033</v>
      </c>
      <c r="C8042" t="s">
        <v>1083</v>
      </c>
      <c r="D8042" t="b">
        <v>1</v>
      </c>
    </row>
    <row r="8043" spans="1:4" x14ac:dyDescent="0.25">
      <c r="A8043" t="s">
        <v>1148</v>
      </c>
      <c r="B8043" t="s">
        <v>6033</v>
      </c>
      <c r="C8043" t="s">
        <v>4726</v>
      </c>
      <c r="D8043" t="b">
        <v>1</v>
      </c>
    </row>
    <row r="8044" spans="1:4" x14ac:dyDescent="0.25">
      <c r="A8044" t="s">
        <v>1148</v>
      </c>
      <c r="B8044" t="s">
        <v>6033</v>
      </c>
      <c r="C8044" t="s">
        <v>4727</v>
      </c>
      <c r="D8044" t="b">
        <v>1</v>
      </c>
    </row>
    <row r="8045" spans="1:4" x14ac:dyDescent="0.25">
      <c r="A8045" t="s">
        <v>1148</v>
      </c>
      <c r="B8045" t="s">
        <v>6033</v>
      </c>
      <c r="C8045" t="s">
        <v>4728</v>
      </c>
      <c r="D8045" t="b">
        <v>0</v>
      </c>
    </row>
    <row r="8046" spans="1:4" x14ac:dyDescent="0.25">
      <c r="A8046" t="s">
        <v>1148</v>
      </c>
      <c r="B8046" t="s">
        <v>6033</v>
      </c>
      <c r="C8046" t="s">
        <v>2454</v>
      </c>
      <c r="D8046" t="b">
        <v>0</v>
      </c>
    </row>
    <row r="8047" spans="1:4" x14ac:dyDescent="0.25">
      <c r="A8047" t="s">
        <v>1148</v>
      </c>
      <c r="B8047" t="s">
        <v>6033</v>
      </c>
      <c r="C8047" t="s">
        <v>4729</v>
      </c>
      <c r="D8047">
        <v>5</v>
      </c>
    </row>
    <row r="8048" spans="1:4" x14ac:dyDescent="0.25">
      <c r="A8048" t="s">
        <v>1148</v>
      </c>
      <c r="B8048" t="s">
        <v>6033</v>
      </c>
      <c r="C8048" t="s">
        <v>4730</v>
      </c>
      <c r="D8048">
        <v>0</v>
      </c>
    </row>
    <row r="8049" spans="1:4" x14ac:dyDescent="0.25">
      <c r="A8049" t="s">
        <v>1148</v>
      </c>
      <c r="B8049" t="s">
        <v>6033</v>
      </c>
      <c r="C8049" t="s">
        <v>4731</v>
      </c>
      <c r="D8049">
        <v>0</v>
      </c>
    </row>
    <row r="8050" spans="1:4" x14ac:dyDescent="0.25">
      <c r="A8050" t="s">
        <v>1148</v>
      </c>
      <c r="B8050" t="s">
        <v>6033</v>
      </c>
      <c r="C8050" t="s">
        <v>1046</v>
      </c>
      <c r="D8050">
        <v>3</v>
      </c>
    </row>
    <row r="8051" spans="1:4" x14ac:dyDescent="0.25">
      <c r="A8051" t="s">
        <v>1148</v>
      </c>
      <c r="B8051" t="s">
        <v>6033</v>
      </c>
      <c r="C8051" t="s">
        <v>9</v>
      </c>
      <c r="D8051">
        <v>0</v>
      </c>
    </row>
    <row r="8052" spans="1:4" x14ac:dyDescent="0.25">
      <c r="A8052" t="s">
        <v>1148</v>
      </c>
      <c r="B8052" t="s">
        <v>6033</v>
      </c>
      <c r="C8052" t="s">
        <v>4733</v>
      </c>
      <c r="D8052">
        <v>1</v>
      </c>
    </row>
    <row r="8053" spans="1:4" x14ac:dyDescent="0.25">
      <c r="A8053" t="s">
        <v>1148</v>
      </c>
      <c r="B8053" t="s">
        <v>6033</v>
      </c>
      <c r="C8053" t="s">
        <v>4734</v>
      </c>
      <c r="D8053">
        <v>66</v>
      </c>
    </row>
    <row r="8054" spans="1:4" x14ac:dyDescent="0.25">
      <c r="A8054" t="s">
        <v>1148</v>
      </c>
      <c r="B8054" t="s">
        <v>6033</v>
      </c>
      <c r="C8054" t="s">
        <v>4735</v>
      </c>
      <c r="D8054">
        <v>0</v>
      </c>
    </row>
    <row r="8055" spans="1:4" x14ac:dyDescent="0.25">
      <c r="A8055" t="s">
        <v>1148</v>
      </c>
      <c r="B8055" t="s">
        <v>6033</v>
      </c>
      <c r="C8055" t="s">
        <v>1081</v>
      </c>
      <c r="D8055" t="s">
        <v>3111</v>
      </c>
    </row>
    <row r="8056" spans="1:4" x14ac:dyDescent="0.25">
      <c r="A8056" t="s">
        <v>1148</v>
      </c>
      <c r="B8056" t="s">
        <v>6034</v>
      </c>
      <c r="C8056" t="s">
        <v>4725</v>
      </c>
      <c r="D8056">
        <v>537</v>
      </c>
    </row>
    <row r="8057" spans="1:4" x14ac:dyDescent="0.25">
      <c r="A8057" t="s">
        <v>1148</v>
      </c>
      <c r="B8057" t="s">
        <v>6034</v>
      </c>
      <c r="C8057" t="s">
        <v>1083</v>
      </c>
      <c r="D8057" t="b">
        <v>1</v>
      </c>
    </row>
    <row r="8058" spans="1:4" x14ac:dyDescent="0.25">
      <c r="A8058" t="s">
        <v>1148</v>
      </c>
      <c r="B8058" t="s">
        <v>6034</v>
      </c>
      <c r="C8058" t="s">
        <v>4726</v>
      </c>
      <c r="D8058" t="b">
        <v>1</v>
      </c>
    </row>
    <row r="8059" spans="1:4" x14ac:dyDescent="0.25">
      <c r="A8059" t="s">
        <v>1148</v>
      </c>
      <c r="B8059" t="s">
        <v>6034</v>
      </c>
      <c r="C8059" t="s">
        <v>4727</v>
      </c>
      <c r="D8059" t="b">
        <v>1</v>
      </c>
    </row>
    <row r="8060" spans="1:4" x14ac:dyDescent="0.25">
      <c r="A8060" t="s">
        <v>1148</v>
      </c>
      <c r="B8060" t="s">
        <v>6034</v>
      </c>
      <c r="C8060" t="s">
        <v>4728</v>
      </c>
      <c r="D8060" t="b">
        <v>0</v>
      </c>
    </row>
    <row r="8061" spans="1:4" x14ac:dyDescent="0.25">
      <c r="A8061" t="s">
        <v>1148</v>
      </c>
      <c r="B8061" t="s">
        <v>6034</v>
      </c>
      <c r="C8061" t="s">
        <v>2454</v>
      </c>
      <c r="D8061" t="b">
        <v>0</v>
      </c>
    </row>
    <row r="8062" spans="1:4" x14ac:dyDescent="0.25">
      <c r="A8062" t="s">
        <v>1148</v>
      </c>
      <c r="B8062" t="s">
        <v>6034</v>
      </c>
      <c r="C8062" t="s">
        <v>4729</v>
      </c>
      <c r="D8062">
        <v>5</v>
      </c>
    </row>
    <row r="8063" spans="1:4" x14ac:dyDescent="0.25">
      <c r="A8063" t="s">
        <v>1148</v>
      </c>
      <c r="B8063" t="s">
        <v>6034</v>
      </c>
      <c r="C8063" t="s">
        <v>4730</v>
      </c>
      <c r="D8063">
        <v>0</v>
      </c>
    </row>
    <row r="8064" spans="1:4" x14ac:dyDescent="0.25">
      <c r="A8064" t="s">
        <v>1148</v>
      </c>
      <c r="B8064" t="s">
        <v>6034</v>
      </c>
      <c r="C8064" t="s">
        <v>4731</v>
      </c>
      <c r="D8064">
        <v>2</v>
      </c>
    </row>
    <row r="8065" spans="1:4" x14ac:dyDescent="0.25">
      <c r="A8065" t="s">
        <v>1148</v>
      </c>
      <c r="B8065" t="s">
        <v>6034</v>
      </c>
      <c r="C8065" t="s">
        <v>1046</v>
      </c>
      <c r="D8065">
        <v>1</v>
      </c>
    </row>
    <row r="8066" spans="1:4" x14ac:dyDescent="0.25">
      <c r="A8066" t="s">
        <v>1148</v>
      </c>
      <c r="B8066" t="s">
        <v>6034</v>
      </c>
      <c r="C8066" t="s">
        <v>9</v>
      </c>
      <c r="D8066">
        <v>0</v>
      </c>
    </row>
    <row r="8067" spans="1:4" x14ac:dyDescent="0.25">
      <c r="A8067" t="s">
        <v>1148</v>
      </c>
      <c r="B8067" t="s">
        <v>6034</v>
      </c>
      <c r="C8067" t="s">
        <v>4733</v>
      </c>
      <c r="D8067">
        <v>1</v>
      </c>
    </row>
    <row r="8068" spans="1:4" x14ac:dyDescent="0.25">
      <c r="A8068" t="s">
        <v>1148</v>
      </c>
      <c r="B8068" t="s">
        <v>6034</v>
      </c>
      <c r="C8068" t="s">
        <v>4734</v>
      </c>
      <c r="D8068">
        <v>67</v>
      </c>
    </row>
    <row r="8069" spans="1:4" x14ac:dyDescent="0.25">
      <c r="A8069" t="s">
        <v>1148</v>
      </c>
      <c r="B8069" t="s">
        <v>6034</v>
      </c>
      <c r="C8069" t="s">
        <v>4735</v>
      </c>
      <c r="D8069">
        <v>0</v>
      </c>
    </row>
    <row r="8070" spans="1:4" x14ac:dyDescent="0.25">
      <c r="A8070" t="s">
        <v>1148</v>
      </c>
      <c r="B8070" t="s">
        <v>6034</v>
      </c>
      <c r="C8070" t="s">
        <v>1081</v>
      </c>
      <c r="D8070" t="s">
        <v>3111</v>
      </c>
    </row>
    <row r="8071" spans="1:4" x14ac:dyDescent="0.25">
      <c r="A8071" t="s">
        <v>1148</v>
      </c>
      <c r="B8071" t="s">
        <v>6035</v>
      </c>
      <c r="C8071" t="s">
        <v>4725</v>
      </c>
      <c r="D8071">
        <v>538</v>
      </c>
    </row>
    <row r="8072" spans="1:4" x14ac:dyDescent="0.25">
      <c r="A8072" t="s">
        <v>1148</v>
      </c>
      <c r="B8072" t="s">
        <v>6035</v>
      </c>
      <c r="C8072" t="s">
        <v>1083</v>
      </c>
      <c r="D8072" t="b">
        <v>0</v>
      </c>
    </row>
    <row r="8073" spans="1:4" x14ac:dyDescent="0.25">
      <c r="A8073" t="s">
        <v>1148</v>
      </c>
      <c r="B8073" t="s">
        <v>6035</v>
      </c>
      <c r="C8073" t="s">
        <v>4726</v>
      </c>
      <c r="D8073" t="b">
        <v>0</v>
      </c>
    </row>
    <row r="8074" spans="1:4" x14ac:dyDescent="0.25">
      <c r="A8074" t="s">
        <v>1148</v>
      </c>
      <c r="B8074" t="s">
        <v>6035</v>
      </c>
      <c r="C8074" t="s">
        <v>4727</v>
      </c>
      <c r="D8074" t="b">
        <v>1</v>
      </c>
    </row>
    <row r="8075" spans="1:4" x14ac:dyDescent="0.25">
      <c r="A8075" t="s">
        <v>1148</v>
      </c>
      <c r="B8075" t="s">
        <v>6035</v>
      </c>
      <c r="C8075" t="s">
        <v>4728</v>
      </c>
      <c r="D8075" t="b">
        <v>0</v>
      </c>
    </row>
    <row r="8076" spans="1:4" x14ac:dyDescent="0.25">
      <c r="A8076" t="s">
        <v>1148</v>
      </c>
      <c r="B8076" t="s">
        <v>6035</v>
      </c>
      <c r="C8076" t="s">
        <v>2454</v>
      </c>
      <c r="D8076" t="b">
        <v>0</v>
      </c>
    </row>
    <row r="8077" spans="1:4" x14ac:dyDescent="0.25">
      <c r="A8077" t="s">
        <v>1148</v>
      </c>
      <c r="B8077" t="s">
        <v>6035</v>
      </c>
      <c r="C8077" t="s">
        <v>4729</v>
      </c>
      <c r="D8077">
        <v>5</v>
      </c>
    </row>
    <row r="8078" spans="1:4" x14ac:dyDescent="0.25">
      <c r="A8078" t="s">
        <v>1148</v>
      </c>
      <c r="B8078" t="s">
        <v>6035</v>
      </c>
      <c r="C8078" t="s">
        <v>4730</v>
      </c>
      <c r="D8078">
        <v>0</v>
      </c>
    </row>
    <row r="8079" spans="1:4" x14ac:dyDescent="0.25">
      <c r="A8079" t="s">
        <v>1148</v>
      </c>
      <c r="B8079" t="s">
        <v>6035</v>
      </c>
      <c r="C8079" t="s">
        <v>4731</v>
      </c>
      <c r="D8079">
        <v>0</v>
      </c>
    </row>
    <row r="8080" spans="1:4" x14ac:dyDescent="0.25">
      <c r="A8080" t="s">
        <v>1148</v>
      </c>
      <c r="B8080" t="s">
        <v>6035</v>
      </c>
      <c r="C8080" t="s">
        <v>1046</v>
      </c>
      <c r="D8080">
        <v>3</v>
      </c>
    </row>
    <row r="8081" spans="1:4" x14ac:dyDescent="0.25">
      <c r="A8081" t="s">
        <v>1148</v>
      </c>
      <c r="B8081" t="s">
        <v>6035</v>
      </c>
      <c r="C8081" t="s">
        <v>9</v>
      </c>
      <c r="D8081">
        <v>0</v>
      </c>
    </row>
    <row r="8082" spans="1:4" x14ac:dyDescent="0.25">
      <c r="A8082" t="s">
        <v>1148</v>
      </c>
      <c r="B8082" t="s">
        <v>6035</v>
      </c>
      <c r="C8082" t="s">
        <v>4733</v>
      </c>
      <c r="D8082">
        <v>0</v>
      </c>
    </row>
    <row r="8083" spans="1:4" x14ac:dyDescent="0.25">
      <c r="A8083" t="s">
        <v>1148</v>
      </c>
      <c r="B8083" t="s">
        <v>6035</v>
      </c>
      <c r="C8083" t="s">
        <v>4734</v>
      </c>
      <c r="D8083">
        <v>0</v>
      </c>
    </row>
    <row r="8084" spans="1:4" x14ac:dyDescent="0.25">
      <c r="A8084" t="s">
        <v>1148</v>
      </c>
      <c r="B8084" t="s">
        <v>6035</v>
      </c>
      <c r="C8084" t="s">
        <v>4735</v>
      </c>
      <c r="D8084">
        <v>0</v>
      </c>
    </row>
    <row r="8085" spans="1:4" x14ac:dyDescent="0.25">
      <c r="A8085" t="s">
        <v>1148</v>
      </c>
      <c r="B8085" t="s">
        <v>6035</v>
      </c>
      <c r="C8085" t="s">
        <v>1081</v>
      </c>
      <c r="D8085" t="s">
        <v>3111</v>
      </c>
    </row>
    <row r="8086" spans="1:4" x14ac:dyDescent="0.25">
      <c r="A8086" t="s">
        <v>1148</v>
      </c>
      <c r="B8086" t="s">
        <v>5853</v>
      </c>
      <c r="C8086" t="s">
        <v>4725</v>
      </c>
      <c r="D8086">
        <v>539</v>
      </c>
    </row>
    <row r="8087" spans="1:4" x14ac:dyDescent="0.25">
      <c r="A8087" t="s">
        <v>1148</v>
      </c>
      <c r="B8087" t="s">
        <v>5853</v>
      </c>
      <c r="C8087" t="s">
        <v>1083</v>
      </c>
      <c r="D8087" t="b">
        <v>0</v>
      </c>
    </row>
    <row r="8088" spans="1:4" x14ac:dyDescent="0.25">
      <c r="A8088" t="s">
        <v>1148</v>
      </c>
      <c r="B8088" t="s">
        <v>5853</v>
      </c>
      <c r="C8088" t="s">
        <v>4726</v>
      </c>
      <c r="D8088" t="b">
        <v>0</v>
      </c>
    </row>
    <row r="8089" spans="1:4" x14ac:dyDescent="0.25">
      <c r="A8089" t="s">
        <v>1148</v>
      </c>
      <c r="B8089" t="s">
        <v>5853</v>
      </c>
      <c r="C8089" t="s">
        <v>4727</v>
      </c>
      <c r="D8089" t="b">
        <v>1</v>
      </c>
    </row>
    <row r="8090" spans="1:4" x14ac:dyDescent="0.25">
      <c r="A8090" t="s">
        <v>1148</v>
      </c>
      <c r="B8090" t="s">
        <v>5853</v>
      </c>
      <c r="C8090" t="s">
        <v>4728</v>
      </c>
      <c r="D8090" t="b">
        <v>0</v>
      </c>
    </row>
    <row r="8091" spans="1:4" x14ac:dyDescent="0.25">
      <c r="A8091" t="s">
        <v>1148</v>
      </c>
      <c r="B8091" t="s">
        <v>5853</v>
      </c>
      <c r="C8091" t="s">
        <v>2454</v>
      </c>
      <c r="D8091" t="b">
        <v>0</v>
      </c>
    </row>
    <row r="8092" spans="1:4" x14ac:dyDescent="0.25">
      <c r="A8092" t="s">
        <v>1148</v>
      </c>
      <c r="B8092" t="s">
        <v>5853</v>
      </c>
      <c r="C8092" t="s">
        <v>4729</v>
      </c>
      <c r="D8092">
        <v>5</v>
      </c>
    </row>
    <row r="8093" spans="1:4" x14ac:dyDescent="0.25">
      <c r="A8093" t="s">
        <v>1148</v>
      </c>
      <c r="B8093" t="s">
        <v>5853</v>
      </c>
      <c r="C8093" t="s">
        <v>4730</v>
      </c>
      <c r="D8093">
        <v>0</v>
      </c>
    </row>
    <row r="8094" spans="1:4" x14ac:dyDescent="0.25">
      <c r="A8094" t="s">
        <v>1148</v>
      </c>
      <c r="B8094" t="s">
        <v>5853</v>
      </c>
      <c r="C8094" t="s">
        <v>4731</v>
      </c>
      <c r="D8094">
        <v>0</v>
      </c>
    </row>
    <row r="8095" spans="1:4" x14ac:dyDescent="0.25">
      <c r="A8095" t="s">
        <v>1148</v>
      </c>
      <c r="B8095" t="s">
        <v>5853</v>
      </c>
      <c r="C8095" t="s">
        <v>1046</v>
      </c>
      <c r="D8095">
        <v>3</v>
      </c>
    </row>
    <row r="8096" spans="1:4" x14ac:dyDescent="0.25">
      <c r="A8096" t="s">
        <v>1148</v>
      </c>
      <c r="B8096" t="s">
        <v>5853</v>
      </c>
      <c r="C8096" t="s">
        <v>9</v>
      </c>
      <c r="D8096">
        <v>0</v>
      </c>
    </row>
    <row r="8097" spans="1:4" x14ac:dyDescent="0.25">
      <c r="A8097" t="s">
        <v>1148</v>
      </c>
      <c r="B8097" t="s">
        <v>5853</v>
      </c>
      <c r="C8097" t="s">
        <v>4733</v>
      </c>
      <c r="D8097">
        <v>0</v>
      </c>
    </row>
    <row r="8098" spans="1:4" x14ac:dyDescent="0.25">
      <c r="A8098" t="s">
        <v>1148</v>
      </c>
      <c r="B8098" t="s">
        <v>5853</v>
      </c>
      <c r="C8098" t="s">
        <v>4734</v>
      </c>
      <c r="D8098">
        <v>0</v>
      </c>
    </row>
    <row r="8099" spans="1:4" x14ac:dyDescent="0.25">
      <c r="A8099" t="s">
        <v>1148</v>
      </c>
      <c r="B8099" t="s">
        <v>5853</v>
      </c>
      <c r="C8099" t="s">
        <v>4735</v>
      </c>
      <c r="D8099">
        <v>0</v>
      </c>
    </row>
    <row r="8100" spans="1:4" x14ac:dyDescent="0.25">
      <c r="A8100" t="s">
        <v>1148</v>
      </c>
      <c r="B8100" t="s">
        <v>5853</v>
      </c>
      <c r="C8100" t="s">
        <v>1081</v>
      </c>
      <c r="D8100" t="s">
        <v>3111</v>
      </c>
    </row>
    <row r="8101" spans="1:4" x14ac:dyDescent="0.25">
      <c r="A8101" t="s">
        <v>1148</v>
      </c>
      <c r="B8101" t="s">
        <v>6036</v>
      </c>
      <c r="C8101" t="s">
        <v>4725</v>
      </c>
      <c r="D8101">
        <v>540</v>
      </c>
    </row>
    <row r="8102" spans="1:4" x14ac:dyDescent="0.25">
      <c r="A8102" t="s">
        <v>1148</v>
      </c>
      <c r="B8102" t="s">
        <v>6036</v>
      </c>
      <c r="C8102" t="s">
        <v>1083</v>
      </c>
      <c r="D8102" t="b">
        <v>1</v>
      </c>
    </row>
    <row r="8103" spans="1:4" x14ac:dyDescent="0.25">
      <c r="A8103" t="s">
        <v>1148</v>
      </c>
      <c r="B8103" t="s">
        <v>6036</v>
      </c>
      <c r="C8103" t="s">
        <v>4726</v>
      </c>
      <c r="D8103" t="b">
        <v>1</v>
      </c>
    </row>
    <row r="8104" spans="1:4" x14ac:dyDescent="0.25">
      <c r="A8104" t="s">
        <v>1148</v>
      </c>
      <c r="B8104" t="s">
        <v>6036</v>
      </c>
      <c r="C8104" t="s">
        <v>4727</v>
      </c>
      <c r="D8104" t="b">
        <v>1</v>
      </c>
    </row>
    <row r="8105" spans="1:4" x14ac:dyDescent="0.25">
      <c r="A8105" t="s">
        <v>1148</v>
      </c>
      <c r="B8105" t="s">
        <v>6036</v>
      </c>
      <c r="C8105" t="s">
        <v>4728</v>
      </c>
      <c r="D8105" t="b">
        <v>0</v>
      </c>
    </row>
    <row r="8106" spans="1:4" x14ac:dyDescent="0.25">
      <c r="A8106" t="s">
        <v>1148</v>
      </c>
      <c r="B8106" t="s">
        <v>6036</v>
      </c>
      <c r="C8106" t="s">
        <v>2454</v>
      </c>
      <c r="D8106" t="b">
        <v>0</v>
      </c>
    </row>
    <row r="8107" spans="1:4" x14ac:dyDescent="0.25">
      <c r="A8107" t="s">
        <v>1148</v>
      </c>
      <c r="B8107" t="s">
        <v>6036</v>
      </c>
      <c r="C8107" t="s">
        <v>4729</v>
      </c>
      <c r="D8107">
        <v>5</v>
      </c>
    </row>
    <row r="8108" spans="1:4" x14ac:dyDescent="0.25">
      <c r="A8108" t="s">
        <v>1148</v>
      </c>
      <c r="B8108" t="s">
        <v>6036</v>
      </c>
      <c r="C8108" t="s">
        <v>4730</v>
      </c>
      <c r="D8108">
        <v>0</v>
      </c>
    </row>
    <row r="8109" spans="1:4" x14ac:dyDescent="0.25">
      <c r="A8109" t="s">
        <v>1148</v>
      </c>
      <c r="B8109" t="s">
        <v>6036</v>
      </c>
      <c r="C8109" t="s">
        <v>4731</v>
      </c>
      <c r="D8109">
        <v>0</v>
      </c>
    </row>
    <row r="8110" spans="1:4" x14ac:dyDescent="0.25">
      <c r="A8110" t="s">
        <v>1148</v>
      </c>
      <c r="B8110" t="s">
        <v>6036</v>
      </c>
      <c r="C8110" t="s">
        <v>1046</v>
      </c>
      <c r="D8110">
        <v>1</v>
      </c>
    </row>
    <row r="8111" spans="1:4" x14ac:dyDescent="0.25">
      <c r="A8111" t="s">
        <v>1148</v>
      </c>
      <c r="B8111" t="s">
        <v>6036</v>
      </c>
      <c r="C8111" t="s">
        <v>9</v>
      </c>
      <c r="D8111">
        <v>0</v>
      </c>
    </row>
    <row r="8112" spans="1:4" x14ac:dyDescent="0.25">
      <c r="A8112" t="s">
        <v>1148</v>
      </c>
      <c r="B8112" t="s">
        <v>6036</v>
      </c>
      <c r="C8112" t="s">
        <v>4733</v>
      </c>
      <c r="D8112">
        <v>1</v>
      </c>
    </row>
    <row r="8113" spans="1:4" x14ac:dyDescent="0.25">
      <c r="A8113" t="s">
        <v>1148</v>
      </c>
      <c r="B8113" t="s">
        <v>6036</v>
      </c>
      <c r="C8113" t="s">
        <v>4734</v>
      </c>
      <c r="D8113">
        <v>70</v>
      </c>
    </row>
    <row r="8114" spans="1:4" x14ac:dyDescent="0.25">
      <c r="A8114" t="s">
        <v>1148</v>
      </c>
      <c r="B8114" t="s">
        <v>6036</v>
      </c>
      <c r="C8114" t="s">
        <v>4735</v>
      </c>
      <c r="D8114">
        <v>0</v>
      </c>
    </row>
    <row r="8115" spans="1:4" x14ac:dyDescent="0.25">
      <c r="A8115" t="s">
        <v>1148</v>
      </c>
      <c r="B8115" t="s">
        <v>6036</v>
      </c>
      <c r="C8115" t="s">
        <v>1081</v>
      </c>
      <c r="D8115" t="s">
        <v>3111</v>
      </c>
    </row>
    <row r="8116" spans="1:4" x14ac:dyDescent="0.25">
      <c r="A8116" t="s">
        <v>1148</v>
      </c>
      <c r="B8116" t="s">
        <v>6037</v>
      </c>
      <c r="C8116" t="s">
        <v>4725</v>
      </c>
      <c r="D8116">
        <v>541</v>
      </c>
    </row>
    <row r="8117" spans="1:4" x14ac:dyDescent="0.25">
      <c r="A8117" t="s">
        <v>1148</v>
      </c>
      <c r="B8117" t="s">
        <v>6037</v>
      </c>
      <c r="C8117" t="s">
        <v>1083</v>
      </c>
      <c r="D8117" t="b">
        <v>1</v>
      </c>
    </row>
    <row r="8118" spans="1:4" x14ac:dyDescent="0.25">
      <c r="A8118" t="s">
        <v>1148</v>
      </c>
      <c r="B8118" t="s">
        <v>6037</v>
      </c>
      <c r="C8118" t="s">
        <v>4726</v>
      </c>
      <c r="D8118" t="b">
        <v>1</v>
      </c>
    </row>
    <row r="8119" spans="1:4" x14ac:dyDescent="0.25">
      <c r="A8119" t="s">
        <v>1148</v>
      </c>
      <c r="B8119" t="s">
        <v>6037</v>
      </c>
      <c r="C8119" t="s">
        <v>4727</v>
      </c>
      <c r="D8119" t="b">
        <v>1</v>
      </c>
    </row>
    <row r="8120" spans="1:4" x14ac:dyDescent="0.25">
      <c r="A8120" t="s">
        <v>1148</v>
      </c>
      <c r="B8120" t="s">
        <v>6037</v>
      </c>
      <c r="C8120" t="s">
        <v>4728</v>
      </c>
      <c r="D8120" t="b">
        <v>0</v>
      </c>
    </row>
    <row r="8121" spans="1:4" x14ac:dyDescent="0.25">
      <c r="A8121" t="s">
        <v>1148</v>
      </c>
      <c r="B8121" t="s">
        <v>6037</v>
      </c>
      <c r="C8121" t="s">
        <v>2454</v>
      </c>
      <c r="D8121" t="b">
        <v>0</v>
      </c>
    </row>
    <row r="8122" spans="1:4" x14ac:dyDescent="0.25">
      <c r="A8122" t="s">
        <v>1148</v>
      </c>
      <c r="B8122" t="s">
        <v>6037</v>
      </c>
      <c r="C8122" t="s">
        <v>4729</v>
      </c>
      <c r="D8122">
        <v>5</v>
      </c>
    </row>
    <row r="8123" spans="1:4" x14ac:dyDescent="0.25">
      <c r="A8123" t="s">
        <v>1148</v>
      </c>
      <c r="B8123" t="s">
        <v>6037</v>
      </c>
      <c r="C8123" t="s">
        <v>4730</v>
      </c>
      <c r="D8123">
        <v>0</v>
      </c>
    </row>
    <row r="8124" spans="1:4" x14ac:dyDescent="0.25">
      <c r="A8124" t="s">
        <v>1148</v>
      </c>
      <c r="B8124" t="s">
        <v>6037</v>
      </c>
      <c r="C8124" t="s">
        <v>4731</v>
      </c>
      <c r="D8124">
        <v>0</v>
      </c>
    </row>
    <row r="8125" spans="1:4" x14ac:dyDescent="0.25">
      <c r="A8125" t="s">
        <v>1148</v>
      </c>
      <c r="B8125" t="s">
        <v>6037</v>
      </c>
      <c r="C8125" t="s">
        <v>1046</v>
      </c>
      <c r="D8125">
        <v>3</v>
      </c>
    </row>
    <row r="8126" spans="1:4" x14ac:dyDescent="0.25">
      <c r="A8126" t="s">
        <v>1148</v>
      </c>
      <c r="B8126" t="s">
        <v>6037</v>
      </c>
      <c r="C8126" t="s">
        <v>9</v>
      </c>
      <c r="D8126">
        <v>0</v>
      </c>
    </row>
    <row r="8127" spans="1:4" x14ac:dyDescent="0.25">
      <c r="A8127" t="s">
        <v>1148</v>
      </c>
      <c r="B8127" t="s">
        <v>6037</v>
      </c>
      <c r="C8127" t="s">
        <v>4733</v>
      </c>
      <c r="D8127">
        <v>1</v>
      </c>
    </row>
    <row r="8128" spans="1:4" x14ac:dyDescent="0.25">
      <c r="A8128" t="s">
        <v>1148</v>
      </c>
      <c r="B8128" t="s">
        <v>6037</v>
      </c>
      <c r="C8128" t="s">
        <v>4734</v>
      </c>
      <c r="D8128">
        <v>71</v>
      </c>
    </row>
    <row r="8129" spans="1:4" x14ac:dyDescent="0.25">
      <c r="A8129" t="s">
        <v>1148</v>
      </c>
      <c r="B8129" t="s">
        <v>6037</v>
      </c>
      <c r="C8129" t="s">
        <v>4735</v>
      </c>
      <c r="D8129">
        <v>0</v>
      </c>
    </row>
    <row r="8130" spans="1:4" x14ac:dyDescent="0.25">
      <c r="A8130" t="s">
        <v>1148</v>
      </c>
      <c r="B8130" t="s">
        <v>6037</v>
      </c>
      <c r="C8130" t="s">
        <v>1081</v>
      </c>
      <c r="D8130" t="s">
        <v>3111</v>
      </c>
    </row>
    <row r="8131" spans="1:4" x14ac:dyDescent="0.25">
      <c r="A8131" t="s">
        <v>1148</v>
      </c>
      <c r="B8131" t="s">
        <v>6038</v>
      </c>
      <c r="C8131" t="s">
        <v>4725</v>
      </c>
      <c r="D8131">
        <v>542</v>
      </c>
    </row>
    <row r="8132" spans="1:4" x14ac:dyDescent="0.25">
      <c r="A8132" t="s">
        <v>1148</v>
      </c>
      <c r="B8132" t="s">
        <v>6038</v>
      </c>
      <c r="C8132" t="s">
        <v>1083</v>
      </c>
      <c r="D8132" t="b">
        <v>1</v>
      </c>
    </row>
    <row r="8133" spans="1:4" x14ac:dyDescent="0.25">
      <c r="A8133" t="s">
        <v>1148</v>
      </c>
      <c r="B8133" t="s">
        <v>6038</v>
      </c>
      <c r="C8133" t="s">
        <v>4726</v>
      </c>
      <c r="D8133" t="b">
        <v>1</v>
      </c>
    </row>
    <row r="8134" spans="1:4" x14ac:dyDescent="0.25">
      <c r="A8134" t="s">
        <v>1148</v>
      </c>
      <c r="B8134" t="s">
        <v>6038</v>
      </c>
      <c r="C8134" t="s">
        <v>4727</v>
      </c>
      <c r="D8134" t="b">
        <v>1</v>
      </c>
    </row>
    <row r="8135" spans="1:4" x14ac:dyDescent="0.25">
      <c r="A8135" t="s">
        <v>1148</v>
      </c>
      <c r="B8135" t="s">
        <v>6038</v>
      </c>
      <c r="C8135" t="s">
        <v>4728</v>
      </c>
      <c r="D8135" t="b">
        <v>1</v>
      </c>
    </row>
    <row r="8136" spans="1:4" x14ac:dyDescent="0.25">
      <c r="A8136" t="s">
        <v>1148</v>
      </c>
      <c r="B8136" t="s">
        <v>6038</v>
      </c>
      <c r="C8136" t="s">
        <v>2454</v>
      </c>
      <c r="D8136" t="b">
        <v>1</v>
      </c>
    </row>
    <row r="8137" spans="1:4" x14ac:dyDescent="0.25">
      <c r="A8137" t="s">
        <v>1148</v>
      </c>
      <c r="B8137" t="s">
        <v>6038</v>
      </c>
      <c r="C8137" t="s">
        <v>4729</v>
      </c>
      <c r="D8137">
        <v>5</v>
      </c>
    </row>
    <row r="8138" spans="1:4" x14ac:dyDescent="0.25">
      <c r="A8138" t="s">
        <v>1148</v>
      </c>
      <c r="B8138" t="s">
        <v>6038</v>
      </c>
      <c r="C8138" t="s">
        <v>4730</v>
      </c>
      <c r="D8138">
        <v>0</v>
      </c>
    </row>
    <row r="8139" spans="1:4" x14ac:dyDescent="0.25">
      <c r="A8139" t="s">
        <v>1148</v>
      </c>
      <c r="B8139" t="s">
        <v>6038</v>
      </c>
      <c r="C8139" t="s">
        <v>4731</v>
      </c>
      <c r="D8139">
        <v>4</v>
      </c>
    </row>
    <row r="8140" spans="1:4" x14ac:dyDescent="0.25">
      <c r="A8140" t="s">
        <v>1148</v>
      </c>
      <c r="B8140" t="s">
        <v>6038</v>
      </c>
      <c r="C8140" t="s">
        <v>1046</v>
      </c>
      <c r="D8140">
        <v>6</v>
      </c>
    </row>
    <row r="8141" spans="1:4" x14ac:dyDescent="0.25">
      <c r="A8141" t="s">
        <v>1148</v>
      </c>
      <c r="B8141" t="s">
        <v>6038</v>
      </c>
      <c r="C8141" t="s">
        <v>9</v>
      </c>
      <c r="D8141">
        <v>0</v>
      </c>
    </row>
    <row r="8142" spans="1:4" x14ac:dyDescent="0.25">
      <c r="A8142" t="s">
        <v>1148</v>
      </c>
      <c r="B8142" t="s">
        <v>6038</v>
      </c>
      <c r="C8142" t="s">
        <v>4733</v>
      </c>
      <c r="D8142">
        <v>1</v>
      </c>
    </row>
    <row r="8143" spans="1:4" x14ac:dyDescent="0.25">
      <c r="A8143" t="s">
        <v>1148</v>
      </c>
      <c r="B8143" t="s">
        <v>6038</v>
      </c>
      <c r="C8143" t="s">
        <v>4734</v>
      </c>
      <c r="D8143">
        <v>72</v>
      </c>
    </row>
    <row r="8144" spans="1:4" x14ac:dyDescent="0.25">
      <c r="A8144" t="s">
        <v>1148</v>
      </c>
      <c r="B8144" t="s">
        <v>6038</v>
      </c>
      <c r="C8144" t="s">
        <v>4735</v>
      </c>
      <c r="D8144">
        <v>0</v>
      </c>
    </row>
    <row r="8145" spans="1:4" x14ac:dyDescent="0.25">
      <c r="A8145" t="s">
        <v>1148</v>
      </c>
      <c r="B8145" t="s">
        <v>6038</v>
      </c>
      <c r="C8145" t="s">
        <v>1081</v>
      </c>
      <c r="D8145" t="s">
        <v>3111</v>
      </c>
    </row>
    <row r="8146" spans="1:4" x14ac:dyDescent="0.25">
      <c r="A8146" t="s">
        <v>1148</v>
      </c>
      <c r="B8146" t="s">
        <v>6039</v>
      </c>
      <c r="C8146" t="s">
        <v>4725</v>
      </c>
      <c r="D8146">
        <v>543</v>
      </c>
    </row>
    <row r="8147" spans="1:4" x14ac:dyDescent="0.25">
      <c r="A8147" t="s">
        <v>1148</v>
      </c>
      <c r="B8147" t="s">
        <v>6039</v>
      </c>
      <c r="C8147" t="s">
        <v>1083</v>
      </c>
      <c r="D8147" t="b">
        <v>0</v>
      </c>
    </row>
    <row r="8148" spans="1:4" x14ac:dyDescent="0.25">
      <c r="A8148" t="s">
        <v>1148</v>
      </c>
      <c r="B8148" t="s">
        <v>6039</v>
      </c>
      <c r="C8148" t="s">
        <v>4726</v>
      </c>
      <c r="D8148" t="b">
        <v>1</v>
      </c>
    </row>
    <row r="8149" spans="1:4" x14ac:dyDescent="0.25">
      <c r="A8149" t="s">
        <v>1148</v>
      </c>
      <c r="B8149" t="s">
        <v>6039</v>
      </c>
      <c r="C8149" t="s">
        <v>4727</v>
      </c>
      <c r="D8149" t="b">
        <v>1</v>
      </c>
    </row>
    <row r="8150" spans="1:4" x14ac:dyDescent="0.25">
      <c r="A8150" t="s">
        <v>1148</v>
      </c>
      <c r="B8150" t="s">
        <v>6039</v>
      </c>
      <c r="C8150" t="s">
        <v>4728</v>
      </c>
      <c r="D8150" t="b">
        <v>0</v>
      </c>
    </row>
    <row r="8151" spans="1:4" x14ac:dyDescent="0.25">
      <c r="A8151" t="s">
        <v>1148</v>
      </c>
      <c r="B8151" t="s">
        <v>6039</v>
      </c>
      <c r="C8151" t="s">
        <v>2454</v>
      </c>
      <c r="D8151" t="b">
        <v>0</v>
      </c>
    </row>
    <row r="8152" spans="1:4" x14ac:dyDescent="0.25">
      <c r="A8152" t="s">
        <v>1148</v>
      </c>
      <c r="B8152" t="s">
        <v>6039</v>
      </c>
      <c r="C8152" t="s">
        <v>4729</v>
      </c>
      <c r="D8152">
        <v>0</v>
      </c>
    </row>
    <row r="8153" spans="1:4" x14ac:dyDescent="0.25">
      <c r="A8153" t="s">
        <v>1148</v>
      </c>
      <c r="B8153" t="s">
        <v>6039</v>
      </c>
      <c r="C8153" t="s">
        <v>4730</v>
      </c>
      <c r="D8153">
        <v>0</v>
      </c>
    </row>
    <row r="8154" spans="1:4" x14ac:dyDescent="0.25">
      <c r="A8154" t="s">
        <v>1148</v>
      </c>
      <c r="B8154" t="s">
        <v>6039</v>
      </c>
      <c r="C8154" t="s">
        <v>4731</v>
      </c>
      <c r="D8154">
        <v>4</v>
      </c>
    </row>
    <row r="8155" spans="1:4" x14ac:dyDescent="0.25">
      <c r="A8155" t="s">
        <v>1148</v>
      </c>
      <c r="B8155" t="s">
        <v>6039</v>
      </c>
      <c r="C8155" t="s">
        <v>1046</v>
      </c>
      <c r="D8155">
        <v>3</v>
      </c>
    </row>
    <row r="8156" spans="1:4" x14ac:dyDescent="0.25">
      <c r="A8156" t="s">
        <v>1148</v>
      </c>
      <c r="B8156" t="s">
        <v>6039</v>
      </c>
      <c r="C8156" t="s">
        <v>9</v>
      </c>
      <c r="D8156">
        <v>0</v>
      </c>
    </row>
    <row r="8157" spans="1:4" x14ac:dyDescent="0.25">
      <c r="A8157" t="s">
        <v>1148</v>
      </c>
      <c r="B8157" t="s">
        <v>6039</v>
      </c>
      <c r="C8157" t="s">
        <v>4733</v>
      </c>
      <c r="D8157">
        <v>0</v>
      </c>
    </row>
    <row r="8158" spans="1:4" x14ac:dyDescent="0.25">
      <c r="A8158" t="s">
        <v>1148</v>
      </c>
      <c r="B8158" t="s">
        <v>6039</v>
      </c>
      <c r="C8158" t="s">
        <v>4734</v>
      </c>
      <c r="D8158">
        <v>0</v>
      </c>
    </row>
    <row r="8159" spans="1:4" x14ac:dyDescent="0.25">
      <c r="A8159" t="s">
        <v>1148</v>
      </c>
      <c r="B8159" t="s">
        <v>6039</v>
      </c>
      <c r="C8159" t="s">
        <v>4735</v>
      </c>
      <c r="D8159">
        <v>0</v>
      </c>
    </row>
    <row r="8160" spans="1:4" x14ac:dyDescent="0.25">
      <c r="A8160" t="s">
        <v>1148</v>
      </c>
      <c r="B8160" t="s">
        <v>6039</v>
      </c>
      <c r="C8160" t="s">
        <v>1081</v>
      </c>
      <c r="D8160" t="s">
        <v>3111</v>
      </c>
    </row>
    <row r="8161" spans="1:4" x14ac:dyDescent="0.25">
      <c r="A8161" t="s">
        <v>139</v>
      </c>
      <c r="B8161" t="s">
        <v>2139</v>
      </c>
      <c r="C8161" t="s">
        <v>4725</v>
      </c>
      <c r="D8161">
        <v>544</v>
      </c>
    </row>
    <row r="8162" spans="1:4" x14ac:dyDescent="0.25">
      <c r="A8162" t="s">
        <v>139</v>
      </c>
      <c r="B8162" t="s">
        <v>2139</v>
      </c>
      <c r="C8162" t="s">
        <v>1083</v>
      </c>
      <c r="D8162" t="b">
        <v>1</v>
      </c>
    </row>
    <row r="8163" spans="1:4" x14ac:dyDescent="0.25">
      <c r="A8163" t="s">
        <v>139</v>
      </c>
      <c r="B8163" t="s">
        <v>2139</v>
      </c>
      <c r="C8163" t="s">
        <v>4726</v>
      </c>
      <c r="D8163" t="b">
        <v>1</v>
      </c>
    </row>
    <row r="8164" spans="1:4" x14ac:dyDescent="0.25">
      <c r="A8164" t="s">
        <v>139</v>
      </c>
      <c r="B8164" t="s">
        <v>2139</v>
      </c>
      <c r="C8164" t="s">
        <v>4727</v>
      </c>
      <c r="D8164" t="b">
        <v>1</v>
      </c>
    </row>
    <row r="8165" spans="1:4" x14ac:dyDescent="0.25">
      <c r="A8165" t="s">
        <v>139</v>
      </c>
      <c r="B8165" t="s">
        <v>2139</v>
      </c>
      <c r="C8165" t="s">
        <v>4728</v>
      </c>
      <c r="D8165" t="b">
        <v>0</v>
      </c>
    </row>
    <row r="8166" spans="1:4" x14ac:dyDescent="0.25">
      <c r="A8166" t="s">
        <v>139</v>
      </c>
      <c r="B8166" t="s">
        <v>2139</v>
      </c>
      <c r="C8166" t="s">
        <v>2454</v>
      </c>
      <c r="D8166" t="b">
        <v>0</v>
      </c>
    </row>
    <row r="8167" spans="1:4" x14ac:dyDescent="0.25">
      <c r="A8167" t="s">
        <v>139</v>
      </c>
      <c r="B8167" t="s">
        <v>2139</v>
      </c>
      <c r="C8167" t="s">
        <v>4729</v>
      </c>
      <c r="D8167">
        <v>3</v>
      </c>
    </row>
    <row r="8168" spans="1:4" x14ac:dyDescent="0.25">
      <c r="A8168" t="s">
        <v>139</v>
      </c>
      <c r="B8168" t="s">
        <v>2139</v>
      </c>
      <c r="C8168" t="s">
        <v>4730</v>
      </c>
      <c r="D8168">
        <v>0</v>
      </c>
    </row>
    <row r="8169" spans="1:4" x14ac:dyDescent="0.25">
      <c r="A8169" t="s">
        <v>139</v>
      </c>
      <c r="B8169" t="s">
        <v>2139</v>
      </c>
      <c r="C8169" t="s">
        <v>4731</v>
      </c>
      <c r="D8169">
        <v>4</v>
      </c>
    </row>
    <row r="8170" spans="1:4" x14ac:dyDescent="0.25">
      <c r="A8170" t="s">
        <v>139</v>
      </c>
      <c r="B8170" t="s">
        <v>2139</v>
      </c>
      <c r="C8170" t="s">
        <v>1046</v>
      </c>
      <c r="D8170">
        <v>0</v>
      </c>
    </row>
    <row r="8171" spans="1:4" x14ac:dyDescent="0.25">
      <c r="A8171" t="s">
        <v>139</v>
      </c>
      <c r="B8171" t="s">
        <v>2139</v>
      </c>
      <c r="C8171" t="s">
        <v>9</v>
      </c>
      <c r="D8171">
        <v>0</v>
      </c>
    </row>
    <row r="8172" spans="1:4" x14ac:dyDescent="0.25">
      <c r="A8172" t="s">
        <v>139</v>
      </c>
      <c r="B8172" t="s">
        <v>2139</v>
      </c>
      <c r="C8172" t="s">
        <v>4733</v>
      </c>
      <c r="D8172">
        <v>0</v>
      </c>
    </row>
    <row r="8173" spans="1:4" x14ac:dyDescent="0.25">
      <c r="A8173" t="s">
        <v>139</v>
      </c>
      <c r="B8173" t="s">
        <v>2139</v>
      </c>
      <c r="C8173" t="s">
        <v>4734</v>
      </c>
      <c r="D8173">
        <v>0</v>
      </c>
    </row>
    <row r="8174" spans="1:4" x14ac:dyDescent="0.25">
      <c r="A8174" t="s">
        <v>139</v>
      </c>
      <c r="B8174" t="s">
        <v>2139</v>
      </c>
      <c r="C8174" t="s">
        <v>4735</v>
      </c>
      <c r="D8174">
        <v>0</v>
      </c>
    </row>
    <row r="8175" spans="1:4" x14ac:dyDescent="0.25">
      <c r="A8175" t="s">
        <v>139</v>
      </c>
      <c r="B8175" t="s">
        <v>2139</v>
      </c>
      <c r="C8175" t="s">
        <v>1081</v>
      </c>
      <c r="D8175" t="s">
        <v>6040</v>
      </c>
    </row>
    <row r="8176" spans="1:4" x14ac:dyDescent="0.25">
      <c r="A8176" t="s">
        <v>139</v>
      </c>
      <c r="B8176" t="s">
        <v>6267</v>
      </c>
      <c r="C8176" t="s">
        <v>4725</v>
      </c>
      <c r="D8176">
        <v>545</v>
      </c>
    </row>
    <row r="8177" spans="1:4" x14ac:dyDescent="0.25">
      <c r="A8177" t="s">
        <v>139</v>
      </c>
      <c r="B8177" t="s">
        <v>6267</v>
      </c>
      <c r="C8177" t="s">
        <v>1083</v>
      </c>
      <c r="D8177" t="b">
        <v>1</v>
      </c>
    </row>
    <row r="8178" spans="1:4" x14ac:dyDescent="0.25">
      <c r="A8178" t="s">
        <v>139</v>
      </c>
      <c r="B8178" t="s">
        <v>6267</v>
      </c>
      <c r="C8178" t="s">
        <v>4726</v>
      </c>
      <c r="D8178" t="b">
        <v>1</v>
      </c>
    </row>
    <row r="8179" spans="1:4" x14ac:dyDescent="0.25">
      <c r="A8179" t="s">
        <v>139</v>
      </c>
      <c r="B8179" t="s">
        <v>6267</v>
      </c>
      <c r="C8179" t="s">
        <v>4727</v>
      </c>
      <c r="D8179" t="b">
        <v>1</v>
      </c>
    </row>
    <row r="8180" spans="1:4" x14ac:dyDescent="0.25">
      <c r="A8180" t="s">
        <v>139</v>
      </c>
      <c r="B8180" t="s">
        <v>6267</v>
      </c>
      <c r="C8180" t="s">
        <v>4728</v>
      </c>
      <c r="D8180" t="b">
        <v>0</v>
      </c>
    </row>
    <row r="8181" spans="1:4" x14ac:dyDescent="0.25">
      <c r="A8181" t="s">
        <v>139</v>
      </c>
      <c r="B8181" t="s">
        <v>6267</v>
      </c>
      <c r="C8181" t="s">
        <v>2454</v>
      </c>
      <c r="D8181" t="b">
        <v>0</v>
      </c>
    </row>
    <row r="8182" spans="1:4" x14ac:dyDescent="0.25">
      <c r="A8182" t="s">
        <v>139</v>
      </c>
      <c r="B8182" t="s">
        <v>6267</v>
      </c>
      <c r="C8182" t="s">
        <v>4729</v>
      </c>
      <c r="D8182">
        <v>3</v>
      </c>
    </row>
    <row r="8183" spans="1:4" x14ac:dyDescent="0.25">
      <c r="A8183" t="s">
        <v>139</v>
      </c>
      <c r="B8183" t="s">
        <v>6267</v>
      </c>
      <c r="C8183" t="s">
        <v>4730</v>
      </c>
      <c r="D8183">
        <v>0</v>
      </c>
    </row>
    <row r="8184" spans="1:4" x14ac:dyDescent="0.25">
      <c r="A8184" t="s">
        <v>139</v>
      </c>
      <c r="B8184" t="s">
        <v>6267</v>
      </c>
      <c r="C8184" t="s">
        <v>4731</v>
      </c>
      <c r="D8184">
        <v>4</v>
      </c>
    </row>
    <row r="8185" spans="1:4" x14ac:dyDescent="0.25">
      <c r="A8185" t="s">
        <v>139</v>
      </c>
      <c r="B8185" t="s">
        <v>6267</v>
      </c>
      <c r="C8185" t="s">
        <v>1046</v>
      </c>
      <c r="D8185">
        <v>6</v>
      </c>
    </row>
    <row r="8186" spans="1:4" x14ac:dyDescent="0.25">
      <c r="A8186" t="s">
        <v>139</v>
      </c>
      <c r="B8186" t="s">
        <v>6267</v>
      </c>
      <c r="C8186" t="s">
        <v>9</v>
      </c>
      <c r="D8186">
        <v>0</v>
      </c>
    </row>
    <row r="8187" spans="1:4" x14ac:dyDescent="0.25">
      <c r="A8187" t="s">
        <v>139</v>
      </c>
      <c r="B8187" t="s">
        <v>6267</v>
      </c>
      <c r="C8187" t="s">
        <v>4733</v>
      </c>
      <c r="D8187">
        <v>1</v>
      </c>
    </row>
    <row r="8188" spans="1:4" x14ac:dyDescent="0.25">
      <c r="A8188" t="s">
        <v>139</v>
      </c>
      <c r="B8188" t="s">
        <v>6267</v>
      </c>
      <c r="C8188" t="s">
        <v>4734</v>
      </c>
      <c r="D8188">
        <v>527</v>
      </c>
    </row>
    <row r="8189" spans="1:4" x14ac:dyDescent="0.25">
      <c r="A8189" t="s">
        <v>139</v>
      </c>
      <c r="B8189" t="s">
        <v>6267</v>
      </c>
      <c r="C8189" t="s">
        <v>4735</v>
      </c>
      <c r="D8189">
        <v>0</v>
      </c>
    </row>
    <row r="8190" spans="1:4" x14ac:dyDescent="0.25">
      <c r="A8190" t="s">
        <v>139</v>
      </c>
      <c r="B8190" t="s">
        <v>6267</v>
      </c>
      <c r="C8190" t="s">
        <v>1081</v>
      </c>
      <c r="D8190" t="s">
        <v>4741</v>
      </c>
    </row>
    <row r="8191" spans="1:4" x14ac:dyDescent="0.25">
      <c r="A8191" t="s">
        <v>139</v>
      </c>
      <c r="B8191" t="s">
        <v>6268</v>
      </c>
      <c r="C8191" t="s">
        <v>4725</v>
      </c>
      <c r="D8191">
        <v>546</v>
      </c>
    </row>
    <row r="8192" spans="1:4" x14ac:dyDescent="0.25">
      <c r="A8192" t="s">
        <v>139</v>
      </c>
      <c r="B8192" t="s">
        <v>6268</v>
      </c>
      <c r="C8192" t="s">
        <v>1083</v>
      </c>
      <c r="D8192" t="b">
        <v>1</v>
      </c>
    </row>
    <row r="8193" spans="1:4" x14ac:dyDescent="0.25">
      <c r="A8193" t="s">
        <v>139</v>
      </c>
      <c r="B8193" t="s">
        <v>6268</v>
      </c>
      <c r="C8193" t="s">
        <v>4726</v>
      </c>
      <c r="D8193" t="b">
        <v>1</v>
      </c>
    </row>
    <row r="8194" spans="1:4" x14ac:dyDescent="0.25">
      <c r="A8194" t="s">
        <v>139</v>
      </c>
      <c r="B8194" t="s">
        <v>6268</v>
      </c>
      <c r="C8194" t="s">
        <v>4727</v>
      </c>
      <c r="D8194" t="b">
        <v>1</v>
      </c>
    </row>
    <row r="8195" spans="1:4" x14ac:dyDescent="0.25">
      <c r="A8195" t="s">
        <v>139</v>
      </c>
      <c r="B8195" t="s">
        <v>6268</v>
      </c>
      <c r="C8195" t="s">
        <v>4728</v>
      </c>
      <c r="D8195" t="b">
        <v>0</v>
      </c>
    </row>
    <row r="8196" spans="1:4" x14ac:dyDescent="0.25">
      <c r="A8196" t="s">
        <v>139</v>
      </c>
      <c r="B8196" t="s">
        <v>6268</v>
      </c>
      <c r="C8196" t="s">
        <v>2454</v>
      </c>
      <c r="D8196" t="b">
        <v>0</v>
      </c>
    </row>
    <row r="8197" spans="1:4" x14ac:dyDescent="0.25">
      <c r="A8197" t="s">
        <v>139</v>
      </c>
      <c r="B8197" t="s">
        <v>6268</v>
      </c>
      <c r="C8197" t="s">
        <v>4729</v>
      </c>
      <c r="D8197">
        <v>3</v>
      </c>
    </row>
    <row r="8198" spans="1:4" x14ac:dyDescent="0.25">
      <c r="A8198" t="s">
        <v>139</v>
      </c>
      <c r="B8198" t="s">
        <v>6268</v>
      </c>
      <c r="C8198" t="s">
        <v>4730</v>
      </c>
      <c r="D8198">
        <v>0</v>
      </c>
    </row>
    <row r="8199" spans="1:4" x14ac:dyDescent="0.25">
      <c r="A8199" t="s">
        <v>139</v>
      </c>
      <c r="B8199" t="s">
        <v>6268</v>
      </c>
      <c r="C8199" t="s">
        <v>4731</v>
      </c>
      <c r="D8199">
        <v>4</v>
      </c>
    </row>
    <row r="8200" spans="1:4" x14ac:dyDescent="0.25">
      <c r="A8200" t="s">
        <v>139</v>
      </c>
      <c r="B8200" t="s">
        <v>6268</v>
      </c>
      <c r="C8200" t="s">
        <v>1046</v>
      </c>
      <c r="D8200">
        <v>6</v>
      </c>
    </row>
    <row r="8201" spans="1:4" x14ac:dyDescent="0.25">
      <c r="A8201" t="s">
        <v>139</v>
      </c>
      <c r="B8201" t="s">
        <v>6268</v>
      </c>
      <c r="C8201" t="s">
        <v>9</v>
      </c>
      <c r="D8201">
        <v>0</v>
      </c>
    </row>
    <row r="8202" spans="1:4" x14ac:dyDescent="0.25">
      <c r="A8202" t="s">
        <v>139</v>
      </c>
      <c r="B8202" t="s">
        <v>6268</v>
      </c>
      <c r="C8202" t="s">
        <v>4733</v>
      </c>
      <c r="D8202">
        <v>1</v>
      </c>
    </row>
    <row r="8203" spans="1:4" x14ac:dyDescent="0.25">
      <c r="A8203" t="s">
        <v>139</v>
      </c>
      <c r="B8203" t="s">
        <v>6268</v>
      </c>
      <c r="C8203" t="s">
        <v>4734</v>
      </c>
      <c r="D8203">
        <v>530</v>
      </c>
    </row>
    <row r="8204" spans="1:4" x14ac:dyDescent="0.25">
      <c r="A8204" t="s">
        <v>139</v>
      </c>
      <c r="B8204" t="s">
        <v>6268</v>
      </c>
      <c r="C8204" t="s">
        <v>4735</v>
      </c>
      <c r="D8204">
        <v>0</v>
      </c>
    </row>
    <row r="8205" spans="1:4" x14ac:dyDescent="0.25">
      <c r="A8205" t="s">
        <v>139</v>
      </c>
      <c r="B8205" t="s">
        <v>6268</v>
      </c>
      <c r="C8205" t="s">
        <v>1081</v>
      </c>
      <c r="D8205" t="s">
        <v>3111</v>
      </c>
    </row>
    <row r="8206" spans="1:4" x14ac:dyDescent="0.25">
      <c r="A8206" t="s">
        <v>139</v>
      </c>
      <c r="B8206" t="s">
        <v>2144</v>
      </c>
      <c r="C8206" t="s">
        <v>4725</v>
      </c>
      <c r="D8206">
        <v>547</v>
      </c>
    </row>
    <row r="8207" spans="1:4" x14ac:dyDescent="0.25">
      <c r="A8207" t="s">
        <v>139</v>
      </c>
      <c r="B8207" t="s">
        <v>2144</v>
      </c>
      <c r="C8207" t="s">
        <v>1083</v>
      </c>
      <c r="D8207" t="b">
        <v>1</v>
      </c>
    </row>
    <row r="8208" spans="1:4" x14ac:dyDescent="0.25">
      <c r="A8208" t="s">
        <v>139</v>
      </c>
      <c r="B8208" t="s">
        <v>2144</v>
      </c>
      <c r="C8208" t="s">
        <v>4726</v>
      </c>
      <c r="D8208" t="b">
        <v>1</v>
      </c>
    </row>
    <row r="8209" spans="1:4" x14ac:dyDescent="0.25">
      <c r="A8209" t="s">
        <v>139</v>
      </c>
      <c r="B8209" t="s">
        <v>2144</v>
      </c>
      <c r="C8209" t="s">
        <v>4727</v>
      </c>
      <c r="D8209" t="b">
        <v>1</v>
      </c>
    </row>
    <row r="8210" spans="1:4" x14ac:dyDescent="0.25">
      <c r="A8210" t="s">
        <v>139</v>
      </c>
      <c r="B8210" t="s">
        <v>2144</v>
      </c>
      <c r="C8210" t="s">
        <v>4728</v>
      </c>
      <c r="D8210" t="b">
        <v>1</v>
      </c>
    </row>
    <row r="8211" spans="1:4" x14ac:dyDescent="0.25">
      <c r="A8211" t="s">
        <v>139</v>
      </c>
      <c r="B8211" t="s">
        <v>2144</v>
      </c>
      <c r="C8211" t="s">
        <v>2454</v>
      </c>
      <c r="D8211" t="b">
        <v>0</v>
      </c>
    </row>
    <row r="8212" spans="1:4" x14ac:dyDescent="0.25">
      <c r="A8212" t="s">
        <v>139</v>
      </c>
      <c r="B8212" t="s">
        <v>2144</v>
      </c>
      <c r="C8212" t="s">
        <v>4729</v>
      </c>
      <c r="D8212">
        <v>3</v>
      </c>
    </row>
    <row r="8213" spans="1:4" x14ac:dyDescent="0.25">
      <c r="A8213" t="s">
        <v>139</v>
      </c>
      <c r="B8213" t="s">
        <v>2144</v>
      </c>
      <c r="C8213" t="s">
        <v>4730</v>
      </c>
      <c r="D8213">
        <v>0</v>
      </c>
    </row>
    <row r="8214" spans="1:4" x14ac:dyDescent="0.25">
      <c r="A8214" t="s">
        <v>139</v>
      </c>
      <c r="B8214" t="s">
        <v>2144</v>
      </c>
      <c r="C8214" t="s">
        <v>4731</v>
      </c>
      <c r="D8214">
        <v>4</v>
      </c>
    </row>
    <row r="8215" spans="1:4" x14ac:dyDescent="0.25">
      <c r="A8215" t="s">
        <v>139</v>
      </c>
      <c r="B8215" t="s">
        <v>2144</v>
      </c>
      <c r="C8215" t="s">
        <v>1046</v>
      </c>
      <c r="D8215">
        <v>0</v>
      </c>
    </row>
    <row r="8216" spans="1:4" x14ac:dyDescent="0.25">
      <c r="A8216" t="s">
        <v>139</v>
      </c>
      <c r="B8216" t="s">
        <v>2144</v>
      </c>
      <c r="C8216" t="s">
        <v>9</v>
      </c>
      <c r="D8216">
        <v>0</v>
      </c>
    </row>
    <row r="8217" spans="1:4" x14ac:dyDescent="0.25">
      <c r="A8217" t="s">
        <v>139</v>
      </c>
      <c r="B8217" t="s">
        <v>2144</v>
      </c>
      <c r="C8217" t="s">
        <v>4733</v>
      </c>
      <c r="D8217">
        <v>0</v>
      </c>
    </row>
    <row r="8218" spans="1:4" x14ac:dyDescent="0.25">
      <c r="A8218" t="s">
        <v>139</v>
      </c>
      <c r="B8218" t="s">
        <v>2144</v>
      </c>
      <c r="C8218" t="s">
        <v>4734</v>
      </c>
      <c r="D8218">
        <v>0</v>
      </c>
    </row>
    <row r="8219" spans="1:4" x14ac:dyDescent="0.25">
      <c r="A8219" t="s">
        <v>139</v>
      </c>
      <c r="B8219" t="s">
        <v>2144</v>
      </c>
      <c r="C8219" t="s">
        <v>4735</v>
      </c>
      <c r="D8219">
        <v>0</v>
      </c>
    </row>
    <row r="8220" spans="1:4" x14ac:dyDescent="0.25">
      <c r="A8220" t="s">
        <v>139</v>
      </c>
      <c r="B8220" t="s">
        <v>2144</v>
      </c>
      <c r="C8220" t="s">
        <v>1081</v>
      </c>
      <c r="D8220" t="s">
        <v>4741</v>
      </c>
    </row>
    <row r="8221" spans="1:4" x14ac:dyDescent="0.25">
      <c r="A8221" t="s">
        <v>139</v>
      </c>
      <c r="B8221" t="s">
        <v>770</v>
      </c>
      <c r="C8221" t="s">
        <v>4725</v>
      </c>
      <c r="D8221">
        <v>548</v>
      </c>
    </row>
    <row r="8222" spans="1:4" x14ac:dyDescent="0.25">
      <c r="A8222" t="s">
        <v>139</v>
      </c>
      <c r="B8222" t="s">
        <v>770</v>
      </c>
      <c r="C8222" t="s">
        <v>1083</v>
      </c>
      <c r="D8222" t="b">
        <v>0</v>
      </c>
    </row>
    <row r="8223" spans="1:4" x14ac:dyDescent="0.25">
      <c r="A8223" t="s">
        <v>139</v>
      </c>
      <c r="B8223" t="s">
        <v>770</v>
      </c>
      <c r="C8223" t="s">
        <v>4726</v>
      </c>
      <c r="D8223" t="b">
        <v>0</v>
      </c>
    </row>
    <row r="8224" spans="1:4" x14ac:dyDescent="0.25">
      <c r="A8224" t="s">
        <v>139</v>
      </c>
      <c r="B8224" t="s">
        <v>770</v>
      </c>
      <c r="C8224" t="s">
        <v>4727</v>
      </c>
      <c r="D8224" t="b">
        <v>0</v>
      </c>
    </row>
    <row r="8225" spans="1:4" x14ac:dyDescent="0.25">
      <c r="A8225" t="s">
        <v>139</v>
      </c>
      <c r="B8225" t="s">
        <v>770</v>
      </c>
      <c r="C8225" t="s">
        <v>4728</v>
      </c>
      <c r="D8225" t="b">
        <v>0</v>
      </c>
    </row>
    <row r="8226" spans="1:4" x14ac:dyDescent="0.25">
      <c r="A8226" t="s">
        <v>139</v>
      </c>
      <c r="B8226" t="s">
        <v>770</v>
      </c>
      <c r="C8226" t="s">
        <v>2454</v>
      </c>
      <c r="D8226" t="b">
        <v>0</v>
      </c>
    </row>
    <row r="8227" spans="1:4" x14ac:dyDescent="0.25">
      <c r="A8227" t="s">
        <v>139</v>
      </c>
      <c r="B8227" t="s">
        <v>770</v>
      </c>
      <c r="C8227" t="s">
        <v>4729</v>
      </c>
      <c r="D8227">
        <v>0</v>
      </c>
    </row>
    <row r="8228" spans="1:4" x14ac:dyDescent="0.25">
      <c r="A8228" t="s">
        <v>139</v>
      </c>
      <c r="B8228" t="s">
        <v>770</v>
      </c>
      <c r="C8228" t="s">
        <v>4730</v>
      </c>
      <c r="D8228">
        <v>0</v>
      </c>
    </row>
    <row r="8229" spans="1:4" x14ac:dyDescent="0.25">
      <c r="A8229" t="s">
        <v>139</v>
      </c>
      <c r="B8229" t="s">
        <v>770</v>
      </c>
      <c r="C8229" t="s">
        <v>4731</v>
      </c>
      <c r="D8229">
        <v>0</v>
      </c>
    </row>
    <row r="8230" spans="1:4" x14ac:dyDescent="0.25">
      <c r="A8230" t="s">
        <v>139</v>
      </c>
      <c r="B8230" t="s">
        <v>770</v>
      </c>
      <c r="C8230" t="s">
        <v>1046</v>
      </c>
      <c r="D8230">
        <v>0</v>
      </c>
    </row>
    <row r="8231" spans="1:4" x14ac:dyDescent="0.25">
      <c r="A8231" t="s">
        <v>139</v>
      </c>
      <c r="B8231" t="s">
        <v>770</v>
      </c>
      <c r="C8231" t="s">
        <v>9</v>
      </c>
      <c r="D8231">
        <v>0</v>
      </c>
    </row>
    <row r="8232" spans="1:4" x14ac:dyDescent="0.25">
      <c r="A8232" t="s">
        <v>139</v>
      </c>
      <c r="B8232" t="s">
        <v>770</v>
      </c>
      <c r="C8232" t="s">
        <v>4733</v>
      </c>
      <c r="D8232">
        <v>0</v>
      </c>
    </row>
    <row r="8233" spans="1:4" x14ac:dyDescent="0.25">
      <c r="A8233" t="s">
        <v>139</v>
      </c>
      <c r="B8233" t="s">
        <v>770</v>
      </c>
      <c r="C8233" t="s">
        <v>4734</v>
      </c>
      <c r="D8233">
        <v>0</v>
      </c>
    </row>
    <row r="8234" spans="1:4" x14ac:dyDescent="0.25">
      <c r="A8234" t="s">
        <v>139</v>
      </c>
      <c r="B8234" t="s">
        <v>770</v>
      </c>
      <c r="C8234" t="s">
        <v>4735</v>
      </c>
      <c r="D8234">
        <v>0</v>
      </c>
    </row>
    <row r="8235" spans="1:4" x14ac:dyDescent="0.25">
      <c r="A8235" t="s">
        <v>139</v>
      </c>
      <c r="B8235" t="s">
        <v>770</v>
      </c>
      <c r="C8235" t="s">
        <v>1081</v>
      </c>
      <c r="D8235" t="s">
        <v>3111</v>
      </c>
    </row>
    <row r="8236" spans="1:4" x14ac:dyDescent="0.25">
      <c r="A8236" t="s">
        <v>139</v>
      </c>
      <c r="B8236" t="s">
        <v>2147</v>
      </c>
      <c r="C8236" t="s">
        <v>4725</v>
      </c>
      <c r="D8236">
        <v>549</v>
      </c>
    </row>
    <row r="8237" spans="1:4" x14ac:dyDescent="0.25">
      <c r="A8237" t="s">
        <v>139</v>
      </c>
      <c r="B8237" t="s">
        <v>2147</v>
      </c>
      <c r="C8237" t="s">
        <v>1083</v>
      </c>
      <c r="D8237" t="b">
        <v>1</v>
      </c>
    </row>
    <row r="8238" spans="1:4" x14ac:dyDescent="0.25">
      <c r="A8238" t="s">
        <v>139</v>
      </c>
      <c r="B8238" t="s">
        <v>2147</v>
      </c>
      <c r="C8238" t="s">
        <v>4726</v>
      </c>
      <c r="D8238" t="b">
        <v>1</v>
      </c>
    </row>
    <row r="8239" spans="1:4" x14ac:dyDescent="0.25">
      <c r="A8239" t="s">
        <v>139</v>
      </c>
      <c r="B8239" t="s">
        <v>2147</v>
      </c>
      <c r="C8239" t="s">
        <v>4727</v>
      </c>
      <c r="D8239" t="b">
        <v>1</v>
      </c>
    </row>
    <row r="8240" spans="1:4" x14ac:dyDescent="0.25">
      <c r="A8240" t="s">
        <v>139</v>
      </c>
      <c r="B8240" t="s">
        <v>2147</v>
      </c>
      <c r="C8240" t="s">
        <v>4728</v>
      </c>
      <c r="D8240" t="b">
        <v>0</v>
      </c>
    </row>
    <row r="8241" spans="1:4" x14ac:dyDescent="0.25">
      <c r="A8241" t="s">
        <v>139</v>
      </c>
      <c r="B8241" t="s">
        <v>2147</v>
      </c>
      <c r="C8241" t="s">
        <v>2454</v>
      </c>
      <c r="D8241" t="b">
        <v>0</v>
      </c>
    </row>
    <row r="8242" spans="1:4" x14ac:dyDescent="0.25">
      <c r="A8242" t="s">
        <v>139</v>
      </c>
      <c r="B8242" t="s">
        <v>2147</v>
      </c>
      <c r="C8242" t="s">
        <v>4729</v>
      </c>
      <c r="D8242">
        <v>3</v>
      </c>
    </row>
    <row r="8243" spans="1:4" x14ac:dyDescent="0.25">
      <c r="A8243" t="s">
        <v>139</v>
      </c>
      <c r="B8243" t="s">
        <v>2147</v>
      </c>
      <c r="C8243" t="s">
        <v>4730</v>
      </c>
      <c r="D8243">
        <v>0</v>
      </c>
    </row>
    <row r="8244" spans="1:4" x14ac:dyDescent="0.25">
      <c r="A8244" t="s">
        <v>139</v>
      </c>
      <c r="B8244" t="s">
        <v>2147</v>
      </c>
      <c r="C8244" t="s">
        <v>4731</v>
      </c>
      <c r="D8244">
        <v>4</v>
      </c>
    </row>
    <row r="8245" spans="1:4" x14ac:dyDescent="0.25">
      <c r="A8245" t="s">
        <v>139</v>
      </c>
      <c r="B8245" t="s">
        <v>2147</v>
      </c>
      <c r="C8245" t="s">
        <v>1046</v>
      </c>
      <c r="D8245">
        <v>6</v>
      </c>
    </row>
    <row r="8246" spans="1:4" x14ac:dyDescent="0.25">
      <c r="A8246" t="s">
        <v>139</v>
      </c>
      <c r="B8246" t="s">
        <v>2147</v>
      </c>
      <c r="C8246" t="s">
        <v>9</v>
      </c>
      <c r="D8246">
        <v>0</v>
      </c>
    </row>
    <row r="8247" spans="1:4" x14ac:dyDescent="0.25">
      <c r="A8247" t="s">
        <v>139</v>
      </c>
      <c r="B8247" t="s">
        <v>2147</v>
      </c>
      <c r="C8247" t="s">
        <v>4733</v>
      </c>
      <c r="D8247">
        <v>1</v>
      </c>
    </row>
    <row r="8248" spans="1:4" x14ac:dyDescent="0.25">
      <c r="A8248" t="s">
        <v>139</v>
      </c>
      <c r="B8248" t="s">
        <v>2147</v>
      </c>
      <c r="C8248" t="s">
        <v>4734</v>
      </c>
      <c r="D8248">
        <v>515</v>
      </c>
    </row>
    <row r="8249" spans="1:4" x14ac:dyDescent="0.25">
      <c r="A8249" t="s">
        <v>139</v>
      </c>
      <c r="B8249" t="s">
        <v>2147</v>
      </c>
      <c r="C8249" t="s">
        <v>4735</v>
      </c>
      <c r="D8249">
        <v>0</v>
      </c>
    </row>
    <row r="8250" spans="1:4" x14ac:dyDescent="0.25">
      <c r="A8250" t="s">
        <v>139</v>
      </c>
      <c r="B8250" t="s">
        <v>2147</v>
      </c>
      <c r="C8250" t="s">
        <v>1081</v>
      </c>
      <c r="D8250" t="s">
        <v>4741</v>
      </c>
    </row>
    <row r="8251" spans="1:4" x14ac:dyDescent="0.25">
      <c r="A8251" t="s">
        <v>139</v>
      </c>
      <c r="B8251" t="s">
        <v>2148</v>
      </c>
      <c r="C8251" t="s">
        <v>4725</v>
      </c>
      <c r="D8251">
        <v>550</v>
      </c>
    </row>
    <row r="8252" spans="1:4" x14ac:dyDescent="0.25">
      <c r="A8252" t="s">
        <v>139</v>
      </c>
      <c r="B8252" t="s">
        <v>2148</v>
      </c>
      <c r="C8252" t="s">
        <v>1083</v>
      </c>
      <c r="D8252" t="b">
        <v>0</v>
      </c>
    </row>
    <row r="8253" spans="1:4" x14ac:dyDescent="0.25">
      <c r="A8253" t="s">
        <v>139</v>
      </c>
      <c r="B8253" t="s">
        <v>2148</v>
      </c>
      <c r="C8253" t="s">
        <v>4726</v>
      </c>
      <c r="D8253" t="b">
        <v>1</v>
      </c>
    </row>
    <row r="8254" spans="1:4" x14ac:dyDescent="0.25">
      <c r="A8254" t="s">
        <v>139</v>
      </c>
      <c r="B8254" t="s">
        <v>2148</v>
      </c>
      <c r="C8254" t="s">
        <v>4727</v>
      </c>
      <c r="D8254" t="b">
        <v>1</v>
      </c>
    </row>
    <row r="8255" spans="1:4" x14ac:dyDescent="0.25">
      <c r="A8255" t="s">
        <v>139</v>
      </c>
      <c r="B8255" t="s">
        <v>2148</v>
      </c>
      <c r="C8255" t="s">
        <v>4728</v>
      </c>
      <c r="D8255" t="b">
        <v>0</v>
      </c>
    </row>
    <row r="8256" spans="1:4" x14ac:dyDescent="0.25">
      <c r="A8256" t="s">
        <v>139</v>
      </c>
      <c r="B8256" t="s">
        <v>2148</v>
      </c>
      <c r="C8256" t="s">
        <v>2454</v>
      </c>
      <c r="D8256" t="b">
        <v>0</v>
      </c>
    </row>
    <row r="8257" spans="1:4" x14ac:dyDescent="0.25">
      <c r="A8257" t="s">
        <v>139</v>
      </c>
      <c r="B8257" t="s">
        <v>2148</v>
      </c>
      <c r="C8257" t="s">
        <v>4729</v>
      </c>
      <c r="D8257">
        <v>3</v>
      </c>
    </row>
    <row r="8258" spans="1:4" x14ac:dyDescent="0.25">
      <c r="A8258" t="s">
        <v>139</v>
      </c>
      <c r="B8258" t="s">
        <v>2148</v>
      </c>
      <c r="C8258" t="s">
        <v>4730</v>
      </c>
      <c r="D8258">
        <v>0</v>
      </c>
    </row>
    <row r="8259" spans="1:4" x14ac:dyDescent="0.25">
      <c r="A8259" t="s">
        <v>139</v>
      </c>
      <c r="B8259" t="s">
        <v>2148</v>
      </c>
      <c r="C8259" t="s">
        <v>4731</v>
      </c>
      <c r="D8259">
        <v>4</v>
      </c>
    </row>
    <row r="8260" spans="1:4" x14ac:dyDescent="0.25">
      <c r="A8260" t="s">
        <v>139</v>
      </c>
      <c r="B8260" t="s">
        <v>2148</v>
      </c>
      <c r="C8260" t="s">
        <v>1046</v>
      </c>
      <c r="D8260">
        <v>6</v>
      </c>
    </row>
    <row r="8261" spans="1:4" x14ac:dyDescent="0.25">
      <c r="A8261" t="s">
        <v>139</v>
      </c>
      <c r="B8261" t="s">
        <v>2148</v>
      </c>
      <c r="C8261" t="s">
        <v>9</v>
      </c>
      <c r="D8261">
        <v>0</v>
      </c>
    </row>
    <row r="8262" spans="1:4" x14ac:dyDescent="0.25">
      <c r="A8262" t="s">
        <v>139</v>
      </c>
      <c r="B8262" t="s">
        <v>2148</v>
      </c>
      <c r="C8262" t="s">
        <v>4733</v>
      </c>
      <c r="D8262">
        <v>0</v>
      </c>
    </row>
    <row r="8263" spans="1:4" x14ac:dyDescent="0.25">
      <c r="A8263" t="s">
        <v>139</v>
      </c>
      <c r="B8263" t="s">
        <v>2148</v>
      </c>
      <c r="C8263" t="s">
        <v>4734</v>
      </c>
      <c r="D8263">
        <v>0</v>
      </c>
    </row>
    <row r="8264" spans="1:4" x14ac:dyDescent="0.25">
      <c r="A8264" t="s">
        <v>139</v>
      </c>
      <c r="B8264" t="s">
        <v>2148</v>
      </c>
      <c r="C8264" t="s">
        <v>4735</v>
      </c>
      <c r="D8264">
        <v>0</v>
      </c>
    </row>
    <row r="8265" spans="1:4" x14ac:dyDescent="0.25">
      <c r="A8265" t="s">
        <v>139</v>
      </c>
      <c r="B8265" t="s">
        <v>2148</v>
      </c>
      <c r="C8265" t="s">
        <v>1081</v>
      </c>
      <c r="D8265" t="s">
        <v>4741</v>
      </c>
    </row>
    <row r="8266" spans="1:4" x14ac:dyDescent="0.25">
      <c r="A8266" t="s">
        <v>139</v>
      </c>
      <c r="B8266" t="s">
        <v>6269</v>
      </c>
      <c r="C8266" t="s">
        <v>4725</v>
      </c>
      <c r="D8266">
        <v>551</v>
      </c>
    </row>
    <row r="8267" spans="1:4" x14ac:dyDescent="0.25">
      <c r="A8267" t="s">
        <v>139</v>
      </c>
      <c r="B8267" t="s">
        <v>6269</v>
      </c>
      <c r="C8267" t="s">
        <v>1083</v>
      </c>
      <c r="D8267" t="b">
        <v>1</v>
      </c>
    </row>
    <row r="8268" spans="1:4" x14ac:dyDescent="0.25">
      <c r="A8268" t="s">
        <v>139</v>
      </c>
      <c r="B8268" t="s">
        <v>6269</v>
      </c>
      <c r="C8268" t="s">
        <v>4726</v>
      </c>
      <c r="D8268" t="b">
        <v>1</v>
      </c>
    </row>
    <row r="8269" spans="1:4" x14ac:dyDescent="0.25">
      <c r="A8269" t="s">
        <v>139</v>
      </c>
      <c r="B8269" t="s">
        <v>6269</v>
      </c>
      <c r="C8269" t="s">
        <v>4727</v>
      </c>
      <c r="D8269" t="b">
        <v>1</v>
      </c>
    </row>
    <row r="8270" spans="1:4" x14ac:dyDescent="0.25">
      <c r="A8270" t="s">
        <v>139</v>
      </c>
      <c r="B8270" t="s">
        <v>6269</v>
      </c>
      <c r="C8270" t="s">
        <v>4728</v>
      </c>
      <c r="D8270" t="b">
        <v>1</v>
      </c>
    </row>
    <row r="8271" spans="1:4" x14ac:dyDescent="0.25">
      <c r="A8271" t="s">
        <v>139</v>
      </c>
      <c r="B8271" t="s">
        <v>6269</v>
      </c>
      <c r="C8271" t="s">
        <v>2454</v>
      </c>
      <c r="D8271" t="b">
        <v>0</v>
      </c>
    </row>
    <row r="8272" spans="1:4" x14ac:dyDescent="0.25">
      <c r="A8272" t="s">
        <v>139</v>
      </c>
      <c r="B8272" t="s">
        <v>6269</v>
      </c>
      <c r="C8272" t="s">
        <v>4729</v>
      </c>
      <c r="D8272">
        <v>3</v>
      </c>
    </row>
    <row r="8273" spans="1:4" x14ac:dyDescent="0.25">
      <c r="A8273" t="s">
        <v>139</v>
      </c>
      <c r="B8273" t="s">
        <v>6269</v>
      </c>
      <c r="C8273" t="s">
        <v>4730</v>
      </c>
      <c r="D8273">
        <v>0</v>
      </c>
    </row>
    <row r="8274" spans="1:4" x14ac:dyDescent="0.25">
      <c r="A8274" t="s">
        <v>139</v>
      </c>
      <c r="B8274" t="s">
        <v>6269</v>
      </c>
      <c r="C8274" t="s">
        <v>4731</v>
      </c>
      <c r="D8274">
        <v>4</v>
      </c>
    </row>
    <row r="8275" spans="1:4" x14ac:dyDescent="0.25">
      <c r="A8275" t="s">
        <v>139</v>
      </c>
      <c r="B8275" t="s">
        <v>6269</v>
      </c>
      <c r="C8275" t="s">
        <v>1046</v>
      </c>
      <c r="D8275">
        <v>6</v>
      </c>
    </row>
    <row r="8276" spans="1:4" x14ac:dyDescent="0.25">
      <c r="A8276" t="s">
        <v>139</v>
      </c>
      <c r="B8276" t="s">
        <v>6269</v>
      </c>
      <c r="C8276" t="s">
        <v>9</v>
      </c>
      <c r="D8276">
        <v>0</v>
      </c>
    </row>
    <row r="8277" spans="1:4" x14ac:dyDescent="0.25">
      <c r="A8277" t="s">
        <v>139</v>
      </c>
      <c r="B8277" t="s">
        <v>6269</v>
      </c>
      <c r="C8277" t="s">
        <v>4733</v>
      </c>
      <c r="D8277">
        <v>1</v>
      </c>
    </row>
    <row r="8278" spans="1:4" x14ac:dyDescent="0.25">
      <c r="A8278" t="s">
        <v>139</v>
      </c>
      <c r="B8278" t="s">
        <v>6269</v>
      </c>
      <c r="C8278" t="s">
        <v>4734</v>
      </c>
      <c r="D8278">
        <v>532</v>
      </c>
    </row>
    <row r="8279" spans="1:4" x14ac:dyDescent="0.25">
      <c r="A8279" t="s">
        <v>139</v>
      </c>
      <c r="B8279" t="s">
        <v>6269</v>
      </c>
      <c r="C8279" t="s">
        <v>4735</v>
      </c>
      <c r="D8279">
        <v>0</v>
      </c>
    </row>
    <row r="8280" spans="1:4" x14ac:dyDescent="0.25">
      <c r="A8280" t="s">
        <v>139</v>
      </c>
      <c r="B8280" t="s">
        <v>6269</v>
      </c>
      <c r="C8280" t="s">
        <v>1081</v>
      </c>
      <c r="D8280" t="s">
        <v>3111</v>
      </c>
    </row>
    <row r="8281" spans="1:4" x14ac:dyDescent="0.25">
      <c r="A8281" t="s">
        <v>139</v>
      </c>
      <c r="B8281" t="s">
        <v>2151</v>
      </c>
      <c r="C8281" t="s">
        <v>4725</v>
      </c>
      <c r="D8281">
        <v>552</v>
      </c>
    </row>
    <row r="8282" spans="1:4" x14ac:dyDescent="0.25">
      <c r="A8282" t="s">
        <v>139</v>
      </c>
      <c r="B8282" t="s">
        <v>2151</v>
      </c>
      <c r="C8282" t="s">
        <v>1083</v>
      </c>
      <c r="D8282" t="b">
        <v>1</v>
      </c>
    </row>
    <row r="8283" spans="1:4" x14ac:dyDescent="0.25">
      <c r="A8283" t="s">
        <v>139</v>
      </c>
      <c r="B8283" t="s">
        <v>2151</v>
      </c>
      <c r="C8283" t="s">
        <v>4726</v>
      </c>
      <c r="D8283" t="b">
        <v>1</v>
      </c>
    </row>
    <row r="8284" spans="1:4" x14ac:dyDescent="0.25">
      <c r="A8284" t="s">
        <v>139</v>
      </c>
      <c r="B8284" t="s">
        <v>2151</v>
      </c>
      <c r="C8284" t="s">
        <v>4727</v>
      </c>
      <c r="D8284" t="b">
        <v>1</v>
      </c>
    </row>
    <row r="8285" spans="1:4" x14ac:dyDescent="0.25">
      <c r="A8285" t="s">
        <v>139</v>
      </c>
      <c r="B8285" t="s">
        <v>2151</v>
      </c>
      <c r="C8285" t="s">
        <v>4728</v>
      </c>
      <c r="D8285" t="b">
        <v>1</v>
      </c>
    </row>
    <row r="8286" spans="1:4" x14ac:dyDescent="0.25">
      <c r="A8286" t="s">
        <v>139</v>
      </c>
      <c r="B8286" t="s">
        <v>2151</v>
      </c>
      <c r="C8286" t="s">
        <v>2454</v>
      </c>
      <c r="D8286" t="b">
        <v>0</v>
      </c>
    </row>
    <row r="8287" spans="1:4" x14ac:dyDescent="0.25">
      <c r="A8287" t="s">
        <v>139</v>
      </c>
      <c r="B8287" t="s">
        <v>2151</v>
      </c>
      <c r="C8287" t="s">
        <v>4729</v>
      </c>
      <c r="D8287">
        <v>3</v>
      </c>
    </row>
    <row r="8288" spans="1:4" x14ac:dyDescent="0.25">
      <c r="A8288" t="s">
        <v>139</v>
      </c>
      <c r="B8288" t="s">
        <v>2151</v>
      </c>
      <c r="C8288" t="s">
        <v>4730</v>
      </c>
      <c r="D8288">
        <v>0</v>
      </c>
    </row>
    <row r="8289" spans="1:4" x14ac:dyDescent="0.25">
      <c r="A8289" t="s">
        <v>139</v>
      </c>
      <c r="B8289" t="s">
        <v>2151</v>
      </c>
      <c r="C8289" t="s">
        <v>4731</v>
      </c>
      <c r="D8289">
        <v>1</v>
      </c>
    </row>
    <row r="8290" spans="1:4" x14ac:dyDescent="0.25">
      <c r="A8290" t="s">
        <v>139</v>
      </c>
      <c r="B8290" t="s">
        <v>2151</v>
      </c>
      <c r="C8290" t="s">
        <v>1046</v>
      </c>
      <c r="D8290">
        <v>6</v>
      </c>
    </row>
    <row r="8291" spans="1:4" x14ac:dyDescent="0.25">
      <c r="A8291" t="s">
        <v>139</v>
      </c>
      <c r="B8291" t="s">
        <v>2151</v>
      </c>
      <c r="C8291" t="s">
        <v>9</v>
      </c>
      <c r="D8291">
        <v>0</v>
      </c>
    </row>
    <row r="8292" spans="1:4" x14ac:dyDescent="0.25">
      <c r="A8292" t="s">
        <v>139</v>
      </c>
      <c r="B8292" t="s">
        <v>2151</v>
      </c>
      <c r="C8292" t="s">
        <v>4733</v>
      </c>
      <c r="D8292">
        <v>1</v>
      </c>
    </row>
    <row r="8293" spans="1:4" x14ac:dyDescent="0.25">
      <c r="A8293" t="s">
        <v>139</v>
      </c>
      <c r="B8293" t="s">
        <v>2151</v>
      </c>
      <c r="C8293" t="s">
        <v>4734</v>
      </c>
      <c r="D8293">
        <v>519</v>
      </c>
    </row>
    <row r="8294" spans="1:4" x14ac:dyDescent="0.25">
      <c r="A8294" t="s">
        <v>139</v>
      </c>
      <c r="B8294" t="s">
        <v>2151</v>
      </c>
      <c r="C8294" t="s">
        <v>4735</v>
      </c>
      <c r="D8294">
        <v>0</v>
      </c>
    </row>
    <row r="8295" spans="1:4" x14ac:dyDescent="0.25">
      <c r="A8295" t="s">
        <v>139</v>
      </c>
      <c r="B8295" t="s">
        <v>2151</v>
      </c>
      <c r="C8295" t="s">
        <v>1081</v>
      </c>
      <c r="D8295" t="s">
        <v>4741</v>
      </c>
    </row>
    <row r="8296" spans="1:4" x14ac:dyDescent="0.25">
      <c r="A8296" t="s">
        <v>139</v>
      </c>
      <c r="B8296" t="s">
        <v>2152</v>
      </c>
      <c r="C8296" t="s">
        <v>4725</v>
      </c>
      <c r="D8296">
        <v>553</v>
      </c>
    </row>
    <row r="8297" spans="1:4" x14ac:dyDescent="0.25">
      <c r="A8297" t="s">
        <v>139</v>
      </c>
      <c r="B8297" t="s">
        <v>2152</v>
      </c>
      <c r="C8297" t="s">
        <v>1083</v>
      </c>
      <c r="D8297" t="b">
        <v>0</v>
      </c>
    </row>
    <row r="8298" spans="1:4" x14ac:dyDescent="0.25">
      <c r="A8298" t="s">
        <v>139</v>
      </c>
      <c r="B8298" t="s">
        <v>2152</v>
      </c>
      <c r="C8298" t="s">
        <v>4726</v>
      </c>
      <c r="D8298" t="b">
        <v>0</v>
      </c>
    </row>
    <row r="8299" spans="1:4" x14ac:dyDescent="0.25">
      <c r="A8299" t="s">
        <v>139</v>
      </c>
      <c r="B8299" t="s">
        <v>2152</v>
      </c>
      <c r="C8299" t="s">
        <v>4727</v>
      </c>
      <c r="D8299" t="b">
        <v>0</v>
      </c>
    </row>
    <row r="8300" spans="1:4" x14ac:dyDescent="0.25">
      <c r="A8300" t="s">
        <v>139</v>
      </c>
      <c r="B8300" t="s">
        <v>2152</v>
      </c>
      <c r="C8300" t="s">
        <v>4728</v>
      </c>
      <c r="D8300" t="b">
        <v>0</v>
      </c>
    </row>
    <row r="8301" spans="1:4" x14ac:dyDescent="0.25">
      <c r="A8301" t="s">
        <v>139</v>
      </c>
      <c r="B8301" t="s">
        <v>2152</v>
      </c>
      <c r="C8301" t="s">
        <v>2454</v>
      </c>
      <c r="D8301" t="b">
        <v>0</v>
      </c>
    </row>
    <row r="8302" spans="1:4" x14ac:dyDescent="0.25">
      <c r="A8302" t="s">
        <v>139</v>
      </c>
      <c r="B8302" t="s">
        <v>2152</v>
      </c>
      <c r="C8302" t="s">
        <v>4729</v>
      </c>
      <c r="D8302">
        <v>0</v>
      </c>
    </row>
    <row r="8303" spans="1:4" x14ac:dyDescent="0.25">
      <c r="A8303" t="s">
        <v>139</v>
      </c>
      <c r="B8303" t="s">
        <v>2152</v>
      </c>
      <c r="C8303" t="s">
        <v>4730</v>
      </c>
      <c r="D8303">
        <v>0</v>
      </c>
    </row>
    <row r="8304" spans="1:4" x14ac:dyDescent="0.25">
      <c r="A8304" t="s">
        <v>139</v>
      </c>
      <c r="B8304" t="s">
        <v>2152</v>
      </c>
      <c r="C8304" t="s">
        <v>4731</v>
      </c>
      <c r="D8304">
        <v>0</v>
      </c>
    </row>
    <row r="8305" spans="1:4" x14ac:dyDescent="0.25">
      <c r="A8305" t="s">
        <v>139</v>
      </c>
      <c r="B8305" t="s">
        <v>2152</v>
      </c>
      <c r="C8305" t="s">
        <v>1046</v>
      </c>
      <c r="D8305">
        <v>0</v>
      </c>
    </row>
    <row r="8306" spans="1:4" x14ac:dyDescent="0.25">
      <c r="A8306" t="s">
        <v>139</v>
      </c>
      <c r="B8306" t="s">
        <v>2152</v>
      </c>
      <c r="C8306" t="s">
        <v>9</v>
      </c>
      <c r="D8306">
        <v>0</v>
      </c>
    </row>
    <row r="8307" spans="1:4" x14ac:dyDescent="0.25">
      <c r="A8307" t="s">
        <v>139</v>
      </c>
      <c r="B8307" t="s">
        <v>2152</v>
      </c>
      <c r="C8307" t="s">
        <v>4733</v>
      </c>
      <c r="D8307">
        <v>0</v>
      </c>
    </row>
    <row r="8308" spans="1:4" x14ac:dyDescent="0.25">
      <c r="A8308" t="s">
        <v>139</v>
      </c>
      <c r="B8308" t="s">
        <v>2152</v>
      </c>
      <c r="C8308" t="s">
        <v>4734</v>
      </c>
      <c r="D8308">
        <v>0</v>
      </c>
    </row>
    <row r="8309" spans="1:4" x14ac:dyDescent="0.25">
      <c r="A8309" t="s">
        <v>139</v>
      </c>
      <c r="B8309" t="s">
        <v>2152</v>
      </c>
      <c r="C8309" t="s">
        <v>4735</v>
      </c>
      <c r="D8309">
        <v>0</v>
      </c>
    </row>
    <row r="8310" spans="1:4" x14ac:dyDescent="0.25">
      <c r="A8310" t="s">
        <v>139</v>
      </c>
      <c r="B8310" t="s">
        <v>2152</v>
      </c>
      <c r="C8310" t="s">
        <v>1081</v>
      </c>
      <c r="D8310" t="s">
        <v>3111</v>
      </c>
    </row>
    <row r="8311" spans="1:4" x14ac:dyDescent="0.25">
      <c r="A8311" t="s">
        <v>139</v>
      </c>
      <c r="B8311" t="s">
        <v>2153</v>
      </c>
      <c r="C8311" t="s">
        <v>4725</v>
      </c>
      <c r="D8311">
        <v>554</v>
      </c>
    </row>
    <row r="8312" spans="1:4" x14ac:dyDescent="0.25">
      <c r="A8312" t="s">
        <v>139</v>
      </c>
      <c r="B8312" t="s">
        <v>2153</v>
      </c>
      <c r="C8312" t="s">
        <v>1083</v>
      </c>
      <c r="D8312" t="b">
        <v>1</v>
      </c>
    </row>
    <row r="8313" spans="1:4" x14ac:dyDescent="0.25">
      <c r="A8313" t="s">
        <v>139</v>
      </c>
      <c r="B8313" t="s">
        <v>2153</v>
      </c>
      <c r="C8313" t="s">
        <v>4726</v>
      </c>
      <c r="D8313" t="b">
        <v>1</v>
      </c>
    </row>
    <row r="8314" spans="1:4" x14ac:dyDescent="0.25">
      <c r="A8314" t="s">
        <v>139</v>
      </c>
      <c r="B8314" t="s">
        <v>2153</v>
      </c>
      <c r="C8314" t="s">
        <v>4727</v>
      </c>
      <c r="D8314" t="b">
        <v>1</v>
      </c>
    </row>
    <row r="8315" spans="1:4" x14ac:dyDescent="0.25">
      <c r="A8315" t="s">
        <v>139</v>
      </c>
      <c r="B8315" t="s">
        <v>2153</v>
      </c>
      <c r="C8315" t="s">
        <v>4728</v>
      </c>
      <c r="D8315" t="b">
        <v>1</v>
      </c>
    </row>
    <row r="8316" spans="1:4" x14ac:dyDescent="0.25">
      <c r="A8316" t="s">
        <v>139</v>
      </c>
      <c r="B8316" t="s">
        <v>2153</v>
      </c>
      <c r="C8316" t="s">
        <v>2454</v>
      </c>
      <c r="D8316" t="b">
        <v>0</v>
      </c>
    </row>
    <row r="8317" spans="1:4" x14ac:dyDescent="0.25">
      <c r="A8317" t="s">
        <v>139</v>
      </c>
      <c r="B8317" t="s">
        <v>2153</v>
      </c>
      <c r="C8317" t="s">
        <v>4729</v>
      </c>
      <c r="D8317">
        <v>3</v>
      </c>
    </row>
    <row r="8318" spans="1:4" x14ac:dyDescent="0.25">
      <c r="A8318" t="s">
        <v>139</v>
      </c>
      <c r="B8318" t="s">
        <v>2153</v>
      </c>
      <c r="C8318" t="s">
        <v>4730</v>
      </c>
      <c r="D8318">
        <v>0</v>
      </c>
    </row>
    <row r="8319" spans="1:4" x14ac:dyDescent="0.25">
      <c r="A8319" t="s">
        <v>139</v>
      </c>
      <c r="B8319" t="s">
        <v>2153</v>
      </c>
      <c r="C8319" t="s">
        <v>4731</v>
      </c>
      <c r="D8319">
        <v>0</v>
      </c>
    </row>
    <row r="8320" spans="1:4" x14ac:dyDescent="0.25">
      <c r="A8320" t="s">
        <v>139</v>
      </c>
      <c r="B8320" t="s">
        <v>2153</v>
      </c>
      <c r="C8320" t="s">
        <v>1046</v>
      </c>
      <c r="D8320">
        <v>0</v>
      </c>
    </row>
    <row r="8321" spans="1:4" x14ac:dyDescent="0.25">
      <c r="A8321" t="s">
        <v>139</v>
      </c>
      <c r="B8321" t="s">
        <v>2153</v>
      </c>
      <c r="C8321" t="s">
        <v>9</v>
      </c>
      <c r="D8321">
        <v>0</v>
      </c>
    </row>
    <row r="8322" spans="1:4" x14ac:dyDescent="0.25">
      <c r="A8322" t="s">
        <v>139</v>
      </c>
      <c r="B8322" t="s">
        <v>2153</v>
      </c>
      <c r="C8322" t="s">
        <v>4733</v>
      </c>
      <c r="D8322">
        <v>1</v>
      </c>
    </row>
    <row r="8323" spans="1:4" x14ac:dyDescent="0.25">
      <c r="A8323" t="s">
        <v>139</v>
      </c>
      <c r="B8323" t="s">
        <v>2153</v>
      </c>
      <c r="C8323" t="s">
        <v>4734</v>
      </c>
      <c r="D8323">
        <v>521</v>
      </c>
    </row>
    <row r="8324" spans="1:4" x14ac:dyDescent="0.25">
      <c r="A8324" t="s">
        <v>139</v>
      </c>
      <c r="B8324" t="s">
        <v>2153</v>
      </c>
      <c r="C8324" t="s">
        <v>4735</v>
      </c>
      <c r="D8324">
        <v>0</v>
      </c>
    </row>
    <row r="8325" spans="1:4" x14ac:dyDescent="0.25">
      <c r="A8325" t="s">
        <v>139</v>
      </c>
      <c r="B8325" t="s">
        <v>2153</v>
      </c>
      <c r="C8325" t="s">
        <v>1081</v>
      </c>
      <c r="D8325" t="s">
        <v>3111</v>
      </c>
    </row>
    <row r="8326" spans="1:4" x14ac:dyDescent="0.25">
      <c r="A8326" t="s">
        <v>139</v>
      </c>
      <c r="B8326" t="s">
        <v>2154</v>
      </c>
      <c r="C8326" t="s">
        <v>4725</v>
      </c>
      <c r="D8326">
        <v>555</v>
      </c>
    </row>
    <row r="8327" spans="1:4" x14ac:dyDescent="0.25">
      <c r="A8327" t="s">
        <v>139</v>
      </c>
      <c r="B8327" t="s">
        <v>2154</v>
      </c>
      <c r="C8327" t="s">
        <v>1083</v>
      </c>
      <c r="D8327" t="b">
        <v>0</v>
      </c>
    </row>
    <row r="8328" spans="1:4" x14ac:dyDescent="0.25">
      <c r="A8328" t="s">
        <v>139</v>
      </c>
      <c r="B8328" t="s">
        <v>2154</v>
      </c>
      <c r="C8328" t="s">
        <v>4726</v>
      </c>
      <c r="D8328" t="b">
        <v>0</v>
      </c>
    </row>
    <row r="8329" spans="1:4" x14ac:dyDescent="0.25">
      <c r="A8329" t="s">
        <v>139</v>
      </c>
      <c r="B8329" t="s">
        <v>2154</v>
      </c>
      <c r="C8329" t="s">
        <v>4727</v>
      </c>
      <c r="D8329" t="b">
        <v>1</v>
      </c>
    </row>
    <row r="8330" spans="1:4" x14ac:dyDescent="0.25">
      <c r="A8330" t="s">
        <v>139</v>
      </c>
      <c r="B8330" t="s">
        <v>2154</v>
      </c>
      <c r="C8330" t="s">
        <v>4728</v>
      </c>
      <c r="D8330" t="b">
        <v>0</v>
      </c>
    </row>
    <row r="8331" spans="1:4" x14ac:dyDescent="0.25">
      <c r="A8331" t="s">
        <v>139</v>
      </c>
      <c r="B8331" t="s">
        <v>2154</v>
      </c>
      <c r="C8331" t="s">
        <v>2454</v>
      </c>
      <c r="D8331" t="b">
        <v>0</v>
      </c>
    </row>
    <row r="8332" spans="1:4" x14ac:dyDescent="0.25">
      <c r="A8332" t="s">
        <v>139</v>
      </c>
      <c r="B8332" t="s">
        <v>2154</v>
      </c>
      <c r="C8332" t="s">
        <v>4729</v>
      </c>
      <c r="D8332">
        <v>6</v>
      </c>
    </row>
    <row r="8333" spans="1:4" x14ac:dyDescent="0.25">
      <c r="A8333" t="s">
        <v>139</v>
      </c>
      <c r="B8333" t="s">
        <v>2154</v>
      </c>
      <c r="C8333" t="s">
        <v>4730</v>
      </c>
      <c r="D8333">
        <v>0</v>
      </c>
    </row>
    <row r="8334" spans="1:4" x14ac:dyDescent="0.25">
      <c r="A8334" t="s">
        <v>139</v>
      </c>
      <c r="B8334" t="s">
        <v>2154</v>
      </c>
      <c r="C8334" t="s">
        <v>4731</v>
      </c>
      <c r="D8334">
        <v>4</v>
      </c>
    </row>
    <row r="8335" spans="1:4" x14ac:dyDescent="0.25">
      <c r="A8335" t="s">
        <v>139</v>
      </c>
      <c r="B8335" t="s">
        <v>2154</v>
      </c>
      <c r="C8335" t="s">
        <v>1046</v>
      </c>
      <c r="D8335">
        <v>0</v>
      </c>
    </row>
    <row r="8336" spans="1:4" x14ac:dyDescent="0.25">
      <c r="A8336" t="s">
        <v>139</v>
      </c>
      <c r="B8336" t="s">
        <v>2154</v>
      </c>
      <c r="C8336" t="s">
        <v>9</v>
      </c>
      <c r="D8336">
        <v>0</v>
      </c>
    </row>
    <row r="8337" spans="1:4" x14ac:dyDescent="0.25">
      <c r="A8337" t="s">
        <v>139</v>
      </c>
      <c r="B8337" t="s">
        <v>2154</v>
      </c>
      <c r="C8337" t="s">
        <v>4733</v>
      </c>
      <c r="D8337">
        <v>0</v>
      </c>
    </row>
    <row r="8338" spans="1:4" x14ac:dyDescent="0.25">
      <c r="A8338" t="s">
        <v>139</v>
      </c>
      <c r="B8338" t="s">
        <v>2154</v>
      </c>
      <c r="C8338" t="s">
        <v>4734</v>
      </c>
      <c r="D8338">
        <v>0</v>
      </c>
    </row>
    <row r="8339" spans="1:4" x14ac:dyDescent="0.25">
      <c r="A8339" t="s">
        <v>139</v>
      </c>
      <c r="B8339" t="s">
        <v>2154</v>
      </c>
      <c r="C8339" t="s">
        <v>4735</v>
      </c>
      <c r="D8339">
        <v>0</v>
      </c>
    </row>
    <row r="8340" spans="1:4" x14ac:dyDescent="0.25">
      <c r="A8340" t="s">
        <v>139</v>
      </c>
      <c r="B8340" t="s">
        <v>2154</v>
      </c>
      <c r="C8340" t="s">
        <v>1081</v>
      </c>
      <c r="D8340" t="s">
        <v>4741</v>
      </c>
    </row>
    <row r="8341" spans="1:4" x14ac:dyDescent="0.25">
      <c r="A8341" t="s">
        <v>139</v>
      </c>
      <c r="B8341" t="s">
        <v>2156</v>
      </c>
      <c r="C8341" t="s">
        <v>4725</v>
      </c>
      <c r="D8341">
        <v>556</v>
      </c>
    </row>
    <row r="8342" spans="1:4" x14ac:dyDescent="0.25">
      <c r="A8342" t="s">
        <v>139</v>
      </c>
      <c r="B8342" t="s">
        <v>2156</v>
      </c>
      <c r="C8342" t="s">
        <v>1083</v>
      </c>
      <c r="D8342" t="b">
        <v>1</v>
      </c>
    </row>
    <row r="8343" spans="1:4" x14ac:dyDescent="0.25">
      <c r="A8343" t="s">
        <v>139</v>
      </c>
      <c r="B8343" t="s">
        <v>2156</v>
      </c>
      <c r="C8343" t="s">
        <v>4726</v>
      </c>
      <c r="D8343" t="b">
        <v>1</v>
      </c>
    </row>
    <row r="8344" spans="1:4" x14ac:dyDescent="0.25">
      <c r="A8344" t="s">
        <v>139</v>
      </c>
      <c r="B8344" t="s">
        <v>2156</v>
      </c>
      <c r="C8344" t="s">
        <v>4727</v>
      </c>
      <c r="D8344" t="b">
        <v>1</v>
      </c>
    </row>
    <row r="8345" spans="1:4" x14ac:dyDescent="0.25">
      <c r="A8345" t="s">
        <v>139</v>
      </c>
      <c r="B8345" t="s">
        <v>2156</v>
      </c>
      <c r="C8345" t="s">
        <v>4728</v>
      </c>
      <c r="D8345" t="b">
        <v>0</v>
      </c>
    </row>
    <row r="8346" spans="1:4" x14ac:dyDescent="0.25">
      <c r="A8346" t="s">
        <v>139</v>
      </c>
      <c r="B8346" t="s">
        <v>2156</v>
      </c>
      <c r="C8346" t="s">
        <v>2454</v>
      </c>
      <c r="D8346" t="b">
        <v>0</v>
      </c>
    </row>
    <row r="8347" spans="1:4" x14ac:dyDescent="0.25">
      <c r="A8347" t="s">
        <v>139</v>
      </c>
      <c r="B8347" t="s">
        <v>2156</v>
      </c>
      <c r="C8347" t="s">
        <v>4729</v>
      </c>
      <c r="D8347">
        <v>3</v>
      </c>
    </row>
    <row r="8348" spans="1:4" x14ac:dyDescent="0.25">
      <c r="A8348" t="s">
        <v>139</v>
      </c>
      <c r="B8348" t="s">
        <v>2156</v>
      </c>
      <c r="C8348" t="s">
        <v>4730</v>
      </c>
      <c r="D8348">
        <v>0</v>
      </c>
    </row>
    <row r="8349" spans="1:4" x14ac:dyDescent="0.25">
      <c r="A8349" t="s">
        <v>139</v>
      </c>
      <c r="B8349" t="s">
        <v>2156</v>
      </c>
      <c r="C8349" t="s">
        <v>4731</v>
      </c>
      <c r="D8349">
        <v>4</v>
      </c>
    </row>
    <row r="8350" spans="1:4" x14ac:dyDescent="0.25">
      <c r="A8350" t="s">
        <v>139</v>
      </c>
      <c r="B8350" t="s">
        <v>2156</v>
      </c>
      <c r="C8350" t="s">
        <v>1046</v>
      </c>
      <c r="D8350">
        <v>6</v>
      </c>
    </row>
    <row r="8351" spans="1:4" x14ac:dyDescent="0.25">
      <c r="A8351" t="s">
        <v>139</v>
      </c>
      <c r="B8351" t="s">
        <v>2156</v>
      </c>
      <c r="C8351" t="s">
        <v>9</v>
      </c>
      <c r="D8351">
        <v>0</v>
      </c>
    </row>
    <row r="8352" spans="1:4" x14ac:dyDescent="0.25">
      <c r="A8352" t="s">
        <v>139</v>
      </c>
      <c r="B8352" t="s">
        <v>2156</v>
      </c>
      <c r="C8352" t="s">
        <v>4733</v>
      </c>
      <c r="D8352">
        <v>1</v>
      </c>
    </row>
    <row r="8353" spans="1:4" x14ac:dyDescent="0.25">
      <c r="A8353" t="s">
        <v>139</v>
      </c>
      <c r="B8353" t="s">
        <v>2156</v>
      </c>
      <c r="C8353" t="s">
        <v>4734</v>
      </c>
      <c r="D8353">
        <v>523</v>
      </c>
    </row>
    <row r="8354" spans="1:4" x14ac:dyDescent="0.25">
      <c r="A8354" t="s">
        <v>139</v>
      </c>
      <c r="B8354" t="s">
        <v>2156</v>
      </c>
      <c r="C8354" t="s">
        <v>4735</v>
      </c>
      <c r="D8354">
        <v>0</v>
      </c>
    </row>
    <row r="8355" spans="1:4" x14ac:dyDescent="0.25">
      <c r="A8355" t="s">
        <v>139</v>
      </c>
      <c r="B8355" t="s">
        <v>2156</v>
      </c>
      <c r="C8355" t="s">
        <v>1081</v>
      </c>
      <c r="D8355" t="s">
        <v>4741</v>
      </c>
    </row>
    <row r="8356" spans="1:4" x14ac:dyDescent="0.25">
      <c r="A8356" t="s">
        <v>139</v>
      </c>
      <c r="B8356" t="s">
        <v>2157</v>
      </c>
      <c r="C8356" t="s">
        <v>4725</v>
      </c>
      <c r="D8356">
        <v>557</v>
      </c>
    </row>
    <row r="8357" spans="1:4" x14ac:dyDescent="0.25">
      <c r="A8357" t="s">
        <v>139</v>
      </c>
      <c r="B8357" t="s">
        <v>2157</v>
      </c>
      <c r="C8357" t="s">
        <v>1083</v>
      </c>
      <c r="D8357" t="b">
        <v>0</v>
      </c>
    </row>
    <row r="8358" spans="1:4" x14ac:dyDescent="0.25">
      <c r="A8358" t="s">
        <v>139</v>
      </c>
      <c r="B8358" t="s">
        <v>2157</v>
      </c>
      <c r="C8358" t="s">
        <v>4726</v>
      </c>
      <c r="D8358" t="b">
        <v>0</v>
      </c>
    </row>
    <row r="8359" spans="1:4" x14ac:dyDescent="0.25">
      <c r="A8359" t="s">
        <v>139</v>
      </c>
      <c r="B8359" t="s">
        <v>2157</v>
      </c>
      <c r="C8359" t="s">
        <v>4727</v>
      </c>
      <c r="D8359" t="b">
        <v>0</v>
      </c>
    </row>
    <row r="8360" spans="1:4" x14ac:dyDescent="0.25">
      <c r="A8360" t="s">
        <v>139</v>
      </c>
      <c r="B8360" t="s">
        <v>2157</v>
      </c>
      <c r="C8360" t="s">
        <v>4728</v>
      </c>
      <c r="D8360" t="b">
        <v>0</v>
      </c>
    </row>
    <row r="8361" spans="1:4" x14ac:dyDescent="0.25">
      <c r="A8361" t="s">
        <v>139</v>
      </c>
      <c r="B8361" t="s">
        <v>2157</v>
      </c>
      <c r="C8361" t="s">
        <v>2454</v>
      </c>
      <c r="D8361" t="b">
        <v>0</v>
      </c>
    </row>
    <row r="8362" spans="1:4" x14ac:dyDescent="0.25">
      <c r="A8362" t="s">
        <v>139</v>
      </c>
      <c r="B8362" t="s">
        <v>2157</v>
      </c>
      <c r="C8362" t="s">
        <v>4729</v>
      </c>
      <c r="D8362">
        <v>0</v>
      </c>
    </row>
    <row r="8363" spans="1:4" x14ac:dyDescent="0.25">
      <c r="A8363" t="s">
        <v>139</v>
      </c>
      <c r="B8363" t="s">
        <v>2157</v>
      </c>
      <c r="C8363" t="s">
        <v>4730</v>
      </c>
      <c r="D8363">
        <v>0</v>
      </c>
    </row>
    <row r="8364" spans="1:4" x14ac:dyDescent="0.25">
      <c r="A8364" t="s">
        <v>139</v>
      </c>
      <c r="B8364" t="s">
        <v>2157</v>
      </c>
      <c r="C8364" t="s">
        <v>4731</v>
      </c>
      <c r="D8364">
        <v>0</v>
      </c>
    </row>
    <row r="8365" spans="1:4" x14ac:dyDescent="0.25">
      <c r="A8365" t="s">
        <v>139</v>
      </c>
      <c r="B8365" t="s">
        <v>2157</v>
      </c>
      <c r="C8365" t="s">
        <v>1046</v>
      </c>
      <c r="D8365">
        <v>0</v>
      </c>
    </row>
    <row r="8366" spans="1:4" x14ac:dyDescent="0.25">
      <c r="A8366" t="s">
        <v>139</v>
      </c>
      <c r="B8366" t="s">
        <v>2157</v>
      </c>
      <c r="C8366" t="s">
        <v>9</v>
      </c>
      <c r="D8366">
        <v>0</v>
      </c>
    </row>
    <row r="8367" spans="1:4" x14ac:dyDescent="0.25">
      <c r="A8367" t="s">
        <v>139</v>
      </c>
      <c r="B8367" t="s">
        <v>2157</v>
      </c>
      <c r="C8367" t="s">
        <v>4733</v>
      </c>
      <c r="D8367">
        <v>0</v>
      </c>
    </row>
    <row r="8368" spans="1:4" x14ac:dyDescent="0.25">
      <c r="A8368" t="s">
        <v>139</v>
      </c>
      <c r="B8368" t="s">
        <v>2157</v>
      </c>
      <c r="C8368" t="s">
        <v>4734</v>
      </c>
      <c r="D8368">
        <v>0</v>
      </c>
    </row>
    <row r="8369" spans="1:4" x14ac:dyDescent="0.25">
      <c r="A8369" t="s">
        <v>139</v>
      </c>
      <c r="B8369" t="s">
        <v>2157</v>
      </c>
      <c r="C8369" t="s">
        <v>4735</v>
      </c>
      <c r="D8369">
        <v>0</v>
      </c>
    </row>
    <row r="8370" spans="1:4" x14ac:dyDescent="0.25">
      <c r="A8370" t="s">
        <v>139</v>
      </c>
      <c r="B8370" t="s">
        <v>2157</v>
      </c>
      <c r="C8370" t="s">
        <v>1081</v>
      </c>
      <c r="D8370" t="s">
        <v>3111</v>
      </c>
    </row>
    <row r="8371" spans="1:4" x14ac:dyDescent="0.25">
      <c r="A8371" t="s">
        <v>139</v>
      </c>
      <c r="B8371" t="s">
        <v>2158</v>
      </c>
      <c r="C8371" t="s">
        <v>4725</v>
      </c>
      <c r="D8371">
        <v>558</v>
      </c>
    </row>
    <row r="8372" spans="1:4" x14ac:dyDescent="0.25">
      <c r="A8372" t="s">
        <v>139</v>
      </c>
      <c r="B8372" t="s">
        <v>2158</v>
      </c>
      <c r="C8372" t="s">
        <v>1083</v>
      </c>
      <c r="D8372" t="b">
        <v>0</v>
      </c>
    </row>
    <row r="8373" spans="1:4" x14ac:dyDescent="0.25">
      <c r="A8373" t="s">
        <v>139</v>
      </c>
      <c r="B8373" t="s">
        <v>2158</v>
      </c>
      <c r="C8373" t="s">
        <v>4726</v>
      </c>
      <c r="D8373" t="b">
        <v>0</v>
      </c>
    </row>
    <row r="8374" spans="1:4" x14ac:dyDescent="0.25">
      <c r="A8374" t="s">
        <v>139</v>
      </c>
      <c r="B8374" t="s">
        <v>2158</v>
      </c>
      <c r="C8374" t="s">
        <v>4727</v>
      </c>
      <c r="D8374" t="b">
        <v>0</v>
      </c>
    </row>
    <row r="8375" spans="1:4" x14ac:dyDescent="0.25">
      <c r="A8375" t="s">
        <v>139</v>
      </c>
      <c r="B8375" t="s">
        <v>2158</v>
      </c>
      <c r="C8375" t="s">
        <v>4728</v>
      </c>
      <c r="D8375" t="b">
        <v>0</v>
      </c>
    </row>
    <row r="8376" spans="1:4" x14ac:dyDescent="0.25">
      <c r="A8376" t="s">
        <v>139</v>
      </c>
      <c r="B8376" t="s">
        <v>2158</v>
      </c>
      <c r="C8376" t="s">
        <v>2454</v>
      </c>
      <c r="D8376" t="b">
        <v>0</v>
      </c>
    </row>
    <row r="8377" spans="1:4" x14ac:dyDescent="0.25">
      <c r="A8377" t="s">
        <v>139</v>
      </c>
      <c r="B8377" t="s">
        <v>2158</v>
      </c>
      <c r="C8377" t="s">
        <v>4729</v>
      </c>
      <c r="D8377">
        <v>0</v>
      </c>
    </row>
    <row r="8378" spans="1:4" x14ac:dyDescent="0.25">
      <c r="A8378" t="s">
        <v>139</v>
      </c>
      <c r="B8378" t="s">
        <v>2158</v>
      </c>
      <c r="C8378" t="s">
        <v>4730</v>
      </c>
      <c r="D8378">
        <v>0</v>
      </c>
    </row>
    <row r="8379" spans="1:4" x14ac:dyDescent="0.25">
      <c r="A8379" t="s">
        <v>139</v>
      </c>
      <c r="B8379" t="s">
        <v>2158</v>
      </c>
      <c r="C8379" t="s">
        <v>4731</v>
      </c>
      <c r="D8379">
        <v>0</v>
      </c>
    </row>
    <row r="8380" spans="1:4" x14ac:dyDescent="0.25">
      <c r="A8380" t="s">
        <v>139</v>
      </c>
      <c r="B8380" t="s">
        <v>2158</v>
      </c>
      <c r="C8380" t="s">
        <v>1046</v>
      </c>
      <c r="D8380">
        <v>0</v>
      </c>
    </row>
    <row r="8381" spans="1:4" x14ac:dyDescent="0.25">
      <c r="A8381" t="s">
        <v>139</v>
      </c>
      <c r="B8381" t="s">
        <v>2158</v>
      </c>
      <c r="C8381" t="s">
        <v>9</v>
      </c>
      <c r="D8381">
        <v>0</v>
      </c>
    </row>
    <row r="8382" spans="1:4" x14ac:dyDescent="0.25">
      <c r="A8382" t="s">
        <v>139</v>
      </c>
      <c r="B8382" t="s">
        <v>2158</v>
      </c>
      <c r="C8382" t="s">
        <v>4733</v>
      </c>
      <c r="D8382">
        <v>0</v>
      </c>
    </row>
    <row r="8383" spans="1:4" x14ac:dyDescent="0.25">
      <c r="A8383" t="s">
        <v>139</v>
      </c>
      <c r="B8383" t="s">
        <v>2158</v>
      </c>
      <c r="C8383" t="s">
        <v>4734</v>
      </c>
      <c r="D8383">
        <v>0</v>
      </c>
    </row>
    <row r="8384" spans="1:4" x14ac:dyDescent="0.25">
      <c r="A8384" t="s">
        <v>139</v>
      </c>
      <c r="B8384" t="s">
        <v>2158</v>
      </c>
      <c r="C8384" t="s">
        <v>4735</v>
      </c>
      <c r="D8384">
        <v>0</v>
      </c>
    </row>
    <row r="8385" spans="1:4" x14ac:dyDescent="0.25">
      <c r="A8385" t="s">
        <v>139</v>
      </c>
      <c r="B8385" t="s">
        <v>2158</v>
      </c>
      <c r="C8385" t="s">
        <v>1081</v>
      </c>
      <c r="D8385" t="s">
        <v>3111</v>
      </c>
    </row>
    <row r="8386" spans="1:4" x14ac:dyDescent="0.25">
      <c r="A8386" t="s">
        <v>139</v>
      </c>
      <c r="B8386" t="s">
        <v>2160</v>
      </c>
      <c r="C8386" t="s">
        <v>4725</v>
      </c>
      <c r="D8386">
        <v>559</v>
      </c>
    </row>
    <row r="8387" spans="1:4" x14ac:dyDescent="0.25">
      <c r="A8387" t="s">
        <v>139</v>
      </c>
      <c r="B8387" t="s">
        <v>2160</v>
      </c>
      <c r="C8387" t="s">
        <v>1083</v>
      </c>
      <c r="D8387" t="b">
        <v>0</v>
      </c>
    </row>
    <row r="8388" spans="1:4" x14ac:dyDescent="0.25">
      <c r="A8388" t="s">
        <v>139</v>
      </c>
      <c r="B8388" t="s">
        <v>2160</v>
      </c>
      <c r="C8388" t="s">
        <v>4726</v>
      </c>
      <c r="D8388" t="b">
        <v>0</v>
      </c>
    </row>
    <row r="8389" spans="1:4" x14ac:dyDescent="0.25">
      <c r="A8389" t="s">
        <v>139</v>
      </c>
      <c r="B8389" t="s">
        <v>2160</v>
      </c>
      <c r="C8389" t="s">
        <v>4727</v>
      </c>
      <c r="D8389" t="b">
        <v>1</v>
      </c>
    </row>
    <row r="8390" spans="1:4" x14ac:dyDescent="0.25">
      <c r="A8390" t="s">
        <v>139</v>
      </c>
      <c r="B8390" t="s">
        <v>2160</v>
      </c>
      <c r="C8390" t="s">
        <v>4728</v>
      </c>
      <c r="D8390" t="b">
        <v>0</v>
      </c>
    </row>
    <row r="8391" spans="1:4" x14ac:dyDescent="0.25">
      <c r="A8391" t="s">
        <v>139</v>
      </c>
      <c r="B8391" t="s">
        <v>2160</v>
      </c>
      <c r="C8391" t="s">
        <v>2454</v>
      </c>
      <c r="D8391" t="b">
        <v>0</v>
      </c>
    </row>
    <row r="8392" spans="1:4" x14ac:dyDescent="0.25">
      <c r="A8392" t="s">
        <v>139</v>
      </c>
      <c r="B8392" t="s">
        <v>2160</v>
      </c>
      <c r="C8392" t="s">
        <v>4729</v>
      </c>
      <c r="D8392">
        <v>6</v>
      </c>
    </row>
    <row r="8393" spans="1:4" x14ac:dyDescent="0.25">
      <c r="A8393" t="s">
        <v>139</v>
      </c>
      <c r="B8393" t="s">
        <v>2160</v>
      </c>
      <c r="C8393" t="s">
        <v>4730</v>
      </c>
      <c r="D8393">
        <v>0</v>
      </c>
    </row>
    <row r="8394" spans="1:4" x14ac:dyDescent="0.25">
      <c r="A8394" t="s">
        <v>139</v>
      </c>
      <c r="B8394" t="s">
        <v>2160</v>
      </c>
      <c r="C8394" t="s">
        <v>4731</v>
      </c>
      <c r="D8394">
        <v>4</v>
      </c>
    </row>
    <row r="8395" spans="1:4" x14ac:dyDescent="0.25">
      <c r="A8395" t="s">
        <v>139</v>
      </c>
      <c r="B8395" t="s">
        <v>2160</v>
      </c>
      <c r="C8395" t="s">
        <v>1046</v>
      </c>
      <c r="D8395">
        <v>0</v>
      </c>
    </row>
    <row r="8396" spans="1:4" x14ac:dyDescent="0.25">
      <c r="A8396" t="s">
        <v>139</v>
      </c>
      <c r="B8396" t="s">
        <v>2160</v>
      </c>
      <c r="C8396" t="s">
        <v>9</v>
      </c>
      <c r="D8396">
        <v>0</v>
      </c>
    </row>
    <row r="8397" spans="1:4" x14ac:dyDescent="0.25">
      <c r="A8397" t="s">
        <v>139</v>
      </c>
      <c r="B8397" t="s">
        <v>2160</v>
      </c>
      <c r="C8397" t="s">
        <v>4733</v>
      </c>
      <c r="D8397">
        <v>0</v>
      </c>
    </row>
    <row r="8398" spans="1:4" x14ac:dyDescent="0.25">
      <c r="A8398" t="s">
        <v>139</v>
      </c>
      <c r="B8398" t="s">
        <v>2160</v>
      </c>
      <c r="C8398" t="s">
        <v>4734</v>
      </c>
      <c r="D8398">
        <v>0</v>
      </c>
    </row>
    <row r="8399" spans="1:4" x14ac:dyDescent="0.25">
      <c r="A8399" t="s">
        <v>139</v>
      </c>
      <c r="B8399" t="s">
        <v>2160</v>
      </c>
      <c r="C8399" t="s">
        <v>4735</v>
      </c>
      <c r="D8399">
        <v>0</v>
      </c>
    </row>
    <row r="8400" spans="1:4" x14ac:dyDescent="0.25">
      <c r="A8400" t="s">
        <v>139</v>
      </c>
      <c r="B8400" t="s">
        <v>2160</v>
      </c>
      <c r="C8400" t="s">
        <v>1081</v>
      </c>
      <c r="D8400" t="s">
        <v>4741</v>
      </c>
    </row>
    <row r="8401" spans="1:4" x14ac:dyDescent="0.25">
      <c r="A8401" t="s">
        <v>139</v>
      </c>
      <c r="B8401" t="s">
        <v>6270</v>
      </c>
      <c r="C8401" t="s">
        <v>4725</v>
      </c>
      <c r="D8401">
        <v>560</v>
      </c>
    </row>
    <row r="8402" spans="1:4" x14ac:dyDescent="0.25">
      <c r="A8402" t="s">
        <v>139</v>
      </c>
      <c r="B8402" t="s">
        <v>6270</v>
      </c>
      <c r="C8402" t="s">
        <v>1083</v>
      </c>
      <c r="D8402" t="b">
        <v>0</v>
      </c>
    </row>
    <row r="8403" spans="1:4" x14ac:dyDescent="0.25">
      <c r="A8403" t="s">
        <v>139</v>
      </c>
      <c r="B8403" t="s">
        <v>6270</v>
      </c>
      <c r="C8403" t="s">
        <v>4726</v>
      </c>
      <c r="D8403" t="b">
        <v>1</v>
      </c>
    </row>
    <row r="8404" spans="1:4" x14ac:dyDescent="0.25">
      <c r="A8404" t="s">
        <v>139</v>
      </c>
      <c r="B8404" t="s">
        <v>6270</v>
      </c>
      <c r="C8404" t="s">
        <v>4727</v>
      </c>
      <c r="D8404" t="b">
        <v>1</v>
      </c>
    </row>
    <row r="8405" spans="1:4" x14ac:dyDescent="0.25">
      <c r="A8405" t="s">
        <v>139</v>
      </c>
      <c r="B8405" t="s">
        <v>6270</v>
      </c>
      <c r="C8405" t="s">
        <v>4728</v>
      </c>
      <c r="D8405" t="b">
        <v>0</v>
      </c>
    </row>
    <row r="8406" spans="1:4" x14ac:dyDescent="0.25">
      <c r="A8406" t="s">
        <v>139</v>
      </c>
      <c r="B8406" t="s">
        <v>6270</v>
      </c>
      <c r="C8406" t="s">
        <v>2454</v>
      </c>
      <c r="D8406" t="b">
        <v>0</v>
      </c>
    </row>
    <row r="8407" spans="1:4" x14ac:dyDescent="0.25">
      <c r="A8407" t="s">
        <v>139</v>
      </c>
      <c r="B8407" t="s">
        <v>6270</v>
      </c>
      <c r="C8407" t="s">
        <v>4729</v>
      </c>
      <c r="D8407">
        <v>3</v>
      </c>
    </row>
    <row r="8408" spans="1:4" x14ac:dyDescent="0.25">
      <c r="A8408" t="s">
        <v>139</v>
      </c>
      <c r="B8408" t="s">
        <v>6270</v>
      </c>
      <c r="C8408" t="s">
        <v>4730</v>
      </c>
      <c r="D8408">
        <v>0</v>
      </c>
    </row>
    <row r="8409" spans="1:4" x14ac:dyDescent="0.25">
      <c r="A8409" t="s">
        <v>139</v>
      </c>
      <c r="B8409" t="s">
        <v>6270</v>
      </c>
      <c r="C8409" t="s">
        <v>4731</v>
      </c>
      <c r="D8409">
        <v>4</v>
      </c>
    </row>
    <row r="8410" spans="1:4" x14ac:dyDescent="0.25">
      <c r="A8410" t="s">
        <v>139</v>
      </c>
      <c r="B8410" t="s">
        <v>6270</v>
      </c>
      <c r="C8410" t="s">
        <v>1046</v>
      </c>
      <c r="D8410">
        <v>6</v>
      </c>
    </row>
    <row r="8411" spans="1:4" x14ac:dyDescent="0.25">
      <c r="A8411" t="s">
        <v>139</v>
      </c>
      <c r="B8411" t="s">
        <v>6270</v>
      </c>
      <c r="C8411" t="s">
        <v>9</v>
      </c>
      <c r="D8411">
        <v>0</v>
      </c>
    </row>
    <row r="8412" spans="1:4" x14ac:dyDescent="0.25">
      <c r="A8412" t="s">
        <v>139</v>
      </c>
      <c r="B8412" t="s">
        <v>6270</v>
      </c>
      <c r="C8412" t="s">
        <v>4733</v>
      </c>
      <c r="D8412">
        <v>0</v>
      </c>
    </row>
    <row r="8413" spans="1:4" x14ac:dyDescent="0.25">
      <c r="A8413" t="s">
        <v>139</v>
      </c>
      <c r="B8413" t="s">
        <v>6270</v>
      </c>
      <c r="C8413" t="s">
        <v>4734</v>
      </c>
      <c r="D8413">
        <v>0</v>
      </c>
    </row>
    <row r="8414" spans="1:4" x14ac:dyDescent="0.25">
      <c r="A8414" t="s">
        <v>139</v>
      </c>
      <c r="B8414" t="s">
        <v>6270</v>
      </c>
      <c r="C8414" t="s">
        <v>4735</v>
      </c>
      <c r="D8414">
        <v>0</v>
      </c>
    </row>
    <row r="8415" spans="1:4" x14ac:dyDescent="0.25">
      <c r="A8415" t="s">
        <v>139</v>
      </c>
      <c r="B8415" t="s">
        <v>6270</v>
      </c>
      <c r="C8415" t="s">
        <v>1081</v>
      </c>
      <c r="D8415" t="s">
        <v>3111</v>
      </c>
    </row>
    <row r="8416" spans="1:4" x14ac:dyDescent="0.25">
      <c r="A8416" t="s">
        <v>139</v>
      </c>
      <c r="B8416" t="s">
        <v>2162</v>
      </c>
      <c r="C8416" t="s">
        <v>4725</v>
      </c>
      <c r="D8416">
        <v>561</v>
      </c>
    </row>
    <row r="8417" spans="1:4" x14ac:dyDescent="0.25">
      <c r="A8417" t="s">
        <v>139</v>
      </c>
      <c r="B8417" t="s">
        <v>2162</v>
      </c>
      <c r="C8417" t="s">
        <v>1083</v>
      </c>
      <c r="D8417" t="b">
        <v>0</v>
      </c>
    </row>
    <row r="8418" spans="1:4" x14ac:dyDescent="0.25">
      <c r="A8418" t="s">
        <v>139</v>
      </c>
      <c r="B8418" t="s">
        <v>2162</v>
      </c>
      <c r="C8418" t="s">
        <v>4726</v>
      </c>
      <c r="D8418" t="b">
        <v>0</v>
      </c>
    </row>
    <row r="8419" spans="1:4" x14ac:dyDescent="0.25">
      <c r="A8419" t="s">
        <v>139</v>
      </c>
      <c r="B8419" t="s">
        <v>2162</v>
      </c>
      <c r="C8419" t="s">
        <v>4727</v>
      </c>
      <c r="D8419" t="b">
        <v>0</v>
      </c>
    </row>
    <row r="8420" spans="1:4" x14ac:dyDescent="0.25">
      <c r="A8420" t="s">
        <v>139</v>
      </c>
      <c r="B8420" t="s">
        <v>2162</v>
      </c>
      <c r="C8420" t="s">
        <v>4728</v>
      </c>
      <c r="D8420" t="b">
        <v>0</v>
      </c>
    </row>
    <row r="8421" spans="1:4" x14ac:dyDescent="0.25">
      <c r="A8421" t="s">
        <v>139</v>
      </c>
      <c r="B8421" t="s">
        <v>2162</v>
      </c>
      <c r="C8421" t="s">
        <v>2454</v>
      </c>
      <c r="D8421" t="b">
        <v>0</v>
      </c>
    </row>
    <row r="8422" spans="1:4" x14ac:dyDescent="0.25">
      <c r="A8422" t="s">
        <v>139</v>
      </c>
      <c r="B8422" t="s">
        <v>2162</v>
      </c>
      <c r="C8422" t="s">
        <v>4729</v>
      </c>
      <c r="D8422">
        <v>0</v>
      </c>
    </row>
    <row r="8423" spans="1:4" x14ac:dyDescent="0.25">
      <c r="A8423" t="s">
        <v>139</v>
      </c>
      <c r="B8423" t="s">
        <v>2162</v>
      </c>
      <c r="C8423" t="s">
        <v>4730</v>
      </c>
      <c r="D8423">
        <v>0</v>
      </c>
    </row>
    <row r="8424" spans="1:4" x14ac:dyDescent="0.25">
      <c r="A8424" t="s">
        <v>139</v>
      </c>
      <c r="B8424" t="s">
        <v>2162</v>
      </c>
      <c r="C8424" t="s">
        <v>4731</v>
      </c>
      <c r="D8424">
        <v>0</v>
      </c>
    </row>
    <row r="8425" spans="1:4" x14ac:dyDescent="0.25">
      <c r="A8425" t="s">
        <v>139</v>
      </c>
      <c r="B8425" t="s">
        <v>2162</v>
      </c>
      <c r="C8425" t="s">
        <v>1046</v>
      </c>
      <c r="D8425">
        <v>0</v>
      </c>
    </row>
    <row r="8426" spans="1:4" x14ac:dyDescent="0.25">
      <c r="A8426" t="s">
        <v>139</v>
      </c>
      <c r="B8426" t="s">
        <v>2162</v>
      </c>
      <c r="C8426" t="s">
        <v>9</v>
      </c>
      <c r="D8426">
        <v>0</v>
      </c>
    </row>
    <row r="8427" spans="1:4" x14ac:dyDescent="0.25">
      <c r="A8427" t="s">
        <v>139</v>
      </c>
      <c r="B8427" t="s">
        <v>2162</v>
      </c>
      <c r="C8427" t="s">
        <v>4733</v>
      </c>
      <c r="D8427">
        <v>0</v>
      </c>
    </row>
    <row r="8428" spans="1:4" x14ac:dyDescent="0.25">
      <c r="A8428" t="s">
        <v>139</v>
      </c>
      <c r="B8428" t="s">
        <v>2162</v>
      </c>
      <c r="C8428" t="s">
        <v>4734</v>
      </c>
      <c r="D8428">
        <v>0</v>
      </c>
    </row>
    <row r="8429" spans="1:4" x14ac:dyDescent="0.25">
      <c r="A8429" t="s">
        <v>139</v>
      </c>
      <c r="B8429" t="s">
        <v>2162</v>
      </c>
      <c r="C8429" t="s">
        <v>4735</v>
      </c>
      <c r="D8429">
        <v>0</v>
      </c>
    </row>
    <row r="8430" spans="1:4" x14ac:dyDescent="0.25">
      <c r="A8430" t="s">
        <v>139</v>
      </c>
      <c r="B8430" t="s">
        <v>2162</v>
      </c>
      <c r="C8430" t="s">
        <v>1081</v>
      </c>
      <c r="D8430" t="s">
        <v>3111</v>
      </c>
    </row>
    <row r="8431" spans="1:4" x14ac:dyDescent="0.25">
      <c r="A8431" t="s">
        <v>139</v>
      </c>
      <c r="B8431" t="s">
        <v>2164</v>
      </c>
      <c r="C8431" t="s">
        <v>4725</v>
      </c>
      <c r="D8431">
        <v>562</v>
      </c>
    </row>
    <row r="8432" spans="1:4" x14ac:dyDescent="0.25">
      <c r="A8432" t="s">
        <v>139</v>
      </c>
      <c r="B8432" t="s">
        <v>2164</v>
      </c>
      <c r="C8432" t="s">
        <v>1083</v>
      </c>
      <c r="D8432" t="b">
        <v>0</v>
      </c>
    </row>
    <row r="8433" spans="1:4" x14ac:dyDescent="0.25">
      <c r="A8433" t="s">
        <v>139</v>
      </c>
      <c r="B8433" t="s">
        <v>2164</v>
      </c>
      <c r="C8433" t="s">
        <v>4726</v>
      </c>
      <c r="D8433" t="b">
        <v>0</v>
      </c>
    </row>
    <row r="8434" spans="1:4" x14ac:dyDescent="0.25">
      <c r="A8434" t="s">
        <v>139</v>
      </c>
      <c r="B8434" t="s">
        <v>2164</v>
      </c>
      <c r="C8434" t="s">
        <v>4727</v>
      </c>
      <c r="D8434" t="b">
        <v>0</v>
      </c>
    </row>
    <row r="8435" spans="1:4" x14ac:dyDescent="0.25">
      <c r="A8435" t="s">
        <v>139</v>
      </c>
      <c r="B8435" t="s">
        <v>2164</v>
      </c>
      <c r="C8435" t="s">
        <v>4728</v>
      </c>
      <c r="D8435" t="b">
        <v>0</v>
      </c>
    </row>
    <row r="8436" spans="1:4" x14ac:dyDescent="0.25">
      <c r="A8436" t="s">
        <v>139</v>
      </c>
      <c r="B8436" t="s">
        <v>2164</v>
      </c>
      <c r="C8436" t="s">
        <v>2454</v>
      </c>
      <c r="D8436" t="b">
        <v>0</v>
      </c>
    </row>
    <row r="8437" spans="1:4" x14ac:dyDescent="0.25">
      <c r="A8437" t="s">
        <v>139</v>
      </c>
      <c r="B8437" t="s">
        <v>2164</v>
      </c>
      <c r="C8437" t="s">
        <v>4729</v>
      </c>
      <c r="D8437">
        <v>0</v>
      </c>
    </row>
    <row r="8438" spans="1:4" x14ac:dyDescent="0.25">
      <c r="A8438" t="s">
        <v>139</v>
      </c>
      <c r="B8438" t="s">
        <v>2164</v>
      </c>
      <c r="C8438" t="s">
        <v>4730</v>
      </c>
      <c r="D8438">
        <v>0</v>
      </c>
    </row>
    <row r="8439" spans="1:4" x14ac:dyDescent="0.25">
      <c r="A8439" t="s">
        <v>139</v>
      </c>
      <c r="B8439" t="s">
        <v>2164</v>
      </c>
      <c r="C8439" t="s">
        <v>4731</v>
      </c>
      <c r="D8439">
        <v>0</v>
      </c>
    </row>
    <row r="8440" spans="1:4" x14ac:dyDescent="0.25">
      <c r="A8440" t="s">
        <v>139</v>
      </c>
      <c r="B8440" t="s">
        <v>2164</v>
      </c>
      <c r="C8440" t="s">
        <v>1046</v>
      </c>
      <c r="D8440">
        <v>0</v>
      </c>
    </row>
    <row r="8441" spans="1:4" x14ac:dyDescent="0.25">
      <c r="A8441" t="s">
        <v>139</v>
      </c>
      <c r="B8441" t="s">
        <v>2164</v>
      </c>
      <c r="C8441" t="s">
        <v>9</v>
      </c>
      <c r="D8441">
        <v>0</v>
      </c>
    </row>
    <row r="8442" spans="1:4" x14ac:dyDescent="0.25">
      <c r="A8442" t="s">
        <v>139</v>
      </c>
      <c r="B8442" t="s">
        <v>2164</v>
      </c>
      <c r="C8442" t="s">
        <v>4733</v>
      </c>
      <c r="D8442">
        <v>0</v>
      </c>
    </row>
    <row r="8443" spans="1:4" x14ac:dyDescent="0.25">
      <c r="A8443" t="s">
        <v>139</v>
      </c>
      <c r="B8443" t="s">
        <v>2164</v>
      </c>
      <c r="C8443" t="s">
        <v>4734</v>
      </c>
      <c r="D8443">
        <v>0</v>
      </c>
    </row>
    <row r="8444" spans="1:4" x14ac:dyDescent="0.25">
      <c r="A8444" t="s">
        <v>139</v>
      </c>
      <c r="B8444" t="s">
        <v>2164</v>
      </c>
      <c r="C8444" t="s">
        <v>4735</v>
      </c>
      <c r="D8444">
        <v>0</v>
      </c>
    </row>
    <row r="8445" spans="1:4" x14ac:dyDescent="0.25">
      <c r="A8445" t="s">
        <v>139</v>
      </c>
      <c r="B8445" t="s">
        <v>2164</v>
      </c>
      <c r="C8445" t="s">
        <v>1081</v>
      </c>
      <c r="D8445" t="s">
        <v>3111</v>
      </c>
    </row>
    <row r="8446" spans="1:4" x14ac:dyDescent="0.25">
      <c r="A8446" t="s">
        <v>139</v>
      </c>
      <c r="B8446" t="s">
        <v>2166</v>
      </c>
      <c r="C8446" t="s">
        <v>4725</v>
      </c>
      <c r="D8446">
        <v>563</v>
      </c>
    </row>
    <row r="8447" spans="1:4" x14ac:dyDescent="0.25">
      <c r="A8447" t="s">
        <v>139</v>
      </c>
      <c r="B8447" t="s">
        <v>2166</v>
      </c>
      <c r="C8447" t="s">
        <v>1083</v>
      </c>
      <c r="D8447" t="b">
        <v>0</v>
      </c>
    </row>
    <row r="8448" spans="1:4" x14ac:dyDescent="0.25">
      <c r="A8448" t="s">
        <v>139</v>
      </c>
      <c r="B8448" t="s">
        <v>2166</v>
      </c>
      <c r="C8448" t="s">
        <v>4726</v>
      </c>
      <c r="D8448" t="b">
        <v>0</v>
      </c>
    </row>
    <row r="8449" spans="1:4" x14ac:dyDescent="0.25">
      <c r="A8449" t="s">
        <v>139</v>
      </c>
      <c r="B8449" t="s">
        <v>2166</v>
      </c>
      <c r="C8449" t="s">
        <v>4727</v>
      </c>
      <c r="D8449" t="b">
        <v>0</v>
      </c>
    </row>
    <row r="8450" spans="1:4" x14ac:dyDescent="0.25">
      <c r="A8450" t="s">
        <v>139</v>
      </c>
      <c r="B8450" t="s">
        <v>2166</v>
      </c>
      <c r="C8450" t="s">
        <v>4728</v>
      </c>
      <c r="D8450" t="b">
        <v>0</v>
      </c>
    </row>
    <row r="8451" spans="1:4" x14ac:dyDescent="0.25">
      <c r="A8451" t="s">
        <v>139</v>
      </c>
      <c r="B8451" t="s">
        <v>2166</v>
      </c>
      <c r="C8451" t="s">
        <v>2454</v>
      </c>
      <c r="D8451" t="b">
        <v>0</v>
      </c>
    </row>
    <row r="8452" spans="1:4" x14ac:dyDescent="0.25">
      <c r="A8452" t="s">
        <v>139</v>
      </c>
      <c r="B8452" t="s">
        <v>2166</v>
      </c>
      <c r="C8452" t="s">
        <v>4729</v>
      </c>
      <c r="D8452">
        <v>0</v>
      </c>
    </row>
    <row r="8453" spans="1:4" x14ac:dyDescent="0.25">
      <c r="A8453" t="s">
        <v>139</v>
      </c>
      <c r="B8453" t="s">
        <v>2166</v>
      </c>
      <c r="C8453" t="s">
        <v>4730</v>
      </c>
      <c r="D8453">
        <v>0</v>
      </c>
    </row>
    <row r="8454" spans="1:4" x14ac:dyDescent="0.25">
      <c r="A8454" t="s">
        <v>139</v>
      </c>
      <c r="B8454" t="s">
        <v>2166</v>
      </c>
      <c r="C8454" t="s">
        <v>4731</v>
      </c>
      <c r="D8454">
        <v>0</v>
      </c>
    </row>
    <row r="8455" spans="1:4" x14ac:dyDescent="0.25">
      <c r="A8455" t="s">
        <v>139</v>
      </c>
      <c r="B8455" t="s">
        <v>2166</v>
      </c>
      <c r="C8455" t="s">
        <v>1046</v>
      </c>
      <c r="D8455">
        <v>0</v>
      </c>
    </row>
    <row r="8456" spans="1:4" x14ac:dyDescent="0.25">
      <c r="A8456" t="s">
        <v>139</v>
      </c>
      <c r="B8456" t="s">
        <v>2166</v>
      </c>
      <c r="C8456" t="s">
        <v>9</v>
      </c>
      <c r="D8456">
        <v>0</v>
      </c>
    </row>
    <row r="8457" spans="1:4" x14ac:dyDescent="0.25">
      <c r="A8457" t="s">
        <v>139</v>
      </c>
      <c r="B8457" t="s">
        <v>2166</v>
      </c>
      <c r="C8457" t="s">
        <v>4733</v>
      </c>
      <c r="D8457">
        <v>0</v>
      </c>
    </row>
    <row r="8458" spans="1:4" x14ac:dyDescent="0.25">
      <c r="A8458" t="s">
        <v>139</v>
      </c>
      <c r="B8458" t="s">
        <v>2166</v>
      </c>
      <c r="C8458" t="s">
        <v>4734</v>
      </c>
      <c r="D8458">
        <v>0</v>
      </c>
    </row>
    <row r="8459" spans="1:4" x14ac:dyDescent="0.25">
      <c r="A8459" t="s">
        <v>139</v>
      </c>
      <c r="B8459" t="s">
        <v>2166</v>
      </c>
      <c r="C8459" t="s">
        <v>4735</v>
      </c>
      <c r="D8459">
        <v>0</v>
      </c>
    </row>
    <row r="8460" spans="1:4" x14ac:dyDescent="0.25">
      <c r="A8460" t="s">
        <v>139</v>
      </c>
      <c r="B8460" t="s">
        <v>2166</v>
      </c>
      <c r="C8460" t="s">
        <v>1081</v>
      </c>
      <c r="D8460" t="s">
        <v>3111</v>
      </c>
    </row>
    <row r="8461" spans="1:4" x14ac:dyDescent="0.25">
      <c r="A8461" t="s">
        <v>139</v>
      </c>
      <c r="B8461" t="s">
        <v>2168</v>
      </c>
      <c r="C8461" t="s">
        <v>4725</v>
      </c>
      <c r="D8461">
        <v>564</v>
      </c>
    </row>
    <row r="8462" spans="1:4" x14ac:dyDescent="0.25">
      <c r="A8462" t="s">
        <v>139</v>
      </c>
      <c r="B8462" t="s">
        <v>2168</v>
      </c>
      <c r="C8462" t="s">
        <v>1083</v>
      </c>
      <c r="D8462" t="b">
        <v>0</v>
      </c>
    </row>
    <row r="8463" spans="1:4" x14ac:dyDescent="0.25">
      <c r="A8463" t="s">
        <v>139</v>
      </c>
      <c r="B8463" t="s">
        <v>2168</v>
      </c>
      <c r="C8463" t="s">
        <v>4726</v>
      </c>
      <c r="D8463" t="b">
        <v>0</v>
      </c>
    </row>
    <row r="8464" spans="1:4" x14ac:dyDescent="0.25">
      <c r="A8464" t="s">
        <v>139</v>
      </c>
      <c r="B8464" t="s">
        <v>2168</v>
      </c>
      <c r="C8464" t="s">
        <v>4727</v>
      </c>
      <c r="D8464" t="b">
        <v>0</v>
      </c>
    </row>
    <row r="8465" spans="1:4" x14ac:dyDescent="0.25">
      <c r="A8465" t="s">
        <v>139</v>
      </c>
      <c r="B8465" t="s">
        <v>2168</v>
      </c>
      <c r="C8465" t="s">
        <v>4728</v>
      </c>
      <c r="D8465" t="b">
        <v>0</v>
      </c>
    </row>
    <row r="8466" spans="1:4" x14ac:dyDescent="0.25">
      <c r="A8466" t="s">
        <v>139</v>
      </c>
      <c r="B8466" t="s">
        <v>2168</v>
      </c>
      <c r="C8466" t="s">
        <v>2454</v>
      </c>
      <c r="D8466" t="b">
        <v>0</v>
      </c>
    </row>
    <row r="8467" spans="1:4" x14ac:dyDescent="0.25">
      <c r="A8467" t="s">
        <v>139</v>
      </c>
      <c r="B8467" t="s">
        <v>2168</v>
      </c>
      <c r="C8467" t="s">
        <v>4729</v>
      </c>
      <c r="D8467">
        <v>0</v>
      </c>
    </row>
    <row r="8468" spans="1:4" x14ac:dyDescent="0.25">
      <c r="A8468" t="s">
        <v>139</v>
      </c>
      <c r="B8468" t="s">
        <v>2168</v>
      </c>
      <c r="C8468" t="s">
        <v>4730</v>
      </c>
      <c r="D8468">
        <v>0</v>
      </c>
    </row>
    <row r="8469" spans="1:4" x14ac:dyDescent="0.25">
      <c r="A8469" t="s">
        <v>139</v>
      </c>
      <c r="B8469" t="s">
        <v>2168</v>
      </c>
      <c r="C8469" t="s">
        <v>4731</v>
      </c>
      <c r="D8469">
        <v>0</v>
      </c>
    </row>
    <row r="8470" spans="1:4" x14ac:dyDescent="0.25">
      <c r="A8470" t="s">
        <v>139</v>
      </c>
      <c r="B8470" t="s">
        <v>2168</v>
      </c>
      <c r="C8470" t="s">
        <v>1046</v>
      </c>
      <c r="D8470">
        <v>0</v>
      </c>
    </row>
    <row r="8471" spans="1:4" x14ac:dyDescent="0.25">
      <c r="A8471" t="s">
        <v>139</v>
      </c>
      <c r="B8471" t="s">
        <v>2168</v>
      </c>
      <c r="C8471" t="s">
        <v>9</v>
      </c>
      <c r="D8471">
        <v>0</v>
      </c>
    </row>
    <row r="8472" spans="1:4" x14ac:dyDescent="0.25">
      <c r="A8472" t="s">
        <v>139</v>
      </c>
      <c r="B8472" t="s">
        <v>2168</v>
      </c>
      <c r="C8472" t="s">
        <v>4733</v>
      </c>
      <c r="D8472">
        <v>0</v>
      </c>
    </row>
    <row r="8473" spans="1:4" x14ac:dyDescent="0.25">
      <c r="A8473" t="s">
        <v>139</v>
      </c>
      <c r="B8473" t="s">
        <v>2168</v>
      </c>
      <c r="C8473" t="s">
        <v>4734</v>
      </c>
      <c r="D8473">
        <v>0</v>
      </c>
    </row>
    <row r="8474" spans="1:4" x14ac:dyDescent="0.25">
      <c r="A8474" t="s">
        <v>139</v>
      </c>
      <c r="B8474" t="s">
        <v>2168</v>
      </c>
      <c r="C8474" t="s">
        <v>4735</v>
      </c>
      <c r="D8474">
        <v>0</v>
      </c>
    </row>
    <row r="8475" spans="1:4" x14ac:dyDescent="0.25">
      <c r="A8475" t="s">
        <v>139</v>
      </c>
      <c r="B8475" t="s">
        <v>2168</v>
      </c>
      <c r="C8475" t="s">
        <v>1081</v>
      </c>
      <c r="D8475" t="s">
        <v>3111</v>
      </c>
    </row>
    <row r="8476" spans="1:4" x14ac:dyDescent="0.25">
      <c r="A8476" t="s">
        <v>139</v>
      </c>
      <c r="B8476" t="s">
        <v>2170</v>
      </c>
      <c r="C8476" t="s">
        <v>4725</v>
      </c>
      <c r="D8476">
        <v>565</v>
      </c>
    </row>
    <row r="8477" spans="1:4" x14ac:dyDescent="0.25">
      <c r="A8477" t="s">
        <v>139</v>
      </c>
      <c r="B8477" t="s">
        <v>2170</v>
      </c>
      <c r="C8477" t="s">
        <v>1083</v>
      </c>
      <c r="D8477" t="b">
        <v>0</v>
      </c>
    </row>
    <row r="8478" spans="1:4" x14ac:dyDescent="0.25">
      <c r="A8478" t="s">
        <v>139</v>
      </c>
      <c r="B8478" t="s">
        <v>2170</v>
      </c>
      <c r="C8478" t="s">
        <v>4726</v>
      </c>
      <c r="D8478" t="b">
        <v>0</v>
      </c>
    </row>
    <row r="8479" spans="1:4" x14ac:dyDescent="0.25">
      <c r="A8479" t="s">
        <v>139</v>
      </c>
      <c r="B8479" t="s">
        <v>2170</v>
      </c>
      <c r="C8479" t="s">
        <v>4727</v>
      </c>
      <c r="D8479" t="b">
        <v>0</v>
      </c>
    </row>
    <row r="8480" spans="1:4" x14ac:dyDescent="0.25">
      <c r="A8480" t="s">
        <v>139</v>
      </c>
      <c r="B8480" t="s">
        <v>2170</v>
      </c>
      <c r="C8480" t="s">
        <v>4728</v>
      </c>
      <c r="D8480" t="b">
        <v>0</v>
      </c>
    </row>
    <row r="8481" spans="1:4" x14ac:dyDescent="0.25">
      <c r="A8481" t="s">
        <v>139</v>
      </c>
      <c r="B8481" t="s">
        <v>2170</v>
      </c>
      <c r="C8481" t="s">
        <v>2454</v>
      </c>
      <c r="D8481" t="b">
        <v>0</v>
      </c>
    </row>
    <row r="8482" spans="1:4" x14ac:dyDescent="0.25">
      <c r="A8482" t="s">
        <v>139</v>
      </c>
      <c r="B8482" t="s">
        <v>2170</v>
      </c>
      <c r="C8482" t="s">
        <v>4729</v>
      </c>
      <c r="D8482">
        <v>0</v>
      </c>
    </row>
    <row r="8483" spans="1:4" x14ac:dyDescent="0.25">
      <c r="A8483" t="s">
        <v>139</v>
      </c>
      <c r="B8483" t="s">
        <v>2170</v>
      </c>
      <c r="C8483" t="s">
        <v>4730</v>
      </c>
      <c r="D8483">
        <v>0</v>
      </c>
    </row>
    <row r="8484" spans="1:4" x14ac:dyDescent="0.25">
      <c r="A8484" t="s">
        <v>139</v>
      </c>
      <c r="B8484" t="s">
        <v>2170</v>
      </c>
      <c r="C8484" t="s">
        <v>4731</v>
      </c>
      <c r="D8484">
        <v>0</v>
      </c>
    </row>
    <row r="8485" spans="1:4" x14ac:dyDescent="0.25">
      <c r="A8485" t="s">
        <v>139</v>
      </c>
      <c r="B8485" t="s">
        <v>2170</v>
      </c>
      <c r="C8485" t="s">
        <v>1046</v>
      </c>
      <c r="D8485">
        <v>0</v>
      </c>
    </row>
    <row r="8486" spans="1:4" x14ac:dyDescent="0.25">
      <c r="A8486" t="s">
        <v>139</v>
      </c>
      <c r="B8486" t="s">
        <v>2170</v>
      </c>
      <c r="C8486" t="s">
        <v>9</v>
      </c>
      <c r="D8486">
        <v>0</v>
      </c>
    </row>
    <row r="8487" spans="1:4" x14ac:dyDescent="0.25">
      <c r="A8487" t="s">
        <v>139</v>
      </c>
      <c r="B8487" t="s">
        <v>2170</v>
      </c>
      <c r="C8487" t="s">
        <v>4733</v>
      </c>
      <c r="D8487">
        <v>0</v>
      </c>
    </row>
    <row r="8488" spans="1:4" x14ac:dyDescent="0.25">
      <c r="A8488" t="s">
        <v>139</v>
      </c>
      <c r="B8488" t="s">
        <v>2170</v>
      </c>
      <c r="C8488" t="s">
        <v>4734</v>
      </c>
      <c r="D8488">
        <v>0</v>
      </c>
    </row>
    <row r="8489" spans="1:4" x14ac:dyDescent="0.25">
      <c r="A8489" t="s">
        <v>139</v>
      </c>
      <c r="B8489" t="s">
        <v>2170</v>
      </c>
      <c r="C8489" t="s">
        <v>4735</v>
      </c>
      <c r="D8489">
        <v>0</v>
      </c>
    </row>
    <row r="8490" spans="1:4" x14ac:dyDescent="0.25">
      <c r="A8490" t="s">
        <v>139</v>
      </c>
      <c r="B8490" t="s">
        <v>2170</v>
      </c>
      <c r="C8490" t="s">
        <v>1081</v>
      </c>
      <c r="D8490" t="s">
        <v>3111</v>
      </c>
    </row>
    <row r="8491" spans="1:4" x14ac:dyDescent="0.25">
      <c r="A8491" t="s">
        <v>139</v>
      </c>
      <c r="B8491" t="s">
        <v>2172</v>
      </c>
      <c r="C8491" t="s">
        <v>4725</v>
      </c>
      <c r="D8491">
        <v>566</v>
      </c>
    </row>
    <row r="8492" spans="1:4" x14ac:dyDescent="0.25">
      <c r="A8492" t="s">
        <v>139</v>
      </c>
      <c r="B8492" t="s">
        <v>2172</v>
      </c>
      <c r="C8492" t="s">
        <v>1083</v>
      </c>
      <c r="D8492" t="b">
        <v>0</v>
      </c>
    </row>
    <row r="8493" spans="1:4" x14ac:dyDescent="0.25">
      <c r="A8493" t="s">
        <v>139</v>
      </c>
      <c r="B8493" t="s">
        <v>2172</v>
      </c>
      <c r="C8493" t="s">
        <v>4726</v>
      </c>
      <c r="D8493" t="b">
        <v>0</v>
      </c>
    </row>
    <row r="8494" spans="1:4" x14ac:dyDescent="0.25">
      <c r="A8494" t="s">
        <v>139</v>
      </c>
      <c r="B8494" t="s">
        <v>2172</v>
      </c>
      <c r="C8494" t="s">
        <v>4727</v>
      </c>
      <c r="D8494" t="b">
        <v>0</v>
      </c>
    </row>
    <row r="8495" spans="1:4" x14ac:dyDescent="0.25">
      <c r="A8495" t="s">
        <v>139</v>
      </c>
      <c r="B8495" t="s">
        <v>2172</v>
      </c>
      <c r="C8495" t="s">
        <v>4728</v>
      </c>
      <c r="D8495" t="b">
        <v>0</v>
      </c>
    </row>
    <row r="8496" spans="1:4" x14ac:dyDescent="0.25">
      <c r="A8496" t="s">
        <v>139</v>
      </c>
      <c r="B8496" t="s">
        <v>2172</v>
      </c>
      <c r="C8496" t="s">
        <v>2454</v>
      </c>
      <c r="D8496" t="b">
        <v>0</v>
      </c>
    </row>
    <row r="8497" spans="1:4" x14ac:dyDescent="0.25">
      <c r="A8497" t="s">
        <v>139</v>
      </c>
      <c r="B8497" t="s">
        <v>2172</v>
      </c>
      <c r="C8497" t="s">
        <v>4729</v>
      </c>
      <c r="D8497">
        <v>0</v>
      </c>
    </row>
    <row r="8498" spans="1:4" x14ac:dyDescent="0.25">
      <c r="A8498" t="s">
        <v>139</v>
      </c>
      <c r="B8498" t="s">
        <v>2172</v>
      </c>
      <c r="C8498" t="s">
        <v>4730</v>
      </c>
      <c r="D8498">
        <v>0</v>
      </c>
    </row>
    <row r="8499" spans="1:4" x14ac:dyDescent="0.25">
      <c r="A8499" t="s">
        <v>139</v>
      </c>
      <c r="B8499" t="s">
        <v>2172</v>
      </c>
      <c r="C8499" t="s">
        <v>4731</v>
      </c>
      <c r="D8499">
        <v>0</v>
      </c>
    </row>
    <row r="8500" spans="1:4" x14ac:dyDescent="0.25">
      <c r="A8500" t="s">
        <v>139</v>
      </c>
      <c r="B8500" t="s">
        <v>2172</v>
      </c>
      <c r="C8500" t="s">
        <v>1046</v>
      </c>
      <c r="D8500">
        <v>0</v>
      </c>
    </row>
    <row r="8501" spans="1:4" x14ac:dyDescent="0.25">
      <c r="A8501" t="s">
        <v>139</v>
      </c>
      <c r="B8501" t="s">
        <v>2172</v>
      </c>
      <c r="C8501" t="s">
        <v>9</v>
      </c>
      <c r="D8501">
        <v>0</v>
      </c>
    </row>
    <row r="8502" spans="1:4" x14ac:dyDescent="0.25">
      <c r="A8502" t="s">
        <v>139</v>
      </c>
      <c r="B8502" t="s">
        <v>2172</v>
      </c>
      <c r="C8502" t="s">
        <v>4733</v>
      </c>
      <c r="D8502">
        <v>0</v>
      </c>
    </row>
    <row r="8503" spans="1:4" x14ac:dyDescent="0.25">
      <c r="A8503" t="s">
        <v>139</v>
      </c>
      <c r="B8503" t="s">
        <v>2172</v>
      </c>
      <c r="C8503" t="s">
        <v>4734</v>
      </c>
      <c r="D8503">
        <v>0</v>
      </c>
    </row>
    <row r="8504" spans="1:4" x14ac:dyDescent="0.25">
      <c r="A8504" t="s">
        <v>139</v>
      </c>
      <c r="B8504" t="s">
        <v>2172</v>
      </c>
      <c r="C8504" t="s">
        <v>4735</v>
      </c>
      <c r="D8504">
        <v>0</v>
      </c>
    </row>
    <row r="8505" spans="1:4" x14ac:dyDescent="0.25">
      <c r="A8505" t="s">
        <v>139</v>
      </c>
      <c r="B8505" t="s">
        <v>2172</v>
      </c>
      <c r="C8505" t="s">
        <v>1081</v>
      </c>
      <c r="D8505" t="s">
        <v>3111</v>
      </c>
    </row>
    <row r="8506" spans="1:4" x14ac:dyDescent="0.25">
      <c r="A8506" t="s">
        <v>139</v>
      </c>
      <c r="B8506" t="s">
        <v>2174</v>
      </c>
      <c r="C8506" t="s">
        <v>4725</v>
      </c>
      <c r="D8506">
        <v>567</v>
      </c>
    </row>
    <row r="8507" spans="1:4" x14ac:dyDescent="0.25">
      <c r="A8507" t="s">
        <v>139</v>
      </c>
      <c r="B8507" t="s">
        <v>2174</v>
      </c>
      <c r="C8507" t="s">
        <v>1083</v>
      </c>
      <c r="D8507" t="b">
        <v>0</v>
      </c>
    </row>
    <row r="8508" spans="1:4" x14ac:dyDescent="0.25">
      <c r="A8508" t="s">
        <v>139</v>
      </c>
      <c r="B8508" t="s">
        <v>2174</v>
      </c>
      <c r="C8508" t="s">
        <v>4726</v>
      </c>
      <c r="D8508" t="b">
        <v>0</v>
      </c>
    </row>
    <row r="8509" spans="1:4" x14ac:dyDescent="0.25">
      <c r="A8509" t="s">
        <v>139</v>
      </c>
      <c r="B8509" t="s">
        <v>2174</v>
      </c>
      <c r="C8509" t="s">
        <v>4727</v>
      </c>
      <c r="D8509" t="b">
        <v>1</v>
      </c>
    </row>
    <row r="8510" spans="1:4" x14ac:dyDescent="0.25">
      <c r="A8510" t="s">
        <v>139</v>
      </c>
      <c r="B8510" t="s">
        <v>2174</v>
      </c>
      <c r="C8510" t="s">
        <v>4728</v>
      </c>
      <c r="D8510" t="b">
        <v>0</v>
      </c>
    </row>
    <row r="8511" spans="1:4" x14ac:dyDescent="0.25">
      <c r="A8511" t="s">
        <v>139</v>
      </c>
      <c r="B8511" t="s">
        <v>2174</v>
      </c>
      <c r="C8511" t="s">
        <v>2454</v>
      </c>
      <c r="D8511" t="b">
        <v>0</v>
      </c>
    </row>
    <row r="8512" spans="1:4" x14ac:dyDescent="0.25">
      <c r="A8512" t="s">
        <v>139</v>
      </c>
      <c r="B8512" t="s">
        <v>2174</v>
      </c>
      <c r="C8512" t="s">
        <v>4729</v>
      </c>
      <c r="D8512">
        <v>6</v>
      </c>
    </row>
    <row r="8513" spans="1:4" x14ac:dyDescent="0.25">
      <c r="A8513" t="s">
        <v>139</v>
      </c>
      <c r="B8513" t="s">
        <v>2174</v>
      </c>
      <c r="C8513" t="s">
        <v>4730</v>
      </c>
      <c r="D8513">
        <v>0</v>
      </c>
    </row>
    <row r="8514" spans="1:4" x14ac:dyDescent="0.25">
      <c r="A8514" t="s">
        <v>139</v>
      </c>
      <c r="B8514" t="s">
        <v>2174</v>
      </c>
      <c r="C8514" t="s">
        <v>4731</v>
      </c>
      <c r="D8514">
        <v>4</v>
      </c>
    </row>
    <row r="8515" spans="1:4" x14ac:dyDescent="0.25">
      <c r="A8515" t="s">
        <v>139</v>
      </c>
      <c r="B8515" t="s">
        <v>2174</v>
      </c>
      <c r="C8515" t="s">
        <v>1046</v>
      </c>
      <c r="D8515">
        <v>0</v>
      </c>
    </row>
    <row r="8516" spans="1:4" x14ac:dyDescent="0.25">
      <c r="A8516" t="s">
        <v>139</v>
      </c>
      <c r="B8516" t="s">
        <v>2174</v>
      </c>
      <c r="C8516" t="s">
        <v>9</v>
      </c>
      <c r="D8516">
        <v>0</v>
      </c>
    </row>
    <row r="8517" spans="1:4" x14ac:dyDescent="0.25">
      <c r="A8517" t="s">
        <v>139</v>
      </c>
      <c r="B8517" t="s">
        <v>2174</v>
      </c>
      <c r="C8517" t="s">
        <v>4733</v>
      </c>
      <c r="D8517">
        <v>0</v>
      </c>
    </row>
    <row r="8518" spans="1:4" x14ac:dyDescent="0.25">
      <c r="A8518" t="s">
        <v>139</v>
      </c>
      <c r="B8518" t="s">
        <v>2174</v>
      </c>
      <c r="C8518" t="s">
        <v>4734</v>
      </c>
      <c r="D8518">
        <v>0</v>
      </c>
    </row>
    <row r="8519" spans="1:4" x14ac:dyDescent="0.25">
      <c r="A8519" t="s">
        <v>139</v>
      </c>
      <c r="B8519" t="s">
        <v>2174</v>
      </c>
      <c r="C8519" t="s">
        <v>4735</v>
      </c>
      <c r="D8519">
        <v>0</v>
      </c>
    </row>
    <row r="8520" spans="1:4" x14ac:dyDescent="0.25">
      <c r="A8520" t="s">
        <v>139</v>
      </c>
      <c r="B8520" t="s">
        <v>2174</v>
      </c>
      <c r="C8520" t="s">
        <v>1081</v>
      </c>
      <c r="D8520" t="s">
        <v>4741</v>
      </c>
    </row>
    <row r="8521" spans="1:4" x14ac:dyDescent="0.25">
      <c r="A8521" t="s">
        <v>139</v>
      </c>
      <c r="B8521" t="s">
        <v>6271</v>
      </c>
      <c r="C8521" t="s">
        <v>4725</v>
      </c>
      <c r="D8521">
        <v>568</v>
      </c>
    </row>
    <row r="8522" spans="1:4" x14ac:dyDescent="0.25">
      <c r="A8522" t="s">
        <v>139</v>
      </c>
      <c r="B8522" t="s">
        <v>6271</v>
      </c>
      <c r="C8522" t="s">
        <v>1083</v>
      </c>
      <c r="D8522" t="b">
        <v>1</v>
      </c>
    </row>
    <row r="8523" spans="1:4" x14ac:dyDescent="0.25">
      <c r="A8523" t="s">
        <v>139</v>
      </c>
      <c r="B8523" t="s">
        <v>6271</v>
      </c>
      <c r="C8523" t="s">
        <v>4726</v>
      </c>
      <c r="D8523" t="b">
        <v>1</v>
      </c>
    </row>
    <row r="8524" spans="1:4" x14ac:dyDescent="0.25">
      <c r="A8524" t="s">
        <v>139</v>
      </c>
      <c r="B8524" t="s">
        <v>6271</v>
      </c>
      <c r="C8524" t="s">
        <v>4727</v>
      </c>
      <c r="D8524" t="b">
        <v>1</v>
      </c>
    </row>
    <row r="8525" spans="1:4" x14ac:dyDescent="0.25">
      <c r="A8525" t="s">
        <v>139</v>
      </c>
      <c r="B8525" t="s">
        <v>6271</v>
      </c>
      <c r="C8525" t="s">
        <v>4728</v>
      </c>
      <c r="D8525" t="b">
        <v>0</v>
      </c>
    </row>
    <row r="8526" spans="1:4" x14ac:dyDescent="0.25">
      <c r="A8526" t="s">
        <v>139</v>
      </c>
      <c r="B8526" t="s">
        <v>6271</v>
      </c>
      <c r="C8526" t="s">
        <v>2454</v>
      </c>
      <c r="D8526" t="b">
        <v>0</v>
      </c>
    </row>
    <row r="8527" spans="1:4" x14ac:dyDescent="0.25">
      <c r="A8527" t="s">
        <v>139</v>
      </c>
      <c r="B8527" t="s">
        <v>6271</v>
      </c>
      <c r="C8527" t="s">
        <v>4729</v>
      </c>
      <c r="D8527">
        <v>3</v>
      </c>
    </row>
    <row r="8528" spans="1:4" x14ac:dyDescent="0.25">
      <c r="A8528" t="s">
        <v>139</v>
      </c>
      <c r="B8528" t="s">
        <v>6271</v>
      </c>
      <c r="C8528" t="s">
        <v>4730</v>
      </c>
      <c r="D8528">
        <v>0</v>
      </c>
    </row>
    <row r="8529" spans="1:4" x14ac:dyDescent="0.25">
      <c r="A8529" t="s">
        <v>139</v>
      </c>
      <c r="B8529" t="s">
        <v>6271</v>
      </c>
      <c r="C8529" t="s">
        <v>4731</v>
      </c>
      <c r="D8529">
        <v>4</v>
      </c>
    </row>
    <row r="8530" spans="1:4" x14ac:dyDescent="0.25">
      <c r="A8530" t="s">
        <v>139</v>
      </c>
      <c r="B8530" t="s">
        <v>6271</v>
      </c>
      <c r="C8530" t="s">
        <v>1046</v>
      </c>
      <c r="D8530">
        <v>6</v>
      </c>
    </row>
    <row r="8531" spans="1:4" x14ac:dyDescent="0.25">
      <c r="A8531" t="s">
        <v>139</v>
      </c>
      <c r="B8531" t="s">
        <v>6271</v>
      </c>
      <c r="C8531" t="s">
        <v>9</v>
      </c>
      <c r="D8531">
        <v>0</v>
      </c>
    </row>
    <row r="8532" spans="1:4" x14ac:dyDescent="0.25">
      <c r="A8532" t="s">
        <v>139</v>
      </c>
      <c r="B8532" t="s">
        <v>6271</v>
      </c>
      <c r="C8532" t="s">
        <v>4733</v>
      </c>
      <c r="D8532">
        <v>1</v>
      </c>
    </row>
    <row r="8533" spans="1:4" x14ac:dyDescent="0.25">
      <c r="A8533" t="s">
        <v>139</v>
      </c>
      <c r="B8533" t="s">
        <v>6271</v>
      </c>
      <c r="C8533" t="s">
        <v>4734</v>
      </c>
      <c r="D8533">
        <v>536</v>
      </c>
    </row>
    <row r="8534" spans="1:4" x14ac:dyDescent="0.25">
      <c r="A8534" t="s">
        <v>139</v>
      </c>
      <c r="B8534" t="s">
        <v>6271</v>
      </c>
      <c r="C8534" t="s">
        <v>4735</v>
      </c>
      <c r="D8534">
        <v>0</v>
      </c>
    </row>
    <row r="8535" spans="1:4" x14ac:dyDescent="0.25">
      <c r="A8535" t="s">
        <v>139</v>
      </c>
      <c r="B8535" t="s">
        <v>6271</v>
      </c>
      <c r="C8535" t="s">
        <v>1081</v>
      </c>
      <c r="D8535" t="s">
        <v>3111</v>
      </c>
    </row>
    <row r="8536" spans="1:4" x14ac:dyDescent="0.25">
      <c r="A8536" t="s">
        <v>139</v>
      </c>
      <c r="B8536" t="s">
        <v>2176</v>
      </c>
      <c r="C8536" t="s">
        <v>4725</v>
      </c>
      <c r="D8536">
        <v>569</v>
      </c>
    </row>
    <row r="8537" spans="1:4" x14ac:dyDescent="0.25">
      <c r="A8537" t="s">
        <v>139</v>
      </c>
      <c r="B8537" t="s">
        <v>2176</v>
      </c>
      <c r="C8537" t="s">
        <v>1083</v>
      </c>
      <c r="D8537" t="b">
        <v>1</v>
      </c>
    </row>
    <row r="8538" spans="1:4" x14ac:dyDescent="0.25">
      <c r="A8538" t="s">
        <v>139</v>
      </c>
      <c r="B8538" t="s">
        <v>2176</v>
      </c>
      <c r="C8538" t="s">
        <v>4726</v>
      </c>
      <c r="D8538" t="b">
        <v>1</v>
      </c>
    </row>
    <row r="8539" spans="1:4" x14ac:dyDescent="0.25">
      <c r="A8539" t="s">
        <v>139</v>
      </c>
      <c r="B8539" t="s">
        <v>2176</v>
      </c>
      <c r="C8539" t="s">
        <v>4727</v>
      </c>
      <c r="D8539" t="b">
        <v>1</v>
      </c>
    </row>
    <row r="8540" spans="1:4" x14ac:dyDescent="0.25">
      <c r="A8540" t="s">
        <v>139</v>
      </c>
      <c r="B8540" t="s">
        <v>2176</v>
      </c>
      <c r="C8540" t="s">
        <v>4728</v>
      </c>
      <c r="D8540" t="b">
        <v>1</v>
      </c>
    </row>
    <row r="8541" spans="1:4" x14ac:dyDescent="0.25">
      <c r="A8541" t="s">
        <v>139</v>
      </c>
      <c r="B8541" t="s">
        <v>2176</v>
      </c>
      <c r="C8541" t="s">
        <v>2454</v>
      </c>
      <c r="D8541" t="b">
        <v>0</v>
      </c>
    </row>
    <row r="8542" spans="1:4" x14ac:dyDescent="0.25">
      <c r="A8542" t="s">
        <v>139</v>
      </c>
      <c r="B8542" t="s">
        <v>2176</v>
      </c>
      <c r="C8542" t="s">
        <v>4729</v>
      </c>
      <c r="D8542">
        <v>3</v>
      </c>
    </row>
    <row r="8543" spans="1:4" x14ac:dyDescent="0.25">
      <c r="A8543" t="s">
        <v>139</v>
      </c>
      <c r="B8543" t="s">
        <v>2176</v>
      </c>
      <c r="C8543" t="s">
        <v>4730</v>
      </c>
      <c r="D8543">
        <v>0</v>
      </c>
    </row>
    <row r="8544" spans="1:4" x14ac:dyDescent="0.25">
      <c r="A8544" t="s">
        <v>139</v>
      </c>
      <c r="B8544" t="s">
        <v>2176</v>
      </c>
      <c r="C8544" t="s">
        <v>4731</v>
      </c>
      <c r="D8544">
        <v>4</v>
      </c>
    </row>
    <row r="8545" spans="1:4" x14ac:dyDescent="0.25">
      <c r="A8545" t="s">
        <v>139</v>
      </c>
      <c r="B8545" t="s">
        <v>2176</v>
      </c>
      <c r="C8545" t="s">
        <v>1046</v>
      </c>
      <c r="D8545">
        <v>6</v>
      </c>
    </row>
    <row r="8546" spans="1:4" x14ac:dyDescent="0.25">
      <c r="A8546" t="s">
        <v>139</v>
      </c>
      <c r="B8546" t="s">
        <v>2176</v>
      </c>
      <c r="C8546" t="s">
        <v>9</v>
      </c>
      <c r="D8546">
        <v>0</v>
      </c>
    </row>
    <row r="8547" spans="1:4" x14ac:dyDescent="0.25">
      <c r="A8547" t="s">
        <v>139</v>
      </c>
      <c r="B8547" t="s">
        <v>2176</v>
      </c>
      <c r="C8547" t="s">
        <v>4733</v>
      </c>
      <c r="D8547">
        <v>1</v>
      </c>
    </row>
    <row r="8548" spans="1:4" x14ac:dyDescent="0.25">
      <c r="A8548" t="s">
        <v>139</v>
      </c>
      <c r="B8548" t="s">
        <v>2176</v>
      </c>
      <c r="C8548" t="s">
        <v>4734</v>
      </c>
      <c r="D8548">
        <v>538</v>
      </c>
    </row>
    <row r="8549" spans="1:4" x14ac:dyDescent="0.25">
      <c r="A8549" t="s">
        <v>139</v>
      </c>
      <c r="B8549" t="s">
        <v>2176</v>
      </c>
      <c r="C8549" t="s">
        <v>4735</v>
      </c>
      <c r="D8549">
        <v>0</v>
      </c>
    </row>
    <row r="8550" spans="1:4" x14ac:dyDescent="0.25">
      <c r="A8550" t="s">
        <v>139</v>
      </c>
      <c r="B8550" t="s">
        <v>2176</v>
      </c>
      <c r="C8550" t="s">
        <v>1081</v>
      </c>
      <c r="D8550" t="s">
        <v>3111</v>
      </c>
    </row>
    <row r="8551" spans="1:4" x14ac:dyDescent="0.25">
      <c r="A8551" t="s">
        <v>139</v>
      </c>
      <c r="B8551" t="s">
        <v>6272</v>
      </c>
      <c r="C8551" t="s">
        <v>4725</v>
      </c>
      <c r="D8551">
        <v>570</v>
      </c>
    </row>
    <row r="8552" spans="1:4" x14ac:dyDescent="0.25">
      <c r="A8552" t="s">
        <v>139</v>
      </c>
      <c r="B8552" t="s">
        <v>6272</v>
      </c>
      <c r="C8552" t="s">
        <v>1083</v>
      </c>
      <c r="D8552" t="b">
        <v>1</v>
      </c>
    </row>
    <row r="8553" spans="1:4" x14ac:dyDescent="0.25">
      <c r="A8553" t="s">
        <v>139</v>
      </c>
      <c r="B8553" t="s">
        <v>6272</v>
      </c>
      <c r="C8553" t="s">
        <v>4726</v>
      </c>
      <c r="D8553" t="b">
        <v>1</v>
      </c>
    </row>
    <row r="8554" spans="1:4" x14ac:dyDescent="0.25">
      <c r="A8554" t="s">
        <v>139</v>
      </c>
      <c r="B8554" t="s">
        <v>6272</v>
      </c>
      <c r="C8554" t="s">
        <v>4727</v>
      </c>
      <c r="D8554" t="b">
        <v>1</v>
      </c>
    </row>
    <row r="8555" spans="1:4" x14ac:dyDescent="0.25">
      <c r="A8555" t="s">
        <v>139</v>
      </c>
      <c r="B8555" t="s">
        <v>6272</v>
      </c>
      <c r="C8555" t="s">
        <v>4728</v>
      </c>
      <c r="D8555" t="b">
        <v>1</v>
      </c>
    </row>
    <row r="8556" spans="1:4" x14ac:dyDescent="0.25">
      <c r="A8556" t="s">
        <v>139</v>
      </c>
      <c r="B8556" t="s">
        <v>6272</v>
      </c>
      <c r="C8556" t="s">
        <v>2454</v>
      </c>
      <c r="D8556" t="b">
        <v>0</v>
      </c>
    </row>
    <row r="8557" spans="1:4" x14ac:dyDescent="0.25">
      <c r="A8557" t="s">
        <v>139</v>
      </c>
      <c r="B8557" t="s">
        <v>6272</v>
      </c>
      <c r="C8557" t="s">
        <v>4729</v>
      </c>
      <c r="D8557">
        <v>3</v>
      </c>
    </row>
    <row r="8558" spans="1:4" x14ac:dyDescent="0.25">
      <c r="A8558" t="s">
        <v>139</v>
      </c>
      <c r="B8558" t="s">
        <v>6272</v>
      </c>
      <c r="C8558" t="s">
        <v>4730</v>
      </c>
      <c r="D8558">
        <v>0</v>
      </c>
    </row>
    <row r="8559" spans="1:4" x14ac:dyDescent="0.25">
      <c r="A8559" t="s">
        <v>139</v>
      </c>
      <c r="B8559" t="s">
        <v>6272</v>
      </c>
      <c r="C8559" t="s">
        <v>4731</v>
      </c>
      <c r="D8559">
        <v>4</v>
      </c>
    </row>
    <row r="8560" spans="1:4" x14ac:dyDescent="0.25">
      <c r="A8560" t="s">
        <v>139</v>
      </c>
      <c r="B8560" t="s">
        <v>6272</v>
      </c>
      <c r="C8560" t="s">
        <v>1046</v>
      </c>
      <c r="D8560">
        <v>6</v>
      </c>
    </row>
    <row r="8561" spans="1:4" x14ac:dyDescent="0.25">
      <c r="A8561" t="s">
        <v>139</v>
      </c>
      <c r="B8561" t="s">
        <v>6272</v>
      </c>
      <c r="C8561" t="s">
        <v>9</v>
      </c>
      <c r="D8561">
        <v>0</v>
      </c>
    </row>
    <row r="8562" spans="1:4" x14ac:dyDescent="0.25">
      <c r="A8562" t="s">
        <v>139</v>
      </c>
      <c r="B8562" t="s">
        <v>6272</v>
      </c>
      <c r="C8562" t="s">
        <v>4733</v>
      </c>
      <c r="D8562">
        <v>1</v>
      </c>
    </row>
    <row r="8563" spans="1:4" x14ac:dyDescent="0.25">
      <c r="A8563" t="s">
        <v>139</v>
      </c>
      <c r="B8563" t="s">
        <v>6272</v>
      </c>
      <c r="C8563" t="s">
        <v>4734</v>
      </c>
      <c r="D8563">
        <v>533</v>
      </c>
    </row>
    <row r="8564" spans="1:4" x14ac:dyDescent="0.25">
      <c r="A8564" t="s">
        <v>139</v>
      </c>
      <c r="B8564" t="s">
        <v>6272</v>
      </c>
      <c r="C8564" t="s">
        <v>4735</v>
      </c>
      <c r="D8564">
        <v>0</v>
      </c>
    </row>
    <row r="8565" spans="1:4" x14ac:dyDescent="0.25">
      <c r="A8565" t="s">
        <v>139</v>
      </c>
      <c r="B8565" t="s">
        <v>6272</v>
      </c>
      <c r="C8565" t="s">
        <v>1081</v>
      </c>
      <c r="D8565" t="s">
        <v>3111</v>
      </c>
    </row>
    <row r="8566" spans="1:4" x14ac:dyDescent="0.25">
      <c r="A8566" t="s">
        <v>139</v>
      </c>
      <c r="B8566" t="s">
        <v>6273</v>
      </c>
      <c r="C8566" t="s">
        <v>4725</v>
      </c>
      <c r="D8566">
        <v>571</v>
      </c>
    </row>
    <row r="8567" spans="1:4" x14ac:dyDescent="0.25">
      <c r="A8567" t="s">
        <v>139</v>
      </c>
      <c r="B8567" t="s">
        <v>6273</v>
      </c>
      <c r="C8567" t="s">
        <v>1083</v>
      </c>
      <c r="D8567" t="b">
        <v>1</v>
      </c>
    </row>
    <row r="8568" spans="1:4" x14ac:dyDescent="0.25">
      <c r="A8568" t="s">
        <v>139</v>
      </c>
      <c r="B8568" t="s">
        <v>6273</v>
      </c>
      <c r="C8568" t="s">
        <v>4726</v>
      </c>
      <c r="D8568" t="b">
        <v>1</v>
      </c>
    </row>
    <row r="8569" spans="1:4" x14ac:dyDescent="0.25">
      <c r="A8569" t="s">
        <v>139</v>
      </c>
      <c r="B8569" t="s">
        <v>6273</v>
      </c>
      <c r="C8569" t="s">
        <v>4727</v>
      </c>
      <c r="D8569" t="b">
        <v>1</v>
      </c>
    </row>
    <row r="8570" spans="1:4" x14ac:dyDescent="0.25">
      <c r="A8570" t="s">
        <v>139</v>
      </c>
      <c r="B8570" t="s">
        <v>6273</v>
      </c>
      <c r="C8570" t="s">
        <v>4728</v>
      </c>
      <c r="D8570" t="b">
        <v>1</v>
      </c>
    </row>
    <row r="8571" spans="1:4" x14ac:dyDescent="0.25">
      <c r="A8571" t="s">
        <v>139</v>
      </c>
      <c r="B8571" t="s">
        <v>6273</v>
      </c>
      <c r="C8571" t="s">
        <v>2454</v>
      </c>
      <c r="D8571" t="b">
        <v>0</v>
      </c>
    </row>
    <row r="8572" spans="1:4" x14ac:dyDescent="0.25">
      <c r="A8572" t="s">
        <v>139</v>
      </c>
      <c r="B8572" t="s">
        <v>6273</v>
      </c>
      <c r="C8572" t="s">
        <v>4729</v>
      </c>
      <c r="D8572">
        <v>3</v>
      </c>
    </row>
    <row r="8573" spans="1:4" x14ac:dyDescent="0.25">
      <c r="A8573" t="s">
        <v>139</v>
      </c>
      <c r="B8573" t="s">
        <v>6273</v>
      </c>
      <c r="C8573" t="s">
        <v>4730</v>
      </c>
      <c r="D8573">
        <v>0</v>
      </c>
    </row>
    <row r="8574" spans="1:4" x14ac:dyDescent="0.25">
      <c r="A8574" t="s">
        <v>139</v>
      </c>
      <c r="B8574" t="s">
        <v>6273</v>
      </c>
      <c r="C8574" t="s">
        <v>4731</v>
      </c>
      <c r="D8574">
        <v>4</v>
      </c>
    </row>
    <row r="8575" spans="1:4" x14ac:dyDescent="0.25">
      <c r="A8575" t="s">
        <v>139</v>
      </c>
      <c r="B8575" t="s">
        <v>6273</v>
      </c>
      <c r="C8575" t="s">
        <v>1046</v>
      </c>
      <c r="D8575">
        <v>6</v>
      </c>
    </row>
    <row r="8576" spans="1:4" x14ac:dyDescent="0.25">
      <c r="A8576" t="s">
        <v>139</v>
      </c>
      <c r="B8576" t="s">
        <v>6273</v>
      </c>
      <c r="C8576" t="s">
        <v>9</v>
      </c>
      <c r="D8576">
        <v>0</v>
      </c>
    </row>
    <row r="8577" spans="1:4" x14ac:dyDescent="0.25">
      <c r="A8577" t="s">
        <v>139</v>
      </c>
      <c r="B8577" t="s">
        <v>6273</v>
      </c>
      <c r="C8577" t="s">
        <v>4733</v>
      </c>
      <c r="D8577">
        <v>1</v>
      </c>
    </row>
    <row r="8578" spans="1:4" x14ac:dyDescent="0.25">
      <c r="A8578" t="s">
        <v>139</v>
      </c>
      <c r="B8578" t="s">
        <v>6273</v>
      </c>
      <c r="C8578" t="s">
        <v>4734</v>
      </c>
      <c r="D8578">
        <v>531</v>
      </c>
    </row>
    <row r="8579" spans="1:4" x14ac:dyDescent="0.25">
      <c r="A8579" t="s">
        <v>139</v>
      </c>
      <c r="B8579" t="s">
        <v>6273</v>
      </c>
      <c r="C8579" t="s">
        <v>4735</v>
      </c>
      <c r="D8579">
        <v>0</v>
      </c>
    </row>
    <row r="8580" spans="1:4" x14ac:dyDescent="0.25">
      <c r="A8580" t="s">
        <v>139</v>
      </c>
      <c r="B8580" t="s">
        <v>6273</v>
      </c>
      <c r="C8580" t="s">
        <v>1081</v>
      </c>
      <c r="D8580" t="s">
        <v>3111</v>
      </c>
    </row>
    <row r="8581" spans="1:4" x14ac:dyDescent="0.25">
      <c r="A8581" t="s">
        <v>139</v>
      </c>
      <c r="B8581" t="s">
        <v>6274</v>
      </c>
      <c r="C8581" t="s">
        <v>4725</v>
      </c>
      <c r="D8581">
        <v>572</v>
      </c>
    </row>
    <row r="8582" spans="1:4" x14ac:dyDescent="0.25">
      <c r="A8582" t="s">
        <v>139</v>
      </c>
      <c r="B8582" t="s">
        <v>6274</v>
      </c>
      <c r="C8582" t="s">
        <v>1083</v>
      </c>
      <c r="D8582" t="b">
        <v>1</v>
      </c>
    </row>
    <row r="8583" spans="1:4" x14ac:dyDescent="0.25">
      <c r="A8583" t="s">
        <v>139</v>
      </c>
      <c r="B8583" t="s">
        <v>6274</v>
      </c>
      <c r="C8583" t="s">
        <v>4726</v>
      </c>
      <c r="D8583" t="b">
        <v>1</v>
      </c>
    </row>
    <row r="8584" spans="1:4" x14ac:dyDescent="0.25">
      <c r="A8584" t="s">
        <v>139</v>
      </c>
      <c r="B8584" t="s">
        <v>6274</v>
      </c>
      <c r="C8584" t="s">
        <v>4727</v>
      </c>
      <c r="D8584" t="b">
        <v>1</v>
      </c>
    </row>
    <row r="8585" spans="1:4" x14ac:dyDescent="0.25">
      <c r="A8585" t="s">
        <v>139</v>
      </c>
      <c r="B8585" t="s">
        <v>6274</v>
      </c>
      <c r="C8585" t="s">
        <v>4728</v>
      </c>
      <c r="D8585" t="b">
        <v>1</v>
      </c>
    </row>
    <row r="8586" spans="1:4" x14ac:dyDescent="0.25">
      <c r="A8586" t="s">
        <v>139</v>
      </c>
      <c r="B8586" t="s">
        <v>6274</v>
      </c>
      <c r="C8586" t="s">
        <v>2454</v>
      </c>
      <c r="D8586" t="b">
        <v>0</v>
      </c>
    </row>
    <row r="8587" spans="1:4" x14ac:dyDescent="0.25">
      <c r="A8587" t="s">
        <v>139</v>
      </c>
      <c r="B8587" t="s">
        <v>6274</v>
      </c>
      <c r="C8587" t="s">
        <v>4729</v>
      </c>
      <c r="D8587">
        <v>3</v>
      </c>
    </row>
    <row r="8588" spans="1:4" x14ac:dyDescent="0.25">
      <c r="A8588" t="s">
        <v>139</v>
      </c>
      <c r="B8588" t="s">
        <v>6274</v>
      </c>
      <c r="C8588" t="s">
        <v>4730</v>
      </c>
      <c r="D8588">
        <v>0</v>
      </c>
    </row>
    <row r="8589" spans="1:4" x14ac:dyDescent="0.25">
      <c r="A8589" t="s">
        <v>139</v>
      </c>
      <c r="B8589" t="s">
        <v>6274</v>
      </c>
      <c r="C8589" t="s">
        <v>4731</v>
      </c>
      <c r="D8589">
        <v>0</v>
      </c>
    </row>
    <row r="8590" spans="1:4" x14ac:dyDescent="0.25">
      <c r="A8590" t="s">
        <v>139</v>
      </c>
      <c r="B8590" t="s">
        <v>6274</v>
      </c>
      <c r="C8590" t="s">
        <v>1046</v>
      </c>
      <c r="D8590">
        <v>6</v>
      </c>
    </row>
    <row r="8591" spans="1:4" x14ac:dyDescent="0.25">
      <c r="A8591" t="s">
        <v>139</v>
      </c>
      <c r="B8591" t="s">
        <v>6274</v>
      </c>
      <c r="C8591" t="s">
        <v>9</v>
      </c>
      <c r="D8591">
        <v>0</v>
      </c>
    </row>
    <row r="8592" spans="1:4" x14ac:dyDescent="0.25">
      <c r="A8592" t="s">
        <v>139</v>
      </c>
      <c r="B8592" t="s">
        <v>6274</v>
      </c>
      <c r="C8592" t="s">
        <v>4733</v>
      </c>
      <c r="D8592">
        <v>1</v>
      </c>
    </row>
    <row r="8593" spans="1:4" x14ac:dyDescent="0.25">
      <c r="A8593" t="s">
        <v>139</v>
      </c>
      <c r="B8593" t="s">
        <v>6274</v>
      </c>
      <c r="C8593" t="s">
        <v>4734</v>
      </c>
      <c r="D8593">
        <v>535</v>
      </c>
    </row>
    <row r="8594" spans="1:4" x14ac:dyDescent="0.25">
      <c r="A8594" t="s">
        <v>139</v>
      </c>
      <c r="B8594" t="s">
        <v>6274</v>
      </c>
      <c r="C8594" t="s">
        <v>4735</v>
      </c>
      <c r="D8594">
        <v>0</v>
      </c>
    </row>
    <row r="8595" spans="1:4" x14ac:dyDescent="0.25">
      <c r="A8595" t="s">
        <v>139</v>
      </c>
      <c r="B8595" t="s">
        <v>6274</v>
      </c>
      <c r="C8595" t="s">
        <v>1081</v>
      </c>
      <c r="D8595" t="s">
        <v>4741</v>
      </c>
    </row>
    <row r="8596" spans="1:4" x14ac:dyDescent="0.25">
      <c r="A8596" t="s">
        <v>139</v>
      </c>
      <c r="B8596" t="s">
        <v>2177</v>
      </c>
      <c r="C8596" t="s">
        <v>4725</v>
      </c>
      <c r="D8596">
        <v>573</v>
      </c>
    </row>
    <row r="8597" spans="1:4" x14ac:dyDescent="0.25">
      <c r="A8597" t="s">
        <v>139</v>
      </c>
      <c r="B8597" t="s">
        <v>2177</v>
      </c>
      <c r="C8597" t="s">
        <v>1083</v>
      </c>
      <c r="D8597" t="b">
        <v>0</v>
      </c>
    </row>
    <row r="8598" spans="1:4" x14ac:dyDescent="0.25">
      <c r="A8598" t="s">
        <v>139</v>
      </c>
      <c r="B8598" t="s">
        <v>2177</v>
      </c>
      <c r="C8598" t="s">
        <v>4726</v>
      </c>
      <c r="D8598" t="b">
        <v>0</v>
      </c>
    </row>
    <row r="8599" spans="1:4" x14ac:dyDescent="0.25">
      <c r="A8599" t="s">
        <v>139</v>
      </c>
      <c r="B8599" t="s">
        <v>2177</v>
      </c>
      <c r="C8599" t="s">
        <v>4727</v>
      </c>
      <c r="D8599" t="b">
        <v>1</v>
      </c>
    </row>
    <row r="8600" spans="1:4" x14ac:dyDescent="0.25">
      <c r="A8600" t="s">
        <v>139</v>
      </c>
      <c r="B8600" t="s">
        <v>2177</v>
      </c>
      <c r="C8600" t="s">
        <v>4728</v>
      </c>
      <c r="D8600" t="b">
        <v>0</v>
      </c>
    </row>
    <row r="8601" spans="1:4" x14ac:dyDescent="0.25">
      <c r="A8601" t="s">
        <v>139</v>
      </c>
      <c r="B8601" t="s">
        <v>2177</v>
      </c>
      <c r="C8601" t="s">
        <v>2454</v>
      </c>
      <c r="D8601" t="b">
        <v>0</v>
      </c>
    </row>
    <row r="8602" spans="1:4" x14ac:dyDescent="0.25">
      <c r="A8602" t="s">
        <v>139</v>
      </c>
      <c r="B8602" t="s">
        <v>2177</v>
      </c>
      <c r="C8602" t="s">
        <v>4729</v>
      </c>
      <c r="D8602">
        <v>6</v>
      </c>
    </row>
    <row r="8603" spans="1:4" x14ac:dyDescent="0.25">
      <c r="A8603" t="s">
        <v>139</v>
      </c>
      <c r="B8603" t="s">
        <v>2177</v>
      </c>
      <c r="C8603" t="s">
        <v>4730</v>
      </c>
      <c r="D8603">
        <v>0</v>
      </c>
    </row>
    <row r="8604" spans="1:4" x14ac:dyDescent="0.25">
      <c r="A8604" t="s">
        <v>139</v>
      </c>
      <c r="B8604" t="s">
        <v>2177</v>
      </c>
      <c r="C8604" t="s">
        <v>4731</v>
      </c>
      <c r="D8604">
        <v>4</v>
      </c>
    </row>
    <row r="8605" spans="1:4" x14ac:dyDescent="0.25">
      <c r="A8605" t="s">
        <v>139</v>
      </c>
      <c r="B8605" t="s">
        <v>2177</v>
      </c>
      <c r="C8605" t="s">
        <v>1046</v>
      </c>
      <c r="D8605">
        <v>0</v>
      </c>
    </row>
    <row r="8606" spans="1:4" x14ac:dyDescent="0.25">
      <c r="A8606" t="s">
        <v>139</v>
      </c>
      <c r="B8606" t="s">
        <v>2177</v>
      </c>
      <c r="C8606" t="s">
        <v>9</v>
      </c>
      <c r="D8606">
        <v>0</v>
      </c>
    </row>
    <row r="8607" spans="1:4" x14ac:dyDescent="0.25">
      <c r="A8607" t="s">
        <v>139</v>
      </c>
      <c r="B8607" t="s">
        <v>2177</v>
      </c>
      <c r="C8607" t="s">
        <v>4733</v>
      </c>
      <c r="D8607">
        <v>0</v>
      </c>
    </row>
    <row r="8608" spans="1:4" x14ac:dyDescent="0.25">
      <c r="A8608" t="s">
        <v>139</v>
      </c>
      <c r="B8608" t="s">
        <v>2177</v>
      </c>
      <c r="C8608" t="s">
        <v>4734</v>
      </c>
      <c r="D8608">
        <v>0</v>
      </c>
    </row>
    <row r="8609" spans="1:4" x14ac:dyDescent="0.25">
      <c r="A8609" t="s">
        <v>139</v>
      </c>
      <c r="B8609" t="s">
        <v>2177</v>
      </c>
      <c r="C8609" t="s">
        <v>4735</v>
      </c>
      <c r="D8609">
        <v>0</v>
      </c>
    </row>
    <row r="8610" spans="1:4" x14ac:dyDescent="0.25">
      <c r="A8610" t="s">
        <v>139</v>
      </c>
      <c r="B8610" t="s">
        <v>2177</v>
      </c>
      <c r="C8610" t="s">
        <v>1081</v>
      </c>
      <c r="D8610" t="s">
        <v>4741</v>
      </c>
    </row>
    <row r="8611" spans="1:4" x14ac:dyDescent="0.25">
      <c r="A8611" t="s">
        <v>139</v>
      </c>
      <c r="B8611" t="s">
        <v>6275</v>
      </c>
      <c r="C8611" t="s">
        <v>4725</v>
      </c>
      <c r="D8611">
        <v>574</v>
      </c>
    </row>
    <row r="8612" spans="1:4" x14ac:dyDescent="0.25">
      <c r="A8612" t="s">
        <v>139</v>
      </c>
      <c r="B8612" t="s">
        <v>6275</v>
      </c>
      <c r="C8612" t="s">
        <v>1083</v>
      </c>
      <c r="D8612" t="b">
        <v>1</v>
      </c>
    </row>
    <row r="8613" spans="1:4" x14ac:dyDescent="0.25">
      <c r="A8613" t="s">
        <v>139</v>
      </c>
      <c r="B8613" t="s">
        <v>6275</v>
      </c>
      <c r="C8613" t="s">
        <v>4726</v>
      </c>
      <c r="D8613" t="b">
        <v>1</v>
      </c>
    </row>
    <row r="8614" spans="1:4" x14ac:dyDescent="0.25">
      <c r="A8614" t="s">
        <v>139</v>
      </c>
      <c r="B8614" t="s">
        <v>6275</v>
      </c>
      <c r="C8614" t="s">
        <v>4727</v>
      </c>
      <c r="D8614" t="b">
        <v>1</v>
      </c>
    </row>
    <row r="8615" spans="1:4" x14ac:dyDescent="0.25">
      <c r="A8615" t="s">
        <v>139</v>
      </c>
      <c r="B8615" t="s">
        <v>6275</v>
      </c>
      <c r="C8615" t="s">
        <v>4728</v>
      </c>
      <c r="D8615" t="b">
        <v>1</v>
      </c>
    </row>
    <row r="8616" spans="1:4" x14ac:dyDescent="0.25">
      <c r="A8616" t="s">
        <v>139</v>
      </c>
      <c r="B8616" t="s">
        <v>6275</v>
      </c>
      <c r="C8616" t="s">
        <v>2454</v>
      </c>
      <c r="D8616" t="b">
        <v>0</v>
      </c>
    </row>
    <row r="8617" spans="1:4" x14ac:dyDescent="0.25">
      <c r="A8617" t="s">
        <v>139</v>
      </c>
      <c r="B8617" t="s">
        <v>6275</v>
      </c>
      <c r="C8617" t="s">
        <v>4729</v>
      </c>
      <c r="D8617">
        <v>3</v>
      </c>
    </row>
    <row r="8618" spans="1:4" x14ac:dyDescent="0.25">
      <c r="A8618" t="s">
        <v>139</v>
      </c>
      <c r="B8618" t="s">
        <v>6275</v>
      </c>
      <c r="C8618" t="s">
        <v>4730</v>
      </c>
      <c r="D8618">
        <v>0</v>
      </c>
    </row>
    <row r="8619" spans="1:4" x14ac:dyDescent="0.25">
      <c r="A8619" t="s">
        <v>139</v>
      </c>
      <c r="B8619" t="s">
        <v>6275</v>
      </c>
      <c r="C8619" t="s">
        <v>4731</v>
      </c>
      <c r="D8619">
        <v>4</v>
      </c>
    </row>
    <row r="8620" spans="1:4" x14ac:dyDescent="0.25">
      <c r="A8620" t="s">
        <v>139</v>
      </c>
      <c r="B8620" t="s">
        <v>6275</v>
      </c>
      <c r="C8620" t="s">
        <v>1046</v>
      </c>
      <c r="D8620">
        <v>6</v>
      </c>
    </row>
    <row r="8621" spans="1:4" x14ac:dyDescent="0.25">
      <c r="A8621" t="s">
        <v>139</v>
      </c>
      <c r="B8621" t="s">
        <v>6275</v>
      </c>
      <c r="C8621" t="s">
        <v>9</v>
      </c>
      <c r="D8621">
        <v>0</v>
      </c>
    </row>
    <row r="8622" spans="1:4" x14ac:dyDescent="0.25">
      <c r="A8622" t="s">
        <v>139</v>
      </c>
      <c r="B8622" t="s">
        <v>6275</v>
      </c>
      <c r="C8622" t="s">
        <v>4733</v>
      </c>
      <c r="D8622">
        <v>1</v>
      </c>
    </row>
    <row r="8623" spans="1:4" x14ac:dyDescent="0.25">
      <c r="A8623" t="s">
        <v>139</v>
      </c>
      <c r="B8623" t="s">
        <v>6275</v>
      </c>
      <c r="C8623" t="s">
        <v>4734</v>
      </c>
      <c r="D8623">
        <v>534</v>
      </c>
    </row>
    <row r="8624" spans="1:4" x14ac:dyDescent="0.25">
      <c r="A8624" t="s">
        <v>139</v>
      </c>
      <c r="B8624" t="s">
        <v>6275</v>
      </c>
      <c r="C8624" t="s">
        <v>4735</v>
      </c>
      <c r="D8624">
        <v>0</v>
      </c>
    </row>
    <row r="8625" spans="1:4" x14ac:dyDescent="0.25">
      <c r="A8625" t="s">
        <v>139</v>
      </c>
      <c r="B8625" t="s">
        <v>6275</v>
      </c>
      <c r="C8625" t="s">
        <v>1081</v>
      </c>
      <c r="D8625" t="s">
        <v>3111</v>
      </c>
    </row>
    <row r="8626" spans="1:4" x14ac:dyDescent="0.25">
      <c r="A8626" t="s">
        <v>139</v>
      </c>
      <c r="B8626" t="s">
        <v>2179</v>
      </c>
      <c r="C8626" t="s">
        <v>4725</v>
      </c>
      <c r="D8626">
        <v>575</v>
      </c>
    </row>
    <row r="8627" spans="1:4" x14ac:dyDescent="0.25">
      <c r="A8627" t="s">
        <v>139</v>
      </c>
      <c r="B8627" t="s">
        <v>2179</v>
      </c>
      <c r="C8627" t="s">
        <v>1083</v>
      </c>
      <c r="D8627" t="b">
        <v>0</v>
      </c>
    </row>
    <row r="8628" spans="1:4" x14ac:dyDescent="0.25">
      <c r="A8628" t="s">
        <v>139</v>
      </c>
      <c r="B8628" t="s">
        <v>2179</v>
      </c>
      <c r="C8628" t="s">
        <v>4726</v>
      </c>
      <c r="D8628" t="b">
        <v>0</v>
      </c>
    </row>
    <row r="8629" spans="1:4" x14ac:dyDescent="0.25">
      <c r="A8629" t="s">
        <v>139</v>
      </c>
      <c r="B8629" t="s">
        <v>2179</v>
      </c>
      <c r="C8629" t="s">
        <v>4727</v>
      </c>
      <c r="D8629" t="b">
        <v>0</v>
      </c>
    </row>
    <row r="8630" spans="1:4" x14ac:dyDescent="0.25">
      <c r="A8630" t="s">
        <v>139</v>
      </c>
      <c r="B8630" t="s">
        <v>2179</v>
      </c>
      <c r="C8630" t="s">
        <v>4728</v>
      </c>
      <c r="D8630" t="b">
        <v>0</v>
      </c>
    </row>
    <row r="8631" spans="1:4" x14ac:dyDescent="0.25">
      <c r="A8631" t="s">
        <v>139</v>
      </c>
      <c r="B8631" t="s">
        <v>2179</v>
      </c>
      <c r="C8631" t="s">
        <v>2454</v>
      </c>
      <c r="D8631" t="b">
        <v>0</v>
      </c>
    </row>
    <row r="8632" spans="1:4" x14ac:dyDescent="0.25">
      <c r="A8632" t="s">
        <v>139</v>
      </c>
      <c r="B8632" t="s">
        <v>2179</v>
      </c>
      <c r="C8632" t="s">
        <v>4729</v>
      </c>
      <c r="D8632">
        <v>0</v>
      </c>
    </row>
    <row r="8633" spans="1:4" x14ac:dyDescent="0.25">
      <c r="A8633" t="s">
        <v>139</v>
      </c>
      <c r="B8633" t="s">
        <v>2179</v>
      </c>
      <c r="C8633" t="s">
        <v>4730</v>
      </c>
      <c r="D8633">
        <v>0</v>
      </c>
    </row>
    <row r="8634" spans="1:4" x14ac:dyDescent="0.25">
      <c r="A8634" t="s">
        <v>139</v>
      </c>
      <c r="B8634" t="s">
        <v>2179</v>
      </c>
      <c r="C8634" t="s">
        <v>4731</v>
      </c>
      <c r="D8634">
        <v>0</v>
      </c>
    </row>
    <row r="8635" spans="1:4" x14ac:dyDescent="0.25">
      <c r="A8635" t="s">
        <v>139</v>
      </c>
      <c r="B8635" t="s">
        <v>2179</v>
      </c>
      <c r="C8635" t="s">
        <v>1046</v>
      </c>
      <c r="D8635">
        <v>0</v>
      </c>
    </row>
    <row r="8636" spans="1:4" x14ac:dyDescent="0.25">
      <c r="A8636" t="s">
        <v>139</v>
      </c>
      <c r="B8636" t="s">
        <v>2179</v>
      </c>
      <c r="C8636" t="s">
        <v>9</v>
      </c>
      <c r="D8636">
        <v>0</v>
      </c>
    </row>
    <row r="8637" spans="1:4" x14ac:dyDescent="0.25">
      <c r="A8637" t="s">
        <v>139</v>
      </c>
      <c r="B8637" t="s">
        <v>2179</v>
      </c>
      <c r="C8637" t="s">
        <v>4733</v>
      </c>
      <c r="D8637">
        <v>0</v>
      </c>
    </row>
    <row r="8638" spans="1:4" x14ac:dyDescent="0.25">
      <c r="A8638" t="s">
        <v>139</v>
      </c>
      <c r="B8638" t="s">
        <v>2179</v>
      </c>
      <c r="C8638" t="s">
        <v>4734</v>
      </c>
      <c r="D8638">
        <v>0</v>
      </c>
    </row>
    <row r="8639" spans="1:4" x14ac:dyDescent="0.25">
      <c r="A8639" t="s">
        <v>139</v>
      </c>
      <c r="B8639" t="s">
        <v>2179</v>
      </c>
      <c r="C8639" t="s">
        <v>4735</v>
      </c>
      <c r="D8639">
        <v>0</v>
      </c>
    </row>
    <row r="8640" spans="1:4" x14ac:dyDescent="0.25">
      <c r="A8640" t="s">
        <v>139</v>
      </c>
      <c r="B8640" t="s">
        <v>2179</v>
      </c>
      <c r="C8640" t="s">
        <v>1081</v>
      </c>
      <c r="D8640" t="s">
        <v>3111</v>
      </c>
    </row>
    <row r="8641" spans="1:4" x14ac:dyDescent="0.25">
      <c r="A8641" t="s">
        <v>5964</v>
      </c>
      <c r="B8641" t="s">
        <v>6041</v>
      </c>
      <c r="C8641" t="s">
        <v>4725</v>
      </c>
      <c r="D8641">
        <v>576</v>
      </c>
    </row>
    <row r="8642" spans="1:4" x14ac:dyDescent="0.25">
      <c r="A8642" t="s">
        <v>5964</v>
      </c>
      <c r="B8642" t="s">
        <v>6041</v>
      </c>
      <c r="C8642" t="s">
        <v>1083</v>
      </c>
      <c r="D8642" t="b">
        <v>1</v>
      </c>
    </row>
    <row r="8643" spans="1:4" x14ac:dyDescent="0.25">
      <c r="A8643" t="s">
        <v>5964</v>
      </c>
      <c r="B8643" t="s">
        <v>6041</v>
      </c>
      <c r="C8643" t="s">
        <v>4726</v>
      </c>
      <c r="D8643" t="b">
        <v>1</v>
      </c>
    </row>
    <row r="8644" spans="1:4" x14ac:dyDescent="0.25">
      <c r="A8644" t="s">
        <v>5964</v>
      </c>
      <c r="B8644" t="s">
        <v>6041</v>
      </c>
      <c r="C8644" t="s">
        <v>4727</v>
      </c>
      <c r="D8644" t="b">
        <v>1</v>
      </c>
    </row>
    <row r="8645" spans="1:4" x14ac:dyDescent="0.25">
      <c r="A8645" t="s">
        <v>5964</v>
      </c>
      <c r="B8645" t="s">
        <v>6041</v>
      </c>
      <c r="C8645" t="s">
        <v>4728</v>
      </c>
      <c r="D8645" t="b">
        <v>0</v>
      </c>
    </row>
    <row r="8646" spans="1:4" x14ac:dyDescent="0.25">
      <c r="A8646" t="s">
        <v>5964</v>
      </c>
      <c r="B8646" t="s">
        <v>6041</v>
      </c>
      <c r="C8646" t="s">
        <v>2454</v>
      </c>
      <c r="D8646" t="b">
        <v>0</v>
      </c>
    </row>
    <row r="8647" spans="1:4" x14ac:dyDescent="0.25">
      <c r="A8647" t="s">
        <v>5964</v>
      </c>
      <c r="B8647" t="s">
        <v>6041</v>
      </c>
      <c r="C8647" t="s">
        <v>4729</v>
      </c>
      <c r="D8647">
        <v>3</v>
      </c>
    </row>
    <row r="8648" spans="1:4" x14ac:dyDescent="0.25">
      <c r="A8648" t="s">
        <v>5964</v>
      </c>
      <c r="B8648" t="s">
        <v>6041</v>
      </c>
      <c r="C8648" t="s">
        <v>4730</v>
      </c>
      <c r="D8648">
        <v>0</v>
      </c>
    </row>
    <row r="8649" spans="1:4" x14ac:dyDescent="0.25">
      <c r="A8649" t="s">
        <v>5964</v>
      </c>
      <c r="B8649" t="s">
        <v>6041</v>
      </c>
      <c r="C8649" t="s">
        <v>4731</v>
      </c>
      <c r="D8649">
        <v>4</v>
      </c>
    </row>
    <row r="8650" spans="1:4" x14ac:dyDescent="0.25">
      <c r="A8650" t="s">
        <v>5964</v>
      </c>
      <c r="B8650" t="s">
        <v>6041</v>
      </c>
      <c r="C8650" t="s">
        <v>1046</v>
      </c>
      <c r="D8650">
        <v>1</v>
      </c>
    </row>
    <row r="8651" spans="1:4" x14ac:dyDescent="0.25">
      <c r="A8651" t="s">
        <v>5964</v>
      </c>
      <c r="B8651" t="s">
        <v>6041</v>
      </c>
      <c r="C8651" t="s">
        <v>9</v>
      </c>
      <c r="D8651">
        <v>0</v>
      </c>
    </row>
    <row r="8652" spans="1:4" x14ac:dyDescent="0.25">
      <c r="A8652" t="s">
        <v>5964</v>
      </c>
      <c r="B8652" t="s">
        <v>6041</v>
      </c>
      <c r="C8652" t="s">
        <v>4733</v>
      </c>
      <c r="D8652">
        <v>0</v>
      </c>
    </row>
    <row r="8653" spans="1:4" x14ac:dyDescent="0.25">
      <c r="A8653" t="s">
        <v>5964</v>
      </c>
      <c r="B8653" t="s">
        <v>6041</v>
      </c>
      <c r="C8653" t="s">
        <v>4734</v>
      </c>
      <c r="D8653">
        <v>0</v>
      </c>
    </row>
    <row r="8654" spans="1:4" x14ac:dyDescent="0.25">
      <c r="A8654" t="s">
        <v>5964</v>
      </c>
      <c r="B8654" t="s">
        <v>6041</v>
      </c>
      <c r="C8654" t="s">
        <v>4735</v>
      </c>
      <c r="D8654">
        <v>0</v>
      </c>
    </row>
    <row r="8655" spans="1:4" x14ac:dyDescent="0.25">
      <c r="A8655" t="s">
        <v>5964</v>
      </c>
      <c r="B8655" t="s">
        <v>6041</v>
      </c>
      <c r="C8655" t="s">
        <v>1081</v>
      </c>
      <c r="D8655" t="s">
        <v>4741</v>
      </c>
    </row>
    <row r="8656" spans="1:4" x14ac:dyDescent="0.25">
      <c r="A8656" t="s">
        <v>5964</v>
      </c>
      <c r="B8656" t="s">
        <v>421</v>
      </c>
      <c r="C8656" t="s">
        <v>4725</v>
      </c>
      <c r="D8656">
        <v>577</v>
      </c>
    </row>
    <row r="8657" spans="1:4" x14ac:dyDescent="0.25">
      <c r="A8657" t="s">
        <v>5964</v>
      </c>
      <c r="B8657" t="s">
        <v>421</v>
      </c>
      <c r="C8657" t="s">
        <v>1083</v>
      </c>
      <c r="D8657" t="b">
        <v>1</v>
      </c>
    </row>
    <row r="8658" spans="1:4" x14ac:dyDescent="0.25">
      <c r="A8658" t="s">
        <v>5964</v>
      </c>
      <c r="B8658" t="s">
        <v>421</v>
      </c>
      <c r="C8658" t="s">
        <v>4726</v>
      </c>
      <c r="D8658" t="b">
        <v>1</v>
      </c>
    </row>
    <row r="8659" spans="1:4" x14ac:dyDescent="0.25">
      <c r="A8659" t="s">
        <v>5964</v>
      </c>
      <c r="B8659" t="s">
        <v>421</v>
      </c>
      <c r="C8659" t="s">
        <v>4727</v>
      </c>
      <c r="D8659" t="b">
        <v>1</v>
      </c>
    </row>
    <row r="8660" spans="1:4" x14ac:dyDescent="0.25">
      <c r="A8660" t="s">
        <v>5964</v>
      </c>
      <c r="B8660" t="s">
        <v>421</v>
      </c>
      <c r="C8660" t="s">
        <v>4728</v>
      </c>
      <c r="D8660" t="b">
        <v>0</v>
      </c>
    </row>
    <row r="8661" spans="1:4" x14ac:dyDescent="0.25">
      <c r="A8661" t="s">
        <v>5964</v>
      </c>
      <c r="B8661" t="s">
        <v>421</v>
      </c>
      <c r="C8661" t="s">
        <v>2454</v>
      </c>
      <c r="D8661" t="b">
        <v>0</v>
      </c>
    </row>
    <row r="8662" spans="1:4" x14ac:dyDescent="0.25">
      <c r="A8662" t="s">
        <v>5964</v>
      </c>
      <c r="B8662" t="s">
        <v>421</v>
      </c>
      <c r="C8662" t="s">
        <v>4729</v>
      </c>
      <c r="D8662">
        <v>3</v>
      </c>
    </row>
    <row r="8663" spans="1:4" x14ac:dyDescent="0.25">
      <c r="A8663" t="s">
        <v>5964</v>
      </c>
      <c r="B8663" t="s">
        <v>421</v>
      </c>
      <c r="C8663" t="s">
        <v>4730</v>
      </c>
      <c r="D8663">
        <v>0</v>
      </c>
    </row>
    <row r="8664" spans="1:4" x14ac:dyDescent="0.25">
      <c r="A8664" t="s">
        <v>5964</v>
      </c>
      <c r="B8664" t="s">
        <v>421</v>
      </c>
      <c r="C8664" t="s">
        <v>4731</v>
      </c>
      <c r="D8664">
        <v>4</v>
      </c>
    </row>
    <row r="8665" spans="1:4" x14ac:dyDescent="0.25">
      <c r="A8665" t="s">
        <v>5964</v>
      </c>
      <c r="B8665" t="s">
        <v>421</v>
      </c>
      <c r="C8665" t="s">
        <v>1046</v>
      </c>
      <c r="D8665">
        <v>1</v>
      </c>
    </row>
    <row r="8666" spans="1:4" x14ac:dyDescent="0.25">
      <c r="A8666" t="s">
        <v>5964</v>
      </c>
      <c r="B8666" t="s">
        <v>421</v>
      </c>
      <c r="C8666" t="s">
        <v>9</v>
      </c>
      <c r="D8666">
        <v>0</v>
      </c>
    </row>
    <row r="8667" spans="1:4" x14ac:dyDescent="0.25">
      <c r="A8667" t="s">
        <v>5964</v>
      </c>
      <c r="B8667" t="s">
        <v>421</v>
      </c>
      <c r="C8667" t="s">
        <v>4733</v>
      </c>
      <c r="D8667">
        <v>0</v>
      </c>
    </row>
    <row r="8668" spans="1:4" x14ac:dyDescent="0.25">
      <c r="A8668" t="s">
        <v>5964</v>
      </c>
      <c r="B8668" t="s">
        <v>421</v>
      </c>
      <c r="C8668" t="s">
        <v>4734</v>
      </c>
      <c r="D8668">
        <v>0</v>
      </c>
    </row>
    <row r="8669" spans="1:4" x14ac:dyDescent="0.25">
      <c r="A8669" t="s">
        <v>5964</v>
      </c>
      <c r="B8669" t="s">
        <v>421</v>
      </c>
      <c r="C8669" t="s">
        <v>4735</v>
      </c>
      <c r="D8669">
        <v>0</v>
      </c>
    </row>
    <row r="8670" spans="1:4" x14ac:dyDescent="0.25">
      <c r="A8670" t="s">
        <v>5964</v>
      </c>
      <c r="B8670" t="s">
        <v>421</v>
      </c>
      <c r="C8670" t="s">
        <v>1081</v>
      </c>
      <c r="D8670" t="s">
        <v>4741</v>
      </c>
    </row>
    <row r="8671" spans="1:4" x14ac:dyDescent="0.25">
      <c r="A8671" t="s">
        <v>5964</v>
      </c>
      <c r="B8671" t="s">
        <v>423</v>
      </c>
      <c r="C8671" t="s">
        <v>4725</v>
      </c>
      <c r="D8671">
        <v>578</v>
      </c>
    </row>
    <row r="8672" spans="1:4" x14ac:dyDescent="0.25">
      <c r="A8672" t="s">
        <v>5964</v>
      </c>
      <c r="B8672" t="s">
        <v>423</v>
      </c>
      <c r="C8672" t="s">
        <v>1083</v>
      </c>
      <c r="D8672" t="b">
        <v>0</v>
      </c>
    </row>
    <row r="8673" spans="1:4" x14ac:dyDescent="0.25">
      <c r="A8673" t="s">
        <v>5964</v>
      </c>
      <c r="B8673" t="s">
        <v>423</v>
      </c>
      <c r="C8673" t="s">
        <v>4726</v>
      </c>
      <c r="D8673" t="b">
        <v>0</v>
      </c>
    </row>
    <row r="8674" spans="1:4" x14ac:dyDescent="0.25">
      <c r="A8674" t="s">
        <v>5964</v>
      </c>
      <c r="B8674" t="s">
        <v>423</v>
      </c>
      <c r="C8674" t="s">
        <v>4727</v>
      </c>
      <c r="D8674" t="b">
        <v>0</v>
      </c>
    </row>
    <row r="8675" spans="1:4" x14ac:dyDescent="0.25">
      <c r="A8675" t="s">
        <v>5964</v>
      </c>
      <c r="B8675" t="s">
        <v>423</v>
      </c>
      <c r="C8675" t="s">
        <v>4728</v>
      </c>
      <c r="D8675" t="b">
        <v>0</v>
      </c>
    </row>
    <row r="8676" spans="1:4" x14ac:dyDescent="0.25">
      <c r="A8676" t="s">
        <v>5964</v>
      </c>
      <c r="B8676" t="s">
        <v>423</v>
      </c>
      <c r="C8676" t="s">
        <v>2454</v>
      </c>
      <c r="D8676" t="b">
        <v>0</v>
      </c>
    </row>
    <row r="8677" spans="1:4" x14ac:dyDescent="0.25">
      <c r="A8677" t="s">
        <v>5964</v>
      </c>
      <c r="B8677" t="s">
        <v>423</v>
      </c>
      <c r="C8677" t="s">
        <v>4729</v>
      </c>
      <c r="D8677">
        <v>0</v>
      </c>
    </row>
    <row r="8678" spans="1:4" x14ac:dyDescent="0.25">
      <c r="A8678" t="s">
        <v>5964</v>
      </c>
      <c r="B8678" t="s">
        <v>423</v>
      </c>
      <c r="C8678" t="s">
        <v>4730</v>
      </c>
      <c r="D8678">
        <v>0</v>
      </c>
    </row>
    <row r="8679" spans="1:4" x14ac:dyDescent="0.25">
      <c r="A8679" t="s">
        <v>5964</v>
      </c>
      <c r="B8679" t="s">
        <v>423</v>
      </c>
      <c r="C8679" t="s">
        <v>4731</v>
      </c>
      <c r="D8679">
        <v>0</v>
      </c>
    </row>
    <row r="8680" spans="1:4" x14ac:dyDescent="0.25">
      <c r="A8680" t="s">
        <v>5964</v>
      </c>
      <c r="B8680" t="s">
        <v>423</v>
      </c>
      <c r="C8680" t="s">
        <v>1046</v>
      </c>
      <c r="D8680">
        <v>0</v>
      </c>
    </row>
    <row r="8681" spans="1:4" x14ac:dyDescent="0.25">
      <c r="A8681" t="s">
        <v>5964</v>
      </c>
      <c r="B8681" t="s">
        <v>423</v>
      </c>
      <c r="C8681" t="s">
        <v>9</v>
      </c>
      <c r="D8681">
        <v>0</v>
      </c>
    </row>
    <row r="8682" spans="1:4" x14ac:dyDescent="0.25">
      <c r="A8682" t="s">
        <v>5964</v>
      </c>
      <c r="B8682" t="s">
        <v>423</v>
      </c>
      <c r="C8682" t="s">
        <v>4733</v>
      </c>
      <c r="D8682">
        <v>0</v>
      </c>
    </row>
    <row r="8683" spans="1:4" x14ac:dyDescent="0.25">
      <c r="A8683" t="s">
        <v>5964</v>
      </c>
      <c r="B8683" t="s">
        <v>423</v>
      </c>
      <c r="C8683" t="s">
        <v>4734</v>
      </c>
      <c r="D8683">
        <v>0</v>
      </c>
    </row>
    <row r="8684" spans="1:4" x14ac:dyDescent="0.25">
      <c r="A8684" t="s">
        <v>5964</v>
      </c>
      <c r="B8684" t="s">
        <v>423</v>
      </c>
      <c r="C8684" t="s">
        <v>4735</v>
      </c>
      <c r="D8684">
        <v>0</v>
      </c>
    </row>
    <row r="8685" spans="1:4" x14ac:dyDescent="0.25">
      <c r="A8685" t="s">
        <v>5964</v>
      </c>
      <c r="B8685" t="s">
        <v>423</v>
      </c>
      <c r="C8685" t="s">
        <v>1081</v>
      </c>
      <c r="D8685" t="s">
        <v>3111</v>
      </c>
    </row>
    <row r="8686" spans="1:4" x14ac:dyDescent="0.25">
      <c r="A8686" t="s">
        <v>5964</v>
      </c>
      <c r="B8686" t="s">
        <v>6042</v>
      </c>
      <c r="C8686" t="s">
        <v>4725</v>
      </c>
      <c r="D8686">
        <v>579</v>
      </c>
    </row>
    <row r="8687" spans="1:4" x14ac:dyDescent="0.25">
      <c r="A8687" t="s">
        <v>5964</v>
      </c>
      <c r="B8687" t="s">
        <v>6042</v>
      </c>
      <c r="C8687" t="s">
        <v>1083</v>
      </c>
      <c r="D8687" t="b">
        <v>1</v>
      </c>
    </row>
    <row r="8688" spans="1:4" x14ac:dyDescent="0.25">
      <c r="A8688" t="s">
        <v>5964</v>
      </c>
      <c r="B8688" t="s">
        <v>6042</v>
      </c>
      <c r="C8688" t="s">
        <v>4726</v>
      </c>
      <c r="D8688" t="b">
        <v>1</v>
      </c>
    </row>
    <row r="8689" spans="1:4" x14ac:dyDescent="0.25">
      <c r="A8689" t="s">
        <v>5964</v>
      </c>
      <c r="B8689" t="s">
        <v>6042</v>
      </c>
      <c r="C8689" t="s">
        <v>4727</v>
      </c>
      <c r="D8689" t="b">
        <v>1</v>
      </c>
    </row>
    <row r="8690" spans="1:4" x14ac:dyDescent="0.25">
      <c r="A8690" t="s">
        <v>5964</v>
      </c>
      <c r="B8690" t="s">
        <v>6042</v>
      </c>
      <c r="C8690" t="s">
        <v>4728</v>
      </c>
      <c r="D8690" t="b">
        <v>1</v>
      </c>
    </row>
    <row r="8691" spans="1:4" x14ac:dyDescent="0.25">
      <c r="A8691" t="s">
        <v>5964</v>
      </c>
      <c r="B8691" t="s">
        <v>6042</v>
      </c>
      <c r="C8691" t="s">
        <v>2454</v>
      </c>
      <c r="D8691" t="b">
        <v>0</v>
      </c>
    </row>
    <row r="8692" spans="1:4" x14ac:dyDescent="0.25">
      <c r="A8692" t="s">
        <v>5964</v>
      </c>
      <c r="B8692" t="s">
        <v>6042</v>
      </c>
      <c r="C8692" t="s">
        <v>4729</v>
      </c>
      <c r="D8692">
        <v>3</v>
      </c>
    </row>
    <row r="8693" spans="1:4" x14ac:dyDescent="0.25">
      <c r="A8693" t="s">
        <v>5964</v>
      </c>
      <c r="B8693" t="s">
        <v>6042</v>
      </c>
      <c r="C8693" t="s">
        <v>4730</v>
      </c>
      <c r="D8693">
        <v>0</v>
      </c>
    </row>
    <row r="8694" spans="1:4" x14ac:dyDescent="0.25">
      <c r="A8694" t="s">
        <v>5964</v>
      </c>
      <c r="B8694" t="s">
        <v>6042</v>
      </c>
      <c r="C8694" t="s">
        <v>4731</v>
      </c>
      <c r="D8694">
        <v>4</v>
      </c>
    </row>
    <row r="8695" spans="1:4" x14ac:dyDescent="0.25">
      <c r="A8695" t="s">
        <v>5964</v>
      </c>
      <c r="B8695" t="s">
        <v>6042</v>
      </c>
      <c r="C8695" t="s">
        <v>1046</v>
      </c>
      <c r="D8695">
        <v>1</v>
      </c>
    </row>
    <row r="8696" spans="1:4" x14ac:dyDescent="0.25">
      <c r="A8696" t="s">
        <v>5964</v>
      </c>
      <c r="B8696" t="s">
        <v>6042</v>
      </c>
      <c r="C8696" t="s">
        <v>9</v>
      </c>
      <c r="D8696">
        <v>0</v>
      </c>
    </row>
    <row r="8697" spans="1:4" x14ac:dyDescent="0.25">
      <c r="A8697" t="s">
        <v>5964</v>
      </c>
      <c r="B8697" t="s">
        <v>6042</v>
      </c>
      <c r="C8697" t="s">
        <v>4733</v>
      </c>
      <c r="D8697">
        <v>0</v>
      </c>
    </row>
    <row r="8698" spans="1:4" x14ac:dyDescent="0.25">
      <c r="A8698" t="s">
        <v>5964</v>
      </c>
      <c r="B8698" t="s">
        <v>6042</v>
      </c>
      <c r="C8698" t="s">
        <v>4734</v>
      </c>
      <c r="D8698">
        <v>0</v>
      </c>
    </row>
    <row r="8699" spans="1:4" x14ac:dyDescent="0.25">
      <c r="A8699" t="s">
        <v>5964</v>
      </c>
      <c r="B8699" t="s">
        <v>6042</v>
      </c>
      <c r="C8699" t="s">
        <v>4735</v>
      </c>
      <c r="D8699">
        <v>0</v>
      </c>
    </row>
    <row r="8700" spans="1:4" x14ac:dyDescent="0.25">
      <c r="A8700" t="s">
        <v>5964</v>
      </c>
      <c r="B8700" t="s">
        <v>6042</v>
      </c>
      <c r="C8700" t="s">
        <v>1081</v>
      </c>
      <c r="D8700" t="s">
        <v>4741</v>
      </c>
    </row>
    <row r="8701" spans="1:4" x14ac:dyDescent="0.25">
      <c r="A8701" t="s">
        <v>5964</v>
      </c>
      <c r="B8701" t="s">
        <v>426</v>
      </c>
      <c r="C8701" t="s">
        <v>4725</v>
      </c>
      <c r="D8701">
        <v>580</v>
      </c>
    </row>
    <row r="8702" spans="1:4" x14ac:dyDescent="0.25">
      <c r="A8702" t="s">
        <v>5964</v>
      </c>
      <c r="B8702" t="s">
        <v>426</v>
      </c>
      <c r="C8702" t="s">
        <v>1083</v>
      </c>
      <c r="D8702" t="b">
        <v>0</v>
      </c>
    </row>
    <row r="8703" spans="1:4" x14ac:dyDescent="0.25">
      <c r="A8703" t="s">
        <v>5964</v>
      </c>
      <c r="B8703" t="s">
        <v>426</v>
      </c>
      <c r="C8703" t="s">
        <v>4726</v>
      </c>
      <c r="D8703" t="b">
        <v>0</v>
      </c>
    </row>
    <row r="8704" spans="1:4" x14ac:dyDescent="0.25">
      <c r="A8704" t="s">
        <v>5964</v>
      </c>
      <c r="B8704" t="s">
        <v>426</v>
      </c>
      <c r="C8704" t="s">
        <v>4727</v>
      </c>
      <c r="D8704" t="b">
        <v>1</v>
      </c>
    </row>
    <row r="8705" spans="1:4" x14ac:dyDescent="0.25">
      <c r="A8705" t="s">
        <v>5964</v>
      </c>
      <c r="B8705" t="s">
        <v>426</v>
      </c>
      <c r="C8705" t="s">
        <v>4728</v>
      </c>
      <c r="D8705" t="b">
        <v>0</v>
      </c>
    </row>
    <row r="8706" spans="1:4" x14ac:dyDescent="0.25">
      <c r="A8706" t="s">
        <v>5964</v>
      </c>
      <c r="B8706" t="s">
        <v>426</v>
      </c>
      <c r="C8706" t="s">
        <v>2454</v>
      </c>
      <c r="D8706" t="b">
        <v>0</v>
      </c>
    </row>
    <row r="8707" spans="1:4" x14ac:dyDescent="0.25">
      <c r="A8707" t="s">
        <v>5964</v>
      </c>
      <c r="B8707" t="s">
        <v>426</v>
      </c>
      <c r="C8707" t="s">
        <v>4729</v>
      </c>
      <c r="D8707">
        <v>0</v>
      </c>
    </row>
    <row r="8708" spans="1:4" x14ac:dyDescent="0.25">
      <c r="A8708" t="s">
        <v>5964</v>
      </c>
      <c r="B8708" t="s">
        <v>426</v>
      </c>
      <c r="C8708" t="s">
        <v>4730</v>
      </c>
      <c r="D8708">
        <v>0</v>
      </c>
    </row>
    <row r="8709" spans="1:4" x14ac:dyDescent="0.25">
      <c r="A8709" t="s">
        <v>5964</v>
      </c>
      <c r="B8709" t="s">
        <v>426</v>
      </c>
      <c r="C8709" t="s">
        <v>4731</v>
      </c>
      <c r="D8709">
        <v>4</v>
      </c>
    </row>
    <row r="8710" spans="1:4" x14ac:dyDescent="0.25">
      <c r="A8710" t="s">
        <v>5964</v>
      </c>
      <c r="B8710" t="s">
        <v>426</v>
      </c>
      <c r="C8710" t="s">
        <v>1046</v>
      </c>
      <c r="D8710">
        <v>0</v>
      </c>
    </row>
    <row r="8711" spans="1:4" x14ac:dyDescent="0.25">
      <c r="A8711" t="s">
        <v>5964</v>
      </c>
      <c r="B8711" t="s">
        <v>426</v>
      </c>
      <c r="C8711" t="s">
        <v>9</v>
      </c>
      <c r="D8711">
        <v>0</v>
      </c>
    </row>
    <row r="8712" spans="1:4" x14ac:dyDescent="0.25">
      <c r="A8712" t="s">
        <v>5964</v>
      </c>
      <c r="B8712" t="s">
        <v>426</v>
      </c>
      <c r="C8712" t="s">
        <v>4733</v>
      </c>
      <c r="D8712">
        <v>0</v>
      </c>
    </row>
    <row r="8713" spans="1:4" x14ac:dyDescent="0.25">
      <c r="A8713" t="s">
        <v>5964</v>
      </c>
      <c r="B8713" t="s">
        <v>426</v>
      </c>
      <c r="C8713" t="s">
        <v>4734</v>
      </c>
      <c r="D8713">
        <v>0</v>
      </c>
    </row>
    <row r="8714" spans="1:4" x14ac:dyDescent="0.25">
      <c r="A8714" t="s">
        <v>5964</v>
      </c>
      <c r="B8714" t="s">
        <v>426</v>
      </c>
      <c r="C8714" t="s">
        <v>4735</v>
      </c>
      <c r="D8714">
        <v>0</v>
      </c>
    </row>
    <row r="8715" spans="1:4" x14ac:dyDescent="0.25">
      <c r="A8715" t="s">
        <v>5964</v>
      </c>
      <c r="B8715" t="s">
        <v>426</v>
      </c>
      <c r="C8715" t="s">
        <v>1081</v>
      </c>
      <c r="D8715" t="s">
        <v>4741</v>
      </c>
    </row>
    <row r="8716" spans="1:4" x14ac:dyDescent="0.25">
      <c r="A8716" t="s">
        <v>5964</v>
      </c>
      <c r="B8716" t="s">
        <v>6043</v>
      </c>
      <c r="C8716" t="s">
        <v>4725</v>
      </c>
      <c r="D8716">
        <v>581</v>
      </c>
    </row>
    <row r="8717" spans="1:4" x14ac:dyDescent="0.25">
      <c r="A8717" t="s">
        <v>5964</v>
      </c>
      <c r="B8717" t="s">
        <v>6043</v>
      </c>
      <c r="C8717" t="s">
        <v>1083</v>
      </c>
      <c r="D8717" t="b">
        <v>1</v>
      </c>
    </row>
    <row r="8718" spans="1:4" x14ac:dyDescent="0.25">
      <c r="A8718" t="s">
        <v>5964</v>
      </c>
      <c r="B8718" t="s">
        <v>6043</v>
      </c>
      <c r="C8718" t="s">
        <v>4726</v>
      </c>
      <c r="D8718" t="b">
        <v>1</v>
      </c>
    </row>
    <row r="8719" spans="1:4" x14ac:dyDescent="0.25">
      <c r="A8719" t="s">
        <v>5964</v>
      </c>
      <c r="B8719" t="s">
        <v>6043</v>
      </c>
      <c r="C8719" t="s">
        <v>4727</v>
      </c>
      <c r="D8719" t="b">
        <v>1</v>
      </c>
    </row>
    <row r="8720" spans="1:4" x14ac:dyDescent="0.25">
      <c r="A8720" t="s">
        <v>5964</v>
      </c>
      <c r="B8720" t="s">
        <v>6043</v>
      </c>
      <c r="C8720" t="s">
        <v>4728</v>
      </c>
      <c r="D8720" t="b">
        <v>0</v>
      </c>
    </row>
    <row r="8721" spans="1:4" x14ac:dyDescent="0.25">
      <c r="A8721" t="s">
        <v>5964</v>
      </c>
      <c r="B8721" t="s">
        <v>6043</v>
      </c>
      <c r="C8721" t="s">
        <v>2454</v>
      </c>
      <c r="D8721" t="b">
        <v>0</v>
      </c>
    </row>
    <row r="8722" spans="1:4" x14ac:dyDescent="0.25">
      <c r="A8722" t="s">
        <v>5964</v>
      </c>
      <c r="B8722" t="s">
        <v>6043</v>
      </c>
      <c r="C8722" t="s">
        <v>4729</v>
      </c>
      <c r="D8722">
        <v>3</v>
      </c>
    </row>
    <row r="8723" spans="1:4" x14ac:dyDescent="0.25">
      <c r="A8723" t="s">
        <v>5964</v>
      </c>
      <c r="B8723" t="s">
        <v>6043</v>
      </c>
      <c r="C8723" t="s">
        <v>4730</v>
      </c>
      <c r="D8723">
        <v>0</v>
      </c>
    </row>
    <row r="8724" spans="1:4" x14ac:dyDescent="0.25">
      <c r="A8724" t="s">
        <v>5964</v>
      </c>
      <c r="B8724" t="s">
        <v>6043</v>
      </c>
      <c r="C8724" t="s">
        <v>4731</v>
      </c>
      <c r="D8724">
        <v>4</v>
      </c>
    </row>
    <row r="8725" spans="1:4" x14ac:dyDescent="0.25">
      <c r="A8725" t="s">
        <v>5964</v>
      </c>
      <c r="B8725" t="s">
        <v>6043</v>
      </c>
      <c r="C8725" t="s">
        <v>1046</v>
      </c>
      <c r="D8725">
        <v>1</v>
      </c>
    </row>
    <row r="8726" spans="1:4" x14ac:dyDescent="0.25">
      <c r="A8726" t="s">
        <v>5964</v>
      </c>
      <c r="B8726" t="s">
        <v>6043</v>
      </c>
      <c r="C8726" t="s">
        <v>9</v>
      </c>
      <c r="D8726">
        <v>0</v>
      </c>
    </row>
    <row r="8727" spans="1:4" x14ac:dyDescent="0.25">
      <c r="A8727" t="s">
        <v>5964</v>
      </c>
      <c r="B8727" t="s">
        <v>6043</v>
      </c>
      <c r="C8727" t="s">
        <v>4733</v>
      </c>
      <c r="D8727">
        <v>0</v>
      </c>
    </row>
    <row r="8728" spans="1:4" x14ac:dyDescent="0.25">
      <c r="A8728" t="s">
        <v>5964</v>
      </c>
      <c r="B8728" t="s">
        <v>6043</v>
      </c>
      <c r="C8728" t="s">
        <v>4734</v>
      </c>
      <c r="D8728">
        <v>0</v>
      </c>
    </row>
    <row r="8729" spans="1:4" x14ac:dyDescent="0.25">
      <c r="A8729" t="s">
        <v>5964</v>
      </c>
      <c r="B8729" t="s">
        <v>6043</v>
      </c>
      <c r="C8729" t="s">
        <v>4735</v>
      </c>
      <c r="D8729">
        <v>0</v>
      </c>
    </row>
    <row r="8730" spans="1:4" x14ac:dyDescent="0.25">
      <c r="A8730" t="s">
        <v>5964</v>
      </c>
      <c r="B8730" t="s">
        <v>6043</v>
      </c>
      <c r="C8730" t="s">
        <v>1081</v>
      </c>
      <c r="D8730" t="s">
        <v>4741</v>
      </c>
    </row>
    <row r="8731" spans="1:4" x14ac:dyDescent="0.25">
      <c r="A8731" t="s">
        <v>5964</v>
      </c>
      <c r="B8731" t="s">
        <v>6044</v>
      </c>
      <c r="C8731" t="s">
        <v>4725</v>
      </c>
      <c r="D8731">
        <v>582</v>
      </c>
    </row>
    <row r="8732" spans="1:4" x14ac:dyDescent="0.25">
      <c r="A8732" t="s">
        <v>5964</v>
      </c>
      <c r="B8732" t="s">
        <v>6044</v>
      </c>
      <c r="C8732" t="s">
        <v>1083</v>
      </c>
      <c r="D8732" t="b">
        <v>0</v>
      </c>
    </row>
    <row r="8733" spans="1:4" x14ac:dyDescent="0.25">
      <c r="A8733" t="s">
        <v>5964</v>
      </c>
      <c r="B8733" t="s">
        <v>6044</v>
      </c>
      <c r="C8733" t="s">
        <v>4726</v>
      </c>
      <c r="D8733" t="b">
        <v>0</v>
      </c>
    </row>
    <row r="8734" spans="1:4" x14ac:dyDescent="0.25">
      <c r="A8734" t="s">
        <v>5964</v>
      </c>
      <c r="B8734" t="s">
        <v>6044</v>
      </c>
      <c r="C8734" t="s">
        <v>4727</v>
      </c>
      <c r="D8734" t="b">
        <v>1</v>
      </c>
    </row>
    <row r="8735" spans="1:4" x14ac:dyDescent="0.25">
      <c r="A8735" t="s">
        <v>5964</v>
      </c>
      <c r="B8735" t="s">
        <v>6044</v>
      </c>
      <c r="C8735" t="s">
        <v>4728</v>
      </c>
      <c r="D8735" t="b">
        <v>0</v>
      </c>
    </row>
    <row r="8736" spans="1:4" x14ac:dyDescent="0.25">
      <c r="A8736" t="s">
        <v>5964</v>
      </c>
      <c r="B8736" t="s">
        <v>6044</v>
      </c>
      <c r="C8736" t="s">
        <v>2454</v>
      </c>
      <c r="D8736" t="b">
        <v>0</v>
      </c>
    </row>
    <row r="8737" spans="1:4" x14ac:dyDescent="0.25">
      <c r="A8737" t="s">
        <v>5964</v>
      </c>
      <c r="B8737" t="s">
        <v>6044</v>
      </c>
      <c r="C8737" t="s">
        <v>4729</v>
      </c>
      <c r="D8737">
        <v>6</v>
      </c>
    </row>
    <row r="8738" spans="1:4" x14ac:dyDescent="0.25">
      <c r="A8738" t="s">
        <v>5964</v>
      </c>
      <c r="B8738" t="s">
        <v>6044</v>
      </c>
      <c r="C8738" t="s">
        <v>4730</v>
      </c>
      <c r="D8738">
        <v>0</v>
      </c>
    </row>
    <row r="8739" spans="1:4" x14ac:dyDescent="0.25">
      <c r="A8739" t="s">
        <v>5964</v>
      </c>
      <c r="B8739" t="s">
        <v>6044</v>
      </c>
      <c r="C8739" t="s">
        <v>4731</v>
      </c>
      <c r="D8739">
        <v>4</v>
      </c>
    </row>
    <row r="8740" spans="1:4" x14ac:dyDescent="0.25">
      <c r="A8740" t="s">
        <v>5964</v>
      </c>
      <c r="B8740" t="s">
        <v>6044</v>
      </c>
      <c r="C8740" t="s">
        <v>1046</v>
      </c>
      <c r="D8740">
        <v>0</v>
      </c>
    </row>
    <row r="8741" spans="1:4" x14ac:dyDescent="0.25">
      <c r="A8741" t="s">
        <v>5964</v>
      </c>
      <c r="B8741" t="s">
        <v>6044</v>
      </c>
      <c r="C8741" t="s">
        <v>9</v>
      </c>
      <c r="D8741">
        <v>0</v>
      </c>
    </row>
    <row r="8742" spans="1:4" x14ac:dyDescent="0.25">
      <c r="A8742" t="s">
        <v>5964</v>
      </c>
      <c r="B8742" t="s">
        <v>6044</v>
      </c>
      <c r="C8742" t="s">
        <v>4733</v>
      </c>
      <c r="D8742">
        <v>0</v>
      </c>
    </row>
    <row r="8743" spans="1:4" x14ac:dyDescent="0.25">
      <c r="A8743" t="s">
        <v>5964</v>
      </c>
      <c r="B8743" t="s">
        <v>6044</v>
      </c>
      <c r="C8743" t="s">
        <v>4734</v>
      </c>
      <c r="D8743">
        <v>0</v>
      </c>
    </row>
    <row r="8744" spans="1:4" x14ac:dyDescent="0.25">
      <c r="A8744" t="s">
        <v>5964</v>
      </c>
      <c r="B8744" t="s">
        <v>6044</v>
      </c>
      <c r="C8744" t="s">
        <v>4735</v>
      </c>
      <c r="D8744">
        <v>0</v>
      </c>
    </row>
    <row r="8745" spans="1:4" x14ac:dyDescent="0.25">
      <c r="A8745" t="s">
        <v>5964</v>
      </c>
      <c r="B8745" t="s">
        <v>6044</v>
      </c>
      <c r="C8745" t="s">
        <v>1081</v>
      </c>
      <c r="D8745" t="s">
        <v>3111</v>
      </c>
    </row>
    <row r="8746" spans="1:4" x14ac:dyDescent="0.25">
      <c r="A8746" t="s">
        <v>5964</v>
      </c>
      <c r="B8746" t="s">
        <v>6045</v>
      </c>
      <c r="C8746" t="s">
        <v>4725</v>
      </c>
      <c r="D8746">
        <v>583</v>
      </c>
    </row>
    <row r="8747" spans="1:4" x14ac:dyDescent="0.25">
      <c r="A8747" t="s">
        <v>5964</v>
      </c>
      <c r="B8747" t="s">
        <v>6045</v>
      </c>
      <c r="C8747" t="s">
        <v>1083</v>
      </c>
      <c r="D8747" t="b">
        <v>0</v>
      </c>
    </row>
    <row r="8748" spans="1:4" x14ac:dyDescent="0.25">
      <c r="A8748" t="s">
        <v>5964</v>
      </c>
      <c r="B8748" t="s">
        <v>6045</v>
      </c>
      <c r="C8748" t="s">
        <v>4726</v>
      </c>
      <c r="D8748" t="b">
        <v>0</v>
      </c>
    </row>
    <row r="8749" spans="1:4" x14ac:dyDescent="0.25">
      <c r="A8749" t="s">
        <v>5964</v>
      </c>
      <c r="B8749" t="s">
        <v>6045</v>
      </c>
      <c r="C8749" t="s">
        <v>4727</v>
      </c>
      <c r="D8749" t="b">
        <v>0</v>
      </c>
    </row>
    <row r="8750" spans="1:4" x14ac:dyDescent="0.25">
      <c r="A8750" t="s">
        <v>5964</v>
      </c>
      <c r="B8750" t="s">
        <v>6045</v>
      </c>
      <c r="C8750" t="s">
        <v>4728</v>
      </c>
      <c r="D8750" t="b">
        <v>0</v>
      </c>
    </row>
    <row r="8751" spans="1:4" x14ac:dyDescent="0.25">
      <c r="A8751" t="s">
        <v>5964</v>
      </c>
      <c r="B8751" t="s">
        <v>6045</v>
      </c>
      <c r="C8751" t="s">
        <v>2454</v>
      </c>
      <c r="D8751" t="b">
        <v>0</v>
      </c>
    </row>
    <row r="8752" spans="1:4" x14ac:dyDescent="0.25">
      <c r="A8752" t="s">
        <v>5964</v>
      </c>
      <c r="B8752" t="s">
        <v>6045</v>
      </c>
      <c r="C8752" t="s">
        <v>4729</v>
      </c>
      <c r="D8752">
        <v>0</v>
      </c>
    </row>
    <row r="8753" spans="1:4" x14ac:dyDescent="0.25">
      <c r="A8753" t="s">
        <v>5964</v>
      </c>
      <c r="B8753" t="s">
        <v>6045</v>
      </c>
      <c r="C8753" t="s">
        <v>4730</v>
      </c>
      <c r="D8753">
        <v>0</v>
      </c>
    </row>
    <row r="8754" spans="1:4" x14ac:dyDescent="0.25">
      <c r="A8754" t="s">
        <v>5964</v>
      </c>
      <c r="B8754" t="s">
        <v>6045</v>
      </c>
      <c r="C8754" t="s">
        <v>4731</v>
      </c>
      <c r="D8754">
        <v>0</v>
      </c>
    </row>
    <row r="8755" spans="1:4" x14ac:dyDescent="0.25">
      <c r="A8755" t="s">
        <v>5964</v>
      </c>
      <c r="B8755" t="s">
        <v>6045</v>
      </c>
      <c r="C8755" t="s">
        <v>1046</v>
      </c>
      <c r="D8755">
        <v>0</v>
      </c>
    </row>
    <row r="8756" spans="1:4" x14ac:dyDescent="0.25">
      <c r="A8756" t="s">
        <v>5964</v>
      </c>
      <c r="B8756" t="s">
        <v>6045</v>
      </c>
      <c r="C8756" t="s">
        <v>9</v>
      </c>
      <c r="D8756">
        <v>0</v>
      </c>
    </row>
    <row r="8757" spans="1:4" x14ac:dyDescent="0.25">
      <c r="A8757" t="s">
        <v>5964</v>
      </c>
      <c r="B8757" t="s">
        <v>6045</v>
      </c>
      <c r="C8757" t="s">
        <v>4733</v>
      </c>
      <c r="D8757">
        <v>0</v>
      </c>
    </row>
    <row r="8758" spans="1:4" x14ac:dyDescent="0.25">
      <c r="A8758" t="s">
        <v>5964</v>
      </c>
      <c r="B8758" t="s">
        <v>6045</v>
      </c>
      <c r="C8758" t="s">
        <v>4734</v>
      </c>
      <c r="D8758">
        <v>0</v>
      </c>
    </row>
    <row r="8759" spans="1:4" x14ac:dyDescent="0.25">
      <c r="A8759" t="s">
        <v>5964</v>
      </c>
      <c r="B8759" t="s">
        <v>6045</v>
      </c>
      <c r="C8759" t="s">
        <v>4735</v>
      </c>
      <c r="D8759">
        <v>0</v>
      </c>
    </row>
    <row r="8760" spans="1:4" x14ac:dyDescent="0.25">
      <c r="A8760" t="s">
        <v>5964</v>
      </c>
      <c r="B8760" t="s">
        <v>6045</v>
      </c>
      <c r="C8760" t="s">
        <v>1081</v>
      </c>
      <c r="D8760" t="s">
        <v>3111</v>
      </c>
    </row>
    <row r="8761" spans="1:4" x14ac:dyDescent="0.25">
      <c r="A8761" t="s">
        <v>5964</v>
      </c>
      <c r="B8761" t="s">
        <v>6046</v>
      </c>
      <c r="C8761" t="s">
        <v>4725</v>
      </c>
      <c r="D8761">
        <v>584</v>
      </c>
    </row>
    <row r="8762" spans="1:4" x14ac:dyDescent="0.25">
      <c r="A8762" t="s">
        <v>5964</v>
      </c>
      <c r="B8762" t="s">
        <v>6046</v>
      </c>
      <c r="C8762" t="s">
        <v>1083</v>
      </c>
      <c r="D8762" t="b">
        <v>1</v>
      </c>
    </row>
    <row r="8763" spans="1:4" x14ac:dyDescent="0.25">
      <c r="A8763" t="s">
        <v>5964</v>
      </c>
      <c r="B8763" t="s">
        <v>6046</v>
      </c>
      <c r="C8763" t="s">
        <v>4726</v>
      </c>
      <c r="D8763" t="b">
        <v>1</v>
      </c>
    </row>
    <row r="8764" spans="1:4" x14ac:dyDescent="0.25">
      <c r="A8764" t="s">
        <v>5964</v>
      </c>
      <c r="B8764" t="s">
        <v>6046</v>
      </c>
      <c r="C8764" t="s">
        <v>4727</v>
      </c>
      <c r="D8764" t="b">
        <v>0</v>
      </c>
    </row>
    <row r="8765" spans="1:4" x14ac:dyDescent="0.25">
      <c r="A8765" t="s">
        <v>5964</v>
      </c>
      <c r="B8765" t="s">
        <v>6046</v>
      </c>
      <c r="C8765" t="s">
        <v>4728</v>
      </c>
      <c r="D8765" t="b">
        <v>1</v>
      </c>
    </row>
    <row r="8766" spans="1:4" x14ac:dyDescent="0.25">
      <c r="A8766" t="s">
        <v>5964</v>
      </c>
      <c r="B8766" t="s">
        <v>6046</v>
      </c>
      <c r="C8766" t="s">
        <v>2454</v>
      </c>
      <c r="D8766" t="b">
        <v>1</v>
      </c>
    </row>
    <row r="8767" spans="1:4" x14ac:dyDescent="0.25">
      <c r="A8767" t="s">
        <v>5964</v>
      </c>
      <c r="B8767" t="s">
        <v>6046</v>
      </c>
      <c r="C8767" t="s">
        <v>4729</v>
      </c>
      <c r="D8767">
        <v>6</v>
      </c>
    </row>
    <row r="8768" spans="1:4" x14ac:dyDescent="0.25">
      <c r="A8768" t="s">
        <v>5964</v>
      </c>
      <c r="B8768" t="s">
        <v>6046</v>
      </c>
      <c r="C8768" t="s">
        <v>4730</v>
      </c>
      <c r="D8768">
        <v>0</v>
      </c>
    </row>
    <row r="8769" spans="1:4" x14ac:dyDescent="0.25">
      <c r="A8769" t="s">
        <v>5964</v>
      </c>
      <c r="B8769" t="s">
        <v>6046</v>
      </c>
      <c r="C8769" t="s">
        <v>4731</v>
      </c>
      <c r="D8769">
        <v>4</v>
      </c>
    </row>
    <row r="8770" spans="1:4" x14ac:dyDescent="0.25">
      <c r="A8770" t="s">
        <v>5964</v>
      </c>
      <c r="B8770" t="s">
        <v>6046</v>
      </c>
      <c r="C8770" t="s">
        <v>1046</v>
      </c>
      <c r="D8770">
        <v>3</v>
      </c>
    </row>
    <row r="8771" spans="1:4" x14ac:dyDescent="0.25">
      <c r="A8771" t="s">
        <v>5964</v>
      </c>
      <c r="B8771" t="s">
        <v>6046</v>
      </c>
      <c r="C8771" t="s">
        <v>9</v>
      </c>
      <c r="D8771">
        <v>0</v>
      </c>
    </row>
    <row r="8772" spans="1:4" x14ac:dyDescent="0.25">
      <c r="A8772" t="s">
        <v>5964</v>
      </c>
      <c r="B8772" t="s">
        <v>6046</v>
      </c>
      <c r="C8772" t="s">
        <v>4733</v>
      </c>
      <c r="D8772">
        <v>1</v>
      </c>
    </row>
    <row r="8773" spans="1:4" x14ac:dyDescent="0.25">
      <c r="A8773" t="s">
        <v>5964</v>
      </c>
      <c r="B8773" t="s">
        <v>6046</v>
      </c>
      <c r="C8773" t="s">
        <v>4734</v>
      </c>
      <c r="D8773">
        <v>487</v>
      </c>
    </row>
    <row r="8774" spans="1:4" x14ac:dyDescent="0.25">
      <c r="A8774" t="s">
        <v>5964</v>
      </c>
      <c r="B8774" t="s">
        <v>6046</v>
      </c>
      <c r="C8774" t="s">
        <v>4735</v>
      </c>
      <c r="D8774">
        <v>0</v>
      </c>
    </row>
    <row r="8775" spans="1:4" x14ac:dyDescent="0.25">
      <c r="A8775" t="s">
        <v>5964</v>
      </c>
      <c r="B8775" t="s">
        <v>6046</v>
      </c>
      <c r="C8775" t="s">
        <v>1081</v>
      </c>
      <c r="D8775" t="s">
        <v>2528</v>
      </c>
    </row>
    <row r="8776" spans="1:4" x14ac:dyDescent="0.25">
      <c r="A8776" t="s">
        <v>5964</v>
      </c>
      <c r="B8776" t="s">
        <v>6047</v>
      </c>
      <c r="C8776" t="s">
        <v>4725</v>
      </c>
      <c r="D8776">
        <v>585</v>
      </c>
    </row>
    <row r="8777" spans="1:4" x14ac:dyDescent="0.25">
      <c r="A8777" t="s">
        <v>5964</v>
      </c>
      <c r="B8777" t="s">
        <v>6047</v>
      </c>
      <c r="C8777" t="s">
        <v>1083</v>
      </c>
      <c r="D8777" t="b">
        <v>0</v>
      </c>
    </row>
    <row r="8778" spans="1:4" x14ac:dyDescent="0.25">
      <c r="A8778" t="s">
        <v>5964</v>
      </c>
      <c r="B8778" t="s">
        <v>6047</v>
      </c>
      <c r="C8778" t="s">
        <v>4726</v>
      </c>
      <c r="D8778" t="b">
        <v>0</v>
      </c>
    </row>
    <row r="8779" spans="1:4" x14ac:dyDescent="0.25">
      <c r="A8779" t="s">
        <v>5964</v>
      </c>
      <c r="B8779" t="s">
        <v>6047</v>
      </c>
      <c r="C8779" t="s">
        <v>4727</v>
      </c>
      <c r="D8779" t="b">
        <v>0</v>
      </c>
    </row>
    <row r="8780" spans="1:4" x14ac:dyDescent="0.25">
      <c r="A8780" t="s">
        <v>5964</v>
      </c>
      <c r="B8780" t="s">
        <v>6047</v>
      </c>
      <c r="C8780" t="s">
        <v>4728</v>
      </c>
      <c r="D8780" t="b">
        <v>0</v>
      </c>
    </row>
    <row r="8781" spans="1:4" x14ac:dyDescent="0.25">
      <c r="A8781" t="s">
        <v>5964</v>
      </c>
      <c r="B8781" t="s">
        <v>6047</v>
      </c>
      <c r="C8781" t="s">
        <v>2454</v>
      </c>
      <c r="D8781" t="b">
        <v>0</v>
      </c>
    </row>
    <row r="8782" spans="1:4" x14ac:dyDescent="0.25">
      <c r="A8782" t="s">
        <v>5964</v>
      </c>
      <c r="B8782" t="s">
        <v>6047</v>
      </c>
      <c r="C8782" t="s">
        <v>4729</v>
      </c>
      <c r="D8782">
        <v>0</v>
      </c>
    </row>
    <row r="8783" spans="1:4" x14ac:dyDescent="0.25">
      <c r="A8783" t="s">
        <v>5964</v>
      </c>
      <c r="B8783" t="s">
        <v>6047</v>
      </c>
      <c r="C8783" t="s">
        <v>4730</v>
      </c>
      <c r="D8783">
        <v>0</v>
      </c>
    </row>
    <row r="8784" spans="1:4" x14ac:dyDescent="0.25">
      <c r="A8784" t="s">
        <v>5964</v>
      </c>
      <c r="B8784" t="s">
        <v>6047</v>
      </c>
      <c r="C8784" t="s">
        <v>4731</v>
      </c>
      <c r="D8784">
        <v>0</v>
      </c>
    </row>
    <row r="8785" spans="1:4" x14ac:dyDescent="0.25">
      <c r="A8785" t="s">
        <v>5964</v>
      </c>
      <c r="B8785" t="s">
        <v>6047</v>
      </c>
      <c r="C8785" t="s">
        <v>1046</v>
      </c>
      <c r="D8785">
        <v>0</v>
      </c>
    </row>
    <row r="8786" spans="1:4" x14ac:dyDescent="0.25">
      <c r="A8786" t="s">
        <v>5964</v>
      </c>
      <c r="B8786" t="s">
        <v>6047</v>
      </c>
      <c r="C8786" t="s">
        <v>9</v>
      </c>
      <c r="D8786">
        <v>0</v>
      </c>
    </row>
    <row r="8787" spans="1:4" x14ac:dyDescent="0.25">
      <c r="A8787" t="s">
        <v>5964</v>
      </c>
      <c r="B8787" t="s">
        <v>6047</v>
      </c>
      <c r="C8787" t="s">
        <v>4733</v>
      </c>
      <c r="D8787">
        <v>0</v>
      </c>
    </row>
    <row r="8788" spans="1:4" x14ac:dyDescent="0.25">
      <c r="A8788" t="s">
        <v>5964</v>
      </c>
      <c r="B8788" t="s">
        <v>6047</v>
      </c>
      <c r="C8788" t="s">
        <v>4734</v>
      </c>
      <c r="D8788">
        <v>0</v>
      </c>
    </row>
    <row r="8789" spans="1:4" x14ac:dyDescent="0.25">
      <c r="A8789" t="s">
        <v>5964</v>
      </c>
      <c r="B8789" t="s">
        <v>6047</v>
      </c>
      <c r="C8789" t="s">
        <v>4735</v>
      </c>
      <c r="D8789">
        <v>0</v>
      </c>
    </row>
    <row r="8790" spans="1:4" x14ac:dyDescent="0.25">
      <c r="A8790" t="s">
        <v>5964</v>
      </c>
      <c r="B8790" t="s">
        <v>6047</v>
      </c>
      <c r="C8790" t="s">
        <v>1081</v>
      </c>
      <c r="D8790" t="s">
        <v>3111</v>
      </c>
    </row>
    <row r="8791" spans="1:4" x14ac:dyDescent="0.25">
      <c r="A8791" t="s">
        <v>5964</v>
      </c>
      <c r="B8791" t="s">
        <v>435</v>
      </c>
      <c r="C8791" t="s">
        <v>4725</v>
      </c>
      <c r="D8791">
        <v>586</v>
      </c>
    </row>
    <row r="8792" spans="1:4" x14ac:dyDescent="0.25">
      <c r="A8792" t="s">
        <v>5964</v>
      </c>
      <c r="B8792" t="s">
        <v>435</v>
      </c>
      <c r="C8792" t="s">
        <v>1083</v>
      </c>
      <c r="D8792" t="b">
        <v>1</v>
      </c>
    </row>
    <row r="8793" spans="1:4" x14ac:dyDescent="0.25">
      <c r="A8793" t="s">
        <v>5964</v>
      </c>
      <c r="B8793" t="s">
        <v>435</v>
      </c>
      <c r="C8793" t="s">
        <v>4726</v>
      </c>
      <c r="D8793" t="b">
        <v>0</v>
      </c>
    </row>
    <row r="8794" spans="1:4" x14ac:dyDescent="0.25">
      <c r="A8794" t="s">
        <v>5964</v>
      </c>
      <c r="B8794" t="s">
        <v>435</v>
      </c>
      <c r="C8794" t="s">
        <v>4727</v>
      </c>
      <c r="D8794" t="b">
        <v>1</v>
      </c>
    </row>
    <row r="8795" spans="1:4" x14ac:dyDescent="0.25">
      <c r="A8795" t="s">
        <v>5964</v>
      </c>
      <c r="B8795" t="s">
        <v>435</v>
      </c>
      <c r="C8795" t="s">
        <v>4728</v>
      </c>
      <c r="D8795" t="b">
        <v>0</v>
      </c>
    </row>
    <row r="8796" spans="1:4" x14ac:dyDescent="0.25">
      <c r="A8796" t="s">
        <v>5964</v>
      </c>
      <c r="B8796" t="s">
        <v>435</v>
      </c>
      <c r="C8796" t="s">
        <v>2454</v>
      </c>
      <c r="D8796" t="b">
        <v>0</v>
      </c>
    </row>
    <row r="8797" spans="1:4" x14ac:dyDescent="0.25">
      <c r="A8797" t="s">
        <v>5964</v>
      </c>
      <c r="B8797" t="s">
        <v>435</v>
      </c>
      <c r="C8797" t="s">
        <v>4729</v>
      </c>
      <c r="D8797">
        <v>3</v>
      </c>
    </row>
    <row r="8798" spans="1:4" x14ac:dyDescent="0.25">
      <c r="A8798" t="s">
        <v>5964</v>
      </c>
      <c r="B8798" t="s">
        <v>435</v>
      </c>
      <c r="C8798" t="s">
        <v>4730</v>
      </c>
      <c r="D8798">
        <v>0</v>
      </c>
    </row>
    <row r="8799" spans="1:4" x14ac:dyDescent="0.25">
      <c r="A8799" t="s">
        <v>5964</v>
      </c>
      <c r="B8799" t="s">
        <v>435</v>
      </c>
      <c r="C8799" t="s">
        <v>4731</v>
      </c>
      <c r="D8799">
        <v>0</v>
      </c>
    </row>
    <row r="8800" spans="1:4" x14ac:dyDescent="0.25">
      <c r="A8800" t="s">
        <v>5964</v>
      </c>
      <c r="B8800" t="s">
        <v>435</v>
      </c>
      <c r="C8800" t="s">
        <v>1046</v>
      </c>
      <c r="D8800">
        <v>0</v>
      </c>
    </row>
    <row r="8801" spans="1:4" x14ac:dyDescent="0.25">
      <c r="A8801" t="s">
        <v>5964</v>
      </c>
      <c r="B8801" t="s">
        <v>435</v>
      </c>
      <c r="C8801" t="s">
        <v>9</v>
      </c>
      <c r="D8801">
        <v>0</v>
      </c>
    </row>
    <row r="8802" spans="1:4" x14ac:dyDescent="0.25">
      <c r="A8802" t="s">
        <v>5964</v>
      </c>
      <c r="B8802" t="s">
        <v>435</v>
      </c>
      <c r="C8802" t="s">
        <v>4733</v>
      </c>
      <c r="D8802">
        <v>1</v>
      </c>
    </row>
    <row r="8803" spans="1:4" x14ac:dyDescent="0.25">
      <c r="A8803" t="s">
        <v>5964</v>
      </c>
      <c r="B8803" t="s">
        <v>435</v>
      </c>
      <c r="C8803" t="s">
        <v>4734</v>
      </c>
      <c r="D8803">
        <v>521</v>
      </c>
    </row>
    <row r="8804" spans="1:4" x14ac:dyDescent="0.25">
      <c r="A8804" t="s">
        <v>5964</v>
      </c>
      <c r="B8804" t="s">
        <v>435</v>
      </c>
      <c r="C8804" t="s">
        <v>4735</v>
      </c>
      <c r="D8804">
        <v>0</v>
      </c>
    </row>
    <row r="8805" spans="1:4" x14ac:dyDescent="0.25">
      <c r="A8805" t="s">
        <v>5964</v>
      </c>
      <c r="B8805" t="s">
        <v>435</v>
      </c>
      <c r="C8805" t="s">
        <v>1081</v>
      </c>
      <c r="D8805" t="s">
        <v>3111</v>
      </c>
    </row>
    <row r="8806" spans="1:4" x14ac:dyDescent="0.25">
      <c r="A8806" t="s">
        <v>5964</v>
      </c>
      <c r="B8806" t="s">
        <v>6048</v>
      </c>
      <c r="C8806" t="s">
        <v>4725</v>
      </c>
      <c r="D8806">
        <v>587</v>
      </c>
    </row>
    <row r="8807" spans="1:4" x14ac:dyDescent="0.25">
      <c r="A8807" t="s">
        <v>5964</v>
      </c>
      <c r="B8807" t="s">
        <v>6048</v>
      </c>
      <c r="C8807" t="s">
        <v>1083</v>
      </c>
      <c r="D8807" t="b">
        <v>0</v>
      </c>
    </row>
    <row r="8808" spans="1:4" x14ac:dyDescent="0.25">
      <c r="A8808" t="s">
        <v>5964</v>
      </c>
      <c r="B8808" t="s">
        <v>6048</v>
      </c>
      <c r="C8808" t="s">
        <v>4726</v>
      </c>
      <c r="D8808" t="b">
        <v>1</v>
      </c>
    </row>
    <row r="8809" spans="1:4" x14ac:dyDescent="0.25">
      <c r="A8809" t="s">
        <v>5964</v>
      </c>
      <c r="B8809" t="s">
        <v>6048</v>
      </c>
      <c r="C8809" t="s">
        <v>4727</v>
      </c>
      <c r="D8809" t="b">
        <v>1</v>
      </c>
    </row>
    <row r="8810" spans="1:4" x14ac:dyDescent="0.25">
      <c r="A8810" t="s">
        <v>5964</v>
      </c>
      <c r="B8810" t="s">
        <v>6048</v>
      </c>
      <c r="C8810" t="s">
        <v>4728</v>
      </c>
      <c r="D8810" t="b">
        <v>0</v>
      </c>
    </row>
    <row r="8811" spans="1:4" x14ac:dyDescent="0.25">
      <c r="A8811" t="s">
        <v>5964</v>
      </c>
      <c r="B8811" t="s">
        <v>6048</v>
      </c>
      <c r="C8811" t="s">
        <v>2454</v>
      </c>
      <c r="D8811" t="b">
        <v>0</v>
      </c>
    </row>
    <row r="8812" spans="1:4" x14ac:dyDescent="0.25">
      <c r="A8812" t="s">
        <v>5964</v>
      </c>
      <c r="B8812" t="s">
        <v>6048</v>
      </c>
      <c r="C8812" t="s">
        <v>4729</v>
      </c>
      <c r="D8812">
        <v>6</v>
      </c>
    </row>
    <row r="8813" spans="1:4" x14ac:dyDescent="0.25">
      <c r="A8813" t="s">
        <v>5964</v>
      </c>
      <c r="B8813" t="s">
        <v>6048</v>
      </c>
      <c r="C8813" t="s">
        <v>4730</v>
      </c>
      <c r="D8813">
        <v>0</v>
      </c>
    </row>
    <row r="8814" spans="1:4" x14ac:dyDescent="0.25">
      <c r="A8814" t="s">
        <v>5964</v>
      </c>
      <c r="B8814" t="s">
        <v>6048</v>
      </c>
      <c r="C8814" t="s">
        <v>4731</v>
      </c>
      <c r="D8814">
        <v>4</v>
      </c>
    </row>
    <row r="8815" spans="1:4" x14ac:dyDescent="0.25">
      <c r="A8815" t="s">
        <v>5964</v>
      </c>
      <c r="B8815" t="s">
        <v>6048</v>
      </c>
      <c r="C8815" t="s">
        <v>1046</v>
      </c>
      <c r="D8815">
        <v>3</v>
      </c>
    </row>
    <row r="8816" spans="1:4" x14ac:dyDescent="0.25">
      <c r="A8816" t="s">
        <v>5964</v>
      </c>
      <c r="B8816" t="s">
        <v>6048</v>
      </c>
      <c r="C8816" t="s">
        <v>9</v>
      </c>
      <c r="D8816">
        <v>0</v>
      </c>
    </row>
    <row r="8817" spans="1:4" x14ac:dyDescent="0.25">
      <c r="A8817" t="s">
        <v>5964</v>
      </c>
      <c r="B8817" t="s">
        <v>6048</v>
      </c>
      <c r="C8817" t="s">
        <v>4733</v>
      </c>
      <c r="D8817">
        <v>0</v>
      </c>
    </row>
    <row r="8818" spans="1:4" x14ac:dyDescent="0.25">
      <c r="A8818" t="s">
        <v>5964</v>
      </c>
      <c r="B8818" t="s">
        <v>6048</v>
      </c>
      <c r="C8818" t="s">
        <v>4734</v>
      </c>
      <c r="D8818">
        <v>0</v>
      </c>
    </row>
    <row r="8819" spans="1:4" x14ac:dyDescent="0.25">
      <c r="A8819" t="s">
        <v>5964</v>
      </c>
      <c r="B8819" t="s">
        <v>6048</v>
      </c>
      <c r="C8819" t="s">
        <v>4735</v>
      </c>
      <c r="D8819">
        <v>0</v>
      </c>
    </row>
    <row r="8820" spans="1:4" x14ac:dyDescent="0.25">
      <c r="A8820" t="s">
        <v>5964</v>
      </c>
      <c r="B8820" t="s">
        <v>6048</v>
      </c>
      <c r="C8820" t="s">
        <v>1081</v>
      </c>
      <c r="D8820" t="s">
        <v>4741</v>
      </c>
    </row>
    <row r="8821" spans="1:4" x14ac:dyDescent="0.25">
      <c r="A8821" t="s">
        <v>5964</v>
      </c>
      <c r="B8821" t="s">
        <v>439</v>
      </c>
      <c r="C8821" t="s">
        <v>4725</v>
      </c>
      <c r="D8821">
        <v>588</v>
      </c>
    </row>
    <row r="8822" spans="1:4" x14ac:dyDescent="0.25">
      <c r="A8822" t="s">
        <v>5964</v>
      </c>
      <c r="B8822" t="s">
        <v>439</v>
      </c>
      <c r="C8822" t="s">
        <v>1083</v>
      </c>
      <c r="D8822" t="b">
        <v>0</v>
      </c>
    </row>
    <row r="8823" spans="1:4" x14ac:dyDescent="0.25">
      <c r="A8823" t="s">
        <v>5964</v>
      </c>
      <c r="B8823" t="s">
        <v>439</v>
      </c>
      <c r="C8823" t="s">
        <v>4726</v>
      </c>
      <c r="D8823" t="b">
        <v>1</v>
      </c>
    </row>
    <row r="8824" spans="1:4" x14ac:dyDescent="0.25">
      <c r="A8824" t="s">
        <v>5964</v>
      </c>
      <c r="B8824" t="s">
        <v>439</v>
      </c>
      <c r="C8824" t="s">
        <v>4727</v>
      </c>
      <c r="D8824" t="b">
        <v>1</v>
      </c>
    </row>
    <row r="8825" spans="1:4" x14ac:dyDescent="0.25">
      <c r="A8825" t="s">
        <v>5964</v>
      </c>
      <c r="B8825" t="s">
        <v>439</v>
      </c>
      <c r="C8825" t="s">
        <v>4728</v>
      </c>
      <c r="D8825" t="b">
        <v>0</v>
      </c>
    </row>
    <row r="8826" spans="1:4" x14ac:dyDescent="0.25">
      <c r="A8826" t="s">
        <v>5964</v>
      </c>
      <c r="B8826" t="s">
        <v>439</v>
      </c>
      <c r="C8826" t="s">
        <v>2454</v>
      </c>
      <c r="D8826" t="b">
        <v>0</v>
      </c>
    </row>
    <row r="8827" spans="1:4" x14ac:dyDescent="0.25">
      <c r="A8827" t="s">
        <v>5964</v>
      </c>
      <c r="B8827" t="s">
        <v>439</v>
      </c>
      <c r="C8827" t="s">
        <v>4729</v>
      </c>
      <c r="D8827">
        <v>6</v>
      </c>
    </row>
    <row r="8828" spans="1:4" x14ac:dyDescent="0.25">
      <c r="A8828" t="s">
        <v>5964</v>
      </c>
      <c r="B8828" t="s">
        <v>439</v>
      </c>
      <c r="C8828" t="s">
        <v>4730</v>
      </c>
      <c r="D8828">
        <v>0</v>
      </c>
    </row>
    <row r="8829" spans="1:4" x14ac:dyDescent="0.25">
      <c r="A8829" t="s">
        <v>5964</v>
      </c>
      <c r="B8829" t="s">
        <v>439</v>
      </c>
      <c r="C8829" t="s">
        <v>4731</v>
      </c>
      <c r="D8829">
        <v>4</v>
      </c>
    </row>
    <row r="8830" spans="1:4" x14ac:dyDescent="0.25">
      <c r="A8830" t="s">
        <v>5964</v>
      </c>
      <c r="B8830" t="s">
        <v>439</v>
      </c>
      <c r="C8830" t="s">
        <v>1046</v>
      </c>
      <c r="D8830">
        <v>3</v>
      </c>
    </row>
    <row r="8831" spans="1:4" x14ac:dyDescent="0.25">
      <c r="A8831" t="s">
        <v>5964</v>
      </c>
      <c r="B8831" t="s">
        <v>439</v>
      </c>
      <c r="C8831" t="s">
        <v>9</v>
      </c>
      <c r="D8831">
        <v>0</v>
      </c>
    </row>
    <row r="8832" spans="1:4" x14ac:dyDescent="0.25">
      <c r="A8832" t="s">
        <v>5964</v>
      </c>
      <c r="B8832" t="s">
        <v>439</v>
      </c>
      <c r="C8832" t="s">
        <v>4733</v>
      </c>
      <c r="D8832">
        <v>0</v>
      </c>
    </row>
    <row r="8833" spans="1:4" x14ac:dyDescent="0.25">
      <c r="A8833" t="s">
        <v>5964</v>
      </c>
      <c r="B8833" t="s">
        <v>439</v>
      </c>
      <c r="C8833" t="s">
        <v>4734</v>
      </c>
      <c r="D8833">
        <v>0</v>
      </c>
    </row>
    <row r="8834" spans="1:4" x14ac:dyDescent="0.25">
      <c r="A8834" t="s">
        <v>5964</v>
      </c>
      <c r="B8834" t="s">
        <v>439</v>
      </c>
      <c r="C8834" t="s">
        <v>4735</v>
      </c>
      <c r="D8834">
        <v>0</v>
      </c>
    </row>
    <row r="8835" spans="1:4" x14ac:dyDescent="0.25">
      <c r="A8835" t="s">
        <v>5964</v>
      </c>
      <c r="B8835" t="s">
        <v>439</v>
      </c>
      <c r="C8835" t="s">
        <v>1081</v>
      </c>
      <c r="D8835" t="s">
        <v>3111</v>
      </c>
    </row>
    <row r="8836" spans="1:4" x14ac:dyDescent="0.25">
      <c r="A8836" t="s">
        <v>5964</v>
      </c>
      <c r="B8836" t="s">
        <v>6049</v>
      </c>
      <c r="C8836" t="s">
        <v>4725</v>
      </c>
      <c r="D8836">
        <v>589</v>
      </c>
    </row>
    <row r="8837" spans="1:4" x14ac:dyDescent="0.25">
      <c r="A8837" t="s">
        <v>5964</v>
      </c>
      <c r="B8837" t="s">
        <v>6049</v>
      </c>
      <c r="C8837" t="s">
        <v>1083</v>
      </c>
      <c r="D8837" t="b">
        <v>0</v>
      </c>
    </row>
    <row r="8838" spans="1:4" x14ac:dyDescent="0.25">
      <c r="A8838" t="s">
        <v>5964</v>
      </c>
      <c r="B8838" t="s">
        <v>6049</v>
      </c>
      <c r="C8838" t="s">
        <v>4726</v>
      </c>
      <c r="D8838" t="b">
        <v>0</v>
      </c>
    </row>
    <row r="8839" spans="1:4" x14ac:dyDescent="0.25">
      <c r="A8839" t="s">
        <v>5964</v>
      </c>
      <c r="B8839" t="s">
        <v>6049</v>
      </c>
      <c r="C8839" t="s">
        <v>4727</v>
      </c>
      <c r="D8839" t="b">
        <v>0</v>
      </c>
    </row>
    <row r="8840" spans="1:4" x14ac:dyDescent="0.25">
      <c r="A8840" t="s">
        <v>5964</v>
      </c>
      <c r="B8840" t="s">
        <v>6049</v>
      </c>
      <c r="C8840" t="s">
        <v>4728</v>
      </c>
      <c r="D8840" t="b">
        <v>0</v>
      </c>
    </row>
    <row r="8841" spans="1:4" x14ac:dyDescent="0.25">
      <c r="A8841" t="s">
        <v>5964</v>
      </c>
      <c r="B8841" t="s">
        <v>6049</v>
      </c>
      <c r="C8841" t="s">
        <v>2454</v>
      </c>
      <c r="D8841" t="b">
        <v>0</v>
      </c>
    </row>
    <row r="8842" spans="1:4" x14ac:dyDescent="0.25">
      <c r="A8842" t="s">
        <v>5964</v>
      </c>
      <c r="B8842" t="s">
        <v>6049</v>
      </c>
      <c r="C8842" t="s">
        <v>4729</v>
      </c>
      <c r="D8842">
        <v>0</v>
      </c>
    </row>
    <row r="8843" spans="1:4" x14ac:dyDescent="0.25">
      <c r="A8843" t="s">
        <v>5964</v>
      </c>
      <c r="B8843" t="s">
        <v>6049</v>
      </c>
      <c r="C8843" t="s">
        <v>4730</v>
      </c>
      <c r="D8843">
        <v>0</v>
      </c>
    </row>
    <row r="8844" spans="1:4" x14ac:dyDescent="0.25">
      <c r="A8844" t="s">
        <v>5964</v>
      </c>
      <c r="B8844" t="s">
        <v>6049</v>
      </c>
      <c r="C8844" t="s">
        <v>4731</v>
      </c>
      <c r="D8844">
        <v>0</v>
      </c>
    </row>
    <row r="8845" spans="1:4" x14ac:dyDescent="0.25">
      <c r="A8845" t="s">
        <v>5964</v>
      </c>
      <c r="B8845" t="s">
        <v>6049</v>
      </c>
      <c r="C8845" t="s">
        <v>1046</v>
      </c>
      <c r="D8845">
        <v>0</v>
      </c>
    </row>
    <row r="8846" spans="1:4" x14ac:dyDescent="0.25">
      <c r="A8846" t="s">
        <v>5964</v>
      </c>
      <c r="B8846" t="s">
        <v>6049</v>
      </c>
      <c r="C8846" t="s">
        <v>9</v>
      </c>
      <c r="D8846">
        <v>0</v>
      </c>
    </row>
    <row r="8847" spans="1:4" x14ac:dyDescent="0.25">
      <c r="A8847" t="s">
        <v>5964</v>
      </c>
      <c r="B8847" t="s">
        <v>6049</v>
      </c>
      <c r="C8847" t="s">
        <v>4733</v>
      </c>
      <c r="D8847">
        <v>0</v>
      </c>
    </row>
    <row r="8848" spans="1:4" x14ac:dyDescent="0.25">
      <c r="A8848" t="s">
        <v>5964</v>
      </c>
      <c r="B8848" t="s">
        <v>6049</v>
      </c>
      <c r="C8848" t="s">
        <v>4734</v>
      </c>
      <c r="D8848">
        <v>0</v>
      </c>
    </row>
    <row r="8849" spans="1:4" x14ac:dyDescent="0.25">
      <c r="A8849" t="s">
        <v>5964</v>
      </c>
      <c r="B8849" t="s">
        <v>6049</v>
      </c>
      <c r="C8849" t="s">
        <v>4735</v>
      </c>
      <c r="D8849">
        <v>0</v>
      </c>
    </row>
    <row r="8850" spans="1:4" x14ac:dyDescent="0.25">
      <c r="A8850" t="s">
        <v>5964</v>
      </c>
      <c r="B8850" t="s">
        <v>6049</v>
      </c>
      <c r="C8850" t="s">
        <v>1081</v>
      </c>
      <c r="D8850" t="s">
        <v>3111</v>
      </c>
    </row>
    <row r="8851" spans="1:4" x14ac:dyDescent="0.25">
      <c r="A8851" t="s">
        <v>5964</v>
      </c>
      <c r="B8851" t="s">
        <v>442</v>
      </c>
      <c r="C8851" t="s">
        <v>4725</v>
      </c>
      <c r="D8851">
        <v>590</v>
      </c>
    </row>
    <row r="8852" spans="1:4" x14ac:dyDescent="0.25">
      <c r="A8852" t="s">
        <v>5964</v>
      </c>
      <c r="B8852" t="s">
        <v>442</v>
      </c>
      <c r="C8852" t="s">
        <v>1083</v>
      </c>
      <c r="D8852" t="b">
        <v>0</v>
      </c>
    </row>
    <row r="8853" spans="1:4" x14ac:dyDescent="0.25">
      <c r="A8853" t="s">
        <v>5964</v>
      </c>
      <c r="B8853" t="s">
        <v>442</v>
      </c>
      <c r="C8853" t="s">
        <v>4726</v>
      </c>
      <c r="D8853" t="b">
        <v>0</v>
      </c>
    </row>
    <row r="8854" spans="1:4" x14ac:dyDescent="0.25">
      <c r="A8854" t="s">
        <v>5964</v>
      </c>
      <c r="B8854" t="s">
        <v>442</v>
      </c>
      <c r="C8854" t="s">
        <v>4727</v>
      </c>
      <c r="D8854" t="b">
        <v>0</v>
      </c>
    </row>
    <row r="8855" spans="1:4" x14ac:dyDescent="0.25">
      <c r="A8855" t="s">
        <v>5964</v>
      </c>
      <c r="B8855" t="s">
        <v>442</v>
      </c>
      <c r="C8855" t="s">
        <v>4728</v>
      </c>
      <c r="D8855" t="b">
        <v>0</v>
      </c>
    </row>
    <row r="8856" spans="1:4" x14ac:dyDescent="0.25">
      <c r="A8856" t="s">
        <v>5964</v>
      </c>
      <c r="B8856" t="s">
        <v>442</v>
      </c>
      <c r="C8856" t="s">
        <v>2454</v>
      </c>
      <c r="D8856" t="b">
        <v>0</v>
      </c>
    </row>
    <row r="8857" spans="1:4" x14ac:dyDescent="0.25">
      <c r="A8857" t="s">
        <v>5964</v>
      </c>
      <c r="B8857" t="s">
        <v>442</v>
      </c>
      <c r="C8857" t="s">
        <v>4729</v>
      </c>
      <c r="D8857">
        <v>0</v>
      </c>
    </row>
    <row r="8858" spans="1:4" x14ac:dyDescent="0.25">
      <c r="A8858" t="s">
        <v>5964</v>
      </c>
      <c r="B8858" t="s">
        <v>442</v>
      </c>
      <c r="C8858" t="s">
        <v>4730</v>
      </c>
      <c r="D8858">
        <v>0</v>
      </c>
    </row>
    <row r="8859" spans="1:4" x14ac:dyDescent="0.25">
      <c r="A8859" t="s">
        <v>5964</v>
      </c>
      <c r="B8859" t="s">
        <v>442</v>
      </c>
      <c r="C8859" t="s">
        <v>4731</v>
      </c>
      <c r="D8859">
        <v>0</v>
      </c>
    </row>
    <row r="8860" spans="1:4" x14ac:dyDescent="0.25">
      <c r="A8860" t="s">
        <v>5964</v>
      </c>
      <c r="B8860" t="s">
        <v>442</v>
      </c>
      <c r="C8860" t="s">
        <v>1046</v>
      </c>
      <c r="D8860">
        <v>0</v>
      </c>
    </row>
    <row r="8861" spans="1:4" x14ac:dyDescent="0.25">
      <c r="A8861" t="s">
        <v>5964</v>
      </c>
      <c r="B8861" t="s">
        <v>442</v>
      </c>
      <c r="C8861" t="s">
        <v>9</v>
      </c>
      <c r="D8861">
        <v>0</v>
      </c>
    </row>
    <row r="8862" spans="1:4" x14ac:dyDescent="0.25">
      <c r="A8862" t="s">
        <v>5964</v>
      </c>
      <c r="B8862" t="s">
        <v>442</v>
      </c>
      <c r="C8862" t="s">
        <v>4733</v>
      </c>
      <c r="D8862">
        <v>0</v>
      </c>
    </row>
    <row r="8863" spans="1:4" x14ac:dyDescent="0.25">
      <c r="A8863" t="s">
        <v>5964</v>
      </c>
      <c r="B8863" t="s">
        <v>442</v>
      </c>
      <c r="C8863" t="s">
        <v>4734</v>
      </c>
      <c r="D8863">
        <v>0</v>
      </c>
    </row>
    <row r="8864" spans="1:4" x14ac:dyDescent="0.25">
      <c r="A8864" t="s">
        <v>5964</v>
      </c>
      <c r="B8864" t="s">
        <v>442</v>
      </c>
      <c r="C8864" t="s">
        <v>4735</v>
      </c>
      <c r="D8864">
        <v>0</v>
      </c>
    </row>
    <row r="8865" spans="1:4" x14ac:dyDescent="0.25">
      <c r="A8865" t="s">
        <v>5964</v>
      </c>
      <c r="B8865" t="s">
        <v>442</v>
      </c>
      <c r="C8865" t="s">
        <v>1081</v>
      </c>
      <c r="D8865" t="s">
        <v>3111</v>
      </c>
    </row>
    <row r="8866" spans="1:4" x14ac:dyDescent="0.25">
      <c r="A8866" t="s">
        <v>5964</v>
      </c>
      <c r="B8866" t="s">
        <v>443</v>
      </c>
      <c r="C8866" t="s">
        <v>4725</v>
      </c>
      <c r="D8866">
        <v>591</v>
      </c>
    </row>
    <row r="8867" spans="1:4" x14ac:dyDescent="0.25">
      <c r="A8867" t="s">
        <v>5964</v>
      </c>
      <c r="B8867" t="s">
        <v>443</v>
      </c>
      <c r="C8867" t="s">
        <v>1083</v>
      </c>
      <c r="D8867" t="b">
        <v>0</v>
      </c>
    </row>
    <row r="8868" spans="1:4" x14ac:dyDescent="0.25">
      <c r="A8868" t="s">
        <v>5964</v>
      </c>
      <c r="B8868" t="s">
        <v>443</v>
      </c>
      <c r="C8868" t="s">
        <v>4726</v>
      </c>
      <c r="D8868" t="b">
        <v>0</v>
      </c>
    </row>
    <row r="8869" spans="1:4" x14ac:dyDescent="0.25">
      <c r="A8869" t="s">
        <v>5964</v>
      </c>
      <c r="B8869" t="s">
        <v>443</v>
      </c>
      <c r="C8869" t="s">
        <v>4727</v>
      </c>
      <c r="D8869" t="b">
        <v>0</v>
      </c>
    </row>
    <row r="8870" spans="1:4" x14ac:dyDescent="0.25">
      <c r="A8870" t="s">
        <v>5964</v>
      </c>
      <c r="B8870" t="s">
        <v>443</v>
      </c>
      <c r="C8870" t="s">
        <v>4728</v>
      </c>
      <c r="D8870" t="b">
        <v>0</v>
      </c>
    </row>
    <row r="8871" spans="1:4" x14ac:dyDescent="0.25">
      <c r="A8871" t="s">
        <v>5964</v>
      </c>
      <c r="B8871" t="s">
        <v>443</v>
      </c>
      <c r="C8871" t="s">
        <v>2454</v>
      </c>
      <c r="D8871" t="b">
        <v>0</v>
      </c>
    </row>
    <row r="8872" spans="1:4" x14ac:dyDescent="0.25">
      <c r="A8872" t="s">
        <v>5964</v>
      </c>
      <c r="B8872" t="s">
        <v>443</v>
      </c>
      <c r="C8872" t="s">
        <v>4729</v>
      </c>
      <c r="D8872">
        <v>0</v>
      </c>
    </row>
    <row r="8873" spans="1:4" x14ac:dyDescent="0.25">
      <c r="A8873" t="s">
        <v>5964</v>
      </c>
      <c r="B8873" t="s">
        <v>443</v>
      </c>
      <c r="C8873" t="s">
        <v>4730</v>
      </c>
      <c r="D8873">
        <v>0</v>
      </c>
    </row>
    <row r="8874" spans="1:4" x14ac:dyDescent="0.25">
      <c r="A8874" t="s">
        <v>5964</v>
      </c>
      <c r="B8874" t="s">
        <v>443</v>
      </c>
      <c r="C8874" t="s">
        <v>4731</v>
      </c>
      <c r="D8874">
        <v>0</v>
      </c>
    </row>
    <row r="8875" spans="1:4" x14ac:dyDescent="0.25">
      <c r="A8875" t="s">
        <v>5964</v>
      </c>
      <c r="B8875" t="s">
        <v>443</v>
      </c>
      <c r="C8875" t="s">
        <v>1046</v>
      </c>
      <c r="D8875">
        <v>0</v>
      </c>
    </row>
    <row r="8876" spans="1:4" x14ac:dyDescent="0.25">
      <c r="A8876" t="s">
        <v>5964</v>
      </c>
      <c r="B8876" t="s">
        <v>443</v>
      </c>
      <c r="C8876" t="s">
        <v>9</v>
      </c>
      <c r="D8876">
        <v>0</v>
      </c>
    </row>
    <row r="8877" spans="1:4" x14ac:dyDescent="0.25">
      <c r="A8877" t="s">
        <v>5964</v>
      </c>
      <c r="B8877" t="s">
        <v>443</v>
      </c>
      <c r="C8877" t="s">
        <v>4733</v>
      </c>
      <c r="D8877">
        <v>0</v>
      </c>
    </row>
    <row r="8878" spans="1:4" x14ac:dyDescent="0.25">
      <c r="A8878" t="s">
        <v>5964</v>
      </c>
      <c r="B8878" t="s">
        <v>443</v>
      </c>
      <c r="C8878" t="s">
        <v>4734</v>
      </c>
      <c r="D8878">
        <v>0</v>
      </c>
    </row>
    <row r="8879" spans="1:4" x14ac:dyDescent="0.25">
      <c r="A8879" t="s">
        <v>5964</v>
      </c>
      <c r="B8879" t="s">
        <v>443</v>
      </c>
      <c r="C8879" t="s">
        <v>4735</v>
      </c>
      <c r="D8879">
        <v>0</v>
      </c>
    </row>
    <row r="8880" spans="1:4" x14ac:dyDescent="0.25">
      <c r="A8880" t="s">
        <v>5964</v>
      </c>
      <c r="B8880" t="s">
        <v>443</v>
      </c>
      <c r="C8880" t="s">
        <v>1081</v>
      </c>
      <c r="D8880" t="s">
        <v>3111</v>
      </c>
    </row>
    <row r="8881" spans="1:4" x14ac:dyDescent="0.25">
      <c r="A8881" t="s">
        <v>5964</v>
      </c>
      <c r="B8881" t="s">
        <v>6050</v>
      </c>
      <c r="C8881" t="s">
        <v>4725</v>
      </c>
      <c r="D8881">
        <v>592</v>
      </c>
    </row>
    <row r="8882" spans="1:4" x14ac:dyDescent="0.25">
      <c r="A8882" t="s">
        <v>5964</v>
      </c>
      <c r="B8882" t="s">
        <v>6050</v>
      </c>
      <c r="C8882" t="s">
        <v>1083</v>
      </c>
      <c r="D8882" t="b">
        <v>0</v>
      </c>
    </row>
    <row r="8883" spans="1:4" x14ac:dyDescent="0.25">
      <c r="A8883" t="s">
        <v>5964</v>
      </c>
      <c r="B8883" t="s">
        <v>6050</v>
      </c>
      <c r="C8883" t="s">
        <v>4726</v>
      </c>
      <c r="D8883" t="b">
        <v>1</v>
      </c>
    </row>
    <row r="8884" spans="1:4" x14ac:dyDescent="0.25">
      <c r="A8884" t="s">
        <v>5964</v>
      </c>
      <c r="B8884" t="s">
        <v>6050</v>
      </c>
      <c r="C8884" t="s">
        <v>4727</v>
      </c>
      <c r="D8884" t="b">
        <v>1</v>
      </c>
    </row>
    <row r="8885" spans="1:4" x14ac:dyDescent="0.25">
      <c r="A8885" t="s">
        <v>5964</v>
      </c>
      <c r="B8885" t="s">
        <v>6050</v>
      </c>
      <c r="C8885" t="s">
        <v>4728</v>
      </c>
      <c r="D8885" t="b">
        <v>0</v>
      </c>
    </row>
    <row r="8886" spans="1:4" x14ac:dyDescent="0.25">
      <c r="A8886" t="s">
        <v>5964</v>
      </c>
      <c r="B8886" t="s">
        <v>6050</v>
      </c>
      <c r="C8886" t="s">
        <v>2454</v>
      </c>
      <c r="D8886" t="b">
        <v>0</v>
      </c>
    </row>
    <row r="8887" spans="1:4" x14ac:dyDescent="0.25">
      <c r="A8887" t="s">
        <v>5964</v>
      </c>
      <c r="B8887" t="s">
        <v>6050</v>
      </c>
      <c r="C8887" t="s">
        <v>4729</v>
      </c>
      <c r="D8887">
        <v>6</v>
      </c>
    </row>
    <row r="8888" spans="1:4" x14ac:dyDescent="0.25">
      <c r="A8888" t="s">
        <v>5964</v>
      </c>
      <c r="B8888" t="s">
        <v>6050</v>
      </c>
      <c r="C8888" t="s">
        <v>4730</v>
      </c>
      <c r="D8888">
        <v>0</v>
      </c>
    </row>
    <row r="8889" spans="1:4" x14ac:dyDescent="0.25">
      <c r="A8889" t="s">
        <v>5964</v>
      </c>
      <c r="B8889" t="s">
        <v>6050</v>
      </c>
      <c r="C8889" t="s">
        <v>4731</v>
      </c>
      <c r="D8889">
        <v>0</v>
      </c>
    </row>
    <row r="8890" spans="1:4" x14ac:dyDescent="0.25">
      <c r="A8890" t="s">
        <v>5964</v>
      </c>
      <c r="B8890" t="s">
        <v>6050</v>
      </c>
      <c r="C8890" t="s">
        <v>1046</v>
      </c>
      <c r="D8890">
        <v>3</v>
      </c>
    </row>
    <row r="8891" spans="1:4" x14ac:dyDescent="0.25">
      <c r="A8891" t="s">
        <v>5964</v>
      </c>
      <c r="B8891" t="s">
        <v>6050</v>
      </c>
      <c r="C8891" t="s">
        <v>9</v>
      </c>
      <c r="D8891">
        <v>0</v>
      </c>
    </row>
    <row r="8892" spans="1:4" x14ac:dyDescent="0.25">
      <c r="A8892" t="s">
        <v>5964</v>
      </c>
      <c r="B8892" t="s">
        <v>6050</v>
      </c>
      <c r="C8892" t="s">
        <v>4733</v>
      </c>
      <c r="D8892">
        <v>0</v>
      </c>
    </row>
    <row r="8893" spans="1:4" x14ac:dyDescent="0.25">
      <c r="A8893" t="s">
        <v>5964</v>
      </c>
      <c r="B8893" t="s">
        <v>6050</v>
      </c>
      <c r="C8893" t="s">
        <v>4734</v>
      </c>
      <c r="D8893">
        <v>0</v>
      </c>
    </row>
    <row r="8894" spans="1:4" x14ac:dyDescent="0.25">
      <c r="A8894" t="s">
        <v>5964</v>
      </c>
      <c r="B8894" t="s">
        <v>6050</v>
      </c>
      <c r="C8894" t="s">
        <v>4735</v>
      </c>
      <c r="D8894">
        <v>0</v>
      </c>
    </row>
    <row r="8895" spans="1:4" x14ac:dyDescent="0.25">
      <c r="A8895" t="s">
        <v>5964</v>
      </c>
      <c r="B8895" t="s">
        <v>6050</v>
      </c>
      <c r="C8895" t="s">
        <v>1081</v>
      </c>
      <c r="D8895" t="s">
        <v>3111</v>
      </c>
    </row>
    <row r="8896" spans="1:4" x14ac:dyDescent="0.25">
      <c r="A8896" t="s">
        <v>5964</v>
      </c>
      <c r="B8896" t="s">
        <v>6051</v>
      </c>
      <c r="C8896" t="s">
        <v>4725</v>
      </c>
      <c r="D8896">
        <v>593</v>
      </c>
    </row>
    <row r="8897" spans="1:4" x14ac:dyDescent="0.25">
      <c r="A8897" t="s">
        <v>5964</v>
      </c>
      <c r="B8897" t="s">
        <v>6051</v>
      </c>
      <c r="C8897" t="s">
        <v>1083</v>
      </c>
      <c r="D8897" t="b">
        <v>1</v>
      </c>
    </row>
    <row r="8898" spans="1:4" x14ac:dyDescent="0.25">
      <c r="A8898" t="s">
        <v>5964</v>
      </c>
      <c r="B8898" t="s">
        <v>6051</v>
      </c>
      <c r="C8898" t="s">
        <v>4726</v>
      </c>
      <c r="D8898" t="b">
        <v>1</v>
      </c>
    </row>
    <row r="8899" spans="1:4" x14ac:dyDescent="0.25">
      <c r="A8899" t="s">
        <v>5964</v>
      </c>
      <c r="B8899" t="s">
        <v>6051</v>
      </c>
      <c r="C8899" t="s">
        <v>4727</v>
      </c>
      <c r="D8899" t="b">
        <v>1</v>
      </c>
    </row>
    <row r="8900" spans="1:4" x14ac:dyDescent="0.25">
      <c r="A8900" t="s">
        <v>5964</v>
      </c>
      <c r="B8900" t="s">
        <v>6051</v>
      </c>
      <c r="C8900" t="s">
        <v>4728</v>
      </c>
      <c r="D8900" t="b">
        <v>0</v>
      </c>
    </row>
    <row r="8901" spans="1:4" x14ac:dyDescent="0.25">
      <c r="A8901" t="s">
        <v>5964</v>
      </c>
      <c r="B8901" t="s">
        <v>6051</v>
      </c>
      <c r="C8901" t="s">
        <v>2454</v>
      </c>
      <c r="D8901" t="b">
        <v>0</v>
      </c>
    </row>
    <row r="8902" spans="1:4" x14ac:dyDescent="0.25">
      <c r="A8902" t="s">
        <v>5964</v>
      </c>
      <c r="B8902" t="s">
        <v>6051</v>
      </c>
      <c r="C8902" t="s">
        <v>4729</v>
      </c>
      <c r="D8902">
        <v>6</v>
      </c>
    </row>
    <row r="8903" spans="1:4" x14ac:dyDescent="0.25">
      <c r="A8903" t="s">
        <v>5964</v>
      </c>
      <c r="B8903" t="s">
        <v>6051</v>
      </c>
      <c r="C8903" t="s">
        <v>4730</v>
      </c>
      <c r="D8903">
        <v>0</v>
      </c>
    </row>
    <row r="8904" spans="1:4" x14ac:dyDescent="0.25">
      <c r="A8904" t="s">
        <v>5964</v>
      </c>
      <c r="B8904" t="s">
        <v>6051</v>
      </c>
      <c r="C8904" t="s">
        <v>4731</v>
      </c>
      <c r="D8904">
        <v>4</v>
      </c>
    </row>
    <row r="8905" spans="1:4" x14ac:dyDescent="0.25">
      <c r="A8905" t="s">
        <v>5964</v>
      </c>
      <c r="B8905" t="s">
        <v>6051</v>
      </c>
      <c r="C8905" t="s">
        <v>1046</v>
      </c>
      <c r="D8905">
        <v>6</v>
      </c>
    </row>
    <row r="8906" spans="1:4" x14ac:dyDescent="0.25">
      <c r="A8906" t="s">
        <v>5964</v>
      </c>
      <c r="B8906" t="s">
        <v>6051</v>
      </c>
      <c r="C8906" t="s">
        <v>9</v>
      </c>
      <c r="D8906">
        <v>0</v>
      </c>
    </row>
    <row r="8907" spans="1:4" x14ac:dyDescent="0.25">
      <c r="A8907" t="s">
        <v>5964</v>
      </c>
      <c r="B8907" t="s">
        <v>6051</v>
      </c>
      <c r="C8907" t="s">
        <v>4733</v>
      </c>
      <c r="D8907">
        <v>1</v>
      </c>
    </row>
    <row r="8908" spans="1:4" x14ac:dyDescent="0.25">
      <c r="A8908" t="s">
        <v>5964</v>
      </c>
      <c r="B8908" t="s">
        <v>6051</v>
      </c>
      <c r="C8908" t="s">
        <v>4734</v>
      </c>
      <c r="D8908">
        <v>505</v>
      </c>
    </row>
    <row r="8909" spans="1:4" x14ac:dyDescent="0.25">
      <c r="A8909" t="s">
        <v>5964</v>
      </c>
      <c r="B8909" t="s">
        <v>6051</v>
      </c>
      <c r="C8909" t="s">
        <v>4735</v>
      </c>
      <c r="D8909">
        <v>0</v>
      </c>
    </row>
    <row r="8910" spans="1:4" x14ac:dyDescent="0.25">
      <c r="A8910" t="s">
        <v>5964</v>
      </c>
      <c r="B8910" t="s">
        <v>6051</v>
      </c>
      <c r="C8910" t="s">
        <v>1081</v>
      </c>
      <c r="D8910" t="s">
        <v>4741</v>
      </c>
    </row>
    <row r="8911" spans="1:4" x14ac:dyDescent="0.25">
      <c r="A8911" t="s">
        <v>5964</v>
      </c>
      <c r="B8911" t="s">
        <v>6052</v>
      </c>
      <c r="C8911" t="s">
        <v>4725</v>
      </c>
      <c r="D8911">
        <v>594</v>
      </c>
    </row>
    <row r="8912" spans="1:4" x14ac:dyDescent="0.25">
      <c r="A8912" t="s">
        <v>5964</v>
      </c>
      <c r="B8912" t="s">
        <v>6052</v>
      </c>
      <c r="C8912" t="s">
        <v>1083</v>
      </c>
      <c r="D8912" t="b">
        <v>1</v>
      </c>
    </row>
    <row r="8913" spans="1:4" x14ac:dyDescent="0.25">
      <c r="A8913" t="s">
        <v>5964</v>
      </c>
      <c r="B8913" t="s">
        <v>6052</v>
      </c>
      <c r="C8913" t="s">
        <v>4726</v>
      </c>
      <c r="D8913" t="b">
        <v>1</v>
      </c>
    </row>
    <row r="8914" spans="1:4" x14ac:dyDescent="0.25">
      <c r="A8914" t="s">
        <v>5964</v>
      </c>
      <c r="B8914" t="s">
        <v>6052</v>
      </c>
      <c r="C8914" t="s">
        <v>4727</v>
      </c>
      <c r="D8914" t="b">
        <v>1</v>
      </c>
    </row>
    <row r="8915" spans="1:4" x14ac:dyDescent="0.25">
      <c r="A8915" t="s">
        <v>5964</v>
      </c>
      <c r="B8915" t="s">
        <v>6052</v>
      </c>
      <c r="C8915" t="s">
        <v>4728</v>
      </c>
      <c r="D8915" t="b">
        <v>0</v>
      </c>
    </row>
    <row r="8916" spans="1:4" x14ac:dyDescent="0.25">
      <c r="A8916" t="s">
        <v>5964</v>
      </c>
      <c r="B8916" t="s">
        <v>6052</v>
      </c>
      <c r="C8916" t="s">
        <v>2454</v>
      </c>
      <c r="D8916" t="b">
        <v>0</v>
      </c>
    </row>
    <row r="8917" spans="1:4" x14ac:dyDescent="0.25">
      <c r="A8917" t="s">
        <v>5964</v>
      </c>
      <c r="B8917" t="s">
        <v>6052</v>
      </c>
      <c r="C8917" t="s">
        <v>4729</v>
      </c>
      <c r="D8917">
        <v>6</v>
      </c>
    </row>
    <row r="8918" spans="1:4" x14ac:dyDescent="0.25">
      <c r="A8918" t="s">
        <v>5964</v>
      </c>
      <c r="B8918" t="s">
        <v>6052</v>
      </c>
      <c r="C8918" t="s">
        <v>4730</v>
      </c>
      <c r="D8918">
        <v>0</v>
      </c>
    </row>
    <row r="8919" spans="1:4" x14ac:dyDescent="0.25">
      <c r="A8919" t="s">
        <v>5964</v>
      </c>
      <c r="B8919" t="s">
        <v>6052</v>
      </c>
      <c r="C8919" t="s">
        <v>4731</v>
      </c>
      <c r="D8919">
        <v>4</v>
      </c>
    </row>
    <row r="8920" spans="1:4" x14ac:dyDescent="0.25">
      <c r="A8920" t="s">
        <v>5964</v>
      </c>
      <c r="B8920" t="s">
        <v>6052</v>
      </c>
      <c r="C8920" t="s">
        <v>1046</v>
      </c>
      <c r="D8920">
        <v>6</v>
      </c>
    </row>
    <row r="8921" spans="1:4" x14ac:dyDescent="0.25">
      <c r="A8921" t="s">
        <v>5964</v>
      </c>
      <c r="B8921" t="s">
        <v>6052</v>
      </c>
      <c r="C8921" t="s">
        <v>9</v>
      </c>
      <c r="D8921">
        <v>0</v>
      </c>
    </row>
    <row r="8922" spans="1:4" x14ac:dyDescent="0.25">
      <c r="A8922" t="s">
        <v>5964</v>
      </c>
      <c r="B8922" t="s">
        <v>6052</v>
      </c>
      <c r="C8922" t="s">
        <v>4733</v>
      </c>
      <c r="D8922">
        <v>1</v>
      </c>
    </row>
    <row r="8923" spans="1:4" x14ac:dyDescent="0.25">
      <c r="A8923" t="s">
        <v>5964</v>
      </c>
      <c r="B8923" t="s">
        <v>6052</v>
      </c>
      <c r="C8923" t="s">
        <v>4734</v>
      </c>
      <c r="D8923">
        <v>506</v>
      </c>
    </row>
    <row r="8924" spans="1:4" x14ac:dyDescent="0.25">
      <c r="A8924" t="s">
        <v>5964</v>
      </c>
      <c r="B8924" t="s">
        <v>6052</v>
      </c>
      <c r="C8924" t="s">
        <v>4735</v>
      </c>
      <c r="D8924">
        <v>0</v>
      </c>
    </row>
    <row r="8925" spans="1:4" x14ac:dyDescent="0.25">
      <c r="A8925" t="s">
        <v>5964</v>
      </c>
      <c r="B8925" t="s">
        <v>6052</v>
      </c>
      <c r="C8925" t="s">
        <v>1081</v>
      </c>
      <c r="D8925" t="s">
        <v>3111</v>
      </c>
    </row>
    <row r="8926" spans="1:4" x14ac:dyDescent="0.25">
      <c r="A8926" t="s">
        <v>5964</v>
      </c>
      <c r="B8926" t="s">
        <v>6053</v>
      </c>
      <c r="C8926" t="s">
        <v>4725</v>
      </c>
      <c r="D8926">
        <v>595</v>
      </c>
    </row>
    <row r="8927" spans="1:4" x14ac:dyDescent="0.25">
      <c r="A8927" t="s">
        <v>5964</v>
      </c>
      <c r="B8927" t="s">
        <v>6053</v>
      </c>
      <c r="C8927" t="s">
        <v>1083</v>
      </c>
      <c r="D8927" t="b">
        <v>1</v>
      </c>
    </row>
    <row r="8928" spans="1:4" x14ac:dyDescent="0.25">
      <c r="A8928" t="s">
        <v>5964</v>
      </c>
      <c r="B8928" t="s">
        <v>6053</v>
      </c>
      <c r="C8928" t="s">
        <v>4726</v>
      </c>
      <c r="D8928" t="b">
        <v>1</v>
      </c>
    </row>
    <row r="8929" spans="1:4" x14ac:dyDescent="0.25">
      <c r="A8929" t="s">
        <v>5964</v>
      </c>
      <c r="B8929" t="s">
        <v>6053</v>
      </c>
      <c r="C8929" t="s">
        <v>4727</v>
      </c>
      <c r="D8929" t="b">
        <v>1</v>
      </c>
    </row>
    <row r="8930" spans="1:4" x14ac:dyDescent="0.25">
      <c r="A8930" t="s">
        <v>5964</v>
      </c>
      <c r="B8930" t="s">
        <v>6053</v>
      </c>
      <c r="C8930" t="s">
        <v>4728</v>
      </c>
      <c r="D8930" t="b">
        <v>0</v>
      </c>
    </row>
    <row r="8931" spans="1:4" x14ac:dyDescent="0.25">
      <c r="A8931" t="s">
        <v>5964</v>
      </c>
      <c r="B8931" t="s">
        <v>6053</v>
      </c>
      <c r="C8931" t="s">
        <v>2454</v>
      </c>
      <c r="D8931" t="b">
        <v>0</v>
      </c>
    </row>
    <row r="8932" spans="1:4" x14ac:dyDescent="0.25">
      <c r="A8932" t="s">
        <v>5964</v>
      </c>
      <c r="B8932" t="s">
        <v>6053</v>
      </c>
      <c r="C8932" t="s">
        <v>4729</v>
      </c>
      <c r="D8932">
        <v>6</v>
      </c>
    </row>
    <row r="8933" spans="1:4" x14ac:dyDescent="0.25">
      <c r="A8933" t="s">
        <v>5964</v>
      </c>
      <c r="B8933" t="s">
        <v>6053</v>
      </c>
      <c r="C8933" t="s">
        <v>4730</v>
      </c>
      <c r="D8933">
        <v>0</v>
      </c>
    </row>
    <row r="8934" spans="1:4" x14ac:dyDescent="0.25">
      <c r="A8934" t="s">
        <v>5964</v>
      </c>
      <c r="B8934" t="s">
        <v>6053</v>
      </c>
      <c r="C8934" t="s">
        <v>4731</v>
      </c>
      <c r="D8934">
        <v>0</v>
      </c>
    </row>
    <row r="8935" spans="1:4" x14ac:dyDescent="0.25">
      <c r="A8935" t="s">
        <v>5964</v>
      </c>
      <c r="B8935" t="s">
        <v>6053</v>
      </c>
      <c r="C8935" t="s">
        <v>1046</v>
      </c>
      <c r="D8935">
        <v>6</v>
      </c>
    </row>
    <row r="8936" spans="1:4" x14ac:dyDescent="0.25">
      <c r="A8936" t="s">
        <v>5964</v>
      </c>
      <c r="B8936" t="s">
        <v>6053</v>
      </c>
      <c r="C8936" t="s">
        <v>9</v>
      </c>
      <c r="D8936">
        <v>0</v>
      </c>
    </row>
    <row r="8937" spans="1:4" x14ac:dyDescent="0.25">
      <c r="A8937" t="s">
        <v>5964</v>
      </c>
      <c r="B8937" t="s">
        <v>6053</v>
      </c>
      <c r="C8937" t="s">
        <v>4733</v>
      </c>
      <c r="D8937">
        <v>1</v>
      </c>
    </row>
    <row r="8938" spans="1:4" x14ac:dyDescent="0.25">
      <c r="A8938" t="s">
        <v>5964</v>
      </c>
      <c r="B8938" t="s">
        <v>6053</v>
      </c>
      <c r="C8938" t="s">
        <v>4734</v>
      </c>
      <c r="D8938">
        <v>507</v>
      </c>
    </row>
    <row r="8939" spans="1:4" x14ac:dyDescent="0.25">
      <c r="A8939" t="s">
        <v>5964</v>
      </c>
      <c r="B8939" t="s">
        <v>6053</v>
      </c>
      <c r="C8939" t="s">
        <v>4735</v>
      </c>
      <c r="D8939">
        <v>0</v>
      </c>
    </row>
    <row r="8940" spans="1:4" x14ac:dyDescent="0.25">
      <c r="A8940" t="s">
        <v>5964</v>
      </c>
      <c r="B8940" t="s">
        <v>6053</v>
      </c>
      <c r="C8940" t="s">
        <v>1081</v>
      </c>
      <c r="D8940" t="s">
        <v>3111</v>
      </c>
    </row>
    <row r="8941" spans="1:4" x14ac:dyDescent="0.25">
      <c r="A8941" t="s">
        <v>5964</v>
      </c>
      <c r="B8941" t="s">
        <v>6054</v>
      </c>
      <c r="C8941" t="s">
        <v>4725</v>
      </c>
      <c r="D8941">
        <v>596</v>
      </c>
    </row>
    <row r="8942" spans="1:4" x14ac:dyDescent="0.25">
      <c r="A8942" t="s">
        <v>5964</v>
      </c>
      <c r="B8942" t="s">
        <v>6054</v>
      </c>
      <c r="C8942" t="s">
        <v>1083</v>
      </c>
      <c r="D8942" t="b">
        <v>0</v>
      </c>
    </row>
    <row r="8943" spans="1:4" x14ac:dyDescent="0.25">
      <c r="A8943" t="s">
        <v>5964</v>
      </c>
      <c r="B8943" t="s">
        <v>6054</v>
      </c>
      <c r="C8943" t="s">
        <v>4726</v>
      </c>
      <c r="D8943" t="b">
        <v>1</v>
      </c>
    </row>
    <row r="8944" spans="1:4" x14ac:dyDescent="0.25">
      <c r="A8944" t="s">
        <v>5964</v>
      </c>
      <c r="B8944" t="s">
        <v>6054</v>
      </c>
      <c r="C8944" t="s">
        <v>4727</v>
      </c>
      <c r="D8944" t="b">
        <v>1</v>
      </c>
    </row>
    <row r="8945" spans="1:4" x14ac:dyDescent="0.25">
      <c r="A8945" t="s">
        <v>5964</v>
      </c>
      <c r="B8945" t="s">
        <v>6054</v>
      </c>
      <c r="C8945" t="s">
        <v>4728</v>
      </c>
      <c r="D8945" t="b">
        <v>0</v>
      </c>
    </row>
    <row r="8946" spans="1:4" x14ac:dyDescent="0.25">
      <c r="A8946" t="s">
        <v>5964</v>
      </c>
      <c r="B8946" t="s">
        <v>6054</v>
      </c>
      <c r="C8946" t="s">
        <v>2454</v>
      </c>
      <c r="D8946" t="b">
        <v>0</v>
      </c>
    </row>
    <row r="8947" spans="1:4" x14ac:dyDescent="0.25">
      <c r="A8947" t="s">
        <v>5964</v>
      </c>
      <c r="B8947" t="s">
        <v>6054</v>
      </c>
      <c r="C8947" t="s">
        <v>4729</v>
      </c>
      <c r="D8947">
        <v>6</v>
      </c>
    </row>
    <row r="8948" spans="1:4" x14ac:dyDescent="0.25">
      <c r="A8948" t="s">
        <v>5964</v>
      </c>
      <c r="B8948" t="s">
        <v>6054</v>
      </c>
      <c r="C8948" t="s">
        <v>4730</v>
      </c>
      <c r="D8948">
        <v>0</v>
      </c>
    </row>
    <row r="8949" spans="1:4" x14ac:dyDescent="0.25">
      <c r="A8949" t="s">
        <v>5964</v>
      </c>
      <c r="B8949" t="s">
        <v>6054</v>
      </c>
      <c r="C8949" t="s">
        <v>4731</v>
      </c>
      <c r="D8949">
        <v>4</v>
      </c>
    </row>
    <row r="8950" spans="1:4" x14ac:dyDescent="0.25">
      <c r="A8950" t="s">
        <v>5964</v>
      </c>
      <c r="B8950" t="s">
        <v>6054</v>
      </c>
      <c r="C8950" t="s">
        <v>1046</v>
      </c>
      <c r="D8950">
        <v>3</v>
      </c>
    </row>
    <row r="8951" spans="1:4" x14ac:dyDescent="0.25">
      <c r="A8951" t="s">
        <v>5964</v>
      </c>
      <c r="B8951" t="s">
        <v>6054</v>
      </c>
      <c r="C8951" t="s">
        <v>9</v>
      </c>
      <c r="D8951">
        <v>0</v>
      </c>
    </row>
    <row r="8952" spans="1:4" x14ac:dyDescent="0.25">
      <c r="A8952" t="s">
        <v>5964</v>
      </c>
      <c r="B8952" t="s">
        <v>6054</v>
      </c>
      <c r="C8952" t="s">
        <v>4733</v>
      </c>
      <c r="D8952">
        <v>0</v>
      </c>
    </row>
    <row r="8953" spans="1:4" x14ac:dyDescent="0.25">
      <c r="A8953" t="s">
        <v>5964</v>
      </c>
      <c r="B8953" t="s">
        <v>6054</v>
      </c>
      <c r="C8953" t="s">
        <v>4734</v>
      </c>
      <c r="D8953">
        <v>0</v>
      </c>
    </row>
    <row r="8954" spans="1:4" x14ac:dyDescent="0.25">
      <c r="A8954" t="s">
        <v>5964</v>
      </c>
      <c r="B8954" t="s">
        <v>6054</v>
      </c>
      <c r="C8954" t="s">
        <v>4735</v>
      </c>
      <c r="D8954">
        <v>0</v>
      </c>
    </row>
    <row r="8955" spans="1:4" x14ac:dyDescent="0.25">
      <c r="A8955" t="s">
        <v>5964</v>
      </c>
      <c r="B8955" t="s">
        <v>6054</v>
      </c>
      <c r="C8955" t="s">
        <v>1081</v>
      </c>
      <c r="D8955" t="s">
        <v>3111</v>
      </c>
    </row>
    <row r="8956" spans="1:4" x14ac:dyDescent="0.25">
      <c r="A8956" t="s">
        <v>5964</v>
      </c>
      <c r="B8956" t="s">
        <v>4885</v>
      </c>
      <c r="C8956" t="s">
        <v>4725</v>
      </c>
      <c r="D8956">
        <v>597</v>
      </c>
    </row>
    <row r="8957" spans="1:4" x14ac:dyDescent="0.25">
      <c r="A8957" t="s">
        <v>5964</v>
      </c>
      <c r="B8957" t="s">
        <v>4885</v>
      </c>
      <c r="C8957" t="s">
        <v>1083</v>
      </c>
      <c r="D8957" t="b">
        <v>0</v>
      </c>
    </row>
    <row r="8958" spans="1:4" x14ac:dyDescent="0.25">
      <c r="A8958" t="s">
        <v>5964</v>
      </c>
      <c r="B8958" t="s">
        <v>4885</v>
      </c>
      <c r="C8958" t="s">
        <v>4726</v>
      </c>
      <c r="D8958" t="b">
        <v>1</v>
      </c>
    </row>
    <row r="8959" spans="1:4" x14ac:dyDescent="0.25">
      <c r="A8959" t="s">
        <v>5964</v>
      </c>
      <c r="B8959" t="s">
        <v>4885</v>
      </c>
      <c r="C8959" t="s">
        <v>4727</v>
      </c>
      <c r="D8959" t="b">
        <v>1</v>
      </c>
    </row>
    <row r="8960" spans="1:4" x14ac:dyDescent="0.25">
      <c r="A8960" t="s">
        <v>5964</v>
      </c>
      <c r="B8960" t="s">
        <v>4885</v>
      </c>
      <c r="C8960" t="s">
        <v>4728</v>
      </c>
      <c r="D8960" t="b">
        <v>0</v>
      </c>
    </row>
    <row r="8961" spans="1:4" x14ac:dyDescent="0.25">
      <c r="A8961" t="s">
        <v>5964</v>
      </c>
      <c r="B8961" t="s">
        <v>4885</v>
      </c>
      <c r="C8961" t="s">
        <v>2454</v>
      </c>
      <c r="D8961" t="b">
        <v>0</v>
      </c>
    </row>
    <row r="8962" spans="1:4" x14ac:dyDescent="0.25">
      <c r="A8962" t="s">
        <v>5964</v>
      </c>
      <c r="B8962" t="s">
        <v>4885</v>
      </c>
      <c r="C8962" t="s">
        <v>4729</v>
      </c>
      <c r="D8962">
        <v>6</v>
      </c>
    </row>
    <row r="8963" spans="1:4" x14ac:dyDescent="0.25">
      <c r="A8963" t="s">
        <v>5964</v>
      </c>
      <c r="B8963" t="s">
        <v>4885</v>
      </c>
      <c r="C8963" t="s">
        <v>4730</v>
      </c>
      <c r="D8963">
        <v>0</v>
      </c>
    </row>
    <row r="8964" spans="1:4" x14ac:dyDescent="0.25">
      <c r="A8964" t="s">
        <v>5964</v>
      </c>
      <c r="B8964" t="s">
        <v>4885</v>
      </c>
      <c r="C8964" t="s">
        <v>4731</v>
      </c>
      <c r="D8964">
        <v>4</v>
      </c>
    </row>
    <row r="8965" spans="1:4" x14ac:dyDescent="0.25">
      <c r="A8965" t="s">
        <v>5964</v>
      </c>
      <c r="B8965" t="s">
        <v>4885</v>
      </c>
      <c r="C8965" t="s">
        <v>1046</v>
      </c>
      <c r="D8965">
        <v>3</v>
      </c>
    </row>
    <row r="8966" spans="1:4" x14ac:dyDescent="0.25">
      <c r="A8966" t="s">
        <v>5964</v>
      </c>
      <c r="B8966" t="s">
        <v>4885</v>
      </c>
      <c r="C8966" t="s">
        <v>9</v>
      </c>
      <c r="D8966">
        <v>0</v>
      </c>
    </row>
    <row r="8967" spans="1:4" x14ac:dyDescent="0.25">
      <c r="A8967" t="s">
        <v>5964</v>
      </c>
      <c r="B8967" t="s">
        <v>4885</v>
      </c>
      <c r="C8967" t="s">
        <v>4733</v>
      </c>
      <c r="D8967">
        <v>0</v>
      </c>
    </row>
    <row r="8968" spans="1:4" x14ac:dyDescent="0.25">
      <c r="A8968" t="s">
        <v>5964</v>
      </c>
      <c r="B8968" t="s">
        <v>4885</v>
      </c>
      <c r="C8968" t="s">
        <v>4734</v>
      </c>
      <c r="D8968">
        <v>0</v>
      </c>
    </row>
    <row r="8969" spans="1:4" x14ac:dyDescent="0.25">
      <c r="A8969" t="s">
        <v>5964</v>
      </c>
      <c r="B8969" t="s">
        <v>4885</v>
      </c>
      <c r="C8969" t="s">
        <v>4735</v>
      </c>
      <c r="D8969">
        <v>0</v>
      </c>
    </row>
    <row r="8970" spans="1:4" x14ac:dyDescent="0.25">
      <c r="A8970" t="s">
        <v>5964</v>
      </c>
      <c r="B8970" t="s">
        <v>4885</v>
      </c>
      <c r="C8970" t="s">
        <v>1081</v>
      </c>
      <c r="D8970" t="s">
        <v>3111</v>
      </c>
    </row>
    <row r="8971" spans="1:4" x14ac:dyDescent="0.25">
      <c r="A8971" t="s">
        <v>5964</v>
      </c>
      <c r="B8971" t="s">
        <v>4886</v>
      </c>
      <c r="C8971" t="s">
        <v>4725</v>
      </c>
      <c r="D8971">
        <v>598</v>
      </c>
    </row>
    <row r="8972" spans="1:4" x14ac:dyDescent="0.25">
      <c r="A8972" t="s">
        <v>5964</v>
      </c>
      <c r="B8972" t="s">
        <v>4886</v>
      </c>
      <c r="C8972" t="s">
        <v>1083</v>
      </c>
      <c r="D8972" t="b">
        <v>0</v>
      </c>
    </row>
    <row r="8973" spans="1:4" x14ac:dyDescent="0.25">
      <c r="A8973" t="s">
        <v>5964</v>
      </c>
      <c r="B8973" t="s">
        <v>4886</v>
      </c>
      <c r="C8973" t="s">
        <v>4726</v>
      </c>
      <c r="D8973" t="b">
        <v>1</v>
      </c>
    </row>
    <row r="8974" spans="1:4" x14ac:dyDescent="0.25">
      <c r="A8974" t="s">
        <v>5964</v>
      </c>
      <c r="B8974" t="s">
        <v>4886</v>
      </c>
      <c r="C8974" t="s">
        <v>4727</v>
      </c>
      <c r="D8974" t="b">
        <v>1</v>
      </c>
    </row>
    <row r="8975" spans="1:4" x14ac:dyDescent="0.25">
      <c r="A8975" t="s">
        <v>5964</v>
      </c>
      <c r="B8975" t="s">
        <v>4886</v>
      </c>
      <c r="C8975" t="s">
        <v>4728</v>
      </c>
      <c r="D8975" t="b">
        <v>0</v>
      </c>
    </row>
    <row r="8976" spans="1:4" x14ac:dyDescent="0.25">
      <c r="A8976" t="s">
        <v>5964</v>
      </c>
      <c r="B8976" t="s">
        <v>4886</v>
      </c>
      <c r="C8976" t="s">
        <v>2454</v>
      </c>
      <c r="D8976" t="b">
        <v>0</v>
      </c>
    </row>
    <row r="8977" spans="1:4" x14ac:dyDescent="0.25">
      <c r="A8977" t="s">
        <v>5964</v>
      </c>
      <c r="B8977" t="s">
        <v>4886</v>
      </c>
      <c r="C8977" t="s">
        <v>4729</v>
      </c>
      <c r="D8977">
        <v>6</v>
      </c>
    </row>
    <row r="8978" spans="1:4" x14ac:dyDescent="0.25">
      <c r="A8978" t="s">
        <v>5964</v>
      </c>
      <c r="B8978" t="s">
        <v>4886</v>
      </c>
      <c r="C8978" t="s">
        <v>4730</v>
      </c>
      <c r="D8978">
        <v>0</v>
      </c>
    </row>
    <row r="8979" spans="1:4" x14ac:dyDescent="0.25">
      <c r="A8979" t="s">
        <v>5964</v>
      </c>
      <c r="B8979" t="s">
        <v>4886</v>
      </c>
      <c r="C8979" t="s">
        <v>4731</v>
      </c>
      <c r="D8979">
        <v>4</v>
      </c>
    </row>
    <row r="8980" spans="1:4" x14ac:dyDescent="0.25">
      <c r="A8980" t="s">
        <v>5964</v>
      </c>
      <c r="B8980" t="s">
        <v>4886</v>
      </c>
      <c r="C8980" t="s">
        <v>1046</v>
      </c>
      <c r="D8980">
        <v>3</v>
      </c>
    </row>
    <row r="8981" spans="1:4" x14ac:dyDescent="0.25">
      <c r="A8981" t="s">
        <v>5964</v>
      </c>
      <c r="B8981" t="s">
        <v>4886</v>
      </c>
      <c r="C8981" t="s">
        <v>9</v>
      </c>
      <c r="D8981">
        <v>0</v>
      </c>
    </row>
    <row r="8982" spans="1:4" x14ac:dyDescent="0.25">
      <c r="A8982" t="s">
        <v>5964</v>
      </c>
      <c r="B8982" t="s">
        <v>4886</v>
      </c>
      <c r="C8982" t="s">
        <v>4733</v>
      </c>
      <c r="D8982">
        <v>0</v>
      </c>
    </row>
    <row r="8983" spans="1:4" x14ac:dyDescent="0.25">
      <c r="A8983" t="s">
        <v>5964</v>
      </c>
      <c r="B8983" t="s">
        <v>4886</v>
      </c>
      <c r="C8983" t="s">
        <v>4734</v>
      </c>
      <c r="D8983">
        <v>0</v>
      </c>
    </row>
    <row r="8984" spans="1:4" x14ac:dyDescent="0.25">
      <c r="A8984" t="s">
        <v>5964</v>
      </c>
      <c r="B8984" t="s">
        <v>4886</v>
      </c>
      <c r="C8984" t="s">
        <v>4735</v>
      </c>
      <c r="D8984">
        <v>0</v>
      </c>
    </row>
    <row r="8985" spans="1:4" x14ac:dyDescent="0.25">
      <c r="A8985" t="s">
        <v>5964</v>
      </c>
      <c r="B8985" t="s">
        <v>4886</v>
      </c>
      <c r="C8985" t="s">
        <v>1081</v>
      </c>
      <c r="D8985" t="s">
        <v>3111</v>
      </c>
    </row>
    <row r="8986" spans="1:4" x14ac:dyDescent="0.25">
      <c r="A8986" t="s">
        <v>5964</v>
      </c>
      <c r="B8986" t="s">
        <v>475</v>
      </c>
      <c r="C8986" t="s">
        <v>4725</v>
      </c>
      <c r="D8986">
        <v>599</v>
      </c>
    </row>
    <row r="8987" spans="1:4" x14ac:dyDescent="0.25">
      <c r="A8987" t="s">
        <v>5964</v>
      </c>
      <c r="B8987" t="s">
        <v>475</v>
      </c>
      <c r="C8987" t="s">
        <v>1083</v>
      </c>
      <c r="D8987" t="b">
        <v>0</v>
      </c>
    </row>
    <row r="8988" spans="1:4" x14ac:dyDescent="0.25">
      <c r="A8988" t="s">
        <v>5964</v>
      </c>
      <c r="B8988" t="s">
        <v>475</v>
      </c>
      <c r="C8988" t="s">
        <v>4726</v>
      </c>
      <c r="D8988" t="b">
        <v>0</v>
      </c>
    </row>
    <row r="8989" spans="1:4" x14ac:dyDescent="0.25">
      <c r="A8989" t="s">
        <v>5964</v>
      </c>
      <c r="B8989" t="s">
        <v>475</v>
      </c>
      <c r="C8989" t="s">
        <v>4727</v>
      </c>
      <c r="D8989" t="b">
        <v>0</v>
      </c>
    </row>
    <row r="8990" spans="1:4" x14ac:dyDescent="0.25">
      <c r="A8990" t="s">
        <v>5964</v>
      </c>
      <c r="B8990" t="s">
        <v>475</v>
      </c>
      <c r="C8990" t="s">
        <v>4728</v>
      </c>
      <c r="D8990" t="b">
        <v>0</v>
      </c>
    </row>
    <row r="8991" spans="1:4" x14ac:dyDescent="0.25">
      <c r="A8991" t="s">
        <v>5964</v>
      </c>
      <c r="B8991" t="s">
        <v>475</v>
      </c>
      <c r="C8991" t="s">
        <v>2454</v>
      </c>
      <c r="D8991" t="b">
        <v>0</v>
      </c>
    </row>
    <row r="8992" spans="1:4" x14ac:dyDescent="0.25">
      <c r="A8992" t="s">
        <v>5964</v>
      </c>
      <c r="B8992" t="s">
        <v>475</v>
      </c>
      <c r="C8992" t="s">
        <v>4729</v>
      </c>
      <c r="D8992">
        <v>0</v>
      </c>
    </row>
    <row r="8993" spans="1:4" x14ac:dyDescent="0.25">
      <c r="A8993" t="s">
        <v>5964</v>
      </c>
      <c r="B8993" t="s">
        <v>475</v>
      </c>
      <c r="C8993" t="s">
        <v>4730</v>
      </c>
      <c r="D8993">
        <v>0</v>
      </c>
    </row>
    <row r="8994" spans="1:4" x14ac:dyDescent="0.25">
      <c r="A8994" t="s">
        <v>5964</v>
      </c>
      <c r="B8994" t="s">
        <v>475</v>
      </c>
      <c r="C8994" t="s">
        <v>4731</v>
      </c>
      <c r="D8994">
        <v>0</v>
      </c>
    </row>
    <row r="8995" spans="1:4" x14ac:dyDescent="0.25">
      <c r="A8995" t="s">
        <v>5964</v>
      </c>
      <c r="B8995" t="s">
        <v>475</v>
      </c>
      <c r="C8995" t="s">
        <v>1046</v>
      </c>
      <c r="D8995">
        <v>0</v>
      </c>
    </row>
    <row r="8996" spans="1:4" x14ac:dyDescent="0.25">
      <c r="A8996" t="s">
        <v>5964</v>
      </c>
      <c r="B8996" t="s">
        <v>475</v>
      </c>
      <c r="C8996" t="s">
        <v>9</v>
      </c>
      <c r="D8996">
        <v>0</v>
      </c>
    </row>
    <row r="8997" spans="1:4" x14ac:dyDescent="0.25">
      <c r="A8997" t="s">
        <v>5964</v>
      </c>
      <c r="B8997" t="s">
        <v>475</v>
      </c>
      <c r="C8997" t="s">
        <v>4733</v>
      </c>
      <c r="D8997">
        <v>0</v>
      </c>
    </row>
    <row r="8998" spans="1:4" x14ac:dyDescent="0.25">
      <c r="A8998" t="s">
        <v>5964</v>
      </c>
      <c r="B8998" t="s">
        <v>475</v>
      </c>
      <c r="C8998" t="s">
        <v>4734</v>
      </c>
      <c r="D8998">
        <v>0</v>
      </c>
    </row>
    <row r="8999" spans="1:4" x14ac:dyDescent="0.25">
      <c r="A8999" t="s">
        <v>5964</v>
      </c>
      <c r="B8999" t="s">
        <v>475</v>
      </c>
      <c r="C8999" t="s">
        <v>4735</v>
      </c>
      <c r="D8999">
        <v>0</v>
      </c>
    </row>
    <row r="9000" spans="1:4" x14ac:dyDescent="0.25">
      <c r="A9000" t="s">
        <v>5964</v>
      </c>
      <c r="B9000" t="s">
        <v>475</v>
      </c>
      <c r="C9000" t="s">
        <v>1081</v>
      </c>
      <c r="D9000" t="s">
        <v>3111</v>
      </c>
    </row>
    <row r="9001" spans="1:4" x14ac:dyDescent="0.25">
      <c r="A9001" t="s">
        <v>5964</v>
      </c>
      <c r="B9001" t="s">
        <v>476</v>
      </c>
      <c r="C9001" t="s">
        <v>4725</v>
      </c>
      <c r="D9001">
        <v>600</v>
      </c>
    </row>
    <row r="9002" spans="1:4" x14ac:dyDescent="0.25">
      <c r="A9002" t="s">
        <v>5964</v>
      </c>
      <c r="B9002" t="s">
        <v>476</v>
      </c>
      <c r="C9002" t="s">
        <v>1083</v>
      </c>
      <c r="D9002" t="b">
        <v>0</v>
      </c>
    </row>
    <row r="9003" spans="1:4" x14ac:dyDescent="0.25">
      <c r="A9003" t="s">
        <v>5964</v>
      </c>
      <c r="B9003" t="s">
        <v>476</v>
      </c>
      <c r="C9003" t="s">
        <v>4726</v>
      </c>
      <c r="D9003" t="b">
        <v>0</v>
      </c>
    </row>
    <row r="9004" spans="1:4" x14ac:dyDescent="0.25">
      <c r="A9004" t="s">
        <v>5964</v>
      </c>
      <c r="B9004" t="s">
        <v>476</v>
      </c>
      <c r="C9004" t="s">
        <v>4727</v>
      </c>
      <c r="D9004" t="b">
        <v>0</v>
      </c>
    </row>
    <row r="9005" spans="1:4" x14ac:dyDescent="0.25">
      <c r="A9005" t="s">
        <v>5964</v>
      </c>
      <c r="B9005" t="s">
        <v>476</v>
      </c>
      <c r="C9005" t="s">
        <v>4728</v>
      </c>
      <c r="D9005" t="b">
        <v>0</v>
      </c>
    </row>
    <row r="9006" spans="1:4" x14ac:dyDescent="0.25">
      <c r="A9006" t="s">
        <v>5964</v>
      </c>
      <c r="B9006" t="s">
        <v>476</v>
      </c>
      <c r="C9006" t="s">
        <v>2454</v>
      </c>
      <c r="D9006" t="b">
        <v>0</v>
      </c>
    </row>
    <row r="9007" spans="1:4" x14ac:dyDescent="0.25">
      <c r="A9007" t="s">
        <v>5964</v>
      </c>
      <c r="B9007" t="s">
        <v>476</v>
      </c>
      <c r="C9007" t="s">
        <v>4729</v>
      </c>
      <c r="D9007">
        <v>0</v>
      </c>
    </row>
    <row r="9008" spans="1:4" x14ac:dyDescent="0.25">
      <c r="A9008" t="s">
        <v>5964</v>
      </c>
      <c r="B9008" t="s">
        <v>476</v>
      </c>
      <c r="C9008" t="s">
        <v>4730</v>
      </c>
      <c r="D9008">
        <v>0</v>
      </c>
    </row>
    <row r="9009" spans="1:4" x14ac:dyDescent="0.25">
      <c r="A9009" t="s">
        <v>5964</v>
      </c>
      <c r="B9009" t="s">
        <v>476</v>
      </c>
      <c r="C9009" t="s">
        <v>4731</v>
      </c>
      <c r="D9009">
        <v>0</v>
      </c>
    </row>
    <row r="9010" spans="1:4" x14ac:dyDescent="0.25">
      <c r="A9010" t="s">
        <v>5964</v>
      </c>
      <c r="B9010" t="s">
        <v>476</v>
      </c>
      <c r="C9010" t="s">
        <v>1046</v>
      </c>
      <c r="D9010">
        <v>0</v>
      </c>
    </row>
    <row r="9011" spans="1:4" x14ac:dyDescent="0.25">
      <c r="A9011" t="s">
        <v>5964</v>
      </c>
      <c r="B9011" t="s">
        <v>476</v>
      </c>
      <c r="C9011" t="s">
        <v>9</v>
      </c>
      <c r="D9011">
        <v>0</v>
      </c>
    </row>
    <row r="9012" spans="1:4" x14ac:dyDescent="0.25">
      <c r="A9012" t="s">
        <v>5964</v>
      </c>
      <c r="B9012" t="s">
        <v>476</v>
      </c>
      <c r="C9012" t="s">
        <v>4733</v>
      </c>
      <c r="D9012">
        <v>0</v>
      </c>
    </row>
    <row r="9013" spans="1:4" x14ac:dyDescent="0.25">
      <c r="A9013" t="s">
        <v>5964</v>
      </c>
      <c r="B9013" t="s">
        <v>476</v>
      </c>
      <c r="C9013" t="s">
        <v>4734</v>
      </c>
      <c r="D9013">
        <v>0</v>
      </c>
    </row>
    <row r="9014" spans="1:4" x14ac:dyDescent="0.25">
      <c r="A9014" t="s">
        <v>5964</v>
      </c>
      <c r="B9014" t="s">
        <v>476</v>
      </c>
      <c r="C9014" t="s">
        <v>4735</v>
      </c>
      <c r="D9014">
        <v>0</v>
      </c>
    </row>
    <row r="9015" spans="1:4" x14ac:dyDescent="0.25">
      <c r="A9015" t="s">
        <v>5964</v>
      </c>
      <c r="B9015" t="s">
        <v>476</v>
      </c>
      <c r="C9015" t="s">
        <v>1081</v>
      </c>
      <c r="D9015" t="s">
        <v>3111</v>
      </c>
    </row>
    <row r="9016" spans="1:4" x14ac:dyDescent="0.25">
      <c r="A9016" t="s">
        <v>5964</v>
      </c>
      <c r="B9016" t="s">
        <v>2174</v>
      </c>
      <c r="C9016" t="s">
        <v>4725</v>
      </c>
      <c r="D9016">
        <v>601</v>
      </c>
    </row>
    <row r="9017" spans="1:4" x14ac:dyDescent="0.25">
      <c r="A9017" t="s">
        <v>5964</v>
      </c>
      <c r="B9017" t="s">
        <v>2174</v>
      </c>
      <c r="C9017" t="s">
        <v>1083</v>
      </c>
      <c r="D9017" t="b">
        <v>0</v>
      </c>
    </row>
    <row r="9018" spans="1:4" x14ac:dyDescent="0.25">
      <c r="A9018" t="s">
        <v>5964</v>
      </c>
      <c r="B9018" t="s">
        <v>2174</v>
      </c>
      <c r="C9018" t="s">
        <v>4726</v>
      </c>
      <c r="D9018" t="b">
        <v>0</v>
      </c>
    </row>
    <row r="9019" spans="1:4" x14ac:dyDescent="0.25">
      <c r="A9019" t="s">
        <v>5964</v>
      </c>
      <c r="B9019" t="s">
        <v>2174</v>
      </c>
      <c r="C9019" t="s">
        <v>4727</v>
      </c>
      <c r="D9019" t="b">
        <v>0</v>
      </c>
    </row>
    <row r="9020" spans="1:4" x14ac:dyDescent="0.25">
      <c r="A9020" t="s">
        <v>5964</v>
      </c>
      <c r="B9020" t="s">
        <v>2174</v>
      </c>
      <c r="C9020" t="s">
        <v>4728</v>
      </c>
      <c r="D9020" t="b">
        <v>0</v>
      </c>
    </row>
    <row r="9021" spans="1:4" x14ac:dyDescent="0.25">
      <c r="A9021" t="s">
        <v>5964</v>
      </c>
      <c r="B9021" t="s">
        <v>2174</v>
      </c>
      <c r="C9021" t="s">
        <v>2454</v>
      </c>
      <c r="D9021" t="b">
        <v>0</v>
      </c>
    </row>
    <row r="9022" spans="1:4" x14ac:dyDescent="0.25">
      <c r="A9022" t="s">
        <v>5964</v>
      </c>
      <c r="B9022" t="s">
        <v>2174</v>
      </c>
      <c r="C9022" t="s">
        <v>4729</v>
      </c>
      <c r="D9022">
        <v>0</v>
      </c>
    </row>
    <row r="9023" spans="1:4" x14ac:dyDescent="0.25">
      <c r="A9023" t="s">
        <v>5964</v>
      </c>
      <c r="B9023" t="s">
        <v>2174</v>
      </c>
      <c r="C9023" t="s">
        <v>4730</v>
      </c>
      <c r="D9023">
        <v>0</v>
      </c>
    </row>
    <row r="9024" spans="1:4" x14ac:dyDescent="0.25">
      <c r="A9024" t="s">
        <v>5964</v>
      </c>
      <c r="B9024" t="s">
        <v>2174</v>
      </c>
      <c r="C9024" t="s">
        <v>4731</v>
      </c>
      <c r="D9024">
        <v>0</v>
      </c>
    </row>
    <row r="9025" spans="1:4" x14ac:dyDescent="0.25">
      <c r="A9025" t="s">
        <v>5964</v>
      </c>
      <c r="B9025" t="s">
        <v>2174</v>
      </c>
      <c r="C9025" t="s">
        <v>1046</v>
      </c>
      <c r="D9025">
        <v>0</v>
      </c>
    </row>
    <row r="9026" spans="1:4" x14ac:dyDescent="0.25">
      <c r="A9026" t="s">
        <v>5964</v>
      </c>
      <c r="B9026" t="s">
        <v>2174</v>
      </c>
      <c r="C9026" t="s">
        <v>9</v>
      </c>
      <c r="D9026">
        <v>0</v>
      </c>
    </row>
    <row r="9027" spans="1:4" x14ac:dyDescent="0.25">
      <c r="A9027" t="s">
        <v>5964</v>
      </c>
      <c r="B9027" t="s">
        <v>2174</v>
      </c>
      <c r="C9027" t="s">
        <v>4733</v>
      </c>
      <c r="D9027">
        <v>0</v>
      </c>
    </row>
    <row r="9028" spans="1:4" x14ac:dyDescent="0.25">
      <c r="A9028" t="s">
        <v>5964</v>
      </c>
      <c r="B9028" t="s">
        <v>2174</v>
      </c>
      <c r="C9028" t="s">
        <v>4734</v>
      </c>
      <c r="D9028">
        <v>0</v>
      </c>
    </row>
    <row r="9029" spans="1:4" x14ac:dyDescent="0.25">
      <c r="A9029" t="s">
        <v>5964</v>
      </c>
      <c r="B9029" t="s">
        <v>2174</v>
      </c>
      <c r="C9029" t="s">
        <v>4735</v>
      </c>
      <c r="D9029">
        <v>0</v>
      </c>
    </row>
    <row r="9030" spans="1:4" x14ac:dyDescent="0.25">
      <c r="A9030" t="s">
        <v>5964</v>
      </c>
      <c r="B9030" t="s">
        <v>2174</v>
      </c>
      <c r="C9030" t="s">
        <v>1081</v>
      </c>
      <c r="D9030" t="s">
        <v>3111</v>
      </c>
    </row>
    <row r="9031" spans="1:4" x14ac:dyDescent="0.25">
      <c r="A9031" t="s">
        <v>5964</v>
      </c>
      <c r="B9031" t="s">
        <v>454</v>
      </c>
      <c r="C9031" t="s">
        <v>4725</v>
      </c>
      <c r="D9031">
        <v>602</v>
      </c>
    </row>
    <row r="9032" spans="1:4" x14ac:dyDescent="0.25">
      <c r="A9032" t="s">
        <v>5964</v>
      </c>
      <c r="B9032" t="s">
        <v>454</v>
      </c>
      <c r="C9032" t="s">
        <v>1083</v>
      </c>
      <c r="D9032" t="b">
        <v>0</v>
      </c>
    </row>
    <row r="9033" spans="1:4" x14ac:dyDescent="0.25">
      <c r="A9033" t="s">
        <v>5964</v>
      </c>
      <c r="B9033" t="s">
        <v>454</v>
      </c>
      <c r="C9033" t="s">
        <v>4726</v>
      </c>
      <c r="D9033" t="b">
        <v>0</v>
      </c>
    </row>
    <row r="9034" spans="1:4" x14ac:dyDescent="0.25">
      <c r="A9034" t="s">
        <v>5964</v>
      </c>
      <c r="B9034" t="s">
        <v>454</v>
      </c>
      <c r="C9034" t="s">
        <v>4727</v>
      </c>
      <c r="D9034" t="b">
        <v>1</v>
      </c>
    </row>
    <row r="9035" spans="1:4" x14ac:dyDescent="0.25">
      <c r="A9035" t="s">
        <v>5964</v>
      </c>
      <c r="B9035" t="s">
        <v>454</v>
      </c>
      <c r="C9035" t="s">
        <v>4728</v>
      </c>
      <c r="D9035" t="b">
        <v>0</v>
      </c>
    </row>
    <row r="9036" spans="1:4" x14ac:dyDescent="0.25">
      <c r="A9036" t="s">
        <v>5964</v>
      </c>
      <c r="B9036" t="s">
        <v>454</v>
      </c>
      <c r="C9036" t="s">
        <v>2454</v>
      </c>
      <c r="D9036" t="b">
        <v>0</v>
      </c>
    </row>
    <row r="9037" spans="1:4" x14ac:dyDescent="0.25">
      <c r="A9037" t="s">
        <v>5964</v>
      </c>
      <c r="B9037" t="s">
        <v>454</v>
      </c>
      <c r="C9037" t="s">
        <v>4729</v>
      </c>
      <c r="D9037">
        <v>6</v>
      </c>
    </row>
    <row r="9038" spans="1:4" x14ac:dyDescent="0.25">
      <c r="A9038" t="s">
        <v>5964</v>
      </c>
      <c r="B9038" t="s">
        <v>454</v>
      </c>
      <c r="C9038" t="s">
        <v>4730</v>
      </c>
      <c r="D9038">
        <v>0</v>
      </c>
    </row>
    <row r="9039" spans="1:4" x14ac:dyDescent="0.25">
      <c r="A9039" t="s">
        <v>5964</v>
      </c>
      <c r="B9039" t="s">
        <v>454</v>
      </c>
      <c r="C9039" t="s">
        <v>4731</v>
      </c>
      <c r="D9039">
        <v>4</v>
      </c>
    </row>
    <row r="9040" spans="1:4" x14ac:dyDescent="0.25">
      <c r="A9040" t="s">
        <v>5964</v>
      </c>
      <c r="B9040" t="s">
        <v>454</v>
      </c>
      <c r="C9040" t="s">
        <v>1046</v>
      </c>
      <c r="D9040">
        <v>0</v>
      </c>
    </row>
    <row r="9041" spans="1:4" x14ac:dyDescent="0.25">
      <c r="A9041" t="s">
        <v>5964</v>
      </c>
      <c r="B9041" t="s">
        <v>454</v>
      </c>
      <c r="C9041" t="s">
        <v>9</v>
      </c>
      <c r="D9041">
        <v>0</v>
      </c>
    </row>
    <row r="9042" spans="1:4" x14ac:dyDescent="0.25">
      <c r="A9042" t="s">
        <v>5964</v>
      </c>
      <c r="B9042" t="s">
        <v>454</v>
      </c>
      <c r="C9042" t="s">
        <v>4733</v>
      </c>
      <c r="D9042">
        <v>0</v>
      </c>
    </row>
    <row r="9043" spans="1:4" x14ac:dyDescent="0.25">
      <c r="A9043" t="s">
        <v>5964</v>
      </c>
      <c r="B9043" t="s">
        <v>454</v>
      </c>
      <c r="C9043" t="s">
        <v>4734</v>
      </c>
      <c r="D9043">
        <v>0</v>
      </c>
    </row>
    <row r="9044" spans="1:4" x14ac:dyDescent="0.25">
      <c r="A9044" t="s">
        <v>5964</v>
      </c>
      <c r="B9044" t="s">
        <v>454</v>
      </c>
      <c r="C9044" t="s">
        <v>4735</v>
      </c>
      <c r="D9044">
        <v>0</v>
      </c>
    </row>
    <row r="9045" spans="1:4" x14ac:dyDescent="0.25">
      <c r="A9045" t="s">
        <v>5964</v>
      </c>
      <c r="B9045" t="s">
        <v>454</v>
      </c>
      <c r="C9045" t="s">
        <v>1081</v>
      </c>
      <c r="D9045" t="s">
        <v>4741</v>
      </c>
    </row>
    <row r="9046" spans="1:4" x14ac:dyDescent="0.25">
      <c r="A9046" t="s">
        <v>5964</v>
      </c>
      <c r="B9046" t="s">
        <v>6055</v>
      </c>
      <c r="C9046" t="s">
        <v>4725</v>
      </c>
      <c r="D9046">
        <v>603</v>
      </c>
    </row>
    <row r="9047" spans="1:4" x14ac:dyDescent="0.25">
      <c r="A9047" t="s">
        <v>5964</v>
      </c>
      <c r="B9047" t="s">
        <v>6055</v>
      </c>
      <c r="C9047" t="s">
        <v>1083</v>
      </c>
      <c r="D9047" t="b">
        <v>0</v>
      </c>
    </row>
    <row r="9048" spans="1:4" x14ac:dyDescent="0.25">
      <c r="A9048" t="s">
        <v>5964</v>
      </c>
      <c r="B9048" t="s">
        <v>6055</v>
      </c>
      <c r="C9048" t="s">
        <v>4726</v>
      </c>
      <c r="D9048" t="b">
        <v>0</v>
      </c>
    </row>
    <row r="9049" spans="1:4" x14ac:dyDescent="0.25">
      <c r="A9049" t="s">
        <v>5964</v>
      </c>
      <c r="B9049" t="s">
        <v>6055</v>
      </c>
      <c r="C9049" t="s">
        <v>4727</v>
      </c>
      <c r="D9049" t="b">
        <v>0</v>
      </c>
    </row>
    <row r="9050" spans="1:4" x14ac:dyDescent="0.25">
      <c r="A9050" t="s">
        <v>5964</v>
      </c>
      <c r="B9050" t="s">
        <v>6055</v>
      </c>
      <c r="C9050" t="s">
        <v>4728</v>
      </c>
      <c r="D9050" t="b">
        <v>0</v>
      </c>
    </row>
    <row r="9051" spans="1:4" x14ac:dyDescent="0.25">
      <c r="A9051" t="s">
        <v>5964</v>
      </c>
      <c r="B9051" t="s">
        <v>6055</v>
      </c>
      <c r="C9051" t="s">
        <v>2454</v>
      </c>
      <c r="D9051" t="b">
        <v>0</v>
      </c>
    </row>
    <row r="9052" spans="1:4" x14ac:dyDescent="0.25">
      <c r="A9052" t="s">
        <v>5964</v>
      </c>
      <c r="B9052" t="s">
        <v>6055</v>
      </c>
      <c r="C9052" t="s">
        <v>4729</v>
      </c>
      <c r="D9052">
        <v>0</v>
      </c>
    </row>
    <row r="9053" spans="1:4" x14ac:dyDescent="0.25">
      <c r="A9053" t="s">
        <v>5964</v>
      </c>
      <c r="B9053" t="s">
        <v>6055</v>
      </c>
      <c r="C9053" t="s">
        <v>4730</v>
      </c>
      <c r="D9053">
        <v>0</v>
      </c>
    </row>
    <row r="9054" spans="1:4" x14ac:dyDescent="0.25">
      <c r="A9054" t="s">
        <v>5964</v>
      </c>
      <c r="B9054" t="s">
        <v>6055</v>
      </c>
      <c r="C9054" t="s">
        <v>4731</v>
      </c>
      <c r="D9054">
        <v>0</v>
      </c>
    </row>
    <row r="9055" spans="1:4" x14ac:dyDescent="0.25">
      <c r="A9055" t="s">
        <v>5964</v>
      </c>
      <c r="B9055" t="s">
        <v>6055</v>
      </c>
      <c r="C9055" t="s">
        <v>1046</v>
      </c>
      <c r="D9055">
        <v>0</v>
      </c>
    </row>
    <row r="9056" spans="1:4" x14ac:dyDescent="0.25">
      <c r="A9056" t="s">
        <v>5964</v>
      </c>
      <c r="B9056" t="s">
        <v>6055</v>
      </c>
      <c r="C9056" t="s">
        <v>9</v>
      </c>
      <c r="D9056">
        <v>0</v>
      </c>
    </row>
    <row r="9057" spans="1:4" x14ac:dyDescent="0.25">
      <c r="A9057" t="s">
        <v>5964</v>
      </c>
      <c r="B9057" t="s">
        <v>6055</v>
      </c>
      <c r="C9057" t="s">
        <v>4733</v>
      </c>
      <c r="D9057">
        <v>0</v>
      </c>
    </row>
    <row r="9058" spans="1:4" x14ac:dyDescent="0.25">
      <c r="A9058" t="s">
        <v>5964</v>
      </c>
      <c r="B9058" t="s">
        <v>6055</v>
      </c>
      <c r="C9058" t="s">
        <v>4734</v>
      </c>
      <c r="D9058">
        <v>0</v>
      </c>
    </row>
    <row r="9059" spans="1:4" x14ac:dyDescent="0.25">
      <c r="A9059" t="s">
        <v>5964</v>
      </c>
      <c r="B9059" t="s">
        <v>6055</v>
      </c>
      <c r="C9059" t="s">
        <v>4735</v>
      </c>
      <c r="D9059">
        <v>0</v>
      </c>
    </row>
    <row r="9060" spans="1:4" x14ac:dyDescent="0.25">
      <c r="A9060" t="s">
        <v>5964</v>
      </c>
      <c r="B9060" t="s">
        <v>6055</v>
      </c>
      <c r="C9060" t="s">
        <v>1081</v>
      </c>
      <c r="D9060" t="s">
        <v>3111</v>
      </c>
    </row>
    <row r="9061" spans="1:4" x14ac:dyDescent="0.25">
      <c r="A9061" t="s">
        <v>5964</v>
      </c>
      <c r="B9061" t="s">
        <v>6056</v>
      </c>
      <c r="C9061" t="s">
        <v>4725</v>
      </c>
      <c r="D9061">
        <v>604</v>
      </c>
    </row>
    <row r="9062" spans="1:4" x14ac:dyDescent="0.25">
      <c r="A9062" t="s">
        <v>5964</v>
      </c>
      <c r="B9062" t="s">
        <v>6056</v>
      </c>
      <c r="C9062" t="s">
        <v>1083</v>
      </c>
      <c r="D9062" t="b">
        <v>0</v>
      </c>
    </row>
    <row r="9063" spans="1:4" x14ac:dyDescent="0.25">
      <c r="A9063" t="s">
        <v>5964</v>
      </c>
      <c r="B9063" t="s">
        <v>6056</v>
      </c>
      <c r="C9063" t="s">
        <v>4726</v>
      </c>
      <c r="D9063" t="b">
        <v>0</v>
      </c>
    </row>
    <row r="9064" spans="1:4" x14ac:dyDescent="0.25">
      <c r="A9064" t="s">
        <v>5964</v>
      </c>
      <c r="B9064" t="s">
        <v>6056</v>
      </c>
      <c r="C9064" t="s">
        <v>4727</v>
      </c>
      <c r="D9064" t="b">
        <v>0</v>
      </c>
    </row>
    <row r="9065" spans="1:4" x14ac:dyDescent="0.25">
      <c r="A9065" t="s">
        <v>5964</v>
      </c>
      <c r="B9065" t="s">
        <v>6056</v>
      </c>
      <c r="C9065" t="s">
        <v>4728</v>
      </c>
      <c r="D9065" t="b">
        <v>0</v>
      </c>
    </row>
    <row r="9066" spans="1:4" x14ac:dyDescent="0.25">
      <c r="A9066" t="s">
        <v>5964</v>
      </c>
      <c r="B9066" t="s">
        <v>6056</v>
      </c>
      <c r="C9066" t="s">
        <v>2454</v>
      </c>
      <c r="D9066" t="b">
        <v>0</v>
      </c>
    </row>
    <row r="9067" spans="1:4" x14ac:dyDescent="0.25">
      <c r="A9067" t="s">
        <v>5964</v>
      </c>
      <c r="B9067" t="s">
        <v>6056</v>
      </c>
      <c r="C9067" t="s">
        <v>4729</v>
      </c>
      <c r="D9067">
        <v>0</v>
      </c>
    </row>
    <row r="9068" spans="1:4" x14ac:dyDescent="0.25">
      <c r="A9068" t="s">
        <v>5964</v>
      </c>
      <c r="B9068" t="s">
        <v>6056</v>
      </c>
      <c r="C9068" t="s">
        <v>4730</v>
      </c>
      <c r="D9068">
        <v>0</v>
      </c>
    </row>
    <row r="9069" spans="1:4" x14ac:dyDescent="0.25">
      <c r="A9069" t="s">
        <v>5964</v>
      </c>
      <c r="B9069" t="s">
        <v>6056</v>
      </c>
      <c r="C9069" t="s">
        <v>4731</v>
      </c>
      <c r="D9069">
        <v>0</v>
      </c>
    </row>
    <row r="9070" spans="1:4" x14ac:dyDescent="0.25">
      <c r="A9070" t="s">
        <v>5964</v>
      </c>
      <c r="B9070" t="s">
        <v>6056</v>
      </c>
      <c r="C9070" t="s">
        <v>1046</v>
      </c>
      <c r="D9070">
        <v>0</v>
      </c>
    </row>
    <row r="9071" spans="1:4" x14ac:dyDescent="0.25">
      <c r="A9071" t="s">
        <v>5964</v>
      </c>
      <c r="B9071" t="s">
        <v>6056</v>
      </c>
      <c r="C9071" t="s">
        <v>9</v>
      </c>
      <c r="D9071">
        <v>0</v>
      </c>
    </row>
    <row r="9072" spans="1:4" x14ac:dyDescent="0.25">
      <c r="A9072" t="s">
        <v>5964</v>
      </c>
      <c r="B9072" t="s">
        <v>6056</v>
      </c>
      <c r="C9072" t="s">
        <v>4733</v>
      </c>
      <c r="D9072">
        <v>0</v>
      </c>
    </row>
    <row r="9073" spans="1:4" x14ac:dyDescent="0.25">
      <c r="A9073" t="s">
        <v>5964</v>
      </c>
      <c r="B9073" t="s">
        <v>6056</v>
      </c>
      <c r="C9073" t="s">
        <v>4734</v>
      </c>
      <c r="D9073">
        <v>0</v>
      </c>
    </row>
    <row r="9074" spans="1:4" x14ac:dyDescent="0.25">
      <c r="A9074" t="s">
        <v>5964</v>
      </c>
      <c r="B9074" t="s">
        <v>6056</v>
      </c>
      <c r="C9074" t="s">
        <v>4735</v>
      </c>
      <c r="D9074">
        <v>0</v>
      </c>
    </row>
    <row r="9075" spans="1:4" x14ac:dyDescent="0.25">
      <c r="A9075" t="s">
        <v>5964</v>
      </c>
      <c r="B9075" t="s">
        <v>6056</v>
      </c>
      <c r="C9075" t="s">
        <v>1081</v>
      </c>
      <c r="D9075" t="s">
        <v>3111</v>
      </c>
    </row>
    <row r="9076" spans="1:4" x14ac:dyDescent="0.25">
      <c r="A9076" t="s">
        <v>5964</v>
      </c>
      <c r="B9076" t="s">
        <v>473</v>
      </c>
      <c r="C9076" t="s">
        <v>4725</v>
      </c>
      <c r="D9076">
        <v>605</v>
      </c>
    </row>
    <row r="9077" spans="1:4" x14ac:dyDescent="0.25">
      <c r="A9077" t="s">
        <v>5964</v>
      </c>
      <c r="B9077" t="s">
        <v>473</v>
      </c>
      <c r="C9077" t="s">
        <v>1083</v>
      </c>
      <c r="D9077" t="b">
        <v>0</v>
      </c>
    </row>
    <row r="9078" spans="1:4" x14ac:dyDescent="0.25">
      <c r="A9078" t="s">
        <v>5964</v>
      </c>
      <c r="B9078" t="s">
        <v>473</v>
      </c>
      <c r="C9078" t="s">
        <v>4726</v>
      </c>
      <c r="D9078" t="b">
        <v>0</v>
      </c>
    </row>
    <row r="9079" spans="1:4" x14ac:dyDescent="0.25">
      <c r="A9079" t="s">
        <v>5964</v>
      </c>
      <c r="B9079" t="s">
        <v>473</v>
      </c>
      <c r="C9079" t="s">
        <v>4727</v>
      </c>
      <c r="D9079" t="b">
        <v>0</v>
      </c>
    </row>
    <row r="9080" spans="1:4" x14ac:dyDescent="0.25">
      <c r="A9080" t="s">
        <v>5964</v>
      </c>
      <c r="B9080" t="s">
        <v>473</v>
      </c>
      <c r="C9080" t="s">
        <v>4728</v>
      </c>
      <c r="D9080" t="b">
        <v>0</v>
      </c>
    </row>
    <row r="9081" spans="1:4" x14ac:dyDescent="0.25">
      <c r="A9081" t="s">
        <v>5964</v>
      </c>
      <c r="B9081" t="s">
        <v>473</v>
      </c>
      <c r="C9081" t="s">
        <v>2454</v>
      </c>
      <c r="D9081" t="b">
        <v>0</v>
      </c>
    </row>
    <row r="9082" spans="1:4" x14ac:dyDescent="0.25">
      <c r="A9082" t="s">
        <v>5964</v>
      </c>
      <c r="B9082" t="s">
        <v>473</v>
      </c>
      <c r="C9082" t="s">
        <v>4729</v>
      </c>
      <c r="D9082">
        <v>0</v>
      </c>
    </row>
    <row r="9083" spans="1:4" x14ac:dyDescent="0.25">
      <c r="A9083" t="s">
        <v>5964</v>
      </c>
      <c r="B9083" t="s">
        <v>473</v>
      </c>
      <c r="C9083" t="s">
        <v>4730</v>
      </c>
      <c r="D9083">
        <v>0</v>
      </c>
    </row>
    <row r="9084" spans="1:4" x14ac:dyDescent="0.25">
      <c r="A9084" t="s">
        <v>5964</v>
      </c>
      <c r="B9084" t="s">
        <v>473</v>
      </c>
      <c r="C9084" t="s">
        <v>4731</v>
      </c>
      <c r="D9084">
        <v>0</v>
      </c>
    </row>
    <row r="9085" spans="1:4" x14ac:dyDescent="0.25">
      <c r="A9085" t="s">
        <v>5964</v>
      </c>
      <c r="B9085" t="s">
        <v>473</v>
      </c>
      <c r="C9085" t="s">
        <v>1046</v>
      </c>
      <c r="D9085">
        <v>0</v>
      </c>
    </row>
    <row r="9086" spans="1:4" x14ac:dyDescent="0.25">
      <c r="A9086" t="s">
        <v>5964</v>
      </c>
      <c r="B9086" t="s">
        <v>473</v>
      </c>
      <c r="C9086" t="s">
        <v>9</v>
      </c>
      <c r="D9086">
        <v>0</v>
      </c>
    </row>
    <row r="9087" spans="1:4" x14ac:dyDescent="0.25">
      <c r="A9087" t="s">
        <v>5964</v>
      </c>
      <c r="B9087" t="s">
        <v>473</v>
      </c>
      <c r="C9087" t="s">
        <v>4733</v>
      </c>
      <c r="D9087">
        <v>0</v>
      </c>
    </row>
    <row r="9088" spans="1:4" x14ac:dyDescent="0.25">
      <c r="A9088" t="s">
        <v>5964</v>
      </c>
      <c r="B9088" t="s">
        <v>473</v>
      </c>
      <c r="C9088" t="s">
        <v>4734</v>
      </c>
      <c r="D9088">
        <v>0</v>
      </c>
    </row>
    <row r="9089" spans="1:4" x14ac:dyDescent="0.25">
      <c r="A9089" t="s">
        <v>5964</v>
      </c>
      <c r="B9089" t="s">
        <v>473</v>
      </c>
      <c r="C9089" t="s">
        <v>4735</v>
      </c>
      <c r="D9089">
        <v>0</v>
      </c>
    </row>
    <row r="9090" spans="1:4" x14ac:dyDescent="0.25">
      <c r="A9090" t="s">
        <v>5964</v>
      </c>
      <c r="B9090" t="s">
        <v>473</v>
      </c>
      <c r="C9090" t="s">
        <v>1081</v>
      </c>
      <c r="D9090" t="s">
        <v>3111</v>
      </c>
    </row>
    <row r="9091" spans="1:4" x14ac:dyDescent="0.25">
      <c r="A9091" t="s">
        <v>5964</v>
      </c>
      <c r="B9091" t="s">
        <v>6057</v>
      </c>
      <c r="C9091" t="s">
        <v>4725</v>
      </c>
      <c r="D9091">
        <v>606</v>
      </c>
    </row>
    <row r="9092" spans="1:4" x14ac:dyDescent="0.25">
      <c r="A9092" t="s">
        <v>5964</v>
      </c>
      <c r="B9092" t="s">
        <v>6057</v>
      </c>
      <c r="C9092" t="s">
        <v>1083</v>
      </c>
      <c r="D9092" t="b">
        <v>0</v>
      </c>
    </row>
    <row r="9093" spans="1:4" x14ac:dyDescent="0.25">
      <c r="A9093" t="s">
        <v>5964</v>
      </c>
      <c r="B9093" t="s">
        <v>6057</v>
      </c>
      <c r="C9093" t="s">
        <v>4726</v>
      </c>
      <c r="D9093" t="b">
        <v>0</v>
      </c>
    </row>
    <row r="9094" spans="1:4" x14ac:dyDescent="0.25">
      <c r="A9094" t="s">
        <v>5964</v>
      </c>
      <c r="B9094" t="s">
        <v>6057</v>
      </c>
      <c r="C9094" t="s">
        <v>4727</v>
      </c>
      <c r="D9094" t="b">
        <v>0</v>
      </c>
    </row>
    <row r="9095" spans="1:4" x14ac:dyDescent="0.25">
      <c r="A9095" t="s">
        <v>5964</v>
      </c>
      <c r="B9095" t="s">
        <v>6057</v>
      </c>
      <c r="C9095" t="s">
        <v>4728</v>
      </c>
      <c r="D9095" t="b">
        <v>0</v>
      </c>
    </row>
    <row r="9096" spans="1:4" x14ac:dyDescent="0.25">
      <c r="A9096" t="s">
        <v>5964</v>
      </c>
      <c r="B9096" t="s">
        <v>6057</v>
      </c>
      <c r="C9096" t="s">
        <v>2454</v>
      </c>
      <c r="D9096" t="b">
        <v>0</v>
      </c>
    </row>
    <row r="9097" spans="1:4" x14ac:dyDescent="0.25">
      <c r="A9097" t="s">
        <v>5964</v>
      </c>
      <c r="B9097" t="s">
        <v>6057</v>
      </c>
      <c r="C9097" t="s">
        <v>4729</v>
      </c>
      <c r="D9097">
        <v>0</v>
      </c>
    </row>
    <row r="9098" spans="1:4" x14ac:dyDescent="0.25">
      <c r="A9098" t="s">
        <v>5964</v>
      </c>
      <c r="B9098" t="s">
        <v>6057</v>
      </c>
      <c r="C9098" t="s">
        <v>4730</v>
      </c>
      <c r="D9098">
        <v>0</v>
      </c>
    </row>
    <row r="9099" spans="1:4" x14ac:dyDescent="0.25">
      <c r="A9099" t="s">
        <v>5964</v>
      </c>
      <c r="B9099" t="s">
        <v>6057</v>
      </c>
      <c r="C9099" t="s">
        <v>4731</v>
      </c>
      <c r="D9099">
        <v>0</v>
      </c>
    </row>
    <row r="9100" spans="1:4" x14ac:dyDescent="0.25">
      <c r="A9100" t="s">
        <v>5964</v>
      </c>
      <c r="B9100" t="s">
        <v>6057</v>
      </c>
      <c r="C9100" t="s">
        <v>1046</v>
      </c>
      <c r="D9100">
        <v>0</v>
      </c>
    </row>
    <row r="9101" spans="1:4" x14ac:dyDescent="0.25">
      <c r="A9101" t="s">
        <v>5964</v>
      </c>
      <c r="B9101" t="s">
        <v>6057</v>
      </c>
      <c r="C9101" t="s">
        <v>9</v>
      </c>
      <c r="D9101">
        <v>0</v>
      </c>
    </row>
    <row r="9102" spans="1:4" x14ac:dyDescent="0.25">
      <c r="A9102" t="s">
        <v>5964</v>
      </c>
      <c r="B9102" t="s">
        <v>6057</v>
      </c>
      <c r="C9102" t="s">
        <v>4733</v>
      </c>
      <c r="D9102">
        <v>0</v>
      </c>
    </row>
    <row r="9103" spans="1:4" x14ac:dyDescent="0.25">
      <c r="A9103" t="s">
        <v>5964</v>
      </c>
      <c r="B9103" t="s">
        <v>6057</v>
      </c>
      <c r="C9103" t="s">
        <v>4734</v>
      </c>
      <c r="D9103">
        <v>0</v>
      </c>
    </row>
    <row r="9104" spans="1:4" x14ac:dyDescent="0.25">
      <c r="A9104" t="s">
        <v>5964</v>
      </c>
      <c r="B9104" t="s">
        <v>6057</v>
      </c>
      <c r="C9104" t="s">
        <v>4735</v>
      </c>
      <c r="D9104">
        <v>0</v>
      </c>
    </row>
    <row r="9105" spans="1:4" x14ac:dyDescent="0.25">
      <c r="A9105" t="s">
        <v>5964</v>
      </c>
      <c r="B9105" t="s">
        <v>6057</v>
      </c>
      <c r="C9105" t="s">
        <v>1081</v>
      </c>
      <c r="D9105" t="s">
        <v>3111</v>
      </c>
    </row>
    <row r="9106" spans="1:4" x14ac:dyDescent="0.25">
      <c r="A9106" t="s">
        <v>5964</v>
      </c>
      <c r="B9106" t="s">
        <v>6058</v>
      </c>
      <c r="C9106" t="s">
        <v>4725</v>
      </c>
      <c r="D9106">
        <v>607</v>
      </c>
    </row>
    <row r="9107" spans="1:4" x14ac:dyDescent="0.25">
      <c r="A9107" t="s">
        <v>5964</v>
      </c>
      <c r="B9107" t="s">
        <v>6058</v>
      </c>
      <c r="C9107" t="s">
        <v>1083</v>
      </c>
      <c r="D9107" t="b">
        <v>0</v>
      </c>
    </row>
    <row r="9108" spans="1:4" x14ac:dyDescent="0.25">
      <c r="A9108" t="s">
        <v>5964</v>
      </c>
      <c r="B9108" t="s">
        <v>6058</v>
      </c>
      <c r="C9108" t="s">
        <v>4726</v>
      </c>
      <c r="D9108" t="b">
        <v>0</v>
      </c>
    </row>
    <row r="9109" spans="1:4" x14ac:dyDescent="0.25">
      <c r="A9109" t="s">
        <v>5964</v>
      </c>
      <c r="B9109" t="s">
        <v>6058</v>
      </c>
      <c r="C9109" t="s">
        <v>4727</v>
      </c>
      <c r="D9109" t="b">
        <v>0</v>
      </c>
    </row>
    <row r="9110" spans="1:4" x14ac:dyDescent="0.25">
      <c r="A9110" t="s">
        <v>5964</v>
      </c>
      <c r="B9110" t="s">
        <v>6058</v>
      </c>
      <c r="C9110" t="s">
        <v>4728</v>
      </c>
      <c r="D9110" t="b">
        <v>0</v>
      </c>
    </row>
    <row r="9111" spans="1:4" x14ac:dyDescent="0.25">
      <c r="A9111" t="s">
        <v>5964</v>
      </c>
      <c r="B9111" t="s">
        <v>6058</v>
      </c>
      <c r="C9111" t="s">
        <v>2454</v>
      </c>
      <c r="D9111" t="b">
        <v>0</v>
      </c>
    </row>
    <row r="9112" spans="1:4" x14ac:dyDescent="0.25">
      <c r="A9112" t="s">
        <v>5964</v>
      </c>
      <c r="B9112" t="s">
        <v>6058</v>
      </c>
      <c r="C9112" t="s">
        <v>4729</v>
      </c>
      <c r="D9112">
        <v>0</v>
      </c>
    </row>
    <row r="9113" spans="1:4" x14ac:dyDescent="0.25">
      <c r="A9113" t="s">
        <v>5964</v>
      </c>
      <c r="B9113" t="s">
        <v>6058</v>
      </c>
      <c r="C9113" t="s">
        <v>4730</v>
      </c>
      <c r="D9113">
        <v>0</v>
      </c>
    </row>
    <row r="9114" spans="1:4" x14ac:dyDescent="0.25">
      <c r="A9114" t="s">
        <v>5964</v>
      </c>
      <c r="B9114" t="s">
        <v>6058</v>
      </c>
      <c r="C9114" t="s">
        <v>4731</v>
      </c>
      <c r="D9114">
        <v>0</v>
      </c>
    </row>
    <row r="9115" spans="1:4" x14ac:dyDescent="0.25">
      <c r="A9115" t="s">
        <v>5964</v>
      </c>
      <c r="B9115" t="s">
        <v>6058</v>
      </c>
      <c r="C9115" t="s">
        <v>1046</v>
      </c>
      <c r="D9115">
        <v>0</v>
      </c>
    </row>
    <row r="9116" spans="1:4" x14ac:dyDescent="0.25">
      <c r="A9116" t="s">
        <v>5964</v>
      </c>
      <c r="B9116" t="s">
        <v>6058</v>
      </c>
      <c r="C9116" t="s">
        <v>9</v>
      </c>
      <c r="D9116">
        <v>0</v>
      </c>
    </row>
    <row r="9117" spans="1:4" x14ac:dyDescent="0.25">
      <c r="A9117" t="s">
        <v>5964</v>
      </c>
      <c r="B9117" t="s">
        <v>6058</v>
      </c>
      <c r="C9117" t="s">
        <v>4733</v>
      </c>
      <c r="D9117">
        <v>0</v>
      </c>
    </row>
    <row r="9118" spans="1:4" x14ac:dyDescent="0.25">
      <c r="A9118" t="s">
        <v>5964</v>
      </c>
      <c r="B9118" t="s">
        <v>6058</v>
      </c>
      <c r="C9118" t="s">
        <v>4734</v>
      </c>
      <c r="D9118">
        <v>0</v>
      </c>
    </row>
    <row r="9119" spans="1:4" x14ac:dyDescent="0.25">
      <c r="A9119" t="s">
        <v>5964</v>
      </c>
      <c r="B9119" t="s">
        <v>6058</v>
      </c>
      <c r="C9119" t="s">
        <v>4735</v>
      </c>
      <c r="D9119">
        <v>0</v>
      </c>
    </row>
    <row r="9120" spans="1:4" x14ac:dyDescent="0.25">
      <c r="A9120" t="s">
        <v>5964</v>
      </c>
      <c r="B9120" t="s">
        <v>6058</v>
      </c>
      <c r="C9120" t="s">
        <v>1081</v>
      </c>
      <c r="D9120" t="s">
        <v>3111</v>
      </c>
    </row>
    <row r="9121" spans="1:4" x14ac:dyDescent="0.25">
      <c r="A9121" t="s">
        <v>1160</v>
      </c>
      <c r="B9121" t="s">
        <v>2196</v>
      </c>
      <c r="C9121" t="s">
        <v>4725</v>
      </c>
      <c r="D9121">
        <v>608</v>
      </c>
    </row>
    <row r="9122" spans="1:4" x14ac:dyDescent="0.25">
      <c r="A9122" t="s">
        <v>1160</v>
      </c>
      <c r="B9122" t="s">
        <v>2196</v>
      </c>
      <c r="C9122" t="s">
        <v>1083</v>
      </c>
      <c r="D9122" t="b">
        <v>0</v>
      </c>
    </row>
    <row r="9123" spans="1:4" x14ac:dyDescent="0.25">
      <c r="A9123" t="s">
        <v>1160</v>
      </c>
      <c r="B9123" t="s">
        <v>2196</v>
      </c>
      <c r="C9123" t="s">
        <v>4726</v>
      </c>
      <c r="D9123" t="b">
        <v>0</v>
      </c>
    </row>
    <row r="9124" spans="1:4" x14ac:dyDescent="0.25">
      <c r="A9124" t="s">
        <v>1160</v>
      </c>
      <c r="B9124" t="s">
        <v>2196</v>
      </c>
      <c r="C9124" t="s">
        <v>4727</v>
      </c>
      <c r="D9124" t="b">
        <v>0</v>
      </c>
    </row>
    <row r="9125" spans="1:4" x14ac:dyDescent="0.25">
      <c r="A9125" t="s">
        <v>1160</v>
      </c>
      <c r="B9125" t="s">
        <v>2196</v>
      </c>
      <c r="C9125" t="s">
        <v>4728</v>
      </c>
      <c r="D9125" t="b">
        <v>0</v>
      </c>
    </row>
    <row r="9126" spans="1:4" x14ac:dyDescent="0.25">
      <c r="A9126" t="s">
        <v>1160</v>
      </c>
      <c r="B9126" t="s">
        <v>2196</v>
      </c>
      <c r="C9126" t="s">
        <v>2454</v>
      </c>
      <c r="D9126" t="b">
        <v>0</v>
      </c>
    </row>
    <row r="9127" spans="1:4" x14ac:dyDescent="0.25">
      <c r="A9127" t="s">
        <v>1160</v>
      </c>
      <c r="B9127" t="s">
        <v>2196</v>
      </c>
      <c r="C9127" t="s">
        <v>4729</v>
      </c>
      <c r="D9127">
        <v>0</v>
      </c>
    </row>
    <row r="9128" spans="1:4" x14ac:dyDescent="0.25">
      <c r="A9128" t="s">
        <v>1160</v>
      </c>
      <c r="B9128" t="s">
        <v>2196</v>
      </c>
      <c r="C9128" t="s">
        <v>4730</v>
      </c>
      <c r="D9128">
        <v>0</v>
      </c>
    </row>
    <row r="9129" spans="1:4" x14ac:dyDescent="0.25">
      <c r="A9129" t="s">
        <v>1160</v>
      </c>
      <c r="B9129" t="s">
        <v>2196</v>
      </c>
      <c r="C9129" t="s">
        <v>4731</v>
      </c>
      <c r="D9129">
        <v>0</v>
      </c>
    </row>
    <row r="9130" spans="1:4" x14ac:dyDescent="0.25">
      <c r="A9130" t="s">
        <v>1160</v>
      </c>
      <c r="B9130" t="s">
        <v>2196</v>
      </c>
      <c r="C9130" t="s">
        <v>1046</v>
      </c>
      <c r="D9130">
        <v>0</v>
      </c>
    </row>
    <row r="9131" spans="1:4" x14ac:dyDescent="0.25">
      <c r="A9131" t="s">
        <v>1160</v>
      </c>
      <c r="B9131" t="s">
        <v>2196</v>
      </c>
      <c r="C9131" t="s">
        <v>9</v>
      </c>
      <c r="D9131">
        <v>0</v>
      </c>
    </row>
    <row r="9132" spans="1:4" x14ac:dyDescent="0.25">
      <c r="A9132" t="s">
        <v>1160</v>
      </c>
      <c r="B9132" t="s">
        <v>2196</v>
      </c>
      <c r="C9132" t="s">
        <v>4733</v>
      </c>
      <c r="D9132">
        <v>0</v>
      </c>
    </row>
    <row r="9133" spans="1:4" x14ac:dyDescent="0.25">
      <c r="A9133" t="s">
        <v>1160</v>
      </c>
      <c r="B9133" t="s">
        <v>2196</v>
      </c>
      <c r="C9133" t="s">
        <v>4734</v>
      </c>
      <c r="D9133">
        <v>0</v>
      </c>
    </row>
    <row r="9134" spans="1:4" x14ac:dyDescent="0.25">
      <c r="A9134" t="s">
        <v>1160</v>
      </c>
      <c r="B9134" t="s">
        <v>2196</v>
      </c>
      <c r="C9134" t="s">
        <v>4735</v>
      </c>
      <c r="D9134">
        <v>0</v>
      </c>
    </row>
    <row r="9135" spans="1:4" x14ac:dyDescent="0.25">
      <c r="A9135" t="s">
        <v>1160</v>
      </c>
      <c r="B9135" t="s">
        <v>2196</v>
      </c>
      <c r="C9135" t="s">
        <v>1081</v>
      </c>
      <c r="D9135" t="s">
        <v>3111</v>
      </c>
    </row>
    <row r="9136" spans="1:4" x14ac:dyDescent="0.25">
      <c r="A9136" t="s">
        <v>1160</v>
      </c>
      <c r="B9136" t="s">
        <v>6276</v>
      </c>
      <c r="C9136" t="s">
        <v>4725</v>
      </c>
      <c r="D9136">
        <v>609</v>
      </c>
    </row>
    <row r="9137" spans="1:4" x14ac:dyDescent="0.25">
      <c r="A9137" t="s">
        <v>1160</v>
      </c>
      <c r="B9137" t="s">
        <v>6276</v>
      </c>
      <c r="C9137" t="s">
        <v>1083</v>
      </c>
      <c r="D9137" t="b">
        <v>1</v>
      </c>
    </row>
    <row r="9138" spans="1:4" x14ac:dyDescent="0.25">
      <c r="A9138" t="s">
        <v>1160</v>
      </c>
      <c r="B9138" t="s">
        <v>6276</v>
      </c>
      <c r="C9138" t="s">
        <v>4726</v>
      </c>
      <c r="D9138" t="b">
        <v>1</v>
      </c>
    </row>
    <row r="9139" spans="1:4" x14ac:dyDescent="0.25">
      <c r="A9139" t="s">
        <v>1160</v>
      </c>
      <c r="B9139" t="s">
        <v>6276</v>
      </c>
      <c r="C9139" t="s">
        <v>4727</v>
      </c>
      <c r="D9139" t="b">
        <v>1</v>
      </c>
    </row>
    <row r="9140" spans="1:4" x14ac:dyDescent="0.25">
      <c r="A9140" t="s">
        <v>1160</v>
      </c>
      <c r="B9140" t="s">
        <v>6276</v>
      </c>
      <c r="C9140" t="s">
        <v>4728</v>
      </c>
      <c r="D9140" t="b">
        <v>0</v>
      </c>
    </row>
    <row r="9141" spans="1:4" x14ac:dyDescent="0.25">
      <c r="A9141" t="s">
        <v>1160</v>
      </c>
      <c r="B9141" t="s">
        <v>6276</v>
      </c>
      <c r="C9141" t="s">
        <v>2454</v>
      </c>
      <c r="D9141" t="b">
        <v>0</v>
      </c>
    </row>
    <row r="9142" spans="1:4" x14ac:dyDescent="0.25">
      <c r="A9142" t="s">
        <v>1160</v>
      </c>
      <c r="B9142" t="s">
        <v>6276</v>
      </c>
      <c r="C9142" t="s">
        <v>4729</v>
      </c>
      <c r="D9142">
        <v>3</v>
      </c>
    </row>
    <row r="9143" spans="1:4" x14ac:dyDescent="0.25">
      <c r="A9143" t="s">
        <v>1160</v>
      </c>
      <c r="B9143" t="s">
        <v>6276</v>
      </c>
      <c r="C9143" t="s">
        <v>4730</v>
      </c>
      <c r="D9143">
        <v>0</v>
      </c>
    </row>
    <row r="9144" spans="1:4" x14ac:dyDescent="0.25">
      <c r="A9144" t="s">
        <v>1160</v>
      </c>
      <c r="B9144" t="s">
        <v>6276</v>
      </c>
      <c r="C9144" t="s">
        <v>4731</v>
      </c>
      <c r="D9144">
        <v>4</v>
      </c>
    </row>
    <row r="9145" spans="1:4" x14ac:dyDescent="0.25">
      <c r="A9145" t="s">
        <v>1160</v>
      </c>
      <c r="B9145" t="s">
        <v>6276</v>
      </c>
      <c r="C9145" t="s">
        <v>1046</v>
      </c>
      <c r="D9145">
        <v>6</v>
      </c>
    </row>
    <row r="9146" spans="1:4" x14ac:dyDescent="0.25">
      <c r="A9146" t="s">
        <v>1160</v>
      </c>
      <c r="B9146" t="s">
        <v>6276</v>
      </c>
      <c r="C9146" t="s">
        <v>9</v>
      </c>
      <c r="D9146">
        <v>0</v>
      </c>
    </row>
    <row r="9147" spans="1:4" x14ac:dyDescent="0.25">
      <c r="A9147" t="s">
        <v>1160</v>
      </c>
      <c r="B9147" t="s">
        <v>6276</v>
      </c>
      <c r="C9147" t="s">
        <v>4733</v>
      </c>
      <c r="D9147">
        <v>1</v>
      </c>
    </row>
    <row r="9148" spans="1:4" x14ac:dyDescent="0.25">
      <c r="A9148" t="s">
        <v>1160</v>
      </c>
      <c r="B9148" t="s">
        <v>6276</v>
      </c>
      <c r="C9148" t="s">
        <v>4734</v>
      </c>
      <c r="D9148">
        <v>500</v>
      </c>
    </row>
    <row r="9149" spans="1:4" x14ac:dyDescent="0.25">
      <c r="A9149" t="s">
        <v>1160</v>
      </c>
      <c r="B9149" t="s">
        <v>6276</v>
      </c>
      <c r="C9149" t="s">
        <v>4735</v>
      </c>
      <c r="D9149">
        <v>0</v>
      </c>
    </row>
    <row r="9150" spans="1:4" x14ac:dyDescent="0.25">
      <c r="A9150" t="s">
        <v>1160</v>
      </c>
      <c r="B9150" t="s">
        <v>6276</v>
      </c>
      <c r="C9150" t="s">
        <v>1081</v>
      </c>
      <c r="D9150" t="s">
        <v>3111</v>
      </c>
    </row>
    <row r="9151" spans="1:4" x14ac:dyDescent="0.25">
      <c r="A9151" t="s">
        <v>1160</v>
      </c>
      <c r="B9151" t="s">
        <v>6277</v>
      </c>
      <c r="C9151" t="s">
        <v>4725</v>
      </c>
      <c r="D9151">
        <v>610</v>
      </c>
    </row>
    <row r="9152" spans="1:4" x14ac:dyDescent="0.25">
      <c r="A9152" t="s">
        <v>1160</v>
      </c>
      <c r="B9152" t="s">
        <v>6277</v>
      </c>
      <c r="C9152" t="s">
        <v>1083</v>
      </c>
      <c r="D9152" t="b">
        <v>1</v>
      </c>
    </row>
    <row r="9153" spans="1:4" x14ac:dyDescent="0.25">
      <c r="A9153" t="s">
        <v>1160</v>
      </c>
      <c r="B9153" t="s">
        <v>6277</v>
      </c>
      <c r="C9153" t="s">
        <v>4726</v>
      </c>
      <c r="D9153" t="b">
        <v>1</v>
      </c>
    </row>
    <row r="9154" spans="1:4" x14ac:dyDescent="0.25">
      <c r="A9154" t="s">
        <v>1160</v>
      </c>
      <c r="B9154" t="s">
        <v>6277</v>
      </c>
      <c r="C9154" t="s">
        <v>4727</v>
      </c>
      <c r="D9154" t="b">
        <v>1</v>
      </c>
    </row>
    <row r="9155" spans="1:4" x14ac:dyDescent="0.25">
      <c r="A9155" t="s">
        <v>1160</v>
      </c>
      <c r="B9155" t="s">
        <v>6277</v>
      </c>
      <c r="C9155" t="s">
        <v>4728</v>
      </c>
      <c r="D9155" t="b">
        <v>0</v>
      </c>
    </row>
    <row r="9156" spans="1:4" x14ac:dyDescent="0.25">
      <c r="A9156" t="s">
        <v>1160</v>
      </c>
      <c r="B9156" t="s">
        <v>6277</v>
      </c>
      <c r="C9156" t="s">
        <v>2454</v>
      </c>
      <c r="D9156" t="b">
        <v>0</v>
      </c>
    </row>
    <row r="9157" spans="1:4" x14ac:dyDescent="0.25">
      <c r="A9157" t="s">
        <v>1160</v>
      </c>
      <c r="B9157" t="s">
        <v>6277</v>
      </c>
      <c r="C9157" t="s">
        <v>4729</v>
      </c>
      <c r="D9157">
        <v>3</v>
      </c>
    </row>
    <row r="9158" spans="1:4" x14ac:dyDescent="0.25">
      <c r="A9158" t="s">
        <v>1160</v>
      </c>
      <c r="B9158" t="s">
        <v>6277</v>
      </c>
      <c r="C9158" t="s">
        <v>4730</v>
      </c>
      <c r="D9158">
        <v>0</v>
      </c>
    </row>
    <row r="9159" spans="1:4" x14ac:dyDescent="0.25">
      <c r="A9159" t="s">
        <v>1160</v>
      </c>
      <c r="B9159" t="s">
        <v>6277</v>
      </c>
      <c r="C9159" t="s">
        <v>4731</v>
      </c>
      <c r="D9159">
        <v>4</v>
      </c>
    </row>
    <row r="9160" spans="1:4" x14ac:dyDescent="0.25">
      <c r="A9160" t="s">
        <v>1160</v>
      </c>
      <c r="B9160" t="s">
        <v>6277</v>
      </c>
      <c r="C9160" t="s">
        <v>1046</v>
      </c>
      <c r="D9160">
        <v>6</v>
      </c>
    </row>
    <row r="9161" spans="1:4" x14ac:dyDescent="0.25">
      <c r="A9161" t="s">
        <v>1160</v>
      </c>
      <c r="B9161" t="s">
        <v>6277</v>
      </c>
      <c r="C9161" t="s">
        <v>9</v>
      </c>
      <c r="D9161">
        <v>0</v>
      </c>
    </row>
    <row r="9162" spans="1:4" x14ac:dyDescent="0.25">
      <c r="A9162" t="s">
        <v>1160</v>
      </c>
      <c r="B9162" t="s">
        <v>6277</v>
      </c>
      <c r="C9162" t="s">
        <v>4733</v>
      </c>
      <c r="D9162">
        <v>1</v>
      </c>
    </row>
    <row r="9163" spans="1:4" x14ac:dyDescent="0.25">
      <c r="A9163" t="s">
        <v>1160</v>
      </c>
      <c r="B9163" t="s">
        <v>6277</v>
      </c>
      <c r="C9163" t="s">
        <v>4734</v>
      </c>
      <c r="D9163">
        <v>503</v>
      </c>
    </row>
    <row r="9164" spans="1:4" x14ac:dyDescent="0.25">
      <c r="A9164" t="s">
        <v>1160</v>
      </c>
      <c r="B9164" t="s">
        <v>6277</v>
      </c>
      <c r="C9164" t="s">
        <v>4735</v>
      </c>
      <c r="D9164">
        <v>0</v>
      </c>
    </row>
    <row r="9165" spans="1:4" x14ac:dyDescent="0.25">
      <c r="A9165" t="s">
        <v>1160</v>
      </c>
      <c r="B9165" t="s">
        <v>6277</v>
      </c>
      <c r="C9165" t="s">
        <v>1081</v>
      </c>
      <c r="D9165" t="s">
        <v>3111</v>
      </c>
    </row>
    <row r="9166" spans="1:4" x14ac:dyDescent="0.25">
      <c r="A9166" t="s">
        <v>1160</v>
      </c>
      <c r="B9166" t="s">
        <v>2200</v>
      </c>
      <c r="C9166" t="s">
        <v>4725</v>
      </c>
      <c r="D9166">
        <v>611</v>
      </c>
    </row>
    <row r="9167" spans="1:4" x14ac:dyDescent="0.25">
      <c r="A9167" t="s">
        <v>1160</v>
      </c>
      <c r="B9167" t="s">
        <v>2200</v>
      </c>
      <c r="C9167" t="s">
        <v>1083</v>
      </c>
      <c r="D9167" t="b">
        <v>0</v>
      </c>
    </row>
    <row r="9168" spans="1:4" x14ac:dyDescent="0.25">
      <c r="A9168" t="s">
        <v>1160</v>
      </c>
      <c r="B9168" t="s">
        <v>2200</v>
      </c>
      <c r="C9168" t="s">
        <v>4726</v>
      </c>
      <c r="D9168" t="b">
        <v>0</v>
      </c>
    </row>
    <row r="9169" spans="1:4" x14ac:dyDescent="0.25">
      <c r="A9169" t="s">
        <v>1160</v>
      </c>
      <c r="B9169" t="s">
        <v>2200</v>
      </c>
      <c r="C9169" t="s">
        <v>4727</v>
      </c>
      <c r="D9169" t="b">
        <v>0</v>
      </c>
    </row>
    <row r="9170" spans="1:4" x14ac:dyDescent="0.25">
      <c r="A9170" t="s">
        <v>1160</v>
      </c>
      <c r="B9170" t="s">
        <v>2200</v>
      </c>
      <c r="C9170" t="s">
        <v>4728</v>
      </c>
      <c r="D9170" t="b">
        <v>0</v>
      </c>
    </row>
    <row r="9171" spans="1:4" x14ac:dyDescent="0.25">
      <c r="A9171" t="s">
        <v>1160</v>
      </c>
      <c r="B9171" t="s">
        <v>2200</v>
      </c>
      <c r="C9171" t="s">
        <v>2454</v>
      </c>
      <c r="D9171" t="b">
        <v>0</v>
      </c>
    </row>
    <row r="9172" spans="1:4" x14ac:dyDescent="0.25">
      <c r="A9172" t="s">
        <v>1160</v>
      </c>
      <c r="B9172" t="s">
        <v>2200</v>
      </c>
      <c r="C9172" t="s">
        <v>4729</v>
      </c>
      <c r="D9172">
        <v>0</v>
      </c>
    </row>
    <row r="9173" spans="1:4" x14ac:dyDescent="0.25">
      <c r="A9173" t="s">
        <v>1160</v>
      </c>
      <c r="B9173" t="s">
        <v>2200</v>
      </c>
      <c r="C9173" t="s">
        <v>4730</v>
      </c>
      <c r="D9173">
        <v>0</v>
      </c>
    </row>
    <row r="9174" spans="1:4" x14ac:dyDescent="0.25">
      <c r="A9174" t="s">
        <v>1160</v>
      </c>
      <c r="B9174" t="s">
        <v>2200</v>
      </c>
      <c r="C9174" t="s">
        <v>4731</v>
      </c>
      <c r="D9174">
        <v>0</v>
      </c>
    </row>
    <row r="9175" spans="1:4" x14ac:dyDescent="0.25">
      <c r="A9175" t="s">
        <v>1160</v>
      </c>
      <c r="B9175" t="s">
        <v>2200</v>
      </c>
      <c r="C9175" t="s">
        <v>1046</v>
      </c>
      <c r="D9175">
        <v>0</v>
      </c>
    </row>
    <row r="9176" spans="1:4" x14ac:dyDescent="0.25">
      <c r="A9176" t="s">
        <v>1160</v>
      </c>
      <c r="B9176" t="s">
        <v>2200</v>
      </c>
      <c r="C9176" t="s">
        <v>9</v>
      </c>
      <c r="D9176">
        <v>0</v>
      </c>
    </row>
    <row r="9177" spans="1:4" x14ac:dyDescent="0.25">
      <c r="A9177" t="s">
        <v>1160</v>
      </c>
      <c r="B9177" t="s">
        <v>2200</v>
      </c>
      <c r="C9177" t="s">
        <v>4733</v>
      </c>
      <c r="D9177">
        <v>0</v>
      </c>
    </row>
    <row r="9178" spans="1:4" x14ac:dyDescent="0.25">
      <c r="A9178" t="s">
        <v>1160</v>
      </c>
      <c r="B9178" t="s">
        <v>2200</v>
      </c>
      <c r="C9178" t="s">
        <v>4734</v>
      </c>
      <c r="D9178">
        <v>0</v>
      </c>
    </row>
    <row r="9179" spans="1:4" x14ac:dyDescent="0.25">
      <c r="A9179" t="s">
        <v>1160</v>
      </c>
      <c r="B9179" t="s">
        <v>2200</v>
      </c>
      <c r="C9179" t="s">
        <v>4735</v>
      </c>
      <c r="D9179">
        <v>0</v>
      </c>
    </row>
    <row r="9180" spans="1:4" x14ac:dyDescent="0.25">
      <c r="A9180" t="s">
        <v>1160</v>
      </c>
      <c r="B9180" t="s">
        <v>2200</v>
      </c>
      <c r="C9180" t="s">
        <v>1081</v>
      </c>
      <c r="D9180" t="s">
        <v>3111</v>
      </c>
    </row>
    <row r="9181" spans="1:4" x14ac:dyDescent="0.25">
      <c r="A9181" t="s">
        <v>1160</v>
      </c>
      <c r="B9181" t="s">
        <v>2202</v>
      </c>
      <c r="C9181" t="s">
        <v>4725</v>
      </c>
      <c r="D9181">
        <v>612</v>
      </c>
    </row>
    <row r="9182" spans="1:4" x14ac:dyDescent="0.25">
      <c r="A9182" t="s">
        <v>1160</v>
      </c>
      <c r="B9182" t="s">
        <v>2202</v>
      </c>
      <c r="C9182" t="s">
        <v>1083</v>
      </c>
      <c r="D9182" t="b">
        <v>1</v>
      </c>
    </row>
    <row r="9183" spans="1:4" x14ac:dyDescent="0.25">
      <c r="A9183" t="s">
        <v>1160</v>
      </c>
      <c r="B9183" t="s">
        <v>2202</v>
      </c>
      <c r="C9183" t="s">
        <v>4726</v>
      </c>
      <c r="D9183" t="b">
        <v>1</v>
      </c>
    </row>
    <row r="9184" spans="1:4" x14ac:dyDescent="0.25">
      <c r="A9184" t="s">
        <v>1160</v>
      </c>
      <c r="B9184" t="s">
        <v>2202</v>
      </c>
      <c r="C9184" t="s">
        <v>4727</v>
      </c>
      <c r="D9184" t="b">
        <v>1</v>
      </c>
    </row>
    <row r="9185" spans="1:4" x14ac:dyDescent="0.25">
      <c r="A9185" t="s">
        <v>1160</v>
      </c>
      <c r="B9185" t="s">
        <v>2202</v>
      </c>
      <c r="C9185" t="s">
        <v>4728</v>
      </c>
      <c r="D9185" t="b">
        <v>0</v>
      </c>
    </row>
    <row r="9186" spans="1:4" x14ac:dyDescent="0.25">
      <c r="A9186" t="s">
        <v>1160</v>
      </c>
      <c r="B9186" t="s">
        <v>2202</v>
      </c>
      <c r="C9186" t="s">
        <v>2454</v>
      </c>
      <c r="D9186" t="b">
        <v>0</v>
      </c>
    </row>
    <row r="9187" spans="1:4" x14ac:dyDescent="0.25">
      <c r="A9187" t="s">
        <v>1160</v>
      </c>
      <c r="B9187" t="s">
        <v>2202</v>
      </c>
      <c r="C9187" t="s">
        <v>4729</v>
      </c>
      <c r="D9187">
        <v>3</v>
      </c>
    </row>
    <row r="9188" spans="1:4" x14ac:dyDescent="0.25">
      <c r="A9188" t="s">
        <v>1160</v>
      </c>
      <c r="B9188" t="s">
        <v>2202</v>
      </c>
      <c r="C9188" t="s">
        <v>4730</v>
      </c>
      <c r="D9188">
        <v>0</v>
      </c>
    </row>
    <row r="9189" spans="1:4" x14ac:dyDescent="0.25">
      <c r="A9189" t="s">
        <v>1160</v>
      </c>
      <c r="B9189" t="s">
        <v>2202</v>
      </c>
      <c r="C9189" t="s">
        <v>4731</v>
      </c>
      <c r="D9189">
        <v>4</v>
      </c>
    </row>
    <row r="9190" spans="1:4" x14ac:dyDescent="0.25">
      <c r="A9190" t="s">
        <v>1160</v>
      </c>
      <c r="B9190" t="s">
        <v>2202</v>
      </c>
      <c r="C9190" t="s">
        <v>1046</v>
      </c>
      <c r="D9190">
        <v>6</v>
      </c>
    </row>
    <row r="9191" spans="1:4" x14ac:dyDescent="0.25">
      <c r="A9191" t="s">
        <v>1160</v>
      </c>
      <c r="B9191" t="s">
        <v>2202</v>
      </c>
      <c r="C9191" t="s">
        <v>9</v>
      </c>
      <c r="D9191">
        <v>0</v>
      </c>
    </row>
    <row r="9192" spans="1:4" x14ac:dyDescent="0.25">
      <c r="A9192" t="s">
        <v>1160</v>
      </c>
      <c r="B9192" t="s">
        <v>2202</v>
      </c>
      <c r="C9192" t="s">
        <v>4733</v>
      </c>
      <c r="D9192">
        <v>1</v>
      </c>
    </row>
    <row r="9193" spans="1:4" x14ac:dyDescent="0.25">
      <c r="A9193" t="s">
        <v>1160</v>
      </c>
      <c r="B9193" t="s">
        <v>2202</v>
      </c>
      <c r="C9193" t="s">
        <v>4734</v>
      </c>
      <c r="D9193">
        <v>491</v>
      </c>
    </row>
    <row r="9194" spans="1:4" x14ac:dyDescent="0.25">
      <c r="A9194" t="s">
        <v>1160</v>
      </c>
      <c r="B9194" t="s">
        <v>2202</v>
      </c>
      <c r="C9194" t="s">
        <v>4735</v>
      </c>
      <c r="D9194">
        <v>0</v>
      </c>
    </row>
    <row r="9195" spans="1:4" x14ac:dyDescent="0.25">
      <c r="A9195" t="s">
        <v>1160</v>
      </c>
      <c r="B9195" t="s">
        <v>2202</v>
      </c>
      <c r="C9195" t="s">
        <v>1081</v>
      </c>
      <c r="D9195" t="s">
        <v>3111</v>
      </c>
    </row>
    <row r="9196" spans="1:4" x14ac:dyDescent="0.25">
      <c r="A9196" t="s">
        <v>1160</v>
      </c>
      <c r="B9196" t="s">
        <v>2203</v>
      </c>
      <c r="C9196" t="s">
        <v>4725</v>
      </c>
      <c r="D9196">
        <v>613</v>
      </c>
    </row>
    <row r="9197" spans="1:4" x14ac:dyDescent="0.25">
      <c r="A9197" t="s">
        <v>1160</v>
      </c>
      <c r="B9197" t="s">
        <v>2203</v>
      </c>
      <c r="C9197" t="s">
        <v>1083</v>
      </c>
      <c r="D9197" t="b">
        <v>0</v>
      </c>
    </row>
    <row r="9198" spans="1:4" x14ac:dyDescent="0.25">
      <c r="A9198" t="s">
        <v>1160</v>
      </c>
      <c r="B9198" t="s">
        <v>2203</v>
      </c>
      <c r="C9198" t="s">
        <v>4726</v>
      </c>
      <c r="D9198" t="b">
        <v>0</v>
      </c>
    </row>
    <row r="9199" spans="1:4" x14ac:dyDescent="0.25">
      <c r="A9199" t="s">
        <v>1160</v>
      </c>
      <c r="B9199" t="s">
        <v>2203</v>
      </c>
      <c r="C9199" t="s">
        <v>4727</v>
      </c>
      <c r="D9199" t="b">
        <v>0</v>
      </c>
    </row>
    <row r="9200" spans="1:4" x14ac:dyDescent="0.25">
      <c r="A9200" t="s">
        <v>1160</v>
      </c>
      <c r="B9200" t="s">
        <v>2203</v>
      </c>
      <c r="C9200" t="s">
        <v>4728</v>
      </c>
      <c r="D9200" t="b">
        <v>0</v>
      </c>
    </row>
    <row r="9201" spans="1:4" x14ac:dyDescent="0.25">
      <c r="A9201" t="s">
        <v>1160</v>
      </c>
      <c r="B9201" t="s">
        <v>2203</v>
      </c>
      <c r="C9201" t="s">
        <v>2454</v>
      </c>
      <c r="D9201" t="b">
        <v>0</v>
      </c>
    </row>
    <row r="9202" spans="1:4" x14ac:dyDescent="0.25">
      <c r="A9202" t="s">
        <v>1160</v>
      </c>
      <c r="B9202" t="s">
        <v>2203</v>
      </c>
      <c r="C9202" t="s">
        <v>4729</v>
      </c>
      <c r="D9202">
        <v>0</v>
      </c>
    </row>
    <row r="9203" spans="1:4" x14ac:dyDescent="0.25">
      <c r="A9203" t="s">
        <v>1160</v>
      </c>
      <c r="B9203" t="s">
        <v>2203</v>
      </c>
      <c r="C9203" t="s">
        <v>4730</v>
      </c>
      <c r="D9203">
        <v>0</v>
      </c>
    </row>
    <row r="9204" spans="1:4" x14ac:dyDescent="0.25">
      <c r="A9204" t="s">
        <v>1160</v>
      </c>
      <c r="B9204" t="s">
        <v>2203</v>
      </c>
      <c r="C9204" t="s">
        <v>4731</v>
      </c>
      <c r="D9204">
        <v>0</v>
      </c>
    </row>
    <row r="9205" spans="1:4" x14ac:dyDescent="0.25">
      <c r="A9205" t="s">
        <v>1160</v>
      </c>
      <c r="B9205" t="s">
        <v>2203</v>
      </c>
      <c r="C9205" t="s">
        <v>1046</v>
      </c>
      <c r="D9205">
        <v>0</v>
      </c>
    </row>
    <row r="9206" spans="1:4" x14ac:dyDescent="0.25">
      <c r="A9206" t="s">
        <v>1160</v>
      </c>
      <c r="B9206" t="s">
        <v>2203</v>
      </c>
      <c r="C9206" t="s">
        <v>9</v>
      </c>
      <c r="D9206">
        <v>0</v>
      </c>
    </row>
    <row r="9207" spans="1:4" x14ac:dyDescent="0.25">
      <c r="A9207" t="s">
        <v>1160</v>
      </c>
      <c r="B9207" t="s">
        <v>2203</v>
      </c>
      <c r="C9207" t="s">
        <v>4733</v>
      </c>
      <c r="D9207">
        <v>0</v>
      </c>
    </row>
    <row r="9208" spans="1:4" x14ac:dyDescent="0.25">
      <c r="A9208" t="s">
        <v>1160</v>
      </c>
      <c r="B9208" t="s">
        <v>2203</v>
      </c>
      <c r="C9208" t="s">
        <v>4734</v>
      </c>
      <c r="D9208">
        <v>0</v>
      </c>
    </row>
    <row r="9209" spans="1:4" x14ac:dyDescent="0.25">
      <c r="A9209" t="s">
        <v>1160</v>
      </c>
      <c r="B9209" t="s">
        <v>2203</v>
      </c>
      <c r="C9209" t="s">
        <v>4735</v>
      </c>
      <c r="D9209">
        <v>0</v>
      </c>
    </row>
    <row r="9210" spans="1:4" x14ac:dyDescent="0.25">
      <c r="A9210" t="s">
        <v>1160</v>
      </c>
      <c r="B9210" t="s">
        <v>2203</v>
      </c>
      <c r="C9210" t="s">
        <v>1081</v>
      </c>
      <c r="D9210" t="s">
        <v>3111</v>
      </c>
    </row>
    <row r="9211" spans="1:4" x14ac:dyDescent="0.25">
      <c r="A9211" t="s">
        <v>1160</v>
      </c>
      <c r="B9211" t="s">
        <v>2204</v>
      </c>
      <c r="C9211" t="s">
        <v>4725</v>
      </c>
      <c r="D9211">
        <v>614</v>
      </c>
    </row>
    <row r="9212" spans="1:4" x14ac:dyDescent="0.25">
      <c r="A9212" t="s">
        <v>1160</v>
      </c>
      <c r="B9212" t="s">
        <v>2204</v>
      </c>
      <c r="C9212" t="s">
        <v>1083</v>
      </c>
      <c r="D9212" t="b">
        <v>0</v>
      </c>
    </row>
    <row r="9213" spans="1:4" x14ac:dyDescent="0.25">
      <c r="A9213" t="s">
        <v>1160</v>
      </c>
      <c r="B9213" t="s">
        <v>2204</v>
      </c>
      <c r="C9213" t="s">
        <v>4726</v>
      </c>
      <c r="D9213" t="b">
        <v>0</v>
      </c>
    </row>
    <row r="9214" spans="1:4" x14ac:dyDescent="0.25">
      <c r="A9214" t="s">
        <v>1160</v>
      </c>
      <c r="B9214" t="s">
        <v>2204</v>
      </c>
      <c r="C9214" t="s">
        <v>4727</v>
      </c>
      <c r="D9214" t="b">
        <v>0</v>
      </c>
    </row>
    <row r="9215" spans="1:4" x14ac:dyDescent="0.25">
      <c r="A9215" t="s">
        <v>1160</v>
      </c>
      <c r="B9215" t="s">
        <v>2204</v>
      </c>
      <c r="C9215" t="s">
        <v>4728</v>
      </c>
      <c r="D9215" t="b">
        <v>0</v>
      </c>
    </row>
    <row r="9216" spans="1:4" x14ac:dyDescent="0.25">
      <c r="A9216" t="s">
        <v>1160</v>
      </c>
      <c r="B9216" t="s">
        <v>2204</v>
      </c>
      <c r="C9216" t="s">
        <v>2454</v>
      </c>
      <c r="D9216" t="b">
        <v>0</v>
      </c>
    </row>
    <row r="9217" spans="1:4" x14ac:dyDescent="0.25">
      <c r="A9217" t="s">
        <v>1160</v>
      </c>
      <c r="B9217" t="s">
        <v>2204</v>
      </c>
      <c r="C9217" t="s">
        <v>4729</v>
      </c>
      <c r="D9217">
        <v>0</v>
      </c>
    </row>
    <row r="9218" spans="1:4" x14ac:dyDescent="0.25">
      <c r="A9218" t="s">
        <v>1160</v>
      </c>
      <c r="B9218" t="s">
        <v>2204</v>
      </c>
      <c r="C9218" t="s">
        <v>4730</v>
      </c>
      <c r="D9218">
        <v>0</v>
      </c>
    </row>
    <row r="9219" spans="1:4" x14ac:dyDescent="0.25">
      <c r="A9219" t="s">
        <v>1160</v>
      </c>
      <c r="B9219" t="s">
        <v>2204</v>
      </c>
      <c r="C9219" t="s">
        <v>4731</v>
      </c>
      <c r="D9219">
        <v>0</v>
      </c>
    </row>
    <row r="9220" spans="1:4" x14ac:dyDescent="0.25">
      <c r="A9220" t="s">
        <v>1160</v>
      </c>
      <c r="B9220" t="s">
        <v>2204</v>
      </c>
      <c r="C9220" t="s">
        <v>1046</v>
      </c>
      <c r="D9220">
        <v>0</v>
      </c>
    </row>
    <row r="9221" spans="1:4" x14ac:dyDescent="0.25">
      <c r="A9221" t="s">
        <v>1160</v>
      </c>
      <c r="B9221" t="s">
        <v>2204</v>
      </c>
      <c r="C9221" t="s">
        <v>9</v>
      </c>
      <c r="D9221">
        <v>0</v>
      </c>
    </row>
    <row r="9222" spans="1:4" x14ac:dyDescent="0.25">
      <c r="A9222" t="s">
        <v>1160</v>
      </c>
      <c r="B9222" t="s">
        <v>2204</v>
      </c>
      <c r="C9222" t="s">
        <v>4733</v>
      </c>
      <c r="D9222">
        <v>0</v>
      </c>
    </row>
    <row r="9223" spans="1:4" x14ac:dyDescent="0.25">
      <c r="A9223" t="s">
        <v>1160</v>
      </c>
      <c r="B9223" t="s">
        <v>2204</v>
      </c>
      <c r="C9223" t="s">
        <v>4734</v>
      </c>
      <c r="D9223">
        <v>0</v>
      </c>
    </row>
    <row r="9224" spans="1:4" x14ac:dyDescent="0.25">
      <c r="A9224" t="s">
        <v>1160</v>
      </c>
      <c r="B9224" t="s">
        <v>2204</v>
      </c>
      <c r="C9224" t="s">
        <v>4735</v>
      </c>
      <c r="D9224">
        <v>0</v>
      </c>
    </row>
    <row r="9225" spans="1:4" x14ac:dyDescent="0.25">
      <c r="A9225" t="s">
        <v>1160</v>
      </c>
      <c r="B9225" t="s">
        <v>2204</v>
      </c>
      <c r="C9225" t="s">
        <v>1081</v>
      </c>
      <c r="D9225" t="s">
        <v>3111</v>
      </c>
    </row>
    <row r="9226" spans="1:4" x14ac:dyDescent="0.25">
      <c r="A9226" t="s">
        <v>1160</v>
      </c>
      <c r="B9226" t="s">
        <v>2206</v>
      </c>
      <c r="C9226" t="s">
        <v>4725</v>
      </c>
      <c r="D9226">
        <v>615</v>
      </c>
    </row>
    <row r="9227" spans="1:4" x14ac:dyDescent="0.25">
      <c r="A9227" t="s">
        <v>1160</v>
      </c>
      <c r="B9227" t="s">
        <v>2206</v>
      </c>
      <c r="C9227" t="s">
        <v>1083</v>
      </c>
      <c r="D9227" t="b">
        <v>0</v>
      </c>
    </row>
    <row r="9228" spans="1:4" x14ac:dyDescent="0.25">
      <c r="A9228" t="s">
        <v>1160</v>
      </c>
      <c r="B9228" t="s">
        <v>2206</v>
      </c>
      <c r="C9228" t="s">
        <v>4726</v>
      </c>
      <c r="D9228" t="b">
        <v>0</v>
      </c>
    </row>
    <row r="9229" spans="1:4" x14ac:dyDescent="0.25">
      <c r="A9229" t="s">
        <v>1160</v>
      </c>
      <c r="B9229" t="s">
        <v>2206</v>
      </c>
      <c r="C9229" t="s">
        <v>4727</v>
      </c>
      <c r="D9229" t="b">
        <v>0</v>
      </c>
    </row>
    <row r="9230" spans="1:4" x14ac:dyDescent="0.25">
      <c r="A9230" t="s">
        <v>1160</v>
      </c>
      <c r="B9230" t="s">
        <v>2206</v>
      </c>
      <c r="C9230" t="s">
        <v>4728</v>
      </c>
      <c r="D9230" t="b">
        <v>0</v>
      </c>
    </row>
    <row r="9231" spans="1:4" x14ac:dyDescent="0.25">
      <c r="A9231" t="s">
        <v>1160</v>
      </c>
      <c r="B9231" t="s">
        <v>2206</v>
      </c>
      <c r="C9231" t="s">
        <v>2454</v>
      </c>
      <c r="D9231" t="b">
        <v>0</v>
      </c>
    </row>
    <row r="9232" spans="1:4" x14ac:dyDescent="0.25">
      <c r="A9232" t="s">
        <v>1160</v>
      </c>
      <c r="B9232" t="s">
        <v>2206</v>
      </c>
      <c r="C9232" t="s">
        <v>4729</v>
      </c>
      <c r="D9232">
        <v>0</v>
      </c>
    </row>
    <row r="9233" spans="1:4" x14ac:dyDescent="0.25">
      <c r="A9233" t="s">
        <v>1160</v>
      </c>
      <c r="B9233" t="s">
        <v>2206</v>
      </c>
      <c r="C9233" t="s">
        <v>4730</v>
      </c>
      <c r="D9233">
        <v>0</v>
      </c>
    </row>
    <row r="9234" spans="1:4" x14ac:dyDescent="0.25">
      <c r="A9234" t="s">
        <v>1160</v>
      </c>
      <c r="B9234" t="s">
        <v>2206</v>
      </c>
      <c r="C9234" t="s">
        <v>4731</v>
      </c>
      <c r="D9234">
        <v>0</v>
      </c>
    </row>
    <row r="9235" spans="1:4" x14ac:dyDescent="0.25">
      <c r="A9235" t="s">
        <v>1160</v>
      </c>
      <c r="B9235" t="s">
        <v>2206</v>
      </c>
      <c r="C9235" t="s">
        <v>1046</v>
      </c>
      <c r="D9235">
        <v>0</v>
      </c>
    </row>
    <row r="9236" spans="1:4" x14ac:dyDescent="0.25">
      <c r="A9236" t="s">
        <v>1160</v>
      </c>
      <c r="B9236" t="s">
        <v>2206</v>
      </c>
      <c r="C9236" t="s">
        <v>9</v>
      </c>
      <c r="D9236">
        <v>0</v>
      </c>
    </row>
    <row r="9237" spans="1:4" x14ac:dyDescent="0.25">
      <c r="A9237" t="s">
        <v>1160</v>
      </c>
      <c r="B9237" t="s">
        <v>2206</v>
      </c>
      <c r="C9237" t="s">
        <v>4733</v>
      </c>
      <c r="D9237">
        <v>0</v>
      </c>
    </row>
    <row r="9238" spans="1:4" x14ac:dyDescent="0.25">
      <c r="A9238" t="s">
        <v>1160</v>
      </c>
      <c r="B9238" t="s">
        <v>2206</v>
      </c>
      <c r="C9238" t="s">
        <v>4734</v>
      </c>
      <c r="D9238">
        <v>0</v>
      </c>
    </row>
    <row r="9239" spans="1:4" x14ac:dyDescent="0.25">
      <c r="A9239" t="s">
        <v>1160</v>
      </c>
      <c r="B9239" t="s">
        <v>2206</v>
      </c>
      <c r="C9239" t="s">
        <v>4735</v>
      </c>
      <c r="D9239">
        <v>0</v>
      </c>
    </row>
    <row r="9240" spans="1:4" x14ac:dyDescent="0.25">
      <c r="A9240" t="s">
        <v>1160</v>
      </c>
      <c r="B9240" t="s">
        <v>2206</v>
      </c>
      <c r="C9240" t="s">
        <v>1081</v>
      </c>
      <c r="D9240" t="s">
        <v>3111</v>
      </c>
    </row>
    <row r="9241" spans="1:4" x14ac:dyDescent="0.25">
      <c r="A9241" t="s">
        <v>1160</v>
      </c>
      <c r="B9241" t="s">
        <v>2208</v>
      </c>
      <c r="C9241" t="s">
        <v>4725</v>
      </c>
      <c r="D9241">
        <v>616</v>
      </c>
    </row>
    <row r="9242" spans="1:4" x14ac:dyDescent="0.25">
      <c r="A9242" t="s">
        <v>1160</v>
      </c>
      <c r="B9242" t="s">
        <v>2208</v>
      </c>
      <c r="C9242" t="s">
        <v>1083</v>
      </c>
      <c r="D9242" t="b">
        <v>0</v>
      </c>
    </row>
    <row r="9243" spans="1:4" x14ac:dyDescent="0.25">
      <c r="A9243" t="s">
        <v>1160</v>
      </c>
      <c r="B9243" t="s">
        <v>2208</v>
      </c>
      <c r="C9243" t="s">
        <v>4726</v>
      </c>
      <c r="D9243" t="b">
        <v>0</v>
      </c>
    </row>
    <row r="9244" spans="1:4" x14ac:dyDescent="0.25">
      <c r="A9244" t="s">
        <v>1160</v>
      </c>
      <c r="B9244" t="s">
        <v>2208</v>
      </c>
      <c r="C9244" t="s">
        <v>4727</v>
      </c>
      <c r="D9244" t="b">
        <v>0</v>
      </c>
    </row>
    <row r="9245" spans="1:4" x14ac:dyDescent="0.25">
      <c r="A9245" t="s">
        <v>1160</v>
      </c>
      <c r="B9245" t="s">
        <v>2208</v>
      </c>
      <c r="C9245" t="s">
        <v>4728</v>
      </c>
      <c r="D9245" t="b">
        <v>0</v>
      </c>
    </row>
    <row r="9246" spans="1:4" x14ac:dyDescent="0.25">
      <c r="A9246" t="s">
        <v>1160</v>
      </c>
      <c r="B9246" t="s">
        <v>2208</v>
      </c>
      <c r="C9246" t="s">
        <v>2454</v>
      </c>
      <c r="D9246" t="b">
        <v>0</v>
      </c>
    </row>
    <row r="9247" spans="1:4" x14ac:dyDescent="0.25">
      <c r="A9247" t="s">
        <v>1160</v>
      </c>
      <c r="B9247" t="s">
        <v>2208</v>
      </c>
      <c r="C9247" t="s">
        <v>4729</v>
      </c>
      <c r="D9247">
        <v>0</v>
      </c>
    </row>
    <row r="9248" spans="1:4" x14ac:dyDescent="0.25">
      <c r="A9248" t="s">
        <v>1160</v>
      </c>
      <c r="B9248" t="s">
        <v>2208</v>
      </c>
      <c r="C9248" t="s">
        <v>4730</v>
      </c>
      <c r="D9248">
        <v>0</v>
      </c>
    </row>
    <row r="9249" spans="1:4" x14ac:dyDescent="0.25">
      <c r="A9249" t="s">
        <v>1160</v>
      </c>
      <c r="B9249" t="s">
        <v>2208</v>
      </c>
      <c r="C9249" t="s">
        <v>4731</v>
      </c>
      <c r="D9249">
        <v>0</v>
      </c>
    </row>
    <row r="9250" spans="1:4" x14ac:dyDescent="0.25">
      <c r="A9250" t="s">
        <v>1160</v>
      </c>
      <c r="B9250" t="s">
        <v>2208</v>
      </c>
      <c r="C9250" t="s">
        <v>1046</v>
      </c>
      <c r="D9250">
        <v>0</v>
      </c>
    </row>
    <row r="9251" spans="1:4" x14ac:dyDescent="0.25">
      <c r="A9251" t="s">
        <v>1160</v>
      </c>
      <c r="B9251" t="s">
        <v>2208</v>
      </c>
      <c r="C9251" t="s">
        <v>9</v>
      </c>
      <c r="D9251">
        <v>0</v>
      </c>
    </row>
    <row r="9252" spans="1:4" x14ac:dyDescent="0.25">
      <c r="A9252" t="s">
        <v>1160</v>
      </c>
      <c r="B9252" t="s">
        <v>2208</v>
      </c>
      <c r="C9252" t="s">
        <v>4733</v>
      </c>
      <c r="D9252">
        <v>0</v>
      </c>
    </row>
    <row r="9253" spans="1:4" x14ac:dyDescent="0.25">
      <c r="A9253" t="s">
        <v>1160</v>
      </c>
      <c r="B9253" t="s">
        <v>2208</v>
      </c>
      <c r="C9253" t="s">
        <v>4734</v>
      </c>
      <c r="D9253">
        <v>0</v>
      </c>
    </row>
    <row r="9254" spans="1:4" x14ac:dyDescent="0.25">
      <c r="A9254" t="s">
        <v>1160</v>
      </c>
      <c r="B9254" t="s">
        <v>2208</v>
      </c>
      <c r="C9254" t="s">
        <v>4735</v>
      </c>
      <c r="D9254">
        <v>0</v>
      </c>
    </row>
    <row r="9255" spans="1:4" x14ac:dyDescent="0.25">
      <c r="A9255" t="s">
        <v>1160</v>
      </c>
      <c r="B9255" t="s">
        <v>2208</v>
      </c>
      <c r="C9255" t="s">
        <v>1081</v>
      </c>
      <c r="D9255" t="s">
        <v>3111</v>
      </c>
    </row>
    <row r="9256" spans="1:4" x14ac:dyDescent="0.25">
      <c r="A9256" t="s">
        <v>1160</v>
      </c>
      <c r="B9256" t="s">
        <v>6278</v>
      </c>
      <c r="C9256" t="s">
        <v>4725</v>
      </c>
      <c r="D9256">
        <v>617</v>
      </c>
    </row>
    <row r="9257" spans="1:4" x14ac:dyDescent="0.25">
      <c r="A9257" t="s">
        <v>1160</v>
      </c>
      <c r="B9257" t="s">
        <v>6278</v>
      </c>
      <c r="C9257" t="s">
        <v>1083</v>
      </c>
      <c r="D9257" t="b">
        <v>0</v>
      </c>
    </row>
    <row r="9258" spans="1:4" x14ac:dyDescent="0.25">
      <c r="A9258" t="s">
        <v>1160</v>
      </c>
      <c r="B9258" t="s">
        <v>6278</v>
      </c>
      <c r="C9258" t="s">
        <v>4726</v>
      </c>
      <c r="D9258" t="b">
        <v>1</v>
      </c>
    </row>
    <row r="9259" spans="1:4" x14ac:dyDescent="0.25">
      <c r="A9259" t="s">
        <v>1160</v>
      </c>
      <c r="B9259" t="s">
        <v>6278</v>
      </c>
      <c r="C9259" t="s">
        <v>4727</v>
      </c>
      <c r="D9259" t="b">
        <v>1</v>
      </c>
    </row>
    <row r="9260" spans="1:4" x14ac:dyDescent="0.25">
      <c r="A9260" t="s">
        <v>1160</v>
      </c>
      <c r="B9260" t="s">
        <v>6278</v>
      </c>
      <c r="C9260" t="s">
        <v>4728</v>
      </c>
      <c r="D9260" t="b">
        <v>0</v>
      </c>
    </row>
    <row r="9261" spans="1:4" x14ac:dyDescent="0.25">
      <c r="A9261" t="s">
        <v>1160</v>
      </c>
      <c r="B9261" t="s">
        <v>6278</v>
      </c>
      <c r="C9261" t="s">
        <v>2454</v>
      </c>
      <c r="D9261" t="b">
        <v>0</v>
      </c>
    </row>
    <row r="9262" spans="1:4" x14ac:dyDescent="0.25">
      <c r="A9262" t="s">
        <v>1160</v>
      </c>
      <c r="B9262" t="s">
        <v>6278</v>
      </c>
      <c r="C9262" t="s">
        <v>4729</v>
      </c>
      <c r="D9262">
        <v>3</v>
      </c>
    </row>
    <row r="9263" spans="1:4" x14ac:dyDescent="0.25">
      <c r="A9263" t="s">
        <v>1160</v>
      </c>
      <c r="B9263" t="s">
        <v>6278</v>
      </c>
      <c r="C9263" t="s">
        <v>4730</v>
      </c>
      <c r="D9263">
        <v>0</v>
      </c>
    </row>
    <row r="9264" spans="1:4" x14ac:dyDescent="0.25">
      <c r="A9264" t="s">
        <v>1160</v>
      </c>
      <c r="B9264" t="s">
        <v>6278</v>
      </c>
      <c r="C9264" t="s">
        <v>4731</v>
      </c>
      <c r="D9264">
        <v>4</v>
      </c>
    </row>
    <row r="9265" spans="1:4" x14ac:dyDescent="0.25">
      <c r="A9265" t="s">
        <v>1160</v>
      </c>
      <c r="B9265" t="s">
        <v>6278</v>
      </c>
      <c r="C9265" t="s">
        <v>1046</v>
      </c>
      <c r="D9265">
        <v>6</v>
      </c>
    </row>
    <row r="9266" spans="1:4" x14ac:dyDescent="0.25">
      <c r="A9266" t="s">
        <v>1160</v>
      </c>
      <c r="B9266" t="s">
        <v>6278</v>
      </c>
      <c r="C9266" t="s">
        <v>9</v>
      </c>
      <c r="D9266">
        <v>0</v>
      </c>
    </row>
    <row r="9267" spans="1:4" x14ac:dyDescent="0.25">
      <c r="A9267" t="s">
        <v>1160</v>
      </c>
      <c r="B9267" t="s">
        <v>6278</v>
      </c>
      <c r="C9267" t="s">
        <v>4733</v>
      </c>
      <c r="D9267">
        <v>0</v>
      </c>
    </row>
    <row r="9268" spans="1:4" x14ac:dyDescent="0.25">
      <c r="A9268" t="s">
        <v>1160</v>
      </c>
      <c r="B9268" t="s">
        <v>6278</v>
      </c>
      <c r="C9268" t="s">
        <v>4734</v>
      </c>
      <c r="D9268">
        <v>0</v>
      </c>
    </row>
    <row r="9269" spans="1:4" x14ac:dyDescent="0.25">
      <c r="A9269" t="s">
        <v>1160</v>
      </c>
      <c r="B9269" t="s">
        <v>6278</v>
      </c>
      <c r="C9269" t="s">
        <v>4735</v>
      </c>
      <c r="D9269">
        <v>0</v>
      </c>
    </row>
    <row r="9270" spans="1:4" x14ac:dyDescent="0.25">
      <c r="A9270" t="s">
        <v>1160</v>
      </c>
      <c r="B9270" t="s">
        <v>6278</v>
      </c>
      <c r="C9270" t="s">
        <v>1081</v>
      </c>
      <c r="D9270" t="s">
        <v>3111</v>
      </c>
    </row>
    <row r="9271" spans="1:4" x14ac:dyDescent="0.25">
      <c r="A9271" t="s">
        <v>1160</v>
      </c>
      <c r="B9271" t="s">
        <v>2210</v>
      </c>
      <c r="C9271" t="s">
        <v>4725</v>
      </c>
      <c r="D9271">
        <v>618</v>
      </c>
    </row>
    <row r="9272" spans="1:4" x14ac:dyDescent="0.25">
      <c r="A9272" t="s">
        <v>1160</v>
      </c>
      <c r="B9272" t="s">
        <v>2210</v>
      </c>
      <c r="C9272" t="s">
        <v>1083</v>
      </c>
      <c r="D9272" t="b">
        <v>1</v>
      </c>
    </row>
    <row r="9273" spans="1:4" x14ac:dyDescent="0.25">
      <c r="A9273" t="s">
        <v>1160</v>
      </c>
      <c r="B9273" t="s">
        <v>2210</v>
      </c>
      <c r="C9273" t="s">
        <v>4726</v>
      </c>
      <c r="D9273" t="b">
        <v>1</v>
      </c>
    </row>
    <row r="9274" spans="1:4" x14ac:dyDescent="0.25">
      <c r="A9274" t="s">
        <v>1160</v>
      </c>
      <c r="B9274" t="s">
        <v>2210</v>
      </c>
      <c r="C9274" t="s">
        <v>4727</v>
      </c>
      <c r="D9274" t="b">
        <v>1</v>
      </c>
    </row>
    <row r="9275" spans="1:4" x14ac:dyDescent="0.25">
      <c r="A9275" t="s">
        <v>1160</v>
      </c>
      <c r="B9275" t="s">
        <v>2210</v>
      </c>
      <c r="C9275" t="s">
        <v>4728</v>
      </c>
      <c r="D9275" t="b">
        <v>1</v>
      </c>
    </row>
    <row r="9276" spans="1:4" x14ac:dyDescent="0.25">
      <c r="A9276" t="s">
        <v>1160</v>
      </c>
      <c r="B9276" t="s">
        <v>2210</v>
      </c>
      <c r="C9276" t="s">
        <v>2454</v>
      </c>
      <c r="D9276" t="b">
        <v>0</v>
      </c>
    </row>
    <row r="9277" spans="1:4" x14ac:dyDescent="0.25">
      <c r="A9277" t="s">
        <v>1160</v>
      </c>
      <c r="B9277" t="s">
        <v>2210</v>
      </c>
      <c r="C9277" t="s">
        <v>4729</v>
      </c>
      <c r="D9277">
        <v>3</v>
      </c>
    </row>
    <row r="9278" spans="1:4" x14ac:dyDescent="0.25">
      <c r="A9278" t="s">
        <v>1160</v>
      </c>
      <c r="B9278" t="s">
        <v>2210</v>
      </c>
      <c r="C9278" t="s">
        <v>4730</v>
      </c>
      <c r="D9278">
        <v>0</v>
      </c>
    </row>
    <row r="9279" spans="1:4" x14ac:dyDescent="0.25">
      <c r="A9279" t="s">
        <v>1160</v>
      </c>
      <c r="B9279" t="s">
        <v>2210</v>
      </c>
      <c r="C9279" t="s">
        <v>4731</v>
      </c>
      <c r="D9279">
        <v>4</v>
      </c>
    </row>
    <row r="9280" spans="1:4" x14ac:dyDescent="0.25">
      <c r="A9280" t="s">
        <v>1160</v>
      </c>
      <c r="B9280" t="s">
        <v>2210</v>
      </c>
      <c r="C9280" t="s">
        <v>1046</v>
      </c>
      <c r="D9280">
        <v>6</v>
      </c>
    </row>
    <row r="9281" spans="1:4" x14ac:dyDescent="0.25">
      <c r="A9281" t="s">
        <v>1160</v>
      </c>
      <c r="B9281" t="s">
        <v>2210</v>
      </c>
      <c r="C9281" t="s">
        <v>9</v>
      </c>
      <c r="D9281">
        <v>0</v>
      </c>
    </row>
    <row r="9282" spans="1:4" x14ac:dyDescent="0.25">
      <c r="A9282" t="s">
        <v>1160</v>
      </c>
      <c r="B9282" t="s">
        <v>2210</v>
      </c>
      <c r="C9282" t="s">
        <v>4733</v>
      </c>
      <c r="D9282">
        <v>1</v>
      </c>
    </row>
    <row r="9283" spans="1:4" x14ac:dyDescent="0.25">
      <c r="A9283" t="s">
        <v>1160</v>
      </c>
      <c r="B9283" t="s">
        <v>2210</v>
      </c>
      <c r="C9283" t="s">
        <v>4734</v>
      </c>
      <c r="D9283">
        <v>505</v>
      </c>
    </row>
    <row r="9284" spans="1:4" x14ac:dyDescent="0.25">
      <c r="A9284" t="s">
        <v>1160</v>
      </c>
      <c r="B9284" t="s">
        <v>2210</v>
      </c>
      <c r="C9284" t="s">
        <v>4735</v>
      </c>
      <c r="D9284">
        <v>0</v>
      </c>
    </row>
    <row r="9285" spans="1:4" x14ac:dyDescent="0.25">
      <c r="A9285" t="s">
        <v>1160</v>
      </c>
      <c r="B9285" t="s">
        <v>2210</v>
      </c>
      <c r="C9285" t="s">
        <v>1081</v>
      </c>
      <c r="D9285" t="s">
        <v>3111</v>
      </c>
    </row>
    <row r="9286" spans="1:4" x14ac:dyDescent="0.25">
      <c r="A9286" t="s">
        <v>1160</v>
      </c>
      <c r="B9286" t="s">
        <v>6279</v>
      </c>
      <c r="C9286" t="s">
        <v>4725</v>
      </c>
      <c r="D9286">
        <v>619</v>
      </c>
    </row>
    <row r="9287" spans="1:4" x14ac:dyDescent="0.25">
      <c r="A9287" t="s">
        <v>1160</v>
      </c>
      <c r="B9287" t="s">
        <v>6279</v>
      </c>
      <c r="C9287" t="s">
        <v>1083</v>
      </c>
      <c r="D9287" t="b">
        <v>1</v>
      </c>
    </row>
    <row r="9288" spans="1:4" x14ac:dyDescent="0.25">
      <c r="A9288" t="s">
        <v>1160</v>
      </c>
      <c r="B9288" t="s">
        <v>6279</v>
      </c>
      <c r="C9288" t="s">
        <v>4726</v>
      </c>
      <c r="D9288" t="b">
        <v>0</v>
      </c>
    </row>
    <row r="9289" spans="1:4" x14ac:dyDescent="0.25">
      <c r="A9289" t="s">
        <v>1160</v>
      </c>
      <c r="B9289" t="s">
        <v>6279</v>
      </c>
      <c r="C9289" t="s">
        <v>4727</v>
      </c>
      <c r="D9289" t="b">
        <v>0</v>
      </c>
    </row>
    <row r="9290" spans="1:4" x14ac:dyDescent="0.25">
      <c r="A9290" t="s">
        <v>1160</v>
      </c>
      <c r="B9290" t="s">
        <v>6279</v>
      </c>
      <c r="C9290" t="s">
        <v>4728</v>
      </c>
      <c r="D9290" t="b">
        <v>1</v>
      </c>
    </row>
    <row r="9291" spans="1:4" x14ac:dyDescent="0.25">
      <c r="A9291" t="s">
        <v>1160</v>
      </c>
      <c r="B9291" t="s">
        <v>6279</v>
      </c>
      <c r="C9291" t="s">
        <v>2454</v>
      </c>
      <c r="D9291" t="b">
        <v>0</v>
      </c>
    </row>
    <row r="9292" spans="1:4" x14ac:dyDescent="0.25">
      <c r="A9292" t="s">
        <v>1160</v>
      </c>
      <c r="B9292" t="s">
        <v>6279</v>
      </c>
      <c r="C9292" t="s">
        <v>4729</v>
      </c>
      <c r="D9292">
        <v>0</v>
      </c>
    </row>
    <row r="9293" spans="1:4" x14ac:dyDescent="0.25">
      <c r="A9293" t="s">
        <v>1160</v>
      </c>
      <c r="B9293" t="s">
        <v>6279</v>
      </c>
      <c r="C9293" t="s">
        <v>4730</v>
      </c>
      <c r="D9293">
        <v>0</v>
      </c>
    </row>
    <row r="9294" spans="1:4" x14ac:dyDescent="0.25">
      <c r="A9294" t="s">
        <v>1160</v>
      </c>
      <c r="B9294" t="s">
        <v>6279</v>
      </c>
      <c r="C9294" t="s">
        <v>4731</v>
      </c>
      <c r="D9294">
        <v>0</v>
      </c>
    </row>
    <row r="9295" spans="1:4" x14ac:dyDescent="0.25">
      <c r="A9295" t="s">
        <v>1160</v>
      </c>
      <c r="B9295" t="s">
        <v>6279</v>
      </c>
      <c r="C9295" t="s">
        <v>1046</v>
      </c>
      <c r="D9295">
        <v>0</v>
      </c>
    </row>
    <row r="9296" spans="1:4" x14ac:dyDescent="0.25">
      <c r="A9296" t="s">
        <v>1160</v>
      </c>
      <c r="B9296" t="s">
        <v>6279</v>
      </c>
      <c r="C9296" t="s">
        <v>9</v>
      </c>
      <c r="D9296">
        <v>0</v>
      </c>
    </row>
    <row r="9297" spans="1:4" x14ac:dyDescent="0.25">
      <c r="A9297" t="s">
        <v>1160</v>
      </c>
      <c r="B9297" t="s">
        <v>6279</v>
      </c>
      <c r="C9297" t="s">
        <v>4733</v>
      </c>
      <c r="D9297">
        <v>1</v>
      </c>
    </row>
    <row r="9298" spans="1:4" x14ac:dyDescent="0.25">
      <c r="A9298" t="s">
        <v>1160</v>
      </c>
      <c r="B9298" t="s">
        <v>6279</v>
      </c>
      <c r="C9298" t="s">
        <v>4734</v>
      </c>
      <c r="D9298">
        <v>506</v>
      </c>
    </row>
    <row r="9299" spans="1:4" x14ac:dyDescent="0.25">
      <c r="A9299" t="s">
        <v>1160</v>
      </c>
      <c r="B9299" t="s">
        <v>6279</v>
      </c>
      <c r="C9299" t="s">
        <v>4735</v>
      </c>
      <c r="D9299">
        <v>0</v>
      </c>
    </row>
    <row r="9300" spans="1:4" x14ac:dyDescent="0.25">
      <c r="A9300" t="s">
        <v>1160</v>
      </c>
      <c r="B9300" t="s">
        <v>6279</v>
      </c>
      <c r="C9300" t="s">
        <v>1081</v>
      </c>
      <c r="D9300" t="s">
        <v>3111</v>
      </c>
    </row>
    <row r="9301" spans="1:4" x14ac:dyDescent="0.25">
      <c r="A9301" t="s">
        <v>1160</v>
      </c>
      <c r="B9301" t="s">
        <v>6280</v>
      </c>
      <c r="C9301" t="s">
        <v>4725</v>
      </c>
      <c r="D9301">
        <v>620</v>
      </c>
    </row>
    <row r="9302" spans="1:4" x14ac:dyDescent="0.25">
      <c r="A9302" t="s">
        <v>1160</v>
      </c>
      <c r="B9302" t="s">
        <v>6280</v>
      </c>
      <c r="C9302" t="s">
        <v>1083</v>
      </c>
      <c r="D9302" t="b">
        <v>1</v>
      </c>
    </row>
    <row r="9303" spans="1:4" x14ac:dyDescent="0.25">
      <c r="A9303" t="s">
        <v>1160</v>
      </c>
      <c r="B9303" t="s">
        <v>6280</v>
      </c>
      <c r="C9303" t="s">
        <v>4726</v>
      </c>
      <c r="D9303" t="b">
        <v>1</v>
      </c>
    </row>
    <row r="9304" spans="1:4" x14ac:dyDescent="0.25">
      <c r="A9304" t="s">
        <v>1160</v>
      </c>
      <c r="B9304" t="s">
        <v>6280</v>
      </c>
      <c r="C9304" t="s">
        <v>4727</v>
      </c>
      <c r="D9304" t="b">
        <v>1</v>
      </c>
    </row>
    <row r="9305" spans="1:4" x14ac:dyDescent="0.25">
      <c r="A9305" t="s">
        <v>1160</v>
      </c>
      <c r="B9305" t="s">
        <v>6280</v>
      </c>
      <c r="C9305" t="s">
        <v>4728</v>
      </c>
      <c r="D9305" t="b">
        <v>1</v>
      </c>
    </row>
    <row r="9306" spans="1:4" x14ac:dyDescent="0.25">
      <c r="A9306" t="s">
        <v>1160</v>
      </c>
      <c r="B9306" t="s">
        <v>6280</v>
      </c>
      <c r="C9306" t="s">
        <v>2454</v>
      </c>
      <c r="D9306" t="b">
        <v>0</v>
      </c>
    </row>
    <row r="9307" spans="1:4" x14ac:dyDescent="0.25">
      <c r="A9307" t="s">
        <v>1160</v>
      </c>
      <c r="B9307" t="s">
        <v>6280</v>
      </c>
      <c r="C9307" t="s">
        <v>4729</v>
      </c>
      <c r="D9307">
        <v>3</v>
      </c>
    </row>
    <row r="9308" spans="1:4" x14ac:dyDescent="0.25">
      <c r="A9308" t="s">
        <v>1160</v>
      </c>
      <c r="B9308" t="s">
        <v>6280</v>
      </c>
      <c r="C9308" t="s">
        <v>4730</v>
      </c>
      <c r="D9308">
        <v>0</v>
      </c>
    </row>
    <row r="9309" spans="1:4" x14ac:dyDescent="0.25">
      <c r="A9309" t="s">
        <v>1160</v>
      </c>
      <c r="B9309" t="s">
        <v>6280</v>
      </c>
      <c r="C9309" t="s">
        <v>4731</v>
      </c>
      <c r="D9309">
        <v>4</v>
      </c>
    </row>
    <row r="9310" spans="1:4" x14ac:dyDescent="0.25">
      <c r="A9310" t="s">
        <v>1160</v>
      </c>
      <c r="B9310" t="s">
        <v>6280</v>
      </c>
      <c r="C9310" t="s">
        <v>1046</v>
      </c>
      <c r="D9310">
        <v>6</v>
      </c>
    </row>
    <row r="9311" spans="1:4" x14ac:dyDescent="0.25">
      <c r="A9311" t="s">
        <v>1160</v>
      </c>
      <c r="B9311" t="s">
        <v>6280</v>
      </c>
      <c r="C9311" t="s">
        <v>9</v>
      </c>
      <c r="D9311">
        <v>0</v>
      </c>
    </row>
    <row r="9312" spans="1:4" x14ac:dyDescent="0.25">
      <c r="A9312" t="s">
        <v>1160</v>
      </c>
      <c r="B9312" t="s">
        <v>6280</v>
      </c>
      <c r="C9312" t="s">
        <v>4733</v>
      </c>
      <c r="D9312">
        <v>1</v>
      </c>
    </row>
    <row r="9313" spans="1:4" x14ac:dyDescent="0.25">
      <c r="A9313" t="s">
        <v>1160</v>
      </c>
      <c r="B9313" t="s">
        <v>6280</v>
      </c>
      <c r="C9313" t="s">
        <v>4734</v>
      </c>
      <c r="D9313">
        <v>507</v>
      </c>
    </row>
    <row r="9314" spans="1:4" x14ac:dyDescent="0.25">
      <c r="A9314" t="s">
        <v>1160</v>
      </c>
      <c r="B9314" t="s">
        <v>6280</v>
      </c>
      <c r="C9314" t="s">
        <v>4735</v>
      </c>
      <c r="D9314">
        <v>0</v>
      </c>
    </row>
    <row r="9315" spans="1:4" x14ac:dyDescent="0.25">
      <c r="A9315" t="s">
        <v>1160</v>
      </c>
      <c r="B9315" t="s">
        <v>6280</v>
      </c>
      <c r="C9315" t="s">
        <v>1081</v>
      </c>
      <c r="D9315" t="s">
        <v>3111</v>
      </c>
    </row>
    <row r="9316" spans="1:4" x14ac:dyDescent="0.25">
      <c r="A9316" t="s">
        <v>1160</v>
      </c>
      <c r="B9316" t="s">
        <v>6281</v>
      </c>
      <c r="C9316" t="s">
        <v>4725</v>
      </c>
      <c r="D9316">
        <v>621</v>
      </c>
    </row>
    <row r="9317" spans="1:4" x14ac:dyDescent="0.25">
      <c r="A9317" t="s">
        <v>1160</v>
      </c>
      <c r="B9317" t="s">
        <v>6281</v>
      </c>
      <c r="C9317" t="s">
        <v>1083</v>
      </c>
      <c r="D9317" t="b">
        <v>1</v>
      </c>
    </row>
    <row r="9318" spans="1:4" x14ac:dyDescent="0.25">
      <c r="A9318" t="s">
        <v>1160</v>
      </c>
      <c r="B9318" t="s">
        <v>6281</v>
      </c>
      <c r="C9318" t="s">
        <v>4726</v>
      </c>
      <c r="D9318" t="b">
        <v>1</v>
      </c>
    </row>
    <row r="9319" spans="1:4" x14ac:dyDescent="0.25">
      <c r="A9319" t="s">
        <v>1160</v>
      </c>
      <c r="B9319" t="s">
        <v>6281</v>
      </c>
      <c r="C9319" t="s">
        <v>4727</v>
      </c>
      <c r="D9319" t="b">
        <v>1</v>
      </c>
    </row>
    <row r="9320" spans="1:4" x14ac:dyDescent="0.25">
      <c r="A9320" t="s">
        <v>1160</v>
      </c>
      <c r="B9320" t="s">
        <v>6281</v>
      </c>
      <c r="C9320" t="s">
        <v>4728</v>
      </c>
      <c r="D9320" t="b">
        <v>1</v>
      </c>
    </row>
    <row r="9321" spans="1:4" x14ac:dyDescent="0.25">
      <c r="A9321" t="s">
        <v>1160</v>
      </c>
      <c r="B9321" t="s">
        <v>6281</v>
      </c>
      <c r="C9321" t="s">
        <v>2454</v>
      </c>
      <c r="D9321" t="b">
        <v>0</v>
      </c>
    </row>
    <row r="9322" spans="1:4" x14ac:dyDescent="0.25">
      <c r="A9322" t="s">
        <v>1160</v>
      </c>
      <c r="B9322" t="s">
        <v>6281</v>
      </c>
      <c r="C9322" t="s">
        <v>4729</v>
      </c>
      <c r="D9322">
        <v>3</v>
      </c>
    </row>
    <row r="9323" spans="1:4" x14ac:dyDescent="0.25">
      <c r="A9323" t="s">
        <v>1160</v>
      </c>
      <c r="B9323" t="s">
        <v>6281</v>
      </c>
      <c r="C9323" t="s">
        <v>4730</v>
      </c>
      <c r="D9323">
        <v>0</v>
      </c>
    </row>
    <row r="9324" spans="1:4" x14ac:dyDescent="0.25">
      <c r="A9324" t="s">
        <v>1160</v>
      </c>
      <c r="B9324" t="s">
        <v>6281</v>
      </c>
      <c r="C9324" t="s">
        <v>4731</v>
      </c>
      <c r="D9324">
        <v>0</v>
      </c>
    </row>
    <row r="9325" spans="1:4" x14ac:dyDescent="0.25">
      <c r="A9325" t="s">
        <v>1160</v>
      </c>
      <c r="B9325" t="s">
        <v>6281</v>
      </c>
      <c r="C9325" t="s">
        <v>1046</v>
      </c>
      <c r="D9325">
        <v>6</v>
      </c>
    </row>
    <row r="9326" spans="1:4" x14ac:dyDescent="0.25">
      <c r="A9326" t="s">
        <v>1160</v>
      </c>
      <c r="B9326" t="s">
        <v>6281</v>
      </c>
      <c r="C9326" t="s">
        <v>9</v>
      </c>
      <c r="D9326">
        <v>0</v>
      </c>
    </row>
    <row r="9327" spans="1:4" x14ac:dyDescent="0.25">
      <c r="A9327" t="s">
        <v>1160</v>
      </c>
      <c r="B9327" t="s">
        <v>6281</v>
      </c>
      <c r="C9327" t="s">
        <v>4733</v>
      </c>
      <c r="D9327">
        <v>1</v>
      </c>
    </row>
    <row r="9328" spans="1:4" x14ac:dyDescent="0.25">
      <c r="A9328" t="s">
        <v>1160</v>
      </c>
      <c r="B9328" t="s">
        <v>6281</v>
      </c>
      <c r="C9328" t="s">
        <v>4734</v>
      </c>
      <c r="D9328">
        <v>489</v>
      </c>
    </row>
    <row r="9329" spans="1:4" x14ac:dyDescent="0.25">
      <c r="A9329" t="s">
        <v>1160</v>
      </c>
      <c r="B9329" t="s">
        <v>6281</v>
      </c>
      <c r="C9329" t="s">
        <v>4735</v>
      </c>
      <c r="D9329">
        <v>0</v>
      </c>
    </row>
    <row r="9330" spans="1:4" x14ac:dyDescent="0.25">
      <c r="A9330" t="s">
        <v>1160</v>
      </c>
      <c r="B9330" t="s">
        <v>6281</v>
      </c>
      <c r="C9330" t="s">
        <v>1081</v>
      </c>
      <c r="D9330" t="s">
        <v>3111</v>
      </c>
    </row>
    <row r="9331" spans="1:4" x14ac:dyDescent="0.25">
      <c r="A9331" t="s">
        <v>1160</v>
      </c>
      <c r="B9331" t="s">
        <v>6282</v>
      </c>
      <c r="C9331" t="s">
        <v>4725</v>
      </c>
      <c r="D9331">
        <v>622</v>
      </c>
    </row>
    <row r="9332" spans="1:4" x14ac:dyDescent="0.25">
      <c r="A9332" t="s">
        <v>1160</v>
      </c>
      <c r="B9332" t="s">
        <v>6282</v>
      </c>
      <c r="C9332" t="s">
        <v>1083</v>
      </c>
      <c r="D9332" t="b">
        <v>1</v>
      </c>
    </row>
    <row r="9333" spans="1:4" x14ac:dyDescent="0.25">
      <c r="A9333" t="s">
        <v>1160</v>
      </c>
      <c r="B9333" t="s">
        <v>6282</v>
      </c>
      <c r="C9333" t="s">
        <v>4726</v>
      </c>
      <c r="D9333" t="b">
        <v>1</v>
      </c>
    </row>
    <row r="9334" spans="1:4" x14ac:dyDescent="0.25">
      <c r="A9334" t="s">
        <v>1160</v>
      </c>
      <c r="B9334" t="s">
        <v>6282</v>
      </c>
      <c r="C9334" t="s">
        <v>4727</v>
      </c>
      <c r="D9334" t="b">
        <v>1</v>
      </c>
    </row>
    <row r="9335" spans="1:4" x14ac:dyDescent="0.25">
      <c r="A9335" t="s">
        <v>1160</v>
      </c>
      <c r="B9335" t="s">
        <v>6282</v>
      </c>
      <c r="C9335" t="s">
        <v>4728</v>
      </c>
      <c r="D9335" t="b">
        <v>0</v>
      </c>
    </row>
    <row r="9336" spans="1:4" x14ac:dyDescent="0.25">
      <c r="A9336" t="s">
        <v>1160</v>
      </c>
      <c r="B9336" t="s">
        <v>6282</v>
      </c>
      <c r="C9336" t="s">
        <v>2454</v>
      </c>
      <c r="D9336" t="b">
        <v>0</v>
      </c>
    </row>
    <row r="9337" spans="1:4" x14ac:dyDescent="0.25">
      <c r="A9337" t="s">
        <v>1160</v>
      </c>
      <c r="B9337" t="s">
        <v>6282</v>
      </c>
      <c r="C9337" t="s">
        <v>4729</v>
      </c>
      <c r="D9337">
        <v>3</v>
      </c>
    </row>
    <row r="9338" spans="1:4" x14ac:dyDescent="0.25">
      <c r="A9338" t="s">
        <v>1160</v>
      </c>
      <c r="B9338" t="s">
        <v>6282</v>
      </c>
      <c r="C9338" t="s">
        <v>4730</v>
      </c>
      <c r="D9338">
        <v>0</v>
      </c>
    </row>
    <row r="9339" spans="1:4" x14ac:dyDescent="0.25">
      <c r="A9339" t="s">
        <v>1160</v>
      </c>
      <c r="B9339" t="s">
        <v>6282</v>
      </c>
      <c r="C9339" t="s">
        <v>4731</v>
      </c>
      <c r="D9339">
        <v>4</v>
      </c>
    </row>
    <row r="9340" spans="1:4" x14ac:dyDescent="0.25">
      <c r="A9340" t="s">
        <v>1160</v>
      </c>
      <c r="B9340" t="s">
        <v>6282</v>
      </c>
      <c r="C9340" t="s">
        <v>1046</v>
      </c>
      <c r="D9340">
        <v>6</v>
      </c>
    </row>
    <row r="9341" spans="1:4" x14ac:dyDescent="0.25">
      <c r="A9341" t="s">
        <v>1160</v>
      </c>
      <c r="B9341" t="s">
        <v>6282</v>
      </c>
      <c r="C9341" t="s">
        <v>9</v>
      </c>
      <c r="D9341">
        <v>0</v>
      </c>
    </row>
    <row r="9342" spans="1:4" x14ac:dyDescent="0.25">
      <c r="A9342" t="s">
        <v>1160</v>
      </c>
      <c r="B9342" t="s">
        <v>6282</v>
      </c>
      <c r="C9342" t="s">
        <v>4733</v>
      </c>
      <c r="D9342">
        <v>1</v>
      </c>
    </row>
    <row r="9343" spans="1:4" x14ac:dyDescent="0.25">
      <c r="A9343" t="s">
        <v>1160</v>
      </c>
      <c r="B9343" t="s">
        <v>6282</v>
      </c>
      <c r="C9343" t="s">
        <v>4734</v>
      </c>
      <c r="D9343">
        <v>134</v>
      </c>
    </row>
    <row r="9344" spans="1:4" x14ac:dyDescent="0.25">
      <c r="A9344" t="s">
        <v>1160</v>
      </c>
      <c r="B9344" t="s">
        <v>6282</v>
      </c>
      <c r="C9344" t="s">
        <v>4735</v>
      </c>
      <c r="D9344">
        <v>0</v>
      </c>
    </row>
    <row r="9345" spans="1:4" x14ac:dyDescent="0.25">
      <c r="A9345" t="s">
        <v>1160</v>
      </c>
      <c r="B9345" t="s">
        <v>6282</v>
      </c>
      <c r="C9345" t="s">
        <v>1081</v>
      </c>
      <c r="D9345" t="s">
        <v>3111</v>
      </c>
    </row>
    <row r="9346" spans="1:4" x14ac:dyDescent="0.25">
      <c r="A9346" t="s">
        <v>1160</v>
      </c>
      <c r="B9346" t="s">
        <v>6283</v>
      </c>
      <c r="C9346" t="s">
        <v>4725</v>
      </c>
      <c r="D9346">
        <v>623</v>
      </c>
    </row>
    <row r="9347" spans="1:4" x14ac:dyDescent="0.25">
      <c r="A9347" t="s">
        <v>1160</v>
      </c>
      <c r="B9347" t="s">
        <v>6283</v>
      </c>
      <c r="C9347" t="s">
        <v>1083</v>
      </c>
      <c r="D9347" t="b">
        <v>1</v>
      </c>
    </row>
    <row r="9348" spans="1:4" x14ac:dyDescent="0.25">
      <c r="A9348" t="s">
        <v>1160</v>
      </c>
      <c r="B9348" t="s">
        <v>6283</v>
      </c>
      <c r="C9348" t="s">
        <v>4726</v>
      </c>
      <c r="D9348" t="b">
        <v>0</v>
      </c>
    </row>
    <row r="9349" spans="1:4" x14ac:dyDescent="0.25">
      <c r="A9349" t="s">
        <v>1160</v>
      </c>
      <c r="B9349" t="s">
        <v>6283</v>
      </c>
      <c r="C9349" t="s">
        <v>4727</v>
      </c>
      <c r="D9349" t="b">
        <v>0</v>
      </c>
    </row>
    <row r="9350" spans="1:4" x14ac:dyDescent="0.25">
      <c r="A9350" t="s">
        <v>1160</v>
      </c>
      <c r="B9350" t="s">
        <v>6283</v>
      </c>
      <c r="C9350" t="s">
        <v>4728</v>
      </c>
      <c r="D9350" t="b">
        <v>1</v>
      </c>
    </row>
    <row r="9351" spans="1:4" x14ac:dyDescent="0.25">
      <c r="A9351" t="s">
        <v>1160</v>
      </c>
      <c r="B9351" t="s">
        <v>6283</v>
      </c>
      <c r="C9351" t="s">
        <v>2454</v>
      </c>
      <c r="D9351" t="b">
        <v>0</v>
      </c>
    </row>
    <row r="9352" spans="1:4" x14ac:dyDescent="0.25">
      <c r="A9352" t="s">
        <v>1160</v>
      </c>
      <c r="B9352" t="s">
        <v>6283</v>
      </c>
      <c r="C9352" t="s">
        <v>4729</v>
      </c>
      <c r="D9352">
        <v>0</v>
      </c>
    </row>
    <row r="9353" spans="1:4" x14ac:dyDescent="0.25">
      <c r="A9353" t="s">
        <v>1160</v>
      </c>
      <c r="B9353" t="s">
        <v>6283</v>
      </c>
      <c r="C9353" t="s">
        <v>4730</v>
      </c>
      <c r="D9353">
        <v>0</v>
      </c>
    </row>
    <row r="9354" spans="1:4" x14ac:dyDescent="0.25">
      <c r="A9354" t="s">
        <v>1160</v>
      </c>
      <c r="B9354" t="s">
        <v>6283</v>
      </c>
      <c r="C9354" t="s">
        <v>4731</v>
      </c>
      <c r="D9354">
        <v>0</v>
      </c>
    </row>
    <row r="9355" spans="1:4" x14ac:dyDescent="0.25">
      <c r="A9355" t="s">
        <v>1160</v>
      </c>
      <c r="B9355" t="s">
        <v>6283</v>
      </c>
      <c r="C9355" t="s">
        <v>1046</v>
      </c>
      <c r="D9355">
        <v>0</v>
      </c>
    </row>
    <row r="9356" spans="1:4" x14ac:dyDescent="0.25">
      <c r="A9356" t="s">
        <v>1160</v>
      </c>
      <c r="B9356" t="s">
        <v>6283</v>
      </c>
      <c r="C9356" t="s">
        <v>9</v>
      </c>
      <c r="D9356">
        <v>0</v>
      </c>
    </row>
    <row r="9357" spans="1:4" x14ac:dyDescent="0.25">
      <c r="A9357" t="s">
        <v>1160</v>
      </c>
      <c r="B9357" t="s">
        <v>6283</v>
      </c>
      <c r="C9357" t="s">
        <v>4733</v>
      </c>
      <c r="D9357">
        <v>1</v>
      </c>
    </row>
    <row r="9358" spans="1:4" x14ac:dyDescent="0.25">
      <c r="A9358" t="s">
        <v>1160</v>
      </c>
      <c r="B9358" t="s">
        <v>6283</v>
      </c>
      <c r="C9358" t="s">
        <v>4734</v>
      </c>
      <c r="D9358">
        <v>498</v>
      </c>
    </row>
    <row r="9359" spans="1:4" x14ac:dyDescent="0.25">
      <c r="A9359" t="s">
        <v>1160</v>
      </c>
      <c r="B9359" t="s">
        <v>6283</v>
      </c>
      <c r="C9359" t="s">
        <v>4735</v>
      </c>
      <c r="D9359">
        <v>0</v>
      </c>
    </row>
    <row r="9360" spans="1:4" x14ac:dyDescent="0.25">
      <c r="A9360" t="s">
        <v>1160</v>
      </c>
      <c r="B9360" t="s">
        <v>6283</v>
      </c>
      <c r="C9360" t="s">
        <v>1081</v>
      </c>
      <c r="D9360" t="s">
        <v>3111</v>
      </c>
    </row>
    <row r="9361" spans="1:4" x14ac:dyDescent="0.25">
      <c r="A9361" t="s">
        <v>1160</v>
      </c>
      <c r="B9361" t="s">
        <v>2211</v>
      </c>
      <c r="C9361" t="s">
        <v>4725</v>
      </c>
      <c r="D9361">
        <v>624</v>
      </c>
    </row>
    <row r="9362" spans="1:4" x14ac:dyDescent="0.25">
      <c r="A9362" t="s">
        <v>1160</v>
      </c>
      <c r="B9362" t="s">
        <v>2211</v>
      </c>
      <c r="C9362" t="s">
        <v>1083</v>
      </c>
      <c r="D9362" t="b">
        <v>0</v>
      </c>
    </row>
    <row r="9363" spans="1:4" x14ac:dyDescent="0.25">
      <c r="A9363" t="s">
        <v>1160</v>
      </c>
      <c r="B9363" t="s">
        <v>2211</v>
      </c>
      <c r="C9363" t="s">
        <v>4726</v>
      </c>
      <c r="D9363" t="b">
        <v>0</v>
      </c>
    </row>
    <row r="9364" spans="1:4" x14ac:dyDescent="0.25">
      <c r="A9364" t="s">
        <v>1160</v>
      </c>
      <c r="B9364" t="s">
        <v>2211</v>
      </c>
      <c r="C9364" t="s">
        <v>4727</v>
      </c>
      <c r="D9364" t="b">
        <v>0</v>
      </c>
    </row>
    <row r="9365" spans="1:4" x14ac:dyDescent="0.25">
      <c r="A9365" t="s">
        <v>1160</v>
      </c>
      <c r="B9365" t="s">
        <v>2211</v>
      </c>
      <c r="C9365" t="s">
        <v>4728</v>
      </c>
      <c r="D9365" t="b">
        <v>0</v>
      </c>
    </row>
    <row r="9366" spans="1:4" x14ac:dyDescent="0.25">
      <c r="A9366" t="s">
        <v>1160</v>
      </c>
      <c r="B9366" t="s">
        <v>2211</v>
      </c>
      <c r="C9366" t="s">
        <v>2454</v>
      </c>
      <c r="D9366" t="b">
        <v>0</v>
      </c>
    </row>
    <row r="9367" spans="1:4" x14ac:dyDescent="0.25">
      <c r="A9367" t="s">
        <v>1160</v>
      </c>
      <c r="B9367" t="s">
        <v>2211</v>
      </c>
      <c r="C9367" t="s">
        <v>4729</v>
      </c>
      <c r="D9367">
        <v>0</v>
      </c>
    </row>
    <row r="9368" spans="1:4" x14ac:dyDescent="0.25">
      <c r="A9368" t="s">
        <v>1160</v>
      </c>
      <c r="B9368" t="s">
        <v>2211</v>
      </c>
      <c r="C9368" t="s">
        <v>4730</v>
      </c>
      <c r="D9368">
        <v>0</v>
      </c>
    </row>
    <row r="9369" spans="1:4" x14ac:dyDescent="0.25">
      <c r="A9369" t="s">
        <v>1160</v>
      </c>
      <c r="B9369" t="s">
        <v>2211</v>
      </c>
      <c r="C9369" t="s">
        <v>4731</v>
      </c>
      <c r="D9369">
        <v>0</v>
      </c>
    </row>
    <row r="9370" spans="1:4" x14ac:dyDescent="0.25">
      <c r="A9370" t="s">
        <v>1160</v>
      </c>
      <c r="B9370" t="s">
        <v>2211</v>
      </c>
      <c r="C9370" t="s">
        <v>1046</v>
      </c>
      <c r="D9370">
        <v>0</v>
      </c>
    </row>
    <row r="9371" spans="1:4" x14ac:dyDescent="0.25">
      <c r="A9371" t="s">
        <v>1160</v>
      </c>
      <c r="B9371" t="s">
        <v>2211</v>
      </c>
      <c r="C9371" t="s">
        <v>9</v>
      </c>
      <c r="D9371">
        <v>0</v>
      </c>
    </row>
    <row r="9372" spans="1:4" x14ac:dyDescent="0.25">
      <c r="A9372" t="s">
        <v>1160</v>
      </c>
      <c r="B9372" t="s">
        <v>2211</v>
      </c>
      <c r="C9372" t="s">
        <v>4733</v>
      </c>
      <c r="D9372">
        <v>0</v>
      </c>
    </row>
    <row r="9373" spans="1:4" x14ac:dyDescent="0.25">
      <c r="A9373" t="s">
        <v>1160</v>
      </c>
      <c r="B9373" t="s">
        <v>2211</v>
      </c>
      <c r="C9373" t="s">
        <v>4734</v>
      </c>
      <c r="D9373">
        <v>0</v>
      </c>
    </row>
    <row r="9374" spans="1:4" x14ac:dyDescent="0.25">
      <c r="A9374" t="s">
        <v>1160</v>
      </c>
      <c r="B9374" t="s">
        <v>2211</v>
      </c>
      <c r="C9374" t="s">
        <v>4735</v>
      </c>
      <c r="D9374">
        <v>0</v>
      </c>
    </row>
    <row r="9375" spans="1:4" x14ac:dyDescent="0.25">
      <c r="A9375" t="s">
        <v>1160</v>
      </c>
      <c r="B9375" t="s">
        <v>2211</v>
      </c>
      <c r="C9375" t="s">
        <v>1081</v>
      </c>
      <c r="D9375" t="s">
        <v>3111</v>
      </c>
    </row>
    <row r="9376" spans="1:4" x14ac:dyDescent="0.25">
      <c r="A9376" t="s">
        <v>1160</v>
      </c>
      <c r="B9376" t="s">
        <v>2213</v>
      </c>
      <c r="C9376" t="s">
        <v>4725</v>
      </c>
      <c r="D9376">
        <v>625</v>
      </c>
    </row>
    <row r="9377" spans="1:4" x14ac:dyDescent="0.25">
      <c r="A9377" t="s">
        <v>1160</v>
      </c>
      <c r="B9377" t="s">
        <v>2213</v>
      </c>
      <c r="C9377" t="s">
        <v>1083</v>
      </c>
      <c r="D9377" t="b">
        <v>0</v>
      </c>
    </row>
    <row r="9378" spans="1:4" x14ac:dyDescent="0.25">
      <c r="A9378" t="s">
        <v>1160</v>
      </c>
      <c r="B9378" t="s">
        <v>2213</v>
      </c>
      <c r="C9378" t="s">
        <v>4726</v>
      </c>
      <c r="D9378" t="b">
        <v>0</v>
      </c>
    </row>
    <row r="9379" spans="1:4" x14ac:dyDescent="0.25">
      <c r="A9379" t="s">
        <v>1160</v>
      </c>
      <c r="B9379" t="s">
        <v>2213</v>
      </c>
      <c r="C9379" t="s">
        <v>4727</v>
      </c>
      <c r="D9379" t="b">
        <v>0</v>
      </c>
    </row>
    <row r="9380" spans="1:4" x14ac:dyDescent="0.25">
      <c r="A9380" t="s">
        <v>1160</v>
      </c>
      <c r="B9380" t="s">
        <v>2213</v>
      </c>
      <c r="C9380" t="s">
        <v>4728</v>
      </c>
      <c r="D9380" t="b">
        <v>0</v>
      </c>
    </row>
    <row r="9381" spans="1:4" x14ac:dyDescent="0.25">
      <c r="A9381" t="s">
        <v>1160</v>
      </c>
      <c r="B9381" t="s">
        <v>2213</v>
      </c>
      <c r="C9381" t="s">
        <v>2454</v>
      </c>
      <c r="D9381" t="b">
        <v>0</v>
      </c>
    </row>
    <row r="9382" spans="1:4" x14ac:dyDescent="0.25">
      <c r="A9382" t="s">
        <v>1160</v>
      </c>
      <c r="B9382" t="s">
        <v>2213</v>
      </c>
      <c r="C9382" t="s">
        <v>4729</v>
      </c>
      <c r="D9382">
        <v>0</v>
      </c>
    </row>
    <row r="9383" spans="1:4" x14ac:dyDescent="0.25">
      <c r="A9383" t="s">
        <v>1160</v>
      </c>
      <c r="B9383" t="s">
        <v>2213</v>
      </c>
      <c r="C9383" t="s">
        <v>4730</v>
      </c>
      <c r="D9383">
        <v>0</v>
      </c>
    </row>
    <row r="9384" spans="1:4" x14ac:dyDescent="0.25">
      <c r="A9384" t="s">
        <v>1160</v>
      </c>
      <c r="B9384" t="s">
        <v>2213</v>
      </c>
      <c r="C9384" t="s">
        <v>4731</v>
      </c>
      <c r="D9384">
        <v>0</v>
      </c>
    </row>
    <row r="9385" spans="1:4" x14ac:dyDescent="0.25">
      <c r="A9385" t="s">
        <v>1160</v>
      </c>
      <c r="B9385" t="s">
        <v>2213</v>
      </c>
      <c r="C9385" t="s">
        <v>1046</v>
      </c>
      <c r="D9385">
        <v>0</v>
      </c>
    </row>
    <row r="9386" spans="1:4" x14ac:dyDescent="0.25">
      <c r="A9386" t="s">
        <v>1160</v>
      </c>
      <c r="B9386" t="s">
        <v>2213</v>
      </c>
      <c r="C9386" t="s">
        <v>9</v>
      </c>
      <c r="D9386">
        <v>0</v>
      </c>
    </row>
    <row r="9387" spans="1:4" x14ac:dyDescent="0.25">
      <c r="A9387" t="s">
        <v>1160</v>
      </c>
      <c r="B9387" t="s">
        <v>2213</v>
      </c>
      <c r="C9387" t="s">
        <v>4733</v>
      </c>
      <c r="D9387">
        <v>0</v>
      </c>
    </row>
    <row r="9388" spans="1:4" x14ac:dyDescent="0.25">
      <c r="A9388" t="s">
        <v>1160</v>
      </c>
      <c r="B9388" t="s">
        <v>2213</v>
      </c>
      <c r="C9388" t="s">
        <v>4734</v>
      </c>
      <c r="D9388">
        <v>0</v>
      </c>
    </row>
    <row r="9389" spans="1:4" x14ac:dyDescent="0.25">
      <c r="A9389" t="s">
        <v>1160</v>
      </c>
      <c r="B9389" t="s">
        <v>2213</v>
      </c>
      <c r="C9389" t="s">
        <v>4735</v>
      </c>
      <c r="D9389">
        <v>0</v>
      </c>
    </row>
    <row r="9390" spans="1:4" x14ac:dyDescent="0.25">
      <c r="A9390" t="s">
        <v>1160</v>
      </c>
      <c r="B9390" t="s">
        <v>2213</v>
      </c>
      <c r="C9390" t="s">
        <v>1081</v>
      </c>
      <c r="D9390" t="s">
        <v>3111</v>
      </c>
    </row>
    <row r="9391" spans="1:4" x14ac:dyDescent="0.25">
      <c r="A9391" t="s">
        <v>1160</v>
      </c>
      <c r="B9391" t="s">
        <v>2214</v>
      </c>
      <c r="C9391" t="s">
        <v>4725</v>
      </c>
      <c r="D9391">
        <v>626</v>
      </c>
    </row>
    <row r="9392" spans="1:4" x14ac:dyDescent="0.25">
      <c r="A9392" t="s">
        <v>1160</v>
      </c>
      <c r="B9392" t="s">
        <v>2214</v>
      </c>
      <c r="C9392" t="s">
        <v>1083</v>
      </c>
      <c r="D9392" t="b">
        <v>0</v>
      </c>
    </row>
    <row r="9393" spans="1:4" x14ac:dyDescent="0.25">
      <c r="A9393" t="s">
        <v>1160</v>
      </c>
      <c r="B9393" t="s">
        <v>2214</v>
      </c>
      <c r="C9393" t="s">
        <v>4726</v>
      </c>
      <c r="D9393" t="b">
        <v>0</v>
      </c>
    </row>
    <row r="9394" spans="1:4" x14ac:dyDescent="0.25">
      <c r="A9394" t="s">
        <v>1160</v>
      </c>
      <c r="B9394" t="s">
        <v>2214</v>
      </c>
      <c r="C9394" t="s">
        <v>4727</v>
      </c>
      <c r="D9394" t="b">
        <v>0</v>
      </c>
    </row>
    <row r="9395" spans="1:4" x14ac:dyDescent="0.25">
      <c r="A9395" t="s">
        <v>1160</v>
      </c>
      <c r="B9395" t="s">
        <v>2214</v>
      </c>
      <c r="C9395" t="s">
        <v>4728</v>
      </c>
      <c r="D9395" t="b">
        <v>0</v>
      </c>
    </row>
    <row r="9396" spans="1:4" x14ac:dyDescent="0.25">
      <c r="A9396" t="s">
        <v>1160</v>
      </c>
      <c r="B9396" t="s">
        <v>2214</v>
      </c>
      <c r="C9396" t="s">
        <v>2454</v>
      </c>
      <c r="D9396" t="b">
        <v>0</v>
      </c>
    </row>
    <row r="9397" spans="1:4" x14ac:dyDescent="0.25">
      <c r="A9397" t="s">
        <v>1160</v>
      </c>
      <c r="B9397" t="s">
        <v>2214</v>
      </c>
      <c r="C9397" t="s">
        <v>4729</v>
      </c>
      <c r="D9397">
        <v>0</v>
      </c>
    </row>
    <row r="9398" spans="1:4" x14ac:dyDescent="0.25">
      <c r="A9398" t="s">
        <v>1160</v>
      </c>
      <c r="B9398" t="s">
        <v>2214</v>
      </c>
      <c r="C9398" t="s">
        <v>4730</v>
      </c>
      <c r="D9398">
        <v>0</v>
      </c>
    </row>
    <row r="9399" spans="1:4" x14ac:dyDescent="0.25">
      <c r="A9399" t="s">
        <v>1160</v>
      </c>
      <c r="B9399" t="s">
        <v>2214</v>
      </c>
      <c r="C9399" t="s">
        <v>4731</v>
      </c>
      <c r="D9399">
        <v>0</v>
      </c>
    </row>
    <row r="9400" spans="1:4" x14ac:dyDescent="0.25">
      <c r="A9400" t="s">
        <v>1160</v>
      </c>
      <c r="B9400" t="s">
        <v>2214</v>
      </c>
      <c r="C9400" t="s">
        <v>1046</v>
      </c>
      <c r="D9400">
        <v>0</v>
      </c>
    </row>
    <row r="9401" spans="1:4" x14ac:dyDescent="0.25">
      <c r="A9401" t="s">
        <v>1160</v>
      </c>
      <c r="B9401" t="s">
        <v>2214</v>
      </c>
      <c r="C9401" t="s">
        <v>9</v>
      </c>
      <c r="D9401">
        <v>0</v>
      </c>
    </row>
    <row r="9402" spans="1:4" x14ac:dyDescent="0.25">
      <c r="A9402" t="s">
        <v>1160</v>
      </c>
      <c r="B9402" t="s">
        <v>2214</v>
      </c>
      <c r="C9402" t="s">
        <v>4733</v>
      </c>
      <c r="D9402">
        <v>0</v>
      </c>
    </row>
    <row r="9403" spans="1:4" x14ac:dyDescent="0.25">
      <c r="A9403" t="s">
        <v>1160</v>
      </c>
      <c r="B9403" t="s">
        <v>2214</v>
      </c>
      <c r="C9403" t="s">
        <v>4734</v>
      </c>
      <c r="D9403">
        <v>0</v>
      </c>
    </row>
    <row r="9404" spans="1:4" x14ac:dyDescent="0.25">
      <c r="A9404" t="s">
        <v>1160</v>
      </c>
      <c r="B9404" t="s">
        <v>2214</v>
      </c>
      <c r="C9404" t="s">
        <v>4735</v>
      </c>
      <c r="D9404">
        <v>0</v>
      </c>
    </row>
    <row r="9405" spans="1:4" x14ac:dyDescent="0.25">
      <c r="A9405" t="s">
        <v>1160</v>
      </c>
      <c r="B9405" t="s">
        <v>2214</v>
      </c>
      <c r="C9405" t="s">
        <v>1081</v>
      </c>
      <c r="D9405" t="s">
        <v>3111</v>
      </c>
    </row>
    <row r="9406" spans="1:4" x14ac:dyDescent="0.25">
      <c r="A9406" t="s">
        <v>1160</v>
      </c>
      <c r="B9406" t="s">
        <v>2215</v>
      </c>
      <c r="C9406" t="s">
        <v>4725</v>
      </c>
      <c r="D9406">
        <v>627</v>
      </c>
    </row>
    <row r="9407" spans="1:4" x14ac:dyDescent="0.25">
      <c r="A9407" t="s">
        <v>1160</v>
      </c>
      <c r="B9407" t="s">
        <v>2215</v>
      </c>
      <c r="C9407" t="s">
        <v>1083</v>
      </c>
      <c r="D9407" t="b">
        <v>0</v>
      </c>
    </row>
    <row r="9408" spans="1:4" x14ac:dyDescent="0.25">
      <c r="A9408" t="s">
        <v>1160</v>
      </c>
      <c r="B9408" t="s">
        <v>2215</v>
      </c>
      <c r="C9408" t="s">
        <v>4726</v>
      </c>
      <c r="D9408" t="b">
        <v>0</v>
      </c>
    </row>
    <row r="9409" spans="1:4" x14ac:dyDescent="0.25">
      <c r="A9409" t="s">
        <v>1160</v>
      </c>
      <c r="B9409" t="s">
        <v>2215</v>
      </c>
      <c r="C9409" t="s">
        <v>4727</v>
      </c>
      <c r="D9409" t="b">
        <v>0</v>
      </c>
    </row>
    <row r="9410" spans="1:4" x14ac:dyDescent="0.25">
      <c r="A9410" t="s">
        <v>1160</v>
      </c>
      <c r="B9410" t="s">
        <v>2215</v>
      </c>
      <c r="C9410" t="s">
        <v>4728</v>
      </c>
      <c r="D9410" t="b">
        <v>0</v>
      </c>
    </row>
    <row r="9411" spans="1:4" x14ac:dyDescent="0.25">
      <c r="A9411" t="s">
        <v>1160</v>
      </c>
      <c r="B9411" t="s">
        <v>2215</v>
      </c>
      <c r="C9411" t="s">
        <v>2454</v>
      </c>
      <c r="D9411" t="b">
        <v>0</v>
      </c>
    </row>
    <row r="9412" spans="1:4" x14ac:dyDescent="0.25">
      <c r="A9412" t="s">
        <v>1160</v>
      </c>
      <c r="B9412" t="s">
        <v>2215</v>
      </c>
      <c r="C9412" t="s">
        <v>4729</v>
      </c>
      <c r="D9412">
        <v>0</v>
      </c>
    </row>
    <row r="9413" spans="1:4" x14ac:dyDescent="0.25">
      <c r="A9413" t="s">
        <v>1160</v>
      </c>
      <c r="B9413" t="s">
        <v>2215</v>
      </c>
      <c r="C9413" t="s">
        <v>4730</v>
      </c>
      <c r="D9413">
        <v>0</v>
      </c>
    </row>
    <row r="9414" spans="1:4" x14ac:dyDescent="0.25">
      <c r="A9414" t="s">
        <v>1160</v>
      </c>
      <c r="B9414" t="s">
        <v>2215</v>
      </c>
      <c r="C9414" t="s">
        <v>4731</v>
      </c>
      <c r="D9414">
        <v>0</v>
      </c>
    </row>
    <row r="9415" spans="1:4" x14ac:dyDescent="0.25">
      <c r="A9415" t="s">
        <v>1160</v>
      </c>
      <c r="B9415" t="s">
        <v>2215</v>
      </c>
      <c r="C9415" t="s">
        <v>1046</v>
      </c>
      <c r="D9415">
        <v>0</v>
      </c>
    </row>
    <row r="9416" spans="1:4" x14ac:dyDescent="0.25">
      <c r="A9416" t="s">
        <v>1160</v>
      </c>
      <c r="B9416" t="s">
        <v>2215</v>
      </c>
      <c r="C9416" t="s">
        <v>9</v>
      </c>
      <c r="D9416">
        <v>0</v>
      </c>
    </row>
    <row r="9417" spans="1:4" x14ac:dyDescent="0.25">
      <c r="A9417" t="s">
        <v>1160</v>
      </c>
      <c r="B9417" t="s">
        <v>2215</v>
      </c>
      <c r="C9417" t="s">
        <v>4733</v>
      </c>
      <c r="D9417">
        <v>0</v>
      </c>
    </row>
    <row r="9418" spans="1:4" x14ac:dyDescent="0.25">
      <c r="A9418" t="s">
        <v>1160</v>
      </c>
      <c r="B9418" t="s">
        <v>2215</v>
      </c>
      <c r="C9418" t="s">
        <v>4734</v>
      </c>
      <c r="D9418">
        <v>0</v>
      </c>
    </row>
    <row r="9419" spans="1:4" x14ac:dyDescent="0.25">
      <c r="A9419" t="s">
        <v>1160</v>
      </c>
      <c r="B9419" t="s">
        <v>2215</v>
      </c>
      <c r="C9419" t="s">
        <v>4735</v>
      </c>
      <c r="D9419">
        <v>0</v>
      </c>
    </row>
    <row r="9420" spans="1:4" x14ac:dyDescent="0.25">
      <c r="A9420" t="s">
        <v>1160</v>
      </c>
      <c r="B9420" t="s">
        <v>2215</v>
      </c>
      <c r="C9420" t="s">
        <v>1081</v>
      </c>
      <c r="D9420" t="s">
        <v>3111</v>
      </c>
    </row>
    <row r="9421" spans="1:4" x14ac:dyDescent="0.25">
      <c r="A9421" t="s">
        <v>1160</v>
      </c>
      <c r="B9421" t="s">
        <v>2216</v>
      </c>
      <c r="C9421" t="s">
        <v>4725</v>
      </c>
      <c r="D9421">
        <v>628</v>
      </c>
    </row>
    <row r="9422" spans="1:4" x14ac:dyDescent="0.25">
      <c r="A9422" t="s">
        <v>1160</v>
      </c>
      <c r="B9422" t="s">
        <v>2216</v>
      </c>
      <c r="C9422" t="s">
        <v>1083</v>
      </c>
      <c r="D9422" t="b">
        <v>0</v>
      </c>
    </row>
    <row r="9423" spans="1:4" x14ac:dyDescent="0.25">
      <c r="A9423" t="s">
        <v>1160</v>
      </c>
      <c r="B9423" t="s">
        <v>2216</v>
      </c>
      <c r="C9423" t="s">
        <v>4726</v>
      </c>
      <c r="D9423" t="b">
        <v>0</v>
      </c>
    </row>
    <row r="9424" spans="1:4" x14ac:dyDescent="0.25">
      <c r="A9424" t="s">
        <v>1160</v>
      </c>
      <c r="B9424" t="s">
        <v>2216</v>
      </c>
      <c r="C9424" t="s">
        <v>4727</v>
      </c>
      <c r="D9424" t="b">
        <v>0</v>
      </c>
    </row>
    <row r="9425" spans="1:4" x14ac:dyDescent="0.25">
      <c r="A9425" t="s">
        <v>1160</v>
      </c>
      <c r="B9425" t="s">
        <v>2216</v>
      </c>
      <c r="C9425" t="s">
        <v>4728</v>
      </c>
      <c r="D9425" t="b">
        <v>0</v>
      </c>
    </row>
    <row r="9426" spans="1:4" x14ac:dyDescent="0.25">
      <c r="A9426" t="s">
        <v>1160</v>
      </c>
      <c r="B9426" t="s">
        <v>2216</v>
      </c>
      <c r="C9426" t="s">
        <v>2454</v>
      </c>
      <c r="D9426" t="b">
        <v>0</v>
      </c>
    </row>
    <row r="9427" spans="1:4" x14ac:dyDescent="0.25">
      <c r="A9427" t="s">
        <v>1160</v>
      </c>
      <c r="B9427" t="s">
        <v>2216</v>
      </c>
      <c r="C9427" t="s">
        <v>4729</v>
      </c>
      <c r="D9427">
        <v>0</v>
      </c>
    </row>
    <row r="9428" spans="1:4" x14ac:dyDescent="0.25">
      <c r="A9428" t="s">
        <v>1160</v>
      </c>
      <c r="B9428" t="s">
        <v>2216</v>
      </c>
      <c r="C9428" t="s">
        <v>4730</v>
      </c>
      <c r="D9428">
        <v>0</v>
      </c>
    </row>
    <row r="9429" spans="1:4" x14ac:dyDescent="0.25">
      <c r="A9429" t="s">
        <v>1160</v>
      </c>
      <c r="B9429" t="s">
        <v>2216</v>
      </c>
      <c r="C9429" t="s">
        <v>4731</v>
      </c>
      <c r="D9429">
        <v>0</v>
      </c>
    </row>
    <row r="9430" spans="1:4" x14ac:dyDescent="0.25">
      <c r="A9430" t="s">
        <v>1160</v>
      </c>
      <c r="B9430" t="s">
        <v>2216</v>
      </c>
      <c r="C9430" t="s">
        <v>1046</v>
      </c>
      <c r="D9430">
        <v>0</v>
      </c>
    </row>
    <row r="9431" spans="1:4" x14ac:dyDescent="0.25">
      <c r="A9431" t="s">
        <v>1160</v>
      </c>
      <c r="B9431" t="s">
        <v>2216</v>
      </c>
      <c r="C9431" t="s">
        <v>9</v>
      </c>
      <c r="D9431">
        <v>0</v>
      </c>
    </row>
    <row r="9432" spans="1:4" x14ac:dyDescent="0.25">
      <c r="A9432" t="s">
        <v>1160</v>
      </c>
      <c r="B9432" t="s">
        <v>2216</v>
      </c>
      <c r="C9432" t="s">
        <v>4733</v>
      </c>
      <c r="D9432">
        <v>0</v>
      </c>
    </row>
    <row r="9433" spans="1:4" x14ac:dyDescent="0.25">
      <c r="A9433" t="s">
        <v>1160</v>
      </c>
      <c r="B9433" t="s">
        <v>2216</v>
      </c>
      <c r="C9433" t="s">
        <v>4734</v>
      </c>
      <c r="D9433">
        <v>0</v>
      </c>
    </row>
    <row r="9434" spans="1:4" x14ac:dyDescent="0.25">
      <c r="A9434" t="s">
        <v>1160</v>
      </c>
      <c r="B9434" t="s">
        <v>2216</v>
      </c>
      <c r="C9434" t="s">
        <v>4735</v>
      </c>
      <c r="D9434">
        <v>0</v>
      </c>
    </row>
    <row r="9435" spans="1:4" x14ac:dyDescent="0.25">
      <c r="A9435" t="s">
        <v>1160</v>
      </c>
      <c r="B9435" t="s">
        <v>2216</v>
      </c>
      <c r="C9435" t="s">
        <v>1081</v>
      </c>
      <c r="D9435" t="s">
        <v>3111</v>
      </c>
    </row>
    <row r="9436" spans="1:4" x14ac:dyDescent="0.25">
      <c r="A9436" t="s">
        <v>1160</v>
      </c>
      <c r="B9436" t="s">
        <v>2217</v>
      </c>
      <c r="C9436" t="s">
        <v>4725</v>
      </c>
      <c r="D9436">
        <v>629</v>
      </c>
    </row>
    <row r="9437" spans="1:4" x14ac:dyDescent="0.25">
      <c r="A9437" t="s">
        <v>1160</v>
      </c>
      <c r="B9437" t="s">
        <v>2217</v>
      </c>
      <c r="C9437" t="s">
        <v>1083</v>
      </c>
      <c r="D9437" t="b">
        <v>1</v>
      </c>
    </row>
    <row r="9438" spans="1:4" x14ac:dyDescent="0.25">
      <c r="A9438" t="s">
        <v>1160</v>
      </c>
      <c r="B9438" t="s">
        <v>2217</v>
      </c>
      <c r="C9438" t="s">
        <v>4726</v>
      </c>
      <c r="D9438" t="b">
        <v>1</v>
      </c>
    </row>
    <row r="9439" spans="1:4" x14ac:dyDescent="0.25">
      <c r="A9439" t="s">
        <v>1160</v>
      </c>
      <c r="B9439" t="s">
        <v>2217</v>
      </c>
      <c r="C9439" t="s">
        <v>4727</v>
      </c>
      <c r="D9439" t="b">
        <v>1</v>
      </c>
    </row>
    <row r="9440" spans="1:4" x14ac:dyDescent="0.25">
      <c r="A9440" t="s">
        <v>1160</v>
      </c>
      <c r="B9440" t="s">
        <v>2217</v>
      </c>
      <c r="C9440" t="s">
        <v>4728</v>
      </c>
      <c r="D9440" t="b">
        <v>0</v>
      </c>
    </row>
    <row r="9441" spans="1:4" x14ac:dyDescent="0.25">
      <c r="A9441" t="s">
        <v>1160</v>
      </c>
      <c r="B9441" t="s">
        <v>2217</v>
      </c>
      <c r="C9441" t="s">
        <v>2454</v>
      </c>
      <c r="D9441" t="b">
        <v>0</v>
      </c>
    </row>
    <row r="9442" spans="1:4" x14ac:dyDescent="0.25">
      <c r="A9442" t="s">
        <v>1160</v>
      </c>
      <c r="B9442" t="s">
        <v>2217</v>
      </c>
      <c r="C9442" t="s">
        <v>4729</v>
      </c>
      <c r="D9442">
        <v>3</v>
      </c>
    </row>
    <row r="9443" spans="1:4" x14ac:dyDescent="0.25">
      <c r="A9443" t="s">
        <v>1160</v>
      </c>
      <c r="B9443" t="s">
        <v>2217</v>
      </c>
      <c r="C9443" t="s">
        <v>4730</v>
      </c>
      <c r="D9443">
        <v>0</v>
      </c>
    </row>
    <row r="9444" spans="1:4" x14ac:dyDescent="0.25">
      <c r="A9444" t="s">
        <v>1160</v>
      </c>
      <c r="B9444" t="s">
        <v>2217</v>
      </c>
      <c r="C9444" t="s">
        <v>4731</v>
      </c>
      <c r="D9444">
        <v>4</v>
      </c>
    </row>
    <row r="9445" spans="1:4" x14ac:dyDescent="0.25">
      <c r="A9445" t="s">
        <v>1160</v>
      </c>
      <c r="B9445" t="s">
        <v>2217</v>
      </c>
      <c r="C9445" t="s">
        <v>1046</v>
      </c>
      <c r="D9445">
        <v>6</v>
      </c>
    </row>
    <row r="9446" spans="1:4" x14ac:dyDescent="0.25">
      <c r="A9446" t="s">
        <v>1160</v>
      </c>
      <c r="B9446" t="s">
        <v>2217</v>
      </c>
      <c r="C9446" t="s">
        <v>9</v>
      </c>
      <c r="D9446">
        <v>0</v>
      </c>
    </row>
    <row r="9447" spans="1:4" x14ac:dyDescent="0.25">
      <c r="A9447" t="s">
        <v>1160</v>
      </c>
      <c r="B9447" t="s">
        <v>2217</v>
      </c>
      <c r="C9447" t="s">
        <v>4733</v>
      </c>
      <c r="D9447">
        <v>1</v>
      </c>
    </row>
    <row r="9448" spans="1:4" x14ac:dyDescent="0.25">
      <c r="A9448" t="s">
        <v>1160</v>
      </c>
      <c r="B9448" t="s">
        <v>2217</v>
      </c>
      <c r="C9448" t="s">
        <v>4734</v>
      </c>
      <c r="D9448">
        <v>483</v>
      </c>
    </row>
    <row r="9449" spans="1:4" x14ac:dyDescent="0.25">
      <c r="A9449" t="s">
        <v>1160</v>
      </c>
      <c r="B9449" t="s">
        <v>2217</v>
      </c>
      <c r="C9449" t="s">
        <v>4735</v>
      </c>
      <c r="D9449">
        <v>0</v>
      </c>
    </row>
    <row r="9450" spans="1:4" x14ac:dyDescent="0.25">
      <c r="A9450" t="s">
        <v>1160</v>
      </c>
      <c r="B9450" t="s">
        <v>2217</v>
      </c>
      <c r="C9450" t="s">
        <v>1081</v>
      </c>
      <c r="D9450" t="s">
        <v>3111</v>
      </c>
    </row>
    <row r="9451" spans="1:4" x14ac:dyDescent="0.25">
      <c r="A9451" t="s">
        <v>1160</v>
      </c>
      <c r="B9451" t="s">
        <v>2218</v>
      </c>
      <c r="C9451" t="s">
        <v>4725</v>
      </c>
      <c r="D9451">
        <v>630</v>
      </c>
    </row>
    <row r="9452" spans="1:4" x14ac:dyDescent="0.25">
      <c r="A9452" t="s">
        <v>1160</v>
      </c>
      <c r="B9452" t="s">
        <v>2218</v>
      </c>
      <c r="C9452" t="s">
        <v>1083</v>
      </c>
      <c r="D9452" t="b">
        <v>0</v>
      </c>
    </row>
    <row r="9453" spans="1:4" x14ac:dyDescent="0.25">
      <c r="A9453" t="s">
        <v>1160</v>
      </c>
      <c r="B9453" t="s">
        <v>2218</v>
      </c>
      <c r="C9453" t="s">
        <v>4726</v>
      </c>
      <c r="D9453" t="b">
        <v>0</v>
      </c>
    </row>
    <row r="9454" spans="1:4" x14ac:dyDescent="0.25">
      <c r="A9454" t="s">
        <v>1160</v>
      </c>
      <c r="B9454" t="s">
        <v>2218</v>
      </c>
      <c r="C9454" t="s">
        <v>4727</v>
      </c>
      <c r="D9454" t="b">
        <v>0</v>
      </c>
    </row>
    <row r="9455" spans="1:4" x14ac:dyDescent="0.25">
      <c r="A9455" t="s">
        <v>1160</v>
      </c>
      <c r="B9455" t="s">
        <v>2218</v>
      </c>
      <c r="C9455" t="s">
        <v>4728</v>
      </c>
      <c r="D9455" t="b">
        <v>0</v>
      </c>
    </row>
    <row r="9456" spans="1:4" x14ac:dyDescent="0.25">
      <c r="A9456" t="s">
        <v>1160</v>
      </c>
      <c r="B9456" t="s">
        <v>2218</v>
      </c>
      <c r="C9456" t="s">
        <v>2454</v>
      </c>
      <c r="D9456" t="b">
        <v>0</v>
      </c>
    </row>
    <row r="9457" spans="1:4" x14ac:dyDescent="0.25">
      <c r="A9457" t="s">
        <v>1160</v>
      </c>
      <c r="B9457" t="s">
        <v>2218</v>
      </c>
      <c r="C9457" t="s">
        <v>4729</v>
      </c>
      <c r="D9457">
        <v>0</v>
      </c>
    </row>
    <row r="9458" spans="1:4" x14ac:dyDescent="0.25">
      <c r="A9458" t="s">
        <v>1160</v>
      </c>
      <c r="B9458" t="s">
        <v>2218</v>
      </c>
      <c r="C9458" t="s">
        <v>4730</v>
      </c>
      <c r="D9458">
        <v>0</v>
      </c>
    </row>
    <row r="9459" spans="1:4" x14ac:dyDescent="0.25">
      <c r="A9459" t="s">
        <v>1160</v>
      </c>
      <c r="B9459" t="s">
        <v>2218</v>
      </c>
      <c r="C9459" t="s">
        <v>4731</v>
      </c>
      <c r="D9459">
        <v>0</v>
      </c>
    </row>
    <row r="9460" spans="1:4" x14ac:dyDescent="0.25">
      <c r="A9460" t="s">
        <v>1160</v>
      </c>
      <c r="B9460" t="s">
        <v>2218</v>
      </c>
      <c r="C9460" t="s">
        <v>1046</v>
      </c>
      <c r="D9460">
        <v>0</v>
      </c>
    </row>
    <row r="9461" spans="1:4" x14ac:dyDescent="0.25">
      <c r="A9461" t="s">
        <v>1160</v>
      </c>
      <c r="B9461" t="s">
        <v>2218</v>
      </c>
      <c r="C9461" t="s">
        <v>9</v>
      </c>
      <c r="D9461">
        <v>0</v>
      </c>
    </row>
    <row r="9462" spans="1:4" x14ac:dyDescent="0.25">
      <c r="A9462" t="s">
        <v>1160</v>
      </c>
      <c r="B9462" t="s">
        <v>2218</v>
      </c>
      <c r="C9462" t="s">
        <v>4733</v>
      </c>
      <c r="D9462">
        <v>0</v>
      </c>
    </row>
    <row r="9463" spans="1:4" x14ac:dyDescent="0.25">
      <c r="A9463" t="s">
        <v>1160</v>
      </c>
      <c r="B9463" t="s">
        <v>2218</v>
      </c>
      <c r="C9463" t="s">
        <v>4734</v>
      </c>
      <c r="D9463">
        <v>0</v>
      </c>
    </row>
    <row r="9464" spans="1:4" x14ac:dyDescent="0.25">
      <c r="A9464" t="s">
        <v>1160</v>
      </c>
      <c r="B9464" t="s">
        <v>2218</v>
      </c>
      <c r="C9464" t="s">
        <v>4735</v>
      </c>
      <c r="D9464">
        <v>0</v>
      </c>
    </row>
    <row r="9465" spans="1:4" x14ac:dyDescent="0.25">
      <c r="A9465" t="s">
        <v>1160</v>
      </c>
      <c r="B9465" t="s">
        <v>2218</v>
      </c>
      <c r="C9465" t="s">
        <v>1081</v>
      </c>
      <c r="D9465" t="s">
        <v>3111</v>
      </c>
    </row>
    <row r="9466" spans="1:4" x14ac:dyDescent="0.25">
      <c r="A9466" t="s">
        <v>1160</v>
      </c>
      <c r="B9466" t="s">
        <v>2219</v>
      </c>
      <c r="C9466" t="s">
        <v>4725</v>
      </c>
      <c r="D9466">
        <v>631</v>
      </c>
    </row>
    <row r="9467" spans="1:4" x14ac:dyDescent="0.25">
      <c r="A9467" t="s">
        <v>1160</v>
      </c>
      <c r="B9467" t="s">
        <v>2219</v>
      </c>
      <c r="C9467" t="s">
        <v>1083</v>
      </c>
      <c r="D9467" t="b">
        <v>0</v>
      </c>
    </row>
    <row r="9468" spans="1:4" x14ac:dyDescent="0.25">
      <c r="A9468" t="s">
        <v>1160</v>
      </c>
      <c r="B9468" t="s">
        <v>2219</v>
      </c>
      <c r="C9468" t="s">
        <v>4726</v>
      </c>
      <c r="D9468" t="b">
        <v>0</v>
      </c>
    </row>
    <row r="9469" spans="1:4" x14ac:dyDescent="0.25">
      <c r="A9469" t="s">
        <v>1160</v>
      </c>
      <c r="B9469" t="s">
        <v>2219</v>
      </c>
      <c r="C9469" t="s">
        <v>4727</v>
      </c>
      <c r="D9469" t="b">
        <v>0</v>
      </c>
    </row>
    <row r="9470" spans="1:4" x14ac:dyDescent="0.25">
      <c r="A9470" t="s">
        <v>1160</v>
      </c>
      <c r="B9470" t="s">
        <v>2219</v>
      </c>
      <c r="C9470" t="s">
        <v>4728</v>
      </c>
      <c r="D9470" t="b">
        <v>0</v>
      </c>
    </row>
    <row r="9471" spans="1:4" x14ac:dyDescent="0.25">
      <c r="A9471" t="s">
        <v>1160</v>
      </c>
      <c r="B9471" t="s">
        <v>2219</v>
      </c>
      <c r="C9471" t="s">
        <v>2454</v>
      </c>
      <c r="D9471" t="b">
        <v>0</v>
      </c>
    </row>
    <row r="9472" spans="1:4" x14ac:dyDescent="0.25">
      <c r="A9472" t="s">
        <v>1160</v>
      </c>
      <c r="B9472" t="s">
        <v>2219</v>
      </c>
      <c r="C9472" t="s">
        <v>4729</v>
      </c>
      <c r="D9472">
        <v>0</v>
      </c>
    </row>
    <row r="9473" spans="1:4" x14ac:dyDescent="0.25">
      <c r="A9473" t="s">
        <v>1160</v>
      </c>
      <c r="B9473" t="s">
        <v>2219</v>
      </c>
      <c r="C9473" t="s">
        <v>4730</v>
      </c>
      <c r="D9473">
        <v>0</v>
      </c>
    </row>
    <row r="9474" spans="1:4" x14ac:dyDescent="0.25">
      <c r="A9474" t="s">
        <v>1160</v>
      </c>
      <c r="B9474" t="s">
        <v>2219</v>
      </c>
      <c r="C9474" t="s">
        <v>4731</v>
      </c>
      <c r="D9474">
        <v>0</v>
      </c>
    </row>
    <row r="9475" spans="1:4" x14ac:dyDescent="0.25">
      <c r="A9475" t="s">
        <v>1160</v>
      </c>
      <c r="B9475" t="s">
        <v>2219</v>
      </c>
      <c r="C9475" t="s">
        <v>1046</v>
      </c>
      <c r="D9475">
        <v>0</v>
      </c>
    </row>
    <row r="9476" spans="1:4" x14ac:dyDescent="0.25">
      <c r="A9476" t="s">
        <v>1160</v>
      </c>
      <c r="B9476" t="s">
        <v>2219</v>
      </c>
      <c r="C9476" t="s">
        <v>9</v>
      </c>
      <c r="D9476">
        <v>0</v>
      </c>
    </row>
    <row r="9477" spans="1:4" x14ac:dyDescent="0.25">
      <c r="A9477" t="s">
        <v>1160</v>
      </c>
      <c r="B9477" t="s">
        <v>2219</v>
      </c>
      <c r="C9477" t="s">
        <v>4733</v>
      </c>
      <c r="D9477">
        <v>0</v>
      </c>
    </row>
    <row r="9478" spans="1:4" x14ac:dyDescent="0.25">
      <c r="A9478" t="s">
        <v>1160</v>
      </c>
      <c r="B9478" t="s">
        <v>2219</v>
      </c>
      <c r="C9478" t="s">
        <v>4734</v>
      </c>
      <c r="D9478">
        <v>0</v>
      </c>
    </row>
    <row r="9479" spans="1:4" x14ac:dyDescent="0.25">
      <c r="A9479" t="s">
        <v>1160</v>
      </c>
      <c r="B9479" t="s">
        <v>2219</v>
      </c>
      <c r="C9479" t="s">
        <v>4735</v>
      </c>
      <c r="D9479">
        <v>0</v>
      </c>
    </row>
    <row r="9480" spans="1:4" x14ac:dyDescent="0.25">
      <c r="A9480" t="s">
        <v>1160</v>
      </c>
      <c r="B9480" t="s">
        <v>2219</v>
      </c>
      <c r="C9480" t="s">
        <v>1081</v>
      </c>
      <c r="D9480" t="s">
        <v>3111</v>
      </c>
    </row>
    <row r="9481" spans="1:4" x14ac:dyDescent="0.25">
      <c r="A9481" t="s">
        <v>1160</v>
      </c>
      <c r="B9481" t="s">
        <v>2220</v>
      </c>
      <c r="C9481" t="s">
        <v>4725</v>
      </c>
      <c r="D9481">
        <v>632</v>
      </c>
    </row>
    <row r="9482" spans="1:4" x14ac:dyDescent="0.25">
      <c r="A9482" t="s">
        <v>1160</v>
      </c>
      <c r="B9482" t="s">
        <v>2220</v>
      </c>
      <c r="C9482" t="s">
        <v>1083</v>
      </c>
      <c r="D9482" t="b">
        <v>0</v>
      </c>
    </row>
    <row r="9483" spans="1:4" x14ac:dyDescent="0.25">
      <c r="A9483" t="s">
        <v>1160</v>
      </c>
      <c r="B9483" t="s">
        <v>2220</v>
      </c>
      <c r="C9483" t="s">
        <v>4726</v>
      </c>
      <c r="D9483" t="b">
        <v>0</v>
      </c>
    </row>
    <row r="9484" spans="1:4" x14ac:dyDescent="0.25">
      <c r="A9484" t="s">
        <v>1160</v>
      </c>
      <c r="B9484" t="s">
        <v>2220</v>
      </c>
      <c r="C9484" t="s">
        <v>4727</v>
      </c>
      <c r="D9484" t="b">
        <v>0</v>
      </c>
    </row>
    <row r="9485" spans="1:4" x14ac:dyDescent="0.25">
      <c r="A9485" t="s">
        <v>1160</v>
      </c>
      <c r="B9485" t="s">
        <v>2220</v>
      </c>
      <c r="C9485" t="s">
        <v>4728</v>
      </c>
      <c r="D9485" t="b">
        <v>0</v>
      </c>
    </row>
    <row r="9486" spans="1:4" x14ac:dyDescent="0.25">
      <c r="A9486" t="s">
        <v>1160</v>
      </c>
      <c r="B9486" t="s">
        <v>2220</v>
      </c>
      <c r="C9486" t="s">
        <v>2454</v>
      </c>
      <c r="D9486" t="b">
        <v>0</v>
      </c>
    </row>
    <row r="9487" spans="1:4" x14ac:dyDescent="0.25">
      <c r="A9487" t="s">
        <v>1160</v>
      </c>
      <c r="B9487" t="s">
        <v>2220</v>
      </c>
      <c r="C9487" t="s">
        <v>4729</v>
      </c>
      <c r="D9487">
        <v>0</v>
      </c>
    </row>
    <row r="9488" spans="1:4" x14ac:dyDescent="0.25">
      <c r="A9488" t="s">
        <v>1160</v>
      </c>
      <c r="B9488" t="s">
        <v>2220</v>
      </c>
      <c r="C9488" t="s">
        <v>4730</v>
      </c>
      <c r="D9488">
        <v>0</v>
      </c>
    </row>
    <row r="9489" spans="1:4" x14ac:dyDescent="0.25">
      <c r="A9489" t="s">
        <v>1160</v>
      </c>
      <c r="B9489" t="s">
        <v>2220</v>
      </c>
      <c r="C9489" t="s">
        <v>4731</v>
      </c>
      <c r="D9489">
        <v>0</v>
      </c>
    </row>
    <row r="9490" spans="1:4" x14ac:dyDescent="0.25">
      <c r="A9490" t="s">
        <v>1160</v>
      </c>
      <c r="B9490" t="s">
        <v>2220</v>
      </c>
      <c r="C9490" t="s">
        <v>1046</v>
      </c>
      <c r="D9490">
        <v>0</v>
      </c>
    </row>
    <row r="9491" spans="1:4" x14ac:dyDescent="0.25">
      <c r="A9491" t="s">
        <v>1160</v>
      </c>
      <c r="B9491" t="s">
        <v>2220</v>
      </c>
      <c r="C9491" t="s">
        <v>9</v>
      </c>
      <c r="D9491">
        <v>0</v>
      </c>
    </row>
    <row r="9492" spans="1:4" x14ac:dyDescent="0.25">
      <c r="A9492" t="s">
        <v>1160</v>
      </c>
      <c r="B9492" t="s">
        <v>2220</v>
      </c>
      <c r="C9492" t="s">
        <v>4733</v>
      </c>
      <c r="D9492">
        <v>0</v>
      </c>
    </row>
    <row r="9493" spans="1:4" x14ac:dyDescent="0.25">
      <c r="A9493" t="s">
        <v>1160</v>
      </c>
      <c r="B9493" t="s">
        <v>2220</v>
      </c>
      <c r="C9493" t="s">
        <v>4734</v>
      </c>
      <c r="D9493">
        <v>0</v>
      </c>
    </row>
    <row r="9494" spans="1:4" x14ac:dyDescent="0.25">
      <c r="A9494" t="s">
        <v>1160</v>
      </c>
      <c r="B9494" t="s">
        <v>2220</v>
      </c>
      <c r="C9494" t="s">
        <v>4735</v>
      </c>
      <c r="D9494">
        <v>0</v>
      </c>
    </row>
    <row r="9495" spans="1:4" x14ac:dyDescent="0.25">
      <c r="A9495" t="s">
        <v>1160</v>
      </c>
      <c r="B9495" t="s">
        <v>2220</v>
      </c>
      <c r="C9495" t="s">
        <v>1081</v>
      </c>
      <c r="D9495" t="s">
        <v>3111</v>
      </c>
    </row>
    <row r="9496" spans="1:4" x14ac:dyDescent="0.25">
      <c r="A9496" t="s">
        <v>1160</v>
      </c>
      <c r="B9496" t="s">
        <v>487</v>
      </c>
      <c r="C9496" t="s">
        <v>4725</v>
      </c>
      <c r="D9496">
        <v>633</v>
      </c>
    </row>
    <row r="9497" spans="1:4" x14ac:dyDescent="0.25">
      <c r="A9497" t="s">
        <v>1160</v>
      </c>
      <c r="B9497" t="s">
        <v>487</v>
      </c>
      <c r="C9497" t="s">
        <v>1083</v>
      </c>
      <c r="D9497" t="b">
        <v>0</v>
      </c>
    </row>
    <row r="9498" spans="1:4" x14ac:dyDescent="0.25">
      <c r="A9498" t="s">
        <v>1160</v>
      </c>
      <c r="B9498" t="s">
        <v>487</v>
      </c>
      <c r="C9498" t="s">
        <v>4726</v>
      </c>
      <c r="D9498" t="b">
        <v>0</v>
      </c>
    </row>
    <row r="9499" spans="1:4" x14ac:dyDescent="0.25">
      <c r="A9499" t="s">
        <v>1160</v>
      </c>
      <c r="B9499" t="s">
        <v>487</v>
      </c>
      <c r="C9499" t="s">
        <v>4727</v>
      </c>
      <c r="D9499" t="b">
        <v>0</v>
      </c>
    </row>
    <row r="9500" spans="1:4" x14ac:dyDescent="0.25">
      <c r="A9500" t="s">
        <v>1160</v>
      </c>
      <c r="B9500" t="s">
        <v>487</v>
      </c>
      <c r="C9500" t="s">
        <v>4728</v>
      </c>
      <c r="D9500" t="b">
        <v>0</v>
      </c>
    </row>
    <row r="9501" spans="1:4" x14ac:dyDescent="0.25">
      <c r="A9501" t="s">
        <v>1160</v>
      </c>
      <c r="B9501" t="s">
        <v>487</v>
      </c>
      <c r="C9501" t="s">
        <v>2454</v>
      </c>
      <c r="D9501" t="b">
        <v>0</v>
      </c>
    </row>
    <row r="9502" spans="1:4" x14ac:dyDescent="0.25">
      <c r="A9502" t="s">
        <v>1160</v>
      </c>
      <c r="B9502" t="s">
        <v>487</v>
      </c>
      <c r="C9502" t="s">
        <v>4729</v>
      </c>
      <c r="D9502">
        <v>0</v>
      </c>
    </row>
    <row r="9503" spans="1:4" x14ac:dyDescent="0.25">
      <c r="A9503" t="s">
        <v>1160</v>
      </c>
      <c r="B9503" t="s">
        <v>487</v>
      </c>
      <c r="C9503" t="s">
        <v>4730</v>
      </c>
      <c r="D9503">
        <v>0</v>
      </c>
    </row>
    <row r="9504" spans="1:4" x14ac:dyDescent="0.25">
      <c r="A9504" t="s">
        <v>1160</v>
      </c>
      <c r="B9504" t="s">
        <v>487</v>
      </c>
      <c r="C9504" t="s">
        <v>4731</v>
      </c>
      <c r="D9504">
        <v>0</v>
      </c>
    </row>
    <row r="9505" spans="1:4" x14ac:dyDescent="0.25">
      <c r="A9505" t="s">
        <v>1160</v>
      </c>
      <c r="B9505" t="s">
        <v>487</v>
      </c>
      <c r="C9505" t="s">
        <v>1046</v>
      </c>
      <c r="D9505">
        <v>0</v>
      </c>
    </row>
    <row r="9506" spans="1:4" x14ac:dyDescent="0.25">
      <c r="A9506" t="s">
        <v>1160</v>
      </c>
      <c r="B9506" t="s">
        <v>487</v>
      </c>
      <c r="C9506" t="s">
        <v>9</v>
      </c>
      <c r="D9506">
        <v>0</v>
      </c>
    </row>
    <row r="9507" spans="1:4" x14ac:dyDescent="0.25">
      <c r="A9507" t="s">
        <v>1160</v>
      </c>
      <c r="B9507" t="s">
        <v>487</v>
      </c>
      <c r="C9507" t="s">
        <v>4733</v>
      </c>
      <c r="D9507">
        <v>0</v>
      </c>
    </row>
    <row r="9508" spans="1:4" x14ac:dyDescent="0.25">
      <c r="A9508" t="s">
        <v>1160</v>
      </c>
      <c r="B9508" t="s">
        <v>487</v>
      </c>
      <c r="C9508" t="s">
        <v>4734</v>
      </c>
      <c r="D9508">
        <v>0</v>
      </c>
    </row>
    <row r="9509" spans="1:4" x14ac:dyDescent="0.25">
      <c r="A9509" t="s">
        <v>1160</v>
      </c>
      <c r="B9509" t="s">
        <v>487</v>
      </c>
      <c r="C9509" t="s">
        <v>4735</v>
      </c>
      <c r="D9509">
        <v>0</v>
      </c>
    </row>
    <row r="9510" spans="1:4" x14ac:dyDescent="0.25">
      <c r="A9510" t="s">
        <v>1160</v>
      </c>
      <c r="B9510" t="s">
        <v>487</v>
      </c>
      <c r="C9510" t="s">
        <v>1081</v>
      </c>
      <c r="D9510" t="s">
        <v>3111</v>
      </c>
    </row>
    <row r="9511" spans="1:4" x14ac:dyDescent="0.25">
      <c r="A9511" t="s">
        <v>1160</v>
      </c>
      <c r="B9511" t="s">
        <v>488</v>
      </c>
      <c r="C9511" t="s">
        <v>4725</v>
      </c>
      <c r="D9511">
        <v>634</v>
      </c>
    </row>
    <row r="9512" spans="1:4" x14ac:dyDescent="0.25">
      <c r="A9512" t="s">
        <v>1160</v>
      </c>
      <c r="B9512" t="s">
        <v>488</v>
      </c>
      <c r="C9512" t="s">
        <v>1083</v>
      </c>
      <c r="D9512" t="b">
        <v>0</v>
      </c>
    </row>
    <row r="9513" spans="1:4" x14ac:dyDescent="0.25">
      <c r="A9513" t="s">
        <v>1160</v>
      </c>
      <c r="B9513" t="s">
        <v>488</v>
      </c>
      <c r="C9513" t="s">
        <v>4726</v>
      </c>
      <c r="D9513" t="b">
        <v>0</v>
      </c>
    </row>
    <row r="9514" spans="1:4" x14ac:dyDescent="0.25">
      <c r="A9514" t="s">
        <v>1160</v>
      </c>
      <c r="B9514" t="s">
        <v>488</v>
      </c>
      <c r="C9514" t="s">
        <v>4727</v>
      </c>
      <c r="D9514" t="b">
        <v>0</v>
      </c>
    </row>
    <row r="9515" spans="1:4" x14ac:dyDescent="0.25">
      <c r="A9515" t="s">
        <v>1160</v>
      </c>
      <c r="B9515" t="s">
        <v>488</v>
      </c>
      <c r="C9515" t="s">
        <v>4728</v>
      </c>
      <c r="D9515" t="b">
        <v>0</v>
      </c>
    </row>
    <row r="9516" spans="1:4" x14ac:dyDescent="0.25">
      <c r="A9516" t="s">
        <v>1160</v>
      </c>
      <c r="B9516" t="s">
        <v>488</v>
      </c>
      <c r="C9516" t="s">
        <v>2454</v>
      </c>
      <c r="D9516" t="b">
        <v>0</v>
      </c>
    </row>
    <row r="9517" spans="1:4" x14ac:dyDescent="0.25">
      <c r="A9517" t="s">
        <v>1160</v>
      </c>
      <c r="B9517" t="s">
        <v>488</v>
      </c>
      <c r="C9517" t="s">
        <v>4729</v>
      </c>
      <c r="D9517">
        <v>0</v>
      </c>
    </row>
    <row r="9518" spans="1:4" x14ac:dyDescent="0.25">
      <c r="A9518" t="s">
        <v>1160</v>
      </c>
      <c r="B9518" t="s">
        <v>488</v>
      </c>
      <c r="C9518" t="s">
        <v>4730</v>
      </c>
      <c r="D9518">
        <v>0</v>
      </c>
    </row>
    <row r="9519" spans="1:4" x14ac:dyDescent="0.25">
      <c r="A9519" t="s">
        <v>1160</v>
      </c>
      <c r="B9519" t="s">
        <v>488</v>
      </c>
      <c r="C9519" t="s">
        <v>4731</v>
      </c>
      <c r="D9519">
        <v>0</v>
      </c>
    </row>
    <row r="9520" spans="1:4" x14ac:dyDescent="0.25">
      <c r="A9520" t="s">
        <v>1160</v>
      </c>
      <c r="B9520" t="s">
        <v>488</v>
      </c>
      <c r="C9520" t="s">
        <v>1046</v>
      </c>
      <c r="D9520">
        <v>0</v>
      </c>
    </row>
    <row r="9521" spans="1:4" x14ac:dyDescent="0.25">
      <c r="A9521" t="s">
        <v>1160</v>
      </c>
      <c r="B9521" t="s">
        <v>488</v>
      </c>
      <c r="C9521" t="s">
        <v>9</v>
      </c>
      <c r="D9521">
        <v>0</v>
      </c>
    </row>
    <row r="9522" spans="1:4" x14ac:dyDescent="0.25">
      <c r="A9522" t="s">
        <v>1160</v>
      </c>
      <c r="B9522" t="s">
        <v>488</v>
      </c>
      <c r="C9522" t="s">
        <v>4733</v>
      </c>
      <c r="D9522">
        <v>0</v>
      </c>
    </row>
    <row r="9523" spans="1:4" x14ac:dyDescent="0.25">
      <c r="A9523" t="s">
        <v>1160</v>
      </c>
      <c r="B9523" t="s">
        <v>488</v>
      </c>
      <c r="C9523" t="s">
        <v>4734</v>
      </c>
      <c r="D9523">
        <v>0</v>
      </c>
    </row>
    <row r="9524" spans="1:4" x14ac:dyDescent="0.25">
      <c r="A9524" t="s">
        <v>1160</v>
      </c>
      <c r="B9524" t="s">
        <v>488</v>
      </c>
      <c r="C9524" t="s">
        <v>4735</v>
      </c>
      <c r="D9524">
        <v>0</v>
      </c>
    </row>
    <row r="9525" spans="1:4" x14ac:dyDescent="0.25">
      <c r="A9525" t="s">
        <v>1160</v>
      </c>
      <c r="B9525" t="s">
        <v>488</v>
      </c>
      <c r="C9525" t="s">
        <v>1081</v>
      </c>
      <c r="D9525" t="s">
        <v>3111</v>
      </c>
    </row>
    <row r="9526" spans="1:4" x14ac:dyDescent="0.25">
      <c r="A9526" t="s">
        <v>1160</v>
      </c>
      <c r="B9526" t="s">
        <v>489</v>
      </c>
      <c r="C9526" t="s">
        <v>4725</v>
      </c>
      <c r="D9526">
        <v>635</v>
      </c>
    </row>
    <row r="9527" spans="1:4" x14ac:dyDescent="0.25">
      <c r="A9527" t="s">
        <v>1160</v>
      </c>
      <c r="B9527" t="s">
        <v>489</v>
      </c>
      <c r="C9527" t="s">
        <v>1083</v>
      </c>
      <c r="D9527" t="b">
        <v>0</v>
      </c>
    </row>
    <row r="9528" spans="1:4" x14ac:dyDescent="0.25">
      <c r="A9528" t="s">
        <v>1160</v>
      </c>
      <c r="B9528" t="s">
        <v>489</v>
      </c>
      <c r="C9528" t="s">
        <v>4726</v>
      </c>
      <c r="D9528" t="b">
        <v>0</v>
      </c>
    </row>
    <row r="9529" spans="1:4" x14ac:dyDescent="0.25">
      <c r="A9529" t="s">
        <v>1160</v>
      </c>
      <c r="B9529" t="s">
        <v>489</v>
      </c>
      <c r="C9529" t="s">
        <v>4727</v>
      </c>
      <c r="D9529" t="b">
        <v>0</v>
      </c>
    </row>
    <row r="9530" spans="1:4" x14ac:dyDescent="0.25">
      <c r="A9530" t="s">
        <v>1160</v>
      </c>
      <c r="B9530" t="s">
        <v>489</v>
      </c>
      <c r="C9530" t="s">
        <v>4728</v>
      </c>
      <c r="D9530" t="b">
        <v>0</v>
      </c>
    </row>
    <row r="9531" spans="1:4" x14ac:dyDescent="0.25">
      <c r="A9531" t="s">
        <v>1160</v>
      </c>
      <c r="B9531" t="s">
        <v>489</v>
      </c>
      <c r="C9531" t="s">
        <v>2454</v>
      </c>
      <c r="D9531" t="b">
        <v>0</v>
      </c>
    </row>
    <row r="9532" spans="1:4" x14ac:dyDescent="0.25">
      <c r="A9532" t="s">
        <v>1160</v>
      </c>
      <c r="B9532" t="s">
        <v>489</v>
      </c>
      <c r="C9532" t="s">
        <v>4729</v>
      </c>
      <c r="D9532">
        <v>0</v>
      </c>
    </row>
    <row r="9533" spans="1:4" x14ac:dyDescent="0.25">
      <c r="A9533" t="s">
        <v>1160</v>
      </c>
      <c r="B9533" t="s">
        <v>489</v>
      </c>
      <c r="C9533" t="s">
        <v>4730</v>
      </c>
      <c r="D9533">
        <v>0</v>
      </c>
    </row>
    <row r="9534" spans="1:4" x14ac:dyDescent="0.25">
      <c r="A9534" t="s">
        <v>1160</v>
      </c>
      <c r="B9534" t="s">
        <v>489</v>
      </c>
      <c r="C9534" t="s">
        <v>4731</v>
      </c>
      <c r="D9534">
        <v>0</v>
      </c>
    </row>
    <row r="9535" spans="1:4" x14ac:dyDescent="0.25">
      <c r="A9535" t="s">
        <v>1160</v>
      </c>
      <c r="B9535" t="s">
        <v>489</v>
      </c>
      <c r="C9535" t="s">
        <v>1046</v>
      </c>
      <c r="D9535">
        <v>0</v>
      </c>
    </row>
    <row r="9536" spans="1:4" x14ac:dyDescent="0.25">
      <c r="A9536" t="s">
        <v>1160</v>
      </c>
      <c r="B9536" t="s">
        <v>489</v>
      </c>
      <c r="C9536" t="s">
        <v>9</v>
      </c>
      <c r="D9536">
        <v>0</v>
      </c>
    </row>
    <row r="9537" spans="1:4" x14ac:dyDescent="0.25">
      <c r="A9537" t="s">
        <v>1160</v>
      </c>
      <c r="B9537" t="s">
        <v>489</v>
      </c>
      <c r="C9537" t="s">
        <v>4733</v>
      </c>
      <c r="D9537">
        <v>0</v>
      </c>
    </row>
    <row r="9538" spans="1:4" x14ac:dyDescent="0.25">
      <c r="A9538" t="s">
        <v>1160</v>
      </c>
      <c r="B9538" t="s">
        <v>489</v>
      </c>
      <c r="C9538" t="s">
        <v>4734</v>
      </c>
      <c r="D9538">
        <v>0</v>
      </c>
    </row>
    <row r="9539" spans="1:4" x14ac:dyDescent="0.25">
      <c r="A9539" t="s">
        <v>1160</v>
      </c>
      <c r="B9539" t="s">
        <v>489</v>
      </c>
      <c r="C9539" t="s">
        <v>4735</v>
      </c>
      <c r="D9539">
        <v>0</v>
      </c>
    </row>
    <row r="9540" spans="1:4" x14ac:dyDescent="0.25">
      <c r="A9540" t="s">
        <v>1160</v>
      </c>
      <c r="B9540" t="s">
        <v>489</v>
      </c>
      <c r="C9540" t="s">
        <v>1081</v>
      </c>
      <c r="D9540" t="s">
        <v>3111</v>
      </c>
    </row>
    <row r="9541" spans="1:4" x14ac:dyDescent="0.25">
      <c r="A9541" t="s">
        <v>1160</v>
      </c>
      <c r="B9541" t="s">
        <v>490</v>
      </c>
      <c r="C9541" t="s">
        <v>4725</v>
      </c>
      <c r="D9541">
        <v>636</v>
      </c>
    </row>
    <row r="9542" spans="1:4" x14ac:dyDescent="0.25">
      <c r="A9542" t="s">
        <v>1160</v>
      </c>
      <c r="B9542" t="s">
        <v>490</v>
      </c>
      <c r="C9542" t="s">
        <v>1083</v>
      </c>
      <c r="D9542" t="b">
        <v>0</v>
      </c>
    </row>
    <row r="9543" spans="1:4" x14ac:dyDescent="0.25">
      <c r="A9543" t="s">
        <v>1160</v>
      </c>
      <c r="B9543" t="s">
        <v>490</v>
      </c>
      <c r="C9543" t="s">
        <v>4726</v>
      </c>
      <c r="D9543" t="b">
        <v>0</v>
      </c>
    </row>
    <row r="9544" spans="1:4" x14ac:dyDescent="0.25">
      <c r="A9544" t="s">
        <v>1160</v>
      </c>
      <c r="B9544" t="s">
        <v>490</v>
      </c>
      <c r="C9544" t="s">
        <v>4727</v>
      </c>
      <c r="D9544" t="b">
        <v>0</v>
      </c>
    </row>
    <row r="9545" spans="1:4" x14ac:dyDescent="0.25">
      <c r="A9545" t="s">
        <v>1160</v>
      </c>
      <c r="B9545" t="s">
        <v>490</v>
      </c>
      <c r="C9545" t="s">
        <v>4728</v>
      </c>
      <c r="D9545" t="b">
        <v>0</v>
      </c>
    </row>
    <row r="9546" spans="1:4" x14ac:dyDescent="0.25">
      <c r="A9546" t="s">
        <v>1160</v>
      </c>
      <c r="B9546" t="s">
        <v>490</v>
      </c>
      <c r="C9546" t="s">
        <v>2454</v>
      </c>
      <c r="D9546" t="b">
        <v>0</v>
      </c>
    </row>
    <row r="9547" spans="1:4" x14ac:dyDescent="0.25">
      <c r="A9547" t="s">
        <v>1160</v>
      </c>
      <c r="B9547" t="s">
        <v>490</v>
      </c>
      <c r="C9547" t="s">
        <v>4729</v>
      </c>
      <c r="D9547">
        <v>0</v>
      </c>
    </row>
    <row r="9548" spans="1:4" x14ac:dyDescent="0.25">
      <c r="A9548" t="s">
        <v>1160</v>
      </c>
      <c r="B9548" t="s">
        <v>490</v>
      </c>
      <c r="C9548" t="s">
        <v>4730</v>
      </c>
      <c r="D9548">
        <v>0</v>
      </c>
    </row>
    <row r="9549" spans="1:4" x14ac:dyDescent="0.25">
      <c r="A9549" t="s">
        <v>1160</v>
      </c>
      <c r="B9549" t="s">
        <v>490</v>
      </c>
      <c r="C9549" t="s">
        <v>4731</v>
      </c>
      <c r="D9549">
        <v>0</v>
      </c>
    </row>
    <row r="9550" spans="1:4" x14ac:dyDescent="0.25">
      <c r="A9550" t="s">
        <v>1160</v>
      </c>
      <c r="B9550" t="s">
        <v>490</v>
      </c>
      <c r="C9550" t="s">
        <v>1046</v>
      </c>
      <c r="D9550">
        <v>0</v>
      </c>
    </row>
    <row r="9551" spans="1:4" x14ac:dyDescent="0.25">
      <c r="A9551" t="s">
        <v>1160</v>
      </c>
      <c r="B9551" t="s">
        <v>490</v>
      </c>
      <c r="C9551" t="s">
        <v>9</v>
      </c>
      <c r="D9551">
        <v>0</v>
      </c>
    </row>
    <row r="9552" spans="1:4" x14ac:dyDescent="0.25">
      <c r="A9552" t="s">
        <v>1160</v>
      </c>
      <c r="B9552" t="s">
        <v>490</v>
      </c>
      <c r="C9552" t="s">
        <v>4733</v>
      </c>
      <c r="D9552">
        <v>0</v>
      </c>
    </row>
    <row r="9553" spans="1:4" x14ac:dyDescent="0.25">
      <c r="A9553" t="s">
        <v>1160</v>
      </c>
      <c r="B9553" t="s">
        <v>490</v>
      </c>
      <c r="C9553" t="s">
        <v>4734</v>
      </c>
      <c r="D9553">
        <v>0</v>
      </c>
    </row>
    <row r="9554" spans="1:4" x14ac:dyDescent="0.25">
      <c r="A9554" t="s">
        <v>1160</v>
      </c>
      <c r="B9554" t="s">
        <v>490</v>
      </c>
      <c r="C9554" t="s">
        <v>4735</v>
      </c>
      <c r="D9554">
        <v>0</v>
      </c>
    </row>
    <row r="9555" spans="1:4" x14ac:dyDescent="0.25">
      <c r="A9555" t="s">
        <v>1160</v>
      </c>
      <c r="B9555" t="s">
        <v>490</v>
      </c>
      <c r="C9555" t="s">
        <v>1081</v>
      </c>
      <c r="D9555" t="s">
        <v>3111</v>
      </c>
    </row>
    <row r="9556" spans="1:4" x14ac:dyDescent="0.25">
      <c r="A9556" t="s">
        <v>1160</v>
      </c>
      <c r="B9556" t="s">
        <v>491</v>
      </c>
      <c r="C9556" t="s">
        <v>4725</v>
      </c>
      <c r="D9556">
        <v>637</v>
      </c>
    </row>
    <row r="9557" spans="1:4" x14ac:dyDescent="0.25">
      <c r="A9557" t="s">
        <v>1160</v>
      </c>
      <c r="B9557" t="s">
        <v>491</v>
      </c>
      <c r="C9557" t="s">
        <v>1083</v>
      </c>
      <c r="D9557" t="b">
        <v>0</v>
      </c>
    </row>
    <row r="9558" spans="1:4" x14ac:dyDescent="0.25">
      <c r="A9558" t="s">
        <v>1160</v>
      </c>
      <c r="B9558" t="s">
        <v>491</v>
      </c>
      <c r="C9558" t="s">
        <v>4726</v>
      </c>
      <c r="D9558" t="b">
        <v>0</v>
      </c>
    </row>
    <row r="9559" spans="1:4" x14ac:dyDescent="0.25">
      <c r="A9559" t="s">
        <v>1160</v>
      </c>
      <c r="B9559" t="s">
        <v>491</v>
      </c>
      <c r="C9559" t="s">
        <v>4727</v>
      </c>
      <c r="D9559" t="b">
        <v>0</v>
      </c>
    </row>
    <row r="9560" spans="1:4" x14ac:dyDescent="0.25">
      <c r="A9560" t="s">
        <v>1160</v>
      </c>
      <c r="B9560" t="s">
        <v>491</v>
      </c>
      <c r="C9560" t="s">
        <v>4728</v>
      </c>
      <c r="D9560" t="b">
        <v>0</v>
      </c>
    </row>
    <row r="9561" spans="1:4" x14ac:dyDescent="0.25">
      <c r="A9561" t="s">
        <v>1160</v>
      </c>
      <c r="B9561" t="s">
        <v>491</v>
      </c>
      <c r="C9561" t="s">
        <v>2454</v>
      </c>
      <c r="D9561" t="b">
        <v>0</v>
      </c>
    </row>
    <row r="9562" spans="1:4" x14ac:dyDescent="0.25">
      <c r="A9562" t="s">
        <v>1160</v>
      </c>
      <c r="B9562" t="s">
        <v>491</v>
      </c>
      <c r="C9562" t="s">
        <v>4729</v>
      </c>
      <c r="D9562">
        <v>0</v>
      </c>
    </row>
    <row r="9563" spans="1:4" x14ac:dyDescent="0.25">
      <c r="A9563" t="s">
        <v>1160</v>
      </c>
      <c r="B9563" t="s">
        <v>491</v>
      </c>
      <c r="C9563" t="s">
        <v>4730</v>
      </c>
      <c r="D9563">
        <v>0</v>
      </c>
    </row>
    <row r="9564" spans="1:4" x14ac:dyDescent="0.25">
      <c r="A9564" t="s">
        <v>1160</v>
      </c>
      <c r="B9564" t="s">
        <v>491</v>
      </c>
      <c r="C9564" t="s">
        <v>4731</v>
      </c>
      <c r="D9564">
        <v>0</v>
      </c>
    </row>
    <row r="9565" spans="1:4" x14ac:dyDescent="0.25">
      <c r="A9565" t="s">
        <v>1160</v>
      </c>
      <c r="B9565" t="s">
        <v>491</v>
      </c>
      <c r="C9565" t="s">
        <v>1046</v>
      </c>
      <c r="D9565">
        <v>0</v>
      </c>
    </row>
    <row r="9566" spans="1:4" x14ac:dyDescent="0.25">
      <c r="A9566" t="s">
        <v>1160</v>
      </c>
      <c r="B9566" t="s">
        <v>491</v>
      </c>
      <c r="C9566" t="s">
        <v>9</v>
      </c>
      <c r="D9566">
        <v>0</v>
      </c>
    </row>
    <row r="9567" spans="1:4" x14ac:dyDescent="0.25">
      <c r="A9567" t="s">
        <v>1160</v>
      </c>
      <c r="B9567" t="s">
        <v>491</v>
      </c>
      <c r="C9567" t="s">
        <v>4733</v>
      </c>
      <c r="D9567">
        <v>0</v>
      </c>
    </row>
    <row r="9568" spans="1:4" x14ac:dyDescent="0.25">
      <c r="A9568" t="s">
        <v>1160</v>
      </c>
      <c r="B9568" t="s">
        <v>491</v>
      </c>
      <c r="C9568" t="s">
        <v>4734</v>
      </c>
      <c r="D9568">
        <v>0</v>
      </c>
    </row>
    <row r="9569" spans="1:4" x14ac:dyDescent="0.25">
      <c r="A9569" t="s">
        <v>1160</v>
      </c>
      <c r="B9569" t="s">
        <v>491</v>
      </c>
      <c r="C9569" t="s">
        <v>4735</v>
      </c>
      <c r="D9569">
        <v>0</v>
      </c>
    </row>
    <row r="9570" spans="1:4" x14ac:dyDescent="0.25">
      <c r="A9570" t="s">
        <v>1160</v>
      </c>
      <c r="B9570" t="s">
        <v>491</v>
      </c>
      <c r="C9570" t="s">
        <v>1081</v>
      </c>
      <c r="D9570" t="s">
        <v>3111</v>
      </c>
    </row>
    <row r="9571" spans="1:4" x14ac:dyDescent="0.25">
      <c r="A9571" t="s">
        <v>1160</v>
      </c>
      <c r="B9571" t="s">
        <v>492</v>
      </c>
      <c r="C9571" t="s">
        <v>4725</v>
      </c>
      <c r="D9571">
        <v>638</v>
      </c>
    </row>
    <row r="9572" spans="1:4" x14ac:dyDescent="0.25">
      <c r="A9572" t="s">
        <v>1160</v>
      </c>
      <c r="B9572" t="s">
        <v>492</v>
      </c>
      <c r="C9572" t="s">
        <v>1083</v>
      </c>
      <c r="D9572" t="b">
        <v>0</v>
      </c>
    </row>
    <row r="9573" spans="1:4" x14ac:dyDescent="0.25">
      <c r="A9573" t="s">
        <v>1160</v>
      </c>
      <c r="B9573" t="s">
        <v>492</v>
      </c>
      <c r="C9573" t="s">
        <v>4726</v>
      </c>
      <c r="D9573" t="b">
        <v>0</v>
      </c>
    </row>
    <row r="9574" spans="1:4" x14ac:dyDescent="0.25">
      <c r="A9574" t="s">
        <v>1160</v>
      </c>
      <c r="B9574" t="s">
        <v>492</v>
      </c>
      <c r="C9574" t="s">
        <v>4727</v>
      </c>
      <c r="D9574" t="b">
        <v>0</v>
      </c>
    </row>
    <row r="9575" spans="1:4" x14ac:dyDescent="0.25">
      <c r="A9575" t="s">
        <v>1160</v>
      </c>
      <c r="B9575" t="s">
        <v>492</v>
      </c>
      <c r="C9575" t="s">
        <v>4728</v>
      </c>
      <c r="D9575" t="b">
        <v>0</v>
      </c>
    </row>
    <row r="9576" spans="1:4" x14ac:dyDescent="0.25">
      <c r="A9576" t="s">
        <v>1160</v>
      </c>
      <c r="B9576" t="s">
        <v>492</v>
      </c>
      <c r="C9576" t="s">
        <v>2454</v>
      </c>
      <c r="D9576" t="b">
        <v>0</v>
      </c>
    </row>
    <row r="9577" spans="1:4" x14ac:dyDescent="0.25">
      <c r="A9577" t="s">
        <v>1160</v>
      </c>
      <c r="B9577" t="s">
        <v>492</v>
      </c>
      <c r="C9577" t="s">
        <v>4729</v>
      </c>
      <c r="D9577">
        <v>0</v>
      </c>
    </row>
    <row r="9578" spans="1:4" x14ac:dyDescent="0.25">
      <c r="A9578" t="s">
        <v>1160</v>
      </c>
      <c r="B9578" t="s">
        <v>492</v>
      </c>
      <c r="C9578" t="s">
        <v>4730</v>
      </c>
      <c r="D9578">
        <v>0</v>
      </c>
    </row>
    <row r="9579" spans="1:4" x14ac:dyDescent="0.25">
      <c r="A9579" t="s">
        <v>1160</v>
      </c>
      <c r="B9579" t="s">
        <v>492</v>
      </c>
      <c r="C9579" t="s">
        <v>4731</v>
      </c>
      <c r="D9579">
        <v>0</v>
      </c>
    </row>
    <row r="9580" spans="1:4" x14ac:dyDescent="0.25">
      <c r="A9580" t="s">
        <v>1160</v>
      </c>
      <c r="B9580" t="s">
        <v>492</v>
      </c>
      <c r="C9580" t="s">
        <v>1046</v>
      </c>
      <c r="D9580">
        <v>0</v>
      </c>
    </row>
    <row r="9581" spans="1:4" x14ac:dyDescent="0.25">
      <c r="A9581" t="s">
        <v>1160</v>
      </c>
      <c r="B9581" t="s">
        <v>492</v>
      </c>
      <c r="C9581" t="s">
        <v>9</v>
      </c>
      <c r="D9581">
        <v>0</v>
      </c>
    </row>
    <row r="9582" spans="1:4" x14ac:dyDescent="0.25">
      <c r="A9582" t="s">
        <v>1160</v>
      </c>
      <c r="B9582" t="s">
        <v>492</v>
      </c>
      <c r="C9582" t="s">
        <v>4733</v>
      </c>
      <c r="D9582">
        <v>0</v>
      </c>
    </row>
    <row r="9583" spans="1:4" x14ac:dyDescent="0.25">
      <c r="A9583" t="s">
        <v>1160</v>
      </c>
      <c r="B9583" t="s">
        <v>492</v>
      </c>
      <c r="C9583" t="s">
        <v>4734</v>
      </c>
      <c r="D9583">
        <v>0</v>
      </c>
    </row>
    <row r="9584" spans="1:4" x14ac:dyDescent="0.25">
      <c r="A9584" t="s">
        <v>1160</v>
      </c>
      <c r="B9584" t="s">
        <v>492</v>
      </c>
      <c r="C9584" t="s">
        <v>4735</v>
      </c>
      <c r="D9584">
        <v>0</v>
      </c>
    </row>
    <row r="9585" spans="1:4" x14ac:dyDescent="0.25">
      <c r="A9585" t="s">
        <v>1160</v>
      </c>
      <c r="B9585" t="s">
        <v>492</v>
      </c>
      <c r="C9585" t="s">
        <v>1081</v>
      </c>
      <c r="D9585" t="s">
        <v>3111</v>
      </c>
    </row>
    <row r="9586" spans="1:4" x14ac:dyDescent="0.25">
      <c r="A9586" t="s">
        <v>1160</v>
      </c>
      <c r="B9586" t="s">
        <v>493</v>
      </c>
      <c r="C9586" t="s">
        <v>4725</v>
      </c>
      <c r="D9586">
        <v>639</v>
      </c>
    </row>
    <row r="9587" spans="1:4" x14ac:dyDescent="0.25">
      <c r="A9587" t="s">
        <v>1160</v>
      </c>
      <c r="B9587" t="s">
        <v>493</v>
      </c>
      <c r="C9587" t="s">
        <v>1083</v>
      </c>
      <c r="D9587" t="b">
        <v>0</v>
      </c>
    </row>
    <row r="9588" spans="1:4" x14ac:dyDescent="0.25">
      <c r="A9588" t="s">
        <v>1160</v>
      </c>
      <c r="B9588" t="s">
        <v>493</v>
      </c>
      <c r="C9588" t="s">
        <v>4726</v>
      </c>
      <c r="D9588" t="b">
        <v>0</v>
      </c>
    </row>
    <row r="9589" spans="1:4" x14ac:dyDescent="0.25">
      <c r="A9589" t="s">
        <v>1160</v>
      </c>
      <c r="B9589" t="s">
        <v>493</v>
      </c>
      <c r="C9589" t="s">
        <v>4727</v>
      </c>
      <c r="D9589" t="b">
        <v>0</v>
      </c>
    </row>
    <row r="9590" spans="1:4" x14ac:dyDescent="0.25">
      <c r="A9590" t="s">
        <v>1160</v>
      </c>
      <c r="B9590" t="s">
        <v>493</v>
      </c>
      <c r="C9590" t="s">
        <v>4728</v>
      </c>
      <c r="D9590" t="b">
        <v>0</v>
      </c>
    </row>
    <row r="9591" spans="1:4" x14ac:dyDescent="0.25">
      <c r="A9591" t="s">
        <v>1160</v>
      </c>
      <c r="B9591" t="s">
        <v>493</v>
      </c>
      <c r="C9591" t="s">
        <v>2454</v>
      </c>
      <c r="D9591" t="b">
        <v>0</v>
      </c>
    </row>
    <row r="9592" spans="1:4" x14ac:dyDescent="0.25">
      <c r="A9592" t="s">
        <v>1160</v>
      </c>
      <c r="B9592" t="s">
        <v>493</v>
      </c>
      <c r="C9592" t="s">
        <v>4729</v>
      </c>
      <c r="D9592">
        <v>0</v>
      </c>
    </row>
    <row r="9593" spans="1:4" x14ac:dyDescent="0.25">
      <c r="A9593" t="s">
        <v>1160</v>
      </c>
      <c r="B9593" t="s">
        <v>493</v>
      </c>
      <c r="C9593" t="s">
        <v>4730</v>
      </c>
      <c r="D9593">
        <v>0</v>
      </c>
    </row>
    <row r="9594" spans="1:4" x14ac:dyDescent="0.25">
      <c r="A9594" t="s">
        <v>1160</v>
      </c>
      <c r="B9594" t="s">
        <v>493</v>
      </c>
      <c r="C9594" t="s">
        <v>4731</v>
      </c>
      <c r="D9594">
        <v>0</v>
      </c>
    </row>
    <row r="9595" spans="1:4" x14ac:dyDescent="0.25">
      <c r="A9595" t="s">
        <v>1160</v>
      </c>
      <c r="B9595" t="s">
        <v>493</v>
      </c>
      <c r="C9595" t="s">
        <v>1046</v>
      </c>
      <c r="D9595">
        <v>0</v>
      </c>
    </row>
    <row r="9596" spans="1:4" x14ac:dyDescent="0.25">
      <c r="A9596" t="s">
        <v>1160</v>
      </c>
      <c r="B9596" t="s">
        <v>493</v>
      </c>
      <c r="C9596" t="s">
        <v>9</v>
      </c>
      <c r="D9596">
        <v>0</v>
      </c>
    </row>
    <row r="9597" spans="1:4" x14ac:dyDescent="0.25">
      <c r="A9597" t="s">
        <v>1160</v>
      </c>
      <c r="B9597" t="s">
        <v>493</v>
      </c>
      <c r="C9597" t="s">
        <v>4733</v>
      </c>
      <c r="D9597">
        <v>0</v>
      </c>
    </row>
    <row r="9598" spans="1:4" x14ac:dyDescent="0.25">
      <c r="A9598" t="s">
        <v>1160</v>
      </c>
      <c r="B9598" t="s">
        <v>493</v>
      </c>
      <c r="C9598" t="s">
        <v>4734</v>
      </c>
      <c r="D9598">
        <v>0</v>
      </c>
    </row>
    <row r="9599" spans="1:4" x14ac:dyDescent="0.25">
      <c r="A9599" t="s">
        <v>1160</v>
      </c>
      <c r="B9599" t="s">
        <v>493</v>
      </c>
      <c r="C9599" t="s">
        <v>4735</v>
      </c>
      <c r="D9599">
        <v>0</v>
      </c>
    </row>
    <row r="9600" spans="1:4" x14ac:dyDescent="0.25">
      <c r="A9600" t="s">
        <v>1160</v>
      </c>
      <c r="B9600" t="s">
        <v>493</v>
      </c>
      <c r="C9600" t="s">
        <v>1081</v>
      </c>
      <c r="D9600" t="s">
        <v>3111</v>
      </c>
    </row>
    <row r="9601" spans="1:4" x14ac:dyDescent="0.25">
      <c r="A9601" t="s">
        <v>112</v>
      </c>
      <c r="B9601" t="s">
        <v>2062</v>
      </c>
      <c r="C9601" t="s">
        <v>4725</v>
      </c>
      <c r="D9601">
        <v>640</v>
      </c>
    </row>
    <row r="9602" spans="1:4" x14ac:dyDescent="0.25">
      <c r="A9602" t="s">
        <v>112</v>
      </c>
      <c r="B9602" t="s">
        <v>2062</v>
      </c>
      <c r="C9602" t="s">
        <v>1083</v>
      </c>
      <c r="D9602" t="b">
        <v>0</v>
      </c>
    </row>
    <row r="9603" spans="1:4" x14ac:dyDescent="0.25">
      <c r="A9603" t="s">
        <v>112</v>
      </c>
      <c r="B9603" t="s">
        <v>2062</v>
      </c>
      <c r="C9603" t="s">
        <v>4726</v>
      </c>
      <c r="D9603" t="b">
        <v>0</v>
      </c>
    </row>
    <row r="9604" spans="1:4" x14ac:dyDescent="0.25">
      <c r="A9604" t="s">
        <v>112</v>
      </c>
      <c r="B9604" t="s">
        <v>2062</v>
      </c>
      <c r="C9604" t="s">
        <v>4727</v>
      </c>
      <c r="D9604" t="b">
        <v>0</v>
      </c>
    </row>
    <row r="9605" spans="1:4" x14ac:dyDescent="0.25">
      <c r="A9605" t="s">
        <v>112</v>
      </c>
      <c r="B9605" t="s">
        <v>2062</v>
      </c>
      <c r="C9605" t="s">
        <v>4728</v>
      </c>
      <c r="D9605" t="b">
        <v>0</v>
      </c>
    </row>
    <row r="9606" spans="1:4" x14ac:dyDescent="0.25">
      <c r="A9606" t="s">
        <v>112</v>
      </c>
      <c r="B9606" t="s">
        <v>2062</v>
      </c>
      <c r="C9606" t="s">
        <v>2454</v>
      </c>
      <c r="D9606" t="b">
        <v>0</v>
      </c>
    </row>
    <row r="9607" spans="1:4" x14ac:dyDescent="0.25">
      <c r="A9607" t="s">
        <v>112</v>
      </c>
      <c r="B9607" t="s">
        <v>2062</v>
      </c>
      <c r="C9607" t="s">
        <v>4729</v>
      </c>
      <c r="D9607">
        <v>0</v>
      </c>
    </row>
    <row r="9608" spans="1:4" x14ac:dyDescent="0.25">
      <c r="A9608" t="s">
        <v>112</v>
      </c>
      <c r="B9608" t="s">
        <v>2062</v>
      </c>
      <c r="C9608" t="s">
        <v>4730</v>
      </c>
      <c r="D9608">
        <v>0</v>
      </c>
    </row>
    <row r="9609" spans="1:4" x14ac:dyDescent="0.25">
      <c r="A9609" t="s">
        <v>112</v>
      </c>
      <c r="B9609" t="s">
        <v>2062</v>
      </c>
      <c r="C9609" t="s">
        <v>4731</v>
      </c>
      <c r="D9609">
        <v>0</v>
      </c>
    </row>
    <row r="9610" spans="1:4" x14ac:dyDescent="0.25">
      <c r="A9610" t="s">
        <v>112</v>
      </c>
      <c r="B9610" t="s">
        <v>2062</v>
      </c>
      <c r="C9610" t="s">
        <v>1046</v>
      </c>
      <c r="D9610">
        <v>0</v>
      </c>
    </row>
    <row r="9611" spans="1:4" x14ac:dyDescent="0.25">
      <c r="A9611" t="s">
        <v>112</v>
      </c>
      <c r="B9611" t="s">
        <v>2062</v>
      </c>
      <c r="C9611" t="s">
        <v>9</v>
      </c>
      <c r="D9611">
        <v>0</v>
      </c>
    </row>
    <row r="9612" spans="1:4" x14ac:dyDescent="0.25">
      <c r="A9612" t="s">
        <v>112</v>
      </c>
      <c r="B9612" t="s">
        <v>2062</v>
      </c>
      <c r="C9612" t="s">
        <v>4733</v>
      </c>
      <c r="D9612">
        <v>0</v>
      </c>
    </row>
    <row r="9613" spans="1:4" x14ac:dyDescent="0.25">
      <c r="A9613" t="s">
        <v>112</v>
      </c>
      <c r="B9613" t="s">
        <v>2062</v>
      </c>
      <c r="C9613" t="s">
        <v>4734</v>
      </c>
      <c r="D9613">
        <v>0</v>
      </c>
    </row>
    <row r="9614" spans="1:4" x14ac:dyDescent="0.25">
      <c r="A9614" t="s">
        <v>112</v>
      </c>
      <c r="B9614" t="s">
        <v>2062</v>
      </c>
      <c r="C9614" t="s">
        <v>4735</v>
      </c>
      <c r="D9614">
        <v>0</v>
      </c>
    </row>
    <row r="9615" spans="1:4" x14ac:dyDescent="0.25">
      <c r="A9615" t="s">
        <v>112</v>
      </c>
      <c r="B9615" t="s">
        <v>2062</v>
      </c>
      <c r="C9615" t="s">
        <v>1081</v>
      </c>
      <c r="D9615" t="s">
        <v>3111</v>
      </c>
    </row>
    <row r="9616" spans="1:4" x14ac:dyDescent="0.25">
      <c r="A9616" t="s">
        <v>112</v>
      </c>
      <c r="B9616" t="s">
        <v>2076</v>
      </c>
      <c r="C9616" t="s">
        <v>4725</v>
      </c>
      <c r="D9616">
        <v>641</v>
      </c>
    </row>
    <row r="9617" spans="1:4" x14ac:dyDescent="0.25">
      <c r="A9617" t="s">
        <v>112</v>
      </c>
      <c r="B9617" t="s">
        <v>2076</v>
      </c>
      <c r="C9617" t="s">
        <v>1083</v>
      </c>
      <c r="D9617" t="b">
        <v>0</v>
      </c>
    </row>
    <row r="9618" spans="1:4" x14ac:dyDescent="0.25">
      <c r="A9618" t="s">
        <v>112</v>
      </c>
      <c r="B9618" t="s">
        <v>2076</v>
      </c>
      <c r="C9618" t="s">
        <v>4726</v>
      </c>
      <c r="D9618" t="b">
        <v>0</v>
      </c>
    </row>
    <row r="9619" spans="1:4" x14ac:dyDescent="0.25">
      <c r="A9619" t="s">
        <v>112</v>
      </c>
      <c r="B9619" t="s">
        <v>2076</v>
      </c>
      <c r="C9619" t="s">
        <v>4727</v>
      </c>
      <c r="D9619" t="b">
        <v>1</v>
      </c>
    </row>
    <row r="9620" spans="1:4" x14ac:dyDescent="0.25">
      <c r="A9620" t="s">
        <v>112</v>
      </c>
      <c r="B9620" t="s">
        <v>2076</v>
      </c>
      <c r="C9620" t="s">
        <v>4728</v>
      </c>
      <c r="D9620" t="b">
        <v>0</v>
      </c>
    </row>
    <row r="9621" spans="1:4" x14ac:dyDescent="0.25">
      <c r="A9621" t="s">
        <v>112</v>
      </c>
      <c r="B9621" t="s">
        <v>2076</v>
      </c>
      <c r="C9621" t="s">
        <v>2454</v>
      </c>
      <c r="D9621" t="b">
        <v>0</v>
      </c>
    </row>
    <row r="9622" spans="1:4" x14ac:dyDescent="0.25">
      <c r="A9622" t="s">
        <v>112</v>
      </c>
      <c r="B9622" t="s">
        <v>2076</v>
      </c>
      <c r="C9622" t="s">
        <v>4729</v>
      </c>
      <c r="D9622">
        <v>8</v>
      </c>
    </row>
    <row r="9623" spans="1:4" x14ac:dyDescent="0.25">
      <c r="A9623" t="s">
        <v>112</v>
      </c>
      <c r="B9623" t="s">
        <v>2076</v>
      </c>
      <c r="C9623" t="s">
        <v>4730</v>
      </c>
      <c r="D9623">
        <v>0</v>
      </c>
    </row>
    <row r="9624" spans="1:4" x14ac:dyDescent="0.25">
      <c r="A9624" t="s">
        <v>112</v>
      </c>
      <c r="B9624" t="s">
        <v>2076</v>
      </c>
      <c r="C9624" t="s">
        <v>4731</v>
      </c>
      <c r="D9624">
        <v>0</v>
      </c>
    </row>
    <row r="9625" spans="1:4" x14ac:dyDescent="0.25">
      <c r="A9625" t="s">
        <v>112</v>
      </c>
      <c r="B9625" t="s">
        <v>2076</v>
      </c>
      <c r="C9625" t="s">
        <v>1046</v>
      </c>
      <c r="D9625">
        <v>0</v>
      </c>
    </row>
    <row r="9626" spans="1:4" x14ac:dyDescent="0.25">
      <c r="A9626" t="s">
        <v>112</v>
      </c>
      <c r="B9626" t="s">
        <v>2076</v>
      </c>
      <c r="C9626" t="s">
        <v>9</v>
      </c>
      <c r="D9626">
        <v>0</v>
      </c>
    </row>
    <row r="9627" spans="1:4" x14ac:dyDescent="0.25">
      <c r="A9627" t="s">
        <v>112</v>
      </c>
      <c r="B9627" t="s">
        <v>2076</v>
      </c>
      <c r="C9627" t="s">
        <v>4733</v>
      </c>
      <c r="D9627">
        <v>0</v>
      </c>
    </row>
    <row r="9628" spans="1:4" x14ac:dyDescent="0.25">
      <c r="A9628" t="s">
        <v>112</v>
      </c>
      <c r="B9628" t="s">
        <v>2076</v>
      </c>
      <c r="C9628" t="s">
        <v>4734</v>
      </c>
      <c r="D9628">
        <v>0</v>
      </c>
    </row>
    <row r="9629" spans="1:4" x14ac:dyDescent="0.25">
      <c r="A9629" t="s">
        <v>112</v>
      </c>
      <c r="B9629" t="s">
        <v>2076</v>
      </c>
      <c r="C9629" t="s">
        <v>4735</v>
      </c>
      <c r="D9629">
        <v>0</v>
      </c>
    </row>
    <row r="9630" spans="1:4" x14ac:dyDescent="0.25">
      <c r="A9630" t="s">
        <v>112</v>
      </c>
      <c r="B9630" t="s">
        <v>2076</v>
      </c>
      <c r="C9630" t="s">
        <v>1081</v>
      </c>
      <c r="D9630" t="s">
        <v>4741</v>
      </c>
    </row>
    <row r="9631" spans="1:4" x14ac:dyDescent="0.25">
      <c r="A9631" t="s">
        <v>112</v>
      </c>
      <c r="B9631" t="s">
        <v>439</v>
      </c>
      <c r="C9631" t="s">
        <v>4725</v>
      </c>
      <c r="D9631">
        <v>642</v>
      </c>
    </row>
    <row r="9632" spans="1:4" x14ac:dyDescent="0.25">
      <c r="A9632" t="s">
        <v>112</v>
      </c>
      <c r="B9632" t="s">
        <v>439</v>
      </c>
      <c r="C9632" t="s">
        <v>1083</v>
      </c>
      <c r="D9632" t="b">
        <v>0</v>
      </c>
    </row>
    <row r="9633" spans="1:4" x14ac:dyDescent="0.25">
      <c r="A9633" t="s">
        <v>112</v>
      </c>
      <c r="B9633" t="s">
        <v>439</v>
      </c>
      <c r="C9633" t="s">
        <v>4726</v>
      </c>
      <c r="D9633" t="b">
        <v>0</v>
      </c>
    </row>
    <row r="9634" spans="1:4" x14ac:dyDescent="0.25">
      <c r="A9634" t="s">
        <v>112</v>
      </c>
      <c r="B9634" t="s">
        <v>439</v>
      </c>
      <c r="C9634" t="s">
        <v>4727</v>
      </c>
      <c r="D9634" t="b">
        <v>1</v>
      </c>
    </row>
    <row r="9635" spans="1:4" x14ac:dyDescent="0.25">
      <c r="A9635" t="s">
        <v>112</v>
      </c>
      <c r="B9635" t="s">
        <v>439</v>
      </c>
      <c r="C9635" t="s">
        <v>4728</v>
      </c>
      <c r="D9635" t="b">
        <v>0</v>
      </c>
    </row>
    <row r="9636" spans="1:4" x14ac:dyDescent="0.25">
      <c r="A9636" t="s">
        <v>112</v>
      </c>
      <c r="B9636" t="s">
        <v>439</v>
      </c>
      <c r="C9636" t="s">
        <v>2454</v>
      </c>
      <c r="D9636" t="b">
        <v>0</v>
      </c>
    </row>
    <row r="9637" spans="1:4" x14ac:dyDescent="0.25">
      <c r="A9637" t="s">
        <v>112</v>
      </c>
      <c r="B9637" t="s">
        <v>439</v>
      </c>
      <c r="C9637" t="s">
        <v>4729</v>
      </c>
      <c r="D9637">
        <v>8</v>
      </c>
    </row>
    <row r="9638" spans="1:4" x14ac:dyDescent="0.25">
      <c r="A9638" t="s">
        <v>112</v>
      </c>
      <c r="B9638" t="s">
        <v>439</v>
      </c>
      <c r="C9638" t="s">
        <v>4730</v>
      </c>
      <c r="D9638">
        <v>0</v>
      </c>
    </row>
    <row r="9639" spans="1:4" x14ac:dyDescent="0.25">
      <c r="A9639" t="s">
        <v>112</v>
      </c>
      <c r="B9639" t="s">
        <v>439</v>
      </c>
      <c r="C9639" t="s">
        <v>4731</v>
      </c>
      <c r="D9639">
        <v>0</v>
      </c>
    </row>
    <row r="9640" spans="1:4" x14ac:dyDescent="0.25">
      <c r="A9640" t="s">
        <v>112</v>
      </c>
      <c r="B9640" t="s">
        <v>439</v>
      </c>
      <c r="C9640" t="s">
        <v>1046</v>
      </c>
      <c r="D9640">
        <v>0</v>
      </c>
    </row>
    <row r="9641" spans="1:4" x14ac:dyDescent="0.25">
      <c r="A9641" t="s">
        <v>112</v>
      </c>
      <c r="B9641" t="s">
        <v>439</v>
      </c>
      <c r="C9641" t="s">
        <v>9</v>
      </c>
      <c r="D9641">
        <v>0</v>
      </c>
    </row>
    <row r="9642" spans="1:4" x14ac:dyDescent="0.25">
      <c r="A9642" t="s">
        <v>112</v>
      </c>
      <c r="B9642" t="s">
        <v>439</v>
      </c>
      <c r="C9642" t="s">
        <v>4733</v>
      </c>
      <c r="D9642">
        <v>0</v>
      </c>
    </row>
    <row r="9643" spans="1:4" x14ac:dyDescent="0.25">
      <c r="A9643" t="s">
        <v>112</v>
      </c>
      <c r="B9643" t="s">
        <v>439</v>
      </c>
      <c r="C9643" t="s">
        <v>4734</v>
      </c>
      <c r="D9643">
        <v>0</v>
      </c>
    </row>
    <row r="9644" spans="1:4" x14ac:dyDescent="0.25">
      <c r="A9644" t="s">
        <v>112</v>
      </c>
      <c r="B9644" t="s">
        <v>439</v>
      </c>
      <c r="C9644" t="s">
        <v>4735</v>
      </c>
      <c r="D9644">
        <v>0</v>
      </c>
    </row>
    <row r="9645" spans="1:4" x14ac:dyDescent="0.25">
      <c r="A9645" t="s">
        <v>112</v>
      </c>
      <c r="B9645" t="s">
        <v>439</v>
      </c>
      <c r="C9645" t="s">
        <v>1081</v>
      </c>
      <c r="D9645" t="s">
        <v>4741</v>
      </c>
    </row>
    <row r="9646" spans="1:4" x14ac:dyDescent="0.25">
      <c r="A9646" t="s">
        <v>112</v>
      </c>
      <c r="B9646" t="s">
        <v>2057</v>
      </c>
      <c r="C9646" t="s">
        <v>4725</v>
      </c>
      <c r="D9646">
        <v>643</v>
      </c>
    </row>
    <row r="9647" spans="1:4" x14ac:dyDescent="0.25">
      <c r="A9647" t="s">
        <v>112</v>
      </c>
      <c r="B9647" t="s">
        <v>2057</v>
      </c>
      <c r="C9647" t="s">
        <v>1083</v>
      </c>
      <c r="D9647" t="b">
        <v>0</v>
      </c>
    </row>
    <row r="9648" spans="1:4" x14ac:dyDescent="0.25">
      <c r="A9648" t="s">
        <v>112</v>
      </c>
      <c r="B9648" t="s">
        <v>2057</v>
      </c>
      <c r="C9648" t="s">
        <v>4726</v>
      </c>
      <c r="D9648" t="b">
        <v>0</v>
      </c>
    </row>
    <row r="9649" spans="1:4" x14ac:dyDescent="0.25">
      <c r="A9649" t="s">
        <v>112</v>
      </c>
      <c r="B9649" t="s">
        <v>2057</v>
      </c>
      <c r="C9649" t="s">
        <v>4727</v>
      </c>
      <c r="D9649" t="b">
        <v>1</v>
      </c>
    </row>
    <row r="9650" spans="1:4" x14ac:dyDescent="0.25">
      <c r="A9650" t="s">
        <v>112</v>
      </c>
      <c r="B9650" t="s">
        <v>2057</v>
      </c>
      <c r="C9650" t="s">
        <v>4728</v>
      </c>
      <c r="D9650" t="b">
        <v>0</v>
      </c>
    </row>
    <row r="9651" spans="1:4" x14ac:dyDescent="0.25">
      <c r="A9651" t="s">
        <v>112</v>
      </c>
      <c r="B9651" t="s">
        <v>2057</v>
      </c>
      <c r="C9651" t="s">
        <v>2454</v>
      </c>
      <c r="D9651" t="b">
        <v>0</v>
      </c>
    </row>
    <row r="9652" spans="1:4" x14ac:dyDescent="0.25">
      <c r="A9652" t="s">
        <v>112</v>
      </c>
      <c r="B9652" t="s">
        <v>2057</v>
      </c>
      <c r="C9652" t="s">
        <v>4729</v>
      </c>
      <c r="D9652">
        <v>8</v>
      </c>
    </row>
    <row r="9653" spans="1:4" x14ac:dyDescent="0.25">
      <c r="A9653" t="s">
        <v>112</v>
      </c>
      <c r="B9653" t="s">
        <v>2057</v>
      </c>
      <c r="C9653" t="s">
        <v>4730</v>
      </c>
      <c r="D9653">
        <v>0</v>
      </c>
    </row>
    <row r="9654" spans="1:4" x14ac:dyDescent="0.25">
      <c r="A9654" t="s">
        <v>112</v>
      </c>
      <c r="B9654" t="s">
        <v>2057</v>
      </c>
      <c r="C9654" t="s">
        <v>4731</v>
      </c>
      <c r="D9654">
        <v>0</v>
      </c>
    </row>
    <row r="9655" spans="1:4" x14ac:dyDescent="0.25">
      <c r="A9655" t="s">
        <v>112</v>
      </c>
      <c r="B9655" t="s">
        <v>2057</v>
      </c>
      <c r="C9655" t="s">
        <v>1046</v>
      </c>
      <c r="D9655">
        <v>0</v>
      </c>
    </row>
    <row r="9656" spans="1:4" x14ac:dyDescent="0.25">
      <c r="A9656" t="s">
        <v>112</v>
      </c>
      <c r="B9656" t="s">
        <v>2057</v>
      </c>
      <c r="C9656" t="s">
        <v>9</v>
      </c>
      <c r="D9656">
        <v>0</v>
      </c>
    </row>
    <row r="9657" spans="1:4" x14ac:dyDescent="0.25">
      <c r="A9657" t="s">
        <v>112</v>
      </c>
      <c r="B9657" t="s">
        <v>2057</v>
      </c>
      <c r="C9657" t="s">
        <v>4733</v>
      </c>
      <c r="D9657">
        <v>0</v>
      </c>
    </row>
    <row r="9658" spans="1:4" x14ac:dyDescent="0.25">
      <c r="A9658" t="s">
        <v>112</v>
      </c>
      <c r="B9658" t="s">
        <v>2057</v>
      </c>
      <c r="C9658" t="s">
        <v>4734</v>
      </c>
      <c r="D9658">
        <v>0</v>
      </c>
    </row>
    <row r="9659" spans="1:4" x14ac:dyDescent="0.25">
      <c r="A9659" t="s">
        <v>112</v>
      </c>
      <c r="B9659" t="s">
        <v>2057</v>
      </c>
      <c r="C9659" t="s">
        <v>4735</v>
      </c>
      <c r="D9659">
        <v>0</v>
      </c>
    </row>
    <row r="9660" spans="1:4" x14ac:dyDescent="0.25">
      <c r="A9660" t="s">
        <v>112</v>
      </c>
      <c r="B9660" t="s">
        <v>2057</v>
      </c>
      <c r="C9660" t="s">
        <v>1081</v>
      </c>
      <c r="D9660" t="s">
        <v>3111</v>
      </c>
    </row>
    <row r="9661" spans="1:4" x14ac:dyDescent="0.25">
      <c r="A9661" t="s">
        <v>112</v>
      </c>
      <c r="B9661" t="s">
        <v>2224</v>
      </c>
      <c r="C9661" t="s">
        <v>4725</v>
      </c>
      <c r="D9661">
        <v>644</v>
      </c>
    </row>
    <row r="9662" spans="1:4" x14ac:dyDescent="0.25">
      <c r="A9662" t="s">
        <v>112</v>
      </c>
      <c r="B9662" t="s">
        <v>2224</v>
      </c>
      <c r="C9662" t="s">
        <v>1083</v>
      </c>
      <c r="D9662" t="b">
        <v>0</v>
      </c>
    </row>
    <row r="9663" spans="1:4" x14ac:dyDescent="0.25">
      <c r="A9663" t="s">
        <v>112</v>
      </c>
      <c r="B9663" t="s">
        <v>2224</v>
      </c>
      <c r="C9663" t="s">
        <v>4726</v>
      </c>
      <c r="D9663" t="b">
        <v>0</v>
      </c>
    </row>
    <row r="9664" spans="1:4" x14ac:dyDescent="0.25">
      <c r="A9664" t="s">
        <v>112</v>
      </c>
      <c r="B9664" t="s">
        <v>2224</v>
      </c>
      <c r="C9664" t="s">
        <v>4727</v>
      </c>
      <c r="D9664" t="b">
        <v>1</v>
      </c>
    </row>
    <row r="9665" spans="1:4" x14ac:dyDescent="0.25">
      <c r="A9665" t="s">
        <v>112</v>
      </c>
      <c r="B9665" t="s">
        <v>2224</v>
      </c>
      <c r="C9665" t="s">
        <v>4728</v>
      </c>
      <c r="D9665" t="b">
        <v>0</v>
      </c>
    </row>
    <row r="9666" spans="1:4" x14ac:dyDescent="0.25">
      <c r="A9666" t="s">
        <v>112</v>
      </c>
      <c r="B9666" t="s">
        <v>2224</v>
      </c>
      <c r="C9666" t="s">
        <v>2454</v>
      </c>
      <c r="D9666" t="b">
        <v>0</v>
      </c>
    </row>
    <row r="9667" spans="1:4" x14ac:dyDescent="0.25">
      <c r="A9667" t="s">
        <v>112</v>
      </c>
      <c r="B9667" t="s">
        <v>2224</v>
      </c>
      <c r="C9667" t="s">
        <v>4729</v>
      </c>
      <c r="D9667">
        <v>8</v>
      </c>
    </row>
    <row r="9668" spans="1:4" x14ac:dyDescent="0.25">
      <c r="A9668" t="s">
        <v>112</v>
      </c>
      <c r="B9668" t="s">
        <v>2224</v>
      </c>
      <c r="C9668" t="s">
        <v>4730</v>
      </c>
      <c r="D9668">
        <v>0</v>
      </c>
    </row>
    <row r="9669" spans="1:4" x14ac:dyDescent="0.25">
      <c r="A9669" t="s">
        <v>112</v>
      </c>
      <c r="B9669" t="s">
        <v>2224</v>
      </c>
      <c r="C9669" t="s">
        <v>4731</v>
      </c>
      <c r="D9669">
        <v>0</v>
      </c>
    </row>
    <row r="9670" spans="1:4" x14ac:dyDescent="0.25">
      <c r="A9670" t="s">
        <v>112</v>
      </c>
      <c r="B9670" t="s">
        <v>2224</v>
      </c>
      <c r="C9670" t="s">
        <v>1046</v>
      </c>
      <c r="D9670">
        <v>0</v>
      </c>
    </row>
    <row r="9671" spans="1:4" x14ac:dyDescent="0.25">
      <c r="A9671" t="s">
        <v>112</v>
      </c>
      <c r="B9671" t="s">
        <v>2224</v>
      </c>
      <c r="C9671" t="s">
        <v>9</v>
      </c>
      <c r="D9671">
        <v>0</v>
      </c>
    </row>
    <row r="9672" spans="1:4" x14ac:dyDescent="0.25">
      <c r="A9672" t="s">
        <v>112</v>
      </c>
      <c r="B9672" t="s">
        <v>2224</v>
      </c>
      <c r="C9672" t="s">
        <v>4733</v>
      </c>
      <c r="D9672">
        <v>0</v>
      </c>
    </row>
    <row r="9673" spans="1:4" x14ac:dyDescent="0.25">
      <c r="A9673" t="s">
        <v>112</v>
      </c>
      <c r="B9673" t="s">
        <v>2224</v>
      </c>
      <c r="C9673" t="s">
        <v>4734</v>
      </c>
      <c r="D9673">
        <v>0</v>
      </c>
    </row>
    <row r="9674" spans="1:4" x14ac:dyDescent="0.25">
      <c r="A9674" t="s">
        <v>112</v>
      </c>
      <c r="B9674" t="s">
        <v>2224</v>
      </c>
      <c r="C9674" t="s">
        <v>4735</v>
      </c>
      <c r="D9674">
        <v>0</v>
      </c>
    </row>
    <row r="9675" spans="1:4" x14ac:dyDescent="0.25">
      <c r="A9675" t="s">
        <v>112</v>
      </c>
      <c r="B9675" t="s">
        <v>2224</v>
      </c>
      <c r="C9675" t="s">
        <v>1081</v>
      </c>
      <c r="D9675" t="s">
        <v>4741</v>
      </c>
    </row>
    <row r="9676" spans="1:4" x14ac:dyDescent="0.25">
      <c r="A9676" t="s">
        <v>112</v>
      </c>
      <c r="B9676" t="s">
        <v>2226</v>
      </c>
      <c r="C9676" t="s">
        <v>4725</v>
      </c>
      <c r="D9676">
        <v>645</v>
      </c>
    </row>
    <row r="9677" spans="1:4" x14ac:dyDescent="0.25">
      <c r="A9677" t="s">
        <v>112</v>
      </c>
      <c r="B9677" t="s">
        <v>2226</v>
      </c>
      <c r="C9677" t="s">
        <v>1083</v>
      </c>
      <c r="D9677" t="b">
        <v>0</v>
      </c>
    </row>
    <row r="9678" spans="1:4" x14ac:dyDescent="0.25">
      <c r="A9678" t="s">
        <v>112</v>
      </c>
      <c r="B9678" t="s">
        <v>2226</v>
      </c>
      <c r="C9678" t="s">
        <v>4726</v>
      </c>
      <c r="D9678" t="b">
        <v>0</v>
      </c>
    </row>
    <row r="9679" spans="1:4" x14ac:dyDescent="0.25">
      <c r="A9679" t="s">
        <v>112</v>
      </c>
      <c r="B9679" t="s">
        <v>2226</v>
      </c>
      <c r="C9679" t="s">
        <v>4727</v>
      </c>
      <c r="D9679" t="b">
        <v>0</v>
      </c>
    </row>
    <row r="9680" spans="1:4" x14ac:dyDescent="0.25">
      <c r="A9680" t="s">
        <v>112</v>
      </c>
      <c r="B9680" t="s">
        <v>2226</v>
      </c>
      <c r="C9680" t="s">
        <v>4728</v>
      </c>
      <c r="D9680" t="b">
        <v>0</v>
      </c>
    </row>
    <row r="9681" spans="1:4" x14ac:dyDescent="0.25">
      <c r="A9681" t="s">
        <v>112</v>
      </c>
      <c r="B9681" t="s">
        <v>2226</v>
      </c>
      <c r="C9681" t="s">
        <v>2454</v>
      </c>
      <c r="D9681" t="b">
        <v>0</v>
      </c>
    </row>
    <row r="9682" spans="1:4" x14ac:dyDescent="0.25">
      <c r="A9682" t="s">
        <v>112</v>
      </c>
      <c r="B9682" t="s">
        <v>2226</v>
      </c>
      <c r="C9682" t="s">
        <v>4729</v>
      </c>
      <c r="D9682">
        <v>0</v>
      </c>
    </row>
    <row r="9683" spans="1:4" x14ac:dyDescent="0.25">
      <c r="A9683" t="s">
        <v>112</v>
      </c>
      <c r="B9683" t="s">
        <v>2226</v>
      </c>
      <c r="C9683" t="s">
        <v>4730</v>
      </c>
      <c r="D9683">
        <v>0</v>
      </c>
    </row>
    <row r="9684" spans="1:4" x14ac:dyDescent="0.25">
      <c r="A9684" t="s">
        <v>112</v>
      </c>
      <c r="B9684" t="s">
        <v>2226</v>
      </c>
      <c r="C9684" t="s">
        <v>4731</v>
      </c>
      <c r="D9684">
        <v>0</v>
      </c>
    </row>
    <row r="9685" spans="1:4" x14ac:dyDescent="0.25">
      <c r="A9685" t="s">
        <v>112</v>
      </c>
      <c r="B9685" t="s">
        <v>2226</v>
      </c>
      <c r="C9685" t="s">
        <v>1046</v>
      </c>
      <c r="D9685">
        <v>0</v>
      </c>
    </row>
    <row r="9686" spans="1:4" x14ac:dyDescent="0.25">
      <c r="A9686" t="s">
        <v>112</v>
      </c>
      <c r="B9686" t="s">
        <v>2226</v>
      </c>
      <c r="C9686" t="s">
        <v>9</v>
      </c>
      <c r="D9686">
        <v>0</v>
      </c>
    </row>
    <row r="9687" spans="1:4" x14ac:dyDescent="0.25">
      <c r="A9687" t="s">
        <v>112</v>
      </c>
      <c r="B9687" t="s">
        <v>2226</v>
      </c>
      <c r="C9687" t="s">
        <v>4733</v>
      </c>
      <c r="D9687">
        <v>0</v>
      </c>
    </row>
    <row r="9688" spans="1:4" x14ac:dyDescent="0.25">
      <c r="A9688" t="s">
        <v>112</v>
      </c>
      <c r="B9688" t="s">
        <v>2226</v>
      </c>
      <c r="C9688" t="s">
        <v>4734</v>
      </c>
      <c r="D9688">
        <v>0</v>
      </c>
    </row>
    <row r="9689" spans="1:4" x14ac:dyDescent="0.25">
      <c r="A9689" t="s">
        <v>112</v>
      </c>
      <c r="B9689" t="s">
        <v>2226</v>
      </c>
      <c r="C9689" t="s">
        <v>4735</v>
      </c>
      <c r="D9689">
        <v>0</v>
      </c>
    </row>
    <row r="9690" spans="1:4" x14ac:dyDescent="0.25">
      <c r="A9690" t="s">
        <v>112</v>
      </c>
      <c r="B9690" t="s">
        <v>2226</v>
      </c>
      <c r="C9690" t="s">
        <v>1081</v>
      </c>
      <c r="D9690" t="s">
        <v>3111</v>
      </c>
    </row>
    <row r="9691" spans="1:4" x14ac:dyDescent="0.25">
      <c r="A9691" t="s">
        <v>112</v>
      </c>
      <c r="B9691" t="s">
        <v>2228</v>
      </c>
      <c r="C9691" t="s">
        <v>4725</v>
      </c>
      <c r="D9691">
        <v>646</v>
      </c>
    </row>
    <row r="9692" spans="1:4" x14ac:dyDescent="0.25">
      <c r="A9692" t="s">
        <v>112</v>
      </c>
      <c r="B9692" t="s">
        <v>2228</v>
      </c>
      <c r="C9692" t="s">
        <v>1083</v>
      </c>
      <c r="D9692" t="b">
        <v>0</v>
      </c>
    </row>
    <row r="9693" spans="1:4" x14ac:dyDescent="0.25">
      <c r="A9693" t="s">
        <v>112</v>
      </c>
      <c r="B9693" t="s">
        <v>2228</v>
      </c>
      <c r="C9693" t="s">
        <v>4726</v>
      </c>
      <c r="D9693" t="b">
        <v>0</v>
      </c>
    </row>
    <row r="9694" spans="1:4" x14ac:dyDescent="0.25">
      <c r="A9694" t="s">
        <v>112</v>
      </c>
      <c r="B9694" t="s">
        <v>2228</v>
      </c>
      <c r="C9694" t="s">
        <v>4727</v>
      </c>
      <c r="D9694" t="b">
        <v>0</v>
      </c>
    </row>
    <row r="9695" spans="1:4" x14ac:dyDescent="0.25">
      <c r="A9695" t="s">
        <v>112</v>
      </c>
      <c r="B9695" t="s">
        <v>2228</v>
      </c>
      <c r="C9695" t="s">
        <v>4728</v>
      </c>
      <c r="D9695" t="b">
        <v>0</v>
      </c>
    </row>
    <row r="9696" spans="1:4" x14ac:dyDescent="0.25">
      <c r="A9696" t="s">
        <v>112</v>
      </c>
      <c r="B9696" t="s">
        <v>2228</v>
      </c>
      <c r="C9696" t="s">
        <v>2454</v>
      </c>
      <c r="D9696" t="b">
        <v>0</v>
      </c>
    </row>
    <row r="9697" spans="1:4" x14ac:dyDescent="0.25">
      <c r="A9697" t="s">
        <v>112</v>
      </c>
      <c r="B9697" t="s">
        <v>2228</v>
      </c>
      <c r="C9697" t="s">
        <v>4729</v>
      </c>
      <c r="D9697">
        <v>0</v>
      </c>
    </row>
    <row r="9698" spans="1:4" x14ac:dyDescent="0.25">
      <c r="A9698" t="s">
        <v>112</v>
      </c>
      <c r="B9698" t="s">
        <v>2228</v>
      </c>
      <c r="C9698" t="s">
        <v>4730</v>
      </c>
      <c r="D9698">
        <v>0</v>
      </c>
    </row>
    <row r="9699" spans="1:4" x14ac:dyDescent="0.25">
      <c r="A9699" t="s">
        <v>112</v>
      </c>
      <c r="B9699" t="s">
        <v>2228</v>
      </c>
      <c r="C9699" t="s">
        <v>4731</v>
      </c>
      <c r="D9699">
        <v>0</v>
      </c>
    </row>
    <row r="9700" spans="1:4" x14ac:dyDescent="0.25">
      <c r="A9700" t="s">
        <v>112</v>
      </c>
      <c r="B9700" t="s">
        <v>2228</v>
      </c>
      <c r="C9700" t="s">
        <v>1046</v>
      </c>
      <c r="D9700">
        <v>0</v>
      </c>
    </row>
    <row r="9701" spans="1:4" x14ac:dyDescent="0.25">
      <c r="A9701" t="s">
        <v>112</v>
      </c>
      <c r="B9701" t="s">
        <v>2228</v>
      </c>
      <c r="C9701" t="s">
        <v>9</v>
      </c>
      <c r="D9701">
        <v>0</v>
      </c>
    </row>
    <row r="9702" spans="1:4" x14ac:dyDescent="0.25">
      <c r="A9702" t="s">
        <v>112</v>
      </c>
      <c r="B9702" t="s">
        <v>2228</v>
      </c>
      <c r="C9702" t="s">
        <v>4733</v>
      </c>
      <c r="D9702">
        <v>0</v>
      </c>
    </row>
    <row r="9703" spans="1:4" x14ac:dyDescent="0.25">
      <c r="A9703" t="s">
        <v>112</v>
      </c>
      <c r="B9703" t="s">
        <v>2228</v>
      </c>
      <c r="C9703" t="s">
        <v>4734</v>
      </c>
      <c r="D9703">
        <v>0</v>
      </c>
    </row>
    <row r="9704" spans="1:4" x14ac:dyDescent="0.25">
      <c r="A9704" t="s">
        <v>112</v>
      </c>
      <c r="B9704" t="s">
        <v>2228</v>
      </c>
      <c r="C9704" t="s">
        <v>4735</v>
      </c>
      <c r="D9704">
        <v>0</v>
      </c>
    </row>
    <row r="9705" spans="1:4" x14ac:dyDescent="0.25">
      <c r="A9705" t="s">
        <v>112</v>
      </c>
      <c r="B9705" t="s">
        <v>2228</v>
      </c>
      <c r="C9705" t="s">
        <v>1081</v>
      </c>
      <c r="D9705" t="s">
        <v>3111</v>
      </c>
    </row>
    <row r="9706" spans="1:4" x14ac:dyDescent="0.25">
      <c r="A9706" t="s">
        <v>112</v>
      </c>
      <c r="B9706" t="s">
        <v>2229</v>
      </c>
      <c r="C9706" t="s">
        <v>4725</v>
      </c>
      <c r="D9706">
        <v>647</v>
      </c>
    </row>
    <row r="9707" spans="1:4" x14ac:dyDescent="0.25">
      <c r="A9707" t="s">
        <v>112</v>
      </c>
      <c r="B9707" t="s">
        <v>2229</v>
      </c>
      <c r="C9707" t="s">
        <v>1083</v>
      </c>
      <c r="D9707" t="b">
        <v>0</v>
      </c>
    </row>
    <row r="9708" spans="1:4" x14ac:dyDescent="0.25">
      <c r="A9708" t="s">
        <v>112</v>
      </c>
      <c r="B9708" t="s">
        <v>2229</v>
      </c>
      <c r="C9708" t="s">
        <v>4726</v>
      </c>
      <c r="D9708" t="b">
        <v>0</v>
      </c>
    </row>
    <row r="9709" spans="1:4" x14ac:dyDescent="0.25">
      <c r="A9709" t="s">
        <v>112</v>
      </c>
      <c r="B9709" t="s">
        <v>2229</v>
      </c>
      <c r="C9709" t="s">
        <v>4727</v>
      </c>
      <c r="D9709" t="b">
        <v>0</v>
      </c>
    </row>
    <row r="9710" spans="1:4" x14ac:dyDescent="0.25">
      <c r="A9710" t="s">
        <v>112</v>
      </c>
      <c r="B9710" t="s">
        <v>2229</v>
      </c>
      <c r="C9710" t="s">
        <v>4728</v>
      </c>
      <c r="D9710" t="b">
        <v>0</v>
      </c>
    </row>
    <row r="9711" spans="1:4" x14ac:dyDescent="0.25">
      <c r="A9711" t="s">
        <v>112</v>
      </c>
      <c r="B9711" t="s">
        <v>2229</v>
      </c>
      <c r="C9711" t="s">
        <v>2454</v>
      </c>
      <c r="D9711" t="b">
        <v>0</v>
      </c>
    </row>
    <row r="9712" spans="1:4" x14ac:dyDescent="0.25">
      <c r="A9712" t="s">
        <v>112</v>
      </c>
      <c r="B9712" t="s">
        <v>2229</v>
      </c>
      <c r="C9712" t="s">
        <v>4729</v>
      </c>
      <c r="D9712">
        <v>0</v>
      </c>
    </row>
    <row r="9713" spans="1:4" x14ac:dyDescent="0.25">
      <c r="A9713" t="s">
        <v>112</v>
      </c>
      <c r="B9713" t="s">
        <v>2229</v>
      </c>
      <c r="C9713" t="s">
        <v>4730</v>
      </c>
      <c r="D9713">
        <v>0</v>
      </c>
    </row>
    <row r="9714" spans="1:4" x14ac:dyDescent="0.25">
      <c r="A9714" t="s">
        <v>112</v>
      </c>
      <c r="B9714" t="s">
        <v>2229</v>
      </c>
      <c r="C9714" t="s">
        <v>4731</v>
      </c>
      <c r="D9714">
        <v>0</v>
      </c>
    </row>
    <row r="9715" spans="1:4" x14ac:dyDescent="0.25">
      <c r="A9715" t="s">
        <v>112</v>
      </c>
      <c r="B9715" t="s">
        <v>2229</v>
      </c>
      <c r="C9715" t="s">
        <v>1046</v>
      </c>
      <c r="D9715">
        <v>0</v>
      </c>
    </row>
    <row r="9716" spans="1:4" x14ac:dyDescent="0.25">
      <c r="A9716" t="s">
        <v>112</v>
      </c>
      <c r="B9716" t="s">
        <v>2229</v>
      </c>
      <c r="C9716" t="s">
        <v>9</v>
      </c>
      <c r="D9716">
        <v>0</v>
      </c>
    </row>
    <row r="9717" spans="1:4" x14ac:dyDescent="0.25">
      <c r="A9717" t="s">
        <v>112</v>
      </c>
      <c r="B9717" t="s">
        <v>2229</v>
      </c>
      <c r="C9717" t="s">
        <v>4733</v>
      </c>
      <c r="D9717">
        <v>0</v>
      </c>
    </row>
    <row r="9718" spans="1:4" x14ac:dyDescent="0.25">
      <c r="A9718" t="s">
        <v>112</v>
      </c>
      <c r="B9718" t="s">
        <v>2229</v>
      </c>
      <c r="C9718" t="s">
        <v>4734</v>
      </c>
      <c r="D9718">
        <v>0</v>
      </c>
    </row>
    <row r="9719" spans="1:4" x14ac:dyDescent="0.25">
      <c r="A9719" t="s">
        <v>112</v>
      </c>
      <c r="B9719" t="s">
        <v>2229</v>
      </c>
      <c r="C9719" t="s">
        <v>4735</v>
      </c>
      <c r="D9719">
        <v>0</v>
      </c>
    </row>
    <row r="9720" spans="1:4" x14ac:dyDescent="0.25">
      <c r="A9720" t="s">
        <v>112</v>
      </c>
      <c r="B9720" t="s">
        <v>2229</v>
      </c>
      <c r="C9720" t="s">
        <v>1081</v>
      </c>
      <c r="D9720" t="s">
        <v>3111</v>
      </c>
    </row>
    <row r="9721" spans="1:4" x14ac:dyDescent="0.25">
      <c r="A9721" t="s">
        <v>112</v>
      </c>
      <c r="B9721" t="s">
        <v>2230</v>
      </c>
      <c r="C9721" t="s">
        <v>4725</v>
      </c>
      <c r="D9721">
        <v>648</v>
      </c>
    </row>
    <row r="9722" spans="1:4" x14ac:dyDescent="0.25">
      <c r="A9722" t="s">
        <v>112</v>
      </c>
      <c r="B9722" t="s">
        <v>2230</v>
      </c>
      <c r="C9722" t="s">
        <v>1083</v>
      </c>
      <c r="D9722" t="b">
        <v>0</v>
      </c>
    </row>
    <row r="9723" spans="1:4" x14ac:dyDescent="0.25">
      <c r="A9723" t="s">
        <v>112</v>
      </c>
      <c r="B9723" t="s">
        <v>2230</v>
      </c>
      <c r="C9723" t="s">
        <v>4726</v>
      </c>
      <c r="D9723" t="b">
        <v>0</v>
      </c>
    </row>
    <row r="9724" spans="1:4" x14ac:dyDescent="0.25">
      <c r="A9724" t="s">
        <v>112</v>
      </c>
      <c r="B9724" t="s">
        <v>2230</v>
      </c>
      <c r="C9724" t="s">
        <v>4727</v>
      </c>
      <c r="D9724" t="b">
        <v>0</v>
      </c>
    </row>
    <row r="9725" spans="1:4" x14ac:dyDescent="0.25">
      <c r="A9725" t="s">
        <v>112</v>
      </c>
      <c r="B9725" t="s">
        <v>2230</v>
      </c>
      <c r="C9725" t="s">
        <v>4728</v>
      </c>
      <c r="D9725" t="b">
        <v>0</v>
      </c>
    </row>
    <row r="9726" spans="1:4" x14ac:dyDescent="0.25">
      <c r="A9726" t="s">
        <v>112</v>
      </c>
      <c r="B9726" t="s">
        <v>2230</v>
      </c>
      <c r="C9726" t="s">
        <v>2454</v>
      </c>
      <c r="D9726" t="b">
        <v>0</v>
      </c>
    </row>
    <row r="9727" spans="1:4" x14ac:dyDescent="0.25">
      <c r="A9727" t="s">
        <v>112</v>
      </c>
      <c r="B9727" t="s">
        <v>2230</v>
      </c>
      <c r="C9727" t="s">
        <v>4729</v>
      </c>
      <c r="D9727">
        <v>0</v>
      </c>
    </row>
    <row r="9728" spans="1:4" x14ac:dyDescent="0.25">
      <c r="A9728" t="s">
        <v>112</v>
      </c>
      <c r="B9728" t="s">
        <v>2230</v>
      </c>
      <c r="C9728" t="s">
        <v>4730</v>
      </c>
      <c r="D9728">
        <v>0</v>
      </c>
    </row>
    <row r="9729" spans="1:4" x14ac:dyDescent="0.25">
      <c r="A9729" t="s">
        <v>112</v>
      </c>
      <c r="B9729" t="s">
        <v>2230</v>
      </c>
      <c r="C9729" t="s">
        <v>4731</v>
      </c>
      <c r="D9729">
        <v>0</v>
      </c>
    </row>
    <row r="9730" spans="1:4" x14ac:dyDescent="0.25">
      <c r="A9730" t="s">
        <v>112</v>
      </c>
      <c r="B9730" t="s">
        <v>2230</v>
      </c>
      <c r="C9730" t="s">
        <v>1046</v>
      </c>
      <c r="D9730">
        <v>0</v>
      </c>
    </row>
    <row r="9731" spans="1:4" x14ac:dyDescent="0.25">
      <c r="A9731" t="s">
        <v>112</v>
      </c>
      <c r="B9731" t="s">
        <v>2230</v>
      </c>
      <c r="C9731" t="s">
        <v>9</v>
      </c>
      <c r="D9731">
        <v>0</v>
      </c>
    </row>
    <row r="9732" spans="1:4" x14ac:dyDescent="0.25">
      <c r="A9732" t="s">
        <v>112</v>
      </c>
      <c r="B9732" t="s">
        <v>2230</v>
      </c>
      <c r="C9732" t="s">
        <v>4733</v>
      </c>
      <c r="D9732">
        <v>0</v>
      </c>
    </row>
    <row r="9733" spans="1:4" x14ac:dyDescent="0.25">
      <c r="A9733" t="s">
        <v>112</v>
      </c>
      <c r="B9733" t="s">
        <v>2230</v>
      </c>
      <c r="C9733" t="s">
        <v>4734</v>
      </c>
      <c r="D9733">
        <v>0</v>
      </c>
    </row>
    <row r="9734" spans="1:4" x14ac:dyDescent="0.25">
      <c r="A9734" t="s">
        <v>112</v>
      </c>
      <c r="B9734" t="s">
        <v>2230</v>
      </c>
      <c r="C9734" t="s">
        <v>4735</v>
      </c>
      <c r="D9734">
        <v>0</v>
      </c>
    </row>
    <row r="9735" spans="1:4" x14ac:dyDescent="0.25">
      <c r="A9735" t="s">
        <v>112</v>
      </c>
      <c r="B9735" t="s">
        <v>2230</v>
      </c>
      <c r="C9735" t="s">
        <v>1081</v>
      </c>
      <c r="D9735" t="s">
        <v>3111</v>
      </c>
    </row>
    <row r="9736" spans="1:4" x14ac:dyDescent="0.25">
      <c r="A9736" t="s">
        <v>112</v>
      </c>
      <c r="B9736" t="s">
        <v>2232</v>
      </c>
      <c r="C9736" t="s">
        <v>4725</v>
      </c>
      <c r="D9736">
        <v>649</v>
      </c>
    </row>
    <row r="9737" spans="1:4" x14ac:dyDescent="0.25">
      <c r="A9737" t="s">
        <v>112</v>
      </c>
      <c r="B9737" t="s">
        <v>2232</v>
      </c>
      <c r="C9737" t="s">
        <v>1083</v>
      </c>
      <c r="D9737" t="b">
        <v>0</v>
      </c>
    </row>
    <row r="9738" spans="1:4" x14ac:dyDescent="0.25">
      <c r="A9738" t="s">
        <v>112</v>
      </c>
      <c r="B9738" t="s">
        <v>2232</v>
      </c>
      <c r="C9738" t="s">
        <v>4726</v>
      </c>
      <c r="D9738" t="b">
        <v>0</v>
      </c>
    </row>
    <row r="9739" spans="1:4" x14ac:dyDescent="0.25">
      <c r="A9739" t="s">
        <v>112</v>
      </c>
      <c r="B9739" t="s">
        <v>2232</v>
      </c>
      <c r="C9739" t="s">
        <v>4727</v>
      </c>
      <c r="D9739" t="b">
        <v>0</v>
      </c>
    </row>
    <row r="9740" spans="1:4" x14ac:dyDescent="0.25">
      <c r="A9740" t="s">
        <v>112</v>
      </c>
      <c r="B9740" t="s">
        <v>2232</v>
      </c>
      <c r="C9740" t="s">
        <v>4728</v>
      </c>
      <c r="D9740" t="b">
        <v>0</v>
      </c>
    </row>
    <row r="9741" spans="1:4" x14ac:dyDescent="0.25">
      <c r="A9741" t="s">
        <v>112</v>
      </c>
      <c r="B9741" t="s">
        <v>2232</v>
      </c>
      <c r="C9741" t="s">
        <v>2454</v>
      </c>
      <c r="D9741" t="b">
        <v>0</v>
      </c>
    </row>
    <row r="9742" spans="1:4" x14ac:dyDescent="0.25">
      <c r="A9742" t="s">
        <v>112</v>
      </c>
      <c r="B9742" t="s">
        <v>2232</v>
      </c>
      <c r="C9742" t="s">
        <v>4729</v>
      </c>
      <c r="D9742">
        <v>0</v>
      </c>
    </row>
    <row r="9743" spans="1:4" x14ac:dyDescent="0.25">
      <c r="A9743" t="s">
        <v>112</v>
      </c>
      <c r="B9743" t="s">
        <v>2232</v>
      </c>
      <c r="C9743" t="s">
        <v>4730</v>
      </c>
      <c r="D9743">
        <v>0</v>
      </c>
    </row>
    <row r="9744" spans="1:4" x14ac:dyDescent="0.25">
      <c r="A9744" t="s">
        <v>112</v>
      </c>
      <c r="B9744" t="s">
        <v>2232</v>
      </c>
      <c r="C9744" t="s">
        <v>4731</v>
      </c>
      <c r="D9744">
        <v>0</v>
      </c>
    </row>
    <row r="9745" spans="1:4" x14ac:dyDescent="0.25">
      <c r="A9745" t="s">
        <v>112</v>
      </c>
      <c r="B9745" t="s">
        <v>2232</v>
      </c>
      <c r="C9745" t="s">
        <v>1046</v>
      </c>
      <c r="D9745">
        <v>0</v>
      </c>
    </row>
    <row r="9746" spans="1:4" x14ac:dyDescent="0.25">
      <c r="A9746" t="s">
        <v>112</v>
      </c>
      <c r="B9746" t="s">
        <v>2232</v>
      </c>
      <c r="C9746" t="s">
        <v>9</v>
      </c>
      <c r="D9746">
        <v>0</v>
      </c>
    </row>
    <row r="9747" spans="1:4" x14ac:dyDescent="0.25">
      <c r="A9747" t="s">
        <v>112</v>
      </c>
      <c r="B9747" t="s">
        <v>2232</v>
      </c>
      <c r="C9747" t="s">
        <v>4733</v>
      </c>
      <c r="D9747">
        <v>0</v>
      </c>
    </row>
    <row r="9748" spans="1:4" x14ac:dyDescent="0.25">
      <c r="A9748" t="s">
        <v>112</v>
      </c>
      <c r="B9748" t="s">
        <v>2232</v>
      </c>
      <c r="C9748" t="s">
        <v>4734</v>
      </c>
      <c r="D9748">
        <v>0</v>
      </c>
    </row>
    <row r="9749" spans="1:4" x14ac:dyDescent="0.25">
      <c r="A9749" t="s">
        <v>112</v>
      </c>
      <c r="B9749" t="s">
        <v>2232</v>
      </c>
      <c r="C9749" t="s">
        <v>4735</v>
      </c>
      <c r="D9749">
        <v>0</v>
      </c>
    </row>
    <row r="9750" spans="1:4" x14ac:dyDescent="0.25">
      <c r="A9750" t="s">
        <v>112</v>
      </c>
      <c r="B9750" t="s">
        <v>2232</v>
      </c>
      <c r="C9750" t="s">
        <v>1081</v>
      </c>
      <c r="D9750" t="s">
        <v>3111</v>
      </c>
    </row>
    <row r="9751" spans="1:4" x14ac:dyDescent="0.25">
      <c r="A9751" t="s">
        <v>112</v>
      </c>
      <c r="B9751" t="s">
        <v>2011</v>
      </c>
      <c r="C9751" t="s">
        <v>4725</v>
      </c>
      <c r="D9751">
        <v>650</v>
      </c>
    </row>
    <row r="9752" spans="1:4" x14ac:dyDescent="0.25">
      <c r="A9752" t="s">
        <v>112</v>
      </c>
      <c r="B9752" t="s">
        <v>2011</v>
      </c>
      <c r="C9752" t="s">
        <v>1083</v>
      </c>
      <c r="D9752" t="b">
        <v>0</v>
      </c>
    </row>
    <row r="9753" spans="1:4" x14ac:dyDescent="0.25">
      <c r="A9753" t="s">
        <v>112</v>
      </c>
      <c r="B9753" t="s">
        <v>2011</v>
      </c>
      <c r="C9753" t="s">
        <v>4726</v>
      </c>
      <c r="D9753" t="b">
        <v>0</v>
      </c>
    </row>
    <row r="9754" spans="1:4" x14ac:dyDescent="0.25">
      <c r="A9754" t="s">
        <v>112</v>
      </c>
      <c r="B9754" t="s">
        <v>2011</v>
      </c>
      <c r="C9754" t="s">
        <v>4727</v>
      </c>
      <c r="D9754" t="b">
        <v>0</v>
      </c>
    </row>
    <row r="9755" spans="1:4" x14ac:dyDescent="0.25">
      <c r="A9755" t="s">
        <v>112</v>
      </c>
      <c r="B9755" t="s">
        <v>2011</v>
      </c>
      <c r="C9755" t="s">
        <v>4728</v>
      </c>
      <c r="D9755" t="b">
        <v>0</v>
      </c>
    </row>
    <row r="9756" spans="1:4" x14ac:dyDescent="0.25">
      <c r="A9756" t="s">
        <v>112</v>
      </c>
      <c r="B9756" t="s">
        <v>2011</v>
      </c>
      <c r="C9756" t="s">
        <v>2454</v>
      </c>
      <c r="D9756" t="b">
        <v>0</v>
      </c>
    </row>
    <row r="9757" spans="1:4" x14ac:dyDescent="0.25">
      <c r="A9757" t="s">
        <v>112</v>
      </c>
      <c r="B9757" t="s">
        <v>2011</v>
      </c>
      <c r="C9757" t="s">
        <v>4729</v>
      </c>
      <c r="D9757">
        <v>0</v>
      </c>
    </row>
    <row r="9758" spans="1:4" x14ac:dyDescent="0.25">
      <c r="A9758" t="s">
        <v>112</v>
      </c>
      <c r="B9758" t="s">
        <v>2011</v>
      </c>
      <c r="C9758" t="s">
        <v>4730</v>
      </c>
      <c r="D9758">
        <v>0</v>
      </c>
    </row>
    <row r="9759" spans="1:4" x14ac:dyDescent="0.25">
      <c r="A9759" t="s">
        <v>112</v>
      </c>
      <c r="B9759" t="s">
        <v>2011</v>
      </c>
      <c r="C9759" t="s">
        <v>4731</v>
      </c>
      <c r="D9759">
        <v>0</v>
      </c>
    </row>
    <row r="9760" spans="1:4" x14ac:dyDescent="0.25">
      <c r="A9760" t="s">
        <v>112</v>
      </c>
      <c r="B9760" t="s">
        <v>2011</v>
      </c>
      <c r="C9760" t="s">
        <v>1046</v>
      </c>
      <c r="D9760">
        <v>0</v>
      </c>
    </row>
    <row r="9761" spans="1:4" x14ac:dyDescent="0.25">
      <c r="A9761" t="s">
        <v>112</v>
      </c>
      <c r="B9761" t="s">
        <v>2011</v>
      </c>
      <c r="C9761" t="s">
        <v>9</v>
      </c>
      <c r="D9761">
        <v>0</v>
      </c>
    </row>
    <row r="9762" spans="1:4" x14ac:dyDescent="0.25">
      <c r="A9762" t="s">
        <v>112</v>
      </c>
      <c r="B9762" t="s">
        <v>2011</v>
      </c>
      <c r="C9762" t="s">
        <v>4733</v>
      </c>
      <c r="D9762">
        <v>0</v>
      </c>
    </row>
    <row r="9763" spans="1:4" x14ac:dyDescent="0.25">
      <c r="A9763" t="s">
        <v>112</v>
      </c>
      <c r="B9763" t="s">
        <v>2011</v>
      </c>
      <c r="C9763" t="s">
        <v>4734</v>
      </c>
      <c r="D9763">
        <v>0</v>
      </c>
    </row>
    <row r="9764" spans="1:4" x14ac:dyDescent="0.25">
      <c r="A9764" t="s">
        <v>112</v>
      </c>
      <c r="B9764" t="s">
        <v>2011</v>
      </c>
      <c r="C9764" t="s">
        <v>4735</v>
      </c>
      <c r="D9764">
        <v>0</v>
      </c>
    </row>
    <row r="9765" spans="1:4" x14ac:dyDescent="0.25">
      <c r="A9765" t="s">
        <v>112</v>
      </c>
      <c r="B9765" t="s">
        <v>2011</v>
      </c>
      <c r="C9765" t="s">
        <v>1081</v>
      </c>
      <c r="D9765" t="s">
        <v>3111</v>
      </c>
    </row>
    <row r="9766" spans="1:4" x14ac:dyDescent="0.25">
      <c r="A9766" t="s">
        <v>112</v>
      </c>
      <c r="B9766" t="s">
        <v>2102</v>
      </c>
      <c r="C9766" t="s">
        <v>4725</v>
      </c>
      <c r="D9766">
        <v>651</v>
      </c>
    </row>
    <row r="9767" spans="1:4" x14ac:dyDescent="0.25">
      <c r="A9767" t="s">
        <v>112</v>
      </c>
      <c r="B9767" t="s">
        <v>2102</v>
      </c>
      <c r="C9767" t="s">
        <v>1083</v>
      </c>
      <c r="D9767" t="b">
        <v>0</v>
      </c>
    </row>
    <row r="9768" spans="1:4" x14ac:dyDescent="0.25">
      <c r="A9768" t="s">
        <v>112</v>
      </c>
      <c r="B9768" t="s">
        <v>2102</v>
      </c>
      <c r="C9768" t="s">
        <v>4726</v>
      </c>
      <c r="D9768" t="b">
        <v>0</v>
      </c>
    </row>
    <row r="9769" spans="1:4" x14ac:dyDescent="0.25">
      <c r="A9769" t="s">
        <v>112</v>
      </c>
      <c r="B9769" t="s">
        <v>2102</v>
      </c>
      <c r="C9769" t="s">
        <v>4727</v>
      </c>
      <c r="D9769" t="b">
        <v>0</v>
      </c>
    </row>
    <row r="9770" spans="1:4" x14ac:dyDescent="0.25">
      <c r="A9770" t="s">
        <v>112</v>
      </c>
      <c r="B9770" t="s">
        <v>2102</v>
      </c>
      <c r="C9770" t="s">
        <v>4728</v>
      </c>
      <c r="D9770" t="b">
        <v>0</v>
      </c>
    </row>
    <row r="9771" spans="1:4" x14ac:dyDescent="0.25">
      <c r="A9771" t="s">
        <v>112</v>
      </c>
      <c r="B9771" t="s">
        <v>2102</v>
      </c>
      <c r="C9771" t="s">
        <v>2454</v>
      </c>
      <c r="D9771" t="b">
        <v>0</v>
      </c>
    </row>
    <row r="9772" spans="1:4" x14ac:dyDescent="0.25">
      <c r="A9772" t="s">
        <v>112</v>
      </c>
      <c r="B9772" t="s">
        <v>2102</v>
      </c>
      <c r="C9772" t="s">
        <v>4729</v>
      </c>
      <c r="D9772">
        <v>0</v>
      </c>
    </row>
    <row r="9773" spans="1:4" x14ac:dyDescent="0.25">
      <c r="A9773" t="s">
        <v>112</v>
      </c>
      <c r="B9773" t="s">
        <v>2102</v>
      </c>
      <c r="C9773" t="s">
        <v>4730</v>
      </c>
      <c r="D9773">
        <v>0</v>
      </c>
    </row>
    <row r="9774" spans="1:4" x14ac:dyDescent="0.25">
      <c r="A9774" t="s">
        <v>112</v>
      </c>
      <c r="B9774" t="s">
        <v>2102</v>
      </c>
      <c r="C9774" t="s">
        <v>4731</v>
      </c>
      <c r="D9774">
        <v>0</v>
      </c>
    </row>
    <row r="9775" spans="1:4" x14ac:dyDescent="0.25">
      <c r="A9775" t="s">
        <v>112</v>
      </c>
      <c r="B9775" t="s">
        <v>2102</v>
      </c>
      <c r="C9775" t="s">
        <v>1046</v>
      </c>
      <c r="D9775">
        <v>0</v>
      </c>
    </row>
    <row r="9776" spans="1:4" x14ac:dyDescent="0.25">
      <c r="A9776" t="s">
        <v>112</v>
      </c>
      <c r="B9776" t="s">
        <v>2102</v>
      </c>
      <c r="C9776" t="s">
        <v>9</v>
      </c>
      <c r="D9776">
        <v>0</v>
      </c>
    </row>
    <row r="9777" spans="1:4" x14ac:dyDescent="0.25">
      <c r="A9777" t="s">
        <v>112</v>
      </c>
      <c r="B9777" t="s">
        <v>2102</v>
      </c>
      <c r="C9777" t="s">
        <v>4733</v>
      </c>
      <c r="D9777">
        <v>0</v>
      </c>
    </row>
    <row r="9778" spans="1:4" x14ac:dyDescent="0.25">
      <c r="A9778" t="s">
        <v>112</v>
      </c>
      <c r="B9778" t="s">
        <v>2102</v>
      </c>
      <c r="C9778" t="s">
        <v>4734</v>
      </c>
      <c r="D9778">
        <v>0</v>
      </c>
    </row>
    <row r="9779" spans="1:4" x14ac:dyDescent="0.25">
      <c r="A9779" t="s">
        <v>112</v>
      </c>
      <c r="B9779" t="s">
        <v>2102</v>
      </c>
      <c r="C9779" t="s">
        <v>4735</v>
      </c>
      <c r="D9779">
        <v>0</v>
      </c>
    </row>
    <row r="9780" spans="1:4" x14ac:dyDescent="0.25">
      <c r="A9780" t="s">
        <v>112</v>
      </c>
      <c r="B9780" t="s">
        <v>2102</v>
      </c>
      <c r="C9780" t="s">
        <v>1081</v>
      </c>
      <c r="D9780" t="s">
        <v>3111</v>
      </c>
    </row>
    <row r="9781" spans="1:4" x14ac:dyDescent="0.25">
      <c r="A9781" t="s">
        <v>112</v>
      </c>
      <c r="B9781" t="s">
        <v>2086</v>
      </c>
      <c r="C9781" t="s">
        <v>4725</v>
      </c>
      <c r="D9781">
        <v>652</v>
      </c>
    </row>
    <row r="9782" spans="1:4" x14ac:dyDescent="0.25">
      <c r="A9782" t="s">
        <v>112</v>
      </c>
      <c r="B9782" t="s">
        <v>2086</v>
      </c>
      <c r="C9782" t="s">
        <v>1083</v>
      </c>
      <c r="D9782" t="b">
        <v>0</v>
      </c>
    </row>
    <row r="9783" spans="1:4" x14ac:dyDescent="0.25">
      <c r="A9783" t="s">
        <v>112</v>
      </c>
      <c r="B9783" t="s">
        <v>2086</v>
      </c>
      <c r="C9783" t="s">
        <v>4726</v>
      </c>
      <c r="D9783" t="b">
        <v>0</v>
      </c>
    </row>
    <row r="9784" spans="1:4" x14ac:dyDescent="0.25">
      <c r="A9784" t="s">
        <v>112</v>
      </c>
      <c r="B9784" t="s">
        <v>2086</v>
      </c>
      <c r="C9784" t="s">
        <v>4727</v>
      </c>
      <c r="D9784" t="b">
        <v>1</v>
      </c>
    </row>
    <row r="9785" spans="1:4" x14ac:dyDescent="0.25">
      <c r="A9785" t="s">
        <v>112</v>
      </c>
      <c r="B9785" t="s">
        <v>2086</v>
      </c>
      <c r="C9785" t="s">
        <v>4728</v>
      </c>
      <c r="D9785" t="b">
        <v>0</v>
      </c>
    </row>
    <row r="9786" spans="1:4" x14ac:dyDescent="0.25">
      <c r="A9786" t="s">
        <v>112</v>
      </c>
      <c r="B9786" t="s">
        <v>2086</v>
      </c>
      <c r="C9786" t="s">
        <v>2454</v>
      </c>
      <c r="D9786" t="b">
        <v>0</v>
      </c>
    </row>
    <row r="9787" spans="1:4" x14ac:dyDescent="0.25">
      <c r="A9787" t="s">
        <v>112</v>
      </c>
      <c r="B9787" t="s">
        <v>2086</v>
      </c>
      <c r="C9787" t="s">
        <v>4729</v>
      </c>
      <c r="D9787">
        <v>8</v>
      </c>
    </row>
    <row r="9788" spans="1:4" x14ac:dyDescent="0.25">
      <c r="A9788" t="s">
        <v>112</v>
      </c>
      <c r="B9788" t="s">
        <v>2086</v>
      </c>
      <c r="C9788" t="s">
        <v>4730</v>
      </c>
      <c r="D9788">
        <v>0</v>
      </c>
    </row>
    <row r="9789" spans="1:4" x14ac:dyDescent="0.25">
      <c r="A9789" t="s">
        <v>112</v>
      </c>
      <c r="B9789" t="s">
        <v>2086</v>
      </c>
      <c r="C9789" t="s">
        <v>4731</v>
      </c>
      <c r="D9789">
        <v>0</v>
      </c>
    </row>
    <row r="9790" spans="1:4" x14ac:dyDescent="0.25">
      <c r="A9790" t="s">
        <v>112</v>
      </c>
      <c r="B9790" t="s">
        <v>2086</v>
      </c>
      <c r="C9790" t="s">
        <v>1046</v>
      </c>
      <c r="D9790">
        <v>0</v>
      </c>
    </row>
    <row r="9791" spans="1:4" x14ac:dyDescent="0.25">
      <c r="A9791" t="s">
        <v>112</v>
      </c>
      <c r="B9791" t="s">
        <v>2086</v>
      </c>
      <c r="C9791" t="s">
        <v>9</v>
      </c>
      <c r="D9791">
        <v>0</v>
      </c>
    </row>
    <row r="9792" spans="1:4" x14ac:dyDescent="0.25">
      <c r="A9792" t="s">
        <v>112</v>
      </c>
      <c r="B9792" t="s">
        <v>2086</v>
      </c>
      <c r="C9792" t="s">
        <v>4733</v>
      </c>
      <c r="D9792">
        <v>0</v>
      </c>
    </row>
    <row r="9793" spans="1:4" x14ac:dyDescent="0.25">
      <c r="A9793" t="s">
        <v>112</v>
      </c>
      <c r="B9793" t="s">
        <v>2086</v>
      </c>
      <c r="C9793" t="s">
        <v>4734</v>
      </c>
      <c r="D9793">
        <v>0</v>
      </c>
    </row>
    <row r="9794" spans="1:4" x14ac:dyDescent="0.25">
      <c r="A9794" t="s">
        <v>112</v>
      </c>
      <c r="B9794" t="s">
        <v>2086</v>
      </c>
      <c r="C9794" t="s">
        <v>4735</v>
      </c>
      <c r="D9794">
        <v>0</v>
      </c>
    </row>
    <row r="9795" spans="1:4" x14ac:dyDescent="0.25">
      <c r="A9795" t="s">
        <v>112</v>
      </c>
      <c r="B9795" t="s">
        <v>2086</v>
      </c>
      <c r="C9795" t="s">
        <v>1081</v>
      </c>
      <c r="D9795" t="s">
        <v>4741</v>
      </c>
    </row>
    <row r="9796" spans="1:4" x14ac:dyDescent="0.25">
      <c r="A9796" t="s">
        <v>112</v>
      </c>
      <c r="B9796" t="s">
        <v>2087</v>
      </c>
      <c r="C9796" t="s">
        <v>4725</v>
      </c>
      <c r="D9796">
        <v>653</v>
      </c>
    </row>
    <row r="9797" spans="1:4" x14ac:dyDescent="0.25">
      <c r="A9797" t="s">
        <v>112</v>
      </c>
      <c r="B9797" t="s">
        <v>2087</v>
      </c>
      <c r="C9797" t="s">
        <v>1083</v>
      </c>
      <c r="D9797" t="b">
        <v>0</v>
      </c>
    </row>
    <row r="9798" spans="1:4" x14ac:dyDescent="0.25">
      <c r="A9798" t="s">
        <v>112</v>
      </c>
      <c r="B9798" t="s">
        <v>2087</v>
      </c>
      <c r="C9798" t="s">
        <v>4726</v>
      </c>
      <c r="D9798" t="b">
        <v>0</v>
      </c>
    </row>
    <row r="9799" spans="1:4" x14ac:dyDescent="0.25">
      <c r="A9799" t="s">
        <v>112</v>
      </c>
      <c r="B9799" t="s">
        <v>2087</v>
      </c>
      <c r="C9799" t="s">
        <v>4727</v>
      </c>
      <c r="D9799" t="b">
        <v>0</v>
      </c>
    </row>
    <row r="9800" spans="1:4" x14ac:dyDescent="0.25">
      <c r="A9800" t="s">
        <v>112</v>
      </c>
      <c r="B9800" t="s">
        <v>2087</v>
      </c>
      <c r="C9800" t="s">
        <v>4728</v>
      </c>
      <c r="D9800" t="b">
        <v>0</v>
      </c>
    </row>
    <row r="9801" spans="1:4" x14ac:dyDescent="0.25">
      <c r="A9801" t="s">
        <v>112</v>
      </c>
      <c r="B9801" t="s">
        <v>2087</v>
      </c>
      <c r="C9801" t="s">
        <v>2454</v>
      </c>
      <c r="D9801" t="b">
        <v>0</v>
      </c>
    </row>
    <row r="9802" spans="1:4" x14ac:dyDescent="0.25">
      <c r="A9802" t="s">
        <v>112</v>
      </c>
      <c r="B9802" t="s">
        <v>2087</v>
      </c>
      <c r="C9802" t="s">
        <v>4729</v>
      </c>
      <c r="D9802">
        <v>0</v>
      </c>
    </row>
    <row r="9803" spans="1:4" x14ac:dyDescent="0.25">
      <c r="A9803" t="s">
        <v>112</v>
      </c>
      <c r="B9803" t="s">
        <v>2087</v>
      </c>
      <c r="C9803" t="s">
        <v>4730</v>
      </c>
      <c r="D9803">
        <v>0</v>
      </c>
    </row>
    <row r="9804" spans="1:4" x14ac:dyDescent="0.25">
      <c r="A9804" t="s">
        <v>112</v>
      </c>
      <c r="B9804" t="s">
        <v>2087</v>
      </c>
      <c r="C9804" t="s">
        <v>4731</v>
      </c>
      <c r="D9804">
        <v>0</v>
      </c>
    </row>
    <row r="9805" spans="1:4" x14ac:dyDescent="0.25">
      <c r="A9805" t="s">
        <v>112</v>
      </c>
      <c r="B9805" t="s">
        <v>2087</v>
      </c>
      <c r="C9805" t="s">
        <v>1046</v>
      </c>
      <c r="D9805">
        <v>0</v>
      </c>
    </row>
    <row r="9806" spans="1:4" x14ac:dyDescent="0.25">
      <c r="A9806" t="s">
        <v>112</v>
      </c>
      <c r="B9806" t="s">
        <v>2087</v>
      </c>
      <c r="C9806" t="s">
        <v>9</v>
      </c>
      <c r="D9806">
        <v>0</v>
      </c>
    </row>
    <row r="9807" spans="1:4" x14ac:dyDescent="0.25">
      <c r="A9807" t="s">
        <v>112</v>
      </c>
      <c r="B9807" t="s">
        <v>2087</v>
      </c>
      <c r="C9807" t="s">
        <v>4733</v>
      </c>
      <c r="D9807">
        <v>0</v>
      </c>
    </row>
    <row r="9808" spans="1:4" x14ac:dyDescent="0.25">
      <c r="A9808" t="s">
        <v>112</v>
      </c>
      <c r="B9808" t="s">
        <v>2087</v>
      </c>
      <c r="C9808" t="s">
        <v>4734</v>
      </c>
      <c r="D9808">
        <v>0</v>
      </c>
    </row>
    <row r="9809" spans="1:4" x14ac:dyDescent="0.25">
      <c r="A9809" t="s">
        <v>112</v>
      </c>
      <c r="B9809" t="s">
        <v>2087</v>
      </c>
      <c r="C9809" t="s">
        <v>4735</v>
      </c>
      <c r="D9809">
        <v>0</v>
      </c>
    </row>
    <row r="9810" spans="1:4" x14ac:dyDescent="0.25">
      <c r="A9810" t="s">
        <v>112</v>
      </c>
      <c r="B9810" t="s">
        <v>2087</v>
      </c>
      <c r="C9810" t="s">
        <v>1081</v>
      </c>
      <c r="D9810" t="s">
        <v>3111</v>
      </c>
    </row>
    <row r="9811" spans="1:4" x14ac:dyDescent="0.25">
      <c r="A9811" t="s">
        <v>112</v>
      </c>
      <c r="B9811" t="s">
        <v>2238</v>
      </c>
      <c r="C9811" t="s">
        <v>4725</v>
      </c>
      <c r="D9811">
        <v>654</v>
      </c>
    </row>
    <row r="9812" spans="1:4" x14ac:dyDescent="0.25">
      <c r="A9812" t="s">
        <v>112</v>
      </c>
      <c r="B9812" t="s">
        <v>2238</v>
      </c>
      <c r="C9812" t="s">
        <v>1083</v>
      </c>
      <c r="D9812" t="b">
        <v>0</v>
      </c>
    </row>
    <row r="9813" spans="1:4" x14ac:dyDescent="0.25">
      <c r="A9813" t="s">
        <v>112</v>
      </c>
      <c r="B9813" t="s">
        <v>2238</v>
      </c>
      <c r="C9813" t="s">
        <v>4726</v>
      </c>
      <c r="D9813" t="b">
        <v>0</v>
      </c>
    </row>
    <row r="9814" spans="1:4" x14ac:dyDescent="0.25">
      <c r="A9814" t="s">
        <v>112</v>
      </c>
      <c r="B9814" t="s">
        <v>2238</v>
      </c>
      <c r="C9814" t="s">
        <v>4727</v>
      </c>
      <c r="D9814" t="b">
        <v>0</v>
      </c>
    </row>
    <row r="9815" spans="1:4" x14ac:dyDescent="0.25">
      <c r="A9815" t="s">
        <v>112</v>
      </c>
      <c r="B9815" t="s">
        <v>2238</v>
      </c>
      <c r="C9815" t="s">
        <v>4728</v>
      </c>
      <c r="D9815" t="b">
        <v>0</v>
      </c>
    </row>
    <row r="9816" spans="1:4" x14ac:dyDescent="0.25">
      <c r="A9816" t="s">
        <v>112</v>
      </c>
      <c r="B9816" t="s">
        <v>2238</v>
      </c>
      <c r="C9816" t="s">
        <v>2454</v>
      </c>
      <c r="D9816" t="b">
        <v>0</v>
      </c>
    </row>
    <row r="9817" spans="1:4" x14ac:dyDescent="0.25">
      <c r="A9817" t="s">
        <v>112</v>
      </c>
      <c r="B9817" t="s">
        <v>2238</v>
      </c>
      <c r="C9817" t="s">
        <v>4729</v>
      </c>
      <c r="D9817">
        <v>0</v>
      </c>
    </row>
    <row r="9818" spans="1:4" x14ac:dyDescent="0.25">
      <c r="A9818" t="s">
        <v>112</v>
      </c>
      <c r="B9818" t="s">
        <v>2238</v>
      </c>
      <c r="C9818" t="s">
        <v>4730</v>
      </c>
      <c r="D9818">
        <v>0</v>
      </c>
    </row>
    <row r="9819" spans="1:4" x14ac:dyDescent="0.25">
      <c r="A9819" t="s">
        <v>112</v>
      </c>
      <c r="B9819" t="s">
        <v>2238</v>
      </c>
      <c r="C9819" t="s">
        <v>4731</v>
      </c>
      <c r="D9819">
        <v>0</v>
      </c>
    </row>
    <row r="9820" spans="1:4" x14ac:dyDescent="0.25">
      <c r="A9820" t="s">
        <v>112</v>
      </c>
      <c r="B9820" t="s">
        <v>2238</v>
      </c>
      <c r="C9820" t="s">
        <v>1046</v>
      </c>
      <c r="D9820">
        <v>0</v>
      </c>
    </row>
    <row r="9821" spans="1:4" x14ac:dyDescent="0.25">
      <c r="A9821" t="s">
        <v>112</v>
      </c>
      <c r="B9821" t="s">
        <v>2238</v>
      </c>
      <c r="C9821" t="s">
        <v>9</v>
      </c>
      <c r="D9821">
        <v>0</v>
      </c>
    </row>
    <row r="9822" spans="1:4" x14ac:dyDescent="0.25">
      <c r="A9822" t="s">
        <v>112</v>
      </c>
      <c r="B9822" t="s">
        <v>2238</v>
      </c>
      <c r="C9822" t="s">
        <v>4733</v>
      </c>
      <c r="D9822">
        <v>0</v>
      </c>
    </row>
    <row r="9823" spans="1:4" x14ac:dyDescent="0.25">
      <c r="A9823" t="s">
        <v>112</v>
      </c>
      <c r="B9823" t="s">
        <v>2238</v>
      </c>
      <c r="C9823" t="s">
        <v>4734</v>
      </c>
      <c r="D9823">
        <v>0</v>
      </c>
    </row>
    <row r="9824" spans="1:4" x14ac:dyDescent="0.25">
      <c r="A9824" t="s">
        <v>112</v>
      </c>
      <c r="B9824" t="s">
        <v>2238</v>
      </c>
      <c r="C9824" t="s">
        <v>4735</v>
      </c>
      <c r="D9824">
        <v>0</v>
      </c>
    </row>
    <row r="9825" spans="1:4" x14ac:dyDescent="0.25">
      <c r="A9825" t="s">
        <v>112</v>
      </c>
      <c r="B9825" t="s">
        <v>2238</v>
      </c>
      <c r="C9825" t="s">
        <v>1081</v>
      </c>
      <c r="D9825" t="s">
        <v>3111</v>
      </c>
    </row>
    <row r="9826" spans="1:4" x14ac:dyDescent="0.25">
      <c r="A9826" t="s">
        <v>112</v>
      </c>
      <c r="B9826" t="s">
        <v>2239</v>
      </c>
      <c r="C9826" t="s">
        <v>4725</v>
      </c>
      <c r="D9826">
        <v>655</v>
      </c>
    </row>
    <row r="9827" spans="1:4" x14ac:dyDescent="0.25">
      <c r="A9827" t="s">
        <v>112</v>
      </c>
      <c r="B9827" t="s">
        <v>2239</v>
      </c>
      <c r="C9827" t="s">
        <v>1083</v>
      </c>
      <c r="D9827" t="b">
        <v>0</v>
      </c>
    </row>
    <row r="9828" spans="1:4" x14ac:dyDescent="0.25">
      <c r="A9828" t="s">
        <v>112</v>
      </c>
      <c r="B9828" t="s">
        <v>2239</v>
      </c>
      <c r="C9828" t="s">
        <v>4726</v>
      </c>
      <c r="D9828" t="b">
        <v>0</v>
      </c>
    </row>
    <row r="9829" spans="1:4" x14ac:dyDescent="0.25">
      <c r="A9829" t="s">
        <v>112</v>
      </c>
      <c r="B9829" t="s">
        <v>2239</v>
      </c>
      <c r="C9829" t="s">
        <v>4727</v>
      </c>
      <c r="D9829" t="b">
        <v>0</v>
      </c>
    </row>
    <row r="9830" spans="1:4" x14ac:dyDescent="0.25">
      <c r="A9830" t="s">
        <v>112</v>
      </c>
      <c r="B9830" t="s">
        <v>2239</v>
      </c>
      <c r="C9830" t="s">
        <v>4728</v>
      </c>
      <c r="D9830" t="b">
        <v>0</v>
      </c>
    </row>
    <row r="9831" spans="1:4" x14ac:dyDescent="0.25">
      <c r="A9831" t="s">
        <v>112</v>
      </c>
      <c r="B9831" t="s">
        <v>2239</v>
      </c>
      <c r="C9831" t="s">
        <v>2454</v>
      </c>
      <c r="D9831" t="b">
        <v>0</v>
      </c>
    </row>
    <row r="9832" spans="1:4" x14ac:dyDescent="0.25">
      <c r="A9832" t="s">
        <v>112</v>
      </c>
      <c r="B9832" t="s">
        <v>2239</v>
      </c>
      <c r="C9832" t="s">
        <v>4729</v>
      </c>
      <c r="D9832">
        <v>0</v>
      </c>
    </row>
    <row r="9833" spans="1:4" x14ac:dyDescent="0.25">
      <c r="A9833" t="s">
        <v>112</v>
      </c>
      <c r="B9833" t="s">
        <v>2239</v>
      </c>
      <c r="C9833" t="s">
        <v>4730</v>
      </c>
      <c r="D9833">
        <v>0</v>
      </c>
    </row>
    <row r="9834" spans="1:4" x14ac:dyDescent="0.25">
      <c r="A9834" t="s">
        <v>112</v>
      </c>
      <c r="B9834" t="s">
        <v>2239</v>
      </c>
      <c r="C9834" t="s">
        <v>4731</v>
      </c>
      <c r="D9834">
        <v>0</v>
      </c>
    </row>
    <row r="9835" spans="1:4" x14ac:dyDescent="0.25">
      <c r="A9835" t="s">
        <v>112</v>
      </c>
      <c r="B9835" t="s">
        <v>2239</v>
      </c>
      <c r="C9835" t="s">
        <v>1046</v>
      </c>
      <c r="D9835">
        <v>0</v>
      </c>
    </row>
    <row r="9836" spans="1:4" x14ac:dyDescent="0.25">
      <c r="A9836" t="s">
        <v>112</v>
      </c>
      <c r="B9836" t="s">
        <v>2239</v>
      </c>
      <c r="C9836" t="s">
        <v>9</v>
      </c>
      <c r="D9836">
        <v>0</v>
      </c>
    </row>
    <row r="9837" spans="1:4" x14ac:dyDescent="0.25">
      <c r="A9837" t="s">
        <v>112</v>
      </c>
      <c r="B9837" t="s">
        <v>2239</v>
      </c>
      <c r="C9837" t="s">
        <v>4733</v>
      </c>
      <c r="D9837">
        <v>0</v>
      </c>
    </row>
    <row r="9838" spans="1:4" x14ac:dyDescent="0.25">
      <c r="A9838" t="s">
        <v>112</v>
      </c>
      <c r="B9838" t="s">
        <v>2239</v>
      </c>
      <c r="C9838" t="s">
        <v>4734</v>
      </c>
      <c r="D9838">
        <v>0</v>
      </c>
    </row>
    <row r="9839" spans="1:4" x14ac:dyDescent="0.25">
      <c r="A9839" t="s">
        <v>112</v>
      </c>
      <c r="B9839" t="s">
        <v>2239</v>
      </c>
      <c r="C9839" t="s">
        <v>4735</v>
      </c>
      <c r="D9839">
        <v>0</v>
      </c>
    </row>
    <row r="9840" spans="1:4" x14ac:dyDescent="0.25">
      <c r="A9840" t="s">
        <v>112</v>
      </c>
      <c r="B9840" t="s">
        <v>2239</v>
      </c>
      <c r="C9840" t="s">
        <v>1081</v>
      </c>
      <c r="D9840" t="s">
        <v>3111</v>
      </c>
    </row>
    <row r="9841" spans="1:4" x14ac:dyDescent="0.25">
      <c r="A9841" t="s">
        <v>112</v>
      </c>
      <c r="B9841" t="s">
        <v>2240</v>
      </c>
      <c r="C9841" t="s">
        <v>4725</v>
      </c>
      <c r="D9841">
        <v>656</v>
      </c>
    </row>
    <row r="9842" spans="1:4" x14ac:dyDescent="0.25">
      <c r="A9842" t="s">
        <v>112</v>
      </c>
      <c r="B9842" t="s">
        <v>2240</v>
      </c>
      <c r="C9842" t="s">
        <v>1083</v>
      </c>
      <c r="D9842" t="b">
        <v>1</v>
      </c>
    </row>
    <row r="9843" spans="1:4" x14ac:dyDescent="0.25">
      <c r="A9843" t="s">
        <v>112</v>
      </c>
      <c r="B9843" t="s">
        <v>2240</v>
      </c>
      <c r="C9843" t="s">
        <v>4726</v>
      </c>
      <c r="D9843" t="b">
        <v>0</v>
      </c>
    </row>
    <row r="9844" spans="1:4" x14ac:dyDescent="0.25">
      <c r="A9844" t="s">
        <v>112</v>
      </c>
      <c r="B9844" t="s">
        <v>2240</v>
      </c>
      <c r="C9844" t="s">
        <v>4727</v>
      </c>
      <c r="D9844" t="b">
        <v>1</v>
      </c>
    </row>
    <row r="9845" spans="1:4" x14ac:dyDescent="0.25">
      <c r="A9845" t="s">
        <v>112</v>
      </c>
      <c r="B9845" t="s">
        <v>2240</v>
      </c>
      <c r="C9845" t="s">
        <v>4728</v>
      </c>
      <c r="D9845" t="b">
        <v>0</v>
      </c>
    </row>
    <row r="9846" spans="1:4" x14ac:dyDescent="0.25">
      <c r="A9846" t="s">
        <v>112</v>
      </c>
      <c r="B9846" t="s">
        <v>2240</v>
      </c>
      <c r="C9846" t="s">
        <v>2454</v>
      </c>
      <c r="D9846" t="b">
        <v>0</v>
      </c>
    </row>
    <row r="9847" spans="1:4" x14ac:dyDescent="0.25">
      <c r="A9847" t="s">
        <v>112</v>
      </c>
      <c r="B9847" t="s">
        <v>2240</v>
      </c>
      <c r="C9847" t="s">
        <v>4729</v>
      </c>
      <c r="D9847">
        <v>8</v>
      </c>
    </row>
    <row r="9848" spans="1:4" x14ac:dyDescent="0.25">
      <c r="A9848" t="s">
        <v>112</v>
      </c>
      <c r="B9848" t="s">
        <v>2240</v>
      </c>
      <c r="C9848" t="s">
        <v>4730</v>
      </c>
      <c r="D9848">
        <v>0</v>
      </c>
    </row>
    <row r="9849" spans="1:4" x14ac:dyDescent="0.25">
      <c r="A9849" t="s">
        <v>112</v>
      </c>
      <c r="B9849" t="s">
        <v>2240</v>
      </c>
      <c r="C9849" t="s">
        <v>4731</v>
      </c>
      <c r="D9849">
        <v>0</v>
      </c>
    </row>
    <row r="9850" spans="1:4" x14ac:dyDescent="0.25">
      <c r="A9850" t="s">
        <v>112</v>
      </c>
      <c r="B9850" t="s">
        <v>2240</v>
      </c>
      <c r="C9850" t="s">
        <v>1046</v>
      </c>
      <c r="D9850">
        <v>0</v>
      </c>
    </row>
    <row r="9851" spans="1:4" x14ac:dyDescent="0.25">
      <c r="A9851" t="s">
        <v>112</v>
      </c>
      <c r="B9851" t="s">
        <v>2240</v>
      </c>
      <c r="C9851" t="s">
        <v>9</v>
      </c>
      <c r="D9851">
        <v>0</v>
      </c>
    </row>
    <row r="9852" spans="1:4" x14ac:dyDescent="0.25">
      <c r="A9852" t="s">
        <v>112</v>
      </c>
      <c r="B9852" t="s">
        <v>2240</v>
      </c>
      <c r="C9852" t="s">
        <v>4733</v>
      </c>
      <c r="D9852">
        <v>2</v>
      </c>
    </row>
    <row r="9853" spans="1:4" x14ac:dyDescent="0.25">
      <c r="A9853" t="s">
        <v>112</v>
      </c>
      <c r="B9853" t="s">
        <v>2240</v>
      </c>
      <c r="C9853" t="s">
        <v>4734</v>
      </c>
      <c r="D9853">
        <v>0</v>
      </c>
    </row>
    <row r="9854" spans="1:4" x14ac:dyDescent="0.25">
      <c r="A9854" t="s">
        <v>112</v>
      </c>
      <c r="B9854" t="s">
        <v>2240</v>
      </c>
      <c r="C9854" t="s">
        <v>4735</v>
      </c>
      <c r="D9854">
        <v>20</v>
      </c>
    </row>
    <row r="9855" spans="1:4" x14ac:dyDescent="0.25">
      <c r="A9855" t="s">
        <v>112</v>
      </c>
      <c r="B9855" t="s">
        <v>2240</v>
      </c>
      <c r="C9855" t="s">
        <v>1081</v>
      </c>
      <c r="D9855" t="s">
        <v>4741</v>
      </c>
    </row>
    <row r="9856" spans="1:4" x14ac:dyDescent="0.25">
      <c r="A9856" t="s">
        <v>112</v>
      </c>
      <c r="B9856" t="s">
        <v>2241</v>
      </c>
      <c r="C9856" t="s">
        <v>4725</v>
      </c>
      <c r="D9856">
        <v>657</v>
      </c>
    </row>
    <row r="9857" spans="1:4" x14ac:dyDescent="0.25">
      <c r="A9857" t="s">
        <v>112</v>
      </c>
      <c r="B9857" t="s">
        <v>2241</v>
      </c>
      <c r="C9857" t="s">
        <v>1083</v>
      </c>
      <c r="D9857" t="b">
        <v>0</v>
      </c>
    </row>
    <row r="9858" spans="1:4" x14ac:dyDescent="0.25">
      <c r="A9858" t="s">
        <v>112</v>
      </c>
      <c r="B9858" t="s">
        <v>2241</v>
      </c>
      <c r="C9858" t="s">
        <v>4726</v>
      </c>
      <c r="D9858" t="b">
        <v>1</v>
      </c>
    </row>
    <row r="9859" spans="1:4" x14ac:dyDescent="0.25">
      <c r="A9859" t="s">
        <v>112</v>
      </c>
      <c r="B9859" t="s">
        <v>2241</v>
      </c>
      <c r="C9859" t="s">
        <v>4727</v>
      </c>
      <c r="D9859" t="b">
        <v>1</v>
      </c>
    </row>
    <row r="9860" spans="1:4" x14ac:dyDescent="0.25">
      <c r="A9860" t="s">
        <v>112</v>
      </c>
      <c r="B9860" t="s">
        <v>2241</v>
      </c>
      <c r="C9860" t="s">
        <v>4728</v>
      </c>
      <c r="D9860" t="b">
        <v>0</v>
      </c>
    </row>
    <row r="9861" spans="1:4" x14ac:dyDescent="0.25">
      <c r="A9861" t="s">
        <v>112</v>
      </c>
      <c r="B9861" t="s">
        <v>2241</v>
      </c>
      <c r="C9861" t="s">
        <v>2454</v>
      </c>
      <c r="D9861" t="b">
        <v>0</v>
      </c>
    </row>
    <row r="9862" spans="1:4" x14ac:dyDescent="0.25">
      <c r="A9862" t="s">
        <v>112</v>
      </c>
      <c r="B9862" t="s">
        <v>2241</v>
      </c>
      <c r="C9862" t="s">
        <v>4729</v>
      </c>
      <c r="D9862">
        <v>2</v>
      </c>
    </row>
    <row r="9863" spans="1:4" x14ac:dyDescent="0.25">
      <c r="A9863" t="s">
        <v>112</v>
      </c>
      <c r="B9863" t="s">
        <v>2241</v>
      </c>
      <c r="C9863" t="s">
        <v>4730</v>
      </c>
      <c r="D9863">
        <v>0</v>
      </c>
    </row>
    <row r="9864" spans="1:4" x14ac:dyDescent="0.25">
      <c r="A9864" t="s">
        <v>112</v>
      </c>
      <c r="B9864" t="s">
        <v>2241</v>
      </c>
      <c r="C9864" t="s">
        <v>4731</v>
      </c>
      <c r="D9864">
        <v>0</v>
      </c>
    </row>
    <row r="9865" spans="1:4" x14ac:dyDescent="0.25">
      <c r="A9865" t="s">
        <v>112</v>
      </c>
      <c r="B9865" t="s">
        <v>2241</v>
      </c>
      <c r="C9865" t="s">
        <v>1046</v>
      </c>
      <c r="D9865">
        <v>0</v>
      </c>
    </row>
    <row r="9866" spans="1:4" x14ac:dyDescent="0.25">
      <c r="A9866" t="s">
        <v>112</v>
      </c>
      <c r="B9866" t="s">
        <v>2241</v>
      </c>
      <c r="C9866" t="s">
        <v>9</v>
      </c>
      <c r="D9866">
        <v>0</v>
      </c>
    </row>
    <row r="9867" spans="1:4" x14ac:dyDescent="0.25">
      <c r="A9867" t="s">
        <v>112</v>
      </c>
      <c r="B9867" t="s">
        <v>2241</v>
      </c>
      <c r="C9867" t="s">
        <v>4733</v>
      </c>
      <c r="D9867">
        <v>0</v>
      </c>
    </row>
    <row r="9868" spans="1:4" x14ac:dyDescent="0.25">
      <c r="A9868" t="s">
        <v>112</v>
      </c>
      <c r="B9868" t="s">
        <v>2241</v>
      </c>
      <c r="C9868" t="s">
        <v>4734</v>
      </c>
      <c r="D9868">
        <v>0</v>
      </c>
    </row>
    <row r="9869" spans="1:4" x14ac:dyDescent="0.25">
      <c r="A9869" t="s">
        <v>112</v>
      </c>
      <c r="B9869" t="s">
        <v>2241</v>
      </c>
      <c r="C9869" t="s">
        <v>4735</v>
      </c>
      <c r="D9869">
        <v>0</v>
      </c>
    </row>
    <row r="9870" spans="1:4" x14ac:dyDescent="0.25">
      <c r="A9870" t="s">
        <v>112</v>
      </c>
      <c r="B9870" t="s">
        <v>2241</v>
      </c>
      <c r="C9870" t="s">
        <v>1081</v>
      </c>
      <c r="D9870" t="s">
        <v>4736</v>
      </c>
    </row>
    <row r="9871" spans="1:4" x14ac:dyDescent="0.25">
      <c r="A9871" t="s">
        <v>112</v>
      </c>
      <c r="B9871" t="s">
        <v>2242</v>
      </c>
      <c r="C9871" t="s">
        <v>4725</v>
      </c>
      <c r="D9871">
        <v>658</v>
      </c>
    </row>
    <row r="9872" spans="1:4" x14ac:dyDescent="0.25">
      <c r="A9872" t="s">
        <v>112</v>
      </c>
      <c r="B9872" t="s">
        <v>2242</v>
      </c>
      <c r="C9872" t="s">
        <v>1083</v>
      </c>
      <c r="D9872" t="b">
        <v>0</v>
      </c>
    </row>
    <row r="9873" spans="1:4" x14ac:dyDescent="0.25">
      <c r="A9873" t="s">
        <v>112</v>
      </c>
      <c r="B9873" t="s">
        <v>2242</v>
      </c>
      <c r="C9873" t="s">
        <v>4726</v>
      </c>
      <c r="D9873" t="b">
        <v>1</v>
      </c>
    </row>
    <row r="9874" spans="1:4" x14ac:dyDescent="0.25">
      <c r="A9874" t="s">
        <v>112</v>
      </c>
      <c r="B9874" t="s">
        <v>2242</v>
      </c>
      <c r="C9874" t="s">
        <v>4727</v>
      </c>
      <c r="D9874" t="b">
        <v>1</v>
      </c>
    </row>
    <row r="9875" spans="1:4" x14ac:dyDescent="0.25">
      <c r="A9875" t="s">
        <v>112</v>
      </c>
      <c r="B9875" t="s">
        <v>2242</v>
      </c>
      <c r="C9875" t="s">
        <v>4728</v>
      </c>
      <c r="D9875" t="b">
        <v>0</v>
      </c>
    </row>
    <row r="9876" spans="1:4" x14ac:dyDescent="0.25">
      <c r="A9876" t="s">
        <v>112</v>
      </c>
      <c r="B9876" t="s">
        <v>2242</v>
      </c>
      <c r="C9876" t="s">
        <v>2454</v>
      </c>
      <c r="D9876" t="b">
        <v>0</v>
      </c>
    </row>
    <row r="9877" spans="1:4" x14ac:dyDescent="0.25">
      <c r="A9877" t="s">
        <v>112</v>
      </c>
      <c r="B9877" t="s">
        <v>2242</v>
      </c>
      <c r="C9877" t="s">
        <v>4729</v>
      </c>
      <c r="D9877">
        <v>8</v>
      </c>
    </row>
    <row r="9878" spans="1:4" x14ac:dyDescent="0.25">
      <c r="A9878" t="s">
        <v>112</v>
      </c>
      <c r="B9878" t="s">
        <v>2242</v>
      </c>
      <c r="C9878" t="s">
        <v>4730</v>
      </c>
      <c r="D9878">
        <v>0</v>
      </c>
    </row>
    <row r="9879" spans="1:4" x14ac:dyDescent="0.25">
      <c r="A9879" t="s">
        <v>112</v>
      </c>
      <c r="B9879" t="s">
        <v>2242</v>
      </c>
      <c r="C9879" t="s">
        <v>4731</v>
      </c>
      <c r="D9879">
        <v>1</v>
      </c>
    </row>
    <row r="9880" spans="1:4" x14ac:dyDescent="0.25">
      <c r="A9880" t="s">
        <v>112</v>
      </c>
      <c r="B9880" t="s">
        <v>2242</v>
      </c>
      <c r="C9880" t="s">
        <v>1046</v>
      </c>
      <c r="D9880">
        <v>0</v>
      </c>
    </row>
    <row r="9881" spans="1:4" x14ac:dyDescent="0.25">
      <c r="A9881" t="s">
        <v>112</v>
      </c>
      <c r="B9881" t="s">
        <v>2242</v>
      </c>
      <c r="C9881" t="s">
        <v>9</v>
      </c>
      <c r="D9881">
        <v>0</v>
      </c>
    </row>
    <row r="9882" spans="1:4" x14ac:dyDescent="0.25">
      <c r="A9882" t="s">
        <v>112</v>
      </c>
      <c r="B9882" t="s">
        <v>2242</v>
      </c>
      <c r="C9882" t="s">
        <v>4733</v>
      </c>
      <c r="D9882">
        <v>0</v>
      </c>
    </row>
    <row r="9883" spans="1:4" x14ac:dyDescent="0.25">
      <c r="A9883" t="s">
        <v>112</v>
      </c>
      <c r="B9883" t="s">
        <v>2242</v>
      </c>
      <c r="C9883" t="s">
        <v>4734</v>
      </c>
      <c r="D9883">
        <v>0</v>
      </c>
    </row>
    <row r="9884" spans="1:4" x14ac:dyDescent="0.25">
      <c r="A9884" t="s">
        <v>112</v>
      </c>
      <c r="B9884" t="s">
        <v>2242</v>
      </c>
      <c r="C9884" t="s">
        <v>4735</v>
      </c>
      <c r="D9884">
        <v>0</v>
      </c>
    </row>
    <row r="9885" spans="1:4" x14ac:dyDescent="0.25">
      <c r="A9885" t="s">
        <v>112</v>
      </c>
      <c r="B9885" t="s">
        <v>2242</v>
      </c>
      <c r="C9885" t="s">
        <v>1081</v>
      </c>
      <c r="D9885" t="s">
        <v>3111</v>
      </c>
    </row>
    <row r="9886" spans="1:4" x14ac:dyDescent="0.25">
      <c r="A9886" t="s">
        <v>112</v>
      </c>
      <c r="B9886" t="s">
        <v>2244</v>
      </c>
      <c r="C9886" t="s">
        <v>4725</v>
      </c>
      <c r="D9886">
        <v>659</v>
      </c>
    </row>
    <row r="9887" spans="1:4" x14ac:dyDescent="0.25">
      <c r="A9887" t="s">
        <v>112</v>
      </c>
      <c r="B9887" t="s">
        <v>2244</v>
      </c>
      <c r="C9887" t="s">
        <v>1083</v>
      </c>
      <c r="D9887" t="b">
        <v>0</v>
      </c>
    </row>
    <row r="9888" spans="1:4" x14ac:dyDescent="0.25">
      <c r="A9888" t="s">
        <v>112</v>
      </c>
      <c r="B9888" t="s">
        <v>2244</v>
      </c>
      <c r="C9888" t="s">
        <v>4726</v>
      </c>
      <c r="D9888" t="b">
        <v>1</v>
      </c>
    </row>
    <row r="9889" spans="1:4" x14ac:dyDescent="0.25">
      <c r="A9889" t="s">
        <v>112</v>
      </c>
      <c r="B9889" t="s">
        <v>2244</v>
      </c>
      <c r="C9889" t="s">
        <v>4727</v>
      </c>
      <c r="D9889" t="b">
        <v>1</v>
      </c>
    </row>
    <row r="9890" spans="1:4" x14ac:dyDescent="0.25">
      <c r="A9890" t="s">
        <v>112</v>
      </c>
      <c r="B9890" t="s">
        <v>2244</v>
      </c>
      <c r="C9890" t="s">
        <v>4728</v>
      </c>
      <c r="D9890" t="b">
        <v>0</v>
      </c>
    </row>
    <row r="9891" spans="1:4" x14ac:dyDescent="0.25">
      <c r="A9891" t="s">
        <v>112</v>
      </c>
      <c r="B9891" t="s">
        <v>2244</v>
      </c>
      <c r="C9891" t="s">
        <v>2454</v>
      </c>
      <c r="D9891" t="b">
        <v>0</v>
      </c>
    </row>
    <row r="9892" spans="1:4" x14ac:dyDescent="0.25">
      <c r="A9892" t="s">
        <v>112</v>
      </c>
      <c r="B9892" t="s">
        <v>2244</v>
      </c>
      <c r="C9892" t="s">
        <v>4729</v>
      </c>
      <c r="D9892">
        <v>8</v>
      </c>
    </row>
    <row r="9893" spans="1:4" x14ac:dyDescent="0.25">
      <c r="A9893" t="s">
        <v>112</v>
      </c>
      <c r="B9893" t="s">
        <v>2244</v>
      </c>
      <c r="C9893" t="s">
        <v>4730</v>
      </c>
      <c r="D9893">
        <v>0</v>
      </c>
    </row>
    <row r="9894" spans="1:4" x14ac:dyDescent="0.25">
      <c r="A9894" t="s">
        <v>112</v>
      </c>
      <c r="B9894" t="s">
        <v>2244</v>
      </c>
      <c r="C9894" t="s">
        <v>4731</v>
      </c>
      <c r="D9894">
        <v>2</v>
      </c>
    </row>
    <row r="9895" spans="1:4" x14ac:dyDescent="0.25">
      <c r="A9895" t="s">
        <v>112</v>
      </c>
      <c r="B9895" t="s">
        <v>2244</v>
      </c>
      <c r="C9895" t="s">
        <v>1046</v>
      </c>
      <c r="D9895">
        <v>0</v>
      </c>
    </row>
    <row r="9896" spans="1:4" x14ac:dyDescent="0.25">
      <c r="A9896" t="s">
        <v>112</v>
      </c>
      <c r="B9896" t="s">
        <v>2244</v>
      </c>
      <c r="C9896" t="s">
        <v>9</v>
      </c>
      <c r="D9896">
        <v>0</v>
      </c>
    </row>
    <row r="9897" spans="1:4" x14ac:dyDescent="0.25">
      <c r="A9897" t="s">
        <v>112</v>
      </c>
      <c r="B9897" t="s">
        <v>2244</v>
      </c>
      <c r="C9897" t="s">
        <v>4733</v>
      </c>
      <c r="D9897">
        <v>0</v>
      </c>
    </row>
    <row r="9898" spans="1:4" x14ac:dyDescent="0.25">
      <c r="A9898" t="s">
        <v>112</v>
      </c>
      <c r="B9898" t="s">
        <v>2244</v>
      </c>
      <c r="C9898" t="s">
        <v>4734</v>
      </c>
      <c r="D9898">
        <v>0</v>
      </c>
    </row>
    <row r="9899" spans="1:4" x14ac:dyDescent="0.25">
      <c r="A9899" t="s">
        <v>112</v>
      </c>
      <c r="B9899" t="s">
        <v>2244</v>
      </c>
      <c r="C9899" t="s">
        <v>4735</v>
      </c>
      <c r="D9899">
        <v>0</v>
      </c>
    </row>
    <row r="9900" spans="1:4" x14ac:dyDescent="0.25">
      <c r="A9900" t="s">
        <v>112</v>
      </c>
      <c r="B9900" t="s">
        <v>2244</v>
      </c>
      <c r="C9900" t="s">
        <v>1081</v>
      </c>
      <c r="D9900" t="s">
        <v>3111</v>
      </c>
    </row>
    <row r="9901" spans="1:4" x14ac:dyDescent="0.25">
      <c r="A9901" t="s">
        <v>112</v>
      </c>
      <c r="B9901" t="s">
        <v>515</v>
      </c>
      <c r="C9901" t="s">
        <v>4725</v>
      </c>
      <c r="D9901">
        <v>660</v>
      </c>
    </row>
    <row r="9902" spans="1:4" x14ac:dyDescent="0.25">
      <c r="A9902" t="s">
        <v>112</v>
      </c>
      <c r="B9902" t="s">
        <v>515</v>
      </c>
      <c r="C9902" t="s">
        <v>1083</v>
      </c>
      <c r="D9902" t="b">
        <v>0</v>
      </c>
    </row>
    <row r="9903" spans="1:4" x14ac:dyDescent="0.25">
      <c r="A9903" t="s">
        <v>112</v>
      </c>
      <c r="B9903" t="s">
        <v>515</v>
      </c>
      <c r="C9903" t="s">
        <v>4726</v>
      </c>
      <c r="D9903" t="b">
        <v>0</v>
      </c>
    </row>
    <row r="9904" spans="1:4" x14ac:dyDescent="0.25">
      <c r="A9904" t="s">
        <v>112</v>
      </c>
      <c r="B9904" t="s">
        <v>515</v>
      </c>
      <c r="C9904" t="s">
        <v>4727</v>
      </c>
      <c r="D9904" t="b">
        <v>1</v>
      </c>
    </row>
    <row r="9905" spans="1:4" x14ac:dyDescent="0.25">
      <c r="A9905" t="s">
        <v>112</v>
      </c>
      <c r="B9905" t="s">
        <v>515</v>
      </c>
      <c r="C9905" t="s">
        <v>4728</v>
      </c>
      <c r="D9905" t="b">
        <v>0</v>
      </c>
    </row>
    <row r="9906" spans="1:4" x14ac:dyDescent="0.25">
      <c r="A9906" t="s">
        <v>112</v>
      </c>
      <c r="B9906" t="s">
        <v>515</v>
      </c>
      <c r="C9906" t="s">
        <v>2454</v>
      </c>
      <c r="D9906" t="b">
        <v>0</v>
      </c>
    </row>
    <row r="9907" spans="1:4" x14ac:dyDescent="0.25">
      <c r="A9907" t="s">
        <v>112</v>
      </c>
      <c r="B9907" t="s">
        <v>515</v>
      </c>
      <c r="C9907" t="s">
        <v>4729</v>
      </c>
      <c r="D9907">
        <v>8</v>
      </c>
    </row>
    <row r="9908" spans="1:4" x14ac:dyDescent="0.25">
      <c r="A9908" t="s">
        <v>112</v>
      </c>
      <c r="B9908" t="s">
        <v>515</v>
      </c>
      <c r="C9908" t="s">
        <v>4730</v>
      </c>
      <c r="D9908">
        <v>0</v>
      </c>
    </row>
    <row r="9909" spans="1:4" x14ac:dyDescent="0.25">
      <c r="A9909" t="s">
        <v>112</v>
      </c>
      <c r="B9909" t="s">
        <v>515</v>
      </c>
      <c r="C9909" t="s">
        <v>4731</v>
      </c>
      <c r="D9909">
        <v>0</v>
      </c>
    </row>
    <row r="9910" spans="1:4" x14ac:dyDescent="0.25">
      <c r="A9910" t="s">
        <v>112</v>
      </c>
      <c r="B9910" t="s">
        <v>515</v>
      </c>
      <c r="C9910" t="s">
        <v>1046</v>
      </c>
      <c r="D9910">
        <v>0</v>
      </c>
    </row>
    <row r="9911" spans="1:4" x14ac:dyDescent="0.25">
      <c r="A9911" t="s">
        <v>112</v>
      </c>
      <c r="B9911" t="s">
        <v>515</v>
      </c>
      <c r="C9911" t="s">
        <v>9</v>
      </c>
      <c r="D9911">
        <v>0</v>
      </c>
    </row>
    <row r="9912" spans="1:4" x14ac:dyDescent="0.25">
      <c r="A9912" t="s">
        <v>112</v>
      </c>
      <c r="B9912" t="s">
        <v>515</v>
      </c>
      <c r="C9912" t="s">
        <v>4733</v>
      </c>
      <c r="D9912">
        <v>0</v>
      </c>
    </row>
    <row r="9913" spans="1:4" x14ac:dyDescent="0.25">
      <c r="A9913" t="s">
        <v>112</v>
      </c>
      <c r="B9913" t="s">
        <v>515</v>
      </c>
      <c r="C9913" t="s">
        <v>4734</v>
      </c>
      <c r="D9913">
        <v>0</v>
      </c>
    </row>
    <row r="9914" spans="1:4" x14ac:dyDescent="0.25">
      <c r="A9914" t="s">
        <v>112</v>
      </c>
      <c r="B9914" t="s">
        <v>515</v>
      </c>
      <c r="C9914" t="s">
        <v>4735</v>
      </c>
      <c r="D9914">
        <v>0</v>
      </c>
    </row>
    <row r="9915" spans="1:4" x14ac:dyDescent="0.25">
      <c r="A9915" t="s">
        <v>112</v>
      </c>
      <c r="B9915" t="s">
        <v>515</v>
      </c>
      <c r="C9915" t="s">
        <v>1081</v>
      </c>
      <c r="D9915" t="s">
        <v>3111</v>
      </c>
    </row>
    <row r="9916" spans="1:4" x14ac:dyDescent="0.25">
      <c r="A9916" t="s">
        <v>112</v>
      </c>
      <c r="B9916" t="s">
        <v>516</v>
      </c>
      <c r="C9916" t="s">
        <v>4725</v>
      </c>
      <c r="D9916">
        <v>661</v>
      </c>
    </row>
    <row r="9917" spans="1:4" x14ac:dyDescent="0.25">
      <c r="A9917" t="s">
        <v>112</v>
      </c>
      <c r="B9917" t="s">
        <v>516</v>
      </c>
      <c r="C9917" t="s">
        <v>1083</v>
      </c>
      <c r="D9917" t="b">
        <v>0</v>
      </c>
    </row>
    <row r="9918" spans="1:4" x14ac:dyDescent="0.25">
      <c r="A9918" t="s">
        <v>112</v>
      </c>
      <c r="B9918" t="s">
        <v>516</v>
      </c>
      <c r="C9918" t="s">
        <v>4726</v>
      </c>
      <c r="D9918" t="b">
        <v>0</v>
      </c>
    </row>
    <row r="9919" spans="1:4" x14ac:dyDescent="0.25">
      <c r="A9919" t="s">
        <v>112</v>
      </c>
      <c r="B9919" t="s">
        <v>516</v>
      </c>
      <c r="C9919" t="s">
        <v>4727</v>
      </c>
      <c r="D9919" t="b">
        <v>1</v>
      </c>
    </row>
    <row r="9920" spans="1:4" x14ac:dyDescent="0.25">
      <c r="A9920" t="s">
        <v>112</v>
      </c>
      <c r="B9920" t="s">
        <v>516</v>
      </c>
      <c r="C9920" t="s">
        <v>4728</v>
      </c>
      <c r="D9920" t="b">
        <v>0</v>
      </c>
    </row>
    <row r="9921" spans="1:4" x14ac:dyDescent="0.25">
      <c r="A9921" t="s">
        <v>112</v>
      </c>
      <c r="B9921" t="s">
        <v>516</v>
      </c>
      <c r="C9921" t="s">
        <v>2454</v>
      </c>
      <c r="D9921" t="b">
        <v>0</v>
      </c>
    </row>
    <row r="9922" spans="1:4" x14ac:dyDescent="0.25">
      <c r="A9922" t="s">
        <v>112</v>
      </c>
      <c r="B9922" t="s">
        <v>516</v>
      </c>
      <c r="C9922" t="s">
        <v>4729</v>
      </c>
      <c r="D9922">
        <v>8</v>
      </c>
    </row>
    <row r="9923" spans="1:4" x14ac:dyDescent="0.25">
      <c r="A9923" t="s">
        <v>112</v>
      </c>
      <c r="B9923" t="s">
        <v>516</v>
      </c>
      <c r="C9923" t="s">
        <v>4730</v>
      </c>
      <c r="D9923">
        <v>0</v>
      </c>
    </row>
    <row r="9924" spans="1:4" x14ac:dyDescent="0.25">
      <c r="A9924" t="s">
        <v>112</v>
      </c>
      <c r="B9924" t="s">
        <v>516</v>
      </c>
      <c r="C9924" t="s">
        <v>4731</v>
      </c>
      <c r="D9924">
        <v>0</v>
      </c>
    </row>
    <row r="9925" spans="1:4" x14ac:dyDescent="0.25">
      <c r="A9925" t="s">
        <v>112</v>
      </c>
      <c r="B9925" t="s">
        <v>516</v>
      </c>
      <c r="C9925" t="s">
        <v>1046</v>
      </c>
      <c r="D9925">
        <v>0</v>
      </c>
    </row>
    <row r="9926" spans="1:4" x14ac:dyDescent="0.25">
      <c r="A9926" t="s">
        <v>112</v>
      </c>
      <c r="B9926" t="s">
        <v>516</v>
      </c>
      <c r="C9926" t="s">
        <v>9</v>
      </c>
      <c r="D9926">
        <v>0</v>
      </c>
    </row>
    <row r="9927" spans="1:4" x14ac:dyDescent="0.25">
      <c r="A9927" t="s">
        <v>112</v>
      </c>
      <c r="B9927" t="s">
        <v>516</v>
      </c>
      <c r="C9927" t="s">
        <v>4733</v>
      </c>
      <c r="D9927">
        <v>0</v>
      </c>
    </row>
    <row r="9928" spans="1:4" x14ac:dyDescent="0.25">
      <c r="A9928" t="s">
        <v>112</v>
      </c>
      <c r="B9928" t="s">
        <v>516</v>
      </c>
      <c r="C9928" t="s">
        <v>4734</v>
      </c>
      <c r="D9928">
        <v>0</v>
      </c>
    </row>
    <row r="9929" spans="1:4" x14ac:dyDescent="0.25">
      <c r="A9929" t="s">
        <v>112</v>
      </c>
      <c r="B9929" t="s">
        <v>516</v>
      </c>
      <c r="C9929" t="s">
        <v>4735</v>
      </c>
      <c r="D9929">
        <v>0</v>
      </c>
    </row>
    <row r="9930" spans="1:4" x14ac:dyDescent="0.25">
      <c r="A9930" t="s">
        <v>112</v>
      </c>
      <c r="B9930" t="s">
        <v>516</v>
      </c>
      <c r="C9930" t="s">
        <v>1081</v>
      </c>
      <c r="D9930" t="s">
        <v>3111</v>
      </c>
    </row>
    <row r="9931" spans="1:4" x14ac:dyDescent="0.25">
      <c r="A9931" t="s">
        <v>112</v>
      </c>
      <c r="B9931" t="s">
        <v>517</v>
      </c>
      <c r="C9931" t="s">
        <v>4725</v>
      </c>
      <c r="D9931">
        <v>662</v>
      </c>
    </row>
    <row r="9932" spans="1:4" x14ac:dyDescent="0.25">
      <c r="A9932" t="s">
        <v>112</v>
      </c>
      <c r="B9932" t="s">
        <v>517</v>
      </c>
      <c r="C9932" t="s">
        <v>1083</v>
      </c>
      <c r="D9932" t="b">
        <v>0</v>
      </c>
    </row>
    <row r="9933" spans="1:4" x14ac:dyDescent="0.25">
      <c r="A9933" t="s">
        <v>112</v>
      </c>
      <c r="B9933" t="s">
        <v>517</v>
      </c>
      <c r="C9933" t="s">
        <v>4726</v>
      </c>
      <c r="D9933" t="b">
        <v>0</v>
      </c>
    </row>
    <row r="9934" spans="1:4" x14ac:dyDescent="0.25">
      <c r="A9934" t="s">
        <v>112</v>
      </c>
      <c r="B9934" t="s">
        <v>517</v>
      </c>
      <c r="C9934" t="s">
        <v>4727</v>
      </c>
      <c r="D9934" t="b">
        <v>0</v>
      </c>
    </row>
    <row r="9935" spans="1:4" x14ac:dyDescent="0.25">
      <c r="A9935" t="s">
        <v>112</v>
      </c>
      <c r="B9935" t="s">
        <v>517</v>
      </c>
      <c r="C9935" t="s">
        <v>4728</v>
      </c>
      <c r="D9935" t="b">
        <v>0</v>
      </c>
    </row>
    <row r="9936" spans="1:4" x14ac:dyDescent="0.25">
      <c r="A9936" t="s">
        <v>112</v>
      </c>
      <c r="B9936" t="s">
        <v>517</v>
      </c>
      <c r="C9936" t="s">
        <v>2454</v>
      </c>
      <c r="D9936" t="b">
        <v>0</v>
      </c>
    </row>
    <row r="9937" spans="1:4" x14ac:dyDescent="0.25">
      <c r="A9937" t="s">
        <v>112</v>
      </c>
      <c r="B9937" t="s">
        <v>517</v>
      </c>
      <c r="C9937" t="s">
        <v>4729</v>
      </c>
      <c r="D9937">
        <v>0</v>
      </c>
    </row>
    <row r="9938" spans="1:4" x14ac:dyDescent="0.25">
      <c r="A9938" t="s">
        <v>112</v>
      </c>
      <c r="B9938" t="s">
        <v>517</v>
      </c>
      <c r="C9938" t="s">
        <v>4730</v>
      </c>
      <c r="D9938">
        <v>0</v>
      </c>
    </row>
    <row r="9939" spans="1:4" x14ac:dyDescent="0.25">
      <c r="A9939" t="s">
        <v>112</v>
      </c>
      <c r="B9939" t="s">
        <v>517</v>
      </c>
      <c r="C9939" t="s">
        <v>4731</v>
      </c>
      <c r="D9939">
        <v>0</v>
      </c>
    </row>
    <row r="9940" spans="1:4" x14ac:dyDescent="0.25">
      <c r="A9940" t="s">
        <v>112</v>
      </c>
      <c r="B9940" t="s">
        <v>517</v>
      </c>
      <c r="C9940" t="s">
        <v>1046</v>
      </c>
      <c r="D9940">
        <v>0</v>
      </c>
    </row>
    <row r="9941" spans="1:4" x14ac:dyDescent="0.25">
      <c r="A9941" t="s">
        <v>112</v>
      </c>
      <c r="B9941" t="s">
        <v>517</v>
      </c>
      <c r="C9941" t="s">
        <v>9</v>
      </c>
      <c r="D9941">
        <v>0</v>
      </c>
    </row>
    <row r="9942" spans="1:4" x14ac:dyDescent="0.25">
      <c r="A9942" t="s">
        <v>112</v>
      </c>
      <c r="B9942" t="s">
        <v>517</v>
      </c>
      <c r="C9942" t="s">
        <v>4733</v>
      </c>
      <c r="D9942">
        <v>0</v>
      </c>
    </row>
    <row r="9943" spans="1:4" x14ac:dyDescent="0.25">
      <c r="A9943" t="s">
        <v>112</v>
      </c>
      <c r="B9943" t="s">
        <v>517</v>
      </c>
      <c r="C9943" t="s">
        <v>4734</v>
      </c>
      <c r="D9943">
        <v>0</v>
      </c>
    </row>
    <row r="9944" spans="1:4" x14ac:dyDescent="0.25">
      <c r="A9944" t="s">
        <v>112</v>
      </c>
      <c r="B9944" t="s">
        <v>517</v>
      </c>
      <c r="C9944" t="s">
        <v>4735</v>
      </c>
      <c r="D9944">
        <v>0</v>
      </c>
    </row>
    <row r="9945" spans="1:4" x14ac:dyDescent="0.25">
      <c r="A9945" t="s">
        <v>112</v>
      </c>
      <c r="B9945" t="s">
        <v>517</v>
      </c>
      <c r="C9945" t="s">
        <v>1081</v>
      </c>
      <c r="D9945" t="s">
        <v>3111</v>
      </c>
    </row>
    <row r="9946" spans="1:4" x14ac:dyDescent="0.25">
      <c r="A9946" t="s">
        <v>112</v>
      </c>
      <c r="B9946" t="s">
        <v>518</v>
      </c>
      <c r="C9946" t="s">
        <v>4725</v>
      </c>
      <c r="D9946">
        <v>663</v>
      </c>
    </row>
    <row r="9947" spans="1:4" x14ac:dyDescent="0.25">
      <c r="A9947" t="s">
        <v>112</v>
      </c>
      <c r="B9947" t="s">
        <v>518</v>
      </c>
      <c r="C9947" t="s">
        <v>1083</v>
      </c>
      <c r="D9947" t="b">
        <v>0</v>
      </c>
    </row>
    <row r="9948" spans="1:4" x14ac:dyDescent="0.25">
      <c r="A9948" t="s">
        <v>112</v>
      </c>
      <c r="B9948" t="s">
        <v>518</v>
      </c>
      <c r="C9948" t="s">
        <v>4726</v>
      </c>
      <c r="D9948" t="b">
        <v>0</v>
      </c>
    </row>
    <row r="9949" spans="1:4" x14ac:dyDescent="0.25">
      <c r="A9949" t="s">
        <v>112</v>
      </c>
      <c r="B9949" t="s">
        <v>518</v>
      </c>
      <c r="C9949" t="s">
        <v>4727</v>
      </c>
      <c r="D9949" t="b">
        <v>0</v>
      </c>
    </row>
    <row r="9950" spans="1:4" x14ac:dyDescent="0.25">
      <c r="A9950" t="s">
        <v>112</v>
      </c>
      <c r="B9950" t="s">
        <v>518</v>
      </c>
      <c r="C9950" t="s">
        <v>4728</v>
      </c>
      <c r="D9950" t="b">
        <v>0</v>
      </c>
    </row>
    <row r="9951" spans="1:4" x14ac:dyDescent="0.25">
      <c r="A9951" t="s">
        <v>112</v>
      </c>
      <c r="B9951" t="s">
        <v>518</v>
      </c>
      <c r="C9951" t="s">
        <v>2454</v>
      </c>
      <c r="D9951" t="b">
        <v>0</v>
      </c>
    </row>
    <row r="9952" spans="1:4" x14ac:dyDescent="0.25">
      <c r="A9952" t="s">
        <v>112</v>
      </c>
      <c r="B9952" t="s">
        <v>518</v>
      </c>
      <c r="C9952" t="s">
        <v>4729</v>
      </c>
      <c r="D9952">
        <v>0</v>
      </c>
    </row>
    <row r="9953" spans="1:4" x14ac:dyDescent="0.25">
      <c r="A9953" t="s">
        <v>112</v>
      </c>
      <c r="B9953" t="s">
        <v>518</v>
      </c>
      <c r="C9953" t="s">
        <v>4730</v>
      </c>
      <c r="D9953">
        <v>0</v>
      </c>
    </row>
    <row r="9954" spans="1:4" x14ac:dyDescent="0.25">
      <c r="A9954" t="s">
        <v>112</v>
      </c>
      <c r="B9954" t="s">
        <v>518</v>
      </c>
      <c r="C9954" t="s">
        <v>4731</v>
      </c>
      <c r="D9954">
        <v>0</v>
      </c>
    </row>
    <row r="9955" spans="1:4" x14ac:dyDescent="0.25">
      <c r="A9955" t="s">
        <v>112</v>
      </c>
      <c r="B9955" t="s">
        <v>518</v>
      </c>
      <c r="C9955" t="s">
        <v>1046</v>
      </c>
      <c r="D9955">
        <v>0</v>
      </c>
    </row>
    <row r="9956" spans="1:4" x14ac:dyDescent="0.25">
      <c r="A9956" t="s">
        <v>112</v>
      </c>
      <c r="B9956" t="s">
        <v>518</v>
      </c>
      <c r="C9956" t="s">
        <v>9</v>
      </c>
      <c r="D9956">
        <v>0</v>
      </c>
    </row>
    <row r="9957" spans="1:4" x14ac:dyDescent="0.25">
      <c r="A9957" t="s">
        <v>112</v>
      </c>
      <c r="B9957" t="s">
        <v>518</v>
      </c>
      <c r="C9957" t="s">
        <v>4733</v>
      </c>
      <c r="D9957">
        <v>0</v>
      </c>
    </row>
    <row r="9958" spans="1:4" x14ac:dyDescent="0.25">
      <c r="A9958" t="s">
        <v>112</v>
      </c>
      <c r="B9958" t="s">
        <v>518</v>
      </c>
      <c r="C9958" t="s">
        <v>4734</v>
      </c>
      <c r="D9958">
        <v>0</v>
      </c>
    </row>
    <row r="9959" spans="1:4" x14ac:dyDescent="0.25">
      <c r="A9959" t="s">
        <v>112</v>
      </c>
      <c r="B9959" t="s">
        <v>518</v>
      </c>
      <c r="C9959" t="s">
        <v>4735</v>
      </c>
      <c r="D9959">
        <v>0</v>
      </c>
    </row>
    <row r="9960" spans="1:4" x14ac:dyDescent="0.25">
      <c r="A9960" t="s">
        <v>112</v>
      </c>
      <c r="B9960" t="s">
        <v>518</v>
      </c>
      <c r="C9960" t="s">
        <v>1081</v>
      </c>
      <c r="D9960" t="s">
        <v>3111</v>
      </c>
    </row>
    <row r="9961" spans="1:4" x14ac:dyDescent="0.25">
      <c r="A9961" t="s">
        <v>112</v>
      </c>
      <c r="B9961" t="s">
        <v>519</v>
      </c>
      <c r="C9961" t="s">
        <v>4725</v>
      </c>
      <c r="D9961">
        <v>664</v>
      </c>
    </row>
    <row r="9962" spans="1:4" x14ac:dyDescent="0.25">
      <c r="A9962" t="s">
        <v>112</v>
      </c>
      <c r="B9962" t="s">
        <v>519</v>
      </c>
      <c r="C9962" t="s">
        <v>1083</v>
      </c>
      <c r="D9962" t="b">
        <v>0</v>
      </c>
    </row>
    <row r="9963" spans="1:4" x14ac:dyDescent="0.25">
      <c r="A9963" t="s">
        <v>112</v>
      </c>
      <c r="B9963" t="s">
        <v>519</v>
      </c>
      <c r="C9963" t="s">
        <v>4726</v>
      </c>
      <c r="D9963" t="b">
        <v>0</v>
      </c>
    </row>
    <row r="9964" spans="1:4" x14ac:dyDescent="0.25">
      <c r="A9964" t="s">
        <v>112</v>
      </c>
      <c r="B9964" t="s">
        <v>519</v>
      </c>
      <c r="C9964" t="s">
        <v>4727</v>
      </c>
      <c r="D9964" t="b">
        <v>0</v>
      </c>
    </row>
    <row r="9965" spans="1:4" x14ac:dyDescent="0.25">
      <c r="A9965" t="s">
        <v>112</v>
      </c>
      <c r="B9965" t="s">
        <v>519</v>
      </c>
      <c r="C9965" t="s">
        <v>4728</v>
      </c>
      <c r="D9965" t="b">
        <v>0</v>
      </c>
    </row>
    <row r="9966" spans="1:4" x14ac:dyDescent="0.25">
      <c r="A9966" t="s">
        <v>112</v>
      </c>
      <c r="B9966" t="s">
        <v>519</v>
      </c>
      <c r="C9966" t="s">
        <v>2454</v>
      </c>
      <c r="D9966" t="b">
        <v>0</v>
      </c>
    </row>
    <row r="9967" spans="1:4" x14ac:dyDescent="0.25">
      <c r="A9967" t="s">
        <v>112</v>
      </c>
      <c r="B9967" t="s">
        <v>519</v>
      </c>
      <c r="C9967" t="s">
        <v>4729</v>
      </c>
      <c r="D9967">
        <v>0</v>
      </c>
    </row>
    <row r="9968" spans="1:4" x14ac:dyDescent="0.25">
      <c r="A9968" t="s">
        <v>112</v>
      </c>
      <c r="B9968" t="s">
        <v>519</v>
      </c>
      <c r="C9968" t="s">
        <v>4730</v>
      </c>
      <c r="D9968">
        <v>0</v>
      </c>
    </row>
    <row r="9969" spans="1:4" x14ac:dyDescent="0.25">
      <c r="A9969" t="s">
        <v>112</v>
      </c>
      <c r="B9969" t="s">
        <v>519</v>
      </c>
      <c r="C9969" t="s">
        <v>4731</v>
      </c>
      <c r="D9969">
        <v>0</v>
      </c>
    </row>
    <row r="9970" spans="1:4" x14ac:dyDescent="0.25">
      <c r="A9970" t="s">
        <v>112</v>
      </c>
      <c r="B9970" t="s">
        <v>519</v>
      </c>
      <c r="C9970" t="s">
        <v>1046</v>
      </c>
      <c r="D9970">
        <v>0</v>
      </c>
    </row>
    <row r="9971" spans="1:4" x14ac:dyDescent="0.25">
      <c r="A9971" t="s">
        <v>112</v>
      </c>
      <c r="B9971" t="s">
        <v>519</v>
      </c>
      <c r="C9971" t="s">
        <v>9</v>
      </c>
      <c r="D9971">
        <v>0</v>
      </c>
    </row>
    <row r="9972" spans="1:4" x14ac:dyDescent="0.25">
      <c r="A9972" t="s">
        <v>112</v>
      </c>
      <c r="B9972" t="s">
        <v>519</v>
      </c>
      <c r="C9972" t="s">
        <v>4733</v>
      </c>
      <c r="D9972">
        <v>0</v>
      </c>
    </row>
    <row r="9973" spans="1:4" x14ac:dyDescent="0.25">
      <c r="A9973" t="s">
        <v>112</v>
      </c>
      <c r="B9973" t="s">
        <v>519</v>
      </c>
      <c r="C9973" t="s">
        <v>4734</v>
      </c>
      <c r="D9973">
        <v>0</v>
      </c>
    </row>
    <row r="9974" spans="1:4" x14ac:dyDescent="0.25">
      <c r="A9974" t="s">
        <v>112</v>
      </c>
      <c r="B9974" t="s">
        <v>519</v>
      </c>
      <c r="C9974" t="s">
        <v>4735</v>
      </c>
      <c r="D9974">
        <v>0</v>
      </c>
    </row>
    <row r="9975" spans="1:4" x14ac:dyDescent="0.25">
      <c r="A9975" t="s">
        <v>112</v>
      </c>
      <c r="B9975" t="s">
        <v>519</v>
      </c>
      <c r="C9975" t="s">
        <v>1081</v>
      </c>
      <c r="D9975" t="s">
        <v>3111</v>
      </c>
    </row>
    <row r="9976" spans="1:4" x14ac:dyDescent="0.25">
      <c r="A9976" t="s">
        <v>112</v>
      </c>
      <c r="B9976" t="s">
        <v>520</v>
      </c>
      <c r="C9976" t="s">
        <v>4725</v>
      </c>
      <c r="D9976">
        <v>665</v>
      </c>
    </row>
    <row r="9977" spans="1:4" x14ac:dyDescent="0.25">
      <c r="A9977" t="s">
        <v>112</v>
      </c>
      <c r="B9977" t="s">
        <v>520</v>
      </c>
      <c r="C9977" t="s">
        <v>1083</v>
      </c>
      <c r="D9977" t="b">
        <v>0</v>
      </c>
    </row>
    <row r="9978" spans="1:4" x14ac:dyDescent="0.25">
      <c r="A9978" t="s">
        <v>112</v>
      </c>
      <c r="B9978" t="s">
        <v>520</v>
      </c>
      <c r="C9978" t="s">
        <v>4726</v>
      </c>
      <c r="D9978" t="b">
        <v>0</v>
      </c>
    </row>
    <row r="9979" spans="1:4" x14ac:dyDescent="0.25">
      <c r="A9979" t="s">
        <v>112</v>
      </c>
      <c r="B9979" t="s">
        <v>520</v>
      </c>
      <c r="C9979" t="s">
        <v>4727</v>
      </c>
      <c r="D9979" t="b">
        <v>0</v>
      </c>
    </row>
    <row r="9980" spans="1:4" x14ac:dyDescent="0.25">
      <c r="A9980" t="s">
        <v>112</v>
      </c>
      <c r="B9980" t="s">
        <v>520</v>
      </c>
      <c r="C9980" t="s">
        <v>4728</v>
      </c>
      <c r="D9980" t="b">
        <v>0</v>
      </c>
    </row>
    <row r="9981" spans="1:4" x14ac:dyDescent="0.25">
      <c r="A9981" t="s">
        <v>112</v>
      </c>
      <c r="B9981" t="s">
        <v>520</v>
      </c>
      <c r="C9981" t="s">
        <v>2454</v>
      </c>
      <c r="D9981" t="b">
        <v>0</v>
      </c>
    </row>
    <row r="9982" spans="1:4" x14ac:dyDescent="0.25">
      <c r="A9982" t="s">
        <v>112</v>
      </c>
      <c r="B9982" t="s">
        <v>520</v>
      </c>
      <c r="C9982" t="s">
        <v>4729</v>
      </c>
      <c r="D9982">
        <v>0</v>
      </c>
    </row>
    <row r="9983" spans="1:4" x14ac:dyDescent="0.25">
      <c r="A9983" t="s">
        <v>112</v>
      </c>
      <c r="B9983" t="s">
        <v>520</v>
      </c>
      <c r="C9983" t="s">
        <v>4730</v>
      </c>
      <c r="D9983">
        <v>0</v>
      </c>
    </row>
    <row r="9984" spans="1:4" x14ac:dyDescent="0.25">
      <c r="A9984" t="s">
        <v>112</v>
      </c>
      <c r="B9984" t="s">
        <v>520</v>
      </c>
      <c r="C9984" t="s">
        <v>4731</v>
      </c>
      <c r="D9984">
        <v>0</v>
      </c>
    </row>
    <row r="9985" spans="1:4" x14ac:dyDescent="0.25">
      <c r="A9985" t="s">
        <v>112</v>
      </c>
      <c r="B9985" t="s">
        <v>520</v>
      </c>
      <c r="C9985" t="s">
        <v>1046</v>
      </c>
      <c r="D9985">
        <v>0</v>
      </c>
    </row>
    <row r="9986" spans="1:4" x14ac:dyDescent="0.25">
      <c r="A9986" t="s">
        <v>112</v>
      </c>
      <c r="B9986" t="s">
        <v>520</v>
      </c>
      <c r="C9986" t="s">
        <v>9</v>
      </c>
      <c r="D9986">
        <v>0</v>
      </c>
    </row>
    <row r="9987" spans="1:4" x14ac:dyDescent="0.25">
      <c r="A9987" t="s">
        <v>112</v>
      </c>
      <c r="B9987" t="s">
        <v>520</v>
      </c>
      <c r="C9987" t="s">
        <v>4733</v>
      </c>
      <c r="D9987">
        <v>0</v>
      </c>
    </row>
    <row r="9988" spans="1:4" x14ac:dyDescent="0.25">
      <c r="A9988" t="s">
        <v>112</v>
      </c>
      <c r="B9988" t="s">
        <v>520</v>
      </c>
      <c r="C9988" t="s">
        <v>4734</v>
      </c>
      <c r="D9988">
        <v>0</v>
      </c>
    </row>
    <row r="9989" spans="1:4" x14ac:dyDescent="0.25">
      <c r="A9989" t="s">
        <v>112</v>
      </c>
      <c r="B9989" t="s">
        <v>520</v>
      </c>
      <c r="C9989" t="s">
        <v>4735</v>
      </c>
      <c r="D9989">
        <v>0</v>
      </c>
    </row>
    <row r="9990" spans="1:4" x14ac:dyDescent="0.25">
      <c r="A9990" t="s">
        <v>112</v>
      </c>
      <c r="B9990" t="s">
        <v>520</v>
      </c>
      <c r="C9990" t="s">
        <v>1081</v>
      </c>
      <c r="D9990" t="s">
        <v>3111</v>
      </c>
    </row>
    <row r="9991" spans="1:4" x14ac:dyDescent="0.25">
      <c r="A9991" t="s">
        <v>112</v>
      </c>
      <c r="B9991" t="s">
        <v>521</v>
      </c>
      <c r="C9991" t="s">
        <v>4725</v>
      </c>
      <c r="D9991">
        <v>666</v>
      </c>
    </row>
    <row r="9992" spans="1:4" x14ac:dyDescent="0.25">
      <c r="A9992" t="s">
        <v>112</v>
      </c>
      <c r="B9992" t="s">
        <v>521</v>
      </c>
      <c r="C9992" t="s">
        <v>1083</v>
      </c>
      <c r="D9992" t="b">
        <v>0</v>
      </c>
    </row>
    <row r="9993" spans="1:4" x14ac:dyDescent="0.25">
      <c r="A9993" t="s">
        <v>112</v>
      </c>
      <c r="B9993" t="s">
        <v>521</v>
      </c>
      <c r="C9993" t="s">
        <v>4726</v>
      </c>
      <c r="D9993" t="b">
        <v>0</v>
      </c>
    </row>
    <row r="9994" spans="1:4" x14ac:dyDescent="0.25">
      <c r="A9994" t="s">
        <v>112</v>
      </c>
      <c r="B9994" t="s">
        <v>521</v>
      </c>
      <c r="C9994" t="s">
        <v>4727</v>
      </c>
      <c r="D9994" t="b">
        <v>0</v>
      </c>
    </row>
    <row r="9995" spans="1:4" x14ac:dyDescent="0.25">
      <c r="A9995" t="s">
        <v>112</v>
      </c>
      <c r="B9995" t="s">
        <v>521</v>
      </c>
      <c r="C9995" t="s">
        <v>4728</v>
      </c>
      <c r="D9995" t="b">
        <v>0</v>
      </c>
    </row>
    <row r="9996" spans="1:4" x14ac:dyDescent="0.25">
      <c r="A9996" t="s">
        <v>112</v>
      </c>
      <c r="B9996" t="s">
        <v>521</v>
      </c>
      <c r="C9996" t="s">
        <v>2454</v>
      </c>
      <c r="D9996" t="b">
        <v>0</v>
      </c>
    </row>
    <row r="9997" spans="1:4" x14ac:dyDescent="0.25">
      <c r="A9997" t="s">
        <v>112</v>
      </c>
      <c r="B9997" t="s">
        <v>521</v>
      </c>
      <c r="C9997" t="s">
        <v>4729</v>
      </c>
      <c r="D9997">
        <v>0</v>
      </c>
    </row>
    <row r="9998" spans="1:4" x14ac:dyDescent="0.25">
      <c r="A9998" t="s">
        <v>112</v>
      </c>
      <c r="B9998" t="s">
        <v>521</v>
      </c>
      <c r="C9998" t="s">
        <v>4730</v>
      </c>
      <c r="D9998">
        <v>0</v>
      </c>
    </row>
    <row r="9999" spans="1:4" x14ac:dyDescent="0.25">
      <c r="A9999" t="s">
        <v>112</v>
      </c>
      <c r="B9999" t="s">
        <v>521</v>
      </c>
      <c r="C9999" t="s">
        <v>4731</v>
      </c>
      <c r="D9999">
        <v>0</v>
      </c>
    </row>
    <row r="10000" spans="1:4" x14ac:dyDescent="0.25">
      <c r="A10000" t="s">
        <v>112</v>
      </c>
      <c r="B10000" t="s">
        <v>521</v>
      </c>
      <c r="C10000" t="s">
        <v>1046</v>
      </c>
      <c r="D10000">
        <v>0</v>
      </c>
    </row>
    <row r="10001" spans="1:4" x14ac:dyDescent="0.25">
      <c r="A10001" t="s">
        <v>112</v>
      </c>
      <c r="B10001" t="s">
        <v>521</v>
      </c>
      <c r="C10001" t="s">
        <v>9</v>
      </c>
      <c r="D10001">
        <v>0</v>
      </c>
    </row>
    <row r="10002" spans="1:4" x14ac:dyDescent="0.25">
      <c r="A10002" t="s">
        <v>112</v>
      </c>
      <c r="B10002" t="s">
        <v>521</v>
      </c>
      <c r="C10002" t="s">
        <v>4733</v>
      </c>
      <c r="D10002">
        <v>0</v>
      </c>
    </row>
    <row r="10003" spans="1:4" x14ac:dyDescent="0.25">
      <c r="A10003" t="s">
        <v>112</v>
      </c>
      <c r="B10003" t="s">
        <v>521</v>
      </c>
      <c r="C10003" t="s">
        <v>4734</v>
      </c>
      <c r="D10003">
        <v>0</v>
      </c>
    </row>
    <row r="10004" spans="1:4" x14ac:dyDescent="0.25">
      <c r="A10004" t="s">
        <v>112</v>
      </c>
      <c r="B10004" t="s">
        <v>521</v>
      </c>
      <c r="C10004" t="s">
        <v>4735</v>
      </c>
      <c r="D10004">
        <v>0</v>
      </c>
    </row>
    <row r="10005" spans="1:4" x14ac:dyDescent="0.25">
      <c r="A10005" t="s">
        <v>112</v>
      </c>
      <c r="B10005" t="s">
        <v>521</v>
      </c>
      <c r="C10005" t="s">
        <v>1081</v>
      </c>
      <c r="D10005" t="s">
        <v>3111</v>
      </c>
    </row>
    <row r="10006" spans="1:4" x14ac:dyDescent="0.25">
      <c r="A10006" t="s">
        <v>112</v>
      </c>
      <c r="B10006" t="s">
        <v>522</v>
      </c>
      <c r="C10006" t="s">
        <v>4725</v>
      </c>
      <c r="D10006">
        <v>667</v>
      </c>
    </row>
    <row r="10007" spans="1:4" x14ac:dyDescent="0.25">
      <c r="A10007" t="s">
        <v>112</v>
      </c>
      <c r="B10007" t="s">
        <v>522</v>
      </c>
      <c r="C10007" t="s">
        <v>1083</v>
      </c>
      <c r="D10007" t="b">
        <v>0</v>
      </c>
    </row>
    <row r="10008" spans="1:4" x14ac:dyDescent="0.25">
      <c r="A10008" t="s">
        <v>112</v>
      </c>
      <c r="B10008" t="s">
        <v>522</v>
      </c>
      <c r="C10008" t="s">
        <v>4726</v>
      </c>
      <c r="D10008" t="b">
        <v>0</v>
      </c>
    </row>
    <row r="10009" spans="1:4" x14ac:dyDescent="0.25">
      <c r="A10009" t="s">
        <v>112</v>
      </c>
      <c r="B10009" t="s">
        <v>522</v>
      </c>
      <c r="C10009" t="s">
        <v>4727</v>
      </c>
      <c r="D10009" t="b">
        <v>0</v>
      </c>
    </row>
    <row r="10010" spans="1:4" x14ac:dyDescent="0.25">
      <c r="A10010" t="s">
        <v>112</v>
      </c>
      <c r="B10010" t="s">
        <v>522</v>
      </c>
      <c r="C10010" t="s">
        <v>4728</v>
      </c>
      <c r="D10010" t="b">
        <v>0</v>
      </c>
    </row>
    <row r="10011" spans="1:4" x14ac:dyDescent="0.25">
      <c r="A10011" t="s">
        <v>112</v>
      </c>
      <c r="B10011" t="s">
        <v>522</v>
      </c>
      <c r="C10011" t="s">
        <v>2454</v>
      </c>
      <c r="D10011" t="b">
        <v>0</v>
      </c>
    </row>
    <row r="10012" spans="1:4" x14ac:dyDescent="0.25">
      <c r="A10012" t="s">
        <v>112</v>
      </c>
      <c r="B10012" t="s">
        <v>522</v>
      </c>
      <c r="C10012" t="s">
        <v>4729</v>
      </c>
      <c r="D10012">
        <v>0</v>
      </c>
    </row>
    <row r="10013" spans="1:4" x14ac:dyDescent="0.25">
      <c r="A10013" t="s">
        <v>112</v>
      </c>
      <c r="B10013" t="s">
        <v>522</v>
      </c>
      <c r="C10013" t="s">
        <v>4730</v>
      </c>
      <c r="D10013">
        <v>0</v>
      </c>
    </row>
    <row r="10014" spans="1:4" x14ac:dyDescent="0.25">
      <c r="A10014" t="s">
        <v>112</v>
      </c>
      <c r="B10014" t="s">
        <v>522</v>
      </c>
      <c r="C10014" t="s">
        <v>4731</v>
      </c>
      <c r="D10014">
        <v>0</v>
      </c>
    </row>
    <row r="10015" spans="1:4" x14ac:dyDescent="0.25">
      <c r="A10015" t="s">
        <v>112</v>
      </c>
      <c r="B10015" t="s">
        <v>522</v>
      </c>
      <c r="C10015" t="s">
        <v>1046</v>
      </c>
      <c r="D10015">
        <v>0</v>
      </c>
    </row>
    <row r="10016" spans="1:4" x14ac:dyDescent="0.25">
      <c r="A10016" t="s">
        <v>112</v>
      </c>
      <c r="B10016" t="s">
        <v>522</v>
      </c>
      <c r="C10016" t="s">
        <v>9</v>
      </c>
      <c r="D10016">
        <v>0</v>
      </c>
    </row>
    <row r="10017" spans="1:4" x14ac:dyDescent="0.25">
      <c r="A10017" t="s">
        <v>112</v>
      </c>
      <c r="B10017" t="s">
        <v>522</v>
      </c>
      <c r="C10017" t="s">
        <v>4733</v>
      </c>
      <c r="D10017">
        <v>0</v>
      </c>
    </row>
    <row r="10018" spans="1:4" x14ac:dyDescent="0.25">
      <c r="A10018" t="s">
        <v>112</v>
      </c>
      <c r="B10018" t="s">
        <v>522</v>
      </c>
      <c r="C10018" t="s">
        <v>4734</v>
      </c>
      <c r="D10018">
        <v>0</v>
      </c>
    </row>
    <row r="10019" spans="1:4" x14ac:dyDescent="0.25">
      <c r="A10019" t="s">
        <v>112</v>
      </c>
      <c r="B10019" t="s">
        <v>522</v>
      </c>
      <c r="C10019" t="s">
        <v>4735</v>
      </c>
      <c r="D10019">
        <v>0</v>
      </c>
    </row>
    <row r="10020" spans="1:4" x14ac:dyDescent="0.25">
      <c r="A10020" t="s">
        <v>112</v>
      </c>
      <c r="B10020" t="s">
        <v>522</v>
      </c>
      <c r="C10020" t="s">
        <v>1081</v>
      </c>
      <c r="D10020" t="s">
        <v>3111</v>
      </c>
    </row>
    <row r="10021" spans="1:4" x14ac:dyDescent="0.25">
      <c r="A10021" t="s">
        <v>112</v>
      </c>
      <c r="B10021" t="s">
        <v>523</v>
      </c>
      <c r="C10021" t="s">
        <v>4725</v>
      </c>
      <c r="D10021">
        <v>668</v>
      </c>
    </row>
    <row r="10022" spans="1:4" x14ac:dyDescent="0.25">
      <c r="A10022" t="s">
        <v>112</v>
      </c>
      <c r="B10022" t="s">
        <v>523</v>
      </c>
      <c r="C10022" t="s">
        <v>1083</v>
      </c>
      <c r="D10022" t="b">
        <v>0</v>
      </c>
    </row>
    <row r="10023" spans="1:4" x14ac:dyDescent="0.25">
      <c r="A10023" t="s">
        <v>112</v>
      </c>
      <c r="B10023" t="s">
        <v>523</v>
      </c>
      <c r="C10023" t="s">
        <v>4726</v>
      </c>
      <c r="D10023" t="b">
        <v>0</v>
      </c>
    </row>
    <row r="10024" spans="1:4" x14ac:dyDescent="0.25">
      <c r="A10024" t="s">
        <v>112</v>
      </c>
      <c r="B10024" t="s">
        <v>523</v>
      </c>
      <c r="C10024" t="s">
        <v>4727</v>
      </c>
      <c r="D10024" t="b">
        <v>0</v>
      </c>
    </row>
    <row r="10025" spans="1:4" x14ac:dyDescent="0.25">
      <c r="A10025" t="s">
        <v>112</v>
      </c>
      <c r="B10025" t="s">
        <v>523</v>
      </c>
      <c r="C10025" t="s">
        <v>4728</v>
      </c>
      <c r="D10025" t="b">
        <v>0</v>
      </c>
    </row>
    <row r="10026" spans="1:4" x14ac:dyDescent="0.25">
      <c r="A10026" t="s">
        <v>112</v>
      </c>
      <c r="B10026" t="s">
        <v>523</v>
      </c>
      <c r="C10026" t="s">
        <v>2454</v>
      </c>
      <c r="D10026" t="b">
        <v>0</v>
      </c>
    </row>
    <row r="10027" spans="1:4" x14ac:dyDescent="0.25">
      <c r="A10027" t="s">
        <v>112</v>
      </c>
      <c r="B10027" t="s">
        <v>523</v>
      </c>
      <c r="C10027" t="s">
        <v>4729</v>
      </c>
      <c r="D10027">
        <v>0</v>
      </c>
    </row>
    <row r="10028" spans="1:4" x14ac:dyDescent="0.25">
      <c r="A10028" t="s">
        <v>112</v>
      </c>
      <c r="B10028" t="s">
        <v>523</v>
      </c>
      <c r="C10028" t="s">
        <v>4730</v>
      </c>
      <c r="D10028">
        <v>0</v>
      </c>
    </row>
    <row r="10029" spans="1:4" x14ac:dyDescent="0.25">
      <c r="A10029" t="s">
        <v>112</v>
      </c>
      <c r="B10029" t="s">
        <v>523</v>
      </c>
      <c r="C10029" t="s">
        <v>4731</v>
      </c>
      <c r="D10029">
        <v>0</v>
      </c>
    </row>
    <row r="10030" spans="1:4" x14ac:dyDescent="0.25">
      <c r="A10030" t="s">
        <v>112</v>
      </c>
      <c r="B10030" t="s">
        <v>523</v>
      </c>
      <c r="C10030" t="s">
        <v>1046</v>
      </c>
      <c r="D10030">
        <v>0</v>
      </c>
    </row>
    <row r="10031" spans="1:4" x14ac:dyDescent="0.25">
      <c r="A10031" t="s">
        <v>112</v>
      </c>
      <c r="B10031" t="s">
        <v>523</v>
      </c>
      <c r="C10031" t="s">
        <v>9</v>
      </c>
      <c r="D10031">
        <v>0</v>
      </c>
    </row>
    <row r="10032" spans="1:4" x14ac:dyDescent="0.25">
      <c r="A10032" t="s">
        <v>112</v>
      </c>
      <c r="B10032" t="s">
        <v>523</v>
      </c>
      <c r="C10032" t="s">
        <v>4733</v>
      </c>
      <c r="D10032">
        <v>0</v>
      </c>
    </row>
    <row r="10033" spans="1:4" x14ac:dyDescent="0.25">
      <c r="A10033" t="s">
        <v>112</v>
      </c>
      <c r="B10033" t="s">
        <v>523</v>
      </c>
      <c r="C10033" t="s">
        <v>4734</v>
      </c>
      <c r="D10033">
        <v>0</v>
      </c>
    </row>
    <row r="10034" spans="1:4" x14ac:dyDescent="0.25">
      <c r="A10034" t="s">
        <v>112</v>
      </c>
      <c r="B10034" t="s">
        <v>523</v>
      </c>
      <c r="C10034" t="s">
        <v>4735</v>
      </c>
      <c r="D10034">
        <v>0</v>
      </c>
    </row>
    <row r="10035" spans="1:4" x14ac:dyDescent="0.25">
      <c r="A10035" t="s">
        <v>112</v>
      </c>
      <c r="B10035" t="s">
        <v>523</v>
      </c>
      <c r="C10035" t="s">
        <v>1081</v>
      </c>
      <c r="D10035" t="s">
        <v>3111</v>
      </c>
    </row>
    <row r="10036" spans="1:4" x14ac:dyDescent="0.25">
      <c r="A10036" t="s">
        <v>112</v>
      </c>
      <c r="B10036" t="s">
        <v>524</v>
      </c>
      <c r="C10036" t="s">
        <v>4725</v>
      </c>
      <c r="D10036">
        <v>669</v>
      </c>
    </row>
    <row r="10037" spans="1:4" x14ac:dyDescent="0.25">
      <c r="A10037" t="s">
        <v>112</v>
      </c>
      <c r="B10037" t="s">
        <v>524</v>
      </c>
      <c r="C10037" t="s">
        <v>1083</v>
      </c>
      <c r="D10037" t="b">
        <v>0</v>
      </c>
    </row>
    <row r="10038" spans="1:4" x14ac:dyDescent="0.25">
      <c r="A10038" t="s">
        <v>112</v>
      </c>
      <c r="B10038" t="s">
        <v>524</v>
      </c>
      <c r="C10038" t="s">
        <v>4726</v>
      </c>
      <c r="D10038" t="b">
        <v>0</v>
      </c>
    </row>
    <row r="10039" spans="1:4" x14ac:dyDescent="0.25">
      <c r="A10039" t="s">
        <v>112</v>
      </c>
      <c r="B10039" t="s">
        <v>524</v>
      </c>
      <c r="C10039" t="s">
        <v>4727</v>
      </c>
      <c r="D10039" t="b">
        <v>0</v>
      </c>
    </row>
    <row r="10040" spans="1:4" x14ac:dyDescent="0.25">
      <c r="A10040" t="s">
        <v>112</v>
      </c>
      <c r="B10040" t="s">
        <v>524</v>
      </c>
      <c r="C10040" t="s">
        <v>4728</v>
      </c>
      <c r="D10040" t="b">
        <v>0</v>
      </c>
    </row>
    <row r="10041" spans="1:4" x14ac:dyDescent="0.25">
      <c r="A10041" t="s">
        <v>112</v>
      </c>
      <c r="B10041" t="s">
        <v>524</v>
      </c>
      <c r="C10041" t="s">
        <v>2454</v>
      </c>
      <c r="D10041" t="b">
        <v>0</v>
      </c>
    </row>
    <row r="10042" spans="1:4" x14ac:dyDescent="0.25">
      <c r="A10042" t="s">
        <v>112</v>
      </c>
      <c r="B10042" t="s">
        <v>524</v>
      </c>
      <c r="C10042" t="s">
        <v>4729</v>
      </c>
      <c r="D10042">
        <v>0</v>
      </c>
    </row>
    <row r="10043" spans="1:4" x14ac:dyDescent="0.25">
      <c r="A10043" t="s">
        <v>112</v>
      </c>
      <c r="B10043" t="s">
        <v>524</v>
      </c>
      <c r="C10043" t="s">
        <v>4730</v>
      </c>
      <c r="D10043">
        <v>0</v>
      </c>
    </row>
    <row r="10044" spans="1:4" x14ac:dyDescent="0.25">
      <c r="A10044" t="s">
        <v>112</v>
      </c>
      <c r="B10044" t="s">
        <v>524</v>
      </c>
      <c r="C10044" t="s">
        <v>4731</v>
      </c>
      <c r="D10044">
        <v>0</v>
      </c>
    </row>
    <row r="10045" spans="1:4" x14ac:dyDescent="0.25">
      <c r="A10045" t="s">
        <v>112</v>
      </c>
      <c r="B10045" t="s">
        <v>524</v>
      </c>
      <c r="C10045" t="s">
        <v>1046</v>
      </c>
      <c r="D10045">
        <v>0</v>
      </c>
    </row>
    <row r="10046" spans="1:4" x14ac:dyDescent="0.25">
      <c r="A10046" t="s">
        <v>112</v>
      </c>
      <c r="B10046" t="s">
        <v>524</v>
      </c>
      <c r="C10046" t="s">
        <v>9</v>
      </c>
      <c r="D10046">
        <v>0</v>
      </c>
    </row>
    <row r="10047" spans="1:4" x14ac:dyDescent="0.25">
      <c r="A10047" t="s">
        <v>112</v>
      </c>
      <c r="B10047" t="s">
        <v>524</v>
      </c>
      <c r="C10047" t="s">
        <v>4733</v>
      </c>
      <c r="D10047">
        <v>0</v>
      </c>
    </row>
    <row r="10048" spans="1:4" x14ac:dyDescent="0.25">
      <c r="A10048" t="s">
        <v>112</v>
      </c>
      <c r="B10048" t="s">
        <v>524</v>
      </c>
      <c r="C10048" t="s">
        <v>4734</v>
      </c>
      <c r="D10048">
        <v>0</v>
      </c>
    </row>
    <row r="10049" spans="1:4" x14ac:dyDescent="0.25">
      <c r="A10049" t="s">
        <v>112</v>
      </c>
      <c r="B10049" t="s">
        <v>524</v>
      </c>
      <c r="C10049" t="s">
        <v>4735</v>
      </c>
      <c r="D10049">
        <v>0</v>
      </c>
    </row>
    <row r="10050" spans="1:4" x14ac:dyDescent="0.25">
      <c r="A10050" t="s">
        <v>112</v>
      </c>
      <c r="B10050" t="s">
        <v>524</v>
      </c>
      <c r="C10050" t="s">
        <v>1081</v>
      </c>
      <c r="D10050" t="s">
        <v>3111</v>
      </c>
    </row>
    <row r="10051" spans="1:4" x14ac:dyDescent="0.25">
      <c r="A10051" t="s">
        <v>112</v>
      </c>
      <c r="B10051" t="s">
        <v>525</v>
      </c>
      <c r="C10051" t="s">
        <v>4725</v>
      </c>
      <c r="D10051">
        <v>670</v>
      </c>
    </row>
    <row r="10052" spans="1:4" x14ac:dyDescent="0.25">
      <c r="A10052" t="s">
        <v>112</v>
      </c>
      <c r="B10052" t="s">
        <v>525</v>
      </c>
      <c r="C10052" t="s">
        <v>1083</v>
      </c>
      <c r="D10052" t="b">
        <v>0</v>
      </c>
    </row>
    <row r="10053" spans="1:4" x14ac:dyDescent="0.25">
      <c r="A10053" t="s">
        <v>112</v>
      </c>
      <c r="B10053" t="s">
        <v>525</v>
      </c>
      <c r="C10053" t="s">
        <v>4726</v>
      </c>
      <c r="D10053" t="b">
        <v>0</v>
      </c>
    </row>
    <row r="10054" spans="1:4" x14ac:dyDescent="0.25">
      <c r="A10054" t="s">
        <v>112</v>
      </c>
      <c r="B10054" t="s">
        <v>525</v>
      </c>
      <c r="C10054" t="s">
        <v>4727</v>
      </c>
      <c r="D10054" t="b">
        <v>0</v>
      </c>
    </row>
    <row r="10055" spans="1:4" x14ac:dyDescent="0.25">
      <c r="A10055" t="s">
        <v>112</v>
      </c>
      <c r="B10055" t="s">
        <v>525</v>
      </c>
      <c r="C10055" t="s">
        <v>4728</v>
      </c>
      <c r="D10055" t="b">
        <v>0</v>
      </c>
    </row>
    <row r="10056" spans="1:4" x14ac:dyDescent="0.25">
      <c r="A10056" t="s">
        <v>112</v>
      </c>
      <c r="B10056" t="s">
        <v>525</v>
      </c>
      <c r="C10056" t="s">
        <v>2454</v>
      </c>
      <c r="D10056" t="b">
        <v>0</v>
      </c>
    </row>
    <row r="10057" spans="1:4" x14ac:dyDescent="0.25">
      <c r="A10057" t="s">
        <v>112</v>
      </c>
      <c r="B10057" t="s">
        <v>525</v>
      </c>
      <c r="C10057" t="s">
        <v>4729</v>
      </c>
      <c r="D10057">
        <v>0</v>
      </c>
    </row>
    <row r="10058" spans="1:4" x14ac:dyDescent="0.25">
      <c r="A10058" t="s">
        <v>112</v>
      </c>
      <c r="B10058" t="s">
        <v>525</v>
      </c>
      <c r="C10058" t="s">
        <v>4730</v>
      </c>
      <c r="D10058">
        <v>0</v>
      </c>
    </row>
    <row r="10059" spans="1:4" x14ac:dyDescent="0.25">
      <c r="A10059" t="s">
        <v>112</v>
      </c>
      <c r="B10059" t="s">
        <v>525</v>
      </c>
      <c r="C10059" t="s">
        <v>4731</v>
      </c>
      <c r="D10059">
        <v>0</v>
      </c>
    </row>
    <row r="10060" spans="1:4" x14ac:dyDescent="0.25">
      <c r="A10060" t="s">
        <v>112</v>
      </c>
      <c r="B10060" t="s">
        <v>525</v>
      </c>
      <c r="C10060" t="s">
        <v>1046</v>
      </c>
      <c r="D10060">
        <v>0</v>
      </c>
    </row>
    <row r="10061" spans="1:4" x14ac:dyDescent="0.25">
      <c r="A10061" t="s">
        <v>112</v>
      </c>
      <c r="B10061" t="s">
        <v>525</v>
      </c>
      <c r="C10061" t="s">
        <v>9</v>
      </c>
      <c r="D10061">
        <v>0</v>
      </c>
    </row>
    <row r="10062" spans="1:4" x14ac:dyDescent="0.25">
      <c r="A10062" t="s">
        <v>112</v>
      </c>
      <c r="B10062" t="s">
        <v>525</v>
      </c>
      <c r="C10062" t="s">
        <v>4733</v>
      </c>
      <c r="D10062">
        <v>0</v>
      </c>
    </row>
    <row r="10063" spans="1:4" x14ac:dyDescent="0.25">
      <c r="A10063" t="s">
        <v>112</v>
      </c>
      <c r="B10063" t="s">
        <v>525</v>
      </c>
      <c r="C10063" t="s">
        <v>4734</v>
      </c>
      <c r="D10063">
        <v>0</v>
      </c>
    </row>
    <row r="10064" spans="1:4" x14ac:dyDescent="0.25">
      <c r="A10064" t="s">
        <v>112</v>
      </c>
      <c r="B10064" t="s">
        <v>525</v>
      </c>
      <c r="C10064" t="s">
        <v>4735</v>
      </c>
      <c r="D10064">
        <v>0</v>
      </c>
    </row>
    <row r="10065" spans="1:4" x14ac:dyDescent="0.25">
      <c r="A10065" t="s">
        <v>112</v>
      </c>
      <c r="B10065" t="s">
        <v>525</v>
      </c>
      <c r="C10065" t="s">
        <v>1081</v>
      </c>
      <c r="D10065" t="s">
        <v>3111</v>
      </c>
    </row>
    <row r="10066" spans="1:4" x14ac:dyDescent="0.25">
      <c r="A10066" t="s">
        <v>112</v>
      </c>
      <c r="B10066" t="s">
        <v>526</v>
      </c>
      <c r="C10066" t="s">
        <v>4725</v>
      </c>
      <c r="D10066">
        <v>671</v>
      </c>
    </row>
    <row r="10067" spans="1:4" x14ac:dyDescent="0.25">
      <c r="A10067" t="s">
        <v>112</v>
      </c>
      <c r="B10067" t="s">
        <v>526</v>
      </c>
      <c r="C10067" t="s">
        <v>1083</v>
      </c>
      <c r="D10067" t="b">
        <v>0</v>
      </c>
    </row>
    <row r="10068" spans="1:4" x14ac:dyDescent="0.25">
      <c r="A10068" t="s">
        <v>112</v>
      </c>
      <c r="B10068" t="s">
        <v>526</v>
      </c>
      <c r="C10068" t="s">
        <v>4726</v>
      </c>
      <c r="D10068" t="b">
        <v>0</v>
      </c>
    </row>
    <row r="10069" spans="1:4" x14ac:dyDescent="0.25">
      <c r="A10069" t="s">
        <v>112</v>
      </c>
      <c r="B10069" t="s">
        <v>526</v>
      </c>
      <c r="C10069" t="s">
        <v>4727</v>
      </c>
      <c r="D10069" t="b">
        <v>0</v>
      </c>
    </row>
    <row r="10070" spans="1:4" x14ac:dyDescent="0.25">
      <c r="A10070" t="s">
        <v>112</v>
      </c>
      <c r="B10070" t="s">
        <v>526</v>
      </c>
      <c r="C10070" t="s">
        <v>4728</v>
      </c>
      <c r="D10070" t="b">
        <v>0</v>
      </c>
    </row>
    <row r="10071" spans="1:4" x14ac:dyDescent="0.25">
      <c r="A10071" t="s">
        <v>112</v>
      </c>
      <c r="B10071" t="s">
        <v>526</v>
      </c>
      <c r="C10071" t="s">
        <v>2454</v>
      </c>
      <c r="D10071" t="b">
        <v>0</v>
      </c>
    </row>
    <row r="10072" spans="1:4" x14ac:dyDescent="0.25">
      <c r="A10072" t="s">
        <v>112</v>
      </c>
      <c r="B10072" t="s">
        <v>526</v>
      </c>
      <c r="C10072" t="s">
        <v>4729</v>
      </c>
      <c r="D10072">
        <v>0</v>
      </c>
    </row>
    <row r="10073" spans="1:4" x14ac:dyDescent="0.25">
      <c r="A10073" t="s">
        <v>112</v>
      </c>
      <c r="B10073" t="s">
        <v>526</v>
      </c>
      <c r="C10073" t="s">
        <v>4730</v>
      </c>
      <c r="D10073">
        <v>0</v>
      </c>
    </row>
    <row r="10074" spans="1:4" x14ac:dyDescent="0.25">
      <c r="A10074" t="s">
        <v>112</v>
      </c>
      <c r="B10074" t="s">
        <v>526</v>
      </c>
      <c r="C10074" t="s">
        <v>4731</v>
      </c>
      <c r="D10074">
        <v>0</v>
      </c>
    </row>
    <row r="10075" spans="1:4" x14ac:dyDescent="0.25">
      <c r="A10075" t="s">
        <v>112</v>
      </c>
      <c r="B10075" t="s">
        <v>526</v>
      </c>
      <c r="C10075" t="s">
        <v>1046</v>
      </c>
      <c r="D10075">
        <v>0</v>
      </c>
    </row>
    <row r="10076" spans="1:4" x14ac:dyDescent="0.25">
      <c r="A10076" t="s">
        <v>112</v>
      </c>
      <c r="B10076" t="s">
        <v>526</v>
      </c>
      <c r="C10076" t="s">
        <v>9</v>
      </c>
      <c r="D10076">
        <v>0</v>
      </c>
    </row>
    <row r="10077" spans="1:4" x14ac:dyDescent="0.25">
      <c r="A10077" t="s">
        <v>112</v>
      </c>
      <c r="B10077" t="s">
        <v>526</v>
      </c>
      <c r="C10077" t="s">
        <v>4733</v>
      </c>
      <c r="D10077">
        <v>0</v>
      </c>
    </row>
    <row r="10078" spans="1:4" x14ac:dyDescent="0.25">
      <c r="A10078" t="s">
        <v>112</v>
      </c>
      <c r="B10078" t="s">
        <v>526</v>
      </c>
      <c r="C10078" t="s">
        <v>4734</v>
      </c>
      <c r="D10078">
        <v>0</v>
      </c>
    </row>
    <row r="10079" spans="1:4" x14ac:dyDescent="0.25">
      <c r="A10079" t="s">
        <v>112</v>
      </c>
      <c r="B10079" t="s">
        <v>526</v>
      </c>
      <c r="C10079" t="s">
        <v>4735</v>
      </c>
      <c r="D10079">
        <v>0</v>
      </c>
    </row>
    <row r="10080" spans="1:4" x14ac:dyDescent="0.25">
      <c r="A10080" t="s">
        <v>112</v>
      </c>
      <c r="B10080" t="s">
        <v>526</v>
      </c>
      <c r="C10080" t="s">
        <v>1081</v>
      </c>
      <c r="D10080" t="s">
        <v>3111</v>
      </c>
    </row>
    <row r="10081" spans="1:4" x14ac:dyDescent="0.25">
      <c r="A10081" t="s">
        <v>1166</v>
      </c>
      <c r="B10081" t="s">
        <v>2230</v>
      </c>
      <c r="C10081" t="s">
        <v>4725</v>
      </c>
      <c r="D10081">
        <v>672</v>
      </c>
    </row>
    <row r="10082" spans="1:4" x14ac:dyDescent="0.25">
      <c r="A10082" t="s">
        <v>1166</v>
      </c>
      <c r="B10082" t="s">
        <v>2230</v>
      </c>
      <c r="C10082" t="s">
        <v>1083</v>
      </c>
      <c r="D10082" t="b">
        <v>0</v>
      </c>
    </row>
    <row r="10083" spans="1:4" x14ac:dyDescent="0.25">
      <c r="A10083" t="s">
        <v>1166</v>
      </c>
      <c r="B10083" t="s">
        <v>2230</v>
      </c>
      <c r="C10083" t="s">
        <v>4726</v>
      </c>
      <c r="D10083" t="b">
        <v>0</v>
      </c>
    </row>
    <row r="10084" spans="1:4" x14ac:dyDescent="0.25">
      <c r="A10084" t="s">
        <v>1166</v>
      </c>
      <c r="B10084" t="s">
        <v>2230</v>
      </c>
      <c r="C10084" t="s">
        <v>4727</v>
      </c>
      <c r="D10084" t="b">
        <v>0</v>
      </c>
    </row>
    <row r="10085" spans="1:4" x14ac:dyDescent="0.25">
      <c r="A10085" t="s">
        <v>1166</v>
      </c>
      <c r="B10085" t="s">
        <v>2230</v>
      </c>
      <c r="C10085" t="s">
        <v>4728</v>
      </c>
      <c r="D10085" t="b">
        <v>0</v>
      </c>
    </row>
    <row r="10086" spans="1:4" x14ac:dyDescent="0.25">
      <c r="A10086" t="s">
        <v>1166</v>
      </c>
      <c r="B10086" t="s">
        <v>2230</v>
      </c>
      <c r="C10086" t="s">
        <v>2454</v>
      </c>
      <c r="D10086" t="b">
        <v>0</v>
      </c>
    </row>
    <row r="10087" spans="1:4" x14ac:dyDescent="0.25">
      <c r="A10087" t="s">
        <v>1166</v>
      </c>
      <c r="B10087" t="s">
        <v>2230</v>
      </c>
      <c r="C10087" t="s">
        <v>4729</v>
      </c>
      <c r="D10087">
        <v>0</v>
      </c>
    </row>
    <row r="10088" spans="1:4" x14ac:dyDescent="0.25">
      <c r="A10088" t="s">
        <v>1166</v>
      </c>
      <c r="B10088" t="s">
        <v>2230</v>
      </c>
      <c r="C10088" t="s">
        <v>4730</v>
      </c>
      <c r="D10088">
        <v>0</v>
      </c>
    </row>
    <row r="10089" spans="1:4" x14ac:dyDescent="0.25">
      <c r="A10089" t="s">
        <v>1166</v>
      </c>
      <c r="B10089" t="s">
        <v>2230</v>
      </c>
      <c r="C10089" t="s">
        <v>4731</v>
      </c>
      <c r="D10089">
        <v>0</v>
      </c>
    </row>
    <row r="10090" spans="1:4" x14ac:dyDescent="0.25">
      <c r="A10090" t="s">
        <v>1166</v>
      </c>
      <c r="B10090" t="s">
        <v>2230</v>
      </c>
      <c r="C10090" t="s">
        <v>1046</v>
      </c>
      <c r="D10090">
        <v>0</v>
      </c>
    </row>
    <row r="10091" spans="1:4" x14ac:dyDescent="0.25">
      <c r="A10091" t="s">
        <v>1166</v>
      </c>
      <c r="B10091" t="s">
        <v>2230</v>
      </c>
      <c r="C10091" t="s">
        <v>9</v>
      </c>
      <c r="D10091">
        <v>0</v>
      </c>
    </row>
    <row r="10092" spans="1:4" x14ac:dyDescent="0.25">
      <c r="A10092" t="s">
        <v>1166</v>
      </c>
      <c r="B10092" t="s">
        <v>2230</v>
      </c>
      <c r="C10092" t="s">
        <v>4733</v>
      </c>
      <c r="D10092">
        <v>0</v>
      </c>
    </row>
    <row r="10093" spans="1:4" x14ac:dyDescent="0.25">
      <c r="A10093" t="s">
        <v>1166</v>
      </c>
      <c r="B10093" t="s">
        <v>2230</v>
      </c>
      <c r="C10093" t="s">
        <v>4734</v>
      </c>
      <c r="D10093">
        <v>0</v>
      </c>
    </row>
    <row r="10094" spans="1:4" x14ac:dyDescent="0.25">
      <c r="A10094" t="s">
        <v>1166</v>
      </c>
      <c r="B10094" t="s">
        <v>2230</v>
      </c>
      <c r="C10094" t="s">
        <v>4735</v>
      </c>
      <c r="D10094">
        <v>0</v>
      </c>
    </row>
    <row r="10095" spans="1:4" x14ac:dyDescent="0.25">
      <c r="A10095" t="s">
        <v>1166</v>
      </c>
      <c r="B10095" t="s">
        <v>2230</v>
      </c>
      <c r="C10095" t="s">
        <v>1081</v>
      </c>
      <c r="D10095" t="s">
        <v>3111</v>
      </c>
    </row>
    <row r="10096" spans="1:4" x14ac:dyDescent="0.25">
      <c r="A10096" t="s">
        <v>1166</v>
      </c>
      <c r="B10096" t="s">
        <v>2248</v>
      </c>
      <c r="C10096" t="s">
        <v>4725</v>
      </c>
      <c r="D10096">
        <v>673</v>
      </c>
    </row>
    <row r="10097" spans="1:4" x14ac:dyDescent="0.25">
      <c r="A10097" t="s">
        <v>1166</v>
      </c>
      <c r="B10097" t="s">
        <v>2248</v>
      </c>
      <c r="C10097" t="s">
        <v>1083</v>
      </c>
      <c r="D10097" t="b">
        <v>0</v>
      </c>
    </row>
    <row r="10098" spans="1:4" x14ac:dyDescent="0.25">
      <c r="A10098" t="s">
        <v>1166</v>
      </c>
      <c r="B10098" t="s">
        <v>2248</v>
      </c>
      <c r="C10098" t="s">
        <v>4726</v>
      </c>
      <c r="D10098" t="b">
        <v>0</v>
      </c>
    </row>
    <row r="10099" spans="1:4" x14ac:dyDescent="0.25">
      <c r="A10099" t="s">
        <v>1166</v>
      </c>
      <c r="B10099" t="s">
        <v>2248</v>
      </c>
      <c r="C10099" t="s">
        <v>4727</v>
      </c>
      <c r="D10099" t="b">
        <v>0</v>
      </c>
    </row>
    <row r="10100" spans="1:4" x14ac:dyDescent="0.25">
      <c r="A10100" t="s">
        <v>1166</v>
      </c>
      <c r="B10100" t="s">
        <v>2248</v>
      </c>
      <c r="C10100" t="s">
        <v>4728</v>
      </c>
      <c r="D10100" t="b">
        <v>0</v>
      </c>
    </row>
    <row r="10101" spans="1:4" x14ac:dyDescent="0.25">
      <c r="A10101" t="s">
        <v>1166</v>
      </c>
      <c r="B10101" t="s">
        <v>2248</v>
      </c>
      <c r="C10101" t="s">
        <v>2454</v>
      </c>
      <c r="D10101" t="b">
        <v>0</v>
      </c>
    </row>
    <row r="10102" spans="1:4" x14ac:dyDescent="0.25">
      <c r="A10102" t="s">
        <v>1166</v>
      </c>
      <c r="B10102" t="s">
        <v>2248</v>
      </c>
      <c r="C10102" t="s">
        <v>4729</v>
      </c>
      <c r="D10102">
        <v>0</v>
      </c>
    </row>
    <row r="10103" spans="1:4" x14ac:dyDescent="0.25">
      <c r="A10103" t="s">
        <v>1166</v>
      </c>
      <c r="B10103" t="s">
        <v>2248</v>
      </c>
      <c r="C10103" t="s">
        <v>4730</v>
      </c>
      <c r="D10103">
        <v>0</v>
      </c>
    </row>
    <row r="10104" spans="1:4" x14ac:dyDescent="0.25">
      <c r="A10104" t="s">
        <v>1166</v>
      </c>
      <c r="B10104" t="s">
        <v>2248</v>
      </c>
      <c r="C10104" t="s">
        <v>4731</v>
      </c>
      <c r="D10104">
        <v>0</v>
      </c>
    </row>
    <row r="10105" spans="1:4" x14ac:dyDescent="0.25">
      <c r="A10105" t="s">
        <v>1166</v>
      </c>
      <c r="B10105" t="s">
        <v>2248</v>
      </c>
      <c r="C10105" t="s">
        <v>1046</v>
      </c>
      <c r="D10105">
        <v>0</v>
      </c>
    </row>
    <row r="10106" spans="1:4" x14ac:dyDescent="0.25">
      <c r="A10106" t="s">
        <v>1166</v>
      </c>
      <c r="B10106" t="s">
        <v>2248</v>
      </c>
      <c r="C10106" t="s">
        <v>9</v>
      </c>
      <c r="D10106">
        <v>0</v>
      </c>
    </row>
    <row r="10107" spans="1:4" x14ac:dyDescent="0.25">
      <c r="A10107" t="s">
        <v>1166</v>
      </c>
      <c r="B10107" t="s">
        <v>2248</v>
      </c>
      <c r="C10107" t="s">
        <v>4733</v>
      </c>
      <c r="D10107">
        <v>0</v>
      </c>
    </row>
    <row r="10108" spans="1:4" x14ac:dyDescent="0.25">
      <c r="A10108" t="s">
        <v>1166</v>
      </c>
      <c r="B10108" t="s">
        <v>2248</v>
      </c>
      <c r="C10108" t="s">
        <v>4734</v>
      </c>
      <c r="D10108">
        <v>0</v>
      </c>
    </row>
    <row r="10109" spans="1:4" x14ac:dyDescent="0.25">
      <c r="A10109" t="s">
        <v>1166</v>
      </c>
      <c r="B10109" t="s">
        <v>2248</v>
      </c>
      <c r="C10109" t="s">
        <v>4735</v>
      </c>
      <c r="D10109">
        <v>0</v>
      </c>
    </row>
    <row r="10110" spans="1:4" x14ac:dyDescent="0.25">
      <c r="A10110" t="s">
        <v>1166</v>
      </c>
      <c r="B10110" t="s">
        <v>2248</v>
      </c>
      <c r="C10110" t="s">
        <v>1081</v>
      </c>
      <c r="D10110" t="s">
        <v>3111</v>
      </c>
    </row>
    <row r="10111" spans="1:4" x14ac:dyDescent="0.25">
      <c r="A10111" t="s">
        <v>1166</v>
      </c>
      <c r="B10111" t="s">
        <v>2250</v>
      </c>
      <c r="C10111" t="s">
        <v>4725</v>
      </c>
      <c r="D10111">
        <v>674</v>
      </c>
    </row>
    <row r="10112" spans="1:4" x14ac:dyDescent="0.25">
      <c r="A10112" t="s">
        <v>1166</v>
      </c>
      <c r="B10112" t="s">
        <v>2250</v>
      </c>
      <c r="C10112" t="s">
        <v>1083</v>
      </c>
      <c r="D10112" t="b">
        <v>0</v>
      </c>
    </row>
    <row r="10113" spans="1:4" x14ac:dyDescent="0.25">
      <c r="A10113" t="s">
        <v>1166</v>
      </c>
      <c r="B10113" t="s">
        <v>2250</v>
      </c>
      <c r="C10113" t="s">
        <v>4726</v>
      </c>
      <c r="D10113" t="b">
        <v>0</v>
      </c>
    </row>
    <row r="10114" spans="1:4" x14ac:dyDescent="0.25">
      <c r="A10114" t="s">
        <v>1166</v>
      </c>
      <c r="B10114" t="s">
        <v>2250</v>
      </c>
      <c r="C10114" t="s">
        <v>4727</v>
      </c>
      <c r="D10114" t="b">
        <v>0</v>
      </c>
    </row>
    <row r="10115" spans="1:4" x14ac:dyDescent="0.25">
      <c r="A10115" t="s">
        <v>1166</v>
      </c>
      <c r="B10115" t="s">
        <v>2250</v>
      </c>
      <c r="C10115" t="s">
        <v>4728</v>
      </c>
      <c r="D10115" t="b">
        <v>0</v>
      </c>
    </row>
    <row r="10116" spans="1:4" x14ac:dyDescent="0.25">
      <c r="A10116" t="s">
        <v>1166</v>
      </c>
      <c r="B10116" t="s">
        <v>2250</v>
      </c>
      <c r="C10116" t="s">
        <v>2454</v>
      </c>
      <c r="D10116" t="b">
        <v>0</v>
      </c>
    </row>
    <row r="10117" spans="1:4" x14ac:dyDescent="0.25">
      <c r="A10117" t="s">
        <v>1166</v>
      </c>
      <c r="B10117" t="s">
        <v>2250</v>
      </c>
      <c r="C10117" t="s">
        <v>4729</v>
      </c>
      <c r="D10117">
        <v>0</v>
      </c>
    </row>
    <row r="10118" spans="1:4" x14ac:dyDescent="0.25">
      <c r="A10118" t="s">
        <v>1166</v>
      </c>
      <c r="B10118" t="s">
        <v>2250</v>
      </c>
      <c r="C10118" t="s">
        <v>4730</v>
      </c>
      <c r="D10118">
        <v>0</v>
      </c>
    </row>
    <row r="10119" spans="1:4" x14ac:dyDescent="0.25">
      <c r="A10119" t="s">
        <v>1166</v>
      </c>
      <c r="B10119" t="s">
        <v>2250</v>
      </c>
      <c r="C10119" t="s">
        <v>4731</v>
      </c>
      <c r="D10119">
        <v>0</v>
      </c>
    </row>
    <row r="10120" spans="1:4" x14ac:dyDescent="0.25">
      <c r="A10120" t="s">
        <v>1166</v>
      </c>
      <c r="B10120" t="s">
        <v>2250</v>
      </c>
      <c r="C10120" t="s">
        <v>1046</v>
      </c>
      <c r="D10120">
        <v>0</v>
      </c>
    </row>
    <row r="10121" spans="1:4" x14ac:dyDescent="0.25">
      <c r="A10121" t="s">
        <v>1166</v>
      </c>
      <c r="B10121" t="s">
        <v>2250</v>
      </c>
      <c r="C10121" t="s">
        <v>9</v>
      </c>
      <c r="D10121">
        <v>0</v>
      </c>
    </row>
    <row r="10122" spans="1:4" x14ac:dyDescent="0.25">
      <c r="A10122" t="s">
        <v>1166</v>
      </c>
      <c r="B10122" t="s">
        <v>2250</v>
      </c>
      <c r="C10122" t="s">
        <v>4733</v>
      </c>
      <c r="D10122">
        <v>0</v>
      </c>
    </row>
    <row r="10123" spans="1:4" x14ac:dyDescent="0.25">
      <c r="A10123" t="s">
        <v>1166</v>
      </c>
      <c r="B10123" t="s">
        <v>2250</v>
      </c>
      <c r="C10123" t="s">
        <v>4734</v>
      </c>
      <c r="D10123">
        <v>0</v>
      </c>
    </row>
    <row r="10124" spans="1:4" x14ac:dyDescent="0.25">
      <c r="A10124" t="s">
        <v>1166</v>
      </c>
      <c r="B10124" t="s">
        <v>2250</v>
      </c>
      <c r="C10124" t="s">
        <v>4735</v>
      </c>
      <c r="D10124">
        <v>0</v>
      </c>
    </row>
    <row r="10125" spans="1:4" x14ac:dyDescent="0.25">
      <c r="A10125" t="s">
        <v>1166</v>
      </c>
      <c r="B10125" t="s">
        <v>2250</v>
      </c>
      <c r="C10125" t="s">
        <v>1081</v>
      </c>
      <c r="D10125" t="s">
        <v>3111</v>
      </c>
    </row>
    <row r="10126" spans="1:4" x14ac:dyDescent="0.25">
      <c r="A10126" t="s">
        <v>1166</v>
      </c>
      <c r="B10126" t="s">
        <v>2251</v>
      </c>
      <c r="C10126" t="s">
        <v>4725</v>
      </c>
      <c r="D10126">
        <v>675</v>
      </c>
    </row>
    <row r="10127" spans="1:4" x14ac:dyDescent="0.25">
      <c r="A10127" t="s">
        <v>1166</v>
      </c>
      <c r="B10127" t="s">
        <v>2251</v>
      </c>
      <c r="C10127" t="s">
        <v>1083</v>
      </c>
      <c r="D10127" t="b">
        <v>0</v>
      </c>
    </row>
    <row r="10128" spans="1:4" x14ac:dyDescent="0.25">
      <c r="A10128" t="s">
        <v>1166</v>
      </c>
      <c r="B10128" t="s">
        <v>2251</v>
      </c>
      <c r="C10128" t="s">
        <v>4726</v>
      </c>
      <c r="D10128" t="b">
        <v>0</v>
      </c>
    </row>
    <row r="10129" spans="1:4" x14ac:dyDescent="0.25">
      <c r="A10129" t="s">
        <v>1166</v>
      </c>
      <c r="B10129" t="s">
        <v>2251</v>
      </c>
      <c r="C10129" t="s">
        <v>4727</v>
      </c>
      <c r="D10129" t="b">
        <v>0</v>
      </c>
    </row>
    <row r="10130" spans="1:4" x14ac:dyDescent="0.25">
      <c r="A10130" t="s">
        <v>1166</v>
      </c>
      <c r="B10130" t="s">
        <v>2251</v>
      </c>
      <c r="C10130" t="s">
        <v>4728</v>
      </c>
      <c r="D10130" t="b">
        <v>0</v>
      </c>
    </row>
    <row r="10131" spans="1:4" x14ac:dyDescent="0.25">
      <c r="A10131" t="s">
        <v>1166</v>
      </c>
      <c r="B10131" t="s">
        <v>2251</v>
      </c>
      <c r="C10131" t="s">
        <v>2454</v>
      </c>
      <c r="D10131" t="b">
        <v>0</v>
      </c>
    </row>
    <row r="10132" spans="1:4" x14ac:dyDescent="0.25">
      <c r="A10132" t="s">
        <v>1166</v>
      </c>
      <c r="B10132" t="s">
        <v>2251</v>
      </c>
      <c r="C10132" t="s">
        <v>4729</v>
      </c>
      <c r="D10132">
        <v>0</v>
      </c>
    </row>
    <row r="10133" spans="1:4" x14ac:dyDescent="0.25">
      <c r="A10133" t="s">
        <v>1166</v>
      </c>
      <c r="B10133" t="s">
        <v>2251</v>
      </c>
      <c r="C10133" t="s">
        <v>4730</v>
      </c>
      <c r="D10133">
        <v>0</v>
      </c>
    </row>
    <row r="10134" spans="1:4" x14ac:dyDescent="0.25">
      <c r="A10134" t="s">
        <v>1166</v>
      </c>
      <c r="B10134" t="s">
        <v>2251</v>
      </c>
      <c r="C10134" t="s">
        <v>4731</v>
      </c>
      <c r="D10134">
        <v>0</v>
      </c>
    </row>
    <row r="10135" spans="1:4" x14ac:dyDescent="0.25">
      <c r="A10135" t="s">
        <v>1166</v>
      </c>
      <c r="B10135" t="s">
        <v>2251</v>
      </c>
      <c r="C10135" t="s">
        <v>1046</v>
      </c>
      <c r="D10135">
        <v>0</v>
      </c>
    </row>
    <row r="10136" spans="1:4" x14ac:dyDescent="0.25">
      <c r="A10136" t="s">
        <v>1166</v>
      </c>
      <c r="B10136" t="s">
        <v>2251</v>
      </c>
      <c r="C10136" t="s">
        <v>9</v>
      </c>
      <c r="D10136">
        <v>0</v>
      </c>
    </row>
    <row r="10137" spans="1:4" x14ac:dyDescent="0.25">
      <c r="A10137" t="s">
        <v>1166</v>
      </c>
      <c r="B10137" t="s">
        <v>2251</v>
      </c>
      <c r="C10137" t="s">
        <v>4733</v>
      </c>
      <c r="D10137">
        <v>0</v>
      </c>
    </row>
    <row r="10138" spans="1:4" x14ac:dyDescent="0.25">
      <c r="A10138" t="s">
        <v>1166</v>
      </c>
      <c r="B10138" t="s">
        <v>2251</v>
      </c>
      <c r="C10138" t="s">
        <v>4734</v>
      </c>
      <c r="D10138">
        <v>0</v>
      </c>
    </row>
    <row r="10139" spans="1:4" x14ac:dyDescent="0.25">
      <c r="A10139" t="s">
        <v>1166</v>
      </c>
      <c r="B10139" t="s">
        <v>2251</v>
      </c>
      <c r="C10139" t="s">
        <v>4735</v>
      </c>
      <c r="D10139">
        <v>0</v>
      </c>
    </row>
    <row r="10140" spans="1:4" x14ac:dyDescent="0.25">
      <c r="A10140" t="s">
        <v>1166</v>
      </c>
      <c r="B10140" t="s">
        <v>2251</v>
      </c>
      <c r="C10140" t="s">
        <v>1081</v>
      </c>
      <c r="D10140" t="s">
        <v>3111</v>
      </c>
    </row>
    <row r="10141" spans="1:4" x14ac:dyDescent="0.25">
      <c r="A10141" t="s">
        <v>1166</v>
      </c>
      <c r="B10141" t="s">
        <v>2253</v>
      </c>
      <c r="C10141" t="s">
        <v>4725</v>
      </c>
      <c r="D10141">
        <v>676</v>
      </c>
    </row>
    <row r="10142" spans="1:4" x14ac:dyDescent="0.25">
      <c r="A10142" t="s">
        <v>1166</v>
      </c>
      <c r="B10142" t="s">
        <v>2253</v>
      </c>
      <c r="C10142" t="s">
        <v>1083</v>
      </c>
      <c r="D10142" t="b">
        <v>0</v>
      </c>
    </row>
    <row r="10143" spans="1:4" x14ac:dyDescent="0.25">
      <c r="A10143" t="s">
        <v>1166</v>
      </c>
      <c r="B10143" t="s">
        <v>2253</v>
      </c>
      <c r="C10143" t="s">
        <v>4726</v>
      </c>
      <c r="D10143" t="b">
        <v>0</v>
      </c>
    </row>
    <row r="10144" spans="1:4" x14ac:dyDescent="0.25">
      <c r="A10144" t="s">
        <v>1166</v>
      </c>
      <c r="B10144" t="s">
        <v>2253</v>
      </c>
      <c r="C10144" t="s">
        <v>4727</v>
      </c>
      <c r="D10144" t="b">
        <v>0</v>
      </c>
    </row>
    <row r="10145" spans="1:4" x14ac:dyDescent="0.25">
      <c r="A10145" t="s">
        <v>1166</v>
      </c>
      <c r="B10145" t="s">
        <v>2253</v>
      </c>
      <c r="C10145" t="s">
        <v>4728</v>
      </c>
      <c r="D10145" t="b">
        <v>0</v>
      </c>
    </row>
    <row r="10146" spans="1:4" x14ac:dyDescent="0.25">
      <c r="A10146" t="s">
        <v>1166</v>
      </c>
      <c r="B10146" t="s">
        <v>2253</v>
      </c>
      <c r="C10146" t="s">
        <v>2454</v>
      </c>
      <c r="D10146" t="b">
        <v>0</v>
      </c>
    </row>
    <row r="10147" spans="1:4" x14ac:dyDescent="0.25">
      <c r="A10147" t="s">
        <v>1166</v>
      </c>
      <c r="B10147" t="s">
        <v>2253</v>
      </c>
      <c r="C10147" t="s">
        <v>4729</v>
      </c>
      <c r="D10147">
        <v>0</v>
      </c>
    </row>
    <row r="10148" spans="1:4" x14ac:dyDescent="0.25">
      <c r="A10148" t="s">
        <v>1166</v>
      </c>
      <c r="B10148" t="s">
        <v>2253</v>
      </c>
      <c r="C10148" t="s">
        <v>4730</v>
      </c>
      <c r="D10148">
        <v>0</v>
      </c>
    </row>
    <row r="10149" spans="1:4" x14ac:dyDescent="0.25">
      <c r="A10149" t="s">
        <v>1166</v>
      </c>
      <c r="B10149" t="s">
        <v>2253</v>
      </c>
      <c r="C10149" t="s">
        <v>4731</v>
      </c>
      <c r="D10149">
        <v>0</v>
      </c>
    </row>
    <row r="10150" spans="1:4" x14ac:dyDescent="0.25">
      <c r="A10150" t="s">
        <v>1166</v>
      </c>
      <c r="B10150" t="s">
        <v>2253</v>
      </c>
      <c r="C10150" t="s">
        <v>1046</v>
      </c>
      <c r="D10150">
        <v>0</v>
      </c>
    </row>
    <row r="10151" spans="1:4" x14ac:dyDescent="0.25">
      <c r="A10151" t="s">
        <v>1166</v>
      </c>
      <c r="B10151" t="s">
        <v>2253</v>
      </c>
      <c r="C10151" t="s">
        <v>9</v>
      </c>
      <c r="D10151">
        <v>0</v>
      </c>
    </row>
    <row r="10152" spans="1:4" x14ac:dyDescent="0.25">
      <c r="A10152" t="s">
        <v>1166</v>
      </c>
      <c r="B10152" t="s">
        <v>2253</v>
      </c>
      <c r="C10152" t="s">
        <v>4733</v>
      </c>
      <c r="D10152">
        <v>0</v>
      </c>
    </row>
    <row r="10153" spans="1:4" x14ac:dyDescent="0.25">
      <c r="A10153" t="s">
        <v>1166</v>
      </c>
      <c r="B10153" t="s">
        <v>2253</v>
      </c>
      <c r="C10153" t="s">
        <v>4734</v>
      </c>
      <c r="D10153">
        <v>0</v>
      </c>
    </row>
    <row r="10154" spans="1:4" x14ac:dyDescent="0.25">
      <c r="A10154" t="s">
        <v>1166</v>
      </c>
      <c r="B10154" t="s">
        <v>2253</v>
      </c>
      <c r="C10154" t="s">
        <v>4735</v>
      </c>
      <c r="D10154">
        <v>0</v>
      </c>
    </row>
    <row r="10155" spans="1:4" x14ac:dyDescent="0.25">
      <c r="A10155" t="s">
        <v>1166</v>
      </c>
      <c r="B10155" t="s">
        <v>2253</v>
      </c>
      <c r="C10155" t="s">
        <v>1081</v>
      </c>
      <c r="D10155" t="s">
        <v>3111</v>
      </c>
    </row>
    <row r="10156" spans="1:4" x14ac:dyDescent="0.25">
      <c r="A10156" t="s">
        <v>1166</v>
      </c>
      <c r="B10156" t="s">
        <v>2255</v>
      </c>
      <c r="C10156" t="s">
        <v>4725</v>
      </c>
      <c r="D10156">
        <v>677</v>
      </c>
    </row>
    <row r="10157" spans="1:4" x14ac:dyDescent="0.25">
      <c r="A10157" t="s">
        <v>1166</v>
      </c>
      <c r="B10157" t="s">
        <v>2255</v>
      </c>
      <c r="C10157" t="s">
        <v>1083</v>
      </c>
      <c r="D10157" t="b">
        <v>0</v>
      </c>
    </row>
    <row r="10158" spans="1:4" x14ac:dyDescent="0.25">
      <c r="A10158" t="s">
        <v>1166</v>
      </c>
      <c r="B10158" t="s">
        <v>2255</v>
      </c>
      <c r="C10158" t="s">
        <v>4726</v>
      </c>
      <c r="D10158" t="b">
        <v>0</v>
      </c>
    </row>
    <row r="10159" spans="1:4" x14ac:dyDescent="0.25">
      <c r="A10159" t="s">
        <v>1166</v>
      </c>
      <c r="B10159" t="s">
        <v>2255</v>
      </c>
      <c r="C10159" t="s">
        <v>4727</v>
      </c>
      <c r="D10159" t="b">
        <v>0</v>
      </c>
    </row>
    <row r="10160" spans="1:4" x14ac:dyDescent="0.25">
      <c r="A10160" t="s">
        <v>1166</v>
      </c>
      <c r="B10160" t="s">
        <v>2255</v>
      </c>
      <c r="C10160" t="s">
        <v>4728</v>
      </c>
      <c r="D10160" t="b">
        <v>0</v>
      </c>
    </row>
    <row r="10161" spans="1:4" x14ac:dyDescent="0.25">
      <c r="A10161" t="s">
        <v>1166</v>
      </c>
      <c r="B10161" t="s">
        <v>2255</v>
      </c>
      <c r="C10161" t="s">
        <v>2454</v>
      </c>
      <c r="D10161" t="b">
        <v>0</v>
      </c>
    </row>
    <row r="10162" spans="1:4" x14ac:dyDescent="0.25">
      <c r="A10162" t="s">
        <v>1166</v>
      </c>
      <c r="B10162" t="s">
        <v>2255</v>
      </c>
      <c r="C10162" t="s">
        <v>4729</v>
      </c>
      <c r="D10162">
        <v>0</v>
      </c>
    </row>
    <row r="10163" spans="1:4" x14ac:dyDescent="0.25">
      <c r="A10163" t="s">
        <v>1166</v>
      </c>
      <c r="B10163" t="s">
        <v>2255</v>
      </c>
      <c r="C10163" t="s">
        <v>4730</v>
      </c>
      <c r="D10163">
        <v>0</v>
      </c>
    </row>
    <row r="10164" spans="1:4" x14ac:dyDescent="0.25">
      <c r="A10164" t="s">
        <v>1166</v>
      </c>
      <c r="B10164" t="s">
        <v>2255</v>
      </c>
      <c r="C10164" t="s">
        <v>4731</v>
      </c>
      <c r="D10164">
        <v>0</v>
      </c>
    </row>
    <row r="10165" spans="1:4" x14ac:dyDescent="0.25">
      <c r="A10165" t="s">
        <v>1166</v>
      </c>
      <c r="B10165" t="s">
        <v>2255</v>
      </c>
      <c r="C10165" t="s">
        <v>1046</v>
      </c>
      <c r="D10165">
        <v>0</v>
      </c>
    </row>
    <row r="10166" spans="1:4" x14ac:dyDescent="0.25">
      <c r="A10166" t="s">
        <v>1166</v>
      </c>
      <c r="B10166" t="s">
        <v>2255</v>
      </c>
      <c r="C10166" t="s">
        <v>9</v>
      </c>
      <c r="D10166">
        <v>0</v>
      </c>
    </row>
    <row r="10167" spans="1:4" x14ac:dyDescent="0.25">
      <c r="A10167" t="s">
        <v>1166</v>
      </c>
      <c r="B10167" t="s">
        <v>2255</v>
      </c>
      <c r="C10167" t="s">
        <v>4733</v>
      </c>
      <c r="D10167">
        <v>0</v>
      </c>
    </row>
    <row r="10168" spans="1:4" x14ac:dyDescent="0.25">
      <c r="A10168" t="s">
        <v>1166</v>
      </c>
      <c r="B10168" t="s">
        <v>2255</v>
      </c>
      <c r="C10168" t="s">
        <v>4734</v>
      </c>
      <c r="D10168">
        <v>0</v>
      </c>
    </row>
    <row r="10169" spans="1:4" x14ac:dyDescent="0.25">
      <c r="A10169" t="s">
        <v>1166</v>
      </c>
      <c r="B10169" t="s">
        <v>2255</v>
      </c>
      <c r="C10169" t="s">
        <v>4735</v>
      </c>
      <c r="D10169">
        <v>0</v>
      </c>
    </row>
    <row r="10170" spans="1:4" x14ac:dyDescent="0.25">
      <c r="A10170" t="s">
        <v>1166</v>
      </c>
      <c r="B10170" t="s">
        <v>2255</v>
      </c>
      <c r="C10170" t="s">
        <v>1081</v>
      </c>
      <c r="D10170" t="s">
        <v>3111</v>
      </c>
    </row>
    <row r="10171" spans="1:4" x14ac:dyDescent="0.25">
      <c r="A10171" t="s">
        <v>1166</v>
      </c>
      <c r="B10171" t="s">
        <v>2257</v>
      </c>
      <c r="C10171" t="s">
        <v>4725</v>
      </c>
      <c r="D10171">
        <v>678</v>
      </c>
    </row>
    <row r="10172" spans="1:4" x14ac:dyDescent="0.25">
      <c r="A10172" t="s">
        <v>1166</v>
      </c>
      <c r="B10172" t="s">
        <v>2257</v>
      </c>
      <c r="C10172" t="s">
        <v>1083</v>
      </c>
      <c r="D10172" t="b">
        <v>0</v>
      </c>
    </row>
    <row r="10173" spans="1:4" x14ac:dyDescent="0.25">
      <c r="A10173" t="s">
        <v>1166</v>
      </c>
      <c r="B10173" t="s">
        <v>2257</v>
      </c>
      <c r="C10173" t="s">
        <v>4726</v>
      </c>
      <c r="D10173" t="b">
        <v>0</v>
      </c>
    </row>
    <row r="10174" spans="1:4" x14ac:dyDescent="0.25">
      <c r="A10174" t="s">
        <v>1166</v>
      </c>
      <c r="B10174" t="s">
        <v>2257</v>
      </c>
      <c r="C10174" t="s">
        <v>4727</v>
      </c>
      <c r="D10174" t="b">
        <v>0</v>
      </c>
    </row>
    <row r="10175" spans="1:4" x14ac:dyDescent="0.25">
      <c r="A10175" t="s">
        <v>1166</v>
      </c>
      <c r="B10175" t="s">
        <v>2257</v>
      </c>
      <c r="C10175" t="s">
        <v>4728</v>
      </c>
      <c r="D10175" t="b">
        <v>0</v>
      </c>
    </row>
    <row r="10176" spans="1:4" x14ac:dyDescent="0.25">
      <c r="A10176" t="s">
        <v>1166</v>
      </c>
      <c r="B10176" t="s">
        <v>2257</v>
      </c>
      <c r="C10176" t="s">
        <v>2454</v>
      </c>
      <c r="D10176" t="b">
        <v>0</v>
      </c>
    </row>
    <row r="10177" spans="1:4" x14ac:dyDescent="0.25">
      <c r="A10177" t="s">
        <v>1166</v>
      </c>
      <c r="B10177" t="s">
        <v>2257</v>
      </c>
      <c r="C10177" t="s">
        <v>4729</v>
      </c>
      <c r="D10177">
        <v>0</v>
      </c>
    </row>
    <row r="10178" spans="1:4" x14ac:dyDescent="0.25">
      <c r="A10178" t="s">
        <v>1166</v>
      </c>
      <c r="B10178" t="s">
        <v>2257</v>
      </c>
      <c r="C10178" t="s">
        <v>4730</v>
      </c>
      <c r="D10178">
        <v>0</v>
      </c>
    </row>
    <row r="10179" spans="1:4" x14ac:dyDescent="0.25">
      <c r="A10179" t="s">
        <v>1166</v>
      </c>
      <c r="B10179" t="s">
        <v>2257</v>
      </c>
      <c r="C10179" t="s">
        <v>4731</v>
      </c>
      <c r="D10179">
        <v>0</v>
      </c>
    </row>
    <row r="10180" spans="1:4" x14ac:dyDescent="0.25">
      <c r="A10180" t="s">
        <v>1166</v>
      </c>
      <c r="B10180" t="s">
        <v>2257</v>
      </c>
      <c r="C10180" t="s">
        <v>1046</v>
      </c>
      <c r="D10180">
        <v>0</v>
      </c>
    </row>
    <row r="10181" spans="1:4" x14ac:dyDescent="0.25">
      <c r="A10181" t="s">
        <v>1166</v>
      </c>
      <c r="B10181" t="s">
        <v>2257</v>
      </c>
      <c r="C10181" t="s">
        <v>9</v>
      </c>
      <c r="D10181">
        <v>0</v>
      </c>
    </row>
    <row r="10182" spans="1:4" x14ac:dyDescent="0.25">
      <c r="A10182" t="s">
        <v>1166</v>
      </c>
      <c r="B10182" t="s">
        <v>2257</v>
      </c>
      <c r="C10182" t="s">
        <v>4733</v>
      </c>
      <c r="D10182">
        <v>0</v>
      </c>
    </row>
    <row r="10183" spans="1:4" x14ac:dyDescent="0.25">
      <c r="A10183" t="s">
        <v>1166</v>
      </c>
      <c r="B10183" t="s">
        <v>2257</v>
      </c>
      <c r="C10183" t="s">
        <v>4734</v>
      </c>
      <c r="D10183">
        <v>0</v>
      </c>
    </row>
    <row r="10184" spans="1:4" x14ac:dyDescent="0.25">
      <c r="A10184" t="s">
        <v>1166</v>
      </c>
      <c r="B10184" t="s">
        <v>2257</v>
      </c>
      <c r="C10184" t="s">
        <v>4735</v>
      </c>
      <c r="D10184">
        <v>0</v>
      </c>
    </row>
    <row r="10185" spans="1:4" x14ac:dyDescent="0.25">
      <c r="A10185" t="s">
        <v>1166</v>
      </c>
      <c r="B10185" t="s">
        <v>2257</v>
      </c>
      <c r="C10185" t="s">
        <v>1081</v>
      </c>
      <c r="D10185" t="s">
        <v>3111</v>
      </c>
    </row>
    <row r="10186" spans="1:4" x14ac:dyDescent="0.25">
      <c r="A10186" t="s">
        <v>1166</v>
      </c>
      <c r="B10186" t="s">
        <v>2258</v>
      </c>
      <c r="C10186" t="s">
        <v>4725</v>
      </c>
      <c r="D10186">
        <v>679</v>
      </c>
    </row>
    <row r="10187" spans="1:4" x14ac:dyDescent="0.25">
      <c r="A10187" t="s">
        <v>1166</v>
      </c>
      <c r="B10187" t="s">
        <v>2258</v>
      </c>
      <c r="C10187" t="s">
        <v>1083</v>
      </c>
      <c r="D10187" t="b">
        <v>0</v>
      </c>
    </row>
    <row r="10188" spans="1:4" x14ac:dyDescent="0.25">
      <c r="A10188" t="s">
        <v>1166</v>
      </c>
      <c r="B10188" t="s">
        <v>2258</v>
      </c>
      <c r="C10188" t="s">
        <v>4726</v>
      </c>
      <c r="D10188" t="b">
        <v>0</v>
      </c>
    </row>
    <row r="10189" spans="1:4" x14ac:dyDescent="0.25">
      <c r="A10189" t="s">
        <v>1166</v>
      </c>
      <c r="B10189" t="s">
        <v>2258</v>
      </c>
      <c r="C10189" t="s">
        <v>4727</v>
      </c>
      <c r="D10189" t="b">
        <v>0</v>
      </c>
    </row>
    <row r="10190" spans="1:4" x14ac:dyDescent="0.25">
      <c r="A10190" t="s">
        <v>1166</v>
      </c>
      <c r="B10190" t="s">
        <v>2258</v>
      </c>
      <c r="C10190" t="s">
        <v>4728</v>
      </c>
      <c r="D10190" t="b">
        <v>0</v>
      </c>
    </row>
    <row r="10191" spans="1:4" x14ac:dyDescent="0.25">
      <c r="A10191" t="s">
        <v>1166</v>
      </c>
      <c r="B10191" t="s">
        <v>2258</v>
      </c>
      <c r="C10191" t="s">
        <v>2454</v>
      </c>
      <c r="D10191" t="b">
        <v>0</v>
      </c>
    </row>
    <row r="10192" spans="1:4" x14ac:dyDescent="0.25">
      <c r="A10192" t="s">
        <v>1166</v>
      </c>
      <c r="B10192" t="s">
        <v>2258</v>
      </c>
      <c r="C10192" t="s">
        <v>4729</v>
      </c>
      <c r="D10192">
        <v>0</v>
      </c>
    </row>
    <row r="10193" spans="1:4" x14ac:dyDescent="0.25">
      <c r="A10193" t="s">
        <v>1166</v>
      </c>
      <c r="B10193" t="s">
        <v>2258</v>
      </c>
      <c r="C10193" t="s">
        <v>4730</v>
      </c>
      <c r="D10193">
        <v>0</v>
      </c>
    </row>
    <row r="10194" spans="1:4" x14ac:dyDescent="0.25">
      <c r="A10194" t="s">
        <v>1166</v>
      </c>
      <c r="B10194" t="s">
        <v>2258</v>
      </c>
      <c r="C10194" t="s">
        <v>4731</v>
      </c>
      <c r="D10194">
        <v>0</v>
      </c>
    </row>
    <row r="10195" spans="1:4" x14ac:dyDescent="0.25">
      <c r="A10195" t="s">
        <v>1166</v>
      </c>
      <c r="B10195" t="s">
        <v>2258</v>
      </c>
      <c r="C10195" t="s">
        <v>1046</v>
      </c>
      <c r="D10195">
        <v>0</v>
      </c>
    </row>
    <row r="10196" spans="1:4" x14ac:dyDescent="0.25">
      <c r="A10196" t="s">
        <v>1166</v>
      </c>
      <c r="B10196" t="s">
        <v>2258</v>
      </c>
      <c r="C10196" t="s">
        <v>9</v>
      </c>
      <c r="D10196">
        <v>0</v>
      </c>
    </row>
    <row r="10197" spans="1:4" x14ac:dyDescent="0.25">
      <c r="A10197" t="s">
        <v>1166</v>
      </c>
      <c r="B10197" t="s">
        <v>2258</v>
      </c>
      <c r="C10197" t="s">
        <v>4733</v>
      </c>
      <c r="D10197">
        <v>0</v>
      </c>
    </row>
    <row r="10198" spans="1:4" x14ac:dyDescent="0.25">
      <c r="A10198" t="s">
        <v>1166</v>
      </c>
      <c r="B10198" t="s">
        <v>2258</v>
      </c>
      <c r="C10198" t="s">
        <v>4734</v>
      </c>
      <c r="D10198">
        <v>0</v>
      </c>
    </row>
    <row r="10199" spans="1:4" x14ac:dyDescent="0.25">
      <c r="A10199" t="s">
        <v>1166</v>
      </c>
      <c r="B10199" t="s">
        <v>2258</v>
      </c>
      <c r="C10199" t="s">
        <v>4735</v>
      </c>
      <c r="D10199">
        <v>0</v>
      </c>
    </row>
    <row r="10200" spans="1:4" x14ac:dyDescent="0.25">
      <c r="A10200" t="s">
        <v>1166</v>
      </c>
      <c r="B10200" t="s">
        <v>2258</v>
      </c>
      <c r="C10200" t="s">
        <v>1081</v>
      </c>
      <c r="D10200" t="s">
        <v>3111</v>
      </c>
    </row>
    <row r="10201" spans="1:4" x14ac:dyDescent="0.25">
      <c r="A10201" t="s">
        <v>1166</v>
      </c>
      <c r="B10201" t="s">
        <v>2259</v>
      </c>
      <c r="C10201" t="s">
        <v>4725</v>
      </c>
      <c r="D10201">
        <v>680</v>
      </c>
    </row>
    <row r="10202" spans="1:4" x14ac:dyDescent="0.25">
      <c r="A10202" t="s">
        <v>1166</v>
      </c>
      <c r="B10202" t="s">
        <v>2259</v>
      </c>
      <c r="C10202" t="s">
        <v>1083</v>
      </c>
      <c r="D10202" t="b">
        <v>0</v>
      </c>
    </row>
    <row r="10203" spans="1:4" x14ac:dyDescent="0.25">
      <c r="A10203" t="s">
        <v>1166</v>
      </c>
      <c r="B10203" t="s">
        <v>2259</v>
      </c>
      <c r="C10203" t="s">
        <v>4726</v>
      </c>
      <c r="D10203" t="b">
        <v>0</v>
      </c>
    </row>
    <row r="10204" spans="1:4" x14ac:dyDescent="0.25">
      <c r="A10204" t="s">
        <v>1166</v>
      </c>
      <c r="B10204" t="s">
        <v>2259</v>
      </c>
      <c r="C10204" t="s">
        <v>4727</v>
      </c>
      <c r="D10204" t="b">
        <v>0</v>
      </c>
    </row>
    <row r="10205" spans="1:4" x14ac:dyDescent="0.25">
      <c r="A10205" t="s">
        <v>1166</v>
      </c>
      <c r="B10205" t="s">
        <v>2259</v>
      </c>
      <c r="C10205" t="s">
        <v>4728</v>
      </c>
      <c r="D10205" t="b">
        <v>0</v>
      </c>
    </row>
    <row r="10206" spans="1:4" x14ac:dyDescent="0.25">
      <c r="A10206" t="s">
        <v>1166</v>
      </c>
      <c r="B10206" t="s">
        <v>2259</v>
      </c>
      <c r="C10206" t="s">
        <v>2454</v>
      </c>
      <c r="D10206" t="b">
        <v>0</v>
      </c>
    </row>
    <row r="10207" spans="1:4" x14ac:dyDescent="0.25">
      <c r="A10207" t="s">
        <v>1166</v>
      </c>
      <c r="B10207" t="s">
        <v>2259</v>
      </c>
      <c r="C10207" t="s">
        <v>4729</v>
      </c>
      <c r="D10207">
        <v>0</v>
      </c>
    </row>
    <row r="10208" spans="1:4" x14ac:dyDescent="0.25">
      <c r="A10208" t="s">
        <v>1166</v>
      </c>
      <c r="B10208" t="s">
        <v>2259</v>
      </c>
      <c r="C10208" t="s">
        <v>4730</v>
      </c>
      <c r="D10208">
        <v>0</v>
      </c>
    </row>
    <row r="10209" spans="1:4" x14ac:dyDescent="0.25">
      <c r="A10209" t="s">
        <v>1166</v>
      </c>
      <c r="B10209" t="s">
        <v>2259</v>
      </c>
      <c r="C10209" t="s">
        <v>4731</v>
      </c>
      <c r="D10209">
        <v>0</v>
      </c>
    </row>
    <row r="10210" spans="1:4" x14ac:dyDescent="0.25">
      <c r="A10210" t="s">
        <v>1166</v>
      </c>
      <c r="B10210" t="s">
        <v>2259</v>
      </c>
      <c r="C10210" t="s">
        <v>1046</v>
      </c>
      <c r="D10210">
        <v>0</v>
      </c>
    </row>
    <row r="10211" spans="1:4" x14ac:dyDescent="0.25">
      <c r="A10211" t="s">
        <v>1166</v>
      </c>
      <c r="B10211" t="s">
        <v>2259</v>
      </c>
      <c r="C10211" t="s">
        <v>9</v>
      </c>
      <c r="D10211">
        <v>0</v>
      </c>
    </row>
    <row r="10212" spans="1:4" x14ac:dyDescent="0.25">
      <c r="A10212" t="s">
        <v>1166</v>
      </c>
      <c r="B10212" t="s">
        <v>2259</v>
      </c>
      <c r="C10212" t="s">
        <v>4733</v>
      </c>
      <c r="D10212">
        <v>0</v>
      </c>
    </row>
    <row r="10213" spans="1:4" x14ac:dyDescent="0.25">
      <c r="A10213" t="s">
        <v>1166</v>
      </c>
      <c r="B10213" t="s">
        <v>2259</v>
      </c>
      <c r="C10213" t="s">
        <v>4734</v>
      </c>
      <c r="D10213">
        <v>0</v>
      </c>
    </row>
    <row r="10214" spans="1:4" x14ac:dyDescent="0.25">
      <c r="A10214" t="s">
        <v>1166</v>
      </c>
      <c r="B10214" t="s">
        <v>2259</v>
      </c>
      <c r="C10214" t="s">
        <v>4735</v>
      </c>
      <c r="D10214">
        <v>0</v>
      </c>
    </row>
    <row r="10215" spans="1:4" x14ac:dyDescent="0.25">
      <c r="A10215" t="s">
        <v>1166</v>
      </c>
      <c r="B10215" t="s">
        <v>2259</v>
      </c>
      <c r="C10215" t="s">
        <v>1081</v>
      </c>
      <c r="D10215" t="s">
        <v>3111</v>
      </c>
    </row>
    <row r="10216" spans="1:4" x14ac:dyDescent="0.25">
      <c r="A10216" t="s">
        <v>1166</v>
      </c>
      <c r="B10216" t="s">
        <v>2260</v>
      </c>
      <c r="C10216" t="s">
        <v>4725</v>
      </c>
      <c r="D10216">
        <v>681</v>
      </c>
    </row>
    <row r="10217" spans="1:4" x14ac:dyDescent="0.25">
      <c r="A10217" t="s">
        <v>1166</v>
      </c>
      <c r="B10217" t="s">
        <v>2260</v>
      </c>
      <c r="C10217" t="s">
        <v>1083</v>
      </c>
      <c r="D10217" t="b">
        <v>0</v>
      </c>
    </row>
    <row r="10218" spans="1:4" x14ac:dyDescent="0.25">
      <c r="A10218" t="s">
        <v>1166</v>
      </c>
      <c r="B10218" t="s">
        <v>2260</v>
      </c>
      <c r="C10218" t="s">
        <v>4726</v>
      </c>
      <c r="D10218" t="b">
        <v>0</v>
      </c>
    </row>
    <row r="10219" spans="1:4" x14ac:dyDescent="0.25">
      <c r="A10219" t="s">
        <v>1166</v>
      </c>
      <c r="B10219" t="s">
        <v>2260</v>
      </c>
      <c r="C10219" t="s">
        <v>4727</v>
      </c>
      <c r="D10219" t="b">
        <v>0</v>
      </c>
    </row>
    <row r="10220" spans="1:4" x14ac:dyDescent="0.25">
      <c r="A10220" t="s">
        <v>1166</v>
      </c>
      <c r="B10220" t="s">
        <v>2260</v>
      </c>
      <c r="C10220" t="s">
        <v>4728</v>
      </c>
      <c r="D10220" t="b">
        <v>0</v>
      </c>
    </row>
    <row r="10221" spans="1:4" x14ac:dyDescent="0.25">
      <c r="A10221" t="s">
        <v>1166</v>
      </c>
      <c r="B10221" t="s">
        <v>2260</v>
      </c>
      <c r="C10221" t="s">
        <v>2454</v>
      </c>
      <c r="D10221" t="b">
        <v>0</v>
      </c>
    </row>
    <row r="10222" spans="1:4" x14ac:dyDescent="0.25">
      <c r="A10222" t="s">
        <v>1166</v>
      </c>
      <c r="B10222" t="s">
        <v>2260</v>
      </c>
      <c r="C10222" t="s">
        <v>4729</v>
      </c>
      <c r="D10222">
        <v>0</v>
      </c>
    </row>
    <row r="10223" spans="1:4" x14ac:dyDescent="0.25">
      <c r="A10223" t="s">
        <v>1166</v>
      </c>
      <c r="B10223" t="s">
        <v>2260</v>
      </c>
      <c r="C10223" t="s">
        <v>4730</v>
      </c>
      <c r="D10223">
        <v>0</v>
      </c>
    </row>
    <row r="10224" spans="1:4" x14ac:dyDescent="0.25">
      <c r="A10224" t="s">
        <v>1166</v>
      </c>
      <c r="B10224" t="s">
        <v>2260</v>
      </c>
      <c r="C10224" t="s">
        <v>4731</v>
      </c>
      <c r="D10224">
        <v>0</v>
      </c>
    </row>
    <row r="10225" spans="1:4" x14ac:dyDescent="0.25">
      <c r="A10225" t="s">
        <v>1166</v>
      </c>
      <c r="B10225" t="s">
        <v>2260</v>
      </c>
      <c r="C10225" t="s">
        <v>1046</v>
      </c>
      <c r="D10225">
        <v>0</v>
      </c>
    </row>
    <row r="10226" spans="1:4" x14ac:dyDescent="0.25">
      <c r="A10226" t="s">
        <v>1166</v>
      </c>
      <c r="B10226" t="s">
        <v>2260</v>
      </c>
      <c r="C10226" t="s">
        <v>9</v>
      </c>
      <c r="D10226">
        <v>0</v>
      </c>
    </row>
    <row r="10227" spans="1:4" x14ac:dyDescent="0.25">
      <c r="A10227" t="s">
        <v>1166</v>
      </c>
      <c r="B10227" t="s">
        <v>2260</v>
      </c>
      <c r="C10227" t="s">
        <v>4733</v>
      </c>
      <c r="D10227">
        <v>0</v>
      </c>
    </row>
    <row r="10228" spans="1:4" x14ac:dyDescent="0.25">
      <c r="A10228" t="s">
        <v>1166</v>
      </c>
      <c r="B10228" t="s">
        <v>2260</v>
      </c>
      <c r="C10228" t="s">
        <v>4734</v>
      </c>
      <c r="D10228">
        <v>0</v>
      </c>
    </row>
    <row r="10229" spans="1:4" x14ac:dyDescent="0.25">
      <c r="A10229" t="s">
        <v>1166</v>
      </c>
      <c r="B10229" t="s">
        <v>2260</v>
      </c>
      <c r="C10229" t="s">
        <v>4735</v>
      </c>
      <c r="D10229">
        <v>0</v>
      </c>
    </row>
    <row r="10230" spans="1:4" x14ac:dyDescent="0.25">
      <c r="A10230" t="s">
        <v>1166</v>
      </c>
      <c r="B10230" t="s">
        <v>2260</v>
      </c>
      <c r="C10230" t="s">
        <v>1081</v>
      </c>
      <c r="D10230" t="s">
        <v>3111</v>
      </c>
    </row>
    <row r="10231" spans="1:4" x14ac:dyDescent="0.25">
      <c r="A10231" t="s">
        <v>1166</v>
      </c>
      <c r="B10231" t="s">
        <v>2261</v>
      </c>
      <c r="C10231" t="s">
        <v>4725</v>
      </c>
      <c r="D10231">
        <v>682</v>
      </c>
    </row>
    <row r="10232" spans="1:4" x14ac:dyDescent="0.25">
      <c r="A10232" t="s">
        <v>1166</v>
      </c>
      <c r="B10232" t="s">
        <v>2261</v>
      </c>
      <c r="C10232" t="s">
        <v>1083</v>
      </c>
      <c r="D10232" t="b">
        <v>0</v>
      </c>
    </row>
    <row r="10233" spans="1:4" x14ac:dyDescent="0.25">
      <c r="A10233" t="s">
        <v>1166</v>
      </c>
      <c r="B10233" t="s">
        <v>2261</v>
      </c>
      <c r="C10233" t="s">
        <v>4726</v>
      </c>
      <c r="D10233" t="b">
        <v>0</v>
      </c>
    </row>
    <row r="10234" spans="1:4" x14ac:dyDescent="0.25">
      <c r="A10234" t="s">
        <v>1166</v>
      </c>
      <c r="B10234" t="s">
        <v>2261</v>
      </c>
      <c r="C10234" t="s">
        <v>4727</v>
      </c>
      <c r="D10234" t="b">
        <v>0</v>
      </c>
    </row>
    <row r="10235" spans="1:4" x14ac:dyDescent="0.25">
      <c r="A10235" t="s">
        <v>1166</v>
      </c>
      <c r="B10235" t="s">
        <v>2261</v>
      </c>
      <c r="C10235" t="s">
        <v>4728</v>
      </c>
      <c r="D10235" t="b">
        <v>0</v>
      </c>
    </row>
    <row r="10236" spans="1:4" x14ac:dyDescent="0.25">
      <c r="A10236" t="s">
        <v>1166</v>
      </c>
      <c r="B10236" t="s">
        <v>2261</v>
      </c>
      <c r="C10236" t="s">
        <v>2454</v>
      </c>
      <c r="D10236" t="b">
        <v>0</v>
      </c>
    </row>
    <row r="10237" spans="1:4" x14ac:dyDescent="0.25">
      <c r="A10237" t="s">
        <v>1166</v>
      </c>
      <c r="B10237" t="s">
        <v>2261</v>
      </c>
      <c r="C10237" t="s">
        <v>4729</v>
      </c>
      <c r="D10237">
        <v>0</v>
      </c>
    </row>
    <row r="10238" spans="1:4" x14ac:dyDescent="0.25">
      <c r="A10238" t="s">
        <v>1166</v>
      </c>
      <c r="B10238" t="s">
        <v>2261</v>
      </c>
      <c r="C10238" t="s">
        <v>4730</v>
      </c>
      <c r="D10238">
        <v>0</v>
      </c>
    </row>
    <row r="10239" spans="1:4" x14ac:dyDescent="0.25">
      <c r="A10239" t="s">
        <v>1166</v>
      </c>
      <c r="B10239" t="s">
        <v>2261</v>
      </c>
      <c r="C10239" t="s">
        <v>4731</v>
      </c>
      <c r="D10239">
        <v>0</v>
      </c>
    </row>
    <row r="10240" spans="1:4" x14ac:dyDescent="0.25">
      <c r="A10240" t="s">
        <v>1166</v>
      </c>
      <c r="B10240" t="s">
        <v>2261</v>
      </c>
      <c r="C10240" t="s">
        <v>1046</v>
      </c>
      <c r="D10240">
        <v>0</v>
      </c>
    </row>
    <row r="10241" spans="1:4" x14ac:dyDescent="0.25">
      <c r="A10241" t="s">
        <v>1166</v>
      </c>
      <c r="B10241" t="s">
        <v>2261</v>
      </c>
      <c r="C10241" t="s">
        <v>9</v>
      </c>
      <c r="D10241">
        <v>0</v>
      </c>
    </row>
    <row r="10242" spans="1:4" x14ac:dyDescent="0.25">
      <c r="A10242" t="s">
        <v>1166</v>
      </c>
      <c r="B10242" t="s">
        <v>2261</v>
      </c>
      <c r="C10242" t="s">
        <v>4733</v>
      </c>
      <c r="D10242">
        <v>0</v>
      </c>
    </row>
    <row r="10243" spans="1:4" x14ac:dyDescent="0.25">
      <c r="A10243" t="s">
        <v>1166</v>
      </c>
      <c r="B10243" t="s">
        <v>2261</v>
      </c>
      <c r="C10243" t="s">
        <v>4734</v>
      </c>
      <c r="D10243">
        <v>0</v>
      </c>
    </row>
    <row r="10244" spans="1:4" x14ac:dyDescent="0.25">
      <c r="A10244" t="s">
        <v>1166</v>
      </c>
      <c r="B10244" t="s">
        <v>2261</v>
      </c>
      <c r="C10244" t="s">
        <v>4735</v>
      </c>
      <c r="D10244">
        <v>0</v>
      </c>
    </row>
    <row r="10245" spans="1:4" x14ac:dyDescent="0.25">
      <c r="A10245" t="s">
        <v>1166</v>
      </c>
      <c r="B10245" t="s">
        <v>2261</v>
      </c>
      <c r="C10245" t="s">
        <v>1081</v>
      </c>
      <c r="D10245" t="s">
        <v>3111</v>
      </c>
    </row>
    <row r="10246" spans="1:4" x14ac:dyDescent="0.25">
      <c r="A10246" t="s">
        <v>1166</v>
      </c>
      <c r="B10246" t="s">
        <v>2262</v>
      </c>
      <c r="C10246" t="s">
        <v>4725</v>
      </c>
      <c r="D10246">
        <v>683</v>
      </c>
    </row>
    <row r="10247" spans="1:4" x14ac:dyDescent="0.25">
      <c r="A10247" t="s">
        <v>1166</v>
      </c>
      <c r="B10247" t="s">
        <v>2262</v>
      </c>
      <c r="C10247" t="s">
        <v>1083</v>
      </c>
      <c r="D10247" t="b">
        <v>0</v>
      </c>
    </row>
    <row r="10248" spans="1:4" x14ac:dyDescent="0.25">
      <c r="A10248" t="s">
        <v>1166</v>
      </c>
      <c r="B10248" t="s">
        <v>2262</v>
      </c>
      <c r="C10248" t="s">
        <v>4726</v>
      </c>
      <c r="D10248" t="b">
        <v>0</v>
      </c>
    </row>
    <row r="10249" spans="1:4" x14ac:dyDescent="0.25">
      <c r="A10249" t="s">
        <v>1166</v>
      </c>
      <c r="B10249" t="s">
        <v>2262</v>
      </c>
      <c r="C10249" t="s">
        <v>4727</v>
      </c>
      <c r="D10249" t="b">
        <v>0</v>
      </c>
    </row>
    <row r="10250" spans="1:4" x14ac:dyDescent="0.25">
      <c r="A10250" t="s">
        <v>1166</v>
      </c>
      <c r="B10250" t="s">
        <v>2262</v>
      </c>
      <c r="C10250" t="s">
        <v>4728</v>
      </c>
      <c r="D10250" t="b">
        <v>0</v>
      </c>
    </row>
    <row r="10251" spans="1:4" x14ac:dyDescent="0.25">
      <c r="A10251" t="s">
        <v>1166</v>
      </c>
      <c r="B10251" t="s">
        <v>2262</v>
      </c>
      <c r="C10251" t="s">
        <v>2454</v>
      </c>
      <c r="D10251" t="b">
        <v>0</v>
      </c>
    </row>
    <row r="10252" spans="1:4" x14ac:dyDescent="0.25">
      <c r="A10252" t="s">
        <v>1166</v>
      </c>
      <c r="B10252" t="s">
        <v>2262</v>
      </c>
      <c r="C10252" t="s">
        <v>4729</v>
      </c>
      <c r="D10252">
        <v>0</v>
      </c>
    </row>
    <row r="10253" spans="1:4" x14ac:dyDescent="0.25">
      <c r="A10253" t="s">
        <v>1166</v>
      </c>
      <c r="B10253" t="s">
        <v>2262</v>
      </c>
      <c r="C10253" t="s">
        <v>4730</v>
      </c>
      <c r="D10253">
        <v>0</v>
      </c>
    </row>
    <row r="10254" spans="1:4" x14ac:dyDescent="0.25">
      <c r="A10254" t="s">
        <v>1166</v>
      </c>
      <c r="B10254" t="s">
        <v>2262</v>
      </c>
      <c r="C10254" t="s">
        <v>4731</v>
      </c>
      <c r="D10254">
        <v>0</v>
      </c>
    </row>
    <row r="10255" spans="1:4" x14ac:dyDescent="0.25">
      <c r="A10255" t="s">
        <v>1166</v>
      </c>
      <c r="B10255" t="s">
        <v>2262</v>
      </c>
      <c r="C10255" t="s">
        <v>1046</v>
      </c>
      <c r="D10255">
        <v>0</v>
      </c>
    </row>
    <row r="10256" spans="1:4" x14ac:dyDescent="0.25">
      <c r="A10256" t="s">
        <v>1166</v>
      </c>
      <c r="B10256" t="s">
        <v>2262</v>
      </c>
      <c r="C10256" t="s">
        <v>9</v>
      </c>
      <c r="D10256">
        <v>0</v>
      </c>
    </row>
    <row r="10257" spans="1:4" x14ac:dyDescent="0.25">
      <c r="A10257" t="s">
        <v>1166</v>
      </c>
      <c r="B10257" t="s">
        <v>2262</v>
      </c>
      <c r="C10257" t="s">
        <v>4733</v>
      </c>
      <c r="D10257">
        <v>0</v>
      </c>
    </row>
    <row r="10258" spans="1:4" x14ac:dyDescent="0.25">
      <c r="A10258" t="s">
        <v>1166</v>
      </c>
      <c r="B10258" t="s">
        <v>2262</v>
      </c>
      <c r="C10258" t="s">
        <v>4734</v>
      </c>
      <c r="D10258">
        <v>0</v>
      </c>
    </row>
    <row r="10259" spans="1:4" x14ac:dyDescent="0.25">
      <c r="A10259" t="s">
        <v>1166</v>
      </c>
      <c r="B10259" t="s">
        <v>2262</v>
      </c>
      <c r="C10259" t="s">
        <v>4735</v>
      </c>
      <c r="D10259">
        <v>0</v>
      </c>
    </row>
    <row r="10260" spans="1:4" x14ac:dyDescent="0.25">
      <c r="A10260" t="s">
        <v>1166</v>
      </c>
      <c r="B10260" t="s">
        <v>2262</v>
      </c>
      <c r="C10260" t="s">
        <v>1081</v>
      </c>
      <c r="D10260" t="s">
        <v>3111</v>
      </c>
    </row>
    <row r="10261" spans="1:4" x14ac:dyDescent="0.25">
      <c r="A10261" t="s">
        <v>1166</v>
      </c>
      <c r="B10261" t="s">
        <v>2263</v>
      </c>
      <c r="C10261" t="s">
        <v>4725</v>
      </c>
      <c r="D10261">
        <v>684</v>
      </c>
    </row>
    <row r="10262" spans="1:4" x14ac:dyDescent="0.25">
      <c r="A10262" t="s">
        <v>1166</v>
      </c>
      <c r="B10262" t="s">
        <v>2263</v>
      </c>
      <c r="C10262" t="s">
        <v>1083</v>
      </c>
      <c r="D10262" t="b">
        <v>0</v>
      </c>
    </row>
    <row r="10263" spans="1:4" x14ac:dyDescent="0.25">
      <c r="A10263" t="s">
        <v>1166</v>
      </c>
      <c r="B10263" t="s">
        <v>2263</v>
      </c>
      <c r="C10263" t="s">
        <v>4726</v>
      </c>
      <c r="D10263" t="b">
        <v>0</v>
      </c>
    </row>
    <row r="10264" spans="1:4" x14ac:dyDescent="0.25">
      <c r="A10264" t="s">
        <v>1166</v>
      </c>
      <c r="B10264" t="s">
        <v>2263</v>
      </c>
      <c r="C10264" t="s">
        <v>4727</v>
      </c>
      <c r="D10264" t="b">
        <v>0</v>
      </c>
    </row>
    <row r="10265" spans="1:4" x14ac:dyDescent="0.25">
      <c r="A10265" t="s">
        <v>1166</v>
      </c>
      <c r="B10265" t="s">
        <v>2263</v>
      </c>
      <c r="C10265" t="s">
        <v>4728</v>
      </c>
      <c r="D10265" t="b">
        <v>0</v>
      </c>
    </row>
    <row r="10266" spans="1:4" x14ac:dyDescent="0.25">
      <c r="A10266" t="s">
        <v>1166</v>
      </c>
      <c r="B10266" t="s">
        <v>2263</v>
      </c>
      <c r="C10266" t="s">
        <v>2454</v>
      </c>
      <c r="D10266" t="b">
        <v>0</v>
      </c>
    </row>
    <row r="10267" spans="1:4" x14ac:dyDescent="0.25">
      <c r="A10267" t="s">
        <v>1166</v>
      </c>
      <c r="B10267" t="s">
        <v>2263</v>
      </c>
      <c r="C10267" t="s">
        <v>4729</v>
      </c>
      <c r="D10267">
        <v>0</v>
      </c>
    </row>
    <row r="10268" spans="1:4" x14ac:dyDescent="0.25">
      <c r="A10268" t="s">
        <v>1166</v>
      </c>
      <c r="B10268" t="s">
        <v>2263</v>
      </c>
      <c r="C10268" t="s">
        <v>4730</v>
      </c>
      <c r="D10268">
        <v>0</v>
      </c>
    </row>
    <row r="10269" spans="1:4" x14ac:dyDescent="0.25">
      <c r="A10269" t="s">
        <v>1166</v>
      </c>
      <c r="B10269" t="s">
        <v>2263</v>
      </c>
      <c r="C10269" t="s">
        <v>4731</v>
      </c>
      <c r="D10269">
        <v>0</v>
      </c>
    </row>
    <row r="10270" spans="1:4" x14ac:dyDescent="0.25">
      <c r="A10270" t="s">
        <v>1166</v>
      </c>
      <c r="B10270" t="s">
        <v>2263</v>
      </c>
      <c r="C10270" t="s">
        <v>1046</v>
      </c>
      <c r="D10270">
        <v>0</v>
      </c>
    </row>
    <row r="10271" spans="1:4" x14ac:dyDescent="0.25">
      <c r="A10271" t="s">
        <v>1166</v>
      </c>
      <c r="B10271" t="s">
        <v>2263</v>
      </c>
      <c r="C10271" t="s">
        <v>9</v>
      </c>
      <c r="D10271">
        <v>0</v>
      </c>
    </row>
    <row r="10272" spans="1:4" x14ac:dyDescent="0.25">
      <c r="A10272" t="s">
        <v>1166</v>
      </c>
      <c r="B10272" t="s">
        <v>2263</v>
      </c>
      <c r="C10272" t="s">
        <v>4733</v>
      </c>
      <c r="D10272">
        <v>0</v>
      </c>
    </row>
    <row r="10273" spans="1:4" x14ac:dyDescent="0.25">
      <c r="A10273" t="s">
        <v>1166</v>
      </c>
      <c r="B10273" t="s">
        <v>2263</v>
      </c>
      <c r="C10273" t="s">
        <v>4734</v>
      </c>
      <c r="D10273">
        <v>0</v>
      </c>
    </row>
    <row r="10274" spans="1:4" x14ac:dyDescent="0.25">
      <c r="A10274" t="s">
        <v>1166</v>
      </c>
      <c r="B10274" t="s">
        <v>2263</v>
      </c>
      <c r="C10274" t="s">
        <v>4735</v>
      </c>
      <c r="D10274">
        <v>0</v>
      </c>
    </row>
    <row r="10275" spans="1:4" x14ac:dyDescent="0.25">
      <c r="A10275" t="s">
        <v>1166</v>
      </c>
      <c r="B10275" t="s">
        <v>2263</v>
      </c>
      <c r="C10275" t="s">
        <v>1081</v>
      </c>
      <c r="D10275" t="s">
        <v>3111</v>
      </c>
    </row>
    <row r="10276" spans="1:4" x14ac:dyDescent="0.25">
      <c r="A10276" t="s">
        <v>1166</v>
      </c>
      <c r="B10276" t="s">
        <v>2264</v>
      </c>
      <c r="C10276" t="s">
        <v>4725</v>
      </c>
      <c r="D10276">
        <v>685</v>
      </c>
    </row>
    <row r="10277" spans="1:4" x14ac:dyDescent="0.25">
      <c r="A10277" t="s">
        <v>1166</v>
      </c>
      <c r="B10277" t="s">
        <v>2264</v>
      </c>
      <c r="C10277" t="s">
        <v>1083</v>
      </c>
      <c r="D10277" t="b">
        <v>0</v>
      </c>
    </row>
    <row r="10278" spans="1:4" x14ac:dyDescent="0.25">
      <c r="A10278" t="s">
        <v>1166</v>
      </c>
      <c r="B10278" t="s">
        <v>2264</v>
      </c>
      <c r="C10278" t="s">
        <v>4726</v>
      </c>
      <c r="D10278" t="b">
        <v>0</v>
      </c>
    </row>
    <row r="10279" spans="1:4" x14ac:dyDescent="0.25">
      <c r="A10279" t="s">
        <v>1166</v>
      </c>
      <c r="B10279" t="s">
        <v>2264</v>
      </c>
      <c r="C10279" t="s">
        <v>4727</v>
      </c>
      <c r="D10279" t="b">
        <v>0</v>
      </c>
    </row>
    <row r="10280" spans="1:4" x14ac:dyDescent="0.25">
      <c r="A10280" t="s">
        <v>1166</v>
      </c>
      <c r="B10280" t="s">
        <v>2264</v>
      </c>
      <c r="C10280" t="s">
        <v>4728</v>
      </c>
      <c r="D10280" t="b">
        <v>0</v>
      </c>
    </row>
    <row r="10281" spans="1:4" x14ac:dyDescent="0.25">
      <c r="A10281" t="s">
        <v>1166</v>
      </c>
      <c r="B10281" t="s">
        <v>2264</v>
      </c>
      <c r="C10281" t="s">
        <v>2454</v>
      </c>
      <c r="D10281" t="b">
        <v>0</v>
      </c>
    </row>
    <row r="10282" spans="1:4" x14ac:dyDescent="0.25">
      <c r="A10282" t="s">
        <v>1166</v>
      </c>
      <c r="B10282" t="s">
        <v>2264</v>
      </c>
      <c r="C10282" t="s">
        <v>4729</v>
      </c>
      <c r="D10282">
        <v>0</v>
      </c>
    </row>
    <row r="10283" spans="1:4" x14ac:dyDescent="0.25">
      <c r="A10283" t="s">
        <v>1166</v>
      </c>
      <c r="B10283" t="s">
        <v>2264</v>
      </c>
      <c r="C10283" t="s">
        <v>4730</v>
      </c>
      <c r="D10283">
        <v>0</v>
      </c>
    </row>
    <row r="10284" spans="1:4" x14ac:dyDescent="0.25">
      <c r="A10284" t="s">
        <v>1166</v>
      </c>
      <c r="B10284" t="s">
        <v>2264</v>
      </c>
      <c r="C10284" t="s">
        <v>4731</v>
      </c>
      <c r="D10284">
        <v>0</v>
      </c>
    </row>
    <row r="10285" spans="1:4" x14ac:dyDescent="0.25">
      <c r="A10285" t="s">
        <v>1166</v>
      </c>
      <c r="B10285" t="s">
        <v>2264</v>
      </c>
      <c r="C10285" t="s">
        <v>1046</v>
      </c>
      <c r="D10285">
        <v>0</v>
      </c>
    </row>
    <row r="10286" spans="1:4" x14ac:dyDescent="0.25">
      <c r="A10286" t="s">
        <v>1166</v>
      </c>
      <c r="B10286" t="s">
        <v>2264</v>
      </c>
      <c r="C10286" t="s">
        <v>9</v>
      </c>
      <c r="D10286">
        <v>0</v>
      </c>
    </row>
    <row r="10287" spans="1:4" x14ac:dyDescent="0.25">
      <c r="A10287" t="s">
        <v>1166</v>
      </c>
      <c r="B10287" t="s">
        <v>2264</v>
      </c>
      <c r="C10287" t="s">
        <v>4733</v>
      </c>
      <c r="D10287">
        <v>0</v>
      </c>
    </row>
    <row r="10288" spans="1:4" x14ac:dyDescent="0.25">
      <c r="A10288" t="s">
        <v>1166</v>
      </c>
      <c r="B10288" t="s">
        <v>2264</v>
      </c>
      <c r="C10288" t="s">
        <v>4734</v>
      </c>
      <c r="D10288">
        <v>0</v>
      </c>
    </row>
    <row r="10289" spans="1:4" x14ac:dyDescent="0.25">
      <c r="A10289" t="s">
        <v>1166</v>
      </c>
      <c r="B10289" t="s">
        <v>2264</v>
      </c>
      <c r="C10289" t="s">
        <v>4735</v>
      </c>
      <c r="D10289">
        <v>0</v>
      </c>
    </row>
    <row r="10290" spans="1:4" x14ac:dyDescent="0.25">
      <c r="A10290" t="s">
        <v>1166</v>
      </c>
      <c r="B10290" t="s">
        <v>2264</v>
      </c>
      <c r="C10290" t="s">
        <v>1081</v>
      </c>
      <c r="D10290" t="s">
        <v>3111</v>
      </c>
    </row>
    <row r="10291" spans="1:4" x14ac:dyDescent="0.25">
      <c r="A10291" t="s">
        <v>1166</v>
      </c>
      <c r="B10291" t="s">
        <v>5684</v>
      </c>
      <c r="C10291" t="s">
        <v>4725</v>
      </c>
      <c r="D10291">
        <v>686</v>
      </c>
    </row>
    <row r="10292" spans="1:4" x14ac:dyDescent="0.25">
      <c r="A10292" t="s">
        <v>1166</v>
      </c>
      <c r="B10292" t="s">
        <v>5684</v>
      </c>
      <c r="C10292" t="s">
        <v>1083</v>
      </c>
      <c r="D10292" t="b">
        <v>0</v>
      </c>
    </row>
    <row r="10293" spans="1:4" x14ac:dyDescent="0.25">
      <c r="A10293" t="s">
        <v>1166</v>
      </c>
      <c r="B10293" t="s">
        <v>5684</v>
      </c>
      <c r="C10293" t="s">
        <v>4726</v>
      </c>
      <c r="D10293" t="b">
        <v>0</v>
      </c>
    </row>
    <row r="10294" spans="1:4" x14ac:dyDescent="0.25">
      <c r="A10294" t="s">
        <v>1166</v>
      </c>
      <c r="B10294" t="s">
        <v>5684</v>
      </c>
      <c r="C10294" t="s">
        <v>4727</v>
      </c>
      <c r="D10294" t="b">
        <v>0</v>
      </c>
    </row>
    <row r="10295" spans="1:4" x14ac:dyDescent="0.25">
      <c r="A10295" t="s">
        <v>1166</v>
      </c>
      <c r="B10295" t="s">
        <v>5684</v>
      </c>
      <c r="C10295" t="s">
        <v>4728</v>
      </c>
      <c r="D10295" t="b">
        <v>0</v>
      </c>
    </row>
    <row r="10296" spans="1:4" x14ac:dyDescent="0.25">
      <c r="A10296" t="s">
        <v>1166</v>
      </c>
      <c r="B10296" t="s">
        <v>5684</v>
      </c>
      <c r="C10296" t="s">
        <v>2454</v>
      </c>
      <c r="D10296" t="b">
        <v>0</v>
      </c>
    </row>
    <row r="10297" spans="1:4" x14ac:dyDescent="0.25">
      <c r="A10297" t="s">
        <v>1166</v>
      </c>
      <c r="B10297" t="s">
        <v>5684</v>
      </c>
      <c r="C10297" t="s">
        <v>4729</v>
      </c>
      <c r="D10297">
        <v>0</v>
      </c>
    </row>
    <row r="10298" spans="1:4" x14ac:dyDescent="0.25">
      <c r="A10298" t="s">
        <v>1166</v>
      </c>
      <c r="B10298" t="s">
        <v>5684</v>
      </c>
      <c r="C10298" t="s">
        <v>4730</v>
      </c>
      <c r="D10298">
        <v>0</v>
      </c>
    </row>
    <row r="10299" spans="1:4" x14ac:dyDescent="0.25">
      <c r="A10299" t="s">
        <v>1166</v>
      </c>
      <c r="B10299" t="s">
        <v>5684</v>
      </c>
      <c r="C10299" t="s">
        <v>4731</v>
      </c>
      <c r="D10299">
        <v>0</v>
      </c>
    </row>
    <row r="10300" spans="1:4" x14ac:dyDescent="0.25">
      <c r="A10300" t="s">
        <v>1166</v>
      </c>
      <c r="B10300" t="s">
        <v>5684</v>
      </c>
      <c r="C10300" t="s">
        <v>1046</v>
      </c>
      <c r="D10300">
        <v>0</v>
      </c>
    </row>
    <row r="10301" spans="1:4" x14ac:dyDescent="0.25">
      <c r="A10301" t="s">
        <v>1166</v>
      </c>
      <c r="B10301" t="s">
        <v>5684</v>
      </c>
      <c r="C10301" t="s">
        <v>9</v>
      </c>
      <c r="D10301">
        <v>0</v>
      </c>
    </row>
    <row r="10302" spans="1:4" x14ac:dyDescent="0.25">
      <c r="A10302" t="s">
        <v>1166</v>
      </c>
      <c r="B10302" t="s">
        <v>5684</v>
      </c>
      <c r="C10302" t="s">
        <v>4733</v>
      </c>
      <c r="D10302">
        <v>0</v>
      </c>
    </row>
    <row r="10303" spans="1:4" x14ac:dyDescent="0.25">
      <c r="A10303" t="s">
        <v>1166</v>
      </c>
      <c r="B10303" t="s">
        <v>5684</v>
      </c>
      <c r="C10303" t="s">
        <v>4734</v>
      </c>
      <c r="D10303">
        <v>0</v>
      </c>
    </row>
    <row r="10304" spans="1:4" x14ac:dyDescent="0.25">
      <c r="A10304" t="s">
        <v>1166</v>
      </c>
      <c r="B10304" t="s">
        <v>5684</v>
      </c>
      <c r="C10304" t="s">
        <v>4735</v>
      </c>
      <c r="D10304">
        <v>0</v>
      </c>
    </row>
    <row r="10305" spans="1:4" x14ac:dyDescent="0.25">
      <c r="A10305" t="s">
        <v>1166</v>
      </c>
      <c r="B10305" t="s">
        <v>5684</v>
      </c>
      <c r="C10305" t="s">
        <v>1081</v>
      </c>
      <c r="D10305" t="s">
        <v>3111</v>
      </c>
    </row>
    <row r="10306" spans="1:4" x14ac:dyDescent="0.25">
      <c r="A10306" t="s">
        <v>1166</v>
      </c>
      <c r="B10306" t="s">
        <v>5685</v>
      </c>
      <c r="C10306" t="s">
        <v>4725</v>
      </c>
      <c r="D10306">
        <v>687</v>
      </c>
    </row>
    <row r="10307" spans="1:4" x14ac:dyDescent="0.25">
      <c r="A10307" t="s">
        <v>1166</v>
      </c>
      <c r="B10307" t="s">
        <v>5685</v>
      </c>
      <c r="C10307" t="s">
        <v>1083</v>
      </c>
      <c r="D10307" t="b">
        <v>0</v>
      </c>
    </row>
    <row r="10308" spans="1:4" x14ac:dyDescent="0.25">
      <c r="A10308" t="s">
        <v>1166</v>
      </c>
      <c r="B10308" t="s">
        <v>5685</v>
      </c>
      <c r="C10308" t="s">
        <v>4726</v>
      </c>
      <c r="D10308" t="b">
        <v>0</v>
      </c>
    </row>
    <row r="10309" spans="1:4" x14ac:dyDescent="0.25">
      <c r="A10309" t="s">
        <v>1166</v>
      </c>
      <c r="B10309" t="s">
        <v>5685</v>
      </c>
      <c r="C10309" t="s">
        <v>4727</v>
      </c>
      <c r="D10309" t="b">
        <v>0</v>
      </c>
    </row>
    <row r="10310" spans="1:4" x14ac:dyDescent="0.25">
      <c r="A10310" t="s">
        <v>1166</v>
      </c>
      <c r="B10310" t="s">
        <v>5685</v>
      </c>
      <c r="C10310" t="s">
        <v>4728</v>
      </c>
      <c r="D10310" t="b">
        <v>0</v>
      </c>
    </row>
    <row r="10311" spans="1:4" x14ac:dyDescent="0.25">
      <c r="A10311" t="s">
        <v>1166</v>
      </c>
      <c r="B10311" t="s">
        <v>5685</v>
      </c>
      <c r="C10311" t="s">
        <v>2454</v>
      </c>
      <c r="D10311" t="b">
        <v>0</v>
      </c>
    </row>
    <row r="10312" spans="1:4" x14ac:dyDescent="0.25">
      <c r="A10312" t="s">
        <v>1166</v>
      </c>
      <c r="B10312" t="s">
        <v>5685</v>
      </c>
      <c r="C10312" t="s">
        <v>4729</v>
      </c>
      <c r="D10312">
        <v>0</v>
      </c>
    </row>
    <row r="10313" spans="1:4" x14ac:dyDescent="0.25">
      <c r="A10313" t="s">
        <v>1166</v>
      </c>
      <c r="B10313" t="s">
        <v>5685</v>
      </c>
      <c r="C10313" t="s">
        <v>4730</v>
      </c>
      <c r="D10313">
        <v>0</v>
      </c>
    </row>
    <row r="10314" spans="1:4" x14ac:dyDescent="0.25">
      <c r="A10314" t="s">
        <v>1166</v>
      </c>
      <c r="B10314" t="s">
        <v>5685</v>
      </c>
      <c r="C10314" t="s">
        <v>4731</v>
      </c>
      <c r="D10314">
        <v>0</v>
      </c>
    </row>
    <row r="10315" spans="1:4" x14ac:dyDescent="0.25">
      <c r="A10315" t="s">
        <v>1166</v>
      </c>
      <c r="B10315" t="s">
        <v>5685</v>
      </c>
      <c r="C10315" t="s">
        <v>1046</v>
      </c>
      <c r="D10315">
        <v>0</v>
      </c>
    </row>
    <row r="10316" spans="1:4" x14ac:dyDescent="0.25">
      <c r="A10316" t="s">
        <v>1166</v>
      </c>
      <c r="B10316" t="s">
        <v>5685</v>
      </c>
      <c r="C10316" t="s">
        <v>9</v>
      </c>
      <c r="D10316">
        <v>0</v>
      </c>
    </row>
    <row r="10317" spans="1:4" x14ac:dyDescent="0.25">
      <c r="A10317" t="s">
        <v>1166</v>
      </c>
      <c r="B10317" t="s">
        <v>5685</v>
      </c>
      <c r="C10317" t="s">
        <v>4733</v>
      </c>
      <c r="D10317">
        <v>0</v>
      </c>
    </row>
    <row r="10318" spans="1:4" x14ac:dyDescent="0.25">
      <c r="A10318" t="s">
        <v>1166</v>
      </c>
      <c r="B10318" t="s">
        <v>5685</v>
      </c>
      <c r="C10318" t="s">
        <v>4734</v>
      </c>
      <c r="D10318">
        <v>0</v>
      </c>
    </row>
    <row r="10319" spans="1:4" x14ac:dyDescent="0.25">
      <c r="A10319" t="s">
        <v>1166</v>
      </c>
      <c r="B10319" t="s">
        <v>5685</v>
      </c>
      <c r="C10319" t="s">
        <v>4735</v>
      </c>
      <c r="D10319">
        <v>0</v>
      </c>
    </row>
    <row r="10320" spans="1:4" x14ac:dyDescent="0.25">
      <c r="A10320" t="s">
        <v>1166</v>
      </c>
      <c r="B10320" t="s">
        <v>5685</v>
      </c>
      <c r="C10320" t="s">
        <v>1081</v>
      </c>
      <c r="D10320" t="s">
        <v>3111</v>
      </c>
    </row>
    <row r="10321" spans="1:4" x14ac:dyDescent="0.25">
      <c r="A10321" t="s">
        <v>1166</v>
      </c>
      <c r="B10321" t="s">
        <v>5686</v>
      </c>
      <c r="C10321" t="s">
        <v>4725</v>
      </c>
      <c r="D10321">
        <v>688</v>
      </c>
    </row>
    <row r="10322" spans="1:4" x14ac:dyDescent="0.25">
      <c r="A10322" t="s">
        <v>1166</v>
      </c>
      <c r="B10322" t="s">
        <v>5686</v>
      </c>
      <c r="C10322" t="s">
        <v>1083</v>
      </c>
      <c r="D10322" t="b">
        <v>0</v>
      </c>
    </row>
    <row r="10323" spans="1:4" x14ac:dyDescent="0.25">
      <c r="A10323" t="s">
        <v>1166</v>
      </c>
      <c r="B10323" t="s">
        <v>5686</v>
      </c>
      <c r="C10323" t="s">
        <v>4726</v>
      </c>
      <c r="D10323" t="b">
        <v>0</v>
      </c>
    </row>
    <row r="10324" spans="1:4" x14ac:dyDescent="0.25">
      <c r="A10324" t="s">
        <v>1166</v>
      </c>
      <c r="B10324" t="s">
        <v>5686</v>
      </c>
      <c r="C10324" t="s">
        <v>4727</v>
      </c>
      <c r="D10324" t="b">
        <v>0</v>
      </c>
    </row>
    <row r="10325" spans="1:4" x14ac:dyDescent="0.25">
      <c r="A10325" t="s">
        <v>1166</v>
      </c>
      <c r="B10325" t="s">
        <v>5686</v>
      </c>
      <c r="C10325" t="s">
        <v>4728</v>
      </c>
      <c r="D10325" t="b">
        <v>0</v>
      </c>
    </row>
    <row r="10326" spans="1:4" x14ac:dyDescent="0.25">
      <c r="A10326" t="s">
        <v>1166</v>
      </c>
      <c r="B10326" t="s">
        <v>5686</v>
      </c>
      <c r="C10326" t="s">
        <v>2454</v>
      </c>
      <c r="D10326" t="b">
        <v>0</v>
      </c>
    </row>
    <row r="10327" spans="1:4" x14ac:dyDescent="0.25">
      <c r="A10327" t="s">
        <v>1166</v>
      </c>
      <c r="B10327" t="s">
        <v>5686</v>
      </c>
      <c r="C10327" t="s">
        <v>4729</v>
      </c>
      <c r="D10327">
        <v>0</v>
      </c>
    </row>
    <row r="10328" spans="1:4" x14ac:dyDescent="0.25">
      <c r="A10328" t="s">
        <v>1166</v>
      </c>
      <c r="B10328" t="s">
        <v>5686</v>
      </c>
      <c r="C10328" t="s">
        <v>4730</v>
      </c>
      <c r="D10328">
        <v>0</v>
      </c>
    </row>
    <row r="10329" spans="1:4" x14ac:dyDescent="0.25">
      <c r="A10329" t="s">
        <v>1166</v>
      </c>
      <c r="B10329" t="s">
        <v>5686</v>
      </c>
      <c r="C10329" t="s">
        <v>4731</v>
      </c>
      <c r="D10329">
        <v>0</v>
      </c>
    </row>
    <row r="10330" spans="1:4" x14ac:dyDescent="0.25">
      <c r="A10330" t="s">
        <v>1166</v>
      </c>
      <c r="B10330" t="s">
        <v>5686</v>
      </c>
      <c r="C10330" t="s">
        <v>1046</v>
      </c>
      <c r="D10330">
        <v>0</v>
      </c>
    </row>
    <row r="10331" spans="1:4" x14ac:dyDescent="0.25">
      <c r="A10331" t="s">
        <v>1166</v>
      </c>
      <c r="B10331" t="s">
        <v>5686</v>
      </c>
      <c r="C10331" t="s">
        <v>9</v>
      </c>
      <c r="D10331">
        <v>0</v>
      </c>
    </row>
    <row r="10332" spans="1:4" x14ac:dyDescent="0.25">
      <c r="A10332" t="s">
        <v>1166</v>
      </c>
      <c r="B10332" t="s">
        <v>5686</v>
      </c>
      <c r="C10332" t="s">
        <v>4733</v>
      </c>
      <c r="D10332">
        <v>0</v>
      </c>
    </row>
    <row r="10333" spans="1:4" x14ac:dyDescent="0.25">
      <c r="A10333" t="s">
        <v>1166</v>
      </c>
      <c r="B10333" t="s">
        <v>5686</v>
      </c>
      <c r="C10333" t="s">
        <v>4734</v>
      </c>
      <c r="D10333">
        <v>0</v>
      </c>
    </row>
    <row r="10334" spans="1:4" x14ac:dyDescent="0.25">
      <c r="A10334" t="s">
        <v>1166</v>
      </c>
      <c r="B10334" t="s">
        <v>5686</v>
      </c>
      <c r="C10334" t="s">
        <v>4735</v>
      </c>
      <c r="D10334">
        <v>0</v>
      </c>
    </row>
    <row r="10335" spans="1:4" x14ac:dyDescent="0.25">
      <c r="A10335" t="s">
        <v>1166</v>
      </c>
      <c r="B10335" t="s">
        <v>5686</v>
      </c>
      <c r="C10335" t="s">
        <v>1081</v>
      </c>
      <c r="D10335" t="s">
        <v>3111</v>
      </c>
    </row>
    <row r="10336" spans="1:4" x14ac:dyDescent="0.25">
      <c r="A10336" t="s">
        <v>1166</v>
      </c>
      <c r="B10336" t="s">
        <v>5687</v>
      </c>
      <c r="C10336" t="s">
        <v>4725</v>
      </c>
      <c r="D10336">
        <v>689</v>
      </c>
    </row>
    <row r="10337" spans="1:4" x14ac:dyDescent="0.25">
      <c r="A10337" t="s">
        <v>1166</v>
      </c>
      <c r="B10337" t="s">
        <v>5687</v>
      </c>
      <c r="C10337" t="s">
        <v>1083</v>
      </c>
      <c r="D10337" t="b">
        <v>0</v>
      </c>
    </row>
    <row r="10338" spans="1:4" x14ac:dyDescent="0.25">
      <c r="A10338" t="s">
        <v>1166</v>
      </c>
      <c r="B10338" t="s">
        <v>5687</v>
      </c>
      <c r="C10338" t="s">
        <v>4726</v>
      </c>
      <c r="D10338" t="b">
        <v>0</v>
      </c>
    </row>
    <row r="10339" spans="1:4" x14ac:dyDescent="0.25">
      <c r="A10339" t="s">
        <v>1166</v>
      </c>
      <c r="B10339" t="s">
        <v>5687</v>
      </c>
      <c r="C10339" t="s">
        <v>4727</v>
      </c>
      <c r="D10339" t="b">
        <v>0</v>
      </c>
    </row>
    <row r="10340" spans="1:4" x14ac:dyDescent="0.25">
      <c r="A10340" t="s">
        <v>1166</v>
      </c>
      <c r="B10340" t="s">
        <v>5687</v>
      </c>
      <c r="C10340" t="s">
        <v>4728</v>
      </c>
      <c r="D10340" t="b">
        <v>0</v>
      </c>
    </row>
    <row r="10341" spans="1:4" x14ac:dyDescent="0.25">
      <c r="A10341" t="s">
        <v>1166</v>
      </c>
      <c r="B10341" t="s">
        <v>5687</v>
      </c>
      <c r="C10341" t="s">
        <v>2454</v>
      </c>
      <c r="D10341" t="b">
        <v>0</v>
      </c>
    </row>
    <row r="10342" spans="1:4" x14ac:dyDescent="0.25">
      <c r="A10342" t="s">
        <v>1166</v>
      </c>
      <c r="B10342" t="s">
        <v>5687</v>
      </c>
      <c r="C10342" t="s">
        <v>4729</v>
      </c>
      <c r="D10342">
        <v>0</v>
      </c>
    </row>
    <row r="10343" spans="1:4" x14ac:dyDescent="0.25">
      <c r="A10343" t="s">
        <v>1166</v>
      </c>
      <c r="B10343" t="s">
        <v>5687</v>
      </c>
      <c r="C10343" t="s">
        <v>4730</v>
      </c>
      <c r="D10343">
        <v>0</v>
      </c>
    </row>
    <row r="10344" spans="1:4" x14ac:dyDescent="0.25">
      <c r="A10344" t="s">
        <v>1166</v>
      </c>
      <c r="B10344" t="s">
        <v>5687</v>
      </c>
      <c r="C10344" t="s">
        <v>4731</v>
      </c>
      <c r="D10344">
        <v>0</v>
      </c>
    </row>
    <row r="10345" spans="1:4" x14ac:dyDescent="0.25">
      <c r="A10345" t="s">
        <v>1166</v>
      </c>
      <c r="B10345" t="s">
        <v>5687</v>
      </c>
      <c r="C10345" t="s">
        <v>1046</v>
      </c>
      <c r="D10345">
        <v>0</v>
      </c>
    </row>
    <row r="10346" spans="1:4" x14ac:dyDescent="0.25">
      <c r="A10346" t="s">
        <v>1166</v>
      </c>
      <c r="B10346" t="s">
        <v>5687</v>
      </c>
      <c r="C10346" t="s">
        <v>9</v>
      </c>
      <c r="D10346">
        <v>0</v>
      </c>
    </row>
    <row r="10347" spans="1:4" x14ac:dyDescent="0.25">
      <c r="A10347" t="s">
        <v>1166</v>
      </c>
      <c r="B10347" t="s">
        <v>5687</v>
      </c>
      <c r="C10347" t="s">
        <v>4733</v>
      </c>
      <c r="D10347">
        <v>0</v>
      </c>
    </row>
    <row r="10348" spans="1:4" x14ac:dyDescent="0.25">
      <c r="A10348" t="s">
        <v>1166</v>
      </c>
      <c r="B10348" t="s">
        <v>5687</v>
      </c>
      <c r="C10348" t="s">
        <v>4734</v>
      </c>
      <c r="D10348">
        <v>0</v>
      </c>
    </row>
    <row r="10349" spans="1:4" x14ac:dyDescent="0.25">
      <c r="A10349" t="s">
        <v>1166</v>
      </c>
      <c r="B10349" t="s">
        <v>5687</v>
      </c>
      <c r="C10349" t="s">
        <v>4735</v>
      </c>
      <c r="D10349">
        <v>0</v>
      </c>
    </row>
    <row r="10350" spans="1:4" x14ac:dyDescent="0.25">
      <c r="A10350" t="s">
        <v>1166</v>
      </c>
      <c r="B10350" t="s">
        <v>5687</v>
      </c>
      <c r="C10350" t="s">
        <v>1081</v>
      </c>
      <c r="D10350" t="s">
        <v>3111</v>
      </c>
    </row>
    <row r="10351" spans="1:4" x14ac:dyDescent="0.25">
      <c r="A10351" t="s">
        <v>1166</v>
      </c>
      <c r="B10351" t="s">
        <v>5688</v>
      </c>
      <c r="C10351" t="s">
        <v>4725</v>
      </c>
      <c r="D10351">
        <v>690</v>
      </c>
    </row>
    <row r="10352" spans="1:4" x14ac:dyDescent="0.25">
      <c r="A10352" t="s">
        <v>1166</v>
      </c>
      <c r="B10352" t="s">
        <v>5688</v>
      </c>
      <c r="C10352" t="s">
        <v>1083</v>
      </c>
      <c r="D10352" t="b">
        <v>0</v>
      </c>
    </row>
    <row r="10353" spans="1:4" x14ac:dyDescent="0.25">
      <c r="A10353" t="s">
        <v>1166</v>
      </c>
      <c r="B10353" t="s">
        <v>5688</v>
      </c>
      <c r="C10353" t="s">
        <v>4726</v>
      </c>
      <c r="D10353" t="b">
        <v>0</v>
      </c>
    </row>
    <row r="10354" spans="1:4" x14ac:dyDescent="0.25">
      <c r="A10354" t="s">
        <v>1166</v>
      </c>
      <c r="B10354" t="s">
        <v>5688</v>
      </c>
      <c r="C10354" t="s">
        <v>4727</v>
      </c>
      <c r="D10354" t="b">
        <v>0</v>
      </c>
    </row>
    <row r="10355" spans="1:4" x14ac:dyDescent="0.25">
      <c r="A10355" t="s">
        <v>1166</v>
      </c>
      <c r="B10355" t="s">
        <v>5688</v>
      </c>
      <c r="C10355" t="s">
        <v>4728</v>
      </c>
      <c r="D10355" t="b">
        <v>0</v>
      </c>
    </row>
    <row r="10356" spans="1:4" x14ac:dyDescent="0.25">
      <c r="A10356" t="s">
        <v>1166</v>
      </c>
      <c r="B10356" t="s">
        <v>5688</v>
      </c>
      <c r="C10356" t="s">
        <v>2454</v>
      </c>
      <c r="D10356" t="b">
        <v>0</v>
      </c>
    </row>
    <row r="10357" spans="1:4" x14ac:dyDescent="0.25">
      <c r="A10357" t="s">
        <v>1166</v>
      </c>
      <c r="B10357" t="s">
        <v>5688</v>
      </c>
      <c r="C10357" t="s">
        <v>4729</v>
      </c>
      <c r="D10357">
        <v>0</v>
      </c>
    </row>
    <row r="10358" spans="1:4" x14ac:dyDescent="0.25">
      <c r="A10358" t="s">
        <v>1166</v>
      </c>
      <c r="B10358" t="s">
        <v>5688</v>
      </c>
      <c r="C10358" t="s">
        <v>4730</v>
      </c>
      <c r="D10358">
        <v>0</v>
      </c>
    </row>
    <row r="10359" spans="1:4" x14ac:dyDescent="0.25">
      <c r="A10359" t="s">
        <v>1166</v>
      </c>
      <c r="B10359" t="s">
        <v>5688</v>
      </c>
      <c r="C10359" t="s">
        <v>4731</v>
      </c>
      <c r="D10359">
        <v>0</v>
      </c>
    </row>
    <row r="10360" spans="1:4" x14ac:dyDescent="0.25">
      <c r="A10360" t="s">
        <v>1166</v>
      </c>
      <c r="B10360" t="s">
        <v>5688</v>
      </c>
      <c r="C10360" t="s">
        <v>1046</v>
      </c>
      <c r="D10360">
        <v>0</v>
      </c>
    </row>
    <row r="10361" spans="1:4" x14ac:dyDescent="0.25">
      <c r="A10361" t="s">
        <v>1166</v>
      </c>
      <c r="B10361" t="s">
        <v>5688</v>
      </c>
      <c r="C10361" t="s">
        <v>9</v>
      </c>
      <c r="D10361">
        <v>0</v>
      </c>
    </row>
    <row r="10362" spans="1:4" x14ac:dyDescent="0.25">
      <c r="A10362" t="s">
        <v>1166</v>
      </c>
      <c r="B10362" t="s">
        <v>5688</v>
      </c>
      <c r="C10362" t="s">
        <v>4733</v>
      </c>
      <c r="D10362">
        <v>0</v>
      </c>
    </row>
    <row r="10363" spans="1:4" x14ac:dyDescent="0.25">
      <c r="A10363" t="s">
        <v>1166</v>
      </c>
      <c r="B10363" t="s">
        <v>5688</v>
      </c>
      <c r="C10363" t="s">
        <v>4734</v>
      </c>
      <c r="D10363">
        <v>0</v>
      </c>
    </row>
    <row r="10364" spans="1:4" x14ac:dyDescent="0.25">
      <c r="A10364" t="s">
        <v>1166</v>
      </c>
      <c r="B10364" t="s">
        <v>5688</v>
      </c>
      <c r="C10364" t="s">
        <v>4735</v>
      </c>
      <c r="D10364">
        <v>0</v>
      </c>
    </row>
    <row r="10365" spans="1:4" x14ac:dyDescent="0.25">
      <c r="A10365" t="s">
        <v>1166</v>
      </c>
      <c r="B10365" t="s">
        <v>5688</v>
      </c>
      <c r="C10365" t="s">
        <v>1081</v>
      </c>
      <c r="D10365" t="s">
        <v>3111</v>
      </c>
    </row>
    <row r="10366" spans="1:4" x14ac:dyDescent="0.25">
      <c r="A10366" t="s">
        <v>1166</v>
      </c>
      <c r="B10366" t="s">
        <v>5689</v>
      </c>
      <c r="C10366" t="s">
        <v>4725</v>
      </c>
      <c r="D10366">
        <v>691</v>
      </c>
    </row>
    <row r="10367" spans="1:4" x14ac:dyDescent="0.25">
      <c r="A10367" t="s">
        <v>1166</v>
      </c>
      <c r="B10367" t="s">
        <v>5689</v>
      </c>
      <c r="C10367" t="s">
        <v>1083</v>
      </c>
      <c r="D10367" t="b">
        <v>0</v>
      </c>
    </row>
    <row r="10368" spans="1:4" x14ac:dyDescent="0.25">
      <c r="A10368" t="s">
        <v>1166</v>
      </c>
      <c r="B10368" t="s">
        <v>5689</v>
      </c>
      <c r="C10368" t="s">
        <v>4726</v>
      </c>
      <c r="D10368" t="b">
        <v>0</v>
      </c>
    </row>
    <row r="10369" spans="1:4" x14ac:dyDescent="0.25">
      <c r="A10369" t="s">
        <v>1166</v>
      </c>
      <c r="B10369" t="s">
        <v>5689</v>
      </c>
      <c r="C10369" t="s">
        <v>4727</v>
      </c>
      <c r="D10369" t="b">
        <v>0</v>
      </c>
    </row>
    <row r="10370" spans="1:4" x14ac:dyDescent="0.25">
      <c r="A10370" t="s">
        <v>1166</v>
      </c>
      <c r="B10370" t="s">
        <v>5689</v>
      </c>
      <c r="C10370" t="s">
        <v>4728</v>
      </c>
      <c r="D10370" t="b">
        <v>0</v>
      </c>
    </row>
    <row r="10371" spans="1:4" x14ac:dyDescent="0.25">
      <c r="A10371" t="s">
        <v>1166</v>
      </c>
      <c r="B10371" t="s">
        <v>5689</v>
      </c>
      <c r="C10371" t="s">
        <v>2454</v>
      </c>
      <c r="D10371" t="b">
        <v>0</v>
      </c>
    </row>
    <row r="10372" spans="1:4" x14ac:dyDescent="0.25">
      <c r="A10372" t="s">
        <v>1166</v>
      </c>
      <c r="B10372" t="s">
        <v>5689</v>
      </c>
      <c r="C10372" t="s">
        <v>4729</v>
      </c>
      <c r="D10372">
        <v>0</v>
      </c>
    </row>
    <row r="10373" spans="1:4" x14ac:dyDescent="0.25">
      <c r="A10373" t="s">
        <v>1166</v>
      </c>
      <c r="B10373" t="s">
        <v>5689</v>
      </c>
      <c r="C10373" t="s">
        <v>4730</v>
      </c>
      <c r="D10373">
        <v>0</v>
      </c>
    </row>
    <row r="10374" spans="1:4" x14ac:dyDescent="0.25">
      <c r="A10374" t="s">
        <v>1166</v>
      </c>
      <c r="B10374" t="s">
        <v>5689</v>
      </c>
      <c r="C10374" t="s">
        <v>4731</v>
      </c>
      <c r="D10374">
        <v>0</v>
      </c>
    </row>
    <row r="10375" spans="1:4" x14ac:dyDescent="0.25">
      <c r="A10375" t="s">
        <v>1166</v>
      </c>
      <c r="B10375" t="s">
        <v>5689</v>
      </c>
      <c r="C10375" t="s">
        <v>1046</v>
      </c>
      <c r="D10375">
        <v>0</v>
      </c>
    </row>
    <row r="10376" spans="1:4" x14ac:dyDescent="0.25">
      <c r="A10376" t="s">
        <v>1166</v>
      </c>
      <c r="B10376" t="s">
        <v>5689</v>
      </c>
      <c r="C10376" t="s">
        <v>9</v>
      </c>
      <c r="D10376">
        <v>0</v>
      </c>
    </row>
    <row r="10377" spans="1:4" x14ac:dyDescent="0.25">
      <c r="A10377" t="s">
        <v>1166</v>
      </c>
      <c r="B10377" t="s">
        <v>5689</v>
      </c>
      <c r="C10377" t="s">
        <v>4733</v>
      </c>
      <c r="D10377">
        <v>0</v>
      </c>
    </row>
    <row r="10378" spans="1:4" x14ac:dyDescent="0.25">
      <c r="A10378" t="s">
        <v>1166</v>
      </c>
      <c r="B10378" t="s">
        <v>5689</v>
      </c>
      <c r="C10378" t="s">
        <v>4734</v>
      </c>
      <c r="D10378">
        <v>0</v>
      </c>
    </row>
    <row r="10379" spans="1:4" x14ac:dyDescent="0.25">
      <c r="A10379" t="s">
        <v>1166</v>
      </c>
      <c r="B10379" t="s">
        <v>5689</v>
      </c>
      <c r="C10379" t="s">
        <v>4735</v>
      </c>
      <c r="D10379">
        <v>0</v>
      </c>
    </row>
    <row r="10380" spans="1:4" x14ac:dyDescent="0.25">
      <c r="A10380" t="s">
        <v>1166</v>
      </c>
      <c r="B10380" t="s">
        <v>5689</v>
      </c>
      <c r="C10380" t="s">
        <v>1081</v>
      </c>
      <c r="D10380" t="s">
        <v>3111</v>
      </c>
    </row>
    <row r="10381" spans="1:4" x14ac:dyDescent="0.25">
      <c r="A10381" t="s">
        <v>1166</v>
      </c>
      <c r="B10381" t="s">
        <v>5690</v>
      </c>
      <c r="C10381" t="s">
        <v>4725</v>
      </c>
      <c r="D10381">
        <v>692</v>
      </c>
    </row>
    <row r="10382" spans="1:4" x14ac:dyDescent="0.25">
      <c r="A10382" t="s">
        <v>1166</v>
      </c>
      <c r="B10382" t="s">
        <v>5690</v>
      </c>
      <c r="C10382" t="s">
        <v>1083</v>
      </c>
      <c r="D10382" t="b">
        <v>0</v>
      </c>
    </row>
    <row r="10383" spans="1:4" x14ac:dyDescent="0.25">
      <c r="A10383" t="s">
        <v>1166</v>
      </c>
      <c r="B10383" t="s">
        <v>5690</v>
      </c>
      <c r="C10383" t="s">
        <v>4726</v>
      </c>
      <c r="D10383" t="b">
        <v>0</v>
      </c>
    </row>
    <row r="10384" spans="1:4" x14ac:dyDescent="0.25">
      <c r="A10384" t="s">
        <v>1166</v>
      </c>
      <c r="B10384" t="s">
        <v>5690</v>
      </c>
      <c r="C10384" t="s">
        <v>4727</v>
      </c>
      <c r="D10384" t="b">
        <v>0</v>
      </c>
    </row>
    <row r="10385" spans="1:4" x14ac:dyDescent="0.25">
      <c r="A10385" t="s">
        <v>1166</v>
      </c>
      <c r="B10385" t="s">
        <v>5690</v>
      </c>
      <c r="C10385" t="s">
        <v>4728</v>
      </c>
      <c r="D10385" t="b">
        <v>0</v>
      </c>
    </row>
    <row r="10386" spans="1:4" x14ac:dyDescent="0.25">
      <c r="A10386" t="s">
        <v>1166</v>
      </c>
      <c r="B10386" t="s">
        <v>5690</v>
      </c>
      <c r="C10386" t="s">
        <v>2454</v>
      </c>
      <c r="D10386" t="b">
        <v>0</v>
      </c>
    </row>
    <row r="10387" spans="1:4" x14ac:dyDescent="0.25">
      <c r="A10387" t="s">
        <v>1166</v>
      </c>
      <c r="B10387" t="s">
        <v>5690</v>
      </c>
      <c r="C10387" t="s">
        <v>4729</v>
      </c>
      <c r="D10387">
        <v>0</v>
      </c>
    </row>
    <row r="10388" spans="1:4" x14ac:dyDescent="0.25">
      <c r="A10388" t="s">
        <v>1166</v>
      </c>
      <c r="B10388" t="s">
        <v>5690</v>
      </c>
      <c r="C10388" t="s">
        <v>4730</v>
      </c>
      <c r="D10388">
        <v>0</v>
      </c>
    </row>
    <row r="10389" spans="1:4" x14ac:dyDescent="0.25">
      <c r="A10389" t="s">
        <v>1166</v>
      </c>
      <c r="B10389" t="s">
        <v>5690</v>
      </c>
      <c r="C10389" t="s">
        <v>4731</v>
      </c>
      <c r="D10389">
        <v>0</v>
      </c>
    </row>
    <row r="10390" spans="1:4" x14ac:dyDescent="0.25">
      <c r="A10390" t="s">
        <v>1166</v>
      </c>
      <c r="B10390" t="s">
        <v>5690</v>
      </c>
      <c r="C10390" t="s">
        <v>1046</v>
      </c>
      <c r="D10390">
        <v>0</v>
      </c>
    </row>
    <row r="10391" spans="1:4" x14ac:dyDescent="0.25">
      <c r="A10391" t="s">
        <v>1166</v>
      </c>
      <c r="B10391" t="s">
        <v>5690</v>
      </c>
      <c r="C10391" t="s">
        <v>9</v>
      </c>
      <c r="D10391">
        <v>0</v>
      </c>
    </row>
    <row r="10392" spans="1:4" x14ac:dyDescent="0.25">
      <c r="A10392" t="s">
        <v>1166</v>
      </c>
      <c r="B10392" t="s">
        <v>5690</v>
      </c>
      <c r="C10392" t="s">
        <v>4733</v>
      </c>
      <c r="D10392">
        <v>0</v>
      </c>
    </row>
    <row r="10393" spans="1:4" x14ac:dyDescent="0.25">
      <c r="A10393" t="s">
        <v>1166</v>
      </c>
      <c r="B10393" t="s">
        <v>5690</v>
      </c>
      <c r="C10393" t="s">
        <v>4734</v>
      </c>
      <c r="D10393">
        <v>0</v>
      </c>
    </row>
    <row r="10394" spans="1:4" x14ac:dyDescent="0.25">
      <c r="A10394" t="s">
        <v>1166</v>
      </c>
      <c r="B10394" t="s">
        <v>5690</v>
      </c>
      <c r="C10394" t="s">
        <v>4735</v>
      </c>
      <c r="D10394">
        <v>0</v>
      </c>
    </row>
    <row r="10395" spans="1:4" x14ac:dyDescent="0.25">
      <c r="A10395" t="s">
        <v>1166</v>
      </c>
      <c r="B10395" t="s">
        <v>5690</v>
      </c>
      <c r="C10395" t="s">
        <v>1081</v>
      </c>
      <c r="D10395" t="s">
        <v>3111</v>
      </c>
    </row>
    <row r="10396" spans="1:4" x14ac:dyDescent="0.25">
      <c r="A10396" t="s">
        <v>1166</v>
      </c>
      <c r="B10396" t="s">
        <v>5691</v>
      </c>
      <c r="C10396" t="s">
        <v>4725</v>
      </c>
      <c r="D10396">
        <v>693</v>
      </c>
    </row>
    <row r="10397" spans="1:4" x14ac:dyDescent="0.25">
      <c r="A10397" t="s">
        <v>1166</v>
      </c>
      <c r="B10397" t="s">
        <v>5691</v>
      </c>
      <c r="C10397" t="s">
        <v>1083</v>
      </c>
      <c r="D10397" t="b">
        <v>0</v>
      </c>
    </row>
    <row r="10398" spans="1:4" x14ac:dyDescent="0.25">
      <c r="A10398" t="s">
        <v>1166</v>
      </c>
      <c r="B10398" t="s">
        <v>5691</v>
      </c>
      <c r="C10398" t="s">
        <v>4726</v>
      </c>
      <c r="D10398" t="b">
        <v>0</v>
      </c>
    </row>
    <row r="10399" spans="1:4" x14ac:dyDescent="0.25">
      <c r="A10399" t="s">
        <v>1166</v>
      </c>
      <c r="B10399" t="s">
        <v>5691</v>
      </c>
      <c r="C10399" t="s">
        <v>4727</v>
      </c>
      <c r="D10399" t="b">
        <v>0</v>
      </c>
    </row>
    <row r="10400" spans="1:4" x14ac:dyDescent="0.25">
      <c r="A10400" t="s">
        <v>1166</v>
      </c>
      <c r="B10400" t="s">
        <v>5691</v>
      </c>
      <c r="C10400" t="s">
        <v>4728</v>
      </c>
      <c r="D10400" t="b">
        <v>0</v>
      </c>
    </row>
    <row r="10401" spans="1:4" x14ac:dyDescent="0.25">
      <c r="A10401" t="s">
        <v>1166</v>
      </c>
      <c r="B10401" t="s">
        <v>5691</v>
      </c>
      <c r="C10401" t="s">
        <v>2454</v>
      </c>
      <c r="D10401" t="b">
        <v>0</v>
      </c>
    </row>
    <row r="10402" spans="1:4" x14ac:dyDescent="0.25">
      <c r="A10402" t="s">
        <v>1166</v>
      </c>
      <c r="B10402" t="s">
        <v>5691</v>
      </c>
      <c r="C10402" t="s">
        <v>4729</v>
      </c>
      <c r="D10402">
        <v>0</v>
      </c>
    </row>
    <row r="10403" spans="1:4" x14ac:dyDescent="0.25">
      <c r="A10403" t="s">
        <v>1166</v>
      </c>
      <c r="B10403" t="s">
        <v>5691</v>
      </c>
      <c r="C10403" t="s">
        <v>4730</v>
      </c>
      <c r="D10403">
        <v>0</v>
      </c>
    </row>
    <row r="10404" spans="1:4" x14ac:dyDescent="0.25">
      <c r="A10404" t="s">
        <v>1166</v>
      </c>
      <c r="B10404" t="s">
        <v>5691</v>
      </c>
      <c r="C10404" t="s">
        <v>4731</v>
      </c>
      <c r="D10404">
        <v>0</v>
      </c>
    </row>
    <row r="10405" spans="1:4" x14ac:dyDescent="0.25">
      <c r="A10405" t="s">
        <v>1166</v>
      </c>
      <c r="B10405" t="s">
        <v>5691</v>
      </c>
      <c r="C10405" t="s">
        <v>1046</v>
      </c>
      <c r="D10405">
        <v>0</v>
      </c>
    </row>
    <row r="10406" spans="1:4" x14ac:dyDescent="0.25">
      <c r="A10406" t="s">
        <v>1166</v>
      </c>
      <c r="B10406" t="s">
        <v>5691</v>
      </c>
      <c r="C10406" t="s">
        <v>9</v>
      </c>
      <c r="D10406">
        <v>0</v>
      </c>
    </row>
    <row r="10407" spans="1:4" x14ac:dyDescent="0.25">
      <c r="A10407" t="s">
        <v>1166</v>
      </c>
      <c r="B10407" t="s">
        <v>5691</v>
      </c>
      <c r="C10407" t="s">
        <v>4733</v>
      </c>
      <c r="D10407">
        <v>0</v>
      </c>
    </row>
    <row r="10408" spans="1:4" x14ac:dyDescent="0.25">
      <c r="A10408" t="s">
        <v>1166</v>
      </c>
      <c r="B10408" t="s">
        <v>5691</v>
      </c>
      <c r="C10408" t="s">
        <v>4734</v>
      </c>
      <c r="D10408">
        <v>0</v>
      </c>
    </row>
    <row r="10409" spans="1:4" x14ac:dyDescent="0.25">
      <c r="A10409" t="s">
        <v>1166</v>
      </c>
      <c r="B10409" t="s">
        <v>5691</v>
      </c>
      <c r="C10409" t="s">
        <v>4735</v>
      </c>
      <c r="D10409">
        <v>0</v>
      </c>
    </row>
    <row r="10410" spans="1:4" x14ac:dyDescent="0.25">
      <c r="A10410" t="s">
        <v>1166</v>
      </c>
      <c r="B10410" t="s">
        <v>5691</v>
      </c>
      <c r="C10410" t="s">
        <v>1081</v>
      </c>
      <c r="D10410" t="s">
        <v>3111</v>
      </c>
    </row>
    <row r="10411" spans="1:4" x14ac:dyDescent="0.25">
      <c r="A10411" t="s">
        <v>1166</v>
      </c>
      <c r="B10411" t="s">
        <v>5692</v>
      </c>
      <c r="C10411" t="s">
        <v>4725</v>
      </c>
      <c r="D10411">
        <v>694</v>
      </c>
    </row>
    <row r="10412" spans="1:4" x14ac:dyDescent="0.25">
      <c r="A10412" t="s">
        <v>1166</v>
      </c>
      <c r="B10412" t="s">
        <v>5692</v>
      </c>
      <c r="C10412" t="s">
        <v>1083</v>
      </c>
      <c r="D10412" t="b">
        <v>0</v>
      </c>
    </row>
    <row r="10413" spans="1:4" x14ac:dyDescent="0.25">
      <c r="A10413" t="s">
        <v>1166</v>
      </c>
      <c r="B10413" t="s">
        <v>5692</v>
      </c>
      <c r="C10413" t="s">
        <v>4726</v>
      </c>
      <c r="D10413" t="b">
        <v>0</v>
      </c>
    </row>
    <row r="10414" spans="1:4" x14ac:dyDescent="0.25">
      <c r="A10414" t="s">
        <v>1166</v>
      </c>
      <c r="B10414" t="s">
        <v>5692</v>
      </c>
      <c r="C10414" t="s">
        <v>4727</v>
      </c>
      <c r="D10414" t="b">
        <v>0</v>
      </c>
    </row>
    <row r="10415" spans="1:4" x14ac:dyDescent="0.25">
      <c r="A10415" t="s">
        <v>1166</v>
      </c>
      <c r="B10415" t="s">
        <v>5692</v>
      </c>
      <c r="C10415" t="s">
        <v>4728</v>
      </c>
      <c r="D10415" t="b">
        <v>0</v>
      </c>
    </row>
    <row r="10416" spans="1:4" x14ac:dyDescent="0.25">
      <c r="A10416" t="s">
        <v>1166</v>
      </c>
      <c r="B10416" t="s">
        <v>5692</v>
      </c>
      <c r="C10416" t="s">
        <v>2454</v>
      </c>
      <c r="D10416" t="b">
        <v>0</v>
      </c>
    </row>
    <row r="10417" spans="1:4" x14ac:dyDescent="0.25">
      <c r="A10417" t="s">
        <v>1166</v>
      </c>
      <c r="B10417" t="s">
        <v>5692</v>
      </c>
      <c r="C10417" t="s">
        <v>4729</v>
      </c>
      <c r="D10417">
        <v>0</v>
      </c>
    </row>
    <row r="10418" spans="1:4" x14ac:dyDescent="0.25">
      <c r="A10418" t="s">
        <v>1166</v>
      </c>
      <c r="B10418" t="s">
        <v>5692</v>
      </c>
      <c r="C10418" t="s">
        <v>4730</v>
      </c>
      <c r="D10418">
        <v>0</v>
      </c>
    </row>
    <row r="10419" spans="1:4" x14ac:dyDescent="0.25">
      <c r="A10419" t="s">
        <v>1166</v>
      </c>
      <c r="B10419" t="s">
        <v>5692</v>
      </c>
      <c r="C10419" t="s">
        <v>4731</v>
      </c>
      <c r="D10419">
        <v>0</v>
      </c>
    </row>
    <row r="10420" spans="1:4" x14ac:dyDescent="0.25">
      <c r="A10420" t="s">
        <v>1166</v>
      </c>
      <c r="B10420" t="s">
        <v>5692</v>
      </c>
      <c r="C10420" t="s">
        <v>1046</v>
      </c>
      <c r="D10420">
        <v>0</v>
      </c>
    </row>
    <row r="10421" spans="1:4" x14ac:dyDescent="0.25">
      <c r="A10421" t="s">
        <v>1166</v>
      </c>
      <c r="B10421" t="s">
        <v>5692</v>
      </c>
      <c r="C10421" t="s">
        <v>9</v>
      </c>
      <c r="D10421">
        <v>0</v>
      </c>
    </row>
    <row r="10422" spans="1:4" x14ac:dyDescent="0.25">
      <c r="A10422" t="s">
        <v>1166</v>
      </c>
      <c r="B10422" t="s">
        <v>5692</v>
      </c>
      <c r="C10422" t="s">
        <v>4733</v>
      </c>
      <c r="D10422">
        <v>0</v>
      </c>
    </row>
    <row r="10423" spans="1:4" x14ac:dyDescent="0.25">
      <c r="A10423" t="s">
        <v>1166</v>
      </c>
      <c r="B10423" t="s">
        <v>5692</v>
      </c>
      <c r="C10423" t="s">
        <v>4734</v>
      </c>
      <c r="D10423">
        <v>0</v>
      </c>
    </row>
    <row r="10424" spans="1:4" x14ac:dyDescent="0.25">
      <c r="A10424" t="s">
        <v>1166</v>
      </c>
      <c r="B10424" t="s">
        <v>5692</v>
      </c>
      <c r="C10424" t="s">
        <v>4735</v>
      </c>
      <c r="D10424">
        <v>0</v>
      </c>
    </row>
    <row r="10425" spans="1:4" x14ac:dyDescent="0.25">
      <c r="A10425" t="s">
        <v>1166</v>
      </c>
      <c r="B10425" t="s">
        <v>5692</v>
      </c>
      <c r="C10425" t="s">
        <v>1081</v>
      </c>
      <c r="D10425" t="s">
        <v>3111</v>
      </c>
    </row>
    <row r="10426" spans="1:4" x14ac:dyDescent="0.25">
      <c r="A10426" t="s">
        <v>1166</v>
      </c>
      <c r="B10426" t="s">
        <v>5693</v>
      </c>
      <c r="C10426" t="s">
        <v>4725</v>
      </c>
      <c r="D10426">
        <v>695</v>
      </c>
    </row>
    <row r="10427" spans="1:4" x14ac:dyDescent="0.25">
      <c r="A10427" t="s">
        <v>1166</v>
      </c>
      <c r="B10427" t="s">
        <v>5693</v>
      </c>
      <c r="C10427" t="s">
        <v>1083</v>
      </c>
      <c r="D10427" t="b">
        <v>0</v>
      </c>
    </row>
    <row r="10428" spans="1:4" x14ac:dyDescent="0.25">
      <c r="A10428" t="s">
        <v>1166</v>
      </c>
      <c r="B10428" t="s">
        <v>5693</v>
      </c>
      <c r="C10428" t="s">
        <v>4726</v>
      </c>
      <c r="D10428" t="b">
        <v>0</v>
      </c>
    </row>
    <row r="10429" spans="1:4" x14ac:dyDescent="0.25">
      <c r="A10429" t="s">
        <v>1166</v>
      </c>
      <c r="B10429" t="s">
        <v>5693</v>
      </c>
      <c r="C10429" t="s">
        <v>4727</v>
      </c>
      <c r="D10429" t="b">
        <v>0</v>
      </c>
    </row>
    <row r="10430" spans="1:4" x14ac:dyDescent="0.25">
      <c r="A10430" t="s">
        <v>1166</v>
      </c>
      <c r="B10430" t="s">
        <v>5693</v>
      </c>
      <c r="C10430" t="s">
        <v>4728</v>
      </c>
      <c r="D10430" t="b">
        <v>0</v>
      </c>
    </row>
    <row r="10431" spans="1:4" x14ac:dyDescent="0.25">
      <c r="A10431" t="s">
        <v>1166</v>
      </c>
      <c r="B10431" t="s">
        <v>5693</v>
      </c>
      <c r="C10431" t="s">
        <v>2454</v>
      </c>
      <c r="D10431" t="b">
        <v>0</v>
      </c>
    </row>
    <row r="10432" spans="1:4" x14ac:dyDescent="0.25">
      <c r="A10432" t="s">
        <v>1166</v>
      </c>
      <c r="B10432" t="s">
        <v>5693</v>
      </c>
      <c r="C10432" t="s">
        <v>4729</v>
      </c>
      <c r="D10432">
        <v>0</v>
      </c>
    </row>
    <row r="10433" spans="1:4" x14ac:dyDescent="0.25">
      <c r="A10433" t="s">
        <v>1166</v>
      </c>
      <c r="B10433" t="s">
        <v>5693</v>
      </c>
      <c r="C10433" t="s">
        <v>4730</v>
      </c>
      <c r="D10433">
        <v>0</v>
      </c>
    </row>
    <row r="10434" spans="1:4" x14ac:dyDescent="0.25">
      <c r="A10434" t="s">
        <v>1166</v>
      </c>
      <c r="B10434" t="s">
        <v>5693</v>
      </c>
      <c r="C10434" t="s">
        <v>4731</v>
      </c>
      <c r="D10434">
        <v>0</v>
      </c>
    </row>
    <row r="10435" spans="1:4" x14ac:dyDescent="0.25">
      <c r="A10435" t="s">
        <v>1166</v>
      </c>
      <c r="B10435" t="s">
        <v>5693</v>
      </c>
      <c r="C10435" t="s">
        <v>1046</v>
      </c>
      <c r="D10435">
        <v>0</v>
      </c>
    </row>
    <row r="10436" spans="1:4" x14ac:dyDescent="0.25">
      <c r="A10436" t="s">
        <v>1166</v>
      </c>
      <c r="B10436" t="s">
        <v>5693</v>
      </c>
      <c r="C10436" t="s">
        <v>9</v>
      </c>
      <c r="D10436">
        <v>0</v>
      </c>
    </row>
    <row r="10437" spans="1:4" x14ac:dyDescent="0.25">
      <c r="A10437" t="s">
        <v>1166</v>
      </c>
      <c r="B10437" t="s">
        <v>5693</v>
      </c>
      <c r="C10437" t="s">
        <v>4733</v>
      </c>
      <c r="D10437">
        <v>0</v>
      </c>
    </row>
    <row r="10438" spans="1:4" x14ac:dyDescent="0.25">
      <c r="A10438" t="s">
        <v>1166</v>
      </c>
      <c r="B10438" t="s">
        <v>5693</v>
      </c>
      <c r="C10438" t="s">
        <v>4734</v>
      </c>
      <c r="D10438">
        <v>0</v>
      </c>
    </row>
    <row r="10439" spans="1:4" x14ac:dyDescent="0.25">
      <c r="A10439" t="s">
        <v>1166</v>
      </c>
      <c r="B10439" t="s">
        <v>5693</v>
      </c>
      <c r="C10439" t="s">
        <v>4735</v>
      </c>
      <c r="D10439">
        <v>0</v>
      </c>
    </row>
    <row r="10440" spans="1:4" x14ac:dyDescent="0.25">
      <c r="A10440" t="s">
        <v>1166</v>
      </c>
      <c r="B10440" t="s">
        <v>5693</v>
      </c>
      <c r="C10440" t="s">
        <v>1081</v>
      </c>
      <c r="D10440" t="s">
        <v>3111</v>
      </c>
    </row>
    <row r="10441" spans="1:4" x14ac:dyDescent="0.25">
      <c r="A10441" t="s">
        <v>1166</v>
      </c>
      <c r="B10441" t="s">
        <v>2265</v>
      </c>
      <c r="C10441" t="s">
        <v>4725</v>
      </c>
      <c r="D10441">
        <v>696</v>
      </c>
    </row>
    <row r="10442" spans="1:4" x14ac:dyDescent="0.25">
      <c r="A10442" t="s">
        <v>1166</v>
      </c>
      <c r="B10442" t="s">
        <v>2265</v>
      </c>
      <c r="C10442" t="s">
        <v>1083</v>
      </c>
      <c r="D10442" t="b">
        <v>0</v>
      </c>
    </row>
    <row r="10443" spans="1:4" x14ac:dyDescent="0.25">
      <c r="A10443" t="s">
        <v>1166</v>
      </c>
      <c r="B10443" t="s">
        <v>2265</v>
      </c>
      <c r="C10443" t="s">
        <v>4726</v>
      </c>
      <c r="D10443" t="b">
        <v>0</v>
      </c>
    </row>
    <row r="10444" spans="1:4" x14ac:dyDescent="0.25">
      <c r="A10444" t="s">
        <v>1166</v>
      </c>
      <c r="B10444" t="s">
        <v>2265</v>
      </c>
      <c r="C10444" t="s">
        <v>4727</v>
      </c>
      <c r="D10444" t="b">
        <v>0</v>
      </c>
    </row>
    <row r="10445" spans="1:4" x14ac:dyDescent="0.25">
      <c r="A10445" t="s">
        <v>1166</v>
      </c>
      <c r="B10445" t="s">
        <v>2265</v>
      </c>
      <c r="C10445" t="s">
        <v>4728</v>
      </c>
      <c r="D10445" t="b">
        <v>0</v>
      </c>
    </row>
    <row r="10446" spans="1:4" x14ac:dyDescent="0.25">
      <c r="A10446" t="s">
        <v>1166</v>
      </c>
      <c r="B10446" t="s">
        <v>2265</v>
      </c>
      <c r="C10446" t="s">
        <v>2454</v>
      </c>
      <c r="D10446" t="b">
        <v>0</v>
      </c>
    </row>
    <row r="10447" spans="1:4" x14ac:dyDescent="0.25">
      <c r="A10447" t="s">
        <v>1166</v>
      </c>
      <c r="B10447" t="s">
        <v>2265</v>
      </c>
      <c r="C10447" t="s">
        <v>4729</v>
      </c>
      <c r="D10447">
        <v>0</v>
      </c>
    </row>
    <row r="10448" spans="1:4" x14ac:dyDescent="0.25">
      <c r="A10448" t="s">
        <v>1166</v>
      </c>
      <c r="B10448" t="s">
        <v>2265</v>
      </c>
      <c r="C10448" t="s">
        <v>4730</v>
      </c>
      <c r="D10448">
        <v>0</v>
      </c>
    </row>
    <row r="10449" spans="1:4" x14ac:dyDescent="0.25">
      <c r="A10449" t="s">
        <v>1166</v>
      </c>
      <c r="B10449" t="s">
        <v>2265</v>
      </c>
      <c r="C10449" t="s">
        <v>4731</v>
      </c>
      <c r="D10449">
        <v>0</v>
      </c>
    </row>
    <row r="10450" spans="1:4" x14ac:dyDescent="0.25">
      <c r="A10450" t="s">
        <v>1166</v>
      </c>
      <c r="B10450" t="s">
        <v>2265</v>
      </c>
      <c r="C10450" t="s">
        <v>1046</v>
      </c>
      <c r="D10450">
        <v>0</v>
      </c>
    </row>
    <row r="10451" spans="1:4" x14ac:dyDescent="0.25">
      <c r="A10451" t="s">
        <v>1166</v>
      </c>
      <c r="B10451" t="s">
        <v>2265</v>
      </c>
      <c r="C10451" t="s">
        <v>9</v>
      </c>
      <c r="D10451">
        <v>0</v>
      </c>
    </row>
    <row r="10452" spans="1:4" x14ac:dyDescent="0.25">
      <c r="A10452" t="s">
        <v>1166</v>
      </c>
      <c r="B10452" t="s">
        <v>2265</v>
      </c>
      <c r="C10452" t="s">
        <v>4733</v>
      </c>
      <c r="D10452">
        <v>0</v>
      </c>
    </row>
    <row r="10453" spans="1:4" x14ac:dyDescent="0.25">
      <c r="A10453" t="s">
        <v>1166</v>
      </c>
      <c r="B10453" t="s">
        <v>2265</v>
      </c>
      <c r="C10453" t="s">
        <v>4734</v>
      </c>
      <c r="D10453">
        <v>0</v>
      </c>
    </row>
    <row r="10454" spans="1:4" x14ac:dyDescent="0.25">
      <c r="A10454" t="s">
        <v>1166</v>
      </c>
      <c r="B10454" t="s">
        <v>2265</v>
      </c>
      <c r="C10454" t="s">
        <v>4735</v>
      </c>
      <c r="D10454">
        <v>0</v>
      </c>
    </row>
    <row r="10455" spans="1:4" x14ac:dyDescent="0.25">
      <c r="A10455" t="s">
        <v>1166</v>
      </c>
      <c r="B10455" t="s">
        <v>2265</v>
      </c>
      <c r="C10455" t="s">
        <v>1081</v>
      </c>
      <c r="D10455" t="s">
        <v>3111</v>
      </c>
    </row>
    <row r="10456" spans="1:4" x14ac:dyDescent="0.25">
      <c r="A10456" t="s">
        <v>1166</v>
      </c>
      <c r="B10456" t="s">
        <v>1257</v>
      </c>
      <c r="C10456" t="s">
        <v>4725</v>
      </c>
      <c r="D10456">
        <v>697</v>
      </c>
    </row>
    <row r="10457" spans="1:4" x14ac:dyDescent="0.25">
      <c r="A10457" t="s">
        <v>1166</v>
      </c>
      <c r="B10457" t="s">
        <v>1257</v>
      </c>
      <c r="C10457" t="s">
        <v>1083</v>
      </c>
      <c r="D10457" t="b">
        <v>0</v>
      </c>
    </row>
    <row r="10458" spans="1:4" x14ac:dyDescent="0.25">
      <c r="A10458" t="s">
        <v>1166</v>
      </c>
      <c r="B10458" t="s">
        <v>1257</v>
      </c>
      <c r="C10458" t="s">
        <v>4726</v>
      </c>
      <c r="D10458" t="b">
        <v>0</v>
      </c>
    </row>
    <row r="10459" spans="1:4" x14ac:dyDescent="0.25">
      <c r="A10459" t="s">
        <v>1166</v>
      </c>
      <c r="B10459" t="s">
        <v>1257</v>
      </c>
      <c r="C10459" t="s">
        <v>4727</v>
      </c>
      <c r="D10459" t="b">
        <v>0</v>
      </c>
    </row>
    <row r="10460" spans="1:4" x14ac:dyDescent="0.25">
      <c r="A10460" t="s">
        <v>1166</v>
      </c>
      <c r="B10460" t="s">
        <v>1257</v>
      </c>
      <c r="C10460" t="s">
        <v>4728</v>
      </c>
      <c r="D10460" t="b">
        <v>0</v>
      </c>
    </row>
    <row r="10461" spans="1:4" x14ac:dyDescent="0.25">
      <c r="A10461" t="s">
        <v>1166</v>
      </c>
      <c r="B10461" t="s">
        <v>1257</v>
      </c>
      <c r="C10461" t="s">
        <v>2454</v>
      </c>
      <c r="D10461" t="b">
        <v>0</v>
      </c>
    </row>
    <row r="10462" spans="1:4" x14ac:dyDescent="0.25">
      <c r="A10462" t="s">
        <v>1166</v>
      </c>
      <c r="B10462" t="s">
        <v>1257</v>
      </c>
      <c r="C10462" t="s">
        <v>4729</v>
      </c>
      <c r="D10462">
        <v>0</v>
      </c>
    </row>
    <row r="10463" spans="1:4" x14ac:dyDescent="0.25">
      <c r="A10463" t="s">
        <v>1166</v>
      </c>
      <c r="B10463" t="s">
        <v>1257</v>
      </c>
      <c r="C10463" t="s">
        <v>4730</v>
      </c>
      <c r="D10463">
        <v>0</v>
      </c>
    </row>
    <row r="10464" spans="1:4" x14ac:dyDescent="0.25">
      <c r="A10464" t="s">
        <v>1166</v>
      </c>
      <c r="B10464" t="s">
        <v>1257</v>
      </c>
      <c r="C10464" t="s">
        <v>4731</v>
      </c>
      <c r="D10464">
        <v>0</v>
      </c>
    </row>
    <row r="10465" spans="1:4" x14ac:dyDescent="0.25">
      <c r="A10465" t="s">
        <v>1166</v>
      </c>
      <c r="B10465" t="s">
        <v>1257</v>
      </c>
      <c r="C10465" t="s">
        <v>1046</v>
      </c>
      <c r="D10465">
        <v>0</v>
      </c>
    </row>
    <row r="10466" spans="1:4" x14ac:dyDescent="0.25">
      <c r="A10466" t="s">
        <v>1166</v>
      </c>
      <c r="B10466" t="s">
        <v>1257</v>
      </c>
      <c r="C10466" t="s">
        <v>9</v>
      </c>
      <c r="D10466">
        <v>0</v>
      </c>
    </row>
    <row r="10467" spans="1:4" x14ac:dyDescent="0.25">
      <c r="A10467" t="s">
        <v>1166</v>
      </c>
      <c r="B10467" t="s">
        <v>1257</v>
      </c>
      <c r="C10467" t="s">
        <v>4733</v>
      </c>
      <c r="D10467">
        <v>0</v>
      </c>
    </row>
    <row r="10468" spans="1:4" x14ac:dyDescent="0.25">
      <c r="A10468" t="s">
        <v>1166</v>
      </c>
      <c r="B10468" t="s">
        <v>1257</v>
      </c>
      <c r="C10468" t="s">
        <v>4734</v>
      </c>
      <c r="D10468">
        <v>0</v>
      </c>
    </row>
    <row r="10469" spans="1:4" x14ac:dyDescent="0.25">
      <c r="A10469" t="s">
        <v>1166</v>
      </c>
      <c r="B10469" t="s">
        <v>1257</v>
      </c>
      <c r="C10469" t="s">
        <v>4735</v>
      </c>
      <c r="D10469">
        <v>0</v>
      </c>
    </row>
    <row r="10470" spans="1:4" x14ac:dyDescent="0.25">
      <c r="A10470" t="s">
        <v>1166</v>
      </c>
      <c r="B10470" t="s">
        <v>1257</v>
      </c>
      <c r="C10470" t="s">
        <v>1081</v>
      </c>
      <c r="D10470" t="s">
        <v>3111</v>
      </c>
    </row>
    <row r="10471" spans="1:4" x14ac:dyDescent="0.25">
      <c r="A10471" t="s">
        <v>1166</v>
      </c>
      <c r="B10471" t="s">
        <v>1259</v>
      </c>
      <c r="C10471" t="s">
        <v>4725</v>
      </c>
      <c r="D10471">
        <v>698</v>
      </c>
    </row>
    <row r="10472" spans="1:4" x14ac:dyDescent="0.25">
      <c r="A10472" t="s">
        <v>1166</v>
      </c>
      <c r="B10472" t="s">
        <v>1259</v>
      </c>
      <c r="C10472" t="s">
        <v>1083</v>
      </c>
      <c r="D10472" t="b">
        <v>0</v>
      </c>
    </row>
    <row r="10473" spans="1:4" x14ac:dyDescent="0.25">
      <c r="A10473" t="s">
        <v>1166</v>
      </c>
      <c r="B10473" t="s">
        <v>1259</v>
      </c>
      <c r="C10473" t="s">
        <v>4726</v>
      </c>
      <c r="D10473" t="b">
        <v>0</v>
      </c>
    </row>
    <row r="10474" spans="1:4" x14ac:dyDescent="0.25">
      <c r="A10474" t="s">
        <v>1166</v>
      </c>
      <c r="B10474" t="s">
        <v>1259</v>
      </c>
      <c r="C10474" t="s">
        <v>4727</v>
      </c>
      <c r="D10474" t="b">
        <v>0</v>
      </c>
    </row>
    <row r="10475" spans="1:4" x14ac:dyDescent="0.25">
      <c r="A10475" t="s">
        <v>1166</v>
      </c>
      <c r="B10475" t="s">
        <v>1259</v>
      </c>
      <c r="C10475" t="s">
        <v>4728</v>
      </c>
      <c r="D10475" t="b">
        <v>0</v>
      </c>
    </row>
    <row r="10476" spans="1:4" x14ac:dyDescent="0.25">
      <c r="A10476" t="s">
        <v>1166</v>
      </c>
      <c r="B10476" t="s">
        <v>1259</v>
      </c>
      <c r="C10476" t="s">
        <v>2454</v>
      </c>
      <c r="D10476" t="b">
        <v>0</v>
      </c>
    </row>
    <row r="10477" spans="1:4" x14ac:dyDescent="0.25">
      <c r="A10477" t="s">
        <v>1166</v>
      </c>
      <c r="B10477" t="s">
        <v>1259</v>
      </c>
      <c r="C10477" t="s">
        <v>4729</v>
      </c>
      <c r="D10477">
        <v>0</v>
      </c>
    </row>
    <row r="10478" spans="1:4" x14ac:dyDescent="0.25">
      <c r="A10478" t="s">
        <v>1166</v>
      </c>
      <c r="B10478" t="s">
        <v>1259</v>
      </c>
      <c r="C10478" t="s">
        <v>4730</v>
      </c>
      <c r="D10478">
        <v>0</v>
      </c>
    </row>
    <row r="10479" spans="1:4" x14ac:dyDescent="0.25">
      <c r="A10479" t="s">
        <v>1166</v>
      </c>
      <c r="B10479" t="s">
        <v>1259</v>
      </c>
      <c r="C10479" t="s">
        <v>4731</v>
      </c>
      <c r="D10479">
        <v>0</v>
      </c>
    </row>
    <row r="10480" spans="1:4" x14ac:dyDescent="0.25">
      <c r="A10480" t="s">
        <v>1166</v>
      </c>
      <c r="B10480" t="s">
        <v>1259</v>
      </c>
      <c r="C10480" t="s">
        <v>1046</v>
      </c>
      <c r="D10480">
        <v>0</v>
      </c>
    </row>
    <row r="10481" spans="1:4" x14ac:dyDescent="0.25">
      <c r="A10481" t="s">
        <v>1166</v>
      </c>
      <c r="B10481" t="s">
        <v>1259</v>
      </c>
      <c r="C10481" t="s">
        <v>9</v>
      </c>
      <c r="D10481">
        <v>0</v>
      </c>
    </row>
    <row r="10482" spans="1:4" x14ac:dyDescent="0.25">
      <c r="A10482" t="s">
        <v>1166</v>
      </c>
      <c r="B10482" t="s">
        <v>1259</v>
      </c>
      <c r="C10482" t="s">
        <v>4733</v>
      </c>
      <c r="D10482">
        <v>0</v>
      </c>
    </row>
    <row r="10483" spans="1:4" x14ac:dyDescent="0.25">
      <c r="A10483" t="s">
        <v>1166</v>
      </c>
      <c r="B10483" t="s">
        <v>1259</v>
      </c>
      <c r="C10483" t="s">
        <v>4734</v>
      </c>
      <c r="D10483">
        <v>0</v>
      </c>
    </row>
    <row r="10484" spans="1:4" x14ac:dyDescent="0.25">
      <c r="A10484" t="s">
        <v>1166</v>
      </c>
      <c r="B10484" t="s">
        <v>1259</v>
      </c>
      <c r="C10484" t="s">
        <v>4735</v>
      </c>
      <c r="D10484">
        <v>0</v>
      </c>
    </row>
    <row r="10485" spans="1:4" x14ac:dyDescent="0.25">
      <c r="A10485" t="s">
        <v>1166</v>
      </c>
      <c r="B10485" t="s">
        <v>1259</v>
      </c>
      <c r="C10485" t="s">
        <v>1081</v>
      </c>
      <c r="D10485" t="s">
        <v>3111</v>
      </c>
    </row>
    <row r="10486" spans="1:4" x14ac:dyDescent="0.25">
      <c r="A10486" t="s">
        <v>1166</v>
      </c>
      <c r="B10486" t="s">
        <v>1260</v>
      </c>
      <c r="C10486" t="s">
        <v>4725</v>
      </c>
      <c r="D10486">
        <v>699</v>
      </c>
    </row>
    <row r="10487" spans="1:4" x14ac:dyDescent="0.25">
      <c r="A10487" t="s">
        <v>1166</v>
      </c>
      <c r="B10487" t="s">
        <v>1260</v>
      </c>
      <c r="C10487" t="s">
        <v>1083</v>
      </c>
      <c r="D10487" t="b">
        <v>0</v>
      </c>
    </row>
    <row r="10488" spans="1:4" x14ac:dyDescent="0.25">
      <c r="A10488" t="s">
        <v>1166</v>
      </c>
      <c r="B10488" t="s">
        <v>1260</v>
      </c>
      <c r="C10488" t="s">
        <v>4726</v>
      </c>
      <c r="D10488" t="b">
        <v>0</v>
      </c>
    </row>
    <row r="10489" spans="1:4" x14ac:dyDescent="0.25">
      <c r="A10489" t="s">
        <v>1166</v>
      </c>
      <c r="B10489" t="s">
        <v>1260</v>
      </c>
      <c r="C10489" t="s">
        <v>4727</v>
      </c>
      <c r="D10489" t="b">
        <v>0</v>
      </c>
    </row>
    <row r="10490" spans="1:4" x14ac:dyDescent="0.25">
      <c r="A10490" t="s">
        <v>1166</v>
      </c>
      <c r="B10490" t="s">
        <v>1260</v>
      </c>
      <c r="C10490" t="s">
        <v>4728</v>
      </c>
      <c r="D10490" t="b">
        <v>0</v>
      </c>
    </row>
    <row r="10491" spans="1:4" x14ac:dyDescent="0.25">
      <c r="A10491" t="s">
        <v>1166</v>
      </c>
      <c r="B10491" t="s">
        <v>1260</v>
      </c>
      <c r="C10491" t="s">
        <v>2454</v>
      </c>
      <c r="D10491" t="b">
        <v>0</v>
      </c>
    </row>
    <row r="10492" spans="1:4" x14ac:dyDescent="0.25">
      <c r="A10492" t="s">
        <v>1166</v>
      </c>
      <c r="B10492" t="s">
        <v>1260</v>
      </c>
      <c r="C10492" t="s">
        <v>4729</v>
      </c>
      <c r="D10492">
        <v>0</v>
      </c>
    </row>
    <row r="10493" spans="1:4" x14ac:dyDescent="0.25">
      <c r="A10493" t="s">
        <v>1166</v>
      </c>
      <c r="B10493" t="s">
        <v>1260</v>
      </c>
      <c r="C10493" t="s">
        <v>4730</v>
      </c>
      <c r="D10493">
        <v>0</v>
      </c>
    </row>
    <row r="10494" spans="1:4" x14ac:dyDescent="0.25">
      <c r="A10494" t="s">
        <v>1166</v>
      </c>
      <c r="B10494" t="s">
        <v>1260</v>
      </c>
      <c r="C10494" t="s">
        <v>4731</v>
      </c>
      <c r="D10494">
        <v>0</v>
      </c>
    </row>
    <row r="10495" spans="1:4" x14ac:dyDescent="0.25">
      <c r="A10495" t="s">
        <v>1166</v>
      </c>
      <c r="B10495" t="s">
        <v>1260</v>
      </c>
      <c r="C10495" t="s">
        <v>1046</v>
      </c>
      <c r="D10495">
        <v>0</v>
      </c>
    </row>
    <row r="10496" spans="1:4" x14ac:dyDescent="0.25">
      <c r="A10496" t="s">
        <v>1166</v>
      </c>
      <c r="B10496" t="s">
        <v>1260</v>
      </c>
      <c r="C10496" t="s">
        <v>9</v>
      </c>
      <c r="D10496">
        <v>0</v>
      </c>
    </row>
    <row r="10497" spans="1:4" x14ac:dyDescent="0.25">
      <c r="A10497" t="s">
        <v>1166</v>
      </c>
      <c r="B10497" t="s">
        <v>1260</v>
      </c>
      <c r="C10497" t="s">
        <v>4733</v>
      </c>
      <c r="D10497">
        <v>0</v>
      </c>
    </row>
    <row r="10498" spans="1:4" x14ac:dyDescent="0.25">
      <c r="A10498" t="s">
        <v>1166</v>
      </c>
      <c r="B10498" t="s">
        <v>1260</v>
      </c>
      <c r="C10498" t="s">
        <v>4734</v>
      </c>
      <c r="D10498">
        <v>0</v>
      </c>
    </row>
    <row r="10499" spans="1:4" x14ac:dyDescent="0.25">
      <c r="A10499" t="s">
        <v>1166</v>
      </c>
      <c r="B10499" t="s">
        <v>1260</v>
      </c>
      <c r="C10499" t="s">
        <v>4735</v>
      </c>
      <c r="D10499">
        <v>0</v>
      </c>
    </row>
    <row r="10500" spans="1:4" x14ac:dyDescent="0.25">
      <c r="A10500" t="s">
        <v>1166</v>
      </c>
      <c r="B10500" t="s">
        <v>1260</v>
      </c>
      <c r="C10500" t="s">
        <v>1081</v>
      </c>
      <c r="D10500" t="s">
        <v>3111</v>
      </c>
    </row>
    <row r="10501" spans="1:4" x14ac:dyDescent="0.25">
      <c r="A10501" t="s">
        <v>1166</v>
      </c>
      <c r="B10501" t="s">
        <v>2266</v>
      </c>
      <c r="C10501" t="s">
        <v>4725</v>
      </c>
      <c r="D10501">
        <v>700</v>
      </c>
    </row>
    <row r="10502" spans="1:4" x14ac:dyDescent="0.25">
      <c r="A10502" t="s">
        <v>1166</v>
      </c>
      <c r="B10502" t="s">
        <v>2266</v>
      </c>
      <c r="C10502" t="s">
        <v>1083</v>
      </c>
      <c r="D10502" t="b">
        <v>0</v>
      </c>
    </row>
    <row r="10503" spans="1:4" x14ac:dyDescent="0.25">
      <c r="A10503" t="s">
        <v>1166</v>
      </c>
      <c r="B10503" t="s">
        <v>2266</v>
      </c>
      <c r="C10503" t="s">
        <v>4726</v>
      </c>
      <c r="D10503" t="b">
        <v>0</v>
      </c>
    </row>
    <row r="10504" spans="1:4" x14ac:dyDescent="0.25">
      <c r="A10504" t="s">
        <v>1166</v>
      </c>
      <c r="B10504" t="s">
        <v>2266</v>
      </c>
      <c r="C10504" t="s">
        <v>4727</v>
      </c>
      <c r="D10504" t="b">
        <v>0</v>
      </c>
    </row>
    <row r="10505" spans="1:4" x14ac:dyDescent="0.25">
      <c r="A10505" t="s">
        <v>1166</v>
      </c>
      <c r="B10505" t="s">
        <v>2266</v>
      </c>
      <c r="C10505" t="s">
        <v>4728</v>
      </c>
      <c r="D10505" t="b">
        <v>0</v>
      </c>
    </row>
    <row r="10506" spans="1:4" x14ac:dyDescent="0.25">
      <c r="A10506" t="s">
        <v>1166</v>
      </c>
      <c r="B10506" t="s">
        <v>2266</v>
      </c>
      <c r="C10506" t="s">
        <v>2454</v>
      </c>
      <c r="D10506" t="b">
        <v>0</v>
      </c>
    </row>
    <row r="10507" spans="1:4" x14ac:dyDescent="0.25">
      <c r="A10507" t="s">
        <v>1166</v>
      </c>
      <c r="B10507" t="s">
        <v>2266</v>
      </c>
      <c r="C10507" t="s">
        <v>4729</v>
      </c>
      <c r="D10507">
        <v>0</v>
      </c>
    </row>
    <row r="10508" spans="1:4" x14ac:dyDescent="0.25">
      <c r="A10508" t="s">
        <v>1166</v>
      </c>
      <c r="B10508" t="s">
        <v>2266</v>
      </c>
      <c r="C10508" t="s">
        <v>4730</v>
      </c>
      <c r="D10508">
        <v>0</v>
      </c>
    </row>
    <row r="10509" spans="1:4" x14ac:dyDescent="0.25">
      <c r="A10509" t="s">
        <v>1166</v>
      </c>
      <c r="B10509" t="s">
        <v>2266</v>
      </c>
      <c r="C10509" t="s">
        <v>4731</v>
      </c>
      <c r="D10509">
        <v>0</v>
      </c>
    </row>
    <row r="10510" spans="1:4" x14ac:dyDescent="0.25">
      <c r="A10510" t="s">
        <v>1166</v>
      </c>
      <c r="B10510" t="s">
        <v>2266</v>
      </c>
      <c r="C10510" t="s">
        <v>1046</v>
      </c>
      <c r="D10510">
        <v>0</v>
      </c>
    </row>
    <row r="10511" spans="1:4" x14ac:dyDescent="0.25">
      <c r="A10511" t="s">
        <v>1166</v>
      </c>
      <c r="B10511" t="s">
        <v>2266</v>
      </c>
      <c r="C10511" t="s">
        <v>9</v>
      </c>
      <c r="D10511">
        <v>0</v>
      </c>
    </row>
    <row r="10512" spans="1:4" x14ac:dyDescent="0.25">
      <c r="A10512" t="s">
        <v>1166</v>
      </c>
      <c r="B10512" t="s">
        <v>2266</v>
      </c>
      <c r="C10512" t="s">
        <v>4733</v>
      </c>
      <c r="D10512">
        <v>0</v>
      </c>
    </row>
    <row r="10513" spans="1:4" x14ac:dyDescent="0.25">
      <c r="A10513" t="s">
        <v>1166</v>
      </c>
      <c r="B10513" t="s">
        <v>2266</v>
      </c>
      <c r="C10513" t="s">
        <v>4734</v>
      </c>
      <c r="D10513">
        <v>0</v>
      </c>
    </row>
    <row r="10514" spans="1:4" x14ac:dyDescent="0.25">
      <c r="A10514" t="s">
        <v>1166</v>
      </c>
      <c r="B10514" t="s">
        <v>2266</v>
      </c>
      <c r="C10514" t="s">
        <v>4735</v>
      </c>
      <c r="D10514">
        <v>0</v>
      </c>
    </row>
    <row r="10515" spans="1:4" x14ac:dyDescent="0.25">
      <c r="A10515" t="s">
        <v>1166</v>
      </c>
      <c r="B10515" t="s">
        <v>2266</v>
      </c>
      <c r="C10515" t="s">
        <v>1081</v>
      </c>
      <c r="D10515" t="s">
        <v>3111</v>
      </c>
    </row>
    <row r="10516" spans="1:4" x14ac:dyDescent="0.25">
      <c r="A10516" t="s">
        <v>1166</v>
      </c>
      <c r="B10516" t="s">
        <v>2267</v>
      </c>
      <c r="C10516" t="s">
        <v>4725</v>
      </c>
      <c r="D10516">
        <v>701</v>
      </c>
    </row>
    <row r="10517" spans="1:4" x14ac:dyDescent="0.25">
      <c r="A10517" t="s">
        <v>1166</v>
      </c>
      <c r="B10517" t="s">
        <v>2267</v>
      </c>
      <c r="C10517" t="s">
        <v>1083</v>
      </c>
      <c r="D10517" t="b">
        <v>0</v>
      </c>
    </row>
    <row r="10518" spans="1:4" x14ac:dyDescent="0.25">
      <c r="A10518" t="s">
        <v>1166</v>
      </c>
      <c r="B10518" t="s">
        <v>2267</v>
      </c>
      <c r="C10518" t="s">
        <v>4726</v>
      </c>
      <c r="D10518" t="b">
        <v>0</v>
      </c>
    </row>
    <row r="10519" spans="1:4" x14ac:dyDescent="0.25">
      <c r="A10519" t="s">
        <v>1166</v>
      </c>
      <c r="B10519" t="s">
        <v>2267</v>
      </c>
      <c r="C10519" t="s">
        <v>4727</v>
      </c>
      <c r="D10519" t="b">
        <v>0</v>
      </c>
    </row>
    <row r="10520" spans="1:4" x14ac:dyDescent="0.25">
      <c r="A10520" t="s">
        <v>1166</v>
      </c>
      <c r="B10520" t="s">
        <v>2267</v>
      </c>
      <c r="C10520" t="s">
        <v>4728</v>
      </c>
      <c r="D10520" t="b">
        <v>0</v>
      </c>
    </row>
    <row r="10521" spans="1:4" x14ac:dyDescent="0.25">
      <c r="A10521" t="s">
        <v>1166</v>
      </c>
      <c r="B10521" t="s">
        <v>2267</v>
      </c>
      <c r="C10521" t="s">
        <v>2454</v>
      </c>
      <c r="D10521" t="b">
        <v>0</v>
      </c>
    </row>
    <row r="10522" spans="1:4" x14ac:dyDescent="0.25">
      <c r="A10522" t="s">
        <v>1166</v>
      </c>
      <c r="B10522" t="s">
        <v>2267</v>
      </c>
      <c r="C10522" t="s">
        <v>4729</v>
      </c>
      <c r="D10522">
        <v>0</v>
      </c>
    </row>
    <row r="10523" spans="1:4" x14ac:dyDescent="0.25">
      <c r="A10523" t="s">
        <v>1166</v>
      </c>
      <c r="B10523" t="s">
        <v>2267</v>
      </c>
      <c r="C10523" t="s">
        <v>4730</v>
      </c>
      <c r="D10523">
        <v>0</v>
      </c>
    </row>
    <row r="10524" spans="1:4" x14ac:dyDescent="0.25">
      <c r="A10524" t="s">
        <v>1166</v>
      </c>
      <c r="B10524" t="s">
        <v>2267</v>
      </c>
      <c r="C10524" t="s">
        <v>4731</v>
      </c>
      <c r="D10524">
        <v>0</v>
      </c>
    </row>
    <row r="10525" spans="1:4" x14ac:dyDescent="0.25">
      <c r="A10525" t="s">
        <v>1166</v>
      </c>
      <c r="B10525" t="s">
        <v>2267</v>
      </c>
      <c r="C10525" t="s">
        <v>1046</v>
      </c>
      <c r="D10525">
        <v>0</v>
      </c>
    </row>
    <row r="10526" spans="1:4" x14ac:dyDescent="0.25">
      <c r="A10526" t="s">
        <v>1166</v>
      </c>
      <c r="B10526" t="s">
        <v>2267</v>
      </c>
      <c r="C10526" t="s">
        <v>9</v>
      </c>
      <c r="D10526">
        <v>0</v>
      </c>
    </row>
    <row r="10527" spans="1:4" x14ac:dyDescent="0.25">
      <c r="A10527" t="s">
        <v>1166</v>
      </c>
      <c r="B10527" t="s">
        <v>2267</v>
      </c>
      <c r="C10527" t="s">
        <v>4733</v>
      </c>
      <c r="D10527">
        <v>0</v>
      </c>
    </row>
    <row r="10528" spans="1:4" x14ac:dyDescent="0.25">
      <c r="A10528" t="s">
        <v>1166</v>
      </c>
      <c r="B10528" t="s">
        <v>2267</v>
      </c>
      <c r="C10528" t="s">
        <v>4734</v>
      </c>
      <c r="D10528">
        <v>0</v>
      </c>
    </row>
    <row r="10529" spans="1:4" x14ac:dyDescent="0.25">
      <c r="A10529" t="s">
        <v>1166</v>
      </c>
      <c r="B10529" t="s">
        <v>2267</v>
      </c>
      <c r="C10529" t="s">
        <v>4735</v>
      </c>
      <c r="D10529">
        <v>0</v>
      </c>
    </row>
    <row r="10530" spans="1:4" x14ac:dyDescent="0.25">
      <c r="A10530" t="s">
        <v>1166</v>
      </c>
      <c r="B10530" t="s">
        <v>2267</v>
      </c>
      <c r="C10530" t="s">
        <v>1081</v>
      </c>
      <c r="D10530" t="s">
        <v>3111</v>
      </c>
    </row>
    <row r="10531" spans="1:4" x14ac:dyDescent="0.25">
      <c r="A10531" t="s">
        <v>1166</v>
      </c>
      <c r="B10531" t="s">
        <v>1237</v>
      </c>
      <c r="C10531" t="s">
        <v>4725</v>
      </c>
      <c r="D10531">
        <v>702</v>
      </c>
    </row>
    <row r="10532" spans="1:4" x14ac:dyDescent="0.25">
      <c r="A10532" t="s">
        <v>1166</v>
      </c>
      <c r="B10532" t="s">
        <v>1237</v>
      </c>
      <c r="C10532" t="s">
        <v>1083</v>
      </c>
      <c r="D10532" t="b">
        <v>0</v>
      </c>
    </row>
    <row r="10533" spans="1:4" x14ac:dyDescent="0.25">
      <c r="A10533" t="s">
        <v>1166</v>
      </c>
      <c r="B10533" t="s">
        <v>1237</v>
      </c>
      <c r="C10533" t="s">
        <v>4726</v>
      </c>
      <c r="D10533" t="b">
        <v>0</v>
      </c>
    </row>
    <row r="10534" spans="1:4" x14ac:dyDescent="0.25">
      <c r="A10534" t="s">
        <v>1166</v>
      </c>
      <c r="B10534" t="s">
        <v>1237</v>
      </c>
      <c r="C10534" t="s">
        <v>4727</v>
      </c>
      <c r="D10534" t="b">
        <v>0</v>
      </c>
    </row>
    <row r="10535" spans="1:4" x14ac:dyDescent="0.25">
      <c r="A10535" t="s">
        <v>1166</v>
      </c>
      <c r="B10535" t="s">
        <v>1237</v>
      </c>
      <c r="C10535" t="s">
        <v>4728</v>
      </c>
      <c r="D10535" t="b">
        <v>0</v>
      </c>
    </row>
    <row r="10536" spans="1:4" x14ac:dyDescent="0.25">
      <c r="A10536" t="s">
        <v>1166</v>
      </c>
      <c r="B10536" t="s">
        <v>1237</v>
      </c>
      <c r="C10536" t="s">
        <v>2454</v>
      </c>
      <c r="D10536" t="b">
        <v>0</v>
      </c>
    </row>
    <row r="10537" spans="1:4" x14ac:dyDescent="0.25">
      <c r="A10537" t="s">
        <v>1166</v>
      </c>
      <c r="B10537" t="s">
        <v>1237</v>
      </c>
      <c r="C10537" t="s">
        <v>4729</v>
      </c>
      <c r="D10537">
        <v>0</v>
      </c>
    </row>
    <row r="10538" spans="1:4" x14ac:dyDescent="0.25">
      <c r="A10538" t="s">
        <v>1166</v>
      </c>
      <c r="B10538" t="s">
        <v>1237</v>
      </c>
      <c r="C10538" t="s">
        <v>4730</v>
      </c>
      <c r="D10538">
        <v>0</v>
      </c>
    </row>
    <row r="10539" spans="1:4" x14ac:dyDescent="0.25">
      <c r="A10539" t="s">
        <v>1166</v>
      </c>
      <c r="B10539" t="s">
        <v>1237</v>
      </c>
      <c r="C10539" t="s">
        <v>4731</v>
      </c>
      <c r="D10539">
        <v>0</v>
      </c>
    </row>
    <row r="10540" spans="1:4" x14ac:dyDescent="0.25">
      <c r="A10540" t="s">
        <v>1166</v>
      </c>
      <c r="B10540" t="s">
        <v>1237</v>
      </c>
      <c r="C10540" t="s">
        <v>1046</v>
      </c>
      <c r="D10540">
        <v>0</v>
      </c>
    </row>
    <row r="10541" spans="1:4" x14ac:dyDescent="0.25">
      <c r="A10541" t="s">
        <v>1166</v>
      </c>
      <c r="B10541" t="s">
        <v>1237</v>
      </c>
      <c r="C10541" t="s">
        <v>9</v>
      </c>
      <c r="D10541">
        <v>0</v>
      </c>
    </row>
    <row r="10542" spans="1:4" x14ac:dyDescent="0.25">
      <c r="A10542" t="s">
        <v>1166</v>
      </c>
      <c r="B10542" t="s">
        <v>1237</v>
      </c>
      <c r="C10542" t="s">
        <v>4733</v>
      </c>
      <c r="D10542">
        <v>0</v>
      </c>
    </row>
    <row r="10543" spans="1:4" x14ac:dyDescent="0.25">
      <c r="A10543" t="s">
        <v>1166</v>
      </c>
      <c r="B10543" t="s">
        <v>1237</v>
      </c>
      <c r="C10543" t="s">
        <v>4734</v>
      </c>
      <c r="D10543">
        <v>0</v>
      </c>
    </row>
    <row r="10544" spans="1:4" x14ac:dyDescent="0.25">
      <c r="A10544" t="s">
        <v>1166</v>
      </c>
      <c r="B10544" t="s">
        <v>1237</v>
      </c>
      <c r="C10544" t="s">
        <v>4735</v>
      </c>
      <c r="D10544">
        <v>0</v>
      </c>
    </row>
    <row r="10545" spans="1:4" x14ac:dyDescent="0.25">
      <c r="A10545" t="s">
        <v>1166</v>
      </c>
      <c r="B10545" t="s">
        <v>1237</v>
      </c>
      <c r="C10545" t="s">
        <v>1081</v>
      </c>
      <c r="D10545" t="s">
        <v>3111</v>
      </c>
    </row>
    <row r="10546" spans="1:4" x14ac:dyDescent="0.25">
      <c r="A10546" t="s">
        <v>1166</v>
      </c>
      <c r="B10546" t="s">
        <v>1235</v>
      </c>
      <c r="C10546" t="s">
        <v>4725</v>
      </c>
      <c r="D10546">
        <v>703</v>
      </c>
    </row>
    <row r="10547" spans="1:4" x14ac:dyDescent="0.25">
      <c r="A10547" t="s">
        <v>1166</v>
      </c>
      <c r="B10547" t="s">
        <v>1235</v>
      </c>
      <c r="C10547" t="s">
        <v>1083</v>
      </c>
      <c r="D10547" t="b">
        <v>0</v>
      </c>
    </row>
    <row r="10548" spans="1:4" x14ac:dyDescent="0.25">
      <c r="A10548" t="s">
        <v>1166</v>
      </c>
      <c r="B10548" t="s">
        <v>1235</v>
      </c>
      <c r="C10548" t="s">
        <v>4726</v>
      </c>
      <c r="D10548" t="b">
        <v>0</v>
      </c>
    </row>
    <row r="10549" spans="1:4" x14ac:dyDescent="0.25">
      <c r="A10549" t="s">
        <v>1166</v>
      </c>
      <c r="B10549" t="s">
        <v>1235</v>
      </c>
      <c r="C10549" t="s">
        <v>4727</v>
      </c>
      <c r="D10549" t="b">
        <v>0</v>
      </c>
    </row>
    <row r="10550" spans="1:4" x14ac:dyDescent="0.25">
      <c r="A10550" t="s">
        <v>1166</v>
      </c>
      <c r="B10550" t="s">
        <v>1235</v>
      </c>
      <c r="C10550" t="s">
        <v>4728</v>
      </c>
      <c r="D10550" t="b">
        <v>0</v>
      </c>
    </row>
    <row r="10551" spans="1:4" x14ac:dyDescent="0.25">
      <c r="A10551" t="s">
        <v>1166</v>
      </c>
      <c r="B10551" t="s">
        <v>1235</v>
      </c>
      <c r="C10551" t="s">
        <v>2454</v>
      </c>
      <c r="D10551" t="b">
        <v>0</v>
      </c>
    </row>
    <row r="10552" spans="1:4" x14ac:dyDescent="0.25">
      <c r="A10552" t="s">
        <v>1166</v>
      </c>
      <c r="B10552" t="s">
        <v>1235</v>
      </c>
      <c r="C10552" t="s">
        <v>4729</v>
      </c>
      <c r="D10552">
        <v>0</v>
      </c>
    </row>
    <row r="10553" spans="1:4" x14ac:dyDescent="0.25">
      <c r="A10553" t="s">
        <v>1166</v>
      </c>
      <c r="B10553" t="s">
        <v>1235</v>
      </c>
      <c r="C10553" t="s">
        <v>4730</v>
      </c>
      <c r="D10553">
        <v>0</v>
      </c>
    </row>
    <row r="10554" spans="1:4" x14ac:dyDescent="0.25">
      <c r="A10554" t="s">
        <v>1166</v>
      </c>
      <c r="B10554" t="s">
        <v>1235</v>
      </c>
      <c r="C10554" t="s">
        <v>4731</v>
      </c>
      <c r="D10554">
        <v>0</v>
      </c>
    </row>
    <row r="10555" spans="1:4" x14ac:dyDescent="0.25">
      <c r="A10555" t="s">
        <v>1166</v>
      </c>
      <c r="B10555" t="s">
        <v>1235</v>
      </c>
      <c r="C10555" t="s">
        <v>1046</v>
      </c>
      <c r="D10555">
        <v>0</v>
      </c>
    </row>
    <row r="10556" spans="1:4" x14ac:dyDescent="0.25">
      <c r="A10556" t="s">
        <v>1166</v>
      </c>
      <c r="B10556" t="s">
        <v>1235</v>
      </c>
      <c r="C10556" t="s">
        <v>9</v>
      </c>
      <c r="D10556">
        <v>0</v>
      </c>
    </row>
    <row r="10557" spans="1:4" x14ac:dyDescent="0.25">
      <c r="A10557" t="s">
        <v>1166</v>
      </c>
      <c r="B10557" t="s">
        <v>1235</v>
      </c>
      <c r="C10557" t="s">
        <v>4733</v>
      </c>
      <c r="D10557">
        <v>0</v>
      </c>
    </row>
    <row r="10558" spans="1:4" x14ac:dyDescent="0.25">
      <c r="A10558" t="s">
        <v>1166</v>
      </c>
      <c r="B10558" t="s">
        <v>1235</v>
      </c>
      <c r="C10558" t="s">
        <v>4734</v>
      </c>
      <c r="D10558">
        <v>0</v>
      </c>
    </row>
    <row r="10559" spans="1:4" x14ac:dyDescent="0.25">
      <c r="A10559" t="s">
        <v>1166</v>
      </c>
      <c r="B10559" t="s">
        <v>1235</v>
      </c>
      <c r="C10559" t="s">
        <v>4735</v>
      </c>
      <c r="D10559">
        <v>0</v>
      </c>
    </row>
    <row r="10560" spans="1:4" x14ac:dyDescent="0.25">
      <c r="A10560" t="s">
        <v>1166</v>
      </c>
      <c r="B10560" t="s">
        <v>1235</v>
      </c>
      <c r="C10560" t="s">
        <v>1081</v>
      </c>
      <c r="D10560" t="s">
        <v>3111</v>
      </c>
    </row>
    <row r="10561" spans="1:4" x14ac:dyDescent="0.25">
      <c r="A10561" t="s">
        <v>1169</v>
      </c>
      <c r="B10561" t="s">
        <v>2230</v>
      </c>
      <c r="C10561" t="s">
        <v>4725</v>
      </c>
      <c r="D10561">
        <v>704</v>
      </c>
    </row>
    <row r="10562" spans="1:4" x14ac:dyDescent="0.25">
      <c r="A10562" t="s">
        <v>1169</v>
      </c>
      <c r="B10562" t="s">
        <v>2230</v>
      </c>
      <c r="C10562" t="s">
        <v>1083</v>
      </c>
      <c r="D10562" t="b">
        <v>0</v>
      </c>
    </row>
    <row r="10563" spans="1:4" x14ac:dyDescent="0.25">
      <c r="A10563" t="s">
        <v>1169</v>
      </c>
      <c r="B10563" t="s">
        <v>2230</v>
      </c>
      <c r="C10563" t="s">
        <v>4726</v>
      </c>
      <c r="D10563" t="b">
        <v>0</v>
      </c>
    </row>
    <row r="10564" spans="1:4" x14ac:dyDescent="0.25">
      <c r="A10564" t="s">
        <v>1169</v>
      </c>
      <c r="B10564" t="s">
        <v>2230</v>
      </c>
      <c r="C10564" t="s">
        <v>4727</v>
      </c>
      <c r="D10564" t="b">
        <v>0</v>
      </c>
    </row>
    <row r="10565" spans="1:4" x14ac:dyDescent="0.25">
      <c r="A10565" t="s">
        <v>1169</v>
      </c>
      <c r="B10565" t="s">
        <v>2230</v>
      </c>
      <c r="C10565" t="s">
        <v>4728</v>
      </c>
      <c r="D10565" t="b">
        <v>0</v>
      </c>
    </row>
    <row r="10566" spans="1:4" x14ac:dyDescent="0.25">
      <c r="A10566" t="s">
        <v>1169</v>
      </c>
      <c r="B10566" t="s">
        <v>2230</v>
      </c>
      <c r="C10566" t="s">
        <v>2454</v>
      </c>
      <c r="D10566" t="b">
        <v>0</v>
      </c>
    </row>
    <row r="10567" spans="1:4" x14ac:dyDescent="0.25">
      <c r="A10567" t="s">
        <v>1169</v>
      </c>
      <c r="B10567" t="s">
        <v>2230</v>
      </c>
      <c r="C10567" t="s">
        <v>4729</v>
      </c>
      <c r="D10567">
        <v>0</v>
      </c>
    </row>
    <row r="10568" spans="1:4" x14ac:dyDescent="0.25">
      <c r="A10568" t="s">
        <v>1169</v>
      </c>
      <c r="B10568" t="s">
        <v>2230</v>
      </c>
      <c r="C10568" t="s">
        <v>4730</v>
      </c>
      <c r="D10568">
        <v>0</v>
      </c>
    </row>
    <row r="10569" spans="1:4" x14ac:dyDescent="0.25">
      <c r="A10569" t="s">
        <v>1169</v>
      </c>
      <c r="B10569" t="s">
        <v>2230</v>
      </c>
      <c r="C10569" t="s">
        <v>4731</v>
      </c>
      <c r="D10569">
        <v>0</v>
      </c>
    </row>
    <row r="10570" spans="1:4" x14ac:dyDescent="0.25">
      <c r="A10570" t="s">
        <v>1169</v>
      </c>
      <c r="B10570" t="s">
        <v>2230</v>
      </c>
      <c r="C10570" t="s">
        <v>1046</v>
      </c>
      <c r="D10570">
        <v>0</v>
      </c>
    </row>
    <row r="10571" spans="1:4" x14ac:dyDescent="0.25">
      <c r="A10571" t="s">
        <v>1169</v>
      </c>
      <c r="B10571" t="s">
        <v>2230</v>
      </c>
      <c r="C10571" t="s">
        <v>9</v>
      </c>
      <c r="D10571">
        <v>0</v>
      </c>
    </row>
    <row r="10572" spans="1:4" x14ac:dyDescent="0.25">
      <c r="A10572" t="s">
        <v>1169</v>
      </c>
      <c r="B10572" t="s">
        <v>2230</v>
      </c>
      <c r="C10572" t="s">
        <v>4733</v>
      </c>
      <c r="D10572">
        <v>0</v>
      </c>
    </row>
    <row r="10573" spans="1:4" x14ac:dyDescent="0.25">
      <c r="A10573" t="s">
        <v>1169</v>
      </c>
      <c r="B10573" t="s">
        <v>2230</v>
      </c>
      <c r="C10573" t="s">
        <v>4734</v>
      </c>
      <c r="D10573">
        <v>0</v>
      </c>
    </row>
    <row r="10574" spans="1:4" x14ac:dyDescent="0.25">
      <c r="A10574" t="s">
        <v>1169</v>
      </c>
      <c r="B10574" t="s">
        <v>2230</v>
      </c>
      <c r="C10574" t="s">
        <v>4735</v>
      </c>
      <c r="D10574">
        <v>0</v>
      </c>
    </row>
    <row r="10575" spans="1:4" x14ac:dyDescent="0.25">
      <c r="A10575" t="s">
        <v>1169</v>
      </c>
      <c r="B10575" t="s">
        <v>2230</v>
      </c>
      <c r="C10575" t="s">
        <v>1081</v>
      </c>
      <c r="D10575" t="s">
        <v>3111</v>
      </c>
    </row>
    <row r="10576" spans="1:4" x14ac:dyDescent="0.25">
      <c r="A10576" t="s">
        <v>1169</v>
      </c>
      <c r="B10576" t="s">
        <v>2248</v>
      </c>
      <c r="C10576" t="s">
        <v>4725</v>
      </c>
      <c r="D10576">
        <v>705</v>
      </c>
    </row>
    <row r="10577" spans="1:4" x14ac:dyDescent="0.25">
      <c r="A10577" t="s">
        <v>1169</v>
      </c>
      <c r="B10577" t="s">
        <v>2248</v>
      </c>
      <c r="C10577" t="s">
        <v>1083</v>
      </c>
      <c r="D10577" t="b">
        <v>0</v>
      </c>
    </row>
    <row r="10578" spans="1:4" x14ac:dyDescent="0.25">
      <c r="A10578" t="s">
        <v>1169</v>
      </c>
      <c r="B10578" t="s">
        <v>2248</v>
      </c>
      <c r="C10578" t="s">
        <v>4726</v>
      </c>
      <c r="D10578" t="b">
        <v>0</v>
      </c>
    </row>
    <row r="10579" spans="1:4" x14ac:dyDescent="0.25">
      <c r="A10579" t="s">
        <v>1169</v>
      </c>
      <c r="B10579" t="s">
        <v>2248</v>
      </c>
      <c r="C10579" t="s">
        <v>4727</v>
      </c>
      <c r="D10579" t="b">
        <v>0</v>
      </c>
    </row>
    <row r="10580" spans="1:4" x14ac:dyDescent="0.25">
      <c r="A10580" t="s">
        <v>1169</v>
      </c>
      <c r="B10580" t="s">
        <v>2248</v>
      </c>
      <c r="C10580" t="s">
        <v>4728</v>
      </c>
      <c r="D10580" t="b">
        <v>0</v>
      </c>
    </row>
    <row r="10581" spans="1:4" x14ac:dyDescent="0.25">
      <c r="A10581" t="s">
        <v>1169</v>
      </c>
      <c r="B10581" t="s">
        <v>2248</v>
      </c>
      <c r="C10581" t="s">
        <v>2454</v>
      </c>
      <c r="D10581" t="b">
        <v>0</v>
      </c>
    </row>
    <row r="10582" spans="1:4" x14ac:dyDescent="0.25">
      <c r="A10582" t="s">
        <v>1169</v>
      </c>
      <c r="B10582" t="s">
        <v>2248</v>
      </c>
      <c r="C10582" t="s">
        <v>4729</v>
      </c>
      <c r="D10582">
        <v>0</v>
      </c>
    </row>
    <row r="10583" spans="1:4" x14ac:dyDescent="0.25">
      <c r="A10583" t="s">
        <v>1169</v>
      </c>
      <c r="B10583" t="s">
        <v>2248</v>
      </c>
      <c r="C10583" t="s">
        <v>4730</v>
      </c>
      <c r="D10583">
        <v>0</v>
      </c>
    </row>
    <row r="10584" spans="1:4" x14ac:dyDescent="0.25">
      <c r="A10584" t="s">
        <v>1169</v>
      </c>
      <c r="B10584" t="s">
        <v>2248</v>
      </c>
      <c r="C10584" t="s">
        <v>4731</v>
      </c>
      <c r="D10584">
        <v>0</v>
      </c>
    </row>
    <row r="10585" spans="1:4" x14ac:dyDescent="0.25">
      <c r="A10585" t="s">
        <v>1169</v>
      </c>
      <c r="B10585" t="s">
        <v>2248</v>
      </c>
      <c r="C10585" t="s">
        <v>1046</v>
      </c>
      <c r="D10585">
        <v>0</v>
      </c>
    </row>
    <row r="10586" spans="1:4" x14ac:dyDescent="0.25">
      <c r="A10586" t="s">
        <v>1169</v>
      </c>
      <c r="B10586" t="s">
        <v>2248</v>
      </c>
      <c r="C10586" t="s">
        <v>9</v>
      </c>
      <c r="D10586">
        <v>0</v>
      </c>
    </row>
    <row r="10587" spans="1:4" x14ac:dyDescent="0.25">
      <c r="A10587" t="s">
        <v>1169</v>
      </c>
      <c r="B10587" t="s">
        <v>2248</v>
      </c>
      <c r="C10587" t="s">
        <v>4733</v>
      </c>
      <c r="D10587">
        <v>0</v>
      </c>
    </row>
    <row r="10588" spans="1:4" x14ac:dyDescent="0.25">
      <c r="A10588" t="s">
        <v>1169</v>
      </c>
      <c r="B10588" t="s">
        <v>2248</v>
      </c>
      <c r="C10588" t="s">
        <v>4734</v>
      </c>
      <c r="D10588">
        <v>0</v>
      </c>
    </row>
    <row r="10589" spans="1:4" x14ac:dyDescent="0.25">
      <c r="A10589" t="s">
        <v>1169</v>
      </c>
      <c r="B10589" t="s">
        <v>2248</v>
      </c>
      <c r="C10589" t="s">
        <v>4735</v>
      </c>
      <c r="D10589">
        <v>0</v>
      </c>
    </row>
    <row r="10590" spans="1:4" x14ac:dyDescent="0.25">
      <c r="A10590" t="s">
        <v>1169</v>
      </c>
      <c r="B10590" t="s">
        <v>2248</v>
      </c>
      <c r="C10590" t="s">
        <v>1081</v>
      </c>
      <c r="D10590" t="s">
        <v>3111</v>
      </c>
    </row>
    <row r="10591" spans="1:4" x14ac:dyDescent="0.25">
      <c r="A10591" t="s">
        <v>1169</v>
      </c>
      <c r="B10591" t="s">
        <v>2250</v>
      </c>
      <c r="C10591" t="s">
        <v>4725</v>
      </c>
      <c r="D10591">
        <v>706</v>
      </c>
    </row>
    <row r="10592" spans="1:4" x14ac:dyDescent="0.25">
      <c r="A10592" t="s">
        <v>1169</v>
      </c>
      <c r="B10592" t="s">
        <v>2250</v>
      </c>
      <c r="C10592" t="s">
        <v>1083</v>
      </c>
      <c r="D10592" t="b">
        <v>0</v>
      </c>
    </row>
    <row r="10593" spans="1:4" x14ac:dyDescent="0.25">
      <c r="A10593" t="s">
        <v>1169</v>
      </c>
      <c r="B10593" t="s">
        <v>2250</v>
      </c>
      <c r="C10593" t="s">
        <v>4726</v>
      </c>
      <c r="D10593" t="b">
        <v>0</v>
      </c>
    </row>
    <row r="10594" spans="1:4" x14ac:dyDescent="0.25">
      <c r="A10594" t="s">
        <v>1169</v>
      </c>
      <c r="B10594" t="s">
        <v>2250</v>
      </c>
      <c r="C10594" t="s">
        <v>4727</v>
      </c>
      <c r="D10594" t="b">
        <v>0</v>
      </c>
    </row>
    <row r="10595" spans="1:4" x14ac:dyDescent="0.25">
      <c r="A10595" t="s">
        <v>1169</v>
      </c>
      <c r="B10595" t="s">
        <v>2250</v>
      </c>
      <c r="C10595" t="s">
        <v>4728</v>
      </c>
      <c r="D10595" t="b">
        <v>0</v>
      </c>
    </row>
    <row r="10596" spans="1:4" x14ac:dyDescent="0.25">
      <c r="A10596" t="s">
        <v>1169</v>
      </c>
      <c r="B10596" t="s">
        <v>2250</v>
      </c>
      <c r="C10596" t="s">
        <v>2454</v>
      </c>
      <c r="D10596" t="b">
        <v>0</v>
      </c>
    </row>
    <row r="10597" spans="1:4" x14ac:dyDescent="0.25">
      <c r="A10597" t="s">
        <v>1169</v>
      </c>
      <c r="B10597" t="s">
        <v>2250</v>
      </c>
      <c r="C10597" t="s">
        <v>4729</v>
      </c>
      <c r="D10597">
        <v>0</v>
      </c>
    </row>
    <row r="10598" spans="1:4" x14ac:dyDescent="0.25">
      <c r="A10598" t="s">
        <v>1169</v>
      </c>
      <c r="B10598" t="s">
        <v>2250</v>
      </c>
      <c r="C10598" t="s">
        <v>4730</v>
      </c>
      <c r="D10598">
        <v>0</v>
      </c>
    </row>
    <row r="10599" spans="1:4" x14ac:dyDescent="0.25">
      <c r="A10599" t="s">
        <v>1169</v>
      </c>
      <c r="B10599" t="s">
        <v>2250</v>
      </c>
      <c r="C10599" t="s">
        <v>4731</v>
      </c>
      <c r="D10599">
        <v>0</v>
      </c>
    </row>
    <row r="10600" spans="1:4" x14ac:dyDescent="0.25">
      <c r="A10600" t="s">
        <v>1169</v>
      </c>
      <c r="B10600" t="s">
        <v>2250</v>
      </c>
      <c r="C10600" t="s">
        <v>1046</v>
      </c>
      <c r="D10600">
        <v>0</v>
      </c>
    </row>
    <row r="10601" spans="1:4" x14ac:dyDescent="0.25">
      <c r="A10601" t="s">
        <v>1169</v>
      </c>
      <c r="B10601" t="s">
        <v>2250</v>
      </c>
      <c r="C10601" t="s">
        <v>9</v>
      </c>
      <c r="D10601">
        <v>0</v>
      </c>
    </row>
    <row r="10602" spans="1:4" x14ac:dyDescent="0.25">
      <c r="A10602" t="s">
        <v>1169</v>
      </c>
      <c r="B10602" t="s">
        <v>2250</v>
      </c>
      <c r="C10602" t="s">
        <v>4733</v>
      </c>
      <c r="D10602">
        <v>0</v>
      </c>
    </row>
    <row r="10603" spans="1:4" x14ac:dyDescent="0.25">
      <c r="A10603" t="s">
        <v>1169</v>
      </c>
      <c r="B10603" t="s">
        <v>2250</v>
      </c>
      <c r="C10603" t="s">
        <v>4734</v>
      </c>
      <c r="D10603">
        <v>0</v>
      </c>
    </row>
    <row r="10604" spans="1:4" x14ac:dyDescent="0.25">
      <c r="A10604" t="s">
        <v>1169</v>
      </c>
      <c r="B10604" t="s">
        <v>2250</v>
      </c>
      <c r="C10604" t="s">
        <v>4735</v>
      </c>
      <c r="D10604">
        <v>0</v>
      </c>
    </row>
    <row r="10605" spans="1:4" x14ac:dyDescent="0.25">
      <c r="A10605" t="s">
        <v>1169</v>
      </c>
      <c r="B10605" t="s">
        <v>2250</v>
      </c>
      <c r="C10605" t="s">
        <v>1081</v>
      </c>
      <c r="D10605" t="s">
        <v>3111</v>
      </c>
    </row>
    <row r="10606" spans="1:4" x14ac:dyDescent="0.25">
      <c r="A10606" t="s">
        <v>1169</v>
      </c>
      <c r="B10606" t="s">
        <v>2251</v>
      </c>
      <c r="C10606" t="s">
        <v>4725</v>
      </c>
      <c r="D10606">
        <v>707</v>
      </c>
    </row>
    <row r="10607" spans="1:4" x14ac:dyDescent="0.25">
      <c r="A10607" t="s">
        <v>1169</v>
      </c>
      <c r="B10607" t="s">
        <v>2251</v>
      </c>
      <c r="C10607" t="s">
        <v>1083</v>
      </c>
      <c r="D10607" t="b">
        <v>0</v>
      </c>
    </row>
    <row r="10608" spans="1:4" x14ac:dyDescent="0.25">
      <c r="A10608" t="s">
        <v>1169</v>
      </c>
      <c r="B10608" t="s">
        <v>2251</v>
      </c>
      <c r="C10608" t="s">
        <v>4726</v>
      </c>
      <c r="D10608" t="b">
        <v>0</v>
      </c>
    </row>
    <row r="10609" spans="1:4" x14ac:dyDescent="0.25">
      <c r="A10609" t="s">
        <v>1169</v>
      </c>
      <c r="B10609" t="s">
        <v>2251</v>
      </c>
      <c r="C10609" t="s">
        <v>4727</v>
      </c>
      <c r="D10609" t="b">
        <v>0</v>
      </c>
    </row>
    <row r="10610" spans="1:4" x14ac:dyDescent="0.25">
      <c r="A10610" t="s">
        <v>1169</v>
      </c>
      <c r="B10610" t="s">
        <v>2251</v>
      </c>
      <c r="C10610" t="s">
        <v>4728</v>
      </c>
      <c r="D10610" t="b">
        <v>0</v>
      </c>
    </row>
    <row r="10611" spans="1:4" x14ac:dyDescent="0.25">
      <c r="A10611" t="s">
        <v>1169</v>
      </c>
      <c r="B10611" t="s">
        <v>2251</v>
      </c>
      <c r="C10611" t="s">
        <v>2454</v>
      </c>
      <c r="D10611" t="b">
        <v>0</v>
      </c>
    </row>
    <row r="10612" spans="1:4" x14ac:dyDescent="0.25">
      <c r="A10612" t="s">
        <v>1169</v>
      </c>
      <c r="B10612" t="s">
        <v>2251</v>
      </c>
      <c r="C10612" t="s">
        <v>4729</v>
      </c>
      <c r="D10612">
        <v>0</v>
      </c>
    </row>
    <row r="10613" spans="1:4" x14ac:dyDescent="0.25">
      <c r="A10613" t="s">
        <v>1169</v>
      </c>
      <c r="B10613" t="s">
        <v>2251</v>
      </c>
      <c r="C10613" t="s">
        <v>4730</v>
      </c>
      <c r="D10613">
        <v>0</v>
      </c>
    </row>
    <row r="10614" spans="1:4" x14ac:dyDescent="0.25">
      <c r="A10614" t="s">
        <v>1169</v>
      </c>
      <c r="B10614" t="s">
        <v>2251</v>
      </c>
      <c r="C10614" t="s">
        <v>4731</v>
      </c>
      <c r="D10614">
        <v>0</v>
      </c>
    </row>
    <row r="10615" spans="1:4" x14ac:dyDescent="0.25">
      <c r="A10615" t="s">
        <v>1169</v>
      </c>
      <c r="B10615" t="s">
        <v>2251</v>
      </c>
      <c r="C10615" t="s">
        <v>1046</v>
      </c>
      <c r="D10615">
        <v>0</v>
      </c>
    </row>
    <row r="10616" spans="1:4" x14ac:dyDescent="0.25">
      <c r="A10616" t="s">
        <v>1169</v>
      </c>
      <c r="B10616" t="s">
        <v>2251</v>
      </c>
      <c r="C10616" t="s">
        <v>9</v>
      </c>
      <c r="D10616">
        <v>0</v>
      </c>
    </row>
    <row r="10617" spans="1:4" x14ac:dyDescent="0.25">
      <c r="A10617" t="s">
        <v>1169</v>
      </c>
      <c r="B10617" t="s">
        <v>2251</v>
      </c>
      <c r="C10617" t="s">
        <v>4733</v>
      </c>
      <c r="D10617">
        <v>0</v>
      </c>
    </row>
    <row r="10618" spans="1:4" x14ac:dyDescent="0.25">
      <c r="A10618" t="s">
        <v>1169</v>
      </c>
      <c r="B10618" t="s">
        <v>2251</v>
      </c>
      <c r="C10618" t="s">
        <v>4734</v>
      </c>
      <c r="D10618">
        <v>0</v>
      </c>
    </row>
    <row r="10619" spans="1:4" x14ac:dyDescent="0.25">
      <c r="A10619" t="s">
        <v>1169</v>
      </c>
      <c r="B10619" t="s">
        <v>2251</v>
      </c>
      <c r="C10619" t="s">
        <v>4735</v>
      </c>
      <c r="D10619">
        <v>0</v>
      </c>
    </row>
    <row r="10620" spans="1:4" x14ac:dyDescent="0.25">
      <c r="A10620" t="s">
        <v>1169</v>
      </c>
      <c r="B10620" t="s">
        <v>2251</v>
      </c>
      <c r="C10620" t="s">
        <v>1081</v>
      </c>
      <c r="D10620" t="s">
        <v>3111</v>
      </c>
    </row>
    <row r="10621" spans="1:4" x14ac:dyDescent="0.25">
      <c r="A10621" t="s">
        <v>1169</v>
      </c>
      <c r="B10621" t="s">
        <v>2253</v>
      </c>
      <c r="C10621" t="s">
        <v>4725</v>
      </c>
      <c r="D10621">
        <v>708</v>
      </c>
    </row>
    <row r="10622" spans="1:4" x14ac:dyDescent="0.25">
      <c r="A10622" t="s">
        <v>1169</v>
      </c>
      <c r="B10622" t="s">
        <v>2253</v>
      </c>
      <c r="C10622" t="s">
        <v>1083</v>
      </c>
      <c r="D10622" t="b">
        <v>0</v>
      </c>
    </row>
    <row r="10623" spans="1:4" x14ac:dyDescent="0.25">
      <c r="A10623" t="s">
        <v>1169</v>
      </c>
      <c r="B10623" t="s">
        <v>2253</v>
      </c>
      <c r="C10623" t="s">
        <v>4726</v>
      </c>
      <c r="D10623" t="b">
        <v>0</v>
      </c>
    </row>
    <row r="10624" spans="1:4" x14ac:dyDescent="0.25">
      <c r="A10624" t="s">
        <v>1169</v>
      </c>
      <c r="B10624" t="s">
        <v>2253</v>
      </c>
      <c r="C10624" t="s">
        <v>4727</v>
      </c>
      <c r="D10624" t="b">
        <v>0</v>
      </c>
    </row>
    <row r="10625" spans="1:4" x14ac:dyDescent="0.25">
      <c r="A10625" t="s">
        <v>1169</v>
      </c>
      <c r="B10625" t="s">
        <v>2253</v>
      </c>
      <c r="C10625" t="s">
        <v>4728</v>
      </c>
      <c r="D10625" t="b">
        <v>0</v>
      </c>
    </row>
    <row r="10626" spans="1:4" x14ac:dyDescent="0.25">
      <c r="A10626" t="s">
        <v>1169</v>
      </c>
      <c r="B10626" t="s">
        <v>2253</v>
      </c>
      <c r="C10626" t="s">
        <v>2454</v>
      </c>
      <c r="D10626" t="b">
        <v>0</v>
      </c>
    </row>
    <row r="10627" spans="1:4" x14ac:dyDescent="0.25">
      <c r="A10627" t="s">
        <v>1169</v>
      </c>
      <c r="B10627" t="s">
        <v>2253</v>
      </c>
      <c r="C10627" t="s">
        <v>4729</v>
      </c>
      <c r="D10627">
        <v>0</v>
      </c>
    </row>
    <row r="10628" spans="1:4" x14ac:dyDescent="0.25">
      <c r="A10628" t="s">
        <v>1169</v>
      </c>
      <c r="B10628" t="s">
        <v>2253</v>
      </c>
      <c r="C10628" t="s">
        <v>4730</v>
      </c>
      <c r="D10628">
        <v>0</v>
      </c>
    </row>
    <row r="10629" spans="1:4" x14ac:dyDescent="0.25">
      <c r="A10629" t="s">
        <v>1169</v>
      </c>
      <c r="B10629" t="s">
        <v>2253</v>
      </c>
      <c r="C10629" t="s">
        <v>4731</v>
      </c>
      <c r="D10629">
        <v>0</v>
      </c>
    </row>
    <row r="10630" spans="1:4" x14ac:dyDescent="0.25">
      <c r="A10630" t="s">
        <v>1169</v>
      </c>
      <c r="B10630" t="s">
        <v>2253</v>
      </c>
      <c r="C10630" t="s">
        <v>1046</v>
      </c>
      <c r="D10630">
        <v>0</v>
      </c>
    </row>
    <row r="10631" spans="1:4" x14ac:dyDescent="0.25">
      <c r="A10631" t="s">
        <v>1169</v>
      </c>
      <c r="B10631" t="s">
        <v>2253</v>
      </c>
      <c r="C10631" t="s">
        <v>9</v>
      </c>
      <c r="D10631">
        <v>0</v>
      </c>
    </row>
    <row r="10632" spans="1:4" x14ac:dyDescent="0.25">
      <c r="A10632" t="s">
        <v>1169</v>
      </c>
      <c r="B10632" t="s">
        <v>2253</v>
      </c>
      <c r="C10632" t="s">
        <v>4733</v>
      </c>
      <c r="D10632">
        <v>0</v>
      </c>
    </row>
    <row r="10633" spans="1:4" x14ac:dyDescent="0.25">
      <c r="A10633" t="s">
        <v>1169</v>
      </c>
      <c r="B10633" t="s">
        <v>2253</v>
      </c>
      <c r="C10633" t="s">
        <v>4734</v>
      </c>
      <c r="D10633">
        <v>0</v>
      </c>
    </row>
    <row r="10634" spans="1:4" x14ac:dyDescent="0.25">
      <c r="A10634" t="s">
        <v>1169</v>
      </c>
      <c r="B10634" t="s">
        <v>2253</v>
      </c>
      <c r="C10634" t="s">
        <v>4735</v>
      </c>
      <c r="D10634">
        <v>0</v>
      </c>
    </row>
    <row r="10635" spans="1:4" x14ac:dyDescent="0.25">
      <c r="A10635" t="s">
        <v>1169</v>
      </c>
      <c r="B10635" t="s">
        <v>2253</v>
      </c>
      <c r="C10635" t="s">
        <v>1081</v>
      </c>
      <c r="D10635" t="s">
        <v>3111</v>
      </c>
    </row>
    <row r="10636" spans="1:4" x14ac:dyDescent="0.25">
      <c r="A10636" t="s">
        <v>1169</v>
      </c>
      <c r="B10636" t="s">
        <v>2269</v>
      </c>
      <c r="C10636" t="s">
        <v>4725</v>
      </c>
      <c r="D10636">
        <v>709</v>
      </c>
    </row>
    <row r="10637" spans="1:4" x14ac:dyDescent="0.25">
      <c r="A10637" t="s">
        <v>1169</v>
      </c>
      <c r="B10637" t="s">
        <v>2269</v>
      </c>
      <c r="C10637" t="s">
        <v>1083</v>
      </c>
      <c r="D10637" t="b">
        <v>0</v>
      </c>
    </row>
    <row r="10638" spans="1:4" x14ac:dyDescent="0.25">
      <c r="A10638" t="s">
        <v>1169</v>
      </c>
      <c r="B10638" t="s">
        <v>2269</v>
      </c>
      <c r="C10638" t="s">
        <v>4726</v>
      </c>
      <c r="D10638" t="b">
        <v>0</v>
      </c>
    </row>
    <row r="10639" spans="1:4" x14ac:dyDescent="0.25">
      <c r="A10639" t="s">
        <v>1169</v>
      </c>
      <c r="B10639" t="s">
        <v>2269</v>
      </c>
      <c r="C10639" t="s">
        <v>4727</v>
      </c>
      <c r="D10639" t="b">
        <v>0</v>
      </c>
    </row>
    <row r="10640" spans="1:4" x14ac:dyDescent="0.25">
      <c r="A10640" t="s">
        <v>1169</v>
      </c>
      <c r="B10640" t="s">
        <v>2269</v>
      </c>
      <c r="C10640" t="s">
        <v>4728</v>
      </c>
      <c r="D10640" t="b">
        <v>0</v>
      </c>
    </row>
    <row r="10641" spans="1:4" x14ac:dyDescent="0.25">
      <c r="A10641" t="s">
        <v>1169</v>
      </c>
      <c r="B10641" t="s">
        <v>2269</v>
      </c>
      <c r="C10641" t="s">
        <v>2454</v>
      </c>
      <c r="D10641" t="b">
        <v>0</v>
      </c>
    </row>
    <row r="10642" spans="1:4" x14ac:dyDescent="0.25">
      <c r="A10642" t="s">
        <v>1169</v>
      </c>
      <c r="B10642" t="s">
        <v>2269</v>
      </c>
      <c r="C10642" t="s">
        <v>4729</v>
      </c>
      <c r="D10642">
        <v>0</v>
      </c>
    </row>
    <row r="10643" spans="1:4" x14ac:dyDescent="0.25">
      <c r="A10643" t="s">
        <v>1169</v>
      </c>
      <c r="B10643" t="s">
        <v>2269</v>
      </c>
      <c r="C10643" t="s">
        <v>4730</v>
      </c>
      <c r="D10643">
        <v>0</v>
      </c>
    </row>
    <row r="10644" spans="1:4" x14ac:dyDescent="0.25">
      <c r="A10644" t="s">
        <v>1169</v>
      </c>
      <c r="B10644" t="s">
        <v>2269</v>
      </c>
      <c r="C10644" t="s">
        <v>4731</v>
      </c>
      <c r="D10644">
        <v>0</v>
      </c>
    </row>
    <row r="10645" spans="1:4" x14ac:dyDescent="0.25">
      <c r="A10645" t="s">
        <v>1169</v>
      </c>
      <c r="B10645" t="s">
        <v>2269</v>
      </c>
      <c r="C10645" t="s">
        <v>1046</v>
      </c>
      <c r="D10645">
        <v>0</v>
      </c>
    </row>
    <row r="10646" spans="1:4" x14ac:dyDescent="0.25">
      <c r="A10646" t="s">
        <v>1169</v>
      </c>
      <c r="B10646" t="s">
        <v>2269</v>
      </c>
      <c r="C10646" t="s">
        <v>9</v>
      </c>
      <c r="D10646">
        <v>0</v>
      </c>
    </row>
    <row r="10647" spans="1:4" x14ac:dyDescent="0.25">
      <c r="A10647" t="s">
        <v>1169</v>
      </c>
      <c r="B10647" t="s">
        <v>2269</v>
      </c>
      <c r="C10647" t="s">
        <v>4733</v>
      </c>
      <c r="D10647">
        <v>0</v>
      </c>
    </row>
    <row r="10648" spans="1:4" x14ac:dyDescent="0.25">
      <c r="A10648" t="s">
        <v>1169</v>
      </c>
      <c r="B10648" t="s">
        <v>2269</v>
      </c>
      <c r="C10648" t="s">
        <v>4734</v>
      </c>
      <c r="D10648">
        <v>0</v>
      </c>
    </row>
    <row r="10649" spans="1:4" x14ac:dyDescent="0.25">
      <c r="A10649" t="s">
        <v>1169</v>
      </c>
      <c r="B10649" t="s">
        <v>2269</v>
      </c>
      <c r="C10649" t="s">
        <v>4735</v>
      </c>
      <c r="D10649">
        <v>0</v>
      </c>
    </row>
    <row r="10650" spans="1:4" x14ac:dyDescent="0.25">
      <c r="A10650" t="s">
        <v>1169</v>
      </c>
      <c r="B10650" t="s">
        <v>2269</v>
      </c>
      <c r="C10650" t="s">
        <v>1081</v>
      </c>
      <c r="D10650" t="s">
        <v>3111</v>
      </c>
    </row>
    <row r="10651" spans="1:4" x14ac:dyDescent="0.25">
      <c r="A10651" t="s">
        <v>1169</v>
      </c>
      <c r="B10651" t="s">
        <v>2270</v>
      </c>
      <c r="C10651" t="s">
        <v>4725</v>
      </c>
      <c r="D10651">
        <v>710</v>
      </c>
    </row>
    <row r="10652" spans="1:4" x14ac:dyDescent="0.25">
      <c r="A10652" t="s">
        <v>1169</v>
      </c>
      <c r="B10652" t="s">
        <v>2270</v>
      </c>
      <c r="C10652" t="s">
        <v>1083</v>
      </c>
      <c r="D10652" t="b">
        <v>0</v>
      </c>
    </row>
    <row r="10653" spans="1:4" x14ac:dyDescent="0.25">
      <c r="A10653" t="s">
        <v>1169</v>
      </c>
      <c r="B10653" t="s">
        <v>2270</v>
      </c>
      <c r="C10653" t="s">
        <v>4726</v>
      </c>
      <c r="D10653" t="b">
        <v>0</v>
      </c>
    </row>
    <row r="10654" spans="1:4" x14ac:dyDescent="0.25">
      <c r="A10654" t="s">
        <v>1169</v>
      </c>
      <c r="B10654" t="s">
        <v>2270</v>
      </c>
      <c r="C10654" t="s">
        <v>4727</v>
      </c>
      <c r="D10654" t="b">
        <v>0</v>
      </c>
    </row>
    <row r="10655" spans="1:4" x14ac:dyDescent="0.25">
      <c r="A10655" t="s">
        <v>1169</v>
      </c>
      <c r="B10655" t="s">
        <v>2270</v>
      </c>
      <c r="C10655" t="s">
        <v>4728</v>
      </c>
      <c r="D10655" t="b">
        <v>0</v>
      </c>
    </row>
    <row r="10656" spans="1:4" x14ac:dyDescent="0.25">
      <c r="A10656" t="s">
        <v>1169</v>
      </c>
      <c r="B10656" t="s">
        <v>2270</v>
      </c>
      <c r="C10656" t="s">
        <v>2454</v>
      </c>
      <c r="D10656" t="b">
        <v>0</v>
      </c>
    </row>
    <row r="10657" spans="1:4" x14ac:dyDescent="0.25">
      <c r="A10657" t="s">
        <v>1169</v>
      </c>
      <c r="B10657" t="s">
        <v>2270</v>
      </c>
      <c r="C10657" t="s">
        <v>4729</v>
      </c>
      <c r="D10657">
        <v>0</v>
      </c>
    </row>
    <row r="10658" spans="1:4" x14ac:dyDescent="0.25">
      <c r="A10658" t="s">
        <v>1169</v>
      </c>
      <c r="B10658" t="s">
        <v>2270</v>
      </c>
      <c r="C10658" t="s">
        <v>4730</v>
      </c>
      <c r="D10658">
        <v>0</v>
      </c>
    </row>
    <row r="10659" spans="1:4" x14ac:dyDescent="0.25">
      <c r="A10659" t="s">
        <v>1169</v>
      </c>
      <c r="B10659" t="s">
        <v>2270</v>
      </c>
      <c r="C10659" t="s">
        <v>4731</v>
      </c>
      <c r="D10659">
        <v>0</v>
      </c>
    </row>
    <row r="10660" spans="1:4" x14ac:dyDescent="0.25">
      <c r="A10660" t="s">
        <v>1169</v>
      </c>
      <c r="B10660" t="s">
        <v>2270</v>
      </c>
      <c r="C10660" t="s">
        <v>1046</v>
      </c>
      <c r="D10660">
        <v>0</v>
      </c>
    </row>
    <row r="10661" spans="1:4" x14ac:dyDescent="0.25">
      <c r="A10661" t="s">
        <v>1169</v>
      </c>
      <c r="B10661" t="s">
        <v>2270</v>
      </c>
      <c r="C10661" t="s">
        <v>9</v>
      </c>
      <c r="D10661">
        <v>0</v>
      </c>
    </row>
    <row r="10662" spans="1:4" x14ac:dyDescent="0.25">
      <c r="A10662" t="s">
        <v>1169</v>
      </c>
      <c r="B10662" t="s">
        <v>2270</v>
      </c>
      <c r="C10662" t="s">
        <v>4733</v>
      </c>
      <c r="D10662">
        <v>0</v>
      </c>
    </row>
    <row r="10663" spans="1:4" x14ac:dyDescent="0.25">
      <c r="A10663" t="s">
        <v>1169</v>
      </c>
      <c r="B10663" t="s">
        <v>2270</v>
      </c>
      <c r="C10663" t="s">
        <v>4734</v>
      </c>
      <c r="D10663">
        <v>0</v>
      </c>
    </row>
    <row r="10664" spans="1:4" x14ac:dyDescent="0.25">
      <c r="A10664" t="s">
        <v>1169</v>
      </c>
      <c r="B10664" t="s">
        <v>2270</v>
      </c>
      <c r="C10664" t="s">
        <v>4735</v>
      </c>
      <c r="D10664">
        <v>0</v>
      </c>
    </row>
    <row r="10665" spans="1:4" x14ac:dyDescent="0.25">
      <c r="A10665" t="s">
        <v>1169</v>
      </c>
      <c r="B10665" t="s">
        <v>2270</v>
      </c>
      <c r="C10665" t="s">
        <v>1081</v>
      </c>
      <c r="D10665" t="s">
        <v>3111</v>
      </c>
    </row>
    <row r="10666" spans="1:4" x14ac:dyDescent="0.25">
      <c r="A10666" t="s">
        <v>1169</v>
      </c>
      <c r="B10666" t="s">
        <v>2271</v>
      </c>
      <c r="C10666" t="s">
        <v>4725</v>
      </c>
      <c r="D10666">
        <v>711</v>
      </c>
    </row>
    <row r="10667" spans="1:4" x14ac:dyDescent="0.25">
      <c r="A10667" t="s">
        <v>1169</v>
      </c>
      <c r="B10667" t="s">
        <v>2271</v>
      </c>
      <c r="C10667" t="s">
        <v>1083</v>
      </c>
      <c r="D10667" t="b">
        <v>0</v>
      </c>
    </row>
    <row r="10668" spans="1:4" x14ac:dyDescent="0.25">
      <c r="A10668" t="s">
        <v>1169</v>
      </c>
      <c r="B10668" t="s">
        <v>2271</v>
      </c>
      <c r="C10668" t="s">
        <v>4726</v>
      </c>
      <c r="D10668" t="b">
        <v>0</v>
      </c>
    </row>
    <row r="10669" spans="1:4" x14ac:dyDescent="0.25">
      <c r="A10669" t="s">
        <v>1169</v>
      </c>
      <c r="B10669" t="s">
        <v>2271</v>
      </c>
      <c r="C10669" t="s">
        <v>4727</v>
      </c>
      <c r="D10669" t="b">
        <v>0</v>
      </c>
    </row>
    <row r="10670" spans="1:4" x14ac:dyDescent="0.25">
      <c r="A10670" t="s">
        <v>1169</v>
      </c>
      <c r="B10670" t="s">
        <v>2271</v>
      </c>
      <c r="C10670" t="s">
        <v>4728</v>
      </c>
      <c r="D10670" t="b">
        <v>0</v>
      </c>
    </row>
    <row r="10671" spans="1:4" x14ac:dyDescent="0.25">
      <c r="A10671" t="s">
        <v>1169</v>
      </c>
      <c r="B10671" t="s">
        <v>2271</v>
      </c>
      <c r="C10671" t="s">
        <v>2454</v>
      </c>
      <c r="D10671" t="b">
        <v>0</v>
      </c>
    </row>
    <row r="10672" spans="1:4" x14ac:dyDescent="0.25">
      <c r="A10672" t="s">
        <v>1169</v>
      </c>
      <c r="B10672" t="s">
        <v>2271</v>
      </c>
      <c r="C10672" t="s">
        <v>4729</v>
      </c>
      <c r="D10672">
        <v>0</v>
      </c>
    </row>
    <row r="10673" spans="1:4" x14ac:dyDescent="0.25">
      <c r="A10673" t="s">
        <v>1169</v>
      </c>
      <c r="B10673" t="s">
        <v>2271</v>
      </c>
      <c r="C10673" t="s">
        <v>4730</v>
      </c>
      <c r="D10673">
        <v>0</v>
      </c>
    </row>
    <row r="10674" spans="1:4" x14ac:dyDescent="0.25">
      <c r="A10674" t="s">
        <v>1169</v>
      </c>
      <c r="B10674" t="s">
        <v>2271</v>
      </c>
      <c r="C10674" t="s">
        <v>4731</v>
      </c>
      <c r="D10674">
        <v>0</v>
      </c>
    </row>
    <row r="10675" spans="1:4" x14ac:dyDescent="0.25">
      <c r="A10675" t="s">
        <v>1169</v>
      </c>
      <c r="B10675" t="s">
        <v>2271</v>
      </c>
      <c r="C10675" t="s">
        <v>1046</v>
      </c>
      <c r="D10675">
        <v>0</v>
      </c>
    </row>
    <row r="10676" spans="1:4" x14ac:dyDescent="0.25">
      <c r="A10676" t="s">
        <v>1169</v>
      </c>
      <c r="B10676" t="s">
        <v>2271</v>
      </c>
      <c r="C10676" t="s">
        <v>9</v>
      </c>
      <c r="D10676">
        <v>0</v>
      </c>
    </row>
    <row r="10677" spans="1:4" x14ac:dyDescent="0.25">
      <c r="A10677" t="s">
        <v>1169</v>
      </c>
      <c r="B10677" t="s">
        <v>2271</v>
      </c>
      <c r="C10677" t="s">
        <v>4733</v>
      </c>
      <c r="D10677">
        <v>0</v>
      </c>
    </row>
    <row r="10678" spans="1:4" x14ac:dyDescent="0.25">
      <c r="A10678" t="s">
        <v>1169</v>
      </c>
      <c r="B10678" t="s">
        <v>2271</v>
      </c>
      <c r="C10678" t="s">
        <v>4734</v>
      </c>
      <c r="D10678">
        <v>0</v>
      </c>
    </row>
    <row r="10679" spans="1:4" x14ac:dyDescent="0.25">
      <c r="A10679" t="s">
        <v>1169</v>
      </c>
      <c r="B10679" t="s">
        <v>2271</v>
      </c>
      <c r="C10679" t="s">
        <v>4735</v>
      </c>
      <c r="D10679">
        <v>0</v>
      </c>
    </row>
    <row r="10680" spans="1:4" x14ac:dyDescent="0.25">
      <c r="A10680" t="s">
        <v>1169</v>
      </c>
      <c r="B10680" t="s">
        <v>2271</v>
      </c>
      <c r="C10680" t="s">
        <v>1081</v>
      </c>
      <c r="D10680" t="s">
        <v>3111</v>
      </c>
    </row>
    <row r="10681" spans="1:4" x14ac:dyDescent="0.25">
      <c r="A10681" t="s">
        <v>1169</v>
      </c>
      <c r="B10681" t="s">
        <v>2272</v>
      </c>
      <c r="C10681" t="s">
        <v>4725</v>
      </c>
      <c r="D10681">
        <v>712</v>
      </c>
    </row>
    <row r="10682" spans="1:4" x14ac:dyDescent="0.25">
      <c r="A10682" t="s">
        <v>1169</v>
      </c>
      <c r="B10682" t="s">
        <v>2272</v>
      </c>
      <c r="C10682" t="s">
        <v>1083</v>
      </c>
      <c r="D10682" t="b">
        <v>0</v>
      </c>
    </row>
    <row r="10683" spans="1:4" x14ac:dyDescent="0.25">
      <c r="A10683" t="s">
        <v>1169</v>
      </c>
      <c r="B10683" t="s">
        <v>2272</v>
      </c>
      <c r="C10683" t="s">
        <v>4726</v>
      </c>
      <c r="D10683" t="b">
        <v>0</v>
      </c>
    </row>
    <row r="10684" spans="1:4" x14ac:dyDescent="0.25">
      <c r="A10684" t="s">
        <v>1169</v>
      </c>
      <c r="B10684" t="s">
        <v>2272</v>
      </c>
      <c r="C10684" t="s">
        <v>4727</v>
      </c>
      <c r="D10684" t="b">
        <v>0</v>
      </c>
    </row>
    <row r="10685" spans="1:4" x14ac:dyDescent="0.25">
      <c r="A10685" t="s">
        <v>1169</v>
      </c>
      <c r="B10685" t="s">
        <v>2272</v>
      </c>
      <c r="C10685" t="s">
        <v>4728</v>
      </c>
      <c r="D10685" t="b">
        <v>0</v>
      </c>
    </row>
    <row r="10686" spans="1:4" x14ac:dyDescent="0.25">
      <c r="A10686" t="s">
        <v>1169</v>
      </c>
      <c r="B10686" t="s">
        <v>2272</v>
      </c>
      <c r="C10686" t="s">
        <v>2454</v>
      </c>
      <c r="D10686" t="b">
        <v>0</v>
      </c>
    </row>
    <row r="10687" spans="1:4" x14ac:dyDescent="0.25">
      <c r="A10687" t="s">
        <v>1169</v>
      </c>
      <c r="B10687" t="s">
        <v>2272</v>
      </c>
      <c r="C10687" t="s">
        <v>4729</v>
      </c>
      <c r="D10687">
        <v>0</v>
      </c>
    </row>
    <row r="10688" spans="1:4" x14ac:dyDescent="0.25">
      <c r="A10688" t="s">
        <v>1169</v>
      </c>
      <c r="B10688" t="s">
        <v>2272</v>
      </c>
      <c r="C10688" t="s">
        <v>4730</v>
      </c>
      <c r="D10688">
        <v>0</v>
      </c>
    </row>
    <row r="10689" spans="1:4" x14ac:dyDescent="0.25">
      <c r="A10689" t="s">
        <v>1169</v>
      </c>
      <c r="B10689" t="s">
        <v>2272</v>
      </c>
      <c r="C10689" t="s">
        <v>4731</v>
      </c>
      <c r="D10689">
        <v>0</v>
      </c>
    </row>
    <row r="10690" spans="1:4" x14ac:dyDescent="0.25">
      <c r="A10690" t="s">
        <v>1169</v>
      </c>
      <c r="B10690" t="s">
        <v>2272</v>
      </c>
      <c r="C10690" t="s">
        <v>1046</v>
      </c>
      <c r="D10690">
        <v>0</v>
      </c>
    </row>
    <row r="10691" spans="1:4" x14ac:dyDescent="0.25">
      <c r="A10691" t="s">
        <v>1169</v>
      </c>
      <c r="B10691" t="s">
        <v>2272</v>
      </c>
      <c r="C10691" t="s">
        <v>9</v>
      </c>
      <c r="D10691">
        <v>0</v>
      </c>
    </row>
    <row r="10692" spans="1:4" x14ac:dyDescent="0.25">
      <c r="A10692" t="s">
        <v>1169</v>
      </c>
      <c r="B10692" t="s">
        <v>2272</v>
      </c>
      <c r="C10692" t="s">
        <v>4733</v>
      </c>
      <c r="D10692">
        <v>0</v>
      </c>
    </row>
    <row r="10693" spans="1:4" x14ac:dyDescent="0.25">
      <c r="A10693" t="s">
        <v>1169</v>
      </c>
      <c r="B10693" t="s">
        <v>2272</v>
      </c>
      <c r="C10693" t="s">
        <v>4734</v>
      </c>
      <c r="D10693">
        <v>0</v>
      </c>
    </row>
    <row r="10694" spans="1:4" x14ac:dyDescent="0.25">
      <c r="A10694" t="s">
        <v>1169</v>
      </c>
      <c r="B10694" t="s">
        <v>2272</v>
      </c>
      <c r="C10694" t="s">
        <v>4735</v>
      </c>
      <c r="D10694">
        <v>0</v>
      </c>
    </row>
    <row r="10695" spans="1:4" x14ac:dyDescent="0.25">
      <c r="A10695" t="s">
        <v>1169</v>
      </c>
      <c r="B10695" t="s">
        <v>2272</v>
      </c>
      <c r="C10695" t="s">
        <v>1081</v>
      </c>
      <c r="D10695" t="s">
        <v>3111</v>
      </c>
    </row>
    <row r="10696" spans="1:4" x14ac:dyDescent="0.25">
      <c r="A10696" t="s">
        <v>1169</v>
      </c>
      <c r="B10696" t="s">
        <v>2273</v>
      </c>
      <c r="C10696" t="s">
        <v>4725</v>
      </c>
      <c r="D10696">
        <v>713</v>
      </c>
    </row>
    <row r="10697" spans="1:4" x14ac:dyDescent="0.25">
      <c r="A10697" t="s">
        <v>1169</v>
      </c>
      <c r="B10697" t="s">
        <v>2273</v>
      </c>
      <c r="C10697" t="s">
        <v>1083</v>
      </c>
      <c r="D10697" t="b">
        <v>0</v>
      </c>
    </row>
    <row r="10698" spans="1:4" x14ac:dyDescent="0.25">
      <c r="A10698" t="s">
        <v>1169</v>
      </c>
      <c r="B10698" t="s">
        <v>2273</v>
      </c>
      <c r="C10698" t="s">
        <v>4726</v>
      </c>
      <c r="D10698" t="b">
        <v>0</v>
      </c>
    </row>
    <row r="10699" spans="1:4" x14ac:dyDescent="0.25">
      <c r="A10699" t="s">
        <v>1169</v>
      </c>
      <c r="B10699" t="s">
        <v>2273</v>
      </c>
      <c r="C10699" t="s">
        <v>4727</v>
      </c>
      <c r="D10699" t="b">
        <v>0</v>
      </c>
    </row>
    <row r="10700" spans="1:4" x14ac:dyDescent="0.25">
      <c r="A10700" t="s">
        <v>1169</v>
      </c>
      <c r="B10700" t="s">
        <v>2273</v>
      </c>
      <c r="C10700" t="s">
        <v>4728</v>
      </c>
      <c r="D10700" t="b">
        <v>0</v>
      </c>
    </row>
    <row r="10701" spans="1:4" x14ac:dyDescent="0.25">
      <c r="A10701" t="s">
        <v>1169</v>
      </c>
      <c r="B10701" t="s">
        <v>2273</v>
      </c>
      <c r="C10701" t="s">
        <v>2454</v>
      </c>
      <c r="D10701" t="b">
        <v>0</v>
      </c>
    </row>
    <row r="10702" spans="1:4" x14ac:dyDescent="0.25">
      <c r="A10702" t="s">
        <v>1169</v>
      </c>
      <c r="B10702" t="s">
        <v>2273</v>
      </c>
      <c r="C10702" t="s">
        <v>4729</v>
      </c>
      <c r="D10702">
        <v>0</v>
      </c>
    </row>
    <row r="10703" spans="1:4" x14ac:dyDescent="0.25">
      <c r="A10703" t="s">
        <v>1169</v>
      </c>
      <c r="B10703" t="s">
        <v>2273</v>
      </c>
      <c r="C10703" t="s">
        <v>4730</v>
      </c>
      <c r="D10703">
        <v>0</v>
      </c>
    </row>
    <row r="10704" spans="1:4" x14ac:dyDescent="0.25">
      <c r="A10704" t="s">
        <v>1169</v>
      </c>
      <c r="B10704" t="s">
        <v>2273</v>
      </c>
      <c r="C10704" t="s">
        <v>4731</v>
      </c>
      <c r="D10704">
        <v>0</v>
      </c>
    </row>
    <row r="10705" spans="1:4" x14ac:dyDescent="0.25">
      <c r="A10705" t="s">
        <v>1169</v>
      </c>
      <c r="B10705" t="s">
        <v>2273</v>
      </c>
      <c r="C10705" t="s">
        <v>1046</v>
      </c>
      <c r="D10705">
        <v>0</v>
      </c>
    </row>
    <row r="10706" spans="1:4" x14ac:dyDescent="0.25">
      <c r="A10706" t="s">
        <v>1169</v>
      </c>
      <c r="B10706" t="s">
        <v>2273</v>
      </c>
      <c r="C10706" t="s">
        <v>9</v>
      </c>
      <c r="D10706">
        <v>0</v>
      </c>
    </row>
    <row r="10707" spans="1:4" x14ac:dyDescent="0.25">
      <c r="A10707" t="s">
        <v>1169</v>
      </c>
      <c r="B10707" t="s">
        <v>2273</v>
      </c>
      <c r="C10707" t="s">
        <v>4733</v>
      </c>
      <c r="D10707">
        <v>0</v>
      </c>
    </row>
    <row r="10708" spans="1:4" x14ac:dyDescent="0.25">
      <c r="A10708" t="s">
        <v>1169</v>
      </c>
      <c r="B10708" t="s">
        <v>2273</v>
      </c>
      <c r="C10708" t="s">
        <v>4734</v>
      </c>
      <c r="D10708">
        <v>0</v>
      </c>
    </row>
    <row r="10709" spans="1:4" x14ac:dyDescent="0.25">
      <c r="A10709" t="s">
        <v>1169</v>
      </c>
      <c r="B10709" t="s">
        <v>2273</v>
      </c>
      <c r="C10709" t="s">
        <v>4735</v>
      </c>
      <c r="D10709">
        <v>0</v>
      </c>
    </row>
    <row r="10710" spans="1:4" x14ac:dyDescent="0.25">
      <c r="A10710" t="s">
        <v>1169</v>
      </c>
      <c r="B10710" t="s">
        <v>2273</v>
      </c>
      <c r="C10710" t="s">
        <v>1081</v>
      </c>
      <c r="D10710" t="s">
        <v>3111</v>
      </c>
    </row>
    <row r="10711" spans="1:4" x14ac:dyDescent="0.25">
      <c r="A10711" t="s">
        <v>1169</v>
      </c>
      <c r="B10711" t="s">
        <v>2274</v>
      </c>
      <c r="C10711" t="s">
        <v>4725</v>
      </c>
      <c r="D10711">
        <v>714</v>
      </c>
    </row>
    <row r="10712" spans="1:4" x14ac:dyDescent="0.25">
      <c r="A10712" t="s">
        <v>1169</v>
      </c>
      <c r="B10712" t="s">
        <v>2274</v>
      </c>
      <c r="C10712" t="s">
        <v>1083</v>
      </c>
      <c r="D10712" t="b">
        <v>0</v>
      </c>
    </row>
    <row r="10713" spans="1:4" x14ac:dyDescent="0.25">
      <c r="A10713" t="s">
        <v>1169</v>
      </c>
      <c r="B10713" t="s">
        <v>2274</v>
      </c>
      <c r="C10713" t="s">
        <v>4726</v>
      </c>
      <c r="D10713" t="b">
        <v>0</v>
      </c>
    </row>
    <row r="10714" spans="1:4" x14ac:dyDescent="0.25">
      <c r="A10714" t="s">
        <v>1169</v>
      </c>
      <c r="B10714" t="s">
        <v>2274</v>
      </c>
      <c r="C10714" t="s">
        <v>4727</v>
      </c>
      <c r="D10714" t="b">
        <v>0</v>
      </c>
    </row>
    <row r="10715" spans="1:4" x14ac:dyDescent="0.25">
      <c r="A10715" t="s">
        <v>1169</v>
      </c>
      <c r="B10715" t="s">
        <v>2274</v>
      </c>
      <c r="C10715" t="s">
        <v>4728</v>
      </c>
      <c r="D10715" t="b">
        <v>0</v>
      </c>
    </row>
    <row r="10716" spans="1:4" x14ac:dyDescent="0.25">
      <c r="A10716" t="s">
        <v>1169</v>
      </c>
      <c r="B10716" t="s">
        <v>2274</v>
      </c>
      <c r="C10716" t="s">
        <v>2454</v>
      </c>
      <c r="D10716" t="b">
        <v>0</v>
      </c>
    </row>
    <row r="10717" spans="1:4" x14ac:dyDescent="0.25">
      <c r="A10717" t="s">
        <v>1169</v>
      </c>
      <c r="B10717" t="s">
        <v>2274</v>
      </c>
      <c r="C10717" t="s">
        <v>4729</v>
      </c>
      <c r="D10717">
        <v>0</v>
      </c>
    </row>
    <row r="10718" spans="1:4" x14ac:dyDescent="0.25">
      <c r="A10718" t="s">
        <v>1169</v>
      </c>
      <c r="B10718" t="s">
        <v>2274</v>
      </c>
      <c r="C10718" t="s">
        <v>4730</v>
      </c>
      <c r="D10718">
        <v>0</v>
      </c>
    </row>
    <row r="10719" spans="1:4" x14ac:dyDescent="0.25">
      <c r="A10719" t="s">
        <v>1169</v>
      </c>
      <c r="B10719" t="s">
        <v>2274</v>
      </c>
      <c r="C10719" t="s">
        <v>4731</v>
      </c>
      <c r="D10719">
        <v>0</v>
      </c>
    </row>
    <row r="10720" spans="1:4" x14ac:dyDescent="0.25">
      <c r="A10720" t="s">
        <v>1169</v>
      </c>
      <c r="B10720" t="s">
        <v>2274</v>
      </c>
      <c r="C10720" t="s">
        <v>1046</v>
      </c>
      <c r="D10720">
        <v>0</v>
      </c>
    </row>
    <row r="10721" spans="1:4" x14ac:dyDescent="0.25">
      <c r="A10721" t="s">
        <v>1169</v>
      </c>
      <c r="B10721" t="s">
        <v>2274</v>
      </c>
      <c r="C10721" t="s">
        <v>9</v>
      </c>
      <c r="D10721">
        <v>0</v>
      </c>
    </row>
    <row r="10722" spans="1:4" x14ac:dyDescent="0.25">
      <c r="A10722" t="s">
        <v>1169</v>
      </c>
      <c r="B10722" t="s">
        <v>2274</v>
      </c>
      <c r="C10722" t="s">
        <v>4733</v>
      </c>
      <c r="D10722">
        <v>0</v>
      </c>
    </row>
    <row r="10723" spans="1:4" x14ac:dyDescent="0.25">
      <c r="A10723" t="s">
        <v>1169</v>
      </c>
      <c r="B10723" t="s">
        <v>2274</v>
      </c>
      <c r="C10723" t="s">
        <v>4734</v>
      </c>
      <c r="D10723">
        <v>0</v>
      </c>
    </row>
    <row r="10724" spans="1:4" x14ac:dyDescent="0.25">
      <c r="A10724" t="s">
        <v>1169</v>
      </c>
      <c r="B10724" t="s">
        <v>2274</v>
      </c>
      <c r="C10724" t="s">
        <v>4735</v>
      </c>
      <c r="D10724">
        <v>0</v>
      </c>
    </row>
    <row r="10725" spans="1:4" x14ac:dyDescent="0.25">
      <c r="A10725" t="s">
        <v>1169</v>
      </c>
      <c r="B10725" t="s">
        <v>2274</v>
      </c>
      <c r="C10725" t="s">
        <v>1081</v>
      </c>
      <c r="D10725" t="s">
        <v>3111</v>
      </c>
    </row>
    <row r="10726" spans="1:4" x14ac:dyDescent="0.25">
      <c r="A10726" t="s">
        <v>1169</v>
      </c>
      <c r="B10726" t="s">
        <v>2275</v>
      </c>
      <c r="C10726" t="s">
        <v>4725</v>
      </c>
      <c r="D10726">
        <v>715</v>
      </c>
    </row>
    <row r="10727" spans="1:4" x14ac:dyDescent="0.25">
      <c r="A10727" t="s">
        <v>1169</v>
      </c>
      <c r="B10727" t="s">
        <v>2275</v>
      </c>
      <c r="C10727" t="s">
        <v>1083</v>
      </c>
      <c r="D10727" t="b">
        <v>0</v>
      </c>
    </row>
    <row r="10728" spans="1:4" x14ac:dyDescent="0.25">
      <c r="A10728" t="s">
        <v>1169</v>
      </c>
      <c r="B10728" t="s">
        <v>2275</v>
      </c>
      <c r="C10728" t="s">
        <v>4726</v>
      </c>
      <c r="D10728" t="b">
        <v>0</v>
      </c>
    </row>
    <row r="10729" spans="1:4" x14ac:dyDescent="0.25">
      <c r="A10729" t="s">
        <v>1169</v>
      </c>
      <c r="B10729" t="s">
        <v>2275</v>
      </c>
      <c r="C10729" t="s">
        <v>4727</v>
      </c>
      <c r="D10729" t="b">
        <v>0</v>
      </c>
    </row>
    <row r="10730" spans="1:4" x14ac:dyDescent="0.25">
      <c r="A10730" t="s">
        <v>1169</v>
      </c>
      <c r="B10730" t="s">
        <v>2275</v>
      </c>
      <c r="C10730" t="s">
        <v>4728</v>
      </c>
      <c r="D10730" t="b">
        <v>0</v>
      </c>
    </row>
    <row r="10731" spans="1:4" x14ac:dyDescent="0.25">
      <c r="A10731" t="s">
        <v>1169</v>
      </c>
      <c r="B10731" t="s">
        <v>2275</v>
      </c>
      <c r="C10731" t="s">
        <v>2454</v>
      </c>
      <c r="D10731" t="b">
        <v>0</v>
      </c>
    </row>
    <row r="10732" spans="1:4" x14ac:dyDescent="0.25">
      <c r="A10732" t="s">
        <v>1169</v>
      </c>
      <c r="B10732" t="s">
        <v>2275</v>
      </c>
      <c r="C10732" t="s">
        <v>4729</v>
      </c>
      <c r="D10732">
        <v>0</v>
      </c>
    </row>
    <row r="10733" spans="1:4" x14ac:dyDescent="0.25">
      <c r="A10733" t="s">
        <v>1169</v>
      </c>
      <c r="B10733" t="s">
        <v>2275</v>
      </c>
      <c r="C10733" t="s">
        <v>4730</v>
      </c>
      <c r="D10733">
        <v>0</v>
      </c>
    </row>
    <row r="10734" spans="1:4" x14ac:dyDescent="0.25">
      <c r="A10734" t="s">
        <v>1169</v>
      </c>
      <c r="B10734" t="s">
        <v>2275</v>
      </c>
      <c r="C10734" t="s">
        <v>4731</v>
      </c>
      <c r="D10734">
        <v>0</v>
      </c>
    </row>
    <row r="10735" spans="1:4" x14ac:dyDescent="0.25">
      <c r="A10735" t="s">
        <v>1169</v>
      </c>
      <c r="B10735" t="s">
        <v>2275</v>
      </c>
      <c r="C10735" t="s">
        <v>1046</v>
      </c>
      <c r="D10735">
        <v>0</v>
      </c>
    </row>
    <row r="10736" spans="1:4" x14ac:dyDescent="0.25">
      <c r="A10736" t="s">
        <v>1169</v>
      </c>
      <c r="B10736" t="s">
        <v>2275</v>
      </c>
      <c r="C10736" t="s">
        <v>9</v>
      </c>
      <c r="D10736">
        <v>0</v>
      </c>
    </row>
    <row r="10737" spans="1:4" x14ac:dyDescent="0.25">
      <c r="A10737" t="s">
        <v>1169</v>
      </c>
      <c r="B10737" t="s">
        <v>2275</v>
      </c>
      <c r="C10737" t="s">
        <v>4733</v>
      </c>
      <c r="D10737">
        <v>0</v>
      </c>
    </row>
    <row r="10738" spans="1:4" x14ac:dyDescent="0.25">
      <c r="A10738" t="s">
        <v>1169</v>
      </c>
      <c r="B10738" t="s">
        <v>2275</v>
      </c>
      <c r="C10738" t="s">
        <v>4734</v>
      </c>
      <c r="D10738">
        <v>0</v>
      </c>
    </row>
    <row r="10739" spans="1:4" x14ac:dyDescent="0.25">
      <c r="A10739" t="s">
        <v>1169</v>
      </c>
      <c r="B10739" t="s">
        <v>2275</v>
      </c>
      <c r="C10739" t="s">
        <v>4735</v>
      </c>
      <c r="D10739">
        <v>0</v>
      </c>
    </row>
    <row r="10740" spans="1:4" x14ac:dyDescent="0.25">
      <c r="A10740" t="s">
        <v>1169</v>
      </c>
      <c r="B10740" t="s">
        <v>2275</v>
      </c>
      <c r="C10740" t="s">
        <v>1081</v>
      </c>
      <c r="D10740" t="s">
        <v>3111</v>
      </c>
    </row>
    <row r="10741" spans="1:4" x14ac:dyDescent="0.25">
      <c r="A10741" t="s">
        <v>1169</v>
      </c>
      <c r="B10741" t="s">
        <v>2276</v>
      </c>
      <c r="C10741" t="s">
        <v>4725</v>
      </c>
      <c r="D10741">
        <v>716</v>
      </c>
    </row>
    <row r="10742" spans="1:4" x14ac:dyDescent="0.25">
      <c r="A10742" t="s">
        <v>1169</v>
      </c>
      <c r="B10742" t="s">
        <v>2276</v>
      </c>
      <c r="C10742" t="s">
        <v>1083</v>
      </c>
      <c r="D10742" t="b">
        <v>0</v>
      </c>
    </row>
    <row r="10743" spans="1:4" x14ac:dyDescent="0.25">
      <c r="A10743" t="s">
        <v>1169</v>
      </c>
      <c r="B10743" t="s">
        <v>2276</v>
      </c>
      <c r="C10743" t="s">
        <v>4726</v>
      </c>
      <c r="D10743" t="b">
        <v>0</v>
      </c>
    </row>
    <row r="10744" spans="1:4" x14ac:dyDescent="0.25">
      <c r="A10744" t="s">
        <v>1169</v>
      </c>
      <c r="B10744" t="s">
        <v>2276</v>
      </c>
      <c r="C10744" t="s">
        <v>4727</v>
      </c>
      <c r="D10744" t="b">
        <v>0</v>
      </c>
    </row>
    <row r="10745" spans="1:4" x14ac:dyDescent="0.25">
      <c r="A10745" t="s">
        <v>1169</v>
      </c>
      <c r="B10745" t="s">
        <v>2276</v>
      </c>
      <c r="C10745" t="s">
        <v>4728</v>
      </c>
      <c r="D10745" t="b">
        <v>0</v>
      </c>
    </row>
    <row r="10746" spans="1:4" x14ac:dyDescent="0.25">
      <c r="A10746" t="s">
        <v>1169</v>
      </c>
      <c r="B10746" t="s">
        <v>2276</v>
      </c>
      <c r="C10746" t="s">
        <v>2454</v>
      </c>
      <c r="D10746" t="b">
        <v>0</v>
      </c>
    </row>
    <row r="10747" spans="1:4" x14ac:dyDescent="0.25">
      <c r="A10747" t="s">
        <v>1169</v>
      </c>
      <c r="B10747" t="s">
        <v>2276</v>
      </c>
      <c r="C10747" t="s">
        <v>4729</v>
      </c>
      <c r="D10747">
        <v>0</v>
      </c>
    </row>
    <row r="10748" spans="1:4" x14ac:dyDescent="0.25">
      <c r="A10748" t="s">
        <v>1169</v>
      </c>
      <c r="B10748" t="s">
        <v>2276</v>
      </c>
      <c r="C10748" t="s">
        <v>4730</v>
      </c>
      <c r="D10748">
        <v>0</v>
      </c>
    </row>
    <row r="10749" spans="1:4" x14ac:dyDescent="0.25">
      <c r="A10749" t="s">
        <v>1169</v>
      </c>
      <c r="B10749" t="s">
        <v>2276</v>
      </c>
      <c r="C10749" t="s">
        <v>4731</v>
      </c>
      <c r="D10749">
        <v>0</v>
      </c>
    </row>
    <row r="10750" spans="1:4" x14ac:dyDescent="0.25">
      <c r="A10750" t="s">
        <v>1169</v>
      </c>
      <c r="B10750" t="s">
        <v>2276</v>
      </c>
      <c r="C10750" t="s">
        <v>1046</v>
      </c>
      <c r="D10750">
        <v>0</v>
      </c>
    </row>
    <row r="10751" spans="1:4" x14ac:dyDescent="0.25">
      <c r="A10751" t="s">
        <v>1169</v>
      </c>
      <c r="B10751" t="s">
        <v>2276</v>
      </c>
      <c r="C10751" t="s">
        <v>9</v>
      </c>
      <c r="D10751">
        <v>0</v>
      </c>
    </row>
    <row r="10752" spans="1:4" x14ac:dyDescent="0.25">
      <c r="A10752" t="s">
        <v>1169</v>
      </c>
      <c r="B10752" t="s">
        <v>2276</v>
      </c>
      <c r="C10752" t="s">
        <v>4733</v>
      </c>
      <c r="D10752">
        <v>0</v>
      </c>
    </row>
    <row r="10753" spans="1:4" x14ac:dyDescent="0.25">
      <c r="A10753" t="s">
        <v>1169</v>
      </c>
      <c r="B10753" t="s">
        <v>2276</v>
      </c>
      <c r="C10753" t="s">
        <v>4734</v>
      </c>
      <c r="D10753">
        <v>0</v>
      </c>
    </row>
    <row r="10754" spans="1:4" x14ac:dyDescent="0.25">
      <c r="A10754" t="s">
        <v>1169</v>
      </c>
      <c r="B10754" t="s">
        <v>2276</v>
      </c>
      <c r="C10754" t="s">
        <v>4735</v>
      </c>
      <c r="D10754">
        <v>0</v>
      </c>
    </row>
    <row r="10755" spans="1:4" x14ac:dyDescent="0.25">
      <c r="A10755" t="s">
        <v>1169</v>
      </c>
      <c r="B10755" t="s">
        <v>2276</v>
      </c>
      <c r="C10755" t="s">
        <v>1081</v>
      </c>
      <c r="D10755" t="s">
        <v>3111</v>
      </c>
    </row>
    <row r="10756" spans="1:4" x14ac:dyDescent="0.25">
      <c r="A10756" t="s">
        <v>1169</v>
      </c>
      <c r="B10756" t="s">
        <v>2277</v>
      </c>
      <c r="C10756" t="s">
        <v>4725</v>
      </c>
      <c r="D10756">
        <v>717</v>
      </c>
    </row>
    <row r="10757" spans="1:4" x14ac:dyDescent="0.25">
      <c r="A10757" t="s">
        <v>1169</v>
      </c>
      <c r="B10757" t="s">
        <v>2277</v>
      </c>
      <c r="C10757" t="s">
        <v>1083</v>
      </c>
      <c r="D10757" t="b">
        <v>0</v>
      </c>
    </row>
    <row r="10758" spans="1:4" x14ac:dyDescent="0.25">
      <c r="A10758" t="s">
        <v>1169</v>
      </c>
      <c r="B10758" t="s">
        <v>2277</v>
      </c>
      <c r="C10758" t="s">
        <v>4726</v>
      </c>
      <c r="D10758" t="b">
        <v>0</v>
      </c>
    </row>
    <row r="10759" spans="1:4" x14ac:dyDescent="0.25">
      <c r="A10759" t="s">
        <v>1169</v>
      </c>
      <c r="B10759" t="s">
        <v>2277</v>
      </c>
      <c r="C10759" t="s">
        <v>4727</v>
      </c>
      <c r="D10759" t="b">
        <v>0</v>
      </c>
    </row>
    <row r="10760" spans="1:4" x14ac:dyDescent="0.25">
      <c r="A10760" t="s">
        <v>1169</v>
      </c>
      <c r="B10760" t="s">
        <v>2277</v>
      </c>
      <c r="C10760" t="s">
        <v>4728</v>
      </c>
      <c r="D10760" t="b">
        <v>0</v>
      </c>
    </row>
    <row r="10761" spans="1:4" x14ac:dyDescent="0.25">
      <c r="A10761" t="s">
        <v>1169</v>
      </c>
      <c r="B10761" t="s">
        <v>2277</v>
      </c>
      <c r="C10761" t="s">
        <v>2454</v>
      </c>
      <c r="D10761" t="b">
        <v>0</v>
      </c>
    </row>
    <row r="10762" spans="1:4" x14ac:dyDescent="0.25">
      <c r="A10762" t="s">
        <v>1169</v>
      </c>
      <c r="B10762" t="s">
        <v>2277</v>
      </c>
      <c r="C10762" t="s">
        <v>4729</v>
      </c>
      <c r="D10762">
        <v>0</v>
      </c>
    </row>
    <row r="10763" spans="1:4" x14ac:dyDescent="0.25">
      <c r="A10763" t="s">
        <v>1169</v>
      </c>
      <c r="B10763" t="s">
        <v>2277</v>
      </c>
      <c r="C10763" t="s">
        <v>4730</v>
      </c>
      <c r="D10763">
        <v>0</v>
      </c>
    </row>
    <row r="10764" spans="1:4" x14ac:dyDescent="0.25">
      <c r="A10764" t="s">
        <v>1169</v>
      </c>
      <c r="B10764" t="s">
        <v>2277</v>
      </c>
      <c r="C10764" t="s">
        <v>4731</v>
      </c>
      <c r="D10764">
        <v>0</v>
      </c>
    </row>
    <row r="10765" spans="1:4" x14ac:dyDescent="0.25">
      <c r="A10765" t="s">
        <v>1169</v>
      </c>
      <c r="B10765" t="s">
        <v>2277</v>
      </c>
      <c r="C10765" t="s">
        <v>1046</v>
      </c>
      <c r="D10765">
        <v>0</v>
      </c>
    </row>
    <row r="10766" spans="1:4" x14ac:dyDescent="0.25">
      <c r="A10766" t="s">
        <v>1169</v>
      </c>
      <c r="B10766" t="s">
        <v>2277</v>
      </c>
      <c r="C10766" t="s">
        <v>9</v>
      </c>
      <c r="D10766">
        <v>0</v>
      </c>
    </row>
    <row r="10767" spans="1:4" x14ac:dyDescent="0.25">
      <c r="A10767" t="s">
        <v>1169</v>
      </c>
      <c r="B10767" t="s">
        <v>2277</v>
      </c>
      <c r="C10767" t="s">
        <v>4733</v>
      </c>
      <c r="D10767">
        <v>0</v>
      </c>
    </row>
    <row r="10768" spans="1:4" x14ac:dyDescent="0.25">
      <c r="A10768" t="s">
        <v>1169</v>
      </c>
      <c r="B10768" t="s">
        <v>2277</v>
      </c>
      <c r="C10768" t="s">
        <v>4734</v>
      </c>
      <c r="D10768">
        <v>0</v>
      </c>
    </row>
    <row r="10769" spans="1:4" x14ac:dyDescent="0.25">
      <c r="A10769" t="s">
        <v>1169</v>
      </c>
      <c r="B10769" t="s">
        <v>2277</v>
      </c>
      <c r="C10769" t="s">
        <v>4735</v>
      </c>
      <c r="D10769">
        <v>0</v>
      </c>
    </row>
    <row r="10770" spans="1:4" x14ac:dyDescent="0.25">
      <c r="A10770" t="s">
        <v>1169</v>
      </c>
      <c r="B10770" t="s">
        <v>2277</v>
      </c>
      <c r="C10770" t="s">
        <v>1081</v>
      </c>
      <c r="D10770" t="s">
        <v>3111</v>
      </c>
    </row>
    <row r="10771" spans="1:4" x14ac:dyDescent="0.25">
      <c r="A10771" t="s">
        <v>1169</v>
      </c>
      <c r="B10771" t="s">
        <v>2278</v>
      </c>
      <c r="C10771" t="s">
        <v>4725</v>
      </c>
      <c r="D10771">
        <v>718</v>
      </c>
    </row>
    <row r="10772" spans="1:4" x14ac:dyDescent="0.25">
      <c r="A10772" t="s">
        <v>1169</v>
      </c>
      <c r="B10772" t="s">
        <v>2278</v>
      </c>
      <c r="C10772" t="s">
        <v>1083</v>
      </c>
      <c r="D10772" t="b">
        <v>0</v>
      </c>
    </row>
    <row r="10773" spans="1:4" x14ac:dyDescent="0.25">
      <c r="A10773" t="s">
        <v>1169</v>
      </c>
      <c r="B10773" t="s">
        <v>2278</v>
      </c>
      <c r="C10773" t="s">
        <v>4726</v>
      </c>
      <c r="D10773" t="b">
        <v>0</v>
      </c>
    </row>
    <row r="10774" spans="1:4" x14ac:dyDescent="0.25">
      <c r="A10774" t="s">
        <v>1169</v>
      </c>
      <c r="B10774" t="s">
        <v>2278</v>
      </c>
      <c r="C10774" t="s">
        <v>4727</v>
      </c>
      <c r="D10774" t="b">
        <v>0</v>
      </c>
    </row>
    <row r="10775" spans="1:4" x14ac:dyDescent="0.25">
      <c r="A10775" t="s">
        <v>1169</v>
      </c>
      <c r="B10775" t="s">
        <v>2278</v>
      </c>
      <c r="C10775" t="s">
        <v>4728</v>
      </c>
      <c r="D10775" t="b">
        <v>0</v>
      </c>
    </row>
    <row r="10776" spans="1:4" x14ac:dyDescent="0.25">
      <c r="A10776" t="s">
        <v>1169</v>
      </c>
      <c r="B10776" t="s">
        <v>2278</v>
      </c>
      <c r="C10776" t="s">
        <v>2454</v>
      </c>
      <c r="D10776" t="b">
        <v>0</v>
      </c>
    </row>
    <row r="10777" spans="1:4" x14ac:dyDescent="0.25">
      <c r="A10777" t="s">
        <v>1169</v>
      </c>
      <c r="B10777" t="s">
        <v>2278</v>
      </c>
      <c r="C10777" t="s">
        <v>4729</v>
      </c>
      <c r="D10777">
        <v>0</v>
      </c>
    </row>
    <row r="10778" spans="1:4" x14ac:dyDescent="0.25">
      <c r="A10778" t="s">
        <v>1169</v>
      </c>
      <c r="B10778" t="s">
        <v>2278</v>
      </c>
      <c r="C10778" t="s">
        <v>4730</v>
      </c>
      <c r="D10778">
        <v>0</v>
      </c>
    </row>
    <row r="10779" spans="1:4" x14ac:dyDescent="0.25">
      <c r="A10779" t="s">
        <v>1169</v>
      </c>
      <c r="B10779" t="s">
        <v>2278</v>
      </c>
      <c r="C10779" t="s">
        <v>4731</v>
      </c>
      <c r="D10779">
        <v>0</v>
      </c>
    </row>
    <row r="10780" spans="1:4" x14ac:dyDescent="0.25">
      <c r="A10780" t="s">
        <v>1169</v>
      </c>
      <c r="B10780" t="s">
        <v>2278</v>
      </c>
      <c r="C10780" t="s">
        <v>1046</v>
      </c>
      <c r="D10780">
        <v>0</v>
      </c>
    </row>
    <row r="10781" spans="1:4" x14ac:dyDescent="0.25">
      <c r="A10781" t="s">
        <v>1169</v>
      </c>
      <c r="B10781" t="s">
        <v>2278</v>
      </c>
      <c r="C10781" t="s">
        <v>9</v>
      </c>
      <c r="D10781">
        <v>0</v>
      </c>
    </row>
    <row r="10782" spans="1:4" x14ac:dyDescent="0.25">
      <c r="A10782" t="s">
        <v>1169</v>
      </c>
      <c r="B10782" t="s">
        <v>2278</v>
      </c>
      <c r="C10782" t="s">
        <v>4733</v>
      </c>
      <c r="D10782">
        <v>0</v>
      </c>
    </row>
    <row r="10783" spans="1:4" x14ac:dyDescent="0.25">
      <c r="A10783" t="s">
        <v>1169</v>
      </c>
      <c r="B10783" t="s">
        <v>2278</v>
      </c>
      <c r="C10783" t="s">
        <v>4734</v>
      </c>
      <c r="D10783">
        <v>0</v>
      </c>
    </row>
    <row r="10784" spans="1:4" x14ac:dyDescent="0.25">
      <c r="A10784" t="s">
        <v>1169</v>
      </c>
      <c r="B10784" t="s">
        <v>2278</v>
      </c>
      <c r="C10784" t="s">
        <v>4735</v>
      </c>
      <c r="D10784">
        <v>0</v>
      </c>
    </row>
    <row r="10785" spans="1:4" x14ac:dyDescent="0.25">
      <c r="A10785" t="s">
        <v>1169</v>
      </c>
      <c r="B10785" t="s">
        <v>2278</v>
      </c>
      <c r="C10785" t="s">
        <v>1081</v>
      </c>
      <c r="D10785" t="s">
        <v>3111</v>
      </c>
    </row>
    <row r="10786" spans="1:4" x14ac:dyDescent="0.25">
      <c r="A10786" t="s">
        <v>1169</v>
      </c>
      <c r="B10786" t="s">
        <v>2279</v>
      </c>
      <c r="C10786" t="s">
        <v>4725</v>
      </c>
      <c r="D10786">
        <v>719</v>
      </c>
    </row>
    <row r="10787" spans="1:4" x14ac:dyDescent="0.25">
      <c r="A10787" t="s">
        <v>1169</v>
      </c>
      <c r="B10787" t="s">
        <v>2279</v>
      </c>
      <c r="C10787" t="s">
        <v>1083</v>
      </c>
      <c r="D10787" t="b">
        <v>0</v>
      </c>
    </row>
    <row r="10788" spans="1:4" x14ac:dyDescent="0.25">
      <c r="A10788" t="s">
        <v>1169</v>
      </c>
      <c r="B10788" t="s">
        <v>2279</v>
      </c>
      <c r="C10788" t="s">
        <v>4726</v>
      </c>
      <c r="D10788" t="b">
        <v>0</v>
      </c>
    </row>
    <row r="10789" spans="1:4" x14ac:dyDescent="0.25">
      <c r="A10789" t="s">
        <v>1169</v>
      </c>
      <c r="B10789" t="s">
        <v>2279</v>
      </c>
      <c r="C10789" t="s">
        <v>4727</v>
      </c>
      <c r="D10789" t="b">
        <v>0</v>
      </c>
    </row>
    <row r="10790" spans="1:4" x14ac:dyDescent="0.25">
      <c r="A10790" t="s">
        <v>1169</v>
      </c>
      <c r="B10790" t="s">
        <v>2279</v>
      </c>
      <c r="C10790" t="s">
        <v>4728</v>
      </c>
      <c r="D10790" t="b">
        <v>0</v>
      </c>
    </row>
    <row r="10791" spans="1:4" x14ac:dyDescent="0.25">
      <c r="A10791" t="s">
        <v>1169</v>
      </c>
      <c r="B10791" t="s">
        <v>2279</v>
      </c>
      <c r="C10791" t="s">
        <v>2454</v>
      </c>
      <c r="D10791" t="b">
        <v>0</v>
      </c>
    </row>
    <row r="10792" spans="1:4" x14ac:dyDescent="0.25">
      <c r="A10792" t="s">
        <v>1169</v>
      </c>
      <c r="B10792" t="s">
        <v>2279</v>
      </c>
      <c r="C10792" t="s">
        <v>4729</v>
      </c>
      <c r="D10792">
        <v>0</v>
      </c>
    </row>
    <row r="10793" spans="1:4" x14ac:dyDescent="0.25">
      <c r="A10793" t="s">
        <v>1169</v>
      </c>
      <c r="B10793" t="s">
        <v>2279</v>
      </c>
      <c r="C10793" t="s">
        <v>4730</v>
      </c>
      <c r="D10793">
        <v>0</v>
      </c>
    </row>
    <row r="10794" spans="1:4" x14ac:dyDescent="0.25">
      <c r="A10794" t="s">
        <v>1169</v>
      </c>
      <c r="B10794" t="s">
        <v>2279</v>
      </c>
      <c r="C10794" t="s">
        <v>4731</v>
      </c>
      <c r="D10794">
        <v>0</v>
      </c>
    </row>
    <row r="10795" spans="1:4" x14ac:dyDescent="0.25">
      <c r="A10795" t="s">
        <v>1169</v>
      </c>
      <c r="B10795" t="s">
        <v>2279</v>
      </c>
      <c r="C10795" t="s">
        <v>1046</v>
      </c>
      <c r="D10795">
        <v>0</v>
      </c>
    </row>
    <row r="10796" spans="1:4" x14ac:dyDescent="0.25">
      <c r="A10796" t="s">
        <v>1169</v>
      </c>
      <c r="B10796" t="s">
        <v>2279</v>
      </c>
      <c r="C10796" t="s">
        <v>9</v>
      </c>
      <c r="D10796">
        <v>0</v>
      </c>
    </row>
    <row r="10797" spans="1:4" x14ac:dyDescent="0.25">
      <c r="A10797" t="s">
        <v>1169</v>
      </c>
      <c r="B10797" t="s">
        <v>2279</v>
      </c>
      <c r="C10797" t="s">
        <v>4733</v>
      </c>
      <c r="D10797">
        <v>0</v>
      </c>
    </row>
    <row r="10798" spans="1:4" x14ac:dyDescent="0.25">
      <c r="A10798" t="s">
        <v>1169</v>
      </c>
      <c r="B10798" t="s">
        <v>2279</v>
      </c>
      <c r="C10798" t="s">
        <v>4734</v>
      </c>
      <c r="D10798">
        <v>0</v>
      </c>
    </row>
    <row r="10799" spans="1:4" x14ac:dyDescent="0.25">
      <c r="A10799" t="s">
        <v>1169</v>
      </c>
      <c r="B10799" t="s">
        <v>2279</v>
      </c>
      <c r="C10799" t="s">
        <v>4735</v>
      </c>
      <c r="D10799">
        <v>0</v>
      </c>
    </row>
    <row r="10800" spans="1:4" x14ac:dyDescent="0.25">
      <c r="A10800" t="s">
        <v>1169</v>
      </c>
      <c r="B10800" t="s">
        <v>2279</v>
      </c>
      <c r="C10800" t="s">
        <v>1081</v>
      </c>
      <c r="D10800" t="s">
        <v>3111</v>
      </c>
    </row>
    <row r="10801" spans="1:4" x14ac:dyDescent="0.25">
      <c r="A10801" t="s">
        <v>1169</v>
      </c>
      <c r="B10801" t="s">
        <v>2280</v>
      </c>
      <c r="C10801" t="s">
        <v>4725</v>
      </c>
      <c r="D10801">
        <v>720</v>
      </c>
    </row>
    <row r="10802" spans="1:4" x14ac:dyDescent="0.25">
      <c r="A10802" t="s">
        <v>1169</v>
      </c>
      <c r="B10802" t="s">
        <v>2280</v>
      </c>
      <c r="C10802" t="s">
        <v>1083</v>
      </c>
      <c r="D10802" t="b">
        <v>0</v>
      </c>
    </row>
    <row r="10803" spans="1:4" x14ac:dyDescent="0.25">
      <c r="A10803" t="s">
        <v>1169</v>
      </c>
      <c r="B10803" t="s">
        <v>2280</v>
      </c>
      <c r="C10803" t="s">
        <v>4726</v>
      </c>
      <c r="D10803" t="b">
        <v>0</v>
      </c>
    </row>
    <row r="10804" spans="1:4" x14ac:dyDescent="0.25">
      <c r="A10804" t="s">
        <v>1169</v>
      </c>
      <c r="B10804" t="s">
        <v>2280</v>
      </c>
      <c r="C10804" t="s">
        <v>4727</v>
      </c>
      <c r="D10804" t="b">
        <v>0</v>
      </c>
    </row>
    <row r="10805" spans="1:4" x14ac:dyDescent="0.25">
      <c r="A10805" t="s">
        <v>1169</v>
      </c>
      <c r="B10805" t="s">
        <v>2280</v>
      </c>
      <c r="C10805" t="s">
        <v>4728</v>
      </c>
      <c r="D10805" t="b">
        <v>0</v>
      </c>
    </row>
    <row r="10806" spans="1:4" x14ac:dyDescent="0.25">
      <c r="A10806" t="s">
        <v>1169</v>
      </c>
      <c r="B10806" t="s">
        <v>2280</v>
      </c>
      <c r="C10806" t="s">
        <v>2454</v>
      </c>
      <c r="D10806" t="b">
        <v>0</v>
      </c>
    </row>
    <row r="10807" spans="1:4" x14ac:dyDescent="0.25">
      <c r="A10807" t="s">
        <v>1169</v>
      </c>
      <c r="B10807" t="s">
        <v>2280</v>
      </c>
      <c r="C10807" t="s">
        <v>4729</v>
      </c>
      <c r="D10807">
        <v>0</v>
      </c>
    </row>
    <row r="10808" spans="1:4" x14ac:dyDescent="0.25">
      <c r="A10808" t="s">
        <v>1169</v>
      </c>
      <c r="B10808" t="s">
        <v>2280</v>
      </c>
      <c r="C10808" t="s">
        <v>4730</v>
      </c>
      <c r="D10808">
        <v>0</v>
      </c>
    </row>
    <row r="10809" spans="1:4" x14ac:dyDescent="0.25">
      <c r="A10809" t="s">
        <v>1169</v>
      </c>
      <c r="B10809" t="s">
        <v>2280</v>
      </c>
      <c r="C10809" t="s">
        <v>4731</v>
      </c>
      <c r="D10809">
        <v>0</v>
      </c>
    </row>
    <row r="10810" spans="1:4" x14ac:dyDescent="0.25">
      <c r="A10810" t="s">
        <v>1169</v>
      </c>
      <c r="B10810" t="s">
        <v>2280</v>
      </c>
      <c r="C10810" t="s">
        <v>1046</v>
      </c>
      <c r="D10810">
        <v>0</v>
      </c>
    </row>
    <row r="10811" spans="1:4" x14ac:dyDescent="0.25">
      <c r="A10811" t="s">
        <v>1169</v>
      </c>
      <c r="B10811" t="s">
        <v>2280</v>
      </c>
      <c r="C10811" t="s">
        <v>9</v>
      </c>
      <c r="D10811">
        <v>0</v>
      </c>
    </row>
    <row r="10812" spans="1:4" x14ac:dyDescent="0.25">
      <c r="A10812" t="s">
        <v>1169</v>
      </c>
      <c r="B10812" t="s">
        <v>2280</v>
      </c>
      <c r="C10812" t="s">
        <v>4733</v>
      </c>
      <c r="D10812">
        <v>0</v>
      </c>
    </row>
    <row r="10813" spans="1:4" x14ac:dyDescent="0.25">
      <c r="A10813" t="s">
        <v>1169</v>
      </c>
      <c r="B10813" t="s">
        <v>2280</v>
      </c>
      <c r="C10813" t="s">
        <v>4734</v>
      </c>
      <c r="D10813">
        <v>0</v>
      </c>
    </row>
    <row r="10814" spans="1:4" x14ac:dyDescent="0.25">
      <c r="A10814" t="s">
        <v>1169</v>
      </c>
      <c r="B10814" t="s">
        <v>2280</v>
      </c>
      <c r="C10814" t="s">
        <v>4735</v>
      </c>
      <c r="D10814">
        <v>0</v>
      </c>
    </row>
    <row r="10815" spans="1:4" x14ac:dyDescent="0.25">
      <c r="A10815" t="s">
        <v>1169</v>
      </c>
      <c r="B10815" t="s">
        <v>2280</v>
      </c>
      <c r="C10815" t="s">
        <v>1081</v>
      </c>
      <c r="D10815" t="s">
        <v>3111</v>
      </c>
    </row>
    <row r="10816" spans="1:4" x14ac:dyDescent="0.25">
      <c r="A10816" t="s">
        <v>1169</v>
      </c>
      <c r="B10816" t="s">
        <v>2281</v>
      </c>
      <c r="C10816" t="s">
        <v>4725</v>
      </c>
      <c r="D10816">
        <v>721</v>
      </c>
    </row>
    <row r="10817" spans="1:4" x14ac:dyDescent="0.25">
      <c r="A10817" t="s">
        <v>1169</v>
      </c>
      <c r="B10817" t="s">
        <v>2281</v>
      </c>
      <c r="C10817" t="s">
        <v>1083</v>
      </c>
      <c r="D10817" t="b">
        <v>0</v>
      </c>
    </row>
    <row r="10818" spans="1:4" x14ac:dyDescent="0.25">
      <c r="A10818" t="s">
        <v>1169</v>
      </c>
      <c r="B10818" t="s">
        <v>2281</v>
      </c>
      <c r="C10818" t="s">
        <v>4726</v>
      </c>
      <c r="D10818" t="b">
        <v>0</v>
      </c>
    </row>
    <row r="10819" spans="1:4" x14ac:dyDescent="0.25">
      <c r="A10819" t="s">
        <v>1169</v>
      </c>
      <c r="B10819" t="s">
        <v>2281</v>
      </c>
      <c r="C10819" t="s">
        <v>4727</v>
      </c>
      <c r="D10819" t="b">
        <v>0</v>
      </c>
    </row>
    <row r="10820" spans="1:4" x14ac:dyDescent="0.25">
      <c r="A10820" t="s">
        <v>1169</v>
      </c>
      <c r="B10820" t="s">
        <v>2281</v>
      </c>
      <c r="C10820" t="s">
        <v>4728</v>
      </c>
      <c r="D10820" t="b">
        <v>0</v>
      </c>
    </row>
    <row r="10821" spans="1:4" x14ac:dyDescent="0.25">
      <c r="A10821" t="s">
        <v>1169</v>
      </c>
      <c r="B10821" t="s">
        <v>2281</v>
      </c>
      <c r="C10821" t="s">
        <v>2454</v>
      </c>
      <c r="D10821" t="b">
        <v>0</v>
      </c>
    </row>
    <row r="10822" spans="1:4" x14ac:dyDescent="0.25">
      <c r="A10822" t="s">
        <v>1169</v>
      </c>
      <c r="B10822" t="s">
        <v>2281</v>
      </c>
      <c r="C10822" t="s">
        <v>4729</v>
      </c>
      <c r="D10822">
        <v>0</v>
      </c>
    </row>
    <row r="10823" spans="1:4" x14ac:dyDescent="0.25">
      <c r="A10823" t="s">
        <v>1169</v>
      </c>
      <c r="B10823" t="s">
        <v>2281</v>
      </c>
      <c r="C10823" t="s">
        <v>4730</v>
      </c>
      <c r="D10823">
        <v>0</v>
      </c>
    </row>
    <row r="10824" spans="1:4" x14ac:dyDescent="0.25">
      <c r="A10824" t="s">
        <v>1169</v>
      </c>
      <c r="B10824" t="s">
        <v>2281</v>
      </c>
      <c r="C10824" t="s">
        <v>4731</v>
      </c>
      <c r="D10824">
        <v>0</v>
      </c>
    </row>
    <row r="10825" spans="1:4" x14ac:dyDescent="0.25">
      <c r="A10825" t="s">
        <v>1169</v>
      </c>
      <c r="B10825" t="s">
        <v>2281</v>
      </c>
      <c r="C10825" t="s">
        <v>1046</v>
      </c>
      <c r="D10825">
        <v>0</v>
      </c>
    </row>
    <row r="10826" spans="1:4" x14ac:dyDescent="0.25">
      <c r="A10826" t="s">
        <v>1169</v>
      </c>
      <c r="B10826" t="s">
        <v>2281</v>
      </c>
      <c r="C10826" t="s">
        <v>9</v>
      </c>
      <c r="D10826">
        <v>0</v>
      </c>
    </row>
    <row r="10827" spans="1:4" x14ac:dyDescent="0.25">
      <c r="A10827" t="s">
        <v>1169</v>
      </c>
      <c r="B10827" t="s">
        <v>2281</v>
      </c>
      <c r="C10827" t="s">
        <v>4733</v>
      </c>
      <c r="D10827">
        <v>0</v>
      </c>
    </row>
    <row r="10828" spans="1:4" x14ac:dyDescent="0.25">
      <c r="A10828" t="s">
        <v>1169</v>
      </c>
      <c r="B10828" t="s">
        <v>2281</v>
      </c>
      <c r="C10828" t="s">
        <v>4734</v>
      </c>
      <c r="D10828">
        <v>0</v>
      </c>
    </row>
    <row r="10829" spans="1:4" x14ac:dyDescent="0.25">
      <c r="A10829" t="s">
        <v>1169</v>
      </c>
      <c r="B10829" t="s">
        <v>2281</v>
      </c>
      <c r="C10829" t="s">
        <v>4735</v>
      </c>
      <c r="D10829">
        <v>0</v>
      </c>
    </row>
    <row r="10830" spans="1:4" x14ac:dyDescent="0.25">
      <c r="A10830" t="s">
        <v>1169</v>
      </c>
      <c r="B10830" t="s">
        <v>2281</v>
      </c>
      <c r="C10830" t="s">
        <v>1081</v>
      </c>
      <c r="D10830" t="s">
        <v>3111</v>
      </c>
    </row>
    <row r="10831" spans="1:4" x14ac:dyDescent="0.25">
      <c r="A10831" t="s">
        <v>1169</v>
      </c>
      <c r="B10831" t="s">
        <v>2282</v>
      </c>
      <c r="C10831" t="s">
        <v>4725</v>
      </c>
      <c r="D10831">
        <v>722</v>
      </c>
    </row>
    <row r="10832" spans="1:4" x14ac:dyDescent="0.25">
      <c r="A10832" t="s">
        <v>1169</v>
      </c>
      <c r="B10832" t="s">
        <v>2282</v>
      </c>
      <c r="C10832" t="s">
        <v>1083</v>
      </c>
      <c r="D10832" t="b">
        <v>0</v>
      </c>
    </row>
    <row r="10833" spans="1:4" x14ac:dyDescent="0.25">
      <c r="A10833" t="s">
        <v>1169</v>
      </c>
      <c r="B10833" t="s">
        <v>2282</v>
      </c>
      <c r="C10833" t="s">
        <v>4726</v>
      </c>
      <c r="D10833" t="b">
        <v>0</v>
      </c>
    </row>
    <row r="10834" spans="1:4" x14ac:dyDescent="0.25">
      <c r="A10834" t="s">
        <v>1169</v>
      </c>
      <c r="B10834" t="s">
        <v>2282</v>
      </c>
      <c r="C10834" t="s">
        <v>4727</v>
      </c>
      <c r="D10834" t="b">
        <v>0</v>
      </c>
    </row>
    <row r="10835" spans="1:4" x14ac:dyDescent="0.25">
      <c r="A10835" t="s">
        <v>1169</v>
      </c>
      <c r="B10835" t="s">
        <v>2282</v>
      </c>
      <c r="C10835" t="s">
        <v>4728</v>
      </c>
      <c r="D10835" t="b">
        <v>0</v>
      </c>
    </row>
    <row r="10836" spans="1:4" x14ac:dyDescent="0.25">
      <c r="A10836" t="s">
        <v>1169</v>
      </c>
      <c r="B10836" t="s">
        <v>2282</v>
      </c>
      <c r="C10836" t="s">
        <v>2454</v>
      </c>
      <c r="D10836" t="b">
        <v>0</v>
      </c>
    </row>
    <row r="10837" spans="1:4" x14ac:dyDescent="0.25">
      <c r="A10837" t="s">
        <v>1169</v>
      </c>
      <c r="B10837" t="s">
        <v>2282</v>
      </c>
      <c r="C10837" t="s">
        <v>4729</v>
      </c>
      <c r="D10837">
        <v>0</v>
      </c>
    </row>
    <row r="10838" spans="1:4" x14ac:dyDescent="0.25">
      <c r="A10838" t="s">
        <v>1169</v>
      </c>
      <c r="B10838" t="s">
        <v>2282</v>
      </c>
      <c r="C10838" t="s">
        <v>4730</v>
      </c>
      <c r="D10838">
        <v>0</v>
      </c>
    </row>
    <row r="10839" spans="1:4" x14ac:dyDescent="0.25">
      <c r="A10839" t="s">
        <v>1169</v>
      </c>
      <c r="B10839" t="s">
        <v>2282</v>
      </c>
      <c r="C10839" t="s">
        <v>4731</v>
      </c>
      <c r="D10839">
        <v>0</v>
      </c>
    </row>
    <row r="10840" spans="1:4" x14ac:dyDescent="0.25">
      <c r="A10840" t="s">
        <v>1169</v>
      </c>
      <c r="B10840" t="s">
        <v>2282</v>
      </c>
      <c r="C10840" t="s">
        <v>1046</v>
      </c>
      <c r="D10840">
        <v>0</v>
      </c>
    </row>
    <row r="10841" spans="1:4" x14ac:dyDescent="0.25">
      <c r="A10841" t="s">
        <v>1169</v>
      </c>
      <c r="B10841" t="s">
        <v>2282</v>
      </c>
      <c r="C10841" t="s">
        <v>9</v>
      </c>
      <c r="D10841">
        <v>0</v>
      </c>
    </row>
    <row r="10842" spans="1:4" x14ac:dyDescent="0.25">
      <c r="A10842" t="s">
        <v>1169</v>
      </c>
      <c r="B10842" t="s">
        <v>2282</v>
      </c>
      <c r="C10842" t="s">
        <v>4733</v>
      </c>
      <c r="D10842">
        <v>0</v>
      </c>
    </row>
    <row r="10843" spans="1:4" x14ac:dyDescent="0.25">
      <c r="A10843" t="s">
        <v>1169</v>
      </c>
      <c r="B10843" t="s">
        <v>2282</v>
      </c>
      <c r="C10843" t="s">
        <v>4734</v>
      </c>
      <c r="D10843">
        <v>0</v>
      </c>
    </row>
    <row r="10844" spans="1:4" x14ac:dyDescent="0.25">
      <c r="A10844" t="s">
        <v>1169</v>
      </c>
      <c r="B10844" t="s">
        <v>2282</v>
      </c>
      <c r="C10844" t="s">
        <v>4735</v>
      </c>
      <c r="D10844">
        <v>0</v>
      </c>
    </row>
    <row r="10845" spans="1:4" x14ac:dyDescent="0.25">
      <c r="A10845" t="s">
        <v>1169</v>
      </c>
      <c r="B10845" t="s">
        <v>2282</v>
      </c>
      <c r="C10845" t="s">
        <v>1081</v>
      </c>
      <c r="D10845" t="s">
        <v>3111</v>
      </c>
    </row>
    <row r="10846" spans="1:4" x14ac:dyDescent="0.25">
      <c r="A10846" t="s">
        <v>1169</v>
      </c>
      <c r="B10846" t="s">
        <v>2283</v>
      </c>
      <c r="C10846" t="s">
        <v>4725</v>
      </c>
      <c r="D10846">
        <v>723</v>
      </c>
    </row>
    <row r="10847" spans="1:4" x14ac:dyDescent="0.25">
      <c r="A10847" t="s">
        <v>1169</v>
      </c>
      <c r="B10847" t="s">
        <v>2283</v>
      </c>
      <c r="C10847" t="s">
        <v>1083</v>
      </c>
      <c r="D10847" t="b">
        <v>0</v>
      </c>
    </row>
    <row r="10848" spans="1:4" x14ac:dyDescent="0.25">
      <c r="A10848" t="s">
        <v>1169</v>
      </c>
      <c r="B10848" t="s">
        <v>2283</v>
      </c>
      <c r="C10848" t="s">
        <v>4726</v>
      </c>
      <c r="D10848" t="b">
        <v>0</v>
      </c>
    </row>
    <row r="10849" spans="1:4" x14ac:dyDescent="0.25">
      <c r="A10849" t="s">
        <v>1169</v>
      </c>
      <c r="B10849" t="s">
        <v>2283</v>
      </c>
      <c r="C10849" t="s">
        <v>4727</v>
      </c>
      <c r="D10849" t="b">
        <v>0</v>
      </c>
    </row>
    <row r="10850" spans="1:4" x14ac:dyDescent="0.25">
      <c r="A10850" t="s">
        <v>1169</v>
      </c>
      <c r="B10850" t="s">
        <v>2283</v>
      </c>
      <c r="C10850" t="s">
        <v>4728</v>
      </c>
      <c r="D10850" t="b">
        <v>0</v>
      </c>
    </row>
    <row r="10851" spans="1:4" x14ac:dyDescent="0.25">
      <c r="A10851" t="s">
        <v>1169</v>
      </c>
      <c r="B10851" t="s">
        <v>2283</v>
      </c>
      <c r="C10851" t="s">
        <v>2454</v>
      </c>
      <c r="D10851" t="b">
        <v>0</v>
      </c>
    </row>
    <row r="10852" spans="1:4" x14ac:dyDescent="0.25">
      <c r="A10852" t="s">
        <v>1169</v>
      </c>
      <c r="B10852" t="s">
        <v>2283</v>
      </c>
      <c r="C10852" t="s">
        <v>4729</v>
      </c>
      <c r="D10852">
        <v>0</v>
      </c>
    </row>
    <row r="10853" spans="1:4" x14ac:dyDescent="0.25">
      <c r="A10853" t="s">
        <v>1169</v>
      </c>
      <c r="B10853" t="s">
        <v>2283</v>
      </c>
      <c r="C10853" t="s">
        <v>4730</v>
      </c>
      <c r="D10853">
        <v>0</v>
      </c>
    </row>
    <row r="10854" spans="1:4" x14ac:dyDescent="0.25">
      <c r="A10854" t="s">
        <v>1169</v>
      </c>
      <c r="B10854" t="s">
        <v>2283</v>
      </c>
      <c r="C10854" t="s">
        <v>4731</v>
      </c>
      <c r="D10854">
        <v>0</v>
      </c>
    </row>
    <row r="10855" spans="1:4" x14ac:dyDescent="0.25">
      <c r="A10855" t="s">
        <v>1169</v>
      </c>
      <c r="B10855" t="s">
        <v>2283</v>
      </c>
      <c r="C10855" t="s">
        <v>1046</v>
      </c>
      <c r="D10855">
        <v>0</v>
      </c>
    </row>
    <row r="10856" spans="1:4" x14ac:dyDescent="0.25">
      <c r="A10856" t="s">
        <v>1169</v>
      </c>
      <c r="B10856" t="s">
        <v>2283</v>
      </c>
      <c r="C10856" t="s">
        <v>9</v>
      </c>
      <c r="D10856">
        <v>0</v>
      </c>
    </row>
    <row r="10857" spans="1:4" x14ac:dyDescent="0.25">
      <c r="A10857" t="s">
        <v>1169</v>
      </c>
      <c r="B10857" t="s">
        <v>2283</v>
      </c>
      <c r="C10857" t="s">
        <v>4733</v>
      </c>
      <c r="D10857">
        <v>0</v>
      </c>
    </row>
    <row r="10858" spans="1:4" x14ac:dyDescent="0.25">
      <c r="A10858" t="s">
        <v>1169</v>
      </c>
      <c r="B10858" t="s">
        <v>2283</v>
      </c>
      <c r="C10858" t="s">
        <v>4734</v>
      </c>
      <c r="D10858">
        <v>0</v>
      </c>
    </row>
    <row r="10859" spans="1:4" x14ac:dyDescent="0.25">
      <c r="A10859" t="s">
        <v>1169</v>
      </c>
      <c r="B10859" t="s">
        <v>2283</v>
      </c>
      <c r="C10859" t="s">
        <v>4735</v>
      </c>
      <c r="D10859">
        <v>0</v>
      </c>
    </row>
    <row r="10860" spans="1:4" x14ac:dyDescent="0.25">
      <c r="A10860" t="s">
        <v>1169</v>
      </c>
      <c r="B10860" t="s">
        <v>2283</v>
      </c>
      <c r="C10860" t="s">
        <v>1081</v>
      </c>
      <c r="D10860" t="s">
        <v>3111</v>
      </c>
    </row>
    <row r="10861" spans="1:4" x14ac:dyDescent="0.25">
      <c r="A10861" t="s">
        <v>1169</v>
      </c>
      <c r="B10861" t="s">
        <v>2284</v>
      </c>
      <c r="C10861" t="s">
        <v>4725</v>
      </c>
      <c r="D10861">
        <v>724</v>
      </c>
    </row>
    <row r="10862" spans="1:4" x14ac:dyDescent="0.25">
      <c r="A10862" t="s">
        <v>1169</v>
      </c>
      <c r="B10862" t="s">
        <v>2284</v>
      </c>
      <c r="C10862" t="s">
        <v>1083</v>
      </c>
      <c r="D10862" t="b">
        <v>0</v>
      </c>
    </row>
    <row r="10863" spans="1:4" x14ac:dyDescent="0.25">
      <c r="A10863" t="s">
        <v>1169</v>
      </c>
      <c r="B10863" t="s">
        <v>2284</v>
      </c>
      <c r="C10863" t="s">
        <v>4726</v>
      </c>
      <c r="D10863" t="b">
        <v>0</v>
      </c>
    </row>
    <row r="10864" spans="1:4" x14ac:dyDescent="0.25">
      <c r="A10864" t="s">
        <v>1169</v>
      </c>
      <c r="B10864" t="s">
        <v>2284</v>
      </c>
      <c r="C10864" t="s">
        <v>4727</v>
      </c>
      <c r="D10864" t="b">
        <v>0</v>
      </c>
    </row>
    <row r="10865" spans="1:4" x14ac:dyDescent="0.25">
      <c r="A10865" t="s">
        <v>1169</v>
      </c>
      <c r="B10865" t="s">
        <v>2284</v>
      </c>
      <c r="C10865" t="s">
        <v>4728</v>
      </c>
      <c r="D10865" t="b">
        <v>0</v>
      </c>
    </row>
    <row r="10866" spans="1:4" x14ac:dyDescent="0.25">
      <c r="A10866" t="s">
        <v>1169</v>
      </c>
      <c r="B10866" t="s">
        <v>2284</v>
      </c>
      <c r="C10866" t="s">
        <v>2454</v>
      </c>
      <c r="D10866" t="b">
        <v>0</v>
      </c>
    </row>
    <row r="10867" spans="1:4" x14ac:dyDescent="0.25">
      <c r="A10867" t="s">
        <v>1169</v>
      </c>
      <c r="B10867" t="s">
        <v>2284</v>
      </c>
      <c r="C10867" t="s">
        <v>4729</v>
      </c>
      <c r="D10867">
        <v>0</v>
      </c>
    </row>
    <row r="10868" spans="1:4" x14ac:dyDescent="0.25">
      <c r="A10868" t="s">
        <v>1169</v>
      </c>
      <c r="B10868" t="s">
        <v>2284</v>
      </c>
      <c r="C10868" t="s">
        <v>4730</v>
      </c>
      <c r="D10868">
        <v>0</v>
      </c>
    </row>
    <row r="10869" spans="1:4" x14ac:dyDescent="0.25">
      <c r="A10869" t="s">
        <v>1169</v>
      </c>
      <c r="B10869" t="s">
        <v>2284</v>
      </c>
      <c r="C10869" t="s">
        <v>4731</v>
      </c>
      <c r="D10869">
        <v>0</v>
      </c>
    </row>
    <row r="10870" spans="1:4" x14ac:dyDescent="0.25">
      <c r="A10870" t="s">
        <v>1169</v>
      </c>
      <c r="B10870" t="s">
        <v>2284</v>
      </c>
      <c r="C10870" t="s">
        <v>1046</v>
      </c>
      <c r="D10870">
        <v>0</v>
      </c>
    </row>
    <row r="10871" spans="1:4" x14ac:dyDescent="0.25">
      <c r="A10871" t="s">
        <v>1169</v>
      </c>
      <c r="B10871" t="s">
        <v>2284</v>
      </c>
      <c r="C10871" t="s">
        <v>9</v>
      </c>
      <c r="D10871">
        <v>0</v>
      </c>
    </row>
    <row r="10872" spans="1:4" x14ac:dyDescent="0.25">
      <c r="A10872" t="s">
        <v>1169</v>
      </c>
      <c r="B10872" t="s">
        <v>2284</v>
      </c>
      <c r="C10872" t="s">
        <v>4733</v>
      </c>
      <c r="D10872">
        <v>0</v>
      </c>
    </row>
    <row r="10873" spans="1:4" x14ac:dyDescent="0.25">
      <c r="A10873" t="s">
        <v>1169</v>
      </c>
      <c r="B10873" t="s">
        <v>2284</v>
      </c>
      <c r="C10873" t="s">
        <v>4734</v>
      </c>
      <c r="D10873">
        <v>0</v>
      </c>
    </row>
    <row r="10874" spans="1:4" x14ac:dyDescent="0.25">
      <c r="A10874" t="s">
        <v>1169</v>
      </c>
      <c r="B10874" t="s">
        <v>2284</v>
      </c>
      <c r="C10874" t="s">
        <v>4735</v>
      </c>
      <c r="D10874">
        <v>0</v>
      </c>
    </row>
    <row r="10875" spans="1:4" x14ac:dyDescent="0.25">
      <c r="A10875" t="s">
        <v>1169</v>
      </c>
      <c r="B10875" t="s">
        <v>2284</v>
      </c>
      <c r="C10875" t="s">
        <v>1081</v>
      </c>
      <c r="D10875" t="s">
        <v>3111</v>
      </c>
    </row>
    <row r="10876" spans="1:4" x14ac:dyDescent="0.25">
      <c r="A10876" t="s">
        <v>1169</v>
      </c>
      <c r="B10876" t="s">
        <v>2285</v>
      </c>
      <c r="C10876" t="s">
        <v>4725</v>
      </c>
      <c r="D10876">
        <v>725</v>
      </c>
    </row>
    <row r="10877" spans="1:4" x14ac:dyDescent="0.25">
      <c r="A10877" t="s">
        <v>1169</v>
      </c>
      <c r="B10877" t="s">
        <v>2285</v>
      </c>
      <c r="C10877" t="s">
        <v>1083</v>
      </c>
      <c r="D10877" t="b">
        <v>0</v>
      </c>
    </row>
    <row r="10878" spans="1:4" x14ac:dyDescent="0.25">
      <c r="A10878" t="s">
        <v>1169</v>
      </c>
      <c r="B10878" t="s">
        <v>2285</v>
      </c>
      <c r="C10878" t="s">
        <v>4726</v>
      </c>
      <c r="D10878" t="b">
        <v>0</v>
      </c>
    </row>
    <row r="10879" spans="1:4" x14ac:dyDescent="0.25">
      <c r="A10879" t="s">
        <v>1169</v>
      </c>
      <c r="B10879" t="s">
        <v>2285</v>
      </c>
      <c r="C10879" t="s">
        <v>4727</v>
      </c>
      <c r="D10879" t="b">
        <v>0</v>
      </c>
    </row>
    <row r="10880" spans="1:4" x14ac:dyDescent="0.25">
      <c r="A10880" t="s">
        <v>1169</v>
      </c>
      <c r="B10880" t="s">
        <v>2285</v>
      </c>
      <c r="C10880" t="s">
        <v>4728</v>
      </c>
      <c r="D10880" t="b">
        <v>0</v>
      </c>
    </row>
    <row r="10881" spans="1:4" x14ac:dyDescent="0.25">
      <c r="A10881" t="s">
        <v>1169</v>
      </c>
      <c r="B10881" t="s">
        <v>2285</v>
      </c>
      <c r="C10881" t="s">
        <v>2454</v>
      </c>
      <c r="D10881" t="b">
        <v>0</v>
      </c>
    </row>
    <row r="10882" spans="1:4" x14ac:dyDescent="0.25">
      <c r="A10882" t="s">
        <v>1169</v>
      </c>
      <c r="B10882" t="s">
        <v>2285</v>
      </c>
      <c r="C10882" t="s">
        <v>4729</v>
      </c>
      <c r="D10882">
        <v>0</v>
      </c>
    </row>
    <row r="10883" spans="1:4" x14ac:dyDescent="0.25">
      <c r="A10883" t="s">
        <v>1169</v>
      </c>
      <c r="B10883" t="s">
        <v>2285</v>
      </c>
      <c r="C10883" t="s">
        <v>4730</v>
      </c>
      <c r="D10883">
        <v>0</v>
      </c>
    </row>
    <row r="10884" spans="1:4" x14ac:dyDescent="0.25">
      <c r="A10884" t="s">
        <v>1169</v>
      </c>
      <c r="B10884" t="s">
        <v>2285</v>
      </c>
      <c r="C10884" t="s">
        <v>4731</v>
      </c>
      <c r="D10884">
        <v>0</v>
      </c>
    </row>
    <row r="10885" spans="1:4" x14ac:dyDescent="0.25">
      <c r="A10885" t="s">
        <v>1169</v>
      </c>
      <c r="B10885" t="s">
        <v>2285</v>
      </c>
      <c r="C10885" t="s">
        <v>1046</v>
      </c>
      <c r="D10885">
        <v>0</v>
      </c>
    </row>
    <row r="10886" spans="1:4" x14ac:dyDescent="0.25">
      <c r="A10886" t="s">
        <v>1169</v>
      </c>
      <c r="B10886" t="s">
        <v>2285</v>
      </c>
      <c r="C10886" t="s">
        <v>9</v>
      </c>
      <c r="D10886">
        <v>0</v>
      </c>
    </row>
    <row r="10887" spans="1:4" x14ac:dyDescent="0.25">
      <c r="A10887" t="s">
        <v>1169</v>
      </c>
      <c r="B10887" t="s">
        <v>2285</v>
      </c>
      <c r="C10887" t="s">
        <v>4733</v>
      </c>
      <c r="D10887">
        <v>0</v>
      </c>
    </row>
    <row r="10888" spans="1:4" x14ac:dyDescent="0.25">
      <c r="A10888" t="s">
        <v>1169</v>
      </c>
      <c r="B10888" t="s">
        <v>2285</v>
      </c>
      <c r="C10888" t="s">
        <v>4734</v>
      </c>
      <c r="D10888">
        <v>0</v>
      </c>
    </row>
    <row r="10889" spans="1:4" x14ac:dyDescent="0.25">
      <c r="A10889" t="s">
        <v>1169</v>
      </c>
      <c r="B10889" t="s">
        <v>2285</v>
      </c>
      <c r="C10889" t="s">
        <v>4735</v>
      </c>
      <c r="D10889">
        <v>0</v>
      </c>
    </row>
    <row r="10890" spans="1:4" x14ac:dyDescent="0.25">
      <c r="A10890" t="s">
        <v>1169</v>
      </c>
      <c r="B10890" t="s">
        <v>2285</v>
      </c>
      <c r="C10890" t="s">
        <v>1081</v>
      </c>
      <c r="D10890" t="s">
        <v>3111</v>
      </c>
    </row>
    <row r="10891" spans="1:4" x14ac:dyDescent="0.25">
      <c r="A10891" t="s">
        <v>1169</v>
      </c>
      <c r="B10891" t="s">
        <v>2286</v>
      </c>
      <c r="C10891" t="s">
        <v>4725</v>
      </c>
      <c r="D10891">
        <v>726</v>
      </c>
    </row>
    <row r="10892" spans="1:4" x14ac:dyDescent="0.25">
      <c r="A10892" t="s">
        <v>1169</v>
      </c>
      <c r="B10892" t="s">
        <v>2286</v>
      </c>
      <c r="C10892" t="s">
        <v>1083</v>
      </c>
      <c r="D10892" t="b">
        <v>0</v>
      </c>
    </row>
    <row r="10893" spans="1:4" x14ac:dyDescent="0.25">
      <c r="A10893" t="s">
        <v>1169</v>
      </c>
      <c r="B10893" t="s">
        <v>2286</v>
      </c>
      <c r="C10893" t="s">
        <v>4726</v>
      </c>
      <c r="D10893" t="b">
        <v>0</v>
      </c>
    </row>
    <row r="10894" spans="1:4" x14ac:dyDescent="0.25">
      <c r="A10894" t="s">
        <v>1169</v>
      </c>
      <c r="B10894" t="s">
        <v>2286</v>
      </c>
      <c r="C10894" t="s">
        <v>4727</v>
      </c>
      <c r="D10894" t="b">
        <v>0</v>
      </c>
    </row>
    <row r="10895" spans="1:4" x14ac:dyDescent="0.25">
      <c r="A10895" t="s">
        <v>1169</v>
      </c>
      <c r="B10895" t="s">
        <v>2286</v>
      </c>
      <c r="C10895" t="s">
        <v>4728</v>
      </c>
      <c r="D10895" t="b">
        <v>0</v>
      </c>
    </row>
    <row r="10896" spans="1:4" x14ac:dyDescent="0.25">
      <c r="A10896" t="s">
        <v>1169</v>
      </c>
      <c r="B10896" t="s">
        <v>2286</v>
      </c>
      <c r="C10896" t="s">
        <v>2454</v>
      </c>
      <c r="D10896" t="b">
        <v>0</v>
      </c>
    </row>
    <row r="10897" spans="1:4" x14ac:dyDescent="0.25">
      <c r="A10897" t="s">
        <v>1169</v>
      </c>
      <c r="B10897" t="s">
        <v>2286</v>
      </c>
      <c r="C10897" t="s">
        <v>4729</v>
      </c>
      <c r="D10897">
        <v>0</v>
      </c>
    </row>
    <row r="10898" spans="1:4" x14ac:dyDescent="0.25">
      <c r="A10898" t="s">
        <v>1169</v>
      </c>
      <c r="B10898" t="s">
        <v>2286</v>
      </c>
      <c r="C10898" t="s">
        <v>4730</v>
      </c>
      <c r="D10898">
        <v>0</v>
      </c>
    </row>
    <row r="10899" spans="1:4" x14ac:dyDescent="0.25">
      <c r="A10899" t="s">
        <v>1169</v>
      </c>
      <c r="B10899" t="s">
        <v>2286</v>
      </c>
      <c r="C10899" t="s">
        <v>4731</v>
      </c>
      <c r="D10899">
        <v>0</v>
      </c>
    </row>
    <row r="10900" spans="1:4" x14ac:dyDescent="0.25">
      <c r="A10900" t="s">
        <v>1169</v>
      </c>
      <c r="B10900" t="s">
        <v>2286</v>
      </c>
      <c r="C10900" t="s">
        <v>1046</v>
      </c>
      <c r="D10900">
        <v>0</v>
      </c>
    </row>
    <row r="10901" spans="1:4" x14ac:dyDescent="0.25">
      <c r="A10901" t="s">
        <v>1169</v>
      </c>
      <c r="B10901" t="s">
        <v>2286</v>
      </c>
      <c r="C10901" t="s">
        <v>9</v>
      </c>
      <c r="D10901">
        <v>0</v>
      </c>
    </row>
    <row r="10902" spans="1:4" x14ac:dyDescent="0.25">
      <c r="A10902" t="s">
        <v>1169</v>
      </c>
      <c r="B10902" t="s">
        <v>2286</v>
      </c>
      <c r="C10902" t="s">
        <v>4733</v>
      </c>
      <c r="D10902">
        <v>0</v>
      </c>
    </row>
    <row r="10903" spans="1:4" x14ac:dyDescent="0.25">
      <c r="A10903" t="s">
        <v>1169</v>
      </c>
      <c r="B10903" t="s">
        <v>2286</v>
      </c>
      <c r="C10903" t="s">
        <v>4734</v>
      </c>
      <c r="D10903">
        <v>0</v>
      </c>
    </row>
    <row r="10904" spans="1:4" x14ac:dyDescent="0.25">
      <c r="A10904" t="s">
        <v>1169</v>
      </c>
      <c r="B10904" t="s">
        <v>2286</v>
      </c>
      <c r="C10904" t="s">
        <v>4735</v>
      </c>
      <c r="D10904">
        <v>0</v>
      </c>
    </row>
    <row r="10905" spans="1:4" x14ac:dyDescent="0.25">
      <c r="A10905" t="s">
        <v>1169</v>
      </c>
      <c r="B10905" t="s">
        <v>2286</v>
      </c>
      <c r="C10905" t="s">
        <v>1081</v>
      </c>
      <c r="D10905" t="s">
        <v>3111</v>
      </c>
    </row>
    <row r="10906" spans="1:4" x14ac:dyDescent="0.25">
      <c r="A10906" t="s">
        <v>1169</v>
      </c>
      <c r="B10906" t="s">
        <v>2287</v>
      </c>
      <c r="C10906" t="s">
        <v>4725</v>
      </c>
      <c r="D10906">
        <v>727</v>
      </c>
    </row>
    <row r="10907" spans="1:4" x14ac:dyDescent="0.25">
      <c r="A10907" t="s">
        <v>1169</v>
      </c>
      <c r="B10907" t="s">
        <v>2287</v>
      </c>
      <c r="C10907" t="s">
        <v>1083</v>
      </c>
      <c r="D10907" t="b">
        <v>0</v>
      </c>
    </row>
    <row r="10908" spans="1:4" x14ac:dyDescent="0.25">
      <c r="A10908" t="s">
        <v>1169</v>
      </c>
      <c r="B10908" t="s">
        <v>2287</v>
      </c>
      <c r="C10908" t="s">
        <v>4726</v>
      </c>
      <c r="D10908" t="b">
        <v>0</v>
      </c>
    </row>
    <row r="10909" spans="1:4" x14ac:dyDescent="0.25">
      <c r="A10909" t="s">
        <v>1169</v>
      </c>
      <c r="B10909" t="s">
        <v>2287</v>
      </c>
      <c r="C10909" t="s">
        <v>4727</v>
      </c>
      <c r="D10909" t="b">
        <v>0</v>
      </c>
    </row>
    <row r="10910" spans="1:4" x14ac:dyDescent="0.25">
      <c r="A10910" t="s">
        <v>1169</v>
      </c>
      <c r="B10910" t="s">
        <v>2287</v>
      </c>
      <c r="C10910" t="s">
        <v>4728</v>
      </c>
      <c r="D10910" t="b">
        <v>0</v>
      </c>
    </row>
    <row r="10911" spans="1:4" x14ac:dyDescent="0.25">
      <c r="A10911" t="s">
        <v>1169</v>
      </c>
      <c r="B10911" t="s">
        <v>2287</v>
      </c>
      <c r="C10911" t="s">
        <v>2454</v>
      </c>
      <c r="D10911" t="b">
        <v>0</v>
      </c>
    </row>
    <row r="10912" spans="1:4" x14ac:dyDescent="0.25">
      <c r="A10912" t="s">
        <v>1169</v>
      </c>
      <c r="B10912" t="s">
        <v>2287</v>
      </c>
      <c r="C10912" t="s">
        <v>4729</v>
      </c>
      <c r="D10912">
        <v>0</v>
      </c>
    </row>
    <row r="10913" spans="1:4" x14ac:dyDescent="0.25">
      <c r="A10913" t="s">
        <v>1169</v>
      </c>
      <c r="B10913" t="s">
        <v>2287</v>
      </c>
      <c r="C10913" t="s">
        <v>4730</v>
      </c>
      <c r="D10913">
        <v>0</v>
      </c>
    </row>
    <row r="10914" spans="1:4" x14ac:dyDescent="0.25">
      <c r="A10914" t="s">
        <v>1169</v>
      </c>
      <c r="B10914" t="s">
        <v>2287</v>
      </c>
      <c r="C10914" t="s">
        <v>4731</v>
      </c>
      <c r="D10914">
        <v>0</v>
      </c>
    </row>
    <row r="10915" spans="1:4" x14ac:dyDescent="0.25">
      <c r="A10915" t="s">
        <v>1169</v>
      </c>
      <c r="B10915" t="s">
        <v>2287</v>
      </c>
      <c r="C10915" t="s">
        <v>1046</v>
      </c>
      <c r="D10915">
        <v>0</v>
      </c>
    </row>
    <row r="10916" spans="1:4" x14ac:dyDescent="0.25">
      <c r="A10916" t="s">
        <v>1169</v>
      </c>
      <c r="B10916" t="s">
        <v>2287</v>
      </c>
      <c r="C10916" t="s">
        <v>9</v>
      </c>
      <c r="D10916">
        <v>0</v>
      </c>
    </row>
    <row r="10917" spans="1:4" x14ac:dyDescent="0.25">
      <c r="A10917" t="s">
        <v>1169</v>
      </c>
      <c r="B10917" t="s">
        <v>2287</v>
      </c>
      <c r="C10917" t="s">
        <v>4733</v>
      </c>
      <c r="D10917">
        <v>0</v>
      </c>
    </row>
    <row r="10918" spans="1:4" x14ac:dyDescent="0.25">
      <c r="A10918" t="s">
        <v>1169</v>
      </c>
      <c r="B10918" t="s">
        <v>2287</v>
      </c>
      <c r="C10918" t="s">
        <v>4734</v>
      </c>
      <c r="D10918">
        <v>0</v>
      </c>
    </row>
    <row r="10919" spans="1:4" x14ac:dyDescent="0.25">
      <c r="A10919" t="s">
        <v>1169</v>
      </c>
      <c r="B10919" t="s">
        <v>2287</v>
      </c>
      <c r="C10919" t="s">
        <v>4735</v>
      </c>
      <c r="D10919">
        <v>0</v>
      </c>
    </row>
    <row r="10920" spans="1:4" x14ac:dyDescent="0.25">
      <c r="A10920" t="s">
        <v>1169</v>
      </c>
      <c r="B10920" t="s">
        <v>2287</v>
      </c>
      <c r="C10920" t="s">
        <v>1081</v>
      </c>
      <c r="D10920" t="s">
        <v>3111</v>
      </c>
    </row>
    <row r="10921" spans="1:4" x14ac:dyDescent="0.25">
      <c r="A10921" t="s">
        <v>1169</v>
      </c>
      <c r="B10921" t="s">
        <v>2288</v>
      </c>
      <c r="C10921" t="s">
        <v>4725</v>
      </c>
      <c r="D10921">
        <v>728</v>
      </c>
    </row>
    <row r="10922" spans="1:4" x14ac:dyDescent="0.25">
      <c r="A10922" t="s">
        <v>1169</v>
      </c>
      <c r="B10922" t="s">
        <v>2288</v>
      </c>
      <c r="C10922" t="s">
        <v>1083</v>
      </c>
      <c r="D10922" t="b">
        <v>0</v>
      </c>
    </row>
    <row r="10923" spans="1:4" x14ac:dyDescent="0.25">
      <c r="A10923" t="s">
        <v>1169</v>
      </c>
      <c r="B10923" t="s">
        <v>2288</v>
      </c>
      <c r="C10923" t="s">
        <v>4726</v>
      </c>
      <c r="D10923" t="b">
        <v>0</v>
      </c>
    </row>
    <row r="10924" spans="1:4" x14ac:dyDescent="0.25">
      <c r="A10924" t="s">
        <v>1169</v>
      </c>
      <c r="B10924" t="s">
        <v>2288</v>
      </c>
      <c r="C10924" t="s">
        <v>4727</v>
      </c>
      <c r="D10924" t="b">
        <v>0</v>
      </c>
    </row>
    <row r="10925" spans="1:4" x14ac:dyDescent="0.25">
      <c r="A10925" t="s">
        <v>1169</v>
      </c>
      <c r="B10925" t="s">
        <v>2288</v>
      </c>
      <c r="C10925" t="s">
        <v>4728</v>
      </c>
      <c r="D10925" t="b">
        <v>0</v>
      </c>
    </row>
    <row r="10926" spans="1:4" x14ac:dyDescent="0.25">
      <c r="A10926" t="s">
        <v>1169</v>
      </c>
      <c r="B10926" t="s">
        <v>2288</v>
      </c>
      <c r="C10926" t="s">
        <v>2454</v>
      </c>
      <c r="D10926" t="b">
        <v>0</v>
      </c>
    </row>
    <row r="10927" spans="1:4" x14ac:dyDescent="0.25">
      <c r="A10927" t="s">
        <v>1169</v>
      </c>
      <c r="B10927" t="s">
        <v>2288</v>
      </c>
      <c r="C10927" t="s">
        <v>4729</v>
      </c>
      <c r="D10927">
        <v>0</v>
      </c>
    </row>
    <row r="10928" spans="1:4" x14ac:dyDescent="0.25">
      <c r="A10928" t="s">
        <v>1169</v>
      </c>
      <c r="B10928" t="s">
        <v>2288</v>
      </c>
      <c r="C10928" t="s">
        <v>4730</v>
      </c>
      <c r="D10928">
        <v>0</v>
      </c>
    </row>
    <row r="10929" spans="1:4" x14ac:dyDescent="0.25">
      <c r="A10929" t="s">
        <v>1169</v>
      </c>
      <c r="B10929" t="s">
        <v>2288</v>
      </c>
      <c r="C10929" t="s">
        <v>4731</v>
      </c>
      <c r="D10929">
        <v>0</v>
      </c>
    </row>
    <row r="10930" spans="1:4" x14ac:dyDescent="0.25">
      <c r="A10930" t="s">
        <v>1169</v>
      </c>
      <c r="B10930" t="s">
        <v>2288</v>
      </c>
      <c r="C10930" t="s">
        <v>1046</v>
      </c>
      <c r="D10930">
        <v>0</v>
      </c>
    </row>
    <row r="10931" spans="1:4" x14ac:dyDescent="0.25">
      <c r="A10931" t="s">
        <v>1169</v>
      </c>
      <c r="B10931" t="s">
        <v>2288</v>
      </c>
      <c r="C10931" t="s">
        <v>9</v>
      </c>
      <c r="D10931">
        <v>0</v>
      </c>
    </row>
    <row r="10932" spans="1:4" x14ac:dyDescent="0.25">
      <c r="A10932" t="s">
        <v>1169</v>
      </c>
      <c r="B10932" t="s">
        <v>2288</v>
      </c>
      <c r="C10932" t="s">
        <v>4733</v>
      </c>
      <c r="D10932">
        <v>0</v>
      </c>
    </row>
    <row r="10933" spans="1:4" x14ac:dyDescent="0.25">
      <c r="A10933" t="s">
        <v>1169</v>
      </c>
      <c r="B10933" t="s">
        <v>2288</v>
      </c>
      <c r="C10933" t="s">
        <v>4734</v>
      </c>
      <c r="D10933">
        <v>0</v>
      </c>
    </row>
    <row r="10934" spans="1:4" x14ac:dyDescent="0.25">
      <c r="A10934" t="s">
        <v>1169</v>
      </c>
      <c r="B10934" t="s">
        <v>2288</v>
      </c>
      <c r="C10934" t="s">
        <v>4735</v>
      </c>
      <c r="D10934">
        <v>0</v>
      </c>
    </row>
    <row r="10935" spans="1:4" x14ac:dyDescent="0.25">
      <c r="A10935" t="s">
        <v>1169</v>
      </c>
      <c r="B10935" t="s">
        <v>2288</v>
      </c>
      <c r="C10935" t="s">
        <v>1081</v>
      </c>
      <c r="D10935" t="s">
        <v>3111</v>
      </c>
    </row>
    <row r="10936" spans="1:4" x14ac:dyDescent="0.25">
      <c r="A10936" t="s">
        <v>1169</v>
      </c>
      <c r="B10936" t="s">
        <v>2289</v>
      </c>
      <c r="C10936" t="s">
        <v>4725</v>
      </c>
      <c r="D10936">
        <v>729</v>
      </c>
    </row>
    <row r="10937" spans="1:4" x14ac:dyDescent="0.25">
      <c r="A10937" t="s">
        <v>1169</v>
      </c>
      <c r="B10937" t="s">
        <v>2289</v>
      </c>
      <c r="C10937" t="s">
        <v>1083</v>
      </c>
      <c r="D10937" t="b">
        <v>0</v>
      </c>
    </row>
    <row r="10938" spans="1:4" x14ac:dyDescent="0.25">
      <c r="A10938" t="s">
        <v>1169</v>
      </c>
      <c r="B10938" t="s">
        <v>2289</v>
      </c>
      <c r="C10938" t="s">
        <v>4726</v>
      </c>
      <c r="D10938" t="b">
        <v>0</v>
      </c>
    </row>
    <row r="10939" spans="1:4" x14ac:dyDescent="0.25">
      <c r="A10939" t="s">
        <v>1169</v>
      </c>
      <c r="B10939" t="s">
        <v>2289</v>
      </c>
      <c r="C10939" t="s">
        <v>4727</v>
      </c>
      <c r="D10939" t="b">
        <v>0</v>
      </c>
    </row>
    <row r="10940" spans="1:4" x14ac:dyDescent="0.25">
      <c r="A10940" t="s">
        <v>1169</v>
      </c>
      <c r="B10940" t="s">
        <v>2289</v>
      </c>
      <c r="C10940" t="s">
        <v>4728</v>
      </c>
      <c r="D10940" t="b">
        <v>0</v>
      </c>
    </row>
    <row r="10941" spans="1:4" x14ac:dyDescent="0.25">
      <c r="A10941" t="s">
        <v>1169</v>
      </c>
      <c r="B10941" t="s">
        <v>2289</v>
      </c>
      <c r="C10941" t="s">
        <v>2454</v>
      </c>
      <c r="D10941" t="b">
        <v>0</v>
      </c>
    </row>
    <row r="10942" spans="1:4" x14ac:dyDescent="0.25">
      <c r="A10942" t="s">
        <v>1169</v>
      </c>
      <c r="B10942" t="s">
        <v>2289</v>
      </c>
      <c r="C10942" t="s">
        <v>4729</v>
      </c>
      <c r="D10942">
        <v>0</v>
      </c>
    </row>
    <row r="10943" spans="1:4" x14ac:dyDescent="0.25">
      <c r="A10943" t="s">
        <v>1169</v>
      </c>
      <c r="B10943" t="s">
        <v>2289</v>
      </c>
      <c r="C10943" t="s">
        <v>4730</v>
      </c>
      <c r="D10943">
        <v>0</v>
      </c>
    </row>
    <row r="10944" spans="1:4" x14ac:dyDescent="0.25">
      <c r="A10944" t="s">
        <v>1169</v>
      </c>
      <c r="B10944" t="s">
        <v>2289</v>
      </c>
      <c r="C10944" t="s">
        <v>4731</v>
      </c>
      <c r="D10944">
        <v>0</v>
      </c>
    </row>
    <row r="10945" spans="1:4" x14ac:dyDescent="0.25">
      <c r="A10945" t="s">
        <v>1169</v>
      </c>
      <c r="B10945" t="s">
        <v>2289</v>
      </c>
      <c r="C10945" t="s">
        <v>1046</v>
      </c>
      <c r="D10945">
        <v>0</v>
      </c>
    </row>
    <row r="10946" spans="1:4" x14ac:dyDescent="0.25">
      <c r="A10946" t="s">
        <v>1169</v>
      </c>
      <c r="B10946" t="s">
        <v>2289</v>
      </c>
      <c r="C10946" t="s">
        <v>9</v>
      </c>
      <c r="D10946">
        <v>0</v>
      </c>
    </row>
    <row r="10947" spans="1:4" x14ac:dyDescent="0.25">
      <c r="A10947" t="s">
        <v>1169</v>
      </c>
      <c r="B10947" t="s">
        <v>2289</v>
      </c>
      <c r="C10947" t="s">
        <v>4733</v>
      </c>
      <c r="D10947">
        <v>0</v>
      </c>
    </row>
    <row r="10948" spans="1:4" x14ac:dyDescent="0.25">
      <c r="A10948" t="s">
        <v>1169</v>
      </c>
      <c r="B10948" t="s">
        <v>2289</v>
      </c>
      <c r="C10948" t="s">
        <v>4734</v>
      </c>
      <c r="D10948">
        <v>0</v>
      </c>
    </row>
    <row r="10949" spans="1:4" x14ac:dyDescent="0.25">
      <c r="A10949" t="s">
        <v>1169</v>
      </c>
      <c r="B10949" t="s">
        <v>2289</v>
      </c>
      <c r="C10949" t="s">
        <v>4735</v>
      </c>
      <c r="D10949">
        <v>0</v>
      </c>
    </row>
    <row r="10950" spans="1:4" x14ac:dyDescent="0.25">
      <c r="A10950" t="s">
        <v>1169</v>
      </c>
      <c r="B10950" t="s">
        <v>2289</v>
      </c>
      <c r="C10950" t="s">
        <v>1081</v>
      </c>
      <c r="D10950" t="s">
        <v>3111</v>
      </c>
    </row>
    <row r="10951" spans="1:4" x14ac:dyDescent="0.25">
      <c r="A10951" t="s">
        <v>1169</v>
      </c>
      <c r="B10951" t="s">
        <v>2290</v>
      </c>
      <c r="C10951" t="s">
        <v>4725</v>
      </c>
      <c r="D10951">
        <v>730</v>
      </c>
    </row>
    <row r="10952" spans="1:4" x14ac:dyDescent="0.25">
      <c r="A10952" t="s">
        <v>1169</v>
      </c>
      <c r="B10952" t="s">
        <v>2290</v>
      </c>
      <c r="C10952" t="s">
        <v>1083</v>
      </c>
      <c r="D10952" t="b">
        <v>0</v>
      </c>
    </row>
    <row r="10953" spans="1:4" x14ac:dyDescent="0.25">
      <c r="A10953" t="s">
        <v>1169</v>
      </c>
      <c r="B10953" t="s">
        <v>2290</v>
      </c>
      <c r="C10953" t="s">
        <v>4726</v>
      </c>
      <c r="D10953" t="b">
        <v>0</v>
      </c>
    </row>
    <row r="10954" spans="1:4" x14ac:dyDescent="0.25">
      <c r="A10954" t="s">
        <v>1169</v>
      </c>
      <c r="B10954" t="s">
        <v>2290</v>
      </c>
      <c r="C10954" t="s">
        <v>4727</v>
      </c>
      <c r="D10954" t="b">
        <v>0</v>
      </c>
    </row>
    <row r="10955" spans="1:4" x14ac:dyDescent="0.25">
      <c r="A10955" t="s">
        <v>1169</v>
      </c>
      <c r="B10955" t="s">
        <v>2290</v>
      </c>
      <c r="C10955" t="s">
        <v>4728</v>
      </c>
      <c r="D10955" t="b">
        <v>0</v>
      </c>
    </row>
    <row r="10956" spans="1:4" x14ac:dyDescent="0.25">
      <c r="A10956" t="s">
        <v>1169</v>
      </c>
      <c r="B10956" t="s">
        <v>2290</v>
      </c>
      <c r="C10956" t="s">
        <v>2454</v>
      </c>
      <c r="D10956" t="b">
        <v>0</v>
      </c>
    </row>
    <row r="10957" spans="1:4" x14ac:dyDescent="0.25">
      <c r="A10957" t="s">
        <v>1169</v>
      </c>
      <c r="B10957" t="s">
        <v>2290</v>
      </c>
      <c r="C10957" t="s">
        <v>4729</v>
      </c>
      <c r="D10957">
        <v>0</v>
      </c>
    </row>
    <row r="10958" spans="1:4" x14ac:dyDescent="0.25">
      <c r="A10958" t="s">
        <v>1169</v>
      </c>
      <c r="B10958" t="s">
        <v>2290</v>
      </c>
      <c r="C10958" t="s">
        <v>4730</v>
      </c>
      <c r="D10958">
        <v>0</v>
      </c>
    </row>
    <row r="10959" spans="1:4" x14ac:dyDescent="0.25">
      <c r="A10959" t="s">
        <v>1169</v>
      </c>
      <c r="B10959" t="s">
        <v>2290</v>
      </c>
      <c r="C10959" t="s">
        <v>4731</v>
      </c>
      <c r="D10959">
        <v>0</v>
      </c>
    </row>
    <row r="10960" spans="1:4" x14ac:dyDescent="0.25">
      <c r="A10960" t="s">
        <v>1169</v>
      </c>
      <c r="B10960" t="s">
        <v>2290</v>
      </c>
      <c r="C10960" t="s">
        <v>1046</v>
      </c>
      <c r="D10960">
        <v>0</v>
      </c>
    </row>
    <row r="10961" spans="1:4" x14ac:dyDescent="0.25">
      <c r="A10961" t="s">
        <v>1169</v>
      </c>
      <c r="B10961" t="s">
        <v>2290</v>
      </c>
      <c r="C10961" t="s">
        <v>9</v>
      </c>
      <c r="D10961">
        <v>0</v>
      </c>
    </row>
    <row r="10962" spans="1:4" x14ac:dyDescent="0.25">
      <c r="A10962" t="s">
        <v>1169</v>
      </c>
      <c r="B10962" t="s">
        <v>2290</v>
      </c>
      <c r="C10962" t="s">
        <v>4733</v>
      </c>
      <c r="D10962">
        <v>0</v>
      </c>
    </row>
    <row r="10963" spans="1:4" x14ac:dyDescent="0.25">
      <c r="A10963" t="s">
        <v>1169</v>
      </c>
      <c r="B10963" t="s">
        <v>2290</v>
      </c>
      <c r="C10963" t="s">
        <v>4734</v>
      </c>
      <c r="D10963">
        <v>0</v>
      </c>
    </row>
    <row r="10964" spans="1:4" x14ac:dyDescent="0.25">
      <c r="A10964" t="s">
        <v>1169</v>
      </c>
      <c r="B10964" t="s">
        <v>2290</v>
      </c>
      <c r="C10964" t="s">
        <v>4735</v>
      </c>
      <c r="D10964">
        <v>0</v>
      </c>
    </row>
    <row r="10965" spans="1:4" x14ac:dyDescent="0.25">
      <c r="A10965" t="s">
        <v>1169</v>
      </c>
      <c r="B10965" t="s">
        <v>2290</v>
      </c>
      <c r="C10965" t="s">
        <v>1081</v>
      </c>
      <c r="D10965" t="s">
        <v>3111</v>
      </c>
    </row>
    <row r="10966" spans="1:4" x14ac:dyDescent="0.25">
      <c r="A10966" t="s">
        <v>1169</v>
      </c>
      <c r="B10966" t="s">
        <v>2291</v>
      </c>
      <c r="C10966" t="s">
        <v>4725</v>
      </c>
      <c r="D10966">
        <v>731</v>
      </c>
    </row>
    <row r="10967" spans="1:4" x14ac:dyDescent="0.25">
      <c r="A10967" t="s">
        <v>1169</v>
      </c>
      <c r="B10967" t="s">
        <v>2291</v>
      </c>
      <c r="C10967" t="s">
        <v>1083</v>
      </c>
      <c r="D10967" t="b">
        <v>0</v>
      </c>
    </row>
    <row r="10968" spans="1:4" x14ac:dyDescent="0.25">
      <c r="A10968" t="s">
        <v>1169</v>
      </c>
      <c r="B10968" t="s">
        <v>2291</v>
      </c>
      <c r="C10968" t="s">
        <v>4726</v>
      </c>
      <c r="D10968" t="b">
        <v>0</v>
      </c>
    </row>
    <row r="10969" spans="1:4" x14ac:dyDescent="0.25">
      <c r="A10969" t="s">
        <v>1169</v>
      </c>
      <c r="B10969" t="s">
        <v>2291</v>
      </c>
      <c r="C10969" t="s">
        <v>4727</v>
      </c>
      <c r="D10969" t="b">
        <v>0</v>
      </c>
    </row>
    <row r="10970" spans="1:4" x14ac:dyDescent="0.25">
      <c r="A10970" t="s">
        <v>1169</v>
      </c>
      <c r="B10970" t="s">
        <v>2291</v>
      </c>
      <c r="C10970" t="s">
        <v>4728</v>
      </c>
      <c r="D10970" t="b">
        <v>0</v>
      </c>
    </row>
    <row r="10971" spans="1:4" x14ac:dyDescent="0.25">
      <c r="A10971" t="s">
        <v>1169</v>
      </c>
      <c r="B10971" t="s">
        <v>2291</v>
      </c>
      <c r="C10971" t="s">
        <v>2454</v>
      </c>
      <c r="D10971" t="b">
        <v>0</v>
      </c>
    </row>
    <row r="10972" spans="1:4" x14ac:dyDescent="0.25">
      <c r="A10972" t="s">
        <v>1169</v>
      </c>
      <c r="B10972" t="s">
        <v>2291</v>
      </c>
      <c r="C10972" t="s">
        <v>4729</v>
      </c>
      <c r="D10972">
        <v>0</v>
      </c>
    </row>
    <row r="10973" spans="1:4" x14ac:dyDescent="0.25">
      <c r="A10973" t="s">
        <v>1169</v>
      </c>
      <c r="B10973" t="s">
        <v>2291</v>
      </c>
      <c r="C10973" t="s">
        <v>4730</v>
      </c>
      <c r="D10973">
        <v>0</v>
      </c>
    </row>
    <row r="10974" spans="1:4" x14ac:dyDescent="0.25">
      <c r="A10974" t="s">
        <v>1169</v>
      </c>
      <c r="B10974" t="s">
        <v>2291</v>
      </c>
      <c r="C10974" t="s">
        <v>4731</v>
      </c>
      <c r="D10974">
        <v>0</v>
      </c>
    </row>
    <row r="10975" spans="1:4" x14ac:dyDescent="0.25">
      <c r="A10975" t="s">
        <v>1169</v>
      </c>
      <c r="B10975" t="s">
        <v>2291</v>
      </c>
      <c r="C10975" t="s">
        <v>1046</v>
      </c>
      <c r="D10975">
        <v>0</v>
      </c>
    </row>
    <row r="10976" spans="1:4" x14ac:dyDescent="0.25">
      <c r="A10976" t="s">
        <v>1169</v>
      </c>
      <c r="B10976" t="s">
        <v>2291</v>
      </c>
      <c r="C10976" t="s">
        <v>9</v>
      </c>
      <c r="D10976">
        <v>0</v>
      </c>
    </row>
    <row r="10977" spans="1:4" x14ac:dyDescent="0.25">
      <c r="A10977" t="s">
        <v>1169</v>
      </c>
      <c r="B10977" t="s">
        <v>2291</v>
      </c>
      <c r="C10977" t="s">
        <v>4733</v>
      </c>
      <c r="D10977">
        <v>0</v>
      </c>
    </row>
    <row r="10978" spans="1:4" x14ac:dyDescent="0.25">
      <c r="A10978" t="s">
        <v>1169</v>
      </c>
      <c r="B10978" t="s">
        <v>2291</v>
      </c>
      <c r="C10978" t="s">
        <v>4734</v>
      </c>
      <c r="D10978">
        <v>0</v>
      </c>
    </row>
    <row r="10979" spans="1:4" x14ac:dyDescent="0.25">
      <c r="A10979" t="s">
        <v>1169</v>
      </c>
      <c r="B10979" t="s">
        <v>2291</v>
      </c>
      <c r="C10979" t="s">
        <v>4735</v>
      </c>
      <c r="D10979">
        <v>0</v>
      </c>
    </row>
    <row r="10980" spans="1:4" x14ac:dyDescent="0.25">
      <c r="A10980" t="s">
        <v>1169</v>
      </c>
      <c r="B10980" t="s">
        <v>2291</v>
      </c>
      <c r="C10980" t="s">
        <v>1081</v>
      </c>
      <c r="D10980" t="s">
        <v>3111</v>
      </c>
    </row>
    <row r="10981" spans="1:4" x14ac:dyDescent="0.25">
      <c r="A10981" t="s">
        <v>1169</v>
      </c>
      <c r="B10981" t="s">
        <v>2292</v>
      </c>
      <c r="C10981" t="s">
        <v>4725</v>
      </c>
      <c r="D10981">
        <v>732</v>
      </c>
    </row>
    <row r="10982" spans="1:4" x14ac:dyDescent="0.25">
      <c r="A10982" t="s">
        <v>1169</v>
      </c>
      <c r="B10982" t="s">
        <v>2292</v>
      </c>
      <c r="C10982" t="s">
        <v>1083</v>
      </c>
      <c r="D10982" t="b">
        <v>0</v>
      </c>
    </row>
    <row r="10983" spans="1:4" x14ac:dyDescent="0.25">
      <c r="A10983" t="s">
        <v>1169</v>
      </c>
      <c r="B10983" t="s">
        <v>2292</v>
      </c>
      <c r="C10983" t="s">
        <v>4726</v>
      </c>
      <c r="D10983" t="b">
        <v>0</v>
      </c>
    </row>
    <row r="10984" spans="1:4" x14ac:dyDescent="0.25">
      <c r="A10984" t="s">
        <v>1169</v>
      </c>
      <c r="B10984" t="s">
        <v>2292</v>
      </c>
      <c r="C10984" t="s">
        <v>4727</v>
      </c>
      <c r="D10984" t="b">
        <v>0</v>
      </c>
    </row>
    <row r="10985" spans="1:4" x14ac:dyDescent="0.25">
      <c r="A10985" t="s">
        <v>1169</v>
      </c>
      <c r="B10985" t="s">
        <v>2292</v>
      </c>
      <c r="C10985" t="s">
        <v>4728</v>
      </c>
      <c r="D10985" t="b">
        <v>0</v>
      </c>
    </row>
    <row r="10986" spans="1:4" x14ac:dyDescent="0.25">
      <c r="A10986" t="s">
        <v>1169</v>
      </c>
      <c r="B10986" t="s">
        <v>2292</v>
      </c>
      <c r="C10986" t="s">
        <v>2454</v>
      </c>
      <c r="D10986" t="b">
        <v>0</v>
      </c>
    </row>
    <row r="10987" spans="1:4" x14ac:dyDescent="0.25">
      <c r="A10987" t="s">
        <v>1169</v>
      </c>
      <c r="B10987" t="s">
        <v>2292</v>
      </c>
      <c r="C10987" t="s">
        <v>4729</v>
      </c>
      <c r="D10987">
        <v>0</v>
      </c>
    </row>
    <row r="10988" spans="1:4" x14ac:dyDescent="0.25">
      <c r="A10988" t="s">
        <v>1169</v>
      </c>
      <c r="B10988" t="s">
        <v>2292</v>
      </c>
      <c r="C10988" t="s">
        <v>4730</v>
      </c>
      <c r="D10988">
        <v>0</v>
      </c>
    </row>
    <row r="10989" spans="1:4" x14ac:dyDescent="0.25">
      <c r="A10989" t="s">
        <v>1169</v>
      </c>
      <c r="B10989" t="s">
        <v>2292</v>
      </c>
      <c r="C10989" t="s">
        <v>4731</v>
      </c>
      <c r="D10989">
        <v>0</v>
      </c>
    </row>
    <row r="10990" spans="1:4" x14ac:dyDescent="0.25">
      <c r="A10990" t="s">
        <v>1169</v>
      </c>
      <c r="B10990" t="s">
        <v>2292</v>
      </c>
      <c r="C10990" t="s">
        <v>1046</v>
      </c>
      <c r="D10990">
        <v>0</v>
      </c>
    </row>
    <row r="10991" spans="1:4" x14ac:dyDescent="0.25">
      <c r="A10991" t="s">
        <v>1169</v>
      </c>
      <c r="B10991" t="s">
        <v>2292</v>
      </c>
      <c r="C10991" t="s">
        <v>9</v>
      </c>
      <c r="D10991">
        <v>0</v>
      </c>
    </row>
    <row r="10992" spans="1:4" x14ac:dyDescent="0.25">
      <c r="A10992" t="s">
        <v>1169</v>
      </c>
      <c r="B10992" t="s">
        <v>2292</v>
      </c>
      <c r="C10992" t="s">
        <v>4733</v>
      </c>
      <c r="D10992">
        <v>0</v>
      </c>
    </row>
    <row r="10993" spans="1:4" x14ac:dyDescent="0.25">
      <c r="A10993" t="s">
        <v>1169</v>
      </c>
      <c r="B10993" t="s">
        <v>2292</v>
      </c>
      <c r="C10993" t="s">
        <v>4734</v>
      </c>
      <c r="D10993">
        <v>0</v>
      </c>
    </row>
    <row r="10994" spans="1:4" x14ac:dyDescent="0.25">
      <c r="A10994" t="s">
        <v>1169</v>
      </c>
      <c r="B10994" t="s">
        <v>2292</v>
      </c>
      <c r="C10994" t="s">
        <v>4735</v>
      </c>
      <c r="D10994">
        <v>0</v>
      </c>
    </row>
    <row r="10995" spans="1:4" x14ac:dyDescent="0.25">
      <c r="A10995" t="s">
        <v>1169</v>
      </c>
      <c r="B10995" t="s">
        <v>2292</v>
      </c>
      <c r="C10995" t="s">
        <v>1081</v>
      </c>
      <c r="D10995" t="s">
        <v>3111</v>
      </c>
    </row>
    <row r="10996" spans="1:4" x14ac:dyDescent="0.25">
      <c r="A10996" t="s">
        <v>1169</v>
      </c>
      <c r="B10996" t="s">
        <v>2293</v>
      </c>
      <c r="C10996" t="s">
        <v>4725</v>
      </c>
      <c r="D10996">
        <v>733</v>
      </c>
    </row>
    <row r="10997" spans="1:4" x14ac:dyDescent="0.25">
      <c r="A10997" t="s">
        <v>1169</v>
      </c>
      <c r="B10997" t="s">
        <v>2293</v>
      </c>
      <c r="C10997" t="s">
        <v>1083</v>
      </c>
      <c r="D10997" t="b">
        <v>0</v>
      </c>
    </row>
    <row r="10998" spans="1:4" x14ac:dyDescent="0.25">
      <c r="A10998" t="s">
        <v>1169</v>
      </c>
      <c r="B10998" t="s">
        <v>2293</v>
      </c>
      <c r="C10998" t="s">
        <v>4726</v>
      </c>
      <c r="D10998" t="b">
        <v>0</v>
      </c>
    </row>
    <row r="10999" spans="1:4" x14ac:dyDescent="0.25">
      <c r="A10999" t="s">
        <v>1169</v>
      </c>
      <c r="B10999" t="s">
        <v>2293</v>
      </c>
      <c r="C10999" t="s">
        <v>4727</v>
      </c>
      <c r="D10999" t="b">
        <v>0</v>
      </c>
    </row>
    <row r="11000" spans="1:4" x14ac:dyDescent="0.25">
      <c r="A11000" t="s">
        <v>1169</v>
      </c>
      <c r="B11000" t="s">
        <v>2293</v>
      </c>
      <c r="C11000" t="s">
        <v>4728</v>
      </c>
      <c r="D11000" t="b">
        <v>0</v>
      </c>
    </row>
    <row r="11001" spans="1:4" x14ac:dyDescent="0.25">
      <c r="A11001" t="s">
        <v>1169</v>
      </c>
      <c r="B11001" t="s">
        <v>2293</v>
      </c>
      <c r="C11001" t="s">
        <v>2454</v>
      </c>
      <c r="D11001" t="b">
        <v>0</v>
      </c>
    </row>
    <row r="11002" spans="1:4" x14ac:dyDescent="0.25">
      <c r="A11002" t="s">
        <v>1169</v>
      </c>
      <c r="B11002" t="s">
        <v>2293</v>
      </c>
      <c r="C11002" t="s">
        <v>4729</v>
      </c>
      <c r="D11002">
        <v>0</v>
      </c>
    </row>
    <row r="11003" spans="1:4" x14ac:dyDescent="0.25">
      <c r="A11003" t="s">
        <v>1169</v>
      </c>
      <c r="B11003" t="s">
        <v>2293</v>
      </c>
      <c r="C11003" t="s">
        <v>4730</v>
      </c>
      <c r="D11003">
        <v>0</v>
      </c>
    </row>
    <row r="11004" spans="1:4" x14ac:dyDescent="0.25">
      <c r="A11004" t="s">
        <v>1169</v>
      </c>
      <c r="B11004" t="s">
        <v>2293</v>
      </c>
      <c r="C11004" t="s">
        <v>4731</v>
      </c>
      <c r="D11004">
        <v>0</v>
      </c>
    </row>
    <row r="11005" spans="1:4" x14ac:dyDescent="0.25">
      <c r="A11005" t="s">
        <v>1169</v>
      </c>
      <c r="B11005" t="s">
        <v>2293</v>
      </c>
      <c r="C11005" t="s">
        <v>1046</v>
      </c>
      <c r="D11005">
        <v>0</v>
      </c>
    </row>
    <row r="11006" spans="1:4" x14ac:dyDescent="0.25">
      <c r="A11006" t="s">
        <v>1169</v>
      </c>
      <c r="B11006" t="s">
        <v>2293</v>
      </c>
      <c r="C11006" t="s">
        <v>9</v>
      </c>
      <c r="D11006">
        <v>0</v>
      </c>
    </row>
    <row r="11007" spans="1:4" x14ac:dyDescent="0.25">
      <c r="A11007" t="s">
        <v>1169</v>
      </c>
      <c r="B11007" t="s">
        <v>2293</v>
      </c>
      <c r="C11007" t="s">
        <v>4733</v>
      </c>
      <c r="D11007">
        <v>0</v>
      </c>
    </row>
    <row r="11008" spans="1:4" x14ac:dyDescent="0.25">
      <c r="A11008" t="s">
        <v>1169</v>
      </c>
      <c r="B11008" t="s">
        <v>2293</v>
      </c>
      <c r="C11008" t="s">
        <v>4734</v>
      </c>
      <c r="D11008">
        <v>0</v>
      </c>
    </row>
    <row r="11009" spans="1:4" x14ac:dyDescent="0.25">
      <c r="A11009" t="s">
        <v>1169</v>
      </c>
      <c r="B11009" t="s">
        <v>2293</v>
      </c>
      <c r="C11009" t="s">
        <v>4735</v>
      </c>
      <c r="D11009">
        <v>0</v>
      </c>
    </row>
    <row r="11010" spans="1:4" x14ac:dyDescent="0.25">
      <c r="A11010" t="s">
        <v>1169</v>
      </c>
      <c r="B11010" t="s">
        <v>2293</v>
      </c>
      <c r="C11010" t="s">
        <v>1081</v>
      </c>
      <c r="D11010" t="s">
        <v>3111</v>
      </c>
    </row>
    <row r="11011" spans="1:4" x14ac:dyDescent="0.25">
      <c r="A11011" t="s">
        <v>1169</v>
      </c>
      <c r="B11011" t="s">
        <v>2294</v>
      </c>
      <c r="C11011" t="s">
        <v>4725</v>
      </c>
      <c r="D11011">
        <v>734</v>
      </c>
    </row>
    <row r="11012" spans="1:4" x14ac:dyDescent="0.25">
      <c r="A11012" t="s">
        <v>1169</v>
      </c>
      <c r="B11012" t="s">
        <v>2294</v>
      </c>
      <c r="C11012" t="s">
        <v>1083</v>
      </c>
      <c r="D11012" t="b">
        <v>0</v>
      </c>
    </row>
    <row r="11013" spans="1:4" x14ac:dyDescent="0.25">
      <c r="A11013" t="s">
        <v>1169</v>
      </c>
      <c r="B11013" t="s">
        <v>2294</v>
      </c>
      <c r="C11013" t="s">
        <v>4726</v>
      </c>
      <c r="D11013" t="b">
        <v>0</v>
      </c>
    </row>
    <row r="11014" spans="1:4" x14ac:dyDescent="0.25">
      <c r="A11014" t="s">
        <v>1169</v>
      </c>
      <c r="B11014" t="s">
        <v>2294</v>
      </c>
      <c r="C11014" t="s">
        <v>4727</v>
      </c>
      <c r="D11014" t="b">
        <v>0</v>
      </c>
    </row>
    <row r="11015" spans="1:4" x14ac:dyDescent="0.25">
      <c r="A11015" t="s">
        <v>1169</v>
      </c>
      <c r="B11015" t="s">
        <v>2294</v>
      </c>
      <c r="C11015" t="s">
        <v>4728</v>
      </c>
      <c r="D11015" t="b">
        <v>0</v>
      </c>
    </row>
    <row r="11016" spans="1:4" x14ac:dyDescent="0.25">
      <c r="A11016" t="s">
        <v>1169</v>
      </c>
      <c r="B11016" t="s">
        <v>2294</v>
      </c>
      <c r="C11016" t="s">
        <v>2454</v>
      </c>
      <c r="D11016" t="b">
        <v>0</v>
      </c>
    </row>
    <row r="11017" spans="1:4" x14ac:dyDescent="0.25">
      <c r="A11017" t="s">
        <v>1169</v>
      </c>
      <c r="B11017" t="s">
        <v>2294</v>
      </c>
      <c r="C11017" t="s">
        <v>4729</v>
      </c>
      <c r="D11017">
        <v>0</v>
      </c>
    </row>
    <row r="11018" spans="1:4" x14ac:dyDescent="0.25">
      <c r="A11018" t="s">
        <v>1169</v>
      </c>
      <c r="B11018" t="s">
        <v>2294</v>
      </c>
      <c r="C11018" t="s">
        <v>4730</v>
      </c>
      <c r="D11018">
        <v>0</v>
      </c>
    </row>
    <row r="11019" spans="1:4" x14ac:dyDescent="0.25">
      <c r="A11019" t="s">
        <v>1169</v>
      </c>
      <c r="B11019" t="s">
        <v>2294</v>
      </c>
      <c r="C11019" t="s">
        <v>4731</v>
      </c>
      <c r="D11019">
        <v>0</v>
      </c>
    </row>
    <row r="11020" spans="1:4" x14ac:dyDescent="0.25">
      <c r="A11020" t="s">
        <v>1169</v>
      </c>
      <c r="B11020" t="s">
        <v>2294</v>
      </c>
      <c r="C11020" t="s">
        <v>1046</v>
      </c>
      <c r="D11020">
        <v>0</v>
      </c>
    </row>
    <row r="11021" spans="1:4" x14ac:dyDescent="0.25">
      <c r="A11021" t="s">
        <v>1169</v>
      </c>
      <c r="B11021" t="s">
        <v>2294</v>
      </c>
      <c r="C11021" t="s">
        <v>9</v>
      </c>
      <c r="D11021">
        <v>0</v>
      </c>
    </row>
    <row r="11022" spans="1:4" x14ac:dyDescent="0.25">
      <c r="A11022" t="s">
        <v>1169</v>
      </c>
      <c r="B11022" t="s">
        <v>2294</v>
      </c>
      <c r="C11022" t="s">
        <v>4733</v>
      </c>
      <c r="D11022">
        <v>0</v>
      </c>
    </row>
    <row r="11023" spans="1:4" x14ac:dyDescent="0.25">
      <c r="A11023" t="s">
        <v>1169</v>
      </c>
      <c r="B11023" t="s">
        <v>2294</v>
      </c>
      <c r="C11023" t="s">
        <v>4734</v>
      </c>
      <c r="D11023">
        <v>0</v>
      </c>
    </row>
    <row r="11024" spans="1:4" x14ac:dyDescent="0.25">
      <c r="A11024" t="s">
        <v>1169</v>
      </c>
      <c r="B11024" t="s">
        <v>2294</v>
      </c>
      <c r="C11024" t="s">
        <v>4735</v>
      </c>
      <c r="D11024">
        <v>0</v>
      </c>
    </row>
    <row r="11025" spans="1:4" x14ac:dyDescent="0.25">
      <c r="A11025" t="s">
        <v>1169</v>
      </c>
      <c r="B11025" t="s">
        <v>2294</v>
      </c>
      <c r="C11025" t="s">
        <v>1081</v>
      </c>
      <c r="D11025" t="s">
        <v>3111</v>
      </c>
    </row>
    <row r="11026" spans="1:4" x14ac:dyDescent="0.25">
      <c r="A11026" t="s">
        <v>1169</v>
      </c>
      <c r="B11026" t="s">
        <v>2295</v>
      </c>
      <c r="C11026" t="s">
        <v>4725</v>
      </c>
      <c r="D11026">
        <v>735</v>
      </c>
    </row>
    <row r="11027" spans="1:4" x14ac:dyDescent="0.25">
      <c r="A11027" t="s">
        <v>1169</v>
      </c>
      <c r="B11027" t="s">
        <v>2295</v>
      </c>
      <c r="C11027" t="s">
        <v>1083</v>
      </c>
      <c r="D11027" t="b">
        <v>0</v>
      </c>
    </row>
    <row r="11028" spans="1:4" x14ac:dyDescent="0.25">
      <c r="A11028" t="s">
        <v>1169</v>
      </c>
      <c r="B11028" t="s">
        <v>2295</v>
      </c>
      <c r="C11028" t="s">
        <v>4726</v>
      </c>
      <c r="D11028" t="b">
        <v>0</v>
      </c>
    </row>
    <row r="11029" spans="1:4" x14ac:dyDescent="0.25">
      <c r="A11029" t="s">
        <v>1169</v>
      </c>
      <c r="B11029" t="s">
        <v>2295</v>
      </c>
      <c r="C11029" t="s">
        <v>4727</v>
      </c>
      <c r="D11029" t="b">
        <v>0</v>
      </c>
    </row>
    <row r="11030" spans="1:4" x14ac:dyDescent="0.25">
      <c r="A11030" t="s">
        <v>1169</v>
      </c>
      <c r="B11030" t="s">
        <v>2295</v>
      </c>
      <c r="C11030" t="s">
        <v>4728</v>
      </c>
      <c r="D11030" t="b">
        <v>0</v>
      </c>
    </row>
    <row r="11031" spans="1:4" x14ac:dyDescent="0.25">
      <c r="A11031" t="s">
        <v>1169</v>
      </c>
      <c r="B11031" t="s">
        <v>2295</v>
      </c>
      <c r="C11031" t="s">
        <v>2454</v>
      </c>
      <c r="D11031" t="b">
        <v>0</v>
      </c>
    </row>
    <row r="11032" spans="1:4" x14ac:dyDescent="0.25">
      <c r="A11032" t="s">
        <v>1169</v>
      </c>
      <c r="B11032" t="s">
        <v>2295</v>
      </c>
      <c r="C11032" t="s">
        <v>4729</v>
      </c>
      <c r="D11032">
        <v>0</v>
      </c>
    </row>
    <row r="11033" spans="1:4" x14ac:dyDescent="0.25">
      <c r="A11033" t="s">
        <v>1169</v>
      </c>
      <c r="B11033" t="s">
        <v>2295</v>
      </c>
      <c r="C11033" t="s">
        <v>4730</v>
      </c>
      <c r="D11033">
        <v>0</v>
      </c>
    </row>
    <row r="11034" spans="1:4" x14ac:dyDescent="0.25">
      <c r="A11034" t="s">
        <v>1169</v>
      </c>
      <c r="B11034" t="s">
        <v>2295</v>
      </c>
      <c r="C11034" t="s">
        <v>4731</v>
      </c>
      <c r="D11034">
        <v>0</v>
      </c>
    </row>
    <row r="11035" spans="1:4" x14ac:dyDescent="0.25">
      <c r="A11035" t="s">
        <v>1169</v>
      </c>
      <c r="B11035" t="s">
        <v>2295</v>
      </c>
      <c r="C11035" t="s">
        <v>1046</v>
      </c>
      <c r="D11035">
        <v>0</v>
      </c>
    </row>
    <row r="11036" spans="1:4" x14ac:dyDescent="0.25">
      <c r="A11036" t="s">
        <v>1169</v>
      </c>
      <c r="B11036" t="s">
        <v>2295</v>
      </c>
      <c r="C11036" t="s">
        <v>9</v>
      </c>
      <c r="D11036">
        <v>0</v>
      </c>
    </row>
    <row r="11037" spans="1:4" x14ac:dyDescent="0.25">
      <c r="A11037" t="s">
        <v>1169</v>
      </c>
      <c r="B11037" t="s">
        <v>2295</v>
      </c>
      <c r="C11037" t="s">
        <v>4733</v>
      </c>
      <c r="D11037">
        <v>0</v>
      </c>
    </row>
    <row r="11038" spans="1:4" x14ac:dyDescent="0.25">
      <c r="A11038" t="s">
        <v>1169</v>
      </c>
      <c r="B11038" t="s">
        <v>2295</v>
      </c>
      <c r="C11038" t="s">
        <v>4734</v>
      </c>
      <c r="D11038">
        <v>0</v>
      </c>
    </row>
    <row r="11039" spans="1:4" x14ac:dyDescent="0.25">
      <c r="A11039" t="s">
        <v>1169</v>
      </c>
      <c r="B11039" t="s">
        <v>2295</v>
      </c>
      <c r="C11039" t="s">
        <v>4735</v>
      </c>
      <c r="D11039">
        <v>0</v>
      </c>
    </row>
    <row r="11040" spans="1:4" x14ac:dyDescent="0.25">
      <c r="A11040" t="s">
        <v>1169</v>
      </c>
      <c r="B11040" t="s">
        <v>2295</v>
      </c>
      <c r="C11040" t="s">
        <v>1081</v>
      </c>
      <c r="D11040" t="s">
        <v>3111</v>
      </c>
    </row>
    <row r="11041" spans="1:4" x14ac:dyDescent="0.25">
      <c r="A11041" t="s">
        <v>1172</v>
      </c>
      <c r="B11041" t="s">
        <v>5938</v>
      </c>
      <c r="C11041" t="s">
        <v>4725</v>
      </c>
      <c r="D11041">
        <v>736</v>
      </c>
    </row>
    <row r="11042" spans="1:4" x14ac:dyDescent="0.25">
      <c r="A11042" t="s">
        <v>1172</v>
      </c>
      <c r="B11042" t="s">
        <v>5938</v>
      </c>
      <c r="C11042" t="s">
        <v>1083</v>
      </c>
      <c r="D11042" t="b">
        <v>1</v>
      </c>
    </row>
    <row r="11043" spans="1:4" x14ac:dyDescent="0.25">
      <c r="A11043" t="s">
        <v>1172</v>
      </c>
      <c r="B11043" t="s">
        <v>5938</v>
      </c>
      <c r="C11043" t="s">
        <v>4726</v>
      </c>
      <c r="D11043" t="b">
        <v>1</v>
      </c>
    </row>
    <row r="11044" spans="1:4" x14ac:dyDescent="0.25">
      <c r="A11044" t="s">
        <v>1172</v>
      </c>
      <c r="B11044" t="s">
        <v>5938</v>
      </c>
      <c r="C11044" t="s">
        <v>4727</v>
      </c>
      <c r="D11044" t="b">
        <v>1</v>
      </c>
    </row>
    <row r="11045" spans="1:4" x14ac:dyDescent="0.25">
      <c r="A11045" t="s">
        <v>1172</v>
      </c>
      <c r="B11045" t="s">
        <v>5938</v>
      </c>
      <c r="C11045" t="s">
        <v>4728</v>
      </c>
      <c r="D11045" t="b">
        <v>0</v>
      </c>
    </row>
    <row r="11046" spans="1:4" x14ac:dyDescent="0.25">
      <c r="A11046" t="s">
        <v>1172</v>
      </c>
      <c r="B11046" t="s">
        <v>5938</v>
      </c>
      <c r="C11046" t="s">
        <v>2454</v>
      </c>
      <c r="D11046" t="b">
        <v>0</v>
      </c>
    </row>
    <row r="11047" spans="1:4" x14ac:dyDescent="0.25">
      <c r="A11047" t="s">
        <v>1172</v>
      </c>
      <c r="B11047" t="s">
        <v>5938</v>
      </c>
      <c r="C11047" t="s">
        <v>4729</v>
      </c>
      <c r="D11047">
        <v>5</v>
      </c>
    </row>
    <row r="11048" spans="1:4" x14ac:dyDescent="0.25">
      <c r="A11048" t="s">
        <v>1172</v>
      </c>
      <c r="B11048" t="s">
        <v>5938</v>
      </c>
      <c r="C11048" t="s">
        <v>4730</v>
      </c>
      <c r="D11048">
        <v>0</v>
      </c>
    </row>
    <row r="11049" spans="1:4" x14ac:dyDescent="0.25">
      <c r="A11049" t="s">
        <v>1172</v>
      </c>
      <c r="B11049" t="s">
        <v>5938</v>
      </c>
      <c r="C11049" t="s">
        <v>4731</v>
      </c>
      <c r="D11049">
        <v>2</v>
      </c>
    </row>
    <row r="11050" spans="1:4" x14ac:dyDescent="0.25">
      <c r="A11050" t="s">
        <v>1172</v>
      </c>
      <c r="B11050" t="s">
        <v>5938</v>
      </c>
      <c r="C11050" t="s">
        <v>1046</v>
      </c>
      <c r="D11050">
        <v>3</v>
      </c>
    </row>
    <row r="11051" spans="1:4" x14ac:dyDescent="0.25">
      <c r="A11051" t="s">
        <v>1172</v>
      </c>
      <c r="B11051" t="s">
        <v>5938</v>
      </c>
      <c r="C11051" t="s">
        <v>9</v>
      </c>
      <c r="D11051">
        <v>0</v>
      </c>
    </row>
    <row r="11052" spans="1:4" x14ac:dyDescent="0.25">
      <c r="A11052" t="s">
        <v>1172</v>
      </c>
      <c r="B11052" t="s">
        <v>5938</v>
      </c>
      <c r="C11052" t="s">
        <v>4733</v>
      </c>
      <c r="D11052">
        <v>1</v>
      </c>
    </row>
    <row r="11053" spans="1:4" x14ac:dyDescent="0.25">
      <c r="A11053" t="s">
        <v>1172</v>
      </c>
      <c r="B11053" t="s">
        <v>5938</v>
      </c>
      <c r="C11053" t="s">
        <v>4734</v>
      </c>
      <c r="D11053">
        <v>416</v>
      </c>
    </row>
    <row r="11054" spans="1:4" x14ac:dyDescent="0.25">
      <c r="A11054" t="s">
        <v>1172</v>
      </c>
      <c r="B11054" t="s">
        <v>5938</v>
      </c>
      <c r="C11054" t="s">
        <v>4735</v>
      </c>
      <c r="D11054">
        <v>0</v>
      </c>
    </row>
    <row r="11055" spans="1:4" x14ac:dyDescent="0.25">
      <c r="A11055" t="s">
        <v>1172</v>
      </c>
      <c r="B11055" t="s">
        <v>5938</v>
      </c>
      <c r="C11055" t="s">
        <v>1081</v>
      </c>
      <c r="D11055" t="s">
        <v>3111</v>
      </c>
    </row>
    <row r="11056" spans="1:4" x14ac:dyDescent="0.25">
      <c r="A11056" t="s">
        <v>1172</v>
      </c>
      <c r="B11056" t="s">
        <v>6059</v>
      </c>
      <c r="C11056" t="s">
        <v>4725</v>
      </c>
      <c r="D11056">
        <v>737</v>
      </c>
    </row>
    <row r="11057" spans="1:4" x14ac:dyDescent="0.25">
      <c r="A11057" t="s">
        <v>1172</v>
      </c>
      <c r="B11057" t="s">
        <v>6059</v>
      </c>
      <c r="C11057" t="s">
        <v>1083</v>
      </c>
      <c r="D11057" t="b">
        <v>1</v>
      </c>
    </row>
    <row r="11058" spans="1:4" x14ac:dyDescent="0.25">
      <c r="A11058" t="s">
        <v>1172</v>
      </c>
      <c r="B11058" t="s">
        <v>6059</v>
      </c>
      <c r="C11058" t="s">
        <v>4726</v>
      </c>
      <c r="D11058" t="b">
        <v>1</v>
      </c>
    </row>
    <row r="11059" spans="1:4" x14ac:dyDescent="0.25">
      <c r="A11059" t="s">
        <v>1172</v>
      </c>
      <c r="B11059" t="s">
        <v>6059</v>
      </c>
      <c r="C11059" t="s">
        <v>4727</v>
      </c>
      <c r="D11059" t="b">
        <v>1</v>
      </c>
    </row>
    <row r="11060" spans="1:4" x14ac:dyDescent="0.25">
      <c r="A11060" t="s">
        <v>1172</v>
      </c>
      <c r="B11060" t="s">
        <v>6059</v>
      </c>
      <c r="C11060" t="s">
        <v>4728</v>
      </c>
      <c r="D11060" t="b">
        <v>0</v>
      </c>
    </row>
    <row r="11061" spans="1:4" x14ac:dyDescent="0.25">
      <c r="A11061" t="s">
        <v>1172</v>
      </c>
      <c r="B11061" t="s">
        <v>6059</v>
      </c>
      <c r="C11061" t="s">
        <v>2454</v>
      </c>
      <c r="D11061" t="b">
        <v>0</v>
      </c>
    </row>
    <row r="11062" spans="1:4" x14ac:dyDescent="0.25">
      <c r="A11062" t="s">
        <v>1172</v>
      </c>
      <c r="B11062" t="s">
        <v>6059</v>
      </c>
      <c r="C11062" t="s">
        <v>4729</v>
      </c>
      <c r="D11062">
        <v>5</v>
      </c>
    </row>
    <row r="11063" spans="1:4" x14ac:dyDescent="0.25">
      <c r="A11063" t="s">
        <v>1172</v>
      </c>
      <c r="B11063" t="s">
        <v>6059</v>
      </c>
      <c r="C11063" t="s">
        <v>4730</v>
      </c>
      <c r="D11063">
        <v>0</v>
      </c>
    </row>
    <row r="11064" spans="1:4" x14ac:dyDescent="0.25">
      <c r="A11064" t="s">
        <v>1172</v>
      </c>
      <c r="B11064" t="s">
        <v>6059</v>
      </c>
      <c r="C11064" t="s">
        <v>4731</v>
      </c>
      <c r="D11064">
        <v>2</v>
      </c>
    </row>
    <row r="11065" spans="1:4" x14ac:dyDescent="0.25">
      <c r="A11065" t="s">
        <v>1172</v>
      </c>
      <c r="B11065" t="s">
        <v>6059</v>
      </c>
      <c r="C11065" t="s">
        <v>1046</v>
      </c>
      <c r="D11065">
        <v>3</v>
      </c>
    </row>
    <row r="11066" spans="1:4" x14ac:dyDescent="0.25">
      <c r="A11066" t="s">
        <v>1172</v>
      </c>
      <c r="B11066" t="s">
        <v>6059</v>
      </c>
      <c r="C11066" t="s">
        <v>9</v>
      </c>
      <c r="D11066">
        <v>0</v>
      </c>
    </row>
    <row r="11067" spans="1:4" x14ac:dyDescent="0.25">
      <c r="A11067" t="s">
        <v>1172</v>
      </c>
      <c r="B11067" t="s">
        <v>6059</v>
      </c>
      <c r="C11067" t="s">
        <v>4733</v>
      </c>
      <c r="D11067">
        <v>1</v>
      </c>
    </row>
    <row r="11068" spans="1:4" x14ac:dyDescent="0.25">
      <c r="A11068" t="s">
        <v>1172</v>
      </c>
      <c r="B11068" t="s">
        <v>6059</v>
      </c>
      <c r="C11068" t="s">
        <v>4734</v>
      </c>
      <c r="D11068">
        <v>417</v>
      </c>
    </row>
    <row r="11069" spans="1:4" x14ac:dyDescent="0.25">
      <c r="A11069" t="s">
        <v>1172</v>
      </c>
      <c r="B11069" t="s">
        <v>6059</v>
      </c>
      <c r="C11069" t="s">
        <v>4735</v>
      </c>
      <c r="D11069">
        <v>0</v>
      </c>
    </row>
    <row r="11070" spans="1:4" x14ac:dyDescent="0.25">
      <c r="A11070" t="s">
        <v>1172</v>
      </c>
      <c r="B11070" t="s">
        <v>6059</v>
      </c>
      <c r="C11070" t="s">
        <v>1081</v>
      </c>
      <c r="D11070" t="s">
        <v>3111</v>
      </c>
    </row>
    <row r="11071" spans="1:4" x14ac:dyDescent="0.25">
      <c r="A11071" t="s">
        <v>1172</v>
      </c>
      <c r="B11071" t="s">
        <v>5940</v>
      </c>
      <c r="C11071" t="s">
        <v>4725</v>
      </c>
      <c r="D11071">
        <v>738</v>
      </c>
    </row>
    <row r="11072" spans="1:4" x14ac:dyDescent="0.25">
      <c r="A11072" t="s">
        <v>1172</v>
      </c>
      <c r="B11072" t="s">
        <v>5940</v>
      </c>
      <c r="C11072" t="s">
        <v>1083</v>
      </c>
      <c r="D11072" t="b">
        <v>1</v>
      </c>
    </row>
    <row r="11073" spans="1:4" x14ac:dyDescent="0.25">
      <c r="A11073" t="s">
        <v>1172</v>
      </c>
      <c r="B11073" t="s">
        <v>5940</v>
      </c>
      <c r="C11073" t="s">
        <v>4726</v>
      </c>
      <c r="D11073" t="b">
        <v>0</v>
      </c>
    </row>
    <row r="11074" spans="1:4" x14ac:dyDescent="0.25">
      <c r="A11074" t="s">
        <v>1172</v>
      </c>
      <c r="B11074" t="s">
        <v>5940</v>
      </c>
      <c r="C11074" t="s">
        <v>4727</v>
      </c>
      <c r="D11074" t="b">
        <v>1</v>
      </c>
    </row>
    <row r="11075" spans="1:4" x14ac:dyDescent="0.25">
      <c r="A11075" t="s">
        <v>1172</v>
      </c>
      <c r="B11075" t="s">
        <v>5940</v>
      </c>
      <c r="C11075" t="s">
        <v>4728</v>
      </c>
      <c r="D11075" t="b">
        <v>0</v>
      </c>
    </row>
    <row r="11076" spans="1:4" x14ac:dyDescent="0.25">
      <c r="A11076" t="s">
        <v>1172</v>
      </c>
      <c r="B11076" t="s">
        <v>5940</v>
      </c>
      <c r="C11076" t="s">
        <v>2454</v>
      </c>
      <c r="D11076" t="b">
        <v>0</v>
      </c>
    </row>
    <row r="11077" spans="1:4" x14ac:dyDescent="0.25">
      <c r="A11077" t="s">
        <v>1172</v>
      </c>
      <c r="B11077" t="s">
        <v>5940</v>
      </c>
      <c r="C11077" t="s">
        <v>4729</v>
      </c>
      <c r="D11077">
        <v>5</v>
      </c>
    </row>
    <row r="11078" spans="1:4" x14ac:dyDescent="0.25">
      <c r="A11078" t="s">
        <v>1172</v>
      </c>
      <c r="B11078" t="s">
        <v>5940</v>
      </c>
      <c r="C11078" t="s">
        <v>4730</v>
      </c>
      <c r="D11078">
        <v>0</v>
      </c>
    </row>
    <row r="11079" spans="1:4" x14ac:dyDescent="0.25">
      <c r="A11079" t="s">
        <v>1172</v>
      </c>
      <c r="B11079" t="s">
        <v>5940</v>
      </c>
      <c r="C11079" t="s">
        <v>4731</v>
      </c>
      <c r="D11079">
        <v>0</v>
      </c>
    </row>
    <row r="11080" spans="1:4" x14ac:dyDescent="0.25">
      <c r="A11080" t="s">
        <v>1172</v>
      </c>
      <c r="B11080" t="s">
        <v>5940</v>
      </c>
      <c r="C11080" t="s">
        <v>1046</v>
      </c>
      <c r="D11080">
        <v>3</v>
      </c>
    </row>
    <row r="11081" spans="1:4" x14ac:dyDescent="0.25">
      <c r="A11081" t="s">
        <v>1172</v>
      </c>
      <c r="B11081" t="s">
        <v>5940</v>
      </c>
      <c r="C11081" t="s">
        <v>9</v>
      </c>
      <c r="D11081">
        <v>0</v>
      </c>
    </row>
    <row r="11082" spans="1:4" x14ac:dyDescent="0.25">
      <c r="A11082" t="s">
        <v>1172</v>
      </c>
      <c r="B11082" t="s">
        <v>5940</v>
      </c>
      <c r="C11082" t="s">
        <v>4733</v>
      </c>
      <c r="D11082">
        <v>1</v>
      </c>
    </row>
    <row r="11083" spans="1:4" x14ac:dyDescent="0.25">
      <c r="A11083" t="s">
        <v>1172</v>
      </c>
      <c r="B11083" t="s">
        <v>5940</v>
      </c>
      <c r="C11083" t="s">
        <v>4734</v>
      </c>
      <c r="D11083">
        <v>418</v>
      </c>
    </row>
    <row r="11084" spans="1:4" x14ac:dyDescent="0.25">
      <c r="A11084" t="s">
        <v>1172</v>
      </c>
      <c r="B11084" t="s">
        <v>5940</v>
      </c>
      <c r="C11084" t="s">
        <v>4735</v>
      </c>
      <c r="D11084">
        <v>0</v>
      </c>
    </row>
    <row r="11085" spans="1:4" x14ac:dyDescent="0.25">
      <c r="A11085" t="s">
        <v>1172</v>
      </c>
      <c r="B11085" t="s">
        <v>5940</v>
      </c>
      <c r="C11085" t="s">
        <v>1081</v>
      </c>
      <c r="D11085" t="s">
        <v>3111</v>
      </c>
    </row>
    <row r="11086" spans="1:4" x14ac:dyDescent="0.25">
      <c r="A11086" t="s">
        <v>1172</v>
      </c>
      <c r="B11086" t="s">
        <v>5941</v>
      </c>
      <c r="C11086" t="s">
        <v>4725</v>
      </c>
      <c r="D11086">
        <v>739</v>
      </c>
    </row>
    <row r="11087" spans="1:4" x14ac:dyDescent="0.25">
      <c r="A11087" t="s">
        <v>1172</v>
      </c>
      <c r="B11087" t="s">
        <v>5941</v>
      </c>
      <c r="C11087" t="s">
        <v>1083</v>
      </c>
      <c r="D11087" t="b">
        <v>1</v>
      </c>
    </row>
    <row r="11088" spans="1:4" x14ac:dyDescent="0.25">
      <c r="A11088" t="s">
        <v>1172</v>
      </c>
      <c r="B11088" t="s">
        <v>5941</v>
      </c>
      <c r="C11088" t="s">
        <v>4726</v>
      </c>
      <c r="D11088" t="b">
        <v>1</v>
      </c>
    </row>
    <row r="11089" spans="1:4" x14ac:dyDescent="0.25">
      <c r="A11089" t="s">
        <v>1172</v>
      </c>
      <c r="B11089" t="s">
        <v>5941</v>
      </c>
      <c r="C11089" t="s">
        <v>4727</v>
      </c>
      <c r="D11089" t="b">
        <v>1</v>
      </c>
    </row>
    <row r="11090" spans="1:4" x14ac:dyDescent="0.25">
      <c r="A11090" t="s">
        <v>1172</v>
      </c>
      <c r="B11090" t="s">
        <v>5941</v>
      </c>
      <c r="C11090" t="s">
        <v>4728</v>
      </c>
      <c r="D11090" t="b">
        <v>0</v>
      </c>
    </row>
    <row r="11091" spans="1:4" x14ac:dyDescent="0.25">
      <c r="A11091" t="s">
        <v>1172</v>
      </c>
      <c r="B11091" t="s">
        <v>5941</v>
      </c>
      <c r="C11091" t="s">
        <v>2454</v>
      </c>
      <c r="D11091" t="b">
        <v>0</v>
      </c>
    </row>
    <row r="11092" spans="1:4" x14ac:dyDescent="0.25">
      <c r="A11092" t="s">
        <v>1172</v>
      </c>
      <c r="B11092" t="s">
        <v>5941</v>
      </c>
      <c r="C11092" t="s">
        <v>4729</v>
      </c>
      <c r="D11092">
        <v>5</v>
      </c>
    </row>
    <row r="11093" spans="1:4" x14ac:dyDescent="0.25">
      <c r="A11093" t="s">
        <v>1172</v>
      </c>
      <c r="B11093" t="s">
        <v>5941</v>
      </c>
      <c r="C11093" t="s">
        <v>4730</v>
      </c>
      <c r="D11093">
        <v>0</v>
      </c>
    </row>
    <row r="11094" spans="1:4" x14ac:dyDescent="0.25">
      <c r="A11094" t="s">
        <v>1172</v>
      </c>
      <c r="B11094" t="s">
        <v>5941</v>
      </c>
      <c r="C11094" t="s">
        <v>4731</v>
      </c>
      <c r="D11094">
        <v>0</v>
      </c>
    </row>
    <row r="11095" spans="1:4" x14ac:dyDescent="0.25">
      <c r="A11095" t="s">
        <v>1172</v>
      </c>
      <c r="B11095" t="s">
        <v>5941</v>
      </c>
      <c r="C11095" t="s">
        <v>1046</v>
      </c>
      <c r="D11095">
        <v>3</v>
      </c>
    </row>
    <row r="11096" spans="1:4" x14ac:dyDescent="0.25">
      <c r="A11096" t="s">
        <v>1172</v>
      </c>
      <c r="B11096" t="s">
        <v>5941</v>
      </c>
      <c r="C11096" t="s">
        <v>9</v>
      </c>
      <c r="D11096">
        <v>0</v>
      </c>
    </row>
    <row r="11097" spans="1:4" x14ac:dyDescent="0.25">
      <c r="A11097" t="s">
        <v>1172</v>
      </c>
      <c r="B11097" t="s">
        <v>5941</v>
      </c>
      <c r="C11097" t="s">
        <v>4733</v>
      </c>
      <c r="D11097">
        <v>1</v>
      </c>
    </row>
    <row r="11098" spans="1:4" x14ac:dyDescent="0.25">
      <c r="A11098" t="s">
        <v>1172</v>
      </c>
      <c r="B11098" t="s">
        <v>5941</v>
      </c>
      <c r="C11098" t="s">
        <v>4734</v>
      </c>
      <c r="D11098">
        <v>419</v>
      </c>
    </row>
    <row r="11099" spans="1:4" x14ac:dyDescent="0.25">
      <c r="A11099" t="s">
        <v>1172</v>
      </c>
      <c r="B11099" t="s">
        <v>5941</v>
      </c>
      <c r="C11099" t="s">
        <v>4735</v>
      </c>
      <c r="D11099">
        <v>0</v>
      </c>
    </row>
    <row r="11100" spans="1:4" x14ac:dyDescent="0.25">
      <c r="A11100" t="s">
        <v>1172</v>
      </c>
      <c r="B11100" t="s">
        <v>5941</v>
      </c>
      <c r="C11100" t="s">
        <v>1081</v>
      </c>
      <c r="D11100" t="s">
        <v>3111</v>
      </c>
    </row>
    <row r="11101" spans="1:4" x14ac:dyDescent="0.25">
      <c r="A11101" t="s">
        <v>1172</v>
      </c>
      <c r="B11101" t="s">
        <v>6060</v>
      </c>
      <c r="C11101" t="s">
        <v>4725</v>
      </c>
      <c r="D11101">
        <v>740</v>
      </c>
    </row>
    <row r="11102" spans="1:4" x14ac:dyDescent="0.25">
      <c r="A11102" t="s">
        <v>1172</v>
      </c>
      <c r="B11102" t="s">
        <v>6060</v>
      </c>
      <c r="C11102" t="s">
        <v>1083</v>
      </c>
      <c r="D11102" t="b">
        <v>1</v>
      </c>
    </row>
    <row r="11103" spans="1:4" x14ac:dyDescent="0.25">
      <c r="A11103" t="s">
        <v>1172</v>
      </c>
      <c r="B11103" t="s">
        <v>6060</v>
      </c>
      <c r="C11103" t="s">
        <v>4726</v>
      </c>
      <c r="D11103" t="b">
        <v>1</v>
      </c>
    </row>
    <row r="11104" spans="1:4" x14ac:dyDescent="0.25">
      <c r="A11104" t="s">
        <v>1172</v>
      </c>
      <c r="B11104" t="s">
        <v>6060</v>
      </c>
      <c r="C11104" t="s">
        <v>4727</v>
      </c>
      <c r="D11104" t="b">
        <v>1</v>
      </c>
    </row>
    <row r="11105" spans="1:4" x14ac:dyDescent="0.25">
      <c r="A11105" t="s">
        <v>1172</v>
      </c>
      <c r="B11105" t="s">
        <v>6060</v>
      </c>
      <c r="C11105" t="s">
        <v>4728</v>
      </c>
      <c r="D11105" t="b">
        <v>0</v>
      </c>
    </row>
    <row r="11106" spans="1:4" x14ac:dyDescent="0.25">
      <c r="A11106" t="s">
        <v>1172</v>
      </c>
      <c r="B11106" t="s">
        <v>6060</v>
      </c>
      <c r="C11106" t="s">
        <v>2454</v>
      </c>
      <c r="D11106" t="b">
        <v>0</v>
      </c>
    </row>
    <row r="11107" spans="1:4" x14ac:dyDescent="0.25">
      <c r="A11107" t="s">
        <v>1172</v>
      </c>
      <c r="B11107" t="s">
        <v>6060</v>
      </c>
      <c r="C11107" t="s">
        <v>4729</v>
      </c>
      <c r="D11107">
        <v>5</v>
      </c>
    </row>
    <row r="11108" spans="1:4" x14ac:dyDescent="0.25">
      <c r="A11108" t="s">
        <v>1172</v>
      </c>
      <c r="B11108" t="s">
        <v>6060</v>
      </c>
      <c r="C11108" t="s">
        <v>4730</v>
      </c>
      <c r="D11108">
        <v>0</v>
      </c>
    </row>
    <row r="11109" spans="1:4" x14ac:dyDescent="0.25">
      <c r="A11109" t="s">
        <v>1172</v>
      </c>
      <c r="B11109" t="s">
        <v>6060</v>
      </c>
      <c r="C11109" t="s">
        <v>4731</v>
      </c>
      <c r="D11109">
        <v>2</v>
      </c>
    </row>
    <row r="11110" spans="1:4" x14ac:dyDescent="0.25">
      <c r="A11110" t="s">
        <v>1172</v>
      </c>
      <c r="B11110" t="s">
        <v>6060</v>
      </c>
      <c r="C11110" t="s">
        <v>1046</v>
      </c>
      <c r="D11110">
        <v>3</v>
      </c>
    </row>
    <row r="11111" spans="1:4" x14ac:dyDescent="0.25">
      <c r="A11111" t="s">
        <v>1172</v>
      </c>
      <c r="B11111" t="s">
        <v>6060</v>
      </c>
      <c r="C11111" t="s">
        <v>9</v>
      </c>
      <c r="D11111">
        <v>0</v>
      </c>
    </row>
    <row r="11112" spans="1:4" x14ac:dyDescent="0.25">
      <c r="A11112" t="s">
        <v>1172</v>
      </c>
      <c r="B11112" t="s">
        <v>6060</v>
      </c>
      <c r="C11112" t="s">
        <v>4733</v>
      </c>
      <c r="D11112">
        <v>1</v>
      </c>
    </row>
    <row r="11113" spans="1:4" x14ac:dyDescent="0.25">
      <c r="A11113" t="s">
        <v>1172</v>
      </c>
      <c r="B11113" t="s">
        <v>6060</v>
      </c>
      <c r="C11113" t="s">
        <v>4734</v>
      </c>
      <c r="D11113">
        <v>422</v>
      </c>
    </row>
    <row r="11114" spans="1:4" x14ac:dyDescent="0.25">
      <c r="A11114" t="s">
        <v>1172</v>
      </c>
      <c r="B11114" t="s">
        <v>6060</v>
      </c>
      <c r="C11114" t="s">
        <v>4735</v>
      </c>
      <c r="D11114">
        <v>0</v>
      </c>
    </row>
    <row r="11115" spans="1:4" x14ac:dyDescent="0.25">
      <c r="A11115" t="s">
        <v>1172</v>
      </c>
      <c r="B11115" t="s">
        <v>6060</v>
      </c>
      <c r="C11115" t="s">
        <v>1081</v>
      </c>
      <c r="D11115" t="s">
        <v>3111</v>
      </c>
    </row>
    <row r="11116" spans="1:4" x14ac:dyDescent="0.25">
      <c r="A11116" t="s">
        <v>1172</v>
      </c>
      <c r="B11116" t="s">
        <v>5944</v>
      </c>
      <c r="C11116" t="s">
        <v>4725</v>
      </c>
      <c r="D11116">
        <v>741</v>
      </c>
    </row>
    <row r="11117" spans="1:4" x14ac:dyDescent="0.25">
      <c r="A11117" t="s">
        <v>1172</v>
      </c>
      <c r="B11117" t="s">
        <v>5944</v>
      </c>
      <c r="C11117" t="s">
        <v>1083</v>
      </c>
      <c r="D11117" t="b">
        <v>1</v>
      </c>
    </row>
    <row r="11118" spans="1:4" x14ac:dyDescent="0.25">
      <c r="A11118" t="s">
        <v>1172</v>
      </c>
      <c r="B11118" t="s">
        <v>5944</v>
      </c>
      <c r="C11118" t="s">
        <v>4726</v>
      </c>
      <c r="D11118" t="b">
        <v>1</v>
      </c>
    </row>
    <row r="11119" spans="1:4" x14ac:dyDescent="0.25">
      <c r="A11119" t="s">
        <v>1172</v>
      </c>
      <c r="B11119" t="s">
        <v>5944</v>
      </c>
      <c r="C11119" t="s">
        <v>4727</v>
      </c>
      <c r="D11119" t="b">
        <v>1</v>
      </c>
    </row>
    <row r="11120" spans="1:4" x14ac:dyDescent="0.25">
      <c r="A11120" t="s">
        <v>1172</v>
      </c>
      <c r="B11120" t="s">
        <v>5944</v>
      </c>
      <c r="C11120" t="s">
        <v>4728</v>
      </c>
      <c r="D11120" t="b">
        <v>0</v>
      </c>
    </row>
    <row r="11121" spans="1:4" x14ac:dyDescent="0.25">
      <c r="A11121" t="s">
        <v>1172</v>
      </c>
      <c r="B11121" t="s">
        <v>5944</v>
      </c>
      <c r="C11121" t="s">
        <v>2454</v>
      </c>
      <c r="D11121" t="b">
        <v>0</v>
      </c>
    </row>
    <row r="11122" spans="1:4" x14ac:dyDescent="0.25">
      <c r="A11122" t="s">
        <v>1172</v>
      </c>
      <c r="B11122" t="s">
        <v>5944</v>
      </c>
      <c r="C11122" t="s">
        <v>4729</v>
      </c>
      <c r="D11122">
        <v>5</v>
      </c>
    </row>
    <row r="11123" spans="1:4" x14ac:dyDescent="0.25">
      <c r="A11123" t="s">
        <v>1172</v>
      </c>
      <c r="B11123" t="s">
        <v>5944</v>
      </c>
      <c r="C11123" t="s">
        <v>4730</v>
      </c>
      <c r="D11123">
        <v>0</v>
      </c>
    </row>
    <row r="11124" spans="1:4" x14ac:dyDescent="0.25">
      <c r="A11124" t="s">
        <v>1172</v>
      </c>
      <c r="B11124" t="s">
        <v>5944</v>
      </c>
      <c r="C11124" t="s">
        <v>4731</v>
      </c>
      <c r="D11124">
        <v>2</v>
      </c>
    </row>
    <row r="11125" spans="1:4" x14ac:dyDescent="0.25">
      <c r="A11125" t="s">
        <v>1172</v>
      </c>
      <c r="B11125" t="s">
        <v>5944</v>
      </c>
      <c r="C11125" t="s">
        <v>1046</v>
      </c>
      <c r="D11125">
        <v>3</v>
      </c>
    </row>
    <row r="11126" spans="1:4" x14ac:dyDescent="0.25">
      <c r="A11126" t="s">
        <v>1172</v>
      </c>
      <c r="B11126" t="s">
        <v>5944</v>
      </c>
      <c r="C11126" t="s">
        <v>9</v>
      </c>
      <c r="D11126">
        <v>0</v>
      </c>
    </row>
    <row r="11127" spans="1:4" x14ac:dyDescent="0.25">
      <c r="A11127" t="s">
        <v>1172</v>
      </c>
      <c r="B11127" t="s">
        <v>5944</v>
      </c>
      <c r="C11127" t="s">
        <v>4733</v>
      </c>
      <c r="D11127">
        <v>1</v>
      </c>
    </row>
    <row r="11128" spans="1:4" x14ac:dyDescent="0.25">
      <c r="A11128" t="s">
        <v>1172</v>
      </c>
      <c r="B11128" t="s">
        <v>5944</v>
      </c>
      <c r="C11128" t="s">
        <v>4734</v>
      </c>
      <c r="D11128">
        <v>424</v>
      </c>
    </row>
    <row r="11129" spans="1:4" x14ac:dyDescent="0.25">
      <c r="A11129" t="s">
        <v>1172</v>
      </c>
      <c r="B11129" t="s">
        <v>5944</v>
      </c>
      <c r="C11129" t="s">
        <v>4735</v>
      </c>
      <c r="D11129">
        <v>0</v>
      </c>
    </row>
    <row r="11130" spans="1:4" x14ac:dyDescent="0.25">
      <c r="A11130" t="s">
        <v>1172</v>
      </c>
      <c r="B11130" t="s">
        <v>5944</v>
      </c>
      <c r="C11130" t="s">
        <v>1081</v>
      </c>
      <c r="D11130" t="s">
        <v>3111</v>
      </c>
    </row>
    <row r="11131" spans="1:4" x14ac:dyDescent="0.25">
      <c r="A11131" t="s">
        <v>1172</v>
      </c>
      <c r="B11131" t="s">
        <v>6061</v>
      </c>
      <c r="C11131" t="s">
        <v>4725</v>
      </c>
      <c r="D11131">
        <v>742</v>
      </c>
    </row>
    <row r="11132" spans="1:4" x14ac:dyDescent="0.25">
      <c r="A11132" t="s">
        <v>1172</v>
      </c>
      <c r="B11132" t="s">
        <v>6061</v>
      </c>
      <c r="C11132" t="s">
        <v>1083</v>
      </c>
      <c r="D11132" t="b">
        <v>1</v>
      </c>
    </row>
    <row r="11133" spans="1:4" x14ac:dyDescent="0.25">
      <c r="A11133" t="s">
        <v>1172</v>
      </c>
      <c r="B11133" t="s">
        <v>6061</v>
      </c>
      <c r="C11133" t="s">
        <v>4726</v>
      </c>
      <c r="D11133" t="b">
        <v>1</v>
      </c>
    </row>
    <row r="11134" spans="1:4" x14ac:dyDescent="0.25">
      <c r="A11134" t="s">
        <v>1172</v>
      </c>
      <c r="B11134" t="s">
        <v>6061</v>
      </c>
      <c r="C11134" t="s">
        <v>4727</v>
      </c>
      <c r="D11134" t="b">
        <v>1</v>
      </c>
    </row>
    <row r="11135" spans="1:4" x14ac:dyDescent="0.25">
      <c r="A11135" t="s">
        <v>1172</v>
      </c>
      <c r="B11135" t="s">
        <v>6061</v>
      </c>
      <c r="C11135" t="s">
        <v>4728</v>
      </c>
      <c r="D11135" t="b">
        <v>0</v>
      </c>
    </row>
    <row r="11136" spans="1:4" x14ac:dyDescent="0.25">
      <c r="A11136" t="s">
        <v>1172</v>
      </c>
      <c r="B11136" t="s">
        <v>6061</v>
      </c>
      <c r="C11136" t="s">
        <v>2454</v>
      </c>
      <c r="D11136" t="b">
        <v>0</v>
      </c>
    </row>
    <row r="11137" spans="1:4" x14ac:dyDescent="0.25">
      <c r="A11137" t="s">
        <v>1172</v>
      </c>
      <c r="B11137" t="s">
        <v>6061</v>
      </c>
      <c r="C11137" t="s">
        <v>4729</v>
      </c>
      <c r="D11137">
        <v>5</v>
      </c>
    </row>
    <row r="11138" spans="1:4" x14ac:dyDescent="0.25">
      <c r="A11138" t="s">
        <v>1172</v>
      </c>
      <c r="B11138" t="s">
        <v>6061</v>
      </c>
      <c r="C11138" t="s">
        <v>4730</v>
      </c>
      <c r="D11138">
        <v>0</v>
      </c>
    </row>
    <row r="11139" spans="1:4" x14ac:dyDescent="0.25">
      <c r="A11139" t="s">
        <v>1172</v>
      </c>
      <c r="B11139" t="s">
        <v>6061</v>
      </c>
      <c r="C11139" t="s">
        <v>4731</v>
      </c>
      <c r="D11139">
        <v>2</v>
      </c>
    </row>
    <row r="11140" spans="1:4" x14ac:dyDescent="0.25">
      <c r="A11140" t="s">
        <v>1172</v>
      </c>
      <c r="B11140" t="s">
        <v>6061</v>
      </c>
      <c r="C11140" t="s">
        <v>1046</v>
      </c>
      <c r="D11140">
        <v>3</v>
      </c>
    </row>
    <row r="11141" spans="1:4" x14ac:dyDescent="0.25">
      <c r="A11141" t="s">
        <v>1172</v>
      </c>
      <c r="B11141" t="s">
        <v>6061</v>
      </c>
      <c r="C11141" t="s">
        <v>9</v>
      </c>
      <c r="D11141">
        <v>0</v>
      </c>
    </row>
    <row r="11142" spans="1:4" x14ac:dyDescent="0.25">
      <c r="A11142" t="s">
        <v>1172</v>
      </c>
      <c r="B11142" t="s">
        <v>6061</v>
      </c>
      <c r="C11142" t="s">
        <v>4733</v>
      </c>
      <c r="D11142">
        <v>1</v>
      </c>
    </row>
    <row r="11143" spans="1:4" x14ac:dyDescent="0.25">
      <c r="A11143" t="s">
        <v>1172</v>
      </c>
      <c r="B11143" t="s">
        <v>6061</v>
      </c>
      <c r="C11143" t="s">
        <v>4734</v>
      </c>
      <c r="D11143">
        <v>425</v>
      </c>
    </row>
    <row r="11144" spans="1:4" x14ac:dyDescent="0.25">
      <c r="A11144" t="s">
        <v>1172</v>
      </c>
      <c r="B11144" t="s">
        <v>6061</v>
      </c>
      <c r="C11144" t="s">
        <v>4735</v>
      </c>
      <c r="D11144">
        <v>0</v>
      </c>
    </row>
    <row r="11145" spans="1:4" x14ac:dyDescent="0.25">
      <c r="A11145" t="s">
        <v>1172</v>
      </c>
      <c r="B11145" t="s">
        <v>6061</v>
      </c>
      <c r="C11145" t="s">
        <v>1081</v>
      </c>
      <c r="D11145" t="s">
        <v>3111</v>
      </c>
    </row>
    <row r="11146" spans="1:4" x14ac:dyDescent="0.25">
      <c r="A11146" t="s">
        <v>1172</v>
      </c>
      <c r="B11146" t="s">
        <v>5946</v>
      </c>
      <c r="C11146" t="s">
        <v>4725</v>
      </c>
      <c r="D11146">
        <v>743</v>
      </c>
    </row>
    <row r="11147" spans="1:4" x14ac:dyDescent="0.25">
      <c r="A11147" t="s">
        <v>1172</v>
      </c>
      <c r="B11147" t="s">
        <v>5946</v>
      </c>
      <c r="C11147" t="s">
        <v>1083</v>
      </c>
      <c r="D11147" t="b">
        <v>1</v>
      </c>
    </row>
    <row r="11148" spans="1:4" x14ac:dyDescent="0.25">
      <c r="A11148" t="s">
        <v>1172</v>
      </c>
      <c r="B11148" t="s">
        <v>5946</v>
      </c>
      <c r="C11148" t="s">
        <v>4726</v>
      </c>
      <c r="D11148" t="b">
        <v>1</v>
      </c>
    </row>
    <row r="11149" spans="1:4" x14ac:dyDescent="0.25">
      <c r="A11149" t="s">
        <v>1172</v>
      </c>
      <c r="B11149" t="s">
        <v>5946</v>
      </c>
      <c r="C11149" t="s">
        <v>4727</v>
      </c>
      <c r="D11149" t="b">
        <v>1</v>
      </c>
    </row>
    <row r="11150" spans="1:4" x14ac:dyDescent="0.25">
      <c r="A11150" t="s">
        <v>1172</v>
      </c>
      <c r="B11150" t="s">
        <v>5946</v>
      </c>
      <c r="C11150" t="s">
        <v>4728</v>
      </c>
      <c r="D11150" t="b">
        <v>0</v>
      </c>
    </row>
    <row r="11151" spans="1:4" x14ac:dyDescent="0.25">
      <c r="A11151" t="s">
        <v>1172</v>
      </c>
      <c r="B11151" t="s">
        <v>5946</v>
      </c>
      <c r="C11151" t="s">
        <v>2454</v>
      </c>
      <c r="D11151" t="b">
        <v>0</v>
      </c>
    </row>
    <row r="11152" spans="1:4" x14ac:dyDescent="0.25">
      <c r="A11152" t="s">
        <v>1172</v>
      </c>
      <c r="B11152" t="s">
        <v>5946</v>
      </c>
      <c r="C11152" t="s">
        <v>4729</v>
      </c>
      <c r="D11152">
        <v>5</v>
      </c>
    </row>
    <row r="11153" spans="1:4" x14ac:dyDescent="0.25">
      <c r="A11153" t="s">
        <v>1172</v>
      </c>
      <c r="B11153" t="s">
        <v>5946</v>
      </c>
      <c r="C11153" t="s">
        <v>4730</v>
      </c>
      <c r="D11153">
        <v>0</v>
      </c>
    </row>
    <row r="11154" spans="1:4" x14ac:dyDescent="0.25">
      <c r="A11154" t="s">
        <v>1172</v>
      </c>
      <c r="B11154" t="s">
        <v>5946</v>
      </c>
      <c r="C11154" t="s">
        <v>4731</v>
      </c>
      <c r="D11154">
        <v>0</v>
      </c>
    </row>
    <row r="11155" spans="1:4" x14ac:dyDescent="0.25">
      <c r="A11155" t="s">
        <v>1172</v>
      </c>
      <c r="B11155" t="s">
        <v>5946</v>
      </c>
      <c r="C11155" t="s">
        <v>1046</v>
      </c>
      <c r="D11155">
        <v>3</v>
      </c>
    </row>
    <row r="11156" spans="1:4" x14ac:dyDescent="0.25">
      <c r="A11156" t="s">
        <v>1172</v>
      </c>
      <c r="B11156" t="s">
        <v>5946</v>
      </c>
      <c r="C11156" t="s">
        <v>9</v>
      </c>
      <c r="D11156">
        <v>0</v>
      </c>
    </row>
    <row r="11157" spans="1:4" x14ac:dyDescent="0.25">
      <c r="A11157" t="s">
        <v>1172</v>
      </c>
      <c r="B11157" t="s">
        <v>5946</v>
      </c>
      <c r="C11157" t="s">
        <v>4733</v>
      </c>
      <c r="D11157">
        <v>1</v>
      </c>
    </row>
    <row r="11158" spans="1:4" x14ac:dyDescent="0.25">
      <c r="A11158" t="s">
        <v>1172</v>
      </c>
      <c r="B11158" t="s">
        <v>5946</v>
      </c>
      <c r="C11158" t="s">
        <v>4734</v>
      </c>
      <c r="D11158">
        <v>426</v>
      </c>
    </row>
    <row r="11159" spans="1:4" x14ac:dyDescent="0.25">
      <c r="A11159" t="s">
        <v>1172</v>
      </c>
      <c r="B11159" t="s">
        <v>5946</v>
      </c>
      <c r="C11159" t="s">
        <v>4735</v>
      </c>
      <c r="D11159">
        <v>0</v>
      </c>
    </row>
    <row r="11160" spans="1:4" x14ac:dyDescent="0.25">
      <c r="A11160" t="s">
        <v>1172</v>
      </c>
      <c r="B11160" t="s">
        <v>5946</v>
      </c>
      <c r="C11160" t="s">
        <v>1081</v>
      </c>
      <c r="D11160" t="s">
        <v>3111</v>
      </c>
    </row>
    <row r="11161" spans="1:4" x14ac:dyDescent="0.25">
      <c r="A11161" t="s">
        <v>1172</v>
      </c>
      <c r="B11161" t="s">
        <v>5947</v>
      </c>
      <c r="C11161" t="s">
        <v>4725</v>
      </c>
      <c r="D11161">
        <v>744</v>
      </c>
    </row>
    <row r="11162" spans="1:4" x14ac:dyDescent="0.25">
      <c r="A11162" t="s">
        <v>1172</v>
      </c>
      <c r="B11162" t="s">
        <v>5947</v>
      </c>
      <c r="C11162" t="s">
        <v>1083</v>
      </c>
      <c r="D11162" t="b">
        <v>1</v>
      </c>
    </row>
    <row r="11163" spans="1:4" x14ac:dyDescent="0.25">
      <c r="A11163" t="s">
        <v>1172</v>
      </c>
      <c r="B11163" t="s">
        <v>5947</v>
      </c>
      <c r="C11163" t="s">
        <v>4726</v>
      </c>
      <c r="D11163" t="b">
        <v>1</v>
      </c>
    </row>
    <row r="11164" spans="1:4" x14ac:dyDescent="0.25">
      <c r="A11164" t="s">
        <v>1172</v>
      </c>
      <c r="B11164" t="s">
        <v>5947</v>
      </c>
      <c r="C11164" t="s">
        <v>4727</v>
      </c>
      <c r="D11164" t="b">
        <v>1</v>
      </c>
    </row>
    <row r="11165" spans="1:4" x14ac:dyDescent="0.25">
      <c r="A11165" t="s">
        <v>1172</v>
      </c>
      <c r="B11165" t="s">
        <v>5947</v>
      </c>
      <c r="C11165" t="s">
        <v>4728</v>
      </c>
      <c r="D11165" t="b">
        <v>0</v>
      </c>
    </row>
    <row r="11166" spans="1:4" x14ac:dyDescent="0.25">
      <c r="A11166" t="s">
        <v>1172</v>
      </c>
      <c r="B11166" t="s">
        <v>5947</v>
      </c>
      <c r="C11166" t="s">
        <v>2454</v>
      </c>
      <c r="D11166" t="b">
        <v>0</v>
      </c>
    </row>
    <row r="11167" spans="1:4" x14ac:dyDescent="0.25">
      <c r="A11167" t="s">
        <v>1172</v>
      </c>
      <c r="B11167" t="s">
        <v>5947</v>
      </c>
      <c r="C11167" t="s">
        <v>4729</v>
      </c>
      <c r="D11167">
        <v>5</v>
      </c>
    </row>
    <row r="11168" spans="1:4" x14ac:dyDescent="0.25">
      <c r="A11168" t="s">
        <v>1172</v>
      </c>
      <c r="B11168" t="s">
        <v>5947</v>
      </c>
      <c r="C11168" t="s">
        <v>4730</v>
      </c>
      <c r="D11168">
        <v>0</v>
      </c>
    </row>
    <row r="11169" spans="1:4" x14ac:dyDescent="0.25">
      <c r="A11169" t="s">
        <v>1172</v>
      </c>
      <c r="B11169" t="s">
        <v>5947</v>
      </c>
      <c r="C11169" t="s">
        <v>4731</v>
      </c>
      <c r="D11169">
        <v>0</v>
      </c>
    </row>
    <row r="11170" spans="1:4" x14ac:dyDescent="0.25">
      <c r="A11170" t="s">
        <v>1172</v>
      </c>
      <c r="B11170" t="s">
        <v>5947</v>
      </c>
      <c r="C11170" t="s">
        <v>1046</v>
      </c>
      <c r="D11170">
        <v>0</v>
      </c>
    </row>
    <row r="11171" spans="1:4" x14ac:dyDescent="0.25">
      <c r="A11171" t="s">
        <v>1172</v>
      </c>
      <c r="B11171" t="s">
        <v>5947</v>
      </c>
      <c r="C11171" t="s">
        <v>9</v>
      </c>
      <c r="D11171">
        <v>0</v>
      </c>
    </row>
    <row r="11172" spans="1:4" x14ac:dyDescent="0.25">
      <c r="A11172" t="s">
        <v>1172</v>
      </c>
      <c r="B11172" t="s">
        <v>5947</v>
      </c>
      <c r="C11172" t="s">
        <v>4733</v>
      </c>
      <c r="D11172">
        <v>1</v>
      </c>
    </row>
    <row r="11173" spans="1:4" x14ac:dyDescent="0.25">
      <c r="A11173" t="s">
        <v>1172</v>
      </c>
      <c r="B11173" t="s">
        <v>5947</v>
      </c>
      <c r="C11173" t="s">
        <v>4734</v>
      </c>
      <c r="D11173">
        <v>427</v>
      </c>
    </row>
    <row r="11174" spans="1:4" x14ac:dyDescent="0.25">
      <c r="A11174" t="s">
        <v>1172</v>
      </c>
      <c r="B11174" t="s">
        <v>5947</v>
      </c>
      <c r="C11174" t="s">
        <v>4735</v>
      </c>
      <c r="D11174">
        <v>0</v>
      </c>
    </row>
    <row r="11175" spans="1:4" x14ac:dyDescent="0.25">
      <c r="A11175" t="s">
        <v>1172</v>
      </c>
      <c r="B11175" t="s">
        <v>5947</v>
      </c>
      <c r="C11175" t="s">
        <v>1081</v>
      </c>
      <c r="D11175" t="s">
        <v>3111</v>
      </c>
    </row>
    <row r="11176" spans="1:4" x14ac:dyDescent="0.25">
      <c r="A11176" t="s">
        <v>1172</v>
      </c>
      <c r="B11176" t="s">
        <v>6062</v>
      </c>
      <c r="C11176" t="s">
        <v>4725</v>
      </c>
      <c r="D11176">
        <v>745</v>
      </c>
    </row>
    <row r="11177" spans="1:4" x14ac:dyDescent="0.25">
      <c r="A11177" t="s">
        <v>1172</v>
      </c>
      <c r="B11177" t="s">
        <v>6062</v>
      </c>
      <c r="C11177" t="s">
        <v>1083</v>
      </c>
      <c r="D11177" t="b">
        <v>1</v>
      </c>
    </row>
    <row r="11178" spans="1:4" x14ac:dyDescent="0.25">
      <c r="A11178" t="s">
        <v>1172</v>
      </c>
      <c r="B11178" t="s">
        <v>6062</v>
      </c>
      <c r="C11178" t="s">
        <v>4726</v>
      </c>
      <c r="D11178" t="b">
        <v>1</v>
      </c>
    </row>
    <row r="11179" spans="1:4" x14ac:dyDescent="0.25">
      <c r="A11179" t="s">
        <v>1172</v>
      </c>
      <c r="B11179" t="s">
        <v>6062</v>
      </c>
      <c r="C11179" t="s">
        <v>4727</v>
      </c>
      <c r="D11179" t="b">
        <v>1</v>
      </c>
    </row>
    <row r="11180" spans="1:4" x14ac:dyDescent="0.25">
      <c r="A11180" t="s">
        <v>1172</v>
      </c>
      <c r="B11180" t="s">
        <v>6062</v>
      </c>
      <c r="C11180" t="s">
        <v>4728</v>
      </c>
      <c r="D11180" t="b">
        <v>0</v>
      </c>
    </row>
    <row r="11181" spans="1:4" x14ac:dyDescent="0.25">
      <c r="A11181" t="s">
        <v>1172</v>
      </c>
      <c r="B11181" t="s">
        <v>6062</v>
      </c>
      <c r="C11181" t="s">
        <v>2454</v>
      </c>
      <c r="D11181" t="b">
        <v>0</v>
      </c>
    </row>
    <row r="11182" spans="1:4" x14ac:dyDescent="0.25">
      <c r="A11182" t="s">
        <v>1172</v>
      </c>
      <c r="B11182" t="s">
        <v>6062</v>
      </c>
      <c r="C11182" t="s">
        <v>4729</v>
      </c>
      <c r="D11182">
        <v>5</v>
      </c>
    </row>
    <row r="11183" spans="1:4" x14ac:dyDescent="0.25">
      <c r="A11183" t="s">
        <v>1172</v>
      </c>
      <c r="B11183" t="s">
        <v>6062</v>
      </c>
      <c r="C11183" t="s">
        <v>4730</v>
      </c>
      <c r="D11183">
        <v>0</v>
      </c>
    </row>
    <row r="11184" spans="1:4" x14ac:dyDescent="0.25">
      <c r="A11184" t="s">
        <v>1172</v>
      </c>
      <c r="B11184" t="s">
        <v>6062</v>
      </c>
      <c r="C11184" t="s">
        <v>4731</v>
      </c>
      <c r="D11184">
        <v>2</v>
      </c>
    </row>
    <row r="11185" spans="1:4" x14ac:dyDescent="0.25">
      <c r="A11185" t="s">
        <v>1172</v>
      </c>
      <c r="B11185" t="s">
        <v>6062</v>
      </c>
      <c r="C11185" t="s">
        <v>1046</v>
      </c>
      <c r="D11185">
        <v>3</v>
      </c>
    </row>
    <row r="11186" spans="1:4" x14ac:dyDescent="0.25">
      <c r="A11186" t="s">
        <v>1172</v>
      </c>
      <c r="B11186" t="s">
        <v>6062</v>
      </c>
      <c r="C11186" t="s">
        <v>9</v>
      </c>
      <c r="D11186">
        <v>0</v>
      </c>
    </row>
    <row r="11187" spans="1:4" x14ac:dyDescent="0.25">
      <c r="A11187" t="s">
        <v>1172</v>
      </c>
      <c r="B11187" t="s">
        <v>6062</v>
      </c>
      <c r="C11187" t="s">
        <v>4733</v>
      </c>
      <c r="D11187">
        <v>1</v>
      </c>
    </row>
    <row r="11188" spans="1:4" x14ac:dyDescent="0.25">
      <c r="A11188" t="s">
        <v>1172</v>
      </c>
      <c r="B11188" t="s">
        <v>6062</v>
      </c>
      <c r="C11188" t="s">
        <v>4734</v>
      </c>
      <c r="D11188">
        <v>430</v>
      </c>
    </row>
    <row r="11189" spans="1:4" x14ac:dyDescent="0.25">
      <c r="A11189" t="s">
        <v>1172</v>
      </c>
      <c r="B11189" t="s">
        <v>6062</v>
      </c>
      <c r="C11189" t="s">
        <v>4735</v>
      </c>
      <c r="D11189">
        <v>0</v>
      </c>
    </row>
    <row r="11190" spans="1:4" x14ac:dyDescent="0.25">
      <c r="A11190" t="s">
        <v>1172</v>
      </c>
      <c r="B11190" t="s">
        <v>6062</v>
      </c>
      <c r="C11190" t="s">
        <v>1081</v>
      </c>
      <c r="D11190" t="s">
        <v>3111</v>
      </c>
    </row>
    <row r="11191" spans="1:4" x14ac:dyDescent="0.25">
      <c r="A11191" t="s">
        <v>1172</v>
      </c>
      <c r="B11191" t="s">
        <v>5961</v>
      </c>
      <c r="C11191" t="s">
        <v>4725</v>
      </c>
      <c r="D11191">
        <v>746</v>
      </c>
    </row>
    <row r="11192" spans="1:4" x14ac:dyDescent="0.25">
      <c r="A11192" t="s">
        <v>1172</v>
      </c>
      <c r="B11192" t="s">
        <v>5961</v>
      </c>
      <c r="C11192" t="s">
        <v>1083</v>
      </c>
      <c r="D11192" t="b">
        <v>1</v>
      </c>
    </row>
    <row r="11193" spans="1:4" x14ac:dyDescent="0.25">
      <c r="A11193" t="s">
        <v>1172</v>
      </c>
      <c r="B11193" t="s">
        <v>5961</v>
      </c>
      <c r="C11193" t="s">
        <v>4726</v>
      </c>
      <c r="D11193" t="b">
        <v>1</v>
      </c>
    </row>
    <row r="11194" spans="1:4" x14ac:dyDescent="0.25">
      <c r="A11194" t="s">
        <v>1172</v>
      </c>
      <c r="B11194" t="s">
        <v>5961</v>
      </c>
      <c r="C11194" t="s">
        <v>4727</v>
      </c>
      <c r="D11194" t="b">
        <v>1</v>
      </c>
    </row>
    <row r="11195" spans="1:4" x14ac:dyDescent="0.25">
      <c r="A11195" t="s">
        <v>1172</v>
      </c>
      <c r="B11195" t="s">
        <v>5961</v>
      </c>
      <c r="C11195" t="s">
        <v>4728</v>
      </c>
      <c r="D11195" t="b">
        <v>0</v>
      </c>
    </row>
    <row r="11196" spans="1:4" x14ac:dyDescent="0.25">
      <c r="A11196" t="s">
        <v>1172</v>
      </c>
      <c r="B11196" t="s">
        <v>5961</v>
      </c>
      <c r="C11196" t="s">
        <v>2454</v>
      </c>
      <c r="D11196" t="b">
        <v>0</v>
      </c>
    </row>
    <row r="11197" spans="1:4" x14ac:dyDescent="0.25">
      <c r="A11197" t="s">
        <v>1172</v>
      </c>
      <c r="B11197" t="s">
        <v>5961</v>
      </c>
      <c r="C11197" t="s">
        <v>4729</v>
      </c>
      <c r="D11197">
        <v>5</v>
      </c>
    </row>
    <row r="11198" spans="1:4" x14ac:dyDescent="0.25">
      <c r="A11198" t="s">
        <v>1172</v>
      </c>
      <c r="B11198" t="s">
        <v>5961</v>
      </c>
      <c r="C11198" t="s">
        <v>4730</v>
      </c>
      <c r="D11198">
        <v>0</v>
      </c>
    </row>
    <row r="11199" spans="1:4" x14ac:dyDescent="0.25">
      <c r="A11199" t="s">
        <v>1172</v>
      </c>
      <c r="B11199" t="s">
        <v>5961</v>
      </c>
      <c r="C11199" t="s">
        <v>4731</v>
      </c>
      <c r="D11199">
        <v>3</v>
      </c>
    </row>
    <row r="11200" spans="1:4" x14ac:dyDescent="0.25">
      <c r="A11200" t="s">
        <v>1172</v>
      </c>
      <c r="B11200" t="s">
        <v>5961</v>
      </c>
      <c r="C11200" t="s">
        <v>1046</v>
      </c>
      <c r="D11200">
        <v>3</v>
      </c>
    </row>
    <row r="11201" spans="1:4" x14ac:dyDescent="0.25">
      <c r="A11201" t="s">
        <v>1172</v>
      </c>
      <c r="B11201" t="s">
        <v>5961</v>
      </c>
      <c r="C11201" t="s">
        <v>9</v>
      </c>
      <c r="D11201">
        <v>0</v>
      </c>
    </row>
    <row r="11202" spans="1:4" x14ac:dyDescent="0.25">
      <c r="A11202" t="s">
        <v>1172</v>
      </c>
      <c r="B11202" t="s">
        <v>5961</v>
      </c>
      <c r="C11202" t="s">
        <v>4733</v>
      </c>
      <c r="D11202">
        <v>1</v>
      </c>
    </row>
    <row r="11203" spans="1:4" x14ac:dyDescent="0.25">
      <c r="A11203" t="s">
        <v>1172</v>
      </c>
      <c r="B11203" t="s">
        <v>5961</v>
      </c>
      <c r="C11203" t="s">
        <v>4734</v>
      </c>
      <c r="D11203">
        <v>442</v>
      </c>
    </row>
    <row r="11204" spans="1:4" x14ac:dyDescent="0.25">
      <c r="A11204" t="s">
        <v>1172</v>
      </c>
      <c r="B11204" t="s">
        <v>5961</v>
      </c>
      <c r="C11204" t="s">
        <v>4735</v>
      </c>
      <c r="D11204">
        <v>0</v>
      </c>
    </row>
    <row r="11205" spans="1:4" x14ac:dyDescent="0.25">
      <c r="A11205" t="s">
        <v>1172</v>
      </c>
      <c r="B11205" t="s">
        <v>5961</v>
      </c>
      <c r="C11205" t="s">
        <v>1081</v>
      </c>
      <c r="D11205" t="s">
        <v>3111</v>
      </c>
    </row>
    <row r="11206" spans="1:4" x14ac:dyDescent="0.25">
      <c r="A11206" t="s">
        <v>1172</v>
      </c>
      <c r="B11206" t="s">
        <v>2296</v>
      </c>
      <c r="C11206" t="s">
        <v>4725</v>
      </c>
      <c r="D11206">
        <v>747</v>
      </c>
    </row>
    <row r="11207" spans="1:4" x14ac:dyDescent="0.25">
      <c r="A11207" t="s">
        <v>1172</v>
      </c>
      <c r="B11207" t="s">
        <v>2296</v>
      </c>
      <c r="C11207" t="s">
        <v>1083</v>
      </c>
      <c r="D11207" t="b">
        <v>0</v>
      </c>
    </row>
    <row r="11208" spans="1:4" x14ac:dyDescent="0.25">
      <c r="A11208" t="s">
        <v>1172</v>
      </c>
      <c r="B11208" t="s">
        <v>2296</v>
      </c>
      <c r="C11208" t="s">
        <v>4726</v>
      </c>
      <c r="D11208" t="b">
        <v>0</v>
      </c>
    </row>
    <row r="11209" spans="1:4" x14ac:dyDescent="0.25">
      <c r="A11209" t="s">
        <v>1172</v>
      </c>
      <c r="B11209" t="s">
        <v>2296</v>
      </c>
      <c r="C11209" t="s">
        <v>4727</v>
      </c>
      <c r="D11209" t="b">
        <v>0</v>
      </c>
    </row>
    <row r="11210" spans="1:4" x14ac:dyDescent="0.25">
      <c r="A11210" t="s">
        <v>1172</v>
      </c>
      <c r="B11210" t="s">
        <v>2296</v>
      </c>
      <c r="C11210" t="s">
        <v>4728</v>
      </c>
      <c r="D11210" t="b">
        <v>0</v>
      </c>
    </row>
    <row r="11211" spans="1:4" x14ac:dyDescent="0.25">
      <c r="A11211" t="s">
        <v>1172</v>
      </c>
      <c r="B11211" t="s">
        <v>2296</v>
      </c>
      <c r="C11211" t="s">
        <v>2454</v>
      </c>
      <c r="D11211" t="b">
        <v>0</v>
      </c>
    </row>
    <row r="11212" spans="1:4" x14ac:dyDescent="0.25">
      <c r="A11212" t="s">
        <v>1172</v>
      </c>
      <c r="B11212" t="s">
        <v>2296</v>
      </c>
      <c r="C11212" t="s">
        <v>4729</v>
      </c>
      <c r="D11212">
        <v>0</v>
      </c>
    </row>
    <row r="11213" spans="1:4" x14ac:dyDescent="0.25">
      <c r="A11213" t="s">
        <v>1172</v>
      </c>
      <c r="B11213" t="s">
        <v>2296</v>
      </c>
      <c r="C11213" t="s">
        <v>4730</v>
      </c>
      <c r="D11213">
        <v>0</v>
      </c>
    </row>
    <row r="11214" spans="1:4" x14ac:dyDescent="0.25">
      <c r="A11214" t="s">
        <v>1172</v>
      </c>
      <c r="B11214" t="s">
        <v>2296</v>
      </c>
      <c r="C11214" t="s">
        <v>4731</v>
      </c>
      <c r="D11214">
        <v>0</v>
      </c>
    </row>
    <row r="11215" spans="1:4" x14ac:dyDescent="0.25">
      <c r="A11215" t="s">
        <v>1172</v>
      </c>
      <c r="B11215" t="s">
        <v>2296</v>
      </c>
      <c r="C11215" t="s">
        <v>1046</v>
      </c>
      <c r="D11215">
        <v>0</v>
      </c>
    </row>
    <row r="11216" spans="1:4" x14ac:dyDescent="0.25">
      <c r="A11216" t="s">
        <v>1172</v>
      </c>
      <c r="B11216" t="s">
        <v>2296</v>
      </c>
      <c r="C11216" t="s">
        <v>9</v>
      </c>
      <c r="D11216">
        <v>0</v>
      </c>
    </row>
    <row r="11217" spans="1:4" x14ac:dyDescent="0.25">
      <c r="A11217" t="s">
        <v>1172</v>
      </c>
      <c r="B11217" t="s">
        <v>2296</v>
      </c>
      <c r="C11217" t="s">
        <v>4733</v>
      </c>
      <c r="D11217">
        <v>0</v>
      </c>
    </row>
    <row r="11218" spans="1:4" x14ac:dyDescent="0.25">
      <c r="A11218" t="s">
        <v>1172</v>
      </c>
      <c r="B11218" t="s">
        <v>2296</v>
      </c>
      <c r="C11218" t="s">
        <v>4734</v>
      </c>
      <c r="D11218">
        <v>0</v>
      </c>
    </row>
    <row r="11219" spans="1:4" x14ac:dyDescent="0.25">
      <c r="A11219" t="s">
        <v>1172</v>
      </c>
      <c r="B11219" t="s">
        <v>2296</v>
      </c>
      <c r="C11219" t="s">
        <v>4735</v>
      </c>
      <c r="D11219">
        <v>0</v>
      </c>
    </row>
    <row r="11220" spans="1:4" x14ac:dyDescent="0.25">
      <c r="A11220" t="s">
        <v>1172</v>
      </c>
      <c r="B11220" t="s">
        <v>2296</v>
      </c>
      <c r="C11220" t="s">
        <v>1081</v>
      </c>
      <c r="D11220" t="s">
        <v>3111</v>
      </c>
    </row>
    <row r="11221" spans="1:4" x14ac:dyDescent="0.25">
      <c r="A11221" t="s">
        <v>1172</v>
      </c>
      <c r="B11221" t="s">
        <v>2297</v>
      </c>
      <c r="C11221" t="s">
        <v>4725</v>
      </c>
      <c r="D11221">
        <v>748</v>
      </c>
    </row>
    <row r="11222" spans="1:4" x14ac:dyDescent="0.25">
      <c r="A11222" t="s">
        <v>1172</v>
      </c>
      <c r="B11222" t="s">
        <v>2297</v>
      </c>
      <c r="C11222" t="s">
        <v>1083</v>
      </c>
      <c r="D11222" t="b">
        <v>0</v>
      </c>
    </row>
    <row r="11223" spans="1:4" x14ac:dyDescent="0.25">
      <c r="A11223" t="s">
        <v>1172</v>
      </c>
      <c r="B11223" t="s">
        <v>2297</v>
      </c>
      <c r="C11223" t="s">
        <v>4726</v>
      </c>
      <c r="D11223" t="b">
        <v>0</v>
      </c>
    </row>
    <row r="11224" spans="1:4" x14ac:dyDescent="0.25">
      <c r="A11224" t="s">
        <v>1172</v>
      </c>
      <c r="B11224" t="s">
        <v>2297</v>
      </c>
      <c r="C11224" t="s">
        <v>4727</v>
      </c>
      <c r="D11224" t="b">
        <v>0</v>
      </c>
    </row>
    <row r="11225" spans="1:4" x14ac:dyDescent="0.25">
      <c r="A11225" t="s">
        <v>1172</v>
      </c>
      <c r="B11225" t="s">
        <v>2297</v>
      </c>
      <c r="C11225" t="s">
        <v>4728</v>
      </c>
      <c r="D11225" t="b">
        <v>0</v>
      </c>
    </row>
    <row r="11226" spans="1:4" x14ac:dyDescent="0.25">
      <c r="A11226" t="s">
        <v>1172</v>
      </c>
      <c r="B11226" t="s">
        <v>2297</v>
      </c>
      <c r="C11226" t="s">
        <v>2454</v>
      </c>
      <c r="D11226" t="b">
        <v>0</v>
      </c>
    </row>
    <row r="11227" spans="1:4" x14ac:dyDescent="0.25">
      <c r="A11227" t="s">
        <v>1172</v>
      </c>
      <c r="B11227" t="s">
        <v>2297</v>
      </c>
      <c r="C11227" t="s">
        <v>4729</v>
      </c>
      <c r="D11227">
        <v>0</v>
      </c>
    </row>
    <row r="11228" spans="1:4" x14ac:dyDescent="0.25">
      <c r="A11228" t="s">
        <v>1172</v>
      </c>
      <c r="B11228" t="s">
        <v>2297</v>
      </c>
      <c r="C11228" t="s">
        <v>4730</v>
      </c>
      <c r="D11228">
        <v>0</v>
      </c>
    </row>
    <row r="11229" spans="1:4" x14ac:dyDescent="0.25">
      <c r="A11229" t="s">
        <v>1172</v>
      </c>
      <c r="B11229" t="s">
        <v>2297</v>
      </c>
      <c r="C11229" t="s">
        <v>4731</v>
      </c>
      <c r="D11229">
        <v>0</v>
      </c>
    </row>
    <row r="11230" spans="1:4" x14ac:dyDescent="0.25">
      <c r="A11230" t="s">
        <v>1172</v>
      </c>
      <c r="B11230" t="s">
        <v>2297</v>
      </c>
      <c r="C11230" t="s">
        <v>1046</v>
      </c>
      <c r="D11230">
        <v>0</v>
      </c>
    </row>
    <row r="11231" spans="1:4" x14ac:dyDescent="0.25">
      <c r="A11231" t="s">
        <v>1172</v>
      </c>
      <c r="B11231" t="s">
        <v>2297</v>
      </c>
      <c r="C11231" t="s">
        <v>9</v>
      </c>
      <c r="D11231">
        <v>0</v>
      </c>
    </row>
    <row r="11232" spans="1:4" x14ac:dyDescent="0.25">
      <c r="A11232" t="s">
        <v>1172</v>
      </c>
      <c r="B11232" t="s">
        <v>2297</v>
      </c>
      <c r="C11232" t="s">
        <v>4733</v>
      </c>
      <c r="D11232">
        <v>0</v>
      </c>
    </row>
    <row r="11233" spans="1:4" x14ac:dyDescent="0.25">
      <c r="A11233" t="s">
        <v>1172</v>
      </c>
      <c r="B11233" t="s">
        <v>2297</v>
      </c>
      <c r="C11233" t="s">
        <v>4734</v>
      </c>
      <c r="D11233">
        <v>0</v>
      </c>
    </row>
    <row r="11234" spans="1:4" x14ac:dyDescent="0.25">
      <c r="A11234" t="s">
        <v>1172</v>
      </c>
      <c r="B11234" t="s">
        <v>2297</v>
      </c>
      <c r="C11234" t="s">
        <v>4735</v>
      </c>
      <c r="D11234">
        <v>0</v>
      </c>
    </row>
    <row r="11235" spans="1:4" x14ac:dyDescent="0.25">
      <c r="A11235" t="s">
        <v>1172</v>
      </c>
      <c r="B11235" t="s">
        <v>2297</v>
      </c>
      <c r="C11235" t="s">
        <v>1081</v>
      </c>
      <c r="D11235" t="s">
        <v>3111</v>
      </c>
    </row>
    <row r="11236" spans="1:4" x14ac:dyDescent="0.25">
      <c r="A11236" t="s">
        <v>1172</v>
      </c>
      <c r="B11236" t="s">
        <v>2298</v>
      </c>
      <c r="C11236" t="s">
        <v>4725</v>
      </c>
      <c r="D11236">
        <v>749</v>
      </c>
    </row>
    <row r="11237" spans="1:4" x14ac:dyDescent="0.25">
      <c r="A11237" t="s">
        <v>1172</v>
      </c>
      <c r="B11237" t="s">
        <v>2298</v>
      </c>
      <c r="C11237" t="s">
        <v>1083</v>
      </c>
      <c r="D11237" t="b">
        <v>0</v>
      </c>
    </row>
    <row r="11238" spans="1:4" x14ac:dyDescent="0.25">
      <c r="A11238" t="s">
        <v>1172</v>
      </c>
      <c r="B11238" t="s">
        <v>2298</v>
      </c>
      <c r="C11238" t="s">
        <v>4726</v>
      </c>
      <c r="D11238" t="b">
        <v>0</v>
      </c>
    </row>
    <row r="11239" spans="1:4" x14ac:dyDescent="0.25">
      <c r="A11239" t="s">
        <v>1172</v>
      </c>
      <c r="B11239" t="s">
        <v>2298</v>
      </c>
      <c r="C11239" t="s">
        <v>4727</v>
      </c>
      <c r="D11239" t="b">
        <v>0</v>
      </c>
    </row>
    <row r="11240" spans="1:4" x14ac:dyDescent="0.25">
      <c r="A11240" t="s">
        <v>1172</v>
      </c>
      <c r="B11240" t="s">
        <v>2298</v>
      </c>
      <c r="C11240" t="s">
        <v>4728</v>
      </c>
      <c r="D11240" t="b">
        <v>0</v>
      </c>
    </row>
    <row r="11241" spans="1:4" x14ac:dyDescent="0.25">
      <c r="A11241" t="s">
        <v>1172</v>
      </c>
      <c r="B11241" t="s">
        <v>2298</v>
      </c>
      <c r="C11241" t="s">
        <v>2454</v>
      </c>
      <c r="D11241" t="b">
        <v>0</v>
      </c>
    </row>
    <row r="11242" spans="1:4" x14ac:dyDescent="0.25">
      <c r="A11242" t="s">
        <v>1172</v>
      </c>
      <c r="B11242" t="s">
        <v>2298</v>
      </c>
      <c r="C11242" t="s">
        <v>4729</v>
      </c>
      <c r="D11242">
        <v>0</v>
      </c>
    </row>
    <row r="11243" spans="1:4" x14ac:dyDescent="0.25">
      <c r="A11243" t="s">
        <v>1172</v>
      </c>
      <c r="B11243" t="s">
        <v>2298</v>
      </c>
      <c r="C11243" t="s">
        <v>4730</v>
      </c>
      <c r="D11243">
        <v>0</v>
      </c>
    </row>
    <row r="11244" spans="1:4" x14ac:dyDescent="0.25">
      <c r="A11244" t="s">
        <v>1172</v>
      </c>
      <c r="B11244" t="s">
        <v>2298</v>
      </c>
      <c r="C11244" t="s">
        <v>4731</v>
      </c>
      <c r="D11244">
        <v>0</v>
      </c>
    </row>
    <row r="11245" spans="1:4" x14ac:dyDescent="0.25">
      <c r="A11245" t="s">
        <v>1172</v>
      </c>
      <c r="B11245" t="s">
        <v>2298</v>
      </c>
      <c r="C11245" t="s">
        <v>1046</v>
      </c>
      <c r="D11245">
        <v>0</v>
      </c>
    </row>
    <row r="11246" spans="1:4" x14ac:dyDescent="0.25">
      <c r="A11246" t="s">
        <v>1172</v>
      </c>
      <c r="B11246" t="s">
        <v>2298</v>
      </c>
      <c r="C11246" t="s">
        <v>9</v>
      </c>
      <c r="D11246">
        <v>0</v>
      </c>
    </row>
    <row r="11247" spans="1:4" x14ac:dyDescent="0.25">
      <c r="A11247" t="s">
        <v>1172</v>
      </c>
      <c r="B11247" t="s">
        <v>2298</v>
      </c>
      <c r="C11247" t="s">
        <v>4733</v>
      </c>
      <c r="D11247">
        <v>0</v>
      </c>
    </row>
    <row r="11248" spans="1:4" x14ac:dyDescent="0.25">
      <c r="A11248" t="s">
        <v>1172</v>
      </c>
      <c r="B11248" t="s">
        <v>2298</v>
      </c>
      <c r="C11248" t="s">
        <v>4734</v>
      </c>
      <c r="D11248">
        <v>0</v>
      </c>
    </row>
    <row r="11249" spans="1:4" x14ac:dyDescent="0.25">
      <c r="A11249" t="s">
        <v>1172</v>
      </c>
      <c r="B11249" t="s">
        <v>2298</v>
      </c>
      <c r="C11249" t="s">
        <v>4735</v>
      </c>
      <c r="D11249">
        <v>0</v>
      </c>
    </row>
    <row r="11250" spans="1:4" x14ac:dyDescent="0.25">
      <c r="A11250" t="s">
        <v>1172</v>
      </c>
      <c r="B11250" t="s">
        <v>2298</v>
      </c>
      <c r="C11250" t="s">
        <v>1081</v>
      </c>
      <c r="D11250" t="s">
        <v>3111</v>
      </c>
    </row>
    <row r="11251" spans="1:4" x14ac:dyDescent="0.25">
      <c r="A11251" t="s">
        <v>1172</v>
      </c>
      <c r="B11251" t="s">
        <v>2299</v>
      </c>
      <c r="C11251" t="s">
        <v>4725</v>
      </c>
      <c r="D11251">
        <v>750</v>
      </c>
    </row>
    <row r="11252" spans="1:4" x14ac:dyDescent="0.25">
      <c r="A11252" t="s">
        <v>1172</v>
      </c>
      <c r="B11252" t="s">
        <v>2299</v>
      </c>
      <c r="C11252" t="s">
        <v>1083</v>
      </c>
      <c r="D11252" t="b">
        <v>0</v>
      </c>
    </row>
    <row r="11253" spans="1:4" x14ac:dyDescent="0.25">
      <c r="A11253" t="s">
        <v>1172</v>
      </c>
      <c r="B11253" t="s">
        <v>2299</v>
      </c>
      <c r="C11253" t="s">
        <v>4726</v>
      </c>
      <c r="D11253" t="b">
        <v>0</v>
      </c>
    </row>
    <row r="11254" spans="1:4" x14ac:dyDescent="0.25">
      <c r="A11254" t="s">
        <v>1172</v>
      </c>
      <c r="B11254" t="s">
        <v>2299</v>
      </c>
      <c r="C11254" t="s">
        <v>4727</v>
      </c>
      <c r="D11254" t="b">
        <v>0</v>
      </c>
    </row>
    <row r="11255" spans="1:4" x14ac:dyDescent="0.25">
      <c r="A11255" t="s">
        <v>1172</v>
      </c>
      <c r="B11255" t="s">
        <v>2299</v>
      </c>
      <c r="C11255" t="s">
        <v>4728</v>
      </c>
      <c r="D11255" t="b">
        <v>0</v>
      </c>
    </row>
    <row r="11256" spans="1:4" x14ac:dyDescent="0.25">
      <c r="A11256" t="s">
        <v>1172</v>
      </c>
      <c r="B11256" t="s">
        <v>2299</v>
      </c>
      <c r="C11256" t="s">
        <v>2454</v>
      </c>
      <c r="D11256" t="b">
        <v>0</v>
      </c>
    </row>
    <row r="11257" spans="1:4" x14ac:dyDescent="0.25">
      <c r="A11257" t="s">
        <v>1172</v>
      </c>
      <c r="B11257" t="s">
        <v>2299</v>
      </c>
      <c r="C11257" t="s">
        <v>4729</v>
      </c>
      <c r="D11257">
        <v>0</v>
      </c>
    </row>
    <row r="11258" spans="1:4" x14ac:dyDescent="0.25">
      <c r="A11258" t="s">
        <v>1172</v>
      </c>
      <c r="B11258" t="s">
        <v>2299</v>
      </c>
      <c r="C11258" t="s">
        <v>4730</v>
      </c>
      <c r="D11258">
        <v>0</v>
      </c>
    </row>
    <row r="11259" spans="1:4" x14ac:dyDescent="0.25">
      <c r="A11259" t="s">
        <v>1172</v>
      </c>
      <c r="B11259" t="s">
        <v>2299</v>
      </c>
      <c r="C11259" t="s">
        <v>4731</v>
      </c>
      <c r="D11259">
        <v>0</v>
      </c>
    </row>
    <row r="11260" spans="1:4" x14ac:dyDescent="0.25">
      <c r="A11260" t="s">
        <v>1172</v>
      </c>
      <c r="B11260" t="s">
        <v>2299</v>
      </c>
      <c r="C11260" t="s">
        <v>1046</v>
      </c>
      <c r="D11260">
        <v>0</v>
      </c>
    </row>
    <row r="11261" spans="1:4" x14ac:dyDescent="0.25">
      <c r="A11261" t="s">
        <v>1172</v>
      </c>
      <c r="B11261" t="s">
        <v>2299</v>
      </c>
      <c r="C11261" t="s">
        <v>9</v>
      </c>
      <c r="D11261">
        <v>0</v>
      </c>
    </row>
    <row r="11262" spans="1:4" x14ac:dyDescent="0.25">
      <c r="A11262" t="s">
        <v>1172</v>
      </c>
      <c r="B11262" t="s">
        <v>2299</v>
      </c>
      <c r="C11262" t="s">
        <v>4733</v>
      </c>
      <c r="D11262">
        <v>0</v>
      </c>
    </row>
    <row r="11263" spans="1:4" x14ac:dyDescent="0.25">
      <c r="A11263" t="s">
        <v>1172</v>
      </c>
      <c r="B11263" t="s">
        <v>2299</v>
      </c>
      <c r="C11263" t="s">
        <v>4734</v>
      </c>
      <c r="D11263">
        <v>0</v>
      </c>
    </row>
    <row r="11264" spans="1:4" x14ac:dyDescent="0.25">
      <c r="A11264" t="s">
        <v>1172</v>
      </c>
      <c r="B11264" t="s">
        <v>2299</v>
      </c>
      <c r="C11264" t="s">
        <v>4735</v>
      </c>
      <c r="D11264">
        <v>0</v>
      </c>
    </row>
    <row r="11265" spans="1:4" x14ac:dyDescent="0.25">
      <c r="A11265" t="s">
        <v>1172</v>
      </c>
      <c r="B11265" t="s">
        <v>2299</v>
      </c>
      <c r="C11265" t="s">
        <v>1081</v>
      </c>
      <c r="D11265" t="s">
        <v>3111</v>
      </c>
    </row>
    <row r="11266" spans="1:4" x14ac:dyDescent="0.25">
      <c r="A11266" t="s">
        <v>1172</v>
      </c>
      <c r="B11266" t="s">
        <v>2300</v>
      </c>
      <c r="C11266" t="s">
        <v>4725</v>
      </c>
      <c r="D11266">
        <v>751</v>
      </c>
    </row>
    <row r="11267" spans="1:4" x14ac:dyDescent="0.25">
      <c r="A11267" t="s">
        <v>1172</v>
      </c>
      <c r="B11267" t="s">
        <v>2300</v>
      </c>
      <c r="C11267" t="s">
        <v>1083</v>
      </c>
      <c r="D11267" t="b">
        <v>0</v>
      </c>
    </row>
    <row r="11268" spans="1:4" x14ac:dyDescent="0.25">
      <c r="A11268" t="s">
        <v>1172</v>
      </c>
      <c r="B11268" t="s">
        <v>2300</v>
      </c>
      <c r="C11268" t="s">
        <v>4726</v>
      </c>
      <c r="D11268" t="b">
        <v>0</v>
      </c>
    </row>
    <row r="11269" spans="1:4" x14ac:dyDescent="0.25">
      <c r="A11269" t="s">
        <v>1172</v>
      </c>
      <c r="B11269" t="s">
        <v>2300</v>
      </c>
      <c r="C11269" t="s">
        <v>4727</v>
      </c>
      <c r="D11269" t="b">
        <v>0</v>
      </c>
    </row>
    <row r="11270" spans="1:4" x14ac:dyDescent="0.25">
      <c r="A11270" t="s">
        <v>1172</v>
      </c>
      <c r="B11270" t="s">
        <v>2300</v>
      </c>
      <c r="C11270" t="s">
        <v>4728</v>
      </c>
      <c r="D11270" t="b">
        <v>0</v>
      </c>
    </row>
    <row r="11271" spans="1:4" x14ac:dyDescent="0.25">
      <c r="A11271" t="s">
        <v>1172</v>
      </c>
      <c r="B11271" t="s">
        <v>2300</v>
      </c>
      <c r="C11271" t="s">
        <v>2454</v>
      </c>
      <c r="D11271" t="b">
        <v>0</v>
      </c>
    </row>
    <row r="11272" spans="1:4" x14ac:dyDescent="0.25">
      <c r="A11272" t="s">
        <v>1172</v>
      </c>
      <c r="B11272" t="s">
        <v>2300</v>
      </c>
      <c r="C11272" t="s">
        <v>4729</v>
      </c>
      <c r="D11272">
        <v>0</v>
      </c>
    </row>
    <row r="11273" spans="1:4" x14ac:dyDescent="0.25">
      <c r="A11273" t="s">
        <v>1172</v>
      </c>
      <c r="B11273" t="s">
        <v>2300</v>
      </c>
      <c r="C11273" t="s">
        <v>4730</v>
      </c>
      <c r="D11273">
        <v>0</v>
      </c>
    </row>
    <row r="11274" spans="1:4" x14ac:dyDescent="0.25">
      <c r="A11274" t="s">
        <v>1172</v>
      </c>
      <c r="B11274" t="s">
        <v>2300</v>
      </c>
      <c r="C11274" t="s">
        <v>4731</v>
      </c>
      <c r="D11274">
        <v>0</v>
      </c>
    </row>
    <row r="11275" spans="1:4" x14ac:dyDescent="0.25">
      <c r="A11275" t="s">
        <v>1172</v>
      </c>
      <c r="B11275" t="s">
        <v>2300</v>
      </c>
      <c r="C11275" t="s">
        <v>1046</v>
      </c>
      <c r="D11275">
        <v>0</v>
      </c>
    </row>
    <row r="11276" spans="1:4" x14ac:dyDescent="0.25">
      <c r="A11276" t="s">
        <v>1172</v>
      </c>
      <c r="B11276" t="s">
        <v>2300</v>
      </c>
      <c r="C11276" t="s">
        <v>9</v>
      </c>
      <c r="D11276">
        <v>0</v>
      </c>
    </row>
    <row r="11277" spans="1:4" x14ac:dyDescent="0.25">
      <c r="A11277" t="s">
        <v>1172</v>
      </c>
      <c r="B11277" t="s">
        <v>2300</v>
      </c>
      <c r="C11277" t="s">
        <v>4733</v>
      </c>
      <c r="D11277">
        <v>0</v>
      </c>
    </row>
    <row r="11278" spans="1:4" x14ac:dyDescent="0.25">
      <c r="A11278" t="s">
        <v>1172</v>
      </c>
      <c r="B11278" t="s">
        <v>2300</v>
      </c>
      <c r="C11278" t="s">
        <v>4734</v>
      </c>
      <c r="D11278">
        <v>0</v>
      </c>
    </row>
    <row r="11279" spans="1:4" x14ac:dyDescent="0.25">
      <c r="A11279" t="s">
        <v>1172</v>
      </c>
      <c r="B11279" t="s">
        <v>2300</v>
      </c>
      <c r="C11279" t="s">
        <v>4735</v>
      </c>
      <c r="D11279">
        <v>0</v>
      </c>
    </row>
    <row r="11280" spans="1:4" x14ac:dyDescent="0.25">
      <c r="A11280" t="s">
        <v>1172</v>
      </c>
      <c r="B11280" t="s">
        <v>2300</v>
      </c>
      <c r="C11280" t="s">
        <v>1081</v>
      </c>
      <c r="D11280" t="s">
        <v>3111</v>
      </c>
    </row>
    <row r="11281" spans="1:4" x14ac:dyDescent="0.25">
      <c r="A11281" t="s">
        <v>1172</v>
      </c>
      <c r="B11281" t="s">
        <v>2301</v>
      </c>
      <c r="C11281" t="s">
        <v>4725</v>
      </c>
      <c r="D11281">
        <v>752</v>
      </c>
    </row>
    <row r="11282" spans="1:4" x14ac:dyDescent="0.25">
      <c r="A11282" t="s">
        <v>1172</v>
      </c>
      <c r="B11282" t="s">
        <v>2301</v>
      </c>
      <c r="C11282" t="s">
        <v>1083</v>
      </c>
      <c r="D11282" t="b">
        <v>0</v>
      </c>
    </row>
    <row r="11283" spans="1:4" x14ac:dyDescent="0.25">
      <c r="A11283" t="s">
        <v>1172</v>
      </c>
      <c r="B11283" t="s">
        <v>2301</v>
      </c>
      <c r="C11283" t="s">
        <v>4726</v>
      </c>
      <c r="D11283" t="b">
        <v>0</v>
      </c>
    </row>
    <row r="11284" spans="1:4" x14ac:dyDescent="0.25">
      <c r="A11284" t="s">
        <v>1172</v>
      </c>
      <c r="B11284" t="s">
        <v>2301</v>
      </c>
      <c r="C11284" t="s">
        <v>4727</v>
      </c>
      <c r="D11284" t="b">
        <v>0</v>
      </c>
    </row>
    <row r="11285" spans="1:4" x14ac:dyDescent="0.25">
      <c r="A11285" t="s">
        <v>1172</v>
      </c>
      <c r="B11285" t="s">
        <v>2301</v>
      </c>
      <c r="C11285" t="s">
        <v>4728</v>
      </c>
      <c r="D11285" t="b">
        <v>0</v>
      </c>
    </row>
    <row r="11286" spans="1:4" x14ac:dyDescent="0.25">
      <c r="A11286" t="s">
        <v>1172</v>
      </c>
      <c r="B11286" t="s">
        <v>2301</v>
      </c>
      <c r="C11286" t="s">
        <v>2454</v>
      </c>
      <c r="D11286" t="b">
        <v>0</v>
      </c>
    </row>
    <row r="11287" spans="1:4" x14ac:dyDescent="0.25">
      <c r="A11287" t="s">
        <v>1172</v>
      </c>
      <c r="B11287" t="s">
        <v>2301</v>
      </c>
      <c r="C11287" t="s">
        <v>4729</v>
      </c>
      <c r="D11287">
        <v>0</v>
      </c>
    </row>
    <row r="11288" spans="1:4" x14ac:dyDescent="0.25">
      <c r="A11288" t="s">
        <v>1172</v>
      </c>
      <c r="B11288" t="s">
        <v>2301</v>
      </c>
      <c r="C11288" t="s">
        <v>4730</v>
      </c>
      <c r="D11288">
        <v>0</v>
      </c>
    </row>
    <row r="11289" spans="1:4" x14ac:dyDescent="0.25">
      <c r="A11289" t="s">
        <v>1172</v>
      </c>
      <c r="B11289" t="s">
        <v>2301</v>
      </c>
      <c r="C11289" t="s">
        <v>4731</v>
      </c>
      <c r="D11289">
        <v>0</v>
      </c>
    </row>
    <row r="11290" spans="1:4" x14ac:dyDescent="0.25">
      <c r="A11290" t="s">
        <v>1172</v>
      </c>
      <c r="B11290" t="s">
        <v>2301</v>
      </c>
      <c r="C11290" t="s">
        <v>1046</v>
      </c>
      <c r="D11290">
        <v>0</v>
      </c>
    </row>
    <row r="11291" spans="1:4" x14ac:dyDescent="0.25">
      <c r="A11291" t="s">
        <v>1172</v>
      </c>
      <c r="B11291" t="s">
        <v>2301</v>
      </c>
      <c r="C11291" t="s">
        <v>9</v>
      </c>
      <c r="D11291">
        <v>0</v>
      </c>
    </row>
    <row r="11292" spans="1:4" x14ac:dyDescent="0.25">
      <c r="A11292" t="s">
        <v>1172</v>
      </c>
      <c r="B11292" t="s">
        <v>2301</v>
      </c>
      <c r="C11292" t="s">
        <v>4733</v>
      </c>
      <c r="D11292">
        <v>0</v>
      </c>
    </row>
    <row r="11293" spans="1:4" x14ac:dyDescent="0.25">
      <c r="A11293" t="s">
        <v>1172</v>
      </c>
      <c r="B11293" t="s">
        <v>2301</v>
      </c>
      <c r="C11293" t="s">
        <v>4734</v>
      </c>
      <c r="D11293">
        <v>0</v>
      </c>
    </row>
    <row r="11294" spans="1:4" x14ac:dyDescent="0.25">
      <c r="A11294" t="s">
        <v>1172</v>
      </c>
      <c r="B11294" t="s">
        <v>2301</v>
      </c>
      <c r="C11294" t="s">
        <v>4735</v>
      </c>
      <c r="D11294">
        <v>0</v>
      </c>
    </row>
    <row r="11295" spans="1:4" x14ac:dyDescent="0.25">
      <c r="A11295" t="s">
        <v>1172</v>
      </c>
      <c r="B11295" t="s">
        <v>2301</v>
      </c>
      <c r="C11295" t="s">
        <v>1081</v>
      </c>
      <c r="D11295" t="s">
        <v>3111</v>
      </c>
    </row>
    <row r="11296" spans="1:4" x14ac:dyDescent="0.25">
      <c r="A11296" t="s">
        <v>1172</v>
      </c>
      <c r="B11296" t="s">
        <v>2302</v>
      </c>
      <c r="C11296" t="s">
        <v>4725</v>
      </c>
      <c r="D11296">
        <v>753</v>
      </c>
    </row>
    <row r="11297" spans="1:4" x14ac:dyDescent="0.25">
      <c r="A11297" t="s">
        <v>1172</v>
      </c>
      <c r="B11297" t="s">
        <v>2302</v>
      </c>
      <c r="C11297" t="s">
        <v>1083</v>
      </c>
      <c r="D11297" t="b">
        <v>0</v>
      </c>
    </row>
    <row r="11298" spans="1:4" x14ac:dyDescent="0.25">
      <c r="A11298" t="s">
        <v>1172</v>
      </c>
      <c r="B11298" t="s">
        <v>2302</v>
      </c>
      <c r="C11298" t="s">
        <v>4726</v>
      </c>
      <c r="D11298" t="b">
        <v>0</v>
      </c>
    </row>
    <row r="11299" spans="1:4" x14ac:dyDescent="0.25">
      <c r="A11299" t="s">
        <v>1172</v>
      </c>
      <c r="B11299" t="s">
        <v>2302</v>
      </c>
      <c r="C11299" t="s">
        <v>4727</v>
      </c>
      <c r="D11299" t="b">
        <v>0</v>
      </c>
    </row>
    <row r="11300" spans="1:4" x14ac:dyDescent="0.25">
      <c r="A11300" t="s">
        <v>1172</v>
      </c>
      <c r="B11300" t="s">
        <v>2302</v>
      </c>
      <c r="C11300" t="s">
        <v>4728</v>
      </c>
      <c r="D11300" t="b">
        <v>0</v>
      </c>
    </row>
    <row r="11301" spans="1:4" x14ac:dyDescent="0.25">
      <c r="A11301" t="s">
        <v>1172</v>
      </c>
      <c r="B11301" t="s">
        <v>2302</v>
      </c>
      <c r="C11301" t="s">
        <v>2454</v>
      </c>
      <c r="D11301" t="b">
        <v>0</v>
      </c>
    </row>
    <row r="11302" spans="1:4" x14ac:dyDescent="0.25">
      <c r="A11302" t="s">
        <v>1172</v>
      </c>
      <c r="B11302" t="s">
        <v>2302</v>
      </c>
      <c r="C11302" t="s">
        <v>4729</v>
      </c>
      <c r="D11302">
        <v>0</v>
      </c>
    </row>
    <row r="11303" spans="1:4" x14ac:dyDescent="0.25">
      <c r="A11303" t="s">
        <v>1172</v>
      </c>
      <c r="B11303" t="s">
        <v>2302</v>
      </c>
      <c r="C11303" t="s">
        <v>4730</v>
      </c>
      <c r="D11303">
        <v>0</v>
      </c>
    </row>
    <row r="11304" spans="1:4" x14ac:dyDescent="0.25">
      <c r="A11304" t="s">
        <v>1172</v>
      </c>
      <c r="B11304" t="s">
        <v>2302</v>
      </c>
      <c r="C11304" t="s">
        <v>4731</v>
      </c>
      <c r="D11304">
        <v>0</v>
      </c>
    </row>
    <row r="11305" spans="1:4" x14ac:dyDescent="0.25">
      <c r="A11305" t="s">
        <v>1172</v>
      </c>
      <c r="B11305" t="s">
        <v>2302</v>
      </c>
      <c r="C11305" t="s">
        <v>1046</v>
      </c>
      <c r="D11305">
        <v>0</v>
      </c>
    </row>
    <row r="11306" spans="1:4" x14ac:dyDescent="0.25">
      <c r="A11306" t="s">
        <v>1172</v>
      </c>
      <c r="B11306" t="s">
        <v>2302</v>
      </c>
      <c r="C11306" t="s">
        <v>9</v>
      </c>
      <c r="D11306">
        <v>0</v>
      </c>
    </row>
    <row r="11307" spans="1:4" x14ac:dyDescent="0.25">
      <c r="A11307" t="s">
        <v>1172</v>
      </c>
      <c r="B11307" t="s">
        <v>2302</v>
      </c>
      <c r="C11307" t="s">
        <v>4733</v>
      </c>
      <c r="D11307">
        <v>0</v>
      </c>
    </row>
    <row r="11308" spans="1:4" x14ac:dyDescent="0.25">
      <c r="A11308" t="s">
        <v>1172</v>
      </c>
      <c r="B11308" t="s">
        <v>2302</v>
      </c>
      <c r="C11308" t="s">
        <v>4734</v>
      </c>
      <c r="D11308">
        <v>0</v>
      </c>
    </row>
    <row r="11309" spans="1:4" x14ac:dyDescent="0.25">
      <c r="A11309" t="s">
        <v>1172</v>
      </c>
      <c r="B11309" t="s">
        <v>2302</v>
      </c>
      <c r="C11309" t="s">
        <v>4735</v>
      </c>
      <c r="D11309">
        <v>0</v>
      </c>
    </row>
    <row r="11310" spans="1:4" x14ac:dyDescent="0.25">
      <c r="A11310" t="s">
        <v>1172</v>
      </c>
      <c r="B11310" t="s">
        <v>2302</v>
      </c>
      <c r="C11310" t="s">
        <v>1081</v>
      </c>
      <c r="D11310" t="s">
        <v>3111</v>
      </c>
    </row>
    <row r="11311" spans="1:4" x14ac:dyDescent="0.25">
      <c r="A11311" t="s">
        <v>1172</v>
      </c>
      <c r="B11311" t="s">
        <v>2303</v>
      </c>
      <c r="C11311" t="s">
        <v>4725</v>
      </c>
      <c r="D11311">
        <v>754</v>
      </c>
    </row>
    <row r="11312" spans="1:4" x14ac:dyDescent="0.25">
      <c r="A11312" t="s">
        <v>1172</v>
      </c>
      <c r="B11312" t="s">
        <v>2303</v>
      </c>
      <c r="C11312" t="s">
        <v>1083</v>
      </c>
      <c r="D11312" t="b">
        <v>0</v>
      </c>
    </row>
    <row r="11313" spans="1:4" x14ac:dyDescent="0.25">
      <c r="A11313" t="s">
        <v>1172</v>
      </c>
      <c r="B11313" t="s">
        <v>2303</v>
      </c>
      <c r="C11313" t="s">
        <v>4726</v>
      </c>
      <c r="D11313" t="b">
        <v>0</v>
      </c>
    </row>
    <row r="11314" spans="1:4" x14ac:dyDescent="0.25">
      <c r="A11314" t="s">
        <v>1172</v>
      </c>
      <c r="B11314" t="s">
        <v>2303</v>
      </c>
      <c r="C11314" t="s">
        <v>4727</v>
      </c>
      <c r="D11314" t="b">
        <v>0</v>
      </c>
    </row>
    <row r="11315" spans="1:4" x14ac:dyDescent="0.25">
      <c r="A11315" t="s">
        <v>1172</v>
      </c>
      <c r="B11315" t="s">
        <v>2303</v>
      </c>
      <c r="C11315" t="s">
        <v>4728</v>
      </c>
      <c r="D11315" t="b">
        <v>0</v>
      </c>
    </row>
    <row r="11316" spans="1:4" x14ac:dyDescent="0.25">
      <c r="A11316" t="s">
        <v>1172</v>
      </c>
      <c r="B11316" t="s">
        <v>2303</v>
      </c>
      <c r="C11316" t="s">
        <v>2454</v>
      </c>
      <c r="D11316" t="b">
        <v>0</v>
      </c>
    </row>
    <row r="11317" spans="1:4" x14ac:dyDescent="0.25">
      <c r="A11317" t="s">
        <v>1172</v>
      </c>
      <c r="B11317" t="s">
        <v>2303</v>
      </c>
      <c r="C11317" t="s">
        <v>4729</v>
      </c>
      <c r="D11317">
        <v>0</v>
      </c>
    </row>
    <row r="11318" spans="1:4" x14ac:dyDescent="0.25">
      <c r="A11318" t="s">
        <v>1172</v>
      </c>
      <c r="B11318" t="s">
        <v>2303</v>
      </c>
      <c r="C11318" t="s">
        <v>4730</v>
      </c>
      <c r="D11318">
        <v>0</v>
      </c>
    </row>
    <row r="11319" spans="1:4" x14ac:dyDescent="0.25">
      <c r="A11319" t="s">
        <v>1172</v>
      </c>
      <c r="B11319" t="s">
        <v>2303</v>
      </c>
      <c r="C11319" t="s">
        <v>4731</v>
      </c>
      <c r="D11319">
        <v>0</v>
      </c>
    </row>
    <row r="11320" spans="1:4" x14ac:dyDescent="0.25">
      <c r="A11320" t="s">
        <v>1172</v>
      </c>
      <c r="B11320" t="s">
        <v>2303</v>
      </c>
      <c r="C11320" t="s">
        <v>1046</v>
      </c>
      <c r="D11320">
        <v>0</v>
      </c>
    </row>
    <row r="11321" spans="1:4" x14ac:dyDescent="0.25">
      <c r="A11321" t="s">
        <v>1172</v>
      </c>
      <c r="B11321" t="s">
        <v>2303</v>
      </c>
      <c r="C11321" t="s">
        <v>9</v>
      </c>
      <c r="D11321">
        <v>0</v>
      </c>
    </row>
    <row r="11322" spans="1:4" x14ac:dyDescent="0.25">
      <c r="A11322" t="s">
        <v>1172</v>
      </c>
      <c r="B11322" t="s">
        <v>2303</v>
      </c>
      <c r="C11322" t="s">
        <v>4733</v>
      </c>
      <c r="D11322">
        <v>0</v>
      </c>
    </row>
    <row r="11323" spans="1:4" x14ac:dyDescent="0.25">
      <c r="A11323" t="s">
        <v>1172</v>
      </c>
      <c r="B11323" t="s">
        <v>2303</v>
      </c>
      <c r="C11323" t="s">
        <v>4734</v>
      </c>
      <c r="D11323">
        <v>0</v>
      </c>
    </row>
    <row r="11324" spans="1:4" x14ac:dyDescent="0.25">
      <c r="A11324" t="s">
        <v>1172</v>
      </c>
      <c r="B11324" t="s">
        <v>2303</v>
      </c>
      <c r="C11324" t="s">
        <v>4735</v>
      </c>
      <c r="D11324">
        <v>0</v>
      </c>
    </row>
    <row r="11325" spans="1:4" x14ac:dyDescent="0.25">
      <c r="A11325" t="s">
        <v>1172</v>
      </c>
      <c r="B11325" t="s">
        <v>2303</v>
      </c>
      <c r="C11325" t="s">
        <v>1081</v>
      </c>
      <c r="D11325" t="s">
        <v>3111</v>
      </c>
    </row>
    <row r="11326" spans="1:4" x14ac:dyDescent="0.25">
      <c r="A11326" t="s">
        <v>1172</v>
      </c>
      <c r="B11326" t="s">
        <v>2304</v>
      </c>
      <c r="C11326" t="s">
        <v>4725</v>
      </c>
      <c r="D11326">
        <v>755</v>
      </c>
    </row>
    <row r="11327" spans="1:4" x14ac:dyDescent="0.25">
      <c r="A11327" t="s">
        <v>1172</v>
      </c>
      <c r="B11327" t="s">
        <v>2304</v>
      </c>
      <c r="C11327" t="s">
        <v>1083</v>
      </c>
      <c r="D11327" t="b">
        <v>0</v>
      </c>
    </row>
    <row r="11328" spans="1:4" x14ac:dyDescent="0.25">
      <c r="A11328" t="s">
        <v>1172</v>
      </c>
      <c r="B11328" t="s">
        <v>2304</v>
      </c>
      <c r="C11328" t="s">
        <v>4726</v>
      </c>
      <c r="D11328" t="b">
        <v>0</v>
      </c>
    </row>
    <row r="11329" spans="1:4" x14ac:dyDescent="0.25">
      <c r="A11329" t="s">
        <v>1172</v>
      </c>
      <c r="B11329" t="s">
        <v>2304</v>
      </c>
      <c r="C11329" t="s">
        <v>4727</v>
      </c>
      <c r="D11329" t="b">
        <v>0</v>
      </c>
    </row>
    <row r="11330" spans="1:4" x14ac:dyDescent="0.25">
      <c r="A11330" t="s">
        <v>1172</v>
      </c>
      <c r="B11330" t="s">
        <v>2304</v>
      </c>
      <c r="C11330" t="s">
        <v>4728</v>
      </c>
      <c r="D11330" t="b">
        <v>0</v>
      </c>
    </row>
    <row r="11331" spans="1:4" x14ac:dyDescent="0.25">
      <c r="A11331" t="s">
        <v>1172</v>
      </c>
      <c r="B11331" t="s">
        <v>2304</v>
      </c>
      <c r="C11331" t="s">
        <v>2454</v>
      </c>
      <c r="D11331" t="b">
        <v>0</v>
      </c>
    </row>
    <row r="11332" spans="1:4" x14ac:dyDescent="0.25">
      <c r="A11332" t="s">
        <v>1172</v>
      </c>
      <c r="B11332" t="s">
        <v>2304</v>
      </c>
      <c r="C11332" t="s">
        <v>4729</v>
      </c>
      <c r="D11332">
        <v>0</v>
      </c>
    </row>
    <row r="11333" spans="1:4" x14ac:dyDescent="0.25">
      <c r="A11333" t="s">
        <v>1172</v>
      </c>
      <c r="B11333" t="s">
        <v>2304</v>
      </c>
      <c r="C11333" t="s">
        <v>4730</v>
      </c>
      <c r="D11333">
        <v>0</v>
      </c>
    </row>
    <row r="11334" spans="1:4" x14ac:dyDescent="0.25">
      <c r="A11334" t="s">
        <v>1172</v>
      </c>
      <c r="B11334" t="s">
        <v>2304</v>
      </c>
      <c r="C11334" t="s">
        <v>4731</v>
      </c>
      <c r="D11334">
        <v>0</v>
      </c>
    </row>
    <row r="11335" spans="1:4" x14ac:dyDescent="0.25">
      <c r="A11335" t="s">
        <v>1172</v>
      </c>
      <c r="B11335" t="s">
        <v>2304</v>
      </c>
      <c r="C11335" t="s">
        <v>1046</v>
      </c>
      <c r="D11335">
        <v>0</v>
      </c>
    </row>
    <row r="11336" spans="1:4" x14ac:dyDescent="0.25">
      <c r="A11336" t="s">
        <v>1172</v>
      </c>
      <c r="B11336" t="s">
        <v>2304</v>
      </c>
      <c r="C11336" t="s">
        <v>9</v>
      </c>
      <c r="D11336">
        <v>0</v>
      </c>
    </row>
    <row r="11337" spans="1:4" x14ac:dyDescent="0.25">
      <c r="A11337" t="s">
        <v>1172</v>
      </c>
      <c r="B11337" t="s">
        <v>2304</v>
      </c>
      <c r="C11337" t="s">
        <v>4733</v>
      </c>
      <c r="D11337">
        <v>0</v>
      </c>
    </row>
    <row r="11338" spans="1:4" x14ac:dyDescent="0.25">
      <c r="A11338" t="s">
        <v>1172</v>
      </c>
      <c r="B11338" t="s">
        <v>2304</v>
      </c>
      <c r="C11338" t="s">
        <v>4734</v>
      </c>
      <c r="D11338">
        <v>0</v>
      </c>
    </row>
    <row r="11339" spans="1:4" x14ac:dyDescent="0.25">
      <c r="A11339" t="s">
        <v>1172</v>
      </c>
      <c r="B11339" t="s">
        <v>2304</v>
      </c>
      <c r="C11339" t="s">
        <v>4735</v>
      </c>
      <c r="D11339">
        <v>0</v>
      </c>
    </row>
    <row r="11340" spans="1:4" x14ac:dyDescent="0.25">
      <c r="A11340" t="s">
        <v>1172</v>
      </c>
      <c r="B11340" t="s">
        <v>2304</v>
      </c>
      <c r="C11340" t="s">
        <v>1081</v>
      </c>
      <c r="D11340" t="s">
        <v>3111</v>
      </c>
    </row>
    <row r="11341" spans="1:4" x14ac:dyDescent="0.25">
      <c r="A11341" t="s">
        <v>1172</v>
      </c>
      <c r="B11341" t="s">
        <v>2305</v>
      </c>
      <c r="C11341" t="s">
        <v>4725</v>
      </c>
      <c r="D11341">
        <v>756</v>
      </c>
    </row>
    <row r="11342" spans="1:4" x14ac:dyDescent="0.25">
      <c r="A11342" t="s">
        <v>1172</v>
      </c>
      <c r="B11342" t="s">
        <v>2305</v>
      </c>
      <c r="C11342" t="s">
        <v>1083</v>
      </c>
      <c r="D11342" t="b">
        <v>0</v>
      </c>
    </row>
    <row r="11343" spans="1:4" x14ac:dyDescent="0.25">
      <c r="A11343" t="s">
        <v>1172</v>
      </c>
      <c r="B11343" t="s">
        <v>2305</v>
      </c>
      <c r="C11343" t="s">
        <v>4726</v>
      </c>
      <c r="D11343" t="b">
        <v>0</v>
      </c>
    </row>
    <row r="11344" spans="1:4" x14ac:dyDescent="0.25">
      <c r="A11344" t="s">
        <v>1172</v>
      </c>
      <c r="B11344" t="s">
        <v>2305</v>
      </c>
      <c r="C11344" t="s">
        <v>4727</v>
      </c>
      <c r="D11344" t="b">
        <v>0</v>
      </c>
    </row>
    <row r="11345" spans="1:4" x14ac:dyDescent="0.25">
      <c r="A11345" t="s">
        <v>1172</v>
      </c>
      <c r="B11345" t="s">
        <v>2305</v>
      </c>
      <c r="C11345" t="s">
        <v>4728</v>
      </c>
      <c r="D11345" t="b">
        <v>0</v>
      </c>
    </row>
    <row r="11346" spans="1:4" x14ac:dyDescent="0.25">
      <c r="A11346" t="s">
        <v>1172</v>
      </c>
      <c r="B11346" t="s">
        <v>2305</v>
      </c>
      <c r="C11346" t="s">
        <v>2454</v>
      </c>
      <c r="D11346" t="b">
        <v>0</v>
      </c>
    </row>
    <row r="11347" spans="1:4" x14ac:dyDescent="0.25">
      <c r="A11347" t="s">
        <v>1172</v>
      </c>
      <c r="B11347" t="s">
        <v>2305</v>
      </c>
      <c r="C11347" t="s">
        <v>4729</v>
      </c>
      <c r="D11347">
        <v>0</v>
      </c>
    </row>
    <row r="11348" spans="1:4" x14ac:dyDescent="0.25">
      <c r="A11348" t="s">
        <v>1172</v>
      </c>
      <c r="B11348" t="s">
        <v>2305</v>
      </c>
      <c r="C11348" t="s">
        <v>4730</v>
      </c>
      <c r="D11348">
        <v>0</v>
      </c>
    </row>
    <row r="11349" spans="1:4" x14ac:dyDescent="0.25">
      <c r="A11349" t="s">
        <v>1172</v>
      </c>
      <c r="B11349" t="s">
        <v>2305</v>
      </c>
      <c r="C11349" t="s">
        <v>4731</v>
      </c>
      <c r="D11349">
        <v>0</v>
      </c>
    </row>
    <row r="11350" spans="1:4" x14ac:dyDescent="0.25">
      <c r="A11350" t="s">
        <v>1172</v>
      </c>
      <c r="B11350" t="s">
        <v>2305</v>
      </c>
      <c r="C11350" t="s">
        <v>1046</v>
      </c>
      <c r="D11350">
        <v>0</v>
      </c>
    </row>
    <row r="11351" spans="1:4" x14ac:dyDescent="0.25">
      <c r="A11351" t="s">
        <v>1172</v>
      </c>
      <c r="B11351" t="s">
        <v>2305</v>
      </c>
      <c r="C11351" t="s">
        <v>9</v>
      </c>
      <c r="D11351">
        <v>0</v>
      </c>
    </row>
    <row r="11352" spans="1:4" x14ac:dyDescent="0.25">
      <c r="A11352" t="s">
        <v>1172</v>
      </c>
      <c r="B11352" t="s">
        <v>2305</v>
      </c>
      <c r="C11352" t="s">
        <v>4733</v>
      </c>
      <c r="D11352">
        <v>0</v>
      </c>
    </row>
    <row r="11353" spans="1:4" x14ac:dyDescent="0.25">
      <c r="A11353" t="s">
        <v>1172</v>
      </c>
      <c r="B11353" t="s">
        <v>2305</v>
      </c>
      <c r="C11353" t="s">
        <v>4734</v>
      </c>
      <c r="D11353">
        <v>0</v>
      </c>
    </row>
    <row r="11354" spans="1:4" x14ac:dyDescent="0.25">
      <c r="A11354" t="s">
        <v>1172</v>
      </c>
      <c r="B11354" t="s">
        <v>2305</v>
      </c>
      <c r="C11354" t="s">
        <v>4735</v>
      </c>
      <c r="D11354">
        <v>0</v>
      </c>
    </row>
    <row r="11355" spans="1:4" x14ac:dyDescent="0.25">
      <c r="A11355" t="s">
        <v>1172</v>
      </c>
      <c r="B11355" t="s">
        <v>2305</v>
      </c>
      <c r="C11355" t="s">
        <v>1081</v>
      </c>
      <c r="D11355" t="s">
        <v>3111</v>
      </c>
    </row>
    <row r="11356" spans="1:4" x14ac:dyDescent="0.25">
      <c r="A11356" t="s">
        <v>1172</v>
      </c>
      <c r="B11356" t="s">
        <v>2306</v>
      </c>
      <c r="C11356" t="s">
        <v>4725</v>
      </c>
      <c r="D11356">
        <v>757</v>
      </c>
    </row>
    <row r="11357" spans="1:4" x14ac:dyDescent="0.25">
      <c r="A11357" t="s">
        <v>1172</v>
      </c>
      <c r="B11357" t="s">
        <v>2306</v>
      </c>
      <c r="C11357" t="s">
        <v>1083</v>
      </c>
      <c r="D11357" t="b">
        <v>1</v>
      </c>
    </row>
    <row r="11358" spans="1:4" x14ac:dyDescent="0.25">
      <c r="A11358" t="s">
        <v>1172</v>
      </c>
      <c r="B11358" t="s">
        <v>2306</v>
      </c>
      <c r="C11358" t="s">
        <v>4726</v>
      </c>
      <c r="D11358" t="b">
        <v>0</v>
      </c>
    </row>
    <row r="11359" spans="1:4" x14ac:dyDescent="0.25">
      <c r="A11359" t="s">
        <v>1172</v>
      </c>
      <c r="B11359" t="s">
        <v>2306</v>
      </c>
      <c r="C11359" t="s">
        <v>4727</v>
      </c>
      <c r="D11359" t="b">
        <v>0</v>
      </c>
    </row>
    <row r="11360" spans="1:4" x14ac:dyDescent="0.25">
      <c r="A11360" t="s">
        <v>1172</v>
      </c>
      <c r="B11360" t="s">
        <v>2306</v>
      </c>
      <c r="C11360" t="s">
        <v>4728</v>
      </c>
      <c r="D11360" t="b">
        <v>0</v>
      </c>
    </row>
    <row r="11361" spans="1:4" x14ac:dyDescent="0.25">
      <c r="A11361" t="s">
        <v>1172</v>
      </c>
      <c r="B11361" t="s">
        <v>2306</v>
      </c>
      <c r="C11361" t="s">
        <v>2454</v>
      </c>
      <c r="D11361" t="b">
        <v>0</v>
      </c>
    </row>
    <row r="11362" spans="1:4" x14ac:dyDescent="0.25">
      <c r="A11362" t="s">
        <v>1172</v>
      </c>
      <c r="B11362" t="s">
        <v>2306</v>
      </c>
      <c r="C11362" t="s">
        <v>4729</v>
      </c>
      <c r="D11362">
        <v>0</v>
      </c>
    </row>
    <row r="11363" spans="1:4" x14ac:dyDescent="0.25">
      <c r="A11363" t="s">
        <v>1172</v>
      </c>
      <c r="B11363" t="s">
        <v>2306</v>
      </c>
      <c r="C11363" t="s">
        <v>4730</v>
      </c>
      <c r="D11363">
        <v>0</v>
      </c>
    </row>
    <row r="11364" spans="1:4" x14ac:dyDescent="0.25">
      <c r="A11364" t="s">
        <v>1172</v>
      </c>
      <c r="B11364" t="s">
        <v>2306</v>
      </c>
      <c r="C11364" t="s">
        <v>4731</v>
      </c>
      <c r="D11364">
        <v>0</v>
      </c>
    </row>
    <row r="11365" spans="1:4" x14ac:dyDescent="0.25">
      <c r="A11365" t="s">
        <v>1172</v>
      </c>
      <c r="B11365" t="s">
        <v>2306</v>
      </c>
      <c r="C11365" t="s">
        <v>1046</v>
      </c>
      <c r="D11365">
        <v>0</v>
      </c>
    </row>
    <row r="11366" spans="1:4" x14ac:dyDescent="0.25">
      <c r="A11366" t="s">
        <v>1172</v>
      </c>
      <c r="B11366" t="s">
        <v>2306</v>
      </c>
      <c r="C11366" t="s">
        <v>9</v>
      </c>
      <c r="D11366">
        <v>0</v>
      </c>
    </row>
    <row r="11367" spans="1:4" x14ac:dyDescent="0.25">
      <c r="A11367" t="s">
        <v>1172</v>
      </c>
      <c r="B11367" t="s">
        <v>2306</v>
      </c>
      <c r="C11367" t="s">
        <v>4733</v>
      </c>
      <c r="D11367">
        <v>1</v>
      </c>
    </row>
    <row r="11368" spans="1:4" x14ac:dyDescent="0.25">
      <c r="A11368" t="s">
        <v>1172</v>
      </c>
      <c r="B11368" t="s">
        <v>2306</v>
      </c>
      <c r="C11368" t="s">
        <v>4734</v>
      </c>
      <c r="D11368">
        <v>423</v>
      </c>
    </row>
    <row r="11369" spans="1:4" x14ac:dyDescent="0.25">
      <c r="A11369" t="s">
        <v>1172</v>
      </c>
      <c r="B11369" t="s">
        <v>2306</v>
      </c>
      <c r="C11369" t="s">
        <v>4735</v>
      </c>
      <c r="D11369">
        <v>0</v>
      </c>
    </row>
    <row r="11370" spans="1:4" x14ac:dyDescent="0.25">
      <c r="A11370" t="s">
        <v>1172</v>
      </c>
      <c r="B11370" t="s">
        <v>2306</v>
      </c>
      <c r="C11370" t="s">
        <v>1081</v>
      </c>
      <c r="D11370" t="s">
        <v>3111</v>
      </c>
    </row>
    <row r="11371" spans="1:4" x14ac:dyDescent="0.25">
      <c r="A11371" t="s">
        <v>1172</v>
      </c>
      <c r="B11371" t="s">
        <v>2307</v>
      </c>
      <c r="C11371" t="s">
        <v>4725</v>
      </c>
      <c r="D11371">
        <v>758</v>
      </c>
    </row>
    <row r="11372" spans="1:4" x14ac:dyDescent="0.25">
      <c r="A11372" t="s">
        <v>1172</v>
      </c>
      <c r="B11372" t="s">
        <v>2307</v>
      </c>
      <c r="C11372" t="s">
        <v>1083</v>
      </c>
      <c r="D11372" t="b">
        <v>0</v>
      </c>
    </row>
    <row r="11373" spans="1:4" x14ac:dyDescent="0.25">
      <c r="A11373" t="s">
        <v>1172</v>
      </c>
      <c r="B11373" t="s">
        <v>2307</v>
      </c>
      <c r="C11373" t="s">
        <v>4726</v>
      </c>
      <c r="D11373" t="b">
        <v>0</v>
      </c>
    </row>
    <row r="11374" spans="1:4" x14ac:dyDescent="0.25">
      <c r="A11374" t="s">
        <v>1172</v>
      </c>
      <c r="B11374" t="s">
        <v>2307</v>
      </c>
      <c r="C11374" t="s">
        <v>4727</v>
      </c>
      <c r="D11374" t="b">
        <v>0</v>
      </c>
    </row>
    <row r="11375" spans="1:4" x14ac:dyDescent="0.25">
      <c r="A11375" t="s">
        <v>1172</v>
      </c>
      <c r="B11375" t="s">
        <v>2307</v>
      </c>
      <c r="C11375" t="s">
        <v>4728</v>
      </c>
      <c r="D11375" t="b">
        <v>0</v>
      </c>
    </row>
    <row r="11376" spans="1:4" x14ac:dyDescent="0.25">
      <c r="A11376" t="s">
        <v>1172</v>
      </c>
      <c r="B11376" t="s">
        <v>2307</v>
      </c>
      <c r="C11376" t="s">
        <v>2454</v>
      </c>
      <c r="D11376" t="b">
        <v>0</v>
      </c>
    </row>
    <row r="11377" spans="1:4" x14ac:dyDescent="0.25">
      <c r="A11377" t="s">
        <v>1172</v>
      </c>
      <c r="B11377" t="s">
        <v>2307</v>
      </c>
      <c r="C11377" t="s">
        <v>4729</v>
      </c>
      <c r="D11377">
        <v>0</v>
      </c>
    </row>
    <row r="11378" spans="1:4" x14ac:dyDescent="0.25">
      <c r="A11378" t="s">
        <v>1172</v>
      </c>
      <c r="B11378" t="s">
        <v>2307</v>
      </c>
      <c r="C11378" t="s">
        <v>4730</v>
      </c>
      <c r="D11378">
        <v>0</v>
      </c>
    </row>
    <row r="11379" spans="1:4" x14ac:dyDescent="0.25">
      <c r="A11379" t="s">
        <v>1172</v>
      </c>
      <c r="B11379" t="s">
        <v>2307</v>
      </c>
      <c r="C11379" t="s">
        <v>4731</v>
      </c>
      <c r="D11379">
        <v>0</v>
      </c>
    </row>
    <row r="11380" spans="1:4" x14ac:dyDescent="0.25">
      <c r="A11380" t="s">
        <v>1172</v>
      </c>
      <c r="B11380" t="s">
        <v>2307</v>
      </c>
      <c r="C11380" t="s">
        <v>1046</v>
      </c>
      <c r="D11380">
        <v>0</v>
      </c>
    </row>
    <row r="11381" spans="1:4" x14ac:dyDescent="0.25">
      <c r="A11381" t="s">
        <v>1172</v>
      </c>
      <c r="B11381" t="s">
        <v>2307</v>
      </c>
      <c r="C11381" t="s">
        <v>9</v>
      </c>
      <c r="D11381">
        <v>0</v>
      </c>
    </row>
    <row r="11382" spans="1:4" x14ac:dyDescent="0.25">
      <c r="A11382" t="s">
        <v>1172</v>
      </c>
      <c r="B11382" t="s">
        <v>2307</v>
      </c>
      <c r="C11382" t="s">
        <v>4733</v>
      </c>
      <c r="D11382">
        <v>0</v>
      </c>
    </row>
    <row r="11383" spans="1:4" x14ac:dyDescent="0.25">
      <c r="A11383" t="s">
        <v>1172</v>
      </c>
      <c r="B11383" t="s">
        <v>2307</v>
      </c>
      <c r="C11383" t="s">
        <v>4734</v>
      </c>
      <c r="D11383">
        <v>0</v>
      </c>
    </row>
    <row r="11384" spans="1:4" x14ac:dyDescent="0.25">
      <c r="A11384" t="s">
        <v>1172</v>
      </c>
      <c r="B11384" t="s">
        <v>2307</v>
      </c>
      <c r="C11384" t="s">
        <v>4735</v>
      </c>
      <c r="D11384">
        <v>0</v>
      </c>
    </row>
    <row r="11385" spans="1:4" x14ac:dyDescent="0.25">
      <c r="A11385" t="s">
        <v>1172</v>
      </c>
      <c r="B11385" t="s">
        <v>2307</v>
      </c>
      <c r="C11385" t="s">
        <v>1081</v>
      </c>
      <c r="D11385" t="s">
        <v>3111</v>
      </c>
    </row>
    <row r="11386" spans="1:4" x14ac:dyDescent="0.25">
      <c r="A11386" t="s">
        <v>1172</v>
      </c>
      <c r="B11386" t="s">
        <v>2308</v>
      </c>
      <c r="C11386" t="s">
        <v>4725</v>
      </c>
      <c r="D11386">
        <v>759</v>
      </c>
    </row>
    <row r="11387" spans="1:4" x14ac:dyDescent="0.25">
      <c r="A11387" t="s">
        <v>1172</v>
      </c>
      <c r="B11387" t="s">
        <v>2308</v>
      </c>
      <c r="C11387" t="s">
        <v>1083</v>
      </c>
      <c r="D11387" t="b">
        <v>0</v>
      </c>
    </row>
    <row r="11388" spans="1:4" x14ac:dyDescent="0.25">
      <c r="A11388" t="s">
        <v>1172</v>
      </c>
      <c r="B11388" t="s">
        <v>2308</v>
      </c>
      <c r="C11388" t="s">
        <v>4726</v>
      </c>
      <c r="D11388" t="b">
        <v>0</v>
      </c>
    </row>
    <row r="11389" spans="1:4" x14ac:dyDescent="0.25">
      <c r="A11389" t="s">
        <v>1172</v>
      </c>
      <c r="B11389" t="s">
        <v>2308</v>
      </c>
      <c r="C11389" t="s">
        <v>4727</v>
      </c>
      <c r="D11389" t="b">
        <v>0</v>
      </c>
    </row>
    <row r="11390" spans="1:4" x14ac:dyDescent="0.25">
      <c r="A11390" t="s">
        <v>1172</v>
      </c>
      <c r="B11390" t="s">
        <v>2308</v>
      </c>
      <c r="C11390" t="s">
        <v>4728</v>
      </c>
      <c r="D11390" t="b">
        <v>0</v>
      </c>
    </row>
    <row r="11391" spans="1:4" x14ac:dyDescent="0.25">
      <c r="A11391" t="s">
        <v>1172</v>
      </c>
      <c r="B11391" t="s">
        <v>2308</v>
      </c>
      <c r="C11391" t="s">
        <v>2454</v>
      </c>
      <c r="D11391" t="b">
        <v>0</v>
      </c>
    </row>
    <row r="11392" spans="1:4" x14ac:dyDescent="0.25">
      <c r="A11392" t="s">
        <v>1172</v>
      </c>
      <c r="B11392" t="s">
        <v>2308</v>
      </c>
      <c r="C11392" t="s">
        <v>4729</v>
      </c>
      <c r="D11392">
        <v>0</v>
      </c>
    </row>
    <row r="11393" spans="1:4" x14ac:dyDescent="0.25">
      <c r="A11393" t="s">
        <v>1172</v>
      </c>
      <c r="B11393" t="s">
        <v>2308</v>
      </c>
      <c r="C11393" t="s">
        <v>4730</v>
      </c>
      <c r="D11393">
        <v>0</v>
      </c>
    </row>
    <row r="11394" spans="1:4" x14ac:dyDescent="0.25">
      <c r="A11394" t="s">
        <v>1172</v>
      </c>
      <c r="B11394" t="s">
        <v>2308</v>
      </c>
      <c r="C11394" t="s">
        <v>4731</v>
      </c>
      <c r="D11394">
        <v>0</v>
      </c>
    </row>
    <row r="11395" spans="1:4" x14ac:dyDescent="0.25">
      <c r="A11395" t="s">
        <v>1172</v>
      </c>
      <c r="B11395" t="s">
        <v>2308</v>
      </c>
      <c r="C11395" t="s">
        <v>1046</v>
      </c>
      <c r="D11395">
        <v>0</v>
      </c>
    </row>
    <row r="11396" spans="1:4" x14ac:dyDescent="0.25">
      <c r="A11396" t="s">
        <v>1172</v>
      </c>
      <c r="B11396" t="s">
        <v>2308</v>
      </c>
      <c r="C11396" t="s">
        <v>9</v>
      </c>
      <c r="D11396">
        <v>0</v>
      </c>
    </row>
    <row r="11397" spans="1:4" x14ac:dyDescent="0.25">
      <c r="A11397" t="s">
        <v>1172</v>
      </c>
      <c r="B11397" t="s">
        <v>2308</v>
      </c>
      <c r="C11397" t="s">
        <v>4733</v>
      </c>
      <c r="D11397">
        <v>0</v>
      </c>
    </row>
    <row r="11398" spans="1:4" x14ac:dyDescent="0.25">
      <c r="A11398" t="s">
        <v>1172</v>
      </c>
      <c r="B11398" t="s">
        <v>2308</v>
      </c>
      <c r="C11398" t="s">
        <v>4734</v>
      </c>
      <c r="D11398">
        <v>0</v>
      </c>
    </row>
    <row r="11399" spans="1:4" x14ac:dyDescent="0.25">
      <c r="A11399" t="s">
        <v>1172</v>
      </c>
      <c r="B11399" t="s">
        <v>2308</v>
      </c>
      <c r="C11399" t="s">
        <v>4735</v>
      </c>
      <c r="D11399">
        <v>0</v>
      </c>
    </row>
    <row r="11400" spans="1:4" x14ac:dyDescent="0.25">
      <c r="A11400" t="s">
        <v>1172</v>
      </c>
      <c r="B11400" t="s">
        <v>2308</v>
      </c>
      <c r="C11400" t="s">
        <v>1081</v>
      </c>
      <c r="D11400" t="s">
        <v>3111</v>
      </c>
    </row>
    <row r="11401" spans="1:4" x14ac:dyDescent="0.25">
      <c r="A11401" t="s">
        <v>1172</v>
      </c>
      <c r="B11401" t="s">
        <v>2309</v>
      </c>
      <c r="C11401" t="s">
        <v>4725</v>
      </c>
      <c r="D11401">
        <v>760</v>
      </c>
    </row>
    <row r="11402" spans="1:4" x14ac:dyDescent="0.25">
      <c r="A11402" t="s">
        <v>1172</v>
      </c>
      <c r="B11402" t="s">
        <v>2309</v>
      </c>
      <c r="C11402" t="s">
        <v>1083</v>
      </c>
      <c r="D11402" t="b">
        <v>1</v>
      </c>
    </row>
    <row r="11403" spans="1:4" x14ac:dyDescent="0.25">
      <c r="A11403" t="s">
        <v>1172</v>
      </c>
      <c r="B11403" t="s">
        <v>2309</v>
      </c>
      <c r="C11403" t="s">
        <v>4726</v>
      </c>
      <c r="D11403" t="b">
        <v>0</v>
      </c>
    </row>
    <row r="11404" spans="1:4" x14ac:dyDescent="0.25">
      <c r="A11404" t="s">
        <v>1172</v>
      </c>
      <c r="B11404" t="s">
        <v>2309</v>
      </c>
      <c r="C11404" t="s">
        <v>4727</v>
      </c>
      <c r="D11404" t="b">
        <v>0</v>
      </c>
    </row>
    <row r="11405" spans="1:4" x14ac:dyDescent="0.25">
      <c r="A11405" t="s">
        <v>1172</v>
      </c>
      <c r="B11405" t="s">
        <v>2309</v>
      </c>
      <c r="C11405" t="s">
        <v>4728</v>
      </c>
      <c r="D11405" t="b">
        <v>0</v>
      </c>
    </row>
    <row r="11406" spans="1:4" x14ac:dyDescent="0.25">
      <c r="A11406" t="s">
        <v>1172</v>
      </c>
      <c r="B11406" t="s">
        <v>2309</v>
      </c>
      <c r="C11406" t="s">
        <v>2454</v>
      </c>
      <c r="D11406" t="b">
        <v>0</v>
      </c>
    </row>
    <row r="11407" spans="1:4" x14ac:dyDescent="0.25">
      <c r="A11407" t="s">
        <v>1172</v>
      </c>
      <c r="B11407" t="s">
        <v>2309</v>
      </c>
      <c r="C11407" t="s">
        <v>4729</v>
      </c>
      <c r="D11407">
        <v>0</v>
      </c>
    </row>
    <row r="11408" spans="1:4" x14ac:dyDescent="0.25">
      <c r="A11408" t="s">
        <v>1172</v>
      </c>
      <c r="B11408" t="s">
        <v>2309</v>
      </c>
      <c r="C11408" t="s">
        <v>4730</v>
      </c>
      <c r="D11408">
        <v>0</v>
      </c>
    </row>
    <row r="11409" spans="1:4" x14ac:dyDescent="0.25">
      <c r="A11409" t="s">
        <v>1172</v>
      </c>
      <c r="B11409" t="s">
        <v>2309</v>
      </c>
      <c r="C11409" t="s">
        <v>4731</v>
      </c>
      <c r="D11409">
        <v>0</v>
      </c>
    </row>
    <row r="11410" spans="1:4" x14ac:dyDescent="0.25">
      <c r="A11410" t="s">
        <v>1172</v>
      </c>
      <c r="B11410" t="s">
        <v>2309</v>
      </c>
      <c r="C11410" t="s">
        <v>1046</v>
      </c>
      <c r="D11410">
        <v>0</v>
      </c>
    </row>
    <row r="11411" spans="1:4" x14ac:dyDescent="0.25">
      <c r="A11411" t="s">
        <v>1172</v>
      </c>
      <c r="B11411" t="s">
        <v>2309</v>
      </c>
      <c r="C11411" t="s">
        <v>9</v>
      </c>
      <c r="D11411">
        <v>0</v>
      </c>
    </row>
    <row r="11412" spans="1:4" x14ac:dyDescent="0.25">
      <c r="A11412" t="s">
        <v>1172</v>
      </c>
      <c r="B11412" t="s">
        <v>2309</v>
      </c>
      <c r="C11412" t="s">
        <v>4733</v>
      </c>
      <c r="D11412">
        <v>1</v>
      </c>
    </row>
    <row r="11413" spans="1:4" x14ac:dyDescent="0.25">
      <c r="A11413" t="s">
        <v>1172</v>
      </c>
      <c r="B11413" t="s">
        <v>2309</v>
      </c>
      <c r="C11413" t="s">
        <v>4734</v>
      </c>
      <c r="D11413">
        <v>431</v>
      </c>
    </row>
    <row r="11414" spans="1:4" x14ac:dyDescent="0.25">
      <c r="A11414" t="s">
        <v>1172</v>
      </c>
      <c r="B11414" t="s">
        <v>2309</v>
      </c>
      <c r="C11414" t="s">
        <v>4735</v>
      </c>
      <c r="D11414">
        <v>0</v>
      </c>
    </row>
    <row r="11415" spans="1:4" x14ac:dyDescent="0.25">
      <c r="A11415" t="s">
        <v>1172</v>
      </c>
      <c r="B11415" t="s">
        <v>2309</v>
      </c>
      <c r="C11415" t="s">
        <v>1081</v>
      </c>
      <c r="D11415" t="s">
        <v>3111</v>
      </c>
    </row>
    <row r="11416" spans="1:4" x14ac:dyDescent="0.25">
      <c r="A11416" t="s">
        <v>1172</v>
      </c>
      <c r="B11416" t="s">
        <v>2310</v>
      </c>
      <c r="C11416" t="s">
        <v>4725</v>
      </c>
      <c r="D11416">
        <v>761</v>
      </c>
    </row>
    <row r="11417" spans="1:4" x14ac:dyDescent="0.25">
      <c r="A11417" t="s">
        <v>1172</v>
      </c>
      <c r="B11417" t="s">
        <v>2310</v>
      </c>
      <c r="C11417" t="s">
        <v>1083</v>
      </c>
      <c r="D11417" t="b">
        <v>0</v>
      </c>
    </row>
    <row r="11418" spans="1:4" x14ac:dyDescent="0.25">
      <c r="A11418" t="s">
        <v>1172</v>
      </c>
      <c r="B11418" t="s">
        <v>2310</v>
      </c>
      <c r="C11418" t="s">
        <v>4726</v>
      </c>
      <c r="D11418" t="b">
        <v>0</v>
      </c>
    </row>
    <row r="11419" spans="1:4" x14ac:dyDescent="0.25">
      <c r="A11419" t="s">
        <v>1172</v>
      </c>
      <c r="B11419" t="s">
        <v>2310</v>
      </c>
      <c r="C11419" t="s">
        <v>4727</v>
      </c>
      <c r="D11419" t="b">
        <v>0</v>
      </c>
    </row>
    <row r="11420" spans="1:4" x14ac:dyDescent="0.25">
      <c r="A11420" t="s">
        <v>1172</v>
      </c>
      <c r="B11420" t="s">
        <v>2310</v>
      </c>
      <c r="C11420" t="s">
        <v>4728</v>
      </c>
      <c r="D11420" t="b">
        <v>0</v>
      </c>
    </row>
    <row r="11421" spans="1:4" x14ac:dyDescent="0.25">
      <c r="A11421" t="s">
        <v>1172</v>
      </c>
      <c r="B11421" t="s">
        <v>2310</v>
      </c>
      <c r="C11421" t="s">
        <v>2454</v>
      </c>
      <c r="D11421" t="b">
        <v>0</v>
      </c>
    </row>
    <row r="11422" spans="1:4" x14ac:dyDescent="0.25">
      <c r="A11422" t="s">
        <v>1172</v>
      </c>
      <c r="B11422" t="s">
        <v>2310</v>
      </c>
      <c r="C11422" t="s">
        <v>4729</v>
      </c>
      <c r="D11422">
        <v>0</v>
      </c>
    </row>
    <row r="11423" spans="1:4" x14ac:dyDescent="0.25">
      <c r="A11423" t="s">
        <v>1172</v>
      </c>
      <c r="B11423" t="s">
        <v>2310</v>
      </c>
      <c r="C11423" t="s">
        <v>4730</v>
      </c>
      <c r="D11423">
        <v>0</v>
      </c>
    </row>
    <row r="11424" spans="1:4" x14ac:dyDescent="0.25">
      <c r="A11424" t="s">
        <v>1172</v>
      </c>
      <c r="B11424" t="s">
        <v>2310</v>
      </c>
      <c r="C11424" t="s">
        <v>4731</v>
      </c>
      <c r="D11424">
        <v>0</v>
      </c>
    </row>
    <row r="11425" spans="1:4" x14ac:dyDescent="0.25">
      <c r="A11425" t="s">
        <v>1172</v>
      </c>
      <c r="B11425" t="s">
        <v>2310</v>
      </c>
      <c r="C11425" t="s">
        <v>1046</v>
      </c>
      <c r="D11425">
        <v>0</v>
      </c>
    </row>
    <row r="11426" spans="1:4" x14ac:dyDescent="0.25">
      <c r="A11426" t="s">
        <v>1172</v>
      </c>
      <c r="B11426" t="s">
        <v>2310</v>
      </c>
      <c r="C11426" t="s">
        <v>9</v>
      </c>
      <c r="D11426">
        <v>0</v>
      </c>
    </row>
    <row r="11427" spans="1:4" x14ac:dyDescent="0.25">
      <c r="A11427" t="s">
        <v>1172</v>
      </c>
      <c r="B11427" t="s">
        <v>2310</v>
      </c>
      <c r="C11427" t="s">
        <v>4733</v>
      </c>
      <c r="D11427">
        <v>0</v>
      </c>
    </row>
    <row r="11428" spans="1:4" x14ac:dyDescent="0.25">
      <c r="A11428" t="s">
        <v>1172</v>
      </c>
      <c r="B11428" t="s">
        <v>2310</v>
      </c>
      <c r="C11428" t="s">
        <v>4734</v>
      </c>
      <c r="D11428">
        <v>0</v>
      </c>
    </row>
    <row r="11429" spans="1:4" x14ac:dyDescent="0.25">
      <c r="A11429" t="s">
        <v>1172</v>
      </c>
      <c r="B11429" t="s">
        <v>2310</v>
      </c>
      <c r="C11429" t="s">
        <v>4735</v>
      </c>
      <c r="D11429">
        <v>0</v>
      </c>
    </row>
    <row r="11430" spans="1:4" x14ac:dyDescent="0.25">
      <c r="A11430" t="s">
        <v>1172</v>
      </c>
      <c r="B11430" t="s">
        <v>2310</v>
      </c>
      <c r="C11430" t="s">
        <v>1081</v>
      </c>
      <c r="D11430" t="s">
        <v>3111</v>
      </c>
    </row>
    <row r="11431" spans="1:4" x14ac:dyDescent="0.25">
      <c r="A11431" t="s">
        <v>1172</v>
      </c>
      <c r="B11431" t="s">
        <v>2311</v>
      </c>
      <c r="C11431" t="s">
        <v>4725</v>
      </c>
      <c r="D11431">
        <v>762</v>
      </c>
    </row>
    <row r="11432" spans="1:4" x14ac:dyDescent="0.25">
      <c r="A11432" t="s">
        <v>1172</v>
      </c>
      <c r="B11432" t="s">
        <v>2311</v>
      </c>
      <c r="C11432" t="s">
        <v>1083</v>
      </c>
      <c r="D11432" t="b">
        <v>0</v>
      </c>
    </row>
    <row r="11433" spans="1:4" x14ac:dyDescent="0.25">
      <c r="A11433" t="s">
        <v>1172</v>
      </c>
      <c r="B11433" t="s">
        <v>2311</v>
      </c>
      <c r="C11433" t="s">
        <v>4726</v>
      </c>
      <c r="D11433" t="b">
        <v>0</v>
      </c>
    </row>
    <row r="11434" spans="1:4" x14ac:dyDescent="0.25">
      <c r="A11434" t="s">
        <v>1172</v>
      </c>
      <c r="B11434" t="s">
        <v>2311</v>
      </c>
      <c r="C11434" t="s">
        <v>4727</v>
      </c>
      <c r="D11434" t="b">
        <v>0</v>
      </c>
    </row>
    <row r="11435" spans="1:4" x14ac:dyDescent="0.25">
      <c r="A11435" t="s">
        <v>1172</v>
      </c>
      <c r="B11435" t="s">
        <v>2311</v>
      </c>
      <c r="C11435" t="s">
        <v>4728</v>
      </c>
      <c r="D11435" t="b">
        <v>0</v>
      </c>
    </row>
    <row r="11436" spans="1:4" x14ac:dyDescent="0.25">
      <c r="A11436" t="s">
        <v>1172</v>
      </c>
      <c r="B11436" t="s">
        <v>2311</v>
      </c>
      <c r="C11436" t="s">
        <v>2454</v>
      </c>
      <c r="D11436" t="b">
        <v>0</v>
      </c>
    </row>
    <row r="11437" spans="1:4" x14ac:dyDescent="0.25">
      <c r="A11437" t="s">
        <v>1172</v>
      </c>
      <c r="B11437" t="s">
        <v>2311</v>
      </c>
      <c r="C11437" t="s">
        <v>4729</v>
      </c>
      <c r="D11437">
        <v>0</v>
      </c>
    </row>
    <row r="11438" spans="1:4" x14ac:dyDescent="0.25">
      <c r="A11438" t="s">
        <v>1172</v>
      </c>
      <c r="B11438" t="s">
        <v>2311</v>
      </c>
      <c r="C11438" t="s">
        <v>4730</v>
      </c>
      <c r="D11438">
        <v>0</v>
      </c>
    </row>
    <row r="11439" spans="1:4" x14ac:dyDescent="0.25">
      <c r="A11439" t="s">
        <v>1172</v>
      </c>
      <c r="B11439" t="s">
        <v>2311</v>
      </c>
      <c r="C11439" t="s">
        <v>4731</v>
      </c>
      <c r="D11439">
        <v>0</v>
      </c>
    </row>
    <row r="11440" spans="1:4" x14ac:dyDescent="0.25">
      <c r="A11440" t="s">
        <v>1172</v>
      </c>
      <c r="B11440" t="s">
        <v>2311</v>
      </c>
      <c r="C11440" t="s">
        <v>1046</v>
      </c>
      <c r="D11440">
        <v>0</v>
      </c>
    </row>
    <row r="11441" spans="1:4" x14ac:dyDescent="0.25">
      <c r="A11441" t="s">
        <v>1172</v>
      </c>
      <c r="B11441" t="s">
        <v>2311</v>
      </c>
      <c r="C11441" t="s">
        <v>9</v>
      </c>
      <c r="D11441">
        <v>0</v>
      </c>
    </row>
    <row r="11442" spans="1:4" x14ac:dyDescent="0.25">
      <c r="A11442" t="s">
        <v>1172</v>
      </c>
      <c r="B11442" t="s">
        <v>2311</v>
      </c>
      <c r="C11442" t="s">
        <v>4733</v>
      </c>
      <c r="D11442">
        <v>0</v>
      </c>
    </row>
    <row r="11443" spans="1:4" x14ac:dyDescent="0.25">
      <c r="A11443" t="s">
        <v>1172</v>
      </c>
      <c r="B11443" t="s">
        <v>2311</v>
      </c>
      <c r="C11443" t="s">
        <v>4734</v>
      </c>
      <c r="D11443">
        <v>0</v>
      </c>
    </row>
    <row r="11444" spans="1:4" x14ac:dyDescent="0.25">
      <c r="A11444" t="s">
        <v>1172</v>
      </c>
      <c r="B11444" t="s">
        <v>2311</v>
      </c>
      <c r="C11444" t="s">
        <v>4735</v>
      </c>
      <c r="D11444">
        <v>0</v>
      </c>
    </row>
    <row r="11445" spans="1:4" x14ac:dyDescent="0.25">
      <c r="A11445" t="s">
        <v>1172</v>
      </c>
      <c r="B11445" t="s">
        <v>2311</v>
      </c>
      <c r="C11445" t="s">
        <v>1081</v>
      </c>
      <c r="D11445" t="s">
        <v>3111</v>
      </c>
    </row>
    <row r="11446" spans="1:4" x14ac:dyDescent="0.25">
      <c r="A11446" t="s">
        <v>1172</v>
      </c>
      <c r="B11446" t="s">
        <v>2312</v>
      </c>
      <c r="C11446" t="s">
        <v>4725</v>
      </c>
      <c r="D11446">
        <v>763</v>
      </c>
    </row>
    <row r="11447" spans="1:4" x14ac:dyDescent="0.25">
      <c r="A11447" t="s">
        <v>1172</v>
      </c>
      <c r="B11447" t="s">
        <v>2312</v>
      </c>
      <c r="C11447" t="s">
        <v>1083</v>
      </c>
      <c r="D11447" t="b">
        <v>0</v>
      </c>
    </row>
    <row r="11448" spans="1:4" x14ac:dyDescent="0.25">
      <c r="A11448" t="s">
        <v>1172</v>
      </c>
      <c r="B11448" t="s">
        <v>2312</v>
      </c>
      <c r="C11448" t="s">
        <v>4726</v>
      </c>
      <c r="D11448" t="b">
        <v>0</v>
      </c>
    </row>
    <row r="11449" spans="1:4" x14ac:dyDescent="0.25">
      <c r="A11449" t="s">
        <v>1172</v>
      </c>
      <c r="B11449" t="s">
        <v>2312</v>
      </c>
      <c r="C11449" t="s">
        <v>4727</v>
      </c>
      <c r="D11449" t="b">
        <v>0</v>
      </c>
    </row>
    <row r="11450" spans="1:4" x14ac:dyDescent="0.25">
      <c r="A11450" t="s">
        <v>1172</v>
      </c>
      <c r="B11450" t="s">
        <v>2312</v>
      </c>
      <c r="C11450" t="s">
        <v>4728</v>
      </c>
      <c r="D11450" t="b">
        <v>0</v>
      </c>
    </row>
    <row r="11451" spans="1:4" x14ac:dyDescent="0.25">
      <c r="A11451" t="s">
        <v>1172</v>
      </c>
      <c r="B11451" t="s">
        <v>2312</v>
      </c>
      <c r="C11451" t="s">
        <v>2454</v>
      </c>
      <c r="D11451" t="b">
        <v>0</v>
      </c>
    </row>
    <row r="11452" spans="1:4" x14ac:dyDescent="0.25">
      <c r="A11452" t="s">
        <v>1172</v>
      </c>
      <c r="B11452" t="s">
        <v>2312</v>
      </c>
      <c r="C11452" t="s">
        <v>4729</v>
      </c>
      <c r="D11452">
        <v>0</v>
      </c>
    </row>
    <row r="11453" spans="1:4" x14ac:dyDescent="0.25">
      <c r="A11453" t="s">
        <v>1172</v>
      </c>
      <c r="B11453" t="s">
        <v>2312</v>
      </c>
      <c r="C11453" t="s">
        <v>4730</v>
      </c>
      <c r="D11453">
        <v>0</v>
      </c>
    </row>
    <row r="11454" spans="1:4" x14ac:dyDescent="0.25">
      <c r="A11454" t="s">
        <v>1172</v>
      </c>
      <c r="B11454" t="s">
        <v>2312</v>
      </c>
      <c r="C11454" t="s">
        <v>4731</v>
      </c>
      <c r="D11454">
        <v>0</v>
      </c>
    </row>
    <row r="11455" spans="1:4" x14ac:dyDescent="0.25">
      <c r="A11455" t="s">
        <v>1172</v>
      </c>
      <c r="B11455" t="s">
        <v>2312</v>
      </c>
      <c r="C11455" t="s">
        <v>1046</v>
      </c>
      <c r="D11455">
        <v>0</v>
      </c>
    </row>
    <row r="11456" spans="1:4" x14ac:dyDescent="0.25">
      <c r="A11456" t="s">
        <v>1172</v>
      </c>
      <c r="B11456" t="s">
        <v>2312</v>
      </c>
      <c r="C11456" t="s">
        <v>9</v>
      </c>
      <c r="D11456">
        <v>0</v>
      </c>
    </row>
    <row r="11457" spans="1:4" x14ac:dyDescent="0.25">
      <c r="A11457" t="s">
        <v>1172</v>
      </c>
      <c r="B11457" t="s">
        <v>2312</v>
      </c>
      <c r="C11457" t="s">
        <v>4733</v>
      </c>
      <c r="D11457">
        <v>0</v>
      </c>
    </row>
    <row r="11458" spans="1:4" x14ac:dyDescent="0.25">
      <c r="A11458" t="s">
        <v>1172</v>
      </c>
      <c r="B11458" t="s">
        <v>2312</v>
      </c>
      <c r="C11458" t="s">
        <v>4734</v>
      </c>
      <c r="D11458">
        <v>0</v>
      </c>
    </row>
    <row r="11459" spans="1:4" x14ac:dyDescent="0.25">
      <c r="A11459" t="s">
        <v>1172</v>
      </c>
      <c r="B11459" t="s">
        <v>2312</v>
      </c>
      <c r="C11459" t="s">
        <v>4735</v>
      </c>
      <c r="D11459">
        <v>0</v>
      </c>
    </row>
    <row r="11460" spans="1:4" x14ac:dyDescent="0.25">
      <c r="A11460" t="s">
        <v>1172</v>
      </c>
      <c r="B11460" t="s">
        <v>2312</v>
      </c>
      <c r="C11460" t="s">
        <v>1081</v>
      </c>
      <c r="D11460" t="s">
        <v>3111</v>
      </c>
    </row>
    <row r="11461" spans="1:4" x14ac:dyDescent="0.25">
      <c r="A11461" t="s">
        <v>1172</v>
      </c>
      <c r="B11461" t="s">
        <v>2313</v>
      </c>
      <c r="C11461" t="s">
        <v>4725</v>
      </c>
      <c r="D11461">
        <v>764</v>
      </c>
    </row>
    <row r="11462" spans="1:4" x14ac:dyDescent="0.25">
      <c r="A11462" t="s">
        <v>1172</v>
      </c>
      <c r="B11462" t="s">
        <v>2313</v>
      </c>
      <c r="C11462" t="s">
        <v>1083</v>
      </c>
      <c r="D11462" t="b">
        <v>0</v>
      </c>
    </row>
    <row r="11463" spans="1:4" x14ac:dyDescent="0.25">
      <c r="A11463" t="s">
        <v>1172</v>
      </c>
      <c r="B11463" t="s">
        <v>2313</v>
      </c>
      <c r="C11463" t="s">
        <v>4726</v>
      </c>
      <c r="D11463" t="b">
        <v>0</v>
      </c>
    </row>
    <row r="11464" spans="1:4" x14ac:dyDescent="0.25">
      <c r="A11464" t="s">
        <v>1172</v>
      </c>
      <c r="B11464" t="s">
        <v>2313</v>
      </c>
      <c r="C11464" t="s">
        <v>4727</v>
      </c>
      <c r="D11464" t="b">
        <v>0</v>
      </c>
    </row>
    <row r="11465" spans="1:4" x14ac:dyDescent="0.25">
      <c r="A11465" t="s">
        <v>1172</v>
      </c>
      <c r="B11465" t="s">
        <v>2313</v>
      </c>
      <c r="C11465" t="s">
        <v>4728</v>
      </c>
      <c r="D11465" t="b">
        <v>0</v>
      </c>
    </row>
    <row r="11466" spans="1:4" x14ac:dyDescent="0.25">
      <c r="A11466" t="s">
        <v>1172</v>
      </c>
      <c r="B11466" t="s">
        <v>2313</v>
      </c>
      <c r="C11466" t="s">
        <v>2454</v>
      </c>
      <c r="D11466" t="b">
        <v>0</v>
      </c>
    </row>
    <row r="11467" spans="1:4" x14ac:dyDescent="0.25">
      <c r="A11467" t="s">
        <v>1172</v>
      </c>
      <c r="B11467" t="s">
        <v>2313</v>
      </c>
      <c r="C11467" t="s">
        <v>4729</v>
      </c>
      <c r="D11467">
        <v>0</v>
      </c>
    </row>
    <row r="11468" spans="1:4" x14ac:dyDescent="0.25">
      <c r="A11468" t="s">
        <v>1172</v>
      </c>
      <c r="B11468" t="s">
        <v>2313</v>
      </c>
      <c r="C11468" t="s">
        <v>4730</v>
      </c>
      <c r="D11468">
        <v>0</v>
      </c>
    </row>
    <row r="11469" spans="1:4" x14ac:dyDescent="0.25">
      <c r="A11469" t="s">
        <v>1172</v>
      </c>
      <c r="B11469" t="s">
        <v>2313</v>
      </c>
      <c r="C11469" t="s">
        <v>4731</v>
      </c>
      <c r="D11469">
        <v>0</v>
      </c>
    </row>
    <row r="11470" spans="1:4" x14ac:dyDescent="0.25">
      <c r="A11470" t="s">
        <v>1172</v>
      </c>
      <c r="B11470" t="s">
        <v>2313</v>
      </c>
      <c r="C11470" t="s">
        <v>1046</v>
      </c>
      <c r="D11470">
        <v>0</v>
      </c>
    </row>
    <row r="11471" spans="1:4" x14ac:dyDescent="0.25">
      <c r="A11471" t="s">
        <v>1172</v>
      </c>
      <c r="B11471" t="s">
        <v>2313</v>
      </c>
      <c r="C11471" t="s">
        <v>9</v>
      </c>
      <c r="D11471">
        <v>0</v>
      </c>
    </row>
    <row r="11472" spans="1:4" x14ac:dyDescent="0.25">
      <c r="A11472" t="s">
        <v>1172</v>
      </c>
      <c r="B11472" t="s">
        <v>2313</v>
      </c>
      <c r="C11472" t="s">
        <v>4733</v>
      </c>
      <c r="D11472">
        <v>0</v>
      </c>
    </row>
    <row r="11473" spans="1:4" x14ac:dyDescent="0.25">
      <c r="A11473" t="s">
        <v>1172</v>
      </c>
      <c r="B11473" t="s">
        <v>2313</v>
      </c>
      <c r="C11473" t="s">
        <v>4734</v>
      </c>
      <c r="D11473">
        <v>0</v>
      </c>
    </row>
    <row r="11474" spans="1:4" x14ac:dyDescent="0.25">
      <c r="A11474" t="s">
        <v>1172</v>
      </c>
      <c r="B11474" t="s">
        <v>2313</v>
      </c>
      <c r="C11474" t="s">
        <v>4735</v>
      </c>
      <c r="D11474">
        <v>0</v>
      </c>
    </row>
    <row r="11475" spans="1:4" x14ac:dyDescent="0.25">
      <c r="A11475" t="s">
        <v>1172</v>
      </c>
      <c r="B11475" t="s">
        <v>2313</v>
      </c>
      <c r="C11475" t="s">
        <v>1081</v>
      </c>
      <c r="D11475" t="s">
        <v>3111</v>
      </c>
    </row>
    <row r="11476" spans="1:4" x14ac:dyDescent="0.25">
      <c r="A11476" t="s">
        <v>1172</v>
      </c>
      <c r="B11476" t="s">
        <v>2314</v>
      </c>
      <c r="C11476" t="s">
        <v>4725</v>
      </c>
      <c r="D11476">
        <v>765</v>
      </c>
    </row>
    <row r="11477" spans="1:4" x14ac:dyDescent="0.25">
      <c r="A11477" t="s">
        <v>1172</v>
      </c>
      <c r="B11477" t="s">
        <v>2314</v>
      </c>
      <c r="C11477" t="s">
        <v>1083</v>
      </c>
      <c r="D11477" t="b">
        <v>0</v>
      </c>
    </row>
    <row r="11478" spans="1:4" x14ac:dyDescent="0.25">
      <c r="A11478" t="s">
        <v>1172</v>
      </c>
      <c r="B11478" t="s">
        <v>2314</v>
      </c>
      <c r="C11478" t="s">
        <v>4726</v>
      </c>
      <c r="D11478" t="b">
        <v>0</v>
      </c>
    </row>
    <row r="11479" spans="1:4" x14ac:dyDescent="0.25">
      <c r="A11479" t="s">
        <v>1172</v>
      </c>
      <c r="B11479" t="s">
        <v>2314</v>
      </c>
      <c r="C11479" t="s">
        <v>4727</v>
      </c>
      <c r="D11479" t="b">
        <v>0</v>
      </c>
    </row>
    <row r="11480" spans="1:4" x14ac:dyDescent="0.25">
      <c r="A11480" t="s">
        <v>1172</v>
      </c>
      <c r="B11480" t="s">
        <v>2314</v>
      </c>
      <c r="C11480" t="s">
        <v>4728</v>
      </c>
      <c r="D11480" t="b">
        <v>0</v>
      </c>
    </row>
    <row r="11481" spans="1:4" x14ac:dyDescent="0.25">
      <c r="A11481" t="s">
        <v>1172</v>
      </c>
      <c r="B11481" t="s">
        <v>2314</v>
      </c>
      <c r="C11481" t="s">
        <v>2454</v>
      </c>
      <c r="D11481" t="b">
        <v>0</v>
      </c>
    </row>
    <row r="11482" spans="1:4" x14ac:dyDescent="0.25">
      <c r="A11482" t="s">
        <v>1172</v>
      </c>
      <c r="B11482" t="s">
        <v>2314</v>
      </c>
      <c r="C11482" t="s">
        <v>4729</v>
      </c>
      <c r="D11482">
        <v>0</v>
      </c>
    </row>
    <row r="11483" spans="1:4" x14ac:dyDescent="0.25">
      <c r="A11483" t="s">
        <v>1172</v>
      </c>
      <c r="B11483" t="s">
        <v>2314</v>
      </c>
      <c r="C11483" t="s">
        <v>4730</v>
      </c>
      <c r="D11483">
        <v>0</v>
      </c>
    </row>
    <row r="11484" spans="1:4" x14ac:dyDescent="0.25">
      <c r="A11484" t="s">
        <v>1172</v>
      </c>
      <c r="B11484" t="s">
        <v>2314</v>
      </c>
      <c r="C11484" t="s">
        <v>4731</v>
      </c>
      <c r="D11484">
        <v>0</v>
      </c>
    </row>
    <row r="11485" spans="1:4" x14ac:dyDescent="0.25">
      <c r="A11485" t="s">
        <v>1172</v>
      </c>
      <c r="B11485" t="s">
        <v>2314</v>
      </c>
      <c r="C11485" t="s">
        <v>1046</v>
      </c>
      <c r="D11485">
        <v>0</v>
      </c>
    </row>
    <row r="11486" spans="1:4" x14ac:dyDescent="0.25">
      <c r="A11486" t="s">
        <v>1172</v>
      </c>
      <c r="B11486" t="s">
        <v>2314</v>
      </c>
      <c r="C11486" t="s">
        <v>9</v>
      </c>
      <c r="D11486">
        <v>0</v>
      </c>
    </row>
    <row r="11487" spans="1:4" x14ac:dyDescent="0.25">
      <c r="A11487" t="s">
        <v>1172</v>
      </c>
      <c r="B11487" t="s">
        <v>2314</v>
      </c>
      <c r="C11487" t="s">
        <v>4733</v>
      </c>
      <c r="D11487">
        <v>0</v>
      </c>
    </row>
    <row r="11488" spans="1:4" x14ac:dyDescent="0.25">
      <c r="A11488" t="s">
        <v>1172</v>
      </c>
      <c r="B11488" t="s">
        <v>2314</v>
      </c>
      <c r="C11488" t="s">
        <v>4734</v>
      </c>
      <c r="D11488">
        <v>0</v>
      </c>
    </row>
    <row r="11489" spans="1:4" x14ac:dyDescent="0.25">
      <c r="A11489" t="s">
        <v>1172</v>
      </c>
      <c r="B11489" t="s">
        <v>2314</v>
      </c>
      <c r="C11489" t="s">
        <v>4735</v>
      </c>
      <c r="D11489">
        <v>0</v>
      </c>
    </row>
    <row r="11490" spans="1:4" x14ac:dyDescent="0.25">
      <c r="A11490" t="s">
        <v>1172</v>
      </c>
      <c r="B11490" t="s">
        <v>2314</v>
      </c>
      <c r="C11490" t="s">
        <v>1081</v>
      </c>
      <c r="D11490" t="s">
        <v>3111</v>
      </c>
    </row>
    <row r="11491" spans="1:4" x14ac:dyDescent="0.25">
      <c r="A11491" t="s">
        <v>1172</v>
      </c>
      <c r="B11491" t="s">
        <v>2315</v>
      </c>
      <c r="C11491" t="s">
        <v>4725</v>
      </c>
      <c r="D11491">
        <v>766</v>
      </c>
    </row>
    <row r="11492" spans="1:4" x14ac:dyDescent="0.25">
      <c r="A11492" t="s">
        <v>1172</v>
      </c>
      <c r="B11492" t="s">
        <v>2315</v>
      </c>
      <c r="C11492" t="s">
        <v>1083</v>
      </c>
      <c r="D11492" t="b">
        <v>0</v>
      </c>
    </row>
    <row r="11493" spans="1:4" x14ac:dyDescent="0.25">
      <c r="A11493" t="s">
        <v>1172</v>
      </c>
      <c r="B11493" t="s">
        <v>2315</v>
      </c>
      <c r="C11493" t="s">
        <v>4726</v>
      </c>
      <c r="D11493" t="b">
        <v>0</v>
      </c>
    </row>
    <row r="11494" spans="1:4" x14ac:dyDescent="0.25">
      <c r="A11494" t="s">
        <v>1172</v>
      </c>
      <c r="B11494" t="s">
        <v>2315</v>
      </c>
      <c r="C11494" t="s">
        <v>4727</v>
      </c>
      <c r="D11494" t="b">
        <v>0</v>
      </c>
    </row>
    <row r="11495" spans="1:4" x14ac:dyDescent="0.25">
      <c r="A11495" t="s">
        <v>1172</v>
      </c>
      <c r="B11495" t="s">
        <v>2315</v>
      </c>
      <c r="C11495" t="s">
        <v>4728</v>
      </c>
      <c r="D11495" t="b">
        <v>0</v>
      </c>
    </row>
    <row r="11496" spans="1:4" x14ac:dyDescent="0.25">
      <c r="A11496" t="s">
        <v>1172</v>
      </c>
      <c r="B11496" t="s">
        <v>2315</v>
      </c>
      <c r="C11496" t="s">
        <v>2454</v>
      </c>
      <c r="D11496" t="b">
        <v>0</v>
      </c>
    </row>
    <row r="11497" spans="1:4" x14ac:dyDescent="0.25">
      <c r="A11497" t="s">
        <v>1172</v>
      </c>
      <c r="B11497" t="s">
        <v>2315</v>
      </c>
      <c r="C11497" t="s">
        <v>4729</v>
      </c>
      <c r="D11497">
        <v>0</v>
      </c>
    </row>
    <row r="11498" spans="1:4" x14ac:dyDescent="0.25">
      <c r="A11498" t="s">
        <v>1172</v>
      </c>
      <c r="B11498" t="s">
        <v>2315</v>
      </c>
      <c r="C11498" t="s">
        <v>4730</v>
      </c>
      <c r="D11498">
        <v>0</v>
      </c>
    </row>
    <row r="11499" spans="1:4" x14ac:dyDescent="0.25">
      <c r="A11499" t="s">
        <v>1172</v>
      </c>
      <c r="B11499" t="s">
        <v>2315</v>
      </c>
      <c r="C11499" t="s">
        <v>4731</v>
      </c>
      <c r="D11499">
        <v>0</v>
      </c>
    </row>
    <row r="11500" spans="1:4" x14ac:dyDescent="0.25">
      <c r="A11500" t="s">
        <v>1172</v>
      </c>
      <c r="B11500" t="s">
        <v>2315</v>
      </c>
      <c r="C11500" t="s">
        <v>1046</v>
      </c>
      <c r="D11500">
        <v>0</v>
      </c>
    </row>
    <row r="11501" spans="1:4" x14ac:dyDescent="0.25">
      <c r="A11501" t="s">
        <v>1172</v>
      </c>
      <c r="B11501" t="s">
        <v>2315</v>
      </c>
      <c r="C11501" t="s">
        <v>9</v>
      </c>
      <c r="D11501">
        <v>0</v>
      </c>
    </row>
    <row r="11502" spans="1:4" x14ac:dyDescent="0.25">
      <c r="A11502" t="s">
        <v>1172</v>
      </c>
      <c r="B11502" t="s">
        <v>2315</v>
      </c>
      <c r="C11502" t="s">
        <v>4733</v>
      </c>
      <c r="D11502">
        <v>0</v>
      </c>
    </row>
    <row r="11503" spans="1:4" x14ac:dyDescent="0.25">
      <c r="A11503" t="s">
        <v>1172</v>
      </c>
      <c r="B11503" t="s">
        <v>2315</v>
      </c>
      <c r="C11503" t="s">
        <v>4734</v>
      </c>
      <c r="D11503">
        <v>0</v>
      </c>
    </row>
    <row r="11504" spans="1:4" x14ac:dyDescent="0.25">
      <c r="A11504" t="s">
        <v>1172</v>
      </c>
      <c r="B11504" t="s">
        <v>2315</v>
      </c>
      <c r="C11504" t="s">
        <v>4735</v>
      </c>
      <c r="D11504">
        <v>0</v>
      </c>
    </row>
    <row r="11505" spans="1:4" x14ac:dyDescent="0.25">
      <c r="A11505" t="s">
        <v>1172</v>
      </c>
      <c r="B11505" t="s">
        <v>2315</v>
      </c>
      <c r="C11505" t="s">
        <v>1081</v>
      </c>
      <c r="D11505" t="s">
        <v>3111</v>
      </c>
    </row>
    <row r="11506" spans="1:4" x14ac:dyDescent="0.25">
      <c r="A11506" t="s">
        <v>1172</v>
      </c>
      <c r="B11506" t="s">
        <v>2316</v>
      </c>
      <c r="C11506" t="s">
        <v>4725</v>
      </c>
      <c r="D11506">
        <v>767</v>
      </c>
    </row>
    <row r="11507" spans="1:4" x14ac:dyDescent="0.25">
      <c r="A11507" t="s">
        <v>1172</v>
      </c>
      <c r="B11507" t="s">
        <v>2316</v>
      </c>
      <c r="C11507" t="s">
        <v>1083</v>
      </c>
      <c r="D11507" t="b">
        <v>0</v>
      </c>
    </row>
    <row r="11508" spans="1:4" x14ac:dyDescent="0.25">
      <c r="A11508" t="s">
        <v>1172</v>
      </c>
      <c r="B11508" t="s">
        <v>2316</v>
      </c>
      <c r="C11508" t="s">
        <v>4726</v>
      </c>
      <c r="D11508" t="b">
        <v>0</v>
      </c>
    </row>
    <row r="11509" spans="1:4" x14ac:dyDescent="0.25">
      <c r="A11509" t="s">
        <v>1172</v>
      </c>
      <c r="B11509" t="s">
        <v>2316</v>
      </c>
      <c r="C11509" t="s">
        <v>4727</v>
      </c>
      <c r="D11509" t="b">
        <v>0</v>
      </c>
    </row>
    <row r="11510" spans="1:4" x14ac:dyDescent="0.25">
      <c r="A11510" t="s">
        <v>1172</v>
      </c>
      <c r="B11510" t="s">
        <v>2316</v>
      </c>
      <c r="C11510" t="s">
        <v>4728</v>
      </c>
      <c r="D11510" t="b">
        <v>0</v>
      </c>
    </row>
    <row r="11511" spans="1:4" x14ac:dyDescent="0.25">
      <c r="A11511" t="s">
        <v>1172</v>
      </c>
      <c r="B11511" t="s">
        <v>2316</v>
      </c>
      <c r="C11511" t="s">
        <v>2454</v>
      </c>
      <c r="D11511" t="b">
        <v>0</v>
      </c>
    </row>
    <row r="11512" spans="1:4" x14ac:dyDescent="0.25">
      <c r="A11512" t="s">
        <v>1172</v>
      </c>
      <c r="B11512" t="s">
        <v>2316</v>
      </c>
      <c r="C11512" t="s">
        <v>4729</v>
      </c>
      <c r="D11512">
        <v>0</v>
      </c>
    </row>
    <row r="11513" spans="1:4" x14ac:dyDescent="0.25">
      <c r="A11513" t="s">
        <v>1172</v>
      </c>
      <c r="B11513" t="s">
        <v>2316</v>
      </c>
      <c r="C11513" t="s">
        <v>4730</v>
      </c>
      <c r="D11513">
        <v>0</v>
      </c>
    </row>
    <row r="11514" spans="1:4" x14ac:dyDescent="0.25">
      <c r="A11514" t="s">
        <v>1172</v>
      </c>
      <c r="B11514" t="s">
        <v>2316</v>
      </c>
      <c r="C11514" t="s">
        <v>4731</v>
      </c>
      <c r="D11514">
        <v>0</v>
      </c>
    </row>
    <row r="11515" spans="1:4" x14ac:dyDescent="0.25">
      <c r="A11515" t="s">
        <v>1172</v>
      </c>
      <c r="B11515" t="s">
        <v>2316</v>
      </c>
      <c r="C11515" t="s">
        <v>1046</v>
      </c>
      <c r="D11515">
        <v>0</v>
      </c>
    </row>
    <row r="11516" spans="1:4" x14ac:dyDescent="0.25">
      <c r="A11516" t="s">
        <v>1172</v>
      </c>
      <c r="B11516" t="s">
        <v>2316</v>
      </c>
      <c r="C11516" t="s">
        <v>9</v>
      </c>
      <c r="D11516">
        <v>0</v>
      </c>
    </row>
    <row r="11517" spans="1:4" x14ac:dyDescent="0.25">
      <c r="A11517" t="s">
        <v>1172</v>
      </c>
      <c r="B11517" t="s">
        <v>2316</v>
      </c>
      <c r="C11517" t="s">
        <v>4733</v>
      </c>
      <c r="D11517">
        <v>0</v>
      </c>
    </row>
    <row r="11518" spans="1:4" x14ac:dyDescent="0.25">
      <c r="A11518" t="s">
        <v>1172</v>
      </c>
      <c r="B11518" t="s">
        <v>2316</v>
      </c>
      <c r="C11518" t="s">
        <v>4734</v>
      </c>
      <c r="D11518">
        <v>0</v>
      </c>
    </row>
    <row r="11519" spans="1:4" x14ac:dyDescent="0.25">
      <c r="A11519" t="s">
        <v>1172</v>
      </c>
      <c r="B11519" t="s">
        <v>2316</v>
      </c>
      <c r="C11519" t="s">
        <v>4735</v>
      </c>
      <c r="D11519">
        <v>0</v>
      </c>
    </row>
    <row r="11520" spans="1:4" x14ac:dyDescent="0.25">
      <c r="A11520" t="s">
        <v>1172</v>
      </c>
      <c r="B11520" t="s">
        <v>2316</v>
      </c>
      <c r="C11520" t="s">
        <v>1081</v>
      </c>
      <c r="D11520" t="s">
        <v>3111</v>
      </c>
    </row>
    <row r="11521" spans="1:4" x14ac:dyDescent="0.25">
      <c r="A11521" t="s">
        <v>6284</v>
      </c>
      <c r="B11521" t="s">
        <v>6285</v>
      </c>
      <c r="C11521" t="s">
        <v>4725</v>
      </c>
      <c r="D11521">
        <v>768</v>
      </c>
    </row>
    <row r="11522" spans="1:4" x14ac:dyDescent="0.25">
      <c r="A11522" t="s">
        <v>6284</v>
      </c>
      <c r="B11522" t="s">
        <v>6285</v>
      </c>
      <c r="C11522" t="s">
        <v>1083</v>
      </c>
      <c r="D11522" t="b">
        <v>0</v>
      </c>
    </row>
    <row r="11523" spans="1:4" x14ac:dyDescent="0.25">
      <c r="A11523" t="s">
        <v>6284</v>
      </c>
      <c r="B11523" t="s">
        <v>6285</v>
      </c>
      <c r="C11523" t="s">
        <v>4726</v>
      </c>
      <c r="D11523" t="b">
        <v>1</v>
      </c>
    </row>
    <row r="11524" spans="1:4" x14ac:dyDescent="0.25">
      <c r="A11524" t="s">
        <v>6284</v>
      </c>
      <c r="B11524" t="s">
        <v>6285</v>
      </c>
      <c r="C11524" t="s">
        <v>4727</v>
      </c>
      <c r="D11524" t="b">
        <v>1</v>
      </c>
    </row>
    <row r="11525" spans="1:4" x14ac:dyDescent="0.25">
      <c r="A11525" t="s">
        <v>6284</v>
      </c>
      <c r="B11525" t="s">
        <v>6285</v>
      </c>
      <c r="C11525" t="s">
        <v>4728</v>
      </c>
      <c r="D11525" t="b">
        <v>0</v>
      </c>
    </row>
    <row r="11526" spans="1:4" x14ac:dyDescent="0.25">
      <c r="A11526" t="s">
        <v>6284</v>
      </c>
      <c r="B11526" t="s">
        <v>6285</v>
      </c>
      <c r="C11526" t="s">
        <v>2454</v>
      </c>
      <c r="D11526" t="b">
        <v>0</v>
      </c>
    </row>
    <row r="11527" spans="1:4" x14ac:dyDescent="0.25">
      <c r="A11527" t="s">
        <v>6284</v>
      </c>
      <c r="B11527" t="s">
        <v>6285</v>
      </c>
      <c r="C11527" t="s">
        <v>4729</v>
      </c>
      <c r="D11527">
        <v>3</v>
      </c>
    </row>
    <row r="11528" spans="1:4" x14ac:dyDescent="0.25">
      <c r="A11528" t="s">
        <v>6284</v>
      </c>
      <c r="B11528" t="s">
        <v>6285</v>
      </c>
      <c r="C11528" t="s">
        <v>4730</v>
      </c>
      <c r="D11528">
        <v>0</v>
      </c>
    </row>
    <row r="11529" spans="1:4" x14ac:dyDescent="0.25">
      <c r="A11529" t="s">
        <v>6284</v>
      </c>
      <c r="B11529" t="s">
        <v>6285</v>
      </c>
      <c r="C11529" t="s">
        <v>4731</v>
      </c>
      <c r="D11529">
        <v>0</v>
      </c>
    </row>
    <row r="11530" spans="1:4" x14ac:dyDescent="0.25">
      <c r="A11530" t="s">
        <v>6284</v>
      </c>
      <c r="B11530" t="s">
        <v>6285</v>
      </c>
      <c r="C11530" t="s">
        <v>1046</v>
      </c>
      <c r="D11530">
        <v>0</v>
      </c>
    </row>
    <row r="11531" spans="1:4" x14ac:dyDescent="0.25">
      <c r="A11531" t="s">
        <v>6284</v>
      </c>
      <c r="B11531" t="s">
        <v>6285</v>
      </c>
      <c r="C11531" t="s">
        <v>9</v>
      </c>
      <c r="D11531">
        <v>0</v>
      </c>
    </row>
    <row r="11532" spans="1:4" x14ac:dyDescent="0.25">
      <c r="A11532" t="s">
        <v>6284</v>
      </c>
      <c r="B11532" t="s">
        <v>6285</v>
      </c>
      <c r="C11532" t="s">
        <v>4733</v>
      </c>
      <c r="D11532">
        <v>0</v>
      </c>
    </row>
    <row r="11533" spans="1:4" x14ac:dyDescent="0.25">
      <c r="A11533" t="s">
        <v>6284</v>
      </c>
      <c r="B11533" t="s">
        <v>6285</v>
      </c>
      <c r="C11533" t="s">
        <v>4734</v>
      </c>
      <c r="D11533">
        <v>0</v>
      </c>
    </row>
    <row r="11534" spans="1:4" x14ac:dyDescent="0.25">
      <c r="A11534" t="s">
        <v>6284</v>
      </c>
      <c r="B11534" t="s">
        <v>6285</v>
      </c>
      <c r="C11534" t="s">
        <v>4735</v>
      </c>
      <c r="D11534">
        <v>0</v>
      </c>
    </row>
    <row r="11535" spans="1:4" x14ac:dyDescent="0.25">
      <c r="A11535" t="s">
        <v>6284</v>
      </c>
      <c r="B11535" t="s">
        <v>6285</v>
      </c>
      <c r="C11535" t="s">
        <v>1081</v>
      </c>
      <c r="D11535" t="s">
        <v>3111</v>
      </c>
    </row>
    <row r="11536" spans="1:4" x14ac:dyDescent="0.25">
      <c r="A11536" t="s">
        <v>6284</v>
      </c>
      <c r="B11536" t="s">
        <v>6286</v>
      </c>
      <c r="C11536" t="s">
        <v>4725</v>
      </c>
      <c r="D11536">
        <v>769</v>
      </c>
    </row>
    <row r="11537" spans="1:4" x14ac:dyDescent="0.25">
      <c r="A11537" t="s">
        <v>6284</v>
      </c>
      <c r="B11537" t="s">
        <v>6286</v>
      </c>
      <c r="C11537" t="s">
        <v>1083</v>
      </c>
      <c r="D11537" t="b">
        <v>0</v>
      </c>
    </row>
    <row r="11538" spans="1:4" x14ac:dyDescent="0.25">
      <c r="A11538" t="s">
        <v>6284</v>
      </c>
      <c r="B11538" t="s">
        <v>6286</v>
      </c>
      <c r="C11538" t="s">
        <v>4726</v>
      </c>
      <c r="D11538" t="b">
        <v>1</v>
      </c>
    </row>
    <row r="11539" spans="1:4" x14ac:dyDescent="0.25">
      <c r="A11539" t="s">
        <v>6284</v>
      </c>
      <c r="B11539" t="s">
        <v>6286</v>
      </c>
      <c r="C11539" t="s">
        <v>4727</v>
      </c>
      <c r="D11539" t="b">
        <v>1</v>
      </c>
    </row>
    <row r="11540" spans="1:4" x14ac:dyDescent="0.25">
      <c r="A11540" t="s">
        <v>6284</v>
      </c>
      <c r="B11540" t="s">
        <v>6286</v>
      </c>
      <c r="C11540" t="s">
        <v>4728</v>
      </c>
      <c r="D11540" t="b">
        <v>0</v>
      </c>
    </row>
    <row r="11541" spans="1:4" x14ac:dyDescent="0.25">
      <c r="A11541" t="s">
        <v>6284</v>
      </c>
      <c r="B11541" t="s">
        <v>6286</v>
      </c>
      <c r="C11541" t="s">
        <v>2454</v>
      </c>
      <c r="D11541" t="b">
        <v>0</v>
      </c>
    </row>
    <row r="11542" spans="1:4" x14ac:dyDescent="0.25">
      <c r="A11542" t="s">
        <v>6284</v>
      </c>
      <c r="B11542" t="s">
        <v>6286</v>
      </c>
      <c r="C11542" t="s">
        <v>4729</v>
      </c>
      <c r="D11542">
        <v>3</v>
      </c>
    </row>
    <row r="11543" spans="1:4" x14ac:dyDescent="0.25">
      <c r="A11543" t="s">
        <v>6284</v>
      </c>
      <c r="B11543" t="s">
        <v>6286</v>
      </c>
      <c r="C11543" t="s">
        <v>4730</v>
      </c>
      <c r="D11543">
        <v>0</v>
      </c>
    </row>
    <row r="11544" spans="1:4" x14ac:dyDescent="0.25">
      <c r="A11544" t="s">
        <v>6284</v>
      </c>
      <c r="B11544" t="s">
        <v>6286</v>
      </c>
      <c r="C11544" t="s">
        <v>4731</v>
      </c>
      <c r="D11544">
        <v>0</v>
      </c>
    </row>
    <row r="11545" spans="1:4" x14ac:dyDescent="0.25">
      <c r="A11545" t="s">
        <v>6284</v>
      </c>
      <c r="B11545" t="s">
        <v>6286</v>
      </c>
      <c r="C11545" t="s">
        <v>1046</v>
      </c>
      <c r="D11545">
        <v>0</v>
      </c>
    </row>
    <row r="11546" spans="1:4" x14ac:dyDescent="0.25">
      <c r="A11546" t="s">
        <v>6284</v>
      </c>
      <c r="B11546" t="s">
        <v>6286</v>
      </c>
      <c r="C11546" t="s">
        <v>9</v>
      </c>
      <c r="D11546">
        <v>0</v>
      </c>
    </row>
    <row r="11547" spans="1:4" x14ac:dyDescent="0.25">
      <c r="A11547" t="s">
        <v>6284</v>
      </c>
      <c r="B11547" t="s">
        <v>6286</v>
      </c>
      <c r="C11547" t="s">
        <v>4733</v>
      </c>
      <c r="D11547">
        <v>0</v>
      </c>
    </row>
    <row r="11548" spans="1:4" x14ac:dyDescent="0.25">
      <c r="A11548" t="s">
        <v>6284</v>
      </c>
      <c r="B11548" t="s">
        <v>6286</v>
      </c>
      <c r="C11548" t="s">
        <v>4734</v>
      </c>
      <c r="D11548">
        <v>0</v>
      </c>
    </row>
    <row r="11549" spans="1:4" x14ac:dyDescent="0.25">
      <c r="A11549" t="s">
        <v>6284</v>
      </c>
      <c r="B11549" t="s">
        <v>6286</v>
      </c>
      <c r="C11549" t="s">
        <v>4735</v>
      </c>
      <c r="D11549">
        <v>0</v>
      </c>
    </row>
    <row r="11550" spans="1:4" x14ac:dyDescent="0.25">
      <c r="A11550" t="s">
        <v>6284</v>
      </c>
      <c r="B11550" t="s">
        <v>6286</v>
      </c>
      <c r="C11550" t="s">
        <v>1081</v>
      </c>
      <c r="D11550" t="s">
        <v>3111</v>
      </c>
    </row>
    <row r="11551" spans="1:4" x14ac:dyDescent="0.25">
      <c r="A11551" t="s">
        <v>6284</v>
      </c>
      <c r="B11551" t="s">
        <v>6287</v>
      </c>
      <c r="C11551" t="s">
        <v>4725</v>
      </c>
      <c r="D11551">
        <v>770</v>
      </c>
    </row>
    <row r="11552" spans="1:4" x14ac:dyDescent="0.25">
      <c r="A11552" t="s">
        <v>6284</v>
      </c>
      <c r="B11552" t="s">
        <v>6287</v>
      </c>
      <c r="C11552" t="s">
        <v>1083</v>
      </c>
      <c r="D11552" t="b">
        <v>0</v>
      </c>
    </row>
    <row r="11553" spans="1:4" x14ac:dyDescent="0.25">
      <c r="A11553" t="s">
        <v>6284</v>
      </c>
      <c r="B11553" t="s">
        <v>6287</v>
      </c>
      <c r="C11553" t="s">
        <v>4726</v>
      </c>
      <c r="D11553" t="b">
        <v>1</v>
      </c>
    </row>
    <row r="11554" spans="1:4" x14ac:dyDescent="0.25">
      <c r="A11554" t="s">
        <v>6284</v>
      </c>
      <c r="B11554" t="s">
        <v>6287</v>
      </c>
      <c r="C11554" t="s">
        <v>4727</v>
      </c>
      <c r="D11554" t="b">
        <v>1</v>
      </c>
    </row>
    <row r="11555" spans="1:4" x14ac:dyDescent="0.25">
      <c r="A11555" t="s">
        <v>6284</v>
      </c>
      <c r="B11555" t="s">
        <v>6287</v>
      </c>
      <c r="C11555" t="s">
        <v>4728</v>
      </c>
      <c r="D11555" t="b">
        <v>0</v>
      </c>
    </row>
    <row r="11556" spans="1:4" x14ac:dyDescent="0.25">
      <c r="A11556" t="s">
        <v>6284</v>
      </c>
      <c r="B11556" t="s">
        <v>6287</v>
      </c>
      <c r="C11556" t="s">
        <v>2454</v>
      </c>
      <c r="D11556" t="b">
        <v>0</v>
      </c>
    </row>
    <row r="11557" spans="1:4" x14ac:dyDescent="0.25">
      <c r="A11557" t="s">
        <v>6284</v>
      </c>
      <c r="B11557" t="s">
        <v>6287</v>
      </c>
      <c r="C11557" t="s">
        <v>4729</v>
      </c>
      <c r="D11557">
        <v>3</v>
      </c>
    </row>
    <row r="11558" spans="1:4" x14ac:dyDescent="0.25">
      <c r="A11558" t="s">
        <v>6284</v>
      </c>
      <c r="B11558" t="s">
        <v>6287</v>
      </c>
      <c r="C11558" t="s">
        <v>4730</v>
      </c>
      <c r="D11558">
        <v>0</v>
      </c>
    </row>
    <row r="11559" spans="1:4" x14ac:dyDescent="0.25">
      <c r="A11559" t="s">
        <v>6284</v>
      </c>
      <c r="B11559" t="s">
        <v>6287</v>
      </c>
      <c r="C11559" t="s">
        <v>4731</v>
      </c>
      <c r="D11559">
        <v>0</v>
      </c>
    </row>
    <row r="11560" spans="1:4" x14ac:dyDescent="0.25">
      <c r="A11560" t="s">
        <v>6284</v>
      </c>
      <c r="B11560" t="s">
        <v>6287</v>
      </c>
      <c r="C11560" t="s">
        <v>1046</v>
      </c>
      <c r="D11560">
        <v>0</v>
      </c>
    </row>
    <row r="11561" spans="1:4" x14ac:dyDescent="0.25">
      <c r="A11561" t="s">
        <v>6284</v>
      </c>
      <c r="B11561" t="s">
        <v>6287</v>
      </c>
      <c r="C11561" t="s">
        <v>9</v>
      </c>
      <c r="D11561">
        <v>0</v>
      </c>
    </row>
    <row r="11562" spans="1:4" x14ac:dyDescent="0.25">
      <c r="A11562" t="s">
        <v>6284</v>
      </c>
      <c r="B11562" t="s">
        <v>6287</v>
      </c>
      <c r="C11562" t="s">
        <v>4733</v>
      </c>
      <c r="D11562">
        <v>0</v>
      </c>
    </row>
    <row r="11563" spans="1:4" x14ac:dyDescent="0.25">
      <c r="A11563" t="s">
        <v>6284</v>
      </c>
      <c r="B11563" t="s">
        <v>6287</v>
      </c>
      <c r="C11563" t="s">
        <v>4734</v>
      </c>
      <c r="D11563">
        <v>0</v>
      </c>
    </row>
    <row r="11564" spans="1:4" x14ac:dyDescent="0.25">
      <c r="A11564" t="s">
        <v>6284</v>
      </c>
      <c r="B11564" t="s">
        <v>6287</v>
      </c>
      <c r="C11564" t="s">
        <v>4735</v>
      </c>
      <c r="D11564">
        <v>0</v>
      </c>
    </row>
    <row r="11565" spans="1:4" x14ac:dyDescent="0.25">
      <c r="A11565" t="s">
        <v>6284</v>
      </c>
      <c r="B11565" t="s">
        <v>6287</v>
      </c>
      <c r="C11565" t="s">
        <v>1081</v>
      </c>
      <c r="D11565" t="s">
        <v>3111</v>
      </c>
    </row>
    <row r="11566" spans="1:4" x14ac:dyDescent="0.25">
      <c r="A11566" t="s">
        <v>6284</v>
      </c>
      <c r="B11566" t="s">
        <v>6288</v>
      </c>
      <c r="C11566" t="s">
        <v>4725</v>
      </c>
      <c r="D11566">
        <v>771</v>
      </c>
    </row>
    <row r="11567" spans="1:4" x14ac:dyDescent="0.25">
      <c r="A11567" t="s">
        <v>6284</v>
      </c>
      <c r="B11567" t="s">
        <v>6288</v>
      </c>
      <c r="C11567" t="s">
        <v>1083</v>
      </c>
      <c r="D11567" t="b">
        <v>0</v>
      </c>
    </row>
    <row r="11568" spans="1:4" x14ac:dyDescent="0.25">
      <c r="A11568" t="s">
        <v>6284</v>
      </c>
      <c r="B11568" t="s">
        <v>6288</v>
      </c>
      <c r="C11568" t="s">
        <v>4726</v>
      </c>
      <c r="D11568" t="b">
        <v>1</v>
      </c>
    </row>
    <row r="11569" spans="1:4" x14ac:dyDescent="0.25">
      <c r="A11569" t="s">
        <v>6284</v>
      </c>
      <c r="B11569" t="s">
        <v>6288</v>
      </c>
      <c r="C11569" t="s">
        <v>4727</v>
      </c>
      <c r="D11569" t="b">
        <v>1</v>
      </c>
    </row>
    <row r="11570" spans="1:4" x14ac:dyDescent="0.25">
      <c r="A11570" t="s">
        <v>6284</v>
      </c>
      <c r="B11570" t="s">
        <v>6288</v>
      </c>
      <c r="C11570" t="s">
        <v>4728</v>
      </c>
      <c r="D11570" t="b">
        <v>0</v>
      </c>
    </row>
    <row r="11571" spans="1:4" x14ac:dyDescent="0.25">
      <c r="A11571" t="s">
        <v>6284</v>
      </c>
      <c r="B11571" t="s">
        <v>6288</v>
      </c>
      <c r="C11571" t="s">
        <v>2454</v>
      </c>
      <c r="D11571" t="b">
        <v>0</v>
      </c>
    </row>
    <row r="11572" spans="1:4" x14ac:dyDescent="0.25">
      <c r="A11572" t="s">
        <v>6284</v>
      </c>
      <c r="B11572" t="s">
        <v>6288</v>
      </c>
      <c r="C11572" t="s">
        <v>4729</v>
      </c>
      <c r="D11572">
        <v>3</v>
      </c>
    </row>
    <row r="11573" spans="1:4" x14ac:dyDescent="0.25">
      <c r="A11573" t="s">
        <v>6284</v>
      </c>
      <c r="B11573" t="s">
        <v>6288</v>
      </c>
      <c r="C11573" t="s">
        <v>4730</v>
      </c>
      <c r="D11573">
        <v>0</v>
      </c>
    </row>
    <row r="11574" spans="1:4" x14ac:dyDescent="0.25">
      <c r="A11574" t="s">
        <v>6284</v>
      </c>
      <c r="B11574" t="s">
        <v>6288</v>
      </c>
      <c r="C11574" t="s">
        <v>4731</v>
      </c>
      <c r="D11574">
        <v>0</v>
      </c>
    </row>
    <row r="11575" spans="1:4" x14ac:dyDescent="0.25">
      <c r="A11575" t="s">
        <v>6284</v>
      </c>
      <c r="B11575" t="s">
        <v>6288</v>
      </c>
      <c r="C11575" t="s">
        <v>1046</v>
      </c>
      <c r="D11575">
        <v>0</v>
      </c>
    </row>
    <row r="11576" spans="1:4" x14ac:dyDescent="0.25">
      <c r="A11576" t="s">
        <v>6284</v>
      </c>
      <c r="B11576" t="s">
        <v>6288</v>
      </c>
      <c r="C11576" t="s">
        <v>9</v>
      </c>
      <c r="D11576">
        <v>0</v>
      </c>
    </row>
    <row r="11577" spans="1:4" x14ac:dyDescent="0.25">
      <c r="A11577" t="s">
        <v>6284</v>
      </c>
      <c r="B11577" t="s">
        <v>6288</v>
      </c>
      <c r="C11577" t="s">
        <v>4733</v>
      </c>
      <c r="D11577">
        <v>0</v>
      </c>
    </row>
    <row r="11578" spans="1:4" x14ac:dyDescent="0.25">
      <c r="A11578" t="s">
        <v>6284</v>
      </c>
      <c r="B11578" t="s">
        <v>6288</v>
      </c>
      <c r="C11578" t="s">
        <v>4734</v>
      </c>
      <c r="D11578">
        <v>0</v>
      </c>
    </row>
    <row r="11579" spans="1:4" x14ac:dyDescent="0.25">
      <c r="A11579" t="s">
        <v>6284</v>
      </c>
      <c r="B11579" t="s">
        <v>6288</v>
      </c>
      <c r="C11579" t="s">
        <v>4735</v>
      </c>
      <c r="D11579">
        <v>0</v>
      </c>
    </row>
    <row r="11580" spans="1:4" x14ac:dyDescent="0.25">
      <c r="A11580" t="s">
        <v>6284</v>
      </c>
      <c r="B11580" t="s">
        <v>6288</v>
      </c>
      <c r="C11580" t="s">
        <v>1081</v>
      </c>
      <c r="D11580" t="s">
        <v>3111</v>
      </c>
    </row>
    <row r="11581" spans="1:4" x14ac:dyDescent="0.25">
      <c r="A11581" t="s">
        <v>6284</v>
      </c>
      <c r="B11581" t="s">
        <v>6289</v>
      </c>
      <c r="C11581" t="s">
        <v>4725</v>
      </c>
      <c r="D11581">
        <v>772</v>
      </c>
    </row>
    <row r="11582" spans="1:4" x14ac:dyDescent="0.25">
      <c r="A11582" t="s">
        <v>6284</v>
      </c>
      <c r="B11582" t="s">
        <v>6289</v>
      </c>
      <c r="C11582" t="s">
        <v>1083</v>
      </c>
      <c r="D11582" t="b">
        <v>0</v>
      </c>
    </row>
    <row r="11583" spans="1:4" x14ac:dyDescent="0.25">
      <c r="A11583" t="s">
        <v>6284</v>
      </c>
      <c r="B11583" t="s">
        <v>6289</v>
      </c>
      <c r="C11583" t="s">
        <v>4726</v>
      </c>
      <c r="D11583" t="b">
        <v>1</v>
      </c>
    </row>
    <row r="11584" spans="1:4" x14ac:dyDescent="0.25">
      <c r="A11584" t="s">
        <v>6284</v>
      </c>
      <c r="B11584" t="s">
        <v>6289</v>
      </c>
      <c r="C11584" t="s">
        <v>4727</v>
      </c>
      <c r="D11584" t="b">
        <v>1</v>
      </c>
    </row>
    <row r="11585" spans="1:4" x14ac:dyDescent="0.25">
      <c r="A11585" t="s">
        <v>6284</v>
      </c>
      <c r="B11585" t="s">
        <v>6289</v>
      </c>
      <c r="C11585" t="s">
        <v>4728</v>
      </c>
      <c r="D11585" t="b">
        <v>0</v>
      </c>
    </row>
    <row r="11586" spans="1:4" x14ac:dyDescent="0.25">
      <c r="A11586" t="s">
        <v>6284</v>
      </c>
      <c r="B11586" t="s">
        <v>6289</v>
      </c>
      <c r="C11586" t="s">
        <v>2454</v>
      </c>
      <c r="D11586" t="b">
        <v>0</v>
      </c>
    </row>
    <row r="11587" spans="1:4" x14ac:dyDescent="0.25">
      <c r="A11587" t="s">
        <v>6284</v>
      </c>
      <c r="B11587" t="s">
        <v>6289</v>
      </c>
      <c r="C11587" t="s">
        <v>4729</v>
      </c>
      <c r="D11587">
        <v>3</v>
      </c>
    </row>
    <row r="11588" spans="1:4" x14ac:dyDescent="0.25">
      <c r="A11588" t="s">
        <v>6284</v>
      </c>
      <c r="B11588" t="s">
        <v>6289</v>
      </c>
      <c r="C11588" t="s">
        <v>4730</v>
      </c>
      <c r="D11588">
        <v>0</v>
      </c>
    </row>
    <row r="11589" spans="1:4" x14ac:dyDescent="0.25">
      <c r="A11589" t="s">
        <v>6284</v>
      </c>
      <c r="B11589" t="s">
        <v>6289</v>
      </c>
      <c r="C11589" t="s">
        <v>4731</v>
      </c>
      <c r="D11589">
        <v>0</v>
      </c>
    </row>
    <row r="11590" spans="1:4" x14ac:dyDescent="0.25">
      <c r="A11590" t="s">
        <v>6284</v>
      </c>
      <c r="B11590" t="s">
        <v>6289</v>
      </c>
      <c r="C11590" t="s">
        <v>1046</v>
      </c>
      <c r="D11590">
        <v>0</v>
      </c>
    </row>
    <row r="11591" spans="1:4" x14ac:dyDescent="0.25">
      <c r="A11591" t="s">
        <v>6284</v>
      </c>
      <c r="B11591" t="s">
        <v>6289</v>
      </c>
      <c r="C11591" t="s">
        <v>9</v>
      </c>
      <c r="D11591">
        <v>0</v>
      </c>
    </row>
    <row r="11592" spans="1:4" x14ac:dyDescent="0.25">
      <c r="A11592" t="s">
        <v>6284</v>
      </c>
      <c r="B11592" t="s">
        <v>6289</v>
      </c>
      <c r="C11592" t="s">
        <v>4733</v>
      </c>
      <c r="D11592">
        <v>0</v>
      </c>
    </row>
    <row r="11593" spans="1:4" x14ac:dyDescent="0.25">
      <c r="A11593" t="s">
        <v>6284</v>
      </c>
      <c r="B11593" t="s">
        <v>6289</v>
      </c>
      <c r="C11593" t="s">
        <v>4734</v>
      </c>
      <c r="D11593">
        <v>0</v>
      </c>
    </row>
    <row r="11594" spans="1:4" x14ac:dyDescent="0.25">
      <c r="A11594" t="s">
        <v>6284</v>
      </c>
      <c r="B11594" t="s">
        <v>6289</v>
      </c>
      <c r="C11594" t="s">
        <v>4735</v>
      </c>
      <c r="D11594">
        <v>0</v>
      </c>
    </row>
    <row r="11595" spans="1:4" x14ac:dyDescent="0.25">
      <c r="A11595" t="s">
        <v>6284</v>
      </c>
      <c r="B11595" t="s">
        <v>6289</v>
      </c>
      <c r="C11595" t="s">
        <v>1081</v>
      </c>
      <c r="D11595" t="s">
        <v>3111</v>
      </c>
    </row>
    <row r="11596" spans="1:4" x14ac:dyDescent="0.25">
      <c r="A11596" t="s">
        <v>6284</v>
      </c>
      <c r="B11596" t="s">
        <v>6290</v>
      </c>
      <c r="C11596" t="s">
        <v>4725</v>
      </c>
      <c r="D11596">
        <v>773</v>
      </c>
    </row>
    <row r="11597" spans="1:4" x14ac:dyDescent="0.25">
      <c r="A11597" t="s">
        <v>6284</v>
      </c>
      <c r="B11597" t="s">
        <v>6290</v>
      </c>
      <c r="C11597" t="s">
        <v>1083</v>
      </c>
      <c r="D11597" t="b">
        <v>0</v>
      </c>
    </row>
    <row r="11598" spans="1:4" x14ac:dyDescent="0.25">
      <c r="A11598" t="s">
        <v>6284</v>
      </c>
      <c r="B11598" t="s">
        <v>6290</v>
      </c>
      <c r="C11598" t="s">
        <v>4726</v>
      </c>
      <c r="D11598" t="b">
        <v>1</v>
      </c>
    </row>
    <row r="11599" spans="1:4" x14ac:dyDescent="0.25">
      <c r="A11599" t="s">
        <v>6284</v>
      </c>
      <c r="B11599" t="s">
        <v>6290</v>
      </c>
      <c r="C11599" t="s">
        <v>4727</v>
      </c>
      <c r="D11599" t="b">
        <v>1</v>
      </c>
    </row>
    <row r="11600" spans="1:4" x14ac:dyDescent="0.25">
      <c r="A11600" t="s">
        <v>6284</v>
      </c>
      <c r="B11600" t="s">
        <v>6290</v>
      </c>
      <c r="C11600" t="s">
        <v>4728</v>
      </c>
      <c r="D11600" t="b">
        <v>0</v>
      </c>
    </row>
    <row r="11601" spans="1:4" x14ac:dyDescent="0.25">
      <c r="A11601" t="s">
        <v>6284</v>
      </c>
      <c r="B11601" t="s">
        <v>6290</v>
      </c>
      <c r="C11601" t="s">
        <v>2454</v>
      </c>
      <c r="D11601" t="b">
        <v>0</v>
      </c>
    </row>
    <row r="11602" spans="1:4" x14ac:dyDescent="0.25">
      <c r="A11602" t="s">
        <v>6284</v>
      </c>
      <c r="B11602" t="s">
        <v>6290</v>
      </c>
      <c r="C11602" t="s">
        <v>4729</v>
      </c>
      <c r="D11602">
        <v>3</v>
      </c>
    </row>
    <row r="11603" spans="1:4" x14ac:dyDescent="0.25">
      <c r="A11603" t="s">
        <v>6284</v>
      </c>
      <c r="B11603" t="s">
        <v>6290</v>
      </c>
      <c r="C11603" t="s">
        <v>4730</v>
      </c>
      <c r="D11603">
        <v>0</v>
      </c>
    </row>
    <row r="11604" spans="1:4" x14ac:dyDescent="0.25">
      <c r="A11604" t="s">
        <v>6284</v>
      </c>
      <c r="B11604" t="s">
        <v>6290</v>
      </c>
      <c r="C11604" t="s">
        <v>4731</v>
      </c>
      <c r="D11604">
        <v>0</v>
      </c>
    </row>
    <row r="11605" spans="1:4" x14ac:dyDescent="0.25">
      <c r="A11605" t="s">
        <v>6284</v>
      </c>
      <c r="B11605" t="s">
        <v>6290</v>
      </c>
      <c r="C11605" t="s">
        <v>1046</v>
      </c>
      <c r="D11605">
        <v>0</v>
      </c>
    </row>
    <row r="11606" spans="1:4" x14ac:dyDescent="0.25">
      <c r="A11606" t="s">
        <v>6284</v>
      </c>
      <c r="B11606" t="s">
        <v>6290</v>
      </c>
      <c r="C11606" t="s">
        <v>9</v>
      </c>
      <c r="D11606">
        <v>0</v>
      </c>
    </row>
    <row r="11607" spans="1:4" x14ac:dyDescent="0.25">
      <c r="A11607" t="s">
        <v>6284</v>
      </c>
      <c r="B11607" t="s">
        <v>6290</v>
      </c>
      <c r="C11607" t="s">
        <v>4733</v>
      </c>
      <c r="D11607">
        <v>0</v>
      </c>
    </row>
    <row r="11608" spans="1:4" x14ac:dyDescent="0.25">
      <c r="A11608" t="s">
        <v>6284</v>
      </c>
      <c r="B11608" t="s">
        <v>6290</v>
      </c>
      <c r="C11608" t="s">
        <v>4734</v>
      </c>
      <c r="D11608">
        <v>0</v>
      </c>
    </row>
    <row r="11609" spans="1:4" x14ac:dyDescent="0.25">
      <c r="A11609" t="s">
        <v>6284</v>
      </c>
      <c r="B11609" t="s">
        <v>6290</v>
      </c>
      <c r="C11609" t="s">
        <v>4735</v>
      </c>
      <c r="D11609">
        <v>0</v>
      </c>
    </row>
    <row r="11610" spans="1:4" x14ac:dyDescent="0.25">
      <c r="A11610" t="s">
        <v>6284</v>
      </c>
      <c r="B11610" t="s">
        <v>6290</v>
      </c>
      <c r="C11610" t="s">
        <v>1081</v>
      </c>
      <c r="D11610" t="s">
        <v>3111</v>
      </c>
    </row>
    <row r="11611" spans="1:4" x14ac:dyDescent="0.25">
      <c r="A11611" t="s">
        <v>6284</v>
      </c>
      <c r="B11611" t="s">
        <v>6291</v>
      </c>
      <c r="C11611" t="s">
        <v>4725</v>
      </c>
      <c r="D11611">
        <v>774</v>
      </c>
    </row>
    <row r="11612" spans="1:4" x14ac:dyDescent="0.25">
      <c r="A11612" t="s">
        <v>6284</v>
      </c>
      <c r="B11612" t="s">
        <v>6291</v>
      </c>
      <c r="C11612" t="s">
        <v>1083</v>
      </c>
      <c r="D11612" t="b">
        <v>0</v>
      </c>
    </row>
    <row r="11613" spans="1:4" x14ac:dyDescent="0.25">
      <c r="A11613" t="s">
        <v>6284</v>
      </c>
      <c r="B11613" t="s">
        <v>6291</v>
      </c>
      <c r="C11613" t="s">
        <v>4726</v>
      </c>
      <c r="D11613" t="b">
        <v>1</v>
      </c>
    </row>
    <row r="11614" spans="1:4" x14ac:dyDescent="0.25">
      <c r="A11614" t="s">
        <v>6284</v>
      </c>
      <c r="B11614" t="s">
        <v>6291</v>
      </c>
      <c r="C11614" t="s">
        <v>4727</v>
      </c>
      <c r="D11614" t="b">
        <v>1</v>
      </c>
    </row>
    <row r="11615" spans="1:4" x14ac:dyDescent="0.25">
      <c r="A11615" t="s">
        <v>6284</v>
      </c>
      <c r="B11615" t="s">
        <v>6291</v>
      </c>
      <c r="C11615" t="s">
        <v>4728</v>
      </c>
      <c r="D11615" t="b">
        <v>0</v>
      </c>
    </row>
    <row r="11616" spans="1:4" x14ac:dyDescent="0.25">
      <c r="A11616" t="s">
        <v>6284</v>
      </c>
      <c r="B11616" t="s">
        <v>6291</v>
      </c>
      <c r="C11616" t="s">
        <v>2454</v>
      </c>
      <c r="D11616" t="b">
        <v>0</v>
      </c>
    </row>
    <row r="11617" spans="1:4" x14ac:dyDescent="0.25">
      <c r="A11617" t="s">
        <v>6284</v>
      </c>
      <c r="B11617" t="s">
        <v>6291</v>
      </c>
      <c r="C11617" t="s">
        <v>4729</v>
      </c>
      <c r="D11617">
        <v>3</v>
      </c>
    </row>
    <row r="11618" spans="1:4" x14ac:dyDescent="0.25">
      <c r="A11618" t="s">
        <v>6284</v>
      </c>
      <c r="B11618" t="s">
        <v>6291</v>
      </c>
      <c r="C11618" t="s">
        <v>4730</v>
      </c>
      <c r="D11618">
        <v>0</v>
      </c>
    </row>
    <row r="11619" spans="1:4" x14ac:dyDescent="0.25">
      <c r="A11619" t="s">
        <v>6284</v>
      </c>
      <c r="B11619" t="s">
        <v>6291</v>
      </c>
      <c r="C11619" t="s">
        <v>4731</v>
      </c>
      <c r="D11619">
        <v>0</v>
      </c>
    </row>
    <row r="11620" spans="1:4" x14ac:dyDescent="0.25">
      <c r="A11620" t="s">
        <v>6284</v>
      </c>
      <c r="B11620" t="s">
        <v>6291</v>
      </c>
      <c r="C11620" t="s">
        <v>1046</v>
      </c>
      <c r="D11620">
        <v>0</v>
      </c>
    </row>
    <row r="11621" spans="1:4" x14ac:dyDescent="0.25">
      <c r="A11621" t="s">
        <v>6284</v>
      </c>
      <c r="B11621" t="s">
        <v>6291</v>
      </c>
      <c r="C11621" t="s">
        <v>9</v>
      </c>
      <c r="D11621">
        <v>0</v>
      </c>
    </row>
    <row r="11622" spans="1:4" x14ac:dyDescent="0.25">
      <c r="A11622" t="s">
        <v>6284</v>
      </c>
      <c r="B11622" t="s">
        <v>6291</v>
      </c>
      <c r="C11622" t="s">
        <v>4733</v>
      </c>
      <c r="D11622">
        <v>0</v>
      </c>
    </row>
    <row r="11623" spans="1:4" x14ac:dyDescent="0.25">
      <c r="A11623" t="s">
        <v>6284</v>
      </c>
      <c r="B11623" t="s">
        <v>6291</v>
      </c>
      <c r="C11623" t="s">
        <v>4734</v>
      </c>
      <c r="D11623">
        <v>0</v>
      </c>
    </row>
    <row r="11624" spans="1:4" x14ac:dyDescent="0.25">
      <c r="A11624" t="s">
        <v>6284</v>
      </c>
      <c r="B11624" t="s">
        <v>6291</v>
      </c>
      <c r="C11624" t="s">
        <v>4735</v>
      </c>
      <c r="D11624">
        <v>0</v>
      </c>
    </row>
    <row r="11625" spans="1:4" x14ac:dyDescent="0.25">
      <c r="A11625" t="s">
        <v>6284</v>
      </c>
      <c r="B11625" t="s">
        <v>6291</v>
      </c>
      <c r="C11625" t="s">
        <v>1081</v>
      </c>
      <c r="D11625" t="s">
        <v>3111</v>
      </c>
    </row>
    <row r="11626" spans="1:4" x14ac:dyDescent="0.25">
      <c r="A11626" t="s">
        <v>6284</v>
      </c>
      <c r="B11626" t="s">
        <v>6292</v>
      </c>
      <c r="C11626" t="s">
        <v>4725</v>
      </c>
      <c r="D11626">
        <v>775</v>
      </c>
    </row>
    <row r="11627" spans="1:4" x14ac:dyDescent="0.25">
      <c r="A11627" t="s">
        <v>6284</v>
      </c>
      <c r="B11627" t="s">
        <v>6292</v>
      </c>
      <c r="C11627" t="s">
        <v>1083</v>
      </c>
      <c r="D11627" t="b">
        <v>0</v>
      </c>
    </row>
    <row r="11628" spans="1:4" x14ac:dyDescent="0.25">
      <c r="A11628" t="s">
        <v>6284</v>
      </c>
      <c r="B11628" t="s">
        <v>6292</v>
      </c>
      <c r="C11628" t="s">
        <v>4726</v>
      </c>
      <c r="D11628" t="b">
        <v>1</v>
      </c>
    </row>
    <row r="11629" spans="1:4" x14ac:dyDescent="0.25">
      <c r="A11629" t="s">
        <v>6284</v>
      </c>
      <c r="B11629" t="s">
        <v>6292</v>
      </c>
      <c r="C11629" t="s">
        <v>4727</v>
      </c>
      <c r="D11629" t="b">
        <v>1</v>
      </c>
    </row>
    <row r="11630" spans="1:4" x14ac:dyDescent="0.25">
      <c r="A11630" t="s">
        <v>6284</v>
      </c>
      <c r="B11630" t="s">
        <v>6292</v>
      </c>
      <c r="C11630" t="s">
        <v>4728</v>
      </c>
      <c r="D11630" t="b">
        <v>0</v>
      </c>
    </row>
    <row r="11631" spans="1:4" x14ac:dyDescent="0.25">
      <c r="A11631" t="s">
        <v>6284</v>
      </c>
      <c r="B11631" t="s">
        <v>6292</v>
      </c>
      <c r="C11631" t="s">
        <v>2454</v>
      </c>
      <c r="D11631" t="b">
        <v>0</v>
      </c>
    </row>
    <row r="11632" spans="1:4" x14ac:dyDescent="0.25">
      <c r="A11632" t="s">
        <v>6284</v>
      </c>
      <c r="B11632" t="s">
        <v>6292</v>
      </c>
      <c r="C11632" t="s">
        <v>4729</v>
      </c>
      <c r="D11632">
        <v>3</v>
      </c>
    </row>
    <row r="11633" spans="1:4" x14ac:dyDescent="0.25">
      <c r="A11633" t="s">
        <v>6284</v>
      </c>
      <c r="B11633" t="s">
        <v>6292</v>
      </c>
      <c r="C11633" t="s">
        <v>4730</v>
      </c>
      <c r="D11633">
        <v>0</v>
      </c>
    </row>
    <row r="11634" spans="1:4" x14ac:dyDescent="0.25">
      <c r="A11634" t="s">
        <v>6284</v>
      </c>
      <c r="B11634" t="s">
        <v>6292</v>
      </c>
      <c r="C11634" t="s">
        <v>4731</v>
      </c>
      <c r="D11634">
        <v>0</v>
      </c>
    </row>
    <row r="11635" spans="1:4" x14ac:dyDescent="0.25">
      <c r="A11635" t="s">
        <v>6284</v>
      </c>
      <c r="B11635" t="s">
        <v>6292</v>
      </c>
      <c r="C11635" t="s">
        <v>1046</v>
      </c>
      <c r="D11635">
        <v>0</v>
      </c>
    </row>
    <row r="11636" spans="1:4" x14ac:dyDescent="0.25">
      <c r="A11636" t="s">
        <v>6284</v>
      </c>
      <c r="B11636" t="s">
        <v>6292</v>
      </c>
      <c r="C11636" t="s">
        <v>9</v>
      </c>
      <c r="D11636">
        <v>0</v>
      </c>
    </row>
    <row r="11637" spans="1:4" x14ac:dyDescent="0.25">
      <c r="A11637" t="s">
        <v>6284</v>
      </c>
      <c r="B11637" t="s">
        <v>6292</v>
      </c>
      <c r="C11637" t="s">
        <v>4733</v>
      </c>
      <c r="D11637">
        <v>0</v>
      </c>
    </row>
    <row r="11638" spans="1:4" x14ac:dyDescent="0.25">
      <c r="A11638" t="s">
        <v>6284</v>
      </c>
      <c r="B11638" t="s">
        <v>6292</v>
      </c>
      <c r="C11638" t="s">
        <v>4734</v>
      </c>
      <c r="D11638">
        <v>0</v>
      </c>
    </row>
    <row r="11639" spans="1:4" x14ac:dyDescent="0.25">
      <c r="A11639" t="s">
        <v>6284</v>
      </c>
      <c r="B11639" t="s">
        <v>6292</v>
      </c>
      <c r="C11639" t="s">
        <v>4735</v>
      </c>
      <c r="D11639">
        <v>0</v>
      </c>
    </row>
    <row r="11640" spans="1:4" x14ac:dyDescent="0.25">
      <c r="A11640" t="s">
        <v>6284</v>
      </c>
      <c r="B11640" t="s">
        <v>6292</v>
      </c>
      <c r="C11640" t="s">
        <v>1081</v>
      </c>
      <c r="D11640" t="s">
        <v>3111</v>
      </c>
    </row>
    <row r="11641" spans="1:4" x14ac:dyDescent="0.25">
      <c r="A11641" t="s">
        <v>6284</v>
      </c>
      <c r="B11641" t="s">
        <v>6293</v>
      </c>
      <c r="C11641" t="s">
        <v>4725</v>
      </c>
      <c r="D11641">
        <v>776</v>
      </c>
    </row>
    <row r="11642" spans="1:4" x14ac:dyDescent="0.25">
      <c r="A11642" t="s">
        <v>6284</v>
      </c>
      <c r="B11642" t="s">
        <v>6293</v>
      </c>
      <c r="C11642" t="s">
        <v>1083</v>
      </c>
      <c r="D11642" t="b">
        <v>0</v>
      </c>
    </row>
    <row r="11643" spans="1:4" x14ac:dyDescent="0.25">
      <c r="A11643" t="s">
        <v>6284</v>
      </c>
      <c r="B11643" t="s">
        <v>6293</v>
      </c>
      <c r="C11643" t="s">
        <v>4726</v>
      </c>
      <c r="D11643" t="b">
        <v>1</v>
      </c>
    </row>
    <row r="11644" spans="1:4" x14ac:dyDescent="0.25">
      <c r="A11644" t="s">
        <v>6284</v>
      </c>
      <c r="B11644" t="s">
        <v>6293</v>
      </c>
      <c r="C11644" t="s">
        <v>4727</v>
      </c>
      <c r="D11644" t="b">
        <v>1</v>
      </c>
    </row>
    <row r="11645" spans="1:4" x14ac:dyDescent="0.25">
      <c r="A11645" t="s">
        <v>6284</v>
      </c>
      <c r="B11645" t="s">
        <v>6293</v>
      </c>
      <c r="C11645" t="s">
        <v>4728</v>
      </c>
      <c r="D11645" t="b">
        <v>0</v>
      </c>
    </row>
    <row r="11646" spans="1:4" x14ac:dyDescent="0.25">
      <c r="A11646" t="s">
        <v>6284</v>
      </c>
      <c r="B11646" t="s">
        <v>6293</v>
      </c>
      <c r="C11646" t="s">
        <v>2454</v>
      </c>
      <c r="D11646" t="b">
        <v>0</v>
      </c>
    </row>
    <row r="11647" spans="1:4" x14ac:dyDescent="0.25">
      <c r="A11647" t="s">
        <v>6284</v>
      </c>
      <c r="B11647" t="s">
        <v>6293</v>
      </c>
      <c r="C11647" t="s">
        <v>4729</v>
      </c>
      <c r="D11647">
        <v>3</v>
      </c>
    </row>
    <row r="11648" spans="1:4" x14ac:dyDescent="0.25">
      <c r="A11648" t="s">
        <v>6284</v>
      </c>
      <c r="B11648" t="s">
        <v>6293</v>
      </c>
      <c r="C11648" t="s">
        <v>4730</v>
      </c>
      <c r="D11648">
        <v>0</v>
      </c>
    </row>
    <row r="11649" spans="1:4" x14ac:dyDescent="0.25">
      <c r="A11649" t="s">
        <v>6284</v>
      </c>
      <c r="B11649" t="s">
        <v>6293</v>
      </c>
      <c r="C11649" t="s">
        <v>4731</v>
      </c>
      <c r="D11649">
        <v>0</v>
      </c>
    </row>
    <row r="11650" spans="1:4" x14ac:dyDescent="0.25">
      <c r="A11650" t="s">
        <v>6284</v>
      </c>
      <c r="B11650" t="s">
        <v>6293</v>
      </c>
      <c r="C11650" t="s">
        <v>1046</v>
      </c>
      <c r="D11650">
        <v>0</v>
      </c>
    </row>
    <row r="11651" spans="1:4" x14ac:dyDescent="0.25">
      <c r="A11651" t="s">
        <v>6284</v>
      </c>
      <c r="B11651" t="s">
        <v>6293</v>
      </c>
      <c r="C11651" t="s">
        <v>9</v>
      </c>
      <c r="D11651">
        <v>0</v>
      </c>
    </row>
    <row r="11652" spans="1:4" x14ac:dyDescent="0.25">
      <c r="A11652" t="s">
        <v>6284</v>
      </c>
      <c r="B11652" t="s">
        <v>6293</v>
      </c>
      <c r="C11652" t="s">
        <v>4733</v>
      </c>
      <c r="D11652">
        <v>0</v>
      </c>
    </row>
    <row r="11653" spans="1:4" x14ac:dyDescent="0.25">
      <c r="A11653" t="s">
        <v>6284</v>
      </c>
      <c r="B11653" t="s">
        <v>6293</v>
      </c>
      <c r="C11653" t="s">
        <v>4734</v>
      </c>
      <c r="D11653">
        <v>0</v>
      </c>
    </row>
    <row r="11654" spans="1:4" x14ac:dyDescent="0.25">
      <c r="A11654" t="s">
        <v>6284</v>
      </c>
      <c r="B11654" t="s">
        <v>6293</v>
      </c>
      <c r="C11654" t="s">
        <v>4735</v>
      </c>
      <c r="D11654">
        <v>0</v>
      </c>
    </row>
    <row r="11655" spans="1:4" x14ac:dyDescent="0.25">
      <c r="A11655" t="s">
        <v>6284</v>
      </c>
      <c r="B11655" t="s">
        <v>6293</v>
      </c>
      <c r="C11655" t="s">
        <v>1081</v>
      </c>
      <c r="D11655" t="s">
        <v>3111</v>
      </c>
    </row>
    <row r="11656" spans="1:4" x14ac:dyDescent="0.25">
      <c r="A11656" t="s">
        <v>6284</v>
      </c>
      <c r="B11656" t="s">
        <v>6294</v>
      </c>
      <c r="C11656" t="s">
        <v>4725</v>
      </c>
      <c r="D11656">
        <v>777</v>
      </c>
    </row>
    <row r="11657" spans="1:4" x14ac:dyDescent="0.25">
      <c r="A11657" t="s">
        <v>6284</v>
      </c>
      <c r="B11657" t="s">
        <v>6294</v>
      </c>
      <c r="C11657" t="s">
        <v>1083</v>
      </c>
      <c r="D11657" t="b">
        <v>0</v>
      </c>
    </row>
    <row r="11658" spans="1:4" x14ac:dyDescent="0.25">
      <c r="A11658" t="s">
        <v>6284</v>
      </c>
      <c r="B11658" t="s">
        <v>6294</v>
      </c>
      <c r="C11658" t="s">
        <v>4726</v>
      </c>
      <c r="D11658" t="b">
        <v>1</v>
      </c>
    </row>
    <row r="11659" spans="1:4" x14ac:dyDescent="0.25">
      <c r="A11659" t="s">
        <v>6284</v>
      </c>
      <c r="B11659" t="s">
        <v>6294</v>
      </c>
      <c r="C11659" t="s">
        <v>4727</v>
      </c>
      <c r="D11659" t="b">
        <v>1</v>
      </c>
    </row>
    <row r="11660" spans="1:4" x14ac:dyDescent="0.25">
      <c r="A11660" t="s">
        <v>6284</v>
      </c>
      <c r="B11660" t="s">
        <v>6294</v>
      </c>
      <c r="C11660" t="s">
        <v>4728</v>
      </c>
      <c r="D11660" t="b">
        <v>0</v>
      </c>
    </row>
    <row r="11661" spans="1:4" x14ac:dyDescent="0.25">
      <c r="A11661" t="s">
        <v>6284</v>
      </c>
      <c r="B11661" t="s">
        <v>6294</v>
      </c>
      <c r="C11661" t="s">
        <v>2454</v>
      </c>
      <c r="D11661" t="b">
        <v>0</v>
      </c>
    </row>
    <row r="11662" spans="1:4" x14ac:dyDescent="0.25">
      <c r="A11662" t="s">
        <v>6284</v>
      </c>
      <c r="B11662" t="s">
        <v>6294</v>
      </c>
      <c r="C11662" t="s">
        <v>4729</v>
      </c>
      <c r="D11662">
        <v>3</v>
      </c>
    </row>
    <row r="11663" spans="1:4" x14ac:dyDescent="0.25">
      <c r="A11663" t="s">
        <v>6284</v>
      </c>
      <c r="B11663" t="s">
        <v>6294</v>
      </c>
      <c r="C11663" t="s">
        <v>4730</v>
      </c>
      <c r="D11663">
        <v>0</v>
      </c>
    </row>
    <row r="11664" spans="1:4" x14ac:dyDescent="0.25">
      <c r="A11664" t="s">
        <v>6284</v>
      </c>
      <c r="B11664" t="s">
        <v>6294</v>
      </c>
      <c r="C11664" t="s">
        <v>4731</v>
      </c>
      <c r="D11664">
        <v>0</v>
      </c>
    </row>
    <row r="11665" spans="1:4" x14ac:dyDescent="0.25">
      <c r="A11665" t="s">
        <v>6284</v>
      </c>
      <c r="B11665" t="s">
        <v>6294</v>
      </c>
      <c r="C11665" t="s">
        <v>1046</v>
      </c>
      <c r="D11665">
        <v>0</v>
      </c>
    </row>
    <row r="11666" spans="1:4" x14ac:dyDescent="0.25">
      <c r="A11666" t="s">
        <v>6284</v>
      </c>
      <c r="B11666" t="s">
        <v>6294</v>
      </c>
      <c r="C11666" t="s">
        <v>9</v>
      </c>
      <c r="D11666">
        <v>0</v>
      </c>
    </row>
    <row r="11667" spans="1:4" x14ac:dyDescent="0.25">
      <c r="A11667" t="s">
        <v>6284</v>
      </c>
      <c r="B11667" t="s">
        <v>6294</v>
      </c>
      <c r="C11667" t="s">
        <v>4733</v>
      </c>
      <c r="D11667">
        <v>0</v>
      </c>
    </row>
    <row r="11668" spans="1:4" x14ac:dyDescent="0.25">
      <c r="A11668" t="s">
        <v>6284</v>
      </c>
      <c r="B11668" t="s">
        <v>6294</v>
      </c>
      <c r="C11668" t="s">
        <v>4734</v>
      </c>
      <c r="D11668">
        <v>0</v>
      </c>
    </row>
    <row r="11669" spans="1:4" x14ac:dyDescent="0.25">
      <c r="A11669" t="s">
        <v>6284</v>
      </c>
      <c r="B11669" t="s">
        <v>6294</v>
      </c>
      <c r="C11669" t="s">
        <v>4735</v>
      </c>
      <c r="D11669">
        <v>0</v>
      </c>
    </row>
    <row r="11670" spans="1:4" x14ac:dyDescent="0.25">
      <c r="A11670" t="s">
        <v>6284</v>
      </c>
      <c r="B11670" t="s">
        <v>6294</v>
      </c>
      <c r="C11670" t="s">
        <v>1081</v>
      </c>
      <c r="D11670" t="s">
        <v>3111</v>
      </c>
    </row>
    <row r="11671" spans="1:4" x14ac:dyDescent="0.25">
      <c r="A11671" t="s">
        <v>6284</v>
      </c>
      <c r="B11671" t="s">
        <v>6295</v>
      </c>
      <c r="C11671" t="s">
        <v>4725</v>
      </c>
      <c r="D11671">
        <v>778</v>
      </c>
    </row>
    <row r="11672" spans="1:4" x14ac:dyDescent="0.25">
      <c r="A11672" t="s">
        <v>6284</v>
      </c>
      <c r="B11672" t="s">
        <v>6295</v>
      </c>
      <c r="C11672" t="s">
        <v>1083</v>
      </c>
      <c r="D11672" t="b">
        <v>0</v>
      </c>
    </row>
    <row r="11673" spans="1:4" x14ac:dyDescent="0.25">
      <c r="A11673" t="s">
        <v>6284</v>
      </c>
      <c r="B11673" t="s">
        <v>6295</v>
      </c>
      <c r="C11673" t="s">
        <v>4726</v>
      </c>
      <c r="D11673" t="b">
        <v>1</v>
      </c>
    </row>
    <row r="11674" spans="1:4" x14ac:dyDescent="0.25">
      <c r="A11674" t="s">
        <v>6284</v>
      </c>
      <c r="B11674" t="s">
        <v>6295</v>
      </c>
      <c r="C11674" t="s">
        <v>4727</v>
      </c>
      <c r="D11674" t="b">
        <v>1</v>
      </c>
    </row>
    <row r="11675" spans="1:4" x14ac:dyDescent="0.25">
      <c r="A11675" t="s">
        <v>6284</v>
      </c>
      <c r="B11675" t="s">
        <v>6295</v>
      </c>
      <c r="C11675" t="s">
        <v>4728</v>
      </c>
      <c r="D11675" t="b">
        <v>0</v>
      </c>
    </row>
    <row r="11676" spans="1:4" x14ac:dyDescent="0.25">
      <c r="A11676" t="s">
        <v>6284</v>
      </c>
      <c r="B11676" t="s">
        <v>6295</v>
      </c>
      <c r="C11676" t="s">
        <v>2454</v>
      </c>
      <c r="D11676" t="b">
        <v>0</v>
      </c>
    </row>
    <row r="11677" spans="1:4" x14ac:dyDescent="0.25">
      <c r="A11677" t="s">
        <v>6284</v>
      </c>
      <c r="B11677" t="s">
        <v>6295</v>
      </c>
      <c r="C11677" t="s">
        <v>4729</v>
      </c>
      <c r="D11677">
        <v>3</v>
      </c>
    </row>
    <row r="11678" spans="1:4" x14ac:dyDescent="0.25">
      <c r="A11678" t="s">
        <v>6284</v>
      </c>
      <c r="B11678" t="s">
        <v>6295</v>
      </c>
      <c r="C11678" t="s">
        <v>4730</v>
      </c>
      <c r="D11678">
        <v>0</v>
      </c>
    </row>
    <row r="11679" spans="1:4" x14ac:dyDescent="0.25">
      <c r="A11679" t="s">
        <v>6284</v>
      </c>
      <c r="B11679" t="s">
        <v>6295</v>
      </c>
      <c r="C11679" t="s">
        <v>4731</v>
      </c>
      <c r="D11679">
        <v>0</v>
      </c>
    </row>
    <row r="11680" spans="1:4" x14ac:dyDescent="0.25">
      <c r="A11680" t="s">
        <v>6284</v>
      </c>
      <c r="B11680" t="s">
        <v>6295</v>
      </c>
      <c r="C11680" t="s">
        <v>1046</v>
      </c>
      <c r="D11680">
        <v>0</v>
      </c>
    </row>
    <row r="11681" spans="1:4" x14ac:dyDescent="0.25">
      <c r="A11681" t="s">
        <v>6284</v>
      </c>
      <c r="B11681" t="s">
        <v>6295</v>
      </c>
      <c r="C11681" t="s">
        <v>9</v>
      </c>
      <c r="D11681">
        <v>0</v>
      </c>
    </row>
    <row r="11682" spans="1:4" x14ac:dyDescent="0.25">
      <c r="A11682" t="s">
        <v>6284</v>
      </c>
      <c r="B11682" t="s">
        <v>6295</v>
      </c>
      <c r="C11682" t="s">
        <v>4733</v>
      </c>
      <c r="D11682">
        <v>0</v>
      </c>
    </row>
    <row r="11683" spans="1:4" x14ac:dyDescent="0.25">
      <c r="A11683" t="s">
        <v>6284</v>
      </c>
      <c r="B11683" t="s">
        <v>6295</v>
      </c>
      <c r="C11683" t="s">
        <v>4734</v>
      </c>
      <c r="D11683">
        <v>0</v>
      </c>
    </row>
    <row r="11684" spans="1:4" x14ac:dyDescent="0.25">
      <c r="A11684" t="s">
        <v>6284</v>
      </c>
      <c r="B11684" t="s">
        <v>6295</v>
      </c>
      <c r="C11684" t="s">
        <v>4735</v>
      </c>
      <c r="D11684">
        <v>0</v>
      </c>
    </row>
    <row r="11685" spans="1:4" x14ac:dyDescent="0.25">
      <c r="A11685" t="s">
        <v>6284</v>
      </c>
      <c r="B11685" t="s">
        <v>6295</v>
      </c>
      <c r="C11685" t="s">
        <v>1081</v>
      </c>
      <c r="D11685" t="s">
        <v>3111</v>
      </c>
    </row>
    <row r="11686" spans="1:4" x14ac:dyDescent="0.25">
      <c r="A11686" t="s">
        <v>6284</v>
      </c>
      <c r="B11686" t="s">
        <v>6296</v>
      </c>
      <c r="C11686" t="s">
        <v>4725</v>
      </c>
      <c r="D11686">
        <v>779</v>
      </c>
    </row>
    <row r="11687" spans="1:4" x14ac:dyDescent="0.25">
      <c r="A11687" t="s">
        <v>6284</v>
      </c>
      <c r="B11687" t="s">
        <v>6296</v>
      </c>
      <c r="C11687" t="s">
        <v>1083</v>
      </c>
      <c r="D11687" t="b">
        <v>0</v>
      </c>
    </row>
    <row r="11688" spans="1:4" x14ac:dyDescent="0.25">
      <c r="A11688" t="s">
        <v>6284</v>
      </c>
      <c r="B11688" t="s">
        <v>6296</v>
      </c>
      <c r="C11688" t="s">
        <v>4726</v>
      </c>
      <c r="D11688" t="b">
        <v>1</v>
      </c>
    </row>
    <row r="11689" spans="1:4" x14ac:dyDescent="0.25">
      <c r="A11689" t="s">
        <v>6284</v>
      </c>
      <c r="B11689" t="s">
        <v>6296</v>
      </c>
      <c r="C11689" t="s">
        <v>4727</v>
      </c>
      <c r="D11689" t="b">
        <v>1</v>
      </c>
    </row>
    <row r="11690" spans="1:4" x14ac:dyDescent="0.25">
      <c r="A11690" t="s">
        <v>6284</v>
      </c>
      <c r="B11690" t="s">
        <v>6296</v>
      </c>
      <c r="C11690" t="s">
        <v>4728</v>
      </c>
      <c r="D11690" t="b">
        <v>0</v>
      </c>
    </row>
    <row r="11691" spans="1:4" x14ac:dyDescent="0.25">
      <c r="A11691" t="s">
        <v>6284</v>
      </c>
      <c r="B11691" t="s">
        <v>6296</v>
      </c>
      <c r="C11691" t="s">
        <v>2454</v>
      </c>
      <c r="D11691" t="b">
        <v>0</v>
      </c>
    </row>
    <row r="11692" spans="1:4" x14ac:dyDescent="0.25">
      <c r="A11692" t="s">
        <v>6284</v>
      </c>
      <c r="B11692" t="s">
        <v>6296</v>
      </c>
      <c r="C11692" t="s">
        <v>4729</v>
      </c>
      <c r="D11692">
        <v>0</v>
      </c>
    </row>
    <row r="11693" spans="1:4" x14ac:dyDescent="0.25">
      <c r="A11693" t="s">
        <v>6284</v>
      </c>
      <c r="B11693" t="s">
        <v>6296</v>
      </c>
      <c r="C11693" t="s">
        <v>4730</v>
      </c>
      <c r="D11693">
        <v>0</v>
      </c>
    </row>
    <row r="11694" spans="1:4" x14ac:dyDescent="0.25">
      <c r="A11694" t="s">
        <v>6284</v>
      </c>
      <c r="B11694" t="s">
        <v>6296</v>
      </c>
      <c r="C11694" t="s">
        <v>4731</v>
      </c>
      <c r="D11694">
        <v>0</v>
      </c>
    </row>
    <row r="11695" spans="1:4" x14ac:dyDescent="0.25">
      <c r="A11695" t="s">
        <v>6284</v>
      </c>
      <c r="B11695" t="s">
        <v>6296</v>
      </c>
      <c r="C11695" t="s">
        <v>1046</v>
      </c>
      <c r="D11695">
        <v>0</v>
      </c>
    </row>
    <row r="11696" spans="1:4" x14ac:dyDescent="0.25">
      <c r="A11696" t="s">
        <v>6284</v>
      </c>
      <c r="B11696" t="s">
        <v>6296</v>
      </c>
      <c r="C11696" t="s">
        <v>9</v>
      </c>
      <c r="D11696">
        <v>0</v>
      </c>
    </row>
    <row r="11697" spans="1:4" x14ac:dyDescent="0.25">
      <c r="A11697" t="s">
        <v>6284</v>
      </c>
      <c r="B11697" t="s">
        <v>6296</v>
      </c>
      <c r="C11697" t="s">
        <v>4733</v>
      </c>
      <c r="D11697">
        <v>0</v>
      </c>
    </row>
    <row r="11698" spans="1:4" x14ac:dyDescent="0.25">
      <c r="A11698" t="s">
        <v>6284</v>
      </c>
      <c r="B11698" t="s">
        <v>6296</v>
      </c>
      <c r="C11698" t="s">
        <v>4734</v>
      </c>
      <c r="D11698">
        <v>0</v>
      </c>
    </row>
    <row r="11699" spans="1:4" x14ac:dyDescent="0.25">
      <c r="A11699" t="s">
        <v>6284</v>
      </c>
      <c r="B11699" t="s">
        <v>6296</v>
      </c>
      <c r="C11699" t="s">
        <v>4735</v>
      </c>
      <c r="D11699">
        <v>0</v>
      </c>
    </row>
    <row r="11700" spans="1:4" x14ac:dyDescent="0.25">
      <c r="A11700" t="s">
        <v>6284</v>
      </c>
      <c r="B11700" t="s">
        <v>6296</v>
      </c>
      <c r="C11700" t="s">
        <v>1081</v>
      </c>
      <c r="D11700" t="s">
        <v>3111</v>
      </c>
    </row>
    <row r="11701" spans="1:4" x14ac:dyDescent="0.25">
      <c r="A11701" t="s">
        <v>6284</v>
      </c>
      <c r="B11701" t="s">
        <v>2317</v>
      </c>
      <c r="C11701" t="s">
        <v>4725</v>
      </c>
      <c r="D11701">
        <v>780</v>
      </c>
    </row>
    <row r="11702" spans="1:4" x14ac:dyDescent="0.25">
      <c r="A11702" t="s">
        <v>6284</v>
      </c>
      <c r="B11702" t="s">
        <v>2317</v>
      </c>
      <c r="C11702" t="s">
        <v>1083</v>
      </c>
      <c r="D11702" t="b">
        <v>0</v>
      </c>
    </row>
    <row r="11703" spans="1:4" x14ac:dyDescent="0.25">
      <c r="A11703" t="s">
        <v>6284</v>
      </c>
      <c r="B11703" t="s">
        <v>2317</v>
      </c>
      <c r="C11703" t="s">
        <v>4726</v>
      </c>
      <c r="D11703" t="b">
        <v>1</v>
      </c>
    </row>
    <row r="11704" spans="1:4" x14ac:dyDescent="0.25">
      <c r="A11704" t="s">
        <v>6284</v>
      </c>
      <c r="B11704" t="s">
        <v>2317</v>
      </c>
      <c r="C11704" t="s">
        <v>4727</v>
      </c>
      <c r="D11704" t="b">
        <v>1</v>
      </c>
    </row>
    <row r="11705" spans="1:4" x14ac:dyDescent="0.25">
      <c r="A11705" t="s">
        <v>6284</v>
      </c>
      <c r="B11705" t="s">
        <v>2317</v>
      </c>
      <c r="C11705" t="s">
        <v>4728</v>
      </c>
      <c r="D11705" t="b">
        <v>0</v>
      </c>
    </row>
    <row r="11706" spans="1:4" x14ac:dyDescent="0.25">
      <c r="A11706" t="s">
        <v>6284</v>
      </c>
      <c r="B11706" t="s">
        <v>2317</v>
      </c>
      <c r="C11706" t="s">
        <v>2454</v>
      </c>
      <c r="D11706" t="b">
        <v>0</v>
      </c>
    </row>
    <row r="11707" spans="1:4" x14ac:dyDescent="0.25">
      <c r="A11707" t="s">
        <v>6284</v>
      </c>
      <c r="B11707" t="s">
        <v>2317</v>
      </c>
      <c r="C11707" t="s">
        <v>4729</v>
      </c>
      <c r="D11707">
        <v>0</v>
      </c>
    </row>
    <row r="11708" spans="1:4" x14ac:dyDescent="0.25">
      <c r="A11708" t="s">
        <v>6284</v>
      </c>
      <c r="B11708" t="s">
        <v>2317</v>
      </c>
      <c r="C11708" t="s">
        <v>4730</v>
      </c>
      <c r="D11708">
        <v>0</v>
      </c>
    </row>
    <row r="11709" spans="1:4" x14ac:dyDescent="0.25">
      <c r="A11709" t="s">
        <v>6284</v>
      </c>
      <c r="B11709" t="s">
        <v>2317</v>
      </c>
      <c r="C11709" t="s">
        <v>4731</v>
      </c>
      <c r="D11709">
        <v>0</v>
      </c>
    </row>
    <row r="11710" spans="1:4" x14ac:dyDescent="0.25">
      <c r="A11710" t="s">
        <v>6284</v>
      </c>
      <c r="B11710" t="s">
        <v>2317</v>
      </c>
      <c r="C11710" t="s">
        <v>1046</v>
      </c>
      <c r="D11710">
        <v>0</v>
      </c>
    </row>
    <row r="11711" spans="1:4" x14ac:dyDescent="0.25">
      <c r="A11711" t="s">
        <v>6284</v>
      </c>
      <c r="B11711" t="s">
        <v>2317</v>
      </c>
      <c r="C11711" t="s">
        <v>9</v>
      </c>
      <c r="D11711">
        <v>0</v>
      </c>
    </row>
    <row r="11712" spans="1:4" x14ac:dyDescent="0.25">
      <c r="A11712" t="s">
        <v>6284</v>
      </c>
      <c r="B11712" t="s">
        <v>2317</v>
      </c>
      <c r="C11712" t="s">
        <v>4733</v>
      </c>
      <c r="D11712">
        <v>0</v>
      </c>
    </row>
    <row r="11713" spans="1:4" x14ac:dyDescent="0.25">
      <c r="A11713" t="s">
        <v>6284</v>
      </c>
      <c r="B11713" t="s">
        <v>2317</v>
      </c>
      <c r="C11713" t="s">
        <v>4734</v>
      </c>
      <c r="D11713">
        <v>0</v>
      </c>
    </row>
    <row r="11714" spans="1:4" x14ac:dyDescent="0.25">
      <c r="A11714" t="s">
        <v>6284</v>
      </c>
      <c r="B11714" t="s">
        <v>2317</v>
      </c>
      <c r="C11714" t="s">
        <v>4735</v>
      </c>
      <c r="D11714">
        <v>0</v>
      </c>
    </row>
    <row r="11715" spans="1:4" x14ac:dyDescent="0.25">
      <c r="A11715" t="s">
        <v>6284</v>
      </c>
      <c r="B11715" t="s">
        <v>2317</v>
      </c>
      <c r="C11715" t="s">
        <v>1081</v>
      </c>
      <c r="D11715" t="s">
        <v>3111</v>
      </c>
    </row>
    <row r="11716" spans="1:4" x14ac:dyDescent="0.25">
      <c r="A11716" t="s">
        <v>6284</v>
      </c>
      <c r="B11716" t="s">
        <v>2318</v>
      </c>
      <c r="C11716" t="s">
        <v>4725</v>
      </c>
      <c r="D11716">
        <v>781</v>
      </c>
    </row>
    <row r="11717" spans="1:4" x14ac:dyDescent="0.25">
      <c r="A11717" t="s">
        <v>6284</v>
      </c>
      <c r="B11717" t="s">
        <v>2318</v>
      </c>
      <c r="C11717" t="s">
        <v>1083</v>
      </c>
      <c r="D11717" t="b">
        <v>0</v>
      </c>
    </row>
    <row r="11718" spans="1:4" x14ac:dyDescent="0.25">
      <c r="A11718" t="s">
        <v>6284</v>
      </c>
      <c r="B11718" t="s">
        <v>2318</v>
      </c>
      <c r="C11718" t="s">
        <v>4726</v>
      </c>
      <c r="D11718" t="b">
        <v>1</v>
      </c>
    </row>
    <row r="11719" spans="1:4" x14ac:dyDescent="0.25">
      <c r="A11719" t="s">
        <v>6284</v>
      </c>
      <c r="B11719" t="s">
        <v>2318</v>
      </c>
      <c r="C11719" t="s">
        <v>4727</v>
      </c>
      <c r="D11719" t="b">
        <v>1</v>
      </c>
    </row>
    <row r="11720" spans="1:4" x14ac:dyDescent="0.25">
      <c r="A11720" t="s">
        <v>6284</v>
      </c>
      <c r="B11720" t="s">
        <v>2318</v>
      </c>
      <c r="C11720" t="s">
        <v>4728</v>
      </c>
      <c r="D11720" t="b">
        <v>0</v>
      </c>
    </row>
    <row r="11721" spans="1:4" x14ac:dyDescent="0.25">
      <c r="A11721" t="s">
        <v>6284</v>
      </c>
      <c r="B11721" t="s">
        <v>2318</v>
      </c>
      <c r="C11721" t="s">
        <v>2454</v>
      </c>
      <c r="D11721" t="b">
        <v>0</v>
      </c>
    </row>
    <row r="11722" spans="1:4" x14ac:dyDescent="0.25">
      <c r="A11722" t="s">
        <v>6284</v>
      </c>
      <c r="B11722" t="s">
        <v>2318</v>
      </c>
      <c r="C11722" t="s">
        <v>4729</v>
      </c>
      <c r="D11722">
        <v>0</v>
      </c>
    </row>
    <row r="11723" spans="1:4" x14ac:dyDescent="0.25">
      <c r="A11723" t="s">
        <v>6284</v>
      </c>
      <c r="B11723" t="s">
        <v>2318</v>
      </c>
      <c r="C11723" t="s">
        <v>4730</v>
      </c>
      <c r="D11723">
        <v>0</v>
      </c>
    </row>
    <row r="11724" spans="1:4" x14ac:dyDescent="0.25">
      <c r="A11724" t="s">
        <v>6284</v>
      </c>
      <c r="B11724" t="s">
        <v>2318</v>
      </c>
      <c r="C11724" t="s">
        <v>4731</v>
      </c>
      <c r="D11724">
        <v>0</v>
      </c>
    </row>
    <row r="11725" spans="1:4" x14ac:dyDescent="0.25">
      <c r="A11725" t="s">
        <v>6284</v>
      </c>
      <c r="B11725" t="s">
        <v>2318</v>
      </c>
      <c r="C11725" t="s">
        <v>1046</v>
      </c>
      <c r="D11725">
        <v>0</v>
      </c>
    </row>
    <row r="11726" spans="1:4" x14ac:dyDescent="0.25">
      <c r="A11726" t="s">
        <v>6284</v>
      </c>
      <c r="B11726" t="s">
        <v>2318</v>
      </c>
      <c r="C11726" t="s">
        <v>9</v>
      </c>
      <c r="D11726">
        <v>0</v>
      </c>
    </row>
    <row r="11727" spans="1:4" x14ac:dyDescent="0.25">
      <c r="A11727" t="s">
        <v>6284</v>
      </c>
      <c r="B11727" t="s">
        <v>2318</v>
      </c>
      <c r="C11727" t="s">
        <v>4733</v>
      </c>
      <c r="D11727">
        <v>0</v>
      </c>
    </row>
    <row r="11728" spans="1:4" x14ac:dyDescent="0.25">
      <c r="A11728" t="s">
        <v>6284</v>
      </c>
      <c r="B11728" t="s">
        <v>2318</v>
      </c>
      <c r="C11728" t="s">
        <v>4734</v>
      </c>
      <c r="D11728">
        <v>0</v>
      </c>
    </row>
    <row r="11729" spans="1:4" x14ac:dyDescent="0.25">
      <c r="A11729" t="s">
        <v>6284</v>
      </c>
      <c r="B11729" t="s">
        <v>2318</v>
      </c>
      <c r="C11729" t="s">
        <v>4735</v>
      </c>
      <c r="D11729">
        <v>0</v>
      </c>
    </row>
    <row r="11730" spans="1:4" x14ac:dyDescent="0.25">
      <c r="A11730" t="s">
        <v>6284</v>
      </c>
      <c r="B11730" t="s">
        <v>2318</v>
      </c>
      <c r="C11730" t="s">
        <v>1081</v>
      </c>
      <c r="D11730" t="s">
        <v>3111</v>
      </c>
    </row>
    <row r="11731" spans="1:4" x14ac:dyDescent="0.25">
      <c r="A11731" t="s">
        <v>6284</v>
      </c>
      <c r="B11731" t="s">
        <v>2319</v>
      </c>
      <c r="C11731" t="s">
        <v>4725</v>
      </c>
      <c r="D11731">
        <v>782</v>
      </c>
    </row>
    <row r="11732" spans="1:4" x14ac:dyDescent="0.25">
      <c r="A11732" t="s">
        <v>6284</v>
      </c>
      <c r="B11732" t="s">
        <v>2319</v>
      </c>
      <c r="C11732" t="s">
        <v>1083</v>
      </c>
      <c r="D11732" t="b">
        <v>0</v>
      </c>
    </row>
    <row r="11733" spans="1:4" x14ac:dyDescent="0.25">
      <c r="A11733" t="s">
        <v>6284</v>
      </c>
      <c r="B11733" t="s">
        <v>2319</v>
      </c>
      <c r="C11733" t="s">
        <v>4726</v>
      </c>
      <c r="D11733" t="b">
        <v>1</v>
      </c>
    </row>
    <row r="11734" spans="1:4" x14ac:dyDescent="0.25">
      <c r="A11734" t="s">
        <v>6284</v>
      </c>
      <c r="B11734" t="s">
        <v>2319</v>
      </c>
      <c r="C11734" t="s">
        <v>4727</v>
      </c>
      <c r="D11734" t="b">
        <v>1</v>
      </c>
    </row>
    <row r="11735" spans="1:4" x14ac:dyDescent="0.25">
      <c r="A11735" t="s">
        <v>6284</v>
      </c>
      <c r="B11735" t="s">
        <v>2319</v>
      </c>
      <c r="C11735" t="s">
        <v>4728</v>
      </c>
      <c r="D11735" t="b">
        <v>0</v>
      </c>
    </row>
    <row r="11736" spans="1:4" x14ac:dyDescent="0.25">
      <c r="A11736" t="s">
        <v>6284</v>
      </c>
      <c r="B11736" t="s">
        <v>2319</v>
      </c>
      <c r="C11736" t="s">
        <v>2454</v>
      </c>
      <c r="D11736" t="b">
        <v>0</v>
      </c>
    </row>
    <row r="11737" spans="1:4" x14ac:dyDescent="0.25">
      <c r="A11737" t="s">
        <v>6284</v>
      </c>
      <c r="B11737" t="s">
        <v>2319</v>
      </c>
      <c r="C11737" t="s">
        <v>4729</v>
      </c>
      <c r="D11737">
        <v>0</v>
      </c>
    </row>
    <row r="11738" spans="1:4" x14ac:dyDescent="0.25">
      <c r="A11738" t="s">
        <v>6284</v>
      </c>
      <c r="B11738" t="s">
        <v>2319</v>
      </c>
      <c r="C11738" t="s">
        <v>4730</v>
      </c>
      <c r="D11738">
        <v>0</v>
      </c>
    </row>
    <row r="11739" spans="1:4" x14ac:dyDescent="0.25">
      <c r="A11739" t="s">
        <v>6284</v>
      </c>
      <c r="B11739" t="s">
        <v>2319</v>
      </c>
      <c r="C11739" t="s">
        <v>4731</v>
      </c>
      <c r="D11739">
        <v>0</v>
      </c>
    </row>
    <row r="11740" spans="1:4" x14ac:dyDescent="0.25">
      <c r="A11740" t="s">
        <v>6284</v>
      </c>
      <c r="B11740" t="s">
        <v>2319</v>
      </c>
      <c r="C11740" t="s">
        <v>1046</v>
      </c>
      <c r="D11740">
        <v>0</v>
      </c>
    </row>
    <row r="11741" spans="1:4" x14ac:dyDescent="0.25">
      <c r="A11741" t="s">
        <v>6284</v>
      </c>
      <c r="B11741" t="s">
        <v>2319</v>
      </c>
      <c r="C11741" t="s">
        <v>9</v>
      </c>
      <c r="D11741">
        <v>0</v>
      </c>
    </row>
    <row r="11742" spans="1:4" x14ac:dyDescent="0.25">
      <c r="A11742" t="s">
        <v>6284</v>
      </c>
      <c r="B11742" t="s">
        <v>2319</v>
      </c>
      <c r="C11742" t="s">
        <v>4733</v>
      </c>
      <c r="D11742">
        <v>0</v>
      </c>
    </row>
    <row r="11743" spans="1:4" x14ac:dyDescent="0.25">
      <c r="A11743" t="s">
        <v>6284</v>
      </c>
      <c r="B11743" t="s">
        <v>2319</v>
      </c>
      <c r="C11743" t="s">
        <v>4734</v>
      </c>
      <c r="D11743">
        <v>0</v>
      </c>
    </row>
    <row r="11744" spans="1:4" x14ac:dyDescent="0.25">
      <c r="A11744" t="s">
        <v>6284</v>
      </c>
      <c r="B11744" t="s">
        <v>2319</v>
      </c>
      <c r="C11744" t="s">
        <v>4735</v>
      </c>
      <c r="D11744">
        <v>0</v>
      </c>
    </row>
    <row r="11745" spans="1:4" x14ac:dyDescent="0.25">
      <c r="A11745" t="s">
        <v>6284</v>
      </c>
      <c r="B11745" t="s">
        <v>2319</v>
      </c>
      <c r="C11745" t="s">
        <v>1081</v>
      </c>
      <c r="D11745" t="s">
        <v>3111</v>
      </c>
    </row>
    <row r="11746" spans="1:4" x14ac:dyDescent="0.25">
      <c r="A11746" t="s">
        <v>6284</v>
      </c>
      <c r="B11746" t="s">
        <v>2320</v>
      </c>
      <c r="C11746" t="s">
        <v>4725</v>
      </c>
      <c r="D11746">
        <v>783</v>
      </c>
    </row>
    <row r="11747" spans="1:4" x14ac:dyDescent="0.25">
      <c r="A11747" t="s">
        <v>6284</v>
      </c>
      <c r="B11747" t="s">
        <v>2320</v>
      </c>
      <c r="C11747" t="s">
        <v>1083</v>
      </c>
      <c r="D11747" t="b">
        <v>0</v>
      </c>
    </row>
    <row r="11748" spans="1:4" x14ac:dyDescent="0.25">
      <c r="A11748" t="s">
        <v>6284</v>
      </c>
      <c r="B11748" t="s">
        <v>2320</v>
      </c>
      <c r="C11748" t="s">
        <v>4726</v>
      </c>
      <c r="D11748" t="b">
        <v>1</v>
      </c>
    </row>
    <row r="11749" spans="1:4" x14ac:dyDescent="0.25">
      <c r="A11749" t="s">
        <v>6284</v>
      </c>
      <c r="B11749" t="s">
        <v>2320</v>
      </c>
      <c r="C11749" t="s">
        <v>4727</v>
      </c>
      <c r="D11749" t="b">
        <v>1</v>
      </c>
    </row>
    <row r="11750" spans="1:4" x14ac:dyDescent="0.25">
      <c r="A11750" t="s">
        <v>6284</v>
      </c>
      <c r="B11750" t="s">
        <v>2320</v>
      </c>
      <c r="C11750" t="s">
        <v>4728</v>
      </c>
      <c r="D11750" t="b">
        <v>0</v>
      </c>
    </row>
    <row r="11751" spans="1:4" x14ac:dyDescent="0.25">
      <c r="A11751" t="s">
        <v>6284</v>
      </c>
      <c r="B11751" t="s">
        <v>2320</v>
      </c>
      <c r="C11751" t="s">
        <v>2454</v>
      </c>
      <c r="D11751" t="b">
        <v>0</v>
      </c>
    </row>
    <row r="11752" spans="1:4" x14ac:dyDescent="0.25">
      <c r="A11752" t="s">
        <v>6284</v>
      </c>
      <c r="B11752" t="s">
        <v>2320</v>
      </c>
      <c r="C11752" t="s">
        <v>4729</v>
      </c>
      <c r="D11752">
        <v>0</v>
      </c>
    </row>
    <row r="11753" spans="1:4" x14ac:dyDescent="0.25">
      <c r="A11753" t="s">
        <v>6284</v>
      </c>
      <c r="B11753" t="s">
        <v>2320</v>
      </c>
      <c r="C11753" t="s">
        <v>4730</v>
      </c>
      <c r="D11753">
        <v>0</v>
      </c>
    </row>
    <row r="11754" spans="1:4" x14ac:dyDescent="0.25">
      <c r="A11754" t="s">
        <v>6284</v>
      </c>
      <c r="B11754" t="s">
        <v>2320</v>
      </c>
      <c r="C11754" t="s">
        <v>4731</v>
      </c>
      <c r="D11754">
        <v>0</v>
      </c>
    </row>
    <row r="11755" spans="1:4" x14ac:dyDescent="0.25">
      <c r="A11755" t="s">
        <v>6284</v>
      </c>
      <c r="B11755" t="s">
        <v>2320</v>
      </c>
      <c r="C11755" t="s">
        <v>1046</v>
      </c>
      <c r="D11755">
        <v>0</v>
      </c>
    </row>
    <row r="11756" spans="1:4" x14ac:dyDescent="0.25">
      <c r="A11756" t="s">
        <v>6284</v>
      </c>
      <c r="B11756" t="s">
        <v>2320</v>
      </c>
      <c r="C11756" t="s">
        <v>9</v>
      </c>
      <c r="D11756">
        <v>0</v>
      </c>
    </row>
    <row r="11757" spans="1:4" x14ac:dyDescent="0.25">
      <c r="A11757" t="s">
        <v>6284</v>
      </c>
      <c r="B11757" t="s">
        <v>2320</v>
      </c>
      <c r="C11757" t="s">
        <v>4733</v>
      </c>
      <c r="D11757">
        <v>0</v>
      </c>
    </row>
    <row r="11758" spans="1:4" x14ac:dyDescent="0.25">
      <c r="A11758" t="s">
        <v>6284</v>
      </c>
      <c r="B11758" t="s">
        <v>2320</v>
      </c>
      <c r="C11758" t="s">
        <v>4734</v>
      </c>
      <c r="D11758">
        <v>0</v>
      </c>
    </row>
    <row r="11759" spans="1:4" x14ac:dyDescent="0.25">
      <c r="A11759" t="s">
        <v>6284</v>
      </c>
      <c r="B11759" t="s">
        <v>2320</v>
      </c>
      <c r="C11759" t="s">
        <v>4735</v>
      </c>
      <c r="D11759">
        <v>0</v>
      </c>
    </row>
    <row r="11760" spans="1:4" x14ac:dyDescent="0.25">
      <c r="A11760" t="s">
        <v>6284</v>
      </c>
      <c r="B11760" t="s">
        <v>2320</v>
      </c>
      <c r="C11760" t="s">
        <v>1081</v>
      </c>
      <c r="D11760" t="s">
        <v>3111</v>
      </c>
    </row>
    <row r="11761" spans="1:4" x14ac:dyDescent="0.25">
      <c r="A11761" t="s">
        <v>6284</v>
      </c>
      <c r="B11761" t="s">
        <v>2321</v>
      </c>
      <c r="C11761" t="s">
        <v>4725</v>
      </c>
      <c r="D11761">
        <v>784</v>
      </c>
    </row>
    <row r="11762" spans="1:4" x14ac:dyDescent="0.25">
      <c r="A11762" t="s">
        <v>6284</v>
      </c>
      <c r="B11762" t="s">
        <v>2321</v>
      </c>
      <c r="C11762" t="s">
        <v>1083</v>
      </c>
      <c r="D11762" t="b">
        <v>0</v>
      </c>
    </row>
    <row r="11763" spans="1:4" x14ac:dyDescent="0.25">
      <c r="A11763" t="s">
        <v>6284</v>
      </c>
      <c r="B11763" t="s">
        <v>2321</v>
      </c>
      <c r="C11763" t="s">
        <v>4726</v>
      </c>
      <c r="D11763" t="b">
        <v>1</v>
      </c>
    </row>
    <row r="11764" spans="1:4" x14ac:dyDescent="0.25">
      <c r="A11764" t="s">
        <v>6284</v>
      </c>
      <c r="B11764" t="s">
        <v>2321</v>
      </c>
      <c r="C11764" t="s">
        <v>4727</v>
      </c>
      <c r="D11764" t="b">
        <v>1</v>
      </c>
    </row>
    <row r="11765" spans="1:4" x14ac:dyDescent="0.25">
      <c r="A11765" t="s">
        <v>6284</v>
      </c>
      <c r="B11765" t="s">
        <v>2321</v>
      </c>
      <c r="C11765" t="s">
        <v>4728</v>
      </c>
      <c r="D11765" t="b">
        <v>0</v>
      </c>
    </row>
    <row r="11766" spans="1:4" x14ac:dyDescent="0.25">
      <c r="A11766" t="s">
        <v>6284</v>
      </c>
      <c r="B11766" t="s">
        <v>2321</v>
      </c>
      <c r="C11766" t="s">
        <v>2454</v>
      </c>
      <c r="D11766" t="b">
        <v>0</v>
      </c>
    </row>
    <row r="11767" spans="1:4" x14ac:dyDescent="0.25">
      <c r="A11767" t="s">
        <v>6284</v>
      </c>
      <c r="B11767" t="s">
        <v>2321</v>
      </c>
      <c r="C11767" t="s">
        <v>4729</v>
      </c>
      <c r="D11767">
        <v>0</v>
      </c>
    </row>
    <row r="11768" spans="1:4" x14ac:dyDescent="0.25">
      <c r="A11768" t="s">
        <v>6284</v>
      </c>
      <c r="B11768" t="s">
        <v>2321</v>
      </c>
      <c r="C11768" t="s">
        <v>4730</v>
      </c>
      <c r="D11768">
        <v>0</v>
      </c>
    </row>
    <row r="11769" spans="1:4" x14ac:dyDescent="0.25">
      <c r="A11769" t="s">
        <v>6284</v>
      </c>
      <c r="B11769" t="s">
        <v>2321</v>
      </c>
      <c r="C11769" t="s">
        <v>4731</v>
      </c>
      <c r="D11769">
        <v>0</v>
      </c>
    </row>
    <row r="11770" spans="1:4" x14ac:dyDescent="0.25">
      <c r="A11770" t="s">
        <v>6284</v>
      </c>
      <c r="B11770" t="s">
        <v>2321</v>
      </c>
      <c r="C11770" t="s">
        <v>1046</v>
      </c>
      <c r="D11770">
        <v>0</v>
      </c>
    </row>
    <row r="11771" spans="1:4" x14ac:dyDescent="0.25">
      <c r="A11771" t="s">
        <v>6284</v>
      </c>
      <c r="B11771" t="s">
        <v>2321</v>
      </c>
      <c r="C11771" t="s">
        <v>9</v>
      </c>
      <c r="D11771">
        <v>0</v>
      </c>
    </row>
    <row r="11772" spans="1:4" x14ac:dyDescent="0.25">
      <c r="A11772" t="s">
        <v>6284</v>
      </c>
      <c r="B11772" t="s">
        <v>2321</v>
      </c>
      <c r="C11772" t="s">
        <v>4733</v>
      </c>
      <c r="D11772">
        <v>0</v>
      </c>
    </row>
    <row r="11773" spans="1:4" x14ac:dyDescent="0.25">
      <c r="A11773" t="s">
        <v>6284</v>
      </c>
      <c r="B11773" t="s">
        <v>2321</v>
      </c>
      <c r="C11773" t="s">
        <v>4734</v>
      </c>
      <c r="D11773">
        <v>0</v>
      </c>
    </row>
    <row r="11774" spans="1:4" x14ac:dyDescent="0.25">
      <c r="A11774" t="s">
        <v>6284</v>
      </c>
      <c r="B11774" t="s">
        <v>2321</v>
      </c>
      <c r="C11774" t="s">
        <v>4735</v>
      </c>
      <c r="D11774">
        <v>0</v>
      </c>
    </row>
    <row r="11775" spans="1:4" x14ac:dyDescent="0.25">
      <c r="A11775" t="s">
        <v>6284</v>
      </c>
      <c r="B11775" t="s">
        <v>2321</v>
      </c>
      <c r="C11775" t="s">
        <v>1081</v>
      </c>
      <c r="D11775" t="s">
        <v>3111</v>
      </c>
    </row>
    <row r="11776" spans="1:4" x14ac:dyDescent="0.25">
      <c r="A11776" t="s">
        <v>6284</v>
      </c>
      <c r="B11776" t="s">
        <v>2322</v>
      </c>
      <c r="C11776" t="s">
        <v>4725</v>
      </c>
      <c r="D11776">
        <v>785</v>
      </c>
    </row>
    <row r="11777" spans="1:4" x14ac:dyDescent="0.25">
      <c r="A11777" t="s">
        <v>6284</v>
      </c>
      <c r="B11777" t="s">
        <v>2322</v>
      </c>
      <c r="C11777" t="s">
        <v>1083</v>
      </c>
      <c r="D11777" t="b">
        <v>0</v>
      </c>
    </row>
    <row r="11778" spans="1:4" x14ac:dyDescent="0.25">
      <c r="A11778" t="s">
        <v>6284</v>
      </c>
      <c r="B11778" t="s">
        <v>2322</v>
      </c>
      <c r="C11778" t="s">
        <v>4726</v>
      </c>
      <c r="D11778" t="b">
        <v>1</v>
      </c>
    </row>
    <row r="11779" spans="1:4" x14ac:dyDescent="0.25">
      <c r="A11779" t="s">
        <v>6284</v>
      </c>
      <c r="B11779" t="s">
        <v>2322</v>
      </c>
      <c r="C11779" t="s">
        <v>4727</v>
      </c>
      <c r="D11779" t="b">
        <v>1</v>
      </c>
    </row>
    <row r="11780" spans="1:4" x14ac:dyDescent="0.25">
      <c r="A11780" t="s">
        <v>6284</v>
      </c>
      <c r="B11780" t="s">
        <v>2322</v>
      </c>
      <c r="C11780" t="s">
        <v>4728</v>
      </c>
      <c r="D11780" t="b">
        <v>0</v>
      </c>
    </row>
    <row r="11781" spans="1:4" x14ac:dyDescent="0.25">
      <c r="A11781" t="s">
        <v>6284</v>
      </c>
      <c r="B11781" t="s">
        <v>2322</v>
      </c>
      <c r="C11781" t="s">
        <v>2454</v>
      </c>
      <c r="D11781" t="b">
        <v>0</v>
      </c>
    </row>
    <row r="11782" spans="1:4" x14ac:dyDescent="0.25">
      <c r="A11782" t="s">
        <v>6284</v>
      </c>
      <c r="B11782" t="s">
        <v>2322</v>
      </c>
      <c r="C11782" t="s">
        <v>4729</v>
      </c>
      <c r="D11782">
        <v>0</v>
      </c>
    </row>
    <row r="11783" spans="1:4" x14ac:dyDescent="0.25">
      <c r="A11783" t="s">
        <v>6284</v>
      </c>
      <c r="B11783" t="s">
        <v>2322</v>
      </c>
      <c r="C11783" t="s">
        <v>4730</v>
      </c>
      <c r="D11783">
        <v>0</v>
      </c>
    </row>
    <row r="11784" spans="1:4" x14ac:dyDescent="0.25">
      <c r="A11784" t="s">
        <v>6284</v>
      </c>
      <c r="B11784" t="s">
        <v>2322</v>
      </c>
      <c r="C11784" t="s">
        <v>4731</v>
      </c>
      <c r="D11784">
        <v>0</v>
      </c>
    </row>
    <row r="11785" spans="1:4" x14ac:dyDescent="0.25">
      <c r="A11785" t="s">
        <v>6284</v>
      </c>
      <c r="B11785" t="s">
        <v>2322</v>
      </c>
      <c r="C11785" t="s">
        <v>1046</v>
      </c>
      <c r="D11785">
        <v>0</v>
      </c>
    </row>
    <row r="11786" spans="1:4" x14ac:dyDescent="0.25">
      <c r="A11786" t="s">
        <v>6284</v>
      </c>
      <c r="B11786" t="s">
        <v>2322</v>
      </c>
      <c r="C11786" t="s">
        <v>9</v>
      </c>
      <c r="D11786">
        <v>0</v>
      </c>
    </row>
    <row r="11787" spans="1:4" x14ac:dyDescent="0.25">
      <c r="A11787" t="s">
        <v>6284</v>
      </c>
      <c r="B11787" t="s">
        <v>2322</v>
      </c>
      <c r="C11787" t="s">
        <v>4733</v>
      </c>
      <c r="D11787">
        <v>0</v>
      </c>
    </row>
    <row r="11788" spans="1:4" x14ac:dyDescent="0.25">
      <c r="A11788" t="s">
        <v>6284</v>
      </c>
      <c r="B11788" t="s">
        <v>2322</v>
      </c>
      <c r="C11788" t="s">
        <v>4734</v>
      </c>
      <c r="D11788">
        <v>0</v>
      </c>
    </row>
    <row r="11789" spans="1:4" x14ac:dyDescent="0.25">
      <c r="A11789" t="s">
        <v>6284</v>
      </c>
      <c r="B11789" t="s">
        <v>2322</v>
      </c>
      <c r="C11789" t="s">
        <v>4735</v>
      </c>
      <c r="D11789">
        <v>0</v>
      </c>
    </row>
    <row r="11790" spans="1:4" x14ac:dyDescent="0.25">
      <c r="A11790" t="s">
        <v>6284</v>
      </c>
      <c r="B11790" t="s">
        <v>2322</v>
      </c>
      <c r="C11790" t="s">
        <v>1081</v>
      </c>
      <c r="D11790" t="s">
        <v>3111</v>
      </c>
    </row>
    <row r="11791" spans="1:4" x14ac:dyDescent="0.25">
      <c r="A11791" t="s">
        <v>6284</v>
      </c>
      <c r="B11791" t="s">
        <v>2323</v>
      </c>
      <c r="C11791" t="s">
        <v>4725</v>
      </c>
      <c r="D11791">
        <v>786</v>
      </c>
    </row>
    <row r="11792" spans="1:4" x14ac:dyDescent="0.25">
      <c r="A11792" t="s">
        <v>6284</v>
      </c>
      <c r="B11792" t="s">
        <v>2323</v>
      </c>
      <c r="C11792" t="s">
        <v>1083</v>
      </c>
      <c r="D11792" t="b">
        <v>0</v>
      </c>
    </row>
    <row r="11793" spans="1:4" x14ac:dyDescent="0.25">
      <c r="A11793" t="s">
        <v>6284</v>
      </c>
      <c r="B11793" t="s">
        <v>2323</v>
      </c>
      <c r="C11793" t="s">
        <v>4726</v>
      </c>
      <c r="D11793" t="b">
        <v>1</v>
      </c>
    </row>
    <row r="11794" spans="1:4" x14ac:dyDescent="0.25">
      <c r="A11794" t="s">
        <v>6284</v>
      </c>
      <c r="B11794" t="s">
        <v>2323</v>
      </c>
      <c r="C11794" t="s">
        <v>4727</v>
      </c>
      <c r="D11794" t="b">
        <v>1</v>
      </c>
    </row>
    <row r="11795" spans="1:4" x14ac:dyDescent="0.25">
      <c r="A11795" t="s">
        <v>6284</v>
      </c>
      <c r="B11795" t="s">
        <v>2323</v>
      </c>
      <c r="C11795" t="s">
        <v>4728</v>
      </c>
      <c r="D11795" t="b">
        <v>0</v>
      </c>
    </row>
    <row r="11796" spans="1:4" x14ac:dyDescent="0.25">
      <c r="A11796" t="s">
        <v>6284</v>
      </c>
      <c r="B11796" t="s">
        <v>2323</v>
      </c>
      <c r="C11796" t="s">
        <v>2454</v>
      </c>
      <c r="D11796" t="b">
        <v>0</v>
      </c>
    </row>
    <row r="11797" spans="1:4" x14ac:dyDescent="0.25">
      <c r="A11797" t="s">
        <v>6284</v>
      </c>
      <c r="B11797" t="s">
        <v>2323</v>
      </c>
      <c r="C11797" t="s">
        <v>4729</v>
      </c>
      <c r="D11797">
        <v>0</v>
      </c>
    </row>
    <row r="11798" spans="1:4" x14ac:dyDescent="0.25">
      <c r="A11798" t="s">
        <v>6284</v>
      </c>
      <c r="B11798" t="s">
        <v>2323</v>
      </c>
      <c r="C11798" t="s">
        <v>4730</v>
      </c>
      <c r="D11798">
        <v>0</v>
      </c>
    </row>
    <row r="11799" spans="1:4" x14ac:dyDescent="0.25">
      <c r="A11799" t="s">
        <v>6284</v>
      </c>
      <c r="B11799" t="s">
        <v>2323</v>
      </c>
      <c r="C11799" t="s">
        <v>4731</v>
      </c>
      <c r="D11799">
        <v>0</v>
      </c>
    </row>
    <row r="11800" spans="1:4" x14ac:dyDescent="0.25">
      <c r="A11800" t="s">
        <v>6284</v>
      </c>
      <c r="B11800" t="s">
        <v>2323</v>
      </c>
      <c r="C11800" t="s">
        <v>1046</v>
      </c>
      <c r="D11800">
        <v>0</v>
      </c>
    </row>
    <row r="11801" spans="1:4" x14ac:dyDescent="0.25">
      <c r="A11801" t="s">
        <v>6284</v>
      </c>
      <c r="B11801" t="s">
        <v>2323</v>
      </c>
      <c r="C11801" t="s">
        <v>9</v>
      </c>
      <c r="D11801">
        <v>0</v>
      </c>
    </row>
    <row r="11802" spans="1:4" x14ac:dyDescent="0.25">
      <c r="A11802" t="s">
        <v>6284</v>
      </c>
      <c r="B11802" t="s">
        <v>2323</v>
      </c>
      <c r="C11802" t="s">
        <v>4733</v>
      </c>
      <c r="D11802">
        <v>0</v>
      </c>
    </row>
    <row r="11803" spans="1:4" x14ac:dyDescent="0.25">
      <c r="A11803" t="s">
        <v>6284</v>
      </c>
      <c r="B11803" t="s">
        <v>2323</v>
      </c>
      <c r="C11803" t="s">
        <v>4734</v>
      </c>
      <c r="D11803">
        <v>0</v>
      </c>
    </row>
    <row r="11804" spans="1:4" x14ac:dyDescent="0.25">
      <c r="A11804" t="s">
        <v>6284</v>
      </c>
      <c r="B11804" t="s">
        <v>2323</v>
      </c>
      <c r="C11804" t="s">
        <v>4735</v>
      </c>
      <c r="D11804">
        <v>0</v>
      </c>
    </row>
    <row r="11805" spans="1:4" x14ac:dyDescent="0.25">
      <c r="A11805" t="s">
        <v>6284</v>
      </c>
      <c r="B11805" t="s">
        <v>2323</v>
      </c>
      <c r="C11805" t="s">
        <v>1081</v>
      </c>
      <c r="D11805" t="s">
        <v>3111</v>
      </c>
    </row>
    <row r="11806" spans="1:4" x14ac:dyDescent="0.25">
      <c r="A11806" t="s">
        <v>6284</v>
      </c>
      <c r="B11806" t="s">
        <v>2324</v>
      </c>
      <c r="C11806" t="s">
        <v>4725</v>
      </c>
      <c r="D11806">
        <v>787</v>
      </c>
    </row>
    <row r="11807" spans="1:4" x14ac:dyDescent="0.25">
      <c r="A11807" t="s">
        <v>6284</v>
      </c>
      <c r="B11807" t="s">
        <v>2324</v>
      </c>
      <c r="C11807" t="s">
        <v>1083</v>
      </c>
      <c r="D11807" t="b">
        <v>0</v>
      </c>
    </row>
    <row r="11808" spans="1:4" x14ac:dyDescent="0.25">
      <c r="A11808" t="s">
        <v>6284</v>
      </c>
      <c r="B11808" t="s">
        <v>2324</v>
      </c>
      <c r="C11808" t="s">
        <v>4726</v>
      </c>
      <c r="D11808" t="b">
        <v>1</v>
      </c>
    </row>
    <row r="11809" spans="1:4" x14ac:dyDescent="0.25">
      <c r="A11809" t="s">
        <v>6284</v>
      </c>
      <c r="B11809" t="s">
        <v>2324</v>
      </c>
      <c r="C11809" t="s">
        <v>4727</v>
      </c>
      <c r="D11809" t="b">
        <v>1</v>
      </c>
    </row>
    <row r="11810" spans="1:4" x14ac:dyDescent="0.25">
      <c r="A11810" t="s">
        <v>6284</v>
      </c>
      <c r="B11810" t="s">
        <v>2324</v>
      </c>
      <c r="C11810" t="s">
        <v>4728</v>
      </c>
      <c r="D11810" t="b">
        <v>0</v>
      </c>
    </row>
    <row r="11811" spans="1:4" x14ac:dyDescent="0.25">
      <c r="A11811" t="s">
        <v>6284</v>
      </c>
      <c r="B11811" t="s">
        <v>2324</v>
      </c>
      <c r="C11811" t="s">
        <v>2454</v>
      </c>
      <c r="D11811" t="b">
        <v>0</v>
      </c>
    </row>
    <row r="11812" spans="1:4" x14ac:dyDescent="0.25">
      <c r="A11812" t="s">
        <v>6284</v>
      </c>
      <c r="B11812" t="s">
        <v>2324</v>
      </c>
      <c r="C11812" t="s">
        <v>4729</v>
      </c>
      <c r="D11812">
        <v>0</v>
      </c>
    </row>
    <row r="11813" spans="1:4" x14ac:dyDescent="0.25">
      <c r="A11813" t="s">
        <v>6284</v>
      </c>
      <c r="B11813" t="s">
        <v>2324</v>
      </c>
      <c r="C11813" t="s">
        <v>4730</v>
      </c>
      <c r="D11813">
        <v>0</v>
      </c>
    </row>
    <row r="11814" spans="1:4" x14ac:dyDescent="0.25">
      <c r="A11814" t="s">
        <v>6284</v>
      </c>
      <c r="B11814" t="s">
        <v>2324</v>
      </c>
      <c r="C11814" t="s">
        <v>4731</v>
      </c>
      <c r="D11814">
        <v>0</v>
      </c>
    </row>
    <row r="11815" spans="1:4" x14ac:dyDescent="0.25">
      <c r="A11815" t="s">
        <v>6284</v>
      </c>
      <c r="B11815" t="s">
        <v>2324</v>
      </c>
      <c r="C11815" t="s">
        <v>1046</v>
      </c>
      <c r="D11815">
        <v>0</v>
      </c>
    </row>
    <row r="11816" spans="1:4" x14ac:dyDescent="0.25">
      <c r="A11816" t="s">
        <v>6284</v>
      </c>
      <c r="B11816" t="s">
        <v>2324</v>
      </c>
      <c r="C11816" t="s">
        <v>9</v>
      </c>
      <c r="D11816">
        <v>0</v>
      </c>
    </row>
    <row r="11817" spans="1:4" x14ac:dyDescent="0.25">
      <c r="A11817" t="s">
        <v>6284</v>
      </c>
      <c r="B11817" t="s">
        <v>2324</v>
      </c>
      <c r="C11817" t="s">
        <v>4733</v>
      </c>
      <c r="D11817">
        <v>0</v>
      </c>
    </row>
    <row r="11818" spans="1:4" x14ac:dyDescent="0.25">
      <c r="A11818" t="s">
        <v>6284</v>
      </c>
      <c r="B11818" t="s">
        <v>2324</v>
      </c>
      <c r="C11818" t="s">
        <v>4734</v>
      </c>
      <c r="D11818">
        <v>0</v>
      </c>
    </row>
    <row r="11819" spans="1:4" x14ac:dyDescent="0.25">
      <c r="A11819" t="s">
        <v>6284</v>
      </c>
      <c r="B11819" t="s">
        <v>2324</v>
      </c>
      <c r="C11819" t="s">
        <v>4735</v>
      </c>
      <c r="D11819">
        <v>0</v>
      </c>
    </row>
    <row r="11820" spans="1:4" x14ac:dyDescent="0.25">
      <c r="A11820" t="s">
        <v>6284</v>
      </c>
      <c r="B11820" t="s">
        <v>2324</v>
      </c>
      <c r="C11820" t="s">
        <v>1081</v>
      </c>
      <c r="D11820" t="s">
        <v>3111</v>
      </c>
    </row>
    <row r="11821" spans="1:4" x14ac:dyDescent="0.25">
      <c r="A11821" t="s">
        <v>6284</v>
      </c>
      <c r="B11821" t="s">
        <v>2325</v>
      </c>
      <c r="C11821" t="s">
        <v>4725</v>
      </c>
      <c r="D11821">
        <v>788</v>
      </c>
    </row>
    <row r="11822" spans="1:4" x14ac:dyDescent="0.25">
      <c r="A11822" t="s">
        <v>6284</v>
      </c>
      <c r="B11822" t="s">
        <v>2325</v>
      </c>
      <c r="C11822" t="s">
        <v>1083</v>
      </c>
      <c r="D11822" t="b">
        <v>0</v>
      </c>
    </row>
    <row r="11823" spans="1:4" x14ac:dyDescent="0.25">
      <c r="A11823" t="s">
        <v>6284</v>
      </c>
      <c r="B11823" t="s">
        <v>2325</v>
      </c>
      <c r="C11823" t="s">
        <v>4726</v>
      </c>
      <c r="D11823" t="b">
        <v>1</v>
      </c>
    </row>
    <row r="11824" spans="1:4" x14ac:dyDescent="0.25">
      <c r="A11824" t="s">
        <v>6284</v>
      </c>
      <c r="B11824" t="s">
        <v>2325</v>
      </c>
      <c r="C11824" t="s">
        <v>4727</v>
      </c>
      <c r="D11824" t="b">
        <v>1</v>
      </c>
    </row>
    <row r="11825" spans="1:4" x14ac:dyDescent="0.25">
      <c r="A11825" t="s">
        <v>6284</v>
      </c>
      <c r="B11825" t="s">
        <v>2325</v>
      </c>
      <c r="C11825" t="s">
        <v>4728</v>
      </c>
      <c r="D11825" t="b">
        <v>0</v>
      </c>
    </row>
    <row r="11826" spans="1:4" x14ac:dyDescent="0.25">
      <c r="A11826" t="s">
        <v>6284</v>
      </c>
      <c r="B11826" t="s">
        <v>2325</v>
      </c>
      <c r="C11826" t="s">
        <v>2454</v>
      </c>
      <c r="D11826" t="b">
        <v>0</v>
      </c>
    </row>
    <row r="11827" spans="1:4" x14ac:dyDescent="0.25">
      <c r="A11827" t="s">
        <v>6284</v>
      </c>
      <c r="B11827" t="s">
        <v>2325</v>
      </c>
      <c r="C11827" t="s">
        <v>4729</v>
      </c>
      <c r="D11827">
        <v>0</v>
      </c>
    </row>
    <row r="11828" spans="1:4" x14ac:dyDescent="0.25">
      <c r="A11828" t="s">
        <v>6284</v>
      </c>
      <c r="B11828" t="s">
        <v>2325</v>
      </c>
      <c r="C11828" t="s">
        <v>4730</v>
      </c>
      <c r="D11828">
        <v>0</v>
      </c>
    </row>
    <row r="11829" spans="1:4" x14ac:dyDescent="0.25">
      <c r="A11829" t="s">
        <v>6284</v>
      </c>
      <c r="B11829" t="s">
        <v>2325</v>
      </c>
      <c r="C11829" t="s">
        <v>4731</v>
      </c>
      <c r="D11829">
        <v>0</v>
      </c>
    </row>
    <row r="11830" spans="1:4" x14ac:dyDescent="0.25">
      <c r="A11830" t="s">
        <v>6284</v>
      </c>
      <c r="B11830" t="s">
        <v>2325</v>
      </c>
      <c r="C11830" t="s">
        <v>1046</v>
      </c>
      <c r="D11830">
        <v>0</v>
      </c>
    </row>
    <row r="11831" spans="1:4" x14ac:dyDescent="0.25">
      <c r="A11831" t="s">
        <v>6284</v>
      </c>
      <c r="B11831" t="s">
        <v>2325</v>
      </c>
      <c r="C11831" t="s">
        <v>9</v>
      </c>
      <c r="D11831">
        <v>0</v>
      </c>
    </row>
    <row r="11832" spans="1:4" x14ac:dyDescent="0.25">
      <c r="A11832" t="s">
        <v>6284</v>
      </c>
      <c r="B11832" t="s">
        <v>2325</v>
      </c>
      <c r="C11832" t="s">
        <v>4733</v>
      </c>
      <c r="D11832">
        <v>0</v>
      </c>
    </row>
    <row r="11833" spans="1:4" x14ac:dyDescent="0.25">
      <c r="A11833" t="s">
        <v>6284</v>
      </c>
      <c r="B11833" t="s">
        <v>2325</v>
      </c>
      <c r="C11833" t="s">
        <v>4734</v>
      </c>
      <c r="D11833">
        <v>0</v>
      </c>
    </row>
    <row r="11834" spans="1:4" x14ac:dyDescent="0.25">
      <c r="A11834" t="s">
        <v>6284</v>
      </c>
      <c r="B11834" t="s">
        <v>2325</v>
      </c>
      <c r="C11834" t="s">
        <v>4735</v>
      </c>
      <c r="D11834">
        <v>0</v>
      </c>
    </row>
    <row r="11835" spans="1:4" x14ac:dyDescent="0.25">
      <c r="A11835" t="s">
        <v>6284</v>
      </c>
      <c r="B11835" t="s">
        <v>2325</v>
      </c>
      <c r="C11835" t="s">
        <v>1081</v>
      </c>
      <c r="D11835" t="s">
        <v>3111</v>
      </c>
    </row>
    <row r="11836" spans="1:4" x14ac:dyDescent="0.25">
      <c r="A11836" t="s">
        <v>6284</v>
      </c>
      <c r="B11836" t="s">
        <v>2326</v>
      </c>
      <c r="C11836" t="s">
        <v>4725</v>
      </c>
      <c r="D11836">
        <v>789</v>
      </c>
    </row>
    <row r="11837" spans="1:4" x14ac:dyDescent="0.25">
      <c r="A11837" t="s">
        <v>6284</v>
      </c>
      <c r="B11837" t="s">
        <v>2326</v>
      </c>
      <c r="C11837" t="s">
        <v>1083</v>
      </c>
      <c r="D11837" t="b">
        <v>0</v>
      </c>
    </row>
    <row r="11838" spans="1:4" x14ac:dyDescent="0.25">
      <c r="A11838" t="s">
        <v>6284</v>
      </c>
      <c r="B11838" t="s">
        <v>2326</v>
      </c>
      <c r="C11838" t="s">
        <v>4726</v>
      </c>
      <c r="D11838" t="b">
        <v>1</v>
      </c>
    </row>
    <row r="11839" spans="1:4" x14ac:dyDescent="0.25">
      <c r="A11839" t="s">
        <v>6284</v>
      </c>
      <c r="B11839" t="s">
        <v>2326</v>
      </c>
      <c r="C11839" t="s">
        <v>4727</v>
      </c>
      <c r="D11839" t="b">
        <v>1</v>
      </c>
    </row>
    <row r="11840" spans="1:4" x14ac:dyDescent="0.25">
      <c r="A11840" t="s">
        <v>6284</v>
      </c>
      <c r="B11840" t="s">
        <v>2326</v>
      </c>
      <c r="C11840" t="s">
        <v>4728</v>
      </c>
      <c r="D11840" t="b">
        <v>0</v>
      </c>
    </row>
    <row r="11841" spans="1:4" x14ac:dyDescent="0.25">
      <c r="A11841" t="s">
        <v>6284</v>
      </c>
      <c r="B11841" t="s">
        <v>2326</v>
      </c>
      <c r="C11841" t="s">
        <v>2454</v>
      </c>
      <c r="D11841" t="b">
        <v>0</v>
      </c>
    </row>
    <row r="11842" spans="1:4" x14ac:dyDescent="0.25">
      <c r="A11842" t="s">
        <v>6284</v>
      </c>
      <c r="B11842" t="s">
        <v>2326</v>
      </c>
      <c r="C11842" t="s">
        <v>4729</v>
      </c>
      <c r="D11842">
        <v>0</v>
      </c>
    </row>
    <row r="11843" spans="1:4" x14ac:dyDescent="0.25">
      <c r="A11843" t="s">
        <v>6284</v>
      </c>
      <c r="B11843" t="s">
        <v>2326</v>
      </c>
      <c r="C11843" t="s">
        <v>4730</v>
      </c>
      <c r="D11843">
        <v>0</v>
      </c>
    </row>
    <row r="11844" spans="1:4" x14ac:dyDescent="0.25">
      <c r="A11844" t="s">
        <v>6284</v>
      </c>
      <c r="B11844" t="s">
        <v>2326</v>
      </c>
      <c r="C11844" t="s">
        <v>4731</v>
      </c>
      <c r="D11844">
        <v>0</v>
      </c>
    </row>
    <row r="11845" spans="1:4" x14ac:dyDescent="0.25">
      <c r="A11845" t="s">
        <v>6284</v>
      </c>
      <c r="B11845" t="s">
        <v>2326</v>
      </c>
      <c r="C11845" t="s">
        <v>1046</v>
      </c>
      <c r="D11845">
        <v>0</v>
      </c>
    </row>
    <row r="11846" spans="1:4" x14ac:dyDescent="0.25">
      <c r="A11846" t="s">
        <v>6284</v>
      </c>
      <c r="B11846" t="s">
        <v>2326</v>
      </c>
      <c r="C11846" t="s">
        <v>9</v>
      </c>
      <c r="D11846">
        <v>0</v>
      </c>
    </row>
    <row r="11847" spans="1:4" x14ac:dyDescent="0.25">
      <c r="A11847" t="s">
        <v>6284</v>
      </c>
      <c r="B11847" t="s">
        <v>2326</v>
      </c>
      <c r="C11847" t="s">
        <v>4733</v>
      </c>
      <c r="D11847">
        <v>0</v>
      </c>
    </row>
    <row r="11848" spans="1:4" x14ac:dyDescent="0.25">
      <c r="A11848" t="s">
        <v>6284</v>
      </c>
      <c r="B11848" t="s">
        <v>2326</v>
      </c>
      <c r="C11848" t="s">
        <v>4734</v>
      </c>
      <c r="D11848">
        <v>0</v>
      </c>
    </row>
    <row r="11849" spans="1:4" x14ac:dyDescent="0.25">
      <c r="A11849" t="s">
        <v>6284</v>
      </c>
      <c r="B11849" t="s">
        <v>2326</v>
      </c>
      <c r="C11849" t="s">
        <v>4735</v>
      </c>
      <c r="D11849">
        <v>0</v>
      </c>
    </row>
    <row r="11850" spans="1:4" x14ac:dyDescent="0.25">
      <c r="A11850" t="s">
        <v>6284</v>
      </c>
      <c r="B11850" t="s">
        <v>2326</v>
      </c>
      <c r="C11850" t="s">
        <v>1081</v>
      </c>
      <c r="D11850" t="s">
        <v>3111</v>
      </c>
    </row>
    <row r="11851" spans="1:4" x14ac:dyDescent="0.25">
      <c r="A11851" t="s">
        <v>6284</v>
      </c>
      <c r="B11851" t="s">
        <v>2327</v>
      </c>
      <c r="C11851" t="s">
        <v>4725</v>
      </c>
      <c r="D11851">
        <v>790</v>
      </c>
    </row>
    <row r="11852" spans="1:4" x14ac:dyDescent="0.25">
      <c r="A11852" t="s">
        <v>6284</v>
      </c>
      <c r="B11852" t="s">
        <v>2327</v>
      </c>
      <c r="C11852" t="s">
        <v>1083</v>
      </c>
      <c r="D11852" t="b">
        <v>0</v>
      </c>
    </row>
    <row r="11853" spans="1:4" x14ac:dyDescent="0.25">
      <c r="A11853" t="s">
        <v>6284</v>
      </c>
      <c r="B11853" t="s">
        <v>2327</v>
      </c>
      <c r="C11853" t="s">
        <v>4726</v>
      </c>
      <c r="D11853" t="b">
        <v>1</v>
      </c>
    </row>
    <row r="11854" spans="1:4" x14ac:dyDescent="0.25">
      <c r="A11854" t="s">
        <v>6284</v>
      </c>
      <c r="B11854" t="s">
        <v>2327</v>
      </c>
      <c r="C11854" t="s">
        <v>4727</v>
      </c>
      <c r="D11854" t="b">
        <v>1</v>
      </c>
    </row>
    <row r="11855" spans="1:4" x14ac:dyDescent="0.25">
      <c r="A11855" t="s">
        <v>6284</v>
      </c>
      <c r="B11855" t="s">
        <v>2327</v>
      </c>
      <c r="C11855" t="s">
        <v>4728</v>
      </c>
      <c r="D11855" t="b">
        <v>0</v>
      </c>
    </row>
    <row r="11856" spans="1:4" x14ac:dyDescent="0.25">
      <c r="A11856" t="s">
        <v>6284</v>
      </c>
      <c r="B11856" t="s">
        <v>2327</v>
      </c>
      <c r="C11856" t="s">
        <v>2454</v>
      </c>
      <c r="D11856" t="b">
        <v>0</v>
      </c>
    </row>
    <row r="11857" spans="1:4" x14ac:dyDescent="0.25">
      <c r="A11857" t="s">
        <v>6284</v>
      </c>
      <c r="B11857" t="s">
        <v>2327</v>
      </c>
      <c r="C11857" t="s">
        <v>4729</v>
      </c>
      <c r="D11857">
        <v>0</v>
      </c>
    </row>
    <row r="11858" spans="1:4" x14ac:dyDescent="0.25">
      <c r="A11858" t="s">
        <v>6284</v>
      </c>
      <c r="B11858" t="s">
        <v>2327</v>
      </c>
      <c r="C11858" t="s">
        <v>4730</v>
      </c>
      <c r="D11858">
        <v>0</v>
      </c>
    </row>
    <row r="11859" spans="1:4" x14ac:dyDescent="0.25">
      <c r="A11859" t="s">
        <v>6284</v>
      </c>
      <c r="B11859" t="s">
        <v>2327</v>
      </c>
      <c r="C11859" t="s">
        <v>4731</v>
      </c>
      <c r="D11859">
        <v>0</v>
      </c>
    </row>
    <row r="11860" spans="1:4" x14ac:dyDescent="0.25">
      <c r="A11860" t="s">
        <v>6284</v>
      </c>
      <c r="B11860" t="s">
        <v>2327</v>
      </c>
      <c r="C11860" t="s">
        <v>1046</v>
      </c>
      <c r="D11860">
        <v>0</v>
      </c>
    </row>
    <row r="11861" spans="1:4" x14ac:dyDescent="0.25">
      <c r="A11861" t="s">
        <v>6284</v>
      </c>
      <c r="B11861" t="s">
        <v>2327</v>
      </c>
      <c r="C11861" t="s">
        <v>9</v>
      </c>
      <c r="D11861">
        <v>0</v>
      </c>
    </row>
    <row r="11862" spans="1:4" x14ac:dyDescent="0.25">
      <c r="A11862" t="s">
        <v>6284</v>
      </c>
      <c r="B11862" t="s">
        <v>2327</v>
      </c>
      <c r="C11862" t="s">
        <v>4733</v>
      </c>
      <c r="D11862">
        <v>0</v>
      </c>
    </row>
    <row r="11863" spans="1:4" x14ac:dyDescent="0.25">
      <c r="A11863" t="s">
        <v>6284</v>
      </c>
      <c r="B11863" t="s">
        <v>2327</v>
      </c>
      <c r="C11863" t="s">
        <v>4734</v>
      </c>
      <c r="D11863">
        <v>0</v>
      </c>
    </row>
    <row r="11864" spans="1:4" x14ac:dyDescent="0.25">
      <c r="A11864" t="s">
        <v>6284</v>
      </c>
      <c r="B11864" t="s">
        <v>2327</v>
      </c>
      <c r="C11864" t="s">
        <v>4735</v>
      </c>
      <c r="D11864">
        <v>0</v>
      </c>
    </row>
    <row r="11865" spans="1:4" x14ac:dyDescent="0.25">
      <c r="A11865" t="s">
        <v>6284</v>
      </c>
      <c r="B11865" t="s">
        <v>2327</v>
      </c>
      <c r="C11865" t="s">
        <v>1081</v>
      </c>
      <c r="D11865" t="s">
        <v>3111</v>
      </c>
    </row>
    <row r="11866" spans="1:4" x14ac:dyDescent="0.25">
      <c r="A11866" t="s">
        <v>6284</v>
      </c>
      <c r="B11866" t="s">
        <v>2328</v>
      </c>
      <c r="C11866" t="s">
        <v>4725</v>
      </c>
      <c r="D11866">
        <v>791</v>
      </c>
    </row>
    <row r="11867" spans="1:4" x14ac:dyDescent="0.25">
      <c r="A11867" t="s">
        <v>6284</v>
      </c>
      <c r="B11867" t="s">
        <v>2328</v>
      </c>
      <c r="C11867" t="s">
        <v>1083</v>
      </c>
      <c r="D11867" t="b">
        <v>0</v>
      </c>
    </row>
    <row r="11868" spans="1:4" x14ac:dyDescent="0.25">
      <c r="A11868" t="s">
        <v>6284</v>
      </c>
      <c r="B11868" t="s">
        <v>2328</v>
      </c>
      <c r="C11868" t="s">
        <v>4726</v>
      </c>
      <c r="D11868" t="b">
        <v>1</v>
      </c>
    </row>
    <row r="11869" spans="1:4" x14ac:dyDescent="0.25">
      <c r="A11869" t="s">
        <v>6284</v>
      </c>
      <c r="B11869" t="s">
        <v>2328</v>
      </c>
      <c r="C11869" t="s">
        <v>4727</v>
      </c>
      <c r="D11869" t="b">
        <v>1</v>
      </c>
    </row>
    <row r="11870" spans="1:4" x14ac:dyDescent="0.25">
      <c r="A11870" t="s">
        <v>6284</v>
      </c>
      <c r="B11870" t="s">
        <v>2328</v>
      </c>
      <c r="C11870" t="s">
        <v>4728</v>
      </c>
      <c r="D11870" t="b">
        <v>0</v>
      </c>
    </row>
    <row r="11871" spans="1:4" x14ac:dyDescent="0.25">
      <c r="A11871" t="s">
        <v>6284</v>
      </c>
      <c r="B11871" t="s">
        <v>2328</v>
      </c>
      <c r="C11871" t="s">
        <v>2454</v>
      </c>
      <c r="D11871" t="b">
        <v>0</v>
      </c>
    </row>
    <row r="11872" spans="1:4" x14ac:dyDescent="0.25">
      <c r="A11872" t="s">
        <v>6284</v>
      </c>
      <c r="B11872" t="s">
        <v>2328</v>
      </c>
      <c r="C11872" t="s">
        <v>4729</v>
      </c>
      <c r="D11872">
        <v>0</v>
      </c>
    </row>
    <row r="11873" spans="1:4" x14ac:dyDescent="0.25">
      <c r="A11873" t="s">
        <v>6284</v>
      </c>
      <c r="B11873" t="s">
        <v>2328</v>
      </c>
      <c r="C11873" t="s">
        <v>4730</v>
      </c>
      <c r="D11873">
        <v>0</v>
      </c>
    </row>
    <row r="11874" spans="1:4" x14ac:dyDescent="0.25">
      <c r="A11874" t="s">
        <v>6284</v>
      </c>
      <c r="B11874" t="s">
        <v>2328</v>
      </c>
      <c r="C11874" t="s">
        <v>4731</v>
      </c>
      <c r="D11874">
        <v>0</v>
      </c>
    </row>
    <row r="11875" spans="1:4" x14ac:dyDescent="0.25">
      <c r="A11875" t="s">
        <v>6284</v>
      </c>
      <c r="B11875" t="s">
        <v>2328</v>
      </c>
      <c r="C11875" t="s">
        <v>1046</v>
      </c>
      <c r="D11875">
        <v>0</v>
      </c>
    </row>
    <row r="11876" spans="1:4" x14ac:dyDescent="0.25">
      <c r="A11876" t="s">
        <v>6284</v>
      </c>
      <c r="B11876" t="s">
        <v>2328</v>
      </c>
      <c r="C11876" t="s">
        <v>9</v>
      </c>
      <c r="D11876">
        <v>0</v>
      </c>
    </row>
    <row r="11877" spans="1:4" x14ac:dyDescent="0.25">
      <c r="A11877" t="s">
        <v>6284</v>
      </c>
      <c r="B11877" t="s">
        <v>2328</v>
      </c>
      <c r="C11877" t="s">
        <v>4733</v>
      </c>
      <c r="D11877">
        <v>0</v>
      </c>
    </row>
    <row r="11878" spans="1:4" x14ac:dyDescent="0.25">
      <c r="A11878" t="s">
        <v>6284</v>
      </c>
      <c r="B11878" t="s">
        <v>2328</v>
      </c>
      <c r="C11878" t="s">
        <v>4734</v>
      </c>
      <c r="D11878">
        <v>0</v>
      </c>
    </row>
    <row r="11879" spans="1:4" x14ac:dyDescent="0.25">
      <c r="A11879" t="s">
        <v>6284</v>
      </c>
      <c r="B11879" t="s">
        <v>2328</v>
      </c>
      <c r="C11879" t="s">
        <v>4735</v>
      </c>
      <c r="D11879">
        <v>0</v>
      </c>
    </row>
    <row r="11880" spans="1:4" x14ac:dyDescent="0.25">
      <c r="A11880" t="s">
        <v>6284</v>
      </c>
      <c r="B11880" t="s">
        <v>2328</v>
      </c>
      <c r="C11880" t="s">
        <v>1081</v>
      </c>
      <c r="D11880" t="s">
        <v>3111</v>
      </c>
    </row>
    <row r="11881" spans="1:4" x14ac:dyDescent="0.25">
      <c r="A11881" t="s">
        <v>6284</v>
      </c>
      <c r="B11881" t="s">
        <v>2329</v>
      </c>
      <c r="C11881" t="s">
        <v>4725</v>
      </c>
      <c r="D11881">
        <v>792</v>
      </c>
    </row>
    <row r="11882" spans="1:4" x14ac:dyDescent="0.25">
      <c r="A11882" t="s">
        <v>6284</v>
      </c>
      <c r="B11882" t="s">
        <v>2329</v>
      </c>
      <c r="C11882" t="s">
        <v>1083</v>
      </c>
      <c r="D11882" t="b">
        <v>0</v>
      </c>
    </row>
    <row r="11883" spans="1:4" x14ac:dyDescent="0.25">
      <c r="A11883" t="s">
        <v>6284</v>
      </c>
      <c r="B11883" t="s">
        <v>2329</v>
      </c>
      <c r="C11883" t="s">
        <v>4726</v>
      </c>
      <c r="D11883" t="b">
        <v>1</v>
      </c>
    </row>
    <row r="11884" spans="1:4" x14ac:dyDescent="0.25">
      <c r="A11884" t="s">
        <v>6284</v>
      </c>
      <c r="B11884" t="s">
        <v>2329</v>
      </c>
      <c r="C11884" t="s">
        <v>4727</v>
      </c>
      <c r="D11884" t="b">
        <v>1</v>
      </c>
    </row>
    <row r="11885" spans="1:4" x14ac:dyDescent="0.25">
      <c r="A11885" t="s">
        <v>6284</v>
      </c>
      <c r="B11885" t="s">
        <v>2329</v>
      </c>
      <c r="C11885" t="s">
        <v>4728</v>
      </c>
      <c r="D11885" t="b">
        <v>0</v>
      </c>
    </row>
    <row r="11886" spans="1:4" x14ac:dyDescent="0.25">
      <c r="A11886" t="s">
        <v>6284</v>
      </c>
      <c r="B11886" t="s">
        <v>2329</v>
      </c>
      <c r="C11886" t="s">
        <v>2454</v>
      </c>
      <c r="D11886" t="b">
        <v>0</v>
      </c>
    </row>
    <row r="11887" spans="1:4" x14ac:dyDescent="0.25">
      <c r="A11887" t="s">
        <v>6284</v>
      </c>
      <c r="B11887" t="s">
        <v>2329</v>
      </c>
      <c r="C11887" t="s">
        <v>4729</v>
      </c>
      <c r="D11887">
        <v>0</v>
      </c>
    </row>
    <row r="11888" spans="1:4" x14ac:dyDescent="0.25">
      <c r="A11888" t="s">
        <v>6284</v>
      </c>
      <c r="B11888" t="s">
        <v>2329</v>
      </c>
      <c r="C11888" t="s">
        <v>4730</v>
      </c>
      <c r="D11888">
        <v>0</v>
      </c>
    </row>
    <row r="11889" spans="1:4" x14ac:dyDescent="0.25">
      <c r="A11889" t="s">
        <v>6284</v>
      </c>
      <c r="B11889" t="s">
        <v>2329</v>
      </c>
      <c r="C11889" t="s">
        <v>4731</v>
      </c>
      <c r="D11889">
        <v>0</v>
      </c>
    </row>
    <row r="11890" spans="1:4" x14ac:dyDescent="0.25">
      <c r="A11890" t="s">
        <v>6284</v>
      </c>
      <c r="B11890" t="s">
        <v>2329</v>
      </c>
      <c r="C11890" t="s">
        <v>1046</v>
      </c>
      <c r="D11890">
        <v>0</v>
      </c>
    </row>
    <row r="11891" spans="1:4" x14ac:dyDescent="0.25">
      <c r="A11891" t="s">
        <v>6284</v>
      </c>
      <c r="B11891" t="s">
        <v>2329</v>
      </c>
      <c r="C11891" t="s">
        <v>9</v>
      </c>
      <c r="D11891">
        <v>0</v>
      </c>
    </row>
    <row r="11892" spans="1:4" x14ac:dyDescent="0.25">
      <c r="A11892" t="s">
        <v>6284</v>
      </c>
      <c r="B11892" t="s">
        <v>2329</v>
      </c>
      <c r="C11892" t="s">
        <v>4733</v>
      </c>
      <c r="D11892">
        <v>0</v>
      </c>
    </row>
    <row r="11893" spans="1:4" x14ac:dyDescent="0.25">
      <c r="A11893" t="s">
        <v>6284</v>
      </c>
      <c r="B11893" t="s">
        <v>2329</v>
      </c>
      <c r="C11893" t="s">
        <v>4734</v>
      </c>
      <c r="D11893">
        <v>0</v>
      </c>
    </row>
    <row r="11894" spans="1:4" x14ac:dyDescent="0.25">
      <c r="A11894" t="s">
        <v>6284</v>
      </c>
      <c r="B11894" t="s">
        <v>2329</v>
      </c>
      <c r="C11894" t="s">
        <v>4735</v>
      </c>
      <c r="D11894">
        <v>0</v>
      </c>
    </row>
    <row r="11895" spans="1:4" x14ac:dyDescent="0.25">
      <c r="A11895" t="s">
        <v>6284</v>
      </c>
      <c r="B11895" t="s">
        <v>2329</v>
      </c>
      <c r="C11895" t="s">
        <v>1081</v>
      </c>
      <c r="D11895" t="s">
        <v>3111</v>
      </c>
    </row>
    <row r="11896" spans="1:4" x14ac:dyDescent="0.25">
      <c r="A11896" t="s">
        <v>6284</v>
      </c>
      <c r="B11896" t="s">
        <v>2330</v>
      </c>
      <c r="C11896" t="s">
        <v>4725</v>
      </c>
      <c r="D11896">
        <v>793</v>
      </c>
    </row>
    <row r="11897" spans="1:4" x14ac:dyDescent="0.25">
      <c r="A11897" t="s">
        <v>6284</v>
      </c>
      <c r="B11897" t="s">
        <v>2330</v>
      </c>
      <c r="C11897" t="s">
        <v>1083</v>
      </c>
      <c r="D11897" t="b">
        <v>0</v>
      </c>
    </row>
    <row r="11898" spans="1:4" x14ac:dyDescent="0.25">
      <c r="A11898" t="s">
        <v>6284</v>
      </c>
      <c r="B11898" t="s">
        <v>2330</v>
      </c>
      <c r="C11898" t="s">
        <v>4726</v>
      </c>
      <c r="D11898" t="b">
        <v>1</v>
      </c>
    </row>
    <row r="11899" spans="1:4" x14ac:dyDescent="0.25">
      <c r="A11899" t="s">
        <v>6284</v>
      </c>
      <c r="B11899" t="s">
        <v>2330</v>
      </c>
      <c r="C11899" t="s">
        <v>4727</v>
      </c>
      <c r="D11899" t="b">
        <v>1</v>
      </c>
    </row>
    <row r="11900" spans="1:4" x14ac:dyDescent="0.25">
      <c r="A11900" t="s">
        <v>6284</v>
      </c>
      <c r="B11900" t="s">
        <v>2330</v>
      </c>
      <c r="C11900" t="s">
        <v>4728</v>
      </c>
      <c r="D11900" t="b">
        <v>0</v>
      </c>
    </row>
    <row r="11901" spans="1:4" x14ac:dyDescent="0.25">
      <c r="A11901" t="s">
        <v>6284</v>
      </c>
      <c r="B11901" t="s">
        <v>2330</v>
      </c>
      <c r="C11901" t="s">
        <v>2454</v>
      </c>
      <c r="D11901" t="b">
        <v>0</v>
      </c>
    </row>
    <row r="11902" spans="1:4" x14ac:dyDescent="0.25">
      <c r="A11902" t="s">
        <v>6284</v>
      </c>
      <c r="B11902" t="s">
        <v>2330</v>
      </c>
      <c r="C11902" t="s">
        <v>4729</v>
      </c>
      <c r="D11902">
        <v>0</v>
      </c>
    </row>
    <row r="11903" spans="1:4" x14ac:dyDescent="0.25">
      <c r="A11903" t="s">
        <v>6284</v>
      </c>
      <c r="B11903" t="s">
        <v>2330</v>
      </c>
      <c r="C11903" t="s">
        <v>4730</v>
      </c>
      <c r="D11903">
        <v>0</v>
      </c>
    </row>
    <row r="11904" spans="1:4" x14ac:dyDescent="0.25">
      <c r="A11904" t="s">
        <v>6284</v>
      </c>
      <c r="B11904" t="s">
        <v>2330</v>
      </c>
      <c r="C11904" t="s">
        <v>4731</v>
      </c>
      <c r="D11904">
        <v>0</v>
      </c>
    </row>
    <row r="11905" spans="1:4" x14ac:dyDescent="0.25">
      <c r="A11905" t="s">
        <v>6284</v>
      </c>
      <c r="B11905" t="s">
        <v>2330</v>
      </c>
      <c r="C11905" t="s">
        <v>1046</v>
      </c>
      <c r="D11905">
        <v>0</v>
      </c>
    </row>
    <row r="11906" spans="1:4" x14ac:dyDescent="0.25">
      <c r="A11906" t="s">
        <v>6284</v>
      </c>
      <c r="B11906" t="s">
        <v>2330</v>
      </c>
      <c r="C11906" t="s">
        <v>9</v>
      </c>
      <c r="D11906">
        <v>0</v>
      </c>
    </row>
    <row r="11907" spans="1:4" x14ac:dyDescent="0.25">
      <c r="A11907" t="s">
        <v>6284</v>
      </c>
      <c r="B11907" t="s">
        <v>2330</v>
      </c>
      <c r="C11907" t="s">
        <v>4733</v>
      </c>
      <c r="D11907">
        <v>0</v>
      </c>
    </row>
    <row r="11908" spans="1:4" x14ac:dyDescent="0.25">
      <c r="A11908" t="s">
        <v>6284</v>
      </c>
      <c r="B11908" t="s">
        <v>2330</v>
      </c>
      <c r="C11908" t="s">
        <v>4734</v>
      </c>
      <c r="D11908">
        <v>0</v>
      </c>
    </row>
    <row r="11909" spans="1:4" x14ac:dyDescent="0.25">
      <c r="A11909" t="s">
        <v>6284</v>
      </c>
      <c r="B11909" t="s">
        <v>2330</v>
      </c>
      <c r="C11909" t="s">
        <v>4735</v>
      </c>
      <c r="D11909">
        <v>0</v>
      </c>
    </row>
    <row r="11910" spans="1:4" x14ac:dyDescent="0.25">
      <c r="A11910" t="s">
        <v>6284</v>
      </c>
      <c r="B11910" t="s">
        <v>2330</v>
      </c>
      <c r="C11910" t="s">
        <v>1081</v>
      </c>
      <c r="D11910" t="s">
        <v>3111</v>
      </c>
    </row>
    <row r="11911" spans="1:4" x14ac:dyDescent="0.25">
      <c r="A11911" t="s">
        <v>6284</v>
      </c>
      <c r="B11911" t="s">
        <v>2331</v>
      </c>
      <c r="C11911" t="s">
        <v>4725</v>
      </c>
      <c r="D11911">
        <v>794</v>
      </c>
    </row>
    <row r="11912" spans="1:4" x14ac:dyDescent="0.25">
      <c r="A11912" t="s">
        <v>6284</v>
      </c>
      <c r="B11912" t="s">
        <v>2331</v>
      </c>
      <c r="C11912" t="s">
        <v>1083</v>
      </c>
      <c r="D11912" t="b">
        <v>0</v>
      </c>
    </row>
    <row r="11913" spans="1:4" x14ac:dyDescent="0.25">
      <c r="A11913" t="s">
        <v>6284</v>
      </c>
      <c r="B11913" t="s">
        <v>2331</v>
      </c>
      <c r="C11913" t="s">
        <v>4726</v>
      </c>
      <c r="D11913" t="b">
        <v>1</v>
      </c>
    </row>
    <row r="11914" spans="1:4" x14ac:dyDescent="0.25">
      <c r="A11914" t="s">
        <v>6284</v>
      </c>
      <c r="B11914" t="s">
        <v>2331</v>
      </c>
      <c r="C11914" t="s">
        <v>4727</v>
      </c>
      <c r="D11914" t="b">
        <v>1</v>
      </c>
    </row>
    <row r="11915" spans="1:4" x14ac:dyDescent="0.25">
      <c r="A11915" t="s">
        <v>6284</v>
      </c>
      <c r="B11915" t="s">
        <v>2331</v>
      </c>
      <c r="C11915" t="s">
        <v>4728</v>
      </c>
      <c r="D11915" t="b">
        <v>0</v>
      </c>
    </row>
    <row r="11916" spans="1:4" x14ac:dyDescent="0.25">
      <c r="A11916" t="s">
        <v>6284</v>
      </c>
      <c r="B11916" t="s">
        <v>2331</v>
      </c>
      <c r="C11916" t="s">
        <v>2454</v>
      </c>
      <c r="D11916" t="b">
        <v>0</v>
      </c>
    </row>
    <row r="11917" spans="1:4" x14ac:dyDescent="0.25">
      <c r="A11917" t="s">
        <v>6284</v>
      </c>
      <c r="B11917" t="s">
        <v>2331</v>
      </c>
      <c r="C11917" t="s">
        <v>4729</v>
      </c>
      <c r="D11917">
        <v>0</v>
      </c>
    </row>
    <row r="11918" spans="1:4" x14ac:dyDescent="0.25">
      <c r="A11918" t="s">
        <v>6284</v>
      </c>
      <c r="B11918" t="s">
        <v>2331</v>
      </c>
      <c r="C11918" t="s">
        <v>4730</v>
      </c>
      <c r="D11918">
        <v>0</v>
      </c>
    </row>
    <row r="11919" spans="1:4" x14ac:dyDescent="0.25">
      <c r="A11919" t="s">
        <v>6284</v>
      </c>
      <c r="B11919" t="s">
        <v>2331</v>
      </c>
      <c r="C11919" t="s">
        <v>4731</v>
      </c>
      <c r="D11919">
        <v>0</v>
      </c>
    </row>
    <row r="11920" spans="1:4" x14ac:dyDescent="0.25">
      <c r="A11920" t="s">
        <v>6284</v>
      </c>
      <c r="B11920" t="s">
        <v>2331</v>
      </c>
      <c r="C11920" t="s">
        <v>1046</v>
      </c>
      <c r="D11920">
        <v>0</v>
      </c>
    </row>
    <row r="11921" spans="1:4" x14ac:dyDescent="0.25">
      <c r="A11921" t="s">
        <v>6284</v>
      </c>
      <c r="B11921" t="s">
        <v>2331</v>
      </c>
      <c r="C11921" t="s">
        <v>9</v>
      </c>
      <c r="D11921">
        <v>0</v>
      </c>
    </row>
    <row r="11922" spans="1:4" x14ac:dyDescent="0.25">
      <c r="A11922" t="s">
        <v>6284</v>
      </c>
      <c r="B11922" t="s">
        <v>2331</v>
      </c>
      <c r="C11922" t="s">
        <v>4733</v>
      </c>
      <c r="D11922">
        <v>0</v>
      </c>
    </row>
    <row r="11923" spans="1:4" x14ac:dyDescent="0.25">
      <c r="A11923" t="s">
        <v>6284</v>
      </c>
      <c r="B11923" t="s">
        <v>2331</v>
      </c>
      <c r="C11923" t="s">
        <v>4734</v>
      </c>
      <c r="D11923">
        <v>0</v>
      </c>
    </row>
    <row r="11924" spans="1:4" x14ac:dyDescent="0.25">
      <c r="A11924" t="s">
        <v>6284</v>
      </c>
      <c r="B11924" t="s">
        <v>2331</v>
      </c>
      <c r="C11924" t="s">
        <v>4735</v>
      </c>
      <c r="D11924">
        <v>0</v>
      </c>
    </row>
    <row r="11925" spans="1:4" x14ac:dyDescent="0.25">
      <c r="A11925" t="s">
        <v>6284</v>
      </c>
      <c r="B11925" t="s">
        <v>2331</v>
      </c>
      <c r="C11925" t="s">
        <v>1081</v>
      </c>
      <c r="D11925" t="s">
        <v>3111</v>
      </c>
    </row>
    <row r="11926" spans="1:4" x14ac:dyDescent="0.25">
      <c r="A11926" t="s">
        <v>6284</v>
      </c>
      <c r="B11926" t="s">
        <v>2332</v>
      </c>
      <c r="C11926" t="s">
        <v>4725</v>
      </c>
      <c r="D11926">
        <v>795</v>
      </c>
    </row>
    <row r="11927" spans="1:4" x14ac:dyDescent="0.25">
      <c r="A11927" t="s">
        <v>6284</v>
      </c>
      <c r="B11927" t="s">
        <v>2332</v>
      </c>
      <c r="C11927" t="s">
        <v>1083</v>
      </c>
      <c r="D11927" t="b">
        <v>0</v>
      </c>
    </row>
    <row r="11928" spans="1:4" x14ac:dyDescent="0.25">
      <c r="A11928" t="s">
        <v>6284</v>
      </c>
      <c r="B11928" t="s">
        <v>2332</v>
      </c>
      <c r="C11928" t="s">
        <v>4726</v>
      </c>
      <c r="D11928" t="b">
        <v>1</v>
      </c>
    </row>
    <row r="11929" spans="1:4" x14ac:dyDescent="0.25">
      <c r="A11929" t="s">
        <v>6284</v>
      </c>
      <c r="B11929" t="s">
        <v>2332</v>
      </c>
      <c r="C11929" t="s">
        <v>4727</v>
      </c>
      <c r="D11929" t="b">
        <v>1</v>
      </c>
    </row>
    <row r="11930" spans="1:4" x14ac:dyDescent="0.25">
      <c r="A11930" t="s">
        <v>6284</v>
      </c>
      <c r="B11930" t="s">
        <v>2332</v>
      </c>
      <c r="C11930" t="s">
        <v>4728</v>
      </c>
      <c r="D11930" t="b">
        <v>0</v>
      </c>
    </row>
    <row r="11931" spans="1:4" x14ac:dyDescent="0.25">
      <c r="A11931" t="s">
        <v>6284</v>
      </c>
      <c r="B11931" t="s">
        <v>2332</v>
      </c>
      <c r="C11931" t="s">
        <v>2454</v>
      </c>
      <c r="D11931" t="b">
        <v>0</v>
      </c>
    </row>
    <row r="11932" spans="1:4" x14ac:dyDescent="0.25">
      <c r="A11932" t="s">
        <v>6284</v>
      </c>
      <c r="B11932" t="s">
        <v>2332</v>
      </c>
      <c r="C11932" t="s">
        <v>4729</v>
      </c>
      <c r="D11932">
        <v>0</v>
      </c>
    </row>
    <row r="11933" spans="1:4" x14ac:dyDescent="0.25">
      <c r="A11933" t="s">
        <v>6284</v>
      </c>
      <c r="B11933" t="s">
        <v>2332</v>
      </c>
      <c r="C11933" t="s">
        <v>4730</v>
      </c>
      <c r="D11933">
        <v>0</v>
      </c>
    </row>
    <row r="11934" spans="1:4" x14ac:dyDescent="0.25">
      <c r="A11934" t="s">
        <v>6284</v>
      </c>
      <c r="B11934" t="s">
        <v>2332</v>
      </c>
      <c r="C11934" t="s">
        <v>4731</v>
      </c>
      <c r="D11934">
        <v>0</v>
      </c>
    </row>
    <row r="11935" spans="1:4" x14ac:dyDescent="0.25">
      <c r="A11935" t="s">
        <v>6284</v>
      </c>
      <c r="B11935" t="s">
        <v>2332</v>
      </c>
      <c r="C11935" t="s">
        <v>1046</v>
      </c>
      <c r="D11935">
        <v>0</v>
      </c>
    </row>
    <row r="11936" spans="1:4" x14ac:dyDescent="0.25">
      <c r="A11936" t="s">
        <v>6284</v>
      </c>
      <c r="B11936" t="s">
        <v>2332</v>
      </c>
      <c r="C11936" t="s">
        <v>9</v>
      </c>
      <c r="D11936">
        <v>0</v>
      </c>
    </row>
    <row r="11937" spans="1:4" x14ac:dyDescent="0.25">
      <c r="A11937" t="s">
        <v>6284</v>
      </c>
      <c r="B11937" t="s">
        <v>2332</v>
      </c>
      <c r="C11937" t="s">
        <v>4733</v>
      </c>
      <c r="D11937">
        <v>0</v>
      </c>
    </row>
    <row r="11938" spans="1:4" x14ac:dyDescent="0.25">
      <c r="A11938" t="s">
        <v>6284</v>
      </c>
      <c r="B11938" t="s">
        <v>2332</v>
      </c>
      <c r="C11938" t="s">
        <v>4734</v>
      </c>
      <c r="D11938">
        <v>0</v>
      </c>
    </row>
    <row r="11939" spans="1:4" x14ac:dyDescent="0.25">
      <c r="A11939" t="s">
        <v>6284</v>
      </c>
      <c r="B11939" t="s">
        <v>2332</v>
      </c>
      <c r="C11939" t="s">
        <v>4735</v>
      </c>
      <c r="D11939">
        <v>0</v>
      </c>
    </row>
    <row r="11940" spans="1:4" x14ac:dyDescent="0.25">
      <c r="A11940" t="s">
        <v>6284</v>
      </c>
      <c r="B11940" t="s">
        <v>2332</v>
      </c>
      <c r="C11940" t="s">
        <v>1081</v>
      </c>
      <c r="D11940" t="s">
        <v>3111</v>
      </c>
    </row>
    <row r="11941" spans="1:4" x14ac:dyDescent="0.25">
      <c r="A11941" t="s">
        <v>6284</v>
      </c>
      <c r="B11941" t="s">
        <v>2333</v>
      </c>
      <c r="C11941" t="s">
        <v>4725</v>
      </c>
      <c r="D11941">
        <v>796</v>
      </c>
    </row>
    <row r="11942" spans="1:4" x14ac:dyDescent="0.25">
      <c r="A11942" t="s">
        <v>6284</v>
      </c>
      <c r="B11942" t="s">
        <v>2333</v>
      </c>
      <c r="C11942" t="s">
        <v>1083</v>
      </c>
      <c r="D11942" t="b">
        <v>0</v>
      </c>
    </row>
    <row r="11943" spans="1:4" x14ac:dyDescent="0.25">
      <c r="A11943" t="s">
        <v>6284</v>
      </c>
      <c r="B11943" t="s">
        <v>2333</v>
      </c>
      <c r="C11943" t="s">
        <v>4726</v>
      </c>
      <c r="D11943" t="b">
        <v>1</v>
      </c>
    </row>
    <row r="11944" spans="1:4" x14ac:dyDescent="0.25">
      <c r="A11944" t="s">
        <v>6284</v>
      </c>
      <c r="B11944" t="s">
        <v>2333</v>
      </c>
      <c r="C11944" t="s">
        <v>4727</v>
      </c>
      <c r="D11944" t="b">
        <v>1</v>
      </c>
    </row>
    <row r="11945" spans="1:4" x14ac:dyDescent="0.25">
      <c r="A11945" t="s">
        <v>6284</v>
      </c>
      <c r="B11945" t="s">
        <v>2333</v>
      </c>
      <c r="C11945" t="s">
        <v>4728</v>
      </c>
      <c r="D11945" t="b">
        <v>0</v>
      </c>
    </row>
    <row r="11946" spans="1:4" x14ac:dyDescent="0.25">
      <c r="A11946" t="s">
        <v>6284</v>
      </c>
      <c r="B11946" t="s">
        <v>2333</v>
      </c>
      <c r="C11946" t="s">
        <v>2454</v>
      </c>
      <c r="D11946" t="b">
        <v>0</v>
      </c>
    </row>
    <row r="11947" spans="1:4" x14ac:dyDescent="0.25">
      <c r="A11947" t="s">
        <v>6284</v>
      </c>
      <c r="B11947" t="s">
        <v>2333</v>
      </c>
      <c r="C11947" t="s">
        <v>4729</v>
      </c>
      <c r="D11947">
        <v>0</v>
      </c>
    </row>
    <row r="11948" spans="1:4" x14ac:dyDescent="0.25">
      <c r="A11948" t="s">
        <v>6284</v>
      </c>
      <c r="B11948" t="s">
        <v>2333</v>
      </c>
      <c r="C11948" t="s">
        <v>4730</v>
      </c>
      <c r="D11948">
        <v>0</v>
      </c>
    </row>
    <row r="11949" spans="1:4" x14ac:dyDescent="0.25">
      <c r="A11949" t="s">
        <v>6284</v>
      </c>
      <c r="B11949" t="s">
        <v>2333</v>
      </c>
      <c r="C11949" t="s">
        <v>4731</v>
      </c>
      <c r="D11949">
        <v>0</v>
      </c>
    </row>
    <row r="11950" spans="1:4" x14ac:dyDescent="0.25">
      <c r="A11950" t="s">
        <v>6284</v>
      </c>
      <c r="B11950" t="s">
        <v>2333</v>
      </c>
      <c r="C11950" t="s">
        <v>1046</v>
      </c>
      <c r="D11950">
        <v>0</v>
      </c>
    </row>
    <row r="11951" spans="1:4" x14ac:dyDescent="0.25">
      <c r="A11951" t="s">
        <v>6284</v>
      </c>
      <c r="B11951" t="s">
        <v>2333</v>
      </c>
      <c r="C11951" t="s">
        <v>9</v>
      </c>
      <c r="D11951">
        <v>0</v>
      </c>
    </row>
    <row r="11952" spans="1:4" x14ac:dyDescent="0.25">
      <c r="A11952" t="s">
        <v>6284</v>
      </c>
      <c r="B11952" t="s">
        <v>2333</v>
      </c>
      <c r="C11952" t="s">
        <v>4733</v>
      </c>
      <c r="D11952">
        <v>0</v>
      </c>
    </row>
    <row r="11953" spans="1:4" x14ac:dyDescent="0.25">
      <c r="A11953" t="s">
        <v>6284</v>
      </c>
      <c r="B11953" t="s">
        <v>2333</v>
      </c>
      <c r="C11953" t="s">
        <v>4734</v>
      </c>
      <c r="D11953">
        <v>0</v>
      </c>
    </row>
    <row r="11954" spans="1:4" x14ac:dyDescent="0.25">
      <c r="A11954" t="s">
        <v>6284</v>
      </c>
      <c r="B11954" t="s">
        <v>2333</v>
      </c>
      <c r="C11954" t="s">
        <v>4735</v>
      </c>
      <c r="D11954">
        <v>0</v>
      </c>
    </row>
    <row r="11955" spans="1:4" x14ac:dyDescent="0.25">
      <c r="A11955" t="s">
        <v>6284</v>
      </c>
      <c r="B11955" t="s">
        <v>2333</v>
      </c>
      <c r="C11955" t="s">
        <v>1081</v>
      </c>
      <c r="D11955" t="s">
        <v>3111</v>
      </c>
    </row>
    <row r="11956" spans="1:4" x14ac:dyDescent="0.25">
      <c r="A11956" t="s">
        <v>6284</v>
      </c>
      <c r="B11956" t="s">
        <v>2334</v>
      </c>
      <c r="C11956" t="s">
        <v>4725</v>
      </c>
      <c r="D11956">
        <v>797</v>
      </c>
    </row>
    <row r="11957" spans="1:4" x14ac:dyDescent="0.25">
      <c r="A11957" t="s">
        <v>6284</v>
      </c>
      <c r="B11957" t="s">
        <v>2334</v>
      </c>
      <c r="C11957" t="s">
        <v>1083</v>
      </c>
      <c r="D11957" t="b">
        <v>0</v>
      </c>
    </row>
    <row r="11958" spans="1:4" x14ac:dyDescent="0.25">
      <c r="A11958" t="s">
        <v>6284</v>
      </c>
      <c r="B11958" t="s">
        <v>2334</v>
      </c>
      <c r="C11958" t="s">
        <v>4726</v>
      </c>
      <c r="D11958" t="b">
        <v>1</v>
      </c>
    </row>
    <row r="11959" spans="1:4" x14ac:dyDescent="0.25">
      <c r="A11959" t="s">
        <v>6284</v>
      </c>
      <c r="B11959" t="s">
        <v>2334</v>
      </c>
      <c r="C11959" t="s">
        <v>4727</v>
      </c>
      <c r="D11959" t="b">
        <v>1</v>
      </c>
    </row>
    <row r="11960" spans="1:4" x14ac:dyDescent="0.25">
      <c r="A11960" t="s">
        <v>6284</v>
      </c>
      <c r="B11960" t="s">
        <v>2334</v>
      </c>
      <c r="C11960" t="s">
        <v>4728</v>
      </c>
      <c r="D11960" t="b">
        <v>0</v>
      </c>
    </row>
    <row r="11961" spans="1:4" x14ac:dyDescent="0.25">
      <c r="A11961" t="s">
        <v>6284</v>
      </c>
      <c r="B11961" t="s">
        <v>2334</v>
      </c>
      <c r="C11961" t="s">
        <v>2454</v>
      </c>
      <c r="D11961" t="b">
        <v>0</v>
      </c>
    </row>
    <row r="11962" spans="1:4" x14ac:dyDescent="0.25">
      <c r="A11962" t="s">
        <v>6284</v>
      </c>
      <c r="B11962" t="s">
        <v>2334</v>
      </c>
      <c r="C11962" t="s">
        <v>4729</v>
      </c>
      <c r="D11962">
        <v>0</v>
      </c>
    </row>
    <row r="11963" spans="1:4" x14ac:dyDescent="0.25">
      <c r="A11963" t="s">
        <v>6284</v>
      </c>
      <c r="B11963" t="s">
        <v>2334</v>
      </c>
      <c r="C11963" t="s">
        <v>4730</v>
      </c>
      <c r="D11963">
        <v>0</v>
      </c>
    </row>
    <row r="11964" spans="1:4" x14ac:dyDescent="0.25">
      <c r="A11964" t="s">
        <v>6284</v>
      </c>
      <c r="B11964" t="s">
        <v>2334</v>
      </c>
      <c r="C11964" t="s">
        <v>4731</v>
      </c>
      <c r="D11964">
        <v>0</v>
      </c>
    </row>
    <row r="11965" spans="1:4" x14ac:dyDescent="0.25">
      <c r="A11965" t="s">
        <v>6284</v>
      </c>
      <c r="B11965" t="s">
        <v>2334</v>
      </c>
      <c r="C11965" t="s">
        <v>1046</v>
      </c>
      <c r="D11965">
        <v>0</v>
      </c>
    </row>
    <row r="11966" spans="1:4" x14ac:dyDescent="0.25">
      <c r="A11966" t="s">
        <v>6284</v>
      </c>
      <c r="B11966" t="s">
        <v>2334</v>
      </c>
      <c r="C11966" t="s">
        <v>9</v>
      </c>
      <c r="D11966">
        <v>0</v>
      </c>
    </row>
    <row r="11967" spans="1:4" x14ac:dyDescent="0.25">
      <c r="A11967" t="s">
        <v>6284</v>
      </c>
      <c r="B11967" t="s">
        <v>2334</v>
      </c>
      <c r="C11967" t="s">
        <v>4733</v>
      </c>
      <c r="D11967">
        <v>0</v>
      </c>
    </row>
    <row r="11968" spans="1:4" x14ac:dyDescent="0.25">
      <c r="A11968" t="s">
        <v>6284</v>
      </c>
      <c r="B11968" t="s">
        <v>2334</v>
      </c>
      <c r="C11968" t="s">
        <v>4734</v>
      </c>
      <c r="D11968">
        <v>0</v>
      </c>
    </row>
    <row r="11969" spans="1:4" x14ac:dyDescent="0.25">
      <c r="A11969" t="s">
        <v>6284</v>
      </c>
      <c r="B11969" t="s">
        <v>2334</v>
      </c>
      <c r="C11969" t="s">
        <v>4735</v>
      </c>
      <c r="D11969">
        <v>0</v>
      </c>
    </row>
    <row r="11970" spans="1:4" x14ac:dyDescent="0.25">
      <c r="A11970" t="s">
        <v>6284</v>
      </c>
      <c r="B11970" t="s">
        <v>2334</v>
      </c>
      <c r="C11970" t="s">
        <v>1081</v>
      </c>
      <c r="D11970" t="s">
        <v>3111</v>
      </c>
    </row>
    <row r="11971" spans="1:4" x14ac:dyDescent="0.25">
      <c r="A11971" t="s">
        <v>6284</v>
      </c>
      <c r="B11971" t="s">
        <v>2335</v>
      </c>
      <c r="C11971" t="s">
        <v>4725</v>
      </c>
      <c r="D11971">
        <v>798</v>
      </c>
    </row>
    <row r="11972" spans="1:4" x14ac:dyDescent="0.25">
      <c r="A11972" t="s">
        <v>6284</v>
      </c>
      <c r="B11972" t="s">
        <v>2335</v>
      </c>
      <c r="C11972" t="s">
        <v>1083</v>
      </c>
      <c r="D11972" t="b">
        <v>0</v>
      </c>
    </row>
    <row r="11973" spans="1:4" x14ac:dyDescent="0.25">
      <c r="A11973" t="s">
        <v>6284</v>
      </c>
      <c r="B11973" t="s">
        <v>2335</v>
      </c>
      <c r="C11973" t="s">
        <v>4726</v>
      </c>
      <c r="D11973" t="b">
        <v>1</v>
      </c>
    </row>
    <row r="11974" spans="1:4" x14ac:dyDescent="0.25">
      <c r="A11974" t="s">
        <v>6284</v>
      </c>
      <c r="B11974" t="s">
        <v>2335</v>
      </c>
      <c r="C11974" t="s">
        <v>4727</v>
      </c>
      <c r="D11974" t="b">
        <v>1</v>
      </c>
    </row>
    <row r="11975" spans="1:4" x14ac:dyDescent="0.25">
      <c r="A11975" t="s">
        <v>6284</v>
      </c>
      <c r="B11975" t="s">
        <v>2335</v>
      </c>
      <c r="C11975" t="s">
        <v>4728</v>
      </c>
      <c r="D11975" t="b">
        <v>0</v>
      </c>
    </row>
    <row r="11976" spans="1:4" x14ac:dyDescent="0.25">
      <c r="A11976" t="s">
        <v>6284</v>
      </c>
      <c r="B11976" t="s">
        <v>2335</v>
      </c>
      <c r="C11976" t="s">
        <v>2454</v>
      </c>
      <c r="D11976" t="b">
        <v>0</v>
      </c>
    </row>
    <row r="11977" spans="1:4" x14ac:dyDescent="0.25">
      <c r="A11977" t="s">
        <v>6284</v>
      </c>
      <c r="B11977" t="s">
        <v>2335</v>
      </c>
      <c r="C11977" t="s">
        <v>4729</v>
      </c>
      <c r="D11977">
        <v>0</v>
      </c>
    </row>
    <row r="11978" spans="1:4" x14ac:dyDescent="0.25">
      <c r="A11978" t="s">
        <v>6284</v>
      </c>
      <c r="B11978" t="s">
        <v>2335</v>
      </c>
      <c r="C11978" t="s">
        <v>4730</v>
      </c>
      <c r="D11978">
        <v>0</v>
      </c>
    </row>
    <row r="11979" spans="1:4" x14ac:dyDescent="0.25">
      <c r="A11979" t="s">
        <v>6284</v>
      </c>
      <c r="B11979" t="s">
        <v>2335</v>
      </c>
      <c r="C11979" t="s">
        <v>4731</v>
      </c>
      <c r="D11979">
        <v>0</v>
      </c>
    </row>
    <row r="11980" spans="1:4" x14ac:dyDescent="0.25">
      <c r="A11980" t="s">
        <v>6284</v>
      </c>
      <c r="B11980" t="s">
        <v>2335</v>
      </c>
      <c r="C11980" t="s">
        <v>1046</v>
      </c>
      <c r="D11980">
        <v>0</v>
      </c>
    </row>
    <row r="11981" spans="1:4" x14ac:dyDescent="0.25">
      <c r="A11981" t="s">
        <v>6284</v>
      </c>
      <c r="B11981" t="s">
        <v>2335</v>
      </c>
      <c r="C11981" t="s">
        <v>9</v>
      </c>
      <c r="D11981">
        <v>0</v>
      </c>
    </row>
    <row r="11982" spans="1:4" x14ac:dyDescent="0.25">
      <c r="A11982" t="s">
        <v>6284</v>
      </c>
      <c r="B11982" t="s">
        <v>2335</v>
      </c>
      <c r="C11982" t="s">
        <v>4733</v>
      </c>
      <c r="D11982">
        <v>0</v>
      </c>
    </row>
    <row r="11983" spans="1:4" x14ac:dyDescent="0.25">
      <c r="A11983" t="s">
        <v>6284</v>
      </c>
      <c r="B11983" t="s">
        <v>2335</v>
      </c>
      <c r="C11983" t="s">
        <v>4734</v>
      </c>
      <c r="D11983">
        <v>0</v>
      </c>
    </row>
    <row r="11984" spans="1:4" x14ac:dyDescent="0.25">
      <c r="A11984" t="s">
        <v>6284</v>
      </c>
      <c r="B11984" t="s">
        <v>2335</v>
      </c>
      <c r="C11984" t="s">
        <v>4735</v>
      </c>
      <c r="D11984">
        <v>0</v>
      </c>
    </row>
    <row r="11985" spans="1:4" x14ac:dyDescent="0.25">
      <c r="A11985" t="s">
        <v>6284</v>
      </c>
      <c r="B11985" t="s">
        <v>2335</v>
      </c>
      <c r="C11985" t="s">
        <v>1081</v>
      </c>
      <c r="D11985" t="s">
        <v>3111</v>
      </c>
    </row>
    <row r="11986" spans="1:4" x14ac:dyDescent="0.25">
      <c r="A11986" t="s">
        <v>6284</v>
      </c>
      <c r="B11986" t="s">
        <v>2336</v>
      </c>
      <c r="C11986" t="s">
        <v>4725</v>
      </c>
      <c r="D11986">
        <v>799</v>
      </c>
    </row>
    <row r="11987" spans="1:4" x14ac:dyDescent="0.25">
      <c r="A11987" t="s">
        <v>6284</v>
      </c>
      <c r="B11987" t="s">
        <v>2336</v>
      </c>
      <c r="C11987" t="s">
        <v>1083</v>
      </c>
      <c r="D11987" t="b">
        <v>0</v>
      </c>
    </row>
    <row r="11988" spans="1:4" x14ac:dyDescent="0.25">
      <c r="A11988" t="s">
        <v>6284</v>
      </c>
      <c r="B11988" t="s">
        <v>2336</v>
      </c>
      <c r="C11988" t="s">
        <v>4726</v>
      </c>
      <c r="D11988" t="b">
        <v>0</v>
      </c>
    </row>
    <row r="11989" spans="1:4" x14ac:dyDescent="0.25">
      <c r="A11989" t="s">
        <v>6284</v>
      </c>
      <c r="B11989" t="s">
        <v>2336</v>
      </c>
      <c r="C11989" t="s">
        <v>4727</v>
      </c>
      <c r="D11989" t="b">
        <v>1</v>
      </c>
    </row>
    <row r="11990" spans="1:4" x14ac:dyDescent="0.25">
      <c r="A11990" t="s">
        <v>6284</v>
      </c>
      <c r="B11990" t="s">
        <v>2336</v>
      </c>
      <c r="C11990" t="s">
        <v>4728</v>
      </c>
      <c r="D11990" t="b">
        <v>0</v>
      </c>
    </row>
    <row r="11991" spans="1:4" x14ac:dyDescent="0.25">
      <c r="A11991" t="s">
        <v>6284</v>
      </c>
      <c r="B11991" t="s">
        <v>2336</v>
      </c>
      <c r="C11991" t="s">
        <v>2454</v>
      </c>
      <c r="D11991" t="b">
        <v>0</v>
      </c>
    </row>
    <row r="11992" spans="1:4" x14ac:dyDescent="0.25">
      <c r="A11992" t="s">
        <v>6284</v>
      </c>
      <c r="B11992" t="s">
        <v>2336</v>
      </c>
      <c r="C11992" t="s">
        <v>4729</v>
      </c>
      <c r="D11992">
        <v>0</v>
      </c>
    </row>
    <row r="11993" spans="1:4" x14ac:dyDescent="0.25">
      <c r="A11993" t="s">
        <v>6284</v>
      </c>
      <c r="B11993" t="s">
        <v>2336</v>
      </c>
      <c r="C11993" t="s">
        <v>4730</v>
      </c>
      <c r="D11993">
        <v>0</v>
      </c>
    </row>
    <row r="11994" spans="1:4" x14ac:dyDescent="0.25">
      <c r="A11994" t="s">
        <v>6284</v>
      </c>
      <c r="B11994" t="s">
        <v>2336</v>
      </c>
      <c r="C11994" t="s">
        <v>4731</v>
      </c>
      <c r="D11994">
        <v>0</v>
      </c>
    </row>
    <row r="11995" spans="1:4" x14ac:dyDescent="0.25">
      <c r="A11995" t="s">
        <v>6284</v>
      </c>
      <c r="B11995" t="s">
        <v>2336</v>
      </c>
      <c r="C11995" t="s">
        <v>1046</v>
      </c>
      <c r="D11995">
        <v>0</v>
      </c>
    </row>
    <row r="11996" spans="1:4" x14ac:dyDescent="0.25">
      <c r="A11996" t="s">
        <v>6284</v>
      </c>
      <c r="B11996" t="s">
        <v>2336</v>
      </c>
      <c r="C11996" t="s">
        <v>9</v>
      </c>
      <c r="D11996">
        <v>0</v>
      </c>
    </row>
    <row r="11997" spans="1:4" x14ac:dyDescent="0.25">
      <c r="A11997" t="s">
        <v>6284</v>
      </c>
      <c r="B11997" t="s">
        <v>2336</v>
      </c>
      <c r="C11997" t="s">
        <v>4733</v>
      </c>
      <c r="D11997">
        <v>0</v>
      </c>
    </row>
    <row r="11998" spans="1:4" x14ac:dyDescent="0.25">
      <c r="A11998" t="s">
        <v>6284</v>
      </c>
      <c r="B11998" t="s">
        <v>2336</v>
      </c>
      <c r="C11998" t="s">
        <v>4734</v>
      </c>
      <c r="D11998">
        <v>0</v>
      </c>
    </row>
    <row r="11999" spans="1:4" x14ac:dyDescent="0.25">
      <c r="A11999" t="s">
        <v>6284</v>
      </c>
      <c r="B11999" t="s">
        <v>2336</v>
      </c>
      <c r="C11999" t="s">
        <v>4735</v>
      </c>
      <c r="D11999">
        <v>0</v>
      </c>
    </row>
    <row r="12000" spans="1:4" x14ac:dyDescent="0.25">
      <c r="A12000" t="s">
        <v>6284</v>
      </c>
      <c r="B12000" t="s">
        <v>2336</v>
      </c>
      <c r="C12000" t="s">
        <v>1081</v>
      </c>
      <c r="D12000" t="s">
        <v>3111</v>
      </c>
    </row>
    <row r="12001" spans="1:4" x14ac:dyDescent="0.25">
      <c r="A12001" t="s">
        <v>6297</v>
      </c>
      <c r="B12001" t="s">
        <v>6298</v>
      </c>
      <c r="C12001" t="s">
        <v>4725</v>
      </c>
      <c r="D12001">
        <v>800</v>
      </c>
    </row>
    <row r="12002" spans="1:4" x14ac:dyDescent="0.25">
      <c r="A12002" t="s">
        <v>6297</v>
      </c>
      <c r="B12002" t="s">
        <v>6298</v>
      </c>
      <c r="C12002" t="s">
        <v>1083</v>
      </c>
      <c r="D12002" t="b">
        <v>1</v>
      </c>
    </row>
    <row r="12003" spans="1:4" x14ac:dyDescent="0.25">
      <c r="A12003" t="s">
        <v>6297</v>
      </c>
      <c r="B12003" t="s">
        <v>6298</v>
      </c>
      <c r="C12003" t="s">
        <v>4726</v>
      </c>
      <c r="D12003" t="b">
        <v>0</v>
      </c>
    </row>
    <row r="12004" spans="1:4" x14ac:dyDescent="0.25">
      <c r="A12004" t="s">
        <v>6297</v>
      </c>
      <c r="B12004" t="s">
        <v>6298</v>
      </c>
      <c r="C12004" t="s">
        <v>4727</v>
      </c>
      <c r="D12004" t="b">
        <v>1</v>
      </c>
    </row>
    <row r="12005" spans="1:4" x14ac:dyDescent="0.25">
      <c r="A12005" t="s">
        <v>6297</v>
      </c>
      <c r="B12005" t="s">
        <v>6298</v>
      </c>
      <c r="C12005" t="s">
        <v>4728</v>
      </c>
      <c r="D12005" t="b">
        <v>0</v>
      </c>
    </row>
    <row r="12006" spans="1:4" x14ac:dyDescent="0.25">
      <c r="A12006" t="s">
        <v>6297</v>
      </c>
      <c r="B12006" t="s">
        <v>6298</v>
      </c>
      <c r="C12006" t="s">
        <v>2454</v>
      </c>
      <c r="D12006" t="b">
        <v>0</v>
      </c>
    </row>
    <row r="12007" spans="1:4" x14ac:dyDescent="0.25">
      <c r="A12007" t="s">
        <v>6297</v>
      </c>
      <c r="B12007" t="s">
        <v>6298</v>
      </c>
      <c r="C12007" t="s">
        <v>4729</v>
      </c>
      <c r="D12007">
        <v>0</v>
      </c>
    </row>
    <row r="12008" spans="1:4" x14ac:dyDescent="0.25">
      <c r="A12008" t="s">
        <v>6297</v>
      </c>
      <c r="B12008" t="s">
        <v>6298</v>
      </c>
      <c r="C12008" t="s">
        <v>4730</v>
      </c>
      <c r="D12008">
        <v>0</v>
      </c>
    </row>
    <row r="12009" spans="1:4" x14ac:dyDescent="0.25">
      <c r="A12009" t="s">
        <v>6297</v>
      </c>
      <c r="B12009" t="s">
        <v>6298</v>
      </c>
      <c r="C12009" t="s">
        <v>4731</v>
      </c>
      <c r="D12009">
        <v>0</v>
      </c>
    </row>
    <row r="12010" spans="1:4" x14ac:dyDescent="0.25">
      <c r="A12010" t="s">
        <v>6297</v>
      </c>
      <c r="B12010" t="s">
        <v>6298</v>
      </c>
      <c r="C12010" t="s">
        <v>1046</v>
      </c>
      <c r="D12010">
        <v>0</v>
      </c>
    </row>
    <row r="12011" spans="1:4" x14ac:dyDescent="0.25">
      <c r="A12011" t="s">
        <v>6297</v>
      </c>
      <c r="B12011" t="s">
        <v>6298</v>
      </c>
      <c r="C12011" t="s">
        <v>9</v>
      </c>
      <c r="D12011">
        <v>0</v>
      </c>
    </row>
    <row r="12012" spans="1:4" x14ac:dyDescent="0.25">
      <c r="A12012" t="s">
        <v>6297</v>
      </c>
      <c r="B12012" t="s">
        <v>6298</v>
      </c>
      <c r="C12012" t="s">
        <v>4733</v>
      </c>
      <c r="D12012">
        <v>1</v>
      </c>
    </row>
    <row r="12013" spans="1:4" x14ac:dyDescent="0.25">
      <c r="A12013" t="s">
        <v>6297</v>
      </c>
      <c r="B12013" t="s">
        <v>6298</v>
      </c>
      <c r="C12013" t="s">
        <v>4734</v>
      </c>
      <c r="D12013">
        <v>544</v>
      </c>
    </row>
    <row r="12014" spans="1:4" x14ac:dyDescent="0.25">
      <c r="A12014" t="s">
        <v>6297</v>
      </c>
      <c r="B12014" t="s">
        <v>6298</v>
      </c>
      <c r="C12014" t="s">
        <v>4735</v>
      </c>
      <c r="D12014">
        <v>0</v>
      </c>
    </row>
    <row r="12015" spans="1:4" x14ac:dyDescent="0.25">
      <c r="A12015" t="s">
        <v>6297</v>
      </c>
      <c r="B12015" t="s">
        <v>6298</v>
      </c>
      <c r="C12015" t="s">
        <v>1081</v>
      </c>
      <c r="D12015" t="s">
        <v>3111</v>
      </c>
    </row>
    <row r="12016" spans="1:4" x14ac:dyDescent="0.25">
      <c r="A12016" t="s">
        <v>6297</v>
      </c>
      <c r="B12016" t="s">
        <v>6299</v>
      </c>
      <c r="C12016" t="s">
        <v>4725</v>
      </c>
      <c r="D12016">
        <v>801</v>
      </c>
    </row>
    <row r="12017" spans="1:4" x14ac:dyDescent="0.25">
      <c r="A12017" t="s">
        <v>6297</v>
      </c>
      <c r="B12017" t="s">
        <v>6299</v>
      </c>
      <c r="C12017" t="s">
        <v>1083</v>
      </c>
      <c r="D12017" t="b">
        <v>1</v>
      </c>
    </row>
    <row r="12018" spans="1:4" x14ac:dyDescent="0.25">
      <c r="A12018" t="s">
        <v>6297</v>
      </c>
      <c r="B12018" t="s">
        <v>6299</v>
      </c>
      <c r="C12018" t="s">
        <v>4726</v>
      </c>
      <c r="D12018" t="b">
        <v>0</v>
      </c>
    </row>
    <row r="12019" spans="1:4" x14ac:dyDescent="0.25">
      <c r="A12019" t="s">
        <v>6297</v>
      </c>
      <c r="B12019" t="s">
        <v>6299</v>
      </c>
      <c r="C12019" t="s">
        <v>4727</v>
      </c>
      <c r="D12019" t="b">
        <v>1</v>
      </c>
    </row>
    <row r="12020" spans="1:4" x14ac:dyDescent="0.25">
      <c r="A12020" t="s">
        <v>6297</v>
      </c>
      <c r="B12020" t="s">
        <v>6299</v>
      </c>
      <c r="C12020" t="s">
        <v>4728</v>
      </c>
      <c r="D12020" t="b">
        <v>0</v>
      </c>
    </row>
    <row r="12021" spans="1:4" x14ac:dyDescent="0.25">
      <c r="A12021" t="s">
        <v>6297</v>
      </c>
      <c r="B12021" t="s">
        <v>6299</v>
      </c>
      <c r="C12021" t="s">
        <v>2454</v>
      </c>
      <c r="D12021" t="b">
        <v>0</v>
      </c>
    </row>
    <row r="12022" spans="1:4" x14ac:dyDescent="0.25">
      <c r="A12022" t="s">
        <v>6297</v>
      </c>
      <c r="B12022" t="s">
        <v>6299</v>
      </c>
      <c r="C12022" t="s">
        <v>4729</v>
      </c>
      <c r="D12022">
        <v>0</v>
      </c>
    </row>
    <row r="12023" spans="1:4" x14ac:dyDescent="0.25">
      <c r="A12023" t="s">
        <v>6297</v>
      </c>
      <c r="B12023" t="s">
        <v>6299</v>
      </c>
      <c r="C12023" t="s">
        <v>4730</v>
      </c>
      <c r="D12023">
        <v>0</v>
      </c>
    </row>
    <row r="12024" spans="1:4" x14ac:dyDescent="0.25">
      <c r="A12024" t="s">
        <v>6297</v>
      </c>
      <c r="B12024" t="s">
        <v>6299</v>
      </c>
      <c r="C12024" t="s">
        <v>4731</v>
      </c>
      <c r="D12024">
        <v>0</v>
      </c>
    </row>
    <row r="12025" spans="1:4" x14ac:dyDescent="0.25">
      <c r="A12025" t="s">
        <v>6297</v>
      </c>
      <c r="B12025" t="s">
        <v>6299</v>
      </c>
      <c r="C12025" t="s">
        <v>1046</v>
      </c>
      <c r="D12025">
        <v>0</v>
      </c>
    </row>
    <row r="12026" spans="1:4" x14ac:dyDescent="0.25">
      <c r="A12026" t="s">
        <v>6297</v>
      </c>
      <c r="B12026" t="s">
        <v>6299</v>
      </c>
      <c r="C12026" t="s">
        <v>9</v>
      </c>
      <c r="D12026">
        <v>0</v>
      </c>
    </row>
    <row r="12027" spans="1:4" x14ac:dyDescent="0.25">
      <c r="A12027" t="s">
        <v>6297</v>
      </c>
      <c r="B12027" t="s">
        <v>6299</v>
      </c>
      <c r="C12027" t="s">
        <v>4733</v>
      </c>
      <c r="D12027">
        <v>1</v>
      </c>
    </row>
    <row r="12028" spans="1:4" x14ac:dyDescent="0.25">
      <c r="A12028" t="s">
        <v>6297</v>
      </c>
      <c r="B12028" t="s">
        <v>6299</v>
      </c>
      <c r="C12028" t="s">
        <v>4734</v>
      </c>
      <c r="D12028">
        <v>547</v>
      </c>
    </row>
    <row r="12029" spans="1:4" x14ac:dyDescent="0.25">
      <c r="A12029" t="s">
        <v>6297</v>
      </c>
      <c r="B12029" t="s">
        <v>6299</v>
      </c>
      <c r="C12029" t="s">
        <v>4735</v>
      </c>
      <c r="D12029">
        <v>0</v>
      </c>
    </row>
    <row r="12030" spans="1:4" x14ac:dyDescent="0.25">
      <c r="A12030" t="s">
        <v>6297</v>
      </c>
      <c r="B12030" t="s">
        <v>6299</v>
      </c>
      <c r="C12030" t="s">
        <v>1081</v>
      </c>
      <c r="D12030" t="s">
        <v>3111</v>
      </c>
    </row>
    <row r="12031" spans="1:4" x14ac:dyDescent="0.25">
      <c r="A12031" t="s">
        <v>6297</v>
      </c>
      <c r="B12031" t="s">
        <v>6300</v>
      </c>
      <c r="C12031" t="s">
        <v>4725</v>
      </c>
      <c r="D12031">
        <v>802</v>
      </c>
    </row>
    <row r="12032" spans="1:4" x14ac:dyDescent="0.25">
      <c r="A12032" t="s">
        <v>6297</v>
      </c>
      <c r="B12032" t="s">
        <v>6300</v>
      </c>
      <c r="C12032" t="s">
        <v>1083</v>
      </c>
      <c r="D12032" t="b">
        <v>1</v>
      </c>
    </row>
    <row r="12033" spans="1:4" x14ac:dyDescent="0.25">
      <c r="A12033" t="s">
        <v>6297</v>
      </c>
      <c r="B12033" t="s">
        <v>6300</v>
      </c>
      <c r="C12033" t="s">
        <v>4726</v>
      </c>
      <c r="D12033" t="b">
        <v>0</v>
      </c>
    </row>
    <row r="12034" spans="1:4" x14ac:dyDescent="0.25">
      <c r="A12034" t="s">
        <v>6297</v>
      </c>
      <c r="B12034" t="s">
        <v>6300</v>
      </c>
      <c r="C12034" t="s">
        <v>4727</v>
      </c>
      <c r="D12034" t="b">
        <v>1</v>
      </c>
    </row>
    <row r="12035" spans="1:4" x14ac:dyDescent="0.25">
      <c r="A12035" t="s">
        <v>6297</v>
      </c>
      <c r="B12035" t="s">
        <v>6300</v>
      </c>
      <c r="C12035" t="s">
        <v>4728</v>
      </c>
      <c r="D12035" t="b">
        <v>0</v>
      </c>
    </row>
    <row r="12036" spans="1:4" x14ac:dyDescent="0.25">
      <c r="A12036" t="s">
        <v>6297</v>
      </c>
      <c r="B12036" t="s">
        <v>6300</v>
      </c>
      <c r="C12036" t="s">
        <v>2454</v>
      </c>
      <c r="D12036" t="b">
        <v>0</v>
      </c>
    </row>
    <row r="12037" spans="1:4" x14ac:dyDescent="0.25">
      <c r="A12037" t="s">
        <v>6297</v>
      </c>
      <c r="B12037" t="s">
        <v>6300</v>
      </c>
      <c r="C12037" t="s">
        <v>4729</v>
      </c>
      <c r="D12037">
        <v>0</v>
      </c>
    </row>
    <row r="12038" spans="1:4" x14ac:dyDescent="0.25">
      <c r="A12038" t="s">
        <v>6297</v>
      </c>
      <c r="B12038" t="s">
        <v>6300</v>
      </c>
      <c r="C12038" t="s">
        <v>4730</v>
      </c>
      <c r="D12038">
        <v>0</v>
      </c>
    </row>
    <row r="12039" spans="1:4" x14ac:dyDescent="0.25">
      <c r="A12039" t="s">
        <v>6297</v>
      </c>
      <c r="B12039" t="s">
        <v>6300</v>
      </c>
      <c r="C12039" t="s">
        <v>4731</v>
      </c>
      <c r="D12039">
        <v>0</v>
      </c>
    </row>
    <row r="12040" spans="1:4" x14ac:dyDescent="0.25">
      <c r="A12040" t="s">
        <v>6297</v>
      </c>
      <c r="B12040" t="s">
        <v>6300</v>
      </c>
      <c r="C12040" t="s">
        <v>1046</v>
      </c>
      <c r="D12040">
        <v>0</v>
      </c>
    </row>
    <row r="12041" spans="1:4" x14ac:dyDescent="0.25">
      <c r="A12041" t="s">
        <v>6297</v>
      </c>
      <c r="B12041" t="s">
        <v>6300</v>
      </c>
      <c r="C12041" t="s">
        <v>9</v>
      </c>
      <c r="D12041">
        <v>0</v>
      </c>
    </row>
    <row r="12042" spans="1:4" x14ac:dyDescent="0.25">
      <c r="A12042" t="s">
        <v>6297</v>
      </c>
      <c r="B12042" t="s">
        <v>6300</v>
      </c>
      <c r="C12042" t="s">
        <v>4733</v>
      </c>
      <c r="D12042">
        <v>1</v>
      </c>
    </row>
    <row r="12043" spans="1:4" x14ac:dyDescent="0.25">
      <c r="A12043" t="s">
        <v>6297</v>
      </c>
      <c r="B12043" t="s">
        <v>6300</v>
      </c>
      <c r="C12043" t="s">
        <v>4734</v>
      </c>
      <c r="D12043">
        <v>549</v>
      </c>
    </row>
    <row r="12044" spans="1:4" x14ac:dyDescent="0.25">
      <c r="A12044" t="s">
        <v>6297</v>
      </c>
      <c r="B12044" t="s">
        <v>6300</v>
      </c>
      <c r="C12044" t="s">
        <v>4735</v>
      </c>
      <c r="D12044">
        <v>0</v>
      </c>
    </row>
    <row r="12045" spans="1:4" x14ac:dyDescent="0.25">
      <c r="A12045" t="s">
        <v>6297</v>
      </c>
      <c r="B12045" t="s">
        <v>6300</v>
      </c>
      <c r="C12045" t="s">
        <v>1081</v>
      </c>
      <c r="D12045" t="s">
        <v>3111</v>
      </c>
    </row>
    <row r="12046" spans="1:4" x14ac:dyDescent="0.25">
      <c r="A12046" t="s">
        <v>6297</v>
      </c>
      <c r="B12046" t="s">
        <v>6301</v>
      </c>
      <c r="C12046" t="s">
        <v>4725</v>
      </c>
      <c r="D12046">
        <v>803</v>
      </c>
    </row>
    <row r="12047" spans="1:4" x14ac:dyDescent="0.25">
      <c r="A12047" t="s">
        <v>6297</v>
      </c>
      <c r="B12047" t="s">
        <v>6301</v>
      </c>
      <c r="C12047" t="s">
        <v>1083</v>
      </c>
      <c r="D12047" t="b">
        <v>1</v>
      </c>
    </row>
    <row r="12048" spans="1:4" x14ac:dyDescent="0.25">
      <c r="A12048" t="s">
        <v>6297</v>
      </c>
      <c r="B12048" t="s">
        <v>6301</v>
      </c>
      <c r="C12048" t="s">
        <v>4726</v>
      </c>
      <c r="D12048" t="b">
        <v>0</v>
      </c>
    </row>
    <row r="12049" spans="1:4" x14ac:dyDescent="0.25">
      <c r="A12049" t="s">
        <v>6297</v>
      </c>
      <c r="B12049" t="s">
        <v>6301</v>
      </c>
      <c r="C12049" t="s">
        <v>4727</v>
      </c>
      <c r="D12049" t="b">
        <v>1</v>
      </c>
    </row>
    <row r="12050" spans="1:4" x14ac:dyDescent="0.25">
      <c r="A12050" t="s">
        <v>6297</v>
      </c>
      <c r="B12050" t="s">
        <v>6301</v>
      </c>
      <c r="C12050" t="s">
        <v>4728</v>
      </c>
      <c r="D12050" t="b">
        <v>1</v>
      </c>
    </row>
    <row r="12051" spans="1:4" x14ac:dyDescent="0.25">
      <c r="A12051" t="s">
        <v>6297</v>
      </c>
      <c r="B12051" t="s">
        <v>6301</v>
      </c>
      <c r="C12051" t="s">
        <v>2454</v>
      </c>
      <c r="D12051" t="b">
        <v>0</v>
      </c>
    </row>
    <row r="12052" spans="1:4" x14ac:dyDescent="0.25">
      <c r="A12052" t="s">
        <v>6297</v>
      </c>
      <c r="B12052" t="s">
        <v>6301</v>
      </c>
      <c r="C12052" t="s">
        <v>4729</v>
      </c>
      <c r="D12052">
        <v>0</v>
      </c>
    </row>
    <row r="12053" spans="1:4" x14ac:dyDescent="0.25">
      <c r="A12053" t="s">
        <v>6297</v>
      </c>
      <c r="B12053" t="s">
        <v>6301</v>
      </c>
      <c r="C12053" t="s">
        <v>4730</v>
      </c>
      <c r="D12053">
        <v>0</v>
      </c>
    </row>
    <row r="12054" spans="1:4" x14ac:dyDescent="0.25">
      <c r="A12054" t="s">
        <v>6297</v>
      </c>
      <c r="B12054" t="s">
        <v>6301</v>
      </c>
      <c r="C12054" t="s">
        <v>4731</v>
      </c>
      <c r="D12054">
        <v>0</v>
      </c>
    </row>
    <row r="12055" spans="1:4" x14ac:dyDescent="0.25">
      <c r="A12055" t="s">
        <v>6297</v>
      </c>
      <c r="B12055" t="s">
        <v>6301</v>
      </c>
      <c r="C12055" t="s">
        <v>1046</v>
      </c>
      <c r="D12055">
        <v>0</v>
      </c>
    </row>
    <row r="12056" spans="1:4" x14ac:dyDescent="0.25">
      <c r="A12056" t="s">
        <v>6297</v>
      </c>
      <c r="B12056" t="s">
        <v>6301</v>
      </c>
      <c r="C12056" t="s">
        <v>9</v>
      </c>
      <c r="D12056">
        <v>0</v>
      </c>
    </row>
    <row r="12057" spans="1:4" x14ac:dyDescent="0.25">
      <c r="A12057" t="s">
        <v>6297</v>
      </c>
      <c r="B12057" t="s">
        <v>6301</v>
      </c>
      <c r="C12057" t="s">
        <v>4733</v>
      </c>
      <c r="D12057">
        <v>1</v>
      </c>
    </row>
    <row r="12058" spans="1:4" x14ac:dyDescent="0.25">
      <c r="A12058" t="s">
        <v>6297</v>
      </c>
      <c r="B12058" t="s">
        <v>6301</v>
      </c>
      <c r="C12058" t="s">
        <v>4734</v>
      </c>
      <c r="D12058">
        <v>551</v>
      </c>
    </row>
    <row r="12059" spans="1:4" x14ac:dyDescent="0.25">
      <c r="A12059" t="s">
        <v>6297</v>
      </c>
      <c r="B12059" t="s">
        <v>6301</v>
      </c>
      <c r="C12059" t="s">
        <v>4735</v>
      </c>
      <c r="D12059">
        <v>0</v>
      </c>
    </row>
    <row r="12060" spans="1:4" x14ac:dyDescent="0.25">
      <c r="A12060" t="s">
        <v>6297</v>
      </c>
      <c r="B12060" t="s">
        <v>6301</v>
      </c>
      <c r="C12060" t="s">
        <v>1081</v>
      </c>
      <c r="D12060" t="s">
        <v>3111</v>
      </c>
    </row>
    <row r="12061" spans="1:4" x14ac:dyDescent="0.25">
      <c r="A12061" t="s">
        <v>6297</v>
      </c>
      <c r="B12061" t="s">
        <v>6302</v>
      </c>
      <c r="C12061" t="s">
        <v>4725</v>
      </c>
      <c r="D12061">
        <v>804</v>
      </c>
    </row>
    <row r="12062" spans="1:4" x14ac:dyDescent="0.25">
      <c r="A12062" t="s">
        <v>6297</v>
      </c>
      <c r="B12062" t="s">
        <v>6302</v>
      </c>
      <c r="C12062" t="s">
        <v>1083</v>
      </c>
      <c r="D12062" t="b">
        <v>1</v>
      </c>
    </row>
    <row r="12063" spans="1:4" x14ac:dyDescent="0.25">
      <c r="A12063" t="s">
        <v>6297</v>
      </c>
      <c r="B12063" t="s">
        <v>6302</v>
      </c>
      <c r="C12063" t="s">
        <v>4726</v>
      </c>
      <c r="D12063" t="b">
        <v>0</v>
      </c>
    </row>
    <row r="12064" spans="1:4" x14ac:dyDescent="0.25">
      <c r="A12064" t="s">
        <v>6297</v>
      </c>
      <c r="B12064" t="s">
        <v>6302</v>
      </c>
      <c r="C12064" t="s">
        <v>4727</v>
      </c>
      <c r="D12064" t="b">
        <v>1</v>
      </c>
    </row>
    <row r="12065" spans="1:4" x14ac:dyDescent="0.25">
      <c r="A12065" t="s">
        <v>6297</v>
      </c>
      <c r="B12065" t="s">
        <v>6302</v>
      </c>
      <c r="C12065" t="s">
        <v>4728</v>
      </c>
      <c r="D12065" t="b">
        <v>1</v>
      </c>
    </row>
    <row r="12066" spans="1:4" x14ac:dyDescent="0.25">
      <c r="A12066" t="s">
        <v>6297</v>
      </c>
      <c r="B12066" t="s">
        <v>6302</v>
      </c>
      <c r="C12066" t="s">
        <v>2454</v>
      </c>
      <c r="D12066" t="b">
        <v>0</v>
      </c>
    </row>
    <row r="12067" spans="1:4" x14ac:dyDescent="0.25">
      <c r="A12067" t="s">
        <v>6297</v>
      </c>
      <c r="B12067" t="s">
        <v>6302</v>
      </c>
      <c r="C12067" t="s">
        <v>4729</v>
      </c>
      <c r="D12067">
        <v>0</v>
      </c>
    </row>
    <row r="12068" spans="1:4" x14ac:dyDescent="0.25">
      <c r="A12068" t="s">
        <v>6297</v>
      </c>
      <c r="B12068" t="s">
        <v>6302</v>
      </c>
      <c r="C12068" t="s">
        <v>4730</v>
      </c>
      <c r="D12068">
        <v>0</v>
      </c>
    </row>
    <row r="12069" spans="1:4" x14ac:dyDescent="0.25">
      <c r="A12069" t="s">
        <v>6297</v>
      </c>
      <c r="B12069" t="s">
        <v>6302</v>
      </c>
      <c r="C12069" t="s">
        <v>4731</v>
      </c>
      <c r="D12069">
        <v>0</v>
      </c>
    </row>
    <row r="12070" spans="1:4" x14ac:dyDescent="0.25">
      <c r="A12070" t="s">
        <v>6297</v>
      </c>
      <c r="B12070" t="s">
        <v>6302</v>
      </c>
      <c r="C12070" t="s">
        <v>1046</v>
      </c>
      <c r="D12070">
        <v>0</v>
      </c>
    </row>
    <row r="12071" spans="1:4" x14ac:dyDescent="0.25">
      <c r="A12071" t="s">
        <v>6297</v>
      </c>
      <c r="B12071" t="s">
        <v>6302</v>
      </c>
      <c r="C12071" t="s">
        <v>9</v>
      </c>
      <c r="D12071">
        <v>0</v>
      </c>
    </row>
    <row r="12072" spans="1:4" x14ac:dyDescent="0.25">
      <c r="A12072" t="s">
        <v>6297</v>
      </c>
      <c r="B12072" t="s">
        <v>6302</v>
      </c>
      <c r="C12072" t="s">
        <v>4733</v>
      </c>
      <c r="D12072">
        <v>1</v>
      </c>
    </row>
    <row r="12073" spans="1:4" x14ac:dyDescent="0.25">
      <c r="A12073" t="s">
        <v>6297</v>
      </c>
      <c r="B12073" t="s">
        <v>6302</v>
      </c>
      <c r="C12073" t="s">
        <v>4734</v>
      </c>
      <c r="D12073">
        <v>552</v>
      </c>
    </row>
    <row r="12074" spans="1:4" x14ac:dyDescent="0.25">
      <c r="A12074" t="s">
        <v>6297</v>
      </c>
      <c r="B12074" t="s">
        <v>6302</v>
      </c>
      <c r="C12074" t="s">
        <v>4735</v>
      </c>
      <c r="D12074">
        <v>0</v>
      </c>
    </row>
    <row r="12075" spans="1:4" x14ac:dyDescent="0.25">
      <c r="A12075" t="s">
        <v>6297</v>
      </c>
      <c r="B12075" t="s">
        <v>6302</v>
      </c>
      <c r="C12075" t="s">
        <v>1081</v>
      </c>
      <c r="D12075" t="s">
        <v>3111</v>
      </c>
    </row>
    <row r="12076" spans="1:4" x14ac:dyDescent="0.25">
      <c r="A12076" t="s">
        <v>6297</v>
      </c>
      <c r="B12076" t="s">
        <v>6303</v>
      </c>
      <c r="C12076" t="s">
        <v>4725</v>
      </c>
      <c r="D12076">
        <v>805</v>
      </c>
    </row>
    <row r="12077" spans="1:4" x14ac:dyDescent="0.25">
      <c r="A12077" t="s">
        <v>6297</v>
      </c>
      <c r="B12077" t="s">
        <v>6303</v>
      </c>
      <c r="C12077" t="s">
        <v>1083</v>
      </c>
      <c r="D12077" t="b">
        <v>1</v>
      </c>
    </row>
    <row r="12078" spans="1:4" x14ac:dyDescent="0.25">
      <c r="A12078" t="s">
        <v>6297</v>
      </c>
      <c r="B12078" t="s">
        <v>6303</v>
      </c>
      <c r="C12078" t="s">
        <v>4726</v>
      </c>
      <c r="D12078" t="b">
        <v>0</v>
      </c>
    </row>
    <row r="12079" spans="1:4" x14ac:dyDescent="0.25">
      <c r="A12079" t="s">
        <v>6297</v>
      </c>
      <c r="B12079" t="s">
        <v>6303</v>
      </c>
      <c r="C12079" t="s">
        <v>4727</v>
      </c>
      <c r="D12079" t="b">
        <v>1</v>
      </c>
    </row>
    <row r="12080" spans="1:4" x14ac:dyDescent="0.25">
      <c r="A12080" t="s">
        <v>6297</v>
      </c>
      <c r="B12080" t="s">
        <v>6303</v>
      </c>
      <c r="C12080" t="s">
        <v>4728</v>
      </c>
      <c r="D12080" t="b">
        <v>1</v>
      </c>
    </row>
    <row r="12081" spans="1:4" x14ac:dyDescent="0.25">
      <c r="A12081" t="s">
        <v>6297</v>
      </c>
      <c r="B12081" t="s">
        <v>6303</v>
      </c>
      <c r="C12081" t="s">
        <v>2454</v>
      </c>
      <c r="D12081" t="b">
        <v>0</v>
      </c>
    </row>
    <row r="12082" spans="1:4" x14ac:dyDescent="0.25">
      <c r="A12082" t="s">
        <v>6297</v>
      </c>
      <c r="B12082" t="s">
        <v>6303</v>
      </c>
      <c r="C12082" t="s">
        <v>4729</v>
      </c>
      <c r="D12082">
        <v>0</v>
      </c>
    </row>
    <row r="12083" spans="1:4" x14ac:dyDescent="0.25">
      <c r="A12083" t="s">
        <v>6297</v>
      </c>
      <c r="B12083" t="s">
        <v>6303</v>
      </c>
      <c r="C12083" t="s">
        <v>4730</v>
      </c>
      <c r="D12083">
        <v>0</v>
      </c>
    </row>
    <row r="12084" spans="1:4" x14ac:dyDescent="0.25">
      <c r="A12084" t="s">
        <v>6297</v>
      </c>
      <c r="B12084" t="s">
        <v>6303</v>
      </c>
      <c r="C12084" t="s">
        <v>4731</v>
      </c>
      <c r="D12084">
        <v>0</v>
      </c>
    </row>
    <row r="12085" spans="1:4" x14ac:dyDescent="0.25">
      <c r="A12085" t="s">
        <v>6297</v>
      </c>
      <c r="B12085" t="s">
        <v>6303</v>
      </c>
      <c r="C12085" t="s">
        <v>1046</v>
      </c>
      <c r="D12085">
        <v>0</v>
      </c>
    </row>
    <row r="12086" spans="1:4" x14ac:dyDescent="0.25">
      <c r="A12086" t="s">
        <v>6297</v>
      </c>
      <c r="B12086" t="s">
        <v>6303</v>
      </c>
      <c r="C12086" t="s">
        <v>9</v>
      </c>
      <c r="D12086">
        <v>0</v>
      </c>
    </row>
    <row r="12087" spans="1:4" x14ac:dyDescent="0.25">
      <c r="A12087" t="s">
        <v>6297</v>
      </c>
      <c r="B12087" t="s">
        <v>6303</v>
      </c>
      <c r="C12087" t="s">
        <v>4733</v>
      </c>
      <c r="D12087">
        <v>1</v>
      </c>
    </row>
    <row r="12088" spans="1:4" x14ac:dyDescent="0.25">
      <c r="A12088" t="s">
        <v>6297</v>
      </c>
      <c r="B12088" t="s">
        <v>6303</v>
      </c>
      <c r="C12088" t="s">
        <v>4734</v>
      </c>
      <c r="D12088">
        <v>553</v>
      </c>
    </row>
    <row r="12089" spans="1:4" x14ac:dyDescent="0.25">
      <c r="A12089" t="s">
        <v>6297</v>
      </c>
      <c r="B12089" t="s">
        <v>6303</v>
      </c>
      <c r="C12089" t="s">
        <v>4735</v>
      </c>
      <c r="D12089">
        <v>0</v>
      </c>
    </row>
    <row r="12090" spans="1:4" x14ac:dyDescent="0.25">
      <c r="A12090" t="s">
        <v>6297</v>
      </c>
      <c r="B12090" t="s">
        <v>6303</v>
      </c>
      <c r="C12090" t="s">
        <v>1081</v>
      </c>
      <c r="D12090" t="s">
        <v>3111</v>
      </c>
    </row>
    <row r="12091" spans="1:4" x14ac:dyDescent="0.25">
      <c r="A12091" t="s">
        <v>6297</v>
      </c>
      <c r="B12091" t="s">
        <v>6304</v>
      </c>
      <c r="C12091" t="s">
        <v>4725</v>
      </c>
      <c r="D12091">
        <v>806</v>
      </c>
    </row>
    <row r="12092" spans="1:4" x14ac:dyDescent="0.25">
      <c r="A12092" t="s">
        <v>6297</v>
      </c>
      <c r="B12092" t="s">
        <v>6304</v>
      </c>
      <c r="C12092" t="s">
        <v>1083</v>
      </c>
      <c r="D12092" t="b">
        <v>1</v>
      </c>
    </row>
    <row r="12093" spans="1:4" x14ac:dyDescent="0.25">
      <c r="A12093" t="s">
        <v>6297</v>
      </c>
      <c r="B12093" t="s">
        <v>6304</v>
      </c>
      <c r="C12093" t="s">
        <v>4726</v>
      </c>
      <c r="D12093" t="b">
        <v>0</v>
      </c>
    </row>
    <row r="12094" spans="1:4" x14ac:dyDescent="0.25">
      <c r="A12094" t="s">
        <v>6297</v>
      </c>
      <c r="B12094" t="s">
        <v>6304</v>
      </c>
      <c r="C12094" t="s">
        <v>4727</v>
      </c>
      <c r="D12094" t="b">
        <v>1</v>
      </c>
    </row>
    <row r="12095" spans="1:4" x14ac:dyDescent="0.25">
      <c r="A12095" t="s">
        <v>6297</v>
      </c>
      <c r="B12095" t="s">
        <v>6304</v>
      </c>
      <c r="C12095" t="s">
        <v>4728</v>
      </c>
      <c r="D12095" t="b">
        <v>1</v>
      </c>
    </row>
    <row r="12096" spans="1:4" x14ac:dyDescent="0.25">
      <c r="A12096" t="s">
        <v>6297</v>
      </c>
      <c r="B12096" t="s">
        <v>6304</v>
      </c>
      <c r="C12096" t="s">
        <v>2454</v>
      </c>
      <c r="D12096" t="b">
        <v>0</v>
      </c>
    </row>
    <row r="12097" spans="1:4" x14ac:dyDescent="0.25">
      <c r="A12097" t="s">
        <v>6297</v>
      </c>
      <c r="B12097" t="s">
        <v>6304</v>
      </c>
      <c r="C12097" t="s">
        <v>4729</v>
      </c>
      <c r="D12097">
        <v>0</v>
      </c>
    </row>
    <row r="12098" spans="1:4" x14ac:dyDescent="0.25">
      <c r="A12098" t="s">
        <v>6297</v>
      </c>
      <c r="B12098" t="s">
        <v>6304</v>
      </c>
      <c r="C12098" t="s">
        <v>4730</v>
      </c>
      <c r="D12098">
        <v>0</v>
      </c>
    </row>
    <row r="12099" spans="1:4" x14ac:dyDescent="0.25">
      <c r="A12099" t="s">
        <v>6297</v>
      </c>
      <c r="B12099" t="s">
        <v>6304</v>
      </c>
      <c r="C12099" t="s">
        <v>4731</v>
      </c>
      <c r="D12099">
        <v>0</v>
      </c>
    </row>
    <row r="12100" spans="1:4" x14ac:dyDescent="0.25">
      <c r="A12100" t="s">
        <v>6297</v>
      </c>
      <c r="B12100" t="s">
        <v>6304</v>
      </c>
      <c r="C12100" t="s">
        <v>1046</v>
      </c>
      <c r="D12100">
        <v>0</v>
      </c>
    </row>
    <row r="12101" spans="1:4" x14ac:dyDescent="0.25">
      <c r="A12101" t="s">
        <v>6297</v>
      </c>
      <c r="B12101" t="s">
        <v>6304</v>
      </c>
      <c r="C12101" t="s">
        <v>9</v>
      </c>
      <c r="D12101">
        <v>0</v>
      </c>
    </row>
    <row r="12102" spans="1:4" x14ac:dyDescent="0.25">
      <c r="A12102" t="s">
        <v>6297</v>
      </c>
      <c r="B12102" t="s">
        <v>6304</v>
      </c>
      <c r="C12102" t="s">
        <v>4733</v>
      </c>
      <c r="D12102">
        <v>1</v>
      </c>
    </row>
    <row r="12103" spans="1:4" x14ac:dyDescent="0.25">
      <c r="A12103" t="s">
        <v>6297</v>
      </c>
      <c r="B12103" t="s">
        <v>6304</v>
      </c>
      <c r="C12103" t="s">
        <v>4734</v>
      </c>
      <c r="D12103">
        <v>554</v>
      </c>
    </row>
    <row r="12104" spans="1:4" x14ac:dyDescent="0.25">
      <c r="A12104" t="s">
        <v>6297</v>
      </c>
      <c r="B12104" t="s">
        <v>6304</v>
      </c>
      <c r="C12104" t="s">
        <v>4735</v>
      </c>
      <c r="D12104">
        <v>0</v>
      </c>
    </row>
    <row r="12105" spans="1:4" x14ac:dyDescent="0.25">
      <c r="A12105" t="s">
        <v>6297</v>
      </c>
      <c r="B12105" t="s">
        <v>6304</v>
      </c>
      <c r="C12105" t="s">
        <v>1081</v>
      </c>
      <c r="D12105" t="s">
        <v>3111</v>
      </c>
    </row>
    <row r="12106" spans="1:4" x14ac:dyDescent="0.25">
      <c r="A12106" t="s">
        <v>6297</v>
      </c>
      <c r="B12106" t="s">
        <v>6305</v>
      </c>
      <c r="C12106" t="s">
        <v>4725</v>
      </c>
      <c r="D12106">
        <v>807</v>
      </c>
    </row>
    <row r="12107" spans="1:4" x14ac:dyDescent="0.25">
      <c r="A12107" t="s">
        <v>6297</v>
      </c>
      <c r="B12107" t="s">
        <v>6305</v>
      </c>
      <c r="C12107" t="s">
        <v>1083</v>
      </c>
      <c r="D12107" t="b">
        <v>1</v>
      </c>
    </row>
    <row r="12108" spans="1:4" x14ac:dyDescent="0.25">
      <c r="A12108" t="s">
        <v>6297</v>
      </c>
      <c r="B12108" t="s">
        <v>6305</v>
      </c>
      <c r="C12108" t="s">
        <v>4726</v>
      </c>
      <c r="D12108" t="b">
        <v>0</v>
      </c>
    </row>
    <row r="12109" spans="1:4" x14ac:dyDescent="0.25">
      <c r="A12109" t="s">
        <v>6297</v>
      </c>
      <c r="B12109" t="s">
        <v>6305</v>
      </c>
      <c r="C12109" t="s">
        <v>4727</v>
      </c>
      <c r="D12109" t="b">
        <v>1</v>
      </c>
    </row>
    <row r="12110" spans="1:4" x14ac:dyDescent="0.25">
      <c r="A12110" t="s">
        <v>6297</v>
      </c>
      <c r="B12110" t="s">
        <v>6305</v>
      </c>
      <c r="C12110" t="s">
        <v>4728</v>
      </c>
      <c r="D12110" t="b">
        <v>1</v>
      </c>
    </row>
    <row r="12111" spans="1:4" x14ac:dyDescent="0.25">
      <c r="A12111" t="s">
        <v>6297</v>
      </c>
      <c r="B12111" t="s">
        <v>6305</v>
      </c>
      <c r="C12111" t="s">
        <v>2454</v>
      </c>
      <c r="D12111" t="b">
        <v>0</v>
      </c>
    </row>
    <row r="12112" spans="1:4" x14ac:dyDescent="0.25">
      <c r="A12112" t="s">
        <v>6297</v>
      </c>
      <c r="B12112" t="s">
        <v>6305</v>
      </c>
      <c r="C12112" t="s">
        <v>4729</v>
      </c>
      <c r="D12112">
        <v>0</v>
      </c>
    </row>
    <row r="12113" spans="1:4" x14ac:dyDescent="0.25">
      <c r="A12113" t="s">
        <v>6297</v>
      </c>
      <c r="B12113" t="s">
        <v>6305</v>
      </c>
      <c r="C12113" t="s">
        <v>4730</v>
      </c>
      <c r="D12113">
        <v>0</v>
      </c>
    </row>
    <row r="12114" spans="1:4" x14ac:dyDescent="0.25">
      <c r="A12114" t="s">
        <v>6297</v>
      </c>
      <c r="B12114" t="s">
        <v>6305</v>
      </c>
      <c r="C12114" t="s">
        <v>4731</v>
      </c>
      <c r="D12114">
        <v>0</v>
      </c>
    </row>
    <row r="12115" spans="1:4" x14ac:dyDescent="0.25">
      <c r="A12115" t="s">
        <v>6297</v>
      </c>
      <c r="B12115" t="s">
        <v>6305</v>
      </c>
      <c r="C12115" t="s">
        <v>1046</v>
      </c>
      <c r="D12115">
        <v>0</v>
      </c>
    </row>
    <row r="12116" spans="1:4" x14ac:dyDescent="0.25">
      <c r="A12116" t="s">
        <v>6297</v>
      </c>
      <c r="B12116" t="s">
        <v>6305</v>
      </c>
      <c r="C12116" t="s">
        <v>9</v>
      </c>
      <c r="D12116">
        <v>0</v>
      </c>
    </row>
    <row r="12117" spans="1:4" x14ac:dyDescent="0.25">
      <c r="A12117" t="s">
        <v>6297</v>
      </c>
      <c r="B12117" t="s">
        <v>6305</v>
      </c>
      <c r="C12117" t="s">
        <v>4733</v>
      </c>
      <c r="D12117">
        <v>1</v>
      </c>
    </row>
    <row r="12118" spans="1:4" x14ac:dyDescent="0.25">
      <c r="A12118" t="s">
        <v>6297</v>
      </c>
      <c r="B12118" t="s">
        <v>6305</v>
      </c>
      <c r="C12118" t="s">
        <v>4734</v>
      </c>
      <c r="D12118">
        <v>555</v>
      </c>
    </row>
    <row r="12119" spans="1:4" x14ac:dyDescent="0.25">
      <c r="A12119" t="s">
        <v>6297</v>
      </c>
      <c r="B12119" t="s">
        <v>6305</v>
      </c>
      <c r="C12119" t="s">
        <v>4735</v>
      </c>
      <c r="D12119">
        <v>0</v>
      </c>
    </row>
    <row r="12120" spans="1:4" x14ac:dyDescent="0.25">
      <c r="A12120" t="s">
        <v>6297</v>
      </c>
      <c r="B12120" t="s">
        <v>6305</v>
      </c>
      <c r="C12120" t="s">
        <v>1081</v>
      </c>
      <c r="D12120" t="s">
        <v>3111</v>
      </c>
    </row>
    <row r="12121" spans="1:4" x14ac:dyDescent="0.25">
      <c r="A12121" t="s">
        <v>6297</v>
      </c>
      <c r="B12121" t="s">
        <v>6306</v>
      </c>
      <c r="C12121" t="s">
        <v>4725</v>
      </c>
      <c r="D12121">
        <v>808</v>
      </c>
    </row>
    <row r="12122" spans="1:4" x14ac:dyDescent="0.25">
      <c r="A12122" t="s">
        <v>6297</v>
      </c>
      <c r="B12122" t="s">
        <v>6306</v>
      </c>
      <c r="C12122" t="s">
        <v>1083</v>
      </c>
      <c r="D12122" t="b">
        <v>1</v>
      </c>
    </row>
    <row r="12123" spans="1:4" x14ac:dyDescent="0.25">
      <c r="A12123" t="s">
        <v>6297</v>
      </c>
      <c r="B12123" t="s">
        <v>6306</v>
      </c>
      <c r="C12123" t="s">
        <v>4726</v>
      </c>
      <c r="D12123" t="b">
        <v>0</v>
      </c>
    </row>
    <row r="12124" spans="1:4" x14ac:dyDescent="0.25">
      <c r="A12124" t="s">
        <v>6297</v>
      </c>
      <c r="B12124" t="s">
        <v>6306</v>
      </c>
      <c r="C12124" t="s">
        <v>4727</v>
      </c>
      <c r="D12124" t="b">
        <v>1</v>
      </c>
    </row>
    <row r="12125" spans="1:4" x14ac:dyDescent="0.25">
      <c r="A12125" t="s">
        <v>6297</v>
      </c>
      <c r="B12125" t="s">
        <v>6306</v>
      </c>
      <c r="C12125" t="s">
        <v>4728</v>
      </c>
      <c r="D12125" t="b">
        <v>1</v>
      </c>
    </row>
    <row r="12126" spans="1:4" x14ac:dyDescent="0.25">
      <c r="A12126" t="s">
        <v>6297</v>
      </c>
      <c r="B12126" t="s">
        <v>6306</v>
      </c>
      <c r="C12126" t="s">
        <v>2454</v>
      </c>
      <c r="D12126" t="b">
        <v>0</v>
      </c>
    </row>
    <row r="12127" spans="1:4" x14ac:dyDescent="0.25">
      <c r="A12127" t="s">
        <v>6297</v>
      </c>
      <c r="B12127" t="s">
        <v>6306</v>
      </c>
      <c r="C12127" t="s">
        <v>4729</v>
      </c>
      <c r="D12127">
        <v>0</v>
      </c>
    </row>
    <row r="12128" spans="1:4" x14ac:dyDescent="0.25">
      <c r="A12128" t="s">
        <v>6297</v>
      </c>
      <c r="B12128" t="s">
        <v>6306</v>
      </c>
      <c r="C12128" t="s">
        <v>4730</v>
      </c>
      <c r="D12128">
        <v>0</v>
      </c>
    </row>
    <row r="12129" spans="1:4" x14ac:dyDescent="0.25">
      <c r="A12129" t="s">
        <v>6297</v>
      </c>
      <c r="B12129" t="s">
        <v>6306</v>
      </c>
      <c r="C12129" t="s">
        <v>4731</v>
      </c>
      <c r="D12129">
        <v>0</v>
      </c>
    </row>
    <row r="12130" spans="1:4" x14ac:dyDescent="0.25">
      <c r="A12130" t="s">
        <v>6297</v>
      </c>
      <c r="B12130" t="s">
        <v>6306</v>
      </c>
      <c r="C12130" t="s">
        <v>1046</v>
      </c>
      <c r="D12130">
        <v>0</v>
      </c>
    </row>
    <row r="12131" spans="1:4" x14ac:dyDescent="0.25">
      <c r="A12131" t="s">
        <v>6297</v>
      </c>
      <c r="B12131" t="s">
        <v>6306</v>
      </c>
      <c r="C12131" t="s">
        <v>9</v>
      </c>
      <c r="D12131">
        <v>0</v>
      </c>
    </row>
    <row r="12132" spans="1:4" x14ac:dyDescent="0.25">
      <c r="A12132" t="s">
        <v>6297</v>
      </c>
      <c r="B12132" t="s">
        <v>6306</v>
      </c>
      <c r="C12132" t="s">
        <v>4733</v>
      </c>
      <c r="D12132">
        <v>1</v>
      </c>
    </row>
    <row r="12133" spans="1:4" x14ac:dyDescent="0.25">
      <c r="A12133" t="s">
        <v>6297</v>
      </c>
      <c r="B12133" t="s">
        <v>6306</v>
      </c>
      <c r="C12133" t="s">
        <v>4734</v>
      </c>
      <c r="D12133">
        <v>556</v>
      </c>
    </row>
    <row r="12134" spans="1:4" x14ac:dyDescent="0.25">
      <c r="A12134" t="s">
        <v>6297</v>
      </c>
      <c r="B12134" t="s">
        <v>6306</v>
      </c>
      <c r="C12134" t="s">
        <v>4735</v>
      </c>
      <c r="D12134">
        <v>0</v>
      </c>
    </row>
    <row r="12135" spans="1:4" x14ac:dyDescent="0.25">
      <c r="A12135" t="s">
        <v>6297</v>
      </c>
      <c r="B12135" t="s">
        <v>6306</v>
      </c>
      <c r="C12135" t="s">
        <v>1081</v>
      </c>
      <c r="D12135" t="s">
        <v>3111</v>
      </c>
    </row>
    <row r="12136" spans="1:4" x14ac:dyDescent="0.25">
      <c r="A12136" t="s">
        <v>6297</v>
      </c>
      <c r="B12136" t="s">
        <v>6307</v>
      </c>
      <c r="C12136" t="s">
        <v>4725</v>
      </c>
      <c r="D12136">
        <v>809</v>
      </c>
    </row>
    <row r="12137" spans="1:4" x14ac:dyDescent="0.25">
      <c r="A12137" t="s">
        <v>6297</v>
      </c>
      <c r="B12137" t="s">
        <v>6307</v>
      </c>
      <c r="C12137" t="s">
        <v>1083</v>
      </c>
      <c r="D12137" t="b">
        <v>1</v>
      </c>
    </row>
    <row r="12138" spans="1:4" x14ac:dyDescent="0.25">
      <c r="A12138" t="s">
        <v>6297</v>
      </c>
      <c r="B12138" t="s">
        <v>6307</v>
      </c>
      <c r="C12138" t="s">
        <v>4726</v>
      </c>
      <c r="D12138" t="b">
        <v>0</v>
      </c>
    </row>
    <row r="12139" spans="1:4" x14ac:dyDescent="0.25">
      <c r="A12139" t="s">
        <v>6297</v>
      </c>
      <c r="B12139" t="s">
        <v>6307</v>
      </c>
      <c r="C12139" t="s">
        <v>4727</v>
      </c>
      <c r="D12139" t="b">
        <v>1</v>
      </c>
    </row>
    <row r="12140" spans="1:4" x14ac:dyDescent="0.25">
      <c r="A12140" t="s">
        <v>6297</v>
      </c>
      <c r="B12140" t="s">
        <v>6307</v>
      </c>
      <c r="C12140" t="s">
        <v>4728</v>
      </c>
      <c r="D12140" t="b">
        <v>1</v>
      </c>
    </row>
    <row r="12141" spans="1:4" x14ac:dyDescent="0.25">
      <c r="A12141" t="s">
        <v>6297</v>
      </c>
      <c r="B12141" t="s">
        <v>6307</v>
      </c>
      <c r="C12141" t="s">
        <v>2454</v>
      </c>
      <c r="D12141" t="b">
        <v>0</v>
      </c>
    </row>
    <row r="12142" spans="1:4" x14ac:dyDescent="0.25">
      <c r="A12142" t="s">
        <v>6297</v>
      </c>
      <c r="B12142" t="s">
        <v>6307</v>
      </c>
      <c r="C12142" t="s">
        <v>4729</v>
      </c>
      <c r="D12142">
        <v>0</v>
      </c>
    </row>
    <row r="12143" spans="1:4" x14ac:dyDescent="0.25">
      <c r="A12143" t="s">
        <v>6297</v>
      </c>
      <c r="B12143" t="s">
        <v>6307</v>
      </c>
      <c r="C12143" t="s">
        <v>4730</v>
      </c>
      <c r="D12143">
        <v>0</v>
      </c>
    </row>
    <row r="12144" spans="1:4" x14ac:dyDescent="0.25">
      <c r="A12144" t="s">
        <v>6297</v>
      </c>
      <c r="B12144" t="s">
        <v>6307</v>
      </c>
      <c r="C12144" t="s">
        <v>4731</v>
      </c>
      <c r="D12144">
        <v>0</v>
      </c>
    </row>
    <row r="12145" spans="1:4" x14ac:dyDescent="0.25">
      <c r="A12145" t="s">
        <v>6297</v>
      </c>
      <c r="B12145" t="s">
        <v>6307</v>
      </c>
      <c r="C12145" t="s">
        <v>1046</v>
      </c>
      <c r="D12145">
        <v>0</v>
      </c>
    </row>
    <row r="12146" spans="1:4" x14ac:dyDescent="0.25">
      <c r="A12146" t="s">
        <v>6297</v>
      </c>
      <c r="B12146" t="s">
        <v>6307</v>
      </c>
      <c r="C12146" t="s">
        <v>9</v>
      </c>
      <c r="D12146">
        <v>0</v>
      </c>
    </row>
    <row r="12147" spans="1:4" x14ac:dyDescent="0.25">
      <c r="A12147" t="s">
        <v>6297</v>
      </c>
      <c r="B12147" t="s">
        <v>6307</v>
      </c>
      <c r="C12147" t="s">
        <v>4733</v>
      </c>
      <c r="D12147">
        <v>1</v>
      </c>
    </row>
    <row r="12148" spans="1:4" x14ac:dyDescent="0.25">
      <c r="A12148" t="s">
        <v>6297</v>
      </c>
      <c r="B12148" t="s">
        <v>6307</v>
      </c>
      <c r="C12148" t="s">
        <v>4734</v>
      </c>
      <c r="D12148">
        <v>557</v>
      </c>
    </row>
    <row r="12149" spans="1:4" x14ac:dyDescent="0.25">
      <c r="A12149" t="s">
        <v>6297</v>
      </c>
      <c r="B12149" t="s">
        <v>6307</v>
      </c>
      <c r="C12149" t="s">
        <v>4735</v>
      </c>
      <c r="D12149">
        <v>0</v>
      </c>
    </row>
    <row r="12150" spans="1:4" x14ac:dyDescent="0.25">
      <c r="A12150" t="s">
        <v>6297</v>
      </c>
      <c r="B12150" t="s">
        <v>6307</v>
      </c>
      <c r="C12150" t="s">
        <v>1081</v>
      </c>
      <c r="D12150" t="s">
        <v>3111</v>
      </c>
    </row>
    <row r="12151" spans="1:4" x14ac:dyDescent="0.25">
      <c r="A12151" t="s">
        <v>6297</v>
      </c>
      <c r="B12151" t="s">
        <v>6308</v>
      </c>
      <c r="C12151" t="s">
        <v>4725</v>
      </c>
      <c r="D12151">
        <v>810</v>
      </c>
    </row>
    <row r="12152" spans="1:4" x14ac:dyDescent="0.25">
      <c r="A12152" t="s">
        <v>6297</v>
      </c>
      <c r="B12152" t="s">
        <v>6308</v>
      </c>
      <c r="C12152" t="s">
        <v>1083</v>
      </c>
      <c r="D12152" t="b">
        <v>1</v>
      </c>
    </row>
    <row r="12153" spans="1:4" x14ac:dyDescent="0.25">
      <c r="A12153" t="s">
        <v>6297</v>
      </c>
      <c r="B12153" t="s">
        <v>6308</v>
      </c>
      <c r="C12153" t="s">
        <v>4726</v>
      </c>
      <c r="D12153" t="b">
        <v>0</v>
      </c>
    </row>
    <row r="12154" spans="1:4" x14ac:dyDescent="0.25">
      <c r="A12154" t="s">
        <v>6297</v>
      </c>
      <c r="B12154" t="s">
        <v>6308</v>
      </c>
      <c r="C12154" t="s">
        <v>4727</v>
      </c>
      <c r="D12154" t="b">
        <v>1</v>
      </c>
    </row>
    <row r="12155" spans="1:4" x14ac:dyDescent="0.25">
      <c r="A12155" t="s">
        <v>6297</v>
      </c>
      <c r="B12155" t="s">
        <v>6308</v>
      </c>
      <c r="C12155" t="s">
        <v>4728</v>
      </c>
      <c r="D12155" t="b">
        <v>0</v>
      </c>
    </row>
    <row r="12156" spans="1:4" x14ac:dyDescent="0.25">
      <c r="A12156" t="s">
        <v>6297</v>
      </c>
      <c r="B12156" t="s">
        <v>6308</v>
      </c>
      <c r="C12156" t="s">
        <v>2454</v>
      </c>
      <c r="D12156" t="b">
        <v>0</v>
      </c>
    </row>
    <row r="12157" spans="1:4" x14ac:dyDescent="0.25">
      <c r="A12157" t="s">
        <v>6297</v>
      </c>
      <c r="B12157" t="s">
        <v>6308</v>
      </c>
      <c r="C12157" t="s">
        <v>4729</v>
      </c>
      <c r="D12157">
        <v>0</v>
      </c>
    </row>
    <row r="12158" spans="1:4" x14ac:dyDescent="0.25">
      <c r="A12158" t="s">
        <v>6297</v>
      </c>
      <c r="B12158" t="s">
        <v>6308</v>
      </c>
      <c r="C12158" t="s">
        <v>4730</v>
      </c>
      <c r="D12158">
        <v>0</v>
      </c>
    </row>
    <row r="12159" spans="1:4" x14ac:dyDescent="0.25">
      <c r="A12159" t="s">
        <v>6297</v>
      </c>
      <c r="B12159" t="s">
        <v>6308</v>
      </c>
      <c r="C12159" t="s">
        <v>4731</v>
      </c>
      <c r="D12159">
        <v>0</v>
      </c>
    </row>
    <row r="12160" spans="1:4" x14ac:dyDescent="0.25">
      <c r="A12160" t="s">
        <v>6297</v>
      </c>
      <c r="B12160" t="s">
        <v>6308</v>
      </c>
      <c r="C12160" t="s">
        <v>1046</v>
      </c>
      <c r="D12160">
        <v>0</v>
      </c>
    </row>
    <row r="12161" spans="1:4" x14ac:dyDescent="0.25">
      <c r="A12161" t="s">
        <v>6297</v>
      </c>
      <c r="B12161" t="s">
        <v>6308</v>
      </c>
      <c r="C12161" t="s">
        <v>9</v>
      </c>
      <c r="D12161">
        <v>0</v>
      </c>
    </row>
    <row r="12162" spans="1:4" x14ac:dyDescent="0.25">
      <c r="A12162" t="s">
        <v>6297</v>
      </c>
      <c r="B12162" t="s">
        <v>6308</v>
      </c>
      <c r="C12162" t="s">
        <v>4733</v>
      </c>
      <c r="D12162">
        <v>1</v>
      </c>
    </row>
    <row r="12163" spans="1:4" x14ac:dyDescent="0.25">
      <c r="A12163" t="s">
        <v>6297</v>
      </c>
      <c r="B12163" t="s">
        <v>6308</v>
      </c>
      <c r="C12163" t="s">
        <v>4734</v>
      </c>
      <c r="D12163">
        <v>558</v>
      </c>
    </row>
    <row r="12164" spans="1:4" x14ac:dyDescent="0.25">
      <c r="A12164" t="s">
        <v>6297</v>
      </c>
      <c r="B12164" t="s">
        <v>6308</v>
      </c>
      <c r="C12164" t="s">
        <v>4735</v>
      </c>
      <c r="D12164">
        <v>0</v>
      </c>
    </row>
    <row r="12165" spans="1:4" x14ac:dyDescent="0.25">
      <c r="A12165" t="s">
        <v>6297</v>
      </c>
      <c r="B12165" t="s">
        <v>6308</v>
      </c>
      <c r="C12165" t="s">
        <v>1081</v>
      </c>
      <c r="D12165" t="s">
        <v>3111</v>
      </c>
    </row>
    <row r="12166" spans="1:4" x14ac:dyDescent="0.25">
      <c r="A12166" t="s">
        <v>6297</v>
      </c>
      <c r="B12166" t="s">
        <v>6309</v>
      </c>
      <c r="C12166" t="s">
        <v>4725</v>
      </c>
      <c r="D12166">
        <v>811</v>
      </c>
    </row>
    <row r="12167" spans="1:4" x14ac:dyDescent="0.25">
      <c r="A12167" t="s">
        <v>6297</v>
      </c>
      <c r="B12167" t="s">
        <v>6309</v>
      </c>
      <c r="C12167" t="s">
        <v>1083</v>
      </c>
      <c r="D12167" t="b">
        <v>1</v>
      </c>
    </row>
    <row r="12168" spans="1:4" x14ac:dyDescent="0.25">
      <c r="A12168" t="s">
        <v>6297</v>
      </c>
      <c r="B12168" t="s">
        <v>6309</v>
      </c>
      <c r="C12168" t="s">
        <v>4726</v>
      </c>
      <c r="D12168" t="b">
        <v>0</v>
      </c>
    </row>
    <row r="12169" spans="1:4" x14ac:dyDescent="0.25">
      <c r="A12169" t="s">
        <v>6297</v>
      </c>
      <c r="B12169" t="s">
        <v>6309</v>
      </c>
      <c r="C12169" t="s">
        <v>4727</v>
      </c>
      <c r="D12169" t="b">
        <v>1</v>
      </c>
    </row>
    <row r="12170" spans="1:4" x14ac:dyDescent="0.25">
      <c r="A12170" t="s">
        <v>6297</v>
      </c>
      <c r="B12170" t="s">
        <v>6309</v>
      </c>
      <c r="C12170" t="s">
        <v>4728</v>
      </c>
      <c r="D12170" t="b">
        <v>0</v>
      </c>
    </row>
    <row r="12171" spans="1:4" x14ac:dyDescent="0.25">
      <c r="A12171" t="s">
        <v>6297</v>
      </c>
      <c r="B12171" t="s">
        <v>6309</v>
      </c>
      <c r="C12171" t="s">
        <v>2454</v>
      </c>
      <c r="D12171" t="b">
        <v>0</v>
      </c>
    </row>
    <row r="12172" spans="1:4" x14ac:dyDescent="0.25">
      <c r="A12172" t="s">
        <v>6297</v>
      </c>
      <c r="B12172" t="s">
        <v>6309</v>
      </c>
      <c r="C12172" t="s">
        <v>4729</v>
      </c>
      <c r="D12172">
        <v>0</v>
      </c>
    </row>
    <row r="12173" spans="1:4" x14ac:dyDescent="0.25">
      <c r="A12173" t="s">
        <v>6297</v>
      </c>
      <c r="B12173" t="s">
        <v>6309</v>
      </c>
      <c r="C12173" t="s">
        <v>4730</v>
      </c>
      <c r="D12173">
        <v>0</v>
      </c>
    </row>
    <row r="12174" spans="1:4" x14ac:dyDescent="0.25">
      <c r="A12174" t="s">
        <v>6297</v>
      </c>
      <c r="B12174" t="s">
        <v>6309</v>
      </c>
      <c r="C12174" t="s">
        <v>4731</v>
      </c>
      <c r="D12174">
        <v>0</v>
      </c>
    </row>
    <row r="12175" spans="1:4" x14ac:dyDescent="0.25">
      <c r="A12175" t="s">
        <v>6297</v>
      </c>
      <c r="B12175" t="s">
        <v>6309</v>
      </c>
      <c r="C12175" t="s">
        <v>1046</v>
      </c>
      <c r="D12175">
        <v>0</v>
      </c>
    </row>
    <row r="12176" spans="1:4" x14ac:dyDescent="0.25">
      <c r="A12176" t="s">
        <v>6297</v>
      </c>
      <c r="B12176" t="s">
        <v>6309</v>
      </c>
      <c r="C12176" t="s">
        <v>9</v>
      </c>
      <c r="D12176">
        <v>0</v>
      </c>
    </row>
    <row r="12177" spans="1:4" x14ac:dyDescent="0.25">
      <c r="A12177" t="s">
        <v>6297</v>
      </c>
      <c r="B12177" t="s">
        <v>6309</v>
      </c>
      <c r="C12177" t="s">
        <v>4733</v>
      </c>
      <c r="D12177">
        <v>1</v>
      </c>
    </row>
    <row r="12178" spans="1:4" x14ac:dyDescent="0.25">
      <c r="A12178" t="s">
        <v>6297</v>
      </c>
      <c r="B12178" t="s">
        <v>6309</v>
      </c>
      <c r="C12178" t="s">
        <v>4734</v>
      </c>
      <c r="D12178">
        <v>561</v>
      </c>
    </row>
    <row r="12179" spans="1:4" x14ac:dyDescent="0.25">
      <c r="A12179" t="s">
        <v>6297</v>
      </c>
      <c r="B12179" t="s">
        <v>6309</v>
      </c>
      <c r="C12179" t="s">
        <v>4735</v>
      </c>
      <c r="D12179">
        <v>0</v>
      </c>
    </row>
    <row r="12180" spans="1:4" x14ac:dyDescent="0.25">
      <c r="A12180" t="s">
        <v>6297</v>
      </c>
      <c r="B12180" t="s">
        <v>6309</v>
      </c>
      <c r="C12180" t="s">
        <v>1081</v>
      </c>
      <c r="D12180" t="s">
        <v>3111</v>
      </c>
    </row>
    <row r="12181" spans="1:4" x14ac:dyDescent="0.25">
      <c r="A12181" t="s">
        <v>6297</v>
      </c>
      <c r="B12181" t="s">
        <v>6310</v>
      </c>
      <c r="C12181" t="s">
        <v>4725</v>
      </c>
      <c r="D12181">
        <v>812</v>
      </c>
    </row>
    <row r="12182" spans="1:4" x14ac:dyDescent="0.25">
      <c r="A12182" t="s">
        <v>6297</v>
      </c>
      <c r="B12182" t="s">
        <v>6310</v>
      </c>
      <c r="C12182" t="s">
        <v>1083</v>
      </c>
      <c r="D12182" t="b">
        <v>1</v>
      </c>
    </row>
    <row r="12183" spans="1:4" x14ac:dyDescent="0.25">
      <c r="A12183" t="s">
        <v>6297</v>
      </c>
      <c r="B12183" t="s">
        <v>6310</v>
      </c>
      <c r="C12183" t="s">
        <v>4726</v>
      </c>
      <c r="D12183" t="b">
        <v>0</v>
      </c>
    </row>
    <row r="12184" spans="1:4" x14ac:dyDescent="0.25">
      <c r="A12184" t="s">
        <v>6297</v>
      </c>
      <c r="B12184" t="s">
        <v>6310</v>
      </c>
      <c r="C12184" t="s">
        <v>4727</v>
      </c>
      <c r="D12184" t="b">
        <v>1</v>
      </c>
    </row>
    <row r="12185" spans="1:4" x14ac:dyDescent="0.25">
      <c r="A12185" t="s">
        <v>6297</v>
      </c>
      <c r="B12185" t="s">
        <v>6310</v>
      </c>
      <c r="C12185" t="s">
        <v>4728</v>
      </c>
      <c r="D12185" t="b">
        <v>0</v>
      </c>
    </row>
    <row r="12186" spans="1:4" x14ac:dyDescent="0.25">
      <c r="A12186" t="s">
        <v>6297</v>
      </c>
      <c r="B12186" t="s">
        <v>6310</v>
      </c>
      <c r="C12186" t="s">
        <v>2454</v>
      </c>
      <c r="D12186" t="b">
        <v>0</v>
      </c>
    </row>
    <row r="12187" spans="1:4" x14ac:dyDescent="0.25">
      <c r="A12187" t="s">
        <v>6297</v>
      </c>
      <c r="B12187" t="s">
        <v>6310</v>
      </c>
      <c r="C12187" t="s">
        <v>4729</v>
      </c>
      <c r="D12187">
        <v>0</v>
      </c>
    </row>
    <row r="12188" spans="1:4" x14ac:dyDescent="0.25">
      <c r="A12188" t="s">
        <v>6297</v>
      </c>
      <c r="B12188" t="s">
        <v>6310</v>
      </c>
      <c r="C12188" t="s">
        <v>4730</v>
      </c>
      <c r="D12188">
        <v>0</v>
      </c>
    </row>
    <row r="12189" spans="1:4" x14ac:dyDescent="0.25">
      <c r="A12189" t="s">
        <v>6297</v>
      </c>
      <c r="B12189" t="s">
        <v>6310</v>
      </c>
      <c r="C12189" t="s">
        <v>4731</v>
      </c>
      <c r="D12189">
        <v>0</v>
      </c>
    </row>
    <row r="12190" spans="1:4" x14ac:dyDescent="0.25">
      <c r="A12190" t="s">
        <v>6297</v>
      </c>
      <c r="B12190" t="s">
        <v>6310</v>
      </c>
      <c r="C12190" t="s">
        <v>1046</v>
      </c>
      <c r="D12190">
        <v>0</v>
      </c>
    </row>
    <row r="12191" spans="1:4" x14ac:dyDescent="0.25">
      <c r="A12191" t="s">
        <v>6297</v>
      </c>
      <c r="B12191" t="s">
        <v>6310</v>
      </c>
      <c r="C12191" t="s">
        <v>9</v>
      </c>
      <c r="D12191">
        <v>0</v>
      </c>
    </row>
    <row r="12192" spans="1:4" x14ac:dyDescent="0.25">
      <c r="A12192" t="s">
        <v>6297</v>
      </c>
      <c r="B12192" t="s">
        <v>6310</v>
      </c>
      <c r="C12192" t="s">
        <v>4733</v>
      </c>
      <c r="D12192">
        <v>1</v>
      </c>
    </row>
    <row r="12193" spans="1:4" x14ac:dyDescent="0.25">
      <c r="A12193" t="s">
        <v>6297</v>
      </c>
      <c r="B12193" t="s">
        <v>6310</v>
      </c>
      <c r="C12193" t="s">
        <v>4734</v>
      </c>
      <c r="D12193">
        <v>563</v>
      </c>
    </row>
    <row r="12194" spans="1:4" x14ac:dyDescent="0.25">
      <c r="A12194" t="s">
        <v>6297</v>
      </c>
      <c r="B12194" t="s">
        <v>6310</v>
      </c>
      <c r="C12194" t="s">
        <v>4735</v>
      </c>
      <c r="D12194">
        <v>0</v>
      </c>
    </row>
    <row r="12195" spans="1:4" x14ac:dyDescent="0.25">
      <c r="A12195" t="s">
        <v>6297</v>
      </c>
      <c r="B12195" t="s">
        <v>6310</v>
      </c>
      <c r="C12195" t="s">
        <v>1081</v>
      </c>
      <c r="D12195" t="s">
        <v>3111</v>
      </c>
    </row>
    <row r="12196" spans="1:4" x14ac:dyDescent="0.25">
      <c r="A12196" t="s">
        <v>6297</v>
      </c>
      <c r="B12196" t="s">
        <v>6311</v>
      </c>
      <c r="C12196" t="s">
        <v>4725</v>
      </c>
      <c r="D12196">
        <v>813</v>
      </c>
    </row>
    <row r="12197" spans="1:4" x14ac:dyDescent="0.25">
      <c r="A12197" t="s">
        <v>6297</v>
      </c>
      <c r="B12197" t="s">
        <v>6311</v>
      </c>
      <c r="C12197" t="s">
        <v>1083</v>
      </c>
      <c r="D12197" t="b">
        <v>1</v>
      </c>
    </row>
    <row r="12198" spans="1:4" x14ac:dyDescent="0.25">
      <c r="A12198" t="s">
        <v>6297</v>
      </c>
      <c r="B12198" t="s">
        <v>6311</v>
      </c>
      <c r="C12198" t="s">
        <v>4726</v>
      </c>
      <c r="D12198" t="b">
        <v>0</v>
      </c>
    </row>
    <row r="12199" spans="1:4" x14ac:dyDescent="0.25">
      <c r="A12199" t="s">
        <v>6297</v>
      </c>
      <c r="B12199" t="s">
        <v>6311</v>
      </c>
      <c r="C12199" t="s">
        <v>4727</v>
      </c>
      <c r="D12199" t="b">
        <v>1</v>
      </c>
    </row>
    <row r="12200" spans="1:4" x14ac:dyDescent="0.25">
      <c r="A12200" t="s">
        <v>6297</v>
      </c>
      <c r="B12200" t="s">
        <v>6311</v>
      </c>
      <c r="C12200" t="s">
        <v>4728</v>
      </c>
      <c r="D12200" t="b">
        <v>1</v>
      </c>
    </row>
    <row r="12201" spans="1:4" x14ac:dyDescent="0.25">
      <c r="A12201" t="s">
        <v>6297</v>
      </c>
      <c r="B12201" t="s">
        <v>6311</v>
      </c>
      <c r="C12201" t="s">
        <v>2454</v>
      </c>
      <c r="D12201" t="b">
        <v>0</v>
      </c>
    </row>
    <row r="12202" spans="1:4" x14ac:dyDescent="0.25">
      <c r="A12202" t="s">
        <v>6297</v>
      </c>
      <c r="B12202" t="s">
        <v>6311</v>
      </c>
      <c r="C12202" t="s">
        <v>4729</v>
      </c>
      <c r="D12202">
        <v>0</v>
      </c>
    </row>
    <row r="12203" spans="1:4" x14ac:dyDescent="0.25">
      <c r="A12203" t="s">
        <v>6297</v>
      </c>
      <c r="B12203" t="s">
        <v>6311</v>
      </c>
      <c r="C12203" t="s">
        <v>4730</v>
      </c>
      <c r="D12203">
        <v>0</v>
      </c>
    </row>
    <row r="12204" spans="1:4" x14ac:dyDescent="0.25">
      <c r="A12204" t="s">
        <v>6297</v>
      </c>
      <c r="B12204" t="s">
        <v>6311</v>
      </c>
      <c r="C12204" t="s">
        <v>4731</v>
      </c>
      <c r="D12204">
        <v>0</v>
      </c>
    </row>
    <row r="12205" spans="1:4" x14ac:dyDescent="0.25">
      <c r="A12205" t="s">
        <v>6297</v>
      </c>
      <c r="B12205" t="s">
        <v>6311</v>
      </c>
      <c r="C12205" t="s">
        <v>1046</v>
      </c>
      <c r="D12205">
        <v>0</v>
      </c>
    </row>
    <row r="12206" spans="1:4" x14ac:dyDescent="0.25">
      <c r="A12206" t="s">
        <v>6297</v>
      </c>
      <c r="B12206" t="s">
        <v>6311</v>
      </c>
      <c r="C12206" t="s">
        <v>9</v>
      </c>
      <c r="D12206">
        <v>0</v>
      </c>
    </row>
    <row r="12207" spans="1:4" x14ac:dyDescent="0.25">
      <c r="A12207" t="s">
        <v>6297</v>
      </c>
      <c r="B12207" t="s">
        <v>6311</v>
      </c>
      <c r="C12207" t="s">
        <v>4733</v>
      </c>
      <c r="D12207">
        <v>1</v>
      </c>
    </row>
    <row r="12208" spans="1:4" x14ac:dyDescent="0.25">
      <c r="A12208" t="s">
        <v>6297</v>
      </c>
      <c r="B12208" t="s">
        <v>6311</v>
      </c>
      <c r="C12208" t="s">
        <v>4734</v>
      </c>
      <c r="D12208">
        <v>565</v>
      </c>
    </row>
    <row r="12209" spans="1:4" x14ac:dyDescent="0.25">
      <c r="A12209" t="s">
        <v>6297</v>
      </c>
      <c r="B12209" t="s">
        <v>6311</v>
      </c>
      <c r="C12209" t="s">
        <v>4735</v>
      </c>
      <c r="D12209">
        <v>0</v>
      </c>
    </row>
    <row r="12210" spans="1:4" x14ac:dyDescent="0.25">
      <c r="A12210" t="s">
        <v>6297</v>
      </c>
      <c r="B12210" t="s">
        <v>6311</v>
      </c>
      <c r="C12210" t="s">
        <v>1081</v>
      </c>
      <c r="D12210" t="s">
        <v>3111</v>
      </c>
    </row>
    <row r="12211" spans="1:4" x14ac:dyDescent="0.25">
      <c r="A12211" t="s">
        <v>6297</v>
      </c>
      <c r="B12211" t="s">
        <v>6312</v>
      </c>
      <c r="C12211" t="s">
        <v>4725</v>
      </c>
      <c r="D12211">
        <v>814</v>
      </c>
    </row>
    <row r="12212" spans="1:4" x14ac:dyDescent="0.25">
      <c r="A12212" t="s">
        <v>6297</v>
      </c>
      <c r="B12212" t="s">
        <v>6312</v>
      </c>
      <c r="C12212" t="s">
        <v>1083</v>
      </c>
      <c r="D12212" t="b">
        <v>1</v>
      </c>
    </row>
    <row r="12213" spans="1:4" x14ac:dyDescent="0.25">
      <c r="A12213" t="s">
        <v>6297</v>
      </c>
      <c r="B12213" t="s">
        <v>6312</v>
      </c>
      <c r="C12213" t="s">
        <v>4726</v>
      </c>
      <c r="D12213" t="b">
        <v>0</v>
      </c>
    </row>
    <row r="12214" spans="1:4" x14ac:dyDescent="0.25">
      <c r="A12214" t="s">
        <v>6297</v>
      </c>
      <c r="B12214" t="s">
        <v>6312</v>
      </c>
      <c r="C12214" t="s">
        <v>4727</v>
      </c>
      <c r="D12214" t="b">
        <v>1</v>
      </c>
    </row>
    <row r="12215" spans="1:4" x14ac:dyDescent="0.25">
      <c r="A12215" t="s">
        <v>6297</v>
      </c>
      <c r="B12215" t="s">
        <v>6312</v>
      </c>
      <c r="C12215" t="s">
        <v>4728</v>
      </c>
      <c r="D12215" t="b">
        <v>1</v>
      </c>
    </row>
    <row r="12216" spans="1:4" x14ac:dyDescent="0.25">
      <c r="A12216" t="s">
        <v>6297</v>
      </c>
      <c r="B12216" t="s">
        <v>6312</v>
      </c>
      <c r="C12216" t="s">
        <v>2454</v>
      </c>
      <c r="D12216" t="b">
        <v>0</v>
      </c>
    </row>
    <row r="12217" spans="1:4" x14ac:dyDescent="0.25">
      <c r="A12217" t="s">
        <v>6297</v>
      </c>
      <c r="B12217" t="s">
        <v>6312</v>
      </c>
      <c r="C12217" t="s">
        <v>4729</v>
      </c>
      <c r="D12217">
        <v>0</v>
      </c>
    </row>
    <row r="12218" spans="1:4" x14ac:dyDescent="0.25">
      <c r="A12218" t="s">
        <v>6297</v>
      </c>
      <c r="B12218" t="s">
        <v>6312</v>
      </c>
      <c r="C12218" t="s">
        <v>4730</v>
      </c>
      <c r="D12218">
        <v>0</v>
      </c>
    </row>
    <row r="12219" spans="1:4" x14ac:dyDescent="0.25">
      <c r="A12219" t="s">
        <v>6297</v>
      </c>
      <c r="B12219" t="s">
        <v>6312</v>
      </c>
      <c r="C12219" t="s">
        <v>4731</v>
      </c>
      <c r="D12219">
        <v>0</v>
      </c>
    </row>
    <row r="12220" spans="1:4" x14ac:dyDescent="0.25">
      <c r="A12220" t="s">
        <v>6297</v>
      </c>
      <c r="B12220" t="s">
        <v>6312</v>
      </c>
      <c r="C12220" t="s">
        <v>1046</v>
      </c>
      <c r="D12220">
        <v>0</v>
      </c>
    </row>
    <row r="12221" spans="1:4" x14ac:dyDescent="0.25">
      <c r="A12221" t="s">
        <v>6297</v>
      </c>
      <c r="B12221" t="s">
        <v>6312</v>
      </c>
      <c r="C12221" t="s">
        <v>9</v>
      </c>
      <c r="D12221">
        <v>0</v>
      </c>
    </row>
    <row r="12222" spans="1:4" x14ac:dyDescent="0.25">
      <c r="A12222" t="s">
        <v>6297</v>
      </c>
      <c r="B12222" t="s">
        <v>6312</v>
      </c>
      <c r="C12222" t="s">
        <v>4733</v>
      </c>
      <c r="D12222">
        <v>1</v>
      </c>
    </row>
    <row r="12223" spans="1:4" x14ac:dyDescent="0.25">
      <c r="A12223" t="s">
        <v>6297</v>
      </c>
      <c r="B12223" t="s">
        <v>6312</v>
      </c>
      <c r="C12223" t="s">
        <v>4734</v>
      </c>
      <c r="D12223">
        <v>566</v>
      </c>
    </row>
    <row r="12224" spans="1:4" x14ac:dyDescent="0.25">
      <c r="A12224" t="s">
        <v>6297</v>
      </c>
      <c r="B12224" t="s">
        <v>6312</v>
      </c>
      <c r="C12224" t="s">
        <v>4735</v>
      </c>
      <c r="D12224">
        <v>0</v>
      </c>
    </row>
    <row r="12225" spans="1:4" x14ac:dyDescent="0.25">
      <c r="A12225" t="s">
        <v>6297</v>
      </c>
      <c r="B12225" t="s">
        <v>6312</v>
      </c>
      <c r="C12225" t="s">
        <v>1081</v>
      </c>
      <c r="D12225" t="s">
        <v>3111</v>
      </c>
    </row>
    <row r="12226" spans="1:4" x14ac:dyDescent="0.25">
      <c r="A12226" t="s">
        <v>6297</v>
      </c>
      <c r="B12226" t="s">
        <v>6313</v>
      </c>
      <c r="C12226" t="s">
        <v>4725</v>
      </c>
      <c r="D12226">
        <v>815</v>
      </c>
    </row>
    <row r="12227" spans="1:4" x14ac:dyDescent="0.25">
      <c r="A12227" t="s">
        <v>6297</v>
      </c>
      <c r="B12227" t="s">
        <v>6313</v>
      </c>
      <c r="C12227" t="s">
        <v>1083</v>
      </c>
      <c r="D12227" t="b">
        <v>1</v>
      </c>
    </row>
    <row r="12228" spans="1:4" x14ac:dyDescent="0.25">
      <c r="A12228" t="s">
        <v>6297</v>
      </c>
      <c r="B12228" t="s">
        <v>6313</v>
      </c>
      <c r="C12228" t="s">
        <v>4726</v>
      </c>
      <c r="D12228" t="b">
        <v>0</v>
      </c>
    </row>
    <row r="12229" spans="1:4" x14ac:dyDescent="0.25">
      <c r="A12229" t="s">
        <v>6297</v>
      </c>
      <c r="B12229" t="s">
        <v>6313</v>
      </c>
      <c r="C12229" t="s">
        <v>4727</v>
      </c>
      <c r="D12229" t="b">
        <v>1</v>
      </c>
    </row>
    <row r="12230" spans="1:4" x14ac:dyDescent="0.25">
      <c r="A12230" t="s">
        <v>6297</v>
      </c>
      <c r="B12230" t="s">
        <v>6313</v>
      </c>
      <c r="C12230" t="s">
        <v>4728</v>
      </c>
      <c r="D12230" t="b">
        <v>1</v>
      </c>
    </row>
    <row r="12231" spans="1:4" x14ac:dyDescent="0.25">
      <c r="A12231" t="s">
        <v>6297</v>
      </c>
      <c r="B12231" t="s">
        <v>6313</v>
      </c>
      <c r="C12231" t="s">
        <v>2454</v>
      </c>
      <c r="D12231" t="b">
        <v>0</v>
      </c>
    </row>
    <row r="12232" spans="1:4" x14ac:dyDescent="0.25">
      <c r="A12232" t="s">
        <v>6297</v>
      </c>
      <c r="B12232" t="s">
        <v>6313</v>
      </c>
      <c r="C12232" t="s">
        <v>4729</v>
      </c>
      <c r="D12232">
        <v>0</v>
      </c>
    </row>
    <row r="12233" spans="1:4" x14ac:dyDescent="0.25">
      <c r="A12233" t="s">
        <v>6297</v>
      </c>
      <c r="B12233" t="s">
        <v>6313</v>
      </c>
      <c r="C12233" t="s">
        <v>4730</v>
      </c>
      <c r="D12233">
        <v>0</v>
      </c>
    </row>
    <row r="12234" spans="1:4" x14ac:dyDescent="0.25">
      <c r="A12234" t="s">
        <v>6297</v>
      </c>
      <c r="B12234" t="s">
        <v>6313</v>
      </c>
      <c r="C12234" t="s">
        <v>4731</v>
      </c>
      <c r="D12234">
        <v>0</v>
      </c>
    </row>
    <row r="12235" spans="1:4" x14ac:dyDescent="0.25">
      <c r="A12235" t="s">
        <v>6297</v>
      </c>
      <c r="B12235" t="s">
        <v>6313</v>
      </c>
      <c r="C12235" t="s">
        <v>1046</v>
      </c>
      <c r="D12235">
        <v>0</v>
      </c>
    </row>
    <row r="12236" spans="1:4" x14ac:dyDescent="0.25">
      <c r="A12236" t="s">
        <v>6297</v>
      </c>
      <c r="B12236" t="s">
        <v>6313</v>
      </c>
      <c r="C12236" t="s">
        <v>9</v>
      </c>
      <c r="D12236">
        <v>0</v>
      </c>
    </row>
    <row r="12237" spans="1:4" x14ac:dyDescent="0.25">
      <c r="A12237" t="s">
        <v>6297</v>
      </c>
      <c r="B12237" t="s">
        <v>6313</v>
      </c>
      <c r="C12237" t="s">
        <v>4733</v>
      </c>
      <c r="D12237">
        <v>1</v>
      </c>
    </row>
    <row r="12238" spans="1:4" x14ac:dyDescent="0.25">
      <c r="A12238" t="s">
        <v>6297</v>
      </c>
      <c r="B12238" t="s">
        <v>6313</v>
      </c>
      <c r="C12238" t="s">
        <v>4734</v>
      </c>
      <c r="D12238">
        <v>567</v>
      </c>
    </row>
    <row r="12239" spans="1:4" x14ac:dyDescent="0.25">
      <c r="A12239" t="s">
        <v>6297</v>
      </c>
      <c r="B12239" t="s">
        <v>6313</v>
      </c>
      <c r="C12239" t="s">
        <v>4735</v>
      </c>
      <c r="D12239">
        <v>0</v>
      </c>
    </row>
    <row r="12240" spans="1:4" x14ac:dyDescent="0.25">
      <c r="A12240" t="s">
        <v>6297</v>
      </c>
      <c r="B12240" t="s">
        <v>6313</v>
      </c>
      <c r="C12240" t="s">
        <v>1081</v>
      </c>
      <c r="D12240" t="s">
        <v>3111</v>
      </c>
    </row>
    <row r="12241" spans="1:4" x14ac:dyDescent="0.25">
      <c r="A12241" t="s">
        <v>6297</v>
      </c>
      <c r="B12241" t="s">
        <v>6314</v>
      </c>
      <c r="C12241" t="s">
        <v>4725</v>
      </c>
      <c r="D12241">
        <v>816</v>
      </c>
    </row>
    <row r="12242" spans="1:4" x14ac:dyDescent="0.25">
      <c r="A12242" t="s">
        <v>6297</v>
      </c>
      <c r="B12242" t="s">
        <v>6314</v>
      </c>
      <c r="C12242" t="s">
        <v>1083</v>
      </c>
      <c r="D12242" t="b">
        <v>1</v>
      </c>
    </row>
    <row r="12243" spans="1:4" x14ac:dyDescent="0.25">
      <c r="A12243" t="s">
        <v>6297</v>
      </c>
      <c r="B12243" t="s">
        <v>6314</v>
      </c>
      <c r="C12243" t="s">
        <v>4726</v>
      </c>
      <c r="D12243" t="b">
        <v>0</v>
      </c>
    </row>
    <row r="12244" spans="1:4" x14ac:dyDescent="0.25">
      <c r="A12244" t="s">
        <v>6297</v>
      </c>
      <c r="B12244" t="s">
        <v>6314</v>
      </c>
      <c r="C12244" t="s">
        <v>4727</v>
      </c>
      <c r="D12244" t="b">
        <v>1</v>
      </c>
    </row>
    <row r="12245" spans="1:4" x14ac:dyDescent="0.25">
      <c r="A12245" t="s">
        <v>6297</v>
      </c>
      <c r="B12245" t="s">
        <v>6314</v>
      </c>
      <c r="C12245" t="s">
        <v>4728</v>
      </c>
      <c r="D12245" t="b">
        <v>1</v>
      </c>
    </row>
    <row r="12246" spans="1:4" x14ac:dyDescent="0.25">
      <c r="A12246" t="s">
        <v>6297</v>
      </c>
      <c r="B12246" t="s">
        <v>6314</v>
      </c>
      <c r="C12246" t="s">
        <v>2454</v>
      </c>
      <c r="D12246" t="b">
        <v>0</v>
      </c>
    </row>
    <row r="12247" spans="1:4" x14ac:dyDescent="0.25">
      <c r="A12247" t="s">
        <v>6297</v>
      </c>
      <c r="B12247" t="s">
        <v>6314</v>
      </c>
      <c r="C12247" t="s">
        <v>4729</v>
      </c>
      <c r="D12247">
        <v>0</v>
      </c>
    </row>
    <row r="12248" spans="1:4" x14ac:dyDescent="0.25">
      <c r="A12248" t="s">
        <v>6297</v>
      </c>
      <c r="B12248" t="s">
        <v>6314</v>
      </c>
      <c r="C12248" t="s">
        <v>4730</v>
      </c>
      <c r="D12248">
        <v>0</v>
      </c>
    </row>
    <row r="12249" spans="1:4" x14ac:dyDescent="0.25">
      <c r="A12249" t="s">
        <v>6297</v>
      </c>
      <c r="B12249" t="s">
        <v>6314</v>
      </c>
      <c r="C12249" t="s">
        <v>4731</v>
      </c>
      <c r="D12249">
        <v>0</v>
      </c>
    </row>
    <row r="12250" spans="1:4" x14ac:dyDescent="0.25">
      <c r="A12250" t="s">
        <v>6297</v>
      </c>
      <c r="B12250" t="s">
        <v>6314</v>
      </c>
      <c r="C12250" t="s">
        <v>1046</v>
      </c>
      <c r="D12250">
        <v>0</v>
      </c>
    </row>
    <row r="12251" spans="1:4" x14ac:dyDescent="0.25">
      <c r="A12251" t="s">
        <v>6297</v>
      </c>
      <c r="B12251" t="s">
        <v>6314</v>
      </c>
      <c r="C12251" t="s">
        <v>9</v>
      </c>
      <c r="D12251">
        <v>0</v>
      </c>
    </row>
    <row r="12252" spans="1:4" x14ac:dyDescent="0.25">
      <c r="A12252" t="s">
        <v>6297</v>
      </c>
      <c r="B12252" t="s">
        <v>6314</v>
      </c>
      <c r="C12252" t="s">
        <v>4733</v>
      </c>
      <c r="D12252">
        <v>1</v>
      </c>
    </row>
    <row r="12253" spans="1:4" x14ac:dyDescent="0.25">
      <c r="A12253" t="s">
        <v>6297</v>
      </c>
      <c r="B12253" t="s">
        <v>6314</v>
      </c>
      <c r="C12253" t="s">
        <v>4734</v>
      </c>
      <c r="D12253">
        <v>568</v>
      </c>
    </row>
    <row r="12254" spans="1:4" x14ac:dyDescent="0.25">
      <c r="A12254" t="s">
        <v>6297</v>
      </c>
      <c r="B12254" t="s">
        <v>6314</v>
      </c>
      <c r="C12254" t="s">
        <v>4735</v>
      </c>
      <c r="D12254">
        <v>0</v>
      </c>
    </row>
    <row r="12255" spans="1:4" x14ac:dyDescent="0.25">
      <c r="A12255" t="s">
        <v>6297</v>
      </c>
      <c r="B12255" t="s">
        <v>6314</v>
      </c>
      <c r="C12255" t="s">
        <v>1081</v>
      </c>
      <c r="D12255" t="s">
        <v>3111</v>
      </c>
    </row>
    <row r="12256" spans="1:4" x14ac:dyDescent="0.25">
      <c r="A12256" t="s">
        <v>6297</v>
      </c>
      <c r="B12256" t="s">
        <v>6315</v>
      </c>
      <c r="C12256" t="s">
        <v>4725</v>
      </c>
      <c r="D12256">
        <v>817</v>
      </c>
    </row>
    <row r="12257" spans="1:4" x14ac:dyDescent="0.25">
      <c r="A12257" t="s">
        <v>6297</v>
      </c>
      <c r="B12257" t="s">
        <v>6315</v>
      </c>
      <c r="C12257" t="s">
        <v>1083</v>
      </c>
      <c r="D12257" t="b">
        <v>1</v>
      </c>
    </row>
    <row r="12258" spans="1:4" x14ac:dyDescent="0.25">
      <c r="A12258" t="s">
        <v>6297</v>
      </c>
      <c r="B12258" t="s">
        <v>6315</v>
      </c>
      <c r="C12258" t="s">
        <v>4726</v>
      </c>
      <c r="D12258" t="b">
        <v>0</v>
      </c>
    </row>
    <row r="12259" spans="1:4" x14ac:dyDescent="0.25">
      <c r="A12259" t="s">
        <v>6297</v>
      </c>
      <c r="B12259" t="s">
        <v>6315</v>
      </c>
      <c r="C12259" t="s">
        <v>4727</v>
      </c>
      <c r="D12259" t="b">
        <v>1</v>
      </c>
    </row>
    <row r="12260" spans="1:4" x14ac:dyDescent="0.25">
      <c r="A12260" t="s">
        <v>6297</v>
      </c>
      <c r="B12260" t="s">
        <v>6315</v>
      </c>
      <c r="C12260" t="s">
        <v>4728</v>
      </c>
      <c r="D12260" t="b">
        <v>1</v>
      </c>
    </row>
    <row r="12261" spans="1:4" x14ac:dyDescent="0.25">
      <c r="A12261" t="s">
        <v>6297</v>
      </c>
      <c r="B12261" t="s">
        <v>6315</v>
      </c>
      <c r="C12261" t="s">
        <v>2454</v>
      </c>
      <c r="D12261" t="b">
        <v>0</v>
      </c>
    </row>
    <row r="12262" spans="1:4" x14ac:dyDescent="0.25">
      <c r="A12262" t="s">
        <v>6297</v>
      </c>
      <c r="B12262" t="s">
        <v>6315</v>
      </c>
      <c r="C12262" t="s">
        <v>4729</v>
      </c>
      <c r="D12262">
        <v>0</v>
      </c>
    </row>
    <row r="12263" spans="1:4" x14ac:dyDescent="0.25">
      <c r="A12263" t="s">
        <v>6297</v>
      </c>
      <c r="B12263" t="s">
        <v>6315</v>
      </c>
      <c r="C12263" t="s">
        <v>4730</v>
      </c>
      <c r="D12263">
        <v>0</v>
      </c>
    </row>
    <row r="12264" spans="1:4" x14ac:dyDescent="0.25">
      <c r="A12264" t="s">
        <v>6297</v>
      </c>
      <c r="B12264" t="s">
        <v>6315</v>
      </c>
      <c r="C12264" t="s">
        <v>4731</v>
      </c>
      <c r="D12264">
        <v>0</v>
      </c>
    </row>
    <row r="12265" spans="1:4" x14ac:dyDescent="0.25">
      <c r="A12265" t="s">
        <v>6297</v>
      </c>
      <c r="B12265" t="s">
        <v>6315</v>
      </c>
      <c r="C12265" t="s">
        <v>1046</v>
      </c>
      <c r="D12265">
        <v>0</v>
      </c>
    </row>
    <row r="12266" spans="1:4" x14ac:dyDescent="0.25">
      <c r="A12266" t="s">
        <v>6297</v>
      </c>
      <c r="B12266" t="s">
        <v>6315</v>
      </c>
      <c r="C12266" t="s">
        <v>9</v>
      </c>
      <c r="D12266">
        <v>0</v>
      </c>
    </row>
    <row r="12267" spans="1:4" x14ac:dyDescent="0.25">
      <c r="A12267" t="s">
        <v>6297</v>
      </c>
      <c r="B12267" t="s">
        <v>6315</v>
      </c>
      <c r="C12267" t="s">
        <v>4733</v>
      </c>
      <c r="D12267">
        <v>1</v>
      </c>
    </row>
    <row r="12268" spans="1:4" x14ac:dyDescent="0.25">
      <c r="A12268" t="s">
        <v>6297</v>
      </c>
      <c r="B12268" t="s">
        <v>6315</v>
      </c>
      <c r="C12268" t="s">
        <v>4734</v>
      </c>
      <c r="D12268">
        <v>569</v>
      </c>
    </row>
    <row r="12269" spans="1:4" x14ac:dyDescent="0.25">
      <c r="A12269" t="s">
        <v>6297</v>
      </c>
      <c r="B12269" t="s">
        <v>6315</v>
      </c>
      <c r="C12269" t="s">
        <v>4735</v>
      </c>
      <c r="D12269">
        <v>0</v>
      </c>
    </row>
    <row r="12270" spans="1:4" x14ac:dyDescent="0.25">
      <c r="A12270" t="s">
        <v>6297</v>
      </c>
      <c r="B12270" t="s">
        <v>6315</v>
      </c>
      <c r="C12270" t="s">
        <v>1081</v>
      </c>
      <c r="D12270" t="s">
        <v>3111</v>
      </c>
    </row>
    <row r="12271" spans="1:4" x14ac:dyDescent="0.25">
      <c r="A12271" t="s">
        <v>6297</v>
      </c>
      <c r="B12271" t="s">
        <v>6316</v>
      </c>
      <c r="C12271" t="s">
        <v>4725</v>
      </c>
      <c r="D12271">
        <v>818</v>
      </c>
    </row>
    <row r="12272" spans="1:4" x14ac:dyDescent="0.25">
      <c r="A12272" t="s">
        <v>6297</v>
      </c>
      <c r="B12272" t="s">
        <v>6316</v>
      </c>
      <c r="C12272" t="s">
        <v>1083</v>
      </c>
      <c r="D12272" t="b">
        <v>1</v>
      </c>
    </row>
    <row r="12273" spans="1:4" x14ac:dyDescent="0.25">
      <c r="A12273" t="s">
        <v>6297</v>
      </c>
      <c r="B12273" t="s">
        <v>6316</v>
      </c>
      <c r="C12273" t="s">
        <v>4726</v>
      </c>
      <c r="D12273" t="b">
        <v>0</v>
      </c>
    </row>
    <row r="12274" spans="1:4" x14ac:dyDescent="0.25">
      <c r="A12274" t="s">
        <v>6297</v>
      </c>
      <c r="B12274" t="s">
        <v>6316</v>
      </c>
      <c r="C12274" t="s">
        <v>4727</v>
      </c>
      <c r="D12274" t="b">
        <v>1</v>
      </c>
    </row>
    <row r="12275" spans="1:4" x14ac:dyDescent="0.25">
      <c r="A12275" t="s">
        <v>6297</v>
      </c>
      <c r="B12275" t="s">
        <v>6316</v>
      </c>
      <c r="C12275" t="s">
        <v>4728</v>
      </c>
      <c r="D12275" t="b">
        <v>1</v>
      </c>
    </row>
    <row r="12276" spans="1:4" x14ac:dyDescent="0.25">
      <c r="A12276" t="s">
        <v>6297</v>
      </c>
      <c r="B12276" t="s">
        <v>6316</v>
      </c>
      <c r="C12276" t="s">
        <v>2454</v>
      </c>
      <c r="D12276" t="b">
        <v>0</v>
      </c>
    </row>
    <row r="12277" spans="1:4" x14ac:dyDescent="0.25">
      <c r="A12277" t="s">
        <v>6297</v>
      </c>
      <c r="B12277" t="s">
        <v>6316</v>
      </c>
      <c r="C12277" t="s">
        <v>4729</v>
      </c>
      <c r="D12277">
        <v>0</v>
      </c>
    </row>
    <row r="12278" spans="1:4" x14ac:dyDescent="0.25">
      <c r="A12278" t="s">
        <v>6297</v>
      </c>
      <c r="B12278" t="s">
        <v>6316</v>
      </c>
      <c r="C12278" t="s">
        <v>4730</v>
      </c>
      <c r="D12278">
        <v>0</v>
      </c>
    </row>
    <row r="12279" spans="1:4" x14ac:dyDescent="0.25">
      <c r="A12279" t="s">
        <v>6297</v>
      </c>
      <c r="B12279" t="s">
        <v>6316</v>
      </c>
      <c r="C12279" t="s">
        <v>4731</v>
      </c>
      <c r="D12279">
        <v>0</v>
      </c>
    </row>
    <row r="12280" spans="1:4" x14ac:dyDescent="0.25">
      <c r="A12280" t="s">
        <v>6297</v>
      </c>
      <c r="B12280" t="s">
        <v>6316</v>
      </c>
      <c r="C12280" t="s">
        <v>1046</v>
      </c>
      <c r="D12280">
        <v>0</v>
      </c>
    </row>
    <row r="12281" spans="1:4" x14ac:dyDescent="0.25">
      <c r="A12281" t="s">
        <v>6297</v>
      </c>
      <c r="B12281" t="s">
        <v>6316</v>
      </c>
      <c r="C12281" t="s">
        <v>9</v>
      </c>
      <c r="D12281">
        <v>0</v>
      </c>
    </row>
    <row r="12282" spans="1:4" x14ac:dyDescent="0.25">
      <c r="A12282" t="s">
        <v>6297</v>
      </c>
      <c r="B12282" t="s">
        <v>6316</v>
      </c>
      <c r="C12282" t="s">
        <v>4733</v>
      </c>
      <c r="D12282">
        <v>1</v>
      </c>
    </row>
    <row r="12283" spans="1:4" x14ac:dyDescent="0.25">
      <c r="A12283" t="s">
        <v>6297</v>
      </c>
      <c r="B12283" t="s">
        <v>6316</v>
      </c>
      <c r="C12283" t="s">
        <v>4734</v>
      </c>
      <c r="D12283">
        <v>570</v>
      </c>
    </row>
    <row r="12284" spans="1:4" x14ac:dyDescent="0.25">
      <c r="A12284" t="s">
        <v>6297</v>
      </c>
      <c r="B12284" t="s">
        <v>6316</v>
      </c>
      <c r="C12284" t="s">
        <v>4735</v>
      </c>
      <c r="D12284">
        <v>0</v>
      </c>
    </row>
    <row r="12285" spans="1:4" x14ac:dyDescent="0.25">
      <c r="A12285" t="s">
        <v>6297</v>
      </c>
      <c r="B12285" t="s">
        <v>6316</v>
      </c>
      <c r="C12285" t="s">
        <v>1081</v>
      </c>
      <c r="D12285" t="s">
        <v>3111</v>
      </c>
    </row>
    <row r="12286" spans="1:4" x14ac:dyDescent="0.25">
      <c r="A12286" t="s">
        <v>6297</v>
      </c>
      <c r="B12286" t="s">
        <v>6317</v>
      </c>
      <c r="C12286" t="s">
        <v>4725</v>
      </c>
      <c r="D12286">
        <v>819</v>
      </c>
    </row>
    <row r="12287" spans="1:4" x14ac:dyDescent="0.25">
      <c r="A12287" t="s">
        <v>6297</v>
      </c>
      <c r="B12287" t="s">
        <v>6317</v>
      </c>
      <c r="C12287" t="s">
        <v>1083</v>
      </c>
      <c r="D12287" t="b">
        <v>0</v>
      </c>
    </row>
    <row r="12288" spans="1:4" x14ac:dyDescent="0.25">
      <c r="A12288" t="s">
        <v>6297</v>
      </c>
      <c r="B12288" t="s">
        <v>6317</v>
      </c>
      <c r="C12288" t="s">
        <v>4726</v>
      </c>
      <c r="D12288" t="b">
        <v>0</v>
      </c>
    </row>
    <row r="12289" spans="1:4" x14ac:dyDescent="0.25">
      <c r="A12289" t="s">
        <v>6297</v>
      </c>
      <c r="B12289" t="s">
        <v>6317</v>
      </c>
      <c r="C12289" t="s">
        <v>4727</v>
      </c>
      <c r="D12289" t="b">
        <v>1</v>
      </c>
    </row>
    <row r="12290" spans="1:4" x14ac:dyDescent="0.25">
      <c r="A12290" t="s">
        <v>6297</v>
      </c>
      <c r="B12290" t="s">
        <v>6317</v>
      </c>
      <c r="C12290" t="s">
        <v>4728</v>
      </c>
      <c r="D12290" t="b">
        <v>0</v>
      </c>
    </row>
    <row r="12291" spans="1:4" x14ac:dyDescent="0.25">
      <c r="A12291" t="s">
        <v>6297</v>
      </c>
      <c r="B12291" t="s">
        <v>6317</v>
      </c>
      <c r="C12291" t="s">
        <v>2454</v>
      </c>
      <c r="D12291" t="b">
        <v>0</v>
      </c>
    </row>
    <row r="12292" spans="1:4" x14ac:dyDescent="0.25">
      <c r="A12292" t="s">
        <v>6297</v>
      </c>
      <c r="B12292" t="s">
        <v>6317</v>
      </c>
      <c r="C12292" t="s">
        <v>4729</v>
      </c>
      <c r="D12292">
        <v>0</v>
      </c>
    </row>
    <row r="12293" spans="1:4" x14ac:dyDescent="0.25">
      <c r="A12293" t="s">
        <v>6297</v>
      </c>
      <c r="B12293" t="s">
        <v>6317</v>
      </c>
      <c r="C12293" t="s">
        <v>4730</v>
      </c>
      <c r="D12293">
        <v>0</v>
      </c>
    </row>
    <row r="12294" spans="1:4" x14ac:dyDescent="0.25">
      <c r="A12294" t="s">
        <v>6297</v>
      </c>
      <c r="B12294" t="s">
        <v>6317</v>
      </c>
      <c r="C12294" t="s">
        <v>4731</v>
      </c>
      <c r="D12294">
        <v>0</v>
      </c>
    </row>
    <row r="12295" spans="1:4" x14ac:dyDescent="0.25">
      <c r="A12295" t="s">
        <v>6297</v>
      </c>
      <c r="B12295" t="s">
        <v>6317</v>
      </c>
      <c r="C12295" t="s">
        <v>1046</v>
      </c>
      <c r="D12295">
        <v>0</v>
      </c>
    </row>
    <row r="12296" spans="1:4" x14ac:dyDescent="0.25">
      <c r="A12296" t="s">
        <v>6297</v>
      </c>
      <c r="B12296" t="s">
        <v>6317</v>
      </c>
      <c r="C12296" t="s">
        <v>9</v>
      </c>
      <c r="D12296">
        <v>0</v>
      </c>
    </row>
    <row r="12297" spans="1:4" x14ac:dyDescent="0.25">
      <c r="A12297" t="s">
        <v>6297</v>
      </c>
      <c r="B12297" t="s">
        <v>6317</v>
      </c>
      <c r="C12297" t="s">
        <v>4733</v>
      </c>
      <c r="D12297">
        <v>0</v>
      </c>
    </row>
    <row r="12298" spans="1:4" x14ac:dyDescent="0.25">
      <c r="A12298" t="s">
        <v>6297</v>
      </c>
      <c r="B12298" t="s">
        <v>6317</v>
      </c>
      <c r="C12298" t="s">
        <v>4734</v>
      </c>
      <c r="D12298">
        <v>0</v>
      </c>
    </row>
    <row r="12299" spans="1:4" x14ac:dyDescent="0.25">
      <c r="A12299" t="s">
        <v>6297</v>
      </c>
      <c r="B12299" t="s">
        <v>6317</v>
      </c>
      <c r="C12299" t="s">
        <v>4735</v>
      </c>
      <c r="D12299">
        <v>0</v>
      </c>
    </row>
    <row r="12300" spans="1:4" x14ac:dyDescent="0.25">
      <c r="A12300" t="s">
        <v>6297</v>
      </c>
      <c r="B12300" t="s">
        <v>6317</v>
      </c>
      <c r="C12300" t="s">
        <v>1081</v>
      </c>
      <c r="D12300" t="s">
        <v>3111</v>
      </c>
    </row>
    <row r="12301" spans="1:4" x14ac:dyDescent="0.25">
      <c r="A12301" t="s">
        <v>6297</v>
      </c>
      <c r="B12301" t="s">
        <v>6318</v>
      </c>
      <c r="C12301" t="s">
        <v>4725</v>
      </c>
      <c r="D12301">
        <v>820</v>
      </c>
    </row>
    <row r="12302" spans="1:4" x14ac:dyDescent="0.25">
      <c r="A12302" t="s">
        <v>6297</v>
      </c>
      <c r="B12302" t="s">
        <v>6318</v>
      </c>
      <c r="C12302" t="s">
        <v>1083</v>
      </c>
      <c r="D12302" t="b">
        <v>1</v>
      </c>
    </row>
    <row r="12303" spans="1:4" x14ac:dyDescent="0.25">
      <c r="A12303" t="s">
        <v>6297</v>
      </c>
      <c r="B12303" t="s">
        <v>6318</v>
      </c>
      <c r="C12303" t="s">
        <v>4726</v>
      </c>
      <c r="D12303" t="b">
        <v>0</v>
      </c>
    </row>
    <row r="12304" spans="1:4" x14ac:dyDescent="0.25">
      <c r="A12304" t="s">
        <v>6297</v>
      </c>
      <c r="B12304" t="s">
        <v>6318</v>
      </c>
      <c r="C12304" t="s">
        <v>4727</v>
      </c>
      <c r="D12304" t="b">
        <v>1</v>
      </c>
    </row>
    <row r="12305" spans="1:4" x14ac:dyDescent="0.25">
      <c r="A12305" t="s">
        <v>6297</v>
      </c>
      <c r="B12305" t="s">
        <v>6318</v>
      </c>
      <c r="C12305" t="s">
        <v>4728</v>
      </c>
      <c r="D12305" t="b">
        <v>0</v>
      </c>
    </row>
    <row r="12306" spans="1:4" x14ac:dyDescent="0.25">
      <c r="A12306" t="s">
        <v>6297</v>
      </c>
      <c r="B12306" t="s">
        <v>6318</v>
      </c>
      <c r="C12306" t="s">
        <v>2454</v>
      </c>
      <c r="D12306" t="b">
        <v>0</v>
      </c>
    </row>
    <row r="12307" spans="1:4" x14ac:dyDescent="0.25">
      <c r="A12307" t="s">
        <v>6297</v>
      </c>
      <c r="B12307" t="s">
        <v>6318</v>
      </c>
      <c r="C12307" t="s">
        <v>4729</v>
      </c>
      <c r="D12307">
        <v>0</v>
      </c>
    </row>
    <row r="12308" spans="1:4" x14ac:dyDescent="0.25">
      <c r="A12308" t="s">
        <v>6297</v>
      </c>
      <c r="B12308" t="s">
        <v>6318</v>
      </c>
      <c r="C12308" t="s">
        <v>4730</v>
      </c>
      <c r="D12308">
        <v>0</v>
      </c>
    </row>
    <row r="12309" spans="1:4" x14ac:dyDescent="0.25">
      <c r="A12309" t="s">
        <v>6297</v>
      </c>
      <c r="B12309" t="s">
        <v>6318</v>
      </c>
      <c r="C12309" t="s">
        <v>4731</v>
      </c>
      <c r="D12309">
        <v>0</v>
      </c>
    </row>
    <row r="12310" spans="1:4" x14ac:dyDescent="0.25">
      <c r="A12310" t="s">
        <v>6297</v>
      </c>
      <c r="B12310" t="s">
        <v>6318</v>
      </c>
      <c r="C12310" t="s">
        <v>1046</v>
      </c>
      <c r="D12310">
        <v>0</v>
      </c>
    </row>
    <row r="12311" spans="1:4" x14ac:dyDescent="0.25">
      <c r="A12311" t="s">
        <v>6297</v>
      </c>
      <c r="B12311" t="s">
        <v>6318</v>
      </c>
      <c r="C12311" t="s">
        <v>9</v>
      </c>
      <c r="D12311">
        <v>0</v>
      </c>
    </row>
    <row r="12312" spans="1:4" x14ac:dyDescent="0.25">
      <c r="A12312" t="s">
        <v>6297</v>
      </c>
      <c r="B12312" t="s">
        <v>6318</v>
      </c>
      <c r="C12312" t="s">
        <v>4733</v>
      </c>
      <c r="D12312">
        <v>1</v>
      </c>
    </row>
    <row r="12313" spans="1:4" x14ac:dyDescent="0.25">
      <c r="A12313" t="s">
        <v>6297</v>
      </c>
      <c r="B12313" t="s">
        <v>6318</v>
      </c>
      <c r="C12313" t="s">
        <v>4734</v>
      </c>
      <c r="D12313">
        <v>144</v>
      </c>
    </row>
    <row r="12314" spans="1:4" x14ac:dyDescent="0.25">
      <c r="A12314" t="s">
        <v>6297</v>
      </c>
      <c r="B12314" t="s">
        <v>6318</v>
      </c>
      <c r="C12314" t="s">
        <v>4735</v>
      </c>
      <c r="D12314">
        <v>0</v>
      </c>
    </row>
    <row r="12315" spans="1:4" x14ac:dyDescent="0.25">
      <c r="A12315" t="s">
        <v>6297</v>
      </c>
      <c r="B12315" t="s">
        <v>6318</v>
      </c>
      <c r="C12315" t="s">
        <v>1081</v>
      </c>
      <c r="D12315" t="s">
        <v>3111</v>
      </c>
    </row>
    <row r="12316" spans="1:4" x14ac:dyDescent="0.25">
      <c r="A12316" t="s">
        <v>6297</v>
      </c>
      <c r="B12316" t="s">
        <v>6319</v>
      </c>
      <c r="C12316" t="s">
        <v>4725</v>
      </c>
      <c r="D12316">
        <v>821</v>
      </c>
    </row>
    <row r="12317" spans="1:4" x14ac:dyDescent="0.25">
      <c r="A12317" t="s">
        <v>6297</v>
      </c>
      <c r="B12317" t="s">
        <v>6319</v>
      </c>
      <c r="C12317" t="s">
        <v>1083</v>
      </c>
      <c r="D12317" t="b">
        <v>1</v>
      </c>
    </row>
    <row r="12318" spans="1:4" x14ac:dyDescent="0.25">
      <c r="A12318" t="s">
        <v>6297</v>
      </c>
      <c r="B12318" t="s">
        <v>6319</v>
      </c>
      <c r="C12318" t="s">
        <v>4726</v>
      </c>
      <c r="D12318" t="b">
        <v>0</v>
      </c>
    </row>
    <row r="12319" spans="1:4" x14ac:dyDescent="0.25">
      <c r="A12319" t="s">
        <v>6297</v>
      </c>
      <c r="B12319" t="s">
        <v>6319</v>
      </c>
      <c r="C12319" t="s">
        <v>4727</v>
      </c>
      <c r="D12319" t="b">
        <v>1</v>
      </c>
    </row>
    <row r="12320" spans="1:4" x14ac:dyDescent="0.25">
      <c r="A12320" t="s">
        <v>6297</v>
      </c>
      <c r="B12320" t="s">
        <v>6319</v>
      </c>
      <c r="C12320" t="s">
        <v>4728</v>
      </c>
      <c r="D12320" t="b">
        <v>0</v>
      </c>
    </row>
    <row r="12321" spans="1:4" x14ac:dyDescent="0.25">
      <c r="A12321" t="s">
        <v>6297</v>
      </c>
      <c r="B12321" t="s">
        <v>6319</v>
      </c>
      <c r="C12321" t="s">
        <v>2454</v>
      </c>
      <c r="D12321" t="b">
        <v>0</v>
      </c>
    </row>
    <row r="12322" spans="1:4" x14ac:dyDescent="0.25">
      <c r="A12322" t="s">
        <v>6297</v>
      </c>
      <c r="B12322" t="s">
        <v>6319</v>
      </c>
      <c r="C12322" t="s">
        <v>4729</v>
      </c>
      <c r="D12322">
        <v>0</v>
      </c>
    </row>
    <row r="12323" spans="1:4" x14ac:dyDescent="0.25">
      <c r="A12323" t="s">
        <v>6297</v>
      </c>
      <c r="B12323" t="s">
        <v>6319</v>
      </c>
      <c r="C12323" t="s">
        <v>4730</v>
      </c>
      <c r="D12323">
        <v>0</v>
      </c>
    </row>
    <row r="12324" spans="1:4" x14ac:dyDescent="0.25">
      <c r="A12324" t="s">
        <v>6297</v>
      </c>
      <c r="B12324" t="s">
        <v>6319</v>
      </c>
      <c r="C12324" t="s">
        <v>4731</v>
      </c>
      <c r="D12324">
        <v>0</v>
      </c>
    </row>
    <row r="12325" spans="1:4" x14ac:dyDescent="0.25">
      <c r="A12325" t="s">
        <v>6297</v>
      </c>
      <c r="B12325" t="s">
        <v>6319</v>
      </c>
      <c r="C12325" t="s">
        <v>1046</v>
      </c>
      <c r="D12325">
        <v>0</v>
      </c>
    </row>
    <row r="12326" spans="1:4" x14ac:dyDescent="0.25">
      <c r="A12326" t="s">
        <v>6297</v>
      </c>
      <c r="B12326" t="s">
        <v>6319</v>
      </c>
      <c r="C12326" t="s">
        <v>9</v>
      </c>
      <c r="D12326">
        <v>0</v>
      </c>
    </row>
    <row r="12327" spans="1:4" x14ac:dyDescent="0.25">
      <c r="A12327" t="s">
        <v>6297</v>
      </c>
      <c r="B12327" t="s">
        <v>6319</v>
      </c>
      <c r="C12327" t="s">
        <v>4733</v>
      </c>
      <c r="D12327">
        <v>1</v>
      </c>
    </row>
    <row r="12328" spans="1:4" x14ac:dyDescent="0.25">
      <c r="A12328" t="s">
        <v>6297</v>
      </c>
      <c r="B12328" t="s">
        <v>6319</v>
      </c>
      <c r="C12328" t="s">
        <v>4734</v>
      </c>
      <c r="D12328">
        <v>147</v>
      </c>
    </row>
    <row r="12329" spans="1:4" x14ac:dyDescent="0.25">
      <c r="A12329" t="s">
        <v>6297</v>
      </c>
      <c r="B12329" t="s">
        <v>6319</v>
      </c>
      <c r="C12329" t="s">
        <v>4735</v>
      </c>
      <c r="D12329">
        <v>0</v>
      </c>
    </row>
    <row r="12330" spans="1:4" x14ac:dyDescent="0.25">
      <c r="A12330" t="s">
        <v>6297</v>
      </c>
      <c r="B12330" t="s">
        <v>6319</v>
      </c>
      <c r="C12330" t="s">
        <v>1081</v>
      </c>
      <c r="D12330" t="s">
        <v>3111</v>
      </c>
    </row>
    <row r="12331" spans="1:4" x14ac:dyDescent="0.25">
      <c r="A12331" t="s">
        <v>6297</v>
      </c>
      <c r="B12331" t="s">
        <v>6320</v>
      </c>
      <c r="C12331" t="s">
        <v>4725</v>
      </c>
      <c r="D12331">
        <v>822</v>
      </c>
    </row>
    <row r="12332" spans="1:4" x14ac:dyDescent="0.25">
      <c r="A12332" t="s">
        <v>6297</v>
      </c>
      <c r="B12332" t="s">
        <v>6320</v>
      </c>
      <c r="C12332" t="s">
        <v>1083</v>
      </c>
      <c r="D12332" t="b">
        <v>1</v>
      </c>
    </row>
    <row r="12333" spans="1:4" x14ac:dyDescent="0.25">
      <c r="A12333" t="s">
        <v>6297</v>
      </c>
      <c r="B12333" t="s">
        <v>6320</v>
      </c>
      <c r="C12333" t="s">
        <v>4726</v>
      </c>
      <c r="D12333" t="b">
        <v>0</v>
      </c>
    </row>
    <row r="12334" spans="1:4" x14ac:dyDescent="0.25">
      <c r="A12334" t="s">
        <v>6297</v>
      </c>
      <c r="B12334" t="s">
        <v>6320</v>
      </c>
      <c r="C12334" t="s">
        <v>4727</v>
      </c>
      <c r="D12334" t="b">
        <v>1</v>
      </c>
    </row>
    <row r="12335" spans="1:4" x14ac:dyDescent="0.25">
      <c r="A12335" t="s">
        <v>6297</v>
      </c>
      <c r="B12335" t="s">
        <v>6320</v>
      </c>
      <c r="C12335" t="s">
        <v>4728</v>
      </c>
      <c r="D12335" t="b">
        <v>0</v>
      </c>
    </row>
    <row r="12336" spans="1:4" x14ac:dyDescent="0.25">
      <c r="A12336" t="s">
        <v>6297</v>
      </c>
      <c r="B12336" t="s">
        <v>6320</v>
      </c>
      <c r="C12336" t="s">
        <v>2454</v>
      </c>
      <c r="D12336" t="b">
        <v>0</v>
      </c>
    </row>
    <row r="12337" spans="1:4" x14ac:dyDescent="0.25">
      <c r="A12337" t="s">
        <v>6297</v>
      </c>
      <c r="B12337" t="s">
        <v>6320</v>
      </c>
      <c r="C12337" t="s">
        <v>4729</v>
      </c>
      <c r="D12337">
        <v>0</v>
      </c>
    </row>
    <row r="12338" spans="1:4" x14ac:dyDescent="0.25">
      <c r="A12338" t="s">
        <v>6297</v>
      </c>
      <c r="B12338" t="s">
        <v>6320</v>
      </c>
      <c r="C12338" t="s">
        <v>4730</v>
      </c>
      <c r="D12338">
        <v>0</v>
      </c>
    </row>
    <row r="12339" spans="1:4" x14ac:dyDescent="0.25">
      <c r="A12339" t="s">
        <v>6297</v>
      </c>
      <c r="B12339" t="s">
        <v>6320</v>
      </c>
      <c r="C12339" t="s">
        <v>4731</v>
      </c>
      <c r="D12339">
        <v>0</v>
      </c>
    </row>
    <row r="12340" spans="1:4" x14ac:dyDescent="0.25">
      <c r="A12340" t="s">
        <v>6297</v>
      </c>
      <c r="B12340" t="s">
        <v>6320</v>
      </c>
      <c r="C12340" t="s">
        <v>1046</v>
      </c>
      <c r="D12340">
        <v>0</v>
      </c>
    </row>
    <row r="12341" spans="1:4" x14ac:dyDescent="0.25">
      <c r="A12341" t="s">
        <v>6297</v>
      </c>
      <c r="B12341" t="s">
        <v>6320</v>
      </c>
      <c r="C12341" t="s">
        <v>9</v>
      </c>
      <c r="D12341">
        <v>0</v>
      </c>
    </row>
    <row r="12342" spans="1:4" x14ac:dyDescent="0.25">
      <c r="A12342" t="s">
        <v>6297</v>
      </c>
      <c r="B12342" t="s">
        <v>6320</v>
      </c>
      <c r="C12342" t="s">
        <v>4733</v>
      </c>
      <c r="D12342">
        <v>1</v>
      </c>
    </row>
    <row r="12343" spans="1:4" x14ac:dyDescent="0.25">
      <c r="A12343" t="s">
        <v>6297</v>
      </c>
      <c r="B12343" t="s">
        <v>6320</v>
      </c>
      <c r="C12343" t="s">
        <v>4734</v>
      </c>
      <c r="D12343">
        <v>149</v>
      </c>
    </row>
    <row r="12344" spans="1:4" x14ac:dyDescent="0.25">
      <c r="A12344" t="s">
        <v>6297</v>
      </c>
      <c r="B12344" t="s">
        <v>6320</v>
      </c>
      <c r="C12344" t="s">
        <v>4735</v>
      </c>
      <c r="D12344">
        <v>0</v>
      </c>
    </row>
    <row r="12345" spans="1:4" x14ac:dyDescent="0.25">
      <c r="A12345" t="s">
        <v>6297</v>
      </c>
      <c r="B12345" t="s">
        <v>6320</v>
      </c>
      <c r="C12345" t="s">
        <v>1081</v>
      </c>
      <c r="D12345" t="s">
        <v>3111</v>
      </c>
    </row>
    <row r="12346" spans="1:4" x14ac:dyDescent="0.25">
      <c r="A12346" t="s">
        <v>6297</v>
      </c>
      <c r="B12346" t="s">
        <v>6321</v>
      </c>
      <c r="C12346" t="s">
        <v>4725</v>
      </c>
      <c r="D12346">
        <v>823</v>
      </c>
    </row>
    <row r="12347" spans="1:4" x14ac:dyDescent="0.25">
      <c r="A12347" t="s">
        <v>6297</v>
      </c>
      <c r="B12347" t="s">
        <v>6321</v>
      </c>
      <c r="C12347" t="s">
        <v>1083</v>
      </c>
      <c r="D12347" t="b">
        <v>1</v>
      </c>
    </row>
    <row r="12348" spans="1:4" x14ac:dyDescent="0.25">
      <c r="A12348" t="s">
        <v>6297</v>
      </c>
      <c r="B12348" t="s">
        <v>6321</v>
      </c>
      <c r="C12348" t="s">
        <v>4726</v>
      </c>
      <c r="D12348" t="b">
        <v>0</v>
      </c>
    </row>
    <row r="12349" spans="1:4" x14ac:dyDescent="0.25">
      <c r="A12349" t="s">
        <v>6297</v>
      </c>
      <c r="B12349" t="s">
        <v>6321</v>
      </c>
      <c r="C12349" t="s">
        <v>4727</v>
      </c>
      <c r="D12349" t="b">
        <v>1</v>
      </c>
    </row>
    <row r="12350" spans="1:4" x14ac:dyDescent="0.25">
      <c r="A12350" t="s">
        <v>6297</v>
      </c>
      <c r="B12350" t="s">
        <v>6321</v>
      </c>
      <c r="C12350" t="s">
        <v>4728</v>
      </c>
      <c r="D12350" t="b">
        <v>1</v>
      </c>
    </row>
    <row r="12351" spans="1:4" x14ac:dyDescent="0.25">
      <c r="A12351" t="s">
        <v>6297</v>
      </c>
      <c r="B12351" t="s">
        <v>6321</v>
      </c>
      <c r="C12351" t="s">
        <v>2454</v>
      </c>
      <c r="D12351" t="b">
        <v>0</v>
      </c>
    </row>
    <row r="12352" spans="1:4" x14ac:dyDescent="0.25">
      <c r="A12352" t="s">
        <v>6297</v>
      </c>
      <c r="B12352" t="s">
        <v>6321</v>
      </c>
      <c r="C12352" t="s">
        <v>4729</v>
      </c>
      <c r="D12352">
        <v>0</v>
      </c>
    </row>
    <row r="12353" spans="1:4" x14ac:dyDescent="0.25">
      <c r="A12353" t="s">
        <v>6297</v>
      </c>
      <c r="B12353" t="s">
        <v>6321</v>
      </c>
      <c r="C12353" t="s">
        <v>4730</v>
      </c>
      <c r="D12353">
        <v>0</v>
      </c>
    </row>
    <row r="12354" spans="1:4" x14ac:dyDescent="0.25">
      <c r="A12354" t="s">
        <v>6297</v>
      </c>
      <c r="B12354" t="s">
        <v>6321</v>
      </c>
      <c r="C12354" t="s">
        <v>4731</v>
      </c>
      <c r="D12354">
        <v>0</v>
      </c>
    </row>
    <row r="12355" spans="1:4" x14ac:dyDescent="0.25">
      <c r="A12355" t="s">
        <v>6297</v>
      </c>
      <c r="B12355" t="s">
        <v>6321</v>
      </c>
      <c r="C12355" t="s">
        <v>1046</v>
      </c>
      <c r="D12355">
        <v>0</v>
      </c>
    </row>
    <row r="12356" spans="1:4" x14ac:dyDescent="0.25">
      <c r="A12356" t="s">
        <v>6297</v>
      </c>
      <c r="B12356" t="s">
        <v>6321</v>
      </c>
      <c r="C12356" t="s">
        <v>9</v>
      </c>
      <c r="D12356">
        <v>0</v>
      </c>
    </row>
    <row r="12357" spans="1:4" x14ac:dyDescent="0.25">
      <c r="A12357" t="s">
        <v>6297</v>
      </c>
      <c r="B12357" t="s">
        <v>6321</v>
      </c>
      <c r="C12357" t="s">
        <v>4733</v>
      </c>
      <c r="D12357">
        <v>1</v>
      </c>
    </row>
    <row r="12358" spans="1:4" x14ac:dyDescent="0.25">
      <c r="A12358" t="s">
        <v>6297</v>
      </c>
      <c r="B12358" t="s">
        <v>6321</v>
      </c>
      <c r="C12358" t="s">
        <v>4734</v>
      </c>
      <c r="D12358">
        <v>151</v>
      </c>
    </row>
    <row r="12359" spans="1:4" x14ac:dyDescent="0.25">
      <c r="A12359" t="s">
        <v>6297</v>
      </c>
      <c r="B12359" t="s">
        <v>6321</v>
      </c>
      <c r="C12359" t="s">
        <v>4735</v>
      </c>
      <c r="D12359">
        <v>0</v>
      </c>
    </row>
    <row r="12360" spans="1:4" x14ac:dyDescent="0.25">
      <c r="A12360" t="s">
        <v>6297</v>
      </c>
      <c r="B12360" t="s">
        <v>6321</v>
      </c>
      <c r="C12360" t="s">
        <v>1081</v>
      </c>
      <c r="D12360" t="s">
        <v>3111</v>
      </c>
    </row>
    <row r="12361" spans="1:4" x14ac:dyDescent="0.25">
      <c r="A12361" t="s">
        <v>6297</v>
      </c>
      <c r="B12361" t="s">
        <v>6322</v>
      </c>
      <c r="C12361" t="s">
        <v>4725</v>
      </c>
      <c r="D12361">
        <v>824</v>
      </c>
    </row>
    <row r="12362" spans="1:4" x14ac:dyDescent="0.25">
      <c r="A12362" t="s">
        <v>6297</v>
      </c>
      <c r="B12362" t="s">
        <v>6322</v>
      </c>
      <c r="C12362" t="s">
        <v>1083</v>
      </c>
      <c r="D12362" t="b">
        <v>1</v>
      </c>
    </row>
    <row r="12363" spans="1:4" x14ac:dyDescent="0.25">
      <c r="A12363" t="s">
        <v>6297</v>
      </c>
      <c r="B12363" t="s">
        <v>6322</v>
      </c>
      <c r="C12363" t="s">
        <v>4726</v>
      </c>
      <c r="D12363" t="b">
        <v>0</v>
      </c>
    </row>
    <row r="12364" spans="1:4" x14ac:dyDescent="0.25">
      <c r="A12364" t="s">
        <v>6297</v>
      </c>
      <c r="B12364" t="s">
        <v>6322</v>
      </c>
      <c r="C12364" t="s">
        <v>4727</v>
      </c>
      <c r="D12364" t="b">
        <v>1</v>
      </c>
    </row>
    <row r="12365" spans="1:4" x14ac:dyDescent="0.25">
      <c r="A12365" t="s">
        <v>6297</v>
      </c>
      <c r="B12365" t="s">
        <v>6322</v>
      </c>
      <c r="C12365" t="s">
        <v>4728</v>
      </c>
      <c r="D12365" t="b">
        <v>1</v>
      </c>
    </row>
    <row r="12366" spans="1:4" x14ac:dyDescent="0.25">
      <c r="A12366" t="s">
        <v>6297</v>
      </c>
      <c r="B12366" t="s">
        <v>6322</v>
      </c>
      <c r="C12366" t="s">
        <v>2454</v>
      </c>
      <c r="D12366" t="b">
        <v>0</v>
      </c>
    </row>
    <row r="12367" spans="1:4" x14ac:dyDescent="0.25">
      <c r="A12367" t="s">
        <v>6297</v>
      </c>
      <c r="B12367" t="s">
        <v>6322</v>
      </c>
      <c r="C12367" t="s">
        <v>4729</v>
      </c>
      <c r="D12367">
        <v>0</v>
      </c>
    </row>
    <row r="12368" spans="1:4" x14ac:dyDescent="0.25">
      <c r="A12368" t="s">
        <v>6297</v>
      </c>
      <c r="B12368" t="s">
        <v>6322</v>
      </c>
      <c r="C12368" t="s">
        <v>4730</v>
      </c>
      <c r="D12368">
        <v>0</v>
      </c>
    </row>
    <row r="12369" spans="1:4" x14ac:dyDescent="0.25">
      <c r="A12369" t="s">
        <v>6297</v>
      </c>
      <c r="B12369" t="s">
        <v>6322</v>
      </c>
      <c r="C12369" t="s">
        <v>4731</v>
      </c>
      <c r="D12369">
        <v>0</v>
      </c>
    </row>
    <row r="12370" spans="1:4" x14ac:dyDescent="0.25">
      <c r="A12370" t="s">
        <v>6297</v>
      </c>
      <c r="B12370" t="s">
        <v>6322</v>
      </c>
      <c r="C12370" t="s">
        <v>1046</v>
      </c>
      <c r="D12370">
        <v>0</v>
      </c>
    </row>
    <row r="12371" spans="1:4" x14ac:dyDescent="0.25">
      <c r="A12371" t="s">
        <v>6297</v>
      </c>
      <c r="B12371" t="s">
        <v>6322</v>
      </c>
      <c r="C12371" t="s">
        <v>9</v>
      </c>
      <c r="D12371">
        <v>0</v>
      </c>
    </row>
    <row r="12372" spans="1:4" x14ac:dyDescent="0.25">
      <c r="A12372" t="s">
        <v>6297</v>
      </c>
      <c r="B12372" t="s">
        <v>6322</v>
      </c>
      <c r="C12372" t="s">
        <v>4733</v>
      </c>
      <c r="D12372">
        <v>1</v>
      </c>
    </row>
    <row r="12373" spans="1:4" x14ac:dyDescent="0.25">
      <c r="A12373" t="s">
        <v>6297</v>
      </c>
      <c r="B12373" t="s">
        <v>6322</v>
      </c>
      <c r="C12373" t="s">
        <v>4734</v>
      </c>
      <c r="D12373">
        <v>152</v>
      </c>
    </row>
    <row r="12374" spans="1:4" x14ac:dyDescent="0.25">
      <c r="A12374" t="s">
        <v>6297</v>
      </c>
      <c r="B12374" t="s">
        <v>6322</v>
      </c>
      <c r="C12374" t="s">
        <v>4735</v>
      </c>
      <c r="D12374">
        <v>0</v>
      </c>
    </row>
    <row r="12375" spans="1:4" x14ac:dyDescent="0.25">
      <c r="A12375" t="s">
        <v>6297</v>
      </c>
      <c r="B12375" t="s">
        <v>6322</v>
      </c>
      <c r="C12375" t="s">
        <v>1081</v>
      </c>
      <c r="D12375" t="s">
        <v>3111</v>
      </c>
    </row>
    <row r="12376" spans="1:4" x14ac:dyDescent="0.25">
      <c r="A12376" t="s">
        <v>6297</v>
      </c>
      <c r="B12376" t="s">
        <v>6323</v>
      </c>
      <c r="C12376" t="s">
        <v>4725</v>
      </c>
      <c r="D12376">
        <v>825</v>
      </c>
    </row>
    <row r="12377" spans="1:4" x14ac:dyDescent="0.25">
      <c r="A12377" t="s">
        <v>6297</v>
      </c>
      <c r="B12377" t="s">
        <v>6323</v>
      </c>
      <c r="C12377" t="s">
        <v>1083</v>
      </c>
      <c r="D12377" t="b">
        <v>1</v>
      </c>
    </row>
    <row r="12378" spans="1:4" x14ac:dyDescent="0.25">
      <c r="A12378" t="s">
        <v>6297</v>
      </c>
      <c r="B12378" t="s">
        <v>6323</v>
      </c>
      <c r="C12378" t="s">
        <v>4726</v>
      </c>
      <c r="D12378" t="b">
        <v>0</v>
      </c>
    </row>
    <row r="12379" spans="1:4" x14ac:dyDescent="0.25">
      <c r="A12379" t="s">
        <v>6297</v>
      </c>
      <c r="B12379" t="s">
        <v>6323</v>
      </c>
      <c r="C12379" t="s">
        <v>4727</v>
      </c>
      <c r="D12379" t="b">
        <v>1</v>
      </c>
    </row>
    <row r="12380" spans="1:4" x14ac:dyDescent="0.25">
      <c r="A12380" t="s">
        <v>6297</v>
      </c>
      <c r="B12380" t="s">
        <v>6323</v>
      </c>
      <c r="C12380" t="s">
        <v>4728</v>
      </c>
      <c r="D12380" t="b">
        <v>1</v>
      </c>
    </row>
    <row r="12381" spans="1:4" x14ac:dyDescent="0.25">
      <c r="A12381" t="s">
        <v>6297</v>
      </c>
      <c r="B12381" t="s">
        <v>6323</v>
      </c>
      <c r="C12381" t="s">
        <v>2454</v>
      </c>
      <c r="D12381" t="b">
        <v>0</v>
      </c>
    </row>
    <row r="12382" spans="1:4" x14ac:dyDescent="0.25">
      <c r="A12382" t="s">
        <v>6297</v>
      </c>
      <c r="B12382" t="s">
        <v>6323</v>
      </c>
      <c r="C12382" t="s">
        <v>4729</v>
      </c>
      <c r="D12382">
        <v>0</v>
      </c>
    </row>
    <row r="12383" spans="1:4" x14ac:dyDescent="0.25">
      <c r="A12383" t="s">
        <v>6297</v>
      </c>
      <c r="B12383" t="s">
        <v>6323</v>
      </c>
      <c r="C12383" t="s">
        <v>4730</v>
      </c>
      <c r="D12383">
        <v>0</v>
      </c>
    </row>
    <row r="12384" spans="1:4" x14ac:dyDescent="0.25">
      <c r="A12384" t="s">
        <v>6297</v>
      </c>
      <c r="B12384" t="s">
        <v>6323</v>
      </c>
      <c r="C12384" t="s">
        <v>4731</v>
      </c>
      <c r="D12384">
        <v>0</v>
      </c>
    </row>
    <row r="12385" spans="1:4" x14ac:dyDescent="0.25">
      <c r="A12385" t="s">
        <v>6297</v>
      </c>
      <c r="B12385" t="s">
        <v>6323</v>
      </c>
      <c r="C12385" t="s">
        <v>1046</v>
      </c>
      <c r="D12385">
        <v>0</v>
      </c>
    </row>
    <row r="12386" spans="1:4" x14ac:dyDescent="0.25">
      <c r="A12386" t="s">
        <v>6297</v>
      </c>
      <c r="B12386" t="s">
        <v>6323</v>
      </c>
      <c r="C12386" t="s">
        <v>9</v>
      </c>
      <c r="D12386">
        <v>0</v>
      </c>
    </row>
    <row r="12387" spans="1:4" x14ac:dyDescent="0.25">
      <c r="A12387" t="s">
        <v>6297</v>
      </c>
      <c r="B12387" t="s">
        <v>6323</v>
      </c>
      <c r="C12387" t="s">
        <v>4733</v>
      </c>
      <c r="D12387">
        <v>1</v>
      </c>
    </row>
    <row r="12388" spans="1:4" x14ac:dyDescent="0.25">
      <c r="A12388" t="s">
        <v>6297</v>
      </c>
      <c r="B12388" t="s">
        <v>6323</v>
      </c>
      <c r="C12388" t="s">
        <v>4734</v>
      </c>
      <c r="D12388">
        <v>153</v>
      </c>
    </row>
    <row r="12389" spans="1:4" x14ac:dyDescent="0.25">
      <c r="A12389" t="s">
        <v>6297</v>
      </c>
      <c r="B12389" t="s">
        <v>6323</v>
      </c>
      <c r="C12389" t="s">
        <v>4735</v>
      </c>
      <c r="D12389">
        <v>0</v>
      </c>
    </row>
    <row r="12390" spans="1:4" x14ac:dyDescent="0.25">
      <c r="A12390" t="s">
        <v>6297</v>
      </c>
      <c r="B12390" t="s">
        <v>6323</v>
      </c>
      <c r="C12390" t="s">
        <v>1081</v>
      </c>
      <c r="D12390" t="s">
        <v>3111</v>
      </c>
    </row>
    <row r="12391" spans="1:4" x14ac:dyDescent="0.25">
      <c r="A12391" t="s">
        <v>6297</v>
      </c>
      <c r="B12391" t="s">
        <v>6324</v>
      </c>
      <c r="C12391" t="s">
        <v>4725</v>
      </c>
      <c r="D12391">
        <v>826</v>
      </c>
    </row>
    <row r="12392" spans="1:4" x14ac:dyDescent="0.25">
      <c r="A12392" t="s">
        <v>6297</v>
      </c>
      <c r="B12392" t="s">
        <v>6324</v>
      </c>
      <c r="C12392" t="s">
        <v>1083</v>
      </c>
      <c r="D12392" t="b">
        <v>1</v>
      </c>
    </row>
    <row r="12393" spans="1:4" x14ac:dyDescent="0.25">
      <c r="A12393" t="s">
        <v>6297</v>
      </c>
      <c r="B12393" t="s">
        <v>6324</v>
      </c>
      <c r="C12393" t="s">
        <v>4726</v>
      </c>
      <c r="D12393" t="b">
        <v>0</v>
      </c>
    </row>
    <row r="12394" spans="1:4" x14ac:dyDescent="0.25">
      <c r="A12394" t="s">
        <v>6297</v>
      </c>
      <c r="B12394" t="s">
        <v>6324</v>
      </c>
      <c r="C12394" t="s">
        <v>4727</v>
      </c>
      <c r="D12394" t="b">
        <v>1</v>
      </c>
    </row>
    <row r="12395" spans="1:4" x14ac:dyDescent="0.25">
      <c r="A12395" t="s">
        <v>6297</v>
      </c>
      <c r="B12395" t="s">
        <v>6324</v>
      </c>
      <c r="C12395" t="s">
        <v>4728</v>
      </c>
      <c r="D12395" t="b">
        <v>1</v>
      </c>
    </row>
    <row r="12396" spans="1:4" x14ac:dyDescent="0.25">
      <c r="A12396" t="s">
        <v>6297</v>
      </c>
      <c r="B12396" t="s">
        <v>6324</v>
      </c>
      <c r="C12396" t="s">
        <v>2454</v>
      </c>
      <c r="D12396" t="b">
        <v>0</v>
      </c>
    </row>
    <row r="12397" spans="1:4" x14ac:dyDescent="0.25">
      <c r="A12397" t="s">
        <v>6297</v>
      </c>
      <c r="B12397" t="s">
        <v>6324</v>
      </c>
      <c r="C12397" t="s">
        <v>4729</v>
      </c>
      <c r="D12397">
        <v>0</v>
      </c>
    </row>
    <row r="12398" spans="1:4" x14ac:dyDescent="0.25">
      <c r="A12398" t="s">
        <v>6297</v>
      </c>
      <c r="B12398" t="s">
        <v>6324</v>
      </c>
      <c r="C12398" t="s">
        <v>4730</v>
      </c>
      <c r="D12398">
        <v>0</v>
      </c>
    </row>
    <row r="12399" spans="1:4" x14ac:dyDescent="0.25">
      <c r="A12399" t="s">
        <v>6297</v>
      </c>
      <c r="B12399" t="s">
        <v>6324</v>
      </c>
      <c r="C12399" t="s">
        <v>4731</v>
      </c>
      <c r="D12399">
        <v>0</v>
      </c>
    </row>
    <row r="12400" spans="1:4" x14ac:dyDescent="0.25">
      <c r="A12400" t="s">
        <v>6297</v>
      </c>
      <c r="B12400" t="s">
        <v>6324</v>
      </c>
      <c r="C12400" t="s">
        <v>1046</v>
      </c>
      <c r="D12400">
        <v>0</v>
      </c>
    </row>
    <row r="12401" spans="1:4" x14ac:dyDescent="0.25">
      <c r="A12401" t="s">
        <v>6297</v>
      </c>
      <c r="B12401" t="s">
        <v>6324</v>
      </c>
      <c r="C12401" t="s">
        <v>9</v>
      </c>
      <c r="D12401">
        <v>0</v>
      </c>
    </row>
    <row r="12402" spans="1:4" x14ac:dyDescent="0.25">
      <c r="A12402" t="s">
        <v>6297</v>
      </c>
      <c r="B12402" t="s">
        <v>6324</v>
      </c>
      <c r="C12402" t="s">
        <v>4733</v>
      </c>
      <c r="D12402">
        <v>1</v>
      </c>
    </row>
    <row r="12403" spans="1:4" x14ac:dyDescent="0.25">
      <c r="A12403" t="s">
        <v>6297</v>
      </c>
      <c r="B12403" t="s">
        <v>6324</v>
      </c>
      <c r="C12403" t="s">
        <v>4734</v>
      </c>
      <c r="D12403">
        <v>154</v>
      </c>
    </row>
    <row r="12404" spans="1:4" x14ac:dyDescent="0.25">
      <c r="A12404" t="s">
        <v>6297</v>
      </c>
      <c r="B12404" t="s">
        <v>6324</v>
      </c>
      <c r="C12404" t="s">
        <v>4735</v>
      </c>
      <c r="D12404">
        <v>0</v>
      </c>
    </row>
    <row r="12405" spans="1:4" x14ac:dyDescent="0.25">
      <c r="A12405" t="s">
        <v>6297</v>
      </c>
      <c r="B12405" t="s">
        <v>6324</v>
      </c>
      <c r="C12405" t="s">
        <v>1081</v>
      </c>
      <c r="D12405" t="s">
        <v>3111</v>
      </c>
    </row>
    <row r="12406" spans="1:4" x14ac:dyDescent="0.25">
      <c r="A12406" t="s">
        <v>6297</v>
      </c>
      <c r="B12406" t="s">
        <v>6325</v>
      </c>
      <c r="C12406" t="s">
        <v>4725</v>
      </c>
      <c r="D12406">
        <v>827</v>
      </c>
    </row>
    <row r="12407" spans="1:4" x14ac:dyDescent="0.25">
      <c r="A12407" t="s">
        <v>6297</v>
      </c>
      <c r="B12407" t="s">
        <v>6325</v>
      </c>
      <c r="C12407" t="s">
        <v>1083</v>
      </c>
      <c r="D12407" t="b">
        <v>1</v>
      </c>
    </row>
    <row r="12408" spans="1:4" x14ac:dyDescent="0.25">
      <c r="A12408" t="s">
        <v>6297</v>
      </c>
      <c r="B12408" t="s">
        <v>6325</v>
      </c>
      <c r="C12408" t="s">
        <v>4726</v>
      </c>
      <c r="D12408" t="b">
        <v>0</v>
      </c>
    </row>
    <row r="12409" spans="1:4" x14ac:dyDescent="0.25">
      <c r="A12409" t="s">
        <v>6297</v>
      </c>
      <c r="B12409" t="s">
        <v>6325</v>
      </c>
      <c r="C12409" t="s">
        <v>4727</v>
      </c>
      <c r="D12409" t="b">
        <v>1</v>
      </c>
    </row>
    <row r="12410" spans="1:4" x14ac:dyDescent="0.25">
      <c r="A12410" t="s">
        <v>6297</v>
      </c>
      <c r="B12410" t="s">
        <v>6325</v>
      </c>
      <c r="C12410" t="s">
        <v>4728</v>
      </c>
      <c r="D12410" t="b">
        <v>1</v>
      </c>
    </row>
    <row r="12411" spans="1:4" x14ac:dyDescent="0.25">
      <c r="A12411" t="s">
        <v>6297</v>
      </c>
      <c r="B12411" t="s">
        <v>6325</v>
      </c>
      <c r="C12411" t="s">
        <v>2454</v>
      </c>
      <c r="D12411" t="b">
        <v>0</v>
      </c>
    </row>
    <row r="12412" spans="1:4" x14ac:dyDescent="0.25">
      <c r="A12412" t="s">
        <v>6297</v>
      </c>
      <c r="B12412" t="s">
        <v>6325</v>
      </c>
      <c r="C12412" t="s">
        <v>4729</v>
      </c>
      <c r="D12412">
        <v>0</v>
      </c>
    </row>
    <row r="12413" spans="1:4" x14ac:dyDescent="0.25">
      <c r="A12413" t="s">
        <v>6297</v>
      </c>
      <c r="B12413" t="s">
        <v>6325</v>
      </c>
      <c r="C12413" t="s">
        <v>4730</v>
      </c>
      <c r="D12413">
        <v>0</v>
      </c>
    </row>
    <row r="12414" spans="1:4" x14ac:dyDescent="0.25">
      <c r="A12414" t="s">
        <v>6297</v>
      </c>
      <c r="B12414" t="s">
        <v>6325</v>
      </c>
      <c r="C12414" t="s">
        <v>4731</v>
      </c>
      <c r="D12414">
        <v>0</v>
      </c>
    </row>
    <row r="12415" spans="1:4" x14ac:dyDescent="0.25">
      <c r="A12415" t="s">
        <v>6297</v>
      </c>
      <c r="B12415" t="s">
        <v>6325</v>
      </c>
      <c r="C12415" t="s">
        <v>1046</v>
      </c>
      <c r="D12415">
        <v>0</v>
      </c>
    </row>
    <row r="12416" spans="1:4" x14ac:dyDescent="0.25">
      <c r="A12416" t="s">
        <v>6297</v>
      </c>
      <c r="B12416" t="s">
        <v>6325</v>
      </c>
      <c r="C12416" t="s">
        <v>9</v>
      </c>
      <c r="D12416">
        <v>0</v>
      </c>
    </row>
    <row r="12417" spans="1:4" x14ac:dyDescent="0.25">
      <c r="A12417" t="s">
        <v>6297</v>
      </c>
      <c r="B12417" t="s">
        <v>6325</v>
      </c>
      <c r="C12417" t="s">
        <v>4733</v>
      </c>
      <c r="D12417">
        <v>1</v>
      </c>
    </row>
    <row r="12418" spans="1:4" x14ac:dyDescent="0.25">
      <c r="A12418" t="s">
        <v>6297</v>
      </c>
      <c r="B12418" t="s">
        <v>6325</v>
      </c>
      <c r="C12418" t="s">
        <v>4734</v>
      </c>
      <c r="D12418">
        <v>155</v>
      </c>
    </row>
    <row r="12419" spans="1:4" x14ac:dyDescent="0.25">
      <c r="A12419" t="s">
        <v>6297</v>
      </c>
      <c r="B12419" t="s">
        <v>6325</v>
      </c>
      <c r="C12419" t="s">
        <v>4735</v>
      </c>
      <c r="D12419">
        <v>0</v>
      </c>
    </row>
    <row r="12420" spans="1:4" x14ac:dyDescent="0.25">
      <c r="A12420" t="s">
        <v>6297</v>
      </c>
      <c r="B12420" t="s">
        <v>6325</v>
      </c>
      <c r="C12420" t="s">
        <v>1081</v>
      </c>
      <c r="D12420" t="s">
        <v>3111</v>
      </c>
    </row>
    <row r="12421" spans="1:4" x14ac:dyDescent="0.25">
      <c r="A12421" t="s">
        <v>6297</v>
      </c>
      <c r="B12421" t="s">
        <v>6326</v>
      </c>
      <c r="C12421" t="s">
        <v>4725</v>
      </c>
      <c r="D12421">
        <v>828</v>
      </c>
    </row>
    <row r="12422" spans="1:4" x14ac:dyDescent="0.25">
      <c r="A12422" t="s">
        <v>6297</v>
      </c>
      <c r="B12422" t="s">
        <v>6326</v>
      </c>
      <c r="C12422" t="s">
        <v>1083</v>
      </c>
      <c r="D12422" t="b">
        <v>1</v>
      </c>
    </row>
    <row r="12423" spans="1:4" x14ac:dyDescent="0.25">
      <c r="A12423" t="s">
        <v>6297</v>
      </c>
      <c r="B12423" t="s">
        <v>6326</v>
      </c>
      <c r="C12423" t="s">
        <v>4726</v>
      </c>
      <c r="D12423" t="b">
        <v>0</v>
      </c>
    </row>
    <row r="12424" spans="1:4" x14ac:dyDescent="0.25">
      <c r="A12424" t="s">
        <v>6297</v>
      </c>
      <c r="B12424" t="s">
        <v>6326</v>
      </c>
      <c r="C12424" t="s">
        <v>4727</v>
      </c>
      <c r="D12424" t="b">
        <v>1</v>
      </c>
    </row>
    <row r="12425" spans="1:4" x14ac:dyDescent="0.25">
      <c r="A12425" t="s">
        <v>6297</v>
      </c>
      <c r="B12425" t="s">
        <v>6326</v>
      </c>
      <c r="C12425" t="s">
        <v>4728</v>
      </c>
      <c r="D12425" t="b">
        <v>1</v>
      </c>
    </row>
    <row r="12426" spans="1:4" x14ac:dyDescent="0.25">
      <c r="A12426" t="s">
        <v>6297</v>
      </c>
      <c r="B12426" t="s">
        <v>6326</v>
      </c>
      <c r="C12426" t="s">
        <v>2454</v>
      </c>
      <c r="D12426" t="b">
        <v>0</v>
      </c>
    </row>
    <row r="12427" spans="1:4" x14ac:dyDescent="0.25">
      <c r="A12427" t="s">
        <v>6297</v>
      </c>
      <c r="B12427" t="s">
        <v>6326</v>
      </c>
      <c r="C12427" t="s">
        <v>4729</v>
      </c>
      <c r="D12427">
        <v>0</v>
      </c>
    </row>
    <row r="12428" spans="1:4" x14ac:dyDescent="0.25">
      <c r="A12428" t="s">
        <v>6297</v>
      </c>
      <c r="B12428" t="s">
        <v>6326</v>
      </c>
      <c r="C12428" t="s">
        <v>4730</v>
      </c>
      <c r="D12428">
        <v>0</v>
      </c>
    </row>
    <row r="12429" spans="1:4" x14ac:dyDescent="0.25">
      <c r="A12429" t="s">
        <v>6297</v>
      </c>
      <c r="B12429" t="s">
        <v>6326</v>
      </c>
      <c r="C12429" t="s">
        <v>4731</v>
      </c>
      <c r="D12429">
        <v>0</v>
      </c>
    </row>
    <row r="12430" spans="1:4" x14ac:dyDescent="0.25">
      <c r="A12430" t="s">
        <v>6297</v>
      </c>
      <c r="B12430" t="s">
        <v>6326</v>
      </c>
      <c r="C12430" t="s">
        <v>1046</v>
      </c>
      <c r="D12430">
        <v>0</v>
      </c>
    </row>
    <row r="12431" spans="1:4" x14ac:dyDescent="0.25">
      <c r="A12431" t="s">
        <v>6297</v>
      </c>
      <c r="B12431" t="s">
        <v>6326</v>
      </c>
      <c r="C12431" t="s">
        <v>9</v>
      </c>
      <c r="D12431">
        <v>0</v>
      </c>
    </row>
    <row r="12432" spans="1:4" x14ac:dyDescent="0.25">
      <c r="A12432" t="s">
        <v>6297</v>
      </c>
      <c r="B12432" t="s">
        <v>6326</v>
      </c>
      <c r="C12432" t="s">
        <v>4733</v>
      </c>
      <c r="D12432">
        <v>1</v>
      </c>
    </row>
    <row r="12433" spans="1:4" x14ac:dyDescent="0.25">
      <c r="A12433" t="s">
        <v>6297</v>
      </c>
      <c r="B12433" t="s">
        <v>6326</v>
      </c>
      <c r="C12433" t="s">
        <v>4734</v>
      </c>
      <c r="D12433">
        <v>156</v>
      </c>
    </row>
    <row r="12434" spans="1:4" x14ac:dyDescent="0.25">
      <c r="A12434" t="s">
        <v>6297</v>
      </c>
      <c r="B12434" t="s">
        <v>6326</v>
      </c>
      <c r="C12434" t="s">
        <v>4735</v>
      </c>
      <c r="D12434">
        <v>0</v>
      </c>
    </row>
    <row r="12435" spans="1:4" x14ac:dyDescent="0.25">
      <c r="A12435" t="s">
        <v>6297</v>
      </c>
      <c r="B12435" t="s">
        <v>6326</v>
      </c>
      <c r="C12435" t="s">
        <v>1081</v>
      </c>
      <c r="D12435" t="s">
        <v>3111</v>
      </c>
    </row>
    <row r="12436" spans="1:4" x14ac:dyDescent="0.25">
      <c r="A12436" t="s">
        <v>6297</v>
      </c>
      <c r="B12436" t="s">
        <v>6327</v>
      </c>
      <c r="C12436" t="s">
        <v>4725</v>
      </c>
      <c r="D12436">
        <v>829</v>
      </c>
    </row>
    <row r="12437" spans="1:4" x14ac:dyDescent="0.25">
      <c r="A12437" t="s">
        <v>6297</v>
      </c>
      <c r="B12437" t="s">
        <v>6327</v>
      </c>
      <c r="C12437" t="s">
        <v>1083</v>
      </c>
      <c r="D12437" t="b">
        <v>1</v>
      </c>
    </row>
    <row r="12438" spans="1:4" x14ac:dyDescent="0.25">
      <c r="A12438" t="s">
        <v>6297</v>
      </c>
      <c r="B12438" t="s">
        <v>6327</v>
      </c>
      <c r="C12438" t="s">
        <v>4726</v>
      </c>
      <c r="D12438" t="b">
        <v>0</v>
      </c>
    </row>
    <row r="12439" spans="1:4" x14ac:dyDescent="0.25">
      <c r="A12439" t="s">
        <v>6297</v>
      </c>
      <c r="B12439" t="s">
        <v>6327</v>
      </c>
      <c r="C12439" t="s">
        <v>4727</v>
      </c>
      <c r="D12439" t="b">
        <v>1</v>
      </c>
    </row>
    <row r="12440" spans="1:4" x14ac:dyDescent="0.25">
      <c r="A12440" t="s">
        <v>6297</v>
      </c>
      <c r="B12440" t="s">
        <v>6327</v>
      </c>
      <c r="C12440" t="s">
        <v>4728</v>
      </c>
      <c r="D12440" t="b">
        <v>1</v>
      </c>
    </row>
    <row r="12441" spans="1:4" x14ac:dyDescent="0.25">
      <c r="A12441" t="s">
        <v>6297</v>
      </c>
      <c r="B12441" t="s">
        <v>6327</v>
      </c>
      <c r="C12441" t="s">
        <v>2454</v>
      </c>
      <c r="D12441" t="b">
        <v>0</v>
      </c>
    </row>
    <row r="12442" spans="1:4" x14ac:dyDescent="0.25">
      <c r="A12442" t="s">
        <v>6297</v>
      </c>
      <c r="B12442" t="s">
        <v>6327</v>
      </c>
      <c r="C12442" t="s">
        <v>4729</v>
      </c>
      <c r="D12442">
        <v>0</v>
      </c>
    </row>
    <row r="12443" spans="1:4" x14ac:dyDescent="0.25">
      <c r="A12443" t="s">
        <v>6297</v>
      </c>
      <c r="B12443" t="s">
        <v>6327</v>
      </c>
      <c r="C12443" t="s">
        <v>4730</v>
      </c>
      <c r="D12443">
        <v>0</v>
      </c>
    </row>
    <row r="12444" spans="1:4" x14ac:dyDescent="0.25">
      <c r="A12444" t="s">
        <v>6297</v>
      </c>
      <c r="B12444" t="s">
        <v>6327</v>
      </c>
      <c r="C12444" t="s">
        <v>4731</v>
      </c>
      <c r="D12444">
        <v>0</v>
      </c>
    </row>
    <row r="12445" spans="1:4" x14ac:dyDescent="0.25">
      <c r="A12445" t="s">
        <v>6297</v>
      </c>
      <c r="B12445" t="s">
        <v>6327</v>
      </c>
      <c r="C12445" t="s">
        <v>1046</v>
      </c>
      <c r="D12445">
        <v>0</v>
      </c>
    </row>
    <row r="12446" spans="1:4" x14ac:dyDescent="0.25">
      <c r="A12446" t="s">
        <v>6297</v>
      </c>
      <c r="B12446" t="s">
        <v>6327</v>
      </c>
      <c r="C12446" t="s">
        <v>9</v>
      </c>
      <c r="D12446">
        <v>0</v>
      </c>
    </row>
    <row r="12447" spans="1:4" x14ac:dyDescent="0.25">
      <c r="A12447" t="s">
        <v>6297</v>
      </c>
      <c r="B12447" t="s">
        <v>6327</v>
      </c>
      <c r="C12447" t="s">
        <v>4733</v>
      </c>
      <c r="D12447">
        <v>1</v>
      </c>
    </row>
    <row r="12448" spans="1:4" x14ac:dyDescent="0.25">
      <c r="A12448" t="s">
        <v>6297</v>
      </c>
      <c r="B12448" t="s">
        <v>6327</v>
      </c>
      <c r="C12448" t="s">
        <v>4734</v>
      </c>
      <c r="D12448">
        <v>157</v>
      </c>
    </row>
    <row r="12449" spans="1:4" x14ac:dyDescent="0.25">
      <c r="A12449" t="s">
        <v>6297</v>
      </c>
      <c r="B12449" t="s">
        <v>6327</v>
      </c>
      <c r="C12449" t="s">
        <v>4735</v>
      </c>
      <c r="D12449">
        <v>0</v>
      </c>
    </row>
    <row r="12450" spans="1:4" x14ac:dyDescent="0.25">
      <c r="A12450" t="s">
        <v>6297</v>
      </c>
      <c r="B12450" t="s">
        <v>6327</v>
      </c>
      <c r="C12450" t="s">
        <v>1081</v>
      </c>
      <c r="D12450" t="s">
        <v>3111</v>
      </c>
    </row>
    <row r="12451" spans="1:4" x14ac:dyDescent="0.25">
      <c r="A12451" t="s">
        <v>6297</v>
      </c>
      <c r="B12451" t="s">
        <v>6328</v>
      </c>
      <c r="C12451" t="s">
        <v>4725</v>
      </c>
      <c r="D12451">
        <v>830</v>
      </c>
    </row>
    <row r="12452" spans="1:4" x14ac:dyDescent="0.25">
      <c r="A12452" t="s">
        <v>6297</v>
      </c>
      <c r="B12452" t="s">
        <v>6328</v>
      </c>
      <c r="C12452" t="s">
        <v>1083</v>
      </c>
      <c r="D12452" t="b">
        <v>1</v>
      </c>
    </row>
    <row r="12453" spans="1:4" x14ac:dyDescent="0.25">
      <c r="A12453" t="s">
        <v>6297</v>
      </c>
      <c r="B12453" t="s">
        <v>6328</v>
      </c>
      <c r="C12453" t="s">
        <v>4726</v>
      </c>
      <c r="D12453" t="b">
        <v>0</v>
      </c>
    </row>
    <row r="12454" spans="1:4" x14ac:dyDescent="0.25">
      <c r="A12454" t="s">
        <v>6297</v>
      </c>
      <c r="B12454" t="s">
        <v>6328</v>
      </c>
      <c r="C12454" t="s">
        <v>4727</v>
      </c>
      <c r="D12454" t="b">
        <v>1</v>
      </c>
    </row>
    <row r="12455" spans="1:4" x14ac:dyDescent="0.25">
      <c r="A12455" t="s">
        <v>6297</v>
      </c>
      <c r="B12455" t="s">
        <v>6328</v>
      </c>
      <c r="C12455" t="s">
        <v>4728</v>
      </c>
      <c r="D12455" t="b">
        <v>1</v>
      </c>
    </row>
    <row r="12456" spans="1:4" x14ac:dyDescent="0.25">
      <c r="A12456" t="s">
        <v>6297</v>
      </c>
      <c r="B12456" t="s">
        <v>6328</v>
      </c>
      <c r="C12456" t="s">
        <v>2454</v>
      </c>
      <c r="D12456" t="b">
        <v>0</v>
      </c>
    </row>
    <row r="12457" spans="1:4" x14ac:dyDescent="0.25">
      <c r="A12457" t="s">
        <v>6297</v>
      </c>
      <c r="B12457" t="s">
        <v>6328</v>
      </c>
      <c r="C12457" t="s">
        <v>4729</v>
      </c>
      <c r="D12457">
        <v>0</v>
      </c>
    </row>
    <row r="12458" spans="1:4" x14ac:dyDescent="0.25">
      <c r="A12458" t="s">
        <v>6297</v>
      </c>
      <c r="B12458" t="s">
        <v>6328</v>
      </c>
      <c r="C12458" t="s">
        <v>4730</v>
      </c>
      <c r="D12458">
        <v>0</v>
      </c>
    </row>
    <row r="12459" spans="1:4" x14ac:dyDescent="0.25">
      <c r="A12459" t="s">
        <v>6297</v>
      </c>
      <c r="B12459" t="s">
        <v>6328</v>
      </c>
      <c r="C12459" t="s">
        <v>4731</v>
      </c>
      <c r="D12459">
        <v>0</v>
      </c>
    </row>
    <row r="12460" spans="1:4" x14ac:dyDescent="0.25">
      <c r="A12460" t="s">
        <v>6297</v>
      </c>
      <c r="B12460" t="s">
        <v>6328</v>
      </c>
      <c r="C12460" t="s">
        <v>1046</v>
      </c>
      <c r="D12460">
        <v>0</v>
      </c>
    </row>
    <row r="12461" spans="1:4" x14ac:dyDescent="0.25">
      <c r="A12461" t="s">
        <v>6297</v>
      </c>
      <c r="B12461" t="s">
        <v>6328</v>
      </c>
      <c r="C12461" t="s">
        <v>9</v>
      </c>
      <c r="D12461">
        <v>0</v>
      </c>
    </row>
    <row r="12462" spans="1:4" x14ac:dyDescent="0.25">
      <c r="A12462" t="s">
        <v>6297</v>
      </c>
      <c r="B12462" t="s">
        <v>6328</v>
      </c>
      <c r="C12462" t="s">
        <v>4733</v>
      </c>
      <c r="D12462">
        <v>1</v>
      </c>
    </row>
    <row r="12463" spans="1:4" x14ac:dyDescent="0.25">
      <c r="A12463" t="s">
        <v>6297</v>
      </c>
      <c r="B12463" t="s">
        <v>6328</v>
      </c>
      <c r="C12463" t="s">
        <v>4734</v>
      </c>
      <c r="D12463">
        <v>550</v>
      </c>
    </row>
    <row r="12464" spans="1:4" x14ac:dyDescent="0.25">
      <c r="A12464" t="s">
        <v>6297</v>
      </c>
      <c r="B12464" t="s">
        <v>6328</v>
      </c>
      <c r="C12464" t="s">
        <v>4735</v>
      </c>
      <c r="D12464">
        <v>0</v>
      </c>
    </row>
    <row r="12465" spans="1:4" x14ac:dyDescent="0.25">
      <c r="A12465" t="s">
        <v>6297</v>
      </c>
      <c r="B12465" t="s">
        <v>6328</v>
      </c>
      <c r="C12465" t="s">
        <v>1081</v>
      </c>
      <c r="D12465" t="s">
        <v>3111</v>
      </c>
    </row>
    <row r="12466" spans="1:4" x14ac:dyDescent="0.25">
      <c r="A12466" t="s">
        <v>6297</v>
      </c>
      <c r="B12466" t="s">
        <v>6329</v>
      </c>
      <c r="C12466" t="s">
        <v>4725</v>
      </c>
      <c r="D12466">
        <v>831</v>
      </c>
    </row>
    <row r="12467" spans="1:4" x14ac:dyDescent="0.25">
      <c r="A12467" t="s">
        <v>6297</v>
      </c>
      <c r="B12467" t="s">
        <v>6329</v>
      </c>
      <c r="C12467" t="s">
        <v>1083</v>
      </c>
      <c r="D12467" t="b">
        <v>1</v>
      </c>
    </row>
    <row r="12468" spans="1:4" x14ac:dyDescent="0.25">
      <c r="A12468" t="s">
        <v>6297</v>
      </c>
      <c r="B12468" t="s">
        <v>6329</v>
      </c>
      <c r="C12468" t="s">
        <v>4726</v>
      </c>
      <c r="D12468" t="b">
        <v>0</v>
      </c>
    </row>
    <row r="12469" spans="1:4" x14ac:dyDescent="0.25">
      <c r="A12469" t="s">
        <v>6297</v>
      </c>
      <c r="B12469" t="s">
        <v>6329</v>
      </c>
      <c r="C12469" t="s">
        <v>4727</v>
      </c>
      <c r="D12469" t="b">
        <v>1</v>
      </c>
    </row>
    <row r="12470" spans="1:4" x14ac:dyDescent="0.25">
      <c r="A12470" t="s">
        <v>6297</v>
      </c>
      <c r="B12470" t="s">
        <v>6329</v>
      </c>
      <c r="C12470" t="s">
        <v>4728</v>
      </c>
      <c r="D12470" t="b">
        <v>1</v>
      </c>
    </row>
    <row r="12471" spans="1:4" x14ac:dyDescent="0.25">
      <c r="A12471" t="s">
        <v>6297</v>
      </c>
      <c r="B12471" t="s">
        <v>6329</v>
      </c>
      <c r="C12471" t="s">
        <v>2454</v>
      </c>
      <c r="D12471" t="b">
        <v>0</v>
      </c>
    </row>
    <row r="12472" spans="1:4" x14ac:dyDescent="0.25">
      <c r="A12472" t="s">
        <v>6297</v>
      </c>
      <c r="B12472" t="s">
        <v>6329</v>
      </c>
      <c r="C12472" t="s">
        <v>4729</v>
      </c>
      <c r="D12472">
        <v>0</v>
      </c>
    </row>
    <row r="12473" spans="1:4" x14ac:dyDescent="0.25">
      <c r="A12473" t="s">
        <v>6297</v>
      </c>
      <c r="B12473" t="s">
        <v>6329</v>
      </c>
      <c r="C12473" t="s">
        <v>4730</v>
      </c>
      <c r="D12473">
        <v>0</v>
      </c>
    </row>
    <row r="12474" spans="1:4" x14ac:dyDescent="0.25">
      <c r="A12474" t="s">
        <v>6297</v>
      </c>
      <c r="B12474" t="s">
        <v>6329</v>
      </c>
      <c r="C12474" t="s">
        <v>4731</v>
      </c>
      <c r="D12474">
        <v>0</v>
      </c>
    </row>
    <row r="12475" spans="1:4" x14ac:dyDescent="0.25">
      <c r="A12475" t="s">
        <v>6297</v>
      </c>
      <c r="B12475" t="s">
        <v>6329</v>
      </c>
      <c r="C12475" t="s">
        <v>1046</v>
      </c>
      <c r="D12475">
        <v>0</v>
      </c>
    </row>
    <row r="12476" spans="1:4" x14ac:dyDescent="0.25">
      <c r="A12476" t="s">
        <v>6297</v>
      </c>
      <c r="B12476" t="s">
        <v>6329</v>
      </c>
      <c r="C12476" t="s">
        <v>9</v>
      </c>
      <c r="D12476">
        <v>0</v>
      </c>
    </row>
    <row r="12477" spans="1:4" x14ac:dyDescent="0.25">
      <c r="A12477" t="s">
        <v>6297</v>
      </c>
      <c r="B12477" t="s">
        <v>6329</v>
      </c>
      <c r="C12477" t="s">
        <v>4733</v>
      </c>
      <c r="D12477">
        <v>1</v>
      </c>
    </row>
    <row r="12478" spans="1:4" x14ac:dyDescent="0.25">
      <c r="A12478" t="s">
        <v>6297</v>
      </c>
      <c r="B12478" t="s">
        <v>6329</v>
      </c>
      <c r="C12478" t="s">
        <v>4734</v>
      </c>
      <c r="D12478">
        <v>564</v>
      </c>
    </row>
    <row r="12479" spans="1:4" x14ac:dyDescent="0.25">
      <c r="A12479" t="s">
        <v>6297</v>
      </c>
      <c r="B12479" t="s">
        <v>6329</v>
      </c>
      <c r="C12479" t="s">
        <v>4735</v>
      </c>
      <c r="D12479">
        <v>0</v>
      </c>
    </row>
    <row r="12480" spans="1:4" x14ac:dyDescent="0.25">
      <c r="A12480" t="s">
        <v>6297</v>
      </c>
      <c r="B12480" t="s">
        <v>6329</v>
      </c>
      <c r="C12480" t="s">
        <v>1081</v>
      </c>
      <c r="D12480" t="s">
        <v>3111</v>
      </c>
    </row>
    <row r="12481" spans="1:4" x14ac:dyDescent="0.25">
      <c r="A12481" t="s">
        <v>6330</v>
      </c>
      <c r="B12481" t="s">
        <v>6331</v>
      </c>
      <c r="C12481" t="s">
        <v>4725</v>
      </c>
      <c r="D12481">
        <v>832</v>
      </c>
    </row>
    <row r="12482" spans="1:4" x14ac:dyDescent="0.25">
      <c r="A12482" t="s">
        <v>6330</v>
      </c>
      <c r="B12482" t="s">
        <v>6331</v>
      </c>
      <c r="C12482" t="s">
        <v>1083</v>
      </c>
      <c r="D12482" t="b">
        <v>1</v>
      </c>
    </row>
    <row r="12483" spans="1:4" x14ac:dyDescent="0.25">
      <c r="A12483" t="s">
        <v>6330</v>
      </c>
      <c r="B12483" t="s">
        <v>6331</v>
      </c>
      <c r="C12483" t="s">
        <v>4726</v>
      </c>
      <c r="D12483" t="b">
        <v>0</v>
      </c>
    </row>
    <row r="12484" spans="1:4" x14ac:dyDescent="0.25">
      <c r="A12484" t="s">
        <v>6330</v>
      </c>
      <c r="B12484" t="s">
        <v>6331</v>
      </c>
      <c r="C12484" t="s">
        <v>4727</v>
      </c>
      <c r="D12484" t="b">
        <v>1</v>
      </c>
    </row>
    <row r="12485" spans="1:4" x14ac:dyDescent="0.25">
      <c r="A12485" t="s">
        <v>6330</v>
      </c>
      <c r="B12485" t="s">
        <v>6331</v>
      </c>
      <c r="C12485" t="s">
        <v>4728</v>
      </c>
      <c r="D12485" t="b">
        <v>1</v>
      </c>
    </row>
    <row r="12486" spans="1:4" x14ac:dyDescent="0.25">
      <c r="A12486" t="s">
        <v>6330</v>
      </c>
      <c r="B12486" t="s">
        <v>6331</v>
      </c>
      <c r="C12486" t="s">
        <v>2454</v>
      </c>
      <c r="D12486" t="b">
        <v>0</v>
      </c>
    </row>
    <row r="12487" spans="1:4" x14ac:dyDescent="0.25">
      <c r="A12487" t="s">
        <v>6330</v>
      </c>
      <c r="B12487" t="s">
        <v>6331</v>
      </c>
      <c r="C12487" t="s">
        <v>4729</v>
      </c>
      <c r="D12487">
        <v>6</v>
      </c>
    </row>
    <row r="12488" spans="1:4" x14ac:dyDescent="0.25">
      <c r="A12488" t="s">
        <v>6330</v>
      </c>
      <c r="B12488" t="s">
        <v>6331</v>
      </c>
      <c r="C12488" t="s">
        <v>4730</v>
      </c>
      <c r="D12488">
        <v>0</v>
      </c>
    </row>
    <row r="12489" spans="1:4" x14ac:dyDescent="0.25">
      <c r="A12489" t="s">
        <v>6330</v>
      </c>
      <c r="B12489" t="s">
        <v>6331</v>
      </c>
      <c r="C12489" t="s">
        <v>4731</v>
      </c>
      <c r="D12489">
        <v>4</v>
      </c>
    </row>
    <row r="12490" spans="1:4" x14ac:dyDescent="0.25">
      <c r="A12490" t="s">
        <v>6330</v>
      </c>
      <c r="B12490" t="s">
        <v>6331</v>
      </c>
      <c r="C12490" t="s">
        <v>1046</v>
      </c>
      <c r="D12490">
        <v>0</v>
      </c>
    </row>
    <row r="12491" spans="1:4" x14ac:dyDescent="0.25">
      <c r="A12491" t="s">
        <v>6330</v>
      </c>
      <c r="B12491" t="s">
        <v>6331</v>
      </c>
      <c r="C12491" t="s">
        <v>9</v>
      </c>
      <c r="D12491">
        <v>0</v>
      </c>
    </row>
    <row r="12492" spans="1:4" x14ac:dyDescent="0.25">
      <c r="A12492" t="s">
        <v>6330</v>
      </c>
      <c r="B12492" t="s">
        <v>6331</v>
      </c>
      <c r="C12492" t="s">
        <v>4733</v>
      </c>
      <c r="D12492">
        <v>1</v>
      </c>
    </row>
    <row r="12493" spans="1:4" x14ac:dyDescent="0.25">
      <c r="A12493" t="s">
        <v>6330</v>
      </c>
      <c r="B12493" t="s">
        <v>6331</v>
      </c>
      <c r="C12493" t="s">
        <v>4734</v>
      </c>
      <c r="D12493">
        <v>150</v>
      </c>
    </row>
    <row r="12494" spans="1:4" x14ac:dyDescent="0.25">
      <c r="A12494" t="s">
        <v>6330</v>
      </c>
      <c r="B12494" t="s">
        <v>6331</v>
      </c>
      <c r="C12494" t="s">
        <v>4735</v>
      </c>
      <c r="D12494">
        <v>0</v>
      </c>
    </row>
    <row r="12495" spans="1:4" x14ac:dyDescent="0.25">
      <c r="A12495" t="s">
        <v>6330</v>
      </c>
      <c r="B12495" t="s">
        <v>6331</v>
      </c>
      <c r="C12495" t="s">
        <v>1081</v>
      </c>
      <c r="D12495" t="s">
        <v>4741</v>
      </c>
    </row>
    <row r="12496" spans="1:4" x14ac:dyDescent="0.25">
      <c r="A12496" t="s">
        <v>6330</v>
      </c>
      <c r="B12496" t="s">
        <v>776</v>
      </c>
      <c r="C12496" t="s">
        <v>4725</v>
      </c>
      <c r="D12496">
        <v>833</v>
      </c>
    </row>
    <row r="12497" spans="1:4" x14ac:dyDescent="0.25">
      <c r="A12497" t="s">
        <v>6330</v>
      </c>
      <c r="B12497" t="s">
        <v>776</v>
      </c>
      <c r="C12497" t="s">
        <v>1083</v>
      </c>
      <c r="D12497" t="b">
        <v>0</v>
      </c>
    </row>
    <row r="12498" spans="1:4" x14ac:dyDescent="0.25">
      <c r="A12498" t="s">
        <v>6330</v>
      </c>
      <c r="B12498" t="s">
        <v>776</v>
      </c>
      <c r="C12498" t="s">
        <v>4726</v>
      </c>
      <c r="D12498" t="b">
        <v>0</v>
      </c>
    </row>
    <row r="12499" spans="1:4" x14ac:dyDescent="0.25">
      <c r="A12499" t="s">
        <v>6330</v>
      </c>
      <c r="B12499" t="s">
        <v>776</v>
      </c>
      <c r="C12499" t="s">
        <v>4727</v>
      </c>
      <c r="D12499" t="b">
        <v>1</v>
      </c>
    </row>
    <row r="12500" spans="1:4" x14ac:dyDescent="0.25">
      <c r="A12500" t="s">
        <v>6330</v>
      </c>
      <c r="B12500" t="s">
        <v>776</v>
      </c>
      <c r="C12500" t="s">
        <v>4728</v>
      </c>
      <c r="D12500" t="b">
        <v>0</v>
      </c>
    </row>
    <row r="12501" spans="1:4" x14ac:dyDescent="0.25">
      <c r="A12501" t="s">
        <v>6330</v>
      </c>
      <c r="B12501" t="s">
        <v>776</v>
      </c>
      <c r="C12501" t="s">
        <v>2454</v>
      </c>
      <c r="D12501" t="b">
        <v>0</v>
      </c>
    </row>
    <row r="12502" spans="1:4" x14ac:dyDescent="0.25">
      <c r="A12502" t="s">
        <v>6330</v>
      </c>
      <c r="B12502" t="s">
        <v>776</v>
      </c>
      <c r="C12502" t="s">
        <v>4729</v>
      </c>
      <c r="D12502">
        <v>6</v>
      </c>
    </row>
    <row r="12503" spans="1:4" x14ac:dyDescent="0.25">
      <c r="A12503" t="s">
        <v>6330</v>
      </c>
      <c r="B12503" t="s">
        <v>776</v>
      </c>
      <c r="C12503" t="s">
        <v>4730</v>
      </c>
      <c r="D12503">
        <v>0</v>
      </c>
    </row>
    <row r="12504" spans="1:4" x14ac:dyDescent="0.25">
      <c r="A12504" t="s">
        <v>6330</v>
      </c>
      <c r="B12504" t="s">
        <v>776</v>
      </c>
      <c r="C12504" t="s">
        <v>4731</v>
      </c>
      <c r="D12504">
        <v>4</v>
      </c>
    </row>
    <row r="12505" spans="1:4" x14ac:dyDescent="0.25">
      <c r="A12505" t="s">
        <v>6330</v>
      </c>
      <c r="B12505" t="s">
        <v>776</v>
      </c>
      <c r="C12505" t="s">
        <v>1046</v>
      </c>
      <c r="D12505">
        <v>0</v>
      </c>
    </row>
    <row r="12506" spans="1:4" x14ac:dyDescent="0.25">
      <c r="A12506" t="s">
        <v>6330</v>
      </c>
      <c r="B12506" t="s">
        <v>776</v>
      </c>
      <c r="C12506" t="s">
        <v>9</v>
      </c>
      <c r="D12506">
        <v>0</v>
      </c>
    </row>
    <row r="12507" spans="1:4" x14ac:dyDescent="0.25">
      <c r="A12507" t="s">
        <v>6330</v>
      </c>
      <c r="B12507" t="s">
        <v>776</v>
      </c>
      <c r="C12507" t="s">
        <v>4733</v>
      </c>
      <c r="D12507">
        <v>0</v>
      </c>
    </row>
    <row r="12508" spans="1:4" x14ac:dyDescent="0.25">
      <c r="A12508" t="s">
        <v>6330</v>
      </c>
      <c r="B12508" t="s">
        <v>776</v>
      </c>
      <c r="C12508" t="s">
        <v>4734</v>
      </c>
      <c r="D12508">
        <v>0</v>
      </c>
    </row>
    <row r="12509" spans="1:4" x14ac:dyDescent="0.25">
      <c r="A12509" t="s">
        <v>6330</v>
      </c>
      <c r="B12509" t="s">
        <v>776</v>
      </c>
      <c r="C12509" t="s">
        <v>4735</v>
      </c>
      <c r="D12509">
        <v>0</v>
      </c>
    </row>
    <row r="12510" spans="1:4" x14ac:dyDescent="0.25">
      <c r="A12510" t="s">
        <v>6330</v>
      </c>
      <c r="B12510" t="s">
        <v>776</v>
      </c>
      <c r="C12510" t="s">
        <v>1081</v>
      </c>
      <c r="D12510" t="s">
        <v>4741</v>
      </c>
    </row>
    <row r="12511" spans="1:4" x14ac:dyDescent="0.25">
      <c r="A12511" t="s">
        <v>6330</v>
      </c>
      <c r="B12511" t="s">
        <v>2337</v>
      </c>
      <c r="C12511" t="s">
        <v>4725</v>
      </c>
      <c r="D12511">
        <v>834</v>
      </c>
    </row>
    <row r="12512" spans="1:4" x14ac:dyDescent="0.25">
      <c r="A12512" t="s">
        <v>6330</v>
      </c>
      <c r="B12512" t="s">
        <v>2337</v>
      </c>
      <c r="C12512" t="s">
        <v>1083</v>
      </c>
      <c r="D12512" t="b">
        <v>0</v>
      </c>
    </row>
    <row r="12513" spans="1:4" x14ac:dyDescent="0.25">
      <c r="A12513" t="s">
        <v>6330</v>
      </c>
      <c r="B12513" t="s">
        <v>2337</v>
      </c>
      <c r="C12513" t="s">
        <v>4726</v>
      </c>
      <c r="D12513" t="b">
        <v>0</v>
      </c>
    </row>
    <row r="12514" spans="1:4" x14ac:dyDescent="0.25">
      <c r="A12514" t="s">
        <v>6330</v>
      </c>
      <c r="B12514" t="s">
        <v>2337</v>
      </c>
      <c r="C12514" t="s">
        <v>4727</v>
      </c>
      <c r="D12514" t="b">
        <v>0</v>
      </c>
    </row>
    <row r="12515" spans="1:4" x14ac:dyDescent="0.25">
      <c r="A12515" t="s">
        <v>6330</v>
      </c>
      <c r="B12515" t="s">
        <v>2337</v>
      </c>
      <c r="C12515" t="s">
        <v>4728</v>
      </c>
      <c r="D12515" t="b">
        <v>0</v>
      </c>
    </row>
    <row r="12516" spans="1:4" x14ac:dyDescent="0.25">
      <c r="A12516" t="s">
        <v>6330</v>
      </c>
      <c r="B12516" t="s">
        <v>2337</v>
      </c>
      <c r="C12516" t="s">
        <v>2454</v>
      </c>
      <c r="D12516" t="b">
        <v>0</v>
      </c>
    </row>
    <row r="12517" spans="1:4" x14ac:dyDescent="0.25">
      <c r="A12517" t="s">
        <v>6330</v>
      </c>
      <c r="B12517" t="s">
        <v>2337</v>
      </c>
      <c r="C12517" t="s">
        <v>4729</v>
      </c>
      <c r="D12517">
        <v>0</v>
      </c>
    </row>
    <row r="12518" spans="1:4" x14ac:dyDescent="0.25">
      <c r="A12518" t="s">
        <v>6330</v>
      </c>
      <c r="B12518" t="s">
        <v>2337</v>
      </c>
      <c r="C12518" t="s">
        <v>4730</v>
      </c>
      <c r="D12518">
        <v>0</v>
      </c>
    </row>
    <row r="12519" spans="1:4" x14ac:dyDescent="0.25">
      <c r="A12519" t="s">
        <v>6330</v>
      </c>
      <c r="B12519" t="s">
        <v>2337</v>
      </c>
      <c r="C12519" t="s">
        <v>4731</v>
      </c>
      <c r="D12519">
        <v>0</v>
      </c>
    </row>
    <row r="12520" spans="1:4" x14ac:dyDescent="0.25">
      <c r="A12520" t="s">
        <v>6330</v>
      </c>
      <c r="B12520" t="s">
        <v>2337</v>
      </c>
      <c r="C12520" t="s">
        <v>1046</v>
      </c>
      <c r="D12520">
        <v>0</v>
      </c>
    </row>
    <row r="12521" spans="1:4" x14ac:dyDescent="0.25">
      <c r="A12521" t="s">
        <v>6330</v>
      </c>
      <c r="B12521" t="s">
        <v>2337</v>
      </c>
      <c r="C12521" t="s">
        <v>9</v>
      </c>
      <c r="D12521">
        <v>0</v>
      </c>
    </row>
    <row r="12522" spans="1:4" x14ac:dyDescent="0.25">
      <c r="A12522" t="s">
        <v>6330</v>
      </c>
      <c r="B12522" t="s">
        <v>2337</v>
      </c>
      <c r="C12522" t="s">
        <v>4733</v>
      </c>
      <c r="D12522">
        <v>0</v>
      </c>
    </row>
    <row r="12523" spans="1:4" x14ac:dyDescent="0.25">
      <c r="A12523" t="s">
        <v>6330</v>
      </c>
      <c r="B12523" t="s">
        <v>2337</v>
      </c>
      <c r="C12523" t="s">
        <v>4734</v>
      </c>
      <c r="D12523">
        <v>0</v>
      </c>
    </row>
    <row r="12524" spans="1:4" x14ac:dyDescent="0.25">
      <c r="A12524" t="s">
        <v>6330</v>
      </c>
      <c r="B12524" t="s">
        <v>2337</v>
      </c>
      <c r="C12524" t="s">
        <v>4735</v>
      </c>
      <c r="D12524">
        <v>0</v>
      </c>
    </row>
    <row r="12525" spans="1:4" x14ac:dyDescent="0.25">
      <c r="A12525" t="s">
        <v>6330</v>
      </c>
      <c r="B12525" t="s">
        <v>2337</v>
      </c>
      <c r="C12525" t="s">
        <v>1081</v>
      </c>
      <c r="D12525" t="s">
        <v>3111</v>
      </c>
    </row>
    <row r="12526" spans="1:4" x14ac:dyDescent="0.25">
      <c r="A12526" t="s">
        <v>6330</v>
      </c>
      <c r="B12526" t="s">
        <v>2338</v>
      </c>
      <c r="C12526" t="s">
        <v>4725</v>
      </c>
      <c r="D12526">
        <v>835</v>
      </c>
    </row>
    <row r="12527" spans="1:4" x14ac:dyDescent="0.25">
      <c r="A12527" t="s">
        <v>6330</v>
      </c>
      <c r="B12527" t="s">
        <v>2338</v>
      </c>
      <c r="C12527" t="s">
        <v>1083</v>
      </c>
      <c r="D12527" t="b">
        <v>0</v>
      </c>
    </row>
    <row r="12528" spans="1:4" x14ac:dyDescent="0.25">
      <c r="A12528" t="s">
        <v>6330</v>
      </c>
      <c r="B12528" t="s">
        <v>2338</v>
      </c>
      <c r="C12528" t="s">
        <v>4726</v>
      </c>
      <c r="D12528" t="b">
        <v>0</v>
      </c>
    </row>
    <row r="12529" spans="1:4" x14ac:dyDescent="0.25">
      <c r="A12529" t="s">
        <v>6330</v>
      </c>
      <c r="B12529" t="s">
        <v>2338</v>
      </c>
      <c r="C12529" t="s">
        <v>4727</v>
      </c>
      <c r="D12529" t="b">
        <v>1</v>
      </c>
    </row>
    <row r="12530" spans="1:4" x14ac:dyDescent="0.25">
      <c r="A12530" t="s">
        <v>6330</v>
      </c>
      <c r="B12530" t="s">
        <v>2338</v>
      </c>
      <c r="C12530" t="s">
        <v>4728</v>
      </c>
      <c r="D12530" t="b">
        <v>0</v>
      </c>
    </row>
    <row r="12531" spans="1:4" x14ac:dyDescent="0.25">
      <c r="A12531" t="s">
        <v>6330</v>
      </c>
      <c r="B12531" t="s">
        <v>2338</v>
      </c>
      <c r="C12531" t="s">
        <v>2454</v>
      </c>
      <c r="D12531" t="b">
        <v>0</v>
      </c>
    </row>
    <row r="12532" spans="1:4" x14ac:dyDescent="0.25">
      <c r="A12532" t="s">
        <v>6330</v>
      </c>
      <c r="B12532" t="s">
        <v>2338</v>
      </c>
      <c r="C12532" t="s">
        <v>4729</v>
      </c>
      <c r="D12532">
        <v>6</v>
      </c>
    </row>
    <row r="12533" spans="1:4" x14ac:dyDescent="0.25">
      <c r="A12533" t="s">
        <v>6330</v>
      </c>
      <c r="B12533" t="s">
        <v>2338</v>
      </c>
      <c r="C12533" t="s">
        <v>4730</v>
      </c>
      <c r="D12533">
        <v>0</v>
      </c>
    </row>
    <row r="12534" spans="1:4" x14ac:dyDescent="0.25">
      <c r="A12534" t="s">
        <v>6330</v>
      </c>
      <c r="B12534" t="s">
        <v>2338</v>
      </c>
      <c r="C12534" t="s">
        <v>4731</v>
      </c>
      <c r="D12534">
        <v>4</v>
      </c>
    </row>
    <row r="12535" spans="1:4" x14ac:dyDescent="0.25">
      <c r="A12535" t="s">
        <v>6330</v>
      </c>
      <c r="B12535" t="s">
        <v>2338</v>
      </c>
      <c r="C12535" t="s">
        <v>1046</v>
      </c>
      <c r="D12535">
        <v>0</v>
      </c>
    </row>
    <row r="12536" spans="1:4" x14ac:dyDescent="0.25">
      <c r="A12536" t="s">
        <v>6330</v>
      </c>
      <c r="B12536" t="s">
        <v>2338</v>
      </c>
      <c r="C12536" t="s">
        <v>9</v>
      </c>
      <c r="D12536">
        <v>0</v>
      </c>
    </row>
    <row r="12537" spans="1:4" x14ac:dyDescent="0.25">
      <c r="A12537" t="s">
        <v>6330</v>
      </c>
      <c r="B12537" t="s">
        <v>2338</v>
      </c>
      <c r="C12537" t="s">
        <v>4733</v>
      </c>
      <c r="D12537">
        <v>0</v>
      </c>
    </row>
    <row r="12538" spans="1:4" x14ac:dyDescent="0.25">
      <c r="A12538" t="s">
        <v>6330</v>
      </c>
      <c r="B12538" t="s">
        <v>2338</v>
      </c>
      <c r="C12538" t="s">
        <v>4734</v>
      </c>
      <c r="D12538">
        <v>0</v>
      </c>
    </row>
    <row r="12539" spans="1:4" x14ac:dyDescent="0.25">
      <c r="A12539" t="s">
        <v>6330</v>
      </c>
      <c r="B12539" t="s">
        <v>2338</v>
      </c>
      <c r="C12539" t="s">
        <v>4735</v>
      </c>
      <c r="D12539">
        <v>0</v>
      </c>
    </row>
    <row r="12540" spans="1:4" x14ac:dyDescent="0.25">
      <c r="A12540" t="s">
        <v>6330</v>
      </c>
      <c r="B12540" t="s">
        <v>2338</v>
      </c>
      <c r="C12540" t="s">
        <v>1081</v>
      </c>
      <c r="D12540" t="s">
        <v>4741</v>
      </c>
    </row>
    <row r="12541" spans="1:4" x14ac:dyDescent="0.25">
      <c r="A12541" t="s">
        <v>6330</v>
      </c>
      <c r="B12541" t="s">
        <v>778</v>
      </c>
      <c r="C12541" t="s">
        <v>4725</v>
      </c>
      <c r="D12541">
        <v>836</v>
      </c>
    </row>
    <row r="12542" spans="1:4" x14ac:dyDescent="0.25">
      <c r="A12542" t="s">
        <v>6330</v>
      </c>
      <c r="B12542" t="s">
        <v>778</v>
      </c>
      <c r="C12542" t="s">
        <v>1083</v>
      </c>
      <c r="D12542" t="b">
        <v>0</v>
      </c>
    </row>
    <row r="12543" spans="1:4" x14ac:dyDescent="0.25">
      <c r="A12543" t="s">
        <v>6330</v>
      </c>
      <c r="B12543" t="s">
        <v>778</v>
      </c>
      <c r="C12543" t="s">
        <v>4726</v>
      </c>
      <c r="D12543" t="b">
        <v>0</v>
      </c>
    </row>
    <row r="12544" spans="1:4" x14ac:dyDescent="0.25">
      <c r="A12544" t="s">
        <v>6330</v>
      </c>
      <c r="B12544" t="s">
        <v>778</v>
      </c>
      <c r="C12544" t="s">
        <v>4727</v>
      </c>
      <c r="D12544" t="b">
        <v>0</v>
      </c>
    </row>
    <row r="12545" spans="1:4" x14ac:dyDescent="0.25">
      <c r="A12545" t="s">
        <v>6330</v>
      </c>
      <c r="B12545" t="s">
        <v>778</v>
      </c>
      <c r="C12545" t="s">
        <v>4728</v>
      </c>
      <c r="D12545" t="b">
        <v>0</v>
      </c>
    </row>
    <row r="12546" spans="1:4" x14ac:dyDescent="0.25">
      <c r="A12546" t="s">
        <v>6330</v>
      </c>
      <c r="B12546" t="s">
        <v>778</v>
      </c>
      <c r="C12546" t="s">
        <v>2454</v>
      </c>
      <c r="D12546" t="b">
        <v>0</v>
      </c>
    </row>
    <row r="12547" spans="1:4" x14ac:dyDescent="0.25">
      <c r="A12547" t="s">
        <v>6330</v>
      </c>
      <c r="B12547" t="s">
        <v>778</v>
      </c>
      <c r="C12547" t="s">
        <v>4729</v>
      </c>
      <c r="D12547">
        <v>0</v>
      </c>
    </row>
    <row r="12548" spans="1:4" x14ac:dyDescent="0.25">
      <c r="A12548" t="s">
        <v>6330</v>
      </c>
      <c r="B12548" t="s">
        <v>778</v>
      </c>
      <c r="C12548" t="s">
        <v>4730</v>
      </c>
      <c r="D12548">
        <v>0</v>
      </c>
    </row>
    <row r="12549" spans="1:4" x14ac:dyDescent="0.25">
      <c r="A12549" t="s">
        <v>6330</v>
      </c>
      <c r="B12549" t="s">
        <v>778</v>
      </c>
      <c r="C12549" t="s">
        <v>4731</v>
      </c>
      <c r="D12549">
        <v>0</v>
      </c>
    </row>
    <row r="12550" spans="1:4" x14ac:dyDescent="0.25">
      <c r="A12550" t="s">
        <v>6330</v>
      </c>
      <c r="B12550" t="s">
        <v>778</v>
      </c>
      <c r="C12550" t="s">
        <v>1046</v>
      </c>
      <c r="D12550">
        <v>0</v>
      </c>
    </row>
    <row r="12551" spans="1:4" x14ac:dyDescent="0.25">
      <c r="A12551" t="s">
        <v>6330</v>
      </c>
      <c r="B12551" t="s">
        <v>778</v>
      </c>
      <c r="C12551" t="s">
        <v>9</v>
      </c>
      <c r="D12551">
        <v>0</v>
      </c>
    </row>
    <row r="12552" spans="1:4" x14ac:dyDescent="0.25">
      <c r="A12552" t="s">
        <v>6330</v>
      </c>
      <c r="B12552" t="s">
        <v>778</v>
      </c>
      <c r="C12552" t="s">
        <v>4733</v>
      </c>
      <c r="D12552">
        <v>0</v>
      </c>
    </row>
    <row r="12553" spans="1:4" x14ac:dyDescent="0.25">
      <c r="A12553" t="s">
        <v>6330</v>
      </c>
      <c r="B12553" t="s">
        <v>778</v>
      </c>
      <c r="C12553" t="s">
        <v>4734</v>
      </c>
      <c r="D12553">
        <v>0</v>
      </c>
    </row>
    <row r="12554" spans="1:4" x14ac:dyDescent="0.25">
      <c r="A12554" t="s">
        <v>6330</v>
      </c>
      <c r="B12554" t="s">
        <v>778</v>
      </c>
      <c r="C12554" t="s">
        <v>4735</v>
      </c>
      <c r="D12554">
        <v>0</v>
      </c>
    </row>
    <row r="12555" spans="1:4" x14ac:dyDescent="0.25">
      <c r="A12555" t="s">
        <v>6330</v>
      </c>
      <c r="B12555" t="s">
        <v>778</v>
      </c>
      <c r="C12555" t="s">
        <v>1081</v>
      </c>
      <c r="D12555" t="s">
        <v>3111</v>
      </c>
    </row>
    <row r="12556" spans="1:4" x14ac:dyDescent="0.25">
      <c r="A12556" t="s">
        <v>6330</v>
      </c>
      <c r="B12556" t="s">
        <v>2339</v>
      </c>
      <c r="C12556" t="s">
        <v>4725</v>
      </c>
      <c r="D12556">
        <v>837</v>
      </c>
    </row>
    <row r="12557" spans="1:4" x14ac:dyDescent="0.25">
      <c r="A12557" t="s">
        <v>6330</v>
      </c>
      <c r="B12557" t="s">
        <v>2339</v>
      </c>
      <c r="C12557" t="s">
        <v>1083</v>
      </c>
      <c r="D12557" t="b">
        <v>0</v>
      </c>
    </row>
    <row r="12558" spans="1:4" x14ac:dyDescent="0.25">
      <c r="A12558" t="s">
        <v>6330</v>
      </c>
      <c r="B12558" t="s">
        <v>2339</v>
      </c>
      <c r="C12558" t="s">
        <v>4726</v>
      </c>
      <c r="D12558" t="b">
        <v>0</v>
      </c>
    </row>
    <row r="12559" spans="1:4" x14ac:dyDescent="0.25">
      <c r="A12559" t="s">
        <v>6330</v>
      </c>
      <c r="B12559" t="s">
        <v>2339</v>
      </c>
      <c r="C12559" t="s">
        <v>4727</v>
      </c>
      <c r="D12559" t="b">
        <v>1</v>
      </c>
    </row>
    <row r="12560" spans="1:4" x14ac:dyDescent="0.25">
      <c r="A12560" t="s">
        <v>6330</v>
      </c>
      <c r="B12560" t="s">
        <v>2339</v>
      </c>
      <c r="C12560" t="s">
        <v>4728</v>
      </c>
      <c r="D12560" t="b">
        <v>0</v>
      </c>
    </row>
    <row r="12561" spans="1:4" x14ac:dyDescent="0.25">
      <c r="A12561" t="s">
        <v>6330</v>
      </c>
      <c r="B12561" t="s">
        <v>2339</v>
      </c>
      <c r="C12561" t="s">
        <v>2454</v>
      </c>
      <c r="D12561" t="b">
        <v>0</v>
      </c>
    </row>
    <row r="12562" spans="1:4" x14ac:dyDescent="0.25">
      <c r="A12562" t="s">
        <v>6330</v>
      </c>
      <c r="B12562" t="s">
        <v>2339</v>
      </c>
      <c r="C12562" t="s">
        <v>4729</v>
      </c>
      <c r="D12562">
        <v>6</v>
      </c>
    </row>
    <row r="12563" spans="1:4" x14ac:dyDescent="0.25">
      <c r="A12563" t="s">
        <v>6330</v>
      </c>
      <c r="B12563" t="s">
        <v>2339</v>
      </c>
      <c r="C12563" t="s">
        <v>4730</v>
      </c>
      <c r="D12563">
        <v>0</v>
      </c>
    </row>
    <row r="12564" spans="1:4" x14ac:dyDescent="0.25">
      <c r="A12564" t="s">
        <v>6330</v>
      </c>
      <c r="B12564" t="s">
        <v>2339</v>
      </c>
      <c r="C12564" t="s">
        <v>4731</v>
      </c>
      <c r="D12564">
        <v>4</v>
      </c>
    </row>
    <row r="12565" spans="1:4" x14ac:dyDescent="0.25">
      <c r="A12565" t="s">
        <v>6330</v>
      </c>
      <c r="B12565" t="s">
        <v>2339</v>
      </c>
      <c r="C12565" t="s">
        <v>1046</v>
      </c>
      <c r="D12565">
        <v>0</v>
      </c>
    </row>
    <row r="12566" spans="1:4" x14ac:dyDescent="0.25">
      <c r="A12566" t="s">
        <v>6330</v>
      </c>
      <c r="B12566" t="s">
        <v>2339</v>
      </c>
      <c r="C12566" t="s">
        <v>9</v>
      </c>
      <c r="D12566">
        <v>0</v>
      </c>
    </row>
    <row r="12567" spans="1:4" x14ac:dyDescent="0.25">
      <c r="A12567" t="s">
        <v>6330</v>
      </c>
      <c r="B12567" t="s">
        <v>2339</v>
      </c>
      <c r="C12567" t="s">
        <v>4733</v>
      </c>
      <c r="D12567">
        <v>0</v>
      </c>
    </row>
    <row r="12568" spans="1:4" x14ac:dyDescent="0.25">
      <c r="A12568" t="s">
        <v>6330</v>
      </c>
      <c r="B12568" t="s">
        <v>2339</v>
      </c>
      <c r="C12568" t="s">
        <v>4734</v>
      </c>
      <c r="D12568">
        <v>0</v>
      </c>
    </row>
    <row r="12569" spans="1:4" x14ac:dyDescent="0.25">
      <c r="A12569" t="s">
        <v>6330</v>
      </c>
      <c r="B12569" t="s">
        <v>2339</v>
      </c>
      <c r="C12569" t="s">
        <v>4735</v>
      </c>
      <c r="D12569">
        <v>0</v>
      </c>
    </row>
    <row r="12570" spans="1:4" x14ac:dyDescent="0.25">
      <c r="A12570" t="s">
        <v>6330</v>
      </c>
      <c r="B12570" t="s">
        <v>2339</v>
      </c>
      <c r="C12570" t="s">
        <v>1081</v>
      </c>
      <c r="D12570" t="s">
        <v>4741</v>
      </c>
    </row>
    <row r="12571" spans="1:4" x14ac:dyDescent="0.25">
      <c r="A12571" t="s">
        <v>6330</v>
      </c>
      <c r="B12571" t="s">
        <v>2340</v>
      </c>
      <c r="C12571" t="s">
        <v>4725</v>
      </c>
      <c r="D12571">
        <v>838</v>
      </c>
    </row>
    <row r="12572" spans="1:4" x14ac:dyDescent="0.25">
      <c r="A12572" t="s">
        <v>6330</v>
      </c>
      <c r="B12572" t="s">
        <v>2340</v>
      </c>
      <c r="C12572" t="s">
        <v>1083</v>
      </c>
      <c r="D12572" t="b">
        <v>0</v>
      </c>
    </row>
    <row r="12573" spans="1:4" x14ac:dyDescent="0.25">
      <c r="A12573" t="s">
        <v>6330</v>
      </c>
      <c r="B12573" t="s">
        <v>2340</v>
      </c>
      <c r="C12573" t="s">
        <v>4726</v>
      </c>
      <c r="D12573" t="b">
        <v>0</v>
      </c>
    </row>
    <row r="12574" spans="1:4" x14ac:dyDescent="0.25">
      <c r="A12574" t="s">
        <v>6330</v>
      </c>
      <c r="B12574" t="s">
        <v>2340</v>
      </c>
      <c r="C12574" t="s">
        <v>4727</v>
      </c>
      <c r="D12574" t="b">
        <v>1</v>
      </c>
    </row>
    <row r="12575" spans="1:4" x14ac:dyDescent="0.25">
      <c r="A12575" t="s">
        <v>6330</v>
      </c>
      <c r="B12575" t="s">
        <v>2340</v>
      </c>
      <c r="C12575" t="s">
        <v>4728</v>
      </c>
      <c r="D12575" t="b">
        <v>0</v>
      </c>
    </row>
    <row r="12576" spans="1:4" x14ac:dyDescent="0.25">
      <c r="A12576" t="s">
        <v>6330</v>
      </c>
      <c r="B12576" t="s">
        <v>2340</v>
      </c>
      <c r="C12576" t="s">
        <v>2454</v>
      </c>
      <c r="D12576" t="b">
        <v>0</v>
      </c>
    </row>
    <row r="12577" spans="1:4" x14ac:dyDescent="0.25">
      <c r="A12577" t="s">
        <v>6330</v>
      </c>
      <c r="B12577" t="s">
        <v>2340</v>
      </c>
      <c r="C12577" t="s">
        <v>4729</v>
      </c>
      <c r="D12577">
        <v>6</v>
      </c>
    </row>
    <row r="12578" spans="1:4" x14ac:dyDescent="0.25">
      <c r="A12578" t="s">
        <v>6330</v>
      </c>
      <c r="B12578" t="s">
        <v>2340</v>
      </c>
      <c r="C12578" t="s">
        <v>4730</v>
      </c>
      <c r="D12578">
        <v>0</v>
      </c>
    </row>
    <row r="12579" spans="1:4" x14ac:dyDescent="0.25">
      <c r="A12579" t="s">
        <v>6330</v>
      </c>
      <c r="B12579" t="s">
        <v>2340</v>
      </c>
      <c r="C12579" t="s">
        <v>4731</v>
      </c>
      <c r="D12579">
        <v>4</v>
      </c>
    </row>
    <row r="12580" spans="1:4" x14ac:dyDescent="0.25">
      <c r="A12580" t="s">
        <v>6330</v>
      </c>
      <c r="B12580" t="s">
        <v>2340</v>
      </c>
      <c r="C12580" t="s">
        <v>1046</v>
      </c>
      <c r="D12580">
        <v>0</v>
      </c>
    </row>
    <row r="12581" spans="1:4" x14ac:dyDescent="0.25">
      <c r="A12581" t="s">
        <v>6330</v>
      </c>
      <c r="B12581" t="s">
        <v>2340</v>
      </c>
      <c r="C12581" t="s">
        <v>9</v>
      </c>
      <c r="D12581">
        <v>0</v>
      </c>
    </row>
    <row r="12582" spans="1:4" x14ac:dyDescent="0.25">
      <c r="A12582" t="s">
        <v>6330</v>
      </c>
      <c r="B12582" t="s">
        <v>2340</v>
      </c>
      <c r="C12582" t="s">
        <v>4733</v>
      </c>
      <c r="D12582">
        <v>0</v>
      </c>
    </row>
    <row r="12583" spans="1:4" x14ac:dyDescent="0.25">
      <c r="A12583" t="s">
        <v>6330</v>
      </c>
      <c r="B12583" t="s">
        <v>2340</v>
      </c>
      <c r="C12583" t="s">
        <v>4734</v>
      </c>
      <c r="D12583">
        <v>0</v>
      </c>
    </row>
    <row r="12584" spans="1:4" x14ac:dyDescent="0.25">
      <c r="A12584" t="s">
        <v>6330</v>
      </c>
      <c r="B12584" t="s">
        <v>2340</v>
      </c>
      <c r="C12584" t="s">
        <v>4735</v>
      </c>
      <c r="D12584">
        <v>0</v>
      </c>
    </row>
    <row r="12585" spans="1:4" x14ac:dyDescent="0.25">
      <c r="A12585" t="s">
        <v>6330</v>
      </c>
      <c r="B12585" t="s">
        <v>2340</v>
      </c>
      <c r="C12585" t="s">
        <v>1081</v>
      </c>
      <c r="D12585" t="s">
        <v>4741</v>
      </c>
    </row>
    <row r="12586" spans="1:4" x14ac:dyDescent="0.25">
      <c r="A12586" t="s">
        <v>6330</v>
      </c>
      <c r="B12586" t="s">
        <v>2341</v>
      </c>
      <c r="C12586" t="s">
        <v>4725</v>
      </c>
      <c r="D12586">
        <v>839</v>
      </c>
    </row>
    <row r="12587" spans="1:4" x14ac:dyDescent="0.25">
      <c r="A12587" t="s">
        <v>6330</v>
      </c>
      <c r="B12587" t="s">
        <v>2341</v>
      </c>
      <c r="C12587" t="s">
        <v>1083</v>
      </c>
      <c r="D12587" t="b">
        <v>0</v>
      </c>
    </row>
    <row r="12588" spans="1:4" x14ac:dyDescent="0.25">
      <c r="A12588" t="s">
        <v>6330</v>
      </c>
      <c r="B12588" t="s">
        <v>2341</v>
      </c>
      <c r="C12588" t="s">
        <v>4726</v>
      </c>
      <c r="D12588" t="b">
        <v>0</v>
      </c>
    </row>
    <row r="12589" spans="1:4" x14ac:dyDescent="0.25">
      <c r="A12589" t="s">
        <v>6330</v>
      </c>
      <c r="B12589" t="s">
        <v>2341</v>
      </c>
      <c r="C12589" t="s">
        <v>4727</v>
      </c>
      <c r="D12589" t="b">
        <v>0</v>
      </c>
    </row>
    <row r="12590" spans="1:4" x14ac:dyDescent="0.25">
      <c r="A12590" t="s">
        <v>6330</v>
      </c>
      <c r="B12590" t="s">
        <v>2341</v>
      </c>
      <c r="C12590" t="s">
        <v>4728</v>
      </c>
      <c r="D12590" t="b">
        <v>0</v>
      </c>
    </row>
    <row r="12591" spans="1:4" x14ac:dyDescent="0.25">
      <c r="A12591" t="s">
        <v>6330</v>
      </c>
      <c r="B12591" t="s">
        <v>2341</v>
      </c>
      <c r="C12591" t="s">
        <v>2454</v>
      </c>
      <c r="D12591" t="b">
        <v>0</v>
      </c>
    </row>
    <row r="12592" spans="1:4" x14ac:dyDescent="0.25">
      <c r="A12592" t="s">
        <v>6330</v>
      </c>
      <c r="B12592" t="s">
        <v>2341</v>
      </c>
      <c r="C12592" t="s">
        <v>4729</v>
      </c>
      <c r="D12592">
        <v>0</v>
      </c>
    </row>
    <row r="12593" spans="1:4" x14ac:dyDescent="0.25">
      <c r="A12593" t="s">
        <v>6330</v>
      </c>
      <c r="B12593" t="s">
        <v>2341</v>
      </c>
      <c r="C12593" t="s">
        <v>4730</v>
      </c>
      <c r="D12593">
        <v>0</v>
      </c>
    </row>
    <row r="12594" spans="1:4" x14ac:dyDescent="0.25">
      <c r="A12594" t="s">
        <v>6330</v>
      </c>
      <c r="B12594" t="s">
        <v>2341</v>
      </c>
      <c r="C12594" t="s">
        <v>4731</v>
      </c>
      <c r="D12594">
        <v>0</v>
      </c>
    </row>
    <row r="12595" spans="1:4" x14ac:dyDescent="0.25">
      <c r="A12595" t="s">
        <v>6330</v>
      </c>
      <c r="B12595" t="s">
        <v>2341</v>
      </c>
      <c r="C12595" t="s">
        <v>1046</v>
      </c>
      <c r="D12595">
        <v>0</v>
      </c>
    </row>
    <row r="12596" spans="1:4" x14ac:dyDescent="0.25">
      <c r="A12596" t="s">
        <v>6330</v>
      </c>
      <c r="B12596" t="s">
        <v>2341</v>
      </c>
      <c r="C12596" t="s">
        <v>9</v>
      </c>
      <c r="D12596">
        <v>0</v>
      </c>
    </row>
    <row r="12597" spans="1:4" x14ac:dyDescent="0.25">
      <c r="A12597" t="s">
        <v>6330</v>
      </c>
      <c r="B12597" t="s">
        <v>2341</v>
      </c>
      <c r="C12597" t="s">
        <v>4733</v>
      </c>
      <c r="D12597">
        <v>0</v>
      </c>
    </row>
    <row r="12598" spans="1:4" x14ac:dyDescent="0.25">
      <c r="A12598" t="s">
        <v>6330</v>
      </c>
      <c r="B12598" t="s">
        <v>2341</v>
      </c>
      <c r="C12598" t="s">
        <v>4734</v>
      </c>
      <c r="D12598">
        <v>0</v>
      </c>
    </row>
    <row r="12599" spans="1:4" x14ac:dyDescent="0.25">
      <c r="A12599" t="s">
        <v>6330</v>
      </c>
      <c r="B12599" t="s">
        <v>2341</v>
      </c>
      <c r="C12599" t="s">
        <v>4735</v>
      </c>
      <c r="D12599">
        <v>0</v>
      </c>
    </row>
    <row r="12600" spans="1:4" x14ac:dyDescent="0.25">
      <c r="A12600" t="s">
        <v>6330</v>
      </c>
      <c r="B12600" t="s">
        <v>2341</v>
      </c>
      <c r="C12600" t="s">
        <v>1081</v>
      </c>
      <c r="D12600" t="s">
        <v>3111</v>
      </c>
    </row>
    <row r="12601" spans="1:4" x14ac:dyDescent="0.25">
      <c r="A12601" t="s">
        <v>6330</v>
      </c>
      <c r="B12601" t="s">
        <v>2342</v>
      </c>
      <c r="C12601" t="s">
        <v>4725</v>
      </c>
      <c r="D12601">
        <v>840</v>
      </c>
    </row>
    <row r="12602" spans="1:4" x14ac:dyDescent="0.25">
      <c r="A12602" t="s">
        <v>6330</v>
      </c>
      <c r="B12602" t="s">
        <v>2342</v>
      </c>
      <c r="C12602" t="s">
        <v>1083</v>
      </c>
      <c r="D12602" t="b">
        <v>0</v>
      </c>
    </row>
    <row r="12603" spans="1:4" x14ac:dyDescent="0.25">
      <c r="A12603" t="s">
        <v>6330</v>
      </c>
      <c r="B12603" t="s">
        <v>2342</v>
      </c>
      <c r="C12603" t="s">
        <v>4726</v>
      </c>
      <c r="D12603" t="b">
        <v>0</v>
      </c>
    </row>
    <row r="12604" spans="1:4" x14ac:dyDescent="0.25">
      <c r="A12604" t="s">
        <v>6330</v>
      </c>
      <c r="B12604" t="s">
        <v>2342</v>
      </c>
      <c r="C12604" t="s">
        <v>4727</v>
      </c>
      <c r="D12604" t="b">
        <v>1</v>
      </c>
    </row>
    <row r="12605" spans="1:4" x14ac:dyDescent="0.25">
      <c r="A12605" t="s">
        <v>6330</v>
      </c>
      <c r="B12605" t="s">
        <v>2342</v>
      </c>
      <c r="C12605" t="s">
        <v>4728</v>
      </c>
      <c r="D12605" t="b">
        <v>0</v>
      </c>
    </row>
    <row r="12606" spans="1:4" x14ac:dyDescent="0.25">
      <c r="A12606" t="s">
        <v>6330</v>
      </c>
      <c r="B12606" t="s">
        <v>2342</v>
      </c>
      <c r="C12606" t="s">
        <v>2454</v>
      </c>
      <c r="D12606" t="b">
        <v>0</v>
      </c>
    </row>
    <row r="12607" spans="1:4" x14ac:dyDescent="0.25">
      <c r="A12607" t="s">
        <v>6330</v>
      </c>
      <c r="B12607" t="s">
        <v>2342</v>
      </c>
      <c r="C12607" t="s">
        <v>4729</v>
      </c>
      <c r="D12607">
        <v>6</v>
      </c>
    </row>
    <row r="12608" spans="1:4" x14ac:dyDescent="0.25">
      <c r="A12608" t="s">
        <v>6330</v>
      </c>
      <c r="B12608" t="s">
        <v>2342</v>
      </c>
      <c r="C12608" t="s">
        <v>4730</v>
      </c>
      <c r="D12608">
        <v>0</v>
      </c>
    </row>
    <row r="12609" spans="1:4" x14ac:dyDescent="0.25">
      <c r="A12609" t="s">
        <v>6330</v>
      </c>
      <c r="B12609" t="s">
        <v>2342</v>
      </c>
      <c r="C12609" t="s">
        <v>4731</v>
      </c>
      <c r="D12609">
        <v>1</v>
      </c>
    </row>
    <row r="12610" spans="1:4" x14ac:dyDescent="0.25">
      <c r="A12610" t="s">
        <v>6330</v>
      </c>
      <c r="B12610" t="s">
        <v>2342</v>
      </c>
      <c r="C12610" t="s">
        <v>1046</v>
      </c>
      <c r="D12610">
        <v>0</v>
      </c>
    </row>
    <row r="12611" spans="1:4" x14ac:dyDescent="0.25">
      <c r="A12611" t="s">
        <v>6330</v>
      </c>
      <c r="B12611" t="s">
        <v>2342</v>
      </c>
      <c r="C12611" t="s">
        <v>9</v>
      </c>
      <c r="D12611">
        <v>0</v>
      </c>
    </row>
    <row r="12612" spans="1:4" x14ac:dyDescent="0.25">
      <c r="A12612" t="s">
        <v>6330</v>
      </c>
      <c r="B12612" t="s">
        <v>2342</v>
      </c>
      <c r="C12612" t="s">
        <v>4733</v>
      </c>
      <c r="D12612">
        <v>0</v>
      </c>
    </row>
    <row r="12613" spans="1:4" x14ac:dyDescent="0.25">
      <c r="A12613" t="s">
        <v>6330</v>
      </c>
      <c r="B12613" t="s">
        <v>2342</v>
      </c>
      <c r="C12613" t="s">
        <v>4734</v>
      </c>
      <c r="D12613">
        <v>0</v>
      </c>
    </row>
    <row r="12614" spans="1:4" x14ac:dyDescent="0.25">
      <c r="A12614" t="s">
        <v>6330</v>
      </c>
      <c r="B12614" t="s">
        <v>2342</v>
      </c>
      <c r="C12614" t="s">
        <v>4735</v>
      </c>
      <c r="D12614">
        <v>0</v>
      </c>
    </row>
    <row r="12615" spans="1:4" x14ac:dyDescent="0.25">
      <c r="A12615" t="s">
        <v>6330</v>
      </c>
      <c r="B12615" t="s">
        <v>2342</v>
      </c>
      <c r="C12615" t="s">
        <v>1081</v>
      </c>
      <c r="D12615" t="s">
        <v>4741</v>
      </c>
    </row>
    <row r="12616" spans="1:4" x14ac:dyDescent="0.25">
      <c r="A12616" t="s">
        <v>6330</v>
      </c>
      <c r="B12616" t="s">
        <v>2343</v>
      </c>
      <c r="C12616" t="s">
        <v>4725</v>
      </c>
      <c r="D12616">
        <v>841</v>
      </c>
    </row>
    <row r="12617" spans="1:4" x14ac:dyDescent="0.25">
      <c r="A12617" t="s">
        <v>6330</v>
      </c>
      <c r="B12617" t="s">
        <v>2343</v>
      </c>
      <c r="C12617" t="s">
        <v>1083</v>
      </c>
      <c r="D12617" t="b">
        <v>0</v>
      </c>
    </row>
    <row r="12618" spans="1:4" x14ac:dyDescent="0.25">
      <c r="A12618" t="s">
        <v>6330</v>
      </c>
      <c r="B12618" t="s">
        <v>2343</v>
      </c>
      <c r="C12618" t="s">
        <v>4726</v>
      </c>
      <c r="D12618" t="b">
        <v>0</v>
      </c>
    </row>
    <row r="12619" spans="1:4" x14ac:dyDescent="0.25">
      <c r="A12619" t="s">
        <v>6330</v>
      </c>
      <c r="B12619" t="s">
        <v>2343</v>
      </c>
      <c r="C12619" t="s">
        <v>4727</v>
      </c>
      <c r="D12619" t="b">
        <v>0</v>
      </c>
    </row>
    <row r="12620" spans="1:4" x14ac:dyDescent="0.25">
      <c r="A12620" t="s">
        <v>6330</v>
      </c>
      <c r="B12620" t="s">
        <v>2343</v>
      </c>
      <c r="C12620" t="s">
        <v>4728</v>
      </c>
      <c r="D12620" t="b">
        <v>0</v>
      </c>
    </row>
    <row r="12621" spans="1:4" x14ac:dyDescent="0.25">
      <c r="A12621" t="s">
        <v>6330</v>
      </c>
      <c r="B12621" t="s">
        <v>2343</v>
      </c>
      <c r="C12621" t="s">
        <v>2454</v>
      </c>
      <c r="D12621" t="b">
        <v>0</v>
      </c>
    </row>
    <row r="12622" spans="1:4" x14ac:dyDescent="0.25">
      <c r="A12622" t="s">
        <v>6330</v>
      </c>
      <c r="B12622" t="s">
        <v>2343</v>
      </c>
      <c r="C12622" t="s">
        <v>4729</v>
      </c>
      <c r="D12622">
        <v>0</v>
      </c>
    </row>
    <row r="12623" spans="1:4" x14ac:dyDescent="0.25">
      <c r="A12623" t="s">
        <v>6330</v>
      </c>
      <c r="B12623" t="s">
        <v>2343</v>
      </c>
      <c r="C12623" t="s">
        <v>4730</v>
      </c>
      <c r="D12623">
        <v>0</v>
      </c>
    </row>
    <row r="12624" spans="1:4" x14ac:dyDescent="0.25">
      <c r="A12624" t="s">
        <v>6330</v>
      </c>
      <c r="B12624" t="s">
        <v>2343</v>
      </c>
      <c r="C12624" t="s">
        <v>4731</v>
      </c>
      <c r="D12624">
        <v>0</v>
      </c>
    </row>
    <row r="12625" spans="1:4" x14ac:dyDescent="0.25">
      <c r="A12625" t="s">
        <v>6330</v>
      </c>
      <c r="B12625" t="s">
        <v>2343</v>
      </c>
      <c r="C12625" t="s">
        <v>1046</v>
      </c>
      <c r="D12625">
        <v>0</v>
      </c>
    </row>
    <row r="12626" spans="1:4" x14ac:dyDescent="0.25">
      <c r="A12626" t="s">
        <v>6330</v>
      </c>
      <c r="B12626" t="s">
        <v>2343</v>
      </c>
      <c r="C12626" t="s">
        <v>9</v>
      </c>
      <c r="D12626">
        <v>0</v>
      </c>
    </row>
    <row r="12627" spans="1:4" x14ac:dyDescent="0.25">
      <c r="A12627" t="s">
        <v>6330</v>
      </c>
      <c r="B12627" t="s">
        <v>2343</v>
      </c>
      <c r="C12627" t="s">
        <v>4733</v>
      </c>
      <c r="D12627">
        <v>0</v>
      </c>
    </row>
    <row r="12628" spans="1:4" x14ac:dyDescent="0.25">
      <c r="A12628" t="s">
        <v>6330</v>
      </c>
      <c r="B12628" t="s">
        <v>2343</v>
      </c>
      <c r="C12628" t="s">
        <v>4734</v>
      </c>
      <c r="D12628">
        <v>0</v>
      </c>
    </row>
    <row r="12629" spans="1:4" x14ac:dyDescent="0.25">
      <c r="A12629" t="s">
        <v>6330</v>
      </c>
      <c r="B12629" t="s">
        <v>2343</v>
      </c>
      <c r="C12629" t="s">
        <v>4735</v>
      </c>
      <c r="D12629">
        <v>0</v>
      </c>
    </row>
    <row r="12630" spans="1:4" x14ac:dyDescent="0.25">
      <c r="A12630" t="s">
        <v>6330</v>
      </c>
      <c r="B12630" t="s">
        <v>2343</v>
      </c>
      <c r="C12630" t="s">
        <v>1081</v>
      </c>
      <c r="D12630" t="s">
        <v>3111</v>
      </c>
    </row>
    <row r="12631" spans="1:4" x14ac:dyDescent="0.25">
      <c r="A12631" t="s">
        <v>6330</v>
      </c>
      <c r="B12631" t="s">
        <v>2344</v>
      </c>
      <c r="C12631" t="s">
        <v>4725</v>
      </c>
      <c r="D12631">
        <v>842</v>
      </c>
    </row>
    <row r="12632" spans="1:4" x14ac:dyDescent="0.25">
      <c r="A12632" t="s">
        <v>6330</v>
      </c>
      <c r="B12632" t="s">
        <v>2344</v>
      </c>
      <c r="C12632" t="s">
        <v>1083</v>
      </c>
      <c r="D12632" t="b">
        <v>0</v>
      </c>
    </row>
    <row r="12633" spans="1:4" x14ac:dyDescent="0.25">
      <c r="A12633" t="s">
        <v>6330</v>
      </c>
      <c r="B12633" t="s">
        <v>2344</v>
      </c>
      <c r="C12633" t="s">
        <v>4726</v>
      </c>
      <c r="D12633" t="b">
        <v>0</v>
      </c>
    </row>
    <row r="12634" spans="1:4" x14ac:dyDescent="0.25">
      <c r="A12634" t="s">
        <v>6330</v>
      </c>
      <c r="B12634" t="s">
        <v>2344</v>
      </c>
      <c r="C12634" t="s">
        <v>4727</v>
      </c>
      <c r="D12634" t="b">
        <v>0</v>
      </c>
    </row>
    <row r="12635" spans="1:4" x14ac:dyDescent="0.25">
      <c r="A12635" t="s">
        <v>6330</v>
      </c>
      <c r="B12635" t="s">
        <v>2344</v>
      </c>
      <c r="C12635" t="s">
        <v>4728</v>
      </c>
      <c r="D12635" t="b">
        <v>0</v>
      </c>
    </row>
    <row r="12636" spans="1:4" x14ac:dyDescent="0.25">
      <c r="A12636" t="s">
        <v>6330</v>
      </c>
      <c r="B12636" t="s">
        <v>2344</v>
      </c>
      <c r="C12636" t="s">
        <v>2454</v>
      </c>
      <c r="D12636" t="b">
        <v>0</v>
      </c>
    </row>
    <row r="12637" spans="1:4" x14ac:dyDescent="0.25">
      <c r="A12637" t="s">
        <v>6330</v>
      </c>
      <c r="B12637" t="s">
        <v>2344</v>
      </c>
      <c r="C12637" t="s">
        <v>4729</v>
      </c>
      <c r="D12637">
        <v>0</v>
      </c>
    </row>
    <row r="12638" spans="1:4" x14ac:dyDescent="0.25">
      <c r="A12638" t="s">
        <v>6330</v>
      </c>
      <c r="B12638" t="s">
        <v>2344</v>
      </c>
      <c r="C12638" t="s">
        <v>4730</v>
      </c>
      <c r="D12638">
        <v>0</v>
      </c>
    </row>
    <row r="12639" spans="1:4" x14ac:dyDescent="0.25">
      <c r="A12639" t="s">
        <v>6330</v>
      </c>
      <c r="B12639" t="s">
        <v>2344</v>
      </c>
      <c r="C12639" t="s">
        <v>4731</v>
      </c>
      <c r="D12639">
        <v>0</v>
      </c>
    </row>
    <row r="12640" spans="1:4" x14ac:dyDescent="0.25">
      <c r="A12640" t="s">
        <v>6330</v>
      </c>
      <c r="B12640" t="s">
        <v>2344</v>
      </c>
      <c r="C12640" t="s">
        <v>1046</v>
      </c>
      <c r="D12640">
        <v>0</v>
      </c>
    </row>
    <row r="12641" spans="1:4" x14ac:dyDescent="0.25">
      <c r="A12641" t="s">
        <v>6330</v>
      </c>
      <c r="B12641" t="s">
        <v>2344</v>
      </c>
      <c r="C12641" t="s">
        <v>9</v>
      </c>
      <c r="D12641">
        <v>0</v>
      </c>
    </row>
    <row r="12642" spans="1:4" x14ac:dyDescent="0.25">
      <c r="A12642" t="s">
        <v>6330</v>
      </c>
      <c r="B12642" t="s">
        <v>2344</v>
      </c>
      <c r="C12642" t="s">
        <v>4733</v>
      </c>
      <c r="D12642">
        <v>0</v>
      </c>
    </row>
    <row r="12643" spans="1:4" x14ac:dyDescent="0.25">
      <c r="A12643" t="s">
        <v>6330</v>
      </c>
      <c r="B12643" t="s">
        <v>2344</v>
      </c>
      <c r="C12643" t="s">
        <v>4734</v>
      </c>
      <c r="D12643">
        <v>0</v>
      </c>
    </row>
    <row r="12644" spans="1:4" x14ac:dyDescent="0.25">
      <c r="A12644" t="s">
        <v>6330</v>
      </c>
      <c r="B12644" t="s">
        <v>2344</v>
      </c>
      <c r="C12644" t="s">
        <v>4735</v>
      </c>
      <c r="D12644">
        <v>0</v>
      </c>
    </row>
    <row r="12645" spans="1:4" x14ac:dyDescent="0.25">
      <c r="A12645" t="s">
        <v>6330</v>
      </c>
      <c r="B12645" t="s">
        <v>2344</v>
      </c>
      <c r="C12645" t="s">
        <v>1081</v>
      </c>
      <c r="D12645" t="s">
        <v>3111</v>
      </c>
    </row>
    <row r="12646" spans="1:4" x14ac:dyDescent="0.25">
      <c r="A12646" t="s">
        <v>6330</v>
      </c>
      <c r="B12646" t="s">
        <v>2345</v>
      </c>
      <c r="C12646" t="s">
        <v>4725</v>
      </c>
      <c r="D12646">
        <v>843</v>
      </c>
    </row>
    <row r="12647" spans="1:4" x14ac:dyDescent="0.25">
      <c r="A12647" t="s">
        <v>6330</v>
      </c>
      <c r="B12647" t="s">
        <v>2345</v>
      </c>
      <c r="C12647" t="s">
        <v>1083</v>
      </c>
      <c r="D12647" t="b">
        <v>0</v>
      </c>
    </row>
    <row r="12648" spans="1:4" x14ac:dyDescent="0.25">
      <c r="A12648" t="s">
        <v>6330</v>
      </c>
      <c r="B12648" t="s">
        <v>2345</v>
      </c>
      <c r="C12648" t="s">
        <v>4726</v>
      </c>
      <c r="D12648" t="b">
        <v>0</v>
      </c>
    </row>
    <row r="12649" spans="1:4" x14ac:dyDescent="0.25">
      <c r="A12649" t="s">
        <v>6330</v>
      </c>
      <c r="B12649" t="s">
        <v>2345</v>
      </c>
      <c r="C12649" t="s">
        <v>4727</v>
      </c>
      <c r="D12649" t="b">
        <v>1</v>
      </c>
    </row>
    <row r="12650" spans="1:4" x14ac:dyDescent="0.25">
      <c r="A12650" t="s">
        <v>6330</v>
      </c>
      <c r="B12650" t="s">
        <v>2345</v>
      </c>
      <c r="C12650" t="s">
        <v>4728</v>
      </c>
      <c r="D12650" t="b">
        <v>0</v>
      </c>
    </row>
    <row r="12651" spans="1:4" x14ac:dyDescent="0.25">
      <c r="A12651" t="s">
        <v>6330</v>
      </c>
      <c r="B12651" t="s">
        <v>2345</v>
      </c>
      <c r="C12651" t="s">
        <v>2454</v>
      </c>
      <c r="D12651" t="b">
        <v>0</v>
      </c>
    </row>
    <row r="12652" spans="1:4" x14ac:dyDescent="0.25">
      <c r="A12652" t="s">
        <v>6330</v>
      </c>
      <c r="B12652" t="s">
        <v>2345</v>
      </c>
      <c r="C12652" t="s">
        <v>4729</v>
      </c>
      <c r="D12652">
        <v>6</v>
      </c>
    </row>
    <row r="12653" spans="1:4" x14ac:dyDescent="0.25">
      <c r="A12653" t="s">
        <v>6330</v>
      </c>
      <c r="B12653" t="s">
        <v>2345</v>
      </c>
      <c r="C12653" t="s">
        <v>4730</v>
      </c>
      <c r="D12653">
        <v>0</v>
      </c>
    </row>
    <row r="12654" spans="1:4" x14ac:dyDescent="0.25">
      <c r="A12654" t="s">
        <v>6330</v>
      </c>
      <c r="B12654" t="s">
        <v>2345</v>
      </c>
      <c r="C12654" t="s">
        <v>4731</v>
      </c>
      <c r="D12654">
        <v>4</v>
      </c>
    </row>
    <row r="12655" spans="1:4" x14ac:dyDescent="0.25">
      <c r="A12655" t="s">
        <v>6330</v>
      </c>
      <c r="B12655" t="s">
        <v>2345</v>
      </c>
      <c r="C12655" t="s">
        <v>1046</v>
      </c>
      <c r="D12655">
        <v>0</v>
      </c>
    </row>
    <row r="12656" spans="1:4" x14ac:dyDescent="0.25">
      <c r="A12656" t="s">
        <v>6330</v>
      </c>
      <c r="B12656" t="s">
        <v>2345</v>
      </c>
      <c r="C12656" t="s">
        <v>9</v>
      </c>
      <c r="D12656">
        <v>0</v>
      </c>
    </row>
    <row r="12657" spans="1:4" x14ac:dyDescent="0.25">
      <c r="A12657" t="s">
        <v>6330</v>
      </c>
      <c r="B12657" t="s">
        <v>2345</v>
      </c>
      <c r="C12657" t="s">
        <v>4733</v>
      </c>
      <c r="D12657">
        <v>0</v>
      </c>
    </row>
    <row r="12658" spans="1:4" x14ac:dyDescent="0.25">
      <c r="A12658" t="s">
        <v>6330</v>
      </c>
      <c r="B12658" t="s">
        <v>2345</v>
      </c>
      <c r="C12658" t="s">
        <v>4734</v>
      </c>
      <c r="D12658">
        <v>0</v>
      </c>
    </row>
    <row r="12659" spans="1:4" x14ac:dyDescent="0.25">
      <c r="A12659" t="s">
        <v>6330</v>
      </c>
      <c r="B12659" t="s">
        <v>2345</v>
      </c>
      <c r="C12659" t="s">
        <v>4735</v>
      </c>
      <c r="D12659">
        <v>0</v>
      </c>
    </row>
    <row r="12660" spans="1:4" x14ac:dyDescent="0.25">
      <c r="A12660" t="s">
        <v>6330</v>
      </c>
      <c r="B12660" t="s">
        <v>2345</v>
      </c>
      <c r="C12660" t="s">
        <v>1081</v>
      </c>
      <c r="D12660" t="s">
        <v>4741</v>
      </c>
    </row>
    <row r="12661" spans="1:4" x14ac:dyDescent="0.25">
      <c r="A12661" t="s">
        <v>6330</v>
      </c>
      <c r="B12661" t="s">
        <v>2346</v>
      </c>
      <c r="C12661" t="s">
        <v>4725</v>
      </c>
      <c r="D12661">
        <v>844</v>
      </c>
    </row>
    <row r="12662" spans="1:4" x14ac:dyDescent="0.25">
      <c r="A12662" t="s">
        <v>6330</v>
      </c>
      <c r="B12662" t="s">
        <v>2346</v>
      </c>
      <c r="C12662" t="s">
        <v>1083</v>
      </c>
      <c r="D12662" t="b">
        <v>0</v>
      </c>
    </row>
    <row r="12663" spans="1:4" x14ac:dyDescent="0.25">
      <c r="A12663" t="s">
        <v>6330</v>
      </c>
      <c r="B12663" t="s">
        <v>2346</v>
      </c>
      <c r="C12663" t="s">
        <v>4726</v>
      </c>
      <c r="D12663" t="b">
        <v>0</v>
      </c>
    </row>
    <row r="12664" spans="1:4" x14ac:dyDescent="0.25">
      <c r="A12664" t="s">
        <v>6330</v>
      </c>
      <c r="B12664" t="s">
        <v>2346</v>
      </c>
      <c r="C12664" t="s">
        <v>4727</v>
      </c>
      <c r="D12664" t="b">
        <v>1</v>
      </c>
    </row>
    <row r="12665" spans="1:4" x14ac:dyDescent="0.25">
      <c r="A12665" t="s">
        <v>6330</v>
      </c>
      <c r="B12665" t="s">
        <v>2346</v>
      </c>
      <c r="C12665" t="s">
        <v>4728</v>
      </c>
      <c r="D12665" t="b">
        <v>0</v>
      </c>
    </row>
    <row r="12666" spans="1:4" x14ac:dyDescent="0.25">
      <c r="A12666" t="s">
        <v>6330</v>
      </c>
      <c r="B12666" t="s">
        <v>2346</v>
      </c>
      <c r="C12666" t="s">
        <v>2454</v>
      </c>
      <c r="D12666" t="b">
        <v>0</v>
      </c>
    </row>
    <row r="12667" spans="1:4" x14ac:dyDescent="0.25">
      <c r="A12667" t="s">
        <v>6330</v>
      </c>
      <c r="B12667" t="s">
        <v>2346</v>
      </c>
      <c r="C12667" t="s">
        <v>4729</v>
      </c>
      <c r="D12667">
        <v>6</v>
      </c>
    </row>
    <row r="12668" spans="1:4" x14ac:dyDescent="0.25">
      <c r="A12668" t="s">
        <v>6330</v>
      </c>
      <c r="B12668" t="s">
        <v>2346</v>
      </c>
      <c r="C12668" t="s">
        <v>4730</v>
      </c>
      <c r="D12668">
        <v>0</v>
      </c>
    </row>
    <row r="12669" spans="1:4" x14ac:dyDescent="0.25">
      <c r="A12669" t="s">
        <v>6330</v>
      </c>
      <c r="B12669" t="s">
        <v>2346</v>
      </c>
      <c r="C12669" t="s">
        <v>4731</v>
      </c>
      <c r="D12669">
        <v>4</v>
      </c>
    </row>
    <row r="12670" spans="1:4" x14ac:dyDescent="0.25">
      <c r="A12670" t="s">
        <v>6330</v>
      </c>
      <c r="B12670" t="s">
        <v>2346</v>
      </c>
      <c r="C12670" t="s">
        <v>1046</v>
      </c>
      <c r="D12670">
        <v>0</v>
      </c>
    </row>
    <row r="12671" spans="1:4" x14ac:dyDescent="0.25">
      <c r="A12671" t="s">
        <v>6330</v>
      </c>
      <c r="B12671" t="s">
        <v>2346</v>
      </c>
      <c r="C12671" t="s">
        <v>9</v>
      </c>
      <c r="D12671">
        <v>0</v>
      </c>
    </row>
    <row r="12672" spans="1:4" x14ac:dyDescent="0.25">
      <c r="A12672" t="s">
        <v>6330</v>
      </c>
      <c r="B12672" t="s">
        <v>2346</v>
      </c>
      <c r="C12672" t="s">
        <v>4733</v>
      </c>
      <c r="D12672">
        <v>0</v>
      </c>
    </row>
    <row r="12673" spans="1:4" x14ac:dyDescent="0.25">
      <c r="A12673" t="s">
        <v>6330</v>
      </c>
      <c r="B12673" t="s">
        <v>2346</v>
      </c>
      <c r="C12673" t="s">
        <v>4734</v>
      </c>
      <c r="D12673">
        <v>0</v>
      </c>
    </row>
    <row r="12674" spans="1:4" x14ac:dyDescent="0.25">
      <c r="A12674" t="s">
        <v>6330</v>
      </c>
      <c r="B12674" t="s">
        <v>2346</v>
      </c>
      <c r="C12674" t="s">
        <v>4735</v>
      </c>
      <c r="D12674">
        <v>0</v>
      </c>
    </row>
    <row r="12675" spans="1:4" x14ac:dyDescent="0.25">
      <c r="A12675" t="s">
        <v>6330</v>
      </c>
      <c r="B12675" t="s">
        <v>2346</v>
      </c>
      <c r="C12675" t="s">
        <v>1081</v>
      </c>
      <c r="D12675" t="s">
        <v>4741</v>
      </c>
    </row>
    <row r="12676" spans="1:4" x14ac:dyDescent="0.25">
      <c r="A12676" t="s">
        <v>6330</v>
      </c>
      <c r="B12676" t="s">
        <v>2347</v>
      </c>
      <c r="C12676" t="s">
        <v>4725</v>
      </c>
      <c r="D12676">
        <v>845</v>
      </c>
    </row>
    <row r="12677" spans="1:4" x14ac:dyDescent="0.25">
      <c r="A12677" t="s">
        <v>6330</v>
      </c>
      <c r="B12677" t="s">
        <v>2347</v>
      </c>
      <c r="C12677" t="s">
        <v>1083</v>
      </c>
      <c r="D12677" t="b">
        <v>0</v>
      </c>
    </row>
    <row r="12678" spans="1:4" x14ac:dyDescent="0.25">
      <c r="A12678" t="s">
        <v>6330</v>
      </c>
      <c r="B12678" t="s">
        <v>2347</v>
      </c>
      <c r="C12678" t="s">
        <v>4726</v>
      </c>
      <c r="D12678" t="b">
        <v>0</v>
      </c>
    </row>
    <row r="12679" spans="1:4" x14ac:dyDescent="0.25">
      <c r="A12679" t="s">
        <v>6330</v>
      </c>
      <c r="B12679" t="s">
        <v>2347</v>
      </c>
      <c r="C12679" t="s">
        <v>4727</v>
      </c>
      <c r="D12679" t="b">
        <v>0</v>
      </c>
    </row>
    <row r="12680" spans="1:4" x14ac:dyDescent="0.25">
      <c r="A12680" t="s">
        <v>6330</v>
      </c>
      <c r="B12680" t="s">
        <v>2347</v>
      </c>
      <c r="C12680" t="s">
        <v>4728</v>
      </c>
      <c r="D12680" t="b">
        <v>0</v>
      </c>
    </row>
    <row r="12681" spans="1:4" x14ac:dyDescent="0.25">
      <c r="A12681" t="s">
        <v>6330</v>
      </c>
      <c r="B12681" t="s">
        <v>2347</v>
      </c>
      <c r="C12681" t="s">
        <v>2454</v>
      </c>
      <c r="D12681" t="b">
        <v>0</v>
      </c>
    </row>
    <row r="12682" spans="1:4" x14ac:dyDescent="0.25">
      <c r="A12682" t="s">
        <v>6330</v>
      </c>
      <c r="B12682" t="s">
        <v>2347</v>
      </c>
      <c r="C12682" t="s">
        <v>4729</v>
      </c>
      <c r="D12682">
        <v>0</v>
      </c>
    </row>
    <row r="12683" spans="1:4" x14ac:dyDescent="0.25">
      <c r="A12683" t="s">
        <v>6330</v>
      </c>
      <c r="B12683" t="s">
        <v>2347</v>
      </c>
      <c r="C12683" t="s">
        <v>4730</v>
      </c>
      <c r="D12683">
        <v>0</v>
      </c>
    </row>
    <row r="12684" spans="1:4" x14ac:dyDescent="0.25">
      <c r="A12684" t="s">
        <v>6330</v>
      </c>
      <c r="B12684" t="s">
        <v>2347</v>
      </c>
      <c r="C12684" t="s">
        <v>4731</v>
      </c>
      <c r="D12684">
        <v>0</v>
      </c>
    </row>
    <row r="12685" spans="1:4" x14ac:dyDescent="0.25">
      <c r="A12685" t="s">
        <v>6330</v>
      </c>
      <c r="B12685" t="s">
        <v>2347</v>
      </c>
      <c r="C12685" t="s">
        <v>1046</v>
      </c>
      <c r="D12685">
        <v>0</v>
      </c>
    </row>
    <row r="12686" spans="1:4" x14ac:dyDescent="0.25">
      <c r="A12686" t="s">
        <v>6330</v>
      </c>
      <c r="B12686" t="s">
        <v>2347</v>
      </c>
      <c r="C12686" t="s">
        <v>9</v>
      </c>
      <c r="D12686">
        <v>0</v>
      </c>
    </row>
    <row r="12687" spans="1:4" x14ac:dyDescent="0.25">
      <c r="A12687" t="s">
        <v>6330</v>
      </c>
      <c r="B12687" t="s">
        <v>2347</v>
      </c>
      <c r="C12687" t="s">
        <v>4733</v>
      </c>
      <c r="D12687">
        <v>0</v>
      </c>
    </row>
    <row r="12688" spans="1:4" x14ac:dyDescent="0.25">
      <c r="A12688" t="s">
        <v>6330</v>
      </c>
      <c r="B12688" t="s">
        <v>2347</v>
      </c>
      <c r="C12688" t="s">
        <v>4734</v>
      </c>
      <c r="D12688">
        <v>0</v>
      </c>
    </row>
    <row r="12689" spans="1:4" x14ac:dyDescent="0.25">
      <c r="A12689" t="s">
        <v>6330</v>
      </c>
      <c r="B12689" t="s">
        <v>2347</v>
      </c>
      <c r="C12689" t="s">
        <v>4735</v>
      </c>
      <c r="D12689">
        <v>0</v>
      </c>
    </row>
    <row r="12690" spans="1:4" x14ac:dyDescent="0.25">
      <c r="A12690" t="s">
        <v>6330</v>
      </c>
      <c r="B12690" t="s">
        <v>2347</v>
      </c>
      <c r="C12690" t="s">
        <v>1081</v>
      </c>
      <c r="D12690" t="s">
        <v>3111</v>
      </c>
    </row>
    <row r="12691" spans="1:4" x14ac:dyDescent="0.25">
      <c r="A12691" t="s">
        <v>6330</v>
      </c>
      <c r="B12691" t="s">
        <v>2348</v>
      </c>
      <c r="C12691" t="s">
        <v>4725</v>
      </c>
      <c r="D12691">
        <v>846</v>
      </c>
    </row>
    <row r="12692" spans="1:4" x14ac:dyDescent="0.25">
      <c r="A12692" t="s">
        <v>6330</v>
      </c>
      <c r="B12692" t="s">
        <v>2348</v>
      </c>
      <c r="C12692" t="s">
        <v>1083</v>
      </c>
      <c r="D12692" t="b">
        <v>0</v>
      </c>
    </row>
    <row r="12693" spans="1:4" x14ac:dyDescent="0.25">
      <c r="A12693" t="s">
        <v>6330</v>
      </c>
      <c r="B12693" t="s">
        <v>2348</v>
      </c>
      <c r="C12693" t="s">
        <v>4726</v>
      </c>
      <c r="D12693" t="b">
        <v>0</v>
      </c>
    </row>
    <row r="12694" spans="1:4" x14ac:dyDescent="0.25">
      <c r="A12694" t="s">
        <v>6330</v>
      </c>
      <c r="B12694" t="s">
        <v>2348</v>
      </c>
      <c r="C12694" t="s">
        <v>4727</v>
      </c>
      <c r="D12694" t="b">
        <v>0</v>
      </c>
    </row>
    <row r="12695" spans="1:4" x14ac:dyDescent="0.25">
      <c r="A12695" t="s">
        <v>6330</v>
      </c>
      <c r="B12695" t="s">
        <v>2348</v>
      </c>
      <c r="C12695" t="s">
        <v>4728</v>
      </c>
      <c r="D12695" t="b">
        <v>0</v>
      </c>
    </row>
    <row r="12696" spans="1:4" x14ac:dyDescent="0.25">
      <c r="A12696" t="s">
        <v>6330</v>
      </c>
      <c r="B12696" t="s">
        <v>2348</v>
      </c>
      <c r="C12696" t="s">
        <v>2454</v>
      </c>
      <c r="D12696" t="b">
        <v>0</v>
      </c>
    </row>
    <row r="12697" spans="1:4" x14ac:dyDescent="0.25">
      <c r="A12697" t="s">
        <v>6330</v>
      </c>
      <c r="B12697" t="s">
        <v>2348</v>
      </c>
      <c r="C12697" t="s">
        <v>4729</v>
      </c>
      <c r="D12697">
        <v>0</v>
      </c>
    </row>
    <row r="12698" spans="1:4" x14ac:dyDescent="0.25">
      <c r="A12698" t="s">
        <v>6330</v>
      </c>
      <c r="B12698" t="s">
        <v>2348</v>
      </c>
      <c r="C12698" t="s">
        <v>4730</v>
      </c>
      <c r="D12698">
        <v>0</v>
      </c>
    </row>
    <row r="12699" spans="1:4" x14ac:dyDescent="0.25">
      <c r="A12699" t="s">
        <v>6330</v>
      </c>
      <c r="B12699" t="s">
        <v>2348</v>
      </c>
      <c r="C12699" t="s">
        <v>4731</v>
      </c>
      <c r="D12699">
        <v>0</v>
      </c>
    </row>
    <row r="12700" spans="1:4" x14ac:dyDescent="0.25">
      <c r="A12700" t="s">
        <v>6330</v>
      </c>
      <c r="B12700" t="s">
        <v>2348</v>
      </c>
      <c r="C12700" t="s">
        <v>1046</v>
      </c>
      <c r="D12700">
        <v>0</v>
      </c>
    </row>
    <row r="12701" spans="1:4" x14ac:dyDescent="0.25">
      <c r="A12701" t="s">
        <v>6330</v>
      </c>
      <c r="B12701" t="s">
        <v>2348</v>
      </c>
      <c r="C12701" t="s">
        <v>9</v>
      </c>
      <c r="D12701">
        <v>0</v>
      </c>
    </row>
    <row r="12702" spans="1:4" x14ac:dyDescent="0.25">
      <c r="A12702" t="s">
        <v>6330</v>
      </c>
      <c r="B12702" t="s">
        <v>2348</v>
      </c>
      <c r="C12702" t="s">
        <v>4733</v>
      </c>
      <c r="D12702">
        <v>0</v>
      </c>
    </row>
    <row r="12703" spans="1:4" x14ac:dyDescent="0.25">
      <c r="A12703" t="s">
        <v>6330</v>
      </c>
      <c r="B12703" t="s">
        <v>2348</v>
      </c>
      <c r="C12703" t="s">
        <v>4734</v>
      </c>
      <c r="D12703">
        <v>0</v>
      </c>
    </row>
    <row r="12704" spans="1:4" x14ac:dyDescent="0.25">
      <c r="A12704" t="s">
        <v>6330</v>
      </c>
      <c r="B12704" t="s">
        <v>2348</v>
      </c>
      <c r="C12704" t="s">
        <v>4735</v>
      </c>
      <c r="D12704">
        <v>0</v>
      </c>
    </row>
    <row r="12705" spans="1:4" x14ac:dyDescent="0.25">
      <c r="A12705" t="s">
        <v>6330</v>
      </c>
      <c r="B12705" t="s">
        <v>2348</v>
      </c>
      <c r="C12705" t="s">
        <v>1081</v>
      </c>
      <c r="D12705" t="s">
        <v>3111</v>
      </c>
    </row>
    <row r="12706" spans="1:4" x14ac:dyDescent="0.25">
      <c r="A12706" t="s">
        <v>6330</v>
      </c>
      <c r="B12706" t="s">
        <v>2349</v>
      </c>
      <c r="C12706" t="s">
        <v>4725</v>
      </c>
      <c r="D12706">
        <v>847</v>
      </c>
    </row>
    <row r="12707" spans="1:4" x14ac:dyDescent="0.25">
      <c r="A12707" t="s">
        <v>6330</v>
      </c>
      <c r="B12707" t="s">
        <v>2349</v>
      </c>
      <c r="C12707" t="s">
        <v>1083</v>
      </c>
      <c r="D12707" t="b">
        <v>0</v>
      </c>
    </row>
    <row r="12708" spans="1:4" x14ac:dyDescent="0.25">
      <c r="A12708" t="s">
        <v>6330</v>
      </c>
      <c r="B12708" t="s">
        <v>2349</v>
      </c>
      <c r="C12708" t="s">
        <v>4726</v>
      </c>
      <c r="D12708" t="b">
        <v>0</v>
      </c>
    </row>
    <row r="12709" spans="1:4" x14ac:dyDescent="0.25">
      <c r="A12709" t="s">
        <v>6330</v>
      </c>
      <c r="B12709" t="s">
        <v>2349</v>
      </c>
      <c r="C12709" t="s">
        <v>4727</v>
      </c>
      <c r="D12709" t="b">
        <v>1</v>
      </c>
    </row>
    <row r="12710" spans="1:4" x14ac:dyDescent="0.25">
      <c r="A12710" t="s">
        <v>6330</v>
      </c>
      <c r="B12710" t="s">
        <v>2349</v>
      </c>
      <c r="C12710" t="s">
        <v>4728</v>
      </c>
      <c r="D12710" t="b">
        <v>0</v>
      </c>
    </row>
    <row r="12711" spans="1:4" x14ac:dyDescent="0.25">
      <c r="A12711" t="s">
        <v>6330</v>
      </c>
      <c r="B12711" t="s">
        <v>2349</v>
      </c>
      <c r="C12711" t="s">
        <v>2454</v>
      </c>
      <c r="D12711" t="b">
        <v>0</v>
      </c>
    </row>
    <row r="12712" spans="1:4" x14ac:dyDescent="0.25">
      <c r="A12712" t="s">
        <v>6330</v>
      </c>
      <c r="B12712" t="s">
        <v>2349</v>
      </c>
      <c r="C12712" t="s">
        <v>4729</v>
      </c>
      <c r="D12712">
        <v>6</v>
      </c>
    </row>
    <row r="12713" spans="1:4" x14ac:dyDescent="0.25">
      <c r="A12713" t="s">
        <v>6330</v>
      </c>
      <c r="B12713" t="s">
        <v>2349</v>
      </c>
      <c r="C12713" t="s">
        <v>4730</v>
      </c>
      <c r="D12713">
        <v>0</v>
      </c>
    </row>
    <row r="12714" spans="1:4" x14ac:dyDescent="0.25">
      <c r="A12714" t="s">
        <v>6330</v>
      </c>
      <c r="B12714" t="s">
        <v>2349</v>
      </c>
      <c r="C12714" t="s">
        <v>4731</v>
      </c>
      <c r="D12714">
        <v>4</v>
      </c>
    </row>
    <row r="12715" spans="1:4" x14ac:dyDescent="0.25">
      <c r="A12715" t="s">
        <v>6330</v>
      </c>
      <c r="B12715" t="s">
        <v>2349</v>
      </c>
      <c r="C12715" t="s">
        <v>1046</v>
      </c>
      <c r="D12715">
        <v>0</v>
      </c>
    </row>
    <row r="12716" spans="1:4" x14ac:dyDescent="0.25">
      <c r="A12716" t="s">
        <v>6330</v>
      </c>
      <c r="B12716" t="s">
        <v>2349</v>
      </c>
      <c r="C12716" t="s">
        <v>9</v>
      </c>
      <c r="D12716">
        <v>0</v>
      </c>
    </row>
    <row r="12717" spans="1:4" x14ac:dyDescent="0.25">
      <c r="A12717" t="s">
        <v>6330</v>
      </c>
      <c r="B12717" t="s">
        <v>2349</v>
      </c>
      <c r="C12717" t="s">
        <v>4733</v>
      </c>
      <c r="D12717">
        <v>0</v>
      </c>
    </row>
    <row r="12718" spans="1:4" x14ac:dyDescent="0.25">
      <c r="A12718" t="s">
        <v>6330</v>
      </c>
      <c r="B12718" t="s">
        <v>2349</v>
      </c>
      <c r="C12718" t="s">
        <v>4734</v>
      </c>
      <c r="D12718">
        <v>0</v>
      </c>
    </row>
    <row r="12719" spans="1:4" x14ac:dyDescent="0.25">
      <c r="A12719" t="s">
        <v>6330</v>
      </c>
      <c r="B12719" t="s">
        <v>2349</v>
      </c>
      <c r="C12719" t="s">
        <v>4735</v>
      </c>
      <c r="D12719">
        <v>0</v>
      </c>
    </row>
    <row r="12720" spans="1:4" x14ac:dyDescent="0.25">
      <c r="A12720" t="s">
        <v>6330</v>
      </c>
      <c r="B12720" t="s">
        <v>2349</v>
      </c>
      <c r="C12720" t="s">
        <v>1081</v>
      </c>
      <c r="D12720" t="s">
        <v>4741</v>
      </c>
    </row>
    <row r="12721" spans="1:4" x14ac:dyDescent="0.25">
      <c r="A12721" t="s">
        <v>6330</v>
      </c>
      <c r="B12721" t="s">
        <v>2350</v>
      </c>
      <c r="C12721" t="s">
        <v>4725</v>
      </c>
      <c r="D12721">
        <v>848</v>
      </c>
    </row>
    <row r="12722" spans="1:4" x14ac:dyDescent="0.25">
      <c r="A12722" t="s">
        <v>6330</v>
      </c>
      <c r="B12722" t="s">
        <v>2350</v>
      </c>
      <c r="C12722" t="s">
        <v>1083</v>
      </c>
      <c r="D12722" t="b">
        <v>0</v>
      </c>
    </row>
    <row r="12723" spans="1:4" x14ac:dyDescent="0.25">
      <c r="A12723" t="s">
        <v>6330</v>
      </c>
      <c r="B12723" t="s">
        <v>2350</v>
      </c>
      <c r="C12723" t="s">
        <v>4726</v>
      </c>
      <c r="D12723" t="b">
        <v>0</v>
      </c>
    </row>
    <row r="12724" spans="1:4" x14ac:dyDescent="0.25">
      <c r="A12724" t="s">
        <v>6330</v>
      </c>
      <c r="B12724" t="s">
        <v>2350</v>
      </c>
      <c r="C12724" t="s">
        <v>4727</v>
      </c>
      <c r="D12724" t="b">
        <v>0</v>
      </c>
    </row>
    <row r="12725" spans="1:4" x14ac:dyDescent="0.25">
      <c r="A12725" t="s">
        <v>6330</v>
      </c>
      <c r="B12725" t="s">
        <v>2350</v>
      </c>
      <c r="C12725" t="s">
        <v>4728</v>
      </c>
      <c r="D12725" t="b">
        <v>0</v>
      </c>
    </row>
    <row r="12726" spans="1:4" x14ac:dyDescent="0.25">
      <c r="A12726" t="s">
        <v>6330</v>
      </c>
      <c r="B12726" t="s">
        <v>2350</v>
      </c>
      <c r="C12726" t="s">
        <v>2454</v>
      </c>
      <c r="D12726" t="b">
        <v>0</v>
      </c>
    </row>
    <row r="12727" spans="1:4" x14ac:dyDescent="0.25">
      <c r="A12727" t="s">
        <v>6330</v>
      </c>
      <c r="B12727" t="s">
        <v>2350</v>
      </c>
      <c r="C12727" t="s">
        <v>4729</v>
      </c>
      <c r="D12727">
        <v>0</v>
      </c>
    </row>
    <row r="12728" spans="1:4" x14ac:dyDescent="0.25">
      <c r="A12728" t="s">
        <v>6330</v>
      </c>
      <c r="B12728" t="s">
        <v>2350</v>
      </c>
      <c r="C12728" t="s">
        <v>4730</v>
      </c>
      <c r="D12728">
        <v>0</v>
      </c>
    </row>
    <row r="12729" spans="1:4" x14ac:dyDescent="0.25">
      <c r="A12729" t="s">
        <v>6330</v>
      </c>
      <c r="B12729" t="s">
        <v>2350</v>
      </c>
      <c r="C12729" t="s">
        <v>4731</v>
      </c>
      <c r="D12729">
        <v>0</v>
      </c>
    </row>
    <row r="12730" spans="1:4" x14ac:dyDescent="0.25">
      <c r="A12730" t="s">
        <v>6330</v>
      </c>
      <c r="B12730" t="s">
        <v>2350</v>
      </c>
      <c r="C12730" t="s">
        <v>1046</v>
      </c>
      <c r="D12730">
        <v>0</v>
      </c>
    </row>
    <row r="12731" spans="1:4" x14ac:dyDescent="0.25">
      <c r="A12731" t="s">
        <v>6330</v>
      </c>
      <c r="B12731" t="s">
        <v>2350</v>
      </c>
      <c r="C12731" t="s">
        <v>9</v>
      </c>
      <c r="D12731">
        <v>0</v>
      </c>
    </row>
    <row r="12732" spans="1:4" x14ac:dyDescent="0.25">
      <c r="A12732" t="s">
        <v>6330</v>
      </c>
      <c r="B12732" t="s">
        <v>2350</v>
      </c>
      <c r="C12732" t="s">
        <v>4733</v>
      </c>
      <c r="D12732">
        <v>0</v>
      </c>
    </row>
    <row r="12733" spans="1:4" x14ac:dyDescent="0.25">
      <c r="A12733" t="s">
        <v>6330</v>
      </c>
      <c r="B12733" t="s">
        <v>2350</v>
      </c>
      <c r="C12733" t="s">
        <v>4734</v>
      </c>
      <c r="D12733">
        <v>0</v>
      </c>
    </row>
    <row r="12734" spans="1:4" x14ac:dyDescent="0.25">
      <c r="A12734" t="s">
        <v>6330</v>
      </c>
      <c r="B12734" t="s">
        <v>2350</v>
      </c>
      <c r="C12734" t="s">
        <v>4735</v>
      </c>
      <c r="D12734">
        <v>0</v>
      </c>
    </row>
    <row r="12735" spans="1:4" x14ac:dyDescent="0.25">
      <c r="A12735" t="s">
        <v>6330</v>
      </c>
      <c r="B12735" t="s">
        <v>2350</v>
      </c>
      <c r="C12735" t="s">
        <v>1081</v>
      </c>
      <c r="D12735" t="s">
        <v>3111</v>
      </c>
    </row>
    <row r="12736" spans="1:4" x14ac:dyDescent="0.25">
      <c r="A12736" t="s">
        <v>6330</v>
      </c>
      <c r="B12736" t="s">
        <v>2351</v>
      </c>
      <c r="C12736" t="s">
        <v>4725</v>
      </c>
      <c r="D12736">
        <v>849</v>
      </c>
    </row>
    <row r="12737" spans="1:4" x14ac:dyDescent="0.25">
      <c r="A12737" t="s">
        <v>6330</v>
      </c>
      <c r="B12737" t="s">
        <v>2351</v>
      </c>
      <c r="C12737" t="s">
        <v>1083</v>
      </c>
      <c r="D12737" t="b">
        <v>0</v>
      </c>
    </row>
    <row r="12738" spans="1:4" x14ac:dyDescent="0.25">
      <c r="A12738" t="s">
        <v>6330</v>
      </c>
      <c r="B12738" t="s">
        <v>2351</v>
      </c>
      <c r="C12738" t="s">
        <v>4726</v>
      </c>
      <c r="D12738" t="b">
        <v>0</v>
      </c>
    </row>
    <row r="12739" spans="1:4" x14ac:dyDescent="0.25">
      <c r="A12739" t="s">
        <v>6330</v>
      </c>
      <c r="B12739" t="s">
        <v>2351</v>
      </c>
      <c r="C12739" t="s">
        <v>4727</v>
      </c>
      <c r="D12739" t="b">
        <v>0</v>
      </c>
    </row>
    <row r="12740" spans="1:4" x14ac:dyDescent="0.25">
      <c r="A12740" t="s">
        <v>6330</v>
      </c>
      <c r="B12740" t="s">
        <v>2351</v>
      </c>
      <c r="C12740" t="s">
        <v>4728</v>
      </c>
      <c r="D12740" t="b">
        <v>0</v>
      </c>
    </row>
    <row r="12741" spans="1:4" x14ac:dyDescent="0.25">
      <c r="A12741" t="s">
        <v>6330</v>
      </c>
      <c r="B12741" t="s">
        <v>2351</v>
      </c>
      <c r="C12741" t="s">
        <v>2454</v>
      </c>
      <c r="D12741" t="b">
        <v>0</v>
      </c>
    </row>
    <row r="12742" spans="1:4" x14ac:dyDescent="0.25">
      <c r="A12742" t="s">
        <v>6330</v>
      </c>
      <c r="B12742" t="s">
        <v>2351</v>
      </c>
      <c r="C12742" t="s">
        <v>4729</v>
      </c>
      <c r="D12742">
        <v>0</v>
      </c>
    </row>
    <row r="12743" spans="1:4" x14ac:dyDescent="0.25">
      <c r="A12743" t="s">
        <v>6330</v>
      </c>
      <c r="B12743" t="s">
        <v>2351</v>
      </c>
      <c r="C12743" t="s">
        <v>4730</v>
      </c>
      <c r="D12743">
        <v>0</v>
      </c>
    </row>
    <row r="12744" spans="1:4" x14ac:dyDescent="0.25">
      <c r="A12744" t="s">
        <v>6330</v>
      </c>
      <c r="B12744" t="s">
        <v>2351</v>
      </c>
      <c r="C12744" t="s">
        <v>4731</v>
      </c>
      <c r="D12744">
        <v>0</v>
      </c>
    </row>
    <row r="12745" spans="1:4" x14ac:dyDescent="0.25">
      <c r="A12745" t="s">
        <v>6330</v>
      </c>
      <c r="B12745" t="s">
        <v>2351</v>
      </c>
      <c r="C12745" t="s">
        <v>1046</v>
      </c>
      <c r="D12745">
        <v>0</v>
      </c>
    </row>
    <row r="12746" spans="1:4" x14ac:dyDescent="0.25">
      <c r="A12746" t="s">
        <v>6330</v>
      </c>
      <c r="B12746" t="s">
        <v>2351</v>
      </c>
      <c r="C12746" t="s">
        <v>9</v>
      </c>
      <c r="D12746">
        <v>0</v>
      </c>
    </row>
    <row r="12747" spans="1:4" x14ac:dyDescent="0.25">
      <c r="A12747" t="s">
        <v>6330</v>
      </c>
      <c r="B12747" t="s">
        <v>2351</v>
      </c>
      <c r="C12747" t="s">
        <v>4733</v>
      </c>
      <c r="D12747">
        <v>0</v>
      </c>
    </row>
    <row r="12748" spans="1:4" x14ac:dyDescent="0.25">
      <c r="A12748" t="s">
        <v>6330</v>
      </c>
      <c r="B12748" t="s">
        <v>2351</v>
      </c>
      <c r="C12748" t="s">
        <v>4734</v>
      </c>
      <c r="D12748">
        <v>0</v>
      </c>
    </row>
    <row r="12749" spans="1:4" x14ac:dyDescent="0.25">
      <c r="A12749" t="s">
        <v>6330</v>
      </c>
      <c r="B12749" t="s">
        <v>2351</v>
      </c>
      <c r="C12749" t="s">
        <v>4735</v>
      </c>
      <c r="D12749">
        <v>0</v>
      </c>
    </row>
    <row r="12750" spans="1:4" x14ac:dyDescent="0.25">
      <c r="A12750" t="s">
        <v>6330</v>
      </c>
      <c r="B12750" t="s">
        <v>2351</v>
      </c>
      <c r="C12750" t="s">
        <v>1081</v>
      </c>
      <c r="D12750" t="s">
        <v>3111</v>
      </c>
    </row>
    <row r="12751" spans="1:4" x14ac:dyDescent="0.25">
      <c r="A12751" t="s">
        <v>6330</v>
      </c>
      <c r="B12751" t="s">
        <v>2352</v>
      </c>
      <c r="C12751" t="s">
        <v>4725</v>
      </c>
      <c r="D12751">
        <v>850</v>
      </c>
    </row>
    <row r="12752" spans="1:4" x14ac:dyDescent="0.25">
      <c r="A12752" t="s">
        <v>6330</v>
      </c>
      <c r="B12752" t="s">
        <v>2352</v>
      </c>
      <c r="C12752" t="s">
        <v>1083</v>
      </c>
      <c r="D12752" t="b">
        <v>0</v>
      </c>
    </row>
    <row r="12753" spans="1:4" x14ac:dyDescent="0.25">
      <c r="A12753" t="s">
        <v>6330</v>
      </c>
      <c r="B12753" t="s">
        <v>2352</v>
      </c>
      <c r="C12753" t="s">
        <v>4726</v>
      </c>
      <c r="D12753" t="b">
        <v>0</v>
      </c>
    </row>
    <row r="12754" spans="1:4" x14ac:dyDescent="0.25">
      <c r="A12754" t="s">
        <v>6330</v>
      </c>
      <c r="B12754" t="s">
        <v>2352</v>
      </c>
      <c r="C12754" t="s">
        <v>4727</v>
      </c>
      <c r="D12754" t="b">
        <v>0</v>
      </c>
    </row>
    <row r="12755" spans="1:4" x14ac:dyDescent="0.25">
      <c r="A12755" t="s">
        <v>6330</v>
      </c>
      <c r="B12755" t="s">
        <v>2352</v>
      </c>
      <c r="C12755" t="s">
        <v>4728</v>
      </c>
      <c r="D12755" t="b">
        <v>0</v>
      </c>
    </row>
    <row r="12756" spans="1:4" x14ac:dyDescent="0.25">
      <c r="A12756" t="s">
        <v>6330</v>
      </c>
      <c r="B12756" t="s">
        <v>2352</v>
      </c>
      <c r="C12756" t="s">
        <v>2454</v>
      </c>
      <c r="D12756" t="b">
        <v>0</v>
      </c>
    </row>
    <row r="12757" spans="1:4" x14ac:dyDescent="0.25">
      <c r="A12757" t="s">
        <v>6330</v>
      </c>
      <c r="B12757" t="s">
        <v>2352</v>
      </c>
      <c r="C12757" t="s">
        <v>4729</v>
      </c>
      <c r="D12757">
        <v>0</v>
      </c>
    </row>
    <row r="12758" spans="1:4" x14ac:dyDescent="0.25">
      <c r="A12758" t="s">
        <v>6330</v>
      </c>
      <c r="B12758" t="s">
        <v>2352</v>
      </c>
      <c r="C12758" t="s">
        <v>4730</v>
      </c>
      <c r="D12758">
        <v>0</v>
      </c>
    </row>
    <row r="12759" spans="1:4" x14ac:dyDescent="0.25">
      <c r="A12759" t="s">
        <v>6330</v>
      </c>
      <c r="B12759" t="s">
        <v>2352</v>
      </c>
      <c r="C12759" t="s">
        <v>4731</v>
      </c>
      <c r="D12759">
        <v>0</v>
      </c>
    </row>
    <row r="12760" spans="1:4" x14ac:dyDescent="0.25">
      <c r="A12760" t="s">
        <v>6330</v>
      </c>
      <c r="B12760" t="s">
        <v>2352</v>
      </c>
      <c r="C12760" t="s">
        <v>1046</v>
      </c>
      <c r="D12760">
        <v>0</v>
      </c>
    </row>
    <row r="12761" spans="1:4" x14ac:dyDescent="0.25">
      <c r="A12761" t="s">
        <v>6330</v>
      </c>
      <c r="B12761" t="s">
        <v>2352</v>
      </c>
      <c r="C12761" t="s">
        <v>9</v>
      </c>
      <c r="D12761">
        <v>0</v>
      </c>
    </row>
    <row r="12762" spans="1:4" x14ac:dyDescent="0.25">
      <c r="A12762" t="s">
        <v>6330</v>
      </c>
      <c r="B12762" t="s">
        <v>2352</v>
      </c>
      <c r="C12762" t="s">
        <v>4733</v>
      </c>
      <c r="D12762">
        <v>0</v>
      </c>
    </row>
    <row r="12763" spans="1:4" x14ac:dyDescent="0.25">
      <c r="A12763" t="s">
        <v>6330</v>
      </c>
      <c r="B12763" t="s">
        <v>2352</v>
      </c>
      <c r="C12763" t="s">
        <v>4734</v>
      </c>
      <c r="D12763">
        <v>0</v>
      </c>
    </row>
    <row r="12764" spans="1:4" x14ac:dyDescent="0.25">
      <c r="A12764" t="s">
        <v>6330</v>
      </c>
      <c r="B12764" t="s">
        <v>2352</v>
      </c>
      <c r="C12764" t="s">
        <v>4735</v>
      </c>
      <c r="D12764">
        <v>0</v>
      </c>
    </row>
    <row r="12765" spans="1:4" x14ac:dyDescent="0.25">
      <c r="A12765" t="s">
        <v>6330</v>
      </c>
      <c r="B12765" t="s">
        <v>2352</v>
      </c>
      <c r="C12765" t="s">
        <v>1081</v>
      </c>
      <c r="D12765" t="s">
        <v>3111</v>
      </c>
    </row>
    <row r="12766" spans="1:4" x14ac:dyDescent="0.25">
      <c r="A12766" t="s">
        <v>6330</v>
      </c>
      <c r="B12766" t="s">
        <v>2353</v>
      </c>
      <c r="C12766" t="s">
        <v>4725</v>
      </c>
      <c r="D12766">
        <v>851</v>
      </c>
    </row>
    <row r="12767" spans="1:4" x14ac:dyDescent="0.25">
      <c r="A12767" t="s">
        <v>6330</v>
      </c>
      <c r="B12767" t="s">
        <v>2353</v>
      </c>
      <c r="C12767" t="s">
        <v>1083</v>
      </c>
      <c r="D12767" t="b">
        <v>0</v>
      </c>
    </row>
    <row r="12768" spans="1:4" x14ac:dyDescent="0.25">
      <c r="A12768" t="s">
        <v>6330</v>
      </c>
      <c r="B12768" t="s">
        <v>2353</v>
      </c>
      <c r="C12768" t="s">
        <v>4726</v>
      </c>
      <c r="D12768" t="b">
        <v>0</v>
      </c>
    </row>
    <row r="12769" spans="1:4" x14ac:dyDescent="0.25">
      <c r="A12769" t="s">
        <v>6330</v>
      </c>
      <c r="B12769" t="s">
        <v>2353</v>
      </c>
      <c r="C12769" t="s">
        <v>4727</v>
      </c>
      <c r="D12769" t="b">
        <v>0</v>
      </c>
    </row>
    <row r="12770" spans="1:4" x14ac:dyDescent="0.25">
      <c r="A12770" t="s">
        <v>6330</v>
      </c>
      <c r="B12770" t="s">
        <v>2353</v>
      </c>
      <c r="C12770" t="s">
        <v>4728</v>
      </c>
      <c r="D12770" t="b">
        <v>0</v>
      </c>
    </row>
    <row r="12771" spans="1:4" x14ac:dyDescent="0.25">
      <c r="A12771" t="s">
        <v>6330</v>
      </c>
      <c r="B12771" t="s">
        <v>2353</v>
      </c>
      <c r="C12771" t="s">
        <v>2454</v>
      </c>
      <c r="D12771" t="b">
        <v>0</v>
      </c>
    </row>
    <row r="12772" spans="1:4" x14ac:dyDescent="0.25">
      <c r="A12772" t="s">
        <v>6330</v>
      </c>
      <c r="B12772" t="s">
        <v>2353</v>
      </c>
      <c r="C12772" t="s">
        <v>4729</v>
      </c>
      <c r="D12772">
        <v>0</v>
      </c>
    </row>
    <row r="12773" spans="1:4" x14ac:dyDescent="0.25">
      <c r="A12773" t="s">
        <v>6330</v>
      </c>
      <c r="B12773" t="s">
        <v>2353</v>
      </c>
      <c r="C12773" t="s">
        <v>4730</v>
      </c>
      <c r="D12773">
        <v>0</v>
      </c>
    </row>
    <row r="12774" spans="1:4" x14ac:dyDescent="0.25">
      <c r="A12774" t="s">
        <v>6330</v>
      </c>
      <c r="B12774" t="s">
        <v>2353</v>
      </c>
      <c r="C12774" t="s">
        <v>4731</v>
      </c>
      <c r="D12774">
        <v>0</v>
      </c>
    </row>
    <row r="12775" spans="1:4" x14ac:dyDescent="0.25">
      <c r="A12775" t="s">
        <v>6330</v>
      </c>
      <c r="B12775" t="s">
        <v>2353</v>
      </c>
      <c r="C12775" t="s">
        <v>1046</v>
      </c>
      <c r="D12775">
        <v>0</v>
      </c>
    </row>
    <row r="12776" spans="1:4" x14ac:dyDescent="0.25">
      <c r="A12776" t="s">
        <v>6330</v>
      </c>
      <c r="B12776" t="s">
        <v>2353</v>
      </c>
      <c r="C12776" t="s">
        <v>9</v>
      </c>
      <c r="D12776">
        <v>0</v>
      </c>
    </row>
    <row r="12777" spans="1:4" x14ac:dyDescent="0.25">
      <c r="A12777" t="s">
        <v>6330</v>
      </c>
      <c r="B12777" t="s">
        <v>2353</v>
      </c>
      <c r="C12777" t="s">
        <v>4733</v>
      </c>
      <c r="D12777">
        <v>0</v>
      </c>
    </row>
    <row r="12778" spans="1:4" x14ac:dyDescent="0.25">
      <c r="A12778" t="s">
        <v>6330</v>
      </c>
      <c r="B12778" t="s">
        <v>2353</v>
      </c>
      <c r="C12778" t="s">
        <v>4734</v>
      </c>
      <c r="D12778">
        <v>0</v>
      </c>
    </row>
    <row r="12779" spans="1:4" x14ac:dyDescent="0.25">
      <c r="A12779" t="s">
        <v>6330</v>
      </c>
      <c r="B12779" t="s">
        <v>2353</v>
      </c>
      <c r="C12779" t="s">
        <v>4735</v>
      </c>
      <c r="D12779">
        <v>0</v>
      </c>
    </row>
    <row r="12780" spans="1:4" x14ac:dyDescent="0.25">
      <c r="A12780" t="s">
        <v>6330</v>
      </c>
      <c r="B12780" t="s">
        <v>2353</v>
      </c>
      <c r="C12780" t="s">
        <v>1081</v>
      </c>
      <c r="D12780" t="s">
        <v>3111</v>
      </c>
    </row>
    <row r="12781" spans="1:4" x14ac:dyDescent="0.25">
      <c r="A12781" t="s">
        <v>6330</v>
      </c>
      <c r="B12781" t="s">
        <v>2354</v>
      </c>
      <c r="C12781" t="s">
        <v>4725</v>
      </c>
      <c r="D12781">
        <v>852</v>
      </c>
    </row>
    <row r="12782" spans="1:4" x14ac:dyDescent="0.25">
      <c r="A12782" t="s">
        <v>6330</v>
      </c>
      <c r="B12782" t="s">
        <v>2354</v>
      </c>
      <c r="C12782" t="s">
        <v>1083</v>
      </c>
      <c r="D12782" t="b">
        <v>0</v>
      </c>
    </row>
    <row r="12783" spans="1:4" x14ac:dyDescent="0.25">
      <c r="A12783" t="s">
        <v>6330</v>
      </c>
      <c r="B12783" t="s">
        <v>2354</v>
      </c>
      <c r="C12783" t="s">
        <v>4726</v>
      </c>
      <c r="D12783" t="b">
        <v>0</v>
      </c>
    </row>
    <row r="12784" spans="1:4" x14ac:dyDescent="0.25">
      <c r="A12784" t="s">
        <v>6330</v>
      </c>
      <c r="B12784" t="s">
        <v>2354</v>
      </c>
      <c r="C12784" t="s">
        <v>4727</v>
      </c>
      <c r="D12784" t="b">
        <v>0</v>
      </c>
    </row>
    <row r="12785" spans="1:4" x14ac:dyDescent="0.25">
      <c r="A12785" t="s">
        <v>6330</v>
      </c>
      <c r="B12785" t="s">
        <v>2354</v>
      </c>
      <c r="C12785" t="s">
        <v>4728</v>
      </c>
      <c r="D12785" t="b">
        <v>0</v>
      </c>
    </row>
    <row r="12786" spans="1:4" x14ac:dyDescent="0.25">
      <c r="A12786" t="s">
        <v>6330</v>
      </c>
      <c r="B12786" t="s">
        <v>2354</v>
      </c>
      <c r="C12786" t="s">
        <v>2454</v>
      </c>
      <c r="D12786" t="b">
        <v>0</v>
      </c>
    </row>
    <row r="12787" spans="1:4" x14ac:dyDescent="0.25">
      <c r="A12787" t="s">
        <v>6330</v>
      </c>
      <c r="B12787" t="s">
        <v>2354</v>
      </c>
      <c r="C12787" t="s">
        <v>4729</v>
      </c>
      <c r="D12787">
        <v>0</v>
      </c>
    </row>
    <row r="12788" spans="1:4" x14ac:dyDescent="0.25">
      <c r="A12788" t="s">
        <v>6330</v>
      </c>
      <c r="B12788" t="s">
        <v>2354</v>
      </c>
      <c r="C12788" t="s">
        <v>4730</v>
      </c>
      <c r="D12788">
        <v>0</v>
      </c>
    </row>
    <row r="12789" spans="1:4" x14ac:dyDescent="0.25">
      <c r="A12789" t="s">
        <v>6330</v>
      </c>
      <c r="B12789" t="s">
        <v>2354</v>
      </c>
      <c r="C12789" t="s">
        <v>4731</v>
      </c>
      <c r="D12789">
        <v>0</v>
      </c>
    </row>
    <row r="12790" spans="1:4" x14ac:dyDescent="0.25">
      <c r="A12790" t="s">
        <v>6330</v>
      </c>
      <c r="B12790" t="s">
        <v>2354</v>
      </c>
      <c r="C12790" t="s">
        <v>1046</v>
      </c>
      <c r="D12790">
        <v>0</v>
      </c>
    </row>
    <row r="12791" spans="1:4" x14ac:dyDescent="0.25">
      <c r="A12791" t="s">
        <v>6330</v>
      </c>
      <c r="B12791" t="s">
        <v>2354</v>
      </c>
      <c r="C12791" t="s">
        <v>9</v>
      </c>
      <c r="D12791">
        <v>0</v>
      </c>
    </row>
    <row r="12792" spans="1:4" x14ac:dyDescent="0.25">
      <c r="A12792" t="s">
        <v>6330</v>
      </c>
      <c r="B12792" t="s">
        <v>2354</v>
      </c>
      <c r="C12792" t="s">
        <v>4733</v>
      </c>
      <c r="D12792">
        <v>0</v>
      </c>
    </row>
    <row r="12793" spans="1:4" x14ac:dyDescent="0.25">
      <c r="A12793" t="s">
        <v>6330</v>
      </c>
      <c r="B12793" t="s">
        <v>2354</v>
      </c>
      <c r="C12793" t="s">
        <v>4734</v>
      </c>
      <c r="D12793">
        <v>0</v>
      </c>
    </row>
    <row r="12794" spans="1:4" x14ac:dyDescent="0.25">
      <c r="A12794" t="s">
        <v>6330</v>
      </c>
      <c r="B12794" t="s">
        <v>2354</v>
      </c>
      <c r="C12794" t="s">
        <v>4735</v>
      </c>
      <c r="D12794">
        <v>0</v>
      </c>
    </row>
    <row r="12795" spans="1:4" x14ac:dyDescent="0.25">
      <c r="A12795" t="s">
        <v>6330</v>
      </c>
      <c r="B12795" t="s">
        <v>2354</v>
      </c>
      <c r="C12795" t="s">
        <v>1081</v>
      </c>
      <c r="D12795" t="s">
        <v>3111</v>
      </c>
    </row>
    <row r="12796" spans="1:4" x14ac:dyDescent="0.25">
      <c r="A12796" t="s">
        <v>6330</v>
      </c>
      <c r="B12796" t="s">
        <v>2355</v>
      </c>
      <c r="C12796" t="s">
        <v>4725</v>
      </c>
      <c r="D12796">
        <v>853</v>
      </c>
    </row>
    <row r="12797" spans="1:4" x14ac:dyDescent="0.25">
      <c r="A12797" t="s">
        <v>6330</v>
      </c>
      <c r="B12797" t="s">
        <v>2355</v>
      </c>
      <c r="C12797" t="s">
        <v>1083</v>
      </c>
      <c r="D12797" t="b">
        <v>0</v>
      </c>
    </row>
    <row r="12798" spans="1:4" x14ac:dyDescent="0.25">
      <c r="A12798" t="s">
        <v>6330</v>
      </c>
      <c r="B12798" t="s">
        <v>2355</v>
      </c>
      <c r="C12798" t="s">
        <v>4726</v>
      </c>
      <c r="D12798" t="b">
        <v>0</v>
      </c>
    </row>
    <row r="12799" spans="1:4" x14ac:dyDescent="0.25">
      <c r="A12799" t="s">
        <v>6330</v>
      </c>
      <c r="B12799" t="s">
        <v>2355</v>
      </c>
      <c r="C12799" t="s">
        <v>4727</v>
      </c>
      <c r="D12799" t="b">
        <v>0</v>
      </c>
    </row>
    <row r="12800" spans="1:4" x14ac:dyDescent="0.25">
      <c r="A12800" t="s">
        <v>6330</v>
      </c>
      <c r="B12800" t="s">
        <v>2355</v>
      </c>
      <c r="C12800" t="s">
        <v>4728</v>
      </c>
      <c r="D12800" t="b">
        <v>0</v>
      </c>
    </row>
    <row r="12801" spans="1:4" x14ac:dyDescent="0.25">
      <c r="A12801" t="s">
        <v>6330</v>
      </c>
      <c r="B12801" t="s">
        <v>2355</v>
      </c>
      <c r="C12801" t="s">
        <v>2454</v>
      </c>
      <c r="D12801" t="b">
        <v>0</v>
      </c>
    </row>
    <row r="12802" spans="1:4" x14ac:dyDescent="0.25">
      <c r="A12802" t="s">
        <v>6330</v>
      </c>
      <c r="B12802" t="s">
        <v>2355</v>
      </c>
      <c r="C12802" t="s">
        <v>4729</v>
      </c>
      <c r="D12802">
        <v>0</v>
      </c>
    </row>
    <row r="12803" spans="1:4" x14ac:dyDescent="0.25">
      <c r="A12803" t="s">
        <v>6330</v>
      </c>
      <c r="B12803" t="s">
        <v>2355</v>
      </c>
      <c r="C12803" t="s">
        <v>4730</v>
      </c>
      <c r="D12803">
        <v>0</v>
      </c>
    </row>
    <row r="12804" spans="1:4" x14ac:dyDescent="0.25">
      <c r="A12804" t="s">
        <v>6330</v>
      </c>
      <c r="B12804" t="s">
        <v>2355</v>
      </c>
      <c r="C12804" t="s">
        <v>4731</v>
      </c>
      <c r="D12804">
        <v>0</v>
      </c>
    </row>
    <row r="12805" spans="1:4" x14ac:dyDescent="0.25">
      <c r="A12805" t="s">
        <v>6330</v>
      </c>
      <c r="B12805" t="s">
        <v>2355</v>
      </c>
      <c r="C12805" t="s">
        <v>1046</v>
      </c>
      <c r="D12805">
        <v>0</v>
      </c>
    </row>
    <row r="12806" spans="1:4" x14ac:dyDescent="0.25">
      <c r="A12806" t="s">
        <v>6330</v>
      </c>
      <c r="B12806" t="s">
        <v>2355</v>
      </c>
      <c r="C12806" t="s">
        <v>9</v>
      </c>
      <c r="D12806">
        <v>0</v>
      </c>
    </row>
    <row r="12807" spans="1:4" x14ac:dyDescent="0.25">
      <c r="A12807" t="s">
        <v>6330</v>
      </c>
      <c r="B12807" t="s">
        <v>2355</v>
      </c>
      <c r="C12807" t="s">
        <v>4733</v>
      </c>
      <c r="D12807">
        <v>0</v>
      </c>
    </row>
    <row r="12808" spans="1:4" x14ac:dyDescent="0.25">
      <c r="A12808" t="s">
        <v>6330</v>
      </c>
      <c r="B12808" t="s">
        <v>2355</v>
      </c>
      <c r="C12808" t="s">
        <v>4734</v>
      </c>
      <c r="D12808">
        <v>0</v>
      </c>
    </row>
    <row r="12809" spans="1:4" x14ac:dyDescent="0.25">
      <c r="A12809" t="s">
        <v>6330</v>
      </c>
      <c r="B12809" t="s">
        <v>2355</v>
      </c>
      <c r="C12809" t="s">
        <v>4735</v>
      </c>
      <c r="D12809">
        <v>0</v>
      </c>
    </row>
    <row r="12810" spans="1:4" x14ac:dyDescent="0.25">
      <c r="A12810" t="s">
        <v>6330</v>
      </c>
      <c r="B12810" t="s">
        <v>2355</v>
      </c>
      <c r="C12810" t="s">
        <v>1081</v>
      </c>
      <c r="D12810" t="s">
        <v>3111</v>
      </c>
    </row>
    <row r="12811" spans="1:4" x14ac:dyDescent="0.25">
      <c r="A12811" t="s">
        <v>6330</v>
      </c>
      <c r="B12811" t="s">
        <v>2356</v>
      </c>
      <c r="C12811" t="s">
        <v>4725</v>
      </c>
      <c r="D12811">
        <v>854</v>
      </c>
    </row>
    <row r="12812" spans="1:4" x14ac:dyDescent="0.25">
      <c r="A12812" t="s">
        <v>6330</v>
      </c>
      <c r="B12812" t="s">
        <v>2356</v>
      </c>
      <c r="C12812" t="s">
        <v>1083</v>
      </c>
      <c r="D12812" t="b">
        <v>0</v>
      </c>
    </row>
    <row r="12813" spans="1:4" x14ac:dyDescent="0.25">
      <c r="A12813" t="s">
        <v>6330</v>
      </c>
      <c r="B12813" t="s">
        <v>2356</v>
      </c>
      <c r="C12813" t="s">
        <v>4726</v>
      </c>
      <c r="D12813" t="b">
        <v>0</v>
      </c>
    </row>
    <row r="12814" spans="1:4" x14ac:dyDescent="0.25">
      <c r="A12814" t="s">
        <v>6330</v>
      </c>
      <c r="B12814" t="s">
        <v>2356</v>
      </c>
      <c r="C12814" t="s">
        <v>4727</v>
      </c>
      <c r="D12814" t="b">
        <v>0</v>
      </c>
    </row>
    <row r="12815" spans="1:4" x14ac:dyDescent="0.25">
      <c r="A12815" t="s">
        <v>6330</v>
      </c>
      <c r="B12815" t="s">
        <v>2356</v>
      </c>
      <c r="C12815" t="s">
        <v>4728</v>
      </c>
      <c r="D12815" t="b">
        <v>0</v>
      </c>
    </row>
    <row r="12816" spans="1:4" x14ac:dyDescent="0.25">
      <c r="A12816" t="s">
        <v>6330</v>
      </c>
      <c r="B12816" t="s">
        <v>2356</v>
      </c>
      <c r="C12816" t="s">
        <v>2454</v>
      </c>
      <c r="D12816" t="b">
        <v>0</v>
      </c>
    </row>
    <row r="12817" spans="1:4" x14ac:dyDescent="0.25">
      <c r="A12817" t="s">
        <v>6330</v>
      </c>
      <c r="B12817" t="s">
        <v>2356</v>
      </c>
      <c r="C12817" t="s">
        <v>4729</v>
      </c>
      <c r="D12817">
        <v>0</v>
      </c>
    </row>
    <row r="12818" spans="1:4" x14ac:dyDescent="0.25">
      <c r="A12818" t="s">
        <v>6330</v>
      </c>
      <c r="B12818" t="s">
        <v>2356</v>
      </c>
      <c r="C12818" t="s">
        <v>4730</v>
      </c>
      <c r="D12818">
        <v>0</v>
      </c>
    </row>
    <row r="12819" spans="1:4" x14ac:dyDescent="0.25">
      <c r="A12819" t="s">
        <v>6330</v>
      </c>
      <c r="B12819" t="s">
        <v>2356</v>
      </c>
      <c r="C12819" t="s">
        <v>4731</v>
      </c>
      <c r="D12819">
        <v>0</v>
      </c>
    </row>
    <row r="12820" spans="1:4" x14ac:dyDescent="0.25">
      <c r="A12820" t="s">
        <v>6330</v>
      </c>
      <c r="B12820" t="s">
        <v>2356</v>
      </c>
      <c r="C12820" t="s">
        <v>1046</v>
      </c>
      <c r="D12820">
        <v>0</v>
      </c>
    </row>
    <row r="12821" spans="1:4" x14ac:dyDescent="0.25">
      <c r="A12821" t="s">
        <v>6330</v>
      </c>
      <c r="B12821" t="s">
        <v>2356</v>
      </c>
      <c r="C12821" t="s">
        <v>9</v>
      </c>
      <c r="D12821">
        <v>0</v>
      </c>
    </row>
    <row r="12822" spans="1:4" x14ac:dyDescent="0.25">
      <c r="A12822" t="s">
        <v>6330</v>
      </c>
      <c r="B12822" t="s">
        <v>2356</v>
      </c>
      <c r="C12822" t="s">
        <v>4733</v>
      </c>
      <c r="D12822">
        <v>0</v>
      </c>
    </row>
    <row r="12823" spans="1:4" x14ac:dyDescent="0.25">
      <c r="A12823" t="s">
        <v>6330</v>
      </c>
      <c r="B12823" t="s">
        <v>2356</v>
      </c>
      <c r="C12823" t="s">
        <v>4734</v>
      </c>
      <c r="D12823">
        <v>0</v>
      </c>
    </row>
    <row r="12824" spans="1:4" x14ac:dyDescent="0.25">
      <c r="A12824" t="s">
        <v>6330</v>
      </c>
      <c r="B12824" t="s">
        <v>2356</v>
      </c>
      <c r="C12824" t="s">
        <v>4735</v>
      </c>
      <c r="D12824">
        <v>0</v>
      </c>
    </row>
    <row r="12825" spans="1:4" x14ac:dyDescent="0.25">
      <c r="A12825" t="s">
        <v>6330</v>
      </c>
      <c r="B12825" t="s">
        <v>2356</v>
      </c>
      <c r="C12825" t="s">
        <v>1081</v>
      </c>
      <c r="D12825" t="s">
        <v>3111</v>
      </c>
    </row>
    <row r="12826" spans="1:4" x14ac:dyDescent="0.25">
      <c r="A12826" t="s">
        <v>6330</v>
      </c>
      <c r="B12826" t="s">
        <v>2357</v>
      </c>
      <c r="C12826" t="s">
        <v>4725</v>
      </c>
      <c r="D12826">
        <v>855</v>
      </c>
    </row>
    <row r="12827" spans="1:4" x14ac:dyDescent="0.25">
      <c r="A12827" t="s">
        <v>6330</v>
      </c>
      <c r="B12827" t="s">
        <v>2357</v>
      </c>
      <c r="C12827" t="s">
        <v>1083</v>
      </c>
      <c r="D12827" t="b">
        <v>0</v>
      </c>
    </row>
    <row r="12828" spans="1:4" x14ac:dyDescent="0.25">
      <c r="A12828" t="s">
        <v>6330</v>
      </c>
      <c r="B12828" t="s">
        <v>2357</v>
      </c>
      <c r="C12828" t="s">
        <v>4726</v>
      </c>
      <c r="D12828" t="b">
        <v>0</v>
      </c>
    </row>
    <row r="12829" spans="1:4" x14ac:dyDescent="0.25">
      <c r="A12829" t="s">
        <v>6330</v>
      </c>
      <c r="B12829" t="s">
        <v>2357</v>
      </c>
      <c r="C12829" t="s">
        <v>4727</v>
      </c>
      <c r="D12829" t="b">
        <v>0</v>
      </c>
    </row>
    <row r="12830" spans="1:4" x14ac:dyDescent="0.25">
      <c r="A12830" t="s">
        <v>6330</v>
      </c>
      <c r="B12830" t="s">
        <v>2357</v>
      </c>
      <c r="C12830" t="s">
        <v>4728</v>
      </c>
      <c r="D12830" t="b">
        <v>0</v>
      </c>
    </row>
    <row r="12831" spans="1:4" x14ac:dyDescent="0.25">
      <c r="A12831" t="s">
        <v>6330</v>
      </c>
      <c r="B12831" t="s">
        <v>2357</v>
      </c>
      <c r="C12831" t="s">
        <v>2454</v>
      </c>
      <c r="D12831" t="b">
        <v>0</v>
      </c>
    </row>
    <row r="12832" spans="1:4" x14ac:dyDescent="0.25">
      <c r="A12832" t="s">
        <v>6330</v>
      </c>
      <c r="B12832" t="s">
        <v>2357</v>
      </c>
      <c r="C12832" t="s">
        <v>4729</v>
      </c>
      <c r="D12832">
        <v>0</v>
      </c>
    </row>
    <row r="12833" spans="1:4" x14ac:dyDescent="0.25">
      <c r="A12833" t="s">
        <v>6330</v>
      </c>
      <c r="B12833" t="s">
        <v>2357</v>
      </c>
      <c r="C12833" t="s">
        <v>4730</v>
      </c>
      <c r="D12833">
        <v>0</v>
      </c>
    </row>
    <row r="12834" spans="1:4" x14ac:dyDescent="0.25">
      <c r="A12834" t="s">
        <v>6330</v>
      </c>
      <c r="B12834" t="s">
        <v>2357</v>
      </c>
      <c r="C12834" t="s">
        <v>4731</v>
      </c>
      <c r="D12834">
        <v>0</v>
      </c>
    </row>
    <row r="12835" spans="1:4" x14ac:dyDescent="0.25">
      <c r="A12835" t="s">
        <v>6330</v>
      </c>
      <c r="B12835" t="s">
        <v>2357</v>
      </c>
      <c r="C12835" t="s">
        <v>1046</v>
      </c>
      <c r="D12835">
        <v>0</v>
      </c>
    </row>
    <row r="12836" spans="1:4" x14ac:dyDescent="0.25">
      <c r="A12836" t="s">
        <v>6330</v>
      </c>
      <c r="B12836" t="s">
        <v>2357</v>
      </c>
      <c r="C12836" t="s">
        <v>9</v>
      </c>
      <c r="D12836">
        <v>0</v>
      </c>
    </row>
    <row r="12837" spans="1:4" x14ac:dyDescent="0.25">
      <c r="A12837" t="s">
        <v>6330</v>
      </c>
      <c r="B12837" t="s">
        <v>2357</v>
      </c>
      <c r="C12837" t="s">
        <v>4733</v>
      </c>
      <c r="D12837">
        <v>0</v>
      </c>
    </row>
    <row r="12838" spans="1:4" x14ac:dyDescent="0.25">
      <c r="A12838" t="s">
        <v>6330</v>
      </c>
      <c r="B12838" t="s">
        <v>2357</v>
      </c>
      <c r="C12838" t="s">
        <v>4734</v>
      </c>
      <c r="D12838">
        <v>0</v>
      </c>
    </row>
    <row r="12839" spans="1:4" x14ac:dyDescent="0.25">
      <c r="A12839" t="s">
        <v>6330</v>
      </c>
      <c r="B12839" t="s">
        <v>2357</v>
      </c>
      <c r="C12839" t="s">
        <v>4735</v>
      </c>
      <c r="D12839">
        <v>0</v>
      </c>
    </row>
    <row r="12840" spans="1:4" x14ac:dyDescent="0.25">
      <c r="A12840" t="s">
        <v>6330</v>
      </c>
      <c r="B12840" t="s">
        <v>2357</v>
      </c>
      <c r="C12840" t="s">
        <v>1081</v>
      </c>
      <c r="D12840" t="s">
        <v>3111</v>
      </c>
    </row>
    <row r="12841" spans="1:4" x14ac:dyDescent="0.25">
      <c r="A12841" t="s">
        <v>6330</v>
      </c>
      <c r="B12841" t="s">
        <v>2358</v>
      </c>
      <c r="C12841" t="s">
        <v>4725</v>
      </c>
      <c r="D12841">
        <v>856</v>
      </c>
    </row>
    <row r="12842" spans="1:4" x14ac:dyDescent="0.25">
      <c r="A12842" t="s">
        <v>6330</v>
      </c>
      <c r="B12842" t="s">
        <v>2358</v>
      </c>
      <c r="C12842" t="s">
        <v>1083</v>
      </c>
      <c r="D12842" t="b">
        <v>0</v>
      </c>
    </row>
    <row r="12843" spans="1:4" x14ac:dyDescent="0.25">
      <c r="A12843" t="s">
        <v>6330</v>
      </c>
      <c r="B12843" t="s">
        <v>2358</v>
      </c>
      <c r="C12843" t="s">
        <v>4726</v>
      </c>
      <c r="D12843" t="b">
        <v>0</v>
      </c>
    </row>
    <row r="12844" spans="1:4" x14ac:dyDescent="0.25">
      <c r="A12844" t="s">
        <v>6330</v>
      </c>
      <c r="B12844" t="s">
        <v>2358</v>
      </c>
      <c r="C12844" t="s">
        <v>4727</v>
      </c>
      <c r="D12844" t="b">
        <v>0</v>
      </c>
    </row>
    <row r="12845" spans="1:4" x14ac:dyDescent="0.25">
      <c r="A12845" t="s">
        <v>6330</v>
      </c>
      <c r="B12845" t="s">
        <v>2358</v>
      </c>
      <c r="C12845" t="s">
        <v>4728</v>
      </c>
      <c r="D12845" t="b">
        <v>0</v>
      </c>
    </row>
    <row r="12846" spans="1:4" x14ac:dyDescent="0.25">
      <c r="A12846" t="s">
        <v>6330</v>
      </c>
      <c r="B12846" t="s">
        <v>2358</v>
      </c>
      <c r="C12846" t="s">
        <v>2454</v>
      </c>
      <c r="D12846" t="b">
        <v>0</v>
      </c>
    </row>
    <row r="12847" spans="1:4" x14ac:dyDescent="0.25">
      <c r="A12847" t="s">
        <v>6330</v>
      </c>
      <c r="B12847" t="s">
        <v>2358</v>
      </c>
      <c r="C12847" t="s">
        <v>4729</v>
      </c>
      <c r="D12847">
        <v>0</v>
      </c>
    </row>
    <row r="12848" spans="1:4" x14ac:dyDescent="0.25">
      <c r="A12848" t="s">
        <v>6330</v>
      </c>
      <c r="B12848" t="s">
        <v>2358</v>
      </c>
      <c r="C12848" t="s">
        <v>4730</v>
      </c>
      <c r="D12848">
        <v>0</v>
      </c>
    </row>
    <row r="12849" spans="1:4" x14ac:dyDescent="0.25">
      <c r="A12849" t="s">
        <v>6330</v>
      </c>
      <c r="B12849" t="s">
        <v>2358</v>
      </c>
      <c r="C12849" t="s">
        <v>4731</v>
      </c>
      <c r="D12849">
        <v>0</v>
      </c>
    </row>
    <row r="12850" spans="1:4" x14ac:dyDescent="0.25">
      <c r="A12850" t="s">
        <v>6330</v>
      </c>
      <c r="B12850" t="s">
        <v>2358</v>
      </c>
      <c r="C12850" t="s">
        <v>1046</v>
      </c>
      <c r="D12850">
        <v>0</v>
      </c>
    </row>
    <row r="12851" spans="1:4" x14ac:dyDescent="0.25">
      <c r="A12851" t="s">
        <v>6330</v>
      </c>
      <c r="B12851" t="s">
        <v>2358</v>
      </c>
      <c r="C12851" t="s">
        <v>9</v>
      </c>
      <c r="D12851">
        <v>0</v>
      </c>
    </row>
    <row r="12852" spans="1:4" x14ac:dyDescent="0.25">
      <c r="A12852" t="s">
        <v>6330</v>
      </c>
      <c r="B12852" t="s">
        <v>2358</v>
      </c>
      <c r="C12852" t="s">
        <v>4733</v>
      </c>
      <c r="D12852">
        <v>0</v>
      </c>
    </row>
    <row r="12853" spans="1:4" x14ac:dyDescent="0.25">
      <c r="A12853" t="s">
        <v>6330</v>
      </c>
      <c r="B12853" t="s">
        <v>2358</v>
      </c>
      <c r="C12853" t="s">
        <v>4734</v>
      </c>
      <c r="D12853">
        <v>0</v>
      </c>
    </row>
    <row r="12854" spans="1:4" x14ac:dyDescent="0.25">
      <c r="A12854" t="s">
        <v>6330</v>
      </c>
      <c r="B12854" t="s">
        <v>2358</v>
      </c>
      <c r="C12854" t="s">
        <v>4735</v>
      </c>
      <c r="D12854">
        <v>0</v>
      </c>
    </row>
    <row r="12855" spans="1:4" x14ac:dyDescent="0.25">
      <c r="A12855" t="s">
        <v>6330</v>
      </c>
      <c r="B12855" t="s">
        <v>2358</v>
      </c>
      <c r="C12855" t="s">
        <v>1081</v>
      </c>
      <c r="D12855" t="s">
        <v>3111</v>
      </c>
    </row>
    <row r="12856" spans="1:4" x14ac:dyDescent="0.25">
      <c r="A12856" t="s">
        <v>6330</v>
      </c>
      <c r="B12856" t="s">
        <v>2359</v>
      </c>
      <c r="C12856" t="s">
        <v>4725</v>
      </c>
      <c r="D12856">
        <v>857</v>
      </c>
    </row>
    <row r="12857" spans="1:4" x14ac:dyDescent="0.25">
      <c r="A12857" t="s">
        <v>6330</v>
      </c>
      <c r="B12857" t="s">
        <v>2359</v>
      </c>
      <c r="C12857" t="s">
        <v>1083</v>
      </c>
      <c r="D12857" t="b">
        <v>0</v>
      </c>
    </row>
    <row r="12858" spans="1:4" x14ac:dyDescent="0.25">
      <c r="A12858" t="s">
        <v>6330</v>
      </c>
      <c r="B12858" t="s">
        <v>2359</v>
      </c>
      <c r="C12858" t="s">
        <v>4726</v>
      </c>
      <c r="D12858" t="b">
        <v>0</v>
      </c>
    </row>
    <row r="12859" spans="1:4" x14ac:dyDescent="0.25">
      <c r="A12859" t="s">
        <v>6330</v>
      </c>
      <c r="B12859" t="s">
        <v>2359</v>
      </c>
      <c r="C12859" t="s">
        <v>4727</v>
      </c>
      <c r="D12859" t="b">
        <v>0</v>
      </c>
    </row>
    <row r="12860" spans="1:4" x14ac:dyDescent="0.25">
      <c r="A12860" t="s">
        <v>6330</v>
      </c>
      <c r="B12860" t="s">
        <v>2359</v>
      </c>
      <c r="C12860" t="s">
        <v>4728</v>
      </c>
      <c r="D12860" t="b">
        <v>0</v>
      </c>
    </row>
    <row r="12861" spans="1:4" x14ac:dyDescent="0.25">
      <c r="A12861" t="s">
        <v>6330</v>
      </c>
      <c r="B12861" t="s">
        <v>2359</v>
      </c>
      <c r="C12861" t="s">
        <v>2454</v>
      </c>
      <c r="D12861" t="b">
        <v>0</v>
      </c>
    </row>
    <row r="12862" spans="1:4" x14ac:dyDescent="0.25">
      <c r="A12862" t="s">
        <v>6330</v>
      </c>
      <c r="B12862" t="s">
        <v>2359</v>
      </c>
      <c r="C12862" t="s">
        <v>4729</v>
      </c>
      <c r="D12862">
        <v>0</v>
      </c>
    </row>
    <row r="12863" spans="1:4" x14ac:dyDescent="0.25">
      <c r="A12863" t="s">
        <v>6330</v>
      </c>
      <c r="B12863" t="s">
        <v>2359</v>
      </c>
      <c r="C12863" t="s">
        <v>4730</v>
      </c>
      <c r="D12863">
        <v>0</v>
      </c>
    </row>
    <row r="12864" spans="1:4" x14ac:dyDescent="0.25">
      <c r="A12864" t="s">
        <v>6330</v>
      </c>
      <c r="B12864" t="s">
        <v>2359</v>
      </c>
      <c r="C12864" t="s">
        <v>4731</v>
      </c>
      <c r="D12864">
        <v>0</v>
      </c>
    </row>
    <row r="12865" spans="1:4" x14ac:dyDescent="0.25">
      <c r="A12865" t="s">
        <v>6330</v>
      </c>
      <c r="B12865" t="s">
        <v>2359</v>
      </c>
      <c r="C12865" t="s">
        <v>1046</v>
      </c>
      <c r="D12865">
        <v>0</v>
      </c>
    </row>
    <row r="12866" spans="1:4" x14ac:dyDescent="0.25">
      <c r="A12866" t="s">
        <v>6330</v>
      </c>
      <c r="B12866" t="s">
        <v>2359</v>
      </c>
      <c r="C12866" t="s">
        <v>9</v>
      </c>
      <c r="D12866">
        <v>0</v>
      </c>
    </row>
    <row r="12867" spans="1:4" x14ac:dyDescent="0.25">
      <c r="A12867" t="s">
        <v>6330</v>
      </c>
      <c r="B12867" t="s">
        <v>2359</v>
      </c>
      <c r="C12867" t="s">
        <v>4733</v>
      </c>
      <c r="D12867">
        <v>0</v>
      </c>
    </row>
    <row r="12868" spans="1:4" x14ac:dyDescent="0.25">
      <c r="A12868" t="s">
        <v>6330</v>
      </c>
      <c r="B12868" t="s">
        <v>2359</v>
      </c>
      <c r="C12868" t="s">
        <v>4734</v>
      </c>
      <c r="D12868">
        <v>0</v>
      </c>
    </row>
    <row r="12869" spans="1:4" x14ac:dyDescent="0.25">
      <c r="A12869" t="s">
        <v>6330</v>
      </c>
      <c r="B12869" t="s">
        <v>2359</v>
      </c>
      <c r="C12869" t="s">
        <v>4735</v>
      </c>
      <c r="D12869">
        <v>0</v>
      </c>
    </row>
    <row r="12870" spans="1:4" x14ac:dyDescent="0.25">
      <c r="A12870" t="s">
        <v>6330</v>
      </c>
      <c r="B12870" t="s">
        <v>2359</v>
      </c>
      <c r="C12870" t="s">
        <v>1081</v>
      </c>
      <c r="D12870" t="s">
        <v>3111</v>
      </c>
    </row>
    <row r="12871" spans="1:4" x14ac:dyDescent="0.25">
      <c r="A12871" t="s">
        <v>6330</v>
      </c>
      <c r="B12871" t="s">
        <v>2360</v>
      </c>
      <c r="C12871" t="s">
        <v>4725</v>
      </c>
      <c r="D12871">
        <v>858</v>
      </c>
    </row>
    <row r="12872" spans="1:4" x14ac:dyDescent="0.25">
      <c r="A12872" t="s">
        <v>6330</v>
      </c>
      <c r="B12872" t="s">
        <v>2360</v>
      </c>
      <c r="C12872" t="s">
        <v>1083</v>
      </c>
      <c r="D12872" t="b">
        <v>0</v>
      </c>
    </row>
    <row r="12873" spans="1:4" x14ac:dyDescent="0.25">
      <c r="A12873" t="s">
        <v>6330</v>
      </c>
      <c r="B12873" t="s">
        <v>2360</v>
      </c>
      <c r="C12873" t="s">
        <v>4726</v>
      </c>
      <c r="D12873" t="b">
        <v>0</v>
      </c>
    </row>
    <row r="12874" spans="1:4" x14ac:dyDescent="0.25">
      <c r="A12874" t="s">
        <v>6330</v>
      </c>
      <c r="B12874" t="s">
        <v>2360</v>
      </c>
      <c r="C12874" t="s">
        <v>4727</v>
      </c>
      <c r="D12874" t="b">
        <v>0</v>
      </c>
    </row>
    <row r="12875" spans="1:4" x14ac:dyDescent="0.25">
      <c r="A12875" t="s">
        <v>6330</v>
      </c>
      <c r="B12875" t="s">
        <v>2360</v>
      </c>
      <c r="C12875" t="s">
        <v>4728</v>
      </c>
      <c r="D12875" t="b">
        <v>0</v>
      </c>
    </row>
    <row r="12876" spans="1:4" x14ac:dyDescent="0.25">
      <c r="A12876" t="s">
        <v>6330</v>
      </c>
      <c r="B12876" t="s">
        <v>2360</v>
      </c>
      <c r="C12876" t="s">
        <v>2454</v>
      </c>
      <c r="D12876" t="b">
        <v>0</v>
      </c>
    </row>
    <row r="12877" spans="1:4" x14ac:dyDescent="0.25">
      <c r="A12877" t="s">
        <v>6330</v>
      </c>
      <c r="B12877" t="s">
        <v>2360</v>
      </c>
      <c r="C12877" t="s">
        <v>4729</v>
      </c>
      <c r="D12877">
        <v>0</v>
      </c>
    </row>
    <row r="12878" spans="1:4" x14ac:dyDescent="0.25">
      <c r="A12878" t="s">
        <v>6330</v>
      </c>
      <c r="B12878" t="s">
        <v>2360</v>
      </c>
      <c r="C12878" t="s">
        <v>4730</v>
      </c>
      <c r="D12878">
        <v>0</v>
      </c>
    </row>
    <row r="12879" spans="1:4" x14ac:dyDescent="0.25">
      <c r="A12879" t="s">
        <v>6330</v>
      </c>
      <c r="B12879" t="s">
        <v>2360</v>
      </c>
      <c r="C12879" t="s">
        <v>4731</v>
      </c>
      <c r="D12879">
        <v>0</v>
      </c>
    </row>
    <row r="12880" spans="1:4" x14ac:dyDescent="0.25">
      <c r="A12880" t="s">
        <v>6330</v>
      </c>
      <c r="B12880" t="s">
        <v>2360</v>
      </c>
      <c r="C12880" t="s">
        <v>1046</v>
      </c>
      <c r="D12880">
        <v>0</v>
      </c>
    </row>
    <row r="12881" spans="1:4" x14ac:dyDescent="0.25">
      <c r="A12881" t="s">
        <v>6330</v>
      </c>
      <c r="B12881" t="s">
        <v>2360</v>
      </c>
      <c r="C12881" t="s">
        <v>9</v>
      </c>
      <c r="D12881">
        <v>0</v>
      </c>
    </row>
    <row r="12882" spans="1:4" x14ac:dyDescent="0.25">
      <c r="A12882" t="s">
        <v>6330</v>
      </c>
      <c r="B12882" t="s">
        <v>2360</v>
      </c>
      <c r="C12882" t="s">
        <v>4733</v>
      </c>
      <c r="D12882">
        <v>0</v>
      </c>
    </row>
    <row r="12883" spans="1:4" x14ac:dyDescent="0.25">
      <c r="A12883" t="s">
        <v>6330</v>
      </c>
      <c r="B12883" t="s">
        <v>2360</v>
      </c>
      <c r="C12883" t="s">
        <v>4734</v>
      </c>
      <c r="D12883">
        <v>0</v>
      </c>
    </row>
    <row r="12884" spans="1:4" x14ac:dyDescent="0.25">
      <c r="A12884" t="s">
        <v>6330</v>
      </c>
      <c r="B12884" t="s">
        <v>2360</v>
      </c>
      <c r="C12884" t="s">
        <v>4735</v>
      </c>
      <c r="D12884">
        <v>0</v>
      </c>
    </row>
    <row r="12885" spans="1:4" x14ac:dyDescent="0.25">
      <c r="A12885" t="s">
        <v>6330</v>
      </c>
      <c r="B12885" t="s">
        <v>2360</v>
      </c>
      <c r="C12885" t="s">
        <v>1081</v>
      </c>
      <c r="D12885" t="s">
        <v>3111</v>
      </c>
    </row>
    <row r="12886" spans="1:4" x14ac:dyDescent="0.25">
      <c r="A12886" t="s">
        <v>6330</v>
      </c>
      <c r="B12886" t="s">
        <v>2361</v>
      </c>
      <c r="C12886" t="s">
        <v>4725</v>
      </c>
      <c r="D12886">
        <v>859</v>
      </c>
    </row>
    <row r="12887" spans="1:4" x14ac:dyDescent="0.25">
      <c r="A12887" t="s">
        <v>6330</v>
      </c>
      <c r="B12887" t="s">
        <v>2361</v>
      </c>
      <c r="C12887" t="s">
        <v>1083</v>
      </c>
      <c r="D12887" t="b">
        <v>0</v>
      </c>
    </row>
    <row r="12888" spans="1:4" x14ac:dyDescent="0.25">
      <c r="A12888" t="s">
        <v>6330</v>
      </c>
      <c r="B12888" t="s">
        <v>2361</v>
      </c>
      <c r="C12888" t="s">
        <v>4726</v>
      </c>
      <c r="D12888" t="b">
        <v>0</v>
      </c>
    </row>
    <row r="12889" spans="1:4" x14ac:dyDescent="0.25">
      <c r="A12889" t="s">
        <v>6330</v>
      </c>
      <c r="B12889" t="s">
        <v>2361</v>
      </c>
      <c r="C12889" t="s">
        <v>4727</v>
      </c>
      <c r="D12889" t="b">
        <v>0</v>
      </c>
    </row>
    <row r="12890" spans="1:4" x14ac:dyDescent="0.25">
      <c r="A12890" t="s">
        <v>6330</v>
      </c>
      <c r="B12890" t="s">
        <v>2361</v>
      </c>
      <c r="C12890" t="s">
        <v>4728</v>
      </c>
      <c r="D12890" t="b">
        <v>0</v>
      </c>
    </row>
    <row r="12891" spans="1:4" x14ac:dyDescent="0.25">
      <c r="A12891" t="s">
        <v>6330</v>
      </c>
      <c r="B12891" t="s">
        <v>2361</v>
      </c>
      <c r="C12891" t="s">
        <v>2454</v>
      </c>
      <c r="D12891" t="b">
        <v>0</v>
      </c>
    </row>
    <row r="12892" spans="1:4" x14ac:dyDescent="0.25">
      <c r="A12892" t="s">
        <v>6330</v>
      </c>
      <c r="B12892" t="s">
        <v>2361</v>
      </c>
      <c r="C12892" t="s">
        <v>4729</v>
      </c>
      <c r="D12892">
        <v>0</v>
      </c>
    </row>
    <row r="12893" spans="1:4" x14ac:dyDescent="0.25">
      <c r="A12893" t="s">
        <v>6330</v>
      </c>
      <c r="B12893" t="s">
        <v>2361</v>
      </c>
      <c r="C12893" t="s">
        <v>4730</v>
      </c>
      <c r="D12893">
        <v>0</v>
      </c>
    </row>
    <row r="12894" spans="1:4" x14ac:dyDescent="0.25">
      <c r="A12894" t="s">
        <v>6330</v>
      </c>
      <c r="B12894" t="s">
        <v>2361</v>
      </c>
      <c r="C12894" t="s">
        <v>4731</v>
      </c>
      <c r="D12894">
        <v>0</v>
      </c>
    </row>
    <row r="12895" spans="1:4" x14ac:dyDescent="0.25">
      <c r="A12895" t="s">
        <v>6330</v>
      </c>
      <c r="B12895" t="s">
        <v>2361</v>
      </c>
      <c r="C12895" t="s">
        <v>1046</v>
      </c>
      <c r="D12895">
        <v>0</v>
      </c>
    </row>
    <row r="12896" spans="1:4" x14ac:dyDescent="0.25">
      <c r="A12896" t="s">
        <v>6330</v>
      </c>
      <c r="B12896" t="s">
        <v>2361</v>
      </c>
      <c r="C12896" t="s">
        <v>9</v>
      </c>
      <c r="D12896">
        <v>0</v>
      </c>
    </row>
    <row r="12897" spans="1:4" x14ac:dyDescent="0.25">
      <c r="A12897" t="s">
        <v>6330</v>
      </c>
      <c r="B12897" t="s">
        <v>2361</v>
      </c>
      <c r="C12897" t="s">
        <v>4733</v>
      </c>
      <c r="D12897">
        <v>0</v>
      </c>
    </row>
    <row r="12898" spans="1:4" x14ac:dyDescent="0.25">
      <c r="A12898" t="s">
        <v>6330</v>
      </c>
      <c r="B12898" t="s">
        <v>2361</v>
      </c>
      <c r="C12898" t="s">
        <v>4734</v>
      </c>
      <c r="D12898">
        <v>0</v>
      </c>
    </row>
    <row r="12899" spans="1:4" x14ac:dyDescent="0.25">
      <c r="A12899" t="s">
        <v>6330</v>
      </c>
      <c r="B12899" t="s">
        <v>2361</v>
      </c>
      <c r="C12899" t="s">
        <v>4735</v>
      </c>
      <c r="D12899">
        <v>0</v>
      </c>
    </row>
    <row r="12900" spans="1:4" x14ac:dyDescent="0.25">
      <c r="A12900" t="s">
        <v>6330</v>
      </c>
      <c r="B12900" t="s">
        <v>2361</v>
      </c>
      <c r="C12900" t="s">
        <v>1081</v>
      </c>
      <c r="D12900" t="s">
        <v>3111</v>
      </c>
    </row>
    <row r="12901" spans="1:4" x14ac:dyDescent="0.25">
      <c r="A12901" t="s">
        <v>6330</v>
      </c>
      <c r="B12901" t="s">
        <v>2362</v>
      </c>
      <c r="C12901" t="s">
        <v>4725</v>
      </c>
      <c r="D12901">
        <v>860</v>
      </c>
    </row>
    <row r="12902" spans="1:4" x14ac:dyDescent="0.25">
      <c r="A12902" t="s">
        <v>6330</v>
      </c>
      <c r="B12902" t="s">
        <v>2362</v>
      </c>
      <c r="C12902" t="s">
        <v>1083</v>
      </c>
      <c r="D12902" t="b">
        <v>0</v>
      </c>
    </row>
    <row r="12903" spans="1:4" x14ac:dyDescent="0.25">
      <c r="A12903" t="s">
        <v>6330</v>
      </c>
      <c r="B12903" t="s">
        <v>2362</v>
      </c>
      <c r="C12903" t="s">
        <v>4726</v>
      </c>
      <c r="D12903" t="b">
        <v>0</v>
      </c>
    </row>
    <row r="12904" spans="1:4" x14ac:dyDescent="0.25">
      <c r="A12904" t="s">
        <v>6330</v>
      </c>
      <c r="B12904" t="s">
        <v>2362</v>
      </c>
      <c r="C12904" t="s">
        <v>4727</v>
      </c>
      <c r="D12904" t="b">
        <v>0</v>
      </c>
    </row>
    <row r="12905" spans="1:4" x14ac:dyDescent="0.25">
      <c r="A12905" t="s">
        <v>6330</v>
      </c>
      <c r="B12905" t="s">
        <v>2362</v>
      </c>
      <c r="C12905" t="s">
        <v>4728</v>
      </c>
      <c r="D12905" t="b">
        <v>0</v>
      </c>
    </row>
    <row r="12906" spans="1:4" x14ac:dyDescent="0.25">
      <c r="A12906" t="s">
        <v>6330</v>
      </c>
      <c r="B12906" t="s">
        <v>2362</v>
      </c>
      <c r="C12906" t="s">
        <v>2454</v>
      </c>
      <c r="D12906" t="b">
        <v>0</v>
      </c>
    </row>
    <row r="12907" spans="1:4" x14ac:dyDescent="0.25">
      <c r="A12907" t="s">
        <v>6330</v>
      </c>
      <c r="B12907" t="s">
        <v>2362</v>
      </c>
      <c r="C12907" t="s">
        <v>4729</v>
      </c>
      <c r="D12907">
        <v>0</v>
      </c>
    </row>
    <row r="12908" spans="1:4" x14ac:dyDescent="0.25">
      <c r="A12908" t="s">
        <v>6330</v>
      </c>
      <c r="B12908" t="s">
        <v>2362</v>
      </c>
      <c r="C12908" t="s">
        <v>4730</v>
      </c>
      <c r="D12908">
        <v>0</v>
      </c>
    </row>
    <row r="12909" spans="1:4" x14ac:dyDescent="0.25">
      <c r="A12909" t="s">
        <v>6330</v>
      </c>
      <c r="B12909" t="s">
        <v>2362</v>
      </c>
      <c r="C12909" t="s">
        <v>4731</v>
      </c>
      <c r="D12909">
        <v>0</v>
      </c>
    </row>
    <row r="12910" spans="1:4" x14ac:dyDescent="0.25">
      <c r="A12910" t="s">
        <v>6330</v>
      </c>
      <c r="B12910" t="s">
        <v>2362</v>
      </c>
      <c r="C12910" t="s">
        <v>1046</v>
      </c>
      <c r="D12910">
        <v>0</v>
      </c>
    </row>
    <row r="12911" spans="1:4" x14ac:dyDescent="0.25">
      <c r="A12911" t="s">
        <v>6330</v>
      </c>
      <c r="B12911" t="s">
        <v>2362</v>
      </c>
      <c r="C12911" t="s">
        <v>9</v>
      </c>
      <c r="D12911">
        <v>0</v>
      </c>
    </row>
    <row r="12912" spans="1:4" x14ac:dyDescent="0.25">
      <c r="A12912" t="s">
        <v>6330</v>
      </c>
      <c r="B12912" t="s">
        <v>2362</v>
      </c>
      <c r="C12912" t="s">
        <v>4733</v>
      </c>
      <c r="D12912">
        <v>0</v>
      </c>
    </row>
    <row r="12913" spans="1:4" x14ac:dyDescent="0.25">
      <c r="A12913" t="s">
        <v>6330</v>
      </c>
      <c r="B12913" t="s">
        <v>2362</v>
      </c>
      <c r="C12913" t="s">
        <v>4734</v>
      </c>
      <c r="D12913">
        <v>0</v>
      </c>
    </row>
    <row r="12914" spans="1:4" x14ac:dyDescent="0.25">
      <c r="A12914" t="s">
        <v>6330</v>
      </c>
      <c r="B12914" t="s">
        <v>2362</v>
      </c>
      <c r="C12914" t="s">
        <v>4735</v>
      </c>
      <c r="D12914">
        <v>0</v>
      </c>
    </row>
    <row r="12915" spans="1:4" x14ac:dyDescent="0.25">
      <c r="A12915" t="s">
        <v>6330</v>
      </c>
      <c r="B12915" t="s">
        <v>2362</v>
      </c>
      <c r="C12915" t="s">
        <v>1081</v>
      </c>
      <c r="D12915" t="s">
        <v>3111</v>
      </c>
    </row>
    <row r="12916" spans="1:4" x14ac:dyDescent="0.25">
      <c r="A12916" t="s">
        <v>6330</v>
      </c>
      <c r="B12916" t="s">
        <v>2363</v>
      </c>
      <c r="C12916" t="s">
        <v>4725</v>
      </c>
      <c r="D12916">
        <v>861</v>
      </c>
    </row>
    <row r="12917" spans="1:4" x14ac:dyDescent="0.25">
      <c r="A12917" t="s">
        <v>6330</v>
      </c>
      <c r="B12917" t="s">
        <v>2363</v>
      </c>
      <c r="C12917" t="s">
        <v>1083</v>
      </c>
      <c r="D12917" t="b">
        <v>0</v>
      </c>
    </row>
    <row r="12918" spans="1:4" x14ac:dyDescent="0.25">
      <c r="A12918" t="s">
        <v>6330</v>
      </c>
      <c r="B12918" t="s">
        <v>2363</v>
      </c>
      <c r="C12918" t="s">
        <v>4726</v>
      </c>
      <c r="D12918" t="b">
        <v>0</v>
      </c>
    </row>
    <row r="12919" spans="1:4" x14ac:dyDescent="0.25">
      <c r="A12919" t="s">
        <v>6330</v>
      </c>
      <c r="B12919" t="s">
        <v>2363</v>
      </c>
      <c r="C12919" t="s">
        <v>4727</v>
      </c>
      <c r="D12919" t="b">
        <v>0</v>
      </c>
    </row>
    <row r="12920" spans="1:4" x14ac:dyDescent="0.25">
      <c r="A12920" t="s">
        <v>6330</v>
      </c>
      <c r="B12920" t="s">
        <v>2363</v>
      </c>
      <c r="C12920" t="s">
        <v>4728</v>
      </c>
      <c r="D12920" t="b">
        <v>0</v>
      </c>
    </row>
    <row r="12921" spans="1:4" x14ac:dyDescent="0.25">
      <c r="A12921" t="s">
        <v>6330</v>
      </c>
      <c r="B12921" t="s">
        <v>2363</v>
      </c>
      <c r="C12921" t="s">
        <v>2454</v>
      </c>
      <c r="D12921" t="b">
        <v>0</v>
      </c>
    </row>
    <row r="12922" spans="1:4" x14ac:dyDescent="0.25">
      <c r="A12922" t="s">
        <v>6330</v>
      </c>
      <c r="B12922" t="s">
        <v>2363</v>
      </c>
      <c r="C12922" t="s">
        <v>4729</v>
      </c>
      <c r="D12922">
        <v>0</v>
      </c>
    </row>
    <row r="12923" spans="1:4" x14ac:dyDescent="0.25">
      <c r="A12923" t="s">
        <v>6330</v>
      </c>
      <c r="B12923" t="s">
        <v>2363</v>
      </c>
      <c r="C12923" t="s">
        <v>4730</v>
      </c>
      <c r="D12923">
        <v>0</v>
      </c>
    </row>
    <row r="12924" spans="1:4" x14ac:dyDescent="0.25">
      <c r="A12924" t="s">
        <v>6330</v>
      </c>
      <c r="B12924" t="s">
        <v>2363</v>
      </c>
      <c r="C12924" t="s">
        <v>4731</v>
      </c>
      <c r="D12924">
        <v>0</v>
      </c>
    </row>
    <row r="12925" spans="1:4" x14ac:dyDescent="0.25">
      <c r="A12925" t="s">
        <v>6330</v>
      </c>
      <c r="B12925" t="s">
        <v>2363</v>
      </c>
      <c r="C12925" t="s">
        <v>1046</v>
      </c>
      <c r="D12925">
        <v>0</v>
      </c>
    </row>
    <row r="12926" spans="1:4" x14ac:dyDescent="0.25">
      <c r="A12926" t="s">
        <v>6330</v>
      </c>
      <c r="B12926" t="s">
        <v>2363</v>
      </c>
      <c r="C12926" t="s">
        <v>9</v>
      </c>
      <c r="D12926">
        <v>0</v>
      </c>
    </row>
    <row r="12927" spans="1:4" x14ac:dyDescent="0.25">
      <c r="A12927" t="s">
        <v>6330</v>
      </c>
      <c r="B12927" t="s">
        <v>2363</v>
      </c>
      <c r="C12927" t="s">
        <v>4733</v>
      </c>
      <c r="D12927">
        <v>0</v>
      </c>
    </row>
    <row r="12928" spans="1:4" x14ac:dyDescent="0.25">
      <c r="A12928" t="s">
        <v>6330</v>
      </c>
      <c r="B12928" t="s">
        <v>2363</v>
      </c>
      <c r="C12928" t="s">
        <v>4734</v>
      </c>
      <c r="D12928">
        <v>0</v>
      </c>
    </row>
    <row r="12929" spans="1:4" x14ac:dyDescent="0.25">
      <c r="A12929" t="s">
        <v>6330</v>
      </c>
      <c r="B12929" t="s">
        <v>2363</v>
      </c>
      <c r="C12929" t="s">
        <v>4735</v>
      </c>
      <c r="D12929">
        <v>0</v>
      </c>
    </row>
    <row r="12930" spans="1:4" x14ac:dyDescent="0.25">
      <c r="A12930" t="s">
        <v>6330</v>
      </c>
      <c r="B12930" t="s">
        <v>2363</v>
      </c>
      <c r="C12930" t="s">
        <v>1081</v>
      </c>
      <c r="D12930" t="s">
        <v>3111</v>
      </c>
    </row>
    <row r="12931" spans="1:4" x14ac:dyDescent="0.25">
      <c r="A12931" t="s">
        <v>6330</v>
      </c>
      <c r="B12931" t="s">
        <v>2364</v>
      </c>
      <c r="C12931" t="s">
        <v>4725</v>
      </c>
      <c r="D12931">
        <v>862</v>
      </c>
    </row>
    <row r="12932" spans="1:4" x14ac:dyDescent="0.25">
      <c r="A12932" t="s">
        <v>6330</v>
      </c>
      <c r="B12932" t="s">
        <v>2364</v>
      </c>
      <c r="C12932" t="s">
        <v>1083</v>
      </c>
      <c r="D12932" t="b">
        <v>0</v>
      </c>
    </row>
    <row r="12933" spans="1:4" x14ac:dyDescent="0.25">
      <c r="A12933" t="s">
        <v>6330</v>
      </c>
      <c r="B12933" t="s">
        <v>2364</v>
      </c>
      <c r="C12933" t="s">
        <v>4726</v>
      </c>
      <c r="D12933" t="b">
        <v>0</v>
      </c>
    </row>
    <row r="12934" spans="1:4" x14ac:dyDescent="0.25">
      <c r="A12934" t="s">
        <v>6330</v>
      </c>
      <c r="B12934" t="s">
        <v>2364</v>
      </c>
      <c r="C12934" t="s">
        <v>4727</v>
      </c>
      <c r="D12934" t="b">
        <v>0</v>
      </c>
    </row>
    <row r="12935" spans="1:4" x14ac:dyDescent="0.25">
      <c r="A12935" t="s">
        <v>6330</v>
      </c>
      <c r="B12935" t="s">
        <v>2364</v>
      </c>
      <c r="C12935" t="s">
        <v>4728</v>
      </c>
      <c r="D12935" t="b">
        <v>0</v>
      </c>
    </row>
    <row r="12936" spans="1:4" x14ac:dyDescent="0.25">
      <c r="A12936" t="s">
        <v>6330</v>
      </c>
      <c r="B12936" t="s">
        <v>2364</v>
      </c>
      <c r="C12936" t="s">
        <v>2454</v>
      </c>
      <c r="D12936" t="b">
        <v>0</v>
      </c>
    </row>
    <row r="12937" spans="1:4" x14ac:dyDescent="0.25">
      <c r="A12937" t="s">
        <v>6330</v>
      </c>
      <c r="B12937" t="s">
        <v>2364</v>
      </c>
      <c r="C12937" t="s">
        <v>4729</v>
      </c>
      <c r="D12937">
        <v>0</v>
      </c>
    </row>
    <row r="12938" spans="1:4" x14ac:dyDescent="0.25">
      <c r="A12938" t="s">
        <v>6330</v>
      </c>
      <c r="B12938" t="s">
        <v>2364</v>
      </c>
      <c r="C12938" t="s">
        <v>4730</v>
      </c>
      <c r="D12938">
        <v>0</v>
      </c>
    </row>
    <row r="12939" spans="1:4" x14ac:dyDescent="0.25">
      <c r="A12939" t="s">
        <v>6330</v>
      </c>
      <c r="B12939" t="s">
        <v>2364</v>
      </c>
      <c r="C12939" t="s">
        <v>4731</v>
      </c>
      <c r="D12939">
        <v>0</v>
      </c>
    </row>
    <row r="12940" spans="1:4" x14ac:dyDescent="0.25">
      <c r="A12940" t="s">
        <v>6330</v>
      </c>
      <c r="B12940" t="s">
        <v>2364</v>
      </c>
      <c r="C12940" t="s">
        <v>1046</v>
      </c>
      <c r="D12940">
        <v>0</v>
      </c>
    </row>
    <row r="12941" spans="1:4" x14ac:dyDescent="0.25">
      <c r="A12941" t="s">
        <v>6330</v>
      </c>
      <c r="B12941" t="s">
        <v>2364</v>
      </c>
      <c r="C12941" t="s">
        <v>9</v>
      </c>
      <c r="D12941">
        <v>0</v>
      </c>
    </row>
    <row r="12942" spans="1:4" x14ac:dyDescent="0.25">
      <c r="A12942" t="s">
        <v>6330</v>
      </c>
      <c r="B12942" t="s">
        <v>2364</v>
      </c>
      <c r="C12942" t="s">
        <v>4733</v>
      </c>
      <c r="D12942">
        <v>0</v>
      </c>
    </row>
    <row r="12943" spans="1:4" x14ac:dyDescent="0.25">
      <c r="A12943" t="s">
        <v>6330</v>
      </c>
      <c r="B12943" t="s">
        <v>2364</v>
      </c>
      <c r="C12943" t="s">
        <v>4734</v>
      </c>
      <c r="D12943">
        <v>0</v>
      </c>
    </row>
    <row r="12944" spans="1:4" x14ac:dyDescent="0.25">
      <c r="A12944" t="s">
        <v>6330</v>
      </c>
      <c r="B12944" t="s">
        <v>2364</v>
      </c>
      <c r="C12944" t="s">
        <v>4735</v>
      </c>
      <c r="D12944">
        <v>0</v>
      </c>
    </row>
    <row r="12945" spans="1:4" x14ac:dyDescent="0.25">
      <c r="A12945" t="s">
        <v>6330</v>
      </c>
      <c r="B12945" t="s">
        <v>2364</v>
      </c>
      <c r="C12945" t="s">
        <v>1081</v>
      </c>
      <c r="D12945" t="s">
        <v>3111</v>
      </c>
    </row>
    <row r="12946" spans="1:4" x14ac:dyDescent="0.25">
      <c r="A12946" t="s">
        <v>6330</v>
      </c>
      <c r="B12946" t="s">
        <v>2365</v>
      </c>
      <c r="C12946" t="s">
        <v>4725</v>
      </c>
      <c r="D12946">
        <v>863</v>
      </c>
    </row>
    <row r="12947" spans="1:4" x14ac:dyDescent="0.25">
      <c r="A12947" t="s">
        <v>6330</v>
      </c>
      <c r="B12947" t="s">
        <v>2365</v>
      </c>
      <c r="C12947" t="s">
        <v>1083</v>
      </c>
      <c r="D12947" t="b">
        <v>0</v>
      </c>
    </row>
    <row r="12948" spans="1:4" x14ac:dyDescent="0.25">
      <c r="A12948" t="s">
        <v>6330</v>
      </c>
      <c r="B12948" t="s">
        <v>2365</v>
      </c>
      <c r="C12948" t="s">
        <v>4726</v>
      </c>
      <c r="D12948" t="b">
        <v>0</v>
      </c>
    </row>
    <row r="12949" spans="1:4" x14ac:dyDescent="0.25">
      <c r="A12949" t="s">
        <v>6330</v>
      </c>
      <c r="B12949" t="s">
        <v>2365</v>
      </c>
      <c r="C12949" t="s">
        <v>4727</v>
      </c>
      <c r="D12949" t="b">
        <v>0</v>
      </c>
    </row>
    <row r="12950" spans="1:4" x14ac:dyDescent="0.25">
      <c r="A12950" t="s">
        <v>6330</v>
      </c>
      <c r="B12950" t="s">
        <v>2365</v>
      </c>
      <c r="C12950" t="s">
        <v>4728</v>
      </c>
      <c r="D12950" t="b">
        <v>0</v>
      </c>
    </row>
    <row r="12951" spans="1:4" x14ac:dyDescent="0.25">
      <c r="A12951" t="s">
        <v>6330</v>
      </c>
      <c r="B12951" t="s">
        <v>2365</v>
      </c>
      <c r="C12951" t="s">
        <v>2454</v>
      </c>
      <c r="D12951" t="b">
        <v>0</v>
      </c>
    </row>
    <row r="12952" spans="1:4" x14ac:dyDescent="0.25">
      <c r="A12952" t="s">
        <v>6330</v>
      </c>
      <c r="B12952" t="s">
        <v>2365</v>
      </c>
      <c r="C12952" t="s">
        <v>4729</v>
      </c>
      <c r="D12952">
        <v>0</v>
      </c>
    </row>
    <row r="12953" spans="1:4" x14ac:dyDescent="0.25">
      <c r="A12953" t="s">
        <v>6330</v>
      </c>
      <c r="B12953" t="s">
        <v>2365</v>
      </c>
      <c r="C12953" t="s">
        <v>4730</v>
      </c>
      <c r="D12953">
        <v>0</v>
      </c>
    </row>
    <row r="12954" spans="1:4" x14ac:dyDescent="0.25">
      <c r="A12954" t="s">
        <v>6330</v>
      </c>
      <c r="B12954" t="s">
        <v>2365</v>
      </c>
      <c r="C12954" t="s">
        <v>4731</v>
      </c>
      <c r="D12954">
        <v>0</v>
      </c>
    </row>
    <row r="12955" spans="1:4" x14ac:dyDescent="0.25">
      <c r="A12955" t="s">
        <v>6330</v>
      </c>
      <c r="B12955" t="s">
        <v>2365</v>
      </c>
      <c r="C12955" t="s">
        <v>1046</v>
      </c>
      <c r="D12955">
        <v>0</v>
      </c>
    </row>
    <row r="12956" spans="1:4" x14ac:dyDescent="0.25">
      <c r="A12956" t="s">
        <v>6330</v>
      </c>
      <c r="B12956" t="s">
        <v>2365</v>
      </c>
      <c r="C12956" t="s">
        <v>9</v>
      </c>
      <c r="D12956">
        <v>0</v>
      </c>
    </row>
    <row r="12957" spans="1:4" x14ac:dyDescent="0.25">
      <c r="A12957" t="s">
        <v>6330</v>
      </c>
      <c r="B12957" t="s">
        <v>2365</v>
      </c>
      <c r="C12957" t="s">
        <v>4733</v>
      </c>
      <c r="D12957">
        <v>0</v>
      </c>
    </row>
    <row r="12958" spans="1:4" x14ac:dyDescent="0.25">
      <c r="A12958" t="s">
        <v>6330</v>
      </c>
      <c r="B12958" t="s">
        <v>2365</v>
      </c>
      <c r="C12958" t="s">
        <v>4734</v>
      </c>
      <c r="D12958">
        <v>0</v>
      </c>
    </row>
    <row r="12959" spans="1:4" x14ac:dyDescent="0.25">
      <c r="A12959" t="s">
        <v>6330</v>
      </c>
      <c r="B12959" t="s">
        <v>2365</v>
      </c>
      <c r="C12959" t="s">
        <v>4735</v>
      </c>
      <c r="D12959">
        <v>0</v>
      </c>
    </row>
    <row r="12960" spans="1:4" x14ac:dyDescent="0.25">
      <c r="A12960" t="s">
        <v>6330</v>
      </c>
      <c r="B12960" t="s">
        <v>2365</v>
      </c>
      <c r="C12960" t="s">
        <v>1081</v>
      </c>
      <c r="D12960" t="s">
        <v>3111</v>
      </c>
    </row>
    <row r="12961" spans="1:4" x14ac:dyDescent="0.25">
      <c r="A12961" t="s">
        <v>564</v>
      </c>
      <c r="B12961" t="s">
        <v>2366</v>
      </c>
      <c r="C12961" t="s">
        <v>4725</v>
      </c>
      <c r="D12961">
        <v>864</v>
      </c>
    </row>
    <row r="12962" spans="1:4" x14ac:dyDescent="0.25">
      <c r="A12962" t="s">
        <v>564</v>
      </c>
      <c r="B12962" t="s">
        <v>2366</v>
      </c>
      <c r="C12962" t="s">
        <v>1083</v>
      </c>
      <c r="D12962" t="b">
        <v>0</v>
      </c>
    </row>
    <row r="12963" spans="1:4" x14ac:dyDescent="0.25">
      <c r="A12963" t="s">
        <v>564</v>
      </c>
      <c r="B12963" t="s">
        <v>2366</v>
      </c>
      <c r="C12963" t="s">
        <v>4726</v>
      </c>
      <c r="D12963" t="b">
        <v>0</v>
      </c>
    </row>
    <row r="12964" spans="1:4" x14ac:dyDescent="0.25">
      <c r="A12964" t="s">
        <v>564</v>
      </c>
      <c r="B12964" t="s">
        <v>2366</v>
      </c>
      <c r="C12964" t="s">
        <v>4727</v>
      </c>
      <c r="D12964" t="b">
        <v>0</v>
      </c>
    </row>
    <row r="12965" spans="1:4" x14ac:dyDescent="0.25">
      <c r="A12965" t="s">
        <v>564</v>
      </c>
      <c r="B12965" t="s">
        <v>2366</v>
      </c>
      <c r="C12965" t="s">
        <v>4728</v>
      </c>
      <c r="D12965" t="b">
        <v>0</v>
      </c>
    </row>
    <row r="12966" spans="1:4" x14ac:dyDescent="0.25">
      <c r="A12966" t="s">
        <v>564</v>
      </c>
      <c r="B12966" t="s">
        <v>2366</v>
      </c>
      <c r="C12966" t="s">
        <v>2454</v>
      </c>
      <c r="D12966" t="b">
        <v>0</v>
      </c>
    </row>
    <row r="12967" spans="1:4" x14ac:dyDescent="0.25">
      <c r="A12967" t="s">
        <v>564</v>
      </c>
      <c r="B12967" t="s">
        <v>2366</v>
      </c>
      <c r="C12967" t="s">
        <v>4729</v>
      </c>
      <c r="D12967">
        <v>0</v>
      </c>
    </row>
    <row r="12968" spans="1:4" x14ac:dyDescent="0.25">
      <c r="A12968" t="s">
        <v>564</v>
      </c>
      <c r="B12968" t="s">
        <v>2366</v>
      </c>
      <c r="C12968" t="s">
        <v>4730</v>
      </c>
      <c r="D12968">
        <v>0</v>
      </c>
    </row>
    <row r="12969" spans="1:4" x14ac:dyDescent="0.25">
      <c r="A12969" t="s">
        <v>564</v>
      </c>
      <c r="B12969" t="s">
        <v>2366</v>
      </c>
      <c r="C12969" t="s">
        <v>4731</v>
      </c>
      <c r="D12969">
        <v>0</v>
      </c>
    </row>
    <row r="12970" spans="1:4" x14ac:dyDescent="0.25">
      <c r="A12970" t="s">
        <v>564</v>
      </c>
      <c r="B12970" t="s">
        <v>2366</v>
      </c>
      <c r="C12970" t="s">
        <v>1046</v>
      </c>
      <c r="D12970">
        <v>0</v>
      </c>
    </row>
    <row r="12971" spans="1:4" x14ac:dyDescent="0.25">
      <c r="A12971" t="s">
        <v>564</v>
      </c>
      <c r="B12971" t="s">
        <v>2366</v>
      </c>
      <c r="C12971" t="s">
        <v>9</v>
      </c>
      <c r="D12971">
        <v>0</v>
      </c>
    </row>
    <row r="12972" spans="1:4" x14ac:dyDescent="0.25">
      <c r="A12972" t="s">
        <v>564</v>
      </c>
      <c r="B12972" t="s">
        <v>2366</v>
      </c>
      <c r="C12972" t="s">
        <v>4733</v>
      </c>
      <c r="D12972">
        <v>0</v>
      </c>
    </row>
    <row r="12973" spans="1:4" x14ac:dyDescent="0.25">
      <c r="A12973" t="s">
        <v>564</v>
      </c>
      <c r="B12973" t="s">
        <v>2366</v>
      </c>
      <c r="C12973" t="s">
        <v>4734</v>
      </c>
      <c r="D12973">
        <v>0</v>
      </c>
    </row>
    <row r="12974" spans="1:4" x14ac:dyDescent="0.25">
      <c r="A12974" t="s">
        <v>564</v>
      </c>
      <c r="B12974" t="s">
        <v>2366</v>
      </c>
      <c r="C12974" t="s">
        <v>4735</v>
      </c>
      <c r="D12974">
        <v>0</v>
      </c>
    </row>
    <row r="12975" spans="1:4" x14ac:dyDescent="0.25">
      <c r="A12975" t="s">
        <v>564</v>
      </c>
      <c r="B12975" t="s">
        <v>2366</v>
      </c>
      <c r="C12975" t="s">
        <v>1081</v>
      </c>
      <c r="D12975" t="s">
        <v>3111</v>
      </c>
    </row>
    <row r="12976" spans="1:4" x14ac:dyDescent="0.25">
      <c r="A12976" t="s">
        <v>564</v>
      </c>
      <c r="B12976" t="s">
        <v>2367</v>
      </c>
      <c r="C12976" t="s">
        <v>4725</v>
      </c>
      <c r="D12976">
        <v>865</v>
      </c>
    </row>
    <row r="12977" spans="1:4" x14ac:dyDescent="0.25">
      <c r="A12977" t="s">
        <v>564</v>
      </c>
      <c r="B12977" t="s">
        <v>2367</v>
      </c>
      <c r="C12977" t="s">
        <v>1083</v>
      </c>
      <c r="D12977" t="b">
        <v>0</v>
      </c>
    </row>
    <row r="12978" spans="1:4" x14ac:dyDescent="0.25">
      <c r="A12978" t="s">
        <v>564</v>
      </c>
      <c r="B12978" t="s">
        <v>2367</v>
      </c>
      <c r="C12978" t="s">
        <v>4726</v>
      </c>
      <c r="D12978" t="b">
        <v>0</v>
      </c>
    </row>
    <row r="12979" spans="1:4" x14ac:dyDescent="0.25">
      <c r="A12979" t="s">
        <v>564</v>
      </c>
      <c r="B12979" t="s">
        <v>2367</v>
      </c>
      <c r="C12979" t="s">
        <v>4727</v>
      </c>
      <c r="D12979" t="b">
        <v>0</v>
      </c>
    </row>
    <row r="12980" spans="1:4" x14ac:dyDescent="0.25">
      <c r="A12980" t="s">
        <v>564</v>
      </c>
      <c r="B12980" t="s">
        <v>2367</v>
      </c>
      <c r="C12980" t="s">
        <v>4728</v>
      </c>
      <c r="D12980" t="b">
        <v>0</v>
      </c>
    </row>
    <row r="12981" spans="1:4" x14ac:dyDescent="0.25">
      <c r="A12981" t="s">
        <v>564</v>
      </c>
      <c r="B12981" t="s">
        <v>2367</v>
      </c>
      <c r="C12981" t="s">
        <v>2454</v>
      </c>
      <c r="D12981" t="b">
        <v>0</v>
      </c>
    </row>
    <row r="12982" spans="1:4" x14ac:dyDescent="0.25">
      <c r="A12982" t="s">
        <v>564</v>
      </c>
      <c r="B12982" t="s">
        <v>2367</v>
      </c>
      <c r="C12982" t="s">
        <v>4729</v>
      </c>
      <c r="D12982">
        <v>0</v>
      </c>
    </row>
    <row r="12983" spans="1:4" x14ac:dyDescent="0.25">
      <c r="A12983" t="s">
        <v>564</v>
      </c>
      <c r="B12983" t="s">
        <v>2367</v>
      </c>
      <c r="C12983" t="s">
        <v>4730</v>
      </c>
      <c r="D12983">
        <v>0</v>
      </c>
    </row>
    <row r="12984" spans="1:4" x14ac:dyDescent="0.25">
      <c r="A12984" t="s">
        <v>564</v>
      </c>
      <c r="B12984" t="s">
        <v>2367</v>
      </c>
      <c r="C12984" t="s">
        <v>4731</v>
      </c>
      <c r="D12984">
        <v>0</v>
      </c>
    </row>
    <row r="12985" spans="1:4" x14ac:dyDescent="0.25">
      <c r="A12985" t="s">
        <v>564</v>
      </c>
      <c r="B12985" t="s">
        <v>2367</v>
      </c>
      <c r="C12985" t="s">
        <v>1046</v>
      </c>
      <c r="D12985">
        <v>0</v>
      </c>
    </row>
    <row r="12986" spans="1:4" x14ac:dyDescent="0.25">
      <c r="A12986" t="s">
        <v>564</v>
      </c>
      <c r="B12986" t="s">
        <v>2367</v>
      </c>
      <c r="C12986" t="s">
        <v>9</v>
      </c>
      <c r="D12986">
        <v>0</v>
      </c>
    </row>
    <row r="12987" spans="1:4" x14ac:dyDescent="0.25">
      <c r="A12987" t="s">
        <v>564</v>
      </c>
      <c r="B12987" t="s">
        <v>2367</v>
      </c>
      <c r="C12987" t="s">
        <v>4733</v>
      </c>
      <c r="D12987">
        <v>0</v>
      </c>
    </row>
    <row r="12988" spans="1:4" x14ac:dyDescent="0.25">
      <c r="A12988" t="s">
        <v>564</v>
      </c>
      <c r="B12988" t="s">
        <v>2367</v>
      </c>
      <c r="C12988" t="s">
        <v>4734</v>
      </c>
      <c r="D12988">
        <v>0</v>
      </c>
    </row>
    <row r="12989" spans="1:4" x14ac:dyDescent="0.25">
      <c r="A12989" t="s">
        <v>564</v>
      </c>
      <c r="B12989" t="s">
        <v>2367</v>
      </c>
      <c r="C12989" t="s">
        <v>4735</v>
      </c>
      <c r="D12989">
        <v>0</v>
      </c>
    </row>
    <row r="12990" spans="1:4" x14ac:dyDescent="0.25">
      <c r="A12990" t="s">
        <v>564</v>
      </c>
      <c r="B12990" t="s">
        <v>2367</v>
      </c>
      <c r="C12990" t="s">
        <v>1081</v>
      </c>
      <c r="D12990" t="s">
        <v>3111</v>
      </c>
    </row>
    <row r="12991" spans="1:4" x14ac:dyDescent="0.25">
      <c r="A12991" t="s">
        <v>564</v>
      </c>
      <c r="B12991" t="s">
        <v>2368</v>
      </c>
      <c r="C12991" t="s">
        <v>4725</v>
      </c>
      <c r="D12991">
        <v>866</v>
      </c>
    </row>
    <row r="12992" spans="1:4" x14ac:dyDescent="0.25">
      <c r="A12992" t="s">
        <v>564</v>
      </c>
      <c r="B12992" t="s">
        <v>2368</v>
      </c>
      <c r="C12992" t="s">
        <v>1083</v>
      </c>
      <c r="D12992" t="b">
        <v>0</v>
      </c>
    </row>
    <row r="12993" spans="1:4" x14ac:dyDescent="0.25">
      <c r="A12993" t="s">
        <v>564</v>
      </c>
      <c r="B12993" t="s">
        <v>2368</v>
      </c>
      <c r="C12993" t="s">
        <v>4726</v>
      </c>
      <c r="D12993" t="b">
        <v>0</v>
      </c>
    </row>
    <row r="12994" spans="1:4" x14ac:dyDescent="0.25">
      <c r="A12994" t="s">
        <v>564</v>
      </c>
      <c r="B12994" t="s">
        <v>2368</v>
      </c>
      <c r="C12994" t="s">
        <v>4727</v>
      </c>
      <c r="D12994" t="b">
        <v>0</v>
      </c>
    </row>
    <row r="12995" spans="1:4" x14ac:dyDescent="0.25">
      <c r="A12995" t="s">
        <v>564</v>
      </c>
      <c r="B12995" t="s">
        <v>2368</v>
      </c>
      <c r="C12995" t="s">
        <v>4728</v>
      </c>
      <c r="D12995" t="b">
        <v>0</v>
      </c>
    </row>
    <row r="12996" spans="1:4" x14ac:dyDescent="0.25">
      <c r="A12996" t="s">
        <v>564</v>
      </c>
      <c r="B12996" t="s">
        <v>2368</v>
      </c>
      <c r="C12996" t="s">
        <v>2454</v>
      </c>
      <c r="D12996" t="b">
        <v>0</v>
      </c>
    </row>
    <row r="12997" spans="1:4" x14ac:dyDescent="0.25">
      <c r="A12997" t="s">
        <v>564</v>
      </c>
      <c r="B12997" t="s">
        <v>2368</v>
      </c>
      <c r="C12997" t="s">
        <v>4729</v>
      </c>
      <c r="D12997">
        <v>0</v>
      </c>
    </row>
    <row r="12998" spans="1:4" x14ac:dyDescent="0.25">
      <c r="A12998" t="s">
        <v>564</v>
      </c>
      <c r="B12998" t="s">
        <v>2368</v>
      </c>
      <c r="C12998" t="s">
        <v>4730</v>
      </c>
      <c r="D12998">
        <v>0</v>
      </c>
    </row>
    <row r="12999" spans="1:4" x14ac:dyDescent="0.25">
      <c r="A12999" t="s">
        <v>564</v>
      </c>
      <c r="B12999" t="s">
        <v>2368</v>
      </c>
      <c r="C12999" t="s">
        <v>4731</v>
      </c>
      <c r="D12999">
        <v>0</v>
      </c>
    </row>
    <row r="13000" spans="1:4" x14ac:dyDescent="0.25">
      <c r="A13000" t="s">
        <v>564</v>
      </c>
      <c r="B13000" t="s">
        <v>2368</v>
      </c>
      <c r="C13000" t="s">
        <v>1046</v>
      </c>
      <c r="D13000">
        <v>0</v>
      </c>
    </row>
    <row r="13001" spans="1:4" x14ac:dyDescent="0.25">
      <c r="A13001" t="s">
        <v>564</v>
      </c>
      <c r="B13001" t="s">
        <v>2368</v>
      </c>
      <c r="C13001" t="s">
        <v>9</v>
      </c>
      <c r="D13001">
        <v>0</v>
      </c>
    </row>
    <row r="13002" spans="1:4" x14ac:dyDescent="0.25">
      <c r="A13002" t="s">
        <v>564</v>
      </c>
      <c r="B13002" t="s">
        <v>2368</v>
      </c>
      <c r="C13002" t="s">
        <v>4733</v>
      </c>
      <c r="D13002">
        <v>0</v>
      </c>
    </row>
    <row r="13003" spans="1:4" x14ac:dyDescent="0.25">
      <c r="A13003" t="s">
        <v>564</v>
      </c>
      <c r="B13003" t="s">
        <v>2368</v>
      </c>
      <c r="C13003" t="s">
        <v>4734</v>
      </c>
      <c r="D13003">
        <v>0</v>
      </c>
    </row>
    <row r="13004" spans="1:4" x14ac:dyDescent="0.25">
      <c r="A13004" t="s">
        <v>564</v>
      </c>
      <c r="B13004" t="s">
        <v>2368</v>
      </c>
      <c r="C13004" t="s">
        <v>4735</v>
      </c>
      <c r="D13004">
        <v>0</v>
      </c>
    </row>
    <row r="13005" spans="1:4" x14ac:dyDescent="0.25">
      <c r="A13005" t="s">
        <v>564</v>
      </c>
      <c r="B13005" t="s">
        <v>2368</v>
      </c>
      <c r="C13005" t="s">
        <v>1081</v>
      </c>
      <c r="D13005" t="s">
        <v>3111</v>
      </c>
    </row>
    <row r="13006" spans="1:4" x14ac:dyDescent="0.25">
      <c r="A13006" t="s">
        <v>564</v>
      </c>
      <c r="B13006" t="s">
        <v>2369</v>
      </c>
      <c r="C13006" t="s">
        <v>4725</v>
      </c>
      <c r="D13006">
        <v>867</v>
      </c>
    </row>
    <row r="13007" spans="1:4" x14ac:dyDescent="0.25">
      <c r="A13007" t="s">
        <v>564</v>
      </c>
      <c r="B13007" t="s">
        <v>2369</v>
      </c>
      <c r="C13007" t="s">
        <v>1083</v>
      </c>
      <c r="D13007" t="b">
        <v>0</v>
      </c>
    </row>
    <row r="13008" spans="1:4" x14ac:dyDescent="0.25">
      <c r="A13008" t="s">
        <v>564</v>
      </c>
      <c r="B13008" t="s">
        <v>2369</v>
      </c>
      <c r="C13008" t="s">
        <v>4726</v>
      </c>
      <c r="D13008" t="b">
        <v>0</v>
      </c>
    </row>
    <row r="13009" spans="1:4" x14ac:dyDescent="0.25">
      <c r="A13009" t="s">
        <v>564</v>
      </c>
      <c r="B13009" t="s">
        <v>2369</v>
      </c>
      <c r="C13009" t="s">
        <v>4727</v>
      </c>
      <c r="D13009" t="b">
        <v>0</v>
      </c>
    </row>
    <row r="13010" spans="1:4" x14ac:dyDescent="0.25">
      <c r="A13010" t="s">
        <v>564</v>
      </c>
      <c r="B13010" t="s">
        <v>2369</v>
      </c>
      <c r="C13010" t="s">
        <v>4728</v>
      </c>
      <c r="D13010" t="b">
        <v>0</v>
      </c>
    </row>
    <row r="13011" spans="1:4" x14ac:dyDescent="0.25">
      <c r="A13011" t="s">
        <v>564</v>
      </c>
      <c r="B13011" t="s">
        <v>2369</v>
      </c>
      <c r="C13011" t="s">
        <v>2454</v>
      </c>
      <c r="D13011" t="b">
        <v>0</v>
      </c>
    </row>
    <row r="13012" spans="1:4" x14ac:dyDescent="0.25">
      <c r="A13012" t="s">
        <v>564</v>
      </c>
      <c r="B13012" t="s">
        <v>2369</v>
      </c>
      <c r="C13012" t="s">
        <v>4729</v>
      </c>
      <c r="D13012">
        <v>0</v>
      </c>
    </row>
    <row r="13013" spans="1:4" x14ac:dyDescent="0.25">
      <c r="A13013" t="s">
        <v>564</v>
      </c>
      <c r="B13013" t="s">
        <v>2369</v>
      </c>
      <c r="C13013" t="s">
        <v>4730</v>
      </c>
      <c r="D13013">
        <v>0</v>
      </c>
    </row>
    <row r="13014" spans="1:4" x14ac:dyDescent="0.25">
      <c r="A13014" t="s">
        <v>564</v>
      </c>
      <c r="B13014" t="s">
        <v>2369</v>
      </c>
      <c r="C13014" t="s">
        <v>4731</v>
      </c>
      <c r="D13014">
        <v>0</v>
      </c>
    </row>
    <row r="13015" spans="1:4" x14ac:dyDescent="0.25">
      <c r="A13015" t="s">
        <v>564</v>
      </c>
      <c r="B13015" t="s">
        <v>2369</v>
      </c>
      <c r="C13015" t="s">
        <v>1046</v>
      </c>
      <c r="D13015">
        <v>0</v>
      </c>
    </row>
    <row r="13016" spans="1:4" x14ac:dyDescent="0.25">
      <c r="A13016" t="s">
        <v>564</v>
      </c>
      <c r="B13016" t="s">
        <v>2369</v>
      </c>
      <c r="C13016" t="s">
        <v>9</v>
      </c>
      <c r="D13016">
        <v>0</v>
      </c>
    </row>
    <row r="13017" spans="1:4" x14ac:dyDescent="0.25">
      <c r="A13017" t="s">
        <v>564</v>
      </c>
      <c r="B13017" t="s">
        <v>2369</v>
      </c>
      <c r="C13017" t="s">
        <v>4733</v>
      </c>
      <c r="D13017">
        <v>0</v>
      </c>
    </row>
    <row r="13018" spans="1:4" x14ac:dyDescent="0.25">
      <c r="A13018" t="s">
        <v>564</v>
      </c>
      <c r="B13018" t="s">
        <v>2369</v>
      </c>
      <c r="C13018" t="s">
        <v>4734</v>
      </c>
      <c r="D13018">
        <v>0</v>
      </c>
    </row>
    <row r="13019" spans="1:4" x14ac:dyDescent="0.25">
      <c r="A13019" t="s">
        <v>564</v>
      </c>
      <c r="B13019" t="s">
        <v>2369</v>
      </c>
      <c r="C13019" t="s">
        <v>4735</v>
      </c>
      <c r="D13019">
        <v>0</v>
      </c>
    </row>
    <row r="13020" spans="1:4" x14ac:dyDescent="0.25">
      <c r="A13020" t="s">
        <v>564</v>
      </c>
      <c r="B13020" t="s">
        <v>2369</v>
      </c>
      <c r="C13020" t="s">
        <v>1081</v>
      </c>
      <c r="D13020" t="s">
        <v>3111</v>
      </c>
    </row>
    <row r="13021" spans="1:4" x14ac:dyDescent="0.25">
      <c r="A13021" t="s">
        <v>564</v>
      </c>
      <c r="B13021" t="s">
        <v>2370</v>
      </c>
      <c r="C13021" t="s">
        <v>4725</v>
      </c>
      <c r="D13021">
        <v>868</v>
      </c>
    </row>
    <row r="13022" spans="1:4" x14ac:dyDescent="0.25">
      <c r="A13022" t="s">
        <v>564</v>
      </c>
      <c r="B13022" t="s">
        <v>2370</v>
      </c>
      <c r="C13022" t="s">
        <v>1083</v>
      </c>
      <c r="D13022" t="b">
        <v>0</v>
      </c>
    </row>
    <row r="13023" spans="1:4" x14ac:dyDescent="0.25">
      <c r="A13023" t="s">
        <v>564</v>
      </c>
      <c r="B13023" t="s">
        <v>2370</v>
      </c>
      <c r="C13023" t="s">
        <v>4726</v>
      </c>
      <c r="D13023" t="b">
        <v>0</v>
      </c>
    </row>
    <row r="13024" spans="1:4" x14ac:dyDescent="0.25">
      <c r="A13024" t="s">
        <v>564</v>
      </c>
      <c r="B13024" t="s">
        <v>2370</v>
      </c>
      <c r="C13024" t="s">
        <v>4727</v>
      </c>
      <c r="D13024" t="b">
        <v>0</v>
      </c>
    </row>
    <row r="13025" spans="1:4" x14ac:dyDescent="0.25">
      <c r="A13025" t="s">
        <v>564</v>
      </c>
      <c r="B13025" t="s">
        <v>2370</v>
      </c>
      <c r="C13025" t="s">
        <v>4728</v>
      </c>
      <c r="D13025" t="b">
        <v>0</v>
      </c>
    </row>
    <row r="13026" spans="1:4" x14ac:dyDescent="0.25">
      <c r="A13026" t="s">
        <v>564</v>
      </c>
      <c r="B13026" t="s">
        <v>2370</v>
      </c>
      <c r="C13026" t="s">
        <v>2454</v>
      </c>
      <c r="D13026" t="b">
        <v>0</v>
      </c>
    </row>
    <row r="13027" spans="1:4" x14ac:dyDescent="0.25">
      <c r="A13027" t="s">
        <v>564</v>
      </c>
      <c r="B13027" t="s">
        <v>2370</v>
      </c>
      <c r="C13027" t="s">
        <v>4729</v>
      </c>
      <c r="D13027">
        <v>0</v>
      </c>
    </row>
    <row r="13028" spans="1:4" x14ac:dyDescent="0.25">
      <c r="A13028" t="s">
        <v>564</v>
      </c>
      <c r="B13028" t="s">
        <v>2370</v>
      </c>
      <c r="C13028" t="s">
        <v>4730</v>
      </c>
      <c r="D13028">
        <v>0</v>
      </c>
    </row>
    <row r="13029" spans="1:4" x14ac:dyDescent="0.25">
      <c r="A13029" t="s">
        <v>564</v>
      </c>
      <c r="B13029" t="s">
        <v>2370</v>
      </c>
      <c r="C13029" t="s">
        <v>4731</v>
      </c>
      <c r="D13029">
        <v>0</v>
      </c>
    </row>
    <row r="13030" spans="1:4" x14ac:dyDescent="0.25">
      <c r="A13030" t="s">
        <v>564</v>
      </c>
      <c r="B13030" t="s">
        <v>2370</v>
      </c>
      <c r="C13030" t="s">
        <v>1046</v>
      </c>
      <c r="D13030">
        <v>0</v>
      </c>
    </row>
    <row r="13031" spans="1:4" x14ac:dyDescent="0.25">
      <c r="A13031" t="s">
        <v>564</v>
      </c>
      <c r="B13031" t="s">
        <v>2370</v>
      </c>
      <c r="C13031" t="s">
        <v>9</v>
      </c>
      <c r="D13031">
        <v>0</v>
      </c>
    </row>
    <row r="13032" spans="1:4" x14ac:dyDescent="0.25">
      <c r="A13032" t="s">
        <v>564</v>
      </c>
      <c r="B13032" t="s">
        <v>2370</v>
      </c>
      <c r="C13032" t="s">
        <v>4733</v>
      </c>
      <c r="D13032">
        <v>0</v>
      </c>
    </row>
    <row r="13033" spans="1:4" x14ac:dyDescent="0.25">
      <c r="A13033" t="s">
        <v>564</v>
      </c>
      <c r="B13033" t="s">
        <v>2370</v>
      </c>
      <c r="C13033" t="s">
        <v>4734</v>
      </c>
      <c r="D13033">
        <v>0</v>
      </c>
    </row>
    <row r="13034" spans="1:4" x14ac:dyDescent="0.25">
      <c r="A13034" t="s">
        <v>564</v>
      </c>
      <c r="B13034" t="s">
        <v>2370</v>
      </c>
      <c r="C13034" t="s">
        <v>4735</v>
      </c>
      <c r="D13034">
        <v>0</v>
      </c>
    </row>
    <row r="13035" spans="1:4" x14ac:dyDescent="0.25">
      <c r="A13035" t="s">
        <v>564</v>
      </c>
      <c r="B13035" t="s">
        <v>2370</v>
      </c>
      <c r="C13035" t="s">
        <v>1081</v>
      </c>
      <c r="D13035" t="s">
        <v>3111</v>
      </c>
    </row>
    <row r="13036" spans="1:4" x14ac:dyDescent="0.25">
      <c r="A13036" t="s">
        <v>564</v>
      </c>
      <c r="B13036" t="s">
        <v>2371</v>
      </c>
      <c r="C13036" t="s">
        <v>4725</v>
      </c>
      <c r="D13036">
        <v>869</v>
      </c>
    </row>
    <row r="13037" spans="1:4" x14ac:dyDescent="0.25">
      <c r="A13037" t="s">
        <v>564</v>
      </c>
      <c r="B13037" t="s">
        <v>2371</v>
      </c>
      <c r="C13037" t="s">
        <v>1083</v>
      </c>
      <c r="D13037" t="b">
        <v>0</v>
      </c>
    </row>
    <row r="13038" spans="1:4" x14ac:dyDescent="0.25">
      <c r="A13038" t="s">
        <v>564</v>
      </c>
      <c r="B13038" t="s">
        <v>2371</v>
      </c>
      <c r="C13038" t="s">
        <v>4726</v>
      </c>
      <c r="D13038" t="b">
        <v>0</v>
      </c>
    </row>
    <row r="13039" spans="1:4" x14ac:dyDescent="0.25">
      <c r="A13039" t="s">
        <v>564</v>
      </c>
      <c r="B13039" t="s">
        <v>2371</v>
      </c>
      <c r="C13039" t="s">
        <v>4727</v>
      </c>
      <c r="D13039" t="b">
        <v>0</v>
      </c>
    </row>
    <row r="13040" spans="1:4" x14ac:dyDescent="0.25">
      <c r="A13040" t="s">
        <v>564</v>
      </c>
      <c r="B13040" t="s">
        <v>2371</v>
      </c>
      <c r="C13040" t="s">
        <v>4728</v>
      </c>
      <c r="D13040" t="b">
        <v>0</v>
      </c>
    </row>
    <row r="13041" spans="1:4" x14ac:dyDescent="0.25">
      <c r="A13041" t="s">
        <v>564</v>
      </c>
      <c r="B13041" t="s">
        <v>2371</v>
      </c>
      <c r="C13041" t="s">
        <v>2454</v>
      </c>
      <c r="D13041" t="b">
        <v>0</v>
      </c>
    </row>
    <row r="13042" spans="1:4" x14ac:dyDescent="0.25">
      <c r="A13042" t="s">
        <v>564</v>
      </c>
      <c r="B13042" t="s">
        <v>2371</v>
      </c>
      <c r="C13042" t="s">
        <v>4729</v>
      </c>
      <c r="D13042">
        <v>0</v>
      </c>
    </row>
    <row r="13043" spans="1:4" x14ac:dyDescent="0.25">
      <c r="A13043" t="s">
        <v>564</v>
      </c>
      <c r="B13043" t="s">
        <v>2371</v>
      </c>
      <c r="C13043" t="s">
        <v>4730</v>
      </c>
      <c r="D13043">
        <v>0</v>
      </c>
    </row>
    <row r="13044" spans="1:4" x14ac:dyDescent="0.25">
      <c r="A13044" t="s">
        <v>564</v>
      </c>
      <c r="B13044" t="s">
        <v>2371</v>
      </c>
      <c r="C13044" t="s">
        <v>4731</v>
      </c>
      <c r="D13044">
        <v>0</v>
      </c>
    </row>
    <row r="13045" spans="1:4" x14ac:dyDescent="0.25">
      <c r="A13045" t="s">
        <v>564</v>
      </c>
      <c r="B13045" t="s">
        <v>2371</v>
      </c>
      <c r="C13045" t="s">
        <v>1046</v>
      </c>
      <c r="D13045">
        <v>0</v>
      </c>
    </row>
    <row r="13046" spans="1:4" x14ac:dyDescent="0.25">
      <c r="A13046" t="s">
        <v>564</v>
      </c>
      <c r="B13046" t="s">
        <v>2371</v>
      </c>
      <c r="C13046" t="s">
        <v>9</v>
      </c>
      <c r="D13046">
        <v>0</v>
      </c>
    </row>
    <row r="13047" spans="1:4" x14ac:dyDescent="0.25">
      <c r="A13047" t="s">
        <v>564</v>
      </c>
      <c r="B13047" t="s">
        <v>2371</v>
      </c>
      <c r="C13047" t="s">
        <v>4733</v>
      </c>
      <c r="D13047">
        <v>0</v>
      </c>
    </row>
    <row r="13048" spans="1:4" x14ac:dyDescent="0.25">
      <c r="A13048" t="s">
        <v>564</v>
      </c>
      <c r="B13048" t="s">
        <v>2371</v>
      </c>
      <c r="C13048" t="s">
        <v>4734</v>
      </c>
      <c r="D13048">
        <v>0</v>
      </c>
    </row>
    <row r="13049" spans="1:4" x14ac:dyDescent="0.25">
      <c r="A13049" t="s">
        <v>564</v>
      </c>
      <c r="B13049" t="s">
        <v>2371</v>
      </c>
      <c r="C13049" t="s">
        <v>4735</v>
      </c>
      <c r="D13049">
        <v>0</v>
      </c>
    </row>
    <row r="13050" spans="1:4" x14ac:dyDescent="0.25">
      <c r="A13050" t="s">
        <v>564</v>
      </c>
      <c r="B13050" t="s">
        <v>2371</v>
      </c>
      <c r="C13050" t="s">
        <v>1081</v>
      </c>
      <c r="D13050" t="s">
        <v>3111</v>
      </c>
    </row>
    <row r="13051" spans="1:4" x14ac:dyDescent="0.25">
      <c r="A13051" t="s">
        <v>564</v>
      </c>
      <c r="B13051" t="s">
        <v>2372</v>
      </c>
      <c r="C13051" t="s">
        <v>4725</v>
      </c>
      <c r="D13051">
        <v>870</v>
      </c>
    </row>
    <row r="13052" spans="1:4" x14ac:dyDescent="0.25">
      <c r="A13052" t="s">
        <v>564</v>
      </c>
      <c r="B13052" t="s">
        <v>2372</v>
      </c>
      <c r="C13052" t="s">
        <v>1083</v>
      </c>
      <c r="D13052" t="b">
        <v>0</v>
      </c>
    </row>
    <row r="13053" spans="1:4" x14ac:dyDescent="0.25">
      <c r="A13053" t="s">
        <v>564</v>
      </c>
      <c r="B13053" t="s">
        <v>2372</v>
      </c>
      <c r="C13053" t="s">
        <v>4726</v>
      </c>
      <c r="D13053" t="b">
        <v>0</v>
      </c>
    </row>
    <row r="13054" spans="1:4" x14ac:dyDescent="0.25">
      <c r="A13054" t="s">
        <v>564</v>
      </c>
      <c r="B13054" t="s">
        <v>2372</v>
      </c>
      <c r="C13054" t="s">
        <v>4727</v>
      </c>
      <c r="D13054" t="b">
        <v>0</v>
      </c>
    </row>
    <row r="13055" spans="1:4" x14ac:dyDescent="0.25">
      <c r="A13055" t="s">
        <v>564</v>
      </c>
      <c r="B13055" t="s">
        <v>2372</v>
      </c>
      <c r="C13055" t="s">
        <v>4728</v>
      </c>
      <c r="D13055" t="b">
        <v>0</v>
      </c>
    </row>
    <row r="13056" spans="1:4" x14ac:dyDescent="0.25">
      <c r="A13056" t="s">
        <v>564</v>
      </c>
      <c r="B13056" t="s">
        <v>2372</v>
      </c>
      <c r="C13056" t="s">
        <v>2454</v>
      </c>
      <c r="D13056" t="b">
        <v>0</v>
      </c>
    </row>
    <row r="13057" spans="1:4" x14ac:dyDescent="0.25">
      <c r="A13057" t="s">
        <v>564</v>
      </c>
      <c r="B13057" t="s">
        <v>2372</v>
      </c>
      <c r="C13057" t="s">
        <v>4729</v>
      </c>
      <c r="D13057">
        <v>0</v>
      </c>
    </row>
    <row r="13058" spans="1:4" x14ac:dyDescent="0.25">
      <c r="A13058" t="s">
        <v>564</v>
      </c>
      <c r="B13058" t="s">
        <v>2372</v>
      </c>
      <c r="C13058" t="s">
        <v>4730</v>
      </c>
      <c r="D13058">
        <v>0</v>
      </c>
    </row>
    <row r="13059" spans="1:4" x14ac:dyDescent="0.25">
      <c r="A13059" t="s">
        <v>564</v>
      </c>
      <c r="B13059" t="s">
        <v>2372</v>
      </c>
      <c r="C13059" t="s">
        <v>4731</v>
      </c>
      <c r="D13059">
        <v>0</v>
      </c>
    </row>
    <row r="13060" spans="1:4" x14ac:dyDescent="0.25">
      <c r="A13060" t="s">
        <v>564</v>
      </c>
      <c r="B13060" t="s">
        <v>2372</v>
      </c>
      <c r="C13060" t="s">
        <v>1046</v>
      </c>
      <c r="D13060">
        <v>0</v>
      </c>
    </row>
    <row r="13061" spans="1:4" x14ac:dyDescent="0.25">
      <c r="A13061" t="s">
        <v>564</v>
      </c>
      <c r="B13061" t="s">
        <v>2372</v>
      </c>
      <c r="C13061" t="s">
        <v>9</v>
      </c>
      <c r="D13061">
        <v>0</v>
      </c>
    </row>
    <row r="13062" spans="1:4" x14ac:dyDescent="0.25">
      <c r="A13062" t="s">
        <v>564</v>
      </c>
      <c r="B13062" t="s">
        <v>2372</v>
      </c>
      <c r="C13062" t="s">
        <v>4733</v>
      </c>
      <c r="D13062">
        <v>0</v>
      </c>
    </row>
    <row r="13063" spans="1:4" x14ac:dyDescent="0.25">
      <c r="A13063" t="s">
        <v>564</v>
      </c>
      <c r="B13063" t="s">
        <v>2372</v>
      </c>
      <c r="C13063" t="s">
        <v>4734</v>
      </c>
      <c r="D13063">
        <v>0</v>
      </c>
    </row>
    <row r="13064" spans="1:4" x14ac:dyDescent="0.25">
      <c r="A13064" t="s">
        <v>564</v>
      </c>
      <c r="B13064" t="s">
        <v>2372</v>
      </c>
      <c r="C13064" t="s">
        <v>4735</v>
      </c>
      <c r="D13064">
        <v>0</v>
      </c>
    </row>
    <row r="13065" spans="1:4" x14ac:dyDescent="0.25">
      <c r="A13065" t="s">
        <v>564</v>
      </c>
      <c r="B13065" t="s">
        <v>2372</v>
      </c>
      <c r="C13065" t="s">
        <v>1081</v>
      </c>
      <c r="D13065" t="s">
        <v>3111</v>
      </c>
    </row>
    <row r="13066" spans="1:4" x14ac:dyDescent="0.25">
      <c r="A13066" t="s">
        <v>564</v>
      </c>
      <c r="B13066" t="s">
        <v>2373</v>
      </c>
      <c r="C13066" t="s">
        <v>4725</v>
      </c>
      <c r="D13066">
        <v>871</v>
      </c>
    </row>
    <row r="13067" spans="1:4" x14ac:dyDescent="0.25">
      <c r="A13067" t="s">
        <v>564</v>
      </c>
      <c r="B13067" t="s">
        <v>2373</v>
      </c>
      <c r="C13067" t="s">
        <v>1083</v>
      </c>
      <c r="D13067" t="b">
        <v>0</v>
      </c>
    </row>
    <row r="13068" spans="1:4" x14ac:dyDescent="0.25">
      <c r="A13068" t="s">
        <v>564</v>
      </c>
      <c r="B13068" t="s">
        <v>2373</v>
      </c>
      <c r="C13068" t="s">
        <v>4726</v>
      </c>
      <c r="D13068" t="b">
        <v>0</v>
      </c>
    </row>
    <row r="13069" spans="1:4" x14ac:dyDescent="0.25">
      <c r="A13069" t="s">
        <v>564</v>
      </c>
      <c r="B13069" t="s">
        <v>2373</v>
      </c>
      <c r="C13069" t="s">
        <v>4727</v>
      </c>
      <c r="D13069" t="b">
        <v>0</v>
      </c>
    </row>
    <row r="13070" spans="1:4" x14ac:dyDescent="0.25">
      <c r="A13070" t="s">
        <v>564</v>
      </c>
      <c r="B13070" t="s">
        <v>2373</v>
      </c>
      <c r="C13070" t="s">
        <v>4728</v>
      </c>
      <c r="D13070" t="b">
        <v>0</v>
      </c>
    </row>
    <row r="13071" spans="1:4" x14ac:dyDescent="0.25">
      <c r="A13071" t="s">
        <v>564</v>
      </c>
      <c r="B13071" t="s">
        <v>2373</v>
      </c>
      <c r="C13071" t="s">
        <v>2454</v>
      </c>
      <c r="D13071" t="b">
        <v>0</v>
      </c>
    </row>
    <row r="13072" spans="1:4" x14ac:dyDescent="0.25">
      <c r="A13072" t="s">
        <v>564</v>
      </c>
      <c r="B13072" t="s">
        <v>2373</v>
      </c>
      <c r="C13072" t="s">
        <v>4729</v>
      </c>
      <c r="D13072">
        <v>0</v>
      </c>
    </row>
    <row r="13073" spans="1:4" x14ac:dyDescent="0.25">
      <c r="A13073" t="s">
        <v>564</v>
      </c>
      <c r="B13073" t="s">
        <v>2373</v>
      </c>
      <c r="C13073" t="s">
        <v>4730</v>
      </c>
      <c r="D13073">
        <v>0</v>
      </c>
    </row>
    <row r="13074" spans="1:4" x14ac:dyDescent="0.25">
      <c r="A13074" t="s">
        <v>564</v>
      </c>
      <c r="B13074" t="s">
        <v>2373</v>
      </c>
      <c r="C13074" t="s">
        <v>4731</v>
      </c>
      <c r="D13074">
        <v>0</v>
      </c>
    </row>
    <row r="13075" spans="1:4" x14ac:dyDescent="0.25">
      <c r="A13075" t="s">
        <v>564</v>
      </c>
      <c r="B13075" t="s">
        <v>2373</v>
      </c>
      <c r="C13075" t="s">
        <v>1046</v>
      </c>
      <c r="D13075">
        <v>0</v>
      </c>
    </row>
    <row r="13076" spans="1:4" x14ac:dyDescent="0.25">
      <c r="A13076" t="s">
        <v>564</v>
      </c>
      <c r="B13076" t="s">
        <v>2373</v>
      </c>
      <c r="C13076" t="s">
        <v>9</v>
      </c>
      <c r="D13076">
        <v>0</v>
      </c>
    </row>
    <row r="13077" spans="1:4" x14ac:dyDescent="0.25">
      <c r="A13077" t="s">
        <v>564</v>
      </c>
      <c r="B13077" t="s">
        <v>2373</v>
      </c>
      <c r="C13077" t="s">
        <v>4733</v>
      </c>
      <c r="D13077">
        <v>0</v>
      </c>
    </row>
    <row r="13078" spans="1:4" x14ac:dyDescent="0.25">
      <c r="A13078" t="s">
        <v>564</v>
      </c>
      <c r="B13078" t="s">
        <v>2373</v>
      </c>
      <c r="C13078" t="s">
        <v>4734</v>
      </c>
      <c r="D13078">
        <v>0</v>
      </c>
    </row>
    <row r="13079" spans="1:4" x14ac:dyDescent="0.25">
      <c r="A13079" t="s">
        <v>564</v>
      </c>
      <c r="B13079" t="s">
        <v>2373</v>
      </c>
      <c r="C13079" t="s">
        <v>4735</v>
      </c>
      <c r="D13079">
        <v>0</v>
      </c>
    </row>
    <row r="13080" spans="1:4" x14ac:dyDescent="0.25">
      <c r="A13080" t="s">
        <v>564</v>
      </c>
      <c r="B13080" t="s">
        <v>2373</v>
      </c>
      <c r="C13080" t="s">
        <v>1081</v>
      </c>
      <c r="D13080" t="s">
        <v>3111</v>
      </c>
    </row>
    <row r="13081" spans="1:4" x14ac:dyDescent="0.25">
      <c r="A13081" t="s">
        <v>564</v>
      </c>
      <c r="B13081" t="s">
        <v>2374</v>
      </c>
      <c r="C13081" t="s">
        <v>4725</v>
      </c>
      <c r="D13081">
        <v>872</v>
      </c>
    </row>
    <row r="13082" spans="1:4" x14ac:dyDescent="0.25">
      <c r="A13082" t="s">
        <v>564</v>
      </c>
      <c r="B13082" t="s">
        <v>2374</v>
      </c>
      <c r="C13082" t="s">
        <v>1083</v>
      </c>
      <c r="D13082" t="b">
        <v>0</v>
      </c>
    </row>
    <row r="13083" spans="1:4" x14ac:dyDescent="0.25">
      <c r="A13083" t="s">
        <v>564</v>
      </c>
      <c r="B13083" t="s">
        <v>2374</v>
      </c>
      <c r="C13083" t="s">
        <v>4726</v>
      </c>
      <c r="D13083" t="b">
        <v>0</v>
      </c>
    </row>
    <row r="13084" spans="1:4" x14ac:dyDescent="0.25">
      <c r="A13084" t="s">
        <v>564</v>
      </c>
      <c r="B13084" t="s">
        <v>2374</v>
      </c>
      <c r="C13084" t="s">
        <v>4727</v>
      </c>
      <c r="D13084" t="b">
        <v>0</v>
      </c>
    </row>
    <row r="13085" spans="1:4" x14ac:dyDescent="0.25">
      <c r="A13085" t="s">
        <v>564</v>
      </c>
      <c r="B13085" t="s">
        <v>2374</v>
      </c>
      <c r="C13085" t="s">
        <v>4728</v>
      </c>
      <c r="D13085" t="b">
        <v>0</v>
      </c>
    </row>
    <row r="13086" spans="1:4" x14ac:dyDescent="0.25">
      <c r="A13086" t="s">
        <v>564</v>
      </c>
      <c r="B13086" t="s">
        <v>2374</v>
      </c>
      <c r="C13086" t="s">
        <v>2454</v>
      </c>
      <c r="D13086" t="b">
        <v>0</v>
      </c>
    </row>
    <row r="13087" spans="1:4" x14ac:dyDescent="0.25">
      <c r="A13087" t="s">
        <v>564</v>
      </c>
      <c r="B13087" t="s">
        <v>2374</v>
      </c>
      <c r="C13087" t="s">
        <v>4729</v>
      </c>
      <c r="D13087">
        <v>0</v>
      </c>
    </row>
    <row r="13088" spans="1:4" x14ac:dyDescent="0.25">
      <c r="A13088" t="s">
        <v>564</v>
      </c>
      <c r="B13088" t="s">
        <v>2374</v>
      </c>
      <c r="C13088" t="s">
        <v>4730</v>
      </c>
      <c r="D13088">
        <v>0</v>
      </c>
    </row>
    <row r="13089" spans="1:4" x14ac:dyDescent="0.25">
      <c r="A13089" t="s">
        <v>564</v>
      </c>
      <c r="B13089" t="s">
        <v>2374</v>
      </c>
      <c r="C13089" t="s">
        <v>4731</v>
      </c>
      <c r="D13089">
        <v>0</v>
      </c>
    </row>
    <row r="13090" spans="1:4" x14ac:dyDescent="0.25">
      <c r="A13090" t="s">
        <v>564</v>
      </c>
      <c r="B13090" t="s">
        <v>2374</v>
      </c>
      <c r="C13090" t="s">
        <v>1046</v>
      </c>
      <c r="D13090">
        <v>0</v>
      </c>
    </row>
    <row r="13091" spans="1:4" x14ac:dyDescent="0.25">
      <c r="A13091" t="s">
        <v>564</v>
      </c>
      <c r="B13091" t="s">
        <v>2374</v>
      </c>
      <c r="C13091" t="s">
        <v>9</v>
      </c>
      <c r="D13091">
        <v>0</v>
      </c>
    </row>
    <row r="13092" spans="1:4" x14ac:dyDescent="0.25">
      <c r="A13092" t="s">
        <v>564</v>
      </c>
      <c r="B13092" t="s">
        <v>2374</v>
      </c>
      <c r="C13092" t="s">
        <v>4733</v>
      </c>
      <c r="D13092">
        <v>0</v>
      </c>
    </row>
    <row r="13093" spans="1:4" x14ac:dyDescent="0.25">
      <c r="A13093" t="s">
        <v>564</v>
      </c>
      <c r="B13093" t="s">
        <v>2374</v>
      </c>
      <c r="C13093" t="s">
        <v>4734</v>
      </c>
      <c r="D13093">
        <v>0</v>
      </c>
    </row>
    <row r="13094" spans="1:4" x14ac:dyDescent="0.25">
      <c r="A13094" t="s">
        <v>564</v>
      </c>
      <c r="B13094" t="s">
        <v>2374</v>
      </c>
      <c r="C13094" t="s">
        <v>4735</v>
      </c>
      <c r="D13094">
        <v>0</v>
      </c>
    </row>
    <row r="13095" spans="1:4" x14ac:dyDescent="0.25">
      <c r="A13095" t="s">
        <v>564</v>
      </c>
      <c r="B13095" t="s">
        <v>2374</v>
      </c>
      <c r="C13095" t="s">
        <v>1081</v>
      </c>
      <c r="D13095" t="s">
        <v>3111</v>
      </c>
    </row>
    <row r="13096" spans="1:4" x14ac:dyDescent="0.25">
      <c r="A13096" t="s">
        <v>564</v>
      </c>
      <c r="B13096" t="s">
        <v>2375</v>
      </c>
      <c r="C13096" t="s">
        <v>4725</v>
      </c>
      <c r="D13096">
        <v>873</v>
      </c>
    </row>
    <row r="13097" spans="1:4" x14ac:dyDescent="0.25">
      <c r="A13097" t="s">
        <v>564</v>
      </c>
      <c r="B13097" t="s">
        <v>2375</v>
      </c>
      <c r="C13097" t="s">
        <v>1083</v>
      </c>
      <c r="D13097" t="b">
        <v>0</v>
      </c>
    </row>
    <row r="13098" spans="1:4" x14ac:dyDescent="0.25">
      <c r="A13098" t="s">
        <v>564</v>
      </c>
      <c r="B13098" t="s">
        <v>2375</v>
      </c>
      <c r="C13098" t="s">
        <v>4726</v>
      </c>
      <c r="D13098" t="b">
        <v>0</v>
      </c>
    </row>
    <row r="13099" spans="1:4" x14ac:dyDescent="0.25">
      <c r="A13099" t="s">
        <v>564</v>
      </c>
      <c r="B13099" t="s">
        <v>2375</v>
      </c>
      <c r="C13099" t="s">
        <v>4727</v>
      </c>
      <c r="D13099" t="b">
        <v>0</v>
      </c>
    </row>
    <row r="13100" spans="1:4" x14ac:dyDescent="0.25">
      <c r="A13100" t="s">
        <v>564</v>
      </c>
      <c r="B13100" t="s">
        <v>2375</v>
      </c>
      <c r="C13100" t="s">
        <v>4728</v>
      </c>
      <c r="D13100" t="b">
        <v>0</v>
      </c>
    </row>
    <row r="13101" spans="1:4" x14ac:dyDescent="0.25">
      <c r="A13101" t="s">
        <v>564</v>
      </c>
      <c r="B13101" t="s">
        <v>2375</v>
      </c>
      <c r="C13101" t="s">
        <v>2454</v>
      </c>
      <c r="D13101" t="b">
        <v>0</v>
      </c>
    </row>
    <row r="13102" spans="1:4" x14ac:dyDescent="0.25">
      <c r="A13102" t="s">
        <v>564</v>
      </c>
      <c r="B13102" t="s">
        <v>2375</v>
      </c>
      <c r="C13102" t="s">
        <v>4729</v>
      </c>
      <c r="D13102">
        <v>0</v>
      </c>
    </row>
    <row r="13103" spans="1:4" x14ac:dyDescent="0.25">
      <c r="A13103" t="s">
        <v>564</v>
      </c>
      <c r="B13103" t="s">
        <v>2375</v>
      </c>
      <c r="C13103" t="s">
        <v>4730</v>
      </c>
      <c r="D13103">
        <v>0</v>
      </c>
    </row>
    <row r="13104" spans="1:4" x14ac:dyDescent="0.25">
      <c r="A13104" t="s">
        <v>564</v>
      </c>
      <c r="B13104" t="s">
        <v>2375</v>
      </c>
      <c r="C13104" t="s">
        <v>4731</v>
      </c>
      <c r="D13104">
        <v>0</v>
      </c>
    </row>
    <row r="13105" spans="1:4" x14ac:dyDescent="0.25">
      <c r="A13105" t="s">
        <v>564</v>
      </c>
      <c r="B13105" t="s">
        <v>2375</v>
      </c>
      <c r="C13105" t="s">
        <v>1046</v>
      </c>
      <c r="D13105">
        <v>0</v>
      </c>
    </row>
    <row r="13106" spans="1:4" x14ac:dyDescent="0.25">
      <c r="A13106" t="s">
        <v>564</v>
      </c>
      <c r="B13106" t="s">
        <v>2375</v>
      </c>
      <c r="C13106" t="s">
        <v>9</v>
      </c>
      <c r="D13106">
        <v>0</v>
      </c>
    </row>
    <row r="13107" spans="1:4" x14ac:dyDescent="0.25">
      <c r="A13107" t="s">
        <v>564</v>
      </c>
      <c r="B13107" t="s">
        <v>2375</v>
      </c>
      <c r="C13107" t="s">
        <v>4733</v>
      </c>
      <c r="D13107">
        <v>0</v>
      </c>
    </row>
    <row r="13108" spans="1:4" x14ac:dyDescent="0.25">
      <c r="A13108" t="s">
        <v>564</v>
      </c>
      <c r="B13108" t="s">
        <v>2375</v>
      </c>
      <c r="C13108" t="s">
        <v>4734</v>
      </c>
      <c r="D13108">
        <v>0</v>
      </c>
    </row>
    <row r="13109" spans="1:4" x14ac:dyDescent="0.25">
      <c r="A13109" t="s">
        <v>564</v>
      </c>
      <c r="B13109" t="s">
        <v>2375</v>
      </c>
      <c r="C13109" t="s">
        <v>4735</v>
      </c>
      <c r="D13109">
        <v>0</v>
      </c>
    </row>
    <row r="13110" spans="1:4" x14ac:dyDescent="0.25">
      <c r="A13110" t="s">
        <v>564</v>
      </c>
      <c r="B13110" t="s">
        <v>2375</v>
      </c>
      <c r="C13110" t="s">
        <v>1081</v>
      </c>
      <c r="D13110" t="s">
        <v>3111</v>
      </c>
    </row>
    <row r="13111" spans="1:4" x14ac:dyDescent="0.25">
      <c r="A13111" t="s">
        <v>564</v>
      </c>
      <c r="B13111" t="s">
        <v>2376</v>
      </c>
      <c r="C13111" t="s">
        <v>4725</v>
      </c>
      <c r="D13111">
        <v>874</v>
      </c>
    </row>
    <row r="13112" spans="1:4" x14ac:dyDescent="0.25">
      <c r="A13112" t="s">
        <v>564</v>
      </c>
      <c r="B13112" t="s">
        <v>2376</v>
      </c>
      <c r="C13112" t="s">
        <v>1083</v>
      </c>
      <c r="D13112" t="b">
        <v>0</v>
      </c>
    </row>
    <row r="13113" spans="1:4" x14ac:dyDescent="0.25">
      <c r="A13113" t="s">
        <v>564</v>
      </c>
      <c r="B13113" t="s">
        <v>2376</v>
      </c>
      <c r="C13113" t="s">
        <v>4726</v>
      </c>
      <c r="D13113" t="b">
        <v>0</v>
      </c>
    </row>
    <row r="13114" spans="1:4" x14ac:dyDescent="0.25">
      <c r="A13114" t="s">
        <v>564</v>
      </c>
      <c r="B13114" t="s">
        <v>2376</v>
      </c>
      <c r="C13114" t="s">
        <v>4727</v>
      </c>
      <c r="D13114" t="b">
        <v>0</v>
      </c>
    </row>
    <row r="13115" spans="1:4" x14ac:dyDescent="0.25">
      <c r="A13115" t="s">
        <v>564</v>
      </c>
      <c r="B13115" t="s">
        <v>2376</v>
      </c>
      <c r="C13115" t="s">
        <v>4728</v>
      </c>
      <c r="D13115" t="b">
        <v>0</v>
      </c>
    </row>
    <row r="13116" spans="1:4" x14ac:dyDescent="0.25">
      <c r="A13116" t="s">
        <v>564</v>
      </c>
      <c r="B13116" t="s">
        <v>2376</v>
      </c>
      <c r="C13116" t="s">
        <v>2454</v>
      </c>
      <c r="D13116" t="b">
        <v>0</v>
      </c>
    </row>
    <row r="13117" spans="1:4" x14ac:dyDescent="0.25">
      <c r="A13117" t="s">
        <v>564</v>
      </c>
      <c r="B13117" t="s">
        <v>2376</v>
      </c>
      <c r="C13117" t="s">
        <v>4729</v>
      </c>
      <c r="D13117">
        <v>0</v>
      </c>
    </row>
    <row r="13118" spans="1:4" x14ac:dyDescent="0.25">
      <c r="A13118" t="s">
        <v>564</v>
      </c>
      <c r="B13118" t="s">
        <v>2376</v>
      </c>
      <c r="C13118" t="s">
        <v>4730</v>
      </c>
      <c r="D13118">
        <v>0</v>
      </c>
    </row>
    <row r="13119" spans="1:4" x14ac:dyDescent="0.25">
      <c r="A13119" t="s">
        <v>564</v>
      </c>
      <c r="B13119" t="s">
        <v>2376</v>
      </c>
      <c r="C13119" t="s">
        <v>4731</v>
      </c>
      <c r="D13119">
        <v>0</v>
      </c>
    </row>
    <row r="13120" spans="1:4" x14ac:dyDescent="0.25">
      <c r="A13120" t="s">
        <v>564</v>
      </c>
      <c r="B13120" t="s">
        <v>2376</v>
      </c>
      <c r="C13120" t="s">
        <v>1046</v>
      </c>
      <c r="D13120">
        <v>0</v>
      </c>
    </row>
    <row r="13121" spans="1:4" x14ac:dyDescent="0.25">
      <c r="A13121" t="s">
        <v>564</v>
      </c>
      <c r="B13121" t="s">
        <v>2376</v>
      </c>
      <c r="C13121" t="s">
        <v>9</v>
      </c>
      <c r="D13121">
        <v>0</v>
      </c>
    </row>
    <row r="13122" spans="1:4" x14ac:dyDescent="0.25">
      <c r="A13122" t="s">
        <v>564</v>
      </c>
      <c r="B13122" t="s">
        <v>2376</v>
      </c>
      <c r="C13122" t="s">
        <v>4733</v>
      </c>
      <c r="D13122">
        <v>0</v>
      </c>
    </row>
    <row r="13123" spans="1:4" x14ac:dyDescent="0.25">
      <c r="A13123" t="s">
        <v>564</v>
      </c>
      <c r="B13123" t="s">
        <v>2376</v>
      </c>
      <c r="C13123" t="s">
        <v>4734</v>
      </c>
      <c r="D13123">
        <v>0</v>
      </c>
    </row>
    <row r="13124" spans="1:4" x14ac:dyDescent="0.25">
      <c r="A13124" t="s">
        <v>564</v>
      </c>
      <c r="B13124" t="s">
        <v>2376</v>
      </c>
      <c r="C13124" t="s">
        <v>4735</v>
      </c>
      <c r="D13124">
        <v>0</v>
      </c>
    </row>
    <row r="13125" spans="1:4" x14ac:dyDescent="0.25">
      <c r="A13125" t="s">
        <v>564</v>
      </c>
      <c r="B13125" t="s">
        <v>2376</v>
      </c>
      <c r="C13125" t="s">
        <v>1081</v>
      </c>
      <c r="D13125" t="s">
        <v>3111</v>
      </c>
    </row>
    <row r="13126" spans="1:4" x14ac:dyDescent="0.25">
      <c r="A13126" t="s">
        <v>564</v>
      </c>
      <c r="B13126" t="s">
        <v>2377</v>
      </c>
      <c r="C13126" t="s">
        <v>4725</v>
      </c>
      <c r="D13126">
        <v>875</v>
      </c>
    </row>
    <row r="13127" spans="1:4" x14ac:dyDescent="0.25">
      <c r="A13127" t="s">
        <v>564</v>
      </c>
      <c r="B13127" t="s">
        <v>2377</v>
      </c>
      <c r="C13127" t="s">
        <v>1083</v>
      </c>
      <c r="D13127" t="b">
        <v>0</v>
      </c>
    </row>
    <row r="13128" spans="1:4" x14ac:dyDescent="0.25">
      <c r="A13128" t="s">
        <v>564</v>
      </c>
      <c r="B13128" t="s">
        <v>2377</v>
      </c>
      <c r="C13128" t="s">
        <v>4726</v>
      </c>
      <c r="D13128" t="b">
        <v>0</v>
      </c>
    </row>
    <row r="13129" spans="1:4" x14ac:dyDescent="0.25">
      <c r="A13129" t="s">
        <v>564</v>
      </c>
      <c r="B13129" t="s">
        <v>2377</v>
      </c>
      <c r="C13129" t="s">
        <v>4727</v>
      </c>
      <c r="D13129" t="b">
        <v>0</v>
      </c>
    </row>
    <row r="13130" spans="1:4" x14ac:dyDescent="0.25">
      <c r="A13130" t="s">
        <v>564</v>
      </c>
      <c r="B13130" t="s">
        <v>2377</v>
      </c>
      <c r="C13130" t="s">
        <v>4728</v>
      </c>
      <c r="D13130" t="b">
        <v>0</v>
      </c>
    </row>
    <row r="13131" spans="1:4" x14ac:dyDescent="0.25">
      <c r="A13131" t="s">
        <v>564</v>
      </c>
      <c r="B13131" t="s">
        <v>2377</v>
      </c>
      <c r="C13131" t="s">
        <v>2454</v>
      </c>
      <c r="D13131" t="b">
        <v>0</v>
      </c>
    </row>
    <row r="13132" spans="1:4" x14ac:dyDescent="0.25">
      <c r="A13132" t="s">
        <v>564</v>
      </c>
      <c r="B13132" t="s">
        <v>2377</v>
      </c>
      <c r="C13132" t="s">
        <v>4729</v>
      </c>
      <c r="D13132">
        <v>0</v>
      </c>
    </row>
    <row r="13133" spans="1:4" x14ac:dyDescent="0.25">
      <c r="A13133" t="s">
        <v>564</v>
      </c>
      <c r="B13133" t="s">
        <v>2377</v>
      </c>
      <c r="C13133" t="s">
        <v>4730</v>
      </c>
      <c r="D13133">
        <v>0</v>
      </c>
    </row>
    <row r="13134" spans="1:4" x14ac:dyDescent="0.25">
      <c r="A13134" t="s">
        <v>564</v>
      </c>
      <c r="B13134" t="s">
        <v>2377</v>
      </c>
      <c r="C13134" t="s">
        <v>4731</v>
      </c>
      <c r="D13134">
        <v>0</v>
      </c>
    </row>
    <row r="13135" spans="1:4" x14ac:dyDescent="0.25">
      <c r="A13135" t="s">
        <v>564</v>
      </c>
      <c r="B13135" t="s">
        <v>2377</v>
      </c>
      <c r="C13135" t="s">
        <v>1046</v>
      </c>
      <c r="D13135">
        <v>0</v>
      </c>
    </row>
    <row r="13136" spans="1:4" x14ac:dyDescent="0.25">
      <c r="A13136" t="s">
        <v>564</v>
      </c>
      <c r="B13136" t="s">
        <v>2377</v>
      </c>
      <c r="C13136" t="s">
        <v>9</v>
      </c>
      <c r="D13136">
        <v>0</v>
      </c>
    </row>
    <row r="13137" spans="1:4" x14ac:dyDescent="0.25">
      <c r="A13137" t="s">
        <v>564</v>
      </c>
      <c r="B13137" t="s">
        <v>2377</v>
      </c>
      <c r="C13137" t="s">
        <v>4733</v>
      </c>
      <c r="D13137">
        <v>0</v>
      </c>
    </row>
    <row r="13138" spans="1:4" x14ac:dyDescent="0.25">
      <c r="A13138" t="s">
        <v>564</v>
      </c>
      <c r="B13138" t="s">
        <v>2377</v>
      </c>
      <c r="C13138" t="s">
        <v>4734</v>
      </c>
      <c r="D13138">
        <v>0</v>
      </c>
    </row>
    <row r="13139" spans="1:4" x14ac:dyDescent="0.25">
      <c r="A13139" t="s">
        <v>564</v>
      </c>
      <c r="B13139" t="s">
        <v>2377</v>
      </c>
      <c r="C13139" t="s">
        <v>4735</v>
      </c>
      <c r="D13139">
        <v>0</v>
      </c>
    </row>
    <row r="13140" spans="1:4" x14ac:dyDescent="0.25">
      <c r="A13140" t="s">
        <v>564</v>
      </c>
      <c r="B13140" t="s">
        <v>2377</v>
      </c>
      <c r="C13140" t="s">
        <v>1081</v>
      </c>
      <c r="D13140" t="s">
        <v>3111</v>
      </c>
    </row>
    <row r="13141" spans="1:4" x14ac:dyDescent="0.25">
      <c r="A13141" t="s">
        <v>564</v>
      </c>
      <c r="B13141" t="s">
        <v>2378</v>
      </c>
      <c r="C13141" t="s">
        <v>4725</v>
      </c>
      <c r="D13141">
        <v>876</v>
      </c>
    </row>
    <row r="13142" spans="1:4" x14ac:dyDescent="0.25">
      <c r="A13142" t="s">
        <v>564</v>
      </c>
      <c r="B13142" t="s">
        <v>2378</v>
      </c>
      <c r="C13142" t="s">
        <v>1083</v>
      </c>
      <c r="D13142" t="b">
        <v>0</v>
      </c>
    </row>
    <row r="13143" spans="1:4" x14ac:dyDescent="0.25">
      <c r="A13143" t="s">
        <v>564</v>
      </c>
      <c r="B13143" t="s">
        <v>2378</v>
      </c>
      <c r="C13143" t="s">
        <v>4726</v>
      </c>
      <c r="D13143" t="b">
        <v>0</v>
      </c>
    </row>
    <row r="13144" spans="1:4" x14ac:dyDescent="0.25">
      <c r="A13144" t="s">
        <v>564</v>
      </c>
      <c r="B13144" t="s">
        <v>2378</v>
      </c>
      <c r="C13144" t="s">
        <v>4727</v>
      </c>
      <c r="D13144" t="b">
        <v>0</v>
      </c>
    </row>
    <row r="13145" spans="1:4" x14ac:dyDescent="0.25">
      <c r="A13145" t="s">
        <v>564</v>
      </c>
      <c r="B13145" t="s">
        <v>2378</v>
      </c>
      <c r="C13145" t="s">
        <v>4728</v>
      </c>
      <c r="D13145" t="b">
        <v>0</v>
      </c>
    </row>
    <row r="13146" spans="1:4" x14ac:dyDescent="0.25">
      <c r="A13146" t="s">
        <v>564</v>
      </c>
      <c r="B13146" t="s">
        <v>2378</v>
      </c>
      <c r="C13146" t="s">
        <v>2454</v>
      </c>
      <c r="D13146" t="b">
        <v>0</v>
      </c>
    </row>
    <row r="13147" spans="1:4" x14ac:dyDescent="0.25">
      <c r="A13147" t="s">
        <v>564</v>
      </c>
      <c r="B13147" t="s">
        <v>2378</v>
      </c>
      <c r="C13147" t="s">
        <v>4729</v>
      </c>
      <c r="D13147">
        <v>0</v>
      </c>
    </row>
    <row r="13148" spans="1:4" x14ac:dyDescent="0.25">
      <c r="A13148" t="s">
        <v>564</v>
      </c>
      <c r="B13148" t="s">
        <v>2378</v>
      </c>
      <c r="C13148" t="s">
        <v>4730</v>
      </c>
      <c r="D13148">
        <v>0</v>
      </c>
    </row>
    <row r="13149" spans="1:4" x14ac:dyDescent="0.25">
      <c r="A13149" t="s">
        <v>564</v>
      </c>
      <c r="B13149" t="s">
        <v>2378</v>
      </c>
      <c r="C13149" t="s">
        <v>4731</v>
      </c>
      <c r="D13149">
        <v>0</v>
      </c>
    </row>
    <row r="13150" spans="1:4" x14ac:dyDescent="0.25">
      <c r="A13150" t="s">
        <v>564</v>
      </c>
      <c r="B13150" t="s">
        <v>2378</v>
      </c>
      <c r="C13150" t="s">
        <v>1046</v>
      </c>
      <c r="D13150">
        <v>0</v>
      </c>
    </row>
    <row r="13151" spans="1:4" x14ac:dyDescent="0.25">
      <c r="A13151" t="s">
        <v>564</v>
      </c>
      <c r="B13151" t="s">
        <v>2378</v>
      </c>
      <c r="C13151" t="s">
        <v>9</v>
      </c>
      <c r="D13151">
        <v>0</v>
      </c>
    </row>
    <row r="13152" spans="1:4" x14ac:dyDescent="0.25">
      <c r="A13152" t="s">
        <v>564</v>
      </c>
      <c r="B13152" t="s">
        <v>2378</v>
      </c>
      <c r="C13152" t="s">
        <v>4733</v>
      </c>
      <c r="D13152">
        <v>0</v>
      </c>
    </row>
    <row r="13153" spans="1:4" x14ac:dyDescent="0.25">
      <c r="A13153" t="s">
        <v>564</v>
      </c>
      <c r="B13153" t="s">
        <v>2378</v>
      </c>
      <c r="C13153" t="s">
        <v>4734</v>
      </c>
      <c r="D13153">
        <v>0</v>
      </c>
    </row>
    <row r="13154" spans="1:4" x14ac:dyDescent="0.25">
      <c r="A13154" t="s">
        <v>564</v>
      </c>
      <c r="B13154" t="s">
        <v>2378</v>
      </c>
      <c r="C13154" t="s">
        <v>4735</v>
      </c>
      <c r="D13154">
        <v>0</v>
      </c>
    </row>
    <row r="13155" spans="1:4" x14ac:dyDescent="0.25">
      <c r="A13155" t="s">
        <v>564</v>
      </c>
      <c r="B13155" t="s">
        <v>2378</v>
      </c>
      <c r="C13155" t="s">
        <v>1081</v>
      </c>
      <c r="D13155" t="s">
        <v>3111</v>
      </c>
    </row>
    <row r="13156" spans="1:4" x14ac:dyDescent="0.25">
      <c r="A13156" t="s">
        <v>564</v>
      </c>
      <c r="B13156" t="s">
        <v>2379</v>
      </c>
      <c r="C13156" t="s">
        <v>4725</v>
      </c>
      <c r="D13156">
        <v>877</v>
      </c>
    </row>
    <row r="13157" spans="1:4" x14ac:dyDescent="0.25">
      <c r="A13157" t="s">
        <v>564</v>
      </c>
      <c r="B13157" t="s">
        <v>2379</v>
      </c>
      <c r="C13157" t="s">
        <v>1083</v>
      </c>
      <c r="D13157" t="b">
        <v>0</v>
      </c>
    </row>
    <row r="13158" spans="1:4" x14ac:dyDescent="0.25">
      <c r="A13158" t="s">
        <v>564</v>
      </c>
      <c r="B13158" t="s">
        <v>2379</v>
      </c>
      <c r="C13158" t="s">
        <v>4726</v>
      </c>
      <c r="D13158" t="b">
        <v>0</v>
      </c>
    </row>
    <row r="13159" spans="1:4" x14ac:dyDescent="0.25">
      <c r="A13159" t="s">
        <v>564</v>
      </c>
      <c r="B13159" t="s">
        <v>2379</v>
      </c>
      <c r="C13159" t="s">
        <v>4727</v>
      </c>
      <c r="D13159" t="b">
        <v>0</v>
      </c>
    </row>
    <row r="13160" spans="1:4" x14ac:dyDescent="0.25">
      <c r="A13160" t="s">
        <v>564</v>
      </c>
      <c r="B13160" t="s">
        <v>2379</v>
      </c>
      <c r="C13160" t="s">
        <v>4728</v>
      </c>
      <c r="D13160" t="b">
        <v>0</v>
      </c>
    </row>
    <row r="13161" spans="1:4" x14ac:dyDescent="0.25">
      <c r="A13161" t="s">
        <v>564</v>
      </c>
      <c r="B13161" t="s">
        <v>2379</v>
      </c>
      <c r="C13161" t="s">
        <v>2454</v>
      </c>
      <c r="D13161" t="b">
        <v>0</v>
      </c>
    </row>
    <row r="13162" spans="1:4" x14ac:dyDescent="0.25">
      <c r="A13162" t="s">
        <v>564</v>
      </c>
      <c r="B13162" t="s">
        <v>2379</v>
      </c>
      <c r="C13162" t="s">
        <v>4729</v>
      </c>
      <c r="D13162">
        <v>0</v>
      </c>
    </row>
    <row r="13163" spans="1:4" x14ac:dyDescent="0.25">
      <c r="A13163" t="s">
        <v>564</v>
      </c>
      <c r="B13163" t="s">
        <v>2379</v>
      </c>
      <c r="C13163" t="s">
        <v>4730</v>
      </c>
      <c r="D13163">
        <v>0</v>
      </c>
    </row>
    <row r="13164" spans="1:4" x14ac:dyDescent="0.25">
      <c r="A13164" t="s">
        <v>564</v>
      </c>
      <c r="B13164" t="s">
        <v>2379</v>
      </c>
      <c r="C13164" t="s">
        <v>4731</v>
      </c>
      <c r="D13164">
        <v>0</v>
      </c>
    </row>
    <row r="13165" spans="1:4" x14ac:dyDescent="0.25">
      <c r="A13165" t="s">
        <v>564</v>
      </c>
      <c r="B13165" t="s">
        <v>2379</v>
      </c>
      <c r="C13165" t="s">
        <v>1046</v>
      </c>
      <c r="D13165">
        <v>0</v>
      </c>
    </row>
    <row r="13166" spans="1:4" x14ac:dyDescent="0.25">
      <c r="A13166" t="s">
        <v>564</v>
      </c>
      <c r="B13166" t="s">
        <v>2379</v>
      </c>
      <c r="C13166" t="s">
        <v>9</v>
      </c>
      <c r="D13166">
        <v>0</v>
      </c>
    </row>
    <row r="13167" spans="1:4" x14ac:dyDescent="0.25">
      <c r="A13167" t="s">
        <v>564</v>
      </c>
      <c r="B13167" t="s">
        <v>2379</v>
      </c>
      <c r="C13167" t="s">
        <v>4733</v>
      </c>
      <c r="D13167">
        <v>0</v>
      </c>
    </row>
    <row r="13168" spans="1:4" x14ac:dyDescent="0.25">
      <c r="A13168" t="s">
        <v>564</v>
      </c>
      <c r="B13168" t="s">
        <v>2379</v>
      </c>
      <c r="C13168" t="s">
        <v>4734</v>
      </c>
      <c r="D13168">
        <v>0</v>
      </c>
    </row>
    <row r="13169" spans="1:4" x14ac:dyDescent="0.25">
      <c r="A13169" t="s">
        <v>564</v>
      </c>
      <c r="B13169" t="s">
        <v>2379</v>
      </c>
      <c r="C13169" t="s">
        <v>4735</v>
      </c>
      <c r="D13169">
        <v>0</v>
      </c>
    </row>
    <row r="13170" spans="1:4" x14ac:dyDescent="0.25">
      <c r="A13170" t="s">
        <v>564</v>
      </c>
      <c r="B13170" t="s">
        <v>2379</v>
      </c>
      <c r="C13170" t="s">
        <v>1081</v>
      </c>
      <c r="D13170" t="s">
        <v>3111</v>
      </c>
    </row>
    <row r="13171" spans="1:4" x14ac:dyDescent="0.25">
      <c r="A13171" t="s">
        <v>564</v>
      </c>
      <c r="B13171" t="s">
        <v>2380</v>
      </c>
      <c r="C13171" t="s">
        <v>4725</v>
      </c>
      <c r="D13171">
        <v>878</v>
      </c>
    </row>
    <row r="13172" spans="1:4" x14ac:dyDescent="0.25">
      <c r="A13172" t="s">
        <v>564</v>
      </c>
      <c r="B13172" t="s">
        <v>2380</v>
      </c>
      <c r="C13172" t="s">
        <v>1083</v>
      </c>
      <c r="D13172" t="b">
        <v>0</v>
      </c>
    </row>
    <row r="13173" spans="1:4" x14ac:dyDescent="0.25">
      <c r="A13173" t="s">
        <v>564</v>
      </c>
      <c r="B13173" t="s">
        <v>2380</v>
      </c>
      <c r="C13173" t="s">
        <v>4726</v>
      </c>
      <c r="D13173" t="b">
        <v>0</v>
      </c>
    </row>
    <row r="13174" spans="1:4" x14ac:dyDescent="0.25">
      <c r="A13174" t="s">
        <v>564</v>
      </c>
      <c r="B13174" t="s">
        <v>2380</v>
      </c>
      <c r="C13174" t="s">
        <v>4727</v>
      </c>
      <c r="D13174" t="b">
        <v>0</v>
      </c>
    </row>
    <row r="13175" spans="1:4" x14ac:dyDescent="0.25">
      <c r="A13175" t="s">
        <v>564</v>
      </c>
      <c r="B13175" t="s">
        <v>2380</v>
      </c>
      <c r="C13175" t="s">
        <v>4728</v>
      </c>
      <c r="D13175" t="b">
        <v>0</v>
      </c>
    </row>
    <row r="13176" spans="1:4" x14ac:dyDescent="0.25">
      <c r="A13176" t="s">
        <v>564</v>
      </c>
      <c r="B13176" t="s">
        <v>2380</v>
      </c>
      <c r="C13176" t="s">
        <v>2454</v>
      </c>
      <c r="D13176" t="b">
        <v>0</v>
      </c>
    </row>
    <row r="13177" spans="1:4" x14ac:dyDescent="0.25">
      <c r="A13177" t="s">
        <v>564</v>
      </c>
      <c r="B13177" t="s">
        <v>2380</v>
      </c>
      <c r="C13177" t="s">
        <v>4729</v>
      </c>
      <c r="D13177">
        <v>0</v>
      </c>
    </row>
    <row r="13178" spans="1:4" x14ac:dyDescent="0.25">
      <c r="A13178" t="s">
        <v>564</v>
      </c>
      <c r="B13178" t="s">
        <v>2380</v>
      </c>
      <c r="C13178" t="s">
        <v>4730</v>
      </c>
      <c r="D13178">
        <v>0</v>
      </c>
    </row>
    <row r="13179" spans="1:4" x14ac:dyDescent="0.25">
      <c r="A13179" t="s">
        <v>564</v>
      </c>
      <c r="B13179" t="s">
        <v>2380</v>
      </c>
      <c r="C13179" t="s">
        <v>4731</v>
      </c>
      <c r="D13179">
        <v>0</v>
      </c>
    </row>
    <row r="13180" spans="1:4" x14ac:dyDescent="0.25">
      <c r="A13180" t="s">
        <v>564</v>
      </c>
      <c r="B13180" t="s">
        <v>2380</v>
      </c>
      <c r="C13180" t="s">
        <v>1046</v>
      </c>
      <c r="D13180">
        <v>0</v>
      </c>
    </row>
    <row r="13181" spans="1:4" x14ac:dyDescent="0.25">
      <c r="A13181" t="s">
        <v>564</v>
      </c>
      <c r="B13181" t="s">
        <v>2380</v>
      </c>
      <c r="C13181" t="s">
        <v>9</v>
      </c>
      <c r="D13181">
        <v>0</v>
      </c>
    </row>
    <row r="13182" spans="1:4" x14ac:dyDescent="0.25">
      <c r="A13182" t="s">
        <v>564</v>
      </c>
      <c r="B13182" t="s">
        <v>2380</v>
      </c>
      <c r="C13182" t="s">
        <v>4733</v>
      </c>
      <c r="D13182">
        <v>0</v>
      </c>
    </row>
    <row r="13183" spans="1:4" x14ac:dyDescent="0.25">
      <c r="A13183" t="s">
        <v>564</v>
      </c>
      <c r="B13183" t="s">
        <v>2380</v>
      </c>
      <c r="C13183" t="s">
        <v>4734</v>
      </c>
      <c r="D13183">
        <v>0</v>
      </c>
    </row>
    <row r="13184" spans="1:4" x14ac:dyDescent="0.25">
      <c r="A13184" t="s">
        <v>564</v>
      </c>
      <c r="B13184" t="s">
        <v>2380</v>
      </c>
      <c r="C13184" t="s">
        <v>4735</v>
      </c>
      <c r="D13184">
        <v>0</v>
      </c>
    </row>
    <row r="13185" spans="1:4" x14ac:dyDescent="0.25">
      <c r="A13185" t="s">
        <v>564</v>
      </c>
      <c r="B13185" t="s">
        <v>2380</v>
      </c>
      <c r="C13185" t="s">
        <v>1081</v>
      </c>
      <c r="D13185" t="s">
        <v>3111</v>
      </c>
    </row>
    <row r="13186" spans="1:4" x14ac:dyDescent="0.25">
      <c r="A13186" t="s">
        <v>564</v>
      </c>
      <c r="B13186" t="s">
        <v>2381</v>
      </c>
      <c r="C13186" t="s">
        <v>4725</v>
      </c>
      <c r="D13186">
        <v>879</v>
      </c>
    </row>
    <row r="13187" spans="1:4" x14ac:dyDescent="0.25">
      <c r="A13187" t="s">
        <v>564</v>
      </c>
      <c r="B13187" t="s">
        <v>2381</v>
      </c>
      <c r="C13187" t="s">
        <v>1083</v>
      </c>
      <c r="D13187" t="b">
        <v>0</v>
      </c>
    </row>
    <row r="13188" spans="1:4" x14ac:dyDescent="0.25">
      <c r="A13188" t="s">
        <v>564</v>
      </c>
      <c r="B13188" t="s">
        <v>2381</v>
      </c>
      <c r="C13188" t="s">
        <v>4726</v>
      </c>
      <c r="D13188" t="b">
        <v>0</v>
      </c>
    </row>
    <row r="13189" spans="1:4" x14ac:dyDescent="0.25">
      <c r="A13189" t="s">
        <v>564</v>
      </c>
      <c r="B13189" t="s">
        <v>2381</v>
      </c>
      <c r="C13189" t="s">
        <v>4727</v>
      </c>
      <c r="D13189" t="b">
        <v>0</v>
      </c>
    </row>
    <row r="13190" spans="1:4" x14ac:dyDescent="0.25">
      <c r="A13190" t="s">
        <v>564</v>
      </c>
      <c r="B13190" t="s">
        <v>2381</v>
      </c>
      <c r="C13190" t="s">
        <v>4728</v>
      </c>
      <c r="D13190" t="b">
        <v>0</v>
      </c>
    </row>
    <row r="13191" spans="1:4" x14ac:dyDescent="0.25">
      <c r="A13191" t="s">
        <v>564</v>
      </c>
      <c r="B13191" t="s">
        <v>2381</v>
      </c>
      <c r="C13191" t="s">
        <v>2454</v>
      </c>
      <c r="D13191" t="b">
        <v>0</v>
      </c>
    </row>
    <row r="13192" spans="1:4" x14ac:dyDescent="0.25">
      <c r="A13192" t="s">
        <v>564</v>
      </c>
      <c r="B13192" t="s">
        <v>2381</v>
      </c>
      <c r="C13192" t="s">
        <v>4729</v>
      </c>
      <c r="D13192">
        <v>0</v>
      </c>
    </row>
    <row r="13193" spans="1:4" x14ac:dyDescent="0.25">
      <c r="A13193" t="s">
        <v>564</v>
      </c>
      <c r="B13193" t="s">
        <v>2381</v>
      </c>
      <c r="C13193" t="s">
        <v>4730</v>
      </c>
      <c r="D13193">
        <v>0</v>
      </c>
    </row>
    <row r="13194" spans="1:4" x14ac:dyDescent="0.25">
      <c r="A13194" t="s">
        <v>564</v>
      </c>
      <c r="B13194" t="s">
        <v>2381</v>
      </c>
      <c r="C13194" t="s">
        <v>4731</v>
      </c>
      <c r="D13194">
        <v>0</v>
      </c>
    </row>
    <row r="13195" spans="1:4" x14ac:dyDescent="0.25">
      <c r="A13195" t="s">
        <v>564</v>
      </c>
      <c r="B13195" t="s">
        <v>2381</v>
      </c>
      <c r="C13195" t="s">
        <v>1046</v>
      </c>
      <c r="D13195">
        <v>0</v>
      </c>
    </row>
    <row r="13196" spans="1:4" x14ac:dyDescent="0.25">
      <c r="A13196" t="s">
        <v>564</v>
      </c>
      <c r="B13196" t="s">
        <v>2381</v>
      </c>
      <c r="C13196" t="s">
        <v>9</v>
      </c>
      <c r="D13196">
        <v>0</v>
      </c>
    </row>
    <row r="13197" spans="1:4" x14ac:dyDescent="0.25">
      <c r="A13197" t="s">
        <v>564</v>
      </c>
      <c r="B13197" t="s">
        <v>2381</v>
      </c>
      <c r="C13197" t="s">
        <v>4733</v>
      </c>
      <c r="D13197">
        <v>0</v>
      </c>
    </row>
    <row r="13198" spans="1:4" x14ac:dyDescent="0.25">
      <c r="A13198" t="s">
        <v>564</v>
      </c>
      <c r="B13198" t="s">
        <v>2381</v>
      </c>
      <c r="C13198" t="s">
        <v>4734</v>
      </c>
      <c r="D13198">
        <v>0</v>
      </c>
    </row>
    <row r="13199" spans="1:4" x14ac:dyDescent="0.25">
      <c r="A13199" t="s">
        <v>564</v>
      </c>
      <c r="B13199" t="s">
        <v>2381</v>
      </c>
      <c r="C13199" t="s">
        <v>4735</v>
      </c>
      <c r="D13199">
        <v>0</v>
      </c>
    </row>
    <row r="13200" spans="1:4" x14ac:dyDescent="0.25">
      <c r="A13200" t="s">
        <v>564</v>
      </c>
      <c r="B13200" t="s">
        <v>2381</v>
      </c>
      <c r="C13200" t="s">
        <v>1081</v>
      </c>
      <c r="D13200" t="s">
        <v>3111</v>
      </c>
    </row>
    <row r="13201" spans="1:4" x14ac:dyDescent="0.25">
      <c r="A13201" t="s">
        <v>564</v>
      </c>
      <c r="B13201" t="s">
        <v>2382</v>
      </c>
      <c r="C13201" t="s">
        <v>4725</v>
      </c>
      <c r="D13201">
        <v>880</v>
      </c>
    </row>
    <row r="13202" spans="1:4" x14ac:dyDescent="0.25">
      <c r="A13202" t="s">
        <v>564</v>
      </c>
      <c r="B13202" t="s">
        <v>2382</v>
      </c>
      <c r="C13202" t="s">
        <v>1083</v>
      </c>
      <c r="D13202" t="b">
        <v>0</v>
      </c>
    </row>
    <row r="13203" spans="1:4" x14ac:dyDescent="0.25">
      <c r="A13203" t="s">
        <v>564</v>
      </c>
      <c r="B13203" t="s">
        <v>2382</v>
      </c>
      <c r="C13203" t="s">
        <v>4726</v>
      </c>
      <c r="D13203" t="b">
        <v>0</v>
      </c>
    </row>
    <row r="13204" spans="1:4" x14ac:dyDescent="0.25">
      <c r="A13204" t="s">
        <v>564</v>
      </c>
      <c r="B13204" t="s">
        <v>2382</v>
      </c>
      <c r="C13204" t="s">
        <v>4727</v>
      </c>
      <c r="D13204" t="b">
        <v>0</v>
      </c>
    </row>
    <row r="13205" spans="1:4" x14ac:dyDescent="0.25">
      <c r="A13205" t="s">
        <v>564</v>
      </c>
      <c r="B13205" t="s">
        <v>2382</v>
      </c>
      <c r="C13205" t="s">
        <v>4728</v>
      </c>
      <c r="D13205" t="b">
        <v>0</v>
      </c>
    </row>
    <row r="13206" spans="1:4" x14ac:dyDescent="0.25">
      <c r="A13206" t="s">
        <v>564</v>
      </c>
      <c r="B13206" t="s">
        <v>2382</v>
      </c>
      <c r="C13206" t="s">
        <v>2454</v>
      </c>
      <c r="D13206" t="b">
        <v>0</v>
      </c>
    </row>
    <row r="13207" spans="1:4" x14ac:dyDescent="0.25">
      <c r="A13207" t="s">
        <v>564</v>
      </c>
      <c r="B13207" t="s">
        <v>2382</v>
      </c>
      <c r="C13207" t="s">
        <v>4729</v>
      </c>
      <c r="D13207">
        <v>0</v>
      </c>
    </row>
    <row r="13208" spans="1:4" x14ac:dyDescent="0.25">
      <c r="A13208" t="s">
        <v>564</v>
      </c>
      <c r="B13208" t="s">
        <v>2382</v>
      </c>
      <c r="C13208" t="s">
        <v>4730</v>
      </c>
      <c r="D13208">
        <v>0</v>
      </c>
    </row>
    <row r="13209" spans="1:4" x14ac:dyDescent="0.25">
      <c r="A13209" t="s">
        <v>564</v>
      </c>
      <c r="B13209" t="s">
        <v>2382</v>
      </c>
      <c r="C13209" t="s">
        <v>4731</v>
      </c>
      <c r="D13209">
        <v>0</v>
      </c>
    </row>
    <row r="13210" spans="1:4" x14ac:dyDescent="0.25">
      <c r="A13210" t="s">
        <v>564</v>
      </c>
      <c r="B13210" t="s">
        <v>2382</v>
      </c>
      <c r="C13210" t="s">
        <v>1046</v>
      </c>
      <c r="D13210">
        <v>0</v>
      </c>
    </row>
    <row r="13211" spans="1:4" x14ac:dyDescent="0.25">
      <c r="A13211" t="s">
        <v>564</v>
      </c>
      <c r="B13211" t="s">
        <v>2382</v>
      </c>
      <c r="C13211" t="s">
        <v>9</v>
      </c>
      <c r="D13211">
        <v>0</v>
      </c>
    </row>
    <row r="13212" spans="1:4" x14ac:dyDescent="0.25">
      <c r="A13212" t="s">
        <v>564</v>
      </c>
      <c r="B13212" t="s">
        <v>2382</v>
      </c>
      <c r="C13212" t="s">
        <v>4733</v>
      </c>
      <c r="D13212">
        <v>0</v>
      </c>
    </row>
    <row r="13213" spans="1:4" x14ac:dyDescent="0.25">
      <c r="A13213" t="s">
        <v>564</v>
      </c>
      <c r="B13213" t="s">
        <v>2382</v>
      </c>
      <c r="C13213" t="s">
        <v>4734</v>
      </c>
      <c r="D13213">
        <v>0</v>
      </c>
    </row>
    <row r="13214" spans="1:4" x14ac:dyDescent="0.25">
      <c r="A13214" t="s">
        <v>564</v>
      </c>
      <c r="B13214" t="s">
        <v>2382</v>
      </c>
      <c r="C13214" t="s">
        <v>4735</v>
      </c>
      <c r="D13214">
        <v>0</v>
      </c>
    </row>
    <row r="13215" spans="1:4" x14ac:dyDescent="0.25">
      <c r="A13215" t="s">
        <v>564</v>
      </c>
      <c r="B13215" t="s">
        <v>2382</v>
      </c>
      <c r="C13215" t="s">
        <v>1081</v>
      </c>
      <c r="D13215" t="s">
        <v>3111</v>
      </c>
    </row>
    <row r="13216" spans="1:4" x14ac:dyDescent="0.25">
      <c r="A13216" t="s">
        <v>564</v>
      </c>
      <c r="B13216" t="s">
        <v>2383</v>
      </c>
      <c r="C13216" t="s">
        <v>4725</v>
      </c>
      <c r="D13216">
        <v>881</v>
      </c>
    </row>
    <row r="13217" spans="1:4" x14ac:dyDescent="0.25">
      <c r="A13217" t="s">
        <v>564</v>
      </c>
      <c r="B13217" t="s">
        <v>2383</v>
      </c>
      <c r="C13217" t="s">
        <v>1083</v>
      </c>
      <c r="D13217" t="b">
        <v>0</v>
      </c>
    </row>
    <row r="13218" spans="1:4" x14ac:dyDescent="0.25">
      <c r="A13218" t="s">
        <v>564</v>
      </c>
      <c r="B13218" t="s">
        <v>2383</v>
      </c>
      <c r="C13218" t="s">
        <v>4726</v>
      </c>
      <c r="D13218" t="b">
        <v>0</v>
      </c>
    </row>
    <row r="13219" spans="1:4" x14ac:dyDescent="0.25">
      <c r="A13219" t="s">
        <v>564</v>
      </c>
      <c r="B13219" t="s">
        <v>2383</v>
      </c>
      <c r="C13219" t="s">
        <v>4727</v>
      </c>
      <c r="D13219" t="b">
        <v>0</v>
      </c>
    </row>
    <row r="13220" spans="1:4" x14ac:dyDescent="0.25">
      <c r="A13220" t="s">
        <v>564</v>
      </c>
      <c r="B13220" t="s">
        <v>2383</v>
      </c>
      <c r="C13220" t="s">
        <v>4728</v>
      </c>
      <c r="D13220" t="b">
        <v>0</v>
      </c>
    </row>
    <row r="13221" spans="1:4" x14ac:dyDescent="0.25">
      <c r="A13221" t="s">
        <v>564</v>
      </c>
      <c r="B13221" t="s">
        <v>2383</v>
      </c>
      <c r="C13221" t="s">
        <v>2454</v>
      </c>
      <c r="D13221" t="b">
        <v>0</v>
      </c>
    </row>
    <row r="13222" spans="1:4" x14ac:dyDescent="0.25">
      <c r="A13222" t="s">
        <v>564</v>
      </c>
      <c r="B13222" t="s">
        <v>2383</v>
      </c>
      <c r="C13222" t="s">
        <v>4729</v>
      </c>
      <c r="D13222">
        <v>0</v>
      </c>
    </row>
    <row r="13223" spans="1:4" x14ac:dyDescent="0.25">
      <c r="A13223" t="s">
        <v>564</v>
      </c>
      <c r="B13223" t="s">
        <v>2383</v>
      </c>
      <c r="C13223" t="s">
        <v>4730</v>
      </c>
      <c r="D13223">
        <v>0</v>
      </c>
    </row>
    <row r="13224" spans="1:4" x14ac:dyDescent="0.25">
      <c r="A13224" t="s">
        <v>564</v>
      </c>
      <c r="B13224" t="s">
        <v>2383</v>
      </c>
      <c r="C13224" t="s">
        <v>4731</v>
      </c>
      <c r="D13224">
        <v>0</v>
      </c>
    </row>
    <row r="13225" spans="1:4" x14ac:dyDescent="0.25">
      <c r="A13225" t="s">
        <v>564</v>
      </c>
      <c r="B13225" t="s">
        <v>2383</v>
      </c>
      <c r="C13225" t="s">
        <v>1046</v>
      </c>
      <c r="D13225">
        <v>0</v>
      </c>
    </row>
    <row r="13226" spans="1:4" x14ac:dyDescent="0.25">
      <c r="A13226" t="s">
        <v>564</v>
      </c>
      <c r="B13226" t="s">
        <v>2383</v>
      </c>
      <c r="C13226" t="s">
        <v>9</v>
      </c>
      <c r="D13226">
        <v>0</v>
      </c>
    </row>
    <row r="13227" spans="1:4" x14ac:dyDescent="0.25">
      <c r="A13227" t="s">
        <v>564</v>
      </c>
      <c r="B13227" t="s">
        <v>2383</v>
      </c>
      <c r="C13227" t="s">
        <v>4733</v>
      </c>
      <c r="D13227">
        <v>0</v>
      </c>
    </row>
    <row r="13228" spans="1:4" x14ac:dyDescent="0.25">
      <c r="A13228" t="s">
        <v>564</v>
      </c>
      <c r="B13228" t="s">
        <v>2383</v>
      </c>
      <c r="C13228" t="s">
        <v>4734</v>
      </c>
      <c r="D13228">
        <v>0</v>
      </c>
    </row>
    <row r="13229" spans="1:4" x14ac:dyDescent="0.25">
      <c r="A13229" t="s">
        <v>564</v>
      </c>
      <c r="B13229" t="s">
        <v>2383</v>
      </c>
      <c r="C13229" t="s">
        <v>4735</v>
      </c>
      <c r="D13229">
        <v>0</v>
      </c>
    </row>
    <row r="13230" spans="1:4" x14ac:dyDescent="0.25">
      <c r="A13230" t="s">
        <v>564</v>
      </c>
      <c r="B13230" t="s">
        <v>2383</v>
      </c>
      <c r="C13230" t="s">
        <v>1081</v>
      </c>
      <c r="D13230" t="s">
        <v>3111</v>
      </c>
    </row>
    <row r="13231" spans="1:4" x14ac:dyDescent="0.25">
      <c r="A13231" t="s">
        <v>564</v>
      </c>
      <c r="B13231" t="s">
        <v>2384</v>
      </c>
      <c r="C13231" t="s">
        <v>4725</v>
      </c>
      <c r="D13231">
        <v>882</v>
      </c>
    </row>
    <row r="13232" spans="1:4" x14ac:dyDescent="0.25">
      <c r="A13232" t="s">
        <v>564</v>
      </c>
      <c r="B13232" t="s">
        <v>2384</v>
      </c>
      <c r="C13232" t="s">
        <v>1083</v>
      </c>
      <c r="D13232" t="b">
        <v>0</v>
      </c>
    </row>
    <row r="13233" spans="1:4" x14ac:dyDescent="0.25">
      <c r="A13233" t="s">
        <v>564</v>
      </c>
      <c r="B13233" t="s">
        <v>2384</v>
      </c>
      <c r="C13233" t="s">
        <v>4726</v>
      </c>
      <c r="D13233" t="b">
        <v>0</v>
      </c>
    </row>
    <row r="13234" spans="1:4" x14ac:dyDescent="0.25">
      <c r="A13234" t="s">
        <v>564</v>
      </c>
      <c r="B13234" t="s">
        <v>2384</v>
      </c>
      <c r="C13234" t="s">
        <v>4727</v>
      </c>
      <c r="D13234" t="b">
        <v>0</v>
      </c>
    </row>
    <row r="13235" spans="1:4" x14ac:dyDescent="0.25">
      <c r="A13235" t="s">
        <v>564</v>
      </c>
      <c r="B13235" t="s">
        <v>2384</v>
      </c>
      <c r="C13235" t="s">
        <v>4728</v>
      </c>
      <c r="D13235" t="b">
        <v>0</v>
      </c>
    </row>
    <row r="13236" spans="1:4" x14ac:dyDescent="0.25">
      <c r="A13236" t="s">
        <v>564</v>
      </c>
      <c r="B13236" t="s">
        <v>2384</v>
      </c>
      <c r="C13236" t="s">
        <v>2454</v>
      </c>
      <c r="D13236" t="b">
        <v>0</v>
      </c>
    </row>
    <row r="13237" spans="1:4" x14ac:dyDescent="0.25">
      <c r="A13237" t="s">
        <v>564</v>
      </c>
      <c r="B13237" t="s">
        <v>2384</v>
      </c>
      <c r="C13237" t="s">
        <v>4729</v>
      </c>
      <c r="D13237">
        <v>0</v>
      </c>
    </row>
    <row r="13238" spans="1:4" x14ac:dyDescent="0.25">
      <c r="A13238" t="s">
        <v>564</v>
      </c>
      <c r="B13238" t="s">
        <v>2384</v>
      </c>
      <c r="C13238" t="s">
        <v>4730</v>
      </c>
      <c r="D13238">
        <v>0</v>
      </c>
    </row>
    <row r="13239" spans="1:4" x14ac:dyDescent="0.25">
      <c r="A13239" t="s">
        <v>564</v>
      </c>
      <c r="B13239" t="s">
        <v>2384</v>
      </c>
      <c r="C13239" t="s">
        <v>4731</v>
      </c>
      <c r="D13239">
        <v>0</v>
      </c>
    </row>
    <row r="13240" spans="1:4" x14ac:dyDescent="0.25">
      <c r="A13240" t="s">
        <v>564</v>
      </c>
      <c r="B13240" t="s">
        <v>2384</v>
      </c>
      <c r="C13240" t="s">
        <v>1046</v>
      </c>
      <c r="D13240">
        <v>0</v>
      </c>
    </row>
    <row r="13241" spans="1:4" x14ac:dyDescent="0.25">
      <c r="A13241" t="s">
        <v>564</v>
      </c>
      <c r="B13241" t="s">
        <v>2384</v>
      </c>
      <c r="C13241" t="s">
        <v>9</v>
      </c>
      <c r="D13241">
        <v>0</v>
      </c>
    </row>
    <row r="13242" spans="1:4" x14ac:dyDescent="0.25">
      <c r="A13242" t="s">
        <v>564</v>
      </c>
      <c r="B13242" t="s">
        <v>2384</v>
      </c>
      <c r="C13242" t="s">
        <v>4733</v>
      </c>
      <c r="D13242">
        <v>0</v>
      </c>
    </row>
    <row r="13243" spans="1:4" x14ac:dyDescent="0.25">
      <c r="A13243" t="s">
        <v>564</v>
      </c>
      <c r="B13243" t="s">
        <v>2384</v>
      </c>
      <c r="C13243" t="s">
        <v>4734</v>
      </c>
      <c r="D13243">
        <v>0</v>
      </c>
    </row>
    <row r="13244" spans="1:4" x14ac:dyDescent="0.25">
      <c r="A13244" t="s">
        <v>564</v>
      </c>
      <c r="B13244" t="s">
        <v>2384</v>
      </c>
      <c r="C13244" t="s">
        <v>4735</v>
      </c>
      <c r="D13244">
        <v>0</v>
      </c>
    </row>
    <row r="13245" spans="1:4" x14ac:dyDescent="0.25">
      <c r="A13245" t="s">
        <v>564</v>
      </c>
      <c r="B13245" t="s">
        <v>2384</v>
      </c>
      <c r="C13245" t="s">
        <v>1081</v>
      </c>
      <c r="D13245" t="s">
        <v>3111</v>
      </c>
    </row>
    <row r="13246" spans="1:4" x14ac:dyDescent="0.25">
      <c r="A13246" t="s">
        <v>564</v>
      </c>
      <c r="B13246" t="s">
        <v>2353</v>
      </c>
      <c r="C13246" t="s">
        <v>4725</v>
      </c>
      <c r="D13246">
        <v>883</v>
      </c>
    </row>
    <row r="13247" spans="1:4" x14ac:dyDescent="0.25">
      <c r="A13247" t="s">
        <v>564</v>
      </c>
      <c r="B13247" t="s">
        <v>2353</v>
      </c>
      <c r="C13247" t="s">
        <v>1083</v>
      </c>
      <c r="D13247" t="b">
        <v>0</v>
      </c>
    </row>
    <row r="13248" spans="1:4" x14ac:dyDescent="0.25">
      <c r="A13248" t="s">
        <v>564</v>
      </c>
      <c r="B13248" t="s">
        <v>2353</v>
      </c>
      <c r="C13248" t="s">
        <v>4726</v>
      </c>
      <c r="D13248" t="b">
        <v>0</v>
      </c>
    </row>
    <row r="13249" spans="1:4" x14ac:dyDescent="0.25">
      <c r="A13249" t="s">
        <v>564</v>
      </c>
      <c r="B13249" t="s">
        <v>2353</v>
      </c>
      <c r="C13249" t="s">
        <v>4727</v>
      </c>
      <c r="D13249" t="b">
        <v>0</v>
      </c>
    </row>
    <row r="13250" spans="1:4" x14ac:dyDescent="0.25">
      <c r="A13250" t="s">
        <v>564</v>
      </c>
      <c r="B13250" t="s">
        <v>2353</v>
      </c>
      <c r="C13250" t="s">
        <v>4728</v>
      </c>
      <c r="D13250" t="b">
        <v>0</v>
      </c>
    </row>
    <row r="13251" spans="1:4" x14ac:dyDescent="0.25">
      <c r="A13251" t="s">
        <v>564</v>
      </c>
      <c r="B13251" t="s">
        <v>2353</v>
      </c>
      <c r="C13251" t="s">
        <v>2454</v>
      </c>
      <c r="D13251" t="b">
        <v>0</v>
      </c>
    </row>
    <row r="13252" spans="1:4" x14ac:dyDescent="0.25">
      <c r="A13252" t="s">
        <v>564</v>
      </c>
      <c r="B13252" t="s">
        <v>2353</v>
      </c>
      <c r="C13252" t="s">
        <v>4729</v>
      </c>
      <c r="D13252">
        <v>0</v>
      </c>
    </row>
    <row r="13253" spans="1:4" x14ac:dyDescent="0.25">
      <c r="A13253" t="s">
        <v>564</v>
      </c>
      <c r="B13253" t="s">
        <v>2353</v>
      </c>
      <c r="C13253" t="s">
        <v>4730</v>
      </c>
      <c r="D13253">
        <v>0</v>
      </c>
    </row>
    <row r="13254" spans="1:4" x14ac:dyDescent="0.25">
      <c r="A13254" t="s">
        <v>564</v>
      </c>
      <c r="B13254" t="s">
        <v>2353</v>
      </c>
      <c r="C13254" t="s">
        <v>4731</v>
      </c>
      <c r="D13254">
        <v>0</v>
      </c>
    </row>
    <row r="13255" spans="1:4" x14ac:dyDescent="0.25">
      <c r="A13255" t="s">
        <v>564</v>
      </c>
      <c r="B13255" t="s">
        <v>2353</v>
      </c>
      <c r="C13255" t="s">
        <v>1046</v>
      </c>
      <c r="D13255">
        <v>0</v>
      </c>
    </row>
    <row r="13256" spans="1:4" x14ac:dyDescent="0.25">
      <c r="A13256" t="s">
        <v>564</v>
      </c>
      <c r="B13256" t="s">
        <v>2353</v>
      </c>
      <c r="C13256" t="s">
        <v>9</v>
      </c>
      <c r="D13256">
        <v>0</v>
      </c>
    </row>
    <row r="13257" spans="1:4" x14ac:dyDescent="0.25">
      <c r="A13257" t="s">
        <v>564</v>
      </c>
      <c r="B13257" t="s">
        <v>2353</v>
      </c>
      <c r="C13257" t="s">
        <v>4733</v>
      </c>
      <c r="D13257">
        <v>0</v>
      </c>
    </row>
    <row r="13258" spans="1:4" x14ac:dyDescent="0.25">
      <c r="A13258" t="s">
        <v>564</v>
      </c>
      <c r="B13258" t="s">
        <v>2353</v>
      </c>
      <c r="C13258" t="s">
        <v>4734</v>
      </c>
      <c r="D13258">
        <v>0</v>
      </c>
    </row>
    <row r="13259" spans="1:4" x14ac:dyDescent="0.25">
      <c r="A13259" t="s">
        <v>564</v>
      </c>
      <c r="B13259" t="s">
        <v>2353</v>
      </c>
      <c r="C13259" t="s">
        <v>4735</v>
      </c>
      <c r="D13259">
        <v>0</v>
      </c>
    </row>
    <row r="13260" spans="1:4" x14ac:dyDescent="0.25">
      <c r="A13260" t="s">
        <v>564</v>
      </c>
      <c r="B13260" t="s">
        <v>2353</v>
      </c>
      <c r="C13260" t="s">
        <v>1081</v>
      </c>
      <c r="D13260" t="s">
        <v>3111</v>
      </c>
    </row>
    <row r="13261" spans="1:4" x14ac:dyDescent="0.25">
      <c r="A13261" t="s">
        <v>564</v>
      </c>
      <c r="B13261" t="s">
        <v>2354</v>
      </c>
      <c r="C13261" t="s">
        <v>4725</v>
      </c>
      <c r="D13261">
        <v>884</v>
      </c>
    </row>
    <row r="13262" spans="1:4" x14ac:dyDescent="0.25">
      <c r="A13262" t="s">
        <v>564</v>
      </c>
      <c r="B13262" t="s">
        <v>2354</v>
      </c>
      <c r="C13262" t="s">
        <v>1083</v>
      </c>
      <c r="D13262" t="b">
        <v>0</v>
      </c>
    </row>
    <row r="13263" spans="1:4" x14ac:dyDescent="0.25">
      <c r="A13263" t="s">
        <v>564</v>
      </c>
      <c r="B13263" t="s">
        <v>2354</v>
      </c>
      <c r="C13263" t="s">
        <v>4726</v>
      </c>
      <c r="D13263" t="b">
        <v>0</v>
      </c>
    </row>
    <row r="13264" spans="1:4" x14ac:dyDescent="0.25">
      <c r="A13264" t="s">
        <v>564</v>
      </c>
      <c r="B13264" t="s">
        <v>2354</v>
      </c>
      <c r="C13264" t="s">
        <v>4727</v>
      </c>
      <c r="D13264" t="b">
        <v>0</v>
      </c>
    </row>
    <row r="13265" spans="1:4" x14ac:dyDescent="0.25">
      <c r="A13265" t="s">
        <v>564</v>
      </c>
      <c r="B13265" t="s">
        <v>2354</v>
      </c>
      <c r="C13265" t="s">
        <v>4728</v>
      </c>
      <c r="D13265" t="b">
        <v>0</v>
      </c>
    </row>
    <row r="13266" spans="1:4" x14ac:dyDescent="0.25">
      <c r="A13266" t="s">
        <v>564</v>
      </c>
      <c r="B13266" t="s">
        <v>2354</v>
      </c>
      <c r="C13266" t="s">
        <v>2454</v>
      </c>
      <c r="D13266" t="b">
        <v>0</v>
      </c>
    </row>
    <row r="13267" spans="1:4" x14ac:dyDescent="0.25">
      <c r="A13267" t="s">
        <v>564</v>
      </c>
      <c r="B13267" t="s">
        <v>2354</v>
      </c>
      <c r="C13267" t="s">
        <v>4729</v>
      </c>
      <c r="D13267">
        <v>0</v>
      </c>
    </row>
    <row r="13268" spans="1:4" x14ac:dyDescent="0.25">
      <c r="A13268" t="s">
        <v>564</v>
      </c>
      <c r="B13268" t="s">
        <v>2354</v>
      </c>
      <c r="C13268" t="s">
        <v>4730</v>
      </c>
      <c r="D13268">
        <v>0</v>
      </c>
    </row>
    <row r="13269" spans="1:4" x14ac:dyDescent="0.25">
      <c r="A13269" t="s">
        <v>564</v>
      </c>
      <c r="B13269" t="s">
        <v>2354</v>
      </c>
      <c r="C13269" t="s">
        <v>4731</v>
      </c>
      <c r="D13269">
        <v>0</v>
      </c>
    </row>
    <row r="13270" spans="1:4" x14ac:dyDescent="0.25">
      <c r="A13270" t="s">
        <v>564</v>
      </c>
      <c r="B13270" t="s">
        <v>2354</v>
      </c>
      <c r="C13270" t="s">
        <v>1046</v>
      </c>
      <c r="D13270">
        <v>0</v>
      </c>
    </row>
    <row r="13271" spans="1:4" x14ac:dyDescent="0.25">
      <c r="A13271" t="s">
        <v>564</v>
      </c>
      <c r="B13271" t="s">
        <v>2354</v>
      </c>
      <c r="C13271" t="s">
        <v>9</v>
      </c>
      <c r="D13271">
        <v>0</v>
      </c>
    </row>
    <row r="13272" spans="1:4" x14ac:dyDescent="0.25">
      <c r="A13272" t="s">
        <v>564</v>
      </c>
      <c r="B13272" t="s">
        <v>2354</v>
      </c>
      <c r="C13272" t="s">
        <v>4733</v>
      </c>
      <c r="D13272">
        <v>0</v>
      </c>
    </row>
    <row r="13273" spans="1:4" x14ac:dyDescent="0.25">
      <c r="A13273" t="s">
        <v>564</v>
      </c>
      <c r="B13273" t="s">
        <v>2354</v>
      </c>
      <c r="C13273" t="s">
        <v>4734</v>
      </c>
      <c r="D13273">
        <v>0</v>
      </c>
    </row>
    <row r="13274" spans="1:4" x14ac:dyDescent="0.25">
      <c r="A13274" t="s">
        <v>564</v>
      </c>
      <c r="B13274" t="s">
        <v>2354</v>
      </c>
      <c r="C13274" t="s">
        <v>4735</v>
      </c>
      <c r="D13274">
        <v>0</v>
      </c>
    </row>
    <row r="13275" spans="1:4" x14ac:dyDescent="0.25">
      <c r="A13275" t="s">
        <v>564</v>
      </c>
      <c r="B13275" t="s">
        <v>2354</v>
      </c>
      <c r="C13275" t="s">
        <v>1081</v>
      </c>
      <c r="D13275" t="s">
        <v>3111</v>
      </c>
    </row>
    <row r="13276" spans="1:4" x14ac:dyDescent="0.25">
      <c r="A13276" t="s">
        <v>564</v>
      </c>
      <c r="B13276" t="s">
        <v>2355</v>
      </c>
      <c r="C13276" t="s">
        <v>4725</v>
      </c>
      <c r="D13276">
        <v>885</v>
      </c>
    </row>
    <row r="13277" spans="1:4" x14ac:dyDescent="0.25">
      <c r="A13277" t="s">
        <v>564</v>
      </c>
      <c r="B13277" t="s">
        <v>2355</v>
      </c>
      <c r="C13277" t="s">
        <v>1083</v>
      </c>
      <c r="D13277" t="b">
        <v>0</v>
      </c>
    </row>
    <row r="13278" spans="1:4" x14ac:dyDescent="0.25">
      <c r="A13278" t="s">
        <v>564</v>
      </c>
      <c r="B13278" t="s">
        <v>2355</v>
      </c>
      <c r="C13278" t="s">
        <v>4726</v>
      </c>
      <c r="D13278" t="b">
        <v>0</v>
      </c>
    </row>
    <row r="13279" spans="1:4" x14ac:dyDescent="0.25">
      <c r="A13279" t="s">
        <v>564</v>
      </c>
      <c r="B13279" t="s">
        <v>2355</v>
      </c>
      <c r="C13279" t="s">
        <v>4727</v>
      </c>
      <c r="D13279" t="b">
        <v>0</v>
      </c>
    </row>
    <row r="13280" spans="1:4" x14ac:dyDescent="0.25">
      <c r="A13280" t="s">
        <v>564</v>
      </c>
      <c r="B13280" t="s">
        <v>2355</v>
      </c>
      <c r="C13280" t="s">
        <v>4728</v>
      </c>
      <c r="D13280" t="b">
        <v>0</v>
      </c>
    </row>
    <row r="13281" spans="1:4" x14ac:dyDescent="0.25">
      <c r="A13281" t="s">
        <v>564</v>
      </c>
      <c r="B13281" t="s">
        <v>2355</v>
      </c>
      <c r="C13281" t="s">
        <v>2454</v>
      </c>
      <c r="D13281" t="b">
        <v>0</v>
      </c>
    </row>
    <row r="13282" spans="1:4" x14ac:dyDescent="0.25">
      <c r="A13282" t="s">
        <v>564</v>
      </c>
      <c r="B13282" t="s">
        <v>2355</v>
      </c>
      <c r="C13282" t="s">
        <v>4729</v>
      </c>
      <c r="D13282">
        <v>0</v>
      </c>
    </row>
    <row r="13283" spans="1:4" x14ac:dyDescent="0.25">
      <c r="A13283" t="s">
        <v>564</v>
      </c>
      <c r="B13283" t="s">
        <v>2355</v>
      </c>
      <c r="C13283" t="s">
        <v>4730</v>
      </c>
      <c r="D13283">
        <v>0</v>
      </c>
    </row>
    <row r="13284" spans="1:4" x14ac:dyDescent="0.25">
      <c r="A13284" t="s">
        <v>564</v>
      </c>
      <c r="B13284" t="s">
        <v>2355</v>
      </c>
      <c r="C13284" t="s">
        <v>4731</v>
      </c>
      <c r="D13284">
        <v>0</v>
      </c>
    </row>
    <row r="13285" spans="1:4" x14ac:dyDescent="0.25">
      <c r="A13285" t="s">
        <v>564</v>
      </c>
      <c r="B13285" t="s">
        <v>2355</v>
      </c>
      <c r="C13285" t="s">
        <v>1046</v>
      </c>
      <c r="D13285">
        <v>0</v>
      </c>
    </row>
    <row r="13286" spans="1:4" x14ac:dyDescent="0.25">
      <c r="A13286" t="s">
        <v>564</v>
      </c>
      <c r="B13286" t="s">
        <v>2355</v>
      </c>
      <c r="C13286" t="s">
        <v>9</v>
      </c>
      <c r="D13286">
        <v>0</v>
      </c>
    </row>
    <row r="13287" spans="1:4" x14ac:dyDescent="0.25">
      <c r="A13287" t="s">
        <v>564</v>
      </c>
      <c r="B13287" t="s">
        <v>2355</v>
      </c>
      <c r="C13287" t="s">
        <v>4733</v>
      </c>
      <c r="D13287">
        <v>0</v>
      </c>
    </row>
    <row r="13288" spans="1:4" x14ac:dyDescent="0.25">
      <c r="A13288" t="s">
        <v>564</v>
      </c>
      <c r="B13288" t="s">
        <v>2355</v>
      </c>
      <c r="C13288" t="s">
        <v>4734</v>
      </c>
      <c r="D13288">
        <v>0</v>
      </c>
    </row>
    <row r="13289" spans="1:4" x14ac:dyDescent="0.25">
      <c r="A13289" t="s">
        <v>564</v>
      </c>
      <c r="B13289" t="s">
        <v>2355</v>
      </c>
      <c r="C13289" t="s">
        <v>4735</v>
      </c>
      <c r="D13289">
        <v>0</v>
      </c>
    </row>
    <row r="13290" spans="1:4" x14ac:dyDescent="0.25">
      <c r="A13290" t="s">
        <v>564</v>
      </c>
      <c r="B13290" t="s">
        <v>2355</v>
      </c>
      <c r="C13290" t="s">
        <v>1081</v>
      </c>
      <c r="D13290" t="s">
        <v>3111</v>
      </c>
    </row>
    <row r="13291" spans="1:4" x14ac:dyDescent="0.25">
      <c r="A13291" t="s">
        <v>564</v>
      </c>
      <c r="B13291" t="s">
        <v>2356</v>
      </c>
      <c r="C13291" t="s">
        <v>4725</v>
      </c>
      <c r="D13291">
        <v>886</v>
      </c>
    </row>
    <row r="13292" spans="1:4" x14ac:dyDescent="0.25">
      <c r="A13292" t="s">
        <v>564</v>
      </c>
      <c r="B13292" t="s">
        <v>2356</v>
      </c>
      <c r="C13292" t="s">
        <v>1083</v>
      </c>
      <c r="D13292" t="b">
        <v>0</v>
      </c>
    </row>
    <row r="13293" spans="1:4" x14ac:dyDescent="0.25">
      <c r="A13293" t="s">
        <v>564</v>
      </c>
      <c r="B13293" t="s">
        <v>2356</v>
      </c>
      <c r="C13293" t="s">
        <v>4726</v>
      </c>
      <c r="D13293" t="b">
        <v>0</v>
      </c>
    </row>
    <row r="13294" spans="1:4" x14ac:dyDescent="0.25">
      <c r="A13294" t="s">
        <v>564</v>
      </c>
      <c r="B13294" t="s">
        <v>2356</v>
      </c>
      <c r="C13294" t="s">
        <v>4727</v>
      </c>
      <c r="D13294" t="b">
        <v>0</v>
      </c>
    </row>
    <row r="13295" spans="1:4" x14ac:dyDescent="0.25">
      <c r="A13295" t="s">
        <v>564</v>
      </c>
      <c r="B13295" t="s">
        <v>2356</v>
      </c>
      <c r="C13295" t="s">
        <v>4728</v>
      </c>
      <c r="D13295" t="b">
        <v>0</v>
      </c>
    </row>
    <row r="13296" spans="1:4" x14ac:dyDescent="0.25">
      <c r="A13296" t="s">
        <v>564</v>
      </c>
      <c r="B13296" t="s">
        <v>2356</v>
      </c>
      <c r="C13296" t="s">
        <v>2454</v>
      </c>
      <c r="D13296" t="b">
        <v>0</v>
      </c>
    </row>
    <row r="13297" spans="1:4" x14ac:dyDescent="0.25">
      <c r="A13297" t="s">
        <v>564</v>
      </c>
      <c r="B13297" t="s">
        <v>2356</v>
      </c>
      <c r="C13297" t="s">
        <v>4729</v>
      </c>
      <c r="D13297">
        <v>0</v>
      </c>
    </row>
    <row r="13298" spans="1:4" x14ac:dyDescent="0.25">
      <c r="A13298" t="s">
        <v>564</v>
      </c>
      <c r="B13298" t="s">
        <v>2356</v>
      </c>
      <c r="C13298" t="s">
        <v>4730</v>
      </c>
      <c r="D13298">
        <v>0</v>
      </c>
    </row>
    <row r="13299" spans="1:4" x14ac:dyDescent="0.25">
      <c r="A13299" t="s">
        <v>564</v>
      </c>
      <c r="B13299" t="s">
        <v>2356</v>
      </c>
      <c r="C13299" t="s">
        <v>4731</v>
      </c>
      <c r="D13299">
        <v>0</v>
      </c>
    </row>
    <row r="13300" spans="1:4" x14ac:dyDescent="0.25">
      <c r="A13300" t="s">
        <v>564</v>
      </c>
      <c r="B13300" t="s">
        <v>2356</v>
      </c>
      <c r="C13300" t="s">
        <v>1046</v>
      </c>
      <c r="D13300">
        <v>0</v>
      </c>
    </row>
    <row r="13301" spans="1:4" x14ac:dyDescent="0.25">
      <c r="A13301" t="s">
        <v>564</v>
      </c>
      <c r="B13301" t="s">
        <v>2356</v>
      </c>
      <c r="C13301" t="s">
        <v>9</v>
      </c>
      <c r="D13301">
        <v>0</v>
      </c>
    </row>
    <row r="13302" spans="1:4" x14ac:dyDescent="0.25">
      <c r="A13302" t="s">
        <v>564</v>
      </c>
      <c r="B13302" t="s">
        <v>2356</v>
      </c>
      <c r="C13302" t="s">
        <v>4733</v>
      </c>
      <c r="D13302">
        <v>0</v>
      </c>
    </row>
    <row r="13303" spans="1:4" x14ac:dyDescent="0.25">
      <c r="A13303" t="s">
        <v>564</v>
      </c>
      <c r="B13303" t="s">
        <v>2356</v>
      </c>
      <c r="C13303" t="s">
        <v>4734</v>
      </c>
      <c r="D13303">
        <v>0</v>
      </c>
    </row>
    <row r="13304" spans="1:4" x14ac:dyDescent="0.25">
      <c r="A13304" t="s">
        <v>564</v>
      </c>
      <c r="B13304" t="s">
        <v>2356</v>
      </c>
      <c r="C13304" t="s">
        <v>4735</v>
      </c>
      <c r="D13304">
        <v>0</v>
      </c>
    </row>
    <row r="13305" spans="1:4" x14ac:dyDescent="0.25">
      <c r="A13305" t="s">
        <v>564</v>
      </c>
      <c r="B13305" t="s">
        <v>2356</v>
      </c>
      <c r="C13305" t="s">
        <v>1081</v>
      </c>
      <c r="D13305" t="s">
        <v>3111</v>
      </c>
    </row>
    <row r="13306" spans="1:4" x14ac:dyDescent="0.25">
      <c r="A13306" t="s">
        <v>564</v>
      </c>
      <c r="B13306" t="s">
        <v>2357</v>
      </c>
      <c r="C13306" t="s">
        <v>4725</v>
      </c>
      <c r="D13306">
        <v>887</v>
      </c>
    </row>
    <row r="13307" spans="1:4" x14ac:dyDescent="0.25">
      <c r="A13307" t="s">
        <v>564</v>
      </c>
      <c r="B13307" t="s">
        <v>2357</v>
      </c>
      <c r="C13307" t="s">
        <v>1083</v>
      </c>
      <c r="D13307" t="b">
        <v>0</v>
      </c>
    </row>
    <row r="13308" spans="1:4" x14ac:dyDescent="0.25">
      <c r="A13308" t="s">
        <v>564</v>
      </c>
      <c r="B13308" t="s">
        <v>2357</v>
      </c>
      <c r="C13308" t="s">
        <v>4726</v>
      </c>
      <c r="D13308" t="b">
        <v>0</v>
      </c>
    </row>
    <row r="13309" spans="1:4" x14ac:dyDescent="0.25">
      <c r="A13309" t="s">
        <v>564</v>
      </c>
      <c r="B13309" t="s">
        <v>2357</v>
      </c>
      <c r="C13309" t="s">
        <v>4727</v>
      </c>
      <c r="D13309" t="b">
        <v>0</v>
      </c>
    </row>
    <row r="13310" spans="1:4" x14ac:dyDescent="0.25">
      <c r="A13310" t="s">
        <v>564</v>
      </c>
      <c r="B13310" t="s">
        <v>2357</v>
      </c>
      <c r="C13310" t="s">
        <v>4728</v>
      </c>
      <c r="D13310" t="b">
        <v>0</v>
      </c>
    </row>
    <row r="13311" spans="1:4" x14ac:dyDescent="0.25">
      <c r="A13311" t="s">
        <v>564</v>
      </c>
      <c r="B13311" t="s">
        <v>2357</v>
      </c>
      <c r="C13311" t="s">
        <v>2454</v>
      </c>
      <c r="D13311" t="b">
        <v>0</v>
      </c>
    </row>
    <row r="13312" spans="1:4" x14ac:dyDescent="0.25">
      <c r="A13312" t="s">
        <v>564</v>
      </c>
      <c r="B13312" t="s">
        <v>2357</v>
      </c>
      <c r="C13312" t="s">
        <v>4729</v>
      </c>
      <c r="D13312">
        <v>0</v>
      </c>
    </row>
    <row r="13313" spans="1:4" x14ac:dyDescent="0.25">
      <c r="A13313" t="s">
        <v>564</v>
      </c>
      <c r="B13313" t="s">
        <v>2357</v>
      </c>
      <c r="C13313" t="s">
        <v>4730</v>
      </c>
      <c r="D13313">
        <v>0</v>
      </c>
    </row>
    <row r="13314" spans="1:4" x14ac:dyDescent="0.25">
      <c r="A13314" t="s">
        <v>564</v>
      </c>
      <c r="B13314" t="s">
        <v>2357</v>
      </c>
      <c r="C13314" t="s">
        <v>4731</v>
      </c>
      <c r="D13314">
        <v>0</v>
      </c>
    </row>
    <row r="13315" spans="1:4" x14ac:dyDescent="0.25">
      <c r="A13315" t="s">
        <v>564</v>
      </c>
      <c r="B13315" t="s">
        <v>2357</v>
      </c>
      <c r="C13315" t="s">
        <v>1046</v>
      </c>
      <c r="D13315">
        <v>0</v>
      </c>
    </row>
    <row r="13316" spans="1:4" x14ac:dyDescent="0.25">
      <c r="A13316" t="s">
        <v>564</v>
      </c>
      <c r="B13316" t="s">
        <v>2357</v>
      </c>
      <c r="C13316" t="s">
        <v>9</v>
      </c>
      <c r="D13316">
        <v>0</v>
      </c>
    </row>
    <row r="13317" spans="1:4" x14ac:dyDescent="0.25">
      <c r="A13317" t="s">
        <v>564</v>
      </c>
      <c r="B13317" t="s">
        <v>2357</v>
      </c>
      <c r="C13317" t="s">
        <v>4733</v>
      </c>
      <c r="D13317">
        <v>0</v>
      </c>
    </row>
    <row r="13318" spans="1:4" x14ac:dyDescent="0.25">
      <c r="A13318" t="s">
        <v>564</v>
      </c>
      <c r="B13318" t="s">
        <v>2357</v>
      </c>
      <c r="C13318" t="s">
        <v>4734</v>
      </c>
      <c r="D13318">
        <v>0</v>
      </c>
    </row>
    <row r="13319" spans="1:4" x14ac:dyDescent="0.25">
      <c r="A13319" t="s">
        <v>564</v>
      </c>
      <c r="B13319" t="s">
        <v>2357</v>
      </c>
      <c r="C13319" t="s">
        <v>4735</v>
      </c>
      <c r="D13319">
        <v>0</v>
      </c>
    </row>
    <row r="13320" spans="1:4" x14ac:dyDescent="0.25">
      <c r="A13320" t="s">
        <v>564</v>
      </c>
      <c r="B13320" t="s">
        <v>2357</v>
      </c>
      <c r="C13320" t="s">
        <v>1081</v>
      </c>
      <c r="D13320" t="s">
        <v>3111</v>
      </c>
    </row>
    <row r="13321" spans="1:4" x14ac:dyDescent="0.25">
      <c r="A13321" t="s">
        <v>564</v>
      </c>
      <c r="B13321" t="s">
        <v>2358</v>
      </c>
      <c r="C13321" t="s">
        <v>4725</v>
      </c>
      <c r="D13321">
        <v>888</v>
      </c>
    </row>
    <row r="13322" spans="1:4" x14ac:dyDescent="0.25">
      <c r="A13322" t="s">
        <v>564</v>
      </c>
      <c r="B13322" t="s">
        <v>2358</v>
      </c>
      <c r="C13322" t="s">
        <v>1083</v>
      </c>
      <c r="D13322" t="b">
        <v>0</v>
      </c>
    </row>
    <row r="13323" spans="1:4" x14ac:dyDescent="0.25">
      <c r="A13323" t="s">
        <v>564</v>
      </c>
      <c r="B13323" t="s">
        <v>2358</v>
      </c>
      <c r="C13323" t="s">
        <v>4726</v>
      </c>
      <c r="D13323" t="b">
        <v>0</v>
      </c>
    </row>
    <row r="13324" spans="1:4" x14ac:dyDescent="0.25">
      <c r="A13324" t="s">
        <v>564</v>
      </c>
      <c r="B13324" t="s">
        <v>2358</v>
      </c>
      <c r="C13324" t="s">
        <v>4727</v>
      </c>
      <c r="D13324" t="b">
        <v>0</v>
      </c>
    </row>
    <row r="13325" spans="1:4" x14ac:dyDescent="0.25">
      <c r="A13325" t="s">
        <v>564</v>
      </c>
      <c r="B13325" t="s">
        <v>2358</v>
      </c>
      <c r="C13325" t="s">
        <v>4728</v>
      </c>
      <c r="D13325" t="b">
        <v>0</v>
      </c>
    </row>
    <row r="13326" spans="1:4" x14ac:dyDescent="0.25">
      <c r="A13326" t="s">
        <v>564</v>
      </c>
      <c r="B13326" t="s">
        <v>2358</v>
      </c>
      <c r="C13326" t="s">
        <v>2454</v>
      </c>
      <c r="D13326" t="b">
        <v>0</v>
      </c>
    </row>
    <row r="13327" spans="1:4" x14ac:dyDescent="0.25">
      <c r="A13327" t="s">
        <v>564</v>
      </c>
      <c r="B13327" t="s">
        <v>2358</v>
      </c>
      <c r="C13327" t="s">
        <v>4729</v>
      </c>
      <c r="D13327">
        <v>0</v>
      </c>
    </row>
    <row r="13328" spans="1:4" x14ac:dyDescent="0.25">
      <c r="A13328" t="s">
        <v>564</v>
      </c>
      <c r="B13328" t="s">
        <v>2358</v>
      </c>
      <c r="C13328" t="s">
        <v>4730</v>
      </c>
      <c r="D13328">
        <v>0</v>
      </c>
    </row>
    <row r="13329" spans="1:4" x14ac:dyDescent="0.25">
      <c r="A13329" t="s">
        <v>564</v>
      </c>
      <c r="B13329" t="s">
        <v>2358</v>
      </c>
      <c r="C13329" t="s">
        <v>4731</v>
      </c>
      <c r="D13329">
        <v>0</v>
      </c>
    </row>
    <row r="13330" spans="1:4" x14ac:dyDescent="0.25">
      <c r="A13330" t="s">
        <v>564</v>
      </c>
      <c r="B13330" t="s">
        <v>2358</v>
      </c>
      <c r="C13330" t="s">
        <v>1046</v>
      </c>
      <c r="D13330">
        <v>0</v>
      </c>
    </row>
    <row r="13331" spans="1:4" x14ac:dyDescent="0.25">
      <c r="A13331" t="s">
        <v>564</v>
      </c>
      <c r="B13331" t="s">
        <v>2358</v>
      </c>
      <c r="C13331" t="s">
        <v>9</v>
      </c>
      <c r="D13331">
        <v>0</v>
      </c>
    </row>
    <row r="13332" spans="1:4" x14ac:dyDescent="0.25">
      <c r="A13332" t="s">
        <v>564</v>
      </c>
      <c r="B13332" t="s">
        <v>2358</v>
      </c>
      <c r="C13332" t="s">
        <v>4733</v>
      </c>
      <c r="D13332">
        <v>0</v>
      </c>
    </row>
    <row r="13333" spans="1:4" x14ac:dyDescent="0.25">
      <c r="A13333" t="s">
        <v>564</v>
      </c>
      <c r="B13333" t="s">
        <v>2358</v>
      </c>
      <c r="C13333" t="s">
        <v>4734</v>
      </c>
      <c r="D13333">
        <v>0</v>
      </c>
    </row>
    <row r="13334" spans="1:4" x14ac:dyDescent="0.25">
      <c r="A13334" t="s">
        <v>564</v>
      </c>
      <c r="B13334" t="s">
        <v>2358</v>
      </c>
      <c r="C13334" t="s">
        <v>4735</v>
      </c>
      <c r="D13334">
        <v>0</v>
      </c>
    </row>
    <row r="13335" spans="1:4" x14ac:dyDescent="0.25">
      <c r="A13335" t="s">
        <v>564</v>
      </c>
      <c r="B13335" t="s">
        <v>2358</v>
      </c>
      <c r="C13335" t="s">
        <v>1081</v>
      </c>
      <c r="D13335" t="s">
        <v>3111</v>
      </c>
    </row>
    <row r="13336" spans="1:4" x14ac:dyDescent="0.25">
      <c r="A13336" t="s">
        <v>564</v>
      </c>
      <c r="B13336" t="s">
        <v>2359</v>
      </c>
      <c r="C13336" t="s">
        <v>4725</v>
      </c>
      <c r="D13336">
        <v>889</v>
      </c>
    </row>
    <row r="13337" spans="1:4" x14ac:dyDescent="0.25">
      <c r="A13337" t="s">
        <v>564</v>
      </c>
      <c r="B13337" t="s">
        <v>2359</v>
      </c>
      <c r="C13337" t="s">
        <v>1083</v>
      </c>
      <c r="D13337" t="b">
        <v>0</v>
      </c>
    </row>
    <row r="13338" spans="1:4" x14ac:dyDescent="0.25">
      <c r="A13338" t="s">
        <v>564</v>
      </c>
      <c r="B13338" t="s">
        <v>2359</v>
      </c>
      <c r="C13338" t="s">
        <v>4726</v>
      </c>
      <c r="D13338" t="b">
        <v>0</v>
      </c>
    </row>
    <row r="13339" spans="1:4" x14ac:dyDescent="0.25">
      <c r="A13339" t="s">
        <v>564</v>
      </c>
      <c r="B13339" t="s">
        <v>2359</v>
      </c>
      <c r="C13339" t="s">
        <v>4727</v>
      </c>
      <c r="D13339" t="b">
        <v>0</v>
      </c>
    </row>
    <row r="13340" spans="1:4" x14ac:dyDescent="0.25">
      <c r="A13340" t="s">
        <v>564</v>
      </c>
      <c r="B13340" t="s">
        <v>2359</v>
      </c>
      <c r="C13340" t="s">
        <v>4728</v>
      </c>
      <c r="D13340" t="b">
        <v>0</v>
      </c>
    </row>
    <row r="13341" spans="1:4" x14ac:dyDescent="0.25">
      <c r="A13341" t="s">
        <v>564</v>
      </c>
      <c r="B13341" t="s">
        <v>2359</v>
      </c>
      <c r="C13341" t="s">
        <v>2454</v>
      </c>
      <c r="D13341" t="b">
        <v>0</v>
      </c>
    </row>
    <row r="13342" spans="1:4" x14ac:dyDescent="0.25">
      <c r="A13342" t="s">
        <v>564</v>
      </c>
      <c r="B13342" t="s">
        <v>2359</v>
      </c>
      <c r="C13342" t="s">
        <v>4729</v>
      </c>
      <c r="D13342">
        <v>0</v>
      </c>
    </row>
    <row r="13343" spans="1:4" x14ac:dyDescent="0.25">
      <c r="A13343" t="s">
        <v>564</v>
      </c>
      <c r="B13343" t="s">
        <v>2359</v>
      </c>
      <c r="C13343" t="s">
        <v>4730</v>
      </c>
      <c r="D13343">
        <v>0</v>
      </c>
    </row>
    <row r="13344" spans="1:4" x14ac:dyDescent="0.25">
      <c r="A13344" t="s">
        <v>564</v>
      </c>
      <c r="B13344" t="s">
        <v>2359</v>
      </c>
      <c r="C13344" t="s">
        <v>4731</v>
      </c>
      <c r="D13344">
        <v>0</v>
      </c>
    </row>
    <row r="13345" spans="1:4" x14ac:dyDescent="0.25">
      <c r="A13345" t="s">
        <v>564</v>
      </c>
      <c r="B13345" t="s">
        <v>2359</v>
      </c>
      <c r="C13345" t="s">
        <v>1046</v>
      </c>
      <c r="D13345">
        <v>0</v>
      </c>
    </row>
    <row r="13346" spans="1:4" x14ac:dyDescent="0.25">
      <c r="A13346" t="s">
        <v>564</v>
      </c>
      <c r="B13346" t="s">
        <v>2359</v>
      </c>
      <c r="C13346" t="s">
        <v>9</v>
      </c>
      <c r="D13346">
        <v>0</v>
      </c>
    </row>
    <row r="13347" spans="1:4" x14ac:dyDescent="0.25">
      <c r="A13347" t="s">
        <v>564</v>
      </c>
      <c r="B13347" t="s">
        <v>2359</v>
      </c>
      <c r="C13347" t="s">
        <v>4733</v>
      </c>
      <c r="D13347">
        <v>0</v>
      </c>
    </row>
    <row r="13348" spans="1:4" x14ac:dyDescent="0.25">
      <c r="A13348" t="s">
        <v>564</v>
      </c>
      <c r="B13348" t="s">
        <v>2359</v>
      </c>
      <c r="C13348" t="s">
        <v>4734</v>
      </c>
      <c r="D13348">
        <v>0</v>
      </c>
    </row>
    <row r="13349" spans="1:4" x14ac:dyDescent="0.25">
      <c r="A13349" t="s">
        <v>564</v>
      </c>
      <c r="B13349" t="s">
        <v>2359</v>
      </c>
      <c r="C13349" t="s">
        <v>4735</v>
      </c>
      <c r="D13349">
        <v>0</v>
      </c>
    </row>
    <row r="13350" spans="1:4" x14ac:dyDescent="0.25">
      <c r="A13350" t="s">
        <v>564</v>
      </c>
      <c r="B13350" t="s">
        <v>2359</v>
      </c>
      <c r="C13350" t="s">
        <v>1081</v>
      </c>
      <c r="D13350" t="s">
        <v>3111</v>
      </c>
    </row>
    <row r="13351" spans="1:4" x14ac:dyDescent="0.25">
      <c r="A13351" t="s">
        <v>564</v>
      </c>
      <c r="B13351" t="s">
        <v>2360</v>
      </c>
      <c r="C13351" t="s">
        <v>4725</v>
      </c>
      <c r="D13351">
        <v>890</v>
      </c>
    </row>
    <row r="13352" spans="1:4" x14ac:dyDescent="0.25">
      <c r="A13352" t="s">
        <v>564</v>
      </c>
      <c r="B13352" t="s">
        <v>2360</v>
      </c>
      <c r="C13352" t="s">
        <v>1083</v>
      </c>
      <c r="D13352" t="b">
        <v>0</v>
      </c>
    </row>
    <row r="13353" spans="1:4" x14ac:dyDescent="0.25">
      <c r="A13353" t="s">
        <v>564</v>
      </c>
      <c r="B13353" t="s">
        <v>2360</v>
      </c>
      <c r="C13353" t="s">
        <v>4726</v>
      </c>
      <c r="D13353" t="b">
        <v>0</v>
      </c>
    </row>
    <row r="13354" spans="1:4" x14ac:dyDescent="0.25">
      <c r="A13354" t="s">
        <v>564</v>
      </c>
      <c r="B13354" t="s">
        <v>2360</v>
      </c>
      <c r="C13354" t="s">
        <v>4727</v>
      </c>
      <c r="D13354" t="b">
        <v>0</v>
      </c>
    </row>
    <row r="13355" spans="1:4" x14ac:dyDescent="0.25">
      <c r="A13355" t="s">
        <v>564</v>
      </c>
      <c r="B13355" t="s">
        <v>2360</v>
      </c>
      <c r="C13355" t="s">
        <v>4728</v>
      </c>
      <c r="D13355" t="b">
        <v>0</v>
      </c>
    </row>
    <row r="13356" spans="1:4" x14ac:dyDescent="0.25">
      <c r="A13356" t="s">
        <v>564</v>
      </c>
      <c r="B13356" t="s">
        <v>2360</v>
      </c>
      <c r="C13356" t="s">
        <v>2454</v>
      </c>
      <c r="D13356" t="b">
        <v>0</v>
      </c>
    </row>
    <row r="13357" spans="1:4" x14ac:dyDescent="0.25">
      <c r="A13357" t="s">
        <v>564</v>
      </c>
      <c r="B13357" t="s">
        <v>2360</v>
      </c>
      <c r="C13357" t="s">
        <v>4729</v>
      </c>
      <c r="D13357">
        <v>0</v>
      </c>
    </row>
    <row r="13358" spans="1:4" x14ac:dyDescent="0.25">
      <c r="A13358" t="s">
        <v>564</v>
      </c>
      <c r="B13358" t="s">
        <v>2360</v>
      </c>
      <c r="C13358" t="s">
        <v>4730</v>
      </c>
      <c r="D13358">
        <v>0</v>
      </c>
    </row>
    <row r="13359" spans="1:4" x14ac:dyDescent="0.25">
      <c r="A13359" t="s">
        <v>564</v>
      </c>
      <c r="B13359" t="s">
        <v>2360</v>
      </c>
      <c r="C13359" t="s">
        <v>4731</v>
      </c>
      <c r="D13359">
        <v>0</v>
      </c>
    </row>
    <row r="13360" spans="1:4" x14ac:dyDescent="0.25">
      <c r="A13360" t="s">
        <v>564</v>
      </c>
      <c r="B13360" t="s">
        <v>2360</v>
      </c>
      <c r="C13360" t="s">
        <v>1046</v>
      </c>
      <c r="D13360">
        <v>0</v>
      </c>
    </row>
    <row r="13361" spans="1:4" x14ac:dyDescent="0.25">
      <c r="A13361" t="s">
        <v>564</v>
      </c>
      <c r="B13361" t="s">
        <v>2360</v>
      </c>
      <c r="C13361" t="s">
        <v>9</v>
      </c>
      <c r="D13361">
        <v>0</v>
      </c>
    </row>
    <row r="13362" spans="1:4" x14ac:dyDescent="0.25">
      <c r="A13362" t="s">
        <v>564</v>
      </c>
      <c r="B13362" t="s">
        <v>2360</v>
      </c>
      <c r="C13362" t="s">
        <v>4733</v>
      </c>
      <c r="D13362">
        <v>0</v>
      </c>
    </row>
    <row r="13363" spans="1:4" x14ac:dyDescent="0.25">
      <c r="A13363" t="s">
        <v>564</v>
      </c>
      <c r="B13363" t="s">
        <v>2360</v>
      </c>
      <c r="C13363" t="s">
        <v>4734</v>
      </c>
      <c r="D13363">
        <v>0</v>
      </c>
    </row>
    <row r="13364" spans="1:4" x14ac:dyDescent="0.25">
      <c r="A13364" t="s">
        <v>564</v>
      </c>
      <c r="B13364" t="s">
        <v>2360</v>
      </c>
      <c r="C13364" t="s">
        <v>4735</v>
      </c>
      <c r="D13364">
        <v>0</v>
      </c>
    </row>
    <row r="13365" spans="1:4" x14ac:dyDescent="0.25">
      <c r="A13365" t="s">
        <v>564</v>
      </c>
      <c r="B13365" t="s">
        <v>2360</v>
      </c>
      <c r="C13365" t="s">
        <v>1081</v>
      </c>
      <c r="D13365" t="s">
        <v>3111</v>
      </c>
    </row>
    <row r="13366" spans="1:4" x14ac:dyDescent="0.25">
      <c r="A13366" t="s">
        <v>564</v>
      </c>
      <c r="B13366" t="s">
        <v>2361</v>
      </c>
      <c r="C13366" t="s">
        <v>4725</v>
      </c>
      <c r="D13366">
        <v>891</v>
      </c>
    </row>
    <row r="13367" spans="1:4" x14ac:dyDescent="0.25">
      <c r="A13367" t="s">
        <v>564</v>
      </c>
      <c r="B13367" t="s">
        <v>2361</v>
      </c>
      <c r="C13367" t="s">
        <v>1083</v>
      </c>
      <c r="D13367" t="b">
        <v>0</v>
      </c>
    </row>
    <row r="13368" spans="1:4" x14ac:dyDescent="0.25">
      <c r="A13368" t="s">
        <v>564</v>
      </c>
      <c r="B13368" t="s">
        <v>2361</v>
      </c>
      <c r="C13368" t="s">
        <v>4726</v>
      </c>
      <c r="D13368" t="b">
        <v>0</v>
      </c>
    </row>
    <row r="13369" spans="1:4" x14ac:dyDescent="0.25">
      <c r="A13369" t="s">
        <v>564</v>
      </c>
      <c r="B13369" t="s">
        <v>2361</v>
      </c>
      <c r="C13369" t="s">
        <v>4727</v>
      </c>
      <c r="D13369" t="b">
        <v>0</v>
      </c>
    </row>
    <row r="13370" spans="1:4" x14ac:dyDescent="0.25">
      <c r="A13370" t="s">
        <v>564</v>
      </c>
      <c r="B13370" t="s">
        <v>2361</v>
      </c>
      <c r="C13370" t="s">
        <v>4728</v>
      </c>
      <c r="D13370" t="b">
        <v>0</v>
      </c>
    </row>
    <row r="13371" spans="1:4" x14ac:dyDescent="0.25">
      <c r="A13371" t="s">
        <v>564</v>
      </c>
      <c r="B13371" t="s">
        <v>2361</v>
      </c>
      <c r="C13371" t="s">
        <v>2454</v>
      </c>
      <c r="D13371" t="b">
        <v>0</v>
      </c>
    </row>
    <row r="13372" spans="1:4" x14ac:dyDescent="0.25">
      <c r="A13372" t="s">
        <v>564</v>
      </c>
      <c r="B13372" t="s">
        <v>2361</v>
      </c>
      <c r="C13372" t="s">
        <v>4729</v>
      </c>
      <c r="D13372">
        <v>0</v>
      </c>
    </row>
    <row r="13373" spans="1:4" x14ac:dyDescent="0.25">
      <c r="A13373" t="s">
        <v>564</v>
      </c>
      <c r="B13373" t="s">
        <v>2361</v>
      </c>
      <c r="C13373" t="s">
        <v>4730</v>
      </c>
      <c r="D13373">
        <v>0</v>
      </c>
    </row>
    <row r="13374" spans="1:4" x14ac:dyDescent="0.25">
      <c r="A13374" t="s">
        <v>564</v>
      </c>
      <c r="B13374" t="s">
        <v>2361</v>
      </c>
      <c r="C13374" t="s">
        <v>4731</v>
      </c>
      <c r="D13374">
        <v>0</v>
      </c>
    </row>
    <row r="13375" spans="1:4" x14ac:dyDescent="0.25">
      <c r="A13375" t="s">
        <v>564</v>
      </c>
      <c r="B13375" t="s">
        <v>2361</v>
      </c>
      <c r="C13375" t="s">
        <v>1046</v>
      </c>
      <c r="D13375">
        <v>0</v>
      </c>
    </row>
    <row r="13376" spans="1:4" x14ac:dyDescent="0.25">
      <c r="A13376" t="s">
        <v>564</v>
      </c>
      <c r="B13376" t="s">
        <v>2361</v>
      </c>
      <c r="C13376" t="s">
        <v>9</v>
      </c>
      <c r="D13376">
        <v>0</v>
      </c>
    </row>
    <row r="13377" spans="1:4" x14ac:dyDescent="0.25">
      <c r="A13377" t="s">
        <v>564</v>
      </c>
      <c r="B13377" t="s">
        <v>2361</v>
      </c>
      <c r="C13377" t="s">
        <v>4733</v>
      </c>
      <c r="D13377">
        <v>0</v>
      </c>
    </row>
    <row r="13378" spans="1:4" x14ac:dyDescent="0.25">
      <c r="A13378" t="s">
        <v>564</v>
      </c>
      <c r="B13378" t="s">
        <v>2361</v>
      </c>
      <c r="C13378" t="s">
        <v>4734</v>
      </c>
      <c r="D13378">
        <v>0</v>
      </c>
    </row>
    <row r="13379" spans="1:4" x14ac:dyDescent="0.25">
      <c r="A13379" t="s">
        <v>564</v>
      </c>
      <c r="B13379" t="s">
        <v>2361</v>
      </c>
      <c r="C13379" t="s">
        <v>4735</v>
      </c>
      <c r="D13379">
        <v>0</v>
      </c>
    </row>
    <row r="13380" spans="1:4" x14ac:dyDescent="0.25">
      <c r="A13380" t="s">
        <v>564</v>
      </c>
      <c r="B13380" t="s">
        <v>2361</v>
      </c>
      <c r="C13380" t="s">
        <v>1081</v>
      </c>
      <c r="D13380" t="s">
        <v>3111</v>
      </c>
    </row>
    <row r="13381" spans="1:4" x14ac:dyDescent="0.25">
      <c r="A13381" t="s">
        <v>564</v>
      </c>
      <c r="B13381" t="s">
        <v>2362</v>
      </c>
      <c r="C13381" t="s">
        <v>4725</v>
      </c>
      <c r="D13381">
        <v>892</v>
      </c>
    </row>
    <row r="13382" spans="1:4" x14ac:dyDescent="0.25">
      <c r="A13382" t="s">
        <v>564</v>
      </c>
      <c r="B13382" t="s">
        <v>2362</v>
      </c>
      <c r="C13382" t="s">
        <v>1083</v>
      </c>
      <c r="D13382" t="b">
        <v>0</v>
      </c>
    </row>
    <row r="13383" spans="1:4" x14ac:dyDescent="0.25">
      <c r="A13383" t="s">
        <v>564</v>
      </c>
      <c r="B13383" t="s">
        <v>2362</v>
      </c>
      <c r="C13383" t="s">
        <v>4726</v>
      </c>
      <c r="D13383" t="b">
        <v>0</v>
      </c>
    </row>
    <row r="13384" spans="1:4" x14ac:dyDescent="0.25">
      <c r="A13384" t="s">
        <v>564</v>
      </c>
      <c r="B13384" t="s">
        <v>2362</v>
      </c>
      <c r="C13384" t="s">
        <v>4727</v>
      </c>
      <c r="D13384" t="b">
        <v>0</v>
      </c>
    </row>
    <row r="13385" spans="1:4" x14ac:dyDescent="0.25">
      <c r="A13385" t="s">
        <v>564</v>
      </c>
      <c r="B13385" t="s">
        <v>2362</v>
      </c>
      <c r="C13385" t="s">
        <v>4728</v>
      </c>
      <c r="D13385" t="b">
        <v>0</v>
      </c>
    </row>
    <row r="13386" spans="1:4" x14ac:dyDescent="0.25">
      <c r="A13386" t="s">
        <v>564</v>
      </c>
      <c r="B13386" t="s">
        <v>2362</v>
      </c>
      <c r="C13386" t="s">
        <v>2454</v>
      </c>
      <c r="D13386" t="b">
        <v>0</v>
      </c>
    </row>
    <row r="13387" spans="1:4" x14ac:dyDescent="0.25">
      <c r="A13387" t="s">
        <v>564</v>
      </c>
      <c r="B13387" t="s">
        <v>2362</v>
      </c>
      <c r="C13387" t="s">
        <v>4729</v>
      </c>
      <c r="D13387">
        <v>0</v>
      </c>
    </row>
    <row r="13388" spans="1:4" x14ac:dyDescent="0.25">
      <c r="A13388" t="s">
        <v>564</v>
      </c>
      <c r="B13388" t="s">
        <v>2362</v>
      </c>
      <c r="C13388" t="s">
        <v>4730</v>
      </c>
      <c r="D13388">
        <v>0</v>
      </c>
    </row>
    <row r="13389" spans="1:4" x14ac:dyDescent="0.25">
      <c r="A13389" t="s">
        <v>564</v>
      </c>
      <c r="B13389" t="s">
        <v>2362</v>
      </c>
      <c r="C13389" t="s">
        <v>4731</v>
      </c>
      <c r="D13389">
        <v>0</v>
      </c>
    </row>
    <row r="13390" spans="1:4" x14ac:dyDescent="0.25">
      <c r="A13390" t="s">
        <v>564</v>
      </c>
      <c r="B13390" t="s">
        <v>2362</v>
      </c>
      <c r="C13390" t="s">
        <v>1046</v>
      </c>
      <c r="D13390">
        <v>0</v>
      </c>
    </row>
    <row r="13391" spans="1:4" x14ac:dyDescent="0.25">
      <c r="A13391" t="s">
        <v>564</v>
      </c>
      <c r="B13391" t="s">
        <v>2362</v>
      </c>
      <c r="C13391" t="s">
        <v>9</v>
      </c>
      <c r="D13391">
        <v>0</v>
      </c>
    </row>
    <row r="13392" spans="1:4" x14ac:dyDescent="0.25">
      <c r="A13392" t="s">
        <v>564</v>
      </c>
      <c r="B13392" t="s">
        <v>2362</v>
      </c>
      <c r="C13392" t="s">
        <v>4733</v>
      </c>
      <c r="D13392">
        <v>0</v>
      </c>
    </row>
    <row r="13393" spans="1:4" x14ac:dyDescent="0.25">
      <c r="A13393" t="s">
        <v>564</v>
      </c>
      <c r="B13393" t="s">
        <v>2362</v>
      </c>
      <c r="C13393" t="s">
        <v>4734</v>
      </c>
      <c r="D13393">
        <v>0</v>
      </c>
    </row>
    <row r="13394" spans="1:4" x14ac:dyDescent="0.25">
      <c r="A13394" t="s">
        <v>564</v>
      </c>
      <c r="B13394" t="s">
        <v>2362</v>
      </c>
      <c r="C13394" t="s">
        <v>4735</v>
      </c>
      <c r="D13394">
        <v>0</v>
      </c>
    </row>
    <row r="13395" spans="1:4" x14ac:dyDescent="0.25">
      <c r="A13395" t="s">
        <v>564</v>
      </c>
      <c r="B13395" t="s">
        <v>2362</v>
      </c>
      <c r="C13395" t="s">
        <v>1081</v>
      </c>
      <c r="D13395" t="s">
        <v>3111</v>
      </c>
    </row>
    <row r="13396" spans="1:4" x14ac:dyDescent="0.25">
      <c r="A13396" t="s">
        <v>564</v>
      </c>
      <c r="B13396" t="s">
        <v>2363</v>
      </c>
      <c r="C13396" t="s">
        <v>4725</v>
      </c>
      <c r="D13396">
        <v>893</v>
      </c>
    </row>
    <row r="13397" spans="1:4" x14ac:dyDescent="0.25">
      <c r="A13397" t="s">
        <v>564</v>
      </c>
      <c r="B13397" t="s">
        <v>2363</v>
      </c>
      <c r="C13397" t="s">
        <v>1083</v>
      </c>
      <c r="D13397" t="b">
        <v>0</v>
      </c>
    </row>
    <row r="13398" spans="1:4" x14ac:dyDescent="0.25">
      <c r="A13398" t="s">
        <v>564</v>
      </c>
      <c r="B13398" t="s">
        <v>2363</v>
      </c>
      <c r="C13398" t="s">
        <v>4726</v>
      </c>
      <c r="D13398" t="b">
        <v>0</v>
      </c>
    </row>
    <row r="13399" spans="1:4" x14ac:dyDescent="0.25">
      <c r="A13399" t="s">
        <v>564</v>
      </c>
      <c r="B13399" t="s">
        <v>2363</v>
      </c>
      <c r="C13399" t="s">
        <v>4727</v>
      </c>
      <c r="D13399" t="b">
        <v>0</v>
      </c>
    </row>
    <row r="13400" spans="1:4" x14ac:dyDescent="0.25">
      <c r="A13400" t="s">
        <v>564</v>
      </c>
      <c r="B13400" t="s">
        <v>2363</v>
      </c>
      <c r="C13400" t="s">
        <v>4728</v>
      </c>
      <c r="D13400" t="b">
        <v>0</v>
      </c>
    </row>
    <row r="13401" spans="1:4" x14ac:dyDescent="0.25">
      <c r="A13401" t="s">
        <v>564</v>
      </c>
      <c r="B13401" t="s">
        <v>2363</v>
      </c>
      <c r="C13401" t="s">
        <v>2454</v>
      </c>
      <c r="D13401" t="b">
        <v>0</v>
      </c>
    </row>
    <row r="13402" spans="1:4" x14ac:dyDescent="0.25">
      <c r="A13402" t="s">
        <v>564</v>
      </c>
      <c r="B13402" t="s">
        <v>2363</v>
      </c>
      <c r="C13402" t="s">
        <v>4729</v>
      </c>
      <c r="D13402">
        <v>0</v>
      </c>
    </row>
    <row r="13403" spans="1:4" x14ac:dyDescent="0.25">
      <c r="A13403" t="s">
        <v>564</v>
      </c>
      <c r="B13403" t="s">
        <v>2363</v>
      </c>
      <c r="C13403" t="s">
        <v>4730</v>
      </c>
      <c r="D13403">
        <v>0</v>
      </c>
    </row>
    <row r="13404" spans="1:4" x14ac:dyDescent="0.25">
      <c r="A13404" t="s">
        <v>564</v>
      </c>
      <c r="B13404" t="s">
        <v>2363</v>
      </c>
      <c r="C13404" t="s">
        <v>4731</v>
      </c>
      <c r="D13404">
        <v>0</v>
      </c>
    </row>
    <row r="13405" spans="1:4" x14ac:dyDescent="0.25">
      <c r="A13405" t="s">
        <v>564</v>
      </c>
      <c r="B13405" t="s">
        <v>2363</v>
      </c>
      <c r="C13405" t="s">
        <v>1046</v>
      </c>
      <c r="D13405">
        <v>0</v>
      </c>
    </row>
    <row r="13406" spans="1:4" x14ac:dyDescent="0.25">
      <c r="A13406" t="s">
        <v>564</v>
      </c>
      <c r="B13406" t="s">
        <v>2363</v>
      </c>
      <c r="C13406" t="s">
        <v>9</v>
      </c>
      <c r="D13406">
        <v>0</v>
      </c>
    </row>
    <row r="13407" spans="1:4" x14ac:dyDescent="0.25">
      <c r="A13407" t="s">
        <v>564</v>
      </c>
      <c r="B13407" t="s">
        <v>2363</v>
      </c>
      <c r="C13407" t="s">
        <v>4733</v>
      </c>
      <c r="D13407">
        <v>0</v>
      </c>
    </row>
    <row r="13408" spans="1:4" x14ac:dyDescent="0.25">
      <c r="A13408" t="s">
        <v>564</v>
      </c>
      <c r="B13408" t="s">
        <v>2363</v>
      </c>
      <c r="C13408" t="s">
        <v>4734</v>
      </c>
      <c r="D13408">
        <v>0</v>
      </c>
    </row>
    <row r="13409" spans="1:4" x14ac:dyDescent="0.25">
      <c r="A13409" t="s">
        <v>564</v>
      </c>
      <c r="B13409" t="s">
        <v>2363</v>
      </c>
      <c r="C13409" t="s">
        <v>4735</v>
      </c>
      <c r="D13409">
        <v>0</v>
      </c>
    </row>
    <row r="13410" spans="1:4" x14ac:dyDescent="0.25">
      <c r="A13410" t="s">
        <v>564</v>
      </c>
      <c r="B13410" t="s">
        <v>2363</v>
      </c>
      <c r="C13410" t="s">
        <v>1081</v>
      </c>
      <c r="D13410" t="s">
        <v>3111</v>
      </c>
    </row>
    <row r="13411" spans="1:4" x14ac:dyDescent="0.25">
      <c r="A13411" t="s">
        <v>564</v>
      </c>
      <c r="B13411" t="s">
        <v>2364</v>
      </c>
      <c r="C13411" t="s">
        <v>4725</v>
      </c>
      <c r="D13411">
        <v>894</v>
      </c>
    </row>
    <row r="13412" spans="1:4" x14ac:dyDescent="0.25">
      <c r="A13412" t="s">
        <v>564</v>
      </c>
      <c r="B13412" t="s">
        <v>2364</v>
      </c>
      <c r="C13412" t="s">
        <v>1083</v>
      </c>
      <c r="D13412" t="b">
        <v>0</v>
      </c>
    </row>
    <row r="13413" spans="1:4" x14ac:dyDescent="0.25">
      <c r="A13413" t="s">
        <v>564</v>
      </c>
      <c r="B13413" t="s">
        <v>2364</v>
      </c>
      <c r="C13413" t="s">
        <v>4726</v>
      </c>
      <c r="D13413" t="b">
        <v>0</v>
      </c>
    </row>
    <row r="13414" spans="1:4" x14ac:dyDescent="0.25">
      <c r="A13414" t="s">
        <v>564</v>
      </c>
      <c r="B13414" t="s">
        <v>2364</v>
      </c>
      <c r="C13414" t="s">
        <v>4727</v>
      </c>
      <c r="D13414" t="b">
        <v>0</v>
      </c>
    </row>
    <row r="13415" spans="1:4" x14ac:dyDescent="0.25">
      <c r="A13415" t="s">
        <v>564</v>
      </c>
      <c r="B13415" t="s">
        <v>2364</v>
      </c>
      <c r="C13415" t="s">
        <v>4728</v>
      </c>
      <c r="D13415" t="b">
        <v>0</v>
      </c>
    </row>
    <row r="13416" spans="1:4" x14ac:dyDescent="0.25">
      <c r="A13416" t="s">
        <v>564</v>
      </c>
      <c r="B13416" t="s">
        <v>2364</v>
      </c>
      <c r="C13416" t="s">
        <v>2454</v>
      </c>
      <c r="D13416" t="b">
        <v>0</v>
      </c>
    </row>
    <row r="13417" spans="1:4" x14ac:dyDescent="0.25">
      <c r="A13417" t="s">
        <v>564</v>
      </c>
      <c r="B13417" t="s">
        <v>2364</v>
      </c>
      <c r="C13417" t="s">
        <v>4729</v>
      </c>
      <c r="D13417">
        <v>0</v>
      </c>
    </row>
    <row r="13418" spans="1:4" x14ac:dyDescent="0.25">
      <c r="A13418" t="s">
        <v>564</v>
      </c>
      <c r="B13418" t="s">
        <v>2364</v>
      </c>
      <c r="C13418" t="s">
        <v>4730</v>
      </c>
      <c r="D13418">
        <v>0</v>
      </c>
    </row>
    <row r="13419" spans="1:4" x14ac:dyDescent="0.25">
      <c r="A13419" t="s">
        <v>564</v>
      </c>
      <c r="B13419" t="s">
        <v>2364</v>
      </c>
      <c r="C13419" t="s">
        <v>4731</v>
      </c>
      <c r="D13419">
        <v>0</v>
      </c>
    </row>
    <row r="13420" spans="1:4" x14ac:dyDescent="0.25">
      <c r="A13420" t="s">
        <v>564</v>
      </c>
      <c r="B13420" t="s">
        <v>2364</v>
      </c>
      <c r="C13420" t="s">
        <v>1046</v>
      </c>
      <c r="D13420">
        <v>0</v>
      </c>
    </row>
    <row r="13421" spans="1:4" x14ac:dyDescent="0.25">
      <c r="A13421" t="s">
        <v>564</v>
      </c>
      <c r="B13421" t="s">
        <v>2364</v>
      </c>
      <c r="C13421" t="s">
        <v>9</v>
      </c>
      <c r="D13421">
        <v>0</v>
      </c>
    </row>
    <row r="13422" spans="1:4" x14ac:dyDescent="0.25">
      <c r="A13422" t="s">
        <v>564</v>
      </c>
      <c r="B13422" t="s">
        <v>2364</v>
      </c>
      <c r="C13422" t="s">
        <v>4733</v>
      </c>
      <c r="D13422">
        <v>0</v>
      </c>
    </row>
    <row r="13423" spans="1:4" x14ac:dyDescent="0.25">
      <c r="A13423" t="s">
        <v>564</v>
      </c>
      <c r="B13423" t="s">
        <v>2364</v>
      </c>
      <c r="C13423" t="s">
        <v>4734</v>
      </c>
      <c r="D13423">
        <v>0</v>
      </c>
    </row>
    <row r="13424" spans="1:4" x14ac:dyDescent="0.25">
      <c r="A13424" t="s">
        <v>564</v>
      </c>
      <c r="B13424" t="s">
        <v>2364</v>
      </c>
      <c r="C13424" t="s">
        <v>4735</v>
      </c>
      <c r="D13424">
        <v>0</v>
      </c>
    </row>
    <row r="13425" spans="1:4" x14ac:dyDescent="0.25">
      <c r="A13425" t="s">
        <v>564</v>
      </c>
      <c r="B13425" t="s">
        <v>2364</v>
      </c>
      <c r="C13425" t="s">
        <v>1081</v>
      </c>
      <c r="D13425" t="s">
        <v>3111</v>
      </c>
    </row>
    <row r="13426" spans="1:4" x14ac:dyDescent="0.25">
      <c r="A13426" t="s">
        <v>564</v>
      </c>
      <c r="B13426" t="s">
        <v>2365</v>
      </c>
      <c r="C13426" t="s">
        <v>4725</v>
      </c>
      <c r="D13426">
        <v>895</v>
      </c>
    </row>
    <row r="13427" spans="1:4" x14ac:dyDescent="0.25">
      <c r="A13427" t="s">
        <v>564</v>
      </c>
      <c r="B13427" t="s">
        <v>2365</v>
      </c>
      <c r="C13427" t="s">
        <v>1083</v>
      </c>
      <c r="D13427" t="b">
        <v>0</v>
      </c>
    </row>
    <row r="13428" spans="1:4" x14ac:dyDescent="0.25">
      <c r="A13428" t="s">
        <v>564</v>
      </c>
      <c r="B13428" t="s">
        <v>2365</v>
      </c>
      <c r="C13428" t="s">
        <v>4726</v>
      </c>
      <c r="D13428" t="b">
        <v>0</v>
      </c>
    </row>
    <row r="13429" spans="1:4" x14ac:dyDescent="0.25">
      <c r="A13429" t="s">
        <v>564</v>
      </c>
      <c r="B13429" t="s">
        <v>2365</v>
      </c>
      <c r="C13429" t="s">
        <v>4727</v>
      </c>
      <c r="D13429" t="b">
        <v>0</v>
      </c>
    </row>
    <row r="13430" spans="1:4" x14ac:dyDescent="0.25">
      <c r="A13430" t="s">
        <v>564</v>
      </c>
      <c r="B13430" t="s">
        <v>2365</v>
      </c>
      <c r="C13430" t="s">
        <v>4728</v>
      </c>
      <c r="D13430" t="b">
        <v>0</v>
      </c>
    </row>
    <row r="13431" spans="1:4" x14ac:dyDescent="0.25">
      <c r="A13431" t="s">
        <v>564</v>
      </c>
      <c r="B13431" t="s">
        <v>2365</v>
      </c>
      <c r="C13431" t="s">
        <v>2454</v>
      </c>
      <c r="D13431" t="b">
        <v>0</v>
      </c>
    </row>
    <row r="13432" spans="1:4" x14ac:dyDescent="0.25">
      <c r="A13432" t="s">
        <v>564</v>
      </c>
      <c r="B13432" t="s">
        <v>2365</v>
      </c>
      <c r="C13432" t="s">
        <v>4729</v>
      </c>
      <c r="D13432">
        <v>0</v>
      </c>
    </row>
    <row r="13433" spans="1:4" x14ac:dyDescent="0.25">
      <c r="A13433" t="s">
        <v>564</v>
      </c>
      <c r="B13433" t="s">
        <v>2365</v>
      </c>
      <c r="C13433" t="s">
        <v>4730</v>
      </c>
      <c r="D13433">
        <v>0</v>
      </c>
    </row>
    <row r="13434" spans="1:4" x14ac:dyDescent="0.25">
      <c r="A13434" t="s">
        <v>564</v>
      </c>
      <c r="B13434" t="s">
        <v>2365</v>
      </c>
      <c r="C13434" t="s">
        <v>4731</v>
      </c>
      <c r="D13434">
        <v>0</v>
      </c>
    </row>
    <row r="13435" spans="1:4" x14ac:dyDescent="0.25">
      <c r="A13435" t="s">
        <v>564</v>
      </c>
      <c r="B13435" t="s">
        <v>2365</v>
      </c>
      <c r="C13435" t="s">
        <v>1046</v>
      </c>
      <c r="D13435">
        <v>0</v>
      </c>
    </row>
    <row r="13436" spans="1:4" x14ac:dyDescent="0.25">
      <c r="A13436" t="s">
        <v>564</v>
      </c>
      <c r="B13436" t="s">
        <v>2365</v>
      </c>
      <c r="C13436" t="s">
        <v>9</v>
      </c>
      <c r="D13436">
        <v>0</v>
      </c>
    </row>
    <row r="13437" spans="1:4" x14ac:dyDescent="0.25">
      <c r="A13437" t="s">
        <v>564</v>
      </c>
      <c r="B13437" t="s">
        <v>2365</v>
      </c>
      <c r="C13437" t="s">
        <v>4733</v>
      </c>
      <c r="D13437">
        <v>0</v>
      </c>
    </row>
    <row r="13438" spans="1:4" x14ac:dyDescent="0.25">
      <c r="A13438" t="s">
        <v>564</v>
      </c>
      <c r="B13438" t="s">
        <v>2365</v>
      </c>
      <c r="C13438" t="s">
        <v>4734</v>
      </c>
      <c r="D13438">
        <v>0</v>
      </c>
    </row>
    <row r="13439" spans="1:4" x14ac:dyDescent="0.25">
      <c r="A13439" t="s">
        <v>564</v>
      </c>
      <c r="B13439" t="s">
        <v>2365</v>
      </c>
      <c r="C13439" t="s">
        <v>4735</v>
      </c>
      <c r="D13439">
        <v>0</v>
      </c>
    </row>
    <row r="13440" spans="1:4" x14ac:dyDescent="0.25">
      <c r="A13440" t="s">
        <v>564</v>
      </c>
      <c r="B13440" t="s">
        <v>2365</v>
      </c>
      <c r="C13440" t="s">
        <v>1081</v>
      </c>
      <c r="D13440" t="s">
        <v>3111</v>
      </c>
    </row>
    <row r="13441" spans="1:4" x14ac:dyDescent="0.25">
      <c r="A13441" t="s">
        <v>302</v>
      </c>
      <c r="B13441" t="s">
        <v>2385</v>
      </c>
      <c r="C13441" t="s">
        <v>4725</v>
      </c>
      <c r="D13441">
        <v>896</v>
      </c>
    </row>
    <row r="13442" spans="1:4" x14ac:dyDescent="0.25">
      <c r="A13442" t="s">
        <v>302</v>
      </c>
      <c r="B13442" t="s">
        <v>2385</v>
      </c>
      <c r="C13442" t="s">
        <v>1083</v>
      </c>
      <c r="D13442" t="b">
        <v>0</v>
      </c>
    </row>
    <row r="13443" spans="1:4" x14ac:dyDescent="0.25">
      <c r="A13443" t="s">
        <v>302</v>
      </c>
      <c r="B13443" t="s">
        <v>2385</v>
      </c>
      <c r="C13443" t="s">
        <v>4726</v>
      </c>
      <c r="D13443" t="b">
        <v>0</v>
      </c>
    </row>
    <row r="13444" spans="1:4" x14ac:dyDescent="0.25">
      <c r="A13444" t="s">
        <v>302</v>
      </c>
      <c r="B13444" t="s">
        <v>2385</v>
      </c>
      <c r="C13444" t="s">
        <v>4727</v>
      </c>
      <c r="D13444" t="b">
        <v>0</v>
      </c>
    </row>
    <row r="13445" spans="1:4" x14ac:dyDescent="0.25">
      <c r="A13445" t="s">
        <v>302</v>
      </c>
      <c r="B13445" t="s">
        <v>2385</v>
      </c>
      <c r="C13445" t="s">
        <v>4728</v>
      </c>
      <c r="D13445" t="b">
        <v>0</v>
      </c>
    </row>
    <row r="13446" spans="1:4" x14ac:dyDescent="0.25">
      <c r="A13446" t="s">
        <v>302</v>
      </c>
      <c r="B13446" t="s">
        <v>2385</v>
      </c>
      <c r="C13446" t="s">
        <v>2454</v>
      </c>
      <c r="D13446" t="b">
        <v>0</v>
      </c>
    </row>
    <row r="13447" spans="1:4" x14ac:dyDescent="0.25">
      <c r="A13447" t="s">
        <v>302</v>
      </c>
      <c r="B13447" t="s">
        <v>2385</v>
      </c>
      <c r="C13447" t="s">
        <v>4729</v>
      </c>
      <c r="D13447">
        <v>0</v>
      </c>
    </row>
    <row r="13448" spans="1:4" x14ac:dyDescent="0.25">
      <c r="A13448" t="s">
        <v>302</v>
      </c>
      <c r="B13448" t="s">
        <v>2385</v>
      </c>
      <c r="C13448" t="s">
        <v>4730</v>
      </c>
      <c r="D13448">
        <v>0</v>
      </c>
    </row>
    <row r="13449" spans="1:4" x14ac:dyDescent="0.25">
      <c r="A13449" t="s">
        <v>302</v>
      </c>
      <c r="B13449" t="s">
        <v>2385</v>
      </c>
      <c r="C13449" t="s">
        <v>4731</v>
      </c>
      <c r="D13449">
        <v>0</v>
      </c>
    </row>
    <row r="13450" spans="1:4" x14ac:dyDescent="0.25">
      <c r="A13450" t="s">
        <v>302</v>
      </c>
      <c r="B13450" t="s">
        <v>2385</v>
      </c>
      <c r="C13450" t="s">
        <v>1046</v>
      </c>
      <c r="D13450">
        <v>0</v>
      </c>
    </row>
    <row r="13451" spans="1:4" x14ac:dyDescent="0.25">
      <c r="A13451" t="s">
        <v>302</v>
      </c>
      <c r="B13451" t="s">
        <v>2385</v>
      </c>
      <c r="C13451" t="s">
        <v>9</v>
      </c>
      <c r="D13451">
        <v>0</v>
      </c>
    </row>
    <row r="13452" spans="1:4" x14ac:dyDescent="0.25">
      <c r="A13452" t="s">
        <v>302</v>
      </c>
      <c r="B13452" t="s">
        <v>2385</v>
      </c>
      <c r="C13452" t="s">
        <v>4733</v>
      </c>
      <c r="D13452">
        <v>0</v>
      </c>
    </row>
    <row r="13453" spans="1:4" x14ac:dyDescent="0.25">
      <c r="A13453" t="s">
        <v>302</v>
      </c>
      <c r="B13453" t="s">
        <v>2385</v>
      </c>
      <c r="C13453" t="s">
        <v>4734</v>
      </c>
      <c r="D13453">
        <v>0</v>
      </c>
    </row>
    <row r="13454" spans="1:4" x14ac:dyDescent="0.25">
      <c r="A13454" t="s">
        <v>302</v>
      </c>
      <c r="B13454" t="s">
        <v>2385</v>
      </c>
      <c r="C13454" t="s">
        <v>4735</v>
      </c>
      <c r="D13454">
        <v>0</v>
      </c>
    </row>
    <row r="13455" spans="1:4" x14ac:dyDescent="0.25">
      <c r="A13455" t="s">
        <v>302</v>
      </c>
      <c r="B13455" t="s">
        <v>2385</v>
      </c>
      <c r="C13455" t="s">
        <v>1081</v>
      </c>
      <c r="D13455" t="s">
        <v>3111</v>
      </c>
    </row>
    <row r="13456" spans="1:4" x14ac:dyDescent="0.25">
      <c r="A13456" t="s">
        <v>302</v>
      </c>
      <c r="B13456" t="s">
        <v>2386</v>
      </c>
      <c r="C13456" t="s">
        <v>4725</v>
      </c>
      <c r="D13456">
        <v>897</v>
      </c>
    </row>
    <row r="13457" spans="1:4" x14ac:dyDescent="0.25">
      <c r="A13457" t="s">
        <v>302</v>
      </c>
      <c r="B13457" t="s">
        <v>2386</v>
      </c>
      <c r="C13457" t="s">
        <v>1083</v>
      </c>
      <c r="D13457" t="b">
        <v>0</v>
      </c>
    </row>
    <row r="13458" spans="1:4" x14ac:dyDescent="0.25">
      <c r="A13458" t="s">
        <v>302</v>
      </c>
      <c r="B13458" t="s">
        <v>2386</v>
      </c>
      <c r="C13458" t="s">
        <v>4726</v>
      </c>
      <c r="D13458" t="b">
        <v>0</v>
      </c>
    </row>
    <row r="13459" spans="1:4" x14ac:dyDescent="0.25">
      <c r="A13459" t="s">
        <v>302</v>
      </c>
      <c r="B13459" t="s">
        <v>2386</v>
      </c>
      <c r="C13459" t="s">
        <v>4727</v>
      </c>
      <c r="D13459" t="b">
        <v>0</v>
      </c>
    </row>
    <row r="13460" spans="1:4" x14ac:dyDescent="0.25">
      <c r="A13460" t="s">
        <v>302</v>
      </c>
      <c r="B13460" t="s">
        <v>2386</v>
      </c>
      <c r="C13460" t="s">
        <v>4728</v>
      </c>
      <c r="D13460" t="b">
        <v>0</v>
      </c>
    </row>
    <row r="13461" spans="1:4" x14ac:dyDescent="0.25">
      <c r="A13461" t="s">
        <v>302</v>
      </c>
      <c r="B13461" t="s">
        <v>2386</v>
      </c>
      <c r="C13461" t="s">
        <v>2454</v>
      </c>
      <c r="D13461" t="b">
        <v>0</v>
      </c>
    </row>
    <row r="13462" spans="1:4" x14ac:dyDescent="0.25">
      <c r="A13462" t="s">
        <v>302</v>
      </c>
      <c r="B13462" t="s">
        <v>2386</v>
      </c>
      <c r="C13462" t="s">
        <v>4729</v>
      </c>
      <c r="D13462">
        <v>0</v>
      </c>
    </row>
    <row r="13463" spans="1:4" x14ac:dyDescent="0.25">
      <c r="A13463" t="s">
        <v>302</v>
      </c>
      <c r="B13463" t="s">
        <v>2386</v>
      </c>
      <c r="C13463" t="s">
        <v>4730</v>
      </c>
      <c r="D13463">
        <v>0</v>
      </c>
    </row>
    <row r="13464" spans="1:4" x14ac:dyDescent="0.25">
      <c r="A13464" t="s">
        <v>302</v>
      </c>
      <c r="B13464" t="s">
        <v>2386</v>
      </c>
      <c r="C13464" t="s">
        <v>4731</v>
      </c>
      <c r="D13464">
        <v>0</v>
      </c>
    </row>
    <row r="13465" spans="1:4" x14ac:dyDescent="0.25">
      <c r="A13465" t="s">
        <v>302</v>
      </c>
      <c r="B13465" t="s">
        <v>2386</v>
      </c>
      <c r="C13465" t="s">
        <v>1046</v>
      </c>
      <c r="D13465">
        <v>0</v>
      </c>
    </row>
    <row r="13466" spans="1:4" x14ac:dyDescent="0.25">
      <c r="A13466" t="s">
        <v>302</v>
      </c>
      <c r="B13466" t="s">
        <v>2386</v>
      </c>
      <c r="C13466" t="s">
        <v>9</v>
      </c>
      <c r="D13466">
        <v>0</v>
      </c>
    </row>
    <row r="13467" spans="1:4" x14ac:dyDescent="0.25">
      <c r="A13467" t="s">
        <v>302</v>
      </c>
      <c r="B13467" t="s">
        <v>2386</v>
      </c>
      <c r="C13467" t="s">
        <v>4733</v>
      </c>
      <c r="D13467">
        <v>0</v>
      </c>
    </row>
    <row r="13468" spans="1:4" x14ac:dyDescent="0.25">
      <c r="A13468" t="s">
        <v>302</v>
      </c>
      <c r="B13468" t="s">
        <v>2386</v>
      </c>
      <c r="C13468" t="s">
        <v>4734</v>
      </c>
      <c r="D13468">
        <v>0</v>
      </c>
    </row>
    <row r="13469" spans="1:4" x14ac:dyDescent="0.25">
      <c r="A13469" t="s">
        <v>302</v>
      </c>
      <c r="B13469" t="s">
        <v>2386</v>
      </c>
      <c r="C13469" t="s">
        <v>4735</v>
      </c>
      <c r="D13469">
        <v>0</v>
      </c>
    </row>
    <row r="13470" spans="1:4" x14ac:dyDescent="0.25">
      <c r="A13470" t="s">
        <v>302</v>
      </c>
      <c r="B13470" t="s">
        <v>2386</v>
      </c>
      <c r="C13470" t="s">
        <v>1081</v>
      </c>
      <c r="D13470" t="s">
        <v>3111</v>
      </c>
    </row>
    <row r="13471" spans="1:4" x14ac:dyDescent="0.25">
      <c r="A13471" t="s">
        <v>302</v>
      </c>
      <c r="B13471" t="s">
        <v>2387</v>
      </c>
      <c r="C13471" t="s">
        <v>4725</v>
      </c>
      <c r="D13471">
        <v>898</v>
      </c>
    </row>
    <row r="13472" spans="1:4" x14ac:dyDescent="0.25">
      <c r="A13472" t="s">
        <v>302</v>
      </c>
      <c r="B13472" t="s">
        <v>2387</v>
      </c>
      <c r="C13472" t="s">
        <v>1083</v>
      </c>
      <c r="D13472" t="b">
        <v>0</v>
      </c>
    </row>
    <row r="13473" spans="1:4" x14ac:dyDescent="0.25">
      <c r="A13473" t="s">
        <v>302</v>
      </c>
      <c r="B13473" t="s">
        <v>2387</v>
      </c>
      <c r="C13473" t="s">
        <v>4726</v>
      </c>
      <c r="D13473" t="b">
        <v>0</v>
      </c>
    </row>
    <row r="13474" spans="1:4" x14ac:dyDescent="0.25">
      <c r="A13474" t="s">
        <v>302</v>
      </c>
      <c r="B13474" t="s">
        <v>2387</v>
      </c>
      <c r="C13474" t="s">
        <v>4727</v>
      </c>
      <c r="D13474" t="b">
        <v>0</v>
      </c>
    </row>
    <row r="13475" spans="1:4" x14ac:dyDescent="0.25">
      <c r="A13475" t="s">
        <v>302</v>
      </c>
      <c r="B13475" t="s">
        <v>2387</v>
      </c>
      <c r="C13475" t="s">
        <v>4728</v>
      </c>
      <c r="D13475" t="b">
        <v>0</v>
      </c>
    </row>
    <row r="13476" spans="1:4" x14ac:dyDescent="0.25">
      <c r="A13476" t="s">
        <v>302</v>
      </c>
      <c r="B13476" t="s">
        <v>2387</v>
      </c>
      <c r="C13476" t="s">
        <v>2454</v>
      </c>
      <c r="D13476" t="b">
        <v>0</v>
      </c>
    </row>
    <row r="13477" spans="1:4" x14ac:dyDescent="0.25">
      <c r="A13477" t="s">
        <v>302</v>
      </c>
      <c r="B13477" t="s">
        <v>2387</v>
      </c>
      <c r="C13477" t="s">
        <v>4729</v>
      </c>
      <c r="D13477">
        <v>0</v>
      </c>
    </row>
    <row r="13478" spans="1:4" x14ac:dyDescent="0.25">
      <c r="A13478" t="s">
        <v>302</v>
      </c>
      <c r="B13478" t="s">
        <v>2387</v>
      </c>
      <c r="C13478" t="s">
        <v>4730</v>
      </c>
      <c r="D13478">
        <v>0</v>
      </c>
    </row>
    <row r="13479" spans="1:4" x14ac:dyDescent="0.25">
      <c r="A13479" t="s">
        <v>302</v>
      </c>
      <c r="B13479" t="s">
        <v>2387</v>
      </c>
      <c r="C13479" t="s">
        <v>4731</v>
      </c>
      <c r="D13479">
        <v>0</v>
      </c>
    </row>
    <row r="13480" spans="1:4" x14ac:dyDescent="0.25">
      <c r="A13480" t="s">
        <v>302</v>
      </c>
      <c r="B13480" t="s">
        <v>2387</v>
      </c>
      <c r="C13480" t="s">
        <v>1046</v>
      </c>
      <c r="D13480">
        <v>0</v>
      </c>
    </row>
    <row r="13481" spans="1:4" x14ac:dyDescent="0.25">
      <c r="A13481" t="s">
        <v>302</v>
      </c>
      <c r="B13481" t="s">
        <v>2387</v>
      </c>
      <c r="C13481" t="s">
        <v>9</v>
      </c>
      <c r="D13481">
        <v>0</v>
      </c>
    </row>
    <row r="13482" spans="1:4" x14ac:dyDescent="0.25">
      <c r="A13482" t="s">
        <v>302</v>
      </c>
      <c r="B13482" t="s">
        <v>2387</v>
      </c>
      <c r="C13482" t="s">
        <v>4733</v>
      </c>
      <c r="D13482">
        <v>0</v>
      </c>
    </row>
    <row r="13483" spans="1:4" x14ac:dyDescent="0.25">
      <c r="A13483" t="s">
        <v>302</v>
      </c>
      <c r="B13483" t="s">
        <v>2387</v>
      </c>
      <c r="C13483" t="s">
        <v>4734</v>
      </c>
      <c r="D13483">
        <v>0</v>
      </c>
    </row>
    <row r="13484" spans="1:4" x14ac:dyDescent="0.25">
      <c r="A13484" t="s">
        <v>302</v>
      </c>
      <c r="B13484" t="s">
        <v>2387</v>
      </c>
      <c r="C13484" t="s">
        <v>4735</v>
      </c>
      <c r="D13484">
        <v>0</v>
      </c>
    </row>
    <row r="13485" spans="1:4" x14ac:dyDescent="0.25">
      <c r="A13485" t="s">
        <v>302</v>
      </c>
      <c r="B13485" t="s">
        <v>2387</v>
      </c>
      <c r="C13485" t="s">
        <v>1081</v>
      </c>
      <c r="D13485" t="s">
        <v>3111</v>
      </c>
    </row>
    <row r="13486" spans="1:4" x14ac:dyDescent="0.25">
      <c r="A13486" t="s">
        <v>302</v>
      </c>
      <c r="B13486" t="s">
        <v>2388</v>
      </c>
      <c r="C13486" t="s">
        <v>4725</v>
      </c>
      <c r="D13486">
        <v>899</v>
      </c>
    </row>
    <row r="13487" spans="1:4" x14ac:dyDescent="0.25">
      <c r="A13487" t="s">
        <v>302</v>
      </c>
      <c r="B13487" t="s">
        <v>2388</v>
      </c>
      <c r="C13487" t="s">
        <v>1083</v>
      </c>
      <c r="D13487" t="b">
        <v>0</v>
      </c>
    </row>
    <row r="13488" spans="1:4" x14ac:dyDescent="0.25">
      <c r="A13488" t="s">
        <v>302</v>
      </c>
      <c r="B13488" t="s">
        <v>2388</v>
      </c>
      <c r="C13488" t="s">
        <v>4726</v>
      </c>
      <c r="D13488" t="b">
        <v>0</v>
      </c>
    </row>
    <row r="13489" spans="1:4" x14ac:dyDescent="0.25">
      <c r="A13489" t="s">
        <v>302</v>
      </c>
      <c r="B13489" t="s">
        <v>2388</v>
      </c>
      <c r="C13489" t="s">
        <v>4727</v>
      </c>
      <c r="D13489" t="b">
        <v>0</v>
      </c>
    </row>
    <row r="13490" spans="1:4" x14ac:dyDescent="0.25">
      <c r="A13490" t="s">
        <v>302</v>
      </c>
      <c r="B13490" t="s">
        <v>2388</v>
      </c>
      <c r="C13490" t="s">
        <v>4728</v>
      </c>
      <c r="D13490" t="b">
        <v>0</v>
      </c>
    </row>
    <row r="13491" spans="1:4" x14ac:dyDescent="0.25">
      <c r="A13491" t="s">
        <v>302</v>
      </c>
      <c r="B13491" t="s">
        <v>2388</v>
      </c>
      <c r="C13491" t="s">
        <v>2454</v>
      </c>
      <c r="D13491" t="b">
        <v>0</v>
      </c>
    </row>
    <row r="13492" spans="1:4" x14ac:dyDescent="0.25">
      <c r="A13492" t="s">
        <v>302</v>
      </c>
      <c r="B13492" t="s">
        <v>2388</v>
      </c>
      <c r="C13492" t="s">
        <v>4729</v>
      </c>
      <c r="D13492">
        <v>0</v>
      </c>
    </row>
    <row r="13493" spans="1:4" x14ac:dyDescent="0.25">
      <c r="A13493" t="s">
        <v>302</v>
      </c>
      <c r="B13493" t="s">
        <v>2388</v>
      </c>
      <c r="C13493" t="s">
        <v>4730</v>
      </c>
      <c r="D13493">
        <v>0</v>
      </c>
    </row>
    <row r="13494" spans="1:4" x14ac:dyDescent="0.25">
      <c r="A13494" t="s">
        <v>302</v>
      </c>
      <c r="B13494" t="s">
        <v>2388</v>
      </c>
      <c r="C13494" t="s">
        <v>4731</v>
      </c>
      <c r="D13494">
        <v>0</v>
      </c>
    </row>
    <row r="13495" spans="1:4" x14ac:dyDescent="0.25">
      <c r="A13495" t="s">
        <v>302</v>
      </c>
      <c r="B13495" t="s">
        <v>2388</v>
      </c>
      <c r="C13495" t="s">
        <v>1046</v>
      </c>
      <c r="D13495">
        <v>0</v>
      </c>
    </row>
    <row r="13496" spans="1:4" x14ac:dyDescent="0.25">
      <c r="A13496" t="s">
        <v>302</v>
      </c>
      <c r="B13496" t="s">
        <v>2388</v>
      </c>
      <c r="C13496" t="s">
        <v>9</v>
      </c>
      <c r="D13496">
        <v>0</v>
      </c>
    </row>
    <row r="13497" spans="1:4" x14ac:dyDescent="0.25">
      <c r="A13497" t="s">
        <v>302</v>
      </c>
      <c r="B13497" t="s">
        <v>2388</v>
      </c>
      <c r="C13497" t="s">
        <v>4733</v>
      </c>
      <c r="D13497">
        <v>0</v>
      </c>
    </row>
    <row r="13498" spans="1:4" x14ac:dyDescent="0.25">
      <c r="A13498" t="s">
        <v>302</v>
      </c>
      <c r="B13498" t="s">
        <v>2388</v>
      </c>
      <c r="C13498" t="s">
        <v>4734</v>
      </c>
      <c r="D13498">
        <v>0</v>
      </c>
    </row>
    <row r="13499" spans="1:4" x14ac:dyDescent="0.25">
      <c r="A13499" t="s">
        <v>302</v>
      </c>
      <c r="B13499" t="s">
        <v>2388</v>
      </c>
      <c r="C13499" t="s">
        <v>4735</v>
      </c>
      <c r="D13499">
        <v>0</v>
      </c>
    </row>
    <row r="13500" spans="1:4" x14ac:dyDescent="0.25">
      <c r="A13500" t="s">
        <v>302</v>
      </c>
      <c r="B13500" t="s">
        <v>2388</v>
      </c>
      <c r="C13500" t="s">
        <v>1081</v>
      </c>
      <c r="D13500" t="s">
        <v>3111</v>
      </c>
    </row>
    <row r="13501" spans="1:4" x14ac:dyDescent="0.25">
      <c r="A13501" t="s">
        <v>302</v>
      </c>
      <c r="B13501" t="s">
        <v>2389</v>
      </c>
      <c r="C13501" t="s">
        <v>4725</v>
      </c>
      <c r="D13501">
        <v>900</v>
      </c>
    </row>
    <row r="13502" spans="1:4" x14ac:dyDescent="0.25">
      <c r="A13502" t="s">
        <v>302</v>
      </c>
      <c r="B13502" t="s">
        <v>2389</v>
      </c>
      <c r="C13502" t="s">
        <v>1083</v>
      </c>
      <c r="D13502" t="b">
        <v>0</v>
      </c>
    </row>
    <row r="13503" spans="1:4" x14ac:dyDescent="0.25">
      <c r="A13503" t="s">
        <v>302</v>
      </c>
      <c r="B13503" t="s">
        <v>2389</v>
      </c>
      <c r="C13503" t="s">
        <v>4726</v>
      </c>
      <c r="D13503" t="b">
        <v>0</v>
      </c>
    </row>
    <row r="13504" spans="1:4" x14ac:dyDescent="0.25">
      <c r="A13504" t="s">
        <v>302</v>
      </c>
      <c r="B13504" t="s">
        <v>2389</v>
      </c>
      <c r="C13504" t="s">
        <v>4727</v>
      </c>
      <c r="D13504" t="b">
        <v>0</v>
      </c>
    </row>
    <row r="13505" spans="1:4" x14ac:dyDescent="0.25">
      <c r="A13505" t="s">
        <v>302</v>
      </c>
      <c r="B13505" t="s">
        <v>2389</v>
      </c>
      <c r="C13505" t="s">
        <v>4728</v>
      </c>
      <c r="D13505" t="b">
        <v>0</v>
      </c>
    </row>
    <row r="13506" spans="1:4" x14ac:dyDescent="0.25">
      <c r="A13506" t="s">
        <v>302</v>
      </c>
      <c r="B13506" t="s">
        <v>2389</v>
      </c>
      <c r="C13506" t="s">
        <v>2454</v>
      </c>
      <c r="D13506" t="b">
        <v>0</v>
      </c>
    </row>
    <row r="13507" spans="1:4" x14ac:dyDescent="0.25">
      <c r="A13507" t="s">
        <v>302</v>
      </c>
      <c r="B13507" t="s">
        <v>2389</v>
      </c>
      <c r="C13507" t="s">
        <v>4729</v>
      </c>
      <c r="D13507">
        <v>0</v>
      </c>
    </row>
    <row r="13508" spans="1:4" x14ac:dyDescent="0.25">
      <c r="A13508" t="s">
        <v>302</v>
      </c>
      <c r="B13508" t="s">
        <v>2389</v>
      </c>
      <c r="C13508" t="s">
        <v>4730</v>
      </c>
      <c r="D13508">
        <v>0</v>
      </c>
    </row>
    <row r="13509" spans="1:4" x14ac:dyDescent="0.25">
      <c r="A13509" t="s">
        <v>302</v>
      </c>
      <c r="B13509" t="s">
        <v>2389</v>
      </c>
      <c r="C13509" t="s">
        <v>4731</v>
      </c>
      <c r="D13509">
        <v>0</v>
      </c>
    </row>
    <row r="13510" spans="1:4" x14ac:dyDescent="0.25">
      <c r="A13510" t="s">
        <v>302</v>
      </c>
      <c r="B13510" t="s">
        <v>2389</v>
      </c>
      <c r="C13510" t="s">
        <v>1046</v>
      </c>
      <c r="D13510">
        <v>0</v>
      </c>
    </row>
    <row r="13511" spans="1:4" x14ac:dyDescent="0.25">
      <c r="A13511" t="s">
        <v>302</v>
      </c>
      <c r="B13511" t="s">
        <v>2389</v>
      </c>
      <c r="C13511" t="s">
        <v>9</v>
      </c>
      <c r="D13511">
        <v>0</v>
      </c>
    </row>
    <row r="13512" spans="1:4" x14ac:dyDescent="0.25">
      <c r="A13512" t="s">
        <v>302</v>
      </c>
      <c r="B13512" t="s">
        <v>2389</v>
      </c>
      <c r="C13512" t="s">
        <v>4733</v>
      </c>
      <c r="D13512">
        <v>0</v>
      </c>
    </row>
    <row r="13513" spans="1:4" x14ac:dyDescent="0.25">
      <c r="A13513" t="s">
        <v>302</v>
      </c>
      <c r="B13513" t="s">
        <v>2389</v>
      </c>
      <c r="C13513" t="s">
        <v>4734</v>
      </c>
      <c r="D13513">
        <v>0</v>
      </c>
    </row>
    <row r="13514" spans="1:4" x14ac:dyDescent="0.25">
      <c r="A13514" t="s">
        <v>302</v>
      </c>
      <c r="B13514" t="s">
        <v>2389</v>
      </c>
      <c r="C13514" t="s">
        <v>4735</v>
      </c>
      <c r="D13514">
        <v>0</v>
      </c>
    </row>
    <row r="13515" spans="1:4" x14ac:dyDescent="0.25">
      <c r="A13515" t="s">
        <v>302</v>
      </c>
      <c r="B13515" t="s">
        <v>2389</v>
      </c>
      <c r="C13515" t="s">
        <v>1081</v>
      </c>
      <c r="D13515" t="s">
        <v>3111</v>
      </c>
    </row>
    <row r="13516" spans="1:4" x14ac:dyDescent="0.25">
      <c r="A13516" t="s">
        <v>302</v>
      </c>
      <c r="B13516" t="s">
        <v>2390</v>
      </c>
      <c r="C13516" t="s">
        <v>4725</v>
      </c>
      <c r="D13516">
        <v>901</v>
      </c>
    </row>
    <row r="13517" spans="1:4" x14ac:dyDescent="0.25">
      <c r="A13517" t="s">
        <v>302</v>
      </c>
      <c r="B13517" t="s">
        <v>2390</v>
      </c>
      <c r="C13517" t="s">
        <v>1083</v>
      </c>
      <c r="D13517" t="b">
        <v>0</v>
      </c>
    </row>
    <row r="13518" spans="1:4" x14ac:dyDescent="0.25">
      <c r="A13518" t="s">
        <v>302</v>
      </c>
      <c r="B13518" t="s">
        <v>2390</v>
      </c>
      <c r="C13518" t="s">
        <v>4726</v>
      </c>
      <c r="D13518" t="b">
        <v>0</v>
      </c>
    </row>
    <row r="13519" spans="1:4" x14ac:dyDescent="0.25">
      <c r="A13519" t="s">
        <v>302</v>
      </c>
      <c r="B13519" t="s">
        <v>2390</v>
      </c>
      <c r="C13519" t="s">
        <v>4727</v>
      </c>
      <c r="D13519" t="b">
        <v>0</v>
      </c>
    </row>
    <row r="13520" spans="1:4" x14ac:dyDescent="0.25">
      <c r="A13520" t="s">
        <v>302</v>
      </c>
      <c r="B13520" t="s">
        <v>2390</v>
      </c>
      <c r="C13520" t="s">
        <v>4728</v>
      </c>
      <c r="D13520" t="b">
        <v>0</v>
      </c>
    </row>
    <row r="13521" spans="1:4" x14ac:dyDescent="0.25">
      <c r="A13521" t="s">
        <v>302</v>
      </c>
      <c r="B13521" t="s">
        <v>2390</v>
      </c>
      <c r="C13521" t="s">
        <v>2454</v>
      </c>
      <c r="D13521" t="b">
        <v>0</v>
      </c>
    </row>
    <row r="13522" spans="1:4" x14ac:dyDescent="0.25">
      <c r="A13522" t="s">
        <v>302</v>
      </c>
      <c r="B13522" t="s">
        <v>2390</v>
      </c>
      <c r="C13522" t="s">
        <v>4729</v>
      </c>
      <c r="D13522">
        <v>0</v>
      </c>
    </row>
    <row r="13523" spans="1:4" x14ac:dyDescent="0.25">
      <c r="A13523" t="s">
        <v>302</v>
      </c>
      <c r="B13523" t="s">
        <v>2390</v>
      </c>
      <c r="C13523" t="s">
        <v>4730</v>
      </c>
      <c r="D13523">
        <v>0</v>
      </c>
    </row>
    <row r="13524" spans="1:4" x14ac:dyDescent="0.25">
      <c r="A13524" t="s">
        <v>302</v>
      </c>
      <c r="B13524" t="s">
        <v>2390</v>
      </c>
      <c r="C13524" t="s">
        <v>4731</v>
      </c>
      <c r="D13524">
        <v>0</v>
      </c>
    </row>
    <row r="13525" spans="1:4" x14ac:dyDescent="0.25">
      <c r="A13525" t="s">
        <v>302</v>
      </c>
      <c r="B13525" t="s">
        <v>2390</v>
      </c>
      <c r="C13525" t="s">
        <v>1046</v>
      </c>
      <c r="D13525">
        <v>0</v>
      </c>
    </row>
    <row r="13526" spans="1:4" x14ac:dyDescent="0.25">
      <c r="A13526" t="s">
        <v>302</v>
      </c>
      <c r="B13526" t="s">
        <v>2390</v>
      </c>
      <c r="C13526" t="s">
        <v>9</v>
      </c>
      <c r="D13526">
        <v>0</v>
      </c>
    </row>
    <row r="13527" spans="1:4" x14ac:dyDescent="0.25">
      <c r="A13527" t="s">
        <v>302</v>
      </c>
      <c r="B13527" t="s">
        <v>2390</v>
      </c>
      <c r="C13527" t="s">
        <v>4733</v>
      </c>
      <c r="D13527">
        <v>0</v>
      </c>
    </row>
    <row r="13528" spans="1:4" x14ac:dyDescent="0.25">
      <c r="A13528" t="s">
        <v>302</v>
      </c>
      <c r="B13528" t="s">
        <v>2390</v>
      </c>
      <c r="C13528" t="s">
        <v>4734</v>
      </c>
      <c r="D13528">
        <v>0</v>
      </c>
    </row>
    <row r="13529" spans="1:4" x14ac:dyDescent="0.25">
      <c r="A13529" t="s">
        <v>302</v>
      </c>
      <c r="B13529" t="s">
        <v>2390</v>
      </c>
      <c r="C13529" t="s">
        <v>4735</v>
      </c>
      <c r="D13529">
        <v>0</v>
      </c>
    </row>
    <row r="13530" spans="1:4" x14ac:dyDescent="0.25">
      <c r="A13530" t="s">
        <v>302</v>
      </c>
      <c r="B13530" t="s">
        <v>2390</v>
      </c>
      <c r="C13530" t="s">
        <v>1081</v>
      </c>
      <c r="D13530" t="s">
        <v>3111</v>
      </c>
    </row>
    <row r="13531" spans="1:4" x14ac:dyDescent="0.25">
      <c r="A13531" t="s">
        <v>302</v>
      </c>
      <c r="B13531" t="s">
        <v>2391</v>
      </c>
      <c r="C13531" t="s">
        <v>4725</v>
      </c>
      <c r="D13531">
        <v>902</v>
      </c>
    </row>
    <row r="13532" spans="1:4" x14ac:dyDescent="0.25">
      <c r="A13532" t="s">
        <v>302</v>
      </c>
      <c r="B13532" t="s">
        <v>2391</v>
      </c>
      <c r="C13532" t="s">
        <v>1083</v>
      </c>
      <c r="D13532" t="b">
        <v>0</v>
      </c>
    </row>
    <row r="13533" spans="1:4" x14ac:dyDescent="0.25">
      <c r="A13533" t="s">
        <v>302</v>
      </c>
      <c r="B13533" t="s">
        <v>2391</v>
      </c>
      <c r="C13533" t="s">
        <v>4726</v>
      </c>
      <c r="D13533" t="b">
        <v>0</v>
      </c>
    </row>
    <row r="13534" spans="1:4" x14ac:dyDescent="0.25">
      <c r="A13534" t="s">
        <v>302</v>
      </c>
      <c r="B13534" t="s">
        <v>2391</v>
      </c>
      <c r="C13534" t="s">
        <v>4727</v>
      </c>
      <c r="D13534" t="b">
        <v>0</v>
      </c>
    </row>
    <row r="13535" spans="1:4" x14ac:dyDescent="0.25">
      <c r="A13535" t="s">
        <v>302</v>
      </c>
      <c r="B13535" t="s">
        <v>2391</v>
      </c>
      <c r="C13535" t="s">
        <v>4728</v>
      </c>
      <c r="D13535" t="b">
        <v>0</v>
      </c>
    </row>
    <row r="13536" spans="1:4" x14ac:dyDescent="0.25">
      <c r="A13536" t="s">
        <v>302</v>
      </c>
      <c r="B13536" t="s">
        <v>2391</v>
      </c>
      <c r="C13536" t="s">
        <v>2454</v>
      </c>
      <c r="D13536" t="b">
        <v>0</v>
      </c>
    </row>
    <row r="13537" spans="1:4" x14ac:dyDescent="0.25">
      <c r="A13537" t="s">
        <v>302</v>
      </c>
      <c r="B13537" t="s">
        <v>2391</v>
      </c>
      <c r="C13537" t="s">
        <v>4729</v>
      </c>
      <c r="D13537">
        <v>0</v>
      </c>
    </row>
    <row r="13538" spans="1:4" x14ac:dyDescent="0.25">
      <c r="A13538" t="s">
        <v>302</v>
      </c>
      <c r="B13538" t="s">
        <v>2391</v>
      </c>
      <c r="C13538" t="s">
        <v>4730</v>
      </c>
      <c r="D13538">
        <v>0</v>
      </c>
    </row>
    <row r="13539" spans="1:4" x14ac:dyDescent="0.25">
      <c r="A13539" t="s">
        <v>302</v>
      </c>
      <c r="B13539" t="s">
        <v>2391</v>
      </c>
      <c r="C13539" t="s">
        <v>4731</v>
      </c>
      <c r="D13539">
        <v>0</v>
      </c>
    </row>
    <row r="13540" spans="1:4" x14ac:dyDescent="0.25">
      <c r="A13540" t="s">
        <v>302</v>
      </c>
      <c r="B13540" t="s">
        <v>2391</v>
      </c>
      <c r="C13540" t="s">
        <v>1046</v>
      </c>
      <c r="D13540">
        <v>0</v>
      </c>
    </row>
    <row r="13541" spans="1:4" x14ac:dyDescent="0.25">
      <c r="A13541" t="s">
        <v>302</v>
      </c>
      <c r="B13541" t="s">
        <v>2391</v>
      </c>
      <c r="C13541" t="s">
        <v>9</v>
      </c>
      <c r="D13541">
        <v>0</v>
      </c>
    </row>
    <row r="13542" spans="1:4" x14ac:dyDescent="0.25">
      <c r="A13542" t="s">
        <v>302</v>
      </c>
      <c r="B13542" t="s">
        <v>2391</v>
      </c>
      <c r="C13542" t="s">
        <v>4733</v>
      </c>
      <c r="D13542">
        <v>0</v>
      </c>
    </row>
    <row r="13543" spans="1:4" x14ac:dyDescent="0.25">
      <c r="A13543" t="s">
        <v>302</v>
      </c>
      <c r="B13543" t="s">
        <v>2391</v>
      </c>
      <c r="C13543" t="s">
        <v>4734</v>
      </c>
      <c r="D13543">
        <v>0</v>
      </c>
    </row>
    <row r="13544" spans="1:4" x14ac:dyDescent="0.25">
      <c r="A13544" t="s">
        <v>302</v>
      </c>
      <c r="B13544" t="s">
        <v>2391</v>
      </c>
      <c r="C13544" t="s">
        <v>4735</v>
      </c>
      <c r="D13544">
        <v>0</v>
      </c>
    </row>
    <row r="13545" spans="1:4" x14ac:dyDescent="0.25">
      <c r="A13545" t="s">
        <v>302</v>
      </c>
      <c r="B13545" t="s">
        <v>2391</v>
      </c>
      <c r="C13545" t="s">
        <v>1081</v>
      </c>
      <c r="D13545" t="s">
        <v>3111</v>
      </c>
    </row>
    <row r="13546" spans="1:4" x14ac:dyDescent="0.25">
      <c r="A13546" t="s">
        <v>302</v>
      </c>
      <c r="B13546" t="s">
        <v>2392</v>
      </c>
      <c r="C13546" t="s">
        <v>4725</v>
      </c>
      <c r="D13546">
        <v>903</v>
      </c>
    </row>
    <row r="13547" spans="1:4" x14ac:dyDescent="0.25">
      <c r="A13547" t="s">
        <v>302</v>
      </c>
      <c r="B13547" t="s">
        <v>2392</v>
      </c>
      <c r="C13547" t="s">
        <v>1083</v>
      </c>
      <c r="D13547" t="b">
        <v>0</v>
      </c>
    </row>
    <row r="13548" spans="1:4" x14ac:dyDescent="0.25">
      <c r="A13548" t="s">
        <v>302</v>
      </c>
      <c r="B13548" t="s">
        <v>2392</v>
      </c>
      <c r="C13548" t="s">
        <v>4726</v>
      </c>
      <c r="D13548" t="b">
        <v>0</v>
      </c>
    </row>
    <row r="13549" spans="1:4" x14ac:dyDescent="0.25">
      <c r="A13549" t="s">
        <v>302</v>
      </c>
      <c r="B13549" t="s">
        <v>2392</v>
      </c>
      <c r="C13549" t="s">
        <v>4727</v>
      </c>
      <c r="D13549" t="b">
        <v>0</v>
      </c>
    </row>
    <row r="13550" spans="1:4" x14ac:dyDescent="0.25">
      <c r="A13550" t="s">
        <v>302</v>
      </c>
      <c r="B13550" t="s">
        <v>2392</v>
      </c>
      <c r="C13550" t="s">
        <v>4728</v>
      </c>
      <c r="D13550" t="b">
        <v>0</v>
      </c>
    </row>
    <row r="13551" spans="1:4" x14ac:dyDescent="0.25">
      <c r="A13551" t="s">
        <v>302</v>
      </c>
      <c r="B13551" t="s">
        <v>2392</v>
      </c>
      <c r="C13551" t="s">
        <v>2454</v>
      </c>
      <c r="D13551" t="b">
        <v>0</v>
      </c>
    </row>
    <row r="13552" spans="1:4" x14ac:dyDescent="0.25">
      <c r="A13552" t="s">
        <v>302</v>
      </c>
      <c r="B13552" t="s">
        <v>2392</v>
      </c>
      <c r="C13552" t="s">
        <v>4729</v>
      </c>
      <c r="D13552">
        <v>0</v>
      </c>
    </row>
    <row r="13553" spans="1:4" x14ac:dyDescent="0.25">
      <c r="A13553" t="s">
        <v>302</v>
      </c>
      <c r="B13553" t="s">
        <v>2392</v>
      </c>
      <c r="C13553" t="s">
        <v>4730</v>
      </c>
      <c r="D13553">
        <v>0</v>
      </c>
    </row>
    <row r="13554" spans="1:4" x14ac:dyDescent="0.25">
      <c r="A13554" t="s">
        <v>302</v>
      </c>
      <c r="B13554" t="s">
        <v>2392</v>
      </c>
      <c r="C13554" t="s">
        <v>4731</v>
      </c>
      <c r="D13554">
        <v>0</v>
      </c>
    </row>
    <row r="13555" spans="1:4" x14ac:dyDescent="0.25">
      <c r="A13555" t="s">
        <v>302</v>
      </c>
      <c r="B13555" t="s">
        <v>2392</v>
      </c>
      <c r="C13555" t="s">
        <v>1046</v>
      </c>
      <c r="D13555">
        <v>0</v>
      </c>
    </row>
    <row r="13556" spans="1:4" x14ac:dyDescent="0.25">
      <c r="A13556" t="s">
        <v>302</v>
      </c>
      <c r="B13556" t="s">
        <v>2392</v>
      </c>
      <c r="C13556" t="s">
        <v>9</v>
      </c>
      <c r="D13556">
        <v>0</v>
      </c>
    </row>
    <row r="13557" spans="1:4" x14ac:dyDescent="0.25">
      <c r="A13557" t="s">
        <v>302</v>
      </c>
      <c r="B13557" t="s">
        <v>2392</v>
      </c>
      <c r="C13557" t="s">
        <v>4733</v>
      </c>
      <c r="D13557">
        <v>0</v>
      </c>
    </row>
    <row r="13558" spans="1:4" x14ac:dyDescent="0.25">
      <c r="A13558" t="s">
        <v>302</v>
      </c>
      <c r="B13558" t="s">
        <v>2392</v>
      </c>
      <c r="C13558" t="s">
        <v>4734</v>
      </c>
      <c r="D13558">
        <v>0</v>
      </c>
    </row>
    <row r="13559" spans="1:4" x14ac:dyDescent="0.25">
      <c r="A13559" t="s">
        <v>302</v>
      </c>
      <c r="B13559" t="s">
        <v>2392</v>
      </c>
      <c r="C13559" t="s">
        <v>4735</v>
      </c>
      <c r="D13559">
        <v>0</v>
      </c>
    </row>
    <row r="13560" spans="1:4" x14ac:dyDescent="0.25">
      <c r="A13560" t="s">
        <v>302</v>
      </c>
      <c r="B13560" t="s">
        <v>2392</v>
      </c>
      <c r="C13560" t="s">
        <v>1081</v>
      </c>
      <c r="D13560" t="s">
        <v>3111</v>
      </c>
    </row>
    <row r="13561" spans="1:4" x14ac:dyDescent="0.25">
      <c r="A13561" t="s">
        <v>302</v>
      </c>
      <c r="B13561" t="s">
        <v>2393</v>
      </c>
      <c r="C13561" t="s">
        <v>4725</v>
      </c>
      <c r="D13561">
        <v>904</v>
      </c>
    </row>
    <row r="13562" spans="1:4" x14ac:dyDescent="0.25">
      <c r="A13562" t="s">
        <v>302</v>
      </c>
      <c r="B13562" t="s">
        <v>2393</v>
      </c>
      <c r="C13562" t="s">
        <v>1083</v>
      </c>
      <c r="D13562" t="b">
        <v>0</v>
      </c>
    </row>
    <row r="13563" spans="1:4" x14ac:dyDescent="0.25">
      <c r="A13563" t="s">
        <v>302</v>
      </c>
      <c r="B13563" t="s">
        <v>2393</v>
      </c>
      <c r="C13563" t="s">
        <v>4726</v>
      </c>
      <c r="D13563" t="b">
        <v>0</v>
      </c>
    </row>
    <row r="13564" spans="1:4" x14ac:dyDescent="0.25">
      <c r="A13564" t="s">
        <v>302</v>
      </c>
      <c r="B13564" t="s">
        <v>2393</v>
      </c>
      <c r="C13564" t="s">
        <v>4727</v>
      </c>
      <c r="D13564" t="b">
        <v>0</v>
      </c>
    </row>
    <row r="13565" spans="1:4" x14ac:dyDescent="0.25">
      <c r="A13565" t="s">
        <v>302</v>
      </c>
      <c r="B13565" t="s">
        <v>2393</v>
      </c>
      <c r="C13565" t="s">
        <v>4728</v>
      </c>
      <c r="D13565" t="b">
        <v>0</v>
      </c>
    </row>
    <row r="13566" spans="1:4" x14ac:dyDescent="0.25">
      <c r="A13566" t="s">
        <v>302</v>
      </c>
      <c r="B13566" t="s">
        <v>2393</v>
      </c>
      <c r="C13566" t="s">
        <v>2454</v>
      </c>
      <c r="D13566" t="b">
        <v>0</v>
      </c>
    </row>
    <row r="13567" spans="1:4" x14ac:dyDescent="0.25">
      <c r="A13567" t="s">
        <v>302</v>
      </c>
      <c r="B13567" t="s">
        <v>2393</v>
      </c>
      <c r="C13567" t="s">
        <v>4729</v>
      </c>
      <c r="D13567">
        <v>0</v>
      </c>
    </row>
    <row r="13568" spans="1:4" x14ac:dyDescent="0.25">
      <c r="A13568" t="s">
        <v>302</v>
      </c>
      <c r="B13568" t="s">
        <v>2393</v>
      </c>
      <c r="C13568" t="s">
        <v>4730</v>
      </c>
      <c r="D13568">
        <v>0</v>
      </c>
    </row>
    <row r="13569" spans="1:4" x14ac:dyDescent="0.25">
      <c r="A13569" t="s">
        <v>302</v>
      </c>
      <c r="B13569" t="s">
        <v>2393</v>
      </c>
      <c r="C13569" t="s">
        <v>4731</v>
      </c>
      <c r="D13569">
        <v>0</v>
      </c>
    </row>
    <row r="13570" spans="1:4" x14ac:dyDescent="0.25">
      <c r="A13570" t="s">
        <v>302</v>
      </c>
      <c r="B13570" t="s">
        <v>2393</v>
      </c>
      <c r="C13570" t="s">
        <v>1046</v>
      </c>
      <c r="D13570">
        <v>0</v>
      </c>
    </row>
    <row r="13571" spans="1:4" x14ac:dyDescent="0.25">
      <c r="A13571" t="s">
        <v>302</v>
      </c>
      <c r="B13571" t="s">
        <v>2393</v>
      </c>
      <c r="C13571" t="s">
        <v>9</v>
      </c>
      <c r="D13571">
        <v>0</v>
      </c>
    </row>
    <row r="13572" spans="1:4" x14ac:dyDescent="0.25">
      <c r="A13572" t="s">
        <v>302</v>
      </c>
      <c r="B13572" t="s">
        <v>2393</v>
      </c>
      <c r="C13572" t="s">
        <v>4733</v>
      </c>
      <c r="D13572">
        <v>0</v>
      </c>
    </row>
    <row r="13573" spans="1:4" x14ac:dyDescent="0.25">
      <c r="A13573" t="s">
        <v>302</v>
      </c>
      <c r="B13573" t="s">
        <v>2393</v>
      </c>
      <c r="C13573" t="s">
        <v>4734</v>
      </c>
      <c r="D13573">
        <v>0</v>
      </c>
    </row>
    <row r="13574" spans="1:4" x14ac:dyDescent="0.25">
      <c r="A13574" t="s">
        <v>302</v>
      </c>
      <c r="B13574" t="s">
        <v>2393</v>
      </c>
      <c r="C13574" t="s">
        <v>4735</v>
      </c>
      <c r="D13574">
        <v>0</v>
      </c>
    </row>
    <row r="13575" spans="1:4" x14ac:dyDescent="0.25">
      <c r="A13575" t="s">
        <v>302</v>
      </c>
      <c r="B13575" t="s">
        <v>2393</v>
      </c>
      <c r="C13575" t="s">
        <v>1081</v>
      </c>
      <c r="D13575" t="s">
        <v>3111</v>
      </c>
    </row>
    <row r="13576" spans="1:4" x14ac:dyDescent="0.25">
      <c r="A13576" t="s">
        <v>302</v>
      </c>
      <c r="B13576" t="s">
        <v>2394</v>
      </c>
      <c r="C13576" t="s">
        <v>4725</v>
      </c>
      <c r="D13576">
        <v>905</v>
      </c>
    </row>
    <row r="13577" spans="1:4" x14ac:dyDescent="0.25">
      <c r="A13577" t="s">
        <v>302</v>
      </c>
      <c r="B13577" t="s">
        <v>2394</v>
      </c>
      <c r="C13577" t="s">
        <v>1083</v>
      </c>
      <c r="D13577" t="b">
        <v>0</v>
      </c>
    </row>
    <row r="13578" spans="1:4" x14ac:dyDescent="0.25">
      <c r="A13578" t="s">
        <v>302</v>
      </c>
      <c r="B13578" t="s">
        <v>2394</v>
      </c>
      <c r="C13578" t="s">
        <v>4726</v>
      </c>
      <c r="D13578" t="b">
        <v>0</v>
      </c>
    </row>
    <row r="13579" spans="1:4" x14ac:dyDescent="0.25">
      <c r="A13579" t="s">
        <v>302</v>
      </c>
      <c r="B13579" t="s">
        <v>2394</v>
      </c>
      <c r="C13579" t="s">
        <v>4727</v>
      </c>
      <c r="D13579" t="b">
        <v>0</v>
      </c>
    </row>
    <row r="13580" spans="1:4" x14ac:dyDescent="0.25">
      <c r="A13580" t="s">
        <v>302</v>
      </c>
      <c r="B13580" t="s">
        <v>2394</v>
      </c>
      <c r="C13580" t="s">
        <v>4728</v>
      </c>
      <c r="D13580" t="b">
        <v>0</v>
      </c>
    </row>
    <row r="13581" spans="1:4" x14ac:dyDescent="0.25">
      <c r="A13581" t="s">
        <v>302</v>
      </c>
      <c r="B13581" t="s">
        <v>2394</v>
      </c>
      <c r="C13581" t="s">
        <v>2454</v>
      </c>
      <c r="D13581" t="b">
        <v>0</v>
      </c>
    </row>
    <row r="13582" spans="1:4" x14ac:dyDescent="0.25">
      <c r="A13582" t="s">
        <v>302</v>
      </c>
      <c r="B13582" t="s">
        <v>2394</v>
      </c>
      <c r="C13582" t="s">
        <v>4729</v>
      </c>
      <c r="D13582">
        <v>0</v>
      </c>
    </row>
    <row r="13583" spans="1:4" x14ac:dyDescent="0.25">
      <c r="A13583" t="s">
        <v>302</v>
      </c>
      <c r="B13583" t="s">
        <v>2394</v>
      </c>
      <c r="C13583" t="s">
        <v>4730</v>
      </c>
      <c r="D13583">
        <v>0</v>
      </c>
    </row>
    <row r="13584" spans="1:4" x14ac:dyDescent="0.25">
      <c r="A13584" t="s">
        <v>302</v>
      </c>
      <c r="B13584" t="s">
        <v>2394</v>
      </c>
      <c r="C13584" t="s">
        <v>4731</v>
      </c>
      <c r="D13584">
        <v>0</v>
      </c>
    </row>
    <row r="13585" spans="1:4" x14ac:dyDescent="0.25">
      <c r="A13585" t="s">
        <v>302</v>
      </c>
      <c r="B13585" t="s">
        <v>2394</v>
      </c>
      <c r="C13585" t="s">
        <v>1046</v>
      </c>
      <c r="D13585">
        <v>0</v>
      </c>
    </row>
    <row r="13586" spans="1:4" x14ac:dyDescent="0.25">
      <c r="A13586" t="s">
        <v>302</v>
      </c>
      <c r="B13586" t="s">
        <v>2394</v>
      </c>
      <c r="C13586" t="s">
        <v>9</v>
      </c>
      <c r="D13586">
        <v>0</v>
      </c>
    </row>
    <row r="13587" spans="1:4" x14ac:dyDescent="0.25">
      <c r="A13587" t="s">
        <v>302</v>
      </c>
      <c r="B13587" t="s">
        <v>2394</v>
      </c>
      <c r="C13587" t="s">
        <v>4733</v>
      </c>
      <c r="D13587">
        <v>0</v>
      </c>
    </row>
    <row r="13588" spans="1:4" x14ac:dyDescent="0.25">
      <c r="A13588" t="s">
        <v>302</v>
      </c>
      <c r="B13588" t="s">
        <v>2394</v>
      </c>
      <c r="C13588" t="s">
        <v>4734</v>
      </c>
      <c r="D13588">
        <v>0</v>
      </c>
    </row>
    <row r="13589" spans="1:4" x14ac:dyDescent="0.25">
      <c r="A13589" t="s">
        <v>302</v>
      </c>
      <c r="B13589" t="s">
        <v>2394</v>
      </c>
      <c r="C13589" t="s">
        <v>4735</v>
      </c>
      <c r="D13589">
        <v>0</v>
      </c>
    </row>
    <row r="13590" spans="1:4" x14ac:dyDescent="0.25">
      <c r="A13590" t="s">
        <v>302</v>
      </c>
      <c r="B13590" t="s">
        <v>2394</v>
      </c>
      <c r="C13590" t="s">
        <v>1081</v>
      </c>
      <c r="D13590" t="s">
        <v>3111</v>
      </c>
    </row>
    <row r="13591" spans="1:4" x14ac:dyDescent="0.25">
      <c r="A13591" t="s">
        <v>302</v>
      </c>
      <c r="B13591" t="s">
        <v>2395</v>
      </c>
      <c r="C13591" t="s">
        <v>4725</v>
      </c>
      <c r="D13591">
        <v>906</v>
      </c>
    </row>
    <row r="13592" spans="1:4" x14ac:dyDescent="0.25">
      <c r="A13592" t="s">
        <v>302</v>
      </c>
      <c r="B13592" t="s">
        <v>2395</v>
      </c>
      <c r="C13592" t="s">
        <v>1083</v>
      </c>
      <c r="D13592" t="b">
        <v>0</v>
      </c>
    </row>
    <row r="13593" spans="1:4" x14ac:dyDescent="0.25">
      <c r="A13593" t="s">
        <v>302</v>
      </c>
      <c r="B13593" t="s">
        <v>2395</v>
      </c>
      <c r="C13593" t="s">
        <v>4726</v>
      </c>
      <c r="D13593" t="b">
        <v>0</v>
      </c>
    </row>
    <row r="13594" spans="1:4" x14ac:dyDescent="0.25">
      <c r="A13594" t="s">
        <v>302</v>
      </c>
      <c r="B13594" t="s">
        <v>2395</v>
      </c>
      <c r="C13594" t="s">
        <v>4727</v>
      </c>
      <c r="D13594" t="b">
        <v>0</v>
      </c>
    </row>
    <row r="13595" spans="1:4" x14ac:dyDescent="0.25">
      <c r="A13595" t="s">
        <v>302</v>
      </c>
      <c r="B13595" t="s">
        <v>2395</v>
      </c>
      <c r="C13595" t="s">
        <v>4728</v>
      </c>
      <c r="D13595" t="b">
        <v>0</v>
      </c>
    </row>
    <row r="13596" spans="1:4" x14ac:dyDescent="0.25">
      <c r="A13596" t="s">
        <v>302</v>
      </c>
      <c r="B13596" t="s">
        <v>2395</v>
      </c>
      <c r="C13596" t="s">
        <v>2454</v>
      </c>
      <c r="D13596" t="b">
        <v>0</v>
      </c>
    </row>
    <row r="13597" spans="1:4" x14ac:dyDescent="0.25">
      <c r="A13597" t="s">
        <v>302</v>
      </c>
      <c r="B13597" t="s">
        <v>2395</v>
      </c>
      <c r="C13597" t="s">
        <v>4729</v>
      </c>
      <c r="D13597">
        <v>0</v>
      </c>
    </row>
    <row r="13598" spans="1:4" x14ac:dyDescent="0.25">
      <c r="A13598" t="s">
        <v>302</v>
      </c>
      <c r="B13598" t="s">
        <v>2395</v>
      </c>
      <c r="C13598" t="s">
        <v>4730</v>
      </c>
      <c r="D13598">
        <v>0</v>
      </c>
    </row>
    <row r="13599" spans="1:4" x14ac:dyDescent="0.25">
      <c r="A13599" t="s">
        <v>302</v>
      </c>
      <c r="B13599" t="s">
        <v>2395</v>
      </c>
      <c r="C13599" t="s">
        <v>4731</v>
      </c>
      <c r="D13599">
        <v>0</v>
      </c>
    </row>
    <row r="13600" spans="1:4" x14ac:dyDescent="0.25">
      <c r="A13600" t="s">
        <v>302</v>
      </c>
      <c r="B13600" t="s">
        <v>2395</v>
      </c>
      <c r="C13600" t="s">
        <v>1046</v>
      </c>
      <c r="D13600">
        <v>0</v>
      </c>
    </row>
    <row r="13601" spans="1:4" x14ac:dyDescent="0.25">
      <c r="A13601" t="s">
        <v>302</v>
      </c>
      <c r="B13601" t="s">
        <v>2395</v>
      </c>
      <c r="C13601" t="s">
        <v>9</v>
      </c>
      <c r="D13601">
        <v>0</v>
      </c>
    </row>
    <row r="13602" spans="1:4" x14ac:dyDescent="0.25">
      <c r="A13602" t="s">
        <v>302</v>
      </c>
      <c r="B13602" t="s">
        <v>2395</v>
      </c>
      <c r="C13602" t="s">
        <v>4733</v>
      </c>
      <c r="D13602">
        <v>0</v>
      </c>
    </row>
    <row r="13603" spans="1:4" x14ac:dyDescent="0.25">
      <c r="A13603" t="s">
        <v>302</v>
      </c>
      <c r="B13603" t="s">
        <v>2395</v>
      </c>
      <c r="C13603" t="s">
        <v>4734</v>
      </c>
      <c r="D13603">
        <v>0</v>
      </c>
    </row>
    <row r="13604" spans="1:4" x14ac:dyDescent="0.25">
      <c r="A13604" t="s">
        <v>302</v>
      </c>
      <c r="B13604" t="s">
        <v>2395</v>
      </c>
      <c r="C13604" t="s">
        <v>4735</v>
      </c>
      <c r="D13604">
        <v>0</v>
      </c>
    </row>
    <row r="13605" spans="1:4" x14ac:dyDescent="0.25">
      <c r="A13605" t="s">
        <v>302</v>
      </c>
      <c r="B13605" t="s">
        <v>2395</v>
      </c>
      <c r="C13605" t="s">
        <v>1081</v>
      </c>
      <c r="D13605" t="s">
        <v>3111</v>
      </c>
    </row>
    <row r="13606" spans="1:4" x14ac:dyDescent="0.25">
      <c r="A13606" t="s">
        <v>302</v>
      </c>
      <c r="B13606" t="s">
        <v>2396</v>
      </c>
      <c r="C13606" t="s">
        <v>4725</v>
      </c>
      <c r="D13606">
        <v>907</v>
      </c>
    </row>
    <row r="13607" spans="1:4" x14ac:dyDescent="0.25">
      <c r="A13607" t="s">
        <v>302</v>
      </c>
      <c r="B13607" t="s">
        <v>2396</v>
      </c>
      <c r="C13607" t="s">
        <v>1083</v>
      </c>
      <c r="D13607" t="b">
        <v>0</v>
      </c>
    </row>
    <row r="13608" spans="1:4" x14ac:dyDescent="0.25">
      <c r="A13608" t="s">
        <v>302</v>
      </c>
      <c r="B13608" t="s">
        <v>2396</v>
      </c>
      <c r="C13608" t="s">
        <v>4726</v>
      </c>
      <c r="D13608" t="b">
        <v>0</v>
      </c>
    </row>
    <row r="13609" spans="1:4" x14ac:dyDescent="0.25">
      <c r="A13609" t="s">
        <v>302</v>
      </c>
      <c r="B13609" t="s">
        <v>2396</v>
      </c>
      <c r="C13609" t="s">
        <v>4727</v>
      </c>
      <c r="D13609" t="b">
        <v>0</v>
      </c>
    </row>
    <row r="13610" spans="1:4" x14ac:dyDescent="0.25">
      <c r="A13610" t="s">
        <v>302</v>
      </c>
      <c r="B13610" t="s">
        <v>2396</v>
      </c>
      <c r="C13610" t="s">
        <v>4728</v>
      </c>
      <c r="D13610" t="b">
        <v>0</v>
      </c>
    </row>
    <row r="13611" spans="1:4" x14ac:dyDescent="0.25">
      <c r="A13611" t="s">
        <v>302</v>
      </c>
      <c r="B13611" t="s">
        <v>2396</v>
      </c>
      <c r="C13611" t="s">
        <v>2454</v>
      </c>
      <c r="D13611" t="b">
        <v>0</v>
      </c>
    </row>
    <row r="13612" spans="1:4" x14ac:dyDescent="0.25">
      <c r="A13612" t="s">
        <v>302</v>
      </c>
      <c r="B13612" t="s">
        <v>2396</v>
      </c>
      <c r="C13612" t="s">
        <v>4729</v>
      </c>
      <c r="D13612">
        <v>0</v>
      </c>
    </row>
    <row r="13613" spans="1:4" x14ac:dyDescent="0.25">
      <c r="A13613" t="s">
        <v>302</v>
      </c>
      <c r="B13613" t="s">
        <v>2396</v>
      </c>
      <c r="C13613" t="s">
        <v>4730</v>
      </c>
      <c r="D13613">
        <v>0</v>
      </c>
    </row>
    <row r="13614" spans="1:4" x14ac:dyDescent="0.25">
      <c r="A13614" t="s">
        <v>302</v>
      </c>
      <c r="B13614" t="s">
        <v>2396</v>
      </c>
      <c r="C13614" t="s">
        <v>4731</v>
      </c>
      <c r="D13614">
        <v>0</v>
      </c>
    </row>
    <row r="13615" spans="1:4" x14ac:dyDescent="0.25">
      <c r="A13615" t="s">
        <v>302</v>
      </c>
      <c r="B13615" t="s">
        <v>2396</v>
      </c>
      <c r="C13615" t="s">
        <v>1046</v>
      </c>
      <c r="D13615">
        <v>0</v>
      </c>
    </row>
    <row r="13616" spans="1:4" x14ac:dyDescent="0.25">
      <c r="A13616" t="s">
        <v>302</v>
      </c>
      <c r="B13616" t="s">
        <v>2396</v>
      </c>
      <c r="C13616" t="s">
        <v>9</v>
      </c>
      <c r="D13616">
        <v>0</v>
      </c>
    </row>
    <row r="13617" spans="1:4" x14ac:dyDescent="0.25">
      <c r="A13617" t="s">
        <v>302</v>
      </c>
      <c r="B13617" t="s">
        <v>2396</v>
      </c>
      <c r="C13617" t="s">
        <v>4733</v>
      </c>
      <c r="D13617">
        <v>0</v>
      </c>
    </row>
    <row r="13618" spans="1:4" x14ac:dyDescent="0.25">
      <c r="A13618" t="s">
        <v>302</v>
      </c>
      <c r="B13618" t="s">
        <v>2396</v>
      </c>
      <c r="C13618" t="s">
        <v>4734</v>
      </c>
      <c r="D13618">
        <v>0</v>
      </c>
    </row>
    <row r="13619" spans="1:4" x14ac:dyDescent="0.25">
      <c r="A13619" t="s">
        <v>302</v>
      </c>
      <c r="B13619" t="s">
        <v>2396</v>
      </c>
      <c r="C13619" t="s">
        <v>4735</v>
      </c>
      <c r="D13619">
        <v>0</v>
      </c>
    </row>
    <row r="13620" spans="1:4" x14ac:dyDescent="0.25">
      <c r="A13620" t="s">
        <v>302</v>
      </c>
      <c r="B13620" t="s">
        <v>2396</v>
      </c>
      <c r="C13620" t="s">
        <v>1081</v>
      </c>
      <c r="D13620" t="s">
        <v>3111</v>
      </c>
    </row>
    <row r="13621" spans="1:4" x14ac:dyDescent="0.25">
      <c r="A13621" t="s">
        <v>302</v>
      </c>
      <c r="B13621" t="s">
        <v>2397</v>
      </c>
      <c r="C13621" t="s">
        <v>4725</v>
      </c>
      <c r="D13621">
        <v>908</v>
      </c>
    </row>
    <row r="13622" spans="1:4" x14ac:dyDescent="0.25">
      <c r="A13622" t="s">
        <v>302</v>
      </c>
      <c r="B13622" t="s">
        <v>2397</v>
      </c>
      <c r="C13622" t="s">
        <v>1083</v>
      </c>
      <c r="D13622" t="b">
        <v>0</v>
      </c>
    </row>
    <row r="13623" spans="1:4" x14ac:dyDescent="0.25">
      <c r="A13623" t="s">
        <v>302</v>
      </c>
      <c r="B13623" t="s">
        <v>2397</v>
      </c>
      <c r="C13623" t="s">
        <v>4726</v>
      </c>
      <c r="D13623" t="b">
        <v>0</v>
      </c>
    </row>
    <row r="13624" spans="1:4" x14ac:dyDescent="0.25">
      <c r="A13624" t="s">
        <v>302</v>
      </c>
      <c r="B13624" t="s">
        <v>2397</v>
      </c>
      <c r="C13624" t="s">
        <v>4727</v>
      </c>
      <c r="D13624" t="b">
        <v>0</v>
      </c>
    </row>
    <row r="13625" spans="1:4" x14ac:dyDescent="0.25">
      <c r="A13625" t="s">
        <v>302</v>
      </c>
      <c r="B13625" t="s">
        <v>2397</v>
      </c>
      <c r="C13625" t="s">
        <v>4728</v>
      </c>
      <c r="D13625" t="b">
        <v>0</v>
      </c>
    </row>
    <row r="13626" spans="1:4" x14ac:dyDescent="0.25">
      <c r="A13626" t="s">
        <v>302</v>
      </c>
      <c r="B13626" t="s">
        <v>2397</v>
      </c>
      <c r="C13626" t="s">
        <v>2454</v>
      </c>
      <c r="D13626" t="b">
        <v>0</v>
      </c>
    </row>
    <row r="13627" spans="1:4" x14ac:dyDescent="0.25">
      <c r="A13627" t="s">
        <v>302</v>
      </c>
      <c r="B13627" t="s">
        <v>2397</v>
      </c>
      <c r="C13627" t="s">
        <v>4729</v>
      </c>
      <c r="D13627">
        <v>0</v>
      </c>
    </row>
    <row r="13628" spans="1:4" x14ac:dyDescent="0.25">
      <c r="A13628" t="s">
        <v>302</v>
      </c>
      <c r="B13628" t="s">
        <v>2397</v>
      </c>
      <c r="C13628" t="s">
        <v>4730</v>
      </c>
      <c r="D13628">
        <v>0</v>
      </c>
    </row>
    <row r="13629" spans="1:4" x14ac:dyDescent="0.25">
      <c r="A13629" t="s">
        <v>302</v>
      </c>
      <c r="B13629" t="s">
        <v>2397</v>
      </c>
      <c r="C13629" t="s">
        <v>4731</v>
      </c>
      <c r="D13629">
        <v>0</v>
      </c>
    </row>
    <row r="13630" spans="1:4" x14ac:dyDescent="0.25">
      <c r="A13630" t="s">
        <v>302</v>
      </c>
      <c r="B13630" t="s">
        <v>2397</v>
      </c>
      <c r="C13630" t="s">
        <v>1046</v>
      </c>
      <c r="D13630">
        <v>0</v>
      </c>
    </row>
    <row r="13631" spans="1:4" x14ac:dyDescent="0.25">
      <c r="A13631" t="s">
        <v>302</v>
      </c>
      <c r="B13631" t="s">
        <v>2397</v>
      </c>
      <c r="C13631" t="s">
        <v>9</v>
      </c>
      <c r="D13631">
        <v>0</v>
      </c>
    </row>
    <row r="13632" spans="1:4" x14ac:dyDescent="0.25">
      <c r="A13632" t="s">
        <v>302</v>
      </c>
      <c r="B13632" t="s">
        <v>2397</v>
      </c>
      <c r="C13632" t="s">
        <v>4733</v>
      </c>
      <c r="D13632">
        <v>0</v>
      </c>
    </row>
    <row r="13633" spans="1:4" x14ac:dyDescent="0.25">
      <c r="A13633" t="s">
        <v>302</v>
      </c>
      <c r="B13633" t="s">
        <v>2397</v>
      </c>
      <c r="C13633" t="s">
        <v>4734</v>
      </c>
      <c r="D13633">
        <v>0</v>
      </c>
    </row>
    <row r="13634" spans="1:4" x14ac:dyDescent="0.25">
      <c r="A13634" t="s">
        <v>302</v>
      </c>
      <c r="B13634" t="s">
        <v>2397</v>
      </c>
      <c r="C13634" t="s">
        <v>4735</v>
      </c>
      <c r="D13634">
        <v>0</v>
      </c>
    </row>
    <row r="13635" spans="1:4" x14ac:dyDescent="0.25">
      <c r="A13635" t="s">
        <v>302</v>
      </c>
      <c r="B13635" t="s">
        <v>2397</v>
      </c>
      <c r="C13635" t="s">
        <v>1081</v>
      </c>
      <c r="D13635" t="s">
        <v>3111</v>
      </c>
    </row>
    <row r="13636" spans="1:4" x14ac:dyDescent="0.25">
      <c r="A13636" t="s">
        <v>302</v>
      </c>
      <c r="B13636" t="s">
        <v>2398</v>
      </c>
      <c r="C13636" t="s">
        <v>4725</v>
      </c>
      <c r="D13636">
        <v>909</v>
      </c>
    </row>
    <row r="13637" spans="1:4" x14ac:dyDescent="0.25">
      <c r="A13637" t="s">
        <v>302</v>
      </c>
      <c r="B13637" t="s">
        <v>2398</v>
      </c>
      <c r="C13637" t="s">
        <v>1083</v>
      </c>
      <c r="D13637" t="b">
        <v>0</v>
      </c>
    </row>
    <row r="13638" spans="1:4" x14ac:dyDescent="0.25">
      <c r="A13638" t="s">
        <v>302</v>
      </c>
      <c r="B13638" t="s">
        <v>2398</v>
      </c>
      <c r="C13638" t="s">
        <v>4726</v>
      </c>
      <c r="D13638" t="b">
        <v>0</v>
      </c>
    </row>
    <row r="13639" spans="1:4" x14ac:dyDescent="0.25">
      <c r="A13639" t="s">
        <v>302</v>
      </c>
      <c r="B13639" t="s">
        <v>2398</v>
      </c>
      <c r="C13639" t="s">
        <v>4727</v>
      </c>
      <c r="D13639" t="b">
        <v>0</v>
      </c>
    </row>
    <row r="13640" spans="1:4" x14ac:dyDescent="0.25">
      <c r="A13640" t="s">
        <v>302</v>
      </c>
      <c r="B13640" t="s">
        <v>2398</v>
      </c>
      <c r="C13640" t="s">
        <v>4728</v>
      </c>
      <c r="D13640" t="b">
        <v>0</v>
      </c>
    </row>
    <row r="13641" spans="1:4" x14ac:dyDescent="0.25">
      <c r="A13641" t="s">
        <v>302</v>
      </c>
      <c r="B13641" t="s">
        <v>2398</v>
      </c>
      <c r="C13641" t="s">
        <v>2454</v>
      </c>
      <c r="D13641" t="b">
        <v>0</v>
      </c>
    </row>
    <row r="13642" spans="1:4" x14ac:dyDescent="0.25">
      <c r="A13642" t="s">
        <v>302</v>
      </c>
      <c r="B13642" t="s">
        <v>2398</v>
      </c>
      <c r="C13642" t="s">
        <v>4729</v>
      </c>
      <c r="D13642">
        <v>0</v>
      </c>
    </row>
    <row r="13643" spans="1:4" x14ac:dyDescent="0.25">
      <c r="A13643" t="s">
        <v>302</v>
      </c>
      <c r="B13643" t="s">
        <v>2398</v>
      </c>
      <c r="C13643" t="s">
        <v>4730</v>
      </c>
      <c r="D13643">
        <v>0</v>
      </c>
    </row>
    <row r="13644" spans="1:4" x14ac:dyDescent="0.25">
      <c r="A13644" t="s">
        <v>302</v>
      </c>
      <c r="B13644" t="s">
        <v>2398</v>
      </c>
      <c r="C13644" t="s">
        <v>4731</v>
      </c>
      <c r="D13644">
        <v>0</v>
      </c>
    </row>
    <row r="13645" spans="1:4" x14ac:dyDescent="0.25">
      <c r="A13645" t="s">
        <v>302</v>
      </c>
      <c r="B13645" t="s">
        <v>2398</v>
      </c>
      <c r="C13645" t="s">
        <v>1046</v>
      </c>
      <c r="D13645">
        <v>0</v>
      </c>
    </row>
    <row r="13646" spans="1:4" x14ac:dyDescent="0.25">
      <c r="A13646" t="s">
        <v>302</v>
      </c>
      <c r="B13646" t="s">
        <v>2398</v>
      </c>
      <c r="C13646" t="s">
        <v>9</v>
      </c>
      <c r="D13646">
        <v>0</v>
      </c>
    </row>
    <row r="13647" spans="1:4" x14ac:dyDescent="0.25">
      <c r="A13647" t="s">
        <v>302</v>
      </c>
      <c r="B13647" t="s">
        <v>2398</v>
      </c>
      <c r="C13647" t="s">
        <v>4733</v>
      </c>
      <c r="D13647">
        <v>0</v>
      </c>
    </row>
    <row r="13648" spans="1:4" x14ac:dyDescent="0.25">
      <c r="A13648" t="s">
        <v>302</v>
      </c>
      <c r="B13648" t="s">
        <v>2398</v>
      </c>
      <c r="C13648" t="s">
        <v>4734</v>
      </c>
      <c r="D13648">
        <v>0</v>
      </c>
    </row>
    <row r="13649" spans="1:4" x14ac:dyDescent="0.25">
      <c r="A13649" t="s">
        <v>302</v>
      </c>
      <c r="B13649" t="s">
        <v>2398</v>
      </c>
      <c r="C13649" t="s">
        <v>4735</v>
      </c>
      <c r="D13649">
        <v>0</v>
      </c>
    </row>
    <row r="13650" spans="1:4" x14ac:dyDescent="0.25">
      <c r="A13650" t="s">
        <v>302</v>
      </c>
      <c r="B13650" t="s">
        <v>2398</v>
      </c>
      <c r="C13650" t="s">
        <v>1081</v>
      </c>
      <c r="D13650" t="s">
        <v>3111</v>
      </c>
    </row>
    <row r="13651" spans="1:4" x14ac:dyDescent="0.25">
      <c r="A13651" t="s">
        <v>302</v>
      </c>
      <c r="B13651" t="s">
        <v>2399</v>
      </c>
      <c r="C13651" t="s">
        <v>4725</v>
      </c>
      <c r="D13651">
        <v>910</v>
      </c>
    </row>
    <row r="13652" spans="1:4" x14ac:dyDescent="0.25">
      <c r="A13652" t="s">
        <v>302</v>
      </c>
      <c r="B13652" t="s">
        <v>2399</v>
      </c>
      <c r="C13652" t="s">
        <v>1083</v>
      </c>
      <c r="D13652" t="b">
        <v>0</v>
      </c>
    </row>
    <row r="13653" spans="1:4" x14ac:dyDescent="0.25">
      <c r="A13653" t="s">
        <v>302</v>
      </c>
      <c r="B13653" t="s">
        <v>2399</v>
      </c>
      <c r="C13653" t="s">
        <v>4726</v>
      </c>
      <c r="D13653" t="b">
        <v>0</v>
      </c>
    </row>
    <row r="13654" spans="1:4" x14ac:dyDescent="0.25">
      <c r="A13654" t="s">
        <v>302</v>
      </c>
      <c r="B13654" t="s">
        <v>2399</v>
      </c>
      <c r="C13654" t="s">
        <v>4727</v>
      </c>
      <c r="D13654" t="b">
        <v>0</v>
      </c>
    </row>
    <row r="13655" spans="1:4" x14ac:dyDescent="0.25">
      <c r="A13655" t="s">
        <v>302</v>
      </c>
      <c r="B13655" t="s">
        <v>2399</v>
      </c>
      <c r="C13655" t="s">
        <v>4728</v>
      </c>
      <c r="D13655" t="b">
        <v>0</v>
      </c>
    </row>
    <row r="13656" spans="1:4" x14ac:dyDescent="0.25">
      <c r="A13656" t="s">
        <v>302</v>
      </c>
      <c r="B13656" t="s">
        <v>2399</v>
      </c>
      <c r="C13656" t="s">
        <v>2454</v>
      </c>
      <c r="D13656" t="b">
        <v>0</v>
      </c>
    </row>
    <row r="13657" spans="1:4" x14ac:dyDescent="0.25">
      <c r="A13657" t="s">
        <v>302</v>
      </c>
      <c r="B13657" t="s">
        <v>2399</v>
      </c>
      <c r="C13657" t="s">
        <v>4729</v>
      </c>
      <c r="D13657">
        <v>0</v>
      </c>
    </row>
    <row r="13658" spans="1:4" x14ac:dyDescent="0.25">
      <c r="A13658" t="s">
        <v>302</v>
      </c>
      <c r="B13658" t="s">
        <v>2399</v>
      </c>
      <c r="C13658" t="s">
        <v>4730</v>
      </c>
      <c r="D13658">
        <v>0</v>
      </c>
    </row>
    <row r="13659" spans="1:4" x14ac:dyDescent="0.25">
      <c r="A13659" t="s">
        <v>302</v>
      </c>
      <c r="B13659" t="s">
        <v>2399</v>
      </c>
      <c r="C13659" t="s">
        <v>4731</v>
      </c>
      <c r="D13659">
        <v>0</v>
      </c>
    </row>
    <row r="13660" spans="1:4" x14ac:dyDescent="0.25">
      <c r="A13660" t="s">
        <v>302</v>
      </c>
      <c r="B13660" t="s">
        <v>2399</v>
      </c>
      <c r="C13660" t="s">
        <v>1046</v>
      </c>
      <c r="D13660">
        <v>0</v>
      </c>
    </row>
    <row r="13661" spans="1:4" x14ac:dyDescent="0.25">
      <c r="A13661" t="s">
        <v>302</v>
      </c>
      <c r="B13661" t="s">
        <v>2399</v>
      </c>
      <c r="C13661" t="s">
        <v>9</v>
      </c>
      <c r="D13661">
        <v>0</v>
      </c>
    </row>
    <row r="13662" spans="1:4" x14ac:dyDescent="0.25">
      <c r="A13662" t="s">
        <v>302</v>
      </c>
      <c r="B13662" t="s">
        <v>2399</v>
      </c>
      <c r="C13662" t="s">
        <v>4733</v>
      </c>
      <c r="D13662">
        <v>0</v>
      </c>
    </row>
    <row r="13663" spans="1:4" x14ac:dyDescent="0.25">
      <c r="A13663" t="s">
        <v>302</v>
      </c>
      <c r="B13663" t="s">
        <v>2399</v>
      </c>
      <c r="C13663" t="s">
        <v>4734</v>
      </c>
      <c r="D13663">
        <v>0</v>
      </c>
    </row>
    <row r="13664" spans="1:4" x14ac:dyDescent="0.25">
      <c r="A13664" t="s">
        <v>302</v>
      </c>
      <c r="B13664" t="s">
        <v>2399</v>
      </c>
      <c r="C13664" t="s">
        <v>4735</v>
      </c>
      <c r="D13664">
        <v>0</v>
      </c>
    </row>
    <row r="13665" spans="1:4" x14ac:dyDescent="0.25">
      <c r="A13665" t="s">
        <v>302</v>
      </c>
      <c r="B13665" t="s">
        <v>2399</v>
      </c>
      <c r="C13665" t="s">
        <v>1081</v>
      </c>
      <c r="D13665" t="s">
        <v>3111</v>
      </c>
    </row>
    <row r="13666" spans="1:4" x14ac:dyDescent="0.25">
      <c r="A13666" t="s">
        <v>302</v>
      </c>
      <c r="B13666" t="s">
        <v>2400</v>
      </c>
      <c r="C13666" t="s">
        <v>4725</v>
      </c>
      <c r="D13666">
        <v>911</v>
      </c>
    </row>
    <row r="13667" spans="1:4" x14ac:dyDescent="0.25">
      <c r="A13667" t="s">
        <v>302</v>
      </c>
      <c r="B13667" t="s">
        <v>2400</v>
      </c>
      <c r="C13667" t="s">
        <v>1083</v>
      </c>
      <c r="D13667" t="b">
        <v>0</v>
      </c>
    </row>
    <row r="13668" spans="1:4" x14ac:dyDescent="0.25">
      <c r="A13668" t="s">
        <v>302</v>
      </c>
      <c r="B13668" t="s">
        <v>2400</v>
      </c>
      <c r="C13668" t="s">
        <v>4726</v>
      </c>
      <c r="D13668" t="b">
        <v>0</v>
      </c>
    </row>
    <row r="13669" spans="1:4" x14ac:dyDescent="0.25">
      <c r="A13669" t="s">
        <v>302</v>
      </c>
      <c r="B13669" t="s">
        <v>2400</v>
      </c>
      <c r="C13669" t="s">
        <v>4727</v>
      </c>
      <c r="D13669" t="b">
        <v>0</v>
      </c>
    </row>
    <row r="13670" spans="1:4" x14ac:dyDescent="0.25">
      <c r="A13670" t="s">
        <v>302</v>
      </c>
      <c r="B13670" t="s">
        <v>2400</v>
      </c>
      <c r="C13670" t="s">
        <v>4728</v>
      </c>
      <c r="D13670" t="b">
        <v>0</v>
      </c>
    </row>
    <row r="13671" spans="1:4" x14ac:dyDescent="0.25">
      <c r="A13671" t="s">
        <v>302</v>
      </c>
      <c r="B13671" t="s">
        <v>2400</v>
      </c>
      <c r="C13671" t="s">
        <v>2454</v>
      </c>
      <c r="D13671" t="b">
        <v>0</v>
      </c>
    </row>
    <row r="13672" spans="1:4" x14ac:dyDescent="0.25">
      <c r="A13672" t="s">
        <v>302</v>
      </c>
      <c r="B13672" t="s">
        <v>2400</v>
      </c>
      <c r="C13672" t="s">
        <v>4729</v>
      </c>
      <c r="D13672">
        <v>0</v>
      </c>
    </row>
    <row r="13673" spans="1:4" x14ac:dyDescent="0.25">
      <c r="A13673" t="s">
        <v>302</v>
      </c>
      <c r="B13673" t="s">
        <v>2400</v>
      </c>
      <c r="C13673" t="s">
        <v>4730</v>
      </c>
      <c r="D13673">
        <v>0</v>
      </c>
    </row>
    <row r="13674" spans="1:4" x14ac:dyDescent="0.25">
      <c r="A13674" t="s">
        <v>302</v>
      </c>
      <c r="B13674" t="s">
        <v>2400</v>
      </c>
      <c r="C13674" t="s">
        <v>4731</v>
      </c>
      <c r="D13674">
        <v>0</v>
      </c>
    </row>
    <row r="13675" spans="1:4" x14ac:dyDescent="0.25">
      <c r="A13675" t="s">
        <v>302</v>
      </c>
      <c r="B13675" t="s">
        <v>2400</v>
      </c>
      <c r="C13675" t="s">
        <v>1046</v>
      </c>
      <c r="D13675">
        <v>0</v>
      </c>
    </row>
    <row r="13676" spans="1:4" x14ac:dyDescent="0.25">
      <c r="A13676" t="s">
        <v>302</v>
      </c>
      <c r="B13676" t="s">
        <v>2400</v>
      </c>
      <c r="C13676" t="s">
        <v>9</v>
      </c>
      <c r="D13676">
        <v>0</v>
      </c>
    </row>
    <row r="13677" spans="1:4" x14ac:dyDescent="0.25">
      <c r="A13677" t="s">
        <v>302</v>
      </c>
      <c r="B13677" t="s">
        <v>2400</v>
      </c>
      <c r="C13677" t="s">
        <v>4733</v>
      </c>
      <c r="D13677">
        <v>0</v>
      </c>
    </row>
    <row r="13678" spans="1:4" x14ac:dyDescent="0.25">
      <c r="A13678" t="s">
        <v>302</v>
      </c>
      <c r="B13678" t="s">
        <v>2400</v>
      </c>
      <c r="C13678" t="s">
        <v>4734</v>
      </c>
      <c r="D13678">
        <v>0</v>
      </c>
    </row>
    <row r="13679" spans="1:4" x14ac:dyDescent="0.25">
      <c r="A13679" t="s">
        <v>302</v>
      </c>
      <c r="B13679" t="s">
        <v>2400</v>
      </c>
      <c r="C13679" t="s">
        <v>4735</v>
      </c>
      <c r="D13679">
        <v>0</v>
      </c>
    </row>
    <row r="13680" spans="1:4" x14ac:dyDescent="0.25">
      <c r="A13680" t="s">
        <v>302</v>
      </c>
      <c r="B13680" t="s">
        <v>2400</v>
      </c>
      <c r="C13680" t="s">
        <v>1081</v>
      </c>
      <c r="D13680" t="s">
        <v>3111</v>
      </c>
    </row>
    <row r="13681" spans="1:4" x14ac:dyDescent="0.25">
      <c r="A13681" t="s">
        <v>302</v>
      </c>
      <c r="B13681" t="s">
        <v>2401</v>
      </c>
      <c r="C13681" t="s">
        <v>4725</v>
      </c>
      <c r="D13681">
        <v>912</v>
      </c>
    </row>
    <row r="13682" spans="1:4" x14ac:dyDescent="0.25">
      <c r="A13682" t="s">
        <v>302</v>
      </c>
      <c r="B13682" t="s">
        <v>2401</v>
      </c>
      <c r="C13682" t="s">
        <v>1083</v>
      </c>
      <c r="D13682" t="b">
        <v>0</v>
      </c>
    </row>
    <row r="13683" spans="1:4" x14ac:dyDescent="0.25">
      <c r="A13683" t="s">
        <v>302</v>
      </c>
      <c r="B13683" t="s">
        <v>2401</v>
      </c>
      <c r="C13683" t="s">
        <v>4726</v>
      </c>
      <c r="D13683" t="b">
        <v>0</v>
      </c>
    </row>
    <row r="13684" spans="1:4" x14ac:dyDescent="0.25">
      <c r="A13684" t="s">
        <v>302</v>
      </c>
      <c r="B13684" t="s">
        <v>2401</v>
      </c>
      <c r="C13684" t="s">
        <v>4727</v>
      </c>
      <c r="D13684" t="b">
        <v>0</v>
      </c>
    </row>
    <row r="13685" spans="1:4" x14ac:dyDescent="0.25">
      <c r="A13685" t="s">
        <v>302</v>
      </c>
      <c r="B13685" t="s">
        <v>2401</v>
      </c>
      <c r="C13685" t="s">
        <v>4728</v>
      </c>
      <c r="D13685" t="b">
        <v>0</v>
      </c>
    </row>
    <row r="13686" spans="1:4" x14ac:dyDescent="0.25">
      <c r="A13686" t="s">
        <v>302</v>
      </c>
      <c r="B13686" t="s">
        <v>2401</v>
      </c>
      <c r="C13686" t="s">
        <v>2454</v>
      </c>
      <c r="D13686" t="b">
        <v>0</v>
      </c>
    </row>
    <row r="13687" spans="1:4" x14ac:dyDescent="0.25">
      <c r="A13687" t="s">
        <v>302</v>
      </c>
      <c r="B13687" t="s">
        <v>2401</v>
      </c>
      <c r="C13687" t="s">
        <v>4729</v>
      </c>
      <c r="D13687">
        <v>0</v>
      </c>
    </row>
    <row r="13688" spans="1:4" x14ac:dyDescent="0.25">
      <c r="A13688" t="s">
        <v>302</v>
      </c>
      <c r="B13688" t="s">
        <v>2401</v>
      </c>
      <c r="C13688" t="s">
        <v>4730</v>
      </c>
      <c r="D13688">
        <v>0</v>
      </c>
    </row>
    <row r="13689" spans="1:4" x14ac:dyDescent="0.25">
      <c r="A13689" t="s">
        <v>302</v>
      </c>
      <c r="B13689" t="s">
        <v>2401</v>
      </c>
      <c r="C13689" t="s">
        <v>4731</v>
      </c>
      <c r="D13689">
        <v>0</v>
      </c>
    </row>
    <row r="13690" spans="1:4" x14ac:dyDescent="0.25">
      <c r="A13690" t="s">
        <v>302</v>
      </c>
      <c r="B13690" t="s">
        <v>2401</v>
      </c>
      <c r="C13690" t="s">
        <v>1046</v>
      </c>
      <c r="D13690">
        <v>0</v>
      </c>
    </row>
    <row r="13691" spans="1:4" x14ac:dyDescent="0.25">
      <c r="A13691" t="s">
        <v>302</v>
      </c>
      <c r="B13691" t="s">
        <v>2401</v>
      </c>
      <c r="C13691" t="s">
        <v>9</v>
      </c>
      <c r="D13691">
        <v>0</v>
      </c>
    </row>
    <row r="13692" spans="1:4" x14ac:dyDescent="0.25">
      <c r="A13692" t="s">
        <v>302</v>
      </c>
      <c r="B13692" t="s">
        <v>2401</v>
      </c>
      <c r="C13692" t="s">
        <v>4733</v>
      </c>
      <c r="D13692">
        <v>0</v>
      </c>
    </row>
    <row r="13693" spans="1:4" x14ac:dyDescent="0.25">
      <c r="A13693" t="s">
        <v>302</v>
      </c>
      <c r="B13693" t="s">
        <v>2401</v>
      </c>
      <c r="C13693" t="s">
        <v>4734</v>
      </c>
      <c r="D13693">
        <v>0</v>
      </c>
    </row>
    <row r="13694" spans="1:4" x14ac:dyDescent="0.25">
      <c r="A13694" t="s">
        <v>302</v>
      </c>
      <c r="B13694" t="s">
        <v>2401</v>
      </c>
      <c r="C13694" t="s">
        <v>4735</v>
      </c>
      <c r="D13694">
        <v>0</v>
      </c>
    </row>
    <row r="13695" spans="1:4" x14ac:dyDescent="0.25">
      <c r="A13695" t="s">
        <v>302</v>
      </c>
      <c r="B13695" t="s">
        <v>2401</v>
      </c>
      <c r="C13695" t="s">
        <v>1081</v>
      </c>
      <c r="D13695" t="s">
        <v>3111</v>
      </c>
    </row>
    <row r="13696" spans="1:4" x14ac:dyDescent="0.25">
      <c r="A13696" t="s">
        <v>302</v>
      </c>
      <c r="B13696" t="s">
        <v>2402</v>
      </c>
      <c r="C13696" t="s">
        <v>4725</v>
      </c>
      <c r="D13696">
        <v>913</v>
      </c>
    </row>
    <row r="13697" spans="1:4" x14ac:dyDescent="0.25">
      <c r="A13697" t="s">
        <v>302</v>
      </c>
      <c r="B13697" t="s">
        <v>2402</v>
      </c>
      <c r="C13697" t="s">
        <v>1083</v>
      </c>
      <c r="D13697" t="b">
        <v>0</v>
      </c>
    </row>
    <row r="13698" spans="1:4" x14ac:dyDescent="0.25">
      <c r="A13698" t="s">
        <v>302</v>
      </c>
      <c r="B13698" t="s">
        <v>2402</v>
      </c>
      <c r="C13698" t="s">
        <v>4726</v>
      </c>
      <c r="D13698" t="b">
        <v>0</v>
      </c>
    </row>
    <row r="13699" spans="1:4" x14ac:dyDescent="0.25">
      <c r="A13699" t="s">
        <v>302</v>
      </c>
      <c r="B13699" t="s">
        <v>2402</v>
      </c>
      <c r="C13699" t="s">
        <v>4727</v>
      </c>
      <c r="D13699" t="b">
        <v>0</v>
      </c>
    </row>
    <row r="13700" spans="1:4" x14ac:dyDescent="0.25">
      <c r="A13700" t="s">
        <v>302</v>
      </c>
      <c r="B13700" t="s">
        <v>2402</v>
      </c>
      <c r="C13700" t="s">
        <v>4728</v>
      </c>
      <c r="D13700" t="b">
        <v>0</v>
      </c>
    </row>
    <row r="13701" spans="1:4" x14ac:dyDescent="0.25">
      <c r="A13701" t="s">
        <v>302</v>
      </c>
      <c r="B13701" t="s">
        <v>2402</v>
      </c>
      <c r="C13701" t="s">
        <v>2454</v>
      </c>
      <c r="D13701" t="b">
        <v>0</v>
      </c>
    </row>
    <row r="13702" spans="1:4" x14ac:dyDescent="0.25">
      <c r="A13702" t="s">
        <v>302</v>
      </c>
      <c r="B13702" t="s">
        <v>2402</v>
      </c>
      <c r="C13702" t="s">
        <v>4729</v>
      </c>
      <c r="D13702">
        <v>0</v>
      </c>
    </row>
    <row r="13703" spans="1:4" x14ac:dyDescent="0.25">
      <c r="A13703" t="s">
        <v>302</v>
      </c>
      <c r="B13703" t="s">
        <v>2402</v>
      </c>
      <c r="C13703" t="s">
        <v>4730</v>
      </c>
      <c r="D13703">
        <v>0</v>
      </c>
    </row>
    <row r="13704" spans="1:4" x14ac:dyDescent="0.25">
      <c r="A13704" t="s">
        <v>302</v>
      </c>
      <c r="B13704" t="s">
        <v>2402</v>
      </c>
      <c r="C13704" t="s">
        <v>4731</v>
      </c>
      <c r="D13704">
        <v>0</v>
      </c>
    </row>
    <row r="13705" spans="1:4" x14ac:dyDescent="0.25">
      <c r="A13705" t="s">
        <v>302</v>
      </c>
      <c r="B13705" t="s">
        <v>2402</v>
      </c>
      <c r="C13705" t="s">
        <v>1046</v>
      </c>
      <c r="D13705">
        <v>0</v>
      </c>
    </row>
    <row r="13706" spans="1:4" x14ac:dyDescent="0.25">
      <c r="A13706" t="s">
        <v>302</v>
      </c>
      <c r="B13706" t="s">
        <v>2402</v>
      </c>
      <c r="C13706" t="s">
        <v>9</v>
      </c>
      <c r="D13706">
        <v>0</v>
      </c>
    </row>
    <row r="13707" spans="1:4" x14ac:dyDescent="0.25">
      <c r="A13707" t="s">
        <v>302</v>
      </c>
      <c r="B13707" t="s">
        <v>2402</v>
      </c>
      <c r="C13707" t="s">
        <v>4733</v>
      </c>
      <c r="D13707">
        <v>0</v>
      </c>
    </row>
    <row r="13708" spans="1:4" x14ac:dyDescent="0.25">
      <c r="A13708" t="s">
        <v>302</v>
      </c>
      <c r="B13708" t="s">
        <v>2402</v>
      </c>
      <c r="C13708" t="s">
        <v>4734</v>
      </c>
      <c r="D13708">
        <v>0</v>
      </c>
    </row>
    <row r="13709" spans="1:4" x14ac:dyDescent="0.25">
      <c r="A13709" t="s">
        <v>302</v>
      </c>
      <c r="B13709" t="s">
        <v>2402</v>
      </c>
      <c r="C13709" t="s">
        <v>4735</v>
      </c>
      <c r="D13709">
        <v>0</v>
      </c>
    </row>
    <row r="13710" spans="1:4" x14ac:dyDescent="0.25">
      <c r="A13710" t="s">
        <v>302</v>
      </c>
      <c r="B13710" t="s">
        <v>2402</v>
      </c>
      <c r="C13710" t="s">
        <v>1081</v>
      </c>
      <c r="D13710" t="s">
        <v>3111</v>
      </c>
    </row>
    <row r="13711" spans="1:4" x14ac:dyDescent="0.25">
      <c r="A13711" t="s">
        <v>302</v>
      </c>
      <c r="B13711" t="s">
        <v>2403</v>
      </c>
      <c r="C13711" t="s">
        <v>4725</v>
      </c>
      <c r="D13711">
        <v>914</v>
      </c>
    </row>
    <row r="13712" spans="1:4" x14ac:dyDescent="0.25">
      <c r="A13712" t="s">
        <v>302</v>
      </c>
      <c r="B13712" t="s">
        <v>2403</v>
      </c>
      <c r="C13712" t="s">
        <v>1083</v>
      </c>
      <c r="D13712" t="b">
        <v>0</v>
      </c>
    </row>
    <row r="13713" spans="1:4" x14ac:dyDescent="0.25">
      <c r="A13713" t="s">
        <v>302</v>
      </c>
      <c r="B13713" t="s">
        <v>2403</v>
      </c>
      <c r="C13713" t="s">
        <v>4726</v>
      </c>
      <c r="D13713" t="b">
        <v>0</v>
      </c>
    </row>
    <row r="13714" spans="1:4" x14ac:dyDescent="0.25">
      <c r="A13714" t="s">
        <v>302</v>
      </c>
      <c r="B13714" t="s">
        <v>2403</v>
      </c>
      <c r="C13714" t="s">
        <v>4727</v>
      </c>
      <c r="D13714" t="b">
        <v>0</v>
      </c>
    </row>
    <row r="13715" spans="1:4" x14ac:dyDescent="0.25">
      <c r="A13715" t="s">
        <v>302</v>
      </c>
      <c r="B13715" t="s">
        <v>2403</v>
      </c>
      <c r="C13715" t="s">
        <v>4728</v>
      </c>
      <c r="D13715" t="b">
        <v>0</v>
      </c>
    </row>
    <row r="13716" spans="1:4" x14ac:dyDescent="0.25">
      <c r="A13716" t="s">
        <v>302</v>
      </c>
      <c r="B13716" t="s">
        <v>2403</v>
      </c>
      <c r="C13716" t="s">
        <v>2454</v>
      </c>
      <c r="D13716" t="b">
        <v>0</v>
      </c>
    </row>
    <row r="13717" spans="1:4" x14ac:dyDescent="0.25">
      <c r="A13717" t="s">
        <v>302</v>
      </c>
      <c r="B13717" t="s">
        <v>2403</v>
      </c>
      <c r="C13717" t="s">
        <v>4729</v>
      </c>
      <c r="D13717">
        <v>0</v>
      </c>
    </row>
    <row r="13718" spans="1:4" x14ac:dyDescent="0.25">
      <c r="A13718" t="s">
        <v>302</v>
      </c>
      <c r="B13718" t="s">
        <v>2403</v>
      </c>
      <c r="C13718" t="s">
        <v>4730</v>
      </c>
      <c r="D13718">
        <v>0</v>
      </c>
    </row>
    <row r="13719" spans="1:4" x14ac:dyDescent="0.25">
      <c r="A13719" t="s">
        <v>302</v>
      </c>
      <c r="B13719" t="s">
        <v>2403</v>
      </c>
      <c r="C13719" t="s">
        <v>4731</v>
      </c>
      <c r="D13719">
        <v>0</v>
      </c>
    </row>
    <row r="13720" spans="1:4" x14ac:dyDescent="0.25">
      <c r="A13720" t="s">
        <v>302</v>
      </c>
      <c r="B13720" t="s">
        <v>2403</v>
      </c>
      <c r="C13720" t="s">
        <v>1046</v>
      </c>
      <c r="D13720">
        <v>0</v>
      </c>
    </row>
    <row r="13721" spans="1:4" x14ac:dyDescent="0.25">
      <c r="A13721" t="s">
        <v>302</v>
      </c>
      <c r="B13721" t="s">
        <v>2403</v>
      </c>
      <c r="C13721" t="s">
        <v>9</v>
      </c>
      <c r="D13721">
        <v>0</v>
      </c>
    </row>
    <row r="13722" spans="1:4" x14ac:dyDescent="0.25">
      <c r="A13722" t="s">
        <v>302</v>
      </c>
      <c r="B13722" t="s">
        <v>2403</v>
      </c>
      <c r="C13722" t="s">
        <v>4733</v>
      </c>
      <c r="D13722">
        <v>0</v>
      </c>
    </row>
    <row r="13723" spans="1:4" x14ac:dyDescent="0.25">
      <c r="A13723" t="s">
        <v>302</v>
      </c>
      <c r="B13723" t="s">
        <v>2403</v>
      </c>
      <c r="C13723" t="s">
        <v>4734</v>
      </c>
      <c r="D13723">
        <v>0</v>
      </c>
    </row>
    <row r="13724" spans="1:4" x14ac:dyDescent="0.25">
      <c r="A13724" t="s">
        <v>302</v>
      </c>
      <c r="B13724" t="s">
        <v>2403</v>
      </c>
      <c r="C13724" t="s">
        <v>4735</v>
      </c>
      <c r="D13724">
        <v>0</v>
      </c>
    </row>
    <row r="13725" spans="1:4" x14ac:dyDescent="0.25">
      <c r="A13725" t="s">
        <v>302</v>
      </c>
      <c r="B13725" t="s">
        <v>2403</v>
      </c>
      <c r="C13725" t="s">
        <v>1081</v>
      </c>
      <c r="D13725" t="s">
        <v>3111</v>
      </c>
    </row>
    <row r="13726" spans="1:4" x14ac:dyDescent="0.25">
      <c r="A13726" t="s">
        <v>302</v>
      </c>
      <c r="B13726" t="s">
        <v>2404</v>
      </c>
      <c r="C13726" t="s">
        <v>4725</v>
      </c>
      <c r="D13726">
        <v>915</v>
      </c>
    </row>
    <row r="13727" spans="1:4" x14ac:dyDescent="0.25">
      <c r="A13727" t="s">
        <v>302</v>
      </c>
      <c r="B13727" t="s">
        <v>2404</v>
      </c>
      <c r="C13727" t="s">
        <v>1083</v>
      </c>
      <c r="D13727" t="b">
        <v>0</v>
      </c>
    </row>
    <row r="13728" spans="1:4" x14ac:dyDescent="0.25">
      <c r="A13728" t="s">
        <v>302</v>
      </c>
      <c r="B13728" t="s">
        <v>2404</v>
      </c>
      <c r="C13728" t="s">
        <v>4726</v>
      </c>
      <c r="D13728" t="b">
        <v>0</v>
      </c>
    </row>
    <row r="13729" spans="1:4" x14ac:dyDescent="0.25">
      <c r="A13729" t="s">
        <v>302</v>
      </c>
      <c r="B13729" t="s">
        <v>2404</v>
      </c>
      <c r="C13729" t="s">
        <v>4727</v>
      </c>
      <c r="D13729" t="b">
        <v>0</v>
      </c>
    </row>
    <row r="13730" spans="1:4" x14ac:dyDescent="0.25">
      <c r="A13730" t="s">
        <v>302</v>
      </c>
      <c r="B13730" t="s">
        <v>2404</v>
      </c>
      <c r="C13730" t="s">
        <v>4728</v>
      </c>
      <c r="D13730" t="b">
        <v>0</v>
      </c>
    </row>
    <row r="13731" spans="1:4" x14ac:dyDescent="0.25">
      <c r="A13731" t="s">
        <v>302</v>
      </c>
      <c r="B13731" t="s">
        <v>2404</v>
      </c>
      <c r="C13731" t="s">
        <v>2454</v>
      </c>
      <c r="D13731" t="b">
        <v>0</v>
      </c>
    </row>
    <row r="13732" spans="1:4" x14ac:dyDescent="0.25">
      <c r="A13732" t="s">
        <v>302</v>
      </c>
      <c r="B13732" t="s">
        <v>2404</v>
      </c>
      <c r="C13732" t="s">
        <v>4729</v>
      </c>
      <c r="D13732">
        <v>0</v>
      </c>
    </row>
    <row r="13733" spans="1:4" x14ac:dyDescent="0.25">
      <c r="A13733" t="s">
        <v>302</v>
      </c>
      <c r="B13733" t="s">
        <v>2404</v>
      </c>
      <c r="C13733" t="s">
        <v>4730</v>
      </c>
      <c r="D13733">
        <v>0</v>
      </c>
    </row>
    <row r="13734" spans="1:4" x14ac:dyDescent="0.25">
      <c r="A13734" t="s">
        <v>302</v>
      </c>
      <c r="B13734" t="s">
        <v>2404</v>
      </c>
      <c r="C13734" t="s">
        <v>4731</v>
      </c>
      <c r="D13734">
        <v>0</v>
      </c>
    </row>
    <row r="13735" spans="1:4" x14ac:dyDescent="0.25">
      <c r="A13735" t="s">
        <v>302</v>
      </c>
      <c r="B13735" t="s">
        <v>2404</v>
      </c>
      <c r="C13735" t="s">
        <v>1046</v>
      </c>
      <c r="D13735">
        <v>0</v>
      </c>
    </row>
    <row r="13736" spans="1:4" x14ac:dyDescent="0.25">
      <c r="A13736" t="s">
        <v>302</v>
      </c>
      <c r="B13736" t="s">
        <v>2404</v>
      </c>
      <c r="C13736" t="s">
        <v>9</v>
      </c>
      <c r="D13736">
        <v>0</v>
      </c>
    </row>
    <row r="13737" spans="1:4" x14ac:dyDescent="0.25">
      <c r="A13737" t="s">
        <v>302</v>
      </c>
      <c r="B13737" t="s">
        <v>2404</v>
      </c>
      <c r="C13737" t="s">
        <v>4733</v>
      </c>
      <c r="D13737">
        <v>0</v>
      </c>
    </row>
    <row r="13738" spans="1:4" x14ac:dyDescent="0.25">
      <c r="A13738" t="s">
        <v>302</v>
      </c>
      <c r="B13738" t="s">
        <v>2404</v>
      </c>
      <c r="C13738" t="s">
        <v>4734</v>
      </c>
      <c r="D13738">
        <v>0</v>
      </c>
    </row>
    <row r="13739" spans="1:4" x14ac:dyDescent="0.25">
      <c r="A13739" t="s">
        <v>302</v>
      </c>
      <c r="B13739" t="s">
        <v>2404</v>
      </c>
      <c r="C13739" t="s">
        <v>4735</v>
      </c>
      <c r="D13739">
        <v>0</v>
      </c>
    </row>
    <row r="13740" spans="1:4" x14ac:dyDescent="0.25">
      <c r="A13740" t="s">
        <v>302</v>
      </c>
      <c r="B13740" t="s">
        <v>2404</v>
      </c>
      <c r="C13740" t="s">
        <v>1081</v>
      </c>
      <c r="D13740" t="s">
        <v>3111</v>
      </c>
    </row>
    <row r="13741" spans="1:4" x14ac:dyDescent="0.25">
      <c r="A13741" t="s">
        <v>302</v>
      </c>
      <c r="B13741" t="s">
        <v>2405</v>
      </c>
      <c r="C13741" t="s">
        <v>4725</v>
      </c>
      <c r="D13741">
        <v>916</v>
      </c>
    </row>
    <row r="13742" spans="1:4" x14ac:dyDescent="0.25">
      <c r="A13742" t="s">
        <v>302</v>
      </c>
      <c r="B13742" t="s">
        <v>2405</v>
      </c>
      <c r="C13742" t="s">
        <v>1083</v>
      </c>
      <c r="D13742" t="b">
        <v>0</v>
      </c>
    </row>
    <row r="13743" spans="1:4" x14ac:dyDescent="0.25">
      <c r="A13743" t="s">
        <v>302</v>
      </c>
      <c r="B13743" t="s">
        <v>2405</v>
      </c>
      <c r="C13743" t="s">
        <v>4726</v>
      </c>
      <c r="D13743" t="b">
        <v>0</v>
      </c>
    </row>
    <row r="13744" spans="1:4" x14ac:dyDescent="0.25">
      <c r="A13744" t="s">
        <v>302</v>
      </c>
      <c r="B13744" t="s">
        <v>2405</v>
      </c>
      <c r="C13744" t="s">
        <v>4727</v>
      </c>
      <c r="D13744" t="b">
        <v>0</v>
      </c>
    </row>
    <row r="13745" spans="1:4" x14ac:dyDescent="0.25">
      <c r="A13745" t="s">
        <v>302</v>
      </c>
      <c r="B13745" t="s">
        <v>2405</v>
      </c>
      <c r="C13745" t="s">
        <v>4728</v>
      </c>
      <c r="D13745" t="b">
        <v>0</v>
      </c>
    </row>
    <row r="13746" spans="1:4" x14ac:dyDescent="0.25">
      <c r="A13746" t="s">
        <v>302</v>
      </c>
      <c r="B13746" t="s">
        <v>2405</v>
      </c>
      <c r="C13746" t="s">
        <v>2454</v>
      </c>
      <c r="D13746" t="b">
        <v>0</v>
      </c>
    </row>
    <row r="13747" spans="1:4" x14ac:dyDescent="0.25">
      <c r="A13747" t="s">
        <v>302</v>
      </c>
      <c r="B13747" t="s">
        <v>2405</v>
      </c>
      <c r="C13747" t="s">
        <v>4729</v>
      </c>
      <c r="D13747">
        <v>0</v>
      </c>
    </row>
    <row r="13748" spans="1:4" x14ac:dyDescent="0.25">
      <c r="A13748" t="s">
        <v>302</v>
      </c>
      <c r="B13748" t="s">
        <v>2405</v>
      </c>
      <c r="C13748" t="s">
        <v>4730</v>
      </c>
      <c r="D13748">
        <v>0</v>
      </c>
    </row>
    <row r="13749" spans="1:4" x14ac:dyDescent="0.25">
      <c r="A13749" t="s">
        <v>302</v>
      </c>
      <c r="B13749" t="s">
        <v>2405</v>
      </c>
      <c r="C13749" t="s">
        <v>4731</v>
      </c>
      <c r="D13749">
        <v>0</v>
      </c>
    </row>
    <row r="13750" spans="1:4" x14ac:dyDescent="0.25">
      <c r="A13750" t="s">
        <v>302</v>
      </c>
      <c r="B13750" t="s">
        <v>2405</v>
      </c>
      <c r="C13750" t="s">
        <v>1046</v>
      </c>
      <c r="D13750">
        <v>0</v>
      </c>
    </row>
    <row r="13751" spans="1:4" x14ac:dyDescent="0.25">
      <c r="A13751" t="s">
        <v>302</v>
      </c>
      <c r="B13751" t="s">
        <v>2405</v>
      </c>
      <c r="C13751" t="s">
        <v>9</v>
      </c>
      <c r="D13751">
        <v>0</v>
      </c>
    </row>
    <row r="13752" spans="1:4" x14ac:dyDescent="0.25">
      <c r="A13752" t="s">
        <v>302</v>
      </c>
      <c r="B13752" t="s">
        <v>2405</v>
      </c>
      <c r="C13752" t="s">
        <v>4733</v>
      </c>
      <c r="D13752">
        <v>0</v>
      </c>
    </row>
    <row r="13753" spans="1:4" x14ac:dyDescent="0.25">
      <c r="A13753" t="s">
        <v>302</v>
      </c>
      <c r="B13753" t="s">
        <v>2405</v>
      </c>
      <c r="C13753" t="s">
        <v>4734</v>
      </c>
      <c r="D13753">
        <v>0</v>
      </c>
    </row>
    <row r="13754" spans="1:4" x14ac:dyDescent="0.25">
      <c r="A13754" t="s">
        <v>302</v>
      </c>
      <c r="B13754" t="s">
        <v>2405</v>
      </c>
      <c r="C13754" t="s">
        <v>4735</v>
      </c>
      <c r="D13754">
        <v>0</v>
      </c>
    </row>
    <row r="13755" spans="1:4" x14ac:dyDescent="0.25">
      <c r="A13755" t="s">
        <v>302</v>
      </c>
      <c r="B13755" t="s">
        <v>2405</v>
      </c>
      <c r="C13755" t="s">
        <v>1081</v>
      </c>
      <c r="D13755" t="s">
        <v>3111</v>
      </c>
    </row>
    <row r="13756" spans="1:4" x14ac:dyDescent="0.25">
      <c r="A13756" t="s">
        <v>302</v>
      </c>
      <c r="B13756" t="s">
        <v>2406</v>
      </c>
      <c r="C13756" t="s">
        <v>4725</v>
      </c>
      <c r="D13756">
        <v>917</v>
      </c>
    </row>
    <row r="13757" spans="1:4" x14ac:dyDescent="0.25">
      <c r="A13757" t="s">
        <v>302</v>
      </c>
      <c r="B13757" t="s">
        <v>2406</v>
      </c>
      <c r="C13757" t="s">
        <v>1083</v>
      </c>
      <c r="D13757" t="b">
        <v>0</v>
      </c>
    </row>
    <row r="13758" spans="1:4" x14ac:dyDescent="0.25">
      <c r="A13758" t="s">
        <v>302</v>
      </c>
      <c r="B13758" t="s">
        <v>2406</v>
      </c>
      <c r="C13758" t="s">
        <v>4726</v>
      </c>
      <c r="D13758" t="b">
        <v>0</v>
      </c>
    </row>
    <row r="13759" spans="1:4" x14ac:dyDescent="0.25">
      <c r="A13759" t="s">
        <v>302</v>
      </c>
      <c r="B13759" t="s">
        <v>2406</v>
      </c>
      <c r="C13759" t="s">
        <v>4727</v>
      </c>
      <c r="D13759" t="b">
        <v>0</v>
      </c>
    </row>
    <row r="13760" spans="1:4" x14ac:dyDescent="0.25">
      <c r="A13760" t="s">
        <v>302</v>
      </c>
      <c r="B13760" t="s">
        <v>2406</v>
      </c>
      <c r="C13760" t="s">
        <v>4728</v>
      </c>
      <c r="D13760" t="b">
        <v>0</v>
      </c>
    </row>
    <row r="13761" spans="1:4" x14ac:dyDescent="0.25">
      <c r="A13761" t="s">
        <v>302</v>
      </c>
      <c r="B13761" t="s">
        <v>2406</v>
      </c>
      <c r="C13761" t="s">
        <v>2454</v>
      </c>
      <c r="D13761" t="b">
        <v>0</v>
      </c>
    </row>
    <row r="13762" spans="1:4" x14ac:dyDescent="0.25">
      <c r="A13762" t="s">
        <v>302</v>
      </c>
      <c r="B13762" t="s">
        <v>2406</v>
      </c>
      <c r="C13762" t="s">
        <v>4729</v>
      </c>
      <c r="D13762">
        <v>0</v>
      </c>
    </row>
    <row r="13763" spans="1:4" x14ac:dyDescent="0.25">
      <c r="A13763" t="s">
        <v>302</v>
      </c>
      <c r="B13763" t="s">
        <v>2406</v>
      </c>
      <c r="C13763" t="s">
        <v>4730</v>
      </c>
      <c r="D13763">
        <v>0</v>
      </c>
    </row>
    <row r="13764" spans="1:4" x14ac:dyDescent="0.25">
      <c r="A13764" t="s">
        <v>302</v>
      </c>
      <c r="B13764" t="s">
        <v>2406</v>
      </c>
      <c r="C13764" t="s">
        <v>4731</v>
      </c>
      <c r="D13764">
        <v>0</v>
      </c>
    </row>
    <row r="13765" spans="1:4" x14ac:dyDescent="0.25">
      <c r="A13765" t="s">
        <v>302</v>
      </c>
      <c r="B13765" t="s">
        <v>2406</v>
      </c>
      <c r="C13765" t="s">
        <v>1046</v>
      </c>
      <c r="D13765">
        <v>0</v>
      </c>
    </row>
    <row r="13766" spans="1:4" x14ac:dyDescent="0.25">
      <c r="A13766" t="s">
        <v>302</v>
      </c>
      <c r="B13766" t="s">
        <v>2406</v>
      </c>
      <c r="C13766" t="s">
        <v>9</v>
      </c>
      <c r="D13766">
        <v>0</v>
      </c>
    </row>
    <row r="13767" spans="1:4" x14ac:dyDescent="0.25">
      <c r="A13767" t="s">
        <v>302</v>
      </c>
      <c r="B13767" t="s">
        <v>2406</v>
      </c>
      <c r="C13767" t="s">
        <v>4733</v>
      </c>
      <c r="D13767">
        <v>0</v>
      </c>
    </row>
    <row r="13768" spans="1:4" x14ac:dyDescent="0.25">
      <c r="A13768" t="s">
        <v>302</v>
      </c>
      <c r="B13768" t="s">
        <v>2406</v>
      </c>
      <c r="C13768" t="s">
        <v>4734</v>
      </c>
      <c r="D13768">
        <v>0</v>
      </c>
    </row>
    <row r="13769" spans="1:4" x14ac:dyDescent="0.25">
      <c r="A13769" t="s">
        <v>302</v>
      </c>
      <c r="B13769" t="s">
        <v>2406</v>
      </c>
      <c r="C13769" t="s">
        <v>4735</v>
      </c>
      <c r="D13769">
        <v>0</v>
      </c>
    </row>
    <row r="13770" spans="1:4" x14ac:dyDescent="0.25">
      <c r="A13770" t="s">
        <v>302</v>
      </c>
      <c r="B13770" t="s">
        <v>2406</v>
      </c>
      <c r="C13770" t="s">
        <v>1081</v>
      </c>
      <c r="D13770" t="s">
        <v>3111</v>
      </c>
    </row>
    <row r="13771" spans="1:4" x14ac:dyDescent="0.25">
      <c r="A13771" t="s">
        <v>302</v>
      </c>
      <c r="B13771" t="s">
        <v>2407</v>
      </c>
      <c r="C13771" t="s">
        <v>4725</v>
      </c>
      <c r="D13771">
        <v>918</v>
      </c>
    </row>
    <row r="13772" spans="1:4" x14ac:dyDescent="0.25">
      <c r="A13772" t="s">
        <v>302</v>
      </c>
      <c r="B13772" t="s">
        <v>2407</v>
      </c>
      <c r="C13772" t="s">
        <v>1083</v>
      </c>
      <c r="D13772" t="b">
        <v>0</v>
      </c>
    </row>
    <row r="13773" spans="1:4" x14ac:dyDescent="0.25">
      <c r="A13773" t="s">
        <v>302</v>
      </c>
      <c r="B13773" t="s">
        <v>2407</v>
      </c>
      <c r="C13773" t="s">
        <v>4726</v>
      </c>
      <c r="D13773" t="b">
        <v>0</v>
      </c>
    </row>
    <row r="13774" spans="1:4" x14ac:dyDescent="0.25">
      <c r="A13774" t="s">
        <v>302</v>
      </c>
      <c r="B13774" t="s">
        <v>2407</v>
      </c>
      <c r="C13774" t="s">
        <v>4727</v>
      </c>
      <c r="D13774" t="b">
        <v>0</v>
      </c>
    </row>
    <row r="13775" spans="1:4" x14ac:dyDescent="0.25">
      <c r="A13775" t="s">
        <v>302</v>
      </c>
      <c r="B13775" t="s">
        <v>2407</v>
      </c>
      <c r="C13775" t="s">
        <v>4728</v>
      </c>
      <c r="D13775" t="b">
        <v>0</v>
      </c>
    </row>
    <row r="13776" spans="1:4" x14ac:dyDescent="0.25">
      <c r="A13776" t="s">
        <v>302</v>
      </c>
      <c r="B13776" t="s">
        <v>2407</v>
      </c>
      <c r="C13776" t="s">
        <v>2454</v>
      </c>
      <c r="D13776" t="b">
        <v>0</v>
      </c>
    </row>
    <row r="13777" spans="1:4" x14ac:dyDescent="0.25">
      <c r="A13777" t="s">
        <v>302</v>
      </c>
      <c r="B13777" t="s">
        <v>2407</v>
      </c>
      <c r="C13777" t="s">
        <v>4729</v>
      </c>
      <c r="D13777">
        <v>0</v>
      </c>
    </row>
    <row r="13778" spans="1:4" x14ac:dyDescent="0.25">
      <c r="A13778" t="s">
        <v>302</v>
      </c>
      <c r="B13778" t="s">
        <v>2407</v>
      </c>
      <c r="C13778" t="s">
        <v>4730</v>
      </c>
      <c r="D13778">
        <v>0</v>
      </c>
    </row>
    <row r="13779" spans="1:4" x14ac:dyDescent="0.25">
      <c r="A13779" t="s">
        <v>302</v>
      </c>
      <c r="B13779" t="s">
        <v>2407</v>
      </c>
      <c r="C13779" t="s">
        <v>4731</v>
      </c>
      <c r="D13779">
        <v>0</v>
      </c>
    </row>
    <row r="13780" spans="1:4" x14ac:dyDescent="0.25">
      <c r="A13780" t="s">
        <v>302</v>
      </c>
      <c r="B13780" t="s">
        <v>2407</v>
      </c>
      <c r="C13780" t="s">
        <v>1046</v>
      </c>
      <c r="D13780">
        <v>0</v>
      </c>
    </row>
    <row r="13781" spans="1:4" x14ac:dyDescent="0.25">
      <c r="A13781" t="s">
        <v>302</v>
      </c>
      <c r="B13781" t="s">
        <v>2407</v>
      </c>
      <c r="C13781" t="s">
        <v>9</v>
      </c>
      <c r="D13781">
        <v>0</v>
      </c>
    </row>
    <row r="13782" spans="1:4" x14ac:dyDescent="0.25">
      <c r="A13782" t="s">
        <v>302</v>
      </c>
      <c r="B13782" t="s">
        <v>2407</v>
      </c>
      <c r="C13782" t="s">
        <v>4733</v>
      </c>
      <c r="D13782">
        <v>0</v>
      </c>
    </row>
    <row r="13783" spans="1:4" x14ac:dyDescent="0.25">
      <c r="A13783" t="s">
        <v>302</v>
      </c>
      <c r="B13783" t="s">
        <v>2407</v>
      </c>
      <c r="C13783" t="s">
        <v>4734</v>
      </c>
      <c r="D13783">
        <v>0</v>
      </c>
    </row>
    <row r="13784" spans="1:4" x14ac:dyDescent="0.25">
      <c r="A13784" t="s">
        <v>302</v>
      </c>
      <c r="B13784" t="s">
        <v>2407</v>
      </c>
      <c r="C13784" t="s">
        <v>4735</v>
      </c>
      <c r="D13784">
        <v>0</v>
      </c>
    </row>
    <row r="13785" spans="1:4" x14ac:dyDescent="0.25">
      <c r="A13785" t="s">
        <v>302</v>
      </c>
      <c r="B13785" t="s">
        <v>2407</v>
      </c>
      <c r="C13785" t="s">
        <v>1081</v>
      </c>
      <c r="D13785" t="s">
        <v>3111</v>
      </c>
    </row>
    <row r="13786" spans="1:4" x14ac:dyDescent="0.25">
      <c r="A13786" t="s">
        <v>302</v>
      </c>
      <c r="B13786" t="s">
        <v>2408</v>
      </c>
      <c r="C13786" t="s">
        <v>4725</v>
      </c>
      <c r="D13786">
        <v>919</v>
      </c>
    </row>
    <row r="13787" spans="1:4" x14ac:dyDescent="0.25">
      <c r="A13787" t="s">
        <v>302</v>
      </c>
      <c r="B13787" t="s">
        <v>2408</v>
      </c>
      <c r="C13787" t="s">
        <v>1083</v>
      </c>
      <c r="D13787" t="b">
        <v>0</v>
      </c>
    </row>
    <row r="13788" spans="1:4" x14ac:dyDescent="0.25">
      <c r="A13788" t="s">
        <v>302</v>
      </c>
      <c r="B13788" t="s">
        <v>2408</v>
      </c>
      <c r="C13788" t="s">
        <v>4726</v>
      </c>
      <c r="D13788" t="b">
        <v>0</v>
      </c>
    </row>
    <row r="13789" spans="1:4" x14ac:dyDescent="0.25">
      <c r="A13789" t="s">
        <v>302</v>
      </c>
      <c r="B13789" t="s">
        <v>2408</v>
      </c>
      <c r="C13789" t="s">
        <v>4727</v>
      </c>
      <c r="D13789" t="b">
        <v>0</v>
      </c>
    </row>
    <row r="13790" spans="1:4" x14ac:dyDescent="0.25">
      <c r="A13790" t="s">
        <v>302</v>
      </c>
      <c r="B13790" t="s">
        <v>2408</v>
      </c>
      <c r="C13790" t="s">
        <v>4728</v>
      </c>
      <c r="D13790" t="b">
        <v>0</v>
      </c>
    </row>
    <row r="13791" spans="1:4" x14ac:dyDescent="0.25">
      <c r="A13791" t="s">
        <v>302</v>
      </c>
      <c r="B13791" t="s">
        <v>2408</v>
      </c>
      <c r="C13791" t="s">
        <v>2454</v>
      </c>
      <c r="D13791" t="b">
        <v>0</v>
      </c>
    </row>
    <row r="13792" spans="1:4" x14ac:dyDescent="0.25">
      <c r="A13792" t="s">
        <v>302</v>
      </c>
      <c r="B13792" t="s">
        <v>2408</v>
      </c>
      <c r="C13792" t="s">
        <v>4729</v>
      </c>
      <c r="D13792">
        <v>0</v>
      </c>
    </row>
    <row r="13793" spans="1:4" x14ac:dyDescent="0.25">
      <c r="A13793" t="s">
        <v>302</v>
      </c>
      <c r="B13793" t="s">
        <v>2408</v>
      </c>
      <c r="C13793" t="s">
        <v>4730</v>
      </c>
      <c r="D13793">
        <v>0</v>
      </c>
    </row>
    <row r="13794" spans="1:4" x14ac:dyDescent="0.25">
      <c r="A13794" t="s">
        <v>302</v>
      </c>
      <c r="B13794" t="s">
        <v>2408</v>
      </c>
      <c r="C13794" t="s">
        <v>4731</v>
      </c>
      <c r="D13794">
        <v>0</v>
      </c>
    </row>
    <row r="13795" spans="1:4" x14ac:dyDescent="0.25">
      <c r="A13795" t="s">
        <v>302</v>
      </c>
      <c r="B13795" t="s">
        <v>2408</v>
      </c>
      <c r="C13795" t="s">
        <v>1046</v>
      </c>
      <c r="D13795">
        <v>0</v>
      </c>
    </row>
    <row r="13796" spans="1:4" x14ac:dyDescent="0.25">
      <c r="A13796" t="s">
        <v>302</v>
      </c>
      <c r="B13796" t="s">
        <v>2408</v>
      </c>
      <c r="C13796" t="s">
        <v>9</v>
      </c>
      <c r="D13796">
        <v>0</v>
      </c>
    </row>
    <row r="13797" spans="1:4" x14ac:dyDescent="0.25">
      <c r="A13797" t="s">
        <v>302</v>
      </c>
      <c r="B13797" t="s">
        <v>2408</v>
      </c>
      <c r="C13797" t="s">
        <v>4733</v>
      </c>
      <c r="D13797">
        <v>0</v>
      </c>
    </row>
    <row r="13798" spans="1:4" x14ac:dyDescent="0.25">
      <c r="A13798" t="s">
        <v>302</v>
      </c>
      <c r="B13798" t="s">
        <v>2408</v>
      </c>
      <c r="C13798" t="s">
        <v>4734</v>
      </c>
      <c r="D13798">
        <v>0</v>
      </c>
    </row>
    <row r="13799" spans="1:4" x14ac:dyDescent="0.25">
      <c r="A13799" t="s">
        <v>302</v>
      </c>
      <c r="B13799" t="s">
        <v>2408</v>
      </c>
      <c r="C13799" t="s">
        <v>4735</v>
      </c>
      <c r="D13799">
        <v>0</v>
      </c>
    </row>
    <row r="13800" spans="1:4" x14ac:dyDescent="0.25">
      <c r="A13800" t="s">
        <v>302</v>
      </c>
      <c r="B13800" t="s">
        <v>2408</v>
      </c>
      <c r="C13800" t="s">
        <v>1081</v>
      </c>
      <c r="D13800" t="s">
        <v>3111</v>
      </c>
    </row>
    <row r="13801" spans="1:4" x14ac:dyDescent="0.25">
      <c r="A13801" t="s">
        <v>302</v>
      </c>
      <c r="B13801" t="s">
        <v>2409</v>
      </c>
      <c r="C13801" t="s">
        <v>4725</v>
      </c>
      <c r="D13801">
        <v>920</v>
      </c>
    </row>
    <row r="13802" spans="1:4" x14ac:dyDescent="0.25">
      <c r="A13802" t="s">
        <v>302</v>
      </c>
      <c r="B13802" t="s">
        <v>2409</v>
      </c>
      <c r="C13802" t="s">
        <v>1083</v>
      </c>
      <c r="D13802" t="b">
        <v>0</v>
      </c>
    </row>
    <row r="13803" spans="1:4" x14ac:dyDescent="0.25">
      <c r="A13803" t="s">
        <v>302</v>
      </c>
      <c r="B13803" t="s">
        <v>2409</v>
      </c>
      <c r="C13803" t="s">
        <v>4726</v>
      </c>
      <c r="D13803" t="b">
        <v>0</v>
      </c>
    </row>
    <row r="13804" spans="1:4" x14ac:dyDescent="0.25">
      <c r="A13804" t="s">
        <v>302</v>
      </c>
      <c r="B13804" t="s">
        <v>2409</v>
      </c>
      <c r="C13804" t="s">
        <v>4727</v>
      </c>
      <c r="D13804" t="b">
        <v>0</v>
      </c>
    </row>
    <row r="13805" spans="1:4" x14ac:dyDescent="0.25">
      <c r="A13805" t="s">
        <v>302</v>
      </c>
      <c r="B13805" t="s">
        <v>2409</v>
      </c>
      <c r="C13805" t="s">
        <v>4728</v>
      </c>
      <c r="D13805" t="b">
        <v>0</v>
      </c>
    </row>
    <row r="13806" spans="1:4" x14ac:dyDescent="0.25">
      <c r="A13806" t="s">
        <v>302</v>
      </c>
      <c r="B13806" t="s">
        <v>2409</v>
      </c>
      <c r="C13806" t="s">
        <v>2454</v>
      </c>
      <c r="D13806" t="b">
        <v>0</v>
      </c>
    </row>
    <row r="13807" spans="1:4" x14ac:dyDescent="0.25">
      <c r="A13807" t="s">
        <v>302</v>
      </c>
      <c r="B13807" t="s">
        <v>2409</v>
      </c>
      <c r="C13807" t="s">
        <v>4729</v>
      </c>
      <c r="D13807">
        <v>0</v>
      </c>
    </row>
    <row r="13808" spans="1:4" x14ac:dyDescent="0.25">
      <c r="A13808" t="s">
        <v>302</v>
      </c>
      <c r="B13808" t="s">
        <v>2409</v>
      </c>
      <c r="C13808" t="s">
        <v>4730</v>
      </c>
      <c r="D13808">
        <v>0</v>
      </c>
    </row>
    <row r="13809" spans="1:4" x14ac:dyDescent="0.25">
      <c r="A13809" t="s">
        <v>302</v>
      </c>
      <c r="B13809" t="s">
        <v>2409</v>
      </c>
      <c r="C13809" t="s">
        <v>4731</v>
      </c>
      <c r="D13809">
        <v>0</v>
      </c>
    </row>
    <row r="13810" spans="1:4" x14ac:dyDescent="0.25">
      <c r="A13810" t="s">
        <v>302</v>
      </c>
      <c r="B13810" t="s">
        <v>2409</v>
      </c>
      <c r="C13810" t="s">
        <v>1046</v>
      </c>
      <c r="D13810">
        <v>0</v>
      </c>
    </row>
    <row r="13811" spans="1:4" x14ac:dyDescent="0.25">
      <c r="A13811" t="s">
        <v>302</v>
      </c>
      <c r="B13811" t="s">
        <v>2409</v>
      </c>
      <c r="C13811" t="s">
        <v>9</v>
      </c>
      <c r="D13811">
        <v>0</v>
      </c>
    </row>
    <row r="13812" spans="1:4" x14ac:dyDescent="0.25">
      <c r="A13812" t="s">
        <v>302</v>
      </c>
      <c r="B13812" t="s">
        <v>2409</v>
      </c>
      <c r="C13812" t="s">
        <v>4733</v>
      </c>
      <c r="D13812">
        <v>0</v>
      </c>
    </row>
    <row r="13813" spans="1:4" x14ac:dyDescent="0.25">
      <c r="A13813" t="s">
        <v>302</v>
      </c>
      <c r="B13813" t="s">
        <v>2409</v>
      </c>
      <c r="C13813" t="s">
        <v>4734</v>
      </c>
      <c r="D13813">
        <v>0</v>
      </c>
    </row>
    <row r="13814" spans="1:4" x14ac:dyDescent="0.25">
      <c r="A13814" t="s">
        <v>302</v>
      </c>
      <c r="B13814" t="s">
        <v>2409</v>
      </c>
      <c r="C13814" t="s">
        <v>4735</v>
      </c>
      <c r="D13814">
        <v>0</v>
      </c>
    </row>
    <row r="13815" spans="1:4" x14ac:dyDescent="0.25">
      <c r="A13815" t="s">
        <v>302</v>
      </c>
      <c r="B13815" t="s">
        <v>2409</v>
      </c>
      <c r="C13815" t="s">
        <v>1081</v>
      </c>
      <c r="D13815" t="s">
        <v>3111</v>
      </c>
    </row>
    <row r="13816" spans="1:4" x14ac:dyDescent="0.25">
      <c r="A13816" t="s">
        <v>302</v>
      </c>
      <c r="B13816" t="s">
        <v>2410</v>
      </c>
      <c r="C13816" t="s">
        <v>4725</v>
      </c>
      <c r="D13816">
        <v>921</v>
      </c>
    </row>
    <row r="13817" spans="1:4" x14ac:dyDescent="0.25">
      <c r="A13817" t="s">
        <v>302</v>
      </c>
      <c r="B13817" t="s">
        <v>2410</v>
      </c>
      <c r="C13817" t="s">
        <v>1083</v>
      </c>
      <c r="D13817" t="b">
        <v>0</v>
      </c>
    </row>
    <row r="13818" spans="1:4" x14ac:dyDescent="0.25">
      <c r="A13818" t="s">
        <v>302</v>
      </c>
      <c r="B13818" t="s">
        <v>2410</v>
      </c>
      <c r="C13818" t="s">
        <v>4726</v>
      </c>
      <c r="D13818" t="b">
        <v>0</v>
      </c>
    </row>
    <row r="13819" spans="1:4" x14ac:dyDescent="0.25">
      <c r="A13819" t="s">
        <v>302</v>
      </c>
      <c r="B13819" t="s">
        <v>2410</v>
      </c>
      <c r="C13819" t="s">
        <v>4727</v>
      </c>
      <c r="D13819" t="b">
        <v>0</v>
      </c>
    </row>
    <row r="13820" spans="1:4" x14ac:dyDescent="0.25">
      <c r="A13820" t="s">
        <v>302</v>
      </c>
      <c r="B13820" t="s">
        <v>2410</v>
      </c>
      <c r="C13820" t="s">
        <v>4728</v>
      </c>
      <c r="D13820" t="b">
        <v>0</v>
      </c>
    </row>
    <row r="13821" spans="1:4" x14ac:dyDescent="0.25">
      <c r="A13821" t="s">
        <v>302</v>
      </c>
      <c r="B13821" t="s">
        <v>2410</v>
      </c>
      <c r="C13821" t="s">
        <v>2454</v>
      </c>
      <c r="D13821" t="b">
        <v>0</v>
      </c>
    </row>
    <row r="13822" spans="1:4" x14ac:dyDescent="0.25">
      <c r="A13822" t="s">
        <v>302</v>
      </c>
      <c r="B13822" t="s">
        <v>2410</v>
      </c>
      <c r="C13822" t="s">
        <v>4729</v>
      </c>
      <c r="D13822">
        <v>0</v>
      </c>
    </row>
    <row r="13823" spans="1:4" x14ac:dyDescent="0.25">
      <c r="A13823" t="s">
        <v>302</v>
      </c>
      <c r="B13823" t="s">
        <v>2410</v>
      </c>
      <c r="C13823" t="s">
        <v>4730</v>
      </c>
      <c r="D13823">
        <v>0</v>
      </c>
    </row>
    <row r="13824" spans="1:4" x14ac:dyDescent="0.25">
      <c r="A13824" t="s">
        <v>302</v>
      </c>
      <c r="B13824" t="s">
        <v>2410</v>
      </c>
      <c r="C13824" t="s">
        <v>4731</v>
      </c>
      <c r="D13824">
        <v>0</v>
      </c>
    </row>
    <row r="13825" spans="1:4" x14ac:dyDescent="0.25">
      <c r="A13825" t="s">
        <v>302</v>
      </c>
      <c r="B13825" t="s">
        <v>2410</v>
      </c>
      <c r="C13825" t="s">
        <v>1046</v>
      </c>
      <c r="D13825">
        <v>0</v>
      </c>
    </row>
    <row r="13826" spans="1:4" x14ac:dyDescent="0.25">
      <c r="A13826" t="s">
        <v>302</v>
      </c>
      <c r="B13826" t="s">
        <v>2410</v>
      </c>
      <c r="C13826" t="s">
        <v>9</v>
      </c>
      <c r="D13826">
        <v>0</v>
      </c>
    </row>
    <row r="13827" spans="1:4" x14ac:dyDescent="0.25">
      <c r="A13827" t="s">
        <v>302</v>
      </c>
      <c r="B13827" t="s">
        <v>2410</v>
      </c>
      <c r="C13827" t="s">
        <v>4733</v>
      </c>
      <c r="D13827">
        <v>0</v>
      </c>
    </row>
    <row r="13828" spans="1:4" x14ac:dyDescent="0.25">
      <c r="A13828" t="s">
        <v>302</v>
      </c>
      <c r="B13828" t="s">
        <v>2410</v>
      </c>
      <c r="C13828" t="s">
        <v>4734</v>
      </c>
      <c r="D13828">
        <v>0</v>
      </c>
    </row>
    <row r="13829" spans="1:4" x14ac:dyDescent="0.25">
      <c r="A13829" t="s">
        <v>302</v>
      </c>
      <c r="B13829" t="s">
        <v>2410</v>
      </c>
      <c r="C13829" t="s">
        <v>4735</v>
      </c>
      <c r="D13829">
        <v>0</v>
      </c>
    </row>
    <row r="13830" spans="1:4" x14ac:dyDescent="0.25">
      <c r="A13830" t="s">
        <v>302</v>
      </c>
      <c r="B13830" t="s">
        <v>2410</v>
      </c>
      <c r="C13830" t="s">
        <v>1081</v>
      </c>
      <c r="D13830" t="s">
        <v>3111</v>
      </c>
    </row>
    <row r="13831" spans="1:4" x14ac:dyDescent="0.25">
      <c r="A13831" t="s">
        <v>302</v>
      </c>
      <c r="B13831" t="s">
        <v>2411</v>
      </c>
      <c r="C13831" t="s">
        <v>4725</v>
      </c>
      <c r="D13831">
        <v>922</v>
      </c>
    </row>
    <row r="13832" spans="1:4" x14ac:dyDescent="0.25">
      <c r="A13832" t="s">
        <v>302</v>
      </c>
      <c r="B13832" t="s">
        <v>2411</v>
      </c>
      <c r="C13832" t="s">
        <v>1083</v>
      </c>
      <c r="D13832" t="b">
        <v>0</v>
      </c>
    </row>
    <row r="13833" spans="1:4" x14ac:dyDescent="0.25">
      <c r="A13833" t="s">
        <v>302</v>
      </c>
      <c r="B13833" t="s">
        <v>2411</v>
      </c>
      <c r="C13833" t="s">
        <v>4726</v>
      </c>
      <c r="D13833" t="b">
        <v>0</v>
      </c>
    </row>
    <row r="13834" spans="1:4" x14ac:dyDescent="0.25">
      <c r="A13834" t="s">
        <v>302</v>
      </c>
      <c r="B13834" t="s">
        <v>2411</v>
      </c>
      <c r="C13834" t="s">
        <v>4727</v>
      </c>
      <c r="D13834" t="b">
        <v>0</v>
      </c>
    </row>
    <row r="13835" spans="1:4" x14ac:dyDescent="0.25">
      <c r="A13835" t="s">
        <v>302</v>
      </c>
      <c r="B13835" t="s">
        <v>2411</v>
      </c>
      <c r="C13835" t="s">
        <v>4728</v>
      </c>
      <c r="D13835" t="b">
        <v>0</v>
      </c>
    </row>
    <row r="13836" spans="1:4" x14ac:dyDescent="0.25">
      <c r="A13836" t="s">
        <v>302</v>
      </c>
      <c r="B13836" t="s">
        <v>2411</v>
      </c>
      <c r="C13836" t="s">
        <v>2454</v>
      </c>
      <c r="D13836" t="b">
        <v>0</v>
      </c>
    </row>
    <row r="13837" spans="1:4" x14ac:dyDescent="0.25">
      <c r="A13837" t="s">
        <v>302</v>
      </c>
      <c r="B13837" t="s">
        <v>2411</v>
      </c>
      <c r="C13837" t="s">
        <v>4729</v>
      </c>
      <c r="D13837">
        <v>0</v>
      </c>
    </row>
    <row r="13838" spans="1:4" x14ac:dyDescent="0.25">
      <c r="A13838" t="s">
        <v>302</v>
      </c>
      <c r="B13838" t="s">
        <v>2411</v>
      </c>
      <c r="C13838" t="s">
        <v>4730</v>
      </c>
      <c r="D13838">
        <v>0</v>
      </c>
    </row>
    <row r="13839" spans="1:4" x14ac:dyDescent="0.25">
      <c r="A13839" t="s">
        <v>302</v>
      </c>
      <c r="B13839" t="s">
        <v>2411</v>
      </c>
      <c r="C13839" t="s">
        <v>4731</v>
      </c>
      <c r="D13839">
        <v>0</v>
      </c>
    </row>
    <row r="13840" spans="1:4" x14ac:dyDescent="0.25">
      <c r="A13840" t="s">
        <v>302</v>
      </c>
      <c r="B13840" t="s">
        <v>2411</v>
      </c>
      <c r="C13840" t="s">
        <v>1046</v>
      </c>
      <c r="D13840">
        <v>0</v>
      </c>
    </row>
    <row r="13841" spans="1:4" x14ac:dyDescent="0.25">
      <c r="A13841" t="s">
        <v>302</v>
      </c>
      <c r="B13841" t="s">
        <v>2411</v>
      </c>
      <c r="C13841" t="s">
        <v>9</v>
      </c>
      <c r="D13841">
        <v>0</v>
      </c>
    </row>
    <row r="13842" spans="1:4" x14ac:dyDescent="0.25">
      <c r="A13842" t="s">
        <v>302</v>
      </c>
      <c r="B13842" t="s">
        <v>2411</v>
      </c>
      <c r="C13842" t="s">
        <v>4733</v>
      </c>
      <c r="D13842">
        <v>0</v>
      </c>
    </row>
    <row r="13843" spans="1:4" x14ac:dyDescent="0.25">
      <c r="A13843" t="s">
        <v>302</v>
      </c>
      <c r="B13843" t="s">
        <v>2411</v>
      </c>
      <c r="C13843" t="s">
        <v>4734</v>
      </c>
      <c r="D13843">
        <v>0</v>
      </c>
    </row>
    <row r="13844" spans="1:4" x14ac:dyDescent="0.25">
      <c r="A13844" t="s">
        <v>302</v>
      </c>
      <c r="B13844" t="s">
        <v>2411</v>
      </c>
      <c r="C13844" t="s">
        <v>4735</v>
      </c>
      <c r="D13844">
        <v>0</v>
      </c>
    </row>
    <row r="13845" spans="1:4" x14ac:dyDescent="0.25">
      <c r="A13845" t="s">
        <v>302</v>
      </c>
      <c r="B13845" t="s">
        <v>2411</v>
      </c>
      <c r="C13845" t="s">
        <v>1081</v>
      </c>
      <c r="D13845" t="s">
        <v>3111</v>
      </c>
    </row>
    <row r="13846" spans="1:4" x14ac:dyDescent="0.25">
      <c r="A13846" t="s">
        <v>302</v>
      </c>
      <c r="B13846" t="s">
        <v>2412</v>
      </c>
      <c r="C13846" t="s">
        <v>4725</v>
      </c>
      <c r="D13846">
        <v>923</v>
      </c>
    </row>
    <row r="13847" spans="1:4" x14ac:dyDescent="0.25">
      <c r="A13847" t="s">
        <v>302</v>
      </c>
      <c r="B13847" t="s">
        <v>2412</v>
      </c>
      <c r="C13847" t="s">
        <v>1083</v>
      </c>
      <c r="D13847" t="b">
        <v>0</v>
      </c>
    </row>
    <row r="13848" spans="1:4" x14ac:dyDescent="0.25">
      <c r="A13848" t="s">
        <v>302</v>
      </c>
      <c r="B13848" t="s">
        <v>2412</v>
      </c>
      <c r="C13848" t="s">
        <v>4726</v>
      </c>
      <c r="D13848" t="b">
        <v>0</v>
      </c>
    </row>
    <row r="13849" spans="1:4" x14ac:dyDescent="0.25">
      <c r="A13849" t="s">
        <v>302</v>
      </c>
      <c r="B13849" t="s">
        <v>2412</v>
      </c>
      <c r="C13849" t="s">
        <v>4727</v>
      </c>
      <c r="D13849" t="b">
        <v>0</v>
      </c>
    </row>
    <row r="13850" spans="1:4" x14ac:dyDescent="0.25">
      <c r="A13850" t="s">
        <v>302</v>
      </c>
      <c r="B13850" t="s">
        <v>2412</v>
      </c>
      <c r="C13850" t="s">
        <v>4728</v>
      </c>
      <c r="D13850" t="b">
        <v>0</v>
      </c>
    </row>
    <row r="13851" spans="1:4" x14ac:dyDescent="0.25">
      <c r="A13851" t="s">
        <v>302</v>
      </c>
      <c r="B13851" t="s">
        <v>2412</v>
      </c>
      <c r="C13851" t="s">
        <v>2454</v>
      </c>
      <c r="D13851" t="b">
        <v>0</v>
      </c>
    </row>
    <row r="13852" spans="1:4" x14ac:dyDescent="0.25">
      <c r="A13852" t="s">
        <v>302</v>
      </c>
      <c r="B13852" t="s">
        <v>2412</v>
      </c>
      <c r="C13852" t="s">
        <v>4729</v>
      </c>
      <c r="D13852">
        <v>0</v>
      </c>
    </row>
    <row r="13853" spans="1:4" x14ac:dyDescent="0.25">
      <c r="A13853" t="s">
        <v>302</v>
      </c>
      <c r="B13853" t="s">
        <v>2412</v>
      </c>
      <c r="C13853" t="s">
        <v>4730</v>
      </c>
      <c r="D13853">
        <v>0</v>
      </c>
    </row>
    <row r="13854" spans="1:4" x14ac:dyDescent="0.25">
      <c r="A13854" t="s">
        <v>302</v>
      </c>
      <c r="B13854" t="s">
        <v>2412</v>
      </c>
      <c r="C13854" t="s">
        <v>4731</v>
      </c>
      <c r="D13854">
        <v>0</v>
      </c>
    </row>
    <row r="13855" spans="1:4" x14ac:dyDescent="0.25">
      <c r="A13855" t="s">
        <v>302</v>
      </c>
      <c r="B13855" t="s">
        <v>2412</v>
      </c>
      <c r="C13855" t="s">
        <v>1046</v>
      </c>
      <c r="D13855">
        <v>0</v>
      </c>
    </row>
    <row r="13856" spans="1:4" x14ac:dyDescent="0.25">
      <c r="A13856" t="s">
        <v>302</v>
      </c>
      <c r="B13856" t="s">
        <v>2412</v>
      </c>
      <c r="C13856" t="s">
        <v>9</v>
      </c>
      <c r="D13856">
        <v>0</v>
      </c>
    </row>
    <row r="13857" spans="1:4" x14ac:dyDescent="0.25">
      <c r="A13857" t="s">
        <v>302</v>
      </c>
      <c r="B13857" t="s">
        <v>2412</v>
      </c>
      <c r="C13857" t="s">
        <v>4733</v>
      </c>
      <c r="D13857">
        <v>0</v>
      </c>
    </row>
    <row r="13858" spans="1:4" x14ac:dyDescent="0.25">
      <c r="A13858" t="s">
        <v>302</v>
      </c>
      <c r="B13858" t="s">
        <v>2412</v>
      </c>
      <c r="C13858" t="s">
        <v>4734</v>
      </c>
      <c r="D13858">
        <v>0</v>
      </c>
    </row>
    <row r="13859" spans="1:4" x14ac:dyDescent="0.25">
      <c r="A13859" t="s">
        <v>302</v>
      </c>
      <c r="B13859" t="s">
        <v>2412</v>
      </c>
      <c r="C13859" t="s">
        <v>4735</v>
      </c>
      <c r="D13859">
        <v>0</v>
      </c>
    </row>
    <row r="13860" spans="1:4" x14ac:dyDescent="0.25">
      <c r="A13860" t="s">
        <v>302</v>
      </c>
      <c r="B13860" t="s">
        <v>2412</v>
      </c>
      <c r="C13860" t="s">
        <v>1081</v>
      </c>
      <c r="D13860" t="s">
        <v>3111</v>
      </c>
    </row>
    <row r="13861" spans="1:4" x14ac:dyDescent="0.25">
      <c r="A13861" t="s">
        <v>302</v>
      </c>
      <c r="B13861" t="s">
        <v>2413</v>
      </c>
      <c r="C13861" t="s">
        <v>4725</v>
      </c>
      <c r="D13861">
        <v>924</v>
      </c>
    </row>
    <row r="13862" spans="1:4" x14ac:dyDescent="0.25">
      <c r="A13862" t="s">
        <v>302</v>
      </c>
      <c r="B13862" t="s">
        <v>2413</v>
      </c>
      <c r="C13862" t="s">
        <v>1083</v>
      </c>
      <c r="D13862" t="b">
        <v>0</v>
      </c>
    </row>
    <row r="13863" spans="1:4" x14ac:dyDescent="0.25">
      <c r="A13863" t="s">
        <v>302</v>
      </c>
      <c r="B13863" t="s">
        <v>2413</v>
      </c>
      <c r="C13863" t="s">
        <v>4726</v>
      </c>
      <c r="D13863" t="b">
        <v>0</v>
      </c>
    </row>
    <row r="13864" spans="1:4" x14ac:dyDescent="0.25">
      <c r="A13864" t="s">
        <v>302</v>
      </c>
      <c r="B13864" t="s">
        <v>2413</v>
      </c>
      <c r="C13864" t="s">
        <v>4727</v>
      </c>
      <c r="D13864" t="b">
        <v>0</v>
      </c>
    </row>
    <row r="13865" spans="1:4" x14ac:dyDescent="0.25">
      <c r="A13865" t="s">
        <v>302</v>
      </c>
      <c r="B13865" t="s">
        <v>2413</v>
      </c>
      <c r="C13865" t="s">
        <v>4728</v>
      </c>
      <c r="D13865" t="b">
        <v>0</v>
      </c>
    </row>
    <row r="13866" spans="1:4" x14ac:dyDescent="0.25">
      <c r="A13866" t="s">
        <v>302</v>
      </c>
      <c r="B13866" t="s">
        <v>2413</v>
      </c>
      <c r="C13866" t="s">
        <v>2454</v>
      </c>
      <c r="D13866" t="b">
        <v>0</v>
      </c>
    </row>
    <row r="13867" spans="1:4" x14ac:dyDescent="0.25">
      <c r="A13867" t="s">
        <v>302</v>
      </c>
      <c r="B13867" t="s">
        <v>2413</v>
      </c>
      <c r="C13867" t="s">
        <v>4729</v>
      </c>
      <c r="D13867">
        <v>0</v>
      </c>
    </row>
    <row r="13868" spans="1:4" x14ac:dyDescent="0.25">
      <c r="A13868" t="s">
        <v>302</v>
      </c>
      <c r="B13868" t="s">
        <v>2413</v>
      </c>
      <c r="C13868" t="s">
        <v>4730</v>
      </c>
      <c r="D13868">
        <v>0</v>
      </c>
    </row>
    <row r="13869" spans="1:4" x14ac:dyDescent="0.25">
      <c r="A13869" t="s">
        <v>302</v>
      </c>
      <c r="B13869" t="s">
        <v>2413</v>
      </c>
      <c r="C13869" t="s">
        <v>4731</v>
      </c>
      <c r="D13869">
        <v>0</v>
      </c>
    </row>
    <row r="13870" spans="1:4" x14ac:dyDescent="0.25">
      <c r="A13870" t="s">
        <v>302</v>
      </c>
      <c r="B13870" t="s">
        <v>2413</v>
      </c>
      <c r="C13870" t="s">
        <v>1046</v>
      </c>
      <c r="D13870">
        <v>0</v>
      </c>
    </row>
    <row r="13871" spans="1:4" x14ac:dyDescent="0.25">
      <c r="A13871" t="s">
        <v>302</v>
      </c>
      <c r="B13871" t="s">
        <v>2413</v>
      </c>
      <c r="C13871" t="s">
        <v>9</v>
      </c>
      <c r="D13871">
        <v>0</v>
      </c>
    </row>
    <row r="13872" spans="1:4" x14ac:dyDescent="0.25">
      <c r="A13872" t="s">
        <v>302</v>
      </c>
      <c r="B13872" t="s">
        <v>2413</v>
      </c>
      <c r="C13872" t="s">
        <v>4733</v>
      </c>
      <c r="D13872">
        <v>0</v>
      </c>
    </row>
    <row r="13873" spans="1:4" x14ac:dyDescent="0.25">
      <c r="A13873" t="s">
        <v>302</v>
      </c>
      <c r="B13873" t="s">
        <v>2413</v>
      </c>
      <c r="C13873" t="s">
        <v>4734</v>
      </c>
      <c r="D13873">
        <v>0</v>
      </c>
    </row>
    <row r="13874" spans="1:4" x14ac:dyDescent="0.25">
      <c r="A13874" t="s">
        <v>302</v>
      </c>
      <c r="B13874" t="s">
        <v>2413</v>
      </c>
      <c r="C13874" t="s">
        <v>4735</v>
      </c>
      <c r="D13874">
        <v>0</v>
      </c>
    </row>
    <row r="13875" spans="1:4" x14ac:dyDescent="0.25">
      <c r="A13875" t="s">
        <v>302</v>
      </c>
      <c r="B13875" t="s">
        <v>2413</v>
      </c>
      <c r="C13875" t="s">
        <v>1081</v>
      </c>
      <c r="D13875" t="s">
        <v>3111</v>
      </c>
    </row>
    <row r="13876" spans="1:4" x14ac:dyDescent="0.25">
      <c r="A13876" t="s">
        <v>302</v>
      </c>
      <c r="B13876" t="s">
        <v>2414</v>
      </c>
      <c r="C13876" t="s">
        <v>4725</v>
      </c>
      <c r="D13876">
        <v>925</v>
      </c>
    </row>
    <row r="13877" spans="1:4" x14ac:dyDescent="0.25">
      <c r="A13877" t="s">
        <v>302</v>
      </c>
      <c r="B13877" t="s">
        <v>2414</v>
      </c>
      <c r="C13877" t="s">
        <v>1083</v>
      </c>
      <c r="D13877" t="b">
        <v>0</v>
      </c>
    </row>
    <row r="13878" spans="1:4" x14ac:dyDescent="0.25">
      <c r="A13878" t="s">
        <v>302</v>
      </c>
      <c r="B13878" t="s">
        <v>2414</v>
      </c>
      <c r="C13878" t="s">
        <v>4726</v>
      </c>
      <c r="D13878" t="b">
        <v>0</v>
      </c>
    </row>
    <row r="13879" spans="1:4" x14ac:dyDescent="0.25">
      <c r="A13879" t="s">
        <v>302</v>
      </c>
      <c r="B13879" t="s">
        <v>2414</v>
      </c>
      <c r="C13879" t="s">
        <v>4727</v>
      </c>
      <c r="D13879" t="b">
        <v>0</v>
      </c>
    </row>
    <row r="13880" spans="1:4" x14ac:dyDescent="0.25">
      <c r="A13880" t="s">
        <v>302</v>
      </c>
      <c r="B13880" t="s">
        <v>2414</v>
      </c>
      <c r="C13880" t="s">
        <v>4728</v>
      </c>
      <c r="D13880" t="b">
        <v>0</v>
      </c>
    </row>
    <row r="13881" spans="1:4" x14ac:dyDescent="0.25">
      <c r="A13881" t="s">
        <v>302</v>
      </c>
      <c r="B13881" t="s">
        <v>2414</v>
      </c>
      <c r="C13881" t="s">
        <v>2454</v>
      </c>
      <c r="D13881" t="b">
        <v>0</v>
      </c>
    </row>
    <row r="13882" spans="1:4" x14ac:dyDescent="0.25">
      <c r="A13882" t="s">
        <v>302</v>
      </c>
      <c r="B13882" t="s">
        <v>2414</v>
      </c>
      <c r="C13882" t="s">
        <v>4729</v>
      </c>
      <c r="D13882">
        <v>0</v>
      </c>
    </row>
    <row r="13883" spans="1:4" x14ac:dyDescent="0.25">
      <c r="A13883" t="s">
        <v>302</v>
      </c>
      <c r="B13883" t="s">
        <v>2414</v>
      </c>
      <c r="C13883" t="s">
        <v>4730</v>
      </c>
      <c r="D13883">
        <v>0</v>
      </c>
    </row>
    <row r="13884" spans="1:4" x14ac:dyDescent="0.25">
      <c r="A13884" t="s">
        <v>302</v>
      </c>
      <c r="B13884" t="s">
        <v>2414</v>
      </c>
      <c r="C13884" t="s">
        <v>4731</v>
      </c>
      <c r="D13884">
        <v>0</v>
      </c>
    </row>
    <row r="13885" spans="1:4" x14ac:dyDescent="0.25">
      <c r="A13885" t="s">
        <v>302</v>
      </c>
      <c r="B13885" t="s">
        <v>2414</v>
      </c>
      <c r="C13885" t="s">
        <v>1046</v>
      </c>
      <c r="D13885">
        <v>0</v>
      </c>
    </row>
    <row r="13886" spans="1:4" x14ac:dyDescent="0.25">
      <c r="A13886" t="s">
        <v>302</v>
      </c>
      <c r="B13886" t="s">
        <v>2414</v>
      </c>
      <c r="C13886" t="s">
        <v>9</v>
      </c>
      <c r="D13886">
        <v>0</v>
      </c>
    </row>
    <row r="13887" spans="1:4" x14ac:dyDescent="0.25">
      <c r="A13887" t="s">
        <v>302</v>
      </c>
      <c r="B13887" t="s">
        <v>2414</v>
      </c>
      <c r="C13887" t="s">
        <v>4733</v>
      </c>
      <c r="D13887">
        <v>0</v>
      </c>
    </row>
    <row r="13888" spans="1:4" x14ac:dyDescent="0.25">
      <c r="A13888" t="s">
        <v>302</v>
      </c>
      <c r="B13888" t="s">
        <v>2414</v>
      </c>
      <c r="C13888" t="s">
        <v>4734</v>
      </c>
      <c r="D13888">
        <v>0</v>
      </c>
    </row>
    <row r="13889" spans="1:4" x14ac:dyDescent="0.25">
      <c r="A13889" t="s">
        <v>302</v>
      </c>
      <c r="B13889" t="s">
        <v>2414</v>
      </c>
      <c r="C13889" t="s">
        <v>4735</v>
      </c>
      <c r="D13889">
        <v>0</v>
      </c>
    </row>
    <row r="13890" spans="1:4" x14ac:dyDescent="0.25">
      <c r="A13890" t="s">
        <v>302</v>
      </c>
      <c r="B13890" t="s">
        <v>2414</v>
      </c>
      <c r="C13890" t="s">
        <v>1081</v>
      </c>
      <c r="D13890" t="s">
        <v>3111</v>
      </c>
    </row>
    <row r="13891" spans="1:4" x14ac:dyDescent="0.25">
      <c r="A13891" t="s">
        <v>302</v>
      </c>
      <c r="B13891" t="s">
        <v>2415</v>
      </c>
      <c r="C13891" t="s">
        <v>4725</v>
      </c>
      <c r="D13891">
        <v>926</v>
      </c>
    </row>
    <row r="13892" spans="1:4" x14ac:dyDescent="0.25">
      <c r="A13892" t="s">
        <v>302</v>
      </c>
      <c r="B13892" t="s">
        <v>2415</v>
      </c>
      <c r="C13892" t="s">
        <v>1083</v>
      </c>
      <c r="D13892" t="b">
        <v>0</v>
      </c>
    </row>
    <row r="13893" spans="1:4" x14ac:dyDescent="0.25">
      <c r="A13893" t="s">
        <v>302</v>
      </c>
      <c r="B13893" t="s">
        <v>2415</v>
      </c>
      <c r="C13893" t="s">
        <v>4726</v>
      </c>
      <c r="D13893" t="b">
        <v>0</v>
      </c>
    </row>
    <row r="13894" spans="1:4" x14ac:dyDescent="0.25">
      <c r="A13894" t="s">
        <v>302</v>
      </c>
      <c r="B13894" t="s">
        <v>2415</v>
      </c>
      <c r="C13894" t="s">
        <v>4727</v>
      </c>
      <c r="D13894" t="b">
        <v>0</v>
      </c>
    </row>
    <row r="13895" spans="1:4" x14ac:dyDescent="0.25">
      <c r="A13895" t="s">
        <v>302</v>
      </c>
      <c r="B13895" t="s">
        <v>2415</v>
      </c>
      <c r="C13895" t="s">
        <v>4728</v>
      </c>
      <c r="D13895" t="b">
        <v>0</v>
      </c>
    </row>
    <row r="13896" spans="1:4" x14ac:dyDescent="0.25">
      <c r="A13896" t="s">
        <v>302</v>
      </c>
      <c r="B13896" t="s">
        <v>2415</v>
      </c>
      <c r="C13896" t="s">
        <v>2454</v>
      </c>
      <c r="D13896" t="b">
        <v>0</v>
      </c>
    </row>
    <row r="13897" spans="1:4" x14ac:dyDescent="0.25">
      <c r="A13897" t="s">
        <v>302</v>
      </c>
      <c r="B13897" t="s">
        <v>2415</v>
      </c>
      <c r="C13897" t="s">
        <v>4729</v>
      </c>
      <c r="D13897">
        <v>0</v>
      </c>
    </row>
    <row r="13898" spans="1:4" x14ac:dyDescent="0.25">
      <c r="A13898" t="s">
        <v>302</v>
      </c>
      <c r="B13898" t="s">
        <v>2415</v>
      </c>
      <c r="C13898" t="s">
        <v>4730</v>
      </c>
      <c r="D13898">
        <v>0</v>
      </c>
    </row>
    <row r="13899" spans="1:4" x14ac:dyDescent="0.25">
      <c r="A13899" t="s">
        <v>302</v>
      </c>
      <c r="B13899" t="s">
        <v>2415</v>
      </c>
      <c r="C13899" t="s">
        <v>4731</v>
      </c>
      <c r="D13899">
        <v>0</v>
      </c>
    </row>
    <row r="13900" spans="1:4" x14ac:dyDescent="0.25">
      <c r="A13900" t="s">
        <v>302</v>
      </c>
      <c r="B13900" t="s">
        <v>2415</v>
      </c>
      <c r="C13900" t="s">
        <v>1046</v>
      </c>
      <c r="D13900">
        <v>0</v>
      </c>
    </row>
    <row r="13901" spans="1:4" x14ac:dyDescent="0.25">
      <c r="A13901" t="s">
        <v>302</v>
      </c>
      <c r="B13901" t="s">
        <v>2415</v>
      </c>
      <c r="C13901" t="s">
        <v>9</v>
      </c>
      <c r="D13901">
        <v>0</v>
      </c>
    </row>
    <row r="13902" spans="1:4" x14ac:dyDescent="0.25">
      <c r="A13902" t="s">
        <v>302</v>
      </c>
      <c r="B13902" t="s">
        <v>2415</v>
      </c>
      <c r="C13902" t="s">
        <v>4733</v>
      </c>
      <c r="D13902">
        <v>0</v>
      </c>
    </row>
    <row r="13903" spans="1:4" x14ac:dyDescent="0.25">
      <c r="A13903" t="s">
        <v>302</v>
      </c>
      <c r="B13903" t="s">
        <v>2415</v>
      </c>
      <c r="C13903" t="s">
        <v>4734</v>
      </c>
      <c r="D13903">
        <v>0</v>
      </c>
    </row>
    <row r="13904" spans="1:4" x14ac:dyDescent="0.25">
      <c r="A13904" t="s">
        <v>302</v>
      </c>
      <c r="B13904" t="s">
        <v>2415</v>
      </c>
      <c r="C13904" t="s">
        <v>4735</v>
      </c>
      <c r="D13904">
        <v>0</v>
      </c>
    </row>
    <row r="13905" spans="1:4" x14ac:dyDescent="0.25">
      <c r="A13905" t="s">
        <v>302</v>
      </c>
      <c r="B13905" t="s">
        <v>2415</v>
      </c>
      <c r="C13905" t="s">
        <v>1081</v>
      </c>
      <c r="D13905" t="s">
        <v>3111</v>
      </c>
    </row>
    <row r="13906" spans="1:4" x14ac:dyDescent="0.25">
      <c r="A13906" t="s">
        <v>302</v>
      </c>
      <c r="B13906" t="s">
        <v>2416</v>
      </c>
      <c r="C13906" t="s">
        <v>4725</v>
      </c>
      <c r="D13906">
        <v>927</v>
      </c>
    </row>
    <row r="13907" spans="1:4" x14ac:dyDescent="0.25">
      <c r="A13907" t="s">
        <v>302</v>
      </c>
      <c r="B13907" t="s">
        <v>2416</v>
      </c>
      <c r="C13907" t="s">
        <v>1083</v>
      </c>
      <c r="D13907" t="b">
        <v>0</v>
      </c>
    </row>
    <row r="13908" spans="1:4" x14ac:dyDescent="0.25">
      <c r="A13908" t="s">
        <v>302</v>
      </c>
      <c r="B13908" t="s">
        <v>2416</v>
      </c>
      <c r="C13908" t="s">
        <v>4726</v>
      </c>
      <c r="D13908" t="b">
        <v>0</v>
      </c>
    </row>
    <row r="13909" spans="1:4" x14ac:dyDescent="0.25">
      <c r="A13909" t="s">
        <v>302</v>
      </c>
      <c r="B13909" t="s">
        <v>2416</v>
      </c>
      <c r="C13909" t="s">
        <v>4727</v>
      </c>
      <c r="D13909" t="b">
        <v>0</v>
      </c>
    </row>
    <row r="13910" spans="1:4" x14ac:dyDescent="0.25">
      <c r="A13910" t="s">
        <v>302</v>
      </c>
      <c r="B13910" t="s">
        <v>2416</v>
      </c>
      <c r="C13910" t="s">
        <v>4728</v>
      </c>
      <c r="D13910" t="b">
        <v>0</v>
      </c>
    </row>
    <row r="13911" spans="1:4" x14ac:dyDescent="0.25">
      <c r="A13911" t="s">
        <v>302</v>
      </c>
      <c r="B13911" t="s">
        <v>2416</v>
      </c>
      <c r="C13911" t="s">
        <v>2454</v>
      </c>
      <c r="D13911" t="b">
        <v>0</v>
      </c>
    </row>
    <row r="13912" spans="1:4" x14ac:dyDescent="0.25">
      <c r="A13912" t="s">
        <v>302</v>
      </c>
      <c r="B13912" t="s">
        <v>2416</v>
      </c>
      <c r="C13912" t="s">
        <v>4729</v>
      </c>
      <c r="D13912">
        <v>0</v>
      </c>
    </row>
    <row r="13913" spans="1:4" x14ac:dyDescent="0.25">
      <c r="A13913" t="s">
        <v>302</v>
      </c>
      <c r="B13913" t="s">
        <v>2416</v>
      </c>
      <c r="C13913" t="s">
        <v>4730</v>
      </c>
      <c r="D13913">
        <v>0</v>
      </c>
    </row>
    <row r="13914" spans="1:4" x14ac:dyDescent="0.25">
      <c r="A13914" t="s">
        <v>302</v>
      </c>
      <c r="B13914" t="s">
        <v>2416</v>
      </c>
      <c r="C13914" t="s">
        <v>4731</v>
      </c>
      <c r="D13914">
        <v>0</v>
      </c>
    </row>
    <row r="13915" spans="1:4" x14ac:dyDescent="0.25">
      <c r="A13915" t="s">
        <v>302</v>
      </c>
      <c r="B13915" t="s">
        <v>2416</v>
      </c>
      <c r="C13915" t="s">
        <v>1046</v>
      </c>
      <c r="D13915">
        <v>0</v>
      </c>
    </row>
    <row r="13916" spans="1:4" x14ac:dyDescent="0.25">
      <c r="A13916" t="s">
        <v>302</v>
      </c>
      <c r="B13916" t="s">
        <v>2416</v>
      </c>
      <c r="C13916" t="s">
        <v>9</v>
      </c>
      <c r="D13916">
        <v>0</v>
      </c>
    </row>
    <row r="13917" spans="1:4" x14ac:dyDescent="0.25">
      <c r="A13917" t="s">
        <v>302</v>
      </c>
      <c r="B13917" t="s">
        <v>2416</v>
      </c>
      <c r="C13917" t="s">
        <v>4733</v>
      </c>
      <c r="D13917">
        <v>0</v>
      </c>
    </row>
    <row r="13918" spans="1:4" x14ac:dyDescent="0.25">
      <c r="A13918" t="s">
        <v>302</v>
      </c>
      <c r="B13918" t="s">
        <v>2416</v>
      </c>
      <c r="C13918" t="s">
        <v>4734</v>
      </c>
      <c r="D13918">
        <v>0</v>
      </c>
    </row>
    <row r="13919" spans="1:4" x14ac:dyDescent="0.25">
      <c r="A13919" t="s">
        <v>302</v>
      </c>
      <c r="B13919" t="s">
        <v>2416</v>
      </c>
      <c r="C13919" t="s">
        <v>4735</v>
      </c>
      <c r="D13919">
        <v>0</v>
      </c>
    </row>
    <row r="13920" spans="1:4" x14ac:dyDescent="0.25">
      <c r="A13920" t="s">
        <v>302</v>
      </c>
      <c r="B13920" t="s">
        <v>2416</v>
      </c>
      <c r="C13920" t="s">
        <v>1081</v>
      </c>
      <c r="D13920" t="s">
        <v>3111</v>
      </c>
    </row>
    <row r="13921" spans="1:4" x14ac:dyDescent="0.25">
      <c r="A13921" t="s">
        <v>303</v>
      </c>
      <c r="B13921" t="s">
        <v>2417</v>
      </c>
      <c r="C13921" t="s">
        <v>4725</v>
      </c>
      <c r="D13921">
        <v>928</v>
      </c>
    </row>
    <row r="13922" spans="1:4" x14ac:dyDescent="0.25">
      <c r="A13922" t="s">
        <v>303</v>
      </c>
      <c r="B13922" t="s">
        <v>2417</v>
      </c>
      <c r="C13922" t="s">
        <v>1083</v>
      </c>
      <c r="D13922" t="b">
        <v>0</v>
      </c>
    </row>
    <row r="13923" spans="1:4" x14ac:dyDescent="0.25">
      <c r="A13923" t="s">
        <v>303</v>
      </c>
      <c r="B13923" t="s">
        <v>2417</v>
      </c>
      <c r="C13923" t="s">
        <v>4726</v>
      </c>
      <c r="D13923" t="b">
        <v>0</v>
      </c>
    </row>
    <row r="13924" spans="1:4" x14ac:dyDescent="0.25">
      <c r="A13924" t="s">
        <v>303</v>
      </c>
      <c r="B13924" t="s">
        <v>2417</v>
      </c>
      <c r="C13924" t="s">
        <v>4727</v>
      </c>
      <c r="D13924" t="b">
        <v>0</v>
      </c>
    </row>
    <row r="13925" spans="1:4" x14ac:dyDescent="0.25">
      <c r="A13925" t="s">
        <v>303</v>
      </c>
      <c r="B13925" t="s">
        <v>2417</v>
      </c>
      <c r="C13925" t="s">
        <v>4728</v>
      </c>
      <c r="D13925" t="b">
        <v>0</v>
      </c>
    </row>
    <row r="13926" spans="1:4" x14ac:dyDescent="0.25">
      <c r="A13926" t="s">
        <v>303</v>
      </c>
      <c r="B13926" t="s">
        <v>2417</v>
      </c>
      <c r="C13926" t="s">
        <v>2454</v>
      </c>
      <c r="D13926" t="b">
        <v>0</v>
      </c>
    </row>
    <row r="13927" spans="1:4" x14ac:dyDescent="0.25">
      <c r="A13927" t="s">
        <v>303</v>
      </c>
      <c r="B13927" t="s">
        <v>2417</v>
      </c>
      <c r="C13927" t="s">
        <v>4729</v>
      </c>
      <c r="D13927">
        <v>0</v>
      </c>
    </row>
    <row r="13928" spans="1:4" x14ac:dyDescent="0.25">
      <c r="A13928" t="s">
        <v>303</v>
      </c>
      <c r="B13928" t="s">
        <v>2417</v>
      </c>
      <c r="C13928" t="s">
        <v>4730</v>
      </c>
      <c r="D13928">
        <v>0</v>
      </c>
    </row>
    <row r="13929" spans="1:4" x14ac:dyDescent="0.25">
      <c r="A13929" t="s">
        <v>303</v>
      </c>
      <c r="B13929" t="s">
        <v>2417</v>
      </c>
      <c r="C13929" t="s">
        <v>4731</v>
      </c>
      <c r="D13929">
        <v>0</v>
      </c>
    </row>
    <row r="13930" spans="1:4" x14ac:dyDescent="0.25">
      <c r="A13930" t="s">
        <v>303</v>
      </c>
      <c r="B13930" t="s">
        <v>2417</v>
      </c>
      <c r="C13930" t="s">
        <v>1046</v>
      </c>
      <c r="D13930">
        <v>0</v>
      </c>
    </row>
    <row r="13931" spans="1:4" x14ac:dyDescent="0.25">
      <c r="A13931" t="s">
        <v>303</v>
      </c>
      <c r="B13931" t="s">
        <v>2417</v>
      </c>
      <c r="C13931" t="s">
        <v>9</v>
      </c>
      <c r="D13931">
        <v>0</v>
      </c>
    </row>
    <row r="13932" spans="1:4" x14ac:dyDescent="0.25">
      <c r="A13932" t="s">
        <v>303</v>
      </c>
      <c r="B13932" t="s">
        <v>2417</v>
      </c>
      <c r="C13932" t="s">
        <v>4733</v>
      </c>
      <c r="D13932">
        <v>0</v>
      </c>
    </row>
    <row r="13933" spans="1:4" x14ac:dyDescent="0.25">
      <c r="A13933" t="s">
        <v>303</v>
      </c>
      <c r="B13933" t="s">
        <v>2417</v>
      </c>
      <c r="C13933" t="s">
        <v>4734</v>
      </c>
      <c r="D13933">
        <v>0</v>
      </c>
    </row>
    <row r="13934" spans="1:4" x14ac:dyDescent="0.25">
      <c r="A13934" t="s">
        <v>303</v>
      </c>
      <c r="B13934" t="s">
        <v>2417</v>
      </c>
      <c r="C13934" t="s">
        <v>4735</v>
      </c>
      <c r="D13934">
        <v>0</v>
      </c>
    </row>
    <row r="13935" spans="1:4" x14ac:dyDescent="0.25">
      <c r="A13935" t="s">
        <v>303</v>
      </c>
      <c r="B13935" t="s">
        <v>2417</v>
      </c>
      <c r="C13935" t="s">
        <v>1081</v>
      </c>
      <c r="D13935" t="s">
        <v>3111</v>
      </c>
    </row>
    <row r="13936" spans="1:4" x14ac:dyDescent="0.25">
      <c r="A13936" t="s">
        <v>303</v>
      </c>
      <c r="B13936" t="s">
        <v>2418</v>
      </c>
      <c r="C13936" t="s">
        <v>4725</v>
      </c>
      <c r="D13936">
        <v>929</v>
      </c>
    </row>
    <row r="13937" spans="1:4" x14ac:dyDescent="0.25">
      <c r="A13937" t="s">
        <v>303</v>
      </c>
      <c r="B13937" t="s">
        <v>2418</v>
      </c>
      <c r="C13937" t="s">
        <v>1083</v>
      </c>
      <c r="D13937" t="b">
        <v>0</v>
      </c>
    </row>
    <row r="13938" spans="1:4" x14ac:dyDescent="0.25">
      <c r="A13938" t="s">
        <v>303</v>
      </c>
      <c r="B13938" t="s">
        <v>2418</v>
      </c>
      <c r="C13938" t="s">
        <v>4726</v>
      </c>
      <c r="D13938" t="b">
        <v>0</v>
      </c>
    </row>
    <row r="13939" spans="1:4" x14ac:dyDescent="0.25">
      <c r="A13939" t="s">
        <v>303</v>
      </c>
      <c r="B13939" t="s">
        <v>2418</v>
      </c>
      <c r="C13939" t="s">
        <v>4727</v>
      </c>
      <c r="D13939" t="b">
        <v>0</v>
      </c>
    </row>
    <row r="13940" spans="1:4" x14ac:dyDescent="0.25">
      <c r="A13940" t="s">
        <v>303</v>
      </c>
      <c r="B13940" t="s">
        <v>2418</v>
      </c>
      <c r="C13940" t="s">
        <v>4728</v>
      </c>
      <c r="D13940" t="b">
        <v>0</v>
      </c>
    </row>
    <row r="13941" spans="1:4" x14ac:dyDescent="0.25">
      <c r="A13941" t="s">
        <v>303</v>
      </c>
      <c r="B13941" t="s">
        <v>2418</v>
      </c>
      <c r="C13941" t="s">
        <v>2454</v>
      </c>
      <c r="D13941" t="b">
        <v>0</v>
      </c>
    </row>
    <row r="13942" spans="1:4" x14ac:dyDescent="0.25">
      <c r="A13942" t="s">
        <v>303</v>
      </c>
      <c r="B13942" t="s">
        <v>2418</v>
      </c>
      <c r="C13942" t="s">
        <v>4729</v>
      </c>
      <c r="D13942">
        <v>0</v>
      </c>
    </row>
    <row r="13943" spans="1:4" x14ac:dyDescent="0.25">
      <c r="A13943" t="s">
        <v>303</v>
      </c>
      <c r="B13943" t="s">
        <v>2418</v>
      </c>
      <c r="C13943" t="s">
        <v>4730</v>
      </c>
      <c r="D13943">
        <v>0</v>
      </c>
    </row>
    <row r="13944" spans="1:4" x14ac:dyDescent="0.25">
      <c r="A13944" t="s">
        <v>303</v>
      </c>
      <c r="B13944" t="s">
        <v>2418</v>
      </c>
      <c r="C13944" t="s">
        <v>4731</v>
      </c>
      <c r="D13944">
        <v>0</v>
      </c>
    </row>
    <row r="13945" spans="1:4" x14ac:dyDescent="0.25">
      <c r="A13945" t="s">
        <v>303</v>
      </c>
      <c r="B13945" t="s">
        <v>2418</v>
      </c>
      <c r="C13945" t="s">
        <v>1046</v>
      </c>
      <c r="D13945">
        <v>0</v>
      </c>
    </row>
    <row r="13946" spans="1:4" x14ac:dyDescent="0.25">
      <c r="A13946" t="s">
        <v>303</v>
      </c>
      <c r="B13946" t="s">
        <v>2418</v>
      </c>
      <c r="C13946" t="s">
        <v>9</v>
      </c>
      <c r="D13946">
        <v>0</v>
      </c>
    </row>
    <row r="13947" spans="1:4" x14ac:dyDescent="0.25">
      <c r="A13947" t="s">
        <v>303</v>
      </c>
      <c r="B13947" t="s">
        <v>2418</v>
      </c>
      <c r="C13947" t="s">
        <v>4733</v>
      </c>
      <c r="D13947">
        <v>0</v>
      </c>
    </row>
    <row r="13948" spans="1:4" x14ac:dyDescent="0.25">
      <c r="A13948" t="s">
        <v>303</v>
      </c>
      <c r="B13948" t="s">
        <v>2418</v>
      </c>
      <c r="C13948" t="s">
        <v>4734</v>
      </c>
      <c r="D13948">
        <v>0</v>
      </c>
    </row>
    <row r="13949" spans="1:4" x14ac:dyDescent="0.25">
      <c r="A13949" t="s">
        <v>303</v>
      </c>
      <c r="B13949" t="s">
        <v>2418</v>
      </c>
      <c r="C13949" t="s">
        <v>4735</v>
      </c>
      <c r="D13949">
        <v>0</v>
      </c>
    </row>
    <row r="13950" spans="1:4" x14ac:dyDescent="0.25">
      <c r="A13950" t="s">
        <v>303</v>
      </c>
      <c r="B13950" t="s">
        <v>2418</v>
      </c>
      <c r="C13950" t="s">
        <v>1081</v>
      </c>
      <c r="D13950" t="s">
        <v>3111</v>
      </c>
    </row>
    <row r="13951" spans="1:4" x14ac:dyDescent="0.25">
      <c r="A13951" t="s">
        <v>303</v>
      </c>
      <c r="B13951" t="s">
        <v>2419</v>
      </c>
      <c r="C13951" t="s">
        <v>4725</v>
      </c>
      <c r="D13951">
        <v>930</v>
      </c>
    </row>
    <row r="13952" spans="1:4" x14ac:dyDescent="0.25">
      <c r="A13952" t="s">
        <v>303</v>
      </c>
      <c r="B13952" t="s">
        <v>2419</v>
      </c>
      <c r="C13952" t="s">
        <v>1083</v>
      </c>
      <c r="D13952" t="b">
        <v>0</v>
      </c>
    </row>
    <row r="13953" spans="1:4" x14ac:dyDescent="0.25">
      <c r="A13953" t="s">
        <v>303</v>
      </c>
      <c r="B13953" t="s">
        <v>2419</v>
      </c>
      <c r="C13953" t="s">
        <v>4726</v>
      </c>
      <c r="D13953" t="b">
        <v>0</v>
      </c>
    </row>
    <row r="13954" spans="1:4" x14ac:dyDescent="0.25">
      <c r="A13954" t="s">
        <v>303</v>
      </c>
      <c r="B13954" t="s">
        <v>2419</v>
      </c>
      <c r="C13954" t="s">
        <v>4727</v>
      </c>
      <c r="D13954" t="b">
        <v>0</v>
      </c>
    </row>
    <row r="13955" spans="1:4" x14ac:dyDescent="0.25">
      <c r="A13955" t="s">
        <v>303</v>
      </c>
      <c r="B13955" t="s">
        <v>2419</v>
      </c>
      <c r="C13955" t="s">
        <v>4728</v>
      </c>
      <c r="D13955" t="b">
        <v>0</v>
      </c>
    </row>
    <row r="13956" spans="1:4" x14ac:dyDescent="0.25">
      <c r="A13956" t="s">
        <v>303</v>
      </c>
      <c r="B13956" t="s">
        <v>2419</v>
      </c>
      <c r="C13956" t="s">
        <v>2454</v>
      </c>
      <c r="D13956" t="b">
        <v>0</v>
      </c>
    </row>
    <row r="13957" spans="1:4" x14ac:dyDescent="0.25">
      <c r="A13957" t="s">
        <v>303</v>
      </c>
      <c r="B13957" t="s">
        <v>2419</v>
      </c>
      <c r="C13957" t="s">
        <v>4729</v>
      </c>
      <c r="D13957">
        <v>0</v>
      </c>
    </row>
    <row r="13958" spans="1:4" x14ac:dyDescent="0.25">
      <c r="A13958" t="s">
        <v>303</v>
      </c>
      <c r="B13958" t="s">
        <v>2419</v>
      </c>
      <c r="C13958" t="s">
        <v>4730</v>
      </c>
      <c r="D13958">
        <v>0</v>
      </c>
    </row>
    <row r="13959" spans="1:4" x14ac:dyDescent="0.25">
      <c r="A13959" t="s">
        <v>303</v>
      </c>
      <c r="B13959" t="s">
        <v>2419</v>
      </c>
      <c r="C13959" t="s">
        <v>4731</v>
      </c>
      <c r="D13959">
        <v>0</v>
      </c>
    </row>
    <row r="13960" spans="1:4" x14ac:dyDescent="0.25">
      <c r="A13960" t="s">
        <v>303</v>
      </c>
      <c r="B13960" t="s">
        <v>2419</v>
      </c>
      <c r="C13960" t="s">
        <v>1046</v>
      </c>
      <c r="D13960">
        <v>0</v>
      </c>
    </row>
    <row r="13961" spans="1:4" x14ac:dyDescent="0.25">
      <c r="A13961" t="s">
        <v>303</v>
      </c>
      <c r="B13961" t="s">
        <v>2419</v>
      </c>
      <c r="C13961" t="s">
        <v>9</v>
      </c>
      <c r="D13961">
        <v>0</v>
      </c>
    </row>
    <row r="13962" spans="1:4" x14ac:dyDescent="0.25">
      <c r="A13962" t="s">
        <v>303</v>
      </c>
      <c r="B13962" t="s">
        <v>2419</v>
      </c>
      <c r="C13962" t="s">
        <v>4733</v>
      </c>
      <c r="D13962">
        <v>0</v>
      </c>
    </row>
    <row r="13963" spans="1:4" x14ac:dyDescent="0.25">
      <c r="A13963" t="s">
        <v>303</v>
      </c>
      <c r="B13963" t="s">
        <v>2419</v>
      </c>
      <c r="C13963" t="s">
        <v>4734</v>
      </c>
      <c r="D13963">
        <v>0</v>
      </c>
    </row>
    <row r="13964" spans="1:4" x14ac:dyDescent="0.25">
      <c r="A13964" t="s">
        <v>303</v>
      </c>
      <c r="B13964" t="s">
        <v>2419</v>
      </c>
      <c r="C13964" t="s">
        <v>4735</v>
      </c>
      <c r="D13964">
        <v>0</v>
      </c>
    </row>
    <row r="13965" spans="1:4" x14ac:dyDescent="0.25">
      <c r="A13965" t="s">
        <v>303</v>
      </c>
      <c r="B13965" t="s">
        <v>2419</v>
      </c>
      <c r="C13965" t="s">
        <v>1081</v>
      </c>
      <c r="D13965" t="s">
        <v>3111</v>
      </c>
    </row>
    <row r="13966" spans="1:4" x14ac:dyDescent="0.25">
      <c r="A13966" t="s">
        <v>303</v>
      </c>
      <c r="B13966" t="s">
        <v>2420</v>
      </c>
      <c r="C13966" t="s">
        <v>4725</v>
      </c>
      <c r="D13966">
        <v>931</v>
      </c>
    </row>
    <row r="13967" spans="1:4" x14ac:dyDescent="0.25">
      <c r="A13967" t="s">
        <v>303</v>
      </c>
      <c r="B13967" t="s">
        <v>2420</v>
      </c>
      <c r="C13967" t="s">
        <v>1083</v>
      </c>
      <c r="D13967" t="b">
        <v>0</v>
      </c>
    </row>
    <row r="13968" spans="1:4" x14ac:dyDescent="0.25">
      <c r="A13968" t="s">
        <v>303</v>
      </c>
      <c r="B13968" t="s">
        <v>2420</v>
      </c>
      <c r="C13968" t="s">
        <v>4726</v>
      </c>
      <c r="D13968" t="b">
        <v>0</v>
      </c>
    </row>
    <row r="13969" spans="1:4" x14ac:dyDescent="0.25">
      <c r="A13969" t="s">
        <v>303</v>
      </c>
      <c r="B13969" t="s">
        <v>2420</v>
      </c>
      <c r="C13969" t="s">
        <v>4727</v>
      </c>
      <c r="D13969" t="b">
        <v>0</v>
      </c>
    </row>
    <row r="13970" spans="1:4" x14ac:dyDescent="0.25">
      <c r="A13970" t="s">
        <v>303</v>
      </c>
      <c r="B13970" t="s">
        <v>2420</v>
      </c>
      <c r="C13970" t="s">
        <v>4728</v>
      </c>
      <c r="D13970" t="b">
        <v>0</v>
      </c>
    </row>
    <row r="13971" spans="1:4" x14ac:dyDescent="0.25">
      <c r="A13971" t="s">
        <v>303</v>
      </c>
      <c r="B13971" t="s">
        <v>2420</v>
      </c>
      <c r="C13971" t="s">
        <v>2454</v>
      </c>
      <c r="D13971" t="b">
        <v>0</v>
      </c>
    </row>
    <row r="13972" spans="1:4" x14ac:dyDescent="0.25">
      <c r="A13972" t="s">
        <v>303</v>
      </c>
      <c r="B13972" t="s">
        <v>2420</v>
      </c>
      <c r="C13972" t="s">
        <v>4729</v>
      </c>
      <c r="D13972">
        <v>0</v>
      </c>
    </row>
    <row r="13973" spans="1:4" x14ac:dyDescent="0.25">
      <c r="A13973" t="s">
        <v>303</v>
      </c>
      <c r="B13973" t="s">
        <v>2420</v>
      </c>
      <c r="C13973" t="s">
        <v>4730</v>
      </c>
      <c r="D13973">
        <v>0</v>
      </c>
    </row>
    <row r="13974" spans="1:4" x14ac:dyDescent="0.25">
      <c r="A13974" t="s">
        <v>303</v>
      </c>
      <c r="B13974" t="s">
        <v>2420</v>
      </c>
      <c r="C13974" t="s">
        <v>4731</v>
      </c>
      <c r="D13974">
        <v>0</v>
      </c>
    </row>
    <row r="13975" spans="1:4" x14ac:dyDescent="0.25">
      <c r="A13975" t="s">
        <v>303</v>
      </c>
      <c r="B13975" t="s">
        <v>2420</v>
      </c>
      <c r="C13975" t="s">
        <v>1046</v>
      </c>
      <c r="D13975">
        <v>0</v>
      </c>
    </row>
    <row r="13976" spans="1:4" x14ac:dyDescent="0.25">
      <c r="A13976" t="s">
        <v>303</v>
      </c>
      <c r="B13976" t="s">
        <v>2420</v>
      </c>
      <c r="C13976" t="s">
        <v>9</v>
      </c>
      <c r="D13976">
        <v>0</v>
      </c>
    </row>
    <row r="13977" spans="1:4" x14ac:dyDescent="0.25">
      <c r="A13977" t="s">
        <v>303</v>
      </c>
      <c r="B13977" t="s">
        <v>2420</v>
      </c>
      <c r="C13977" t="s">
        <v>4733</v>
      </c>
      <c r="D13977">
        <v>0</v>
      </c>
    </row>
    <row r="13978" spans="1:4" x14ac:dyDescent="0.25">
      <c r="A13978" t="s">
        <v>303</v>
      </c>
      <c r="B13978" t="s">
        <v>2420</v>
      </c>
      <c r="C13978" t="s">
        <v>4734</v>
      </c>
      <c r="D13978">
        <v>0</v>
      </c>
    </row>
    <row r="13979" spans="1:4" x14ac:dyDescent="0.25">
      <c r="A13979" t="s">
        <v>303</v>
      </c>
      <c r="B13979" t="s">
        <v>2420</v>
      </c>
      <c r="C13979" t="s">
        <v>4735</v>
      </c>
      <c r="D13979">
        <v>0</v>
      </c>
    </row>
    <row r="13980" spans="1:4" x14ac:dyDescent="0.25">
      <c r="A13980" t="s">
        <v>303</v>
      </c>
      <c r="B13980" t="s">
        <v>2420</v>
      </c>
      <c r="C13980" t="s">
        <v>1081</v>
      </c>
      <c r="D13980" t="s">
        <v>3111</v>
      </c>
    </row>
    <row r="13981" spans="1:4" x14ac:dyDescent="0.25">
      <c r="A13981" t="s">
        <v>303</v>
      </c>
      <c r="B13981" t="s">
        <v>2421</v>
      </c>
      <c r="C13981" t="s">
        <v>4725</v>
      </c>
      <c r="D13981">
        <v>932</v>
      </c>
    </row>
    <row r="13982" spans="1:4" x14ac:dyDescent="0.25">
      <c r="A13982" t="s">
        <v>303</v>
      </c>
      <c r="B13982" t="s">
        <v>2421</v>
      </c>
      <c r="C13982" t="s">
        <v>1083</v>
      </c>
      <c r="D13982" t="b">
        <v>0</v>
      </c>
    </row>
    <row r="13983" spans="1:4" x14ac:dyDescent="0.25">
      <c r="A13983" t="s">
        <v>303</v>
      </c>
      <c r="B13983" t="s">
        <v>2421</v>
      </c>
      <c r="C13983" t="s">
        <v>4726</v>
      </c>
      <c r="D13983" t="b">
        <v>0</v>
      </c>
    </row>
    <row r="13984" spans="1:4" x14ac:dyDescent="0.25">
      <c r="A13984" t="s">
        <v>303</v>
      </c>
      <c r="B13984" t="s">
        <v>2421</v>
      </c>
      <c r="C13984" t="s">
        <v>4727</v>
      </c>
      <c r="D13984" t="b">
        <v>0</v>
      </c>
    </row>
    <row r="13985" spans="1:4" x14ac:dyDescent="0.25">
      <c r="A13985" t="s">
        <v>303</v>
      </c>
      <c r="B13985" t="s">
        <v>2421</v>
      </c>
      <c r="C13985" t="s">
        <v>4728</v>
      </c>
      <c r="D13985" t="b">
        <v>0</v>
      </c>
    </row>
    <row r="13986" spans="1:4" x14ac:dyDescent="0.25">
      <c r="A13986" t="s">
        <v>303</v>
      </c>
      <c r="B13986" t="s">
        <v>2421</v>
      </c>
      <c r="C13986" t="s">
        <v>2454</v>
      </c>
      <c r="D13986" t="b">
        <v>0</v>
      </c>
    </row>
    <row r="13987" spans="1:4" x14ac:dyDescent="0.25">
      <c r="A13987" t="s">
        <v>303</v>
      </c>
      <c r="B13987" t="s">
        <v>2421</v>
      </c>
      <c r="C13987" t="s">
        <v>4729</v>
      </c>
      <c r="D13987">
        <v>0</v>
      </c>
    </row>
    <row r="13988" spans="1:4" x14ac:dyDescent="0.25">
      <c r="A13988" t="s">
        <v>303</v>
      </c>
      <c r="B13988" t="s">
        <v>2421</v>
      </c>
      <c r="C13988" t="s">
        <v>4730</v>
      </c>
      <c r="D13988">
        <v>0</v>
      </c>
    </row>
    <row r="13989" spans="1:4" x14ac:dyDescent="0.25">
      <c r="A13989" t="s">
        <v>303</v>
      </c>
      <c r="B13989" t="s">
        <v>2421</v>
      </c>
      <c r="C13989" t="s">
        <v>4731</v>
      </c>
      <c r="D13989">
        <v>0</v>
      </c>
    </row>
    <row r="13990" spans="1:4" x14ac:dyDescent="0.25">
      <c r="A13990" t="s">
        <v>303</v>
      </c>
      <c r="B13990" t="s">
        <v>2421</v>
      </c>
      <c r="C13990" t="s">
        <v>1046</v>
      </c>
      <c r="D13990">
        <v>0</v>
      </c>
    </row>
    <row r="13991" spans="1:4" x14ac:dyDescent="0.25">
      <c r="A13991" t="s">
        <v>303</v>
      </c>
      <c r="B13991" t="s">
        <v>2421</v>
      </c>
      <c r="C13991" t="s">
        <v>9</v>
      </c>
      <c r="D13991">
        <v>0</v>
      </c>
    </row>
    <row r="13992" spans="1:4" x14ac:dyDescent="0.25">
      <c r="A13992" t="s">
        <v>303</v>
      </c>
      <c r="B13992" t="s">
        <v>2421</v>
      </c>
      <c r="C13992" t="s">
        <v>4733</v>
      </c>
      <c r="D13992">
        <v>0</v>
      </c>
    </row>
    <row r="13993" spans="1:4" x14ac:dyDescent="0.25">
      <c r="A13993" t="s">
        <v>303</v>
      </c>
      <c r="B13993" t="s">
        <v>2421</v>
      </c>
      <c r="C13993" t="s">
        <v>4734</v>
      </c>
      <c r="D13993">
        <v>0</v>
      </c>
    </row>
    <row r="13994" spans="1:4" x14ac:dyDescent="0.25">
      <c r="A13994" t="s">
        <v>303</v>
      </c>
      <c r="B13994" t="s">
        <v>2421</v>
      </c>
      <c r="C13994" t="s">
        <v>4735</v>
      </c>
      <c r="D13994">
        <v>0</v>
      </c>
    </row>
    <row r="13995" spans="1:4" x14ac:dyDescent="0.25">
      <c r="A13995" t="s">
        <v>303</v>
      </c>
      <c r="B13995" t="s">
        <v>2421</v>
      </c>
      <c r="C13995" t="s">
        <v>1081</v>
      </c>
      <c r="D13995" t="s">
        <v>3111</v>
      </c>
    </row>
    <row r="13996" spans="1:4" x14ac:dyDescent="0.25">
      <c r="A13996" t="s">
        <v>303</v>
      </c>
      <c r="B13996" t="s">
        <v>2422</v>
      </c>
      <c r="C13996" t="s">
        <v>4725</v>
      </c>
      <c r="D13996">
        <v>933</v>
      </c>
    </row>
    <row r="13997" spans="1:4" x14ac:dyDescent="0.25">
      <c r="A13997" t="s">
        <v>303</v>
      </c>
      <c r="B13997" t="s">
        <v>2422</v>
      </c>
      <c r="C13997" t="s">
        <v>1083</v>
      </c>
      <c r="D13997" t="b">
        <v>0</v>
      </c>
    </row>
    <row r="13998" spans="1:4" x14ac:dyDescent="0.25">
      <c r="A13998" t="s">
        <v>303</v>
      </c>
      <c r="B13998" t="s">
        <v>2422</v>
      </c>
      <c r="C13998" t="s">
        <v>4726</v>
      </c>
      <c r="D13998" t="b">
        <v>0</v>
      </c>
    </row>
    <row r="13999" spans="1:4" x14ac:dyDescent="0.25">
      <c r="A13999" t="s">
        <v>303</v>
      </c>
      <c r="B13999" t="s">
        <v>2422</v>
      </c>
      <c r="C13999" t="s">
        <v>4727</v>
      </c>
      <c r="D13999" t="b">
        <v>0</v>
      </c>
    </row>
    <row r="14000" spans="1:4" x14ac:dyDescent="0.25">
      <c r="A14000" t="s">
        <v>303</v>
      </c>
      <c r="B14000" t="s">
        <v>2422</v>
      </c>
      <c r="C14000" t="s">
        <v>4728</v>
      </c>
      <c r="D14000" t="b">
        <v>0</v>
      </c>
    </row>
    <row r="14001" spans="1:4" x14ac:dyDescent="0.25">
      <c r="A14001" t="s">
        <v>303</v>
      </c>
      <c r="B14001" t="s">
        <v>2422</v>
      </c>
      <c r="C14001" t="s">
        <v>2454</v>
      </c>
      <c r="D14001" t="b">
        <v>0</v>
      </c>
    </row>
    <row r="14002" spans="1:4" x14ac:dyDescent="0.25">
      <c r="A14002" t="s">
        <v>303</v>
      </c>
      <c r="B14002" t="s">
        <v>2422</v>
      </c>
      <c r="C14002" t="s">
        <v>4729</v>
      </c>
      <c r="D14002">
        <v>0</v>
      </c>
    </row>
    <row r="14003" spans="1:4" x14ac:dyDescent="0.25">
      <c r="A14003" t="s">
        <v>303</v>
      </c>
      <c r="B14003" t="s">
        <v>2422</v>
      </c>
      <c r="C14003" t="s">
        <v>4730</v>
      </c>
      <c r="D14003">
        <v>0</v>
      </c>
    </row>
    <row r="14004" spans="1:4" x14ac:dyDescent="0.25">
      <c r="A14004" t="s">
        <v>303</v>
      </c>
      <c r="B14004" t="s">
        <v>2422</v>
      </c>
      <c r="C14004" t="s">
        <v>4731</v>
      </c>
      <c r="D14004">
        <v>0</v>
      </c>
    </row>
    <row r="14005" spans="1:4" x14ac:dyDescent="0.25">
      <c r="A14005" t="s">
        <v>303</v>
      </c>
      <c r="B14005" t="s">
        <v>2422</v>
      </c>
      <c r="C14005" t="s">
        <v>1046</v>
      </c>
      <c r="D14005">
        <v>0</v>
      </c>
    </row>
    <row r="14006" spans="1:4" x14ac:dyDescent="0.25">
      <c r="A14006" t="s">
        <v>303</v>
      </c>
      <c r="B14006" t="s">
        <v>2422</v>
      </c>
      <c r="C14006" t="s">
        <v>9</v>
      </c>
      <c r="D14006">
        <v>0</v>
      </c>
    </row>
    <row r="14007" spans="1:4" x14ac:dyDescent="0.25">
      <c r="A14007" t="s">
        <v>303</v>
      </c>
      <c r="B14007" t="s">
        <v>2422</v>
      </c>
      <c r="C14007" t="s">
        <v>4733</v>
      </c>
      <c r="D14007">
        <v>0</v>
      </c>
    </row>
    <row r="14008" spans="1:4" x14ac:dyDescent="0.25">
      <c r="A14008" t="s">
        <v>303</v>
      </c>
      <c r="B14008" t="s">
        <v>2422</v>
      </c>
      <c r="C14008" t="s">
        <v>4734</v>
      </c>
      <c r="D14008">
        <v>0</v>
      </c>
    </row>
    <row r="14009" spans="1:4" x14ac:dyDescent="0.25">
      <c r="A14009" t="s">
        <v>303</v>
      </c>
      <c r="B14009" t="s">
        <v>2422</v>
      </c>
      <c r="C14009" t="s">
        <v>4735</v>
      </c>
      <c r="D14009">
        <v>0</v>
      </c>
    </row>
    <row r="14010" spans="1:4" x14ac:dyDescent="0.25">
      <c r="A14010" t="s">
        <v>303</v>
      </c>
      <c r="B14010" t="s">
        <v>2422</v>
      </c>
      <c r="C14010" t="s">
        <v>1081</v>
      </c>
      <c r="D14010" t="s">
        <v>3111</v>
      </c>
    </row>
    <row r="14011" spans="1:4" x14ac:dyDescent="0.25">
      <c r="A14011" t="s">
        <v>303</v>
      </c>
      <c r="B14011" t="s">
        <v>2423</v>
      </c>
      <c r="C14011" t="s">
        <v>4725</v>
      </c>
      <c r="D14011">
        <v>934</v>
      </c>
    </row>
    <row r="14012" spans="1:4" x14ac:dyDescent="0.25">
      <c r="A14012" t="s">
        <v>303</v>
      </c>
      <c r="B14012" t="s">
        <v>2423</v>
      </c>
      <c r="C14012" t="s">
        <v>1083</v>
      </c>
      <c r="D14012" t="b">
        <v>0</v>
      </c>
    </row>
    <row r="14013" spans="1:4" x14ac:dyDescent="0.25">
      <c r="A14013" t="s">
        <v>303</v>
      </c>
      <c r="B14013" t="s">
        <v>2423</v>
      </c>
      <c r="C14013" t="s">
        <v>4726</v>
      </c>
      <c r="D14013" t="b">
        <v>0</v>
      </c>
    </row>
    <row r="14014" spans="1:4" x14ac:dyDescent="0.25">
      <c r="A14014" t="s">
        <v>303</v>
      </c>
      <c r="B14014" t="s">
        <v>2423</v>
      </c>
      <c r="C14014" t="s">
        <v>4727</v>
      </c>
      <c r="D14014" t="b">
        <v>0</v>
      </c>
    </row>
    <row r="14015" spans="1:4" x14ac:dyDescent="0.25">
      <c r="A14015" t="s">
        <v>303</v>
      </c>
      <c r="B14015" t="s">
        <v>2423</v>
      </c>
      <c r="C14015" t="s">
        <v>4728</v>
      </c>
      <c r="D14015" t="b">
        <v>0</v>
      </c>
    </row>
    <row r="14016" spans="1:4" x14ac:dyDescent="0.25">
      <c r="A14016" t="s">
        <v>303</v>
      </c>
      <c r="B14016" t="s">
        <v>2423</v>
      </c>
      <c r="C14016" t="s">
        <v>2454</v>
      </c>
      <c r="D14016" t="b">
        <v>0</v>
      </c>
    </row>
    <row r="14017" spans="1:4" x14ac:dyDescent="0.25">
      <c r="A14017" t="s">
        <v>303</v>
      </c>
      <c r="B14017" t="s">
        <v>2423</v>
      </c>
      <c r="C14017" t="s">
        <v>4729</v>
      </c>
      <c r="D14017">
        <v>0</v>
      </c>
    </row>
    <row r="14018" spans="1:4" x14ac:dyDescent="0.25">
      <c r="A14018" t="s">
        <v>303</v>
      </c>
      <c r="B14018" t="s">
        <v>2423</v>
      </c>
      <c r="C14018" t="s">
        <v>4730</v>
      </c>
      <c r="D14018">
        <v>0</v>
      </c>
    </row>
    <row r="14019" spans="1:4" x14ac:dyDescent="0.25">
      <c r="A14019" t="s">
        <v>303</v>
      </c>
      <c r="B14019" t="s">
        <v>2423</v>
      </c>
      <c r="C14019" t="s">
        <v>4731</v>
      </c>
      <c r="D14019">
        <v>0</v>
      </c>
    </row>
    <row r="14020" spans="1:4" x14ac:dyDescent="0.25">
      <c r="A14020" t="s">
        <v>303</v>
      </c>
      <c r="B14020" t="s">
        <v>2423</v>
      </c>
      <c r="C14020" t="s">
        <v>1046</v>
      </c>
      <c r="D14020">
        <v>0</v>
      </c>
    </row>
    <row r="14021" spans="1:4" x14ac:dyDescent="0.25">
      <c r="A14021" t="s">
        <v>303</v>
      </c>
      <c r="B14021" t="s">
        <v>2423</v>
      </c>
      <c r="C14021" t="s">
        <v>9</v>
      </c>
      <c r="D14021">
        <v>0</v>
      </c>
    </row>
    <row r="14022" spans="1:4" x14ac:dyDescent="0.25">
      <c r="A14022" t="s">
        <v>303</v>
      </c>
      <c r="B14022" t="s">
        <v>2423</v>
      </c>
      <c r="C14022" t="s">
        <v>4733</v>
      </c>
      <c r="D14022">
        <v>0</v>
      </c>
    </row>
    <row r="14023" spans="1:4" x14ac:dyDescent="0.25">
      <c r="A14023" t="s">
        <v>303</v>
      </c>
      <c r="B14023" t="s">
        <v>2423</v>
      </c>
      <c r="C14023" t="s">
        <v>4734</v>
      </c>
      <c r="D14023">
        <v>0</v>
      </c>
    </row>
    <row r="14024" spans="1:4" x14ac:dyDescent="0.25">
      <c r="A14024" t="s">
        <v>303</v>
      </c>
      <c r="B14024" t="s">
        <v>2423</v>
      </c>
      <c r="C14024" t="s">
        <v>4735</v>
      </c>
      <c r="D14024">
        <v>0</v>
      </c>
    </row>
    <row r="14025" spans="1:4" x14ac:dyDescent="0.25">
      <c r="A14025" t="s">
        <v>303</v>
      </c>
      <c r="B14025" t="s">
        <v>2423</v>
      </c>
      <c r="C14025" t="s">
        <v>1081</v>
      </c>
      <c r="D14025" t="s">
        <v>3111</v>
      </c>
    </row>
    <row r="14026" spans="1:4" x14ac:dyDescent="0.25">
      <c r="A14026" t="s">
        <v>303</v>
      </c>
      <c r="B14026" t="s">
        <v>2424</v>
      </c>
      <c r="C14026" t="s">
        <v>4725</v>
      </c>
      <c r="D14026">
        <v>935</v>
      </c>
    </row>
    <row r="14027" spans="1:4" x14ac:dyDescent="0.25">
      <c r="A14027" t="s">
        <v>303</v>
      </c>
      <c r="B14027" t="s">
        <v>2424</v>
      </c>
      <c r="C14027" t="s">
        <v>1083</v>
      </c>
      <c r="D14027" t="b">
        <v>0</v>
      </c>
    </row>
    <row r="14028" spans="1:4" x14ac:dyDescent="0.25">
      <c r="A14028" t="s">
        <v>303</v>
      </c>
      <c r="B14028" t="s">
        <v>2424</v>
      </c>
      <c r="C14028" t="s">
        <v>4726</v>
      </c>
      <c r="D14028" t="b">
        <v>0</v>
      </c>
    </row>
    <row r="14029" spans="1:4" x14ac:dyDescent="0.25">
      <c r="A14029" t="s">
        <v>303</v>
      </c>
      <c r="B14029" t="s">
        <v>2424</v>
      </c>
      <c r="C14029" t="s">
        <v>4727</v>
      </c>
      <c r="D14029" t="b">
        <v>0</v>
      </c>
    </row>
    <row r="14030" spans="1:4" x14ac:dyDescent="0.25">
      <c r="A14030" t="s">
        <v>303</v>
      </c>
      <c r="B14030" t="s">
        <v>2424</v>
      </c>
      <c r="C14030" t="s">
        <v>4728</v>
      </c>
      <c r="D14030" t="b">
        <v>0</v>
      </c>
    </row>
    <row r="14031" spans="1:4" x14ac:dyDescent="0.25">
      <c r="A14031" t="s">
        <v>303</v>
      </c>
      <c r="B14031" t="s">
        <v>2424</v>
      </c>
      <c r="C14031" t="s">
        <v>2454</v>
      </c>
      <c r="D14031" t="b">
        <v>0</v>
      </c>
    </row>
    <row r="14032" spans="1:4" x14ac:dyDescent="0.25">
      <c r="A14032" t="s">
        <v>303</v>
      </c>
      <c r="B14032" t="s">
        <v>2424</v>
      </c>
      <c r="C14032" t="s">
        <v>4729</v>
      </c>
      <c r="D14032">
        <v>0</v>
      </c>
    </row>
    <row r="14033" spans="1:4" x14ac:dyDescent="0.25">
      <c r="A14033" t="s">
        <v>303</v>
      </c>
      <c r="B14033" t="s">
        <v>2424</v>
      </c>
      <c r="C14033" t="s">
        <v>4730</v>
      </c>
      <c r="D14033">
        <v>0</v>
      </c>
    </row>
    <row r="14034" spans="1:4" x14ac:dyDescent="0.25">
      <c r="A14034" t="s">
        <v>303</v>
      </c>
      <c r="B14034" t="s">
        <v>2424</v>
      </c>
      <c r="C14034" t="s">
        <v>4731</v>
      </c>
      <c r="D14034">
        <v>0</v>
      </c>
    </row>
    <row r="14035" spans="1:4" x14ac:dyDescent="0.25">
      <c r="A14035" t="s">
        <v>303</v>
      </c>
      <c r="B14035" t="s">
        <v>2424</v>
      </c>
      <c r="C14035" t="s">
        <v>1046</v>
      </c>
      <c r="D14035">
        <v>0</v>
      </c>
    </row>
    <row r="14036" spans="1:4" x14ac:dyDescent="0.25">
      <c r="A14036" t="s">
        <v>303</v>
      </c>
      <c r="B14036" t="s">
        <v>2424</v>
      </c>
      <c r="C14036" t="s">
        <v>9</v>
      </c>
      <c r="D14036">
        <v>0</v>
      </c>
    </row>
    <row r="14037" spans="1:4" x14ac:dyDescent="0.25">
      <c r="A14037" t="s">
        <v>303</v>
      </c>
      <c r="B14037" t="s">
        <v>2424</v>
      </c>
      <c r="C14037" t="s">
        <v>4733</v>
      </c>
      <c r="D14037">
        <v>0</v>
      </c>
    </row>
    <row r="14038" spans="1:4" x14ac:dyDescent="0.25">
      <c r="A14038" t="s">
        <v>303</v>
      </c>
      <c r="B14038" t="s">
        <v>2424</v>
      </c>
      <c r="C14038" t="s">
        <v>4734</v>
      </c>
      <c r="D14038">
        <v>0</v>
      </c>
    </row>
    <row r="14039" spans="1:4" x14ac:dyDescent="0.25">
      <c r="A14039" t="s">
        <v>303</v>
      </c>
      <c r="B14039" t="s">
        <v>2424</v>
      </c>
      <c r="C14039" t="s">
        <v>4735</v>
      </c>
      <c r="D14039">
        <v>0</v>
      </c>
    </row>
    <row r="14040" spans="1:4" x14ac:dyDescent="0.25">
      <c r="A14040" t="s">
        <v>303</v>
      </c>
      <c r="B14040" t="s">
        <v>2424</v>
      </c>
      <c r="C14040" t="s">
        <v>1081</v>
      </c>
      <c r="D14040" t="s">
        <v>3111</v>
      </c>
    </row>
    <row r="14041" spans="1:4" x14ac:dyDescent="0.25">
      <c r="A14041" t="s">
        <v>303</v>
      </c>
      <c r="B14041" t="s">
        <v>2425</v>
      </c>
      <c r="C14041" t="s">
        <v>4725</v>
      </c>
      <c r="D14041">
        <v>936</v>
      </c>
    </row>
    <row r="14042" spans="1:4" x14ac:dyDescent="0.25">
      <c r="A14042" t="s">
        <v>303</v>
      </c>
      <c r="B14042" t="s">
        <v>2425</v>
      </c>
      <c r="C14042" t="s">
        <v>1083</v>
      </c>
      <c r="D14042" t="b">
        <v>0</v>
      </c>
    </row>
    <row r="14043" spans="1:4" x14ac:dyDescent="0.25">
      <c r="A14043" t="s">
        <v>303</v>
      </c>
      <c r="B14043" t="s">
        <v>2425</v>
      </c>
      <c r="C14043" t="s">
        <v>4726</v>
      </c>
      <c r="D14043" t="b">
        <v>0</v>
      </c>
    </row>
    <row r="14044" spans="1:4" x14ac:dyDescent="0.25">
      <c r="A14044" t="s">
        <v>303</v>
      </c>
      <c r="B14044" t="s">
        <v>2425</v>
      </c>
      <c r="C14044" t="s">
        <v>4727</v>
      </c>
      <c r="D14044" t="b">
        <v>0</v>
      </c>
    </row>
    <row r="14045" spans="1:4" x14ac:dyDescent="0.25">
      <c r="A14045" t="s">
        <v>303</v>
      </c>
      <c r="B14045" t="s">
        <v>2425</v>
      </c>
      <c r="C14045" t="s">
        <v>4728</v>
      </c>
      <c r="D14045" t="b">
        <v>0</v>
      </c>
    </row>
    <row r="14046" spans="1:4" x14ac:dyDescent="0.25">
      <c r="A14046" t="s">
        <v>303</v>
      </c>
      <c r="B14046" t="s">
        <v>2425</v>
      </c>
      <c r="C14046" t="s">
        <v>2454</v>
      </c>
      <c r="D14046" t="b">
        <v>0</v>
      </c>
    </row>
    <row r="14047" spans="1:4" x14ac:dyDescent="0.25">
      <c r="A14047" t="s">
        <v>303</v>
      </c>
      <c r="B14047" t="s">
        <v>2425</v>
      </c>
      <c r="C14047" t="s">
        <v>4729</v>
      </c>
      <c r="D14047">
        <v>0</v>
      </c>
    </row>
    <row r="14048" spans="1:4" x14ac:dyDescent="0.25">
      <c r="A14048" t="s">
        <v>303</v>
      </c>
      <c r="B14048" t="s">
        <v>2425</v>
      </c>
      <c r="C14048" t="s">
        <v>4730</v>
      </c>
      <c r="D14048">
        <v>0</v>
      </c>
    </row>
    <row r="14049" spans="1:4" x14ac:dyDescent="0.25">
      <c r="A14049" t="s">
        <v>303</v>
      </c>
      <c r="B14049" t="s">
        <v>2425</v>
      </c>
      <c r="C14049" t="s">
        <v>4731</v>
      </c>
      <c r="D14049">
        <v>0</v>
      </c>
    </row>
    <row r="14050" spans="1:4" x14ac:dyDescent="0.25">
      <c r="A14050" t="s">
        <v>303</v>
      </c>
      <c r="B14050" t="s">
        <v>2425</v>
      </c>
      <c r="C14050" t="s">
        <v>1046</v>
      </c>
      <c r="D14050">
        <v>0</v>
      </c>
    </row>
    <row r="14051" spans="1:4" x14ac:dyDescent="0.25">
      <c r="A14051" t="s">
        <v>303</v>
      </c>
      <c r="B14051" t="s">
        <v>2425</v>
      </c>
      <c r="C14051" t="s">
        <v>9</v>
      </c>
      <c r="D14051">
        <v>0</v>
      </c>
    </row>
    <row r="14052" spans="1:4" x14ac:dyDescent="0.25">
      <c r="A14052" t="s">
        <v>303</v>
      </c>
      <c r="B14052" t="s">
        <v>2425</v>
      </c>
      <c r="C14052" t="s">
        <v>4733</v>
      </c>
      <c r="D14052">
        <v>0</v>
      </c>
    </row>
    <row r="14053" spans="1:4" x14ac:dyDescent="0.25">
      <c r="A14053" t="s">
        <v>303</v>
      </c>
      <c r="B14053" t="s">
        <v>2425</v>
      </c>
      <c r="C14053" t="s">
        <v>4734</v>
      </c>
      <c r="D14053">
        <v>0</v>
      </c>
    </row>
    <row r="14054" spans="1:4" x14ac:dyDescent="0.25">
      <c r="A14054" t="s">
        <v>303</v>
      </c>
      <c r="B14054" t="s">
        <v>2425</v>
      </c>
      <c r="C14054" t="s">
        <v>4735</v>
      </c>
      <c r="D14054">
        <v>0</v>
      </c>
    </row>
    <row r="14055" spans="1:4" x14ac:dyDescent="0.25">
      <c r="A14055" t="s">
        <v>303</v>
      </c>
      <c r="B14055" t="s">
        <v>2425</v>
      </c>
      <c r="C14055" t="s">
        <v>1081</v>
      </c>
      <c r="D14055" t="s">
        <v>3111</v>
      </c>
    </row>
    <row r="14056" spans="1:4" x14ac:dyDescent="0.25">
      <c r="A14056" t="s">
        <v>303</v>
      </c>
      <c r="B14056" t="s">
        <v>2426</v>
      </c>
      <c r="C14056" t="s">
        <v>4725</v>
      </c>
      <c r="D14056">
        <v>937</v>
      </c>
    </row>
    <row r="14057" spans="1:4" x14ac:dyDescent="0.25">
      <c r="A14057" t="s">
        <v>303</v>
      </c>
      <c r="B14057" t="s">
        <v>2426</v>
      </c>
      <c r="C14057" t="s">
        <v>1083</v>
      </c>
      <c r="D14057" t="b">
        <v>0</v>
      </c>
    </row>
    <row r="14058" spans="1:4" x14ac:dyDescent="0.25">
      <c r="A14058" t="s">
        <v>303</v>
      </c>
      <c r="B14058" t="s">
        <v>2426</v>
      </c>
      <c r="C14058" t="s">
        <v>4726</v>
      </c>
      <c r="D14058" t="b">
        <v>0</v>
      </c>
    </row>
    <row r="14059" spans="1:4" x14ac:dyDescent="0.25">
      <c r="A14059" t="s">
        <v>303</v>
      </c>
      <c r="B14059" t="s">
        <v>2426</v>
      </c>
      <c r="C14059" t="s">
        <v>4727</v>
      </c>
      <c r="D14059" t="b">
        <v>0</v>
      </c>
    </row>
    <row r="14060" spans="1:4" x14ac:dyDescent="0.25">
      <c r="A14060" t="s">
        <v>303</v>
      </c>
      <c r="B14060" t="s">
        <v>2426</v>
      </c>
      <c r="C14060" t="s">
        <v>4728</v>
      </c>
      <c r="D14060" t="b">
        <v>0</v>
      </c>
    </row>
    <row r="14061" spans="1:4" x14ac:dyDescent="0.25">
      <c r="A14061" t="s">
        <v>303</v>
      </c>
      <c r="B14061" t="s">
        <v>2426</v>
      </c>
      <c r="C14061" t="s">
        <v>2454</v>
      </c>
      <c r="D14061" t="b">
        <v>0</v>
      </c>
    </row>
    <row r="14062" spans="1:4" x14ac:dyDescent="0.25">
      <c r="A14062" t="s">
        <v>303</v>
      </c>
      <c r="B14062" t="s">
        <v>2426</v>
      </c>
      <c r="C14062" t="s">
        <v>4729</v>
      </c>
      <c r="D14062">
        <v>0</v>
      </c>
    </row>
    <row r="14063" spans="1:4" x14ac:dyDescent="0.25">
      <c r="A14063" t="s">
        <v>303</v>
      </c>
      <c r="B14063" t="s">
        <v>2426</v>
      </c>
      <c r="C14063" t="s">
        <v>4730</v>
      </c>
      <c r="D14063">
        <v>0</v>
      </c>
    </row>
    <row r="14064" spans="1:4" x14ac:dyDescent="0.25">
      <c r="A14064" t="s">
        <v>303</v>
      </c>
      <c r="B14064" t="s">
        <v>2426</v>
      </c>
      <c r="C14064" t="s">
        <v>4731</v>
      </c>
      <c r="D14064">
        <v>0</v>
      </c>
    </row>
    <row r="14065" spans="1:4" x14ac:dyDescent="0.25">
      <c r="A14065" t="s">
        <v>303</v>
      </c>
      <c r="B14065" t="s">
        <v>2426</v>
      </c>
      <c r="C14065" t="s">
        <v>1046</v>
      </c>
      <c r="D14065">
        <v>0</v>
      </c>
    </row>
    <row r="14066" spans="1:4" x14ac:dyDescent="0.25">
      <c r="A14066" t="s">
        <v>303</v>
      </c>
      <c r="B14066" t="s">
        <v>2426</v>
      </c>
      <c r="C14066" t="s">
        <v>9</v>
      </c>
      <c r="D14066">
        <v>0</v>
      </c>
    </row>
    <row r="14067" spans="1:4" x14ac:dyDescent="0.25">
      <c r="A14067" t="s">
        <v>303</v>
      </c>
      <c r="B14067" t="s">
        <v>2426</v>
      </c>
      <c r="C14067" t="s">
        <v>4733</v>
      </c>
      <c r="D14067">
        <v>0</v>
      </c>
    </row>
    <row r="14068" spans="1:4" x14ac:dyDescent="0.25">
      <c r="A14068" t="s">
        <v>303</v>
      </c>
      <c r="B14068" t="s">
        <v>2426</v>
      </c>
      <c r="C14068" t="s">
        <v>4734</v>
      </c>
      <c r="D14068">
        <v>0</v>
      </c>
    </row>
    <row r="14069" spans="1:4" x14ac:dyDescent="0.25">
      <c r="A14069" t="s">
        <v>303</v>
      </c>
      <c r="B14069" t="s">
        <v>2426</v>
      </c>
      <c r="C14069" t="s">
        <v>4735</v>
      </c>
      <c r="D14069">
        <v>0</v>
      </c>
    </row>
    <row r="14070" spans="1:4" x14ac:dyDescent="0.25">
      <c r="A14070" t="s">
        <v>303</v>
      </c>
      <c r="B14070" t="s">
        <v>2426</v>
      </c>
      <c r="C14070" t="s">
        <v>1081</v>
      </c>
      <c r="D14070" t="s">
        <v>3111</v>
      </c>
    </row>
    <row r="14071" spans="1:4" x14ac:dyDescent="0.25">
      <c r="A14071" t="s">
        <v>303</v>
      </c>
      <c r="B14071" t="s">
        <v>2427</v>
      </c>
      <c r="C14071" t="s">
        <v>4725</v>
      </c>
      <c r="D14071">
        <v>938</v>
      </c>
    </row>
    <row r="14072" spans="1:4" x14ac:dyDescent="0.25">
      <c r="A14072" t="s">
        <v>303</v>
      </c>
      <c r="B14072" t="s">
        <v>2427</v>
      </c>
      <c r="C14072" t="s">
        <v>1083</v>
      </c>
      <c r="D14072" t="b">
        <v>0</v>
      </c>
    </row>
    <row r="14073" spans="1:4" x14ac:dyDescent="0.25">
      <c r="A14073" t="s">
        <v>303</v>
      </c>
      <c r="B14073" t="s">
        <v>2427</v>
      </c>
      <c r="C14073" t="s">
        <v>4726</v>
      </c>
      <c r="D14073" t="b">
        <v>0</v>
      </c>
    </row>
    <row r="14074" spans="1:4" x14ac:dyDescent="0.25">
      <c r="A14074" t="s">
        <v>303</v>
      </c>
      <c r="B14074" t="s">
        <v>2427</v>
      </c>
      <c r="C14074" t="s">
        <v>4727</v>
      </c>
      <c r="D14074" t="b">
        <v>0</v>
      </c>
    </row>
    <row r="14075" spans="1:4" x14ac:dyDescent="0.25">
      <c r="A14075" t="s">
        <v>303</v>
      </c>
      <c r="B14075" t="s">
        <v>2427</v>
      </c>
      <c r="C14075" t="s">
        <v>4728</v>
      </c>
      <c r="D14075" t="b">
        <v>0</v>
      </c>
    </row>
    <row r="14076" spans="1:4" x14ac:dyDescent="0.25">
      <c r="A14076" t="s">
        <v>303</v>
      </c>
      <c r="B14076" t="s">
        <v>2427</v>
      </c>
      <c r="C14076" t="s">
        <v>2454</v>
      </c>
      <c r="D14076" t="b">
        <v>0</v>
      </c>
    </row>
    <row r="14077" spans="1:4" x14ac:dyDescent="0.25">
      <c r="A14077" t="s">
        <v>303</v>
      </c>
      <c r="B14077" t="s">
        <v>2427</v>
      </c>
      <c r="C14077" t="s">
        <v>4729</v>
      </c>
      <c r="D14077">
        <v>0</v>
      </c>
    </row>
    <row r="14078" spans="1:4" x14ac:dyDescent="0.25">
      <c r="A14078" t="s">
        <v>303</v>
      </c>
      <c r="B14078" t="s">
        <v>2427</v>
      </c>
      <c r="C14078" t="s">
        <v>4730</v>
      </c>
      <c r="D14078">
        <v>0</v>
      </c>
    </row>
    <row r="14079" spans="1:4" x14ac:dyDescent="0.25">
      <c r="A14079" t="s">
        <v>303</v>
      </c>
      <c r="B14079" t="s">
        <v>2427</v>
      </c>
      <c r="C14079" t="s">
        <v>4731</v>
      </c>
      <c r="D14079">
        <v>0</v>
      </c>
    </row>
    <row r="14080" spans="1:4" x14ac:dyDescent="0.25">
      <c r="A14080" t="s">
        <v>303</v>
      </c>
      <c r="B14080" t="s">
        <v>2427</v>
      </c>
      <c r="C14080" t="s">
        <v>1046</v>
      </c>
      <c r="D14080">
        <v>0</v>
      </c>
    </row>
    <row r="14081" spans="1:4" x14ac:dyDescent="0.25">
      <c r="A14081" t="s">
        <v>303</v>
      </c>
      <c r="B14081" t="s">
        <v>2427</v>
      </c>
      <c r="C14081" t="s">
        <v>9</v>
      </c>
      <c r="D14081">
        <v>0</v>
      </c>
    </row>
    <row r="14082" spans="1:4" x14ac:dyDescent="0.25">
      <c r="A14082" t="s">
        <v>303</v>
      </c>
      <c r="B14082" t="s">
        <v>2427</v>
      </c>
      <c r="C14082" t="s">
        <v>4733</v>
      </c>
      <c r="D14082">
        <v>0</v>
      </c>
    </row>
    <row r="14083" spans="1:4" x14ac:dyDescent="0.25">
      <c r="A14083" t="s">
        <v>303</v>
      </c>
      <c r="B14083" t="s">
        <v>2427</v>
      </c>
      <c r="C14083" t="s">
        <v>4734</v>
      </c>
      <c r="D14083">
        <v>0</v>
      </c>
    </row>
    <row r="14084" spans="1:4" x14ac:dyDescent="0.25">
      <c r="A14084" t="s">
        <v>303</v>
      </c>
      <c r="B14084" t="s">
        <v>2427</v>
      </c>
      <c r="C14084" t="s">
        <v>4735</v>
      </c>
      <c r="D14084">
        <v>0</v>
      </c>
    </row>
    <row r="14085" spans="1:4" x14ac:dyDescent="0.25">
      <c r="A14085" t="s">
        <v>303</v>
      </c>
      <c r="B14085" t="s">
        <v>2427</v>
      </c>
      <c r="C14085" t="s">
        <v>1081</v>
      </c>
      <c r="D14085" t="s">
        <v>3111</v>
      </c>
    </row>
    <row r="14086" spans="1:4" x14ac:dyDescent="0.25">
      <c r="A14086" t="s">
        <v>303</v>
      </c>
      <c r="B14086" t="s">
        <v>2428</v>
      </c>
      <c r="C14086" t="s">
        <v>4725</v>
      </c>
      <c r="D14086">
        <v>939</v>
      </c>
    </row>
    <row r="14087" spans="1:4" x14ac:dyDescent="0.25">
      <c r="A14087" t="s">
        <v>303</v>
      </c>
      <c r="B14087" t="s">
        <v>2428</v>
      </c>
      <c r="C14087" t="s">
        <v>1083</v>
      </c>
      <c r="D14087" t="b">
        <v>0</v>
      </c>
    </row>
    <row r="14088" spans="1:4" x14ac:dyDescent="0.25">
      <c r="A14088" t="s">
        <v>303</v>
      </c>
      <c r="B14088" t="s">
        <v>2428</v>
      </c>
      <c r="C14088" t="s">
        <v>4726</v>
      </c>
      <c r="D14088" t="b">
        <v>0</v>
      </c>
    </row>
    <row r="14089" spans="1:4" x14ac:dyDescent="0.25">
      <c r="A14089" t="s">
        <v>303</v>
      </c>
      <c r="B14089" t="s">
        <v>2428</v>
      </c>
      <c r="C14089" t="s">
        <v>4727</v>
      </c>
      <c r="D14089" t="b">
        <v>0</v>
      </c>
    </row>
    <row r="14090" spans="1:4" x14ac:dyDescent="0.25">
      <c r="A14090" t="s">
        <v>303</v>
      </c>
      <c r="B14090" t="s">
        <v>2428</v>
      </c>
      <c r="C14090" t="s">
        <v>4728</v>
      </c>
      <c r="D14090" t="b">
        <v>0</v>
      </c>
    </row>
    <row r="14091" spans="1:4" x14ac:dyDescent="0.25">
      <c r="A14091" t="s">
        <v>303</v>
      </c>
      <c r="B14091" t="s">
        <v>2428</v>
      </c>
      <c r="C14091" t="s">
        <v>2454</v>
      </c>
      <c r="D14091" t="b">
        <v>0</v>
      </c>
    </row>
    <row r="14092" spans="1:4" x14ac:dyDescent="0.25">
      <c r="A14092" t="s">
        <v>303</v>
      </c>
      <c r="B14092" t="s">
        <v>2428</v>
      </c>
      <c r="C14092" t="s">
        <v>4729</v>
      </c>
      <c r="D14092">
        <v>0</v>
      </c>
    </row>
    <row r="14093" spans="1:4" x14ac:dyDescent="0.25">
      <c r="A14093" t="s">
        <v>303</v>
      </c>
      <c r="B14093" t="s">
        <v>2428</v>
      </c>
      <c r="C14093" t="s">
        <v>4730</v>
      </c>
      <c r="D14093">
        <v>0</v>
      </c>
    </row>
    <row r="14094" spans="1:4" x14ac:dyDescent="0.25">
      <c r="A14094" t="s">
        <v>303</v>
      </c>
      <c r="B14094" t="s">
        <v>2428</v>
      </c>
      <c r="C14094" t="s">
        <v>4731</v>
      </c>
      <c r="D14094">
        <v>0</v>
      </c>
    </row>
    <row r="14095" spans="1:4" x14ac:dyDescent="0.25">
      <c r="A14095" t="s">
        <v>303</v>
      </c>
      <c r="B14095" t="s">
        <v>2428</v>
      </c>
      <c r="C14095" t="s">
        <v>1046</v>
      </c>
      <c r="D14095">
        <v>0</v>
      </c>
    </row>
    <row r="14096" spans="1:4" x14ac:dyDescent="0.25">
      <c r="A14096" t="s">
        <v>303</v>
      </c>
      <c r="B14096" t="s">
        <v>2428</v>
      </c>
      <c r="C14096" t="s">
        <v>9</v>
      </c>
      <c r="D14096">
        <v>0</v>
      </c>
    </row>
    <row r="14097" spans="1:4" x14ac:dyDescent="0.25">
      <c r="A14097" t="s">
        <v>303</v>
      </c>
      <c r="B14097" t="s">
        <v>2428</v>
      </c>
      <c r="C14097" t="s">
        <v>4733</v>
      </c>
      <c r="D14097">
        <v>0</v>
      </c>
    </row>
    <row r="14098" spans="1:4" x14ac:dyDescent="0.25">
      <c r="A14098" t="s">
        <v>303</v>
      </c>
      <c r="B14098" t="s">
        <v>2428</v>
      </c>
      <c r="C14098" t="s">
        <v>4734</v>
      </c>
      <c r="D14098">
        <v>0</v>
      </c>
    </row>
    <row r="14099" spans="1:4" x14ac:dyDescent="0.25">
      <c r="A14099" t="s">
        <v>303</v>
      </c>
      <c r="B14099" t="s">
        <v>2428</v>
      </c>
      <c r="C14099" t="s">
        <v>4735</v>
      </c>
      <c r="D14099">
        <v>0</v>
      </c>
    </row>
    <row r="14100" spans="1:4" x14ac:dyDescent="0.25">
      <c r="A14100" t="s">
        <v>303</v>
      </c>
      <c r="B14100" t="s">
        <v>2428</v>
      </c>
      <c r="C14100" t="s">
        <v>1081</v>
      </c>
      <c r="D14100" t="s">
        <v>3111</v>
      </c>
    </row>
    <row r="14101" spans="1:4" x14ac:dyDescent="0.25">
      <c r="A14101" t="s">
        <v>303</v>
      </c>
      <c r="B14101" t="s">
        <v>2429</v>
      </c>
      <c r="C14101" t="s">
        <v>4725</v>
      </c>
      <c r="D14101">
        <v>940</v>
      </c>
    </row>
    <row r="14102" spans="1:4" x14ac:dyDescent="0.25">
      <c r="A14102" t="s">
        <v>303</v>
      </c>
      <c r="B14102" t="s">
        <v>2429</v>
      </c>
      <c r="C14102" t="s">
        <v>1083</v>
      </c>
      <c r="D14102" t="b">
        <v>0</v>
      </c>
    </row>
    <row r="14103" spans="1:4" x14ac:dyDescent="0.25">
      <c r="A14103" t="s">
        <v>303</v>
      </c>
      <c r="B14103" t="s">
        <v>2429</v>
      </c>
      <c r="C14103" t="s">
        <v>4726</v>
      </c>
      <c r="D14103" t="b">
        <v>0</v>
      </c>
    </row>
    <row r="14104" spans="1:4" x14ac:dyDescent="0.25">
      <c r="A14104" t="s">
        <v>303</v>
      </c>
      <c r="B14104" t="s">
        <v>2429</v>
      </c>
      <c r="C14104" t="s">
        <v>4727</v>
      </c>
      <c r="D14104" t="b">
        <v>0</v>
      </c>
    </row>
    <row r="14105" spans="1:4" x14ac:dyDescent="0.25">
      <c r="A14105" t="s">
        <v>303</v>
      </c>
      <c r="B14105" t="s">
        <v>2429</v>
      </c>
      <c r="C14105" t="s">
        <v>4728</v>
      </c>
      <c r="D14105" t="b">
        <v>0</v>
      </c>
    </row>
    <row r="14106" spans="1:4" x14ac:dyDescent="0.25">
      <c r="A14106" t="s">
        <v>303</v>
      </c>
      <c r="B14106" t="s">
        <v>2429</v>
      </c>
      <c r="C14106" t="s">
        <v>2454</v>
      </c>
      <c r="D14106" t="b">
        <v>0</v>
      </c>
    </row>
    <row r="14107" spans="1:4" x14ac:dyDescent="0.25">
      <c r="A14107" t="s">
        <v>303</v>
      </c>
      <c r="B14107" t="s">
        <v>2429</v>
      </c>
      <c r="C14107" t="s">
        <v>4729</v>
      </c>
      <c r="D14107">
        <v>0</v>
      </c>
    </row>
    <row r="14108" spans="1:4" x14ac:dyDescent="0.25">
      <c r="A14108" t="s">
        <v>303</v>
      </c>
      <c r="B14108" t="s">
        <v>2429</v>
      </c>
      <c r="C14108" t="s">
        <v>4730</v>
      </c>
      <c r="D14108">
        <v>0</v>
      </c>
    </row>
    <row r="14109" spans="1:4" x14ac:dyDescent="0.25">
      <c r="A14109" t="s">
        <v>303</v>
      </c>
      <c r="B14109" t="s">
        <v>2429</v>
      </c>
      <c r="C14109" t="s">
        <v>4731</v>
      </c>
      <c r="D14109">
        <v>0</v>
      </c>
    </row>
    <row r="14110" spans="1:4" x14ac:dyDescent="0.25">
      <c r="A14110" t="s">
        <v>303</v>
      </c>
      <c r="B14110" t="s">
        <v>2429</v>
      </c>
      <c r="C14110" t="s">
        <v>1046</v>
      </c>
      <c r="D14110">
        <v>0</v>
      </c>
    </row>
    <row r="14111" spans="1:4" x14ac:dyDescent="0.25">
      <c r="A14111" t="s">
        <v>303</v>
      </c>
      <c r="B14111" t="s">
        <v>2429</v>
      </c>
      <c r="C14111" t="s">
        <v>9</v>
      </c>
      <c r="D14111">
        <v>0</v>
      </c>
    </row>
    <row r="14112" spans="1:4" x14ac:dyDescent="0.25">
      <c r="A14112" t="s">
        <v>303</v>
      </c>
      <c r="B14112" t="s">
        <v>2429</v>
      </c>
      <c r="C14112" t="s">
        <v>4733</v>
      </c>
      <c r="D14112">
        <v>0</v>
      </c>
    </row>
    <row r="14113" spans="1:4" x14ac:dyDescent="0.25">
      <c r="A14113" t="s">
        <v>303</v>
      </c>
      <c r="B14113" t="s">
        <v>2429</v>
      </c>
      <c r="C14113" t="s">
        <v>4734</v>
      </c>
      <c r="D14113">
        <v>0</v>
      </c>
    </row>
    <row r="14114" spans="1:4" x14ac:dyDescent="0.25">
      <c r="A14114" t="s">
        <v>303</v>
      </c>
      <c r="B14114" t="s">
        <v>2429</v>
      </c>
      <c r="C14114" t="s">
        <v>4735</v>
      </c>
      <c r="D14114">
        <v>0</v>
      </c>
    </row>
    <row r="14115" spans="1:4" x14ac:dyDescent="0.25">
      <c r="A14115" t="s">
        <v>303</v>
      </c>
      <c r="B14115" t="s">
        <v>2429</v>
      </c>
      <c r="C14115" t="s">
        <v>1081</v>
      </c>
      <c r="D14115" t="s">
        <v>3111</v>
      </c>
    </row>
    <row r="14116" spans="1:4" x14ac:dyDescent="0.25">
      <c r="A14116" t="s">
        <v>303</v>
      </c>
      <c r="B14116" t="s">
        <v>2430</v>
      </c>
      <c r="C14116" t="s">
        <v>4725</v>
      </c>
      <c r="D14116">
        <v>941</v>
      </c>
    </row>
    <row r="14117" spans="1:4" x14ac:dyDescent="0.25">
      <c r="A14117" t="s">
        <v>303</v>
      </c>
      <c r="B14117" t="s">
        <v>2430</v>
      </c>
      <c r="C14117" t="s">
        <v>1083</v>
      </c>
      <c r="D14117" t="b">
        <v>0</v>
      </c>
    </row>
    <row r="14118" spans="1:4" x14ac:dyDescent="0.25">
      <c r="A14118" t="s">
        <v>303</v>
      </c>
      <c r="B14118" t="s">
        <v>2430</v>
      </c>
      <c r="C14118" t="s">
        <v>4726</v>
      </c>
      <c r="D14118" t="b">
        <v>0</v>
      </c>
    </row>
    <row r="14119" spans="1:4" x14ac:dyDescent="0.25">
      <c r="A14119" t="s">
        <v>303</v>
      </c>
      <c r="B14119" t="s">
        <v>2430</v>
      </c>
      <c r="C14119" t="s">
        <v>4727</v>
      </c>
      <c r="D14119" t="b">
        <v>0</v>
      </c>
    </row>
    <row r="14120" spans="1:4" x14ac:dyDescent="0.25">
      <c r="A14120" t="s">
        <v>303</v>
      </c>
      <c r="B14120" t="s">
        <v>2430</v>
      </c>
      <c r="C14120" t="s">
        <v>4728</v>
      </c>
      <c r="D14120" t="b">
        <v>0</v>
      </c>
    </row>
    <row r="14121" spans="1:4" x14ac:dyDescent="0.25">
      <c r="A14121" t="s">
        <v>303</v>
      </c>
      <c r="B14121" t="s">
        <v>2430</v>
      </c>
      <c r="C14121" t="s">
        <v>2454</v>
      </c>
      <c r="D14121" t="b">
        <v>0</v>
      </c>
    </row>
    <row r="14122" spans="1:4" x14ac:dyDescent="0.25">
      <c r="A14122" t="s">
        <v>303</v>
      </c>
      <c r="B14122" t="s">
        <v>2430</v>
      </c>
      <c r="C14122" t="s">
        <v>4729</v>
      </c>
      <c r="D14122">
        <v>0</v>
      </c>
    </row>
    <row r="14123" spans="1:4" x14ac:dyDescent="0.25">
      <c r="A14123" t="s">
        <v>303</v>
      </c>
      <c r="B14123" t="s">
        <v>2430</v>
      </c>
      <c r="C14123" t="s">
        <v>4730</v>
      </c>
      <c r="D14123">
        <v>0</v>
      </c>
    </row>
    <row r="14124" spans="1:4" x14ac:dyDescent="0.25">
      <c r="A14124" t="s">
        <v>303</v>
      </c>
      <c r="B14124" t="s">
        <v>2430</v>
      </c>
      <c r="C14124" t="s">
        <v>4731</v>
      </c>
      <c r="D14124">
        <v>0</v>
      </c>
    </row>
    <row r="14125" spans="1:4" x14ac:dyDescent="0.25">
      <c r="A14125" t="s">
        <v>303</v>
      </c>
      <c r="B14125" t="s">
        <v>2430</v>
      </c>
      <c r="C14125" t="s">
        <v>1046</v>
      </c>
      <c r="D14125">
        <v>0</v>
      </c>
    </row>
    <row r="14126" spans="1:4" x14ac:dyDescent="0.25">
      <c r="A14126" t="s">
        <v>303</v>
      </c>
      <c r="B14126" t="s">
        <v>2430</v>
      </c>
      <c r="C14126" t="s">
        <v>9</v>
      </c>
      <c r="D14126">
        <v>0</v>
      </c>
    </row>
    <row r="14127" spans="1:4" x14ac:dyDescent="0.25">
      <c r="A14127" t="s">
        <v>303</v>
      </c>
      <c r="B14127" t="s">
        <v>2430</v>
      </c>
      <c r="C14127" t="s">
        <v>4733</v>
      </c>
      <c r="D14127">
        <v>0</v>
      </c>
    </row>
    <row r="14128" spans="1:4" x14ac:dyDescent="0.25">
      <c r="A14128" t="s">
        <v>303</v>
      </c>
      <c r="B14128" t="s">
        <v>2430</v>
      </c>
      <c r="C14128" t="s">
        <v>4734</v>
      </c>
      <c r="D14128">
        <v>0</v>
      </c>
    </row>
    <row r="14129" spans="1:4" x14ac:dyDescent="0.25">
      <c r="A14129" t="s">
        <v>303</v>
      </c>
      <c r="B14129" t="s">
        <v>2430</v>
      </c>
      <c r="C14129" t="s">
        <v>4735</v>
      </c>
      <c r="D14129">
        <v>0</v>
      </c>
    </row>
    <row r="14130" spans="1:4" x14ac:dyDescent="0.25">
      <c r="A14130" t="s">
        <v>303</v>
      </c>
      <c r="B14130" t="s">
        <v>2430</v>
      </c>
      <c r="C14130" t="s">
        <v>1081</v>
      </c>
      <c r="D14130" t="s">
        <v>3111</v>
      </c>
    </row>
    <row r="14131" spans="1:4" x14ac:dyDescent="0.25">
      <c r="A14131" t="s">
        <v>303</v>
      </c>
      <c r="B14131" t="s">
        <v>2431</v>
      </c>
      <c r="C14131" t="s">
        <v>4725</v>
      </c>
      <c r="D14131">
        <v>942</v>
      </c>
    </row>
    <row r="14132" spans="1:4" x14ac:dyDescent="0.25">
      <c r="A14132" t="s">
        <v>303</v>
      </c>
      <c r="B14132" t="s">
        <v>2431</v>
      </c>
      <c r="C14132" t="s">
        <v>1083</v>
      </c>
      <c r="D14132" t="b">
        <v>0</v>
      </c>
    </row>
    <row r="14133" spans="1:4" x14ac:dyDescent="0.25">
      <c r="A14133" t="s">
        <v>303</v>
      </c>
      <c r="B14133" t="s">
        <v>2431</v>
      </c>
      <c r="C14133" t="s">
        <v>4726</v>
      </c>
      <c r="D14133" t="b">
        <v>0</v>
      </c>
    </row>
    <row r="14134" spans="1:4" x14ac:dyDescent="0.25">
      <c r="A14134" t="s">
        <v>303</v>
      </c>
      <c r="B14134" t="s">
        <v>2431</v>
      </c>
      <c r="C14134" t="s">
        <v>4727</v>
      </c>
      <c r="D14134" t="b">
        <v>0</v>
      </c>
    </row>
    <row r="14135" spans="1:4" x14ac:dyDescent="0.25">
      <c r="A14135" t="s">
        <v>303</v>
      </c>
      <c r="B14135" t="s">
        <v>2431</v>
      </c>
      <c r="C14135" t="s">
        <v>4728</v>
      </c>
      <c r="D14135" t="b">
        <v>0</v>
      </c>
    </row>
    <row r="14136" spans="1:4" x14ac:dyDescent="0.25">
      <c r="A14136" t="s">
        <v>303</v>
      </c>
      <c r="B14136" t="s">
        <v>2431</v>
      </c>
      <c r="C14136" t="s">
        <v>2454</v>
      </c>
      <c r="D14136" t="b">
        <v>0</v>
      </c>
    </row>
    <row r="14137" spans="1:4" x14ac:dyDescent="0.25">
      <c r="A14137" t="s">
        <v>303</v>
      </c>
      <c r="B14137" t="s">
        <v>2431</v>
      </c>
      <c r="C14137" t="s">
        <v>4729</v>
      </c>
      <c r="D14137">
        <v>0</v>
      </c>
    </row>
    <row r="14138" spans="1:4" x14ac:dyDescent="0.25">
      <c r="A14138" t="s">
        <v>303</v>
      </c>
      <c r="B14138" t="s">
        <v>2431</v>
      </c>
      <c r="C14138" t="s">
        <v>4730</v>
      </c>
      <c r="D14138">
        <v>0</v>
      </c>
    </row>
    <row r="14139" spans="1:4" x14ac:dyDescent="0.25">
      <c r="A14139" t="s">
        <v>303</v>
      </c>
      <c r="B14139" t="s">
        <v>2431</v>
      </c>
      <c r="C14139" t="s">
        <v>4731</v>
      </c>
      <c r="D14139">
        <v>0</v>
      </c>
    </row>
    <row r="14140" spans="1:4" x14ac:dyDescent="0.25">
      <c r="A14140" t="s">
        <v>303</v>
      </c>
      <c r="B14140" t="s">
        <v>2431</v>
      </c>
      <c r="C14140" t="s">
        <v>1046</v>
      </c>
      <c r="D14140">
        <v>0</v>
      </c>
    </row>
    <row r="14141" spans="1:4" x14ac:dyDescent="0.25">
      <c r="A14141" t="s">
        <v>303</v>
      </c>
      <c r="B14141" t="s">
        <v>2431</v>
      </c>
      <c r="C14141" t="s">
        <v>9</v>
      </c>
      <c r="D14141">
        <v>0</v>
      </c>
    </row>
    <row r="14142" spans="1:4" x14ac:dyDescent="0.25">
      <c r="A14142" t="s">
        <v>303</v>
      </c>
      <c r="B14142" t="s">
        <v>2431</v>
      </c>
      <c r="C14142" t="s">
        <v>4733</v>
      </c>
      <c r="D14142">
        <v>0</v>
      </c>
    </row>
    <row r="14143" spans="1:4" x14ac:dyDescent="0.25">
      <c r="A14143" t="s">
        <v>303</v>
      </c>
      <c r="B14143" t="s">
        <v>2431</v>
      </c>
      <c r="C14143" t="s">
        <v>4734</v>
      </c>
      <c r="D14143">
        <v>0</v>
      </c>
    </row>
    <row r="14144" spans="1:4" x14ac:dyDescent="0.25">
      <c r="A14144" t="s">
        <v>303</v>
      </c>
      <c r="B14144" t="s">
        <v>2431</v>
      </c>
      <c r="C14144" t="s">
        <v>4735</v>
      </c>
      <c r="D14144">
        <v>0</v>
      </c>
    </row>
    <row r="14145" spans="1:4" x14ac:dyDescent="0.25">
      <c r="A14145" t="s">
        <v>303</v>
      </c>
      <c r="B14145" t="s">
        <v>2431</v>
      </c>
      <c r="C14145" t="s">
        <v>1081</v>
      </c>
      <c r="D14145" t="s">
        <v>3111</v>
      </c>
    </row>
    <row r="14146" spans="1:4" x14ac:dyDescent="0.25">
      <c r="A14146" t="s">
        <v>303</v>
      </c>
      <c r="B14146" t="s">
        <v>2432</v>
      </c>
      <c r="C14146" t="s">
        <v>4725</v>
      </c>
      <c r="D14146">
        <v>943</v>
      </c>
    </row>
    <row r="14147" spans="1:4" x14ac:dyDescent="0.25">
      <c r="A14147" t="s">
        <v>303</v>
      </c>
      <c r="B14147" t="s">
        <v>2432</v>
      </c>
      <c r="C14147" t="s">
        <v>1083</v>
      </c>
      <c r="D14147" t="b">
        <v>0</v>
      </c>
    </row>
    <row r="14148" spans="1:4" x14ac:dyDescent="0.25">
      <c r="A14148" t="s">
        <v>303</v>
      </c>
      <c r="B14148" t="s">
        <v>2432</v>
      </c>
      <c r="C14148" t="s">
        <v>4726</v>
      </c>
      <c r="D14148" t="b">
        <v>0</v>
      </c>
    </row>
    <row r="14149" spans="1:4" x14ac:dyDescent="0.25">
      <c r="A14149" t="s">
        <v>303</v>
      </c>
      <c r="B14149" t="s">
        <v>2432</v>
      </c>
      <c r="C14149" t="s">
        <v>4727</v>
      </c>
      <c r="D14149" t="b">
        <v>0</v>
      </c>
    </row>
    <row r="14150" spans="1:4" x14ac:dyDescent="0.25">
      <c r="A14150" t="s">
        <v>303</v>
      </c>
      <c r="B14150" t="s">
        <v>2432</v>
      </c>
      <c r="C14150" t="s">
        <v>4728</v>
      </c>
      <c r="D14150" t="b">
        <v>0</v>
      </c>
    </row>
    <row r="14151" spans="1:4" x14ac:dyDescent="0.25">
      <c r="A14151" t="s">
        <v>303</v>
      </c>
      <c r="B14151" t="s">
        <v>2432</v>
      </c>
      <c r="C14151" t="s">
        <v>2454</v>
      </c>
      <c r="D14151" t="b">
        <v>0</v>
      </c>
    </row>
    <row r="14152" spans="1:4" x14ac:dyDescent="0.25">
      <c r="A14152" t="s">
        <v>303</v>
      </c>
      <c r="B14152" t="s">
        <v>2432</v>
      </c>
      <c r="C14152" t="s">
        <v>4729</v>
      </c>
      <c r="D14152">
        <v>0</v>
      </c>
    </row>
    <row r="14153" spans="1:4" x14ac:dyDescent="0.25">
      <c r="A14153" t="s">
        <v>303</v>
      </c>
      <c r="B14153" t="s">
        <v>2432</v>
      </c>
      <c r="C14153" t="s">
        <v>4730</v>
      </c>
      <c r="D14153">
        <v>0</v>
      </c>
    </row>
    <row r="14154" spans="1:4" x14ac:dyDescent="0.25">
      <c r="A14154" t="s">
        <v>303</v>
      </c>
      <c r="B14154" t="s">
        <v>2432</v>
      </c>
      <c r="C14154" t="s">
        <v>4731</v>
      </c>
      <c r="D14154">
        <v>0</v>
      </c>
    </row>
    <row r="14155" spans="1:4" x14ac:dyDescent="0.25">
      <c r="A14155" t="s">
        <v>303</v>
      </c>
      <c r="B14155" t="s">
        <v>2432</v>
      </c>
      <c r="C14155" t="s">
        <v>1046</v>
      </c>
      <c r="D14155">
        <v>0</v>
      </c>
    </row>
    <row r="14156" spans="1:4" x14ac:dyDescent="0.25">
      <c r="A14156" t="s">
        <v>303</v>
      </c>
      <c r="B14156" t="s">
        <v>2432</v>
      </c>
      <c r="C14156" t="s">
        <v>9</v>
      </c>
      <c r="D14156">
        <v>0</v>
      </c>
    </row>
    <row r="14157" spans="1:4" x14ac:dyDescent="0.25">
      <c r="A14157" t="s">
        <v>303</v>
      </c>
      <c r="B14157" t="s">
        <v>2432</v>
      </c>
      <c r="C14157" t="s">
        <v>4733</v>
      </c>
      <c r="D14157">
        <v>0</v>
      </c>
    </row>
    <row r="14158" spans="1:4" x14ac:dyDescent="0.25">
      <c r="A14158" t="s">
        <v>303</v>
      </c>
      <c r="B14158" t="s">
        <v>2432</v>
      </c>
      <c r="C14158" t="s">
        <v>4734</v>
      </c>
      <c r="D14158">
        <v>0</v>
      </c>
    </row>
    <row r="14159" spans="1:4" x14ac:dyDescent="0.25">
      <c r="A14159" t="s">
        <v>303</v>
      </c>
      <c r="B14159" t="s">
        <v>2432</v>
      </c>
      <c r="C14159" t="s">
        <v>4735</v>
      </c>
      <c r="D14159">
        <v>0</v>
      </c>
    </row>
    <row r="14160" spans="1:4" x14ac:dyDescent="0.25">
      <c r="A14160" t="s">
        <v>303</v>
      </c>
      <c r="B14160" t="s">
        <v>2432</v>
      </c>
      <c r="C14160" t="s">
        <v>1081</v>
      </c>
      <c r="D14160" t="s">
        <v>3111</v>
      </c>
    </row>
    <row r="14161" spans="1:4" x14ac:dyDescent="0.25">
      <c r="A14161" t="s">
        <v>303</v>
      </c>
      <c r="B14161" t="s">
        <v>2433</v>
      </c>
      <c r="C14161" t="s">
        <v>4725</v>
      </c>
      <c r="D14161">
        <v>944</v>
      </c>
    </row>
    <row r="14162" spans="1:4" x14ac:dyDescent="0.25">
      <c r="A14162" t="s">
        <v>303</v>
      </c>
      <c r="B14162" t="s">
        <v>2433</v>
      </c>
      <c r="C14162" t="s">
        <v>1083</v>
      </c>
      <c r="D14162" t="b">
        <v>0</v>
      </c>
    </row>
    <row r="14163" spans="1:4" x14ac:dyDescent="0.25">
      <c r="A14163" t="s">
        <v>303</v>
      </c>
      <c r="B14163" t="s">
        <v>2433</v>
      </c>
      <c r="C14163" t="s">
        <v>4726</v>
      </c>
      <c r="D14163" t="b">
        <v>0</v>
      </c>
    </row>
    <row r="14164" spans="1:4" x14ac:dyDescent="0.25">
      <c r="A14164" t="s">
        <v>303</v>
      </c>
      <c r="B14164" t="s">
        <v>2433</v>
      </c>
      <c r="C14164" t="s">
        <v>4727</v>
      </c>
      <c r="D14164" t="b">
        <v>0</v>
      </c>
    </row>
    <row r="14165" spans="1:4" x14ac:dyDescent="0.25">
      <c r="A14165" t="s">
        <v>303</v>
      </c>
      <c r="B14165" t="s">
        <v>2433</v>
      </c>
      <c r="C14165" t="s">
        <v>4728</v>
      </c>
      <c r="D14165" t="b">
        <v>0</v>
      </c>
    </row>
    <row r="14166" spans="1:4" x14ac:dyDescent="0.25">
      <c r="A14166" t="s">
        <v>303</v>
      </c>
      <c r="B14166" t="s">
        <v>2433</v>
      </c>
      <c r="C14166" t="s">
        <v>2454</v>
      </c>
      <c r="D14166" t="b">
        <v>0</v>
      </c>
    </row>
    <row r="14167" spans="1:4" x14ac:dyDescent="0.25">
      <c r="A14167" t="s">
        <v>303</v>
      </c>
      <c r="B14167" t="s">
        <v>2433</v>
      </c>
      <c r="C14167" t="s">
        <v>4729</v>
      </c>
      <c r="D14167">
        <v>0</v>
      </c>
    </row>
    <row r="14168" spans="1:4" x14ac:dyDescent="0.25">
      <c r="A14168" t="s">
        <v>303</v>
      </c>
      <c r="B14168" t="s">
        <v>2433</v>
      </c>
      <c r="C14168" t="s">
        <v>4730</v>
      </c>
      <c r="D14168">
        <v>0</v>
      </c>
    </row>
    <row r="14169" spans="1:4" x14ac:dyDescent="0.25">
      <c r="A14169" t="s">
        <v>303</v>
      </c>
      <c r="B14169" t="s">
        <v>2433</v>
      </c>
      <c r="C14169" t="s">
        <v>4731</v>
      </c>
      <c r="D14169">
        <v>0</v>
      </c>
    </row>
    <row r="14170" spans="1:4" x14ac:dyDescent="0.25">
      <c r="A14170" t="s">
        <v>303</v>
      </c>
      <c r="B14170" t="s">
        <v>2433</v>
      </c>
      <c r="C14170" t="s">
        <v>1046</v>
      </c>
      <c r="D14170">
        <v>0</v>
      </c>
    </row>
    <row r="14171" spans="1:4" x14ac:dyDescent="0.25">
      <c r="A14171" t="s">
        <v>303</v>
      </c>
      <c r="B14171" t="s">
        <v>2433</v>
      </c>
      <c r="C14171" t="s">
        <v>9</v>
      </c>
      <c r="D14171">
        <v>0</v>
      </c>
    </row>
    <row r="14172" spans="1:4" x14ac:dyDescent="0.25">
      <c r="A14172" t="s">
        <v>303</v>
      </c>
      <c r="B14172" t="s">
        <v>2433</v>
      </c>
      <c r="C14172" t="s">
        <v>4733</v>
      </c>
      <c r="D14172">
        <v>0</v>
      </c>
    </row>
    <row r="14173" spans="1:4" x14ac:dyDescent="0.25">
      <c r="A14173" t="s">
        <v>303</v>
      </c>
      <c r="B14173" t="s">
        <v>2433</v>
      </c>
      <c r="C14173" t="s">
        <v>4734</v>
      </c>
      <c r="D14173">
        <v>0</v>
      </c>
    </row>
    <row r="14174" spans="1:4" x14ac:dyDescent="0.25">
      <c r="A14174" t="s">
        <v>303</v>
      </c>
      <c r="B14174" t="s">
        <v>2433</v>
      </c>
      <c r="C14174" t="s">
        <v>4735</v>
      </c>
      <c r="D14174">
        <v>0</v>
      </c>
    </row>
    <row r="14175" spans="1:4" x14ac:dyDescent="0.25">
      <c r="A14175" t="s">
        <v>303</v>
      </c>
      <c r="B14175" t="s">
        <v>2433</v>
      </c>
      <c r="C14175" t="s">
        <v>1081</v>
      </c>
      <c r="D14175" t="s">
        <v>3111</v>
      </c>
    </row>
    <row r="14176" spans="1:4" x14ac:dyDescent="0.25">
      <c r="A14176" t="s">
        <v>303</v>
      </c>
      <c r="B14176" t="s">
        <v>2434</v>
      </c>
      <c r="C14176" t="s">
        <v>4725</v>
      </c>
      <c r="D14176">
        <v>945</v>
      </c>
    </row>
    <row r="14177" spans="1:4" x14ac:dyDescent="0.25">
      <c r="A14177" t="s">
        <v>303</v>
      </c>
      <c r="B14177" t="s">
        <v>2434</v>
      </c>
      <c r="C14177" t="s">
        <v>1083</v>
      </c>
      <c r="D14177" t="b">
        <v>0</v>
      </c>
    </row>
    <row r="14178" spans="1:4" x14ac:dyDescent="0.25">
      <c r="A14178" t="s">
        <v>303</v>
      </c>
      <c r="B14178" t="s">
        <v>2434</v>
      </c>
      <c r="C14178" t="s">
        <v>4726</v>
      </c>
      <c r="D14178" t="b">
        <v>0</v>
      </c>
    </row>
    <row r="14179" spans="1:4" x14ac:dyDescent="0.25">
      <c r="A14179" t="s">
        <v>303</v>
      </c>
      <c r="B14179" t="s">
        <v>2434</v>
      </c>
      <c r="C14179" t="s">
        <v>4727</v>
      </c>
      <c r="D14179" t="b">
        <v>0</v>
      </c>
    </row>
    <row r="14180" spans="1:4" x14ac:dyDescent="0.25">
      <c r="A14180" t="s">
        <v>303</v>
      </c>
      <c r="B14180" t="s">
        <v>2434</v>
      </c>
      <c r="C14180" t="s">
        <v>4728</v>
      </c>
      <c r="D14180" t="b">
        <v>0</v>
      </c>
    </row>
    <row r="14181" spans="1:4" x14ac:dyDescent="0.25">
      <c r="A14181" t="s">
        <v>303</v>
      </c>
      <c r="B14181" t="s">
        <v>2434</v>
      </c>
      <c r="C14181" t="s">
        <v>2454</v>
      </c>
      <c r="D14181" t="b">
        <v>0</v>
      </c>
    </row>
    <row r="14182" spans="1:4" x14ac:dyDescent="0.25">
      <c r="A14182" t="s">
        <v>303</v>
      </c>
      <c r="B14182" t="s">
        <v>2434</v>
      </c>
      <c r="C14182" t="s">
        <v>4729</v>
      </c>
      <c r="D14182">
        <v>0</v>
      </c>
    </row>
    <row r="14183" spans="1:4" x14ac:dyDescent="0.25">
      <c r="A14183" t="s">
        <v>303</v>
      </c>
      <c r="B14183" t="s">
        <v>2434</v>
      </c>
      <c r="C14183" t="s">
        <v>4730</v>
      </c>
      <c r="D14183">
        <v>0</v>
      </c>
    </row>
    <row r="14184" spans="1:4" x14ac:dyDescent="0.25">
      <c r="A14184" t="s">
        <v>303</v>
      </c>
      <c r="B14184" t="s">
        <v>2434</v>
      </c>
      <c r="C14184" t="s">
        <v>4731</v>
      </c>
      <c r="D14184">
        <v>0</v>
      </c>
    </row>
    <row r="14185" spans="1:4" x14ac:dyDescent="0.25">
      <c r="A14185" t="s">
        <v>303</v>
      </c>
      <c r="B14185" t="s">
        <v>2434</v>
      </c>
      <c r="C14185" t="s">
        <v>1046</v>
      </c>
      <c r="D14185">
        <v>0</v>
      </c>
    </row>
    <row r="14186" spans="1:4" x14ac:dyDescent="0.25">
      <c r="A14186" t="s">
        <v>303</v>
      </c>
      <c r="B14186" t="s">
        <v>2434</v>
      </c>
      <c r="C14186" t="s">
        <v>9</v>
      </c>
      <c r="D14186">
        <v>0</v>
      </c>
    </row>
    <row r="14187" spans="1:4" x14ac:dyDescent="0.25">
      <c r="A14187" t="s">
        <v>303</v>
      </c>
      <c r="B14187" t="s">
        <v>2434</v>
      </c>
      <c r="C14187" t="s">
        <v>4733</v>
      </c>
      <c r="D14187">
        <v>0</v>
      </c>
    </row>
    <row r="14188" spans="1:4" x14ac:dyDescent="0.25">
      <c r="A14188" t="s">
        <v>303</v>
      </c>
      <c r="B14188" t="s">
        <v>2434</v>
      </c>
      <c r="C14188" t="s">
        <v>4734</v>
      </c>
      <c r="D14188">
        <v>0</v>
      </c>
    </row>
    <row r="14189" spans="1:4" x14ac:dyDescent="0.25">
      <c r="A14189" t="s">
        <v>303</v>
      </c>
      <c r="B14189" t="s">
        <v>2434</v>
      </c>
      <c r="C14189" t="s">
        <v>4735</v>
      </c>
      <c r="D14189">
        <v>0</v>
      </c>
    </row>
    <row r="14190" spans="1:4" x14ac:dyDescent="0.25">
      <c r="A14190" t="s">
        <v>303</v>
      </c>
      <c r="B14190" t="s">
        <v>2434</v>
      </c>
      <c r="C14190" t="s">
        <v>1081</v>
      </c>
      <c r="D14190" t="s">
        <v>3111</v>
      </c>
    </row>
    <row r="14191" spans="1:4" x14ac:dyDescent="0.25">
      <c r="A14191" t="s">
        <v>303</v>
      </c>
      <c r="B14191" t="s">
        <v>2435</v>
      </c>
      <c r="C14191" t="s">
        <v>4725</v>
      </c>
      <c r="D14191">
        <v>946</v>
      </c>
    </row>
    <row r="14192" spans="1:4" x14ac:dyDescent="0.25">
      <c r="A14192" t="s">
        <v>303</v>
      </c>
      <c r="B14192" t="s">
        <v>2435</v>
      </c>
      <c r="C14192" t="s">
        <v>1083</v>
      </c>
      <c r="D14192" t="b">
        <v>0</v>
      </c>
    </row>
    <row r="14193" spans="1:4" x14ac:dyDescent="0.25">
      <c r="A14193" t="s">
        <v>303</v>
      </c>
      <c r="B14193" t="s">
        <v>2435</v>
      </c>
      <c r="C14193" t="s">
        <v>4726</v>
      </c>
      <c r="D14193" t="b">
        <v>0</v>
      </c>
    </row>
    <row r="14194" spans="1:4" x14ac:dyDescent="0.25">
      <c r="A14194" t="s">
        <v>303</v>
      </c>
      <c r="B14194" t="s">
        <v>2435</v>
      </c>
      <c r="C14194" t="s">
        <v>4727</v>
      </c>
      <c r="D14194" t="b">
        <v>0</v>
      </c>
    </row>
    <row r="14195" spans="1:4" x14ac:dyDescent="0.25">
      <c r="A14195" t="s">
        <v>303</v>
      </c>
      <c r="B14195" t="s">
        <v>2435</v>
      </c>
      <c r="C14195" t="s">
        <v>4728</v>
      </c>
      <c r="D14195" t="b">
        <v>0</v>
      </c>
    </row>
    <row r="14196" spans="1:4" x14ac:dyDescent="0.25">
      <c r="A14196" t="s">
        <v>303</v>
      </c>
      <c r="B14196" t="s">
        <v>2435</v>
      </c>
      <c r="C14196" t="s">
        <v>2454</v>
      </c>
      <c r="D14196" t="b">
        <v>0</v>
      </c>
    </row>
    <row r="14197" spans="1:4" x14ac:dyDescent="0.25">
      <c r="A14197" t="s">
        <v>303</v>
      </c>
      <c r="B14197" t="s">
        <v>2435</v>
      </c>
      <c r="C14197" t="s">
        <v>4729</v>
      </c>
      <c r="D14197">
        <v>0</v>
      </c>
    </row>
    <row r="14198" spans="1:4" x14ac:dyDescent="0.25">
      <c r="A14198" t="s">
        <v>303</v>
      </c>
      <c r="B14198" t="s">
        <v>2435</v>
      </c>
      <c r="C14198" t="s">
        <v>4730</v>
      </c>
      <c r="D14198">
        <v>0</v>
      </c>
    </row>
    <row r="14199" spans="1:4" x14ac:dyDescent="0.25">
      <c r="A14199" t="s">
        <v>303</v>
      </c>
      <c r="B14199" t="s">
        <v>2435</v>
      </c>
      <c r="C14199" t="s">
        <v>4731</v>
      </c>
      <c r="D14199">
        <v>0</v>
      </c>
    </row>
    <row r="14200" spans="1:4" x14ac:dyDescent="0.25">
      <c r="A14200" t="s">
        <v>303</v>
      </c>
      <c r="B14200" t="s">
        <v>2435</v>
      </c>
      <c r="C14200" t="s">
        <v>1046</v>
      </c>
      <c r="D14200">
        <v>0</v>
      </c>
    </row>
    <row r="14201" spans="1:4" x14ac:dyDescent="0.25">
      <c r="A14201" t="s">
        <v>303</v>
      </c>
      <c r="B14201" t="s">
        <v>2435</v>
      </c>
      <c r="C14201" t="s">
        <v>9</v>
      </c>
      <c r="D14201">
        <v>0</v>
      </c>
    </row>
    <row r="14202" spans="1:4" x14ac:dyDescent="0.25">
      <c r="A14202" t="s">
        <v>303</v>
      </c>
      <c r="B14202" t="s">
        <v>2435</v>
      </c>
      <c r="C14202" t="s">
        <v>4733</v>
      </c>
      <c r="D14202">
        <v>0</v>
      </c>
    </row>
    <row r="14203" spans="1:4" x14ac:dyDescent="0.25">
      <c r="A14203" t="s">
        <v>303</v>
      </c>
      <c r="B14203" t="s">
        <v>2435</v>
      </c>
      <c r="C14203" t="s">
        <v>4734</v>
      </c>
      <c r="D14203">
        <v>0</v>
      </c>
    </row>
    <row r="14204" spans="1:4" x14ac:dyDescent="0.25">
      <c r="A14204" t="s">
        <v>303</v>
      </c>
      <c r="B14204" t="s">
        <v>2435</v>
      </c>
      <c r="C14204" t="s">
        <v>4735</v>
      </c>
      <c r="D14204">
        <v>0</v>
      </c>
    </row>
    <row r="14205" spans="1:4" x14ac:dyDescent="0.25">
      <c r="A14205" t="s">
        <v>303</v>
      </c>
      <c r="B14205" t="s">
        <v>2435</v>
      </c>
      <c r="C14205" t="s">
        <v>1081</v>
      </c>
      <c r="D14205" t="s">
        <v>3111</v>
      </c>
    </row>
    <row r="14206" spans="1:4" x14ac:dyDescent="0.25">
      <c r="A14206" t="s">
        <v>303</v>
      </c>
      <c r="B14206" t="s">
        <v>2436</v>
      </c>
      <c r="C14206" t="s">
        <v>4725</v>
      </c>
      <c r="D14206">
        <v>947</v>
      </c>
    </row>
    <row r="14207" spans="1:4" x14ac:dyDescent="0.25">
      <c r="A14207" t="s">
        <v>303</v>
      </c>
      <c r="B14207" t="s">
        <v>2436</v>
      </c>
      <c r="C14207" t="s">
        <v>1083</v>
      </c>
      <c r="D14207" t="b">
        <v>0</v>
      </c>
    </row>
    <row r="14208" spans="1:4" x14ac:dyDescent="0.25">
      <c r="A14208" t="s">
        <v>303</v>
      </c>
      <c r="B14208" t="s">
        <v>2436</v>
      </c>
      <c r="C14208" t="s">
        <v>4726</v>
      </c>
      <c r="D14208" t="b">
        <v>0</v>
      </c>
    </row>
    <row r="14209" spans="1:4" x14ac:dyDescent="0.25">
      <c r="A14209" t="s">
        <v>303</v>
      </c>
      <c r="B14209" t="s">
        <v>2436</v>
      </c>
      <c r="C14209" t="s">
        <v>4727</v>
      </c>
      <c r="D14209" t="b">
        <v>0</v>
      </c>
    </row>
    <row r="14210" spans="1:4" x14ac:dyDescent="0.25">
      <c r="A14210" t="s">
        <v>303</v>
      </c>
      <c r="B14210" t="s">
        <v>2436</v>
      </c>
      <c r="C14210" t="s">
        <v>4728</v>
      </c>
      <c r="D14210" t="b">
        <v>0</v>
      </c>
    </row>
    <row r="14211" spans="1:4" x14ac:dyDescent="0.25">
      <c r="A14211" t="s">
        <v>303</v>
      </c>
      <c r="B14211" t="s">
        <v>2436</v>
      </c>
      <c r="C14211" t="s">
        <v>2454</v>
      </c>
      <c r="D14211" t="b">
        <v>0</v>
      </c>
    </row>
    <row r="14212" spans="1:4" x14ac:dyDescent="0.25">
      <c r="A14212" t="s">
        <v>303</v>
      </c>
      <c r="B14212" t="s">
        <v>2436</v>
      </c>
      <c r="C14212" t="s">
        <v>4729</v>
      </c>
      <c r="D14212">
        <v>0</v>
      </c>
    </row>
    <row r="14213" spans="1:4" x14ac:dyDescent="0.25">
      <c r="A14213" t="s">
        <v>303</v>
      </c>
      <c r="B14213" t="s">
        <v>2436</v>
      </c>
      <c r="C14213" t="s">
        <v>4730</v>
      </c>
      <c r="D14213">
        <v>0</v>
      </c>
    </row>
    <row r="14214" spans="1:4" x14ac:dyDescent="0.25">
      <c r="A14214" t="s">
        <v>303</v>
      </c>
      <c r="B14214" t="s">
        <v>2436</v>
      </c>
      <c r="C14214" t="s">
        <v>4731</v>
      </c>
      <c r="D14214">
        <v>0</v>
      </c>
    </row>
    <row r="14215" spans="1:4" x14ac:dyDescent="0.25">
      <c r="A14215" t="s">
        <v>303</v>
      </c>
      <c r="B14215" t="s">
        <v>2436</v>
      </c>
      <c r="C14215" t="s">
        <v>1046</v>
      </c>
      <c r="D14215">
        <v>0</v>
      </c>
    </row>
    <row r="14216" spans="1:4" x14ac:dyDescent="0.25">
      <c r="A14216" t="s">
        <v>303</v>
      </c>
      <c r="B14216" t="s">
        <v>2436</v>
      </c>
      <c r="C14216" t="s">
        <v>9</v>
      </c>
      <c r="D14216">
        <v>0</v>
      </c>
    </row>
    <row r="14217" spans="1:4" x14ac:dyDescent="0.25">
      <c r="A14217" t="s">
        <v>303</v>
      </c>
      <c r="B14217" t="s">
        <v>2436</v>
      </c>
      <c r="C14217" t="s">
        <v>4733</v>
      </c>
      <c r="D14217">
        <v>0</v>
      </c>
    </row>
    <row r="14218" spans="1:4" x14ac:dyDescent="0.25">
      <c r="A14218" t="s">
        <v>303</v>
      </c>
      <c r="B14218" t="s">
        <v>2436</v>
      </c>
      <c r="C14218" t="s">
        <v>4734</v>
      </c>
      <c r="D14218">
        <v>0</v>
      </c>
    </row>
    <row r="14219" spans="1:4" x14ac:dyDescent="0.25">
      <c r="A14219" t="s">
        <v>303</v>
      </c>
      <c r="B14219" t="s">
        <v>2436</v>
      </c>
      <c r="C14219" t="s">
        <v>4735</v>
      </c>
      <c r="D14219">
        <v>0</v>
      </c>
    </row>
    <row r="14220" spans="1:4" x14ac:dyDescent="0.25">
      <c r="A14220" t="s">
        <v>303</v>
      </c>
      <c r="B14220" t="s">
        <v>2436</v>
      </c>
      <c r="C14220" t="s">
        <v>1081</v>
      </c>
      <c r="D14220" t="s">
        <v>3111</v>
      </c>
    </row>
    <row r="14221" spans="1:4" x14ac:dyDescent="0.25">
      <c r="A14221" t="s">
        <v>303</v>
      </c>
      <c r="B14221" t="s">
        <v>2437</v>
      </c>
      <c r="C14221" t="s">
        <v>4725</v>
      </c>
      <c r="D14221">
        <v>948</v>
      </c>
    </row>
    <row r="14222" spans="1:4" x14ac:dyDescent="0.25">
      <c r="A14222" t="s">
        <v>303</v>
      </c>
      <c r="B14222" t="s">
        <v>2437</v>
      </c>
      <c r="C14222" t="s">
        <v>1083</v>
      </c>
      <c r="D14222" t="b">
        <v>0</v>
      </c>
    </row>
    <row r="14223" spans="1:4" x14ac:dyDescent="0.25">
      <c r="A14223" t="s">
        <v>303</v>
      </c>
      <c r="B14223" t="s">
        <v>2437</v>
      </c>
      <c r="C14223" t="s">
        <v>4726</v>
      </c>
      <c r="D14223" t="b">
        <v>0</v>
      </c>
    </row>
    <row r="14224" spans="1:4" x14ac:dyDescent="0.25">
      <c r="A14224" t="s">
        <v>303</v>
      </c>
      <c r="B14224" t="s">
        <v>2437</v>
      </c>
      <c r="C14224" t="s">
        <v>4727</v>
      </c>
      <c r="D14224" t="b">
        <v>0</v>
      </c>
    </row>
    <row r="14225" spans="1:4" x14ac:dyDescent="0.25">
      <c r="A14225" t="s">
        <v>303</v>
      </c>
      <c r="B14225" t="s">
        <v>2437</v>
      </c>
      <c r="C14225" t="s">
        <v>4728</v>
      </c>
      <c r="D14225" t="b">
        <v>0</v>
      </c>
    </row>
    <row r="14226" spans="1:4" x14ac:dyDescent="0.25">
      <c r="A14226" t="s">
        <v>303</v>
      </c>
      <c r="B14226" t="s">
        <v>2437</v>
      </c>
      <c r="C14226" t="s">
        <v>2454</v>
      </c>
      <c r="D14226" t="b">
        <v>0</v>
      </c>
    </row>
    <row r="14227" spans="1:4" x14ac:dyDescent="0.25">
      <c r="A14227" t="s">
        <v>303</v>
      </c>
      <c r="B14227" t="s">
        <v>2437</v>
      </c>
      <c r="C14227" t="s">
        <v>4729</v>
      </c>
      <c r="D14227">
        <v>0</v>
      </c>
    </row>
    <row r="14228" spans="1:4" x14ac:dyDescent="0.25">
      <c r="A14228" t="s">
        <v>303</v>
      </c>
      <c r="B14228" t="s">
        <v>2437</v>
      </c>
      <c r="C14228" t="s">
        <v>4730</v>
      </c>
      <c r="D14228">
        <v>0</v>
      </c>
    </row>
    <row r="14229" spans="1:4" x14ac:dyDescent="0.25">
      <c r="A14229" t="s">
        <v>303</v>
      </c>
      <c r="B14229" t="s">
        <v>2437</v>
      </c>
      <c r="C14229" t="s">
        <v>4731</v>
      </c>
      <c r="D14229">
        <v>0</v>
      </c>
    </row>
    <row r="14230" spans="1:4" x14ac:dyDescent="0.25">
      <c r="A14230" t="s">
        <v>303</v>
      </c>
      <c r="B14230" t="s">
        <v>2437</v>
      </c>
      <c r="C14230" t="s">
        <v>1046</v>
      </c>
      <c r="D14230">
        <v>0</v>
      </c>
    </row>
    <row r="14231" spans="1:4" x14ac:dyDescent="0.25">
      <c r="A14231" t="s">
        <v>303</v>
      </c>
      <c r="B14231" t="s">
        <v>2437</v>
      </c>
      <c r="C14231" t="s">
        <v>9</v>
      </c>
      <c r="D14231">
        <v>0</v>
      </c>
    </row>
    <row r="14232" spans="1:4" x14ac:dyDescent="0.25">
      <c r="A14232" t="s">
        <v>303</v>
      </c>
      <c r="B14232" t="s">
        <v>2437</v>
      </c>
      <c r="C14232" t="s">
        <v>4733</v>
      </c>
      <c r="D14232">
        <v>0</v>
      </c>
    </row>
    <row r="14233" spans="1:4" x14ac:dyDescent="0.25">
      <c r="A14233" t="s">
        <v>303</v>
      </c>
      <c r="B14233" t="s">
        <v>2437</v>
      </c>
      <c r="C14233" t="s">
        <v>4734</v>
      </c>
      <c r="D14233">
        <v>0</v>
      </c>
    </row>
    <row r="14234" spans="1:4" x14ac:dyDescent="0.25">
      <c r="A14234" t="s">
        <v>303</v>
      </c>
      <c r="B14234" t="s">
        <v>2437</v>
      </c>
      <c r="C14234" t="s">
        <v>4735</v>
      </c>
      <c r="D14234">
        <v>0</v>
      </c>
    </row>
    <row r="14235" spans="1:4" x14ac:dyDescent="0.25">
      <c r="A14235" t="s">
        <v>303</v>
      </c>
      <c r="B14235" t="s">
        <v>2437</v>
      </c>
      <c r="C14235" t="s">
        <v>1081</v>
      </c>
      <c r="D14235" t="s">
        <v>3111</v>
      </c>
    </row>
    <row r="14236" spans="1:4" x14ac:dyDescent="0.25">
      <c r="A14236" t="s">
        <v>303</v>
      </c>
      <c r="B14236" t="s">
        <v>2438</v>
      </c>
      <c r="C14236" t="s">
        <v>4725</v>
      </c>
      <c r="D14236">
        <v>949</v>
      </c>
    </row>
    <row r="14237" spans="1:4" x14ac:dyDescent="0.25">
      <c r="A14237" t="s">
        <v>303</v>
      </c>
      <c r="B14237" t="s">
        <v>2438</v>
      </c>
      <c r="C14237" t="s">
        <v>1083</v>
      </c>
      <c r="D14237" t="b">
        <v>0</v>
      </c>
    </row>
    <row r="14238" spans="1:4" x14ac:dyDescent="0.25">
      <c r="A14238" t="s">
        <v>303</v>
      </c>
      <c r="B14238" t="s">
        <v>2438</v>
      </c>
      <c r="C14238" t="s">
        <v>4726</v>
      </c>
      <c r="D14238" t="b">
        <v>0</v>
      </c>
    </row>
    <row r="14239" spans="1:4" x14ac:dyDescent="0.25">
      <c r="A14239" t="s">
        <v>303</v>
      </c>
      <c r="B14239" t="s">
        <v>2438</v>
      </c>
      <c r="C14239" t="s">
        <v>4727</v>
      </c>
      <c r="D14239" t="b">
        <v>0</v>
      </c>
    </row>
    <row r="14240" spans="1:4" x14ac:dyDescent="0.25">
      <c r="A14240" t="s">
        <v>303</v>
      </c>
      <c r="B14240" t="s">
        <v>2438</v>
      </c>
      <c r="C14240" t="s">
        <v>4728</v>
      </c>
      <c r="D14240" t="b">
        <v>0</v>
      </c>
    </row>
    <row r="14241" spans="1:4" x14ac:dyDescent="0.25">
      <c r="A14241" t="s">
        <v>303</v>
      </c>
      <c r="B14241" t="s">
        <v>2438</v>
      </c>
      <c r="C14241" t="s">
        <v>2454</v>
      </c>
      <c r="D14241" t="b">
        <v>0</v>
      </c>
    </row>
    <row r="14242" spans="1:4" x14ac:dyDescent="0.25">
      <c r="A14242" t="s">
        <v>303</v>
      </c>
      <c r="B14242" t="s">
        <v>2438</v>
      </c>
      <c r="C14242" t="s">
        <v>4729</v>
      </c>
      <c r="D14242">
        <v>0</v>
      </c>
    </row>
    <row r="14243" spans="1:4" x14ac:dyDescent="0.25">
      <c r="A14243" t="s">
        <v>303</v>
      </c>
      <c r="B14243" t="s">
        <v>2438</v>
      </c>
      <c r="C14243" t="s">
        <v>4730</v>
      </c>
      <c r="D14243">
        <v>0</v>
      </c>
    </row>
    <row r="14244" spans="1:4" x14ac:dyDescent="0.25">
      <c r="A14244" t="s">
        <v>303</v>
      </c>
      <c r="B14244" t="s">
        <v>2438</v>
      </c>
      <c r="C14244" t="s">
        <v>4731</v>
      </c>
      <c r="D14244">
        <v>0</v>
      </c>
    </row>
    <row r="14245" spans="1:4" x14ac:dyDescent="0.25">
      <c r="A14245" t="s">
        <v>303</v>
      </c>
      <c r="B14245" t="s">
        <v>2438</v>
      </c>
      <c r="C14245" t="s">
        <v>1046</v>
      </c>
      <c r="D14245">
        <v>0</v>
      </c>
    </row>
    <row r="14246" spans="1:4" x14ac:dyDescent="0.25">
      <c r="A14246" t="s">
        <v>303</v>
      </c>
      <c r="B14246" t="s">
        <v>2438</v>
      </c>
      <c r="C14246" t="s">
        <v>9</v>
      </c>
      <c r="D14246">
        <v>0</v>
      </c>
    </row>
    <row r="14247" spans="1:4" x14ac:dyDescent="0.25">
      <c r="A14247" t="s">
        <v>303</v>
      </c>
      <c r="B14247" t="s">
        <v>2438</v>
      </c>
      <c r="C14247" t="s">
        <v>4733</v>
      </c>
      <c r="D14247">
        <v>0</v>
      </c>
    </row>
    <row r="14248" spans="1:4" x14ac:dyDescent="0.25">
      <c r="A14248" t="s">
        <v>303</v>
      </c>
      <c r="B14248" t="s">
        <v>2438</v>
      </c>
      <c r="C14248" t="s">
        <v>4734</v>
      </c>
      <c r="D14248">
        <v>0</v>
      </c>
    </row>
    <row r="14249" spans="1:4" x14ac:dyDescent="0.25">
      <c r="A14249" t="s">
        <v>303</v>
      </c>
      <c r="B14249" t="s">
        <v>2438</v>
      </c>
      <c r="C14249" t="s">
        <v>4735</v>
      </c>
      <c r="D14249">
        <v>0</v>
      </c>
    </row>
    <row r="14250" spans="1:4" x14ac:dyDescent="0.25">
      <c r="A14250" t="s">
        <v>303</v>
      </c>
      <c r="B14250" t="s">
        <v>2438</v>
      </c>
      <c r="C14250" t="s">
        <v>1081</v>
      </c>
      <c r="D14250" t="s">
        <v>3111</v>
      </c>
    </row>
    <row r="14251" spans="1:4" x14ac:dyDescent="0.25">
      <c r="A14251" t="s">
        <v>303</v>
      </c>
      <c r="B14251" t="s">
        <v>2439</v>
      </c>
      <c r="C14251" t="s">
        <v>4725</v>
      </c>
      <c r="D14251">
        <v>950</v>
      </c>
    </row>
    <row r="14252" spans="1:4" x14ac:dyDescent="0.25">
      <c r="A14252" t="s">
        <v>303</v>
      </c>
      <c r="B14252" t="s">
        <v>2439</v>
      </c>
      <c r="C14252" t="s">
        <v>1083</v>
      </c>
      <c r="D14252" t="b">
        <v>0</v>
      </c>
    </row>
    <row r="14253" spans="1:4" x14ac:dyDescent="0.25">
      <c r="A14253" t="s">
        <v>303</v>
      </c>
      <c r="B14253" t="s">
        <v>2439</v>
      </c>
      <c r="C14253" t="s">
        <v>4726</v>
      </c>
      <c r="D14253" t="b">
        <v>0</v>
      </c>
    </row>
    <row r="14254" spans="1:4" x14ac:dyDescent="0.25">
      <c r="A14254" t="s">
        <v>303</v>
      </c>
      <c r="B14254" t="s">
        <v>2439</v>
      </c>
      <c r="C14254" t="s">
        <v>4727</v>
      </c>
      <c r="D14254" t="b">
        <v>0</v>
      </c>
    </row>
    <row r="14255" spans="1:4" x14ac:dyDescent="0.25">
      <c r="A14255" t="s">
        <v>303</v>
      </c>
      <c r="B14255" t="s">
        <v>2439</v>
      </c>
      <c r="C14255" t="s">
        <v>4728</v>
      </c>
      <c r="D14255" t="b">
        <v>0</v>
      </c>
    </row>
    <row r="14256" spans="1:4" x14ac:dyDescent="0.25">
      <c r="A14256" t="s">
        <v>303</v>
      </c>
      <c r="B14256" t="s">
        <v>2439</v>
      </c>
      <c r="C14256" t="s">
        <v>2454</v>
      </c>
      <c r="D14256" t="b">
        <v>0</v>
      </c>
    </row>
    <row r="14257" spans="1:4" x14ac:dyDescent="0.25">
      <c r="A14257" t="s">
        <v>303</v>
      </c>
      <c r="B14257" t="s">
        <v>2439</v>
      </c>
      <c r="C14257" t="s">
        <v>4729</v>
      </c>
      <c r="D14257">
        <v>0</v>
      </c>
    </row>
    <row r="14258" spans="1:4" x14ac:dyDescent="0.25">
      <c r="A14258" t="s">
        <v>303</v>
      </c>
      <c r="B14258" t="s">
        <v>2439</v>
      </c>
      <c r="C14258" t="s">
        <v>4730</v>
      </c>
      <c r="D14258">
        <v>0</v>
      </c>
    </row>
    <row r="14259" spans="1:4" x14ac:dyDescent="0.25">
      <c r="A14259" t="s">
        <v>303</v>
      </c>
      <c r="B14259" t="s">
        <v>2439</v>
      </c>
      <c r="C14259" t="s">
        <v>4731</v>
      </c>
      <c r="D14259">
        <v>0</v>
      </c>
    </row>
    <row r="14260" spans="1:4" x14ac:dyDescent="0.25">
      <c r="A14260" t="s">
        <v>303</v>
      </c>
      <c r="B14260" t="s">
        <v>2439</v>
      </c>
      <c r="C14260" t="s">
        <v>1046</v>
      </c>
      <c r="D14260">
        <v>0</v>
      </c>
    </row>
    <row r="14261" spans="1:4" x14ac:dyDescent="0.25">
      <c r="A14261" t="s">
        <v>303</v>
      </c>
      <c r="B14261" t="s">
        <v>2439</v>
      </c>
      <c r="C14261" t="s">
        <v>9</v>
      </c>
      <c r="D14261">
        <v>0</v>
      </c>
    </row>
    <row r="14262" spans="1:4" x14ac:dyDescent="0.25">
      <c r="A14262" t="s">
        <v>303</v>
      </c>
      <c r="B14262" t="s">
        <v>2439</v>
      </c>
      <c r="C14262" t="s">
        <v>4733</v>
      </c>
      <c r="D14262">
        <v>0</v>
      </c>
    </row>
    <row r="14263" spans="1:4" x14ac:dyDescent="0.25">
      <c r="A14263" t="s">
        <v>303</v>
      </c>
      <c r="B14263" t="s">
        <v>2439</v>
      </c>
      <c r="C14263" t="s">
        <v>4734</v>
      </c>
      <c r="D14263">
        <v>0</v>
      </c>
    </row>
    <row r="14264" spans="1:4" x14ac:dyDescent="0.25">
      <c r="A14264" t="s">
        <v>303</v>
      </c>
      <c r="B14264" t="s">
        <v>2439</v>
      </c>
      <c r="C14264" t="s">
        <v>4735</v>
      </c>
      <c r="D14264">
        <v>0</v>
      </c>
    </row>
    <row r="14265" spans="1:4" x14ac:dyDescent="0.25">
      <c r="A14265" t="s">
        <v>303</v>
      </c>
      <c r="B14265" t="s">
        <v>2439</v>
      </c>
      <c r="C14265" t="s">
        <v>1081</v>
      </c>
      <c r="D14265" t="s">
        <v>3111</v>
      </c>
    </row>
    <row r="14266" spans="1:4" x14ac:dyDescent="0.25">
      <c r="A14266" t="s">
        <v>303</v>
      </c>
      <c r="B14266" t="s">
        <v>2440</v>
      </c>
      <c r="C14266" t="s">
        <v>4725</v>
      </c>
      <c r="D14266">
        <v>951</v>
      </c>
    </row>
    <row r="14267" spans="1:4" x14ac:dyDescent="0.25">
      <c r="A14267" t="s">
        <v>303</v>
      </c>
      <c r="B14267" t="s">
        <v>2440</v>
      </c>
      <c r="C14267" t="s">
        <v>1083</v>
      </c>
      <c r="D14267" t="b">
        <v>0</v>
      </c>
    </row>
    <row r="14268" spans="1:4" x14ac:dyDescent="0.25">
      <c r="A14268" t="s">
        <v>303</v>
      </c>
      <c r="B14268" t="s">
        <v>2440</v>
      </c>
      <c r="C14268" t="s">
        <v>4726</v>
      </c>
      <c r="D14268" t="b">
        <v>0</v>
      </c>
    </row>
    <row r="14269" spans="1:4" x14ac:dyDescent="0.25">
      <c r="A14269" t="s">
        <v>303</v>
      </c>
      <c r="B14269" t="s">
        <v>2440</v>
      </c>
      <c r="C14269" t="s">
        <v>4727</v>
      </c>
      <c r="D14269" t="b">
        <v>0</v>
      </c>
    </row>
    <row r="14270" spans="1:4" x14ac:dyDescent="0.25">
      <c r="A14270" t="s">
        <v>303</v>
      </c>
      <c r="B14270" t="s">
        <v>2440</v>
      </c>
      <c r="C14270" t="s">
        <v>4728</v>
      </c>
      <c r="D14270" t="b">
        <v>0</v>
      </c>
    </row>
    <row r="14271" spans="1:4" x14ac:dyDescent="0.25">
      <c r="A14271" t="s">
        <v>303</v>
      </c>
      <c r="B14271" t="s">
        <v>2440</v>
      </c>
      <c r="C14271" t="s">
        <v>2454</v>
      </c>
      <c r="D14271" t="b">
        <v>0</v>
      </c>
    </row>
    <row r="14272" spans="1:4" x14ac:dyDescent="0.25">
      <c r="A14272" t="s">
        <v>303</v>
      </c>
      <c r="B14272" t="s">
        <v>2440</v>
      </c>
      <c r="C14272" t="s">
        <v>4729</v>
      </c>
      <c r="D14272">
        <v>0</v>
      </c>
    </row>
    <row r="14273" spans="1:4" x14ac:dyDescent="0.25">
      <c r="A14273" t="s">
        <v>303</v>
      </c>
      <c r="B14273" t="s">
        <v>2440</v>
      </c>
      <c r="C14273" t="s">
        <v>4730</v>
      </c>
      <c r="D14273">
        <v>0</v>
      </c>
    </row>
    <row r="14274" spans="1:4" x14ac:dyDescent="0.25">
      <c r="A14274" t="s">
        <v>303</v>
      </c>
      <c r="B14274" t="s">
        <v>2440</v>
      </c>
      <c r="C14274" t="s">
        <v>4731</v>
      </c>
      <c r="D14274">
        <v>0</v>
      </c>
    </row>
    <row r="14275" spans="1:4" x14ac:dyDescent="0.25">
      <c r="A14275" t="s">
        <v>303</v>
      </c>
      <c r="B14275" t="s">
        <v>2440</v>
      </c>
      <c r="C14275" t="s">
        <v>1046</v>
      </c>
      <c r="D14275">
        <v>0</v>
      </c>
    </row>
    <row r="14276" spans="1:4" x14ac:dyDescent="0.25">
      <c r="A14276" t="s">
        <v>303</v>
      </c>
      <c r="B14276" t="s">
        <v>2440</v>
      </c>
      <c r="C14276" t="s">
        <v>9</v>
      </c>
      <c r="D14276">
        <v>0</v>
      </c>
    </row>
    <row r="14277" spans="1:4" x14ac:dyDescent="0.25">
      <c r="A14277" t="s">
        <v>303</v>
      </c>
      <c r="B14277" t="s">
        <v>2440</v>
      </c>
      <c r="C14277" t="s">
        <v>4733</v>
      </c>
      <c r="D14277">
        <v>0</v>
      </c>
    </row>
    <row r="14278" spans="1:4" x14ac:dyDescent="0.25">
      <c r="A14278" t="s">
        <v>303</v>
      </c>
      <c r="B14278" t="s">
        <v>2440</v>
      </c>
      <c r="C14278" t="s">
        <v>4734</v>
      </c>
      <c r="D14278">
        <v>0</v>
      </c>
    </row>
    <row r="14279" spans="1:4" x14ac:dyDescent="0.25">
      <c r="A14279" t="s">
        <v>303</v>
      </c>
      <c r="B14279" t="s">
        <v>2440</v>
      </c>
      <c r="C14279" t="s">
        <v>4735</v>
      </c>
      <c r="D14279">
        <v>0</v>
      </c>
    </row>
    <row r="14280" spans="1:4" x14ac:dyDescent="0.25">
      <c r="A14280" t="s">
        <v>303</v>
      </c>
      <c r="B14280" t="s">
        <v>2440</v>
      </c>
      <c r="C14280" t="s">
        <v>1081</v>
      </c>
      <c r="D14280" t="s">
        <v>3111</v>
      </c>
    </row>
    <row r="14281" spans="1:4" x14ac:dyDescent="0.25">
      <c r="A14281" t="s">
        <v>303</v>
      </c>
      <c r="B14281" t="s">
        <v>2441</v>
      </c>
      <c r="C14281" t="s">
        <v>4725</v>
      </c>
      <c r="D14281">
        <v>952</v>
      </c>
    </row>
    <row r="14282" spans="1:4" x14ac:dyDescent="0.25">
      <c r="A14282" t="s">
        <v>303</v>
      </c>
      <c r="B14282" t="s">
        <v>2441</v>
      </c>
      <c r="C14282" t="s">
        <v>1083</v>
      </c>
      <c r="D14282" t="b">
        <v>0</v>
      </c>
    </row>
    <row r="14283" spans="1:4" x14ac:dyDescent="0.25">
      <c r="A14283" t="s">
        <v>303</v>
      </c>
      <c r="B14283" t="s">
        <v>2441</v>
      </c>
      <c r="C14283" t="s">
        <v>4726</v>
      </c>
      <c r="D14283" t="b">
        <v>0</v>
      </c>
    </row>
    <row r="14284" spans="1:4" x14ac:dyDescent="0.25">
      <c r="A14284" t="s">
        <v>303</v>
      </c>
      <c r="B14284" t="s">
        <v>2441</v>
      </c>
      <c r="C14284" t="s">
        <v>4727</v>
      </c>
      <c r="D14284" t="b">
        <v>0</v>
      </c>
    </row>
    <row r="14285" spans="1:4" x14ac:dyDescent="0.25">
      <c r="A14285" t="s">
        <v>303</v>
      </c>
      <c r="B14285" t="s">
        <v>2441</v>
      </c>
      <c r="C14285" t="s">
        <v>4728</v>
      </c>
      <c r="D14285" t="b">
        <v>0</v>
      </c>
    </row>
    <row r="14286" spans="1:4" x14ac:dyDescent="0.25">
      <c r="A14286" t="s">
        <v>303</v>
      </c>
      <c r="B14286" t="s">
        <v>2441</v>
      </c>
      <c r="C14286" t="s">
        <v>2454</v>
      </c>
      <c r="D14286" t="b">
        <v>0</v>
      </c>
    </row>
    <row r="14287" spans="1:4" x14ac:dyDescent="0.25">
      <c r="A14287" t="s">
        <v>303</v>
      </c>
      <c r="B14287" t="s">
        <v>2441</v>
      </c>
      <c r="C14287" t="s">
        <v>4729</v>
      </c>
      <c r="D14287">
        <v>0</v>
      </c>
    </row>
    <row r="14288" spans="1:4" x14ac:dyDescent="0.25">
      <c r="A14288" t="s">
        <v>303</v>
      </c>
      <c r="B14288" t="s">
        <v>2441</v>
      </c>
      <c r="C14288" t="s">
        <v>4730</v>
      </c>
      <c r="D14288">
        <v>0</v>
      </c>
    </row>
    <row r="14289" spans="1:4" x14ac:dyDescent="0.25">
      <c r="A14289" t="s">
        <v>303</v>
      </c>
      <c r="B14289" t="s">
        <v>2441</v>
      </c>
      <c r="C14289" t="s">
        <v>4731</v>
      </c>
      <c r="D14289">
        <v>0</v>
      </c>
    </row>
    <row r="14290" spans="1:4" x14ac:dyDescent="0.25">
      <c r="A14290" t="s">
        <v>303</v>
      </c>
      <c r="B14290" t="s">
        <v>2441</v>
      </c>
      <c r="C14290" t="s">
        <v>1046</v>
      </c>
      <c r="D14290">
        <v>0</v>
      </c>
    </row>
    <row r="14291" spans="1:4" x14ac:dyDescent="0.25">
      <c r="A14291" t="s">
        <v>303</v>
      </c>
      <c r="B14291" t="s">
        <v>2441</v>
      </c>
      <c r="C14291" t="s">
        <v>9</v>
      </c>
      <c r="D14291">
        <v>0</v>
      </c>
    </row>
    <row r="14292" spans="1:4" x14ac:dyDescent="0.25">
      <c r="A14292" t="s">
        <v>303</v>
      </c>
      <c r="B14292" t="s">
        <v>2441</v>
      </c>
      <c r="C14292" t="s">
        <v>4733</v>
      </c>
      <c r="D14292">
        <v>0</v>
      </c>
    </row>
    <row r="14293" spans="1:4" x14ac:dyDescent="0.25">
      <c r="A14293" t="s">
        <v>303</v>
      </c>
      <c r="B14293" t="s">
        <v>2441</v>
      </c>
      <c r="C14293" t="s">
        <v>4734</v>
      </c>
      <c r="D14293">
        <v>0</v>
      </c>
    </row>
    <row r="14294" spans="1:4" x14ac:dyDescent="0.25">
      <c r="A14294" t="s">
        <v>303</v>
      </c>
      <c r="B14294" t="s">
        <v>2441</v>
      </c>
      <c r="C14294" t="s">
        <v>4735</v>
      </c>
      <c r="D14294">
        <v>0</v>
      </c>
    </row>
    <row r="14295" spans="1:4" x14ac:dyDescent="0.25">
      <c r="A14295" t="s">
        <v>303</v>
      </c>
      <c r="B14295" t="s">
        <v>2441</v>
      </c>
      <c r="C14295" t="s">
        <v>1081</v>
      </c>
      <c r="D14295" t="s">
        <v>3111</v>
      </c>
    </row>
    <row r="14296" spans="1:4" x14ac:dyDescent="0.25">
      <c r="A14296" t="s">
        <v>303</v>
      </c>
      <c r="B14296" t="s">
        <v>2442</v>
      </c>
      <c r="C14296" t="s">
        <v>4725</v>
      </c>
      <c r="D14296">
        <v>953</v>
      </c>
    </row>
    <row r="14297" spans="1:4" x14ac:dyDescent="0.25">
      <c r="A14297" t="s">
        <v>303</v>
      </c>
      <c r="B14297" t="s">
        <v>2442</v>
      </c>
      <c r="C14297" t="s">
        <v>1083</v>
      </c>
      <c r="D14297" t="b">
        <v>0</v>
      </c>
    </row>
    <row r="14298" spans="1:4" x14ac:dyDescent="0.25">
      <c r="A14298" t="s">
        <v>303</v>
      </c>
      <c r="B14298" t="s">
        <v>2442</v>
      </c>
      <c r="C14298" t="s">
        <v>4726</v>
      </c>
      <c r="D14298" t="b">
        <v>0</v>
      </c>
    </row>
    <row r="14299" spans="1:4" x14ac:dyDescent="0.25">
      <c r="A14299" t="s">
        <v>303</v>
      </c>
      <c r="B14299" t="s">
        <v>2442</v>
      </c>
      <c r="C14299" t="s">
        <v>4727</v>
      </c>
      <c r="D14299" t="b">
        <v>0</v>
      </c>
    </row>
    <row r="14300" spans="1:4" x14ac:dyDescent="0.25">
      <c r="A14300" t="s">
        <v>303</v>
      </c>
      <c r="B14300" t="s">
        <v>2442</v>
      </c>
      <c r="C14300" t="s">
        <v>4728</v>
      </c>
      <c r="D14300" t="b">
        <v>0</v>
      </c>
    </row>
    <row r="14301" spans="1:4" x14ac:dyDescent="0.25">
      <c r="A14301" t="s">
        <v>303</v>
      </c>
      <c r="B14301" t="s">
        <v>2442</v>
      </c>
      <c r="C14301" t="s">
        <v>2454</v>
      </c>
      <c r="D14301" t="b">
        <v>0</v>
      </c>
    </row>
    <row r="14302" spans="1:4" x14ac:dyDescent="0.25">
      <c r="A14302" t="s">
        <v>303</v>
      </c>
      <c r="B14302" t="s">
        <v>2442</v>
      </c>
      <c r="C14302" t="s">
        <v>4729</v>
      </c>
      <c r="D14302">
        <v>0</v>
      </c>
    </row>
    <row r="14303" spans="1:4" x14ac:dyDescent="0.25">
      <c r="A14303" t="s">
        <v>303</v>
      </c>
      <c r="B14303" t="s">
        <v>2442</v>
      </c>
      <c r="C14303" t="s">
        <v>4730</v>
      </c>
      <c r="D14303">
        <v>0</v>
      </c>
    </row>
    <row r="14304" spans="1:4" x14ac:dyDescent="0.25">
      <c r="A14304" t="s">
        <v>303</v>
      </c>
      <c r="B14304" t="s">
        <v>2442</v>
      </c>
      <c r="C14304" t="s">
        <v>4731</v>
      </c>
      <c r="D14304">
        <v>0</v>
      </c>
    </row>
    <row r="14305" spans="1:4" x14ac:dyDescent="0.25">
      <c r="A14305" t="s">
        <v>303</v>
      </c>
      <c r="B14305" t="s">
        <v>2442</v>
      </c>
      <c r="C14305" t="s">
        <v>1046</v>
      </c>
      <c r="D14305">
        <v>0</v>
      </c>
    </row>
    <row r="14306" spans="1:4" x14ac:dyDescent="0.25">
      <c r="A14306" t="s">
        <v>303</v>
      </c>
      <c r="B14306" t="s">
        <v>2442</v>
      </c>
      <c r="C14306" t="s">
        <v>9</v>
      </c>
      <c r="D14306">
        <v>0</v>
      </c>
    </row>
    <row r="14307" spans="1:4" x14ac:dyDescent="0.25">
      <c r="A14307" t="s">
        <v>303</v>
      </c>
      <c r="B14307" t="s">
        <v>2442</v>
      </c>
      <c r="C14307" t="s">
        <v>4733</v>
      </c>
      <c r="D14307">
        <v>0</v>
      </c>
    </row>
    <row r="14308" spans="1:4" x14ac:dyDescent="0.25">
      <c r="A14308" t="s">
        <v>303</v>
      </c>
      <c r="B14308" t="s">
        <v>2442</v>
      </c>
      <c r="C14308" t="s">
        <v>4734</v>
      </c>
      <c r="D14308">
        <v>0</v>
      </c>
    </row>
    <row r="14309" spans="1:4" x14ac:dyDescent="0.25">
      <c r="A14309" t="s">
        <v>303</v>
      </c>
      <c r="B14309" t="s">
        <v>2442</v>
      </c>
      <c r="C14309" t="s">
        <v>4735</v>
      </c>
      <c r="D14309">
        <v>0</v>
      </c>
    </row>
    <row r="14310" spans="1:4" x14ac:dyDescent="0.25">
      <c r="A14310" t="s">
        <v>303</v>
      </c>
      <c r="B14310" t="s">
        <v>2442</v>
      </c>
      <c r="C14310" t="s">
        <v>1081</v>
      </c>
      <c r="D14310" t="s">
        <v>3111</v>
      </c>
    </row>
    <row r="14311" spans="1:4" x14ac:dyDescent="0.25">
      <c r="A14311" t="s">
        <v>303</v>
      </c>
      <c r="B14311" t="s">
        <v>2443</v>
      </c>
      <c r="C14311" t="s">
        <v>4725</v>
      </c>
      <c r="D14311">
        <v>954</v>
      </c>
    </row>
    <row r="14312" spans="1:4" x14ac:dyDescent="0.25">
      <c r="A14312" t="s">
        <v>303</v>
      </c>
      <c r="B14312" t="s">
        <v>2443</v>
      </c>
      <c r="C14312" t="s">
        <v>1083</v>
      </c>
      <c r="D14312" t="b">
        <v>0</v>
      </c>
    </row>
    <row r="14313" spans="1:4" x14ac:dyDescent="0.25">
      <c r="A14313" t="s">
        <v>303</v>
      </c>
      <c r="B14313" t="s">
        <v>2443</v>
      </c>
      <c r="C14313" t="s">
        <v>4726</v>
      </c>
      <c r="D14313" t="b">
        <v>0</v>
      </c>
    </row>
    <row r="14314" spans="1:4" x14ac:dyDescent="0.25">
      <c r="A14314" t="s">
        <v>303</v>
      </c>
      <c r="B14314" t="s">
        <v>2443</v>
      </c>
      <c r="C14314" t="s">
        <v>4727</v>
      </c>
      <c r="D14314" t="b">
        <v>0</v>
      </c>
    </row>
    <row r="14315" spans="1:4" x14ac:dyDescent="0.25">
      <c r="A14315" t="s">
        <v>303</v>
      </c>
      <c r="B14315" t="s">
        <v>2443</v>
      </c>
      <c r="C14315" t="s">
        <v>4728</v>
      </c>
      <c r="D14315" t="b">
        <v>0</v>
      </c>
    </row>
    <row r="14316" spans="1:4" x14ac:dyDescent="0.25">
      <c r="A14316" t="s">
        <v>303</v>
      </c>
      <c r="B14316" t="s">
        <v>2443</v>
      </c>
      <c r="C14316" t="s">
        <v>2454</v>
      </c>
      <c r="D14316" t="b">
        <v>0</v>
      </c>
    </row>
    <row r="14317" spans="1:4" x14ac:dyDescent="0.25">
      <c r="A14317" t="s">
        <v>303</v>
      </c>
      <c r="B14317" t="s">
        <v>2443</v>
      </c>
      <c r="C14317" t="s">
        <v>4729</v>
      </c>
      <c r="D14317">
        <v>0</v>
      </c>
    </row>
    <row r="14318" spans="1:4" x14ac:dyDescent="0.25">
      <c r="A14318" t="s">
        <v>303</v>
      </c>
      <c r="B14318" t="s">
        <v>2443</v>
      </c>
      <c r="C14318" t="s">
        <v>4730</v>
      </c>
      <c r="D14318">
        <v>0</v>
      </c>
    </row>
    <row r="14319" spans="1:4" x14ac:dyDescent="0.25">
      <c r="A14319" t="s">
        <v>303</v>
      </c>
      <c r="B14319" t="s">
        <v>2443</v>
      </c>
      <c r="C14319" t="s">
        <v>4731</v>
      </c>
      <c r="D14319">
        <v>0</v>
      </c>
    </row>
    <row r="14320" spans="1:4" x14ac:dyDescent="0.25">
      <c r="A14320" t="s">
        <v>303</v>
      </c>
      <c r="B14320" t="s">
        <v>2443</v>
      </c>
      <c r="C14320" t="s">
        <v>1046</v>
      </c>
      <c r="D14320">
        <v>0</v>
      </c>
    </row>
    <row r="14321" spans="1:4" x14ac:dyDescent="0.25">
      <c r="A14321" t="s">
        <v>303</v>
      </c>
      <c r="B14321" t="s">
        <v>2443</v>
      </c>
      <c r="C14321" t="s">
        <v>9</v>
      </c>
      <c r="D14321">
        <v>0</v>
      </c>
    </row>
    <row r="14322" spans="1:4" x14ac:dyDescent="0.25">
      <c r="A14322" t="s">
        <v>303</v>
      </c>
      <c r="B14322" t="s">
        <v>2443</v>
      </c>
      <c r="C14322" t="s">
        <v>4733</v>
      </c>
      <c r="D14322">
        <v>0</v>
      </c>
    </row>
    <row r="14323" spans="1:4" x14ac:dyDescent="0.25">
      <c r="A14323" t="s">
        <v>303</v>
      </c>
      <c r="B14323" t="s">
        <v>2443</v>
      </c>
      <c r="C14323" t="s">
        <v>4734</v>
      </c>
      <c r="D14323">
        <v>0</v>
      </c>
    </row>
    <row r="14324" spans="1:4" x14ac:dyDescent="0.25">
      <c r="A14324" t="s">
        <v>303</v>
      </c>
      <c r="B14324" t="s">
        <v>2443</v>
      </c>
      <c r="C14324" t="s">
        <v>4735</v>
      </c>
      <c r="D14324">
        <v>0</v>
      </c>
    </row>
    <row r="14325" spans="1:4" x14ac:dyDescent="0.25">
      <c r="A14325" t="s">
        <v>303</v>
      </c>
      <c r="B14325" t="s">
        <v>2443</v>
      </c>
      <c r="C14325" t="s">
        <v>1081</v>
      </c>
      <c r="D14325" t="s">
        <v>3111</v>
      </c>
    </row>
    <row r="14326" spans="1:4" x14ac:dyDescent="0.25">
      <c r="A14326" t="s">
        <v>303</v>
      </c>
      <c r="B14326" t="s">
        <v>2444</v>
      </c>
      <c r="C14326" t="s">
        <v>4725</v>
      </c>
      <c r="D14326">
        <v>955</v>
      </c>
    </row>
    <row r="14327" spans="1:4" x14ac:dyDescent="0.25">
      <c r="A14327" t="s">
        <v>303</v>
      </c>
      <c r="B14327" t="s">
        <v>2444</v>
      </c>
      <c r="C14327" t="s">
        <v>1083</v>
      </c>
      <c r="D14327" t="b">
        <v>0</v>
      </c>
    </row>
    <row r="14328" spans="1:4" x14ac:dyDescent="0.25">
      <c r="A14328" t="s">
        <v>303</v>
      </c>
      <c r="B14328" t="s">
        <v>2444</v>
      </c>
      <c r="C14328" t="s">
        <v>4726</v>
      </c>
      <c r="D14328" t="b">
        <v>0</v>
      </c>
    </row>
    <row r="14329" spans="1:4" x14ac:dyDescent="0.25">
      <c r="A14329" t="s">
        <v>303</v>
      </c>
      <c r="B14329" t="s">
        <v>2444</v>
      </c>
      <c r="C14329" t="s">
        <v>4727</v>
      </c>
      <c r="D14329" t="b">
        <v>0</v>
      </c>
    </row>
    <row r="14330" spans="1:4" x14ac:dyDescent="0.25">
      <c r="A14330" t="s">
        <v>303</v>
      </c>
      <c r="B14330" t="s">
        <v>2444</v>
      </c>
      <c r="C14330" t="s">
        <v>4728</v>
      </c>
      <c r="D14330" t="b">
        <v>0</v>
      </c>
    </row>
    <row r="14331" spans="1:4" x14ac:dyDescent="0.25">
      <c r="A14331" t="s">
        <v>303</v>
      </c>
      <c r="B14331" t="s">
        <v>2444</v>
      </c>
      <c r="C14331" t="s">
        <v>2454</v>
      </c>
      <c r="D14331" t="b">
        <v>0</v>
      </c>
    </row>
    <row r="14332" spans="1:4" x14ac:dyDescent="0.25">
      <c r="A14332" t="s">
        <v>303</v>
      </c>
      <c r="B14332" t="s">
        <v>2444</v>
      </c>
      <c r="C14332" t="s">
        <v>4729</v>
      </c>
      <c r="D14332">
        <v>0</v>
      </c>
    </row>
    <row r="14333" spans="1:4" x14ac:dyDescent="0.25">
      <c r="A14333" t="s">
        <v>303</v>
      </c>
      <c r="B14333" t="s">
        <v>2444</v>
      </c>
      <c r="C14333" t="s">
        <v>4730</v>
      </c>
      <c r="D14333">
        <v>0</v>
      </c>
    </row>
    <row r="14334" spans="1:4" x14ac:dyDescent="0.25">
      <c r="A14334" t="s">
        <v>303</v>
      </c>
      <c r="B14334" t="s">
        <v>2444</v>
      </c>
      <c r="C14334" t="s">
        <v>4731</v>
      </c>
      <c r="D14334">
        <v>0</v>
      </c>
    </row>
    <row r="14335" spans="1:4" x14ac:dyDescent="0.25">
      <c r="A14335" t="s">
        <v>303</v>
      </c>
      <c r="B14335" t="s">
        <v>2444</v>
      </c>
      <c r="C14335" t="s">
        <v>1046</v>
      </c>
      <c r="D14335">
        <v>0</v>
      </c>
    </row>
    <row r="14336" spans="1:4" x14ac:dyDescent="0.25">
      <c r="A14336" t="s">
        <v>303</v>
      </c>
      <c r="B14336" t="s">
        <v>2444</v>
      </c>
      <c r="C14336" t="s">
        <v>9</v>
      </c>
      <c r="D14336">
        <v>0</v>
      </c>
    </row>
    <row r="14337" spans="1:4" x14ac:dyDescent="0.25">
      <c r="A14337" t="s">
        <v>303</v>
      </c>
      <c r="B14337" t="s">
        <v>2444</v>
      </c>
      <c r="C14337" t="s">
        <v>4733</v>
      </c>
      <c r="D14337">
        <v>0</v>
      </c>
    </row>
    <row r="14338" spans="1:4" x14ac:dyDescent="0.25">
      <c r="A14338" t="s">
        <v>303</v>
      </c>
      <c r="B14338" t="s">
        <v>2444</v>
      </c>
      <c r="C14338" t="s">
        <v>4734</v>
      </c>
      <c r="D14338">
        <v>0</v>
      </c>
    </row>
    <row r="14339" spans="1:4" x14ac:dyDescent="0.25">
      <c r="A14339" t="s">
        <v>303</v>
      </c>
      <c r="B14339" t="s">
        <v>2444</v>
      </c>
      <c r="C14339" t="s">
        <v>4735</v>
      </c>
      <c r="D14339">
        <v>0</v>
      </c>
    </row>
    <row r="14340" spans="1:4" x14ac:dyDescent="0.25">
      <c r="A14340" t="s">
        <v>303</v>
      </c>
      <c r="B14340" t="s">
        <v>2444</v>
      </c>
      <c r="C14340" t="s">
        <v>1081</v>
      </c>
      <c r="D14340" t="s">
        <v>3111</v>
      </c>
    </row>
    <row r="14341" spans="1:4" x14ac:dyDescent="0.25">
      <c r="A14341" t="s">
        <v>303</v>
      </c>
      <c r="B14341" t="s">
        <v>2445</v>
      </c>
      <c r="C14341" t="s">
        <v>4725</v>
      </c>
      <c r="D14341">
        <v>956</v>
      </c>
    </row>
    <row r="14342" spans="1:4" x14ac:dyDescent="0.25">
      <c r="A14342" t="s">
        <v>303</v>
      </c>
      <c r="B14342" t="s">
        <v>2445</v>
      </c>
      <c r="C14342" t="s">
        <v>1083</v>
      </c>
      <c r="D14342" t="b">
        <v>0</v>
      </c>
    </row>
    <row r="14343" spans="1:4" x14ac:dyDescent="0.25">
      <c r="A14343" t="s">
        <v>303</v>
      </c>
      <c r="B14343" t="s">
        <v>2445</v>
      </c>
      <c r="C14343" t="s">
        <v>4726</v>
      </c>
      <c r="D14343" t="b">
        <v>0</v>
      </c>
    </row>
    <row r="14344" spans="1:4" x14ac:dyDescent="0.25">
      <c r="A14344" t="s">
        <v>303</v>
      </c>
      <c r="B14344" t="s">
        <v>2445</v>
      </c>
      <c r="C14344" t="s">
        <v>4727</v>
      </c>
      <c r="D14344" t="b">
        <v>0</v>
      </c>
    </row>
    <row r="14345" spans="1:4" x14ac:dyDescent="0.25">
      <c r="A14345" t="s">
        <v>303</v>
      </c>
      <c r="B14345" t="s">
        <v>2445</v>
      </c>
      <c r="C14345" t="s">
        <v>4728</v>
      </c>
      <c r="D14345" t="b">
        <v>0</v>
      </c>
    </row>
    <row r="14346" spans="1:4" x14ac:dyDescent="0.25">
      <c r="A14346" t="s">
        <v>303</v>
      </c>
      <c r="B14346" t="s">
        <v>2445</v>
      </c>
      <c r="C14346" t="s">
        <v>2454</v>
      </c>
      <c r="D14346" t="b">
        <v>0</v>
      </c>
    </row>
    <row r="14347" spans="1:4" x14ac:dyDescent="0.25">
      <c r="A14347" t="s">
        <v>303</v>
      </c>
      <c r="B14347" t="s">
        <v>2445</v>
      </c>
      <c r="C14347" t="s">
        <v>4729</v>
      </c>
      <c r="D14347">
        <v>0</v>
      </c>
    </row>
    <row r="14348" spans="1:4" x14ac:dyDescent="0.25">
      <c r="A14348" t="s">
        <v>303</v>
      </c>
      <c r="B14348" t="s">
        <v>2445</v>
      </c>
      <c r="C14348" t="s">
        <v>4730</v>
      </c>
      <c r="D14348">
        <v>0</v>
      </c>
    </row>
    <row r="14349" spans="1:4" x14ac:dyDescent="0.25">
      <c r="A14349" t="s">
        <v>303</v>
      </c>
      <c r="B14349" t="s">
        <v>2445</v>
      </c>
      <c r="C14349" t="s">
        <v>4731</v>
      </c>
      <c r="D14349">
        <v>0</v>
      </c>
    </row>
    <row r="14350" spans="1:4" x14ac:dyDescent="0.25">
      <c r="A14350" t="s">
        <v>303</v>
      </c>
      <c r="B14350" t="s">
        <v>2445</v>
      </c>
      <c r="C14350" t="s">
        <v>1046</v>
      </c>
      <c r="D14350">
        <v>0</v>
      </c>
    </row>
    <row r="14351" spans="1:4" x14ac:dyDescent="0.25">
      <c r="A14351" t="s">
        <v>303</v>
      </c>
      <c r="B14351" t="s">
        <v>2445</v>
      </c>
      <c r="C14351" t="s">
        <v>9</v>
      </c>
      <c r="D14351">
        <v>0</v>
      </c>
    </row>
    <row r="14352" spans="1:4" x14ac:dyDescent="0.25">
      <c r="A14352" t="s">
        <v>303</v>
      </c>
      <c r="B14352" t="s">
        <v>2445</v>
      </c>
      <c r="C14352" t="s">
        <v>4733</v>
      </c>
      <c r="D14352">
        <v>0</v>
      </c>
    </row>
    <row r="14353" spans="1:4" x14ac:dyDescent="0.25">
      <c r="A14353" t="s">
        <v>303</v>
      </c>
      <c r="B14353" t="s">
        <v>2445</v>
      </c>
      <c r="C14353" t="s">
        <v>4734</v>
      </c>
      <c r="D14353">
        <v>0</v>
      </c>
    </row>
    <row r="14354" spans="1:4" x14ac:dyDescent="0.25">
      <c r="A14354" t="s">
        <v>303</v>
      </c>
      <c r="B14354" t="s">
        <v>2445</v>
      </c>
      <c r="C14354" t="s">
        <v>4735</v>
      </c>
      <c r="D14354">
        <v>0</v>
      </c>
    </row>
    <row r="14355" spans="1:4" x14ac:dyDescent="0.25">
      <c r="A14355" t="s">
        <v>303</v>
      </c>
      <c r="B14355" t="s">
        <v>2445</v>
      </c>
      <c r="C14355" t="s">
        <v>1081</v>
      </c>
      <c r="D14355" t="s">
        <v>3111</v>
      </c>
    </row>
    <row r="14356" spans="1:4" x14ac:dyDescent="0.25">
      <c r="A14356" t="s">
        <v>303</v>
      </c>
      <c r="B14356" t="s">
        <v>2446</v>
      </c>
      <c r="C14356" t="s">
        <v>4725</v>
      </c>
      <c r="D14356">
        <v>957</v>
      </c>
    </row>
    <row r="14357" spans="1:4" x14ac:dyDescent="0.25">
      <c r="A14357" t="s">
        <v>303</v>
      </c>
      <c r="B14357" t="s">
        <v>2446</v>
      </c>
      <c r="C14357" t="s">
        <v>1083</v>
      </c>
      <c r="D14357" t="b">
        <v>0</v>
      </c>
    </row>
    <row r="14358" spans="1:4" x14ac:dyDescent="0.25">
      <c r="A14358" t="s">
        <v>303</v>
      </c>
      <c r="B14358" t="s">
        <v>2446</v>
      </c>
      <c r="C14358" t="s">
        <v>4726</v>
      </c>
      <c r="D14358" t="b">
        <v>0</v>
      </c>
    </row>
    <row r="14359" spans="1:4" x14ac:dyDescent="0.25">
      <c r="A14359" t="s">
        <v>303</v>
      </c>
      <c r="B14359" t="s">
        <v>2446</v>
      </c>
      <c r="C14359" t="s">
        <v>4727</v>
      </c>
      <c r="D14359" t="b">
        <v>0</v>
      </c>
    </row>
    <row r="14360" spans="1:4" x14ac:dyDescent="0.25">
      <c r="A14360" t="s">
        <v>303</v>
      </c>
      <c r="B14360" t="s">
        <v>2446</v>
      </c>
      <c r="C14360" t="s">
        <v>4728</v>
      </c>
      <c r="D14360" t="b">
        <v>0</v>
      </c>
    </row>
    <row r="14361" spans="1:4" x14ac:dyDescent="0.25">
      <c r="A14361" t="s">
        <v>303</v>
      </c>
      <c r="B14361" t="s">
        <v>2446</v>
      </c>
      <c r="C14361" t="s">
        <v>2454</v>
      </c>
      <c r="D14361" t="b">
        <v>0</v>
      </c>
    </row>
    <row r="14362" spans="1:4" x14ac:dyDescent="0.25">
      <c r="A14362" t="s">
        <v>303</v>
      </c>
      <c r="B14362" t="s">
        <v>2446</v>
      </c>
      <c r="C14362" t="s">
        <v>4729</v>
      </c>
      <c r="D14362">
        <v>0</v>
      </c>
    </row>
    <row r="14363" spans="1:4" x14ac:dyDescent="0.25">
      <c r="A14363" t="s">
        <v>303</v>
      </c>
      <c r="B14363" t="s">
        <v>2446</v>
      </c>
      <c r="C14363" t="s">
        <v>4730</v>
      </c>
      <c r="D14363">
        <v>0</v>
      </c>
    </row>
    <row r="14364" spans="1:4" x14ac:dyDescent="0.25">
      <c r="A14364" t="s">
        <v>303</v>
      </c>
      <c r="B14364" t="s">
        <v>2446</v>
      </c>
      <c r="C14364" t="s">
        <v>4731</v>
      </c>
      <c r="D14364">
        <v>0</v>
      </c>
    </row>
    <row r="14365" spans="1:4" x14ac:dyDescent="0.25">
      <c r="A14365" t="s">
        <v>303</v>
      </c>
      <c r="B14365" t="s">
        <v>2446</v>
      </c>
      <c r="C14365" t="s">
        <v>1046</v>
      </c>
      <c r="D14365">
        <v>0</v>
      </c>
    </row>
    <row r="14366" spans="1:4" x14ac:dyDescent="0.25">
      <c r="A14366" t="s">
        <v>303</v>
      </c>
      <c r="B14366" t="s">
        <v>2446</v>
      </c>
      <c r="C14366" t="s">
        <v>9</v>
      </c>
      <c r="D14366">
        <v>0</v>
      </c>
    </row>
    <row r="14367" spans="1:4" x14ac:dyDescent="0.25">
      <c r="A14367" t="s">
        <v>303</v>
      </c>
      <c r="B14367" t="s">
        <v>2446</v>
      </c>
      <c r="C14367" t="s">
        <v>4733</v>
      </c>
      <c r="D14367">
        <v>0</v>
      </c>
    </row>
    <row r="14368" spans="1:4" x14ac:dyDescent="0.25">
      <c r="A14368" t="s">
        <v>303</v>
      </c>
      <c r="B14368" t="s">
        <v>2446</v>
      </c>
      <c r="C14368" t="s">
        <v>4734</v>
      </c>
      <c r="D14368">
        <v>0</v>
      </c>
    </row>
    <row r="14369" spans="1:4" x14ac:dyDescent="0.25">
      <c r="A14369" t="s">
        <v>303</v>
      </c>
      <c r="B14369" t="s">
        <v>2446</v>
      </c>
      <c r="C14369" t="s">
        <v>4735</v>
      </c>
      <c r="D14369">
        <v>0</v>
      </c>
    </row>
    <row r="14370" spans="1:4" x14ac:dyDescent="0.25">
      <c r="A14370" t="s">
        <v>303</v>
      </c>
      <c r="B14370" t="s">
        <v>2446</v>
      </c>
      <c r="C14370" t="s">
        <v>1081</v>
      </c>
      <c r="D14370" t="s">
        <v>3111</v>
      </c>
    </row>
    <row r="14371" spans="1:4" x14ac:dyDescent="0.25">
      <c r="A14371" t="s">
        <v>303</v>
      </c>
      <c r="B14371" t="s">
        <v>2447</v>
      </c>
      <c r="C14371" t="s">
        <v>4725</v>
      </c>
      <c r="D14371">
        <v>958</v>
      </c>
    </row>
    <row r="14372" spans="1:4" x14ac:dyDescent="0.25">
      <c r="A14372" t="s">
        <v>303</v>
      </c>
      <c r="B14372" t="s">
        <v>2447</v>
      </c>
      <c r="C14372" t="s">
        <v>1083</v>
      </c>
      <c r="D14372" t="b">
        <v>0</v>
      </c>
    </row>
    <row r="14373" spans="1:4" x14ac:dyDescent="0.25">
      <c r="A14373" t="s">
        <v>303</v>
      </c>
      <c r="B14373" t="s">
        <v>2447</v>
      </c>
      <c r="C14373" t="s">
        <v>4726</v>
      </c>
      <c r="D14373" t="b">
        <v>0</v>
      </c>
    </row>
    <row r="14374" spans="1:4" x14ac:dyDescent="0.25">
      <c r="A14374" t="s">
        <v>303</v>
      </c>
      <c r="B14374" t="s">
        <v>2447</v>
      </c>
      <c r="C14374" t="s">
        <v>4727</v>
      </c>
      <c r="D14374" t="b">
        <v>0</v>
      </c>
    </row>
    <row r="14375" spans="1:4" x14ac:dyDescent="0.25">
      <c r="A14375" t="s">
        <v>303</v>
      </c>
      <c r="B14375" t="s">
        <v>2447</v>
      </c>
      <c r="C14375" t="s">
        <v>4728</v>
      </c>
      <c r="D14375" t="b">
        <v>0</v>
      </c>
    </row>
    <row r="14376" spans="1:4" x14ac:dyDescent="0.25">
      <c r="A14376" t="s">
        <v>303</v>
      </c>
      <c r="B14376" t="s">
        <v>2447</v>
      </c>
      <c r="C14376" t="s">
        <v>2454</v>
      </c>
      <c r="D14376" t="b">
        <v>0</v>
      </c>
    </row>
    <row r="14377" spans="1:4" x14ac:dyDescent="0.25">
      <c r="A14377" t="s">
        <v>303</v>
      </c>
      <c r="B14377" t="s">
        <v>2447</v>
      </c>
      <c r="C14377" t="s">
        <v>4729</v>
      </c>
      <c r="D14377">
        <v>0</v>
      </c>
    </row>
    <row r="14378" spans="1:4" x14ac:dyDescent="0.25">
      <c r="A14378" t="s">
        <v>303</v>
      </c>
      <c r="B14378" t="s">
        <v>2447</v>
      </c>
      <c r="C14378" t="s">
        <v>4730</v>
      </c>
      <c r="D14378">
        <v>0</v>
      </c>
    </row>
    <row r="14379" spans="1:4" x14ac:dyDescent="0.25">
      <c r="A14379" t="s">
        <v>303</v>
      </c>
      <c r="B14379" t="s">
        <v>2447</v>
      </c>
      <c r="C14379" t="s">
        <v>4731</v>
      </c>
      <c r="D14379">
        <v>0</v>
      </c>
    </row>
    <row r="14380" spans="1:4" x14ac:dyDescent="0.25">
      <c r="A14380" t="s">
        <v>303</v>
      </c>
      <c r="B14380" t="s">
        <v>2447</v>
      </c>
      <c r="C14380" t="s">
        <v>1046</v>
      </c>
      <c r="D14380">
        <v>0</v>
      </c>
    </row>
    <row r="14381" spans="1:4" x14ac:dyDescent="0.25">
      <c r="A14381" t="s">
        <v>303</v>
      </c>
      <c r="B14381" t="s">
        <v>2447</v>
      </c>
      <c r="C14381" t="s">
        <v>9</v>
      </c>
      <c r="D14381">
        <v>0</v>
      </c>
    </row>
    <row r="14382" spans="1:4" x14ac:dyDescent="0.25">
      <c r="A14382" t="s">
        <v>303</v>
      </c>
      <c r="B14382" t="s">
        <v>2447</v>
      </c>
      <c r="C14382" t="s">
        <v>4733</v>
      </c>
      <c r="D14382">
        <v>0</v>
      </c>
    </row>
    <row r="14383" spans="1:4" x14ac:dyDescent="0.25">
      <c r="A14383" t="s">
        <v>303</v>
      </c>
      <c r="B14383" t="s">
        <v>2447</v>
      </c>
      <c r="C14383" t="s">
        <v>4734</v>
      </c>
      <c r="D14383">
        <v>0</v>
      </c>
    </row>
    <row r="14384" spans="1:4" x14ac:dyDescent="0.25">
      <c r="A14384" t="s">
        <v>303</v>
      </c>
      <c r="B14384" t="s">
        <v>2447</v>
      </c>
      <c r="C14384" t="s">
        <v>4735</v>
      </c>
      <c r="D14384">
        <v>0</v>
      </c>
    </row>
    <row r="14385" spans="1:4" x14ac:dyDescent="0.25">
      <c r="A14385" t="s">
        <v>303</v>
      </c>
      <c r="B14385" t="s">
        <v>2447</v>
      </c>
      <c r="C14385" t="s">
        <v>1081</v>
      </c>
      <c r="D14385" t="s">
        <v>3111</v>
      </c>
    </row>
    <row r="14386" spans="1:4" x14ac:dyDescent="0.25">
      <c r="A14386" t="s">
        <v>303</v>
      </c>
      <c r="B14386" t="s">
        <v>2448</v>
      </c>
      <c r="C14386" t="s">
        <v>4725</v>
      </c>
      <c r="D14386">
        <v>959</v>
      </c>
    </row>
    <row r="14387" spans="1:4" x14ac:dyDescent="0.25">
      <c r="A14387" t="s">
        <v>303</v>
      </c>
      <c r="B14387" t="s">
        <v>2448</v>
      </c>
      <c r="C14387" t="s">
        <v>1083</v>
      </c>
      <c r="D14387" t="b">
        <v>0</v>
      </c>
    </row>
    <row r="14388" spans="1:4" x14ac:dyDescent="0.25">
      <c r="A14388" t="s">
        <v>303</v>
      </c>
      <c r="B14388" t="s">
        <v>2448</v>
      </c>
      <c r="C14388" t="s">
        <v>4726</v>
      </c>
      <c r="D14388" t="b">
        <v>0</v>
      </c>
    </row>
    <row r="14389" spans="1:4" x14ac:dyDescent="0.25">
      <c r="A14389" t="s">
        <v>303</v>
      </c>
      <c r="B14389" t="s">
        <v>2448</v>
      </c>
      <c r="C14389" t="s">
        <v>4727</v>
      </c>
      <c r="D14389" t="b">
        <v>0</v>
      </c>
    </row>
    <row r="14390" spans="1:4" x14ac:dyDescent="0.25">
      <c r="A14390" t="s">
        <v>303</v>
      </c>
      <c r="B14390" t="s">
        <v>2448</v>
      </c>
      <c r="C14390" t="s">
        <v>4728</v>
      </c>
      <c r="D14390" t="b">
        <v>0</v>
      </c>
    </row>
    <row r="14391" spans="1:4" x14ac:dyDescent="0.25">
      <c r="A14391" t="s">
        <v>303</v>
      </c>
      <c r="B14391" t="s">
        <v>2448</v>
      </c>
      <c r="C14391" t="s">
        <v>2454</v>
      </c>
      <c r="D14391" t="b">
        <v>0</v>
      </c>
    </row>
    <row r="14392" spans="1:4" x14ac:dyDescent="0.25">
      <c r="A14392" t="s">
        <v>303</v>
      </c>
      <c r="B14392" t="s">
        <v>2448</v>
      </c>
      <c r="C14392" t="s">
        <v>4729</v>
      </c>
      <c r="D14392">
        <v>0</v>
      </c>
    </row>
    <row r="14393" spans="1:4" x14ac:dyDescent="0.25">
      <c r="A14393" t="s">
        <v>303</v>
      </c>
      <c r="B14393" t="s">
        <v>2448</v>
      </c>
      <c r="C14393" t="s">
        <v>4730</v>
      </c>
      <c r="D14393">
        <v>0</v>
      </c>
    </row>
    <row r="14394" spans="1:4" x14ac:dyDescent="0.25">
      <c r="A14394" t="s">
        <v>303</v>
      </c>
      <c r="B14394" t="s">
        <v>2448</v>
      </c>
      <c r="C14394" t="s">
        <v>4731</v>
      </c>
      <c r="D14394">
        <v>0</v>
      </c>
    </row>
    <row r="14395" spans="1:4" x14ac:dyDescent="0.25">
      <c r="A14395" t="s">
        <v>303</v>
      </c>
      <c r="B14395" t="s">
        <v>2448</v>
      </c>
      <c r="C14395" t="s">
        <v>1046</v>
      </c>
      <c r="D14395">
        <v>0</v>
      </c>
    </row>
    <row r="14396" spans="1:4" x14ac:dyDescent="0.25">
      <c r="A14396" t="s">
        <v>303</v>
      </c>
      <c r="B14396" t="s">
        <v>2448</v>
      </c>
      <c r="C14396" t="s">
        <v>9</v>
      </c>
      <c r="D14396">
        <v>0</v>
      </c>
    </row>
    <row r="14397" spans="1:4" x14ac:dyDescent="0.25">
      <c r="A14397" t="s">
        <v>303</v>
      </c>
      <c r="B14397" t="s">
        <v>2448</v>
      </c>
      <c r="C14397" t="s">
        <v>4733</v>
      </c>
      <c r="D14397">
        <v>0</v>
      </c>
    </row>
    <row r="14398" spans="1:4" x14ac:dyDescent="0.25">
      <c r="A14398" t="s">
        <v>303</v>
      </c>
      <c r="B14398" t="s">
        <v>2448</v>
      </c>
      <c r="C14398" t="s">
        <v>4734</v>
      </c>
      <c r="D14398">
        <v>0</v>
      </c>
    </row>
    <row r="14399" spans="1:4" x14ac:dyDescent="0.25">
      <c r="A14399" t="s">
        <v>303</v>
      </c>
      <c r="B14399" t="s">
        <v>2448</v>
      </c>
      <c r="C14399" t="s">
        <v>4735</v>
      </c>
      <c r="D14399">
        <v>0</v>
      </c>
    </row>
    <row r="14400" spans="1:4" x14ac:dyDescent="0.25">
      <c r="A14400" t="s">
        <v>303</v>
      </c>
      <c r="B14400" t="s">
        <v>2448</v>
      </c>
      <c r="C14400" t="s">
        <v>1081</v>
      </c>
      <c r="D14400" t="s">
        <v>3111</v>
      </c>
    </row>
    <row r="14401" spans="1:4" x14ac:dyDescent="0.25">
      <c r="A14401" t="s">
        <v>304</v>
      </c>
      <c r="B14401" t="s">
        <v>2417</v>
      </c>
      <c r="C14401" t="s">
        <v>4725</v>
      </c>
      <c r="D14401">
        <v>960</v>
      </c>
    </row>
    <row r="14402" spans="1:4" x14ac:dyDescent="0.25">
      <c r="A14402" t="s">
        <v>304</v>
      </c>
      <c r="B14402" t="s">
        <v>2417</v>
      </c>
      <c r="C14402" t="s">
        <v>1083</v>
      </c>
      <c r="D14402" t="b">
        <v>0</v>
      </c>
    </row>
    <row r="14403" spans="1:4" x14ac:dyDescent="0.25">
      <c r="A14403" t="s">
        <v>304</v>
      </c>
      <c r="B14403" t="s">
        <v>2417</v>
      </c>
      <c r="C14403" t="s">
        <v>4726</v>
      </c>
      <c r="D14403" t="b">
        <v>0</v>
      </c>
    </row>
    <row r="14404" spans="1:4" x14ac:dyDescent="0.25">
      <c r="A14404" t="s">
        <v>304</v>
      </c>
      <c r="B14404" t="s">
        <v>2417</v>
      </c>
      <c r="C14404" t="s">
        <v>4727</v>
      </c>
      <c r="D14404" t="b">
        <v>0</v>
      </c>
    </row>
    <row r="14405" spans="1:4" x14ac:dyDescent="0.25">
      <c r="A14405" t="s">
        <v>304</v>
      </c>
      <c r="B14405" t="s">
        <v>2417</v>
      </c>
      <c r="C14405" t="s">
        <v>4728</v>
      </c>
      <c r="D14405" t="b">
        <v>0</v>
      </c>
    </row>
    <row r="14406" spans="1:4" x14ac:dyDescent="0.25">
      <c r="A14406" t="s">
        <v>304</v>
      </c>
      <c r="B14406" t="s">
        <v>2417</v>
      </c>
      <c r="C14406" t="s">
        <v>2454</v>
      </c>
      <c r="D14406" t="b">
        <v>0</v>
      </c>
    </row>
    <row r="14407" spans="1:4" x14ac:dyDescent="0.25">
      <c r="A14407" t="s">
        <v>304</v>
      </c>
      <c r="B14407" t="s">
        <v>2417</v>
      </c>
      <c r="C14407" t="s">
        <v>4729</v>
      </c>
      <c r="D14407">
        <v>0</v>
      </c>
    </row>
    <row r="14408" spans="1:4" x14ac:dyDescent="0.25">
      <c r="A14408" t="s">
        <v>304</v>
      </c>
      <c r="B14408" t="s">
        <v>2417</v>
      </c>
      <c r="C14408" t="s">
        <v>4730</v>
      </c>
      <c r="D14408">
        <v>0</v>
      </c>
    </row>
    <row r="14409" spans="1:4" x14ac:dyDescent="0.25">
      <c r="A14409" t="s">
        <v>304</v>
      </c>
      <c r="B14409" t="s">
        <v>2417</v>
      </c>
      <c r="C14409" t="s">
        <v>4731</v>
      </c>
      <c r="D14409">
        <v>0</v>
      </c>
    </row>
    <row r="14410" spans="1:4" x14ac:dyDescent="0.25">
      <c r="A14410" t="s">
        <v>304</v>
      </c>
      <c r="B14410" t="s">
        <v>2417</v>
      </c>
      <c r="C14410" t="s">
        <v>1046</v>
      </c>
      <c r="D14410">
        <v>0</v>
      </c>
    </row>
    <row r="14411" spans="1:4" x14ac:dyDescent="0.25">
      <c r="A14411" t="s">
        <v>304</v>
      </c>
      <c r="B14411" t="s">
        <v>2417</v>
      </c>
      <c r="C14411" t="s">
        <v>9</v>
      </c>
      <c r="D14411">
        <v>0</v>
      </c>
    </row>
    <row r="14412" spans="1:4" x14ac:dyDescent="0.25">
      <c r="A14412" t="s">
        <v>304</v>
      </c>
      <c r="B14412" t="s">
        <v>2417</v>
      </c>
      <c r="C14412" t="s">
        <v>4733</v>
      </c>
      <c r="D14412">
        <v>0</v>
      </c>
    </row>
    <row r="14413" spans="1:4" x14ac:dyDescent="0.25">
      <c r="A14413" t="s">
        <v>304</v>
      </c>
      <c r="B14413" t="s">
        <v>2417</v>
      </c>
      <c r="C14413" t="s">
        <v>4734</v>
      </c>
      <c r="D14413">
        <v>0</v>
      </c>
    </row>
    <row r="14414" spans="1:4" x14ac:dyDescent="0.25">
      <c r="A14414" t="s">
        <v>304</v>
      </c>
      <c r="B14414" t="s">
        <v>2417</v>
      </c>
      <c r="C14414" t="s">
        <v>4735</v>
      </c>
      <c r="D14414">
        <v>0</v>
      </c>
    </row>
    <row r="14415" spans="1:4" x14ac:dyDescent="0.25">
      <c r="A14415" t="s">
        <v>304</v>
      </c>
      <c r="B14415" t="s">
        <v>2417</v>
      </c>
      <c r="C14415" t="s">
        <v>1081</v>
      </c>
      <c r="D14415" t="s">
        <v>3111</v>
      </c>
    </row>
    <row r="14416" spans="1:4" x14ac:dyDescent="0.25">
      <c r="A14416" t="s">
        <v>304</v>
      </c>
      <c r="B14416" t="s">
        <v>2418</v>
      </c>
      <c r="C14416" t="s">
        <v>4725</v>
      </c>
      <c r="D14416">
        <v>961</v>
      </c>
    </row>
    <row r="14417" spans="1:4" x14ac:dyDescent="0.25">
      <c r="A14417" t="s">
        <v>304</v>
      </c>
      <c r="B14417" t="s">
        <v>2418</v>
      </c>
      <c r="C14417" t="s">
        <v>1083</v>
      </c>
      <c r="D14417" t="b">
        <v>0</v>
      </c>
    </row>
    <row r="14418" spans="1:4" x14ac:dyDescent="0.25">
      <c r="A14418" t="s">
        <v>304</v>
      </c>
      <c r="B14418" t="s">
        <v>2418</v>
      </c>
      <c r="C14418" t="s">
        <v>4726</v>
      </c>
      <c r="D14418" t="b">
        <v>0</v>
      </c>
    </row>
    <row r="14419" spans="1:4" x14ac:dyDescent="0.25">
      <c r="A14419" t="s">
        <v>304</v>
      </c>
      <c r="B14419" t="s">
        <v>2418</v>
      </c>
      <c r="C14419" t="s">
        <v>4727</v>
      </c>
      <c r="D14419" t="b">
        <v>0</v>
      </c>
    </row>
    <row r="14420" spans="1:4" x14ac:dyDescent="0.25">
      <c r="A14420" t="s">
        <v>304</v>
      </c>
      <c r="B14420" t="s">
        <v>2418</v>
      </c>
      <c r="C14420" t="s">
        <v>4728</v>
      </c>
      <c r="D14420" t="b">
        <v>0</v>
      </c>
    </row>
    <row r="14421" spans="1:4" x14ac:dyDescent="0.25">
      <c r="A14421" t="s">
        <v>304</v>
      </c>
      <c r="B14421" t="s">
        <v>2418</v>
      </c>
      <c r="C14421" t="s">
        <v>2454</v>
      </c>
      <c r="D14421" t="b">
        <v>0</v>
      </c>
    </row>
    <row r="14422" spans="1:4" x14ac:dyDescent="0.25">
      <c r="A14422" t="s">
        <v>304</v>
      </c>
      <c r="B14422" t="s">
        <v>2418</v>
      </c>
      <c r="C14422" t="s">
        <v>4729</v>
      </c>
      <c r="D14422">
        <v>0</v>
      </c>
    </row>
    <row r="14423" spans="1:4" x14ac:dyDescent="0.25">
      <c r="A14423" t="s">
        <v>304</v>
      </c>
      <c r="B14423" t="s">
        <v>2418</v>
      </c>
      <c r="C14423" t="s">
        <v>4730</v>
      </c>
      <c r="D14423">
        <v>0</v>
      </c>
    </row>
    <row r="14424" spans="1:4" x14ac:dyDescent="0.25">
      <c r="A14424" t="s">
        <v>304</v>
      </c>
      <c r="B14424" t="s">
        <v>2418</v>
      </c>
      <c r="C14424" t="s">
        <v>4731</v>
      </c>
      <c r="D14424">
        <v>0</v>
      </c>
    </row>
    <row r="14425" spans="1:4" x14ac:dyDescent="0.25">
      <c r="A14425" t="s">
        <v>304</v>
      </c>
      <c r="B14425" t="s">
        <v>2418</v>
      </c>
      <c r="C14425" t="s">
        <v>1046</v>
      </c>
      <c r="D14425">
        <v>0</v>
      </c>
    </row>
    <row r="14426" spans="1:4" x14ac:dyDescent="0.25">
      <c r="A14426" t="s">
        <v>304</v>
      </c>
      <c r="B14426" t="s">
        <v>2418</v>
      </c>
      <c r="C14426" t="s">
        <v>9</v>
      </c>
      <c r="D14426">
        <v>0</v>
      </c>
    </row>
    <row r="14427" spans="1:4" x14ac:dyDescent="0.25">
      <c r="A14427" t="s">
        <v>304</v>
      </c>
      <c r="B14427" t="s">
        <v>2418</v>
      </c>
      <c r="C14427" t="s">
        <v>4733</v>
      </c>
      <c r="D14427">
        <v>0</v>
      </c>
    </row>
    <row r="14428" spans="1:4" x14ac:dyDescent="0.25">
      <c r="A14428" t="s">
        <v>304</v>
      </c>
      <c r="B14428" t="s">
        <v>2418</v>
      </c>
      <c r="C14428" t="s">
        <v>4734</v>
      </c>
      <c r="D14428">
        <v>0</v>
      </c>
    </row>
    <row r="14429" spans="1:4" x14ac:dyDescent="0.25">
      <c r="A14429" t="s">
        <v>304</v>
      </c>
      <c r="B14429" t="s">
        <v>2418</v>
      </c>
      <c r="C14429" t="s">
        <v>4735</v>
      </c>
      <c r="D14429">
        <v>0</v>
      </c>
    </row>
    <row r="14430" spans="1:4" x14ac:dyDescent="0.25">
      <c r="A14430" t="s">
        <v>304</v>
      </c>
      <c r="B14430" t="s">
        <v>2418</v>
      </c>
      <c r="C14430" t="s">
        <v>1081</v>
      </c>
      <c r="D14430" t="s">
        <v>3111</v>
      </c>
    </row>
    <row r="14431" spans="1:4" x14ac:dyDescent="0.25">
      <c r="A14431" t="s">
        <v>304</v>
      </c>
      <c r="B14431" t="s">
        <v>2419</v>
      </c>
      <c r="C14431" t="s">
        <v>4725</v>
      </c>
      <c r="D14431">
        <v>962</v>
      </c>
    </row>
    <row r="14432" spans="1:4" x14ac:dyDescent="0.25">
      <c r="A14432" t="s">
        <v>304</v>
      </c>
      <c r="B14432" t="s">
        <v>2419</v>
      </c>
      <c r="C14432" t="s">
        <v>1083</v>
      </c>
      <c r="D14432" t="b">
        <v>0</v>
      </c>
    </row>
    <row r="14433" spans="1:4" x14ac:dyDescent="0.25">
      <c r="A14433" t="s">
        <v>304</v>
      </c>
      <c r="B14433" t="s">
        <v>2419</v>
      </c>
      <c r="C14433" t="s">
        <v>4726</v>
      </c>
      <c r="D14433" t="b">
        <v>0</v>
      </c>
    </row>
    <row r="14434" spans="1:4" x14ac:dyDescent="0.25">
      <c r="A14434" t="s">
        <v>304</v>
      </c>
      <c r="B14434" t="s">
        <v>2419</v>
      </c>
      <c r="C14434" t="s">
        <v>4727</v>
      </c>
      <c r="D14434" t="b">
        <v>0</v>
      </c>
    </row>
    <row r="14435" spans="1:4" x14ac:dyDescent="0.25">
      <c r="A14435" t="s">
        <v>304</v>
      </c>
      <c r="B14435" t="s">
        <v>2419</v>
      </c>
      <c r="C14435" t="s">
        <v>4728</v>
      </c>
      <c r="D14435" t="b">
        <v>0</v>
      </c>
    </row>
    <row r="14436" spans="1:4" x14ac:dyDescent="0.25">
      <c r="A14436" t="s">
        <v>304</v>
      </c>
      <c r="B14436" t="s">
        <v>2419</v>
      </c>
      <c r="C14436" t="s">
        <v>2454</v>
      </c>
      <c r="D14436" t="b">
        <v>0</v>
      </c>
    </row>
    <row r="14437" spans="1:4" x14ac:dyDescent="0.25">
      <c r="A14437" t="s">
        <v>304</v>
      </c>
      <c r="B14437" t="s">
        <v>2419</v>
      </c>
      <c r="C14437" t="s">
        <v>4729</v>
      </c>
      <c r="D14437">
        <v>0</v>
      </c>
    </row>
    <row r="14438" spans="1:4" x14ac:dyDescent="0.25">
      <c r="A14438" t="s">
        <v>304</v>
      </c>
      <c r="B14438" t="s">
        <v>2419</v>
      </c>
      <c r="C14438" t="s">
        <v>4730</v>
      </c>
      <c r="D14438">
        <v>0</v>
      </c>
    </row>
    <row r="14439" spans="1:4" x14ac:dyDescent="0.25">
      <c r="A14439" t="s">
        <v>304</v>
      </c>
      <c r="B14439" t="s">
        <v>2419</v>
      </c>
      <c r="C14439" t="s">
        <v>4731</v>
      </c>
      <c r="D14439">
        <v>0</v>
      </c>
    </row>
    <row r="14440" spans="1:4" x14ac:dyDescent="0.25">
      <c r="A14440" t="s">
        <v>304</v>
      </c>
      <c r="B14440" t="s">
        <v>2419</v>
      </c>
      <c r="C14440" t="s">
        <v>1046</v>
      </c>
      <c r="D14440">
        <v>0</v>
      </c>
    </row>
    <row r="14441" spans="1:4" x14ac:dyDescent="0.25">
      <c r="A14441" t="s">
        <v>304</v>
      </c>
      <c r="B14441" t="s">
        <v>2419</v>
      </c>
      <c r="C14441" t="s">
        <v>9</v>
      </c>
      <c r="D14441">
        <v>0</v>
      </c>
    </row>
    <row r="14442" spans="1:4" x14ac:dyDescent="0.25">
      <c r="A14442" t="s">
        <v>304</v>
      </c>
      <c r="B14442" t="s">
        <v>2419</v>
      </c>
      <c r="C14442" t="s">
        <v>4733</v>
      </c>
      <c r="D14442">
        <v>0</v>
      </c>
    </row>
    <row r="14443" spans="1:4" x14ac:dyDescent="0.25">
      <c r="A14443" t="s">
        <v>304</v>
      </c>
      <c r="B14443" t="s">
        <v>2419</v>
      </c>
      <c r="C14443" t="s">
        <v>4734</v>
      </c>
      <c r="D14443">
        <v>0</v>
      </c>
    </row>
    <row r="14444" spans="1:4" x14ac:dyDescent="0.25">
      <c r="A14444" t="s">
        <v>304</v>
      </c>
      <c r="B14444" t="s">
        <v>2419</v>
      </c>
      <c r="C14444" t="s">
        <v>4735</v>
      </c>
      <c r="D14444">
        <v>0</v>
      </c>
    </row>
    <row r="14445" spans="1:4" x14ac:dyDescent="0.25">
      <c r="A14445" t="s">
        <v>304</v>
      </c>
      <c r="B14445" t="s">
        <v>2419</v>
      </c>
      <c r="C14445" t="s">
        <v>1081</v>
      </c>
      <c r="D14445" t="s">
        <v>3111</v>
      </c>
    </row>
    <row r="14446" spans="1:4" x14ac:dyDescent="0.25">
      <c r="A14446" t="s">
        <v>304</v>
      </c>
      <c r="B14446" t="s">
        <v>2420</v>
      </c>
      <c r="C14446" t="s">
        <v>4725</v>
      </c>
      <c r="D14446">
        <v>963</v>
      </c>
    </row>
    <row r="14447" spans="1:4" x14ac:dyDescent="0.25">
      <c r="A14447" t="s">
        <v>304</v>
      </c>
      <c r="B14447" t="s">
        <v>2420</v>
      </c>
      <c r="C14447" t="s">
        <v>1083</v>
      </c>
      <c r="D14447" t="b">
        <v>0</v>
      </c>
    </row>
    <row r="14448" spans="1:4" x14ac:dyDescent="0.25">
      <c r="A14448" t="s">
        <v>304</v>
      </c>
      <c r="B14448" t="s">
        <v>2420</v>
      </c>
      <c r="C14448" t="s">
        <v>4726</v>
      </c>
      <c r="D14448" t="b">
        <v>0</v>
      </c>
    </row>
    <row r="14449" spans="1:4" x14ac:dyDescent="0.25">
      <c r="A14449" t="s">
        <v>304</v>
      </c>
      <c r="B14449" t="s">
        <v>2420</v>
      </c>
      <c r="C14449" t="s">
        <v>4727</v>
      </c>
      <c r="D14449" t="b">
        <v>0</v>
      </c>
    </row>
    <row r="14450" spans="1:4" x14ac:dyDescent="0.25">
      <c r="A14450" t="s">
        <v>304</v>
      </c>
      <c r="B14450" t="s">
        <v>2420</v>
      </c>
      <c r="C14450" t="s">
        <v>4728</v>
      </c>
      <c r="D14450" t="b">
        <v>0</v>
      </c>
    </row>
    <row r="14451" spans="1:4" x14ac:dyDescent="0.25">
      <c r="A14451" t="s">
        <v>304</v>
      </c>
      <c r="B14451" t="s">
        <v>2420</v>
      </c>
      <c r="C14451" t="s">
        <v>2454</v>
      </c>
      <c r="D14451" t="b">
        <v>0</v>
      </c>
    </row>
    <row r="14452" spans="1:4" x14ac:dyDescent="0.25">
      <c r="A14452" t="s">
        <v>304</v>
      </c>
      <c r="B14452" t="s">
        <v>2420</v>
      </c>
      <c r="C14452" t="s">
        <v>4729</v>
      </c>
      <c r="D14452">
        <v>0</v>
      </c>
    </row>
    <row r="14453" spans="1:4" x14ac:dyDescent="0.25">
      <c r="A14453" t="s">
        <v>304</v>
      </c>
      <c r="B14453" t="s">
        <v>2420</v>
      </c>
      <c r="C14453" t="s">
        <v>4730</v>
      </c>
      <c r="D14453">
        <v>0</v>
      </c>
    </row>
    <row r="14454" spans="1:4" x14ac:dyDescent="0.25">
      <c r="A14454" t="s">
        <v>304</v>
      </c>
      <c r="B14454" t="s">
        <v>2420</v>
      </c>
      <c r="C14454" t="s">
        <v>4731</v>
      </c>
      <c r="D14454">
        <v>0</v>
      </c>
    </row>
    <row r="14455" spans="1:4" x14ac:dyDescent="0.25">
      <c r="A14455" t="s">
        <v>304</v>
      </c>
      <c r="B14455" t="s">
        <v>2420</v>
      </c>
      <c r="C14455" t="s">
        <v>1046</v>
      </c>
      <c r="D14455">
        <v>0</v>
      </c>
    </row>
    <row r="14456" spans="1:4" x14ac:dyDescent="0.25">
      <c r="A14456" t="s">
        <v>304</v>
      </c>
      <c r="B14456" t="s">
        <v>2420</v>
      </c>
      <c r="C14456" t="s">
        <v>9</v>
      </c>
      <c r="D14456">
        <v>0</v>
      </c>
    </row>
    <row r="14457" spans="1:4" x14ac:dyDescent="0.25">
      <c r="A14457" t="s">
        <v>304</v>
      </c>
      <c r="B14457" t="s">
        <v>2420</v>
      </c>
      <c r="C14457" t="s">
        <v>4733</v>
      </c>
      <c r="D14457">
        <v>0</v>
      </c>
    </row>
    <row r="14458" spans="1:4" x14ac:dyDescent="0.25">
      <c r="A14458" t="s">
        <v>304</v>
      </c>
      <c r="B14458" t="s">
        <v>2420</v>
      </c>
      <c r="C14458" t="s">
        <v>4734</v>
      </c>
      <c r="D14458">
        <v>0</v>
      </c>
    </row>
    <row r="14459" spans="1:4" x14ac:dyDescent="0.25">
      <c r="A14459" t="s">
        <v>304</v>
      </c>
      <c r="B14459" t="s">
        <v>2420</v>
      </c>
      <c r="C14459" t="s">
        <v>4735</v>
      </c>
      <c r="D14459">
        <v>0</v>
      </c>
    </row>
    <row r="14460" spans="1:4" x14ac:dyDescent="0.25">
      <c r="A14460" t="s">
        <v>304</v>
      </c>
      <c r="B14460" t="s">
        <v>2420</v>
      </c>
      <c r="C14460" t="s">
        <v>1081</v>
      </c>
      <c r="D14460" t="s">
        <v>3111</v>
      </c>
    </row>
    <row r="14461" spans="1:4" x14ac:dyDescent="0.25">
      <c r="A14461" t="s">
        <v>304</v>
      </c>
      <c r="B14461" t="s">
        <v>2421</v>
      </c>
      <c r="C14461" t="s">
        <v>4725</v>
      </c>
      <c r="D14461">
        <v>964</v>
      </c>
    </row>
    <row r="14462" spans="1:4" x14ac:dyDescent="0.25">
      <c r="A14462" t="s">
        <v>304</v>
      </c>
      <c r="B14462" t="s">
        <v>2421</v>
      </c>
      <c r="C14462" t="s">
        <v>1083</v>
      </c>
      <c r="D14462" t="b">
        <v>0</v>
      </c>
    </row>
    <row r="14463" spans="1:4" x14ac:dyDescent="0.25">
      <c r="A14463" t="s">
        <v>304</v>
      </c>
      <c r="B14463" t="s">
        <v>2421</v>
      </c>
      <c r="C14463" t="s">
        <v>4726</v>
      </c>
      <c r="D14463" t="b">
        <v>0</v>
      </c>
    </row>
    <row r="14464" spans="1:4" x14ac:dyDescent="0.25">
      <c r="A14464" t="s">
        <v>304</v>
      </c>
      <c r="B14464" t="s">
        <v>2421</v>
      </c>
      <c r="C14464" t="s">
        <v>4727</v>
      </c>
      <c r="D14464" t="b">
        <v>0</v>
      </c>
    </row>
    <row r="14465" spans="1:4" x14ac:dyDescent="0.25">
      <c r="A14465" t="s">
        <v>304</v>
      </c>
      <c r="B14465" t="s">
        <v>2421</v>
      </c>
      <c r="C14465" t="s">
        <v>4728</v>
      </c>
      <c r="D14465" t="b">
        <v>0</v>
      </c>
    </row>
    <row r="14466" spans="1:4" x14ac:dyDescent="0.25">
      <c r="A14466" t="s">
        <v>304</v>
      </c>
      <c r="B14466" t="s">
        <v>2421</v>
      </c>
      <c r="C14466" t="s">
        <v>2454</v>
      </c>
      <c r="D14466" t="b">
        <v>0</v>
      </c>
    </row>
    <row r="14467" spans="1:4" x14ac:dyDescent="0.25">
      <c r="A14467" t="s">
        <v>304</v>
      </c>
      <c r="B14467" t="s">
        <v>2421</v>
      </c>
      <c r="C14467" t="s">
        <v>4729</v>
      </c>
      <c r="D14467">
        <v>0</v>
      </c>
    </row>
    <row r="14468" spans="1:4" x14ac:dyDescent="0.25">
      <c r="A14468" t="s">
        <v>304</v>
      </c>
      <c r="B14468" t="s">
        <v>2421</v>
      </c>
      <c r="C14468" t="s">
        <v>4730</v>
      </c>
      <c r="D14468">
        <v>0</v>
      </c>
    </row>
    <row r="14469" spans="1:4" x14ac:dyDescent="0.25">
      <c r="A14469" t="s">
        <v>304</v>
      </c>
      <c r="B14469" t="s">
        <v>2421</v>
      </c>
      <c r="C14469" t="s">
        <v>4731</v>
      </c>
      <c r="D14469">
        <v>0</v>
      </c>
    </row>
    <row r="14470" spans="1:4" x14ac:dyDescent="0.25">
      <c r="A14470" t="s">
        <v>304</v>
      </c>
      <c r="B14470" t="s">
        <v>2421</v>
      </c>
      <c r="C14470" t="s">
        <v>1046</v>
      </c>
      <c r="D14470">
        <v>0</v>
      </c>
    </row>
    <row r="14471" spans="1:4" x14ac:dyDescent="0.25">
      <c r="A14471" t="s">
        <v>304</v>
      </c>
      <c r="B14471" t="s">
        <v>2421</v>
      </c>
      <c r="C14471" t="s">
        <v>9</v>
      </c>
      <c r="D14471">
        <v>0</v>
      </c>
    </row>
    <row r="14472" spans="1:4" x14ac:dyDescent="0.25">
      <c r="A14472" t="s">
        <v>304</v>
      </c>
      <c r="B14472" t="s">
        <v>2421</v>
      </c>
      <c r="C14472" t="s">
        <v>4733</v>
      </c>
      <c r="D14472">
        <v>0</v>
      </c>
    </row>
    <row r="14473" spans="1:4" x14ac:dyDescent="0.25">
      <c r="A14473" t="s">
        <v>304</v>
      </c>
      <c r="B14473" t="s">
        <v>2421</v>
      </c>
      <c r="C14473" t="s">
        <v>4734</v>
      </c>
      <c r="D14473">
        <v>0</v>
      </c>
    </row>
    <row r="14474" spans="1:4" x14ac:dyDescent="0.25">
      <c r="A14474" t="s">
        <v>304</v>
      </c>
      <c r="B14474" t="s">
        <v>2421</v>
      </c>
      <c r="C14474" t="s">
        <v>4735</v>
      </c>
      <c r="D14474">
        <v>0</v>
      </c>
    </row>
    <row r="14475" spans="1:4" x14ac:dyDescent="0.25">
      <c r="A14475" t="s">
        <v>304</v>
      </c>
      <c r="B14475" t="s">
        <v>2421</v>
      </c>
      <c r="C14475" t="s">
        <v>1081</v>
      </c>
      <c r="D14475" t="s">
        <v>3111</v>
      </c>
    </row>
    <row r="14476" spans="1:4" x14ac:dyDescent="0.25">
      <c r="A14476" t="s">
        <v>304</v>
      </c>
      <c r="B14476" t="s">
        <v>2422</v>
      </c>
      <c r="C14476" t="s">
        <v>4725</v>
      </c>
      <c r="D14476">
        <v>965</v>
      </c>
    </row>
    <row r="14477" spans="1:4" x14ac:dyDescent="0.25">
      <c r="A14477" t="s">
        <v>304</v>
      </c>
      <c r="B14477" t="s">
        <v>2422</v>
      </c>
      <c r="C14477" t="s">
        <v>1083</v>
      </c>
      <c r="D14477" t="b">
        <v>0</v>
      </c>
    </row>
    <row r="14478" spans="1:4" x14ac:dyDescent="0.25">
      <c r="A14478" t="s">
        <v>304</v>
      </c>
      <c r="B14478" t="s">
        <v>2422</v>
      </c>
      <c r="C14478" t="s">
        <v>4726</v>
      </c>
      <c r="D14478" t="b">
        <v>0</v>
      </c>
    </row>
    <row r="14479" spans="1:4" x14ac:dyDescent="0.25">
      <c r="A14479" t="s">
        <v>304</v>
      </c>
      <c r="B14479" t="s">
        <v>2422</v>
      </c>
      <c r="C14479" t="s">
        <v>4727</v>
      </c>
      <c r="D14479" t="b">
        <v>0</v>
      </c>
    </row>
    <row r="14480" spans="1:4" x14ac:dyDescent="0.25">
      <c r="A14480" t="s">
        <v>304</v>
      </c>
      <c r="B14480" t="s">
        <v>2422</v>
      </c>
      <c r="C14480" t="s">
        <v>4728</v>
      </c>
      <c r="D14480" t="b">
        <v>0</v>
      </c>
    </row>
    <row r="14481" spans="1:4" x14ac:dyDescent="0.25">
      <c r="A14481" t="s">
        <v>304</v>
      </c>
      <c r="B14481" t="s">
        <v>2422</v>
      </c>
      <c r="C14481" t="s">
        <v>2454</v>
      </c>
      <c r="D14481" t="b">
        <v>0</v>
      </c>
    </row>
    <row r="14482" spans="1:4" x14ac:dyDescent="0.25">
      <c r="A14482" t="s">
        <v>304</v>
      </c>
      <c r="B14482" t="s">
        <v>2422</v>
      </c>
      <c r="C14482" t="s">
        <v>4729</v>
      </c>
      <c r="D14482">
        <v>0</v>
      </c>
    </row>
    <row r="14483" spans="1:4" x14ac:dyDescent="0.25">
      <c r="A14483" t="s">
        <v>304</v>
      </c>
      <c r="B14483" t="s">
        <v>2422</v>
      </c>
      <c r="C14483" t="s">
        <v>4730</v>
      </c>
      <c r="D14483">
        <v>0</v>
      </c>
    </row>
    <row r="14484" spans="1:4" x14ac:dyDescent="0.25">
      <c r="A14484" t="s">
        <v>304</v>
      </c>
      <c r="B14484" t="s">
        <v>2422</v>
      </c>
      <c r="C14484" t="s">
        <v>4731</v>
      </c>
      <c r="D14484">
        <v>0</v>
      </c>
    </row>
    <row r="14485" spans="1:4" x14ac:dyDescent="0.25">
      <c r="A14485" t="s">
        <v>304</v>
      </c>
      <c r="B14485" t="s">
        <v>2422</v>
      </c>
      <c r="C14485" t="s">
        <v>1046</v>
      </c>
      <c r="D14485">
        <v>0</v>
      </c>
    </row>
    <row r="14486" spans="1:4" x14ac:dyDescent="0.25">
      <c r="A14486" t="s">
        <v>304</v>
      </c>
      <c r="B14486" t="s">
        <v>2422</v>
      </c>
      <c r="C14486" t="s">
        <v>9</v>
      </c>
      <c r="D14486">
        <v>0</v>
      </c>
    </row>
    <row r="14487" spans="1:4" x14ac:dyDescent="0.25">
      <c r="A14487" t="s">
        <v>304</v>
      </c>
      <c r="B14487" t="s">
        <v>2422</v>
      </c>
      <c r="C14487" t="s">
        <v>4733</v>
      </c>
      <c r="D14487">
        <v>0</v>
      </c>
    </row>
    <row r="14488" spans="1:4" x14ac:dyDescent="0.25">
      <c r="A14488" t="s">
        <v>304</v>
      </c>
      <c r="B14488" t="s">
        <v>2422</v>
      </c>
      <c r="C14488" t="s">
        <v>4734</v>
      </c>
      <c r="D14488">
        <v>0</v>
      </c>
    </row>
    <row r="14489" spans="1:4" x14ac:dyDescent="0.25">
      <c r="A14489" t="s">
        <v>304</v>
      </c>
      <c r="B14489" t="s">
        <v>2422</v>
      </c>
      <c r="C14489" t="s">
        <v>4735</v>
      </c>
      <c r="D14489">
        <v>0</v>
      </c>
    </row>
    <row r="14490" spans="1:4" x14ac:dyDescent="0.25">
      <c r="A14490" t="s">
        <v>304</v>
      </c>
      <c r="B14490" t="s">
        <v>2422</v>
      </c>
      <c r="C14490" t="s">
        <v>1081</v>
      </c>
      <c r="D14490" t="s">
        <v>3111</v>
      </c>
    </row>
    <row r="14491" spans="1:4" x14ac:dyDescent="0.25">
      <c r="A14491" t="s">
        <v>304</v>
      </c>
      <c r="B14491" t="s">
        <v>2423</v>
      </c>
      <c r="C14491" t="s">
        <v>4725</v>
      </c>
      <c r="D14491">
        <v>966</v>
      </c>
    </row>
    <row r="14492" spans="1:4" x14ac:dyDescent="0.25">
      <c r="A14492" t="s">
        <v>304</v>
      </c>
      <c r="B14492" t="s">
        <v>2423</v>
      </c>
      <c r="C14492" t="s">
        <v>1083</v>
      </c>
      <c r="D14492" t="b">
        <v>0</v>
      </c>
    </row>
    <row r="14493" spans="1:4" x14ac:dyDescent="0.25">
      <c r="A14493" t="s">
        <v>304</v>
      </c>
      <c r="B14493" t="s">
        <v>2423</v>
      </c>
      <c r="C14493" t="s">
        <v>4726</v>
      </c>
      <c r="D14493" t="b">
        <v>0</v>
      </c>
    </row>
    <row r="14494" spans="1:4" x14ac:dyDescent="0.25">
      <c r="A14494" t="s">
        <v>304</v>
      </c>
      <c r="B14494" t="s">
        <v>2423</v>
      </c>
      <c r="C14494" t="s">
        <v>4727</v>
      </c>
      <c r="D14494" t="b">
        <v>0</v>
      </c>
    </row>
    <row r="14495" spans="1:4" x14ac:dyDescent="0.25">
      <c r="A14495" t="s">
        <v>304</v>
      </c>
      <c r="B14495" t="s">
        <v>2423</v>
      </c>
      <c r="C14495" t="s">
        <v>4728</v>
      </c>
      <c r="D14495" t="b">
        <v>0</v>
      </c>
    </row>
    <row r="14496" spans="1:4" x14ac:dyDescent="0.25">
      <c r="A14496" t="s">
        <v>304</v>
      </c>
      <c r="B14496" t="s">
        <v>2423</v>
      </c>
      <c r="C14496" t="s">
        <v>2454</v>
      </c>
      <c r="D14496" t="b">
        <v>0</v>
      </c>
    </row>
    <row r="14497" spans="1:4" x14ac:dyDescent="0.25">
      <c r="A14497" t="s">
        <v>304</v>
      </c>
      <c r="B14497" t="s">
        <v>2423</v>
      </c>
      <c r="C14497" t="s">
        <v>4729</v>
      </c>
      <c r="D14497">
        <v>0</v>
      </c>
    </row>
    <row r="14498" spans="1:4" x14ac:dyDescent="0.25">
      <c r="A14498" t="s">
        <v>304</v>
      </c>
      <c r="B14498" t="s">
        <v>2423</v>
      </c>
      <c r="C14498" t="s">
        <v>4730</v>
      </c>
      <c r="D14498">
        <v>0</v>
      </c>
    </row>
    <row r="14499" spans="1:4" x14ac:dyDescent="0.25">
      <c r="A14499" t="s">
        <v>304</v>
      </c>
      <c r="B14499" t="s">
        <v>2423</v>
      </c>
      <c r="C14499" t="s">
        <v>4731</v>
      </c>
      <c r="D14499">
        <v>0</v>
      </c>
    </row>
    <row r="14500" spans="1:4" x14ac:dyDescent="0.25">
      <c r="A14500" t="s">
        <v>304</v>
      </c>
      <c r="B14500" t="s">
        <v>2423</v>
      </c>
      <c r="C14500" t="s">
        <v>1046</v>
      </c>
      <c r="D14500">
        <v>0</v>
      </c>
    </row>
    <row r="14501" spans="1:4" x14ac:dyDescent="0.25">
      <c r="A14501" t="s">
        <v>304</v>
      </c>
      <c r="B14501" t="s">
        <v>2423</v>
      </c>
      <c r="C14501" t="s">
        <v>9</v>
      </c>
      <c r="D14501">
        <v>0</v>
      </c>
    </row>
    <row r="14502" spans="1:4" x14ac:dyDescent="0.25">
      <c r="A14502" t="s">
        <v>304</v>
      </c>
      <c r="B14502" t="s">
        <v>2423</v>
      </c>
      <c r="C14502" t="s">
        <v>4733</v>
      </c>
      <c r="D14502">
        <v>0</v>
      </c>
    </row>
    <row r="14503" spans="1:4" x14ac:dyDescent="0.25">
      <c r="A14503" t="s">
        <v>304</v>
      </c>
      <c r="B14503" t="s">
        <v>2423</v>
      </c>
      <c r="C14503" t="s">
        <v>4734</v>
      </c>
      <c r="D14503">
        <v>0</v>
      </c>
    </row>
    <row r="14504" spans="1:4" x14ac:dyDescent="0.25">
      <c r="A14504" t="s">
        <v>304</v>
      </c>
      <c r="B14504" t="s">
        <v>2423</v>
      </c>
      <c r="C14504" t="s">
        <v>4735</v>
      </c>
      <c r="D14504">
        <v>0</v>
      </c>
    </row>
    <row r="14505" spans="1:4" x14ac:dyDescent="0.25">
      <c r="A14505" t="s">
        <v>304</v>
      </c>
      <c r="B14505" t="s">
        <v>2423</v>
      </c>
      <c r="C14505" t="s">
        <v>1081</v>
      </c>
      <c r="D14505" t="s">
        <v>3111</v>
      </c>
    </row>
    <row r="14506" spans="1:4" x14ac:dyDescent="0.25">
      <c r="A14506" t="s">
        <v>304</v>
      </c>
      <c r="B14506" t="s">
        <v>2424</v>
      </c>
      <c r="C14506" t="s">
        <v>4725</v>
      </c>
      <c r="D14506">
        <v>967</v>
      </c>
    </row>
    <row r="14507" spans="1:4" x14ac:dyDescent="0.25">
      <c r="A14507" t="s">
        <v>304</v>
      </c>
      <c r="B14507" t="s">
        <v>2424</v>
      </c>
      <c r="C14507" t="s">
        <v>1083</v>
      </c>
      <c r="D14507" t="b">
        <v>0</v>
      </c>
    </row>
    <row r="14508" spans="1:4" x14ac:dyDescent="0.25">
      <c r="A14508" t="s">
        <v>304</v>
      </c>
      <c r="B14508" t="s">
        <v>2424</v>
      </c>
      <c r="C14508" t="s">
        <v>4726</v>
      </c>
      <c r="D14508" t="b">
        <v>0</v>
      </c>
    </row>
    <row r="14509" spans="1:4" x14ac:dyDescent="0.25">
      <c r="A14509" t="s">
        <v>304</v>
      </c>
      <c r="B14509" t="s">
        <v>2424</v>
      </c>
      <c r="C14509" t="s">
        <v>4727</v>
      </c>
      <c r="D14509" t="b">
        <v>0</v>
      </c>
    </row>
    <row r="14510" spans="1:4" x14ac:dyDescent="0.25">
      <c r="A14510" t="s">
        <v>304</v>
      </c>
      <c r="B14510" t="s">
        <v>2424</v>
      </c>
      <c r="C14510" t="s">
        <v>4728</v>
      </c>
      <c r="D14510" t="b">
        <v>0</v>
      </c>
    </row>
    <row r="14511" spans="1:4" x14ac:dyDescent="0.25">
      <c r="A14511" t="s">
        <v>304</v>
      </c>
      <c r="B14511" t="s">
        <v>2424</v>
      </c>
      <c r="C14511" t="s">
        <v>2454</v>
      </c>
      <c r="D14511" t="b">
        <v>0</v>
      </c>
    </row>
    <row r="14512" spans="1:4" x14ac:dyDescent="0.25">
      <c r="A14512" t="s">
        <v>304</v>
      </c>
      <c r="B14512" t="s">
        <v>2424</v>
      </c>
      <c r="C14512" t="s">
        <v>4729</v>
      </c>
      <c r="D14512">
        <v>0</v>
      </c>
    </row>
    <row r="14513" spans="1:4" x14ac:dyDescent="0.25">
      <c r="A14513" t="s">
        <v>304</v>
      </c>
      <c r="B14513" t="s">
        <v>2424</v>
      </c>
      <c r="C14513" t="s">
        <v>4730</v>
      </c>
      <c r="D14513">
        <v>0</v>
      </c>
    </row>
    <row r="14514" spans="1:4" x14ac:dyDescent="0.25">
      <c r="A14514" t="s">
        <v>304</v>
      </c>
      <c r="B14514" t="s">
        <v>2424</v>
      </c>
      <c r="C14514" t="s">
        <v>4731</v>
      </c>
      <c r="D14514">
        <v>0</v>
      </c>
    </row>
    <row r="14515" spans="1:4" x14ac:dyDescent="0.25">
      <c r="A14515" t="s">
        <v>304</v>
      </c>
      <c r="B14515" t="s">
        <v>2424</v>
      </c>
      <c r="C14515" t="s">
        <v>1046</v>
      </c>
      <c r="D14515">
        <v>0</v>
      </c>
    </row>
    <row r="14516" spans="1:4" x14ac:dyDescent="0.25">
      <c r="A14516" t="s">
        <v>304</v>
      </c>
      <c r="B14516" t="s">
        <v>2424</v>
      </c>
      <c r="C14516" t="s">
        <v>9</v>
      </c>
      <c r="D14516">
        <v>0</v>
      </c>
    </row>
    <row r="14517" spans="1:4" x14ac:dyDescent="0.25">
      <c r="A14517" t="s">
        <v>304</v>
      </c>
      <c r="B14517" t="s">
        <v>2424</v>
      </c>
      <c r="C14517" t="s">
        <v>4733</v>
      </c>
      <c r="D14517">
        <v>0</v>
      </c>
    </row>
    <row r="14518" spans="1:4" x14ac:dyDescent="0.25">
      <c r="A14518" t="s">
        <v>304</v>
      </c>
      <c r="B14518" t="s">
        <v>2424</v>
      </c>
      <c r="C14518" t="s">
        <v>4734</v>
      </c>
      <c r="D14518">
        <v>0</v>
      </c>
    </row>
    <row r="14519" spans="1:4" x14ac:dyDescent="0.25">
      <c r="A14519" t="s">
        <v>304</v>
      </c>
      <c r="B14519" t="s">
        <v>2424</v>
      </c>
      <c r="C14519" t="s">
        <v>4735</v>
      </c>
      <c r="D14519">
        <v>0</v>
      </c>
    </row>
    <row r="14520" spans="1:4" x14ac:dyDescent="0.25">
      <c r="A14520" t="s">
        <v>304</v>
      </c>
      <c r="B14520" t="s">
        <v>2424</v>
      </c>
      <c r="C14520" t="s">
        <v>1081</v>
      </c>
      <c r="D14520" t="s">
        <v>3111</v>
      </c>
    </row>
    <row r="14521" spans="1:4" x14ac:dyDescent="0.25">
      <c r="A14521" t="s">
        <v>304</v>
      </c>
      <c r="B14521" t="s">
        <v>2425</v>
      </c>
      <c r="C14521" t="s">
        <v>4725</v>
      </c>
      <c r="D14521">
        <v>968</v>
      </c>
    </row>
    <row r="14522" spans="1:4" x14ac:dyDescent="0.25">
      <c r="A14522" t="s">
        <v>304</v>
      </c>
      <c r="B14522" t="s">
        <v>2425</v>
      </c>
      <c r="C14522" t="s">
        <v>1083</v>
      </c>
      <c r="D14522" t="b">
        <v>0</v>
      </c>
    </row>
    <row r="14523" spans="1:4" x14ac:dyDescent="0.25">
      <c r="A14523" t="s">
        <v>304</v>
      </c>
      <c r="B14523" t="s">
        <v>2425</v>
      </c>
      <c r="C14523" t="s">
        <v>4726</v>
      </c>
      <c r="D14523" t="b">
        <v>0</v>
      </c>
    </row>
    <row r="14524" spans="1:4" x14ac:dyDescent="0.25">
      <c r="A14524" t="s">
        <v>304</v>
      </c>
      <c r="B14524" t="s">
        <v>2425</v>
      </c>
      <c r="C14524" t="s">
        <v>4727</v>
      </c>
      <c r="D14524" t="b">
        <v>0</v>
      </c>
    </row>
    <row r="14525" spans="1:4" x14ac:dyDescent="0.25">
      <c r="A14525" t="s">
        <v>304</v>
      </c>
      <c r="B14525" t="s">
        <v>2425</v>
      </c>
      <c r="C14525" t="s">
        <v>4728</v>
      </c>
      <c r="D14525" t="b">
        <v>0</v>
      </c>
    </row>
    <row r="14526" spans="1:4" x14ac:dyDescent="0.25">
      <c r="A14526" t="s">
        <v>304</v>
      </c>
      <c r="B14526" t="s">
        <v>2425</v>
      </c>
      <c r="C14526" t="s">
        <v>2454</v>
      </c>
      <c r="D14526" t="b">
        <v>0</v>
      </c>
    </row>
    <row r="14527" spans="1:4" x14ac:dyDescent="0.25">
      <c r="A14527" t="s">
        <v>304</v>
      </c>
      <c r="B14527" t="s">
        <v>2425</v>
      </c>
      <c r="C14527" t="s">
        <v>4729</v>
      </c>
      <c r="D14527">
        <v>0</v>
      </c>
    </row>
    <row r="14528" spans="1:4" x14ac:dyDescent="0.25">
      <c r="A14528" t="s">
        <v>304</v>
      </c>
      <c r="B14528" t="s">
        <v>2425</v>
      </c>
      <c r="C14528" t="s">
        <v>4730</v>
      </c>
      <c r="D14528">
        <v>0</v>
      </c>
    </row>
    <row r="14529" spans="1:4" x14ac:dyDescent="0.25">
      <c r="A14529" t="s">
        <v>304</v>
      </c>
      <c r="B14529" t="s">
        <v>2425</v>
      </c>
      <c r="C14529" t="s">
        <v>4731</v>
      </c>
      <c r="D14529">
        <v>0</v>
      </c>
    </row>
    <row r="14530" spans="1:4" x14ac:dyDescent="0.25">
      <c r="A14530" t="s">
        <v>304</v>
      </c>
      <c r="B14530" t="s">
        <v>2425</v>
      </c>
      <c r="C14530" t="s">
        <v>1046</v>
      </c>
      <c r="D14530">
        <v>0</v>
      </c>
    </row>
    <row r="14531" spans="1:4" x14ac:dyDescent="0.25">
      <c r="A14531" t="s">
        <v>304</v>
      </c>
      <c r="B14531" t="s">
        <v>2425</v>
      </c>
      <c r="C14531" t="s">
        <v>9</v>
      </c>
      <c r="D14531">
        <v>0</v>
      </c>
    </row>
    <row r="14532" spans="1:4" x14ac:dyDescent="0.25">
      <c r="A14532" t="s">
        <v>304</v>
      </c>
      <c r="B14532" t="s">
        <v>2425</v>
      </c>
      <c r="C14532" t="s">
        <v>4733</v>
      </c>
      <c r="D14532">
        <v>0</v>
      </c>
    </row>
    <row r="14533" spans="1:4" x14ac:dyDescent="0.25">
      <c r="A14533" t="s">
        <v>304</v>
      </c>
      <c r="B14533" t="s">
        <v>2425</v>
      </c>
      <c r="C14533" t="s">
        <v>4734</v>
      </c>
      <c r="D14533">
        <v>0</v>
      </c>
    </row>
    <row r="14534" spans="1:4" x14ac:dyDescent="0.25">
      <c r="A14534" t="s">
        <v>304</v>
      </c>
      <c r="B14534" t="s">
        <v>2425</v>
      </c>
      <c r="C14534" t="s">
        <v>4735</v>
      </c>
      <c r="D14534">
        <v>0</v>
      </c>
    </row>
    <row r="14535" spans="1:4" x14ac:dyDescent="0.25">
      <c r="A14535" t="s">
        <v>304</v>
      </c>
      <c r="B14535" t="s">
        <v>2425</v>
      </c>
      <c r="C14535" t="s">
        <v>1081</v>
      </c>
      <c r="D14535" t="s">
        <v>3111</v>
      </c>
    </row>
    <row r="14536" spans="1:4" x14ac:dyDescent="0.25">
      <c r="A14536" t="s">
        <v>304</v>
      </c>
      <c r="B14536" t="s">
        <v>2426</v>
      </c>
      <c r="C14536" t="s">
        <v>4725</v>
      </c>
      <c r="D14536">
        <v>969</v>
      </c>
    </row>
    <row r="14537" spans="1:4" x14ac:dyDescent="0.25">
      <c r="A14537" t="s">
        <v>304</v>
      </c>
      <c r="B14537" t="s">
        <v>2426</v>
      </c>
      <c r="C14537" t="s">
        <v>1083</v>
      </c>
      <c r="D14537" t="b">
        <v>0</v>
      </c>
    </row>
    <row r="14538" spans="1:4" x14ac:dyDescent="0.25">
      <c r="A14538" t="s">
        <v>304</v>
      </c>
      <c r="B14538" t="s">
        <v>2426</v>
      </c>
      <c r="C14538" t="s">
        <v>4726</v>
      </c>
      <c r="D14538" t="b">
        <v>0</v>
      </c>
    </row>
    <row r="14539" spans="1:4" x14ac:dyDescent="0.25">
      <c r="A14539" t="s">
        <v>304</v>
      </c>
      <c r="B14539" t="s">
        <v>2426</v>
      </c>
      <c r="C14539" t="s">
        <v>4727</v>
      </c>
      <c r="D14539" t="b">
        <v>0</v>
      </c>
    </row>
    <row r="14540" spans="1:4" x14ac:dyDescent="0.25">
      <c r="A14540" t="s">
        <v>304</v>
      </c>
      <c r="B14540" t="s">
        <v>2426</v>
      </c>
      <c r="C14540" t="s">
        <v>4728</v>
      </c>
      <c r="D14540" t="b">
        <v>0</v>
      </c>
    </row>
    <row r="14541" spans="1:4" x14ac:dyDescent="0.25">
      <c r="A14541" t="s">
        <v>304</v>
      </c>
      <c r="B14541" t="s">
        <v>2426</v>
      </c>
      <c r="C14541" t="s">
        <v>2454</v>
      </c>
      <c r="D14541" t="b">
        <v>0</v>
      </c>
    </row>
    <row r="14542" spans="1:4" x14ac:dyDescent="0.25">
      <c r="A14542" t="s">
        <v>304</v>
      </c>
      <c r="B14542" t="s">
        <v>2426</v>
      </c>
      <c r="C14542" t="s">
        <v>4729</v>
      </c>
      <c r="D14542">
        <v>0</v>
      </c>
    </row>
    <row r="14543" spans="1:4" x14ac:dyDescent="0.25">
      <c r="A14543" t="s">
        <v>304</v>
      </c>
      <c r="B14543" t="s">
        <v>2426</v>
      </c>
      <c r="C14543" t="s">
        <v>4730</v>
      </c>
      <c r="D14543">
        <v>0</v>
      </c>
    </row>
    <row r="14544" spans="1:4" x14ac:dyDescent="0.25">
      <c r="A14544" t="s">
        <v>304</v>
      </c>
      <c r="B14544" t="s">
        <v>2426</v>
      </c>
      <c r="C14544" t="s">
        <v>4731</v>
      </c>
      <c r="D14544">
        <v>0</v>
      </c>
    </row>
    <row r="14545" spans="1:4" x14ac:dyDescent="0.25">
      <c r="A14545" t="s">
        <v>304</v>
      </c>
      <c r="B14545" t="s">
        <v>2426</v>
      </c>
      <c r="C14545" t="s">
        <v>1046</v>
      </c>
      <c r="D14545">
        <v>0</v>
      </c>
    </row>
    <row r="14546" spans="1:4" x14ac:dyDescent="0.25">
      <c r="A14546" t="s">
        <v>304</v>
      </c>
      <c r="B14546" t="s">
        <v>2426</v>
      </c>
      <c r="C14546" t="s">
        <v>9</v>
      </c>
      <c r="D14546">
        <v>0</v>
      </c>
    </row>
    <row r="14547" spans="1:4" x14ac:dyDescent="0.25">
      <c r="A14547" t="s">
        <v>304</v>
      </c>
      <c r="B14547" t="s">
        <v>2426</v>
      </c>
      <c r="C14547" t="s">
        <v>4733</v>
      </c>
      <c r="D14547">
        <v>0</v>
      </c>
    </row>
    <row r="14548" spans="1:4" x14ac:dyDescent="0.25">
      <c r="A14548" t="s">
        <v>304</v>
      </c>
      <c r="B14548" t="s">
        <v>2426</v>
      </c>
      <c r="C14548" t="s">
        <v>4734</v>
      </c>
      <c r="D14548">
        <v>0</v>
      </c>
    </row>
    <row r="14549" spans="1:4" x14ac:dyDescent="0.25">
      <c r="A14549" t="s">
        <v>304</v>
      </c>
      <c r="B14549" t="s">
        <v>2426</v>
      </c>
      <c r="C14549" t="s">
        <v>4735</v>
      </c>
      <c r="D14549">
        <v>0</v>
      </c>
    </row>
    <row r="14550" spans="1:4" x14ac:dyDescent="0.25">
      <c r="A14550" t="s">
        <v>304</v>
      </c>
      <c r="B14550" t="s">
        <v>2426</v>
      </c>
      <c r="C14550" t="s">
        <v>1081</v>
      </c>
      <c r="D14550" t="s">
        <v>3111</v>
      </c>
    </row>
    <row r="14551" spans="1:4" x14ac:dyDescent="0.25">
      <c r="A14551" t="s">
        <v>304</v>
      </c>
      <c r="B14551" t="s">
        <v>2427</v>
      </c>
      <c r="C14551" t="s">
        <v>4725</v>
      </c>
      <c r="D14551">
        <v>970</v>
      </c>
    </row>
    <row r="14552" spans="1:4" x14ac:dyDescent="0.25">
      <c r="A14552" t="s">
        <v>304</v>
      </c>
      <c r="B14552" t="s">
        <v>2427</v>
      </c>
      <c r="C14552" t="s">
        <v>1083</v>
      </c>
      <c r="D14552" t="b">
        <v>0</v>
      </c>
    </row>
    <row r="14553" spans="1:4" x14ac:dyDescent="0.25">
      <c r="A14553" t="s">
        <v>304</v>
      </c>
      <c r="B14553" t="s">
        <v>2427</v>
      </c>
      <c r="C14553" t="s">
        <v>4726</v>
      </c>
      <c r="D14553" t="b">
        <v>0</v>
      </c>
    </row>
    <row r="14554" spans="1:4" x14ac:dyDescent="0.25">
      <c r="A14554" t="s">
        <v>304</v>
      </c>
      <c r="B14554" t="s">
        <v>2427</v>
      </c>
      <c r="C14554" t="s">
        <v>4727</v>
      </c>
      <c r="D14554" t="b">
        <v>0</v>
      </c>
    </row>
    <row r="14555" spans="1:4" x14ac:dyDescent="0.25">
      <c r="A14555" t="s">
        <v>304</v>
      </c>
      <c r="B14555" t="s">
        <v>2427</v>
      </c>
      <c r="C14555" t="s">
        <v>4728</v>
      </c>
      <c r="D14555" t="b">
        <v>0</v>
      </c>
    </row>
    <row r="14556" spans="1:4" x14ac:dyDescent="0.25">
      <c r="A14556" t="s">
        <v>304</v>
      </c>
      <c r="B14556" t="s">
        <v>2427</v>
      </c>
      <c r="C14556" t="s">
        <v>2454</v>
      </c>
      <c r="D14556" t="b">
        <v>0</v>
      </c>
    </row>
    <row r="14557" spans="1:4" x14ac:dyDescent="0.25">
      <c r="A14557" t="s">
        <v>304</v>
      </c>
      <c r="B14557" t="s">
        <v>2427</v>
      </c>
      <c r="C14557" t="s">
        <v>4729</v>
      </c>
      <c r="D14557">
        <v>0</v>
      </c>
    </row>
    <row r="14558" spans="1:4" x14ac:dyDescent="0.25">
      <c r="A14558" t="s">
        <v>304</v>
      </c>
      <c r="B14558" t="s">
        <v>2427</v>
      </c>
      <c r="C14558" t="s">
        <v>4730</v>
      </c>
      <c r="D14558">
        <v>0</v>
      </c>
    </row>
    <row r="14559" spans="1:4" x14ac:dyDescent="0.25">
      <c r="A14559" t="s">
        <v>304</v>
      </c>
      <c r="B14559" t="s">
        <v>2427</v>
      </c>
      <c r="C14559" t="s">
        <v>4731</v>
      </c>
      <c r="D14559">
        <v>0</v>
      </c>
    </row>
    <row r="14560" spans="1:4" x14ac:dyDescent="0.25">
      <c r="A14560" t="s">
        <v>304</v>
      </c>
      <c r="B14560" t="s">
        <v>2427</v>
      </c>
      <c r="C14560" t="s">
        <v>1046</v>
      </c>
      <c r="D14560">
        <v>0</v>
      </c>
    </row>
    <row r="14561" spans="1:4" x14ac:dyDescent="0.25">
      <c r="A14561" t="s">
        <v>304</v>
      </c>
      <c r="B14561" t="s">
        <v>2427</v>
      </c>
      <c r="C14561" t="s">
        <v>9</v>
      </c>
      <c r="D14561">
        <v>0</v>
      </c>
    </row>
    <row r="14562" spans="1:4" x14ac:dyDescent="0.25">
      <c r="A14562" t="s">
        <v>304</v>
      </c>
      <c r="B14562" t="s">
        <v>2427</v>
      </c>
      <c r="C14562" t="s">
        <v>4733</v>
      </c>
      <c r="D14562">
        <v>0</v>
      </c>
    </row>
    <row r="14563" spans="1:4" x14ac:dyDescent="0.25">
      <c r="A14563" t="s">
        <v>304</v>
      </c>
      <c r="B14563" t="s">
        <v>2427</v>
      </c>
      <c r="C14563" t="s">
        <v>4734</v>
      </c>
      <c r="D14563">
        <v>0</v>
      </c>
    </row>
    <row r="14564" spans="1:4" x14ac:dyDescent="0.25">
      <c r="A14564" t="s">
        <v>304</v>
      </c>
      <c r="B14564" t="s">
        <v>2427</v>
      </c>
      <c r="C14564" t="s">
        <v>4735</v>
      </c>
      <c r="D14564">
        <v>0</v>
      </c>
    </row>
    <row r="14565" spans="1:4" x14ac:dyDescent="0.25">
      <c r="A14565" t="s">
        <v>304</v>
      </c>
      <c r="B14565" t="s">
        <v>2427</v>
      </c>
      <c r="C14565" t="s">
        <v>1081</v>
      </c>
      <c r="D14565" t="s">
        <v>3111</v>
      </c>
    </row>
    <row r="14566" spans="1:4" x14ac:dyDescent="0.25">
      <c r="A14566" t="s">
        <v>304</v>
      </c>
      <c r="B14566" t="s">
        <v>2428</v>
      </c>
      <c r="C14566" t="s">
        <v>4725</v>
      </c>
      <c r="D14566">
        <v>971</v>
      </c>
    </row>
    <row r="14567" spans="1:4" x14ac:dyDescent="0.25">
      <c r="A14567" t="s">
        <v>304</v>
      </c>
      <c r="B14567" t="s">
        <v>2428</v>
      </c>
      <c r="C14567" t="s">
        <v>1083</v>
      </c>
      <c r="D14567" t="b">
        <v>0</v>
      </c>
    </row>
    <row r="14568" spans="1:4" x14ac:dyDescent="0.25">
      <c r="A14568" t="s">
        <v>304</v>
      </c>
      <c r="B14568" t="s">
        <v>2428</v>
      </c>
      <c r="C14568" t="s">
        <v>4726</v>
      </c>
      <c r="D14568" t="b">
        <v>0</v>
      </c>
    </row>
    <row r="14569" spans="1:4" x14ac:dyDescent="0.25">
      <c r="A14569" t="s">
        <v>304</v>
      </c>
      <c r="B14569" t="s">
        <v>2428</v>
      </c>
      <c r="C14569" t="s">
        <v>4727</v>
      </c>
      <c r="D14569" t="b">
        <v>0</v>
      </c>
    </row>
    <row r="14570" spans="1:4" x14ac:dyDescent="0.25">
      <c r="A14570" t="s">
        <v>304</v>
      </c>
      <c r="B14570" t="s">
        <v>2428</v>
      </c>
      <c r="C14570" t="s">
        <v>4728</v>
      </c>
      <c r="D14570" t="b">
        <v>0</v>
      </c>
    </row>
    <row r="14571" spans="1:4" x14ac:dyDescent="0.25">
      <c r="A14571" t="s">
        <v>304</v>
      </c>
      <c r="B14571" t="s">
        <v>2428</v>
      </c>
      <c r="C14571" t="s">
        <v>2454</v>
      </c>
      <c r="D14571" t="b">
        <v>0</v>
      </c>
    </row>
    <row r="14572" spans="1:4" x14ac:dyDescent="0.25">
      <c r="A14572" t="s">
        <v>304</v>
      </c>
      <c r="B14572" t="s">
        <v>2428</v>
      </c>
      <c r="C14572" t="s">
        <v>4729</v>
      </c>
      <c r="D14572">
        <v>0</v>
      </c>
    </row>
    <row r="14573" spans="1:4" x14ac:dyDescent="0.25">
      <c r="A14573" t="s">
        <v>304</v>
      </c>
      <c r="B14573" t="s">
        <v>2428</v>
      </c>
      <c r="C14573" t="s">
        <v>4730</v>
      </c>
      <c r="D14573">
        <v>0</v>
      </c>
    </row>
    <row r="14574" spans="1:4" x14ac:dyDescent="0.25">
      <c r="A14574" t="s">
        <v>304</v>
      </c>
      <c r="B14574" t="s">
        <v>2428</v>
      </c>
      <c r="C14574" t="s">
        <v>4731</v>
      </c>
      <c r="D14574">
        <v>0</v>
      </c>
    </row>
    <row r="14575" spans="1:4" x14ac:dyDescent="0.25">
      <c r="A14575" t="s">
        <v>304</v>
      </c>
      <c r="B14575" t="s">
        <v>2428</v>
      </c>
      <c r="C14575" t="s">
        <v>1046</v>
      </c>
      <c r="D14575">
        <v>0</v>
      </c>
    </row>
    <row r="14576" spans="1:4" x14ac:dyDescent="0.25">
      <c r="A14576" t="s">
        <v>304</v>
      </c>
      <c r="B14576" t="s">
        <v>2428</v>
      </c>
      <c r="C14576" t="s">
        <v>9</v>
      </c>
      <c r="D14576">
        <v>0</v>
      </c>
    </row>
    <row r="14577" spans="1:4" x14ac:dyDescent="0.25">
      <c r="A14577" t="s">
        <v>304</v>
      </c>
      <c r="B14577" t="s">
        <v>2428</v>
      </c>
      <c r="C14577" t="s">
        <v>4733</v>
      </c>
      <c r="D14577">
        <v>0</v>
      </c>
    </row>
    <row r="14578" spans="1:4" x14ac:dyDescent="0.25">
      <c r="A14578" t="s">
        <v>304</v>
      </c>
      <c r="B14578" t="s">
        <v>2428</v>
      </c>
      <c r="C14578" t="s">
        <v>4734</v>
      </c>
      <c r="D14578">
        <v>0</v>
      </c>
    </row>
    <row r="14579" spans="1:4" x14ac:dyDescent="0.25">
      <c r="A14579" t="s">
        <v>304</v>
      </c>
      <c r="B14579" t="s">
        <v>2428</v>
      </c>
      <c r="C14579" t="s">
        <v>4735</v>
      </c>
      <c r="D14579">
        <v>0</v>
      </c>
    </row>
    <row r="14580" spans="1:4" x14ac:dyDescent="0.25">
      <c r="A14580" t="s">
        <v>304</v>
      </c>
      <c r="B14580" t="s">
        <v>2428</v>
      </c>
      <c r="C14580" t="s">
        <v>1081</v>
      </c>
      <c r="D14580" t="s">
        <v>3111</v>
      </c>
    </row>
    <row r="14581" spans="1:4" x14ac:dyDescent="0.25">
      <c r="A14581" t="s">
        <v>304</v>
      </c>
      <c r="B14581" t="s">
        <v>2429</v>
      </c>
      <c r="C14581" t="s">
        <v>4725</v>
      </c>
      <c r="D14581">
        <v>972</v>
      </c>
    </row>
    <row r="14582" spans="1:4" x14ac:dyDescent="0.25">
      <c r="A14582" t="s">
        <v>304</v>
      </c>
      <c r="B14582" t="s">
        <v>2429</v>
      </c>
      <c r="C14582" t="s">
        <v>1083</v>
      </c>
      <c r="D14582" t="b">
        <v>0</v>
      </c>
    </row>
    <row r="14583" spans="1:4" x14ac:dyDescent="0.25">
      <c r="A14583" t="s">
        <v>304</v>
      </c>
      <c r="B14583" t="s">
        <v>2429</v>
      </c>
      <c r="C14583" t="s">
        <v>4726</v>
      </c>
      <c r="D14583" t="b">
        <v>0</v>
      </c>
    </row>
    <row r="14584" spans="1:4" x14ac:dyDescent="0.25">
      <c r="A14584" t="s">
        <v>304</v>
      </c>
      <c r="B14584" t="s">
        <v>2429</v>
      </c>
      <c r="C14584" t="s">
        <v>4727</v>
      </c>
      <c r="D14584" t="b">
        <v>0</v>
      </c>
    </row>
    <row r="14585" spans="1:4" x14ac:dyDescent="0.25">
      <c r="A14585" t="s">
        <v>304</v>
      </c>
      <c r="B14585" t="s">
        <v>2429</v>
      </c>
      <c r="C14585" t="s">
        <v>4728</v>
      </c>
      <c r="D14585" t="b">
        <v>0</v>
      </c>
    </row>
    <row r="14586" spans="1:4" x14ac:dyDescent="0.25">
      <c r="A14586" t="s">
        <v>304</v>
      </c>
      <c r="B14586" t="s">
        <v>2429</v>
      </c>
      <c r="C14586" t="s">
        <v>2454</v>
      </c>
      <c r="D14586" t="b">
        <v>0</v>
      </c>
    </row>
    <row r="14587" spans="1:4" x14ac:dyDescent="0.25">
      <c r="A14587" t="s">
        <v>304</v>
      </c>
      <c r="B14587" t="s">
        <v>2429</v>
      </c>
      <c r="C14587" t="s">
        <v>4729</v>
      </c>
      <c r="D14587">
        <v>0</v>
      </c>
    </row>
    <row r="14588" spans="1:4" x14ac:dyDescent="0.25">
      <c r="A14588" t="s">
        <v>304</v>
      </c>
      <c r="B14588" t="s">
        <v>2429</v>
      </c>
      <c r="C14588" t="s">
        <v>4730</v>
      </c>
      <c r="D14588">
        <v>0</v>
      </c>
    </row>
    <row r="14589" spans="1:4" x14ac:dyDescent="0.25">
      <c r="A14589" t="s">
        <v>304</v>
      </c>
      <c r="B14589" t="s">
        <v>2429</v>
      </c>
      <c r="C14589" t="s">
        <v>4731</v>
      </c>
      <c r="D14589">
        <v>0</v>
      </c>
    </row>
    <row r="14590" spans="1:4" x14ac:dyDescent="0.25">
      <c r="A14590" t="s">
        <v>304</v>
      </c>
      <c r="B14590" t="s">
        <v>2429</v>
      </c>
      <c r="C14590" t="s">
        <v>1046</v>
      </c>
      <c r="D14590">
        <v>0</v>
      </c>
    </row>
    <row r="14591" spans="1:4" x14ac:dyDescent="0.25">
      <c r="A14591" t="s">
        <v>304</v>
      </c>
      <c r="B14591" t="s">
        <v>2429</v>
      </c>
      <c r="C14591" t="s">
        <v>9</v>
      </c>
      <c r="D14591">
        <v>0</v>
      </c>
    </row>
    <row r="14592" spans="1:4" x14ac:dyDescent="0.25">
      <c r="A14592" t="s">
        <v>304</v>
      </c>
      <c r="B14592" t="s">
        <v>2429</v>
      </c>
      <c r="C14592" t="s">
        <v>4733</v>
      </c>
      <c r="D14592">
        <v>0</v>
      </c>
    </row>
    <row r="14593" spans="1:4" x14ac:dyDescent="0.25">
      <c r="A14593" t="s">
        <v>304</v>
      </c>
      <c r="B14593" t="s">
        <v>2429</v>
      </c>
      <c r="C14593" t="s">
        <v>4734</v>
      </c>
      <c r="D14593">
        <v>0</v>
      </c>
    </row>
    <row r="14594" spans="1:4" x14ac:dyDescent="0.25">
      <c r="A14594" t="s">
        <v>304</v>
      </c>
      <c r="B14594" t="s">
        <v>2429</v>
      </c>
      <c r="C14594" t="s">
        <v>4735</v>
      </c>
      <c r="D14594">
        <v>0</v>
      </c>
    </row>
    <row r="14595" spans="1:4" x14ac:dyDescent="0.25">
      <c r="A14595" t="s">
        <v>304</v>
      </c>
      <c r="B14595" t="s">
        <v>2429</v>
      </c>
      <c r="C14595" t="s">
        <v>1081</v>
      </c>
      <c r="D14595" t="s">
        <v>3111</v>
      </c>
    </row>
    <row r="14596" spans="1:4" x14ac:dyDescent="0.25">
      <c r="A14596" t="s">
        <v>304</v>
      </c>
      <c r="B14596" t="s">
        <v>2430</v>
      </c>
      <c r="C14596" t="s">
        <v>4725</v>
      </c>
      <c r="D14596">
        <v>973</v>
      </c>
    </row>
    <row r="14597" spans="1:4" x14ac:dyDescent="0.25">
      <c r="A14597" t="s">
        <v>304</v>
      </c>
      <c r="B14597" t="s">
        <v>2430</v>
      </c>
      <c r="C14597" t="s">
        <v>1083</v>
      </c>
      <c r="D14597" t="b">
        <v>0</v>
      </c>
    </row>
    <row r="14598" spans="1:4" x14ac:dyDescent="0.25">
      <c r="A14598" t="s">
        <v>304</v>
      </c>
      <c r="B14598" t="s">
        <v>2430</v>
      </c>
      <c r="C14598" t="s">
        <v>4726</v>
      </c>
      <c r="D14598" t="b">
        <v>0</v>
      </c>
    </row>
    <row r="14599" spans="1:4" x14ac:dyDescent="0.25">
      <c r="A14599" t="s">
        <v>304</v>
      </c>
      <c r="B14599" t="s">
        <v>2430</v>
      </c>
      <c r="C14599" t="s">
        <v>4727</v>
      </c>
      <c r="D14599" t="b">
        <v>0</v>
      </c>
    </row>
    <row r="14600" spans="1:4" x14ac:dyDescent="0.25">
      <c r="A14600" t="s">
        <v>304</v>
      </c>
      <c r="B14600" t="s">
        <v>2430</v>
      </c>
      <c r="C14600" t="s">
        <v>4728</v>
      </c>
      <c r="D14600" t="b">
        <v>0</v>
      </c>
    </row>
    <row r="14601" spans="1:4" x14ac:dyDescent="0.25">
      <c r="A14601" t="s">
        <v>304</v>
      </c>
      <c r="B14601" t="s">
        <v>2430</v>
      </c>
      <c r="C14601" t="s">
        <v>2454</v>
      </c>
      <c r="D14601" t="b">
        <v>0</v>
      </c>
    </row>
    <row r="14602" spans="1:4" x14ac:dyDescent="0.25">
      <c r="A14602" t="s">
        <v>304</v>
      </c>
      <c r="B14602" t="s">
        <v>2430</v>
      </c>
      <c r="C14602" t="s">
        <v>4729</v>
      </c>
      <c r="D14602">
        <v>0</v>
      </c>
    </row>
    <row r="14603" spans="1:4" x14ac:dyDescent="0.25">
      <c r="A14603" t="s">
        <v>304</v>
      </c>
      <c r="B14603" t="s">
        <v>2430</v>
      </c>
      <c r="C14603" t="s">
        <v>4730</v>
      </c>
      <c r="D14603">
        <v>0</v>
      </c>
    </row>
    <row r="14604" spans="1:4" x14ac:dyDescent="0.25">
      <c r="A14604" t="s">
        <v>304</v>
      </c>
      <c r="B14604" t="s">
        <v>2430</v>
      </c>
      <c r="C14604" t="s">
        <v>4731</v>
      </c>
      <c r="D14604">
        <v>0</v>
      </c>
    </row>
    <row r="14605" spans="1:4" x14ac:dyDescent="0.25">
      <c r="A14605" t="s">
        <v>304</v>
      </c>
      <c r="B14605" t="s">
        <v>2430</v>
      </c>
      <c r="C14605" t="s">
        <v>1046</v>
      </c>
      <c r="D14605">
        <v>0</v>
      </c>
    </row>
    <row r="14606" spans="1:4" x14ac:dyDescent="0.25">
      <c r="A14606" t="s">
        <v>304</v>
      </c>
      <c r="B14606" t="s">
        <v>2430</v>
      </c>
      <c r="C14606" t="s">
        <v>9</v>
      </c>
      <c r="D14606">
        <v>0</v>
      </c>
    </row>
    <row r="14607" spans="1:4" x14ac:dyDescent="0.25">
      <c r="A14607" t="s">
        <v>304</v>
      </c>
      <c r="B14607" t="s">
        <v>2430</v>
      </c>
      <c r="C14607" t="s">
        <v>4733</v>
      </c>
      <c r="D14607">
        <v>0</v>
      </c>
    </row>
    <row r="14608" spans="1:4" x14ac:dyDescent="0.25">
      <c r="A14608" t="s">
        <v>304</v>
      </c>
      <c r="B14608" t="s">
        <v>2430</v>
      </c>
      <c r="C14608" t="s">
        <v>4734</v>
      </c>
      <c r="D14608">
        <v>0</v>
      </c>
    </row>
    <row r="14609" spans="1:4" x14ac:dyDescent="0.25">
      <c r="A14609" t="s">
        <v>304</v>
      </c>
      <c r="B14609" t="s">
        <v>2430</v>
      </c>
      <c r="C14609" t="s">
        <v>4735</v>
      </c>
      <c r="D14609">
        <v>0</v>
      </c>
    </row>
    <row r="14610" spans="1:4" x14ac:dyDescent="0.25">
      <c r="A14610" t="s">
        <v>304</v>
      </c>
      <c r="B14610" t="s">
        <v>2430</v>
      </c>
      <c r="C14610" t="s">
        <v>1081</v>
      </c>
      <c r="D14610" t="s">
        <v>3111</v>
      </c>
    </row>
    <row r="14611" spans="1:4" x14ac:dyDescent="0.25">
      <c r="A14611" t="s">
        <v>304</v>
      </c>
      <c r="B14611" t="s">
        <v>2431</v>
      </c>
      <c r="C14611" t="s">
        <v>4725</v>
      </c>
      <c r="D14611">
        <v>974</v>
      </c>
    </row>
    <row r="14612" spans="1:4" x14ac:dyDescent="0.25">
      <c r="A14612" t="s">
        <v>304</v>
      </c>
      <c r="B14612" t="s">
        <v>2431</v>
      </c>
      <c r="C14612" t="s">
        <v>1083</v>
      </c>
      <c r="D14612" t="b">
        <v>0</v>
      </c>
    </row>
    <row r="14613" spans="1:4" x14ac:dyDescent="0.25">
      <c r="A14613" t="s">
        <v>304</v>
      </c>
      <c r="B14613" t="s">
        <v>2431</v>
      </c>
      <c r="C14613" t="s">
        <v>4726</v>
      </c>
      <c r="D14613" t="b">
        <v>0</v>
      </c>
    </row>
    <row r="14614" spans="1:4" x14ac:dyDescent="0.25">
      <c r="A14614" t="s">
        <v>304</v>
      </c>
      <c r="B14614" t="s">
        <v>2431</v>
      </c>
      <c r="C14614" t="s">
        <v>4727</v>
      </c>
      <c r="D14614" t="b">
        <v>0</v>
      </c>
    </row>
    <row r="14615" spans="1:4" x14ac:dyDescent="0.25">
      <c r="A14615" t="s">
        <v>304</v>
      </c>
      <c r="B14615" t="s">
        <v>2431</v>
      </c>
      <c r="C14615" t="s">
        <v>4728</v>
      </c>
      <c r="D14615" t="b">
        <v>0</v>
      </c>
    </row>
    <row r="14616" spans="1:4" x14ac:dyDescent="0.25">
      <c r="A14616" t="s">
        <v>304</v>
      </c>
      <c r="B14616" t="s">
        <v>2431</v>
      </c>
      <c r="C14616" t="s">
        <v>2454</v>
      </c>
      <c r="D14616" t="b">
        <v>0</v>
      </c>
    </row>
    <row r="14617" spans="1:4" x14ac:dyDescent="0.25">
      <c r="A14617" t="s">
        <v>304</v>
      </c>
      <c r="B14617" t="s">
        <v>2431</v>
      </c>
      <c r="C14617" t="s">
        <v>4729</v>
      </c>
      <c r="D14617">
        <v>0</v>
      </c>
    </row>
    <row r="14618" spans="1:4" x14ac:dyDescent="0.25">
      <c r="A14618" t="s">
        <v>304</v>
      </c>
      <c r="B14618" t="s">
        <v>2431</v>
      </c>
      <c r="C14618" t="s">
        <v>4730</v>
      </c>
      <c r="D14618">
        <v>0</v>
      </c>
    </row>
    <row r="14619" spans="1:4" x14ac:dyDescent="0.25">
      <c r="A14619" t="s">
        <v>304</v>
      </c>
      <c r="B14619" t="s">
        <v>2431</v>
      </c>
      <c r="C14619" t="s">
        <v>4731</v>
      </c>
      <c r="D14619">
        <v>0</v>
      </c>
    </row>
    <row r="14620" spans="1:4" x14ac:dyDescent="0.25">
      <c r="A14620" t="s">
        <v>304</v>
      </c>
      <c r="B14620" t="s">
        <v>2431</v>
      </c>
      <c r="C14620" t="s">
        <v>1046</v>
      </c>
      <c r="D14620">
        <v>0</v>
      </c>
    </row>
    <row r="14621" spans="1:4" x14ac:dyDescent="0.25">
      <c r="A14621" t="s">
        <v>304</v>
      </c>
      <c r="B14621" t="s">
        <v>2431</v>
      </c>
      <c r="C14621" t="s">
        <v>9</v>
      </c>
      <c r="D14621">
        <v>0</v>
      </c>
    </row>
    <row r="14622" spans="1:4" x14ac:dyDescent="0.25">
      <c r="A14622" t="s">
        <v>304</v>
      </c>
      <c r="B14622" t="s">
        <v>2431</v>
      </c>
      <c r="C14622" t="s">
        <v>4733</v>
      </c>
      <c r="D14622">
        <v>0</v>
      </c>
    </row>
    <row r="14623" spans="1:4" x14ac:dyDescent="0.25">
      <c r="A14623" t="s">
        <v>304</v>
      </c>
      <c r="B14623" t="s">
        <v>2431</v>
      </c>
      <c r="C14623" t="s">
        <v>4734</v>
      </c>
      <c r="D14623">
        <v>0</v>
      </c>
    </row>
    <row r="14624" spans="1:4" x14ac:dyDescent="0.25">
      <c r="A14624" t="s">
        <v>304</v>
      </c>
      <c r="B14624" t="s">
        <v>2431</v>
      </c>
      <c r="C14624" t="s">
        <v>4735</v>
      </c>
      <c r="D14624">
        <v>0</v>
      </c>
    </row>
    <row r="14625" spans="1:4" x14ac:dyDescent="0.25">
      <c r="A14625" t="s">
        <v>304</v>
      </c>
      <c r="B14625" t="s">
        <v>2431</v>
      </c>
      <c r="C14625" t="s">
        <v>1081</v>
      </c>
      <c r="D14625" t="s">
        <v>3111</v>
      </c>
    </row>
    <row r="14626" spans="1:4" x14ac:dyDescent="0.25">
      <c r="A14626" t="s">
        <v>304</v>
      </c>
      <c r="B14626" t="s">
        <v>2432</v>
      </c>
      <c r="C14626" t="s">
        <v>4725</v>
      </c>
      <c r="D14626">
        <v>975</v>
      </c>
    </row>
    <row r="14627" spans="1:4" x14ac:dyDescent="0.25">
      <c r="A14627" t="s">
        <v>304</v>
      </c>
      <c r="B14627" t="s">
        <v>2432</v>
      </c>
      <c r="C14627" t="s">
        <v>1083</v>
      </c>
      <c r="D14627" t="b">
        <v>0</v>
      </c>
    </row>
    <row r="14628" spans="1:4" x14ac:dyDescent="0.25">
      <c r="A14628" t="s">
        <v>304</v>
      </c>
      <c r="B14628" t="s">
        <v>2432</v>
      </c>
      <c r="C14628" t="s">
        <v>4726</v>
      </c>
      <c r="D14628" t="b">
        <v>0</v>
      </c>
    </row>
    <row r="14629" spans="1:4" x14ac:dyDescent="0.25">
      <c r="A14629" t="s">
        <v>304</v>
      </c>
      <c r="B14629" t="s">
        <v>2432</v>
      </c>
      <c r="C14629" t="s">
        <v>4727</v>
      </c>
      <c r="D14629" t="b">
        <v>0</v>
      </c>
    </row>
    <row r="14630" spans="1:4" x14ac:dyDescent="0.25">
      <c r="A14630" t="s">
        <v>304</v>
      </c>
      <c r="B14630" t="s">
        <v>2432</v>
      </c>
      <c r="C14630" t="s">
        <v>4728</v>
      </c>
      <c r="D14630" t="b">
        <v>0</v>
      </c>
    </row>
    <row r="14631" spans="1:4" x14ac:dyDescent="0.25">
      <c r="A14631" t="s">
        <v>304</v>
      </c>
      <c r="B14631" t="s">
        <v>2432</v>
      </c>
      <c r="C14631" t="s">
        <v>2454</v>
      </c>
      <c r="D14631" t="b">
        <v>0</v>
      </c>
    </row>
    <row r="14632" spans="1:4" x14ac:dyDescent="0.25">
      <c r="A14632" t="s">
        <v>304</v>
      </c>
      <c r="B14632" t="s">
        <v>2432</v>
      </c>
      <c r="C14632" t="s">
        <v>4729</v>
      </c>
      <c r="D14632">
        <v>0</v>
      </c>
    </row>
    <row r="14633" spans="1:4" x14ac:dyDescent="0.25">
      <c r="A14633" t="s">
        <v>304</v>
      </c>
      <c r="B14633" t="s">
        <v>2432</v>
      </c>
      <c r="C14633" t="s">
        <v>4730</v>
      </c>
      <c r="D14633">
        <v>0</v>
      </c>
    </row>
    <row r="14634" spans="1:4" x14ac:dyDescent="0.25">
      <c r="A14634" t="s">
        <v>304</v>
      </c>
      <c r="B14634" t="s">
        <v>2432</v>
      </c>
      <c r="C14634" t="s">
        <v>4731</v>
      </c>
      <c r="D14634">
        <v>0</v>
      </c>
    </row>
    <row r="14635" spans="1:4" x14ac:dyDescent="0.25">
      <c r="A14635" t="s">
        <v>304</v>
      </c>
      <c r="B14635" t="s">
        <v>2432</v>
      </c>
      <c r="C14635" t="s">
        <v>1046</v>
      </c>
      <c r="D14635">
        <v>0</v>
      </c>
    </row>
    <row r="14636" spans="1:4" x14ac:dyDescent="0.25">
      <c r="A14636" t="s">
        <v>304</v>
      </c>
      <c r="B14636" t="s">
        <v>2432</v>
      </c>
      <c r="C14636" t="s">
        <v>9</v>
      </c>
      <c r="D14636">
        <v>0</v>
      </c>
    </row>
    <row r="14637" spans="1:4" x14ac:dyDescent="0.25">
      <c r="A14637" t="s">
        <v>304</v>
      </c>
      <c r="B14637" t="s">
        <v>2432</v>
      </c>
      <c r="C14637" t="s">
        <v>4733</v>
      </c>
      <c r="D14637">
        <v>0</v>
      </c>
    </row>
    <row r="14638" spans="1:4" x14ac:dyDescent="0.25">
      <c r="A14638" t="s">
        <v>304</v>
      </c>
      <c r="B14638" t="s">
        <v>2432</v>
      </c>
      <c r="C14638" t="s">
        <v>4734</v>
      </c>
      <c r="D14638">
        <v>0</v>
      </c>
    </row>
    <row r="14639" spans="1:4" x14ac:dyDescent="0.25">
      <c r="A14639" t="s">
        <v>304</v>
      </c>
      <c r="B14639" t="s">
        <v>2432</v>
      </c>
      <c r="C14639" t="s">
        <v>4735</v>
      </c>
      <c r="D14639">
        <v>0</v>
      </c>
    </row>
    <row r="14640" spans="1:4" x14ac:dyDescent="0.25">
      <c r="A14640" t="s">
        <v>304</v>
      </c>
      <c r="B14640" t="s">
        <v>2432</v>
      </c>
      <c r="C14640" t="s">
        <v>1081</v>
      </c>
      <c r="D14640" t="s">
        <v>3111</v>
      </c>
    </row>
    <row r="14641" spans="1:4" x14ac:dyDescent="0.25">
      <c r="A14641" t="s">
        <v>304</v>
      </c>
      <c r="B14641" t="s">
        <v>2433</v>
      </c>
      <c r="C14641" t="s">
        <v>4725</v>
      </c>
      <c r="D14641">
        <v>976</v>
      </c>
    </row>
    <row r="14642" spans="1:4" x14ac:dyDescent="0.25">
      <c r="A14642" t="s">
        <v>304</v>
      </c>
      <c r="B14642" t="s">
        <v>2433</v>
      </c>
      <c r="C14642" t="s">
        <v>1083</v>
      </c>
      <c r="D14642" t="b">
        <v>0</v>
      </c>
    </row>
    <row r="14643" spans="1:4" x14ac:dyDescent="0.25">
      <c r="A14643" t="s">
        <v>304</v>
      </c>
      <c r="B14643" t="s">
        <v>2433</v>
      </c>
      <c r="C14643" t="s">
        <v>4726</v>
      </c>
      <c r="D14643" t="b">
        <v>0</v>
      </c>
    </row>
    <row r="14644" spans="1:4" x14ac:dyDescent="0.25">
      <c r="A14644" t="s">
        <v>304</v>
      </c>
      <c r="B14644" t="s">
        <v>2433</v>
      </c>
      <c r="C14644" t="s">
        <v>4727</v>
      </c>
      <c r="D14644" t="b">
        <v>0</v>
      </c>
    </row>
    <row r="14645" spans="1:4" x14ac:dyDescent="0.25">
      <c r="A14645" t="s">
        <v>304</v>
      </c>
      <c r="B14645" t="s">
        <v>2433</v>
      </c>
      <c r="C14645" t="s">
        <v>4728</v>
      </c>
      <c r="D14645" t="b">
        <v>0</v>
      </c>
    </row>
    <row r="14646" spans="1:4" x14ac:dyDescent="0.25">
      <c r="A14646" t="s">
        <v>304</v>
      </c>
      <c r="B14646" t="s">
        <v>2433</v>
      </c>
      <c r="C14646" t="s">
        <v>2454</v>
      </c>
      <c r="D14646" t="b">
        <v>0</v>
      </c>
    </row>
    <row r="14647" spans="1:4" x14ac:dyDescent="0.25">
      <c r="A14647" t="s">
        <v>304</v>
      </c>
      <c r="B14647" t="s">
        <v>2433</v>
      </c>
      <c r="C14647" t="s">
        <v>4729</v>
      </c>
      <c r="D14647">
        <v>0</v>
      </c>
    </row>
    <row r="14648" spans="1:4" x14ac:dyDescent="0.25">
      <c r="A14648" t="s">
        <v>304</v>
      </c>
      <c r="B14648" t="s">
        <v>2433</v>
      </c>
      <c r="C14648" t="s">
        <v>4730</v>
      </c>
      <c r="D14648">
        <v>0</v>
      </c>
    </row>
    <row r="14649" spans="1:4" x14ac:dyDescent="0.25">
      <c r="A14649" t="s">
        <v>304</v>
      </c>
      <c r="B14649" t="s">
        <v>2433</v>
      </c>
      <c r="C14649" t="s">
        <v>4731</v>
      </c>
      <c r="D14649">
        <v>0</v>
      </c>
    </row>
    <row r="14650" spans="1:4" x14ac:dyDescent="0.25">
      <c r="A14650" t="s">
        <v>304</v>
      </c>
      <c r="B14650" t="s">
        <v>2433</v>
      </c>
      <c r="C14650" t="s">
        <v>1046</v>
      </c>
      <c r="D14650">
        <v>0</v>
      </c>
    </row>
    <row r="14651" spans="1:4" x14ac:dyDescent="0.25">
      <c r="A14651" t="s">
        <v>304</v>
      </c>
      <c r="B14651" t="s">
        <v>2433</v>
      </c>
      <c r="C14651" t="s">
        <v>9</v>
      </c>
      <c r="D14651">
        <v>0</v>
      </c>
    </row>
    <row r="14652" spans="1:4" x14ac:dyDescent="0.25">
      <c r="A14652" t="s">
        <v>304</v>
      </c>
      <c r="B14652" t="s">
        <v>2433</v>
      </c>
      <c r="C14652" t="s">
        <v>4733</v>
      </c>
      <c r="D14652">
        <v>0</v>
      </c>
    </row>
    <row r="14653" spans="1:4" x14ac:dyDescent="0.25">
      <c r="A14653" t="s">
        <v>304</v>
      </c>
      <c r="B14653" t="s">
        <v>2433</v>
      </c>
      <c r="C14653" t="s">
        <v>4734</v>
      </c>
      <c r="D14653">
        <v>0</v>
      </c>
    </row>
    <row r="14654" spans="1:4" x14ac:dyDescent="0.25">
      <c r="A14654" t="s">
        <v>304</v>
      </c>
      <c r="B14654" t="s">
        <v>2433</v>
      </c>
      <c r="C14654" t="s">
        <v>4735</v>
      </c>
      <c r="D14654">
        <v>0</v>
      </c>
    </row>
    <row r="14655" spans="1:4" x14ac:dyDescent="0.25">
      <c r="A14655" t="s">
        <v>304</v>
      </c>
      <c r="B14655" t="s">
        <v>2433</v>
      </c>
      <c r="C14655" t="s">
        <v>1081</v>
      </c>
      <c r="D14655" t="s">
        <v>3111</v>
      </c>
    </row>
    <row r="14656" spans="1:4" x14ac:dyDescent="0.25">
      <c r="A14656" t="s">
        <v>304</v>
      </c>
      <c r="B14656" t="s">
        <v>2434</v>
      </c>
      <c r="C14656" t="s">
        <v>4725</v>
      </c>
      <c r="D14656">
        <v>977</v>
      </c>
    </row>
    <row r="14657" spans="1:4" x14ac:dyDescent="0.25">
      <c r="A14657" t="s">
        <v>304</v>
      </c>
      <c r="B14657" t="s">
        <v>2434</v>
      </c>
      <c r="C14657" t="s">
        <v>1083</v>
      </c>
      <c r="D14657" t="b">
        <v>0</v>
      </c>
    </row>
    <row r="14658" spans="1:4" x14ac:dyDescent="0.25">
      <c r="A14658" t="s">
        <v>304</v>
      </c>
      <c r="B14658" t="s">
        <v>2434</v>
      </c>
      <c r="C14658" t="s">
        <v>4726</v>
      </c>
      <c r="D14658" t="b">
        <v>0</v>
      </c>
    </row>
    <row r="14659" spans="1:4" x14ac:dyDescent="0.25">
      <c r="A14659" t="s">
        <v>304</v>
      </c>
      <c r="B14659" t="s">
        <v>2434</v>
      </c>
      <c r="C14659" t="s">
        <v>4727</v>
      </c>
      <c r="D14659" t="b">
        <v>0</v>
      </c>
    </row>
    <row r="14660" spans="1:4" x14ac:dyDescent="0.25">
      <c r="A14660" t="s">
        <v>304</v>
      </c>
      <c r="B14660" t="s">
        <v>2434</v>
      </c>
      <c r="C14660" t="s">
        <v>4728</v>
      </c>
      <c r="D14660" t="b">
        <v>0</v>
      </c>
    </row>
    <row r="14661" spans="1:4" x14ac:dyDescent="0.25">
      <c r="A14661" t="s">
        <v>304</v>
      </c>
      <c r="B14661" t="s">
        <v>2434</v>
      </c>
      <c r="C14661" t="s">
        <v>2454</v>
      </c>
      <c r="D14661" t="b">
        <v>0</v>
      </c>
    </row>
    <row r="14662" spans="1:4" x14ac:dyDescent="0.25">
      <c r="A14662" t="s">
        <v>304</v>
      </c>
      <c r="B14662" t="s">
        <v>2434</v>
      </c>
      <c r="C14662" t="s">
        <v>4729</v>
      </c>
      <c r="D14662">
        <v>0</v>
      </c>
    </row>
    <row r="14663" spans="1:4" x14ac:dyDescent="0.25">
      <c r="A14663" t="s">
        <v>304</v>
      </c>
      <c r="B14663" t="s">
        <v>2434</v>
      </c>
      <c r="C14663" t="s">
        <v>4730</v>
      </c>
      <c r="D14663">
        <v>0</v>
      </c>
    </row>
    <row r="14664" spans="1:4" x14ac:dyDescent="0.25">
      <c r="A14664" t="s">
        <v>304</v>
      </c>
      <c r="B14664" t="s">
        <v>2434</v>
      </c>
      <c r="C14664" t="s">
        <v>4731</v>
      </c>
      <c r="D14664">
        <v>0</v>
      </c>
    </row>
    <row r="14665" spans="1:4" x14ac:dyDescent="0.25">
      <c r="A14665" t="s">
        <v>304</v>
      </c>
      <c r="B14665" t="s">
        <v>2434</v>
      </c>
      <c r="C14665" t="s">
        <v>1046</v>
      </c>
      <c r="D14665">
        <v>0</v>
      </c>
    </row>
    <row r="14666" spans="1:4" x14ac:dyDescent="0.25">
      <c r="A14666" t="s">
        <v>304</v>
      </c>
      <c r="B14666" t="s">
        <v>2434</v>
      </c>
      <c r="C14666" t="s">
        <v>9</v>
      </c>
      <c r="D14666">
        <v>0</v>
      </c>
    </row>
    <row r="14667" spans="1:4" x14ac:dyDescent="0.25">
      <c r="A14667" t="s">
        <v>304</v>
      </c>
      <c r="B14667" t="s">
        <v>2434</v>
      </c>
      <c r="C14667" t="s">
        <v>4733</v>
      </c>
      <c r="D14667">
        <v>0</v>
      </c>
    </row>
    <row r="14668" spans="1:4" x14ac:dyDescent="0.25">
      <c r="A14668" t="s">
        <v>304</v>
      </c>
      <c r="B14668" t="s">
        <v>2434</v>
      </c>
      <c r="C14668" t="s">
        <v>4734</v>
      </c>
      <c r="D14668">
        <v>0</v>
      </c>
    </row>
    <row r="14669" spans="1:4" x14ac:dyDescent="0.25">
      <c r="A14669" t="s">
        <v>304</v>
      </c>
      <c r="B14669" t="s">
        <v>2434</v>
      </c>
      <c r="C14669" t="s">
        <v>4735</v>
      </c>
      <c r="D14669">
        <v>0</v>
      </c>
    </row>
    <row r="14670" spans="1:4" x14ac:dyDescent="0.25">
      <c r="A14670" t="s">
        <v>304</v>
      </c>
      <c r="B14670" t="s">
        <v>2434</v>
      </c>
      <c r="C14670" t="s">
        <v>1081</v>
      </c>
      <c r="D14670" t="s">
        <v>3111</v>
      </c>
    </row>
    <row r="14671" spans="1:4" x14ac:dyDescent="0.25">
      <c r="A14671" t="s">
        <v>304</v>
      </c>
      <c r="B14671" t="s">
        <v>2435</v>
      </c>
      <c r="C14671" t="s">
        <v>4725</v>
      </c>
      <c r="D14671">
        <v>978</v>
      </c>
    </row>
    <row r="14672" spans="1:4" x14ac:dyDescent="0.25">
      <c r="A14672" t="s">
        <v>304</v>
      </c>
      <c r="B14672" t="s">
        <v>2435</v>
      </c>
      <c r="C14672" t="s">
        <v>1083</v>
      </c>
      <c r="D14672" t="b">
        <v>0</v>
      </c>
    </row>
    <row r="14673" spans="1:4" x14ac:dyDescent="0.25">
      <c r="A14673" t="s">
        <v>304</v>
      </c>
      <c r="B14673" t="s">
        <v>2435</v>
      </c>
      <c r="C14673" t="s">
        <v>4726</v>
      </c>
      <c r="D14673" t="b">
        <v>0</v>
      </c>
    </row>
    <row r="14674" spans="1:4" x14ac:dyDescent="0.25">
      <c r="A14674" t="s">
        <v>304</v>
      </c>
      <c r="B14674" t="s">
        <v>2435</v>
      </c>
      <c r="C14674" t="s">
        <v>4727</v>
      </c>
      <c r="D14674" t="b">
        <v>0</v>
      </c>
    </row>
    <row r="14675" spans="1:4" x14ac:dyDescent="0.25">
      <c r="A14675" t="s">
        <v>304</v>
      </c>
      <c r="B14675" t="s">
        <v>2435</v>
      </c>
      <c r="C14675" t="s">
        <v>4728</v>
      </c>
      <c r="D14675" t="b">
        <v>0</v>
      </c>
    </row>
    <row r="14676" spans="1:4" x14ac:dyDescent="0.25">
      <c r="A14676" t="s">
        <v>304</v>
      </c>
      <c r="B14676" t="s">
        <v>2435</v>
      </c>
      <c r="C14676" t="s">
        <v>2454</v>
      </c>
      <c r="D14676" t="b">
        <v>0</v>
      </c>
    </row>
    <row r="14677" spans="1:4" x14ac:dyDescent="0.25">
      <c r="A14677" t="s">
        <v>304</v>
      </c>
      <c r="B14677" t="s">
        <v>2435</v>
      </c>
      <c r="C14677" t="s">
        <v>4729</v>
      </c>
      <c r="D14677">
        <v>0</v>
      </c>
    </row>
    <row r="14678" spans="1:4" x14ac:dyDescent="0.25">
      <c r="A14678" t="s">
        <v>304</v>
      </c>
      <c r="B14678" t="s">
        <v>2435</v>
      </c>
      <c r="C14678" t="s">
        <v>4730</v>
      </c>
      <c r="D14678">
        <v>0</v>
      </c>
    </row>
    <row r="14679" spans="1:4" x14ac:dyDescent="0.25">
      <c r="A14679" t="s">
        <v>304</v>
      </c>
      <c r="B14679" t="s">
        <v>2435</v>
      </c>
      <c r="C14679" t="s">
        <v>4731</v>
      </c>
      <c r="D14679">
        <v>0</v>
      </c>
    </row>
    <row r="14680" spans="1:4" x14ac:dyDescent="0.25">
      <c r="A14680" t="s">
        <v>304</v>
      </c>
      <c r="B14680" t="s">
        <v>2435</v>
      </c>
      <c r="C14680" t="s">
        <v>1046</v>
      </c>
      <c r="D14680">
        <v>0</v>
      </c>
    </row>
    <row r="14681" spans="1:4" x14ac:dyDescent="0.25">
      <c r="A14681" t="s">
        <v>304</v>
      </c>
      <c r="B14681" t="s">
        <v>2435</v>
      </c>
      <c r="C14681" t="s">
        <v>9</v>
      </c>
      <c r="D14681">
        <v>0</v>
      </c>
    </row>
    <row r="14682" spans="1:4" x14ac:dyDescent="0.25">
      <c r="A14682" t="s">
        <v>304</v>
      </c>
      <c r="B14682" t="s">
        <v>2435</v>
      </c>
      <c r="C14682" t="s">
        <v>4733</v>
      </c>
      <c r="D14682">
        <v>0</v>
      </c>
    </row>
    <row r="14683" spans="1:4" x14ac:dyDescent="0.25">
      <c r="A14683" t="s">
        <v>304</v>
      </c>
      <c r="B14683" t="s">
        <v>2435</v>
      </c>
      <c r="C14683" t="s">
        <v>4734</v>
      </c>
      <c r="D14683">
        <v>0</v>
      </c>
    </row>
    <row r="14684" spans="1:4" x14ac:dyDescent="0.25">
      <c r="A14684" t="s">
        <v>304</v>
      </c>
      <c r="B14684" t="s">
        <v>2435</v>
      </c>
      <c r="C14684" t="s">
        <v>4735</v>
      </c>
      <c r="D14684">
        <v>0</v>
      </c>
    </row>
    <row r="14685" spans="1:4" x14ac:dyDescent="0.25">
      <c r="A14685" t="s">
        <v>304</v>
      </c>
      <c r="B14685" t="s">
        <v>2435</v>
      </c>
      <c r="C14685" t="s">
        <v>1081</v>
      </c>
      <c r="D14685" t="s">
        <v>3111</v>
      </c>
    </row>
    <row r="14686" spans="1:4" x14ac:dyDescent="0.25">
      <c r="A14686" t="s">
        <v>304</v>
      </c>
      <c r="B14686" t="s">
        <v>2436</v>
      </c>
      <c r="C14686" t="s">
        <v>4725</v>
      </c>
      <c r="D14686">
        <v>979</v>
      </c>
    </row>
    <row r="14687" spans="1:4" x14ac:dyDescent="0.25">
      <c r="A14687" t="s">
        <v>304</v>
      </c>
      <c r="B14687" t="s">
        <v>2436</v>
      </c>
      <c r="C14687" t="s">
        <v>1083</v>
      </c>
      <c r="D14687" t="b">
        <v>0</v>
      </c>
    </row>
    <row r="14688" spans="1:4" x14ac:dyDescent="0.25">
      <c r="A14688" t="s">
        <v>304</v>
      </c>
      <c r="B14688" t="s">
        <v>2436</v>
      </c>
      <c r="C14688" t="s">
        <v>4726</v>
      </c>
      <c r="D14688" t="b">
        <v>0</v>
      </c>
    </row>
    <row r="14689" spans="1:4" x14ac:dyDescent="0.25">
      <c r="A14689" t="s">
        <v>304</v>
      </c>
      <c r="B14689" t="s">
        <v>2436</v>
      </c>
      <c r="C14689" t="s">
        <v>4727</v>
      </c>
      <c r="D14689" t="b">
        <v>0</v>
      </c>
    </row>
    <row r="14690" spans="1:4" x14ac:dyDescent="0.25">
      <c r="A14690" t="s">
        <v>304</v>
      </c>
      <c r="B14690" t="s">
        <v>2436</v>
      </c>
      <c r="C14690" t="s">
        <v>4728</v>
      </c>
      <c r="D14690" t="b">
        <v>0</v>
      </c>
    </row>
    <row r="14691" spans="1:4" x14ac:dyDescent="0.25">
      <c r="A14691" t="s">
        <v>304</v>
      </c>
      <c r="B14691" t="s">
        <v>2436</v>
      </c>
      <c r="C14691" t="s">
        <v>2454</v>
      </c>
      <c r="D14691" t="b">
        <v>0</v>
      </c>
    </row>
    <row r="14692" spans="1:4" x14ac:dyDescent="0.25">
      <c r="A14692" t="s">
        <v>304</v>
      </c>
      <c r="B14692" t="s">
        <v>2436</v>
      </c>
      <c r="C14692" t="s">
        <v>4729</v>
      </c>
      <c r="D14692">
        <v>0</v>
      </c>
    </row>
    <row r="14693" spans="1:4" x14ac:dyDescent="0.25">
      <c r="A14693" t="s">
        <v>304</v>
      </c>
      <c r="B14693" t="s">
        <v>2436</v>
      </c>
      <c r="C14693" t="s">
        <v>4730</v>
      </c>
      <c r="D14693">
        <v>0</v>
      </c>
    </row>
    <row r="14694" spans="1:4" x14ac:dyDescent="0.25">
      <c r="A14694" t="s">
        <v>304</v>
      </c>
      <c r="B14694" t="s">
        <v>2436</v>
      </c>
      <c r="C14694" t="s">
        <v>4731</v>
      </c>
      <c r="D14694">
        <v>0</v>
      </c>
    </row>
    <row r="14695" spans="1:4" x14ac:dyDescent="0.25">
      <c r="A14695" t="s">
        <v>304</v>
      </c>
      <c r="B14695" t="s">
        <v>2436</v>
      </c>
      <c r="C14695" t="s">
        <v>1046</v>
      </c>
      <c r="D14695">
        <v>0</v>
      </c>
    </row>
    <row r="14696" spans="1:4" x14ac:dyDescent="0.25">
      <c r="A14696" t="s">
        <v>304</v>
      </c>
      <c r="B14696" t="s">
        <v>2436</v>
      </c>
      <c r="C14696" t="s">
        <v>9</v>
      </c>
      <c r="D14696">
        <v>0</v>
      </c>
    </row>
    <row r="14697" spans="1:4" x14ac:dyDescent="0.25">
      <c r="A14697" t="s">
        <v>304</v>
      </c>
      <c r="B14697" t="s">
        <v>2436</v>
      </c>
      <c r="C14697" t="s">
        <v>4733</v>
      </c>
      <c r="D14697">
        <v>0</v>
      </c>
    </row>
    <row r="14698" spans="1:4" x14ac:dyDescent="0.25">
      <c r="A14698" t="s">
        <v>304</v>
      </c>
      <c r="B14698" t="s">
        <v>2436</v>
      </c>
      <c r="C14698" t="s">
        <v>4734</v>
      </c>
      <c r="D14698">
        <v>0</v>
      </c>
    </row>
    <row r="14699" spans="1:4" x14ac:dyDescent="0.25">
      <c r="A14699" t="s">
        <v>304</v>
      </c>
      <c r="B14699" t="s">
        <v>2436</v>
      </c>
      <c r="C14699" t="s">
        <v>4735</v>
      </c>
      <c r="D14699">
        <v>0</v>
      </c>
    </row>
    <row r="14700" spans="1:4" x14ac:dyDescent="0.25">
      <c r="A14700" t="s">
        <v>304</v>
      </c>
      <c r="B14700" t="s">
        <v>2436</v>
      </c>
      <c r="C14700" t="s">
        <v>1081</v>
      </c>
      <c r="D14700" t="s">
        <v>3111</v>
      </c>
    </row>
    <row r="14701" spans="1:4" x14ac:dyDescent="0.25">
      <c r="A14701" t="s">
        <v>304</v>
      </c>
      <c r="B14701" t="s">
        <v>2437</v>
      </c>
      <c r="C14701" t="s">
        <v>4725</v>
      </c>
      <c r="D14701">
        <v>980</v>
      </c>
    </row>
    <row r="14702" spans="1:4" x14ac:dyDescent="0.25">
      <c r="A14702" t="s">
        <v>304</v>
      </c>
      <c r="B14702" t="s">
        <v>2437</v>
      </c>
      <c r="C14702" t="s">
        <v>1083</v>
      </c>
      <c r="D14702" t="b">
        <v>0</v>
      </c>
    </row>
    <row r="14703" spans="1:4" x14ac:dyDescent="0.25">
      <c r="A14703" t="s">
        <v>304</v>
      </c>
      <c r="B14703" t="s">
        <v>2437</v>
      </c>
      <c r="C14703" t="s">
        <v>4726</v>
      </c>
      <c r="D14703" t="b">
        <v>0</v>
      </c>
    </row>
    <row r="14704" spans="1:4" x14ac:dyDescent="0.25">
      <c r="A14704" t="s">
        <v>304</v>
      </c>
      <c r="B14704" t="s">
        <v>2437</v>
      </c>
      <c r="C14704" t="s">
        <v>4727</v>
      </c>
      <c r="D14704" t="b">
        <v>0</v>
      </c>
    </row>
    <row r="14705" spans="1:4" x14ac:dyDescent="0.25">
      <c r="A14705" t="s">
        <v>304</v>
      </c>
      <c r="B14705" t="s">
        <v>2437</v>
      </c>
      <c r="C14705" t="s">
        <v>4728</v>
      </c>
      <c r="D14705" t="b">
        <v>0</v>
      </c>
    </row>
    <row r="14706" spans="1:4" x14ac:dyDescent="0.25">
      <c r="A14706" t="s">
        <v>304</v>
      </c>
      <c r="B14706" t="s">
        <v>2437</v>
      </c>
      <c r="C14706" t="s">
        <v>2454</v>
      </c>
      <c r="D14706" t="b">
        <v>0</v>
      </c>
    </row>
    <row r="14707" spans="1:4" x14ac:dyDescent="0.25">
      <c r="A14707" t="s">
        <v>304</v>
      </c>
      <c r="B14707" t="s">
        <v>2437</v>
      </c>
      <c r="C14707" t="s">
        <v>4729</v>
      </c>
      <c r="D14707">
        <v>0</v>
      </c>
    </row>
    <row r="14708" spans="1:4" x14ac:dyDescent="0.25">
      <c r="A14708" t="s">
        <v>304</v>
      </c>
      <c r="B14708" t="s">
        <v>2437</v>
      </c>
      <c r="C14708" t="s">
        <v>4730</v>
      </c>
      <c r="D14708">
        <v>0</v>
      </c>
    </row>
    <row r="14709" spans="1:4" x14ac:dyDescent="0.25">
      <c r="A14709" t="s">
        <v>304</v>
      </c>
      <c r="B14709" t="s">
        <v>2437</v>
      </c>
      <c r="C14709" t="s">
        <v>4731</v>
      </c>
      <c r="D14709">
        <v>0</v>
      </c>
    </row>
    <row r="14710" spans="1:4" x14ac:dyDescent="0.25">
      <c r="A14710" t="s">
        <v>304</v>
      </c>
      <c r="B14710" t="s">
        <v>2437</v>
      </c>
      <c r="C14710" t="s">
        <v>1046</v>
      </c>
      <c r="D14710">
        <v>0</v>
      </c>
    </row>
    <row r="14711" spans="1:4" x14ac:dyDescent="0.25">
      <c r="A14711" t="s">
        <v>304</v>
      </c>
      <c r="B14711" t="s">
        <v>2437</v>
      </c>
      <c r="C14711" t="s">
        <v>9</v>
      </c>
      <c r="D14711">
        <v>0</v>
      </c>
    </row>
    <row r="14712" spans="1:4" x14ac:dyDescent="0.25">
      <c r="A14712" t="s">
        <v>304</v>
      </c>
      <c r="B14712" t="s">
        <v>2437</v>
      </c>
      <c r="C14712" t="s">
        <v>4733</v>
      </c>
      <c r="D14712">
        <v>0</v>
      </c>
    </row>
    <row r="14713" spans="1:4" x14ac:dyDescent="0.25">
      <c r="A14713" t="s">
        <v>304</v>
      </c>
      <c r="B14713" t="s">
        <v>2437</v>
      </c>
      <c r="C14713" t="s">
        <v>4734</v>
      </c>
      <c r="D14713">
        <v>0</v>
      </c>
    </row>
    <row r="14714" spans="1:4" x14ac:dyDescent="0.25">
      <c r="A14714" t="s">
        <v>304</v>
      </c>
      <c r="B14714" t="s">
        <v>2437</v>
      </c>
      <c r="C14714" t="s">
        <v>4735</v>
      </c>
      <c r="D14714">
        <v>0</v>
      </c>
    </row>
    <row r="14715" spans="1:4" x14ac:dyDescent="0.25">
      <c r="A14715" t="s">
        <v>304</v>
      </c>
      <c r="B14715" t="s">
        <v>2437</v>
      </c>
      <c r="C14715" t="s">
        <v>1081</v>
      </c>
      <c r="D14715" t="s">
        <v>3111</v>
      </c>
    </row>
    <row r="14716" spans="1:4" x14ac:dyDescent="0.25">
      <c r="A14716" t="s">
        <v>304</v>
      </c>
      <c r="B14716" t="s">
        <v>2438</v>
      </c>
      <c r="C14716" t="s">
        <v>4725</v>
      </c>
      <c r="D14716">
        <v>981</v>
      </c>
    </row>
    <row r="14717" spans="1:4" x14ac:dyDescent="0.25">
      <c r="A14717" t="s">
        <v>304</v>
      </c>
      <c r="B14717" t="s">
        <v>2438</v>
      </c>
      <c r="C14717" t="s">
        <v>1083</v>
      </c>
      <c r="D14717" t="b">
        <v>0</v>
      </c>
    </row>
    <row r="14718" spans="1:4" x14ac:dyDescent="0.25">
      <c r="A14718" t="s">
        <v>304</v>
      </c>
      <c r="B14718" t="s">
        <v>2438</v>
      </c>
      <c r="C14718" t="s">
        <v>4726</v>
      </c>
      <c r="D14718" t="b">
        <v>0</v>
      </c>
    </row>
    <row r="14719" spans="1:4" x14ac:dyDescent="0.25">
      <c r="A14719" t="s">
        <v>304</v>
      </c>
      <c r="B14719" t="s">
        <v>2438</v>
      </c>
      <c r="C14719" t="s">
        <v>4727</v>
      </c>
      <c r="D14719" t="b">
        <v>0</v>
      </c>
    </row>
    <row r="14720" spans="1:4" x14ac:dyDescent="0.25">
      <c r="A14720" t="s">
        <v>304</v>
      </c>
      <c r="B14720" t="s">
        <v>2438</v>
      </c>
      <c r="C14720" t="s">
        <v>4728</v>
      </c>
      <c r="D14720" t="b">
        <v>0</v>
      </c>
    </row>
    <row r="14721" spans="1:4" x14ac:dyDescent="0.25">
      <c r="A14721" t="s">
        <v>304</v>
      </c>
      <c r="B14721" t="s">
        <v>2438</v>
      </c>
      <c r="C14721" t="s">
        <v>2454</v>
      </c>
      <c r="D14721" t="b">
        <v>0</v>
      </c>
    </row>
    <row r="14722" spans="1:4" x14ac:dyDescent="0.25">
      <c r="A14722" t="s">
        <v>304</v>
      </c>
      <c r="B14722" t="s">
        <v>2438</v>
      </c>
      <c r="C14722" t="s">
        <v>4729</v>
      </c>
      <c r="D14722">
        <v>0</v>
      </c>
    </row>
    <row r="14723" spans="1:4" x14ac:dyDescent="0.25">
      <c r="A14723" t="s">
        <v>304</v>
      </c>
      <c r="B14723" t="s">
        <v>2438</v>
      </c>
      <c r="C14723" t="s">
        <v>4730</v>
      </c>
      <c r="D14723">
        <v>0</v>
      </c>
    </row>
    <row r="14724" spans="1:4" x14ac:dyDescent="0.25">
      <c r="A14724" t="s">
        <v>304</v>
      </c>
      <c r="B14724" t="s">
        <v>2438</v>
      </c>
      <c r="C14724" t="s">
        <v>4731</v>
      </c>
      <c r="D14724">
        <v>0</v>
      </c>
    </row>
    <row r="14725" spans="1:4" x14ac:dyDescent="0.25">
      <c r="A14725" t="s">
        <v>304</v>
      </c>
      <c r="B14725" t="s">
        <v>2438</v>
      </c>
      <c r="C14725" t="s">
        <v>1046</v>
      </c>
      <c r="D14725">
        <v>0</v>
      </c>
    </row>
    <row r="14726" spans="1:4" x14ac:dyDescent="0.25">
      <c r="A14726" t="s">
        <v>304</v>
      </c>
      <c r="B14726" t="s">
        <v>2438</v>
      </c>
      <c r="C14726" t="s">
        <v>9</v>
      </c>
      <c r="D14726">
        <v>0</v>
      </c>
    </row>
    <row r="14727" spans="1:4" x14ac:dyDescent="0.25">
      <c r="A14727" t="s">
        <v>304</v>
      </c>
      <c r="B14727" t="s">
        <v>2438</v>
      </c>
      <c r="C14727" t="s">
        <v>4733</v>
      </c>
      <c r="D14727">
        <v>0</v>
      </c>
    </row>
    <row r="14728" spans="1:4" x14ac:dyDescent="0.25">
      <c r="A14728" t="s">
        <v>304</v>
      </c>
      <c r="B14728" t="s">
        <v>2438</v>
      </c>
      <c r="C14728" t="s">
        <v>4734</v>
      </c>
      <c r="D14728">
        <v>0</v>
      </c>
    </row>
    <row r="14729" spans="1:4" x14ac:dyDescent="0.25">
      <c r="A14729" t="s">
        <v>304</v>
      </c>
      <c r="B14729" t="s">
        <v>2438</v>
      </c>
      <c r="C14729" t="s">
        <v>4735</v>
      </c>
      <c r="D14729">
        <v>0</v>
      </c>
    </row>
    <row r="14730" spans="1:4" x14ac:dyDescent="0.25">
      <c r="A14730" t="s">
        <v>304</v>
      </c>
      <c r="B14730" t="s">
        <v>2438</v>
      </c>
      <c r="C14730" t="s">
        <v>1081</v>
      </c>
      <c r="D14730" t="s">
        <v>3111</v>
      </c>
    </row>
    <row r="14731" spans="1:4" x14ac:dyDescent="0.25">
      <c r="A14731" t="s">
        <v>304</v>
      </c>
      <c r="B14731" t="s">
        <v>2439</v>
      </c>
      <c r="C14731" t="s">
        <v>4725</v>
      </c>
      <c r="D14731">
        <v>982</v>
      </c>
    </row>
    <row r="14732" spans="1:4" x14ac:dyDescent="0.25">
      <c r="A14732" t="s">
        <v>304</v>
      </c>
      <c r="B14732" t="s">
        <v>2439</v>
      </c>
      <c r="C14732" t="s">
        <v>1083</v>
      </c>
      <c r="D14732" t="b">
        <v>0</v>
      </c>
    </row>
    <row r="14733" spans="1:4" x14ac:dyDescent="0.25">
      <c r="A14733" t="s">
        <v>304</v>
      </c>
      <c r="B14733" t="s">
        <v>2439</v>
      </c>
      <c r="C14733" t="s">
        <v>4726</v>
      </c>
      <c r="D14733" t="b">
        <v>0</v>
      </c>
    </row>
    <row r="14734" spans="1:4" x14ac:dyDescent="0.25">
      <c r="A14734" t="s">
        <v>304</v>
      </c>
      <c r="B14734" t="s">
        <v>2439</v>
      </c>
      <c r="C14734" t="s">
        <v>4727</v>
      </c>
      <c r="D14734" t="b">
        <v>0</v>
      </c>
    </row>
    <row r="14735" spans="1:4" x14ac:dyDescent="0.25">
      <c r="A14735" t="s">
        <v>304</v>
      </c>
      <c r="B14735" t="s">
        <v>2439</v>
      </c>
      <c r="C14735" t="s">
        <v>4728</v>
      </c>
      <c r="D14735" t="b">
        <v>0</v>
      </c>
    </row>
    <row r="14736" spans="1:4" x14ac:dyDescent="0.25">
      <c r="A14736" t="s">
        <v>304</v>
      </c>
      <c r="B14736" t="s">
        <v>2439</v>
      </c>
      <c r="C14736" t="s">
        <v>2454</v>
      </c>
      <c r="D14736" t="b">
        <v>0</v>
      </c>
    </row>
    <row r="14737" spans="1:4" x14ac:dyDescent="0.25">
      <c r="A14737" t="s">
        <v>304</v>
      </c>
      <c r="B14737" t="s">
        <v>2439</v>
      </c>
      <c r="C14737" t="s">
        <v>4729</v>
      </c>
      <c r="D14737">
        <v>0</v>
      </c>
    </row>
    <row r="14738" spans="1:4" x14ac:dyDescent="0.25">
      <c r="A14738" t="s">
        <v>304</v>
      </c>
      <c r="B14738" t="s">
        <v>2439</v>
      </c>
      <c r="C14738" t="s">
        <v>4730</v>
      </c>
      <c r="D14738">
        <v>0</v>
      </c>
    </row>
    <row r="14739" spans="1:4" x14ac:dyDescent="0.25">
      <c r="A14739" t="s">
        <v>304</v>
      </c>
      <c r="B14739" t="s">
        <v>2439</v>
      </c>
      <c r="C14739" t="s">
        <v>4731</v>
      </c>
      <c r="D14739">
        <v>0</v>
      </c>
    </row>
    <row r="14740" spans="1:4" x14ac:dyDescent="0.25">
      <c r="A14740" t="s">
        <v>304</v>
      </c>
      <c r="B14740" t="s">
        <v>2439</v>
      </c>
      <c r="C14740" t="s">
        <v>1046</v>
      </c>
      <c r="D14740">
        <v>0</v>
      </c>
    </row>
    <row r="14741" spans="1:4" x14ac:dyDescent="0.25">
      <c r="A14741" t="s">
        <v>304</v>
      </c>
      <c r="B14741" t="s">
        <v>2439</v>
      </c>
      <c r="C14741" t="s">
        <v>9</v>
      </c>
      <c r="D14741">
        <v>0</v>
      </c>
    </row>
    <row r="14742" spans="1:4" x14ac:dyDescent="0.25">
      <c r="A14742" t="s">
        <v>304</v>
      </c>
      <c r="B14742" t="s">
        <v>2439</v>
      </c>
      <c r="C14742" t="s">
        <v>4733</v>
      </c>
      <c r="D14742">
        <v>0</v>
      </c>
    </row>
    <row r="14743" spans="1:4" x14ac:dyDescent="0.25">
      <c r="A14743" t="s">
        <v>304</v>
      </c>
      <c r="B14743" t="s">
        <v>2439</v>
      </c>
      <c r="C14743" t="s">
        <v>4734</v>
      </c>
      <c r="D14743">
        <v>0</v>
      </c>
    </row>
    <row r="14744" spans="1:4" x14ac:dyDescent="0.25">
      <c r="A14744" t="s">
        <v>304</v>
      </c>
      <c r="B14744" t="s">
        <v>2439</v>
      </c>
      <c r="C14744" t="s">
        <v>4735</v>
      </c>
      <c r="D14744">
        <v>0</v>
      </c>
    </row>
    <row r="14745" spans="1:4" x14ac:dyDescent="0.25">
      <c r="A14745" t="s">
        <v>304</v>
      </c>
      <c r="B14745" t="s">
        <v>2439</v>
      </c>
      <c r="C14745" t="s">
        <v>1081</v>
      </c>
      <c r="D14745" t="s">
        <v>3111</v>
      </c>
    </row>
    <row r="14746" spans="1:4" x14ac:dyDescent="0.25">
      <c r="A14746" t="s">
        <v>304</v>
      </c>
      <c r="B14746" t="s">
        <v>2440</v>
      </c>
      <c r="C14746" t="s">
        <v>4725</v>
      </c>
      <c r="D14746">
        <v>983</v>
      </c>
    </row>
    <row r="14747" spans="1:4" x14ac:dyDescent="0.25">
      <c r="A14747" t="s">
        <v>304</v>
      </c>
      <c r="B14747" t="s">
        <v>2440</v>
      </c>
      <c r="C14747" t="s">
        <v>1083</v>
      </c>
      <c r="D14747" t="b">
        <v>0</v>
      </c>
    </row>
    <row r="14748" spans="1:4" x14ac:dyDescent="0.25">
      <c r="A14748" t="s">
        <v>304</v>
      </c>
      <c r="B14748" t="s">
        <v>2440</v>
      </c>
      <c r="C14748" t="s">
        <v>4726</v>
      </c>
      <c r="D14748" t="b">
        <v>0</v>
      </c>
    </row>
    <row r="14749" spans="1:4" x14ac:dyDescent="0.25">
      <c r="A14749" t="s">
        <v>304</v>
      </c>
      <c r="B14749" t="s">
        <v>2440</v>
      </c>
      <c r="C14749" t="s">
        <v>4727</v>
      </c>
      <c r="D14749" t="b">
        <v>0</v>
      </c>
    </row>
    <row r="14750" spans="1:4" x14ac:dyDescent="0.25">
      <c r="A14750" t="s">
        <v>304</v>
      </c>
      <c r="B14750" t="s">
        <v>2440</v>
      </c>
      <c r="C14750" t="s">
        <v>4728</v>
      </c>
      <c r="D14750" t="b">
        <v>0</v>
      </c>
    </row>
    <row r="14751" spans="1:4" x14ac:dyDescent="0.25">
      <c r="A14751" t="s">
        <v>304</v>
      </c>
      <c r="B14751" t="s">
        <v>2440</v>
      </c>
      <c r="C14751" t="s">
        <v>2454</v>
      </c>
      <c r="D14751" t="b">
        <v>0</v>
      </c>
    </row>
    <row r="14752" spans="1:4" x14ac:dyDescent="0.25">
      <c r="A14752" t="s">
        <v>304</v>
      </c>
      <c r="B14752" t="s">
        <v>2440</v>
      </c>
      <c r="C14752" t="s">
        <v>4729</v>
      </c>
      <c r="D14752">
        <v>0</v>
      </c>
    </row>
    <row r="14753" spans="1:4" x14ac:dyDescent="0.25">
      <c r="A14753" t="s">
        <v>304</v>
      </c>
      <c r="B14753" t="s">
        <v>2440</v>
      </c>
      <c r="C14753" t="s">
        <v>4730</v>
      </c>
      <c r="D14753">
        <v>0</v>
      </c>
    </row>
    <row r="14754" spans="1:4" x14ac:dyDescent="0.25">
      <c r="A14754" t="s">
        <v>304</v>
      </c>
      <c r="B14754" t="s">
        <v>2440</v>
      </c>
      <c r="C14754" t="s">
        <v>4731</v>
      </c>
      <c r="D14754">
        <v>0</v>
      </c>
    </row>
    <row r="14755" spans="1:4" x14ac:dyDescent="0.25">
      <c r="A14755" t="s">
        <v>304</v>
      </c>
      <c r="B14755" t="s">
        <v>2440</v>
      </c>
      <c r="C14755" t="s">
        <v>1046</v>
      </c>
      <c r="D14755">
        <v>0</v>
      </c>
    </row>
    <row r="14756" spans="1:4" x14ac:dyDescent="0.25">
      <c r="A14756" t="s">
        <v>304</v>
      </c>
      <c r="B14756" t="s">
        <v>2440</v>
      </c>
      <c r="C14756" t="s">
        <v>9</v>
      </c>
      <c r="D14756">
        <v>0</v>
      </c>
    </row>
    <row r="14757" spans="1:4" x14ac:dyDescent="0.25">
      <c r="A14757" t="s">
        <v>304</v>
      </c>
      <c r="B14757" t="s">
        <v>2440</v>
      </c>
      <c r="C14757" t="s">
        <v>4733</v>
      </c>
      <c r="D14757">
        <v>0</v>
      </c>
    </row>
    <row r="14758" spans="1:4" x14ac:dyDescent="0.25">
      <c r="A14758" t="s">
        <v>304</v>
      </c>
      <c r="B14758" t="s">
        <v>2440</v>
      </c>
      <c r="C14758" t="s">
        <v>4734</v>
      </c>
      <c r="D14758">
        <v>0</v>
      </c>
    </row>
    <row r="14759" spans="1:4" x14ac:dyDescent="0.25">
      <c r="A14759" t="s">
        <v>304</v>
      </c>
      <c r="B14759" t="s">
        <v>2440</v>
      </c>
      <c r="C14759" t="s">
        <v>4735</v>
      </c>
      <c r="D14759">
        <v>0</v>
      </c>
    </row>
    <row r="14760" spans="1:4" x14ac:dyDescent="0.25">
      <c r="A14760" t="s">
        <v>304</v>
      </c>
      <c r="B14760" t="s">
        <v>2440</v>
      </c>
      <c r="C14760" t="s">
        <v>1081</v>
      </c>
      <c r="D14760" t="s">
        <v>3111</v>
      </c>
    </row>
    <row r="14761" spans="1:4" x14ac:dyDescent="0.25">
      <c r="A14761" t="s">
        <v>304</v>
      </c>
      <c r="B14761" t="s">
        <v>2441</v>
      </c>
      <c r="C14761" t="s">
        <v>4725</v>
      </c>
      <c r="D14761">
        <v>984</v>
      </c>
    </row>
    <row r="14762" spans="1:4" x14ac:dyDescent="0.25">
      <c r="A14762" t="s">
        <v>304</v>
      </c>
      <c r="B14762" t="s">
        <v>2441</v>
      </c>
      <c r="C14762" t="s">
        <v>1083</v>
      </c>
      <c r="D14762" t="b">
        <v>0</v>
      </c>
    </row>
    <row r="14763" spans="1:4" x14ac:dyDescent="0.25">
      <c r="A14763" t="s">
        <v>304</v>
      </c>
      <c r="B14763" t="s">
        <v>2441</v>
      </c>
      <c r="C14763" t="s">
        <v>4726</v>
      </c>
      <c r="D14763" t="b">
        <v>0</v>
      </c>
    </row>
    <row r="14764" spans="1:4" x14ac:dyDescent="0.25">
      <c r="A14764" t="s">
        <v>304</v>
      </c>
      <c r="B14764" t="s">
        <v>2441</v>
      </c>
      <c r="C14764" t="s">
        <v>4727</v>
      </c>
      <c r="D14764" t="b">
        <v>0</v>
      </c>
    </row>
    <row r="14765" spans="1:4" x14ac:dyDescent="0.25">
      <c r="A14765" t="s">
        <v>304</v>
      </c>
      <c r="B14765" t="s">
        <v>2441</v>
      </c>
      <c r="C14765" t="s">
        <v>4728</v>
      </c>
      <c r="D14765" t="b">
        <v>0</v>
      </c>
    </row>
    <row r="14766" spans="1:4" x14ac:dyDescent="0.25">
      <c r="A14766" t="s">
        <v>304</v>
      </c>
      <c r="B14766" t="s">
        <v>2441</v>
      </c>
      <c r="C14766" t="s">
        <v>2454</v>
      </c>
      <c r="D14766" t="b">
        <v>0</v>
      </c>
    </row>
    <row r="14767" spans="1:4" x14ac:dyDescent="0.25">
      <c r="A14767" t="s">
        <v>304</v>
      </c>
      <c r="B14767" t="s">
        <v>2441</v>
      </c>
      <c r="C14767" t="s">
        <v>4729</v>
      </c>
      <c r="D14767">
        <v>0</v>
      </c>
    </row>
    <row r="14768" spans="1:4" x14ac:dyDescent="0.25">
      <c r="A14768" t="s">
        <v>304</v>
      </c>
      <c r="B14768" t="s">
        <v>2441</v>
      </c>
      <c r="C14768" t="s">
        <v>4730</v>
      </c>
      <c r="D14768">
        <v>0</v>
      </c>
    </row>
    <row r="14769" spans="1:4" x14ac:dyDescent="0.25">
      <c r="A14769" t="s">
        <v>304</v>
      </c>
      <c r="B14769" t="s">
        <v>2441</v>
      </c>
      <c r="C14769" t="s">
        <v>4731</v>
      </c>
      <c r="D14769">
        <v>0</v>
      </c>
    </row>
    <row r="14770" spans="1:4" x14ac:dyDescent="0.25">
      <c r="A14770" t="s">
        <v>304</v>
      </c>
      <c r="B14770" t="s">
        <v>2441</v>
      </c>
      <c r="C14770" t="s">
        <v>1046</v>
      </c>
      <c r="D14770">
        <v>0</v>
      </c>
    </row>
    <row r="14771" spans="1:4" x14ac:dyDescent="0.25">
      <c r="A14771" t="s">
        <v>304</v>
      </c>
      <c r="B14771" t="s">
        <v>2441</v>
      </c>
      <c r="C14771" t="s">
        <v>9</v>
      </c>
      <c r="D14771">
        <v>0</v>
      </c>
    </row>
    <row r="14772" spans="1:4" x14ac:dyDescent="0.25">
      <c r="A14772" t="s">
        <v>304</v>
      </c>
      <c r="B14772" t="s">
        <v>2441</v>
      </c>
      <c r="C14772" t="s">
        <v>4733</v>
      </c>
      <c r="D14772">
        <v>0</v>
      </c>
    </row>
    <row r="14773" spans="1:4" x14ac:dyDescent="0.25">
      <c r="A14773" t="s">
        <v>304</v>
      </c>
      <c r="B14773" t="s">
        <v>2441</v>
      </c>
      <c r="C14773" t="s">
        <v>4734</v>
      </c>
      <c r="D14773">
        <v>0</v>
      </c>
    </row>
    <row r="14774" spans="1:4" x14ac:dyDescent="0.25">
      <c r="A14774" t="s">
        <v>304</v>
      </c>
      <c r="B14774" t="s">
        <v>2441</v>
      </c>
      <c r="C14774" t="s">
        <v>4735</v>
      </c>
      <c r="D14774">
        <v>0</v>
      </c>
    </row>
    <row r="14775" spans="1:4" x14ac:dyDescent="0.25">
      <c r="A14775" t="s">
        <v>304</v>
      </c>
      <c r="B14775" t="s">
        <v>2441</v>
      </c>
      <c r="C14775" t="s">
        <v>1081</v>
      </c>
      <c r="D14775" t="s">
        <v>3111</v>
      </c>
    </row>
    <row r="14776" spans="1:4" x14ac:dyDescent="0.25">
      <c r="A14776" t="s">
        <v>304</v>
      </c>
      <c r="B14776" t="s">
        <v>2442</v>
      </c>
      <c r="C14776" t="s">
        <v>4725</v>
      </c>
      <c r="D14776">
        <v>985</v>
      </c>
    </row>
    <row r="14777" spans="1:4" x14ac:dyDescent="0.25">
      <c r="A14777" t="s">
        <v>304</v>
      </c>
      <c r="B14777" t="s">
        <v>2442</v>
      </c>
      <c r="C14777" t="s">
        <v>1083</v>
      </c>
      <c r="D14777" t="b">
        <v>0</v>
      </c>
    </row>
    <row r="14778" spans="1:4" x14ac:dyDescent="0.25">
      <c r="A14778" t="s">
        <v>304</v>
      </c>
      <c r="B14778" t="s">
        <v>2442</v>
      </c>
      <c r="C14778" t="s">
        <v>4726</v>
      </c>
      <c r="D14778" t="b">
        <v>0</v>
      </c>
    </row>
    <row r="14779" spans="1:4" x14ac:dyDescent="0.25">
      <c r="A14779" t="s">
        <v>304</v>
      </c>
      <c r="B14779" t="s">
        <v>2442</v>
      </c>
      <c r="C14779" t="s">
        <v>4727</v>
      </c>
      <c r="D14779" t="b">
        <v>0</v>
      </c>
    </row>
    <row r="14780" spans="1:4" x14ac:dyDescent="0.25">
      <c r="A14780" t="s">
        <v>304</v>
      </c>
      <c r="B14780" t="s">
        <v>2442</v>
      </c>
      <c r="C14780" t="s">
        <v>4728</v>
      </c>
      <c r="D14780" t="b">
        <v>0</v>
      </c>
    </row>
    <row r="14781" spans="1:4" x14ac:dyDescent="0.25">
      <c r="A14781" t="s">
        <v>304</v>
      </c>
      <c r="B14781" t="s">
        <v>2442</v>
      </c>
      <c r="C14781" t="s">
        <v>2454</v>
      </c>
      <c r="D14781" t="b">
        <v>0</v>
      </c>
    </row>
    <row r="14782" spans="1:4" x14ac:dyDescent="0.25">
      <c r="A14782" t="s">
        <v>304</v>
      </c>
      <c r="B14782" t="s">
        <v>2442</v>
      </c>
      <c r="C14782" t="s">
        <v>4729</v>
      </c>
      <c r="D14782">
        <v>0</v>
      </c>
    </row>
    <row r="14783" spans="1:4" x14ac:dyDescent="0.25">
      <c r="A14783" t="s">
        <v>304</v>
      </c>
      <c r="B14783" t="s">
        <v>2442</v>
      </c>
      <c r="C14783" t="s">
        <v>4730</v>
      </c>
      <c r="D14783">
        <v>0</v>
      </c>
    </row>
    <row r="14784" spans="1:4" x14ac:dyDescent="0.25">
      <c r="A14784" t="s">
        <v>304</v>
      </c>
      <c r="B14784" t="s">
        <v>2442</v>
      </c>
      <c r="C14784" t="s">
        <v>4731</v>
      </c>
      <c r="D14784">
        <v>0</v>
      </c>
    </row>
    <row r="14785" spans="1:4" x14ac:dyDescent="0.25">
      <c r="A14785" t="s">
        <v>304</v>
      </c>
      <c r="B14785" t="s">
        <v>2442</v>
      </c>
      <c r="C14785" t="s">
        <v>1046</v>
      </c>
      <c r="D14785">
        <v>0</v>
      </c>
    </row>
    <row r="14786" spans="1:4" x14ac:dyDescent="0.25">
      <c r="A14786" t="s">
        <v>304</v>
      </c>
      <c r="B14786" t="s">
        <v>2442</v>
      </c>
      <c r="C14786" t="s">
        <v>9</v>
      </c>
      <c r="D14786">
        <v>0</v>
      </c>
    </row>
    <row r="14787" spans="1:4" x14ac:dyDescent="0.25">
      <c r="A14787" t="s">
        <v>304</v>
      </c>
      <c r="B14787" t="s">
        <v>2442</v>
      </c>
      <c r="C14787" t="s">
        <v>4733</v>
      </c>
      <c r="D14787">
        <v>0</v>
      </c>
    </row>
    <row r="14788" spans="1:4" x14ac:dyDescent="0.25">
      <c r="A14788" t="s">
        <v>304</v>
      </c>
      <c r="B14788" t="s">
        <v>2442</v>
      </c>
      <c r="C14788" t="s">
        <v>4734</v>
      </c>
      <c r="D14788">
        <v>0</v>
      </c>
    </row>
    <row r="14789" spans="1:4" x14ac:dyDescent="0.25">
      <c r="A14789" t="s">
        <v>304</v>
      </c>
      <c r="B14789" t="s">
        <v>2442</v>
      </c>
      <c r="C14789" t="s">
        <v>4735</v>
      </c>
      <c r="D14789">
        <v>0</v>
      </c>
    </row>
    <row r="14790" spans="1:4" x14ac:dyDescent="0.25">
      <c r="A14790" t="s">
        <v>304</v>
      </c>
      <c r="B14790" t="s">
        <v>2442</v>
      </c>
      <c r="C14790" t="s">
        <v>1081</v>
      </c>
      <c r="D14790" t="s">
        <v>3111</v>
      </c>
    </row>
    <row r="14791" spans="1:4" x14ac:dyDescent="0.25">
      <c r="A14791" t="s">
        <v>304</v>
      </c>
      <c r="B14791" t="s">
        <v>2443</v>
      </c>
      <c r="C14791" t="s">
        <v>4725</v>
      </c>
      <c r="D14791">
        <v>986</v>
      </c>
    </row>
    <row r="14792" spans="1:4" x14ac:dyDescent="0.25">
      <c r="A14792" t="s">
        <v>304</v>
      </c>
      <c r="B14792" t="s">
        <v>2443</v>
      </c>
      <c r="C14792" t="s">
        <v>1083</v>
      </c>
      <c r="D14792" t="b">
        <v>0</v>
      </c>
    </row>
    <row r="14793" spans="1:4" x14ac:dyDescent="0.25">
      <c r="A14793" t="s">
        <v>304</v>
      </c>
      <c r="B14793" t="s">
        <v>2443</v>
      </c>
      <c r="C14793" t="s">
        <v>4726</v>
      </c>
      <c r="D14793" t="b">
        <v>0</v>
      </c>
    </row>
    <row r="14794" spans="1:4" x14ac:dyDescent="0.25">
      <c r="A14794" t="s">
        <v>304</v>
      </c>
      <c r="B14794" t="s">
        <v>2443</v>
      </c>
      <c r="C14794" t="s">
        <v>4727</v>
      </c>
      <c r="D14794" t="b">
        <v>0</v>
      </c>
    </row>
    <row r="14795" spans="1:4" x14ac:dyDescent="0.25">
      <c r="A14795" t="s">
        <v>304</v>
      </c>
      <c r="B14795" t="s">
        <v>2443</v>
      </c>
      <c r="C14795" t="s">
        <v>4728</v>
      </c>
      <c r="D14795" t="b">
        <v>0</v>
      </c>
    </row>
    <row r="14796" spans="1:4" x14ac:dyDescent="0.25">
      <c r="A14796" t="s">
        <v>304</v>
      </c>
      <c r="B14796" t="s">
        <v>2443</v>
      </c>
      <c r="C14796" t="s">
        <v>2454</v>
      </c>
      <c r="D14796" t="b">
        <v>0</v>
      </c>
    </row>
    <row r="14797" spans="1:4" x14ac:dyDescent="0.25">
      <c r="A14797" t="s">
        <v>304</v>
      </c>
      <c r="B14797" t="s">
        <v>2443</v>
      </c>
      <c r="C14797" t="s">
        <v>4729</v>
      </c>
      <c r="D14797">
        <v>0</v>
      </c>
    </row>
    <row r="14798" spans="1:4" x14ac:dyDescent="0.25">
      <c r="A14798" t="s">
        <v>304</v>
      </c>
      <c r="B14798" t="s">
        <v>2443</v>
      </c>
      <c r="C14798" t="s">
        <v>4730</v>
      </c>
      <c r="D14798">
        <v>0</v>
      </c>
    </row>
    <row r="14799" spans="1:4" x14ac:dyDescent="0.25">
      <c r="A14799" t="s">
        <v>304</v>
      </c>
      <c r="B14799" t="s">
        <v>2443</v>
      </c>
      <c r="C14799" t="s">
        <v>4731</v>
      </c>
      <c r="D14799">
        <v>0</v>
      </c>
    </row>
    <row r="14800" spans="1:4" x14ac:dyDescent="0.25">
      <c r="A14800" t="s">
        <v>304</v>
      </c>
      <c r="B14800" t="s">
        <v>2443</v>
      </c>
      <c r="C14800" t="s">
        <v>1046</v>
      </c>
      <c r="D14800">
        <v>0</v>
      </c>
    </row>
    <row r="14801" spans="1:4" x14ac:dyDescent="0.25">
      <c r="A14801" t="s">
        <v>304</v>
      </c>
      <c r="B14801" t="s">
        <v>2443</v>
      </c>
      <c r="C14801" t="s">
        <v>9</v>
      </c>
      <c r="D14801">
        <v>0</v>
      </c>
    </row>
    <row r="14802" spans="1:4" x14ac:dyDescent="0.25">
      <c r="A14802" t="s">
        <v>304</v>
      </c>
      <c r="B14802" t="s">
        <v>2443</v>
      </c>
      <c r="C14802" t="s">
        <v>4733</v>
      </c>
      <c r="D14802">
        <v>0</v>
      </c>
    </row>
    <row r="14803" spans="1:4" x14ac:dyDescent="0.25">
      <c r="A14803" t="s">
        <v>304</v>
      </c>
      <c r="B14803" t="s">
        <v>2443</v>
      </c>
      <c r="C14803" t="s">
        <v>4734</v>
      </c>
      <c r="D14803">
        <v>0</v>
      </c>
    </row>
    <row r="14804" spans="1:4" x14ac:dyDescent="0.25">
      <c r="A14804" t="s">
        <v>304</v>
      </c>
      <c r="B14804" t="s">
        <v>2443</v>
      </c>
      <c r="C14804" t="s">
        <v>4735</v>
      </c>
      <c r="D14804">
        <v>0</v>
      </c>
    </row>
    <row r="14805" spans="1:4" x14ac:dyDescent="0.25">
      <c r="A14805" t="s">
        <v>304</v>
      </c>
      <c r="B14805" t="s">
        <v>2443</v>
      </c>
      <c r="C14805" t="s">
        <v>1081</v>
      </c>
      <c r="D14805" t="s">
        <v>3111</v>
      </c>
    </row>
    <row r="14806" spans="1:4" x14ac:dyDescent="0.25">
      <c r="A14806" t="s">
        <v>304</v>
      </c>
      <c r="B14806" t="s">
        <v>2444</v>
      </c>
      <c r="C14806" t="s">
        <v>4725</v>
      </c>
      <c r="D14806">
        <v>987</v>
      </c>
    </row>
    <row r="14807" spans="1:4" x14ac:dyDescent="0.25">
      <c r="A14807" t="s">
        <v>304</v>
      </c>
      <c r="B14807" t="s">
        <v>2444</v>
      </c>
      <c r="C14807" t="s">
        <v>1083</v>
      </c>
      <c r="D14807" t="b">
        <v>0</v>
      </c>
    </row>
    <row r="14808" spans="1:4" x14ac:dyDescent="0.25">
      <c r="A14808" t="s">
        <v>304</v>
      </c>
      <c r="B14808" t="s">
        <v>2444</v>
      </c>
      <c r="C14808" t="s">
        <v>4726</v>
      </c>
      <c r="D14808" t="b">
        <v>0</v>
      </c>
    </row>
    <row r="14809" spans="1:4" x14ac:dyDescent="0.25">
      <c r="A14809" t="s">
        <v>304</v>
      </c>
      <c r="B14809" t="s">
        <v>2444</v>
      </c>
      <c r="C14809" t="s">
        <v>4727</v>
      </c>
      <c r="D14809" t="b">
        <v>0</v>
      </c>
    </row>
    <row r="14810" spans="1:4" x14ac:dyDescent="0.25">
      <c r="A14810" t="s">
        <v>304</v>
      </c>
      <c r="B14810" t="s">
        <v>2444</v>
      </c>
      <c r="C14810" t="s">
        <v>4728</v>
      </c>
      <c r="D14810" t="b">
        <v>0</v>
      </c>
    </row>
    <row r="14811" spans="1:4" x14ac:dyDescent="0.25">
      <c r="A14811" t="s">
        <v>304</v>
      </c>
      <c r="B14811" t="s">
        <v>2444</v>
      </c>
      <c r="C14811" t="s">
        <v>2454</v>
      </c>
      <c r="D14811" t="b">
        <v>0</v>
      </c>
    </row>
    <row r="14812" spans="1:4" x14ac:dyDescent="0.25">
      <c r="A14812" t="s">
        <v>304</v>
      </c>
      <c r="B14812" t="s">
        <v>2444</v>
      </c>
      <c r="C14812" t="s">
        <v>4729</v>
      </c>
      <c r="D14812">
        <v>0</v>
      </c>
    </row>
    <row r="14813" spans="1:4" x14ac:dyDescent="0.25">
      <c r="A14813" t="s">
        <v>304</v>
      </c>
      <c r="B14813" t="s">
        <v>2444</v>
      </c>
      <c r="C14813" t="s">
        <v>4730</v>
      </c>
      <c r="D14813">
        <v>0</v>
      </c>
    </row>
    <row r="14814" spans="1:4" x14ac:dyDescent="0.25">
      <c r="A14814" t="s">
        <v>304</v>
      </c>
      <c r="B14814" t="s">
        <v>2444</v>
      </c>
      <c r="C14814" t="s">
        <v>4731</v>
      </c>
      <c r="D14814">
        <v>0</v>
      </c>
    </row>
    <row r="14815" spans="1:4" x14ac:dyDescent="0.25">
      <c r="A14815" t="s">
        <v>304</v>
      </c>
      <c r="B14815" t="s">
        <v>2444</v>
      </c>
      <c r="C14815" t="s">
        <v>1046</v>
      </c>
      <c r="D14815">
        <v>0</v>
      </c>
    </row>
    <row r="14816" spans="1:4" x14ac:dyDescent="0.25">
      <c r="A14816" t="s">
        <v>304</v>
      </c>
      <c r="B14816" t="s">
        <v>2444</v>
      </c>
      <c r="C14816" t="s">
        <v>9</v>
      </c>
      <c r="D14816">
        <v>0</v>
      </c>
    </row>
    <row r="14817" spans="1:4" x14ac:dyDescent="0.25">
      <c r="A14817" t="s">
        <v>304</v>
      </c>
      <c r="B14817" t="s">
        <v>2444</v>
      </c>
      <c r="C14817" t="s">
        <v>4733</v>
      </c>
      <c r="D14817">
        <v>0</v>
      </c>
    </row>
    <row r="14818" spans="1:4" x14ac:dyDescent="0.25">
      <c r="A14818" t="s">
        <v>304</v>
      </c>
      <c r="B14818" t="s">
        <v>2444</v>
      </c>
      <c r="C14818" t="s">
        <v>4734</v>
      </c>
      <c r="D14818">
        <v>0</v>
      </c>
    </row>
    <row r="14819" spans="1:4" x14ac:dyDescent="0.25">
      <c r="A14819" t="s">
        <v>304</v>
      </c>
      <c r="B14819" t="s">
        <v>2444</v>
      </c>
      <c r="C14819" t="s">
        <v>4735</v>
      </c>
      <c r="D14819">
        <v>0</v>
      </c>
    </row>
    <row r="14820" spans="1:4" x14ac:dyDescent="0.25">
      <c r="A14820" t="s">
        <v>304</v>
      </c>
      <c r="B14820" t="s">
        <v>2444</v>
      </c>
      <c r="C14820" t="s">
        <v>1081</v>
      </c>
      <c r="D14820" t="s">
        <v>3111</v>
      </c>
    </row>
    <row r="14821" spans="1:4" x14ac:dyDescent="0.25">
      <c r="A14821" t="s">
        <v>304</v>
      </c>
      <c r="B14821" t="s">
        <v>2445</v>
      </c>
      <c r="C14821" t="s">
        <v>4725</v>
      </c>
      <c r="D14821">
        <v>988</v>
      </c>
    </row>
    <row r="14822" spans="1:4" x14ac:dyDescent="0.25">
      <c r="A14822" t="s">
        <v>304</v>
      </c>
      <c r="B14822" t="s">
        <v>2445</v>
      </c>
      <c r="C14822" t="s">
        <v>1083</v>
      </c>
      <c r="D14822" t="b">
        <v>0</v>
      </c>
    </row>
    <row r="14823" spans="1:4" x14ac:dyDescent="0.25">
      <c r="A14823" t="s">
        <v>304</v>
      </c>
      <c r="B14823" t="s">
        <v>2445</v>
      </c>
      <c r="C14823" t="s">
        <v>4726</v>
      </c>
      <c r="D14823" t="b">
        <v>0</v>
      </c>
    </row>
    <row r="14824" spans="1:4" x14ac:dyDescent="0.25">
      <c r="A14824" t="s">
        <v>304</v>
      </c>
      <c r="B14824" t="s">
        <v>2445</v>
      </c>
      <c r="C14824" t="s">
        <v>4727</v>
      </c>
      <c r="D14824" t="b">
        <v>0</v>
      </c>
    </row>
    <row r="14825" spans="1:4" x14ac:dyDescent="0.25">
      <c r="A14825" t="s">
        <v>304</v>
      </c>
      <c r="B14825" t="s">
        <v>2445</v>
      </c>
      <c r="C14825" t="s">
        <v>4728</v>
      </c>
      <c r="D14825" t="b">
        <v>0</v>
      </c>
    </row>
    <row r="14826" spans="1:4" x14ac:dyDescent="0.25">
      <c r="A14826" t="s">
        <v>304</v>
      </c>
      <c r="B14826" t="s">
        <v>2445</v>
      </c>
      <c r="C14826" t="s">
        <v>2454</v>
      </c>
      <c r="D14826" t="b">
        <v>0</v>
      </c>
    </row>
    <row r="14827" spans="1:4" x14ac:dyDescent="0.25">
      <c r="A14827" t="s">
        <v>304</v>
      </c>
      <c r="B14827" t="s">
        <v>2445</v>
      </c>
      <c r="C14827" t="s">
        <v>4729</v>
      </c>
      <c r="D14827">
        <v>0</v>
      </c>
    </row>
    <row r="14828" spans="1:4" x14ac:dyDescent="0.25">
      <c r="A14828" t="s">
        <v>304</v>
      </c>
      <c r="B14828" t="s">
        <v>2445</v>
      </c>
      <c r="C14828" t="s">
        <v>4730</v>
      </c>
      <c r="D14828">
        <v>0</v>
      </c>
    </row>
    <row r="14829" spans="1:4" x14ac:dyDescent="0.25">
      <c r="A14829" t="s">
        <v>304</v>
      </c>
      <c r="B14829" t="s">
        <v>2445</v>
      </c>
      <c r="C14829" t="s">
        <v>4731</v>
      </c>
      <c r="D14829">
        <v>0</v>
      </c>
    </row>
    <row r="14830" spans="1:4" x14ac:dyDescent="0.25">
      <c r="A14830" t="s">
        <v>304</v>
      </c>
      <c r="B14830" t="s">
        <v>2445</v>
      </c>
      <c r="C14830" t="s">
        <v>1046</v>
      </c>
      <c r="D14830">
        <v>0</v>
      </c>
    </row>
    <row r="14831" spans="1:4" x14ac:dyDescent="0.25">
      <c r="A14831" t="s">
        <v>304</v>
      </c>
      <c r="B14831" t="s">
        <v>2445</v>
      </c>
      <c r="C14831" t="s">
        <v>9</v>
      </c>
      <c r="D14831">
        <v>0</v>
      </c>
    </row>
    <row r="14832" spans="1:4" x14ac:dyDescent="0.25">
      <c r="A14832" t="s">
        <v>304</v>
      </c>
      <c r="B14832" t="s">
        <v>2445</v>
      </c>
      <c r="C14832" t="s">
        <v>4733</v>
      </c>
      <c r="D14832">
        <v>0</v>
      </c>
    </row>
    <row r="14833" spans="1:4" x14ac:dyDescent="0.25">
      <c r="A14833" t="s">
        <v>304</v>
      </c>
      <c r="B14833" t="s">
        <v>2445</v>
      </c>
      <c r="C14833" t="s">
        <v>4734</v>
      </c>
      <c r="D14833">
        <v>0</v>
      </c>
    </row>
    <row r="14834" spans="1:4" x14ac:dyDescent="0.25">
      <c r="A14834" t="s">
        <v>304</v>
      </c>
      <c r="B14834" t="s">
        <v>2445</v>
      </c>
      <c r="C14834" t="s">
        <v>4735</v>
      </c>
      <c r="D14834">
        <v>0</v>
      </c>
    </row>
    <row r="14835" spans="1:4" x14ac:dyDescent="0.25">
      <c r="A14835" t="s">
        <v>304</v>
      </c>
      <c r="B14835" t="s">
        <v>2445</v>
      </c>
      <c r="C14835" t="s">
        <v>1081</v>
      </c>
      <c r="D14835" t="s">
        <v>3111</v>
      </c>
    </row>
    <row r="14836" spans="1:4" x14ac:dyDescent="0.25">
      <c r="A14836" t="s">
        <v>304</v>
      </c>
      <c r="B14836" t="s">
        <v>2446</v>
      </c>
      <c r="C14836" t="s">
        <v>4725</v>
      </c>
      <c r="D14836">
        <v>989</v>
      </c>
    </row>
    <row r="14837" spans="1:4" x14ac:dyDescent="0.25">
      <c r="A14837" t="s">
        <v>304</v>
      </c>
      <c r="B14837" t="s">
        <v>2446</v>
      </c>
      <c r="C14837" t="s">
        <v>1083</v>
      </c>
      <c r="D14837" t="b">
        <v>0</v>
      </c>
    </row>
    <row r="14838" spans="1:4" x14ac:dyDescent="0.25">
      <c r="A14838" t="s">
        <v>304</v>
      </c>
      <c r="B14838" t="s">
        <v>2446</v>
      </c>
      <c r="C14838" t="s">
        <v>4726</v>
      </c>
      <c r="D14838" t="b">
        <v>0</v>
      </c>
    </row>
    <row r="14839" spans="1:4" x14ac:dyDescent="0.25">
      <c r="A14839" t="s">
        <v>304</v>
      </c>
      <c r="B14839" t="s">
        <v>2446</v>
      </c>
      <c r="C14839" t="s">
        <v>4727</v>
      </c>
      <c r="D14839" t="b">
        <v>0</v>
      </c>
    </row>
    <row r="14840" spans="1:4" x14ac:dyDescent="0.25">
      <c r="A14840" t="s">
        <v>304</v>
      </c>
      <c r="B14840" t="s">
        <v>2446</v>
      </c>
      <c r="C14840" t="s">
        <v>4728</v>
      </c>
      <c r="D14840" t="b">
        <v>0</v>
      </c>
    </row>
    <row r="14841" spans="1:4" x14ac:dyDescent="0.25">
      <c r="A14841" t="s">
        <v>304</v>
      </c>
      <c r="B14841" t="s">
        <v>2446</v>
      </c>
      <c r="C14841" t="s">
        <v>2454</v>
      </c>
      <c r="D14841" t="b">
        <v>0</v>
      </c>
    </row>
    <row r="14842" spans="1:4" x14ac:dyDescent="0.25">
      <c r="A14842" t="s">
        <v>304</v>
      </c>
      <c r="B14842" t="s">
        <v>2446</v>
      </c>
      <c r="C14842" t="s">
        <v>4729</v>
      </c>
      <c r="D14842">
        <v>0</v>
      </c>
    </row>
    <row r="14843" spans="1:4" x14ac:dyDescent="0.25">
      <c r="A14843" t="s">
        <v>304</v>
      </c>
      <c r="B14843" t="s">
        <v>2446</v>
      </c>
      <c r="C14843" t="s">
        <v>4730</v>
      </c>
      <c r="D14843">
        <v>0</v>
      </c>
    </row>
    <row r="14844" spans="1:4" x14ac:dyDescent="0.25">
      <c r="A14844" t="s">
        <v>304</v>
      </c>
      <c r="B14844" t="s">
        <v>2446</v>
      </c>
      <c r="C14844" t="s">
        <v>4731</v>
      </c>
      <c r="D14844">
        <v>0</v>
      </c>
    </row>
    <row r="14845" spans="1:4" x14ac:dyDescent="0.25">
      <c r="A14845" t="s">
        <v>304</v>
      </c>
      <c r="B14845" t="s">
        <v>2446</v>
      </c>
      <c r="C14845" t="s">
        <v>1046</v>
      </c>
      <c r="D14845">
        <v>0</v>
      </c>
    </row>
    <row r="14846" spans="1:4" x14ac:dyDescent="0.25">
      <c r="A14846" t="s">
        <v>304</v>
      </c>
      <c r="B14846" t="s">
        <v>2446</v>
      </c>
      <c r="C14846" t="s">
        <v>9</v>
      </c>
      <c r="D14846">
        <v>0</v>
      </c>
    </row>
    <row r="14847" spans="1:4" x14ac:dyDescent="0.25">
      <c r="A14847" t="s">
        <v>304</v>
      </c>
      <c r="B14847" t="s">
        <v>2446</v>
      </c>
      <c r="C14847" t="s">
        <v>4733</v>
      </c>
      <c r="D14847">
        <v>0</v>
      </c>
    </row>
    <row r="14848" spans="1:4" x14ac:dyDescent="0.25">
      <c r="A14848" t="s">
        <v>304</v>
      </c>
      <c r="B14848" t="s">
        <v>2446</v>
      </c>
      <c r="C14848" t="s">
        <v>4734</v>
      </c>
      <c r="D14848">
        <v>0</v>
      </c>
    </row>
    <row r="14849" spans="1:4" x14ac:dyDescent="0.25">
      <c r="A14849" t="s">
        <v>304</v>
      </c>
      <c r="B14849" t="s">
        <v>2446</v>
      </c>
      <c r="C14849" t="s">
        <v>4735</v>
      </c>
      <c r="D14849">
        <v>0</v>
      </c>
    </row>
    <row r="14850" spans="1:4" x14ac:dyDescent="0.25">
      <c r="A14850" t="s">
        <v>304</v>
      </c>
      <c r="B14850" t="s">
        <v>2446</v>
      </c>
      <c r="C14850" t="s">
        <v>1081</v>
      </c>
      <c r="D14850" t="s">
        <v>3111</v>
      </c>
    </row>
    <row r="14851" spans="1:4" x14ac:dyDescent="0.25">
      <c r="A14851" t="s">
        <v>304</v>
      </c>
      <c r="B14851" t="s">
        <v>2447</v>
      </c>
      <c r="C14851" t="s">
        <v>4725</v>
      </c>
      <c r="D14851">
        <v>990</v>
      </c>
    </row>
    <row r="14852" spans="1:4" x14ac:dyDescent="0.25">
      <c r="A14852" t="s">
        <v>304</v>
      </c>
      <c r="B14852" t="s">
        <v>2447</v>
      </c>
      <c r="C14852" t="s">
        <v>1083</v>
      </c>
      <c r="D14852" t="b">
        <v>0</v>
      </c>
    </row>
    <row r="14853" spans="1:4" x14ac:dyDescent="0.25">
      <c r="A14853" t="s">
        <v>304</v>
      </c>
      <c r="B14853" t="s">
        <v>2447</v>
      </c>
      <c r="C14853" t="s">
        <v>4726</v>
      </c>
      <c r="D14853" t="b">
        <v>0</v>
      </c>
    </row>
    <row r="14854" spans="1:4" x14ac:dyDescent="0.25">
      <c r="A14854" t="s">
        <v>304</v>
      </c>
      <c r="B14854" t="s">
        <v>2447</v>
      </c>
      <c r="C14854" t="s">
        <v>4727</v>
      </c>
      <c r="D14854" t="b">
        <v>0</v>
      </c>
    </row>
    <row r="14855" spans="1:4" x14ac:dyDescent="0.25">
      <c r="A14855" t="s">
        <v>304</v>
      </c>
      <c r="B14855" t="s">
        <v>2447</v>
      </c>
      <c r="C14855" t="s">
        <v>4728</v>
      </c>
      <c r="D14855" t="b">
        <v>0</v>
      </c>
    </row>
    <row r="14856" spans="1:4" x14ac:dyDescent="0.25">
      <c r="A14856" t="s">
        <v>304</v>
      </c>
      <c r="B14856" t="s">
        <v>2447</v>
      </c>
      <c r="C14856" t="s">
        <v>2454</v>
      </c>
      <c r="D14856" t="b">
        <v>0</v>
      </c>
    </row>
    <row r="14857" spans="1:4" x14ac:dyDescent="0.25">
      <c r="A14857" t="s">
        <v>304</v>
      </c>
      <c r="B14857" t="s">
        <v>2447</v>
      </c>
      <c r="C14857" t="s">
        <v>4729</v>
      </c>
      <c r="D14857">
        <v>0</v>
      </c>
    </row>
    <row r="14858" spans="1:4" x14ac:dyDescent="0.25">
      <c r="A14858" t="s">
        <v>304</v>
      </c>
      <c r="B14858" t="s">
        <v>2447</v>
      </c>
      <c r="C14858" t="s">
        <v>4730</v>
      </c>
      <c r="D14858">
        <v>0</v>
      </c>
    </row>
    <row r="14859" spans="1:4" x14ac:dyDescent="0.25">
      <c r="A14859" t="s">
        <v>304</v>
      </c>
      <c r="B14859" t="s">
        <v>2447</v>
      </c>
      <c r="C14859" t="s">
        <v>4731</v>
      </c>
      <c r="D14859">
        <v>0</v>
      </c>
    </row>
    <row r="14860" spans="1:4" x14ac:dyDescent="0.25">
      <c r="A14860" t="s">
        <v>304</v>
      </c>
      <c r="B14860" t="s">
        <v>2447</v>
      </c>
      <c r="C14860" t="s">
        <v>1046</v>
      </c>
      <c r="D14860">
        <v>0</v>
      </c>
    </row>
    <row r="14861" spans="1:4" x14ac:dyDescent="0.25">
      <c r="A14861" t="s">
        <v>304</v>
      </c>
      <c r="B14861" t="s">
        <v>2447</v>
      </c>
      <c r="C14861" t="s">
        <v>9</v>
      </c>
      <c r="D14861">
        <v>0</v>
      </c>
    </row>
    <row r="14862" spans="1:4" x14ac:dyDescent="0.25">
      <c r="A14862" t="s">
        <v>304</v>
      </c>
      <c r="B14862" t="s">
        <v>2447</v>
      </c>
      <c r="C14862" t="s">
        <v>4733</v>
      </c>
      <c r="D14862">
        <v>0</v>
      </c>
    </row>
    <row r="14863" spans="1:4" x14ac:dyDescent="0.25">
      <c r="A14863" t="s">
        <v>304</v>
      </c>
      <c r="B14863" t="s">
        <v>2447</v>
      </c>
      <c r="C14863" t="s">
        <v>4734</v>
      </c>
      <c r="D14863">
        <v>0</v>
      </c>
    </row>
    <row r="14864" spans="1:4" x14ac:dyDescent="0.25">
      <c r="A14864" t="s">
        <v>304</v>
      </c>
      <c r="B14864" t="s">
        <v>2447</v>
      </c>
      <c r="C14864" t="s">
        <v>4735</v>
      </c>
      <c r="D14864">
        <v>0</v>
      </c>
    </row>
    <row r="14865" spans="1:4" x14ac:dyDescent="0.25">
      <c r="A14865" t="s">
        <v>304</v>
      </c>
      <c r="B14865" t="s">
        <v>2447</v>
      </c>
      <c r="C14865" t="s">
        <v>1081</v>
      </c>
      <c r="D14865" t="s">
        <v>3111</v>
      </c>
    </row>
    <row r="14866" spans="1:4" x14ac:dyDescent="0.25">
      <c r="A14866" t="s">
        <v>304</v>
      </c>
      <c r="B14866" t="s">
        <v>2448</v>
      </c>
      <c r="C14866" t="s">
        <v>4725</v>
      </c>
      <c r="D14866">
        <v>991</v>
      </c>
    </row>
    <row r="14867" spans="1:4" x14ac:dyDescent="0.25">
      <c r="A14867" t="s">
        <v>304</v>
      </c>
      <c r="B14867" t="s">
        <v>2448</v>
      </c>
      <c r="C14867" t="s">
        <v>1083</v>
      </c>
      <c r="D14867" t="b">
        <v>0</v>
      </c>
    </row>
    <row r="14868" spans="1:4" x14ac:dyDescent="0.25">
      <c r="A14868" t="s">
        <v>304</v>
      </c>
      <c r="B14868" t="s">
        <v>2448</v>
      </c>
      <c r="C14868" t="s">
        <v>4726</v>
      </c>
      <c r="D14868" t="b">
        <v>0</v>
      </c>
    </row>
    <row r="14869" spans="1:4" x14ac:dyDescent="0.25">
      <c r="A14869" t="s">
        <v>304</v>
      </c>
      <c r="B14869" t="s">
        <v>2448</v>
      </c>
      <c r="C14869" t="s">
        <v>4727</v>
      </c>
      <c r="D14869" t="b">
        <v>0</v>
      </c>
    </row>
    <row r="14870" spans="1:4" x14ac:dyDescent="0.25">
      <c r="A14870" t="s">
        <v>304</v>
      </c>
      <c r="B14870" t="s">
        <v>2448</v>
      </c>
      <c r="C14870" t="s">
        <v>4728</v>
      </c>
      <c r="D14870" t="b">
        <v>0</v>
      </c>
    </row>
    <row r="14871" spans="1:4" x14ac:dyDescent="0.25">
      <c r="A14871" t="s">
        <v>304</v>
      </c>
      <c r="B14871" t="s">
        <v>2448</v>
      </c>
      <c r="C14871" t="s">
        <v>2454</v>
      </c>
      <c r="D14871" t="b">
        <v>0</v>
      </c>
    </row>
    <row r="14872" spans="1:4" x14ac:dyDescent="0.25">
      <c r="A14872" t="s">
        <v>304</v>
      </c>
      <c r="B14872" t="s">
        <v>2448</v>
      </c>
      <c r="C14872" t="s">
        <v>4729</v>
      </c>
      <c r="D14872">
        <v>0</v>
      </c>
    </row>
    <row r="14873" spans="1:4" x14ac:dyDescent="0.25">
      <c r="A14873" t="s">
        <v>304</v>
      </c>
      <c r="B14873" t="s">
        <v>2448</v>
      </c>
      <c r="C14873" t="s">
        <v>4730</v>
      </c>
      <c r="D14873">
        <v>0</v>
      </c>
    </row>
    <row r="14874" spans="1:4" x14ac:dyDescent="0.25">
      <c r="A14874" t="s">
        <v>304</v>
      </c>
      <c r="B14874" t="s">
        <v>2448</v>
      </c>
      <c r="C14874" t="s">
        <v>4731</v>
      </c>
      <c r="D14874">
        <v>0</v>
      </c>
    </row>
    <row r="14875" spans="1:4" x14ac:dyDescent="0.25">
      <c r="A14875" t="s">
        <v>304</v>
      </c>
      <c r="B14875" t="s">
        <v>2448</v>
      </c>
      <c r="C14875" t="s">
        <v>1046</v>
      </c>
      <c r="D14875">
        <v>0</v>
      </c>
    </row>
    <row r="14876" spans="1:4" x14ac:dyDescent="0.25">
      <c r="A14876" t="s">
        <v>304</v>
      </c>
      <c r="B14876" t="s">
        <v>2448</v>
      </c>
      <c r="C14876" t="s">
        <v>9</v>
      </c>
      <c r="D14876">
        <v>0</v>
      </c>
    </row>
    <row r="14877" spans="1:4" x14ac:dyDescent="0.25">
      <c r="A14877" t="s">
        <v>304</v>
      </c>
      <c r="B14877" t="s">
        <v>2448</v>
      </c>
      <c r="C14877" t="s">
        <v>4733</v>
      </c>
      <c r="D14877">
        <v>0</v>
      </c>
    </row>
    <row r="14878" spans="1:4" x14ac:dyDescent="0.25">
      <c r="A14878" t="s">
        <v>304</v>
      </c>
      <c r="B14878" t="s">
        <v>2448</v>
      </c>
      <c r="C14878" t="s">
        <v>4734</v>
      </c>
      <c r="D14878">
        <v>0</v>
      </c>
    </row>
    <row r="14879" spans="1:4" x14ac:dyDescent="0.25">
      <c r="A14879" t="s">
        <v>304</v>
      </c>
      <c r="B14879" t="s">
        <v>2448</v>
      </c>
      <c r="C14879" t="s">
        <v>4735</v>
      </c>
      <c r="D14879">
        <v>0</v>
      </c>
    </row>
    <row r="14880" spans="1:4" x14ac:dyDescent="0.25">
      <c r="A14880" t="s">
        <v>304</v>
      </c>
      <c r="B14880" t="s">
        <v>2448</v>
      </c>
      <c r="C14880" t="s">
        <v>1081</v>
      </c>
      <c r="D14880" t="s">
        <v>3111</v>
      </c>
    </row>
  </sheetData>
  <mergeCells count="2">
    <mergeCell ref="AB1:AC1"/>
    <mergeCell ref="AB2:AC2"/>
  </mergeCells>
  <pageMargins left="0.7" right="0.7" top="0.75" bottom="0.75" header="0.3" footer="0.3"/>
  <drawing r:id="rId1"/>
  <legacyDrawing r:id="rId2"/>
  <controls>
    <mc:AlternateContent xmlns:mc="http://schemas.openxmlformats.org/markup-compatibility/2006">
      <mc:Choice Requires="x14">
        <control shapeId="43011" r:id="rId3" name="CommandButton3">
          <controlPr defaultSize="0" autoLine="0" r:id="rId4">
            <anchor moveWithCells="1">
              <from>
                <xdr:col>98</xdr:col>
                <xdr:colOff>247650</xdr:colOff>
                <xdr:row>14</xdr:row>
                <xdr:rowOff>123825</xdr:rowOff>
              </from>
              <to>
                <xdr:col>102</xdr:col>
                <xdr:colOff>485775</xdr:colOff>
                <xdr:row>17</xdr:row>
                <xdr:rowOff>114300</xdr:rowOff>
              </to>
            </anchor>
          </controlPr>
        </control>
      </mc:Choice>
      <mc:Fallback>
        <control shapeId="43011" r:id="rId3" name="CommandButton3"/>
      </mc:Fallback>
    </mc:AlternateContent>
    <mc:AlternateContent xmlns:mc="http://schemas.openxmlformats.org/markup-compatibility/2006">
      <mc:Choice Requires="x14">
        <control shapeId="43010" r:id="rId5" name="CommandButton2">
          <controlPr defaultSize="0" autoLine="0" r:id="rId6">
            <anchor moveWithCells="1">
              <from>
                <xdr:col>98</xdr:col>
                <xdr:colOff>247650</xdr:colOff>
                <xdr:row>11</xdr:row>
                <xdr:rowOff>95250</xdr:rowOff>
              </from>
              <to>
                <xdr:col>102</xdr:col>
                <xdr:colOff>523875</xdr:colOff>
                <xdr:row>14</xdr:row>
                <xdr:rowOff>85725</xdr:rowOff>
              </to>
            </anchor>
          </controlPr>
        </control>
      </mc:Choice>
      <mc:Fallback>
        <control shapeId="43010" r:id="rId5" name="CommandButton2"/>
      </mc:Fallback>
    </mc:AlternateContent>
    <mc:AlternateContent xmlns:mc="http://schemas.openxmlformats.org/markup-compatibility/2006">
      <mc:Choice Requires="x14">
        <control shapeId="43009" r:id="rId7" name="CommandButton1">
          <controlPr defaultSize="0" autoLine="0" r:id="rId8">
            <anchor moveWithCells="1">
              <from>
                <xdr:col>98</xdr:col>
                <xdr:colOff>238125</xdr:colOff>
                <xdr:row>7</xdr:row>
                <xdr:rowOff>171450</xdr:rowOff>
              </from>
              <to>
                <xdr:col>102</xdr:col>
                <xdr:colOff>495300</xdr:colOff>
                <xdr:row>10</xdr:row>
                <xdr:rowOff>38100</xdr:rowOff>
              </to>
            </anchor>
          </controlPr>
        </control>
      </mc:Choice>
      <mc:Fallback>
        <control shapeId="43009" r:id="rId7" name="CommandButton1"/>
      </mc:Fallback>
    </mc:AlternateContent>
    <mc:AlternateContent xmlns:mc="http://schemas.openxmlformats.org/markup-compatibility/2006">
      <mc:Choice Requires="x14">
        <control shapeId="43012" r:id="rId9" name="btnRDBALMActions">
          <controlPr defaultSize="0" print="0" autoFill="0" autoPict="0" macro="ShowRDbAlmActions">
            <anchor moveWithCells="1" sizeWithCells="1">
              <from>
                <xdr:col>26</xdr:col>
                <xdr:colOff>2171700</xdr:colOff>
                <xdr:row>3</xdr:row>
                <xdr:rowOff>171450</xdr:rowOff>
              </from>
              <to>
                <xdr:col>31</xdr:col>
                <xdr:colOff>104775</xdr:colOff>
                <xdr:row>6</xdr:row>
                <xdr:rowOff>38100</xdr:rowOff>
              </to>
            </anchor>
          </controlPr>
        </control>
      </mc:Choice>
    </mc:AlternateContent>
  </control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B95B2-1789-408A-AC34-700853E1E299}">
  <sheetPr codeName="List36">
    <tabColor rgb="FFC00000"/>
  </sheetPr>
  <dimension ref="A1:AP352"/>
  <sheetViews>
    <sheetView zoomScale="55" zoomScaleNormal="55" workbookViewId="0">
      <selection activeCell="G16" sqref="G16"/>
    </sheetView>
  </sheetViews>
  <sheetFormatPr defaultRowHeight="15" x14ac:dyDescent="0.25"/>
  <cols>
    <col min="1" max="1" width="22.85546875" customWidth="1"/>
    <col min="2" max="2" width="32.5703125" customWidth="1"/>
    <col min="3" max="3" width="16.5703125" customWidth="1"/>
    <col min="4" max="4" width="22.85546875" customWidth="1"/>
    <col min="9" max="9" width="24.28515625" customWidth="1"/>
    <col min="10" max="10" width="23.7109375" customWidth="1"/>
    <col min="30" max="30" width="9.140625" customWidth="1"/>
  </cols>
  <sheetData>
    <row r="1" spans="1:42" x14ac:dyDescent="0.25">
      <c r="A1" t="s">
        <v>1021</v>
      </c>
      <c r="B1" t="s">
        <v>1020</v>
      </c>
      <c r="C1" t="s">
        <v>4744</v>
      </c>
      <c r="D1">
        <v>0</v>
      </c>
      <c r="AN1" s="110" t="s">
        <v>4704</v>
      </c>
      <c r="AO1" s="110"/>
      <c r="AP1" t="s">
        <v>4716</v>
      </c>
    </row>
    <row r="2" spans="1:42" x14ac:dyDescent="0.25">
      <c r="A2" t="s">
        <v>1021</v>
      </c>
      <c r="B2" t="s">
        <v>1020</v>
      </c>
      <c r="C2" t="s">
        <v>4719</v>
      </c>
      <c r="D2">
        <v>32000</v>
      </c>
      <c r="I2" t="s">
        <v>1021</v>
      </c>
      <c r="J2" t="s">
        <v>1020</v>
      </c>
      <c r="K2">
        <v>0</v>
      </c>
      <c r="L2">
        <v>32000</v>
      </c>
      <c r="M2">
        <v>32000</v>
      </c>
      <c r="N2">
        <v>32000</v>
      </c>
      <c r="O2">
        <v>0</v>
      </c>
      <c r="P2">
        <v>0</v>
      </c>
      <c r="Q2">
        <v>0</v>
      </c>
      <c r="R2">
        <v>0</v>
      </c>
      <c r="S2">
        <v>0</v>
      </c>
      <c r="T2">
        <v>0</v>
      </c>
      <c r="U2" s="19" t="s">
        <v>4745</v>
      </c>
      <c r="AG2" s="19"/>
      <c r="AN2" s="110" t="s">
        <v>4706</v>
      </c>
      <c r="AO2" s="110"/>
      <c r="AP2" t="s">
        <v>4746</v>
      </c>
    </row>
    <row r="3" spans="1:42" x14ac:dyDescent="0.25">
      <c r="A3" t="s">
        <v>1021</v>
      </c>
      <c r="B3" t="s">
        <v>1020</v>
      </c>
      <c r="C3" t="s">
        <v>4720</v>
      </c>
      <c r="D3">
        <v>32000</v>
      </c>
      <c r="I3" t="s">
        <v>1021</v>
      </c>
      <c r="J3" t="s">
        <v>1022</v>
      </c>
      <c r="K3">
        <v>1</v>
      </c>
      <c r="L3">
        <v>32000</v>
      </c>
      <c r="M3">
        <v>32000</v>
      </c>
      <c r="N3">
        <v>32000</v>
      </c>
      <c r="O3">
        <v>0</v>
      </c>
      <c r="P3">
        <v>0</v>
      </c>
      <c r="Q3">
        <v>0</v>
      </c>
      <c r="R3">
        <v>0</v>
      </c>
      <c r="S3">
        <v>0</v>
      </c>
      <c r="T3" s="19">
        <v>0</v>
      </c>
      <c r="U3" s="19" t="s">
        <v>807</v>
      </c>
      <c r="AF3" s="19"/>
    </row>
    <row r="4" spans="1:42" x14ac:dyDescent="0.25">
      <c r="A4" t="s">
        <v>1021</v>
      </c>
      <c r="B4" t="s">
        <v>1020</v>
      </c>
      <c r="C4" t="s">
        <v>4721</v>
      </c>
      <c r="D4">
        <v>32000</v>
      </c>
      <c r="I4" t="s">
        <v>1021</v>
      </c>
      <c r="J4" t="s">
        <v>1023</v>
      </c>
      <c r="K4">
        <v>2</v>
      </c>
      <c r="L4">
        <v>32000</v>
      </c>
      <c r="M4">
        <v>32000</v>
      </c>
      <c r="N4">
        <v>32000</v>
      </c>
      <c r="O4">
        <v>0</v>
      </c>
      <c r="P4">
        <v>0</v>
      </c>
      <c r="Q4">
        <v>0</v>
      </c>
      <c r="R4">
        <v>0</v>
      </c>
      <c r="S4" s="19">
        <v>0</v>
      </c>
      <c r="T4">
        <v>0</v>
      </c>
      <c r="U4" s="19" t="s">
        <v>807</v>
      </c>
      <c r="AE4" s="19"/>
    </row>
    <row r="5" spans="1:42" x14ac:dyDescent="0.25">
      <c r="A5" t="s">
        <v>1021</v>
      </c>
      <c r="B5" t="s">
        <v>1020</v>
      </c>
      <c r="C5" t="s">
        <v>4747</v>
      </c>
      <c r="D5">
        <v>0</v>
      </c>
      <c r="I5" t="s">
        <v>1021</v>
      </c>
      <c r="J5" t="s">
        <v>1024</v>
      </c>
      <c r="K5">
        <v>3</v>
      </c>
      <c r="L5">
        <v>32000</v>
      </c>
      <c r="M5">
        <v>32000</v>
      </c>
      <c r="N5">
        <v>32000</v>
      </c>
      <c r="O5">
        <v>0</v>
      </c>
      <c r="P5">
        <v>0</v>
      </c>
      <c r="Q5">
        <v>0</v>
      </c>
      <c r="R5" s="19">
        <v>0</v>
      </c>
      <c r="S5" s="19">
        <v>0</v>
      </c>
      <c r="T5">
        <v>0</v>
      </c>
      <c r="U5" s="19" t="s">
        <v>807</v>
      </c>
      <c r="AD5" s="19"/>
      <c r="AE5" s="19"/>
    </row>
    <row r="6" spans="1:42" x14ac:dyDescent="0.25">
      <c r="A6" t="s">
        <v>1021</v>
      </c>
      <c r="B6" t="s">
        <v>1020</v>
      </c>
      <c r="C6" t="s">
        <v>4748</v>
      </c>
      <c r="D6">
        <v>0</v>
      </c>
      <c r="I6" t="s">
        <v>1021</v>
      </c>
      <c r="J6" t="s">
        <v>1025</v>
      </c>
      <c r="K6">
        <v>4</v>
      </c>
      <c r="L6">
        <v>32000</v>
      </c>
      <c r="M6">
        <v>32000</v>
      </c>
      <c r="N6">
        <v>32000</v>
      </c>
      <c r="O6">
        <v>0</v>
      </c>
      <c r="P6">
        <v>0</v>
      </c>
      <c r="Q6" s="19">
        <v>0</v>
      </c>
      <c r="R6" s="19">
        <v>0</v>
      </c>
      <c r="S6">
        <v>0</v>
      </c>
      <c r="T6">
        <v>0</v>
      </c>
      <c r="U6" s="19" t="s">
        <v>807</v>
      </c>
      <c r="AC6" s="19"/>
      <c r="AD6" s="19"/>
    </row>
    <row r="7" spans="1:42" x14ac:dyDescent="0.25">
      <c r="A7" t="s">
        <v>1021</v>
      </c>
      <c r="B7" t="s">
        <v>1020</v>
      </c>
      <c r="C7" t="s">
        <v>4749</v>
      </c>
      <c r="D7">
        <v>0</v>
      </c>
      <c r="I7" t="s">
        <v>1021</v>
      </c>
      <c r="J7" t="s">
        <v>1026</v>
      </c>
      <c r="K7">
        <v>5</v>
      </c>
      <c r="L7">
        <v>32000</v>
      </c>
      <c r="M7">
        <v>32000</v>
      </c>
      <c r="N7">
        <v>32000</v>
      </c>
      <c r="O7">
        <v>0</v>
      </c>
      <c r="P7" s="19">
        <v>0</v>
      </c>
      <c r="Q7" s="19">
        <v>0</v>
      </c>
      <c r="R7">
        <v>0</v>
      </c>
      <c r="S7">
        <v>0</v>
      </c>
      <c r="T7">
        <v>0</v>
      </c>
      <c r="U7" s="19" t="s">
        <v>807</v>
      </c>
      <c r="AB7" s="19"/>
    </row>
    <row r="8" spans="1:42" x14ac:dyDescent="0.25">
      <c r="A8" t="s">
        <v>1021</v>
      </c>
      <c r="B8" t="s">
        <v>1020</v>
      </c>
      <c r="C8" t="s">
        <v>4722</v>
      </c>
      <c r="D8">
        <v>0</v>
      </c>
      <c r="I8" t="s">
        <v>1021</v>
      </c>
      <c r="J8" t="s">
        <v>1027</v>
      </c>
      <c r="K8">
        <v>6</v>
      </c>
      <c r="L8">
        <v>32000</v>
      </c>
      <c r="M8">
        <v>32000</v>
      </c>
      <c r="N8">
        <v>32000</v>
      </c>
      <c r="O8" s="19">
        <v>0</v>
      </c>
      <c r="P8">
        <v>0</v>
      </c>
      <c r="Q8">
        <v>0</v>
      </c>
      <c r="R8">
        <v>0</v>
      </c>
      <c r="S8">
        <v>0</v>
      </c>
      <c r="T8">
        <v>0</v>
      </c>
      <c r="U8" s="19" t="s">
        <v>807</v>
      </c>
      <c r="V8" s="19"/>
      <c r="AA8" s="19"/>
    </row>
    <row r="9" spans="1:42" x14ac:dyDescent="0.25">
      <c r="A9" t="s">
        <v>1021</v>
      </c>
      <c r="B9" t="s">
        <v>1020</v>
      </c>
      <c r="C9" t="s">
        <v>4723</v>
      </c>
      <c r="D9">
        <v>0</v>
      </c>
      <c r="I9" t="s">
        <v>1021</v>
      </c>
      <c r="J9" t="s">
        <v>1028</v>
      </c>
      <c r="K9">
        <v>7</v>
      </c>
      <c r="L9">
        <v>32000</v>
      </c>
      <c r="M9">
        <v>32000</v>
      </c>
      <c r="N9" s="19">
        <v>32000</v>
      </c>
      <c r="O9">
        <v>0</v>
      </c>
      <c r="P9">
        <v>0</v>
      </c>
      <c r="Q9">
        <v>0</v>
      </c>
      <c r="R9">
        <v>0</v>
      </c>
      <c r="S9">
        <v>0</v>
      </c>
      <c r="T9">
        <v>0</v>
      </c>
      <c r="U9" s="19" t="s">
        <v>807</v>
      </c>
      <c r="V9" s="19"/>
      <c r="Z9" s="19"/>
    </row>
    <row r="10" spans="1:42" x14ac:dyDescent="0.25">
      <c r="A10" t="s">
        <v>1021</v>
      </c>
      <c r="B10" t="s">
        <v>1020</v>
      </c>
      <c r="C10" t="s">
        <v>4703</v>
      </c>
      <c r="D10">
        <v>0</v>
      </c>
      <c r="E10">
        <v>0</v>
      </c>
      <c r="I10" t="s">
        <v>1021</v>
      </c>
      <c r="J10" t="s">
        <v>1029</v>
      </c>
      <c r="K10">
        <v>8</v>
      </c>
      <c r="L10">
        <v>32000</v>
      </c>
      <c r="M10" s="19">
        <v>32000</v>
      </c>
      <c r="N10">
        <v>32000</v>
      </c>
      <c r="O10">
        <v>0</v>
      </c>
      <c r="P10">
        <v>0</v>
      </c>
      <c r="Q10">
        <v>0</v>
      </c>
      <c r="R10">
        <v>0</v>
      </c>
      <c r="S10">
        <v>0</v>
      </c>
      <c r="T10">
        <v>0</v>
      </c>
      <c r="U10" s="19" t="s">
        <v>807</v>
      </c>
      <c r="V10" s="19"/>
      <c r="Y10" s="19"/>
    </row>
    <row r="11" spans="1:42" x14ac:dyDescent="0.25">
      <c r="A11" t="s">
        <v>1021</v>
      </c>
      <c r="B11" t="s">
        <v>1020</v>
      </c>
      <c r="C11" t="s">
        <v>4724</v>
      </c>
      <c r="D11" s="19" t="s">
        <v>4745</v>
      </c>
      <c r="I11" t="s">
        <v>1021</v>
      </c>
      <c r="J11" t="s">
        <v>1030</v>
      </c>
      <c r="K11">
        <v>9</v>
      </c>
      <c r="L11" s="19">
        <v>32000</v>
      </c>
      <c r="M11" s="19">
        <v>32000</v>
      </c>
      <c r="N11">
        <v>32000</v>
      </c>
      <c r="O11">
        <v>0</v>
      </c>
      <c r="P11">
        <v>0</v>
      </c>
      <c r="Q11">
        <v>0</v>
      </c>
      <c r="R11">
        <v>0</v>
      </c>
      <c r="S11">
        <v>0</v>
      </c>
      <c r="T11">
        <v>0</v>
      </c>
      <c r="U11" s="19" t="s">
        <v>807</v>
      </c>
      <c r="V11" s="19"/>
      <c r="X11" s="19"/>
      <c r="Y11" s="19"/>
    </row>
    <row r="12" spans="1:42" x14ac:dyDescent="0.25">
      <c r="A12" t="s">
        <v>1021</v>
      </c>
      <c r="B12" t="s">
        <v>1022</v>
      </c>
      <c r="C12" t="s">
        <v>4744</v>
      </c>
      <c r="D12">
        <v>1</v>
      </c>
      <c r="I12" t="s">
        <v>1021</v>
      </c>
      <c r="J12" t="s">
        <v>1031</v>
      </c>
      <c r="K12" s="19">
        <v>10</v>
      </c>
      <c r="L12" s="19">
        <v>32000</v>
      </c>
      <c r="M12">
        <v>32000</v>
      </c>
      <c r="N12">
        <v>32000</v>
      </c>
      <c r="O12">
        <v>0</v>
      </c>
      <c r="P12">
        <v>0</v>
      </c>
      <c r="Q12">
        <v>0</v>
      </c>
      <c r="R12">
        <v>0</v>
      </c>
      <c r="S12">
        <v>0</v>
      </c>
      <c r="T12">
        <v>0</v>
      </c>
      <c r="U12" s="19" t="s">
        <v>807</v>
      </c>
      <c r="V12" s="19"/>
      <c r="W12" s="19"/>
      <c r="X12" s="19"/>
      <c r="AI12" s="19"/>
    </row>
    <row r="13" spans="1:42" x14ac:dyDescent="0.25">
      <c r="A13" t="s">
        <v>1021</v>
      </c>
      <c r="B13" t="s">
        <v>1022</v>
      </c>
      <c r="C13" t="s">
        <v>4719</v>
      </c>
      <c r="D13">
        <v>32000</v>
      </c>
      <c r="I13" t="s">
        <v>1021</v>
      </c>
      <c r="J13" t="s">
        <v>1032</v>
      </c>
      <c r="K13" s="19">
        <v>11</v>
      </c>
      <c r="L13">
        <v>32000</v>
      </c>
      <c r="M13">
        <v>32000</v>
      </c>
      <c r="N13">
        <v>32000</v>
      </c>
      <c r="O13">
        <v>0</v>
      </c>
      <c r="P13">
        <v>0</v>
      </c>
      <c r="Q13">
        <v>0</v>
      </c>
      <c r="R13">
        <v>0</v>
      </c>
      <c r="S13">
        <v>0</v>
      </c>
      <c r="T13">
        <v>0</v>
      </c>
      <c r="U13" s="19" t="s">
        <v>807</v>
      </c>
      <c r="V13" s="19"/>
      <c r="W13" s="19"/>
      <c r="AH13" s="19"/>
      <c r="AI13" s="19"/>
    </row>
    <row r="14" spans="1:42" x14ac:dyDescent="0.25">
      <c r="A14" t="s">
        <v>1021</v>
      </c>
      <c r="B14" t="s">
        <v>1022</v>
      </c>
      <c r="C14" t="s">
        <v>4720</v>
      </c>
      <c r="D14">
        <v>32000</v>
      </c>
      <c r="I14" t="s">
        <v>1021</v>
      </c>
      <c r="J14" t="s">
        <v>1033</v>
      </c>
      <c r="K14">
        <v>12</v>
      </c>
      <c r="L14">
        <v>32000</v>
      </c>
      <c r="M14">
        <v>32000</v>
      </c>
      <c r="N14">
        <v>32000</v>
      </c>
      <c r="O14">
        <v>0</v>
      </c>
      <c r="P14">
        <v>0</v>
      </c>
      <c r="Q14">
        <v>0</v>
      </c>
      <c r="R14">
        <v>0</v>
      </c>
      <c r="S14">
        <v>0</v>
      </c>
      <c r="T14">
        <v>0</v>
      </c>
      <c r="U14" s="19" t="s">
        <v>807</v>
      </c>
      <c r="V14" s="19"/>
      <c r="AG14" s="19"/>
      <c r="AH14" s="19"/>
    </row>
    <row r="15" spans="1:42" x14ac:dyDescent="0.25">
      <c r="A15" t="s">
        <v>1021</v>
      </c>
      <c r="B15" t="s">
        <v>1022</v>
      </c>
      <c r="C15" t="s">
        <v>4721</v>
      </c>
      <c r="D15">
        <v>32000</v>
      </c>
      <c r="I15" t="s">
        <v>1021</v>
      </c>
      <c r="J15" t="s">
        <v>1034</v>
      </c>
      <c r="K15">
        <v>13</v>
      </c>
      <c r="L15">
        <v>32000</v>
      </c>
      <c r="M15">
        <v>32000</v>
      </c>
      <c r="N15">
        <v>32000</v>
      </c>
      <c r="O15">
        <v>0</v>
      </c>
      <c r="P15">
        <v>0</v>
      </c>
      <c r="Q15">
        <v>0</v>
      </c>
      <c r="R15">
        <v>0</v>
      </c>
      <c r="S15">
        <v>0</v>
      </c>
      <c r="T15" s="19">
        <v>0</v>
      </c>
      <c r="U15" s="19" t="s">
        <v>807</v>
      </c>
      <c r="AF15" s="19"/>
      <c r="AG15" s="19"/>
    </row>
    <row r="16" spans="1:42" x14ac:dyDescent="0.25">
      <c r="A16" t="s">
        <v>1021</v>
      </c>
      <c r="B16" t="s">
        <v>1022</v>
      </c>
      <c r="C16" t="s">
        <v>4747</v>
      </c>
      <c r="D16">
        <v>0</v>
      </c>
      <c r="I16" t="s">
        <v>1021</v>
      </c>
      <c r="J16" t="s">
        <v>1035</v>
      </c>
      <c r="K16">
        <v>14</v>
      </c>
      <c r="L16">
        <v>32000</v>
      </c>
      <c r="M16">
        <v>32000</v>
      </c>
      <c r="N16">
        <v>32000</v>
      </c>
      <c r="O16">
        <v>0</v>
      </c>
      <c r="P16">
        <v>0</v>
      </c>
      <c r="Q16">
        <v>0</v>
      </c>
      <c r="R16">
        <v>0</v>
      </c>
      <c r="S16" s="19">
        <v>0</v>
      </c>
      <c r="T16" s="19">
        <v>0</v>
      </c>
      <c r="U16" s="19" t="s">
        <v>807</v>
      </c>
      <c r="AE16" s="19"/>
      <c r="AF16" s="19"/>
    </row>
    <row r="17" spans="1:34" x14ac:dyDescent="0.25">
      <c r="A17" t="s">
        <v>1021</v>
      </c>
      <c r="B17" t="s">
        <v>1022</v>
      </c>
      <c r="C17" t="s">
        <v>4748</v>
      </c>
      <c r="D17">
        <v>0</v>
      </c>
      <c r="I17" t="s">
        <v>1021</v>
      </c>
      <c r="J17" t="s">
        <v>1036</v>
      </c>
      <c r="K17">
        <v>15</v>
      </c>
      <c r="L17">
        <v>32000</v>
      </c>
      <c r="M17">
        <v>32000</v>
      </c>
      <c r="N17">
        <v>32000</v>
      </c>
      <c r="O17">
        <v>0</v>
      </c>
      <c r="P17">
        <v>0</v>
      </c>
      <c r="Q17">
        <v>0</v>
      </c>
      <c r="R17" s="19">
        <v>0</v>
      </c>
      <c r="S17" s="19">
        <v>0</v>
      </c>
      <c r="T17">
        <v>0</v>
      </c>
      <c r="U17" s="19" t="s">
        <v>807</v>
      </c>
    </row>
    <row r="18" spans="1:34" x14ac:dyDescent="0.25">
      <c r="A18" t="s">
        <v>1021</v>
      </c>
      <c r="B18" t="s">
        <v>1022</v>
      </c>
      <c r="C18" t="s">
        <v>4749</v>
      </c>
      <c r="D18">
        <v>0</v>
      </c>
      <c r="I18" t="s">
        <v>1021</v>
      </c>
      <c r="J18" t="s">
        <v>1037</v>
      </c>
      <c r="K18">
        <v>16</v>
      </c>
      <c r="L18">
        <v>32000</v>
      </c>
      <c r="M18">
        <v>32000</v>
      </c>
      <c r="N18">
        <v>32000</v>
      </c>
      <c r="O18">
        <v>0</v>
      </c>
      <c r="P18">
        <v>0</v>
      </c>
      <c r="Q18">
        <v>0</v>
      </c>
      <c r="R18">
        <v>0</v>
      </c>
      <c r="S18">
        <v>0</v>
      </c>
      <c r="T18">
        <v>0</v>
      </c>
      <c r="U18" s="19" t="s">
        <v>807</v>
      </c>
    </row>
    <row r="19" spans="1:34" x14ac:dyDescent="0.25">
      <c r="A19" t="s">
        <v>1021</v>
      </c>
      <c r="B19" t="s">
        <v>1022</v>
      </c>
      <c r="C19" t="s">
        <v>4722</v>
      </c>
      <c r="D19">
        <v>0</v>
      </c>
      <c r="I19" t="s">
        <v>1021</v>
      </c>
      <c r="J19" t="s">
        <v>1038</v>
      </c>
      <c r="K19">
        <v>17</v>
      </c>
      <c r="L19">
        <v>0</v>
      </c>
      <c r="M19">
        <v>0</v>
      </c>
      <c r="N19">
        <v>5</v>
      </c>
      <c r="O19">
        <v>0</v>
      </c>
      <c r="P19">
        <v>444</v>
      </c>
      <c r="Q19">
        <v>445</v>
      </c>
      <c r="R19">
        <v>447</v>
      </c>
      <c r="S19">
        <v>446</v>
      </c>
      <c r="T19">
        <v>13824</v>
      </c>
      <c r="U19" s="19"/>
    </row>
    <row r="20" spans="1:34" x14ac:dyDescent="0.25">
      <c r="A20" t="s">
        <v>1021</v>
      </c>
      <c r="B20" t="s">
        <v>1022</v>
      </c>
      <c r="C20" t="s">
        <v>4723</v>
      </c>
      <c r="D20">
        <v>0</v>
      </c>
      <c r="I20" t="s">
        <v>1021</v>
      </c>
      <c r="J20" t="s">
        <v>1039</v>
      </c>
      <c r="K20">
        <v>18</v>
      </c>
      <c r="L20">
        <v>0</v>
      </c>
      <c r="M20">
        <v>1</v>
      </c>
      <c r="N20">
        <v>6</v>
      </c>
      <c r="O20">
        <v>0</v>
      </c>
      <c r="P20">
        <v>0</v>
      </c>
      <c r="Q20">
        <v>0</v>
      </c>
      <c r="R20">
        <v>0</v>
      </c>
      <c r="S20">
        <v>0</v>
      </c>
      <c r="T20">
        <v>0</v>
      </c>
      <c r="U20" s="19"/>
      <c r="V20" s="19"/>
    </row>
    <row r="21" spans="1:34" x14ac:dyDescent="0.25">
      <c r="A21" t="s">
        <v>1021</v>
      </c>
      <c r="B21" t="s">
        <v>1022</v>
      </c>
      <c r="C21" t="s">
        <v>4703</v>
      </c>
      <c r="D21">
        <v>0</v>
      </c>
      <c r="E21">
        <v>0</v>
      </c>
      <c r="I21" t="s">
        <v>1021</v>
      </c>
      <c r="J21" t="s">
        <v>1040</v>
      </c>
      <c r="K21">
        <v>19</v>
      </c>
      <c r="L21">
        <v>0</v>
      </c>
      <c r="M21">
        <v>2</v>
      </c>
      <c r="N21">
        <v>7</v>
      </c>
      <c r="O21">
        <v>0</v>
      </c>
      <c r="P21">
        <v>0</v>
      </c>
      <c r="Q21">
        <v>0</v>
      </c>
      <c r="R21">
        <v>0</v>
      </c>
      <c r="S21">
        <v>0</v>
      </c>
      <c r="T21">
        <v>0</v>
      </c>
      <c r="U21" s="19"/>
      <c r="V21" s="19"/>
      <c r="AC21" s="19"/>
      <c r="AH21" s="19"/>
    </row>
    <row r="22" spans="1:34" x14ac:dyDescent="0.25">
      <c r="A22" t="s">
        <v>1021</v>
      </c>
      <c r="B22" t="s">
        <v>1022</v>
      </c>
      <c r="C22" t="s">
        <v>4724</v>
      </c>
      <c r="D22" s="19" t="s">
        <v>807</v>
      </c>
      <c r="I22" t="s">
        <v>1021</v>
      </c>
      <c r="J22" t="s">
        <v>1041</v>
      </c>
      <c r="K22">
        <v>20</v>
      </c>
      <c r="L22">
        <v>0</v>
      </c>
      <c r="M22">
        <v>0</v>
      </c>
      <c r="N22">
        <v>8</v>
      </c>
      <c r="O22">
        <v>0</v>
      </c>
      <c r="P22">
        <v>0</v>
      </c>
      <c r="Q22">
        <v>0</v>
      </c>
      <c r="R22">
        <v>0</v>
      </c>
      <c r="S22">
        <v>0</v>
      </c>
      <c r="T22">
        <v>0</v>
      </c>
      <c r="U22" s="19"/>
      <c r="V22" s="19"/>
    </row>
    <row r="23" spans="1:34" x14ac:dyDescent="0.25">
      <c r="A23" t="s">
        <v>1021</v>
      </c>
      <c r="B23" t="s">
        <v>1023</v>
      </c>
      <c r="C23" t="s">
        <v>4744</v>
      </c>
      <c r="D23">
        <v>2</v>
      </c>
      <c r="I23" t="s">
        <v>1021</v>
      </c>
      <c r="J23" t="s">
        <v>1042</v>
      </c>
      <c r="K23">
        <v>21</v>
      </c>
      <c r="L23">
        <v>32000</v>
      </c>
      <c r="M23">
        <v>32000</v>
      </c>
      <c r="N23">
        <v>32000</v>
      </c>
      <c r="O23">
        <v>0</v>
      </c>
      <c r="P23">
        <v>0</v>
      </c>
      <c r="Q23">
        <v>0</v>
      </c>
      <c r="R23">
        <v>0</v>
      </c>
      <c r="S23">
        <v>0</v>
      </c>
      <c r="T23">
        <v>0</v>
      </c>
      <c r="U23" s="19"/>
      <c r="V23" s="19"/>
      <c r="AC23" s="19"/>
      <c r="AH23" s="19"/>
    </row>
    <row r="24" spans="1:34" x14ac:dyDescent="0.25">
      <c r="A24" t="s">
        <v>1021</v>
      </c>
      <c r="B24" t="s">
        <v>1023</v>
      </c>
      <c r="C24" t="s">
        <v>4719</v>
      </c>
      <c r="D24">
        <v>32000</v>
      </c>
      <c r="I24" t="s">
        <v>1021</v>
      </c>
      <c r="J24" t="s">
        <v>298</v>
      </c>
      <c r="K24">
        <v>22</v>
      </c>
      <c r="L24">
        <v>32000</v>
      </c>
      <c r="M24">
        <v>32000</v>
      </c>
      <c r="N24">
        <v>32000</v>
      </c>
      <c r="O24">
        <v>0</v>
      </c>
      <c r="P24">
        <v>0</v>
      </c>
      <c r="Q24">
        <v>0</v>
      </c>
      <c r="R24">
        <v>0</v>
      </c>
      <c r="S24">
        <v>0</v>
      </c>
      <c r="T24">
        <v>0</v>
      </c>
      <c r="U24" s="19"/>
      <c r="V24" s="19"/>
      <c r="AC24" s="19"/>
      <c r="AH24" s="19"/>
    </row>
    <row r="25" spans="1:34" x14ac:dyDescent="0.25">
      <c r="A25" t="s">
        <v>1021</v>
      </c>
      <c r="B25" t="s">
        <v>1023</v>
      </c>
      <c r="C25" t="s">
        <v>4720</v>
      </c>
      <c r="D25">
        <v>32000</v>
      </c>
      <c r="I25" t="s">
        <v>1021</v>
      </c>
      <c r="J25" t="s">
        <v>299</v>
      </c>
      <c r="K25">
        <v>23</v>
      </c>
      <c r="L25">
        <v>32000</v>
      </c>
      <c r="M25">
        <v>32000</v>
      </c>
      <c r="N25">
        <v>32000</v>
      </c>
      <c r="O25">
        <v>0</v>
      </c>
      <c r="P25">
        <v>0</v>
      </c>
      <c r="Q25">
        <v>0</v>
      </c>
      <c r="R25">
        <v>0</v>
      </c>
      <c r="S25">
        <v>0</v>
      </c>
      <c r="T25">
        <v>0</v>
      </c>
      <c r="U25" s="19"/>
      <c r="V25" s="19" t="s">
        <v>95</v>
      </c>
      <c r="AC25" s="19"/>
      <c r="AH25" s="19"/>
    </row>
    <row r="26" spans="1:34" x14ac:dyDescent="0.25">
      <c r="A26" t="s">
        <v>1021</v>
      </c>
      <c r="B26" t="s">
        <v>1023</v>
      </c>
      <c r="C26" t="s">
        <v>4721</v>
      </c>
      <c r="D26">
        <v>32000</v>
      </c>
      <c r="I26" t="s">
        <v>1021</v>
      </c>
      <c r="J26" t="s">
        <v>300</v>
      </c>
      <c r="K26">
        <v>24</v>
      </c>
      <c r="L26">
        <v>32000</v>
      </c>
      <c r="M26">
        <v>32000</v>
      </c>
      <c r="N26">
        <v>32000</v>
      </c>
      <c r="O26">
        <v>0</v>
      </c>
      <c r="P26">
        <v>0</v>
      </c>
      <c r="Q26">
        <v>0</v>
      </c>
      <c r="R26">
        <v>0</v>
      </c>
      <c r="S26">
        <v>0</v>
      </c>
      <c r="T26">
        <v>0</v>
      </c>
      <c r="U26" s="19"/>
      <c r="V26" s="19" t="s">
        <v>95</v>
      </c>
    </row>
    <row r="27" spans="1:34" x14ac:dyDescent="0.25">
      <c r="A27" t="s">
        <v>1021</v>
      </c>
      <c r="B27" t="s">
        <v>1023</v>
      </c>
      <c r="C27" t="s">
        <v>4747</v>
      </c>
      <c r="D27">
        <v>0</v>
      </c>
      <c r="I27" t="s">
        <v>1021</v>
      </c>
      <c r="J27" t="s">
        <v>301</v>
      </c>
      <c r="K27">
        <v>25</v>
      </c>
      <c r="L27">
        <v>32000</v>
      </c>
      <c r="M27">
        <v>32000</v>
      </c>
      <c r="N27">
        <v>32000</v>
      </c>
      <c r="O27">
        <v>0</v>
      </c>
      <c r="P27">
        <v>0</v>
      </c>
      <c r="Q27">
        <v>0</v>
      </c>
      <c r="R27">
        <v>0</v>
      </c>
      <c r="S27">
        <v>0</v>
      </c>
      <c r="T27">
        <v>0</v>
      </c>
      <c r="U27" s="19"/>
      <c r="V27" s="19" t="s">
        <v>95</v>
      </c>
    </row>
    <row r="28" spans="1:34" x14ac:dyDescent="0.25">
      <c r="A28" t="s">
        <v>1021</v>
      </c>
      <c r="B28" t="s">
        <v>1023</v>
      </c>
      <c r="C28" t="s">
        <v>4748</v>
      </c>
      <c r="D28">
        <v>0</v>
      </c>
      <c r="I28" t="s">
        <v>1021</v>
      </c>
      <c r="J28" t="s">
        <v>563</v>
      </c>
      <c r="K28">
        <v>26</v>
      </c>
      <c r="L28">
        <v>32000</v>
      </c>
      <c r="M28">
        <v>32000</v>
      </c>
      <c r="N28">
        <v>32000</v>
      </c>
      <c r="O28">
        <v>0</v>
      </c>
      <c r="P28">
        <v>0</v>
      </c>
      <c r="Q28">
        <v>0</v>
      </c>
      <c r="R28">
        <v>0</v>
      </c>
      <c r="S28">
        <v>0</v>
      </c>
      <c r="T28">
        <v>0</v>
      </c>
      <c r="U28" s="19"/>
      <c r="V28" s="19" t="s">
        <v>95</v>
      </c>
      <c r="AC28" s="19"/>
      <c r="AH28" s="19"/>
    </row>
    <row r="29" spans="1:34" x14ac:dyDescent="0.25">
      <c r="A29" t="s">
        <v>1021</v>
      </c>
      <c r="B29" t="s">
        <v>1023</v>
      </c>
      <c r="C29" t="s">
        <v>4749</v>
      </c>
      <c r="D29">
        <v>0</v>
      </c>
      <c r="I29" t="s">
        <v>1021</v>
      </c>
      <c r="J29" t="s">
        <v>564</v>
      </c>
      <c r="K29">
        <v>27</v>
      </c>
      <c r="L29">
        <v>32000</v>
      </c>
      <c r="M29">
        <v>32000</v>
      </c>
      <c r="N29">
        <v>32000</v>
      </c>
      <c r="O29">
        <v>0</v>
      </c>
      <c r="P29">
        <v>0</v>
      </c>
      <c r="Q29">
        <v>0</v>
      </c>
      <c r="R29">
        <v>0</v>
      </c>
      <c r="S29">
        <v>0</v>
      </c>
      <c r="T29">
        <v>0</v>
      </c>
      <c r="U29" s="19"/>
      <c r="V29" s="19" t="s">
        <v>95</v>
      </c>
    </row>
    <row r="30" spans="1:34" x14ac:dyDescent="0.25">
      <c r="A30" t="s">
        <v>1021</v>
      </c>
      <c r="B30" t="s">
        <v>1023</v>
      </c>
      <c r="C30" t="s">
        <v>4722</v>
      </c>
      <c r="D30">
        <v>0</v>
      </c>
      <c r="I30" t="s">
        <v>1021</v>
      </c>
      <c r="J30" t="s">
        <v>302</v>
      </c>
      <c r="K30">
        <v>28</v>
      </c>
      <c r="L30">
        <v>32000</v>
      </c>
      <c r="M30">
        <v>32000</v>
      </c>
      <c r="N30">
        <v>32000</v>
      </c>
      <c r="O30">
        <v>0</v>
      </c>
      <c r="P30">
        <v>0</v>
      </c>
      <c r="Q30">
        <v>0</v>
      </c>
      <c r="R30">
        <v>0</v>
      </c>
      <c r="S30">
        <v>0</v>
      </c>
      <c r="T30">
        <v>0</v>
      </c>
      <c r="U30" s="19"/>
      <c r="V30" s="19" t="s">
        <v>95</v>
      </c>
    </row>
    <row r="31" spans="1:34" x14ac:dyDescent="0.25">
      <c r="A31" t="s">
        <v>1021</v>
      </c>
      <c r="B31" t="s">
        <v>1023</v>
      </c>
      <c r="C31" t="s">
        <v>4723</v>
      </c>
      <c r="D31">
        <v>0</v>
      </c>
      <c r="I31" t="s">
        <v>1021</v>
      </c>
      <c r="J31" t="s">
        <v>303</v>
      </c>
      <c r="K31">
        <v>29</v>
      </c>
      <c r="L31">
        <v>32000</v>
      </c>
      <c r="M31">
        <v>32000</v>
      </c>
      <c r="N31">
        <v>32000</v>
      </c>
      <c r="O31">
        <v>0</v>
      </c>
      <c r="P31">
        <v>0</v>
      </c>
      <c r="Q31">
        <v>0</v>
      </c>
      <c r="R31">
        <v>0</v>
      </c>
      <c r="S31">
        <v>0</v>
      </c>
      <c r="T31">
        <v>0</v>
      </c>
      <c r="U31" s="19"/>
      <c r="V31" s="19" t="s">
        <v>95</v>
      </c>
    </row>
    <row r="32" spans="1:34" x14ac:dyDescent="0.25">
      <c r="A32" t="s">
        <v>1021</v>
      </c>
      <c r="B32" t="s">
        <v>1023</v>
      </c>
      <c r="C32" t="s">
        <v>4703</v>
      </c>
      <c r="D32">
        <v>0</v>
      </c>
      <c r="E32">
        <v>0</v>
      </c>
      <c r="I32" t="s">
        <v>1021</v>
      </c>
      <c r="J32" t="s">
        <v>304</v>
      </c>
      <c r="K32">
        <v>30</v>
      </c>
      <c r="L32">
        <v>32000</v>
      </c>
      <c r="M32">
        <v>32000</v>
      </c>
      <c r="N32">
        <v>32000</v>
      </c>
      <c r="O32">
        <v>0</v>
      </c>
      <c r="P32">
        <v>0</v>
      </c>
      <c r="Q32">
        <v>0</v>
      </c>
      <c r="R32">
        <v>0</v>
      </c>
      <c r="S32">
        <v>0</v>
      </c>
      <c r="T32">
        <v>0</v>
      </c>
      <c r="U32" s="19"/>
      <c r="V32" s="19" t="s">
        <v>95</v>
      </c>
    </row>
    <row r="33" spans="1:34" x14ac:dyDescent="0.25">
      <c r="A33" t="s">
        <v>1021</v>
      </c>
      <c r="B33" t="s">
        <v>1023</v>
      </c>
      <c r="C33" t="s">
        <v>4724</v>
      </c>
      <c r="D33" s="19" t="s">
        <v>807</v>
      </c>
      <c r="I33" t="s">
        <v>1021</v>
      </c>
      <c r="J33" t="s">
        <v>305</v>
      </c>
      <c r="K33">
        <v>31</v>
      </c>
      <c r="L33">
        <v>32000</v>
      </c>
      <c r="M33">
        <v>32000</v>
      </c>
      <c r="N33">
        <v>32000</v>
      </c>
      <c r="O33">
        <v>0</v>
      </c>
      <c r="P33">
        <v>0</v>
      </c>
      <c r="Q33">
        <v>0</v>
      </c>
      <c r="R33">
        <v>0</v>
      </c>
      <c r="S33">
        <v>0</v>
      </c>
      <c r="T33">
        <v>0</v>
      </c>
      <c r="U33" s="19"/>
      <c r="V33" s="19" t="s">
        <v>95</v>
      </c>
      <c r="AC33" s="19"/>
      <c r="AH33" s="19"/>
    </row>
    <row r="34" spans="1:34" x14ac:dyDescent="0.25">
      <c r="A34" t="s">
        <v>1021</v>
      </c>
      <c r="B34" t="s">
        <v>1024</v>
      </c>
      <c r="C34" t="s">
        <v>4744</v>
      </c>
      <c r="D34">
        <v>3</v>
      </c>
    </row>
    <row r="35" spans="1:34" x14ac:dyDescent="0.25">
      <c r="A35" t="s">
        <v>1021</v>
      </c>
      <c r="B35" t="s">
        <v>1024</v>
      </c>
      <c r="C35" t="s">
        <v>4719</v>
      </c>
      <c r="D35">
        <v>32000</v>
      </c>
    </row>
    <row r="36" spans="1:34" x14ac:dyDescent="0.25">
      <c r="A36" t="s">
        <v>1021</v>
      </c>
      <c r="B36" t="s">
        <v>1024</v>
      </c>
      <c r="C36" t="s">
        <v>4720</v>
      </c>
      <c r="D36">
        <v>32000</v>
      </c>
    </row>
    <row r="37" spans="1:34" x14ac:dyDescent="0.25">
      <c r="A37" t="s">
        <v>1021</v>
      </c>
      <c r="B37" t="s">
        <v>1024</v>
      </c>
      <c r="C37" t="s">
        <v>4721</v>
      </c>
      <c r="D37">
        <v>32000</v>
      </c>
    </row>
    <row r="38" spans="1:34" x14ac:dyDescent="0.25">
      <c r="A38" t="s">
        <v>1021</v>
      </c>
      <c r="B38" t="s">
        <v>1024</v>
      </c>
      <c r="C38" t="s">
        <v>4747</v>
      </c>
      <c r="D38">
        <v>0</v>
      </c>
    </row>
    <row r="39" spans="1:34" x14ac:dyDescent="0.25">
      <c r="A39" t="s">
        <v>1021</v>
      </c>
      <c r="B39" t="s">
        <v>1024</v>
      </c>
      <c r="C39" t="s">
        <v>4748</v>
      </c>
      <c r="D39">
        <v>0</v>
      </c>
    </row>
    <row r="40" spans="1:34" x14ac:dyDescent="0.25">
      <c r="A40" t="s">
        <v>1021</v>
      </c>
      <c r="B40" t="s">
        <v>1024</v>
      </c>
      <c r="C40" t="s">
        <v>4749</v>
      </c>
      <c r="D40">
        <v>0</v>
      </c>
    </row>
    <row r="41" spans="1:34" x14ac:dyDescent="0.25">
      <c r="A41" t="s">
        <v>1021</v>
      </c>
      <c r="B41" t="s">
        <v>1024</v>
      </c>
      <c r="C41" t="s">
        <v>4722</v>
      </c>
      <c r="D41">
        <v>0</v>
      </c>
    </row>
    <row r="42" spans="1:34" x14ac:dyDescent="0.25">
      <c r="A42" t="s">
        <v>1021</v>
      </c>
      <c r="B42" t="s">
        <v>1024</v>
      </c>
      <c r="C42" t="s">
        <v>4723</v>
      </c>
      <c r="D42">
        <v>0</v>
      </c>
    </row>
    <row r="43" spans="1:34" x14ac:dyDescent="0.25">
      <c r="A43" t="s">
        <v>1021</v>
      </c>
      <c r="B43" t="s">
        <v>1024</v>
      </c>
      <c r="C43" t="s">
        <v>4703</v>
      </c>
      <c r="D43">
        <v>0</v>
      </c>
      <c r="E43">
        <v>0</v>
      </c>
    </row>
    <row r="44" spans="1:34" x14ac:dyDescent="0.25">
      <c r="A44" t="s">
        <v>1021</v>
      </c>
      <c r="B44" t="s">
        <v>1024</v>
      </c>
      <c r="C44" t="s">
        <v>4724</v>
      </c>
      <c r="D44" s="19" t="s">
        <v>807</v>
      </c>
    </row>
    <row r="45" spans="1:34" x14ac:dyDescent="0.25">
      <c r="A45" t="s">
        <v>1021</v>
      </c>
      <c r="B45" t="s">
        <v>1025</v>
      </c>
      <c r="C45" t="s">
        <v>4744</v>
      </c>
      <c r="D45">
        <v>4</v>
      </c>
    </row>
    <row r="46" spans="1:34" x14ac:dyDescent="0.25">
      <c r="A46" t="s">
        <v>1021</v>
      </c>
      <c r="B46" t="s">
        <v>1025</v>
      </c>
      <c r="C46" t="s">
        <v>4719</v>
      </c>
      <c r="D46">
        <v>32000</v>
      </c>
    </row>
    <row r="47" spans="1:34" x14ac:dyDescent="0.25">
      <c r="A47" t="s">
        <v>1021</v>
      </c>
      <c r="B47" t="s">
        <v>1025</v>
      </c>
      <c r="C47" t="s">
        <v>4720</v>
      </c>
      <c r="D47">
        <v>32000</v>
      </c>
    </row>
    <row r="48" spans="1:34" x14ac:dyDescent="0.25">
      <c r="A48" t="s">
        <v>1021</v>
      </c>
      <c r="B48" t="s">
        <v>1025</v>
      </c>
      <c r="C48" t="s">
        <v>4721</v>
      </c>
      <c r="D48">
        <v>32000</v>
      </c>
    </row>
    <row r="49" spans="1:34" x14ac:dyDescent="0.25">
      <c r="A49" t="s">
        <v>1021</v>
      </c>
      <c r="B49" t="s">
        <v>1025</v>
      </c>
      <c r="C49" t="s">
        <v>4747</v>
      </c>
      <c r="D49">
        <v>0</v>
      </c>
    </row>
    <row r="50" spans="1:34" x14ac:dyDescent="0.25">
      <c r="A50" t="s">
        <v>1021</v>
      </c>
      <c r="B50" t="s">
        <v>1025</v>
      </c>
      <c r="C50" t="s">
        <v>4748</v>
      </c>
      <c r="D50">
        <v>0</v>
      </c>
      <c r="AC50" s="19"/>
      <c r="AH50" s="19"/>
    </row>
    <row r="51" spans="1:34" x14ac:dyDescent="0.25">
      <c r="A51" t="s">
        <v>1021</v>
      </c>
      <c r="B51" t="s">
        <v>1025</v>
      </c>
      <c r="C51" t="s">
        <v>4749</v>
      </c>
      <c r="D51">
        <v>0</v>
      </c>
      <c r="AC51" s="19"/>
      <c r="AH51" s="19"/>
    </row>
    <row r="52" spans="1:34" x14ac:dyDescent="0.25">
      <c r="A52" t="s">
        <v>1021</v>
      </c>
      <c r="B52" t="s">
        <v>1025</v>
      </c>
      <c r="C52" t="s">
        <v>4722</v>
      </c>
      <c r="D52">
        <v>0</v>
      </c>
      <c r="AC52" s="19"/>
      <c r="AH52" s="19"/>
    </row>
    <row r="53" spans="1:34" x14ac:dyDescent="0.25">
      <c r="A53" t="s">
        <v>1021</v>
      </c>
      <c r="B53" t="s">
        <v>1025</v>
      </c>
      <c r="C53" t="s">
        <v>4723</v>
      </c>
      <c r="D53">
        <v>0</v>
      </c>
      <c r="AC53" s="19"/>
      <c r="AH53" s="19"/>
    </row>
    <row r="54" spans="1:34" x14ac:dyDescent="0.25">
      <c r="A54" t="s">
        <v>1021</v>
      </c>
      <c r="B54" t="s">
        <v>1025</v>
      </c>
      <c r="C54" t="s">
        <v>4703</v>
      </c>
      <c r="D54">
        <v>0</v>
      </c>
      <c r="E54">
        <v>0</v>
      </c>
      <c r="AC54" s="19"/>
      <c r="AH54" s="19"/>
    </row>
    <row r="55" spans="1:34" x14ac:dyDescent="0.25">
      <c r="A55" t="s">
        <v>1021</v>
      </c>
      <c r="B55" t="s">
        <v>1025</v>
      </c>
      <c r="C55" t="s">
        <v>4724</v>
      </c>
      <c r="D55" s="19" t="s">
        <v>807</v>
      </c>
      <c r="AC55" s="19"/>
      <c r="AH55" s="19"/>
    </row>
    <row r="56" spans="1:34" x14ac:dyDescent="0.25">
      <c r="A56" t="s">
        <v>1021</v>
      </c>
      <c r="B56" t="s">
        <v>1026</v>
      </c>
      <c r="C56" t="s">
        <v>4744</v>
      </c>
      <c r="D56">
        <v>5</v>
      </c>
      <c r="AC56" s="19"/>
      <c r="AH56" s="19"/>
    </row>
    <row r="57" spans="1:34" x14ac:dyDescent="0.25">
      <c r="A57" t="s">
        <v>1021</v>
      </c>
      <c r="B57" t="s">
        <v>1026</v>
      </c>
      <c r="C57" t="s">
        <v>4719</v>
      </c>
      <c r="D57">
        <v>32000</v>
      </c>
      <c r="AC57" s="19"/>
      <c r="AH57" s="19"/>
    </row>
    <row r="58" spans="1:34" x14ac:dyDescent="0.25">
      <c r="A58" t="s">
        <v>1021</v>
      </c>
      <c r="B58" t="s">
        <v>1026</v>
      </c>
      <c r="C58" t="s">
        <v>4720</v>
      </c>
      <c r="D58">
        <v>32000</v>
      </c>
      <c r="AC58" s="19"/>
      <c r="AH58" s="19"/>
    </row>
    <row r="59" spans="1:34" x14ac:dyDescent="0.25">
      <c r="A59" t="s">
        <v>1021</v>
      </c>
      <c r="B59" t="s">
        <v>1026</v>
      </c>
      <c r="C59" t="s">
        <v>4721</v>
      </c>
      <c r="D59">
        <v>32000</v>
      </c>
      <c r="AC59" s="19"/>
      <c r="AH59" s="19"/>
    </row>
    <row r="60" spans="1:34" x14ac:dyDescent="0.25">
      <c r="A60" t="s">
        <v>1021</v>
      </c>
      <c r="B60" t="s">
        <v>1026</v>
      </c>
      <c r="C60" t="s">
        <v>4747</v>
      </c>
      <c r="D60">
        <v>0</v>
      </c>
      <c r="AC60" s="19"/>
      <c r="AH60" s="19"/>
    </row>
    <row r="61" spans="1:34" x14ac:dyDescent="0.25">
      <c r="A61" t="s">
        <v>1021</v>
      </c>
      <c r="B61" t="s">
        <v>1026</v>
      </c>
      <c r="C61" t="s">
        <v>4748</v>
      </c>
      <c r="D61">
        <v>0</v>
      </c>
      <c r="AC61" s="19"/>
      <c r="AH61" s="19"/>
    </row>
    <row r="62" spans="1:34" x14ac:dyDescent="0.25">
      <c r="A62" t="s">
        <v>1021</v>
      </c>
      <c r="B62" t="s">
        <v>1026</v>
      </c>
      <c r="C62" t="s">
        <v>4749</v>
      </c>
      <c r="D62">
        <v>0</v>
      </c>
      <c r="AC62" s="19"/>
      <c r="AH62" s="19"/>
    </row>
    <row r="63" spans="1:34" x14ac:dyDescent="0.25">
      <c r="A63" t="s">
        <v>1021</v>
      </c>
      <c r="B63" t="s">
        <v>1026</v>
      </c>
      <c r="C63" t="s">
        <v>4722</v>
      </c>
      <c r="D63">
        <v>0</v>
      </c>
      <c r="AC63" s="19"/>
      <c r="AH63" s="19"/>
    </row>
    <row r="64" spans="1:34" x14ac:dyDescent="0.25">
      <c r="A64" t="s">
        <v>1021</v>
      </c>
      <c r="B64" t="s">
        <v>1026</v>
      </c>
      <c r="C64" t="s">
        <v>4723</v>
      </c>
      <c r="D64">
        <v>0</v>
      </c>
      <c r="AC64" s="19"/>
      <c r="AH64" s="19"/>
    </row>
    <row r="65" spans="1:34" x14ac:dyDescent="0.25">
      <c r="A65" t="s">
        <v>1021</v>
      </c>
      <c r="B65" t="s">
        <v>1026</v>
      </c>
      <c r="C65" t="s">
        <v>4703</v>
      </c>
      <c r="D65">
        <v>0</v>
      </c>
      <c r="E65">
        <v>0</v>
      </c>
      <c r="AC65" s="19"/>
      <c r="AH65" s="19"/>
    </row>
    <row r="66" spans="1:34" x14ac:dyDescent="0.25">
      <c r="A66" t="s">
        <v>1021</v>
      </c>
      <c r="B66" t="s">
        <v>1026</v>
      </c>
      <c r="C66" t="s">
        <v>4724</v>
      </c>
      <c r="D66" s="19" t="s">
        <v>807</v>
      </c>
      <c r="AC66" s="19"/>
      <c r="AH66" s="19"/>
    </row>
    <row r="67" spans="1:34" x14ac:dyDescent="0.25">
      <c r="A67" t="s">
        <v>1021</v>
      </c>
      <c r="B67" t="s">
        <v>1027</v>
      </c>
      <c r="C67" t="s">
        <v>4744</v>
      </c>
      <c r="D67">
        <v>6</v>
      </c>
      <c r="AC67" s="19"/>
      <c r="AH67" s="19"/>
    </row>
    <row r="68" spans="1:34" x14ac:dyDescent="0.25">
      <c r="A68" t="s">
        <v>1021</v>
      </c>
      <c r="B68" t="s">
        <v>1027</v>
      </c>
      <c r="C68" t="s">
        <v>4719</v>
      </c>
      <c r="D68">
        <v>32000</v>
      </c>
      <c r="AC68" s="19"/>
      <c r="AH68" s="19"/>
    </row>
    <row r="69" spans="1:34" x14ac:dyDescent="0.25">
      <c r="A69" t="s">
        <v>1021</v>
      </c>
      <c r="B69" t="s">
        <v>1027</v>
      </c>
      <c r="C69" t="s">
        <v>4720</v>
      </c>
      <c r="D69">
        <v>32000</v>
      </c>
      <c r="AC69" s="19"/>
      <c r="AH69" s="19"/>
    </row>
    <row r="70" spans="1:34" x14ac:dyDescent="0.25">
      <c r="A70" t="s">
        <v>1021</v>
      </c>
      <c r="B70" t="s">
        <v>1027</v>
      </c>
      <c r="C70" t="s">
        <v>4721</v>
      </c>
      <c r="D70">
        <v>32000</v>
      </c>
      <c r="AC70" s="19"/>
      <c r="AH70" s="19"/>
    </row>
    <row r="71" spans="1:34" x14ac:dyDescent="0.25">
      <c r="A71" t="s">
        <v>1021</v>
      </c>
      <c r="B71" t="s">
        <v>1027</v>
      </c>
      <c r="C71" t="s">
        <v>4747</v>
      </c>
      <c r="D71">
        <v>0</v>
      </c>
      <c r="AC71" s="19"/>
      <c r="AH71" s="19"/>
    </row>
    <row r="72" spans="1:34" x14ac:dyDescent="0.25">
      <c r="A72" t="s">
        <v>1021</v>
      </c>
      <c r="B72" t="s">
        <v>1027</v>
      </c>
      <c r="C72" t="s">
        <v>4748</v>
      </c>
      <c r="D72">
        <v>0</v>
      </c>
      <c r="AC72" s="19"/>
      <c r="AH72" s="19"/>
    </row>
    <row r="73" spans="1:34" x14ac:dyDescent="0.25">
      <c r="A73" t="s">
        <v>1021</v>
      </c>
      <c r="B73" t="s">
        <v>1027</v>
      </c>
      <c r="C73" t="s">
        <v>4749</v>
      </c>
      <c r="D73">
        <v>0</v>
      </c>
      <c r="AC73" s="19"/>
      <c r="AH73" s="19"/>
    </row>
    <row r="74" spans="1:34" x14ac:dyDescent="0.25">
      <c r="A74" t="s">
        <v>1021</v>
      </c>
      <c r="B74" t="s">
        <v>1027</v>
      </c>
      <c r="C74" t="s">
        <v>4722</v>
      </c>
      <c r="D74">
        <v>0</v>
      </c>
    </row>
    <row r="75" spans="1:34" x14ac:dyDescent="0.25">
      <c r="A75" t="s">
        <v>1021</v>
      </c>
      <c r="B75" t="s">
        <v>1027</v>
      </c>
      <c r="C75" t="s">
        <v>4723</v>
      </c>
      <c r="D75">
        <v>0</v>
      </c>
    </row>
    <row r="76" spans="1:34" x14ac:dyDescent="0.25">
      <c r="A76" t="s">
        <v>1021</v>
      </c>
      <c r="B76" t="s">
        <v>1027</v>
      </c>
      <c r="C76" t="s">
        <v>4703</v>
      </c>
      <c r="D76">
        <v>0</v>
      </c>
      <c r="E76">
        <v>0</v>
      </c>
    </row>
    <row r="77" spans="1:34" x14ac:dyDescent="0.25">
      <c r="A77" t="s">
        <v>1021</v>
      </c>
      <c r="B77" t="s">
        <v>1027</v>
      </c>
      <c r="C77" t="s">
        <v>4724</v>
      </c>
      <c r="D77" s="19" t="s">
        <v>807</v>
      </c>
    </row>
    <row r="78" spans="1:34" x14ac:dyDescent="0.25">
      <c r="A78" t="s">
        <v>1021</v>
      </c>
      <c r="B78" t="s">
        <v>1028</v>
      </c>
      <c r="C78" t="s">
        <v>4744</v>
      </c>
      <c r="D78">
        <v>7</v>
      </c>
    </row>
    <row r="79" spans="1:34" x14ac:dyDescent="0.25">
      <c r="A79" t="s">
        <v>1021</v>
      </c>
      <c r="B79" t="s">
        <v>1028</v>
      </c>
      <c r="C79" t="s">
        <v>4719</v>
      </c>
      <c r="D79">
        <v>32000</v>
      </c>
    </row>
    <row r="80" spans="1:34" x14ac:dyDescent="0.25">
      <c r="A80" t="s">
        <v>1021</v>
      </c>
      <c r="B80" t="s">
        <v>1028</v>
      </c>
      <c r="C80" t="s">
        <v>4720</v>
      </c>
      <c r="D80">
        <v>32000</v>
      </c>
    </row>
    <row r="81" spans="1:34" x14ac:dyDescent="0.25">
      <c r="A81" t="s">
        <v>1021</v>
      </c>
      <c r="B81" t="s">
        <v>1028</v>
      </c>
      <c r="C81" t="s">
        <v>4721</v>
      </c>
      <c r="D81">
        <v>32000</v>
      </c>
    </row>
    <row r="82" spans="1:34" x14ac:dyDescent="0.25">
      <c r="A82" t="s">
        <v>1021</v>
      </c>
      <c r="B82" t="s">
        <v>1028</v>
      </c>
      <c r="C82" t="s">
        <v>4747</v>
      </c>
      <c r="D82">
        <v>0</v>
      </c>
    </row>
    <row r="83" spans="1:34" x14ac:dyDescent="0.25">
      <c r="A83" t="s">
        <v>1021</v>
      </c>
      <c r="B83" t="s">
        <v>1028</v>
      </c>
      <c r="C83" t="s">
        <v>4748</v>
      </c>
      <c r="D83">
        <v>0</v>
      </c>
    </row>
    <row r="84" spans="1:34" x14ac:dyDescent="0.25">
      <c r="A84" t="s">
        <v>1021</v>
      </c>
      <c r="B84" t="s">
        <v>1028</v>
      </c>
      <c r="C84" t="s">
        <v>4749</v>
      </c>
      <c r="D84">
        <v>0</v>
      </c>
    </row>
    <row r="85" spans="1:34" x14ac:dyDescent="0.25">
      <c r="A85" t="s">
        <v>1021</v>
      </c>
      <c r="B85" t="s">
        <v>1028</v>
      </c>
      <c r="C85" t="s">
        <v>4722</v>
      </c>
      <c r="D85">
        <v>0</v>
      </c>
    </row>
    <row r="86" spans="1:34" x14ac:dyDescent="0.25">
      <c r="A86" t="s">
        <v>1021</v>
      </c>
      <c r="B86" t="s">
        <v>1028</v>
      </c>
      <c r="C86" t="s">
        <v>4723</v>
      </c>
      <c r="D86">
        <v>0</v>
      </c>
    </row>
    <row r="87" spans="1:34" x14ac:dyDescent="0.25">
      <c r="A87" t="s">
        <v>1021</v>
      </c>
      <c r="B87" t="s">
        <v>1028</v>
      </c>
      <c r="C87" t="s">
        <v>4703</v>
      </c>
      <c r="D87">
        <v>0</v>
      </c>
      <c r="E87">
        <v>0</v>
      </c>
    </row>
    <row r="88" spans="1:34" x14ac:dyDescent="0.25">
      <c r="A88" t="s">
        <v>1021</v>
      </c>
      <c r="B88" t="s">
        <v>1028</v>
      </c>
      <c r="C88" t="s">
        <v>4724</v>
      </c>
      <c r="D88" s="19" t="s">
        <v>807</v>
      </c>
    </row>
    <row r="89" spans="1:34" x14ac:dyDescent="0.25">
      <c r="A89" t="s">
        <v>1021</v>
      </c>
      <c r="B89" t="s">
        <v>1029</v>
      </c>
      <c r="C89" t="s">
        <v>4744</v>
      </c>
      <c r="D89">
        <v>8</v>
      </c>
    </row>
    <row r="90" spans="1:34" x14ac:dyDescent="0.25">
      <c r="A90" t="s">
        <v>1021</v>
      </c>
      <c r="B90" t="s">
        <v>1029</v>
      </c>
      <c r="C90" t="s">
        <v>4719</v>
      </c>
      <c r="D90">
        <v>32000</v>
      </c>
    </row>
    <row r="91" spans="1:34" x14ac:dyDescent="0.25">
      <c r="A91" t="s">
        <v>1021</v>
      </c>
      <c r="B91" t="s">
        <v>1029</v>
      </c>
      <c r="C91" t="s">
        <v>4720</v>
      </c>
      <c r="D91">
        <v>32000</v>
      </c>
    </row>
    <row r="92" spans="1:34" x14ac:dyDescent="0.25">
      <c r="A92" t="s">
        <v>1021</v>
      </c>
      <c r="B92" t="s">
        <v>1029</v>
      </c>
      <c r="C92" t="s">
        <v>4721</v>
      </c>
      <c r="D92">
        <v>32000</v>
      </c>
    </row>
    <row r="93" spans="1:34" x14ac:dyDescent="0.25">
      <c r="A93" t="s">
        <v>1021</v>
      </c>
      <c r="B93" t="s">
        <v>1029</v>
      </c>
      <c r="C93" t="s">
        <v>4747</v>
      </c>
      <c r="D93">
        <v>0</v>
      </c>
    </row>
    <row r="94" spans="1:34" x14ac:dyDescent="0.25">
      <c r="A94" t="s">
        <v>1021</v>
      </c>
      <c r="B94" t="s">
        <v>1029</v>
      </c>
      <c r="C94" t="s">
        <v>4748</v>
      </c>
      <c r="D94">
        <v>0</v>
      </c>
    </row>
    <row r="95" spans="1:34" x14ac:dyDescent="0.25">
      <c r="A95" t="s">
        <v>1021</v>
      </c>
      <c r="B95" t="s">
        <v>1029</v>
      </c>
      <c r="C95" t="s">
        <v>4749</v>
      </c>
      <c r="D95">
        <v>0</v>
      </c>
      <c r="AC95" s="19"/>
      <c r="AH95" s="19"/>
    </row>
    <row r="96" spans="1:34" x14ac:dyDescent="0.25">
      <c r="A96" t="s">
        <v>1021</v>
      </c>
      <c r="B96" t="s">
        <v>1029</v>
      </c>
      <c r="C96" t="s">
        <v>4722</v>
      </c>
      <c r="D96">
        <v>0</v>
      </c>
      <c r="AC96" s="19"/>
      <c r="AH96" s="19"/>
    </row>
    <row r="97" spans="1:34" x14ac:dyDescent="0.25">
      <c r="A97" t="s">
        <v>1021</v>
      </c>
      <c r="B97" t="s">
        <v>1029</v>
      </c>
      <c r="C97" t="s">
        <v>4723</v>
      </c>
      <c r="D97">
        <v>0</v>
      </c>
      <c r="AC97" s="19"/>
      <c r="AH97" s="19"/>
    </row>
    <row r="98" spans="1:34" x14ac:dyDescent="0.25">
      <c r="A98" t="s">
        <v>1021</v>
      </c>
      <c r="B98" t="s">
        <v>1029</v>
      </c>
      <c r="C98" t="s">
        <v>4703</v>
      </c>
      <c r="D98">
        <v>0</v>
      </c>
      <c r="E98">
        <v>0</v>
      </c>
      <c r="AC98" s="19"/>
      <c r="AH98" s="19"/>
    </row>
    <row r="99" spans="1:34" x14ac:dyDescent="0.25">
      <c r="A99" t="s">
        <v>1021</v>
      </c>
      <c r="B99" t="s">
        <v>1029</v>
      </c>
      <c r="C99" t="s">
        <v>4724</v>
      </c>
      <c r="D99" s="19" t="s">
        <v>807</v>
      </c>
      <c r="AC99" s="19"/>
      <c r="AH99" s="19"/>
    </row>
    <row r="100" spans="1:34" x14ac:dyDescent="0.25">
      <c r="A100" t="s">
        <v>1021</v>
      </c>
      <c r="B100" t="s">
        <v>1030</v>
      </c>
      <c r="C100" t="s">
        <v>4744</v>
      </c>
      <c r="D100">
        <v>9</v>
      </c>
      <c r="AC100" s="19"/>
      <c r="AH100" s="19"/>
    </row>
    <row r="101" spans="1:34" x14ac:dyDescent="0.25">
      <c r="A101" t="s">
        <v>1021</v>
      </c>
      <c r="B101" t="s">
        <v>1030</v>
      </c>
      <c r="C101" t="s">
        <v>4719</v>
      </c>
      <c r="D101">
        <v>32000</v>
      </c>
      <c r="AC101" s="19"/>
      <c r="AH101" s="19"/>
    </row>
    <row r="102" spans="1:34" x14ac:dyDescent="0.25">
      <c r="A102" t="s">
        <v>1021</v>
      </c>
      <c r="B102" t="s">
        <v>1030</v>
      </c>
      <c r="C102" t="s">
        <v>4720</v>
      </c>
      <c r="D102">
        <v>32000</v>
      </c>
      <c r="AC102" s="19"/>
      <c r="AH102" s="19"/>
    </row>
    <row r="103" spans="1:34" x14ac:dyDescent="0.25">
      <c r="A103" t="s">
        <v>1021</v>
      </c>
      <c r="B103" t="s">
        <v>1030</v>
      </c>
      <c r="C103" t="s">
        <v>4721</v>
      </c>
      <c r="D103">
        <v>32000</v>
      </c>
      <c r="AC103" s="19"/>
      <c r="AH103" s="19"/>
    </row>
    <row r="104" spans="1:34" x14ac:dyDescent="0.25">
      <c r="A104" t="s">
        <v>1021</v>
      </c>
      <c r="B104" t="s">
        <v>1030</v>
      </c>
      <c r="C104" t="s">
        <v>4747</v>
      </c>
      <c r="D104">
        <v>0</v>
      </c>
      <c r="AC104" s="19"/>
      <c r="AH104" s="19"/>
    </row>
    <row r="105" spans="1:34" x14ac:dyDescent="0.25">
      <c r="A105" t="s">
        <v>1021</v>
      </c>
      <c r="B105" t="s">
        <v>1030</v>
      </c>
      <c r="C105" t="s">
        <v>4748</v>
      </c>
      <c r="D105">
        <v>0</v>
      </c>
      <c r="AC105" s="19"/>
      <c r="AH105" s="19"/>
    </row>
    <row r="106" spans="1:34" x14ac:dyDescent="0.25">
      <c r="A106" t="s">
        <v>1021</v>
      </c>
      <c r="B106" t="s">
        <v>1030</v>
      </c>
      <c r="C106" t="s">
        <v>4749</v>
      </c>
      <c r="D106">
        <v>0</v>
      </c>
      <c r="AC106" s="19"/>
      <c r="AH106" s="19"/>
    </row>
    <row r="107" spans="1:34" x14ac:dyDescent="0.25">
      <c r="A107" t="s">
        <v>1021</v>
      </c>
      <c r="B107" t="s">
        <v>1030</v>
      </c>
      <c r="C107" t="s">
        <v>4722</v>
      </c>
      <c r="D107">
        <v>0</v>
      </c>
      <c r="AC107" s="19"/>
      <c r="AH107" s="19"/>
    </row>
    <row r="108" spans="1:34" x14ac:dyDescent="0.25">
      <c r="A108" t="s">
        <v>1021</v>
      </c>
      <c r="B108" t="s">
        <v>1030</v>
      </c>
      <c r="C108" t="s">
        <v>4723</v>
      </c>
      <c r="D108">
        <v>0</v>
      </c>
      <c r="AC108" s="19"/>
      <c r="AH108" s="19"/>
    </row>
    <row r="109" spans="1:34" x14ac:dyDescent="0.25">
      <c r="A109" t="s">
        <v>1021</v>
      </c>
      <c r="B109" t="s">
        <v>1030</v>
      </c>
      <c r="C109" t="s">
        <v>4703</v>
      </c>
      <c r="D109">
        <v>0</v>
      </c>
      <c r="E109">
        <v>0</v>
      </c>
      <c r="AC109" s="19"/>
      <c r="AH109" s="19"/>
    </row>
    <row r="110" spans="1:34" x14ac:dyDescent="0.25">
      <c r="A110" t="s">
        <v>1021</v>
      </c>
      <c r="B110" t="s">
        <v>1030</v>
      </c>
      <c r="C110" t="s">
        <v>4724</v>
      </c>
      <c r="D110" s="19" t="s">
        <v>807</v>
      </c>
      <c r="AC110" s="19"/>
      <c r="AH110" s="19"/>
    </row>
    <row r="111" spans="1:34" x14ac:dyDescent="0.25">
      <c r="A111" t="s">
        <v>1021</v>
      </c>
      <c r="B111" t="s">
        <v>1031</v>
      </c>
      <c r="C111" t="s">
        <v>4744</v>
      </c>
      <c r="D111">
        <v>10</v>
      </c>
      <c r="AC111" s="19"/>
      <c r="AH111" s="19"/>
    </row>
    <row r="112" spans="1:34" x14ac:dyDescent="0.25">
      <c r="A112" t="s">
        <v>1021</v>
      </c>
      <c r="B112" t="s">
        <v>1031</v>
      </c>
      <c r="C112" t="s">
        <v>4719</v>
      </c>
      <c r="D112">
        <v>32000</v>
      </c>
      <c r="AC112" s="19"/>
      <c r="AH112" s="19"/>
    </row>
    <row r="113" spans="1:34" x14ac:dyDescent="0.25">
      <c r="A113" t="s">
        <v>1021</v>
      </c>
      <c r="B113" t="s">
        <v>1031</v>
      </c>
      <c r="C113" t="s">
        <v>4720</v>
      </c>
      <c r="D113">
        <v>32000</v>
      </c>
      <c r="AC113" s="19"/>
      <c r="AH113" s="19"/>
    </row>
    <row r="114" spans="1:34" x14ac:dyDescent="0.25">
      <c r="A114" t="s">
        <v>1021</v>
      </c>
      <c r="B114" t="s">
        <v>1031</v>
      </c>
      <c r="C114" t="s">
        <v>4721</v>
      </c>
      <c r="D114">
        <v>32000</v>
      </c>
      <c r="AC114" s="19"/>
      <c r="AH114" s="19"/>
    </row>
    <row r="115" spans="1:34" x14ac:dyDescent="0.25">
      <c r="A115" t="s">
        <v>1021</v>
      </c>
      <c r="B115" t="s">
        <v>1031</v>
      </c>
      <c r="C115" t="s">
        <v>4747</v>
      </c>
      <c r="D115">
        <v>0</v>
      </c>
      <c r="AC115" s="19"/>
      <c r="AH115" s="19"/>
    </row>
    <row r="116" spans="1:34" x14ac:dyDescent="0.25">
      <c r="A116" t="s">
        <v>1021</v>
      </c>
      <c r="B116" t="s">
        <v>1031</v>
      </c>
      <c r="C116" t="s">
        <v>4748</v>
      </c>
      <c r="D116">
        <v>0</v>
      </c>
      <c r="AC116" s="19"/>
      <c r="AH116" s="19"/>
    </row>
    <row r="117" spans="1:34" x14ac:dyDescent="0.25">
      <c r="A117" t="s">
        <v>1021</v>
      </c>
      <c r="B117" t="s">
        <v>1031</v>
      </c>
      <c r="C117" t="s">
        <v>4749</v>
      </c>
      <c r="D117">
        <v>0</v>
      </c>
      <c r="AC117" s="19"/>
      <c r="AH117" s="19"/>
    </row>
    <row r="118" spans="1:34" x14ac:dyDescent="0.25">
      <c r="A118" t="s">
        <v>1021</v>
      </c>
      <c r="B118" t="s">
        <v>1031</v>
      </c>
      <c r="C118" t="s">
        <v>4722</v>
      </c>
      <c r="D118">
        <v>0</v>
      </c>
      <c r="AC118" s="19"/>
      <c r="AH118" s="19"/>
    </row>
    <row r="119" spans="1:34" x14ac:dyDescent="0.25">
      <c r="A119" t="s">
        <v>1021</v>
      </c>
      <c r="B119" t="s">
        <v>1031</v>
      </c>
      <c r="C119" t="s">
        <v>4723</v>
      </c>
      <c r="D119">
        <v>0</v>
      </c>
      <c r="AC119" s="19"/>
      <c r="AH119" s="19"/>
    </row>
    <row r="120" spans="1:34" x14ac:dyDescent="0.25">
      <c r="A120" t="s">
        <v>1021</v>
      </c>
      <c r="B120" t="s">
        <v>1031</v>
      </c>
      <c r="C120" t="s">
        <v>4703</v>
      </c>
      <c r="D120">
        <v>0</v>
      </c>
      <c r="E120">
        <v>0</v>
      </c>
      <c r="AC120" s="19"/>
      <c r="AH120" s="19"/>
    </row>
    <row r="121" spans="1:34" x14ac:dyDescent="0.25">
      <c r="A121" t="s">
        <v>1021</v>
      </c>
      <c r="B121" t="s">
        <v>1031</v>
      </c>
      <c r="C121" t="s">
        <v>4724</v>
      </c>
      <c r="D121" s="19" t="s">
        <v>807</v>
      </c>
      <c r="AC121" s="19"/>
      <c r="AH121" s="19"/>
    </row>
    <row r="122" spans="1:34" x14ac:dyDescent="0.25">
      <c r="A122" t="s">
        <v>1021</v>
      </c>
      <c r="B122" t="s">
        <v>1032</v>
      </c>
      <c r="C122" t="s">
        <v>4744</v>
      </c>
      <c r="D122">
        <v>11</v>
      </c>
      <c r="AC122" s="19"/>
      <c r="AH122" s="19"/>
    </row>
    <row r="123" spans="1:34" x14ac:dyDescent="0.25">
      <c r="A123" t="s">
        <v>1021</v>
      </c>
      <c r="B123" t="s">
        <v>1032</v>
      </c>
      <c r="C123" t="s">
        <v>4719</v>
      </c>
      <c r="D123">
        <v>32000</v>
      </c>
      <c r="AC123" s="19"/>
      <c r="AH123" s="19"/>
    </row>
    <row r="124" spans="1:34" x14ac:dyDescent="0.25">
      <c r="A124" t="s">
        <v>1021</v>
      </c>
      <c r="B124" t="s">
        <v>1032</v>
      </c>
      <c r="C124" t="s">
        <v>4720</v>
      </c>
      <c r="D124">
        <v>32000</v>
      </c>
      <c r="AC124" s="19"/>
      <c r="AH124" s="19"/>
    </row>
    <row r="125" spans="1:34" x14ac:dyDescent="0.25">
      <c r="A125" t="s">
        <v>1021</v>
      </c>
      <c r="B125" t="s">
        <v>1032</v>
      </c>
      <c r="C125" t="s">
        <v>4721</v>
      </c>
      <c r="D125">
        <v>32000</v>
      </c>
      <c r="AC125" s="19"/>
      <c r="AH125" s="19"/>
    </row>
    <row r="126" spans="1:34" x14ac:dyDescent="0.25">
      <c r="A126" t="s">
        <v>1021</v>
      </c>
      <c r="B126" t="s">
        <v>1032</v>
      </c>
      <c r="C126" t="s">
        <v>4747</v>
      </c>
      <c r="D126">
        <v>0</v>
      </c>
      <c r="AC126" s="19"/>
      <c r="AH126" s="19"/>
    </row>
    <row r="127" spans="1:34" x14ac:dyDescent="0.25">
      <c r="A127" t="s">
        <v>1021</v>
      </c>
      <c r="B127" t="s">
        <v>1032</v>
      </c>
      <c r="C127" t="s">
        <v>4748</v>
      </c>
      <c r="D127">
        <v>0</v>
      </c>
      <c r="AC127" s="19"/>
      <c r="AH127" s="19"/>
    </row>
    <row r="128" spans="1:34" x14ac:dyDescent="0.25">
      <c r="A128" t="s">
        <v>1021</v>
      </c>
      <c r="B128" t="s">
        <v>1032</v>
      </c>
      <c r="C128" t="s">
        <v>4749</v>
      </c>
      <c r="D128">
        <v>0</v>
      </c>
      <c r="AC128" s="19"/>
      <c r="AH128" s="19"/>
    </row>
    <row r="129" spans="1:34" x14ac:dyDescent="0.25">
      <c r="A129" t="s">
        <v>1021</v>
      </c>
      <c r="B129" t="s">
        <v>1032</v>
      </c>
      <c r="C129" t="s">
        <v>4722</v>
      </c>
      <c r="D129">
        <v>0</v>
      </c>
      <c r="AC129" s="19"/>
      <c r="AH129" s="19"/>
    </row>
    <row r="130" spans="1:34" x14ac:dyDescent="0.25">
      <c r="A130" t="s">
        <v>1021</v>
      </c>
      <c r="B130" t="s">
        <v>1032</v>
      </c>
      <c r="C130" t="s">
        <v>4723</v>
      </c>
      <c r="D130">
        <v>0</v>
      </c>
      <c r="AC130" s="19"/>
      <c r="AH130" s="19"/>
    </row>
    <row r="131" spans="1:34" x14ac:dyDescent="0.25">
      <c r="A131" t="s">
        <v>1021</v>
      </c>
      <c r="B131" t="s">
        <v>1032</v>
      </c>
      <c r="C131" t="s">
        <v>4703</v>
      </c>
      <c r="D131">
        <v>0</v>
      </c>
      <c r="E131">
        <v>0</v>
      </c>
      <c r="AC131" s="19"/>
      <c r="AH131" s="19"/>
    </row>
    <row r="132" spans="1:34" x14ac:dyDescent="0.25">
      <c r="A132" t="s">
        <v>1021</v>
      </c>
      <c r="B132" t="s">
        <v>1032</v>
      </c>
      <c r="C132" t="s">
        <v>4724</v>
      </c>
      <c r="D132" s="19" t="s">
        <v>807</v>
      </c>
      <c r="AC132" s="19"/>
      <c r="AH132" s="19"/>
    </row>
    <row r="133" spans="1:34" x14ac:dyDescent="0.25">
      <c r="A133" t="s">
        <v>1021</v>
      </c>
      <c r="B133" t="s">
        <v>1033</v>
      </c>
      <c r="C133" t="s">
        <v>4744</v>
      </c>
      <c r="D133">
        <v>12</v>
      </c>
      <c r="AC133" s="19"/>
      <c r="AH133" s="19"/>
    </row>
    <row r="134" spans="1:34" x14ac:dyDescent="0.25">
      <c r="A134" t="s">
        <v>1021</v>
      </c>
      <c r="B134" t="s">
        <v>1033</v>
      </c>
      <c r="C134" t="s">
        <v>4719</v>
      </c>
      <c r="D134">
        <v>32000</v>
      </c>
      <c r="AC134" s="19"/>
      <c r="AH134" s="19"/>
    </row>
    <row r="135" spans="1:34" x14ac:dyDescent="0.25">
      <c r="A135" t="s">
        <v>1021</v>
      </c>
      <c r="B135" t="s">
        <v>1033</v>
      </c>
      <c r="C135" t="s">
        <v>4720</v>
      </c>
      <c r="D135">
        <v>32000</v>
      </c>
      <c r="AC135" s="19"/>
      <c r="AH135" s="19"/>
    </row>
    <row r="136" spans="1:34" x14ac:dyDescent="0.25">
      <c r="A136" t="s">
        <v>1021</v>
      </c>
      <c r="B136" t="s">
        <v>1033</v>
      </c>
      <c r="C136" t="s">
        <v>4721</v>
      </c>
      <c r="D136">
        <v>32000</v>
      </c>
      <c r="AC136" s="19"/>
      <c r="AH136" s="19"/>
    </row>
    <row r="137" spans="1:34" x14ac:dyDescent="0.25">
      <c r="A137" t="s">
        <v>1021</v>
      </c>
      <c r="B137" t="s">
        <v>1033</v>
      </c>
      <c r="C137" t="s">
        <v>4747</v>
      </c>
      <c r="D137">
        <v>0</v>
      </c>
      <c r="AC137" s="19"/>
      <c r="AH137" s="19"/>
    </row>
    <row r="138" spans="1:34" x14ac:dyDescent="0.25">
      <c r="A138" t="s">
        <v>1021</v>
      </c>
      <c r="B138" t="s">
        <v>1033</v>
      </c>
      <c r="C138" t="s">
        <v>4748</v>
      </c>
      <c r="D138">
        <v>0</v>
      </c>
      <c r="AC138" s="19"/>
      <c r="AH138" s="19"/>
    </row>
    <row r="139" spans="1:34" x14ac:dyDescent="0.25">
      <c r="A139" t="s">
        <v>1021</v>
      </c>
      <c r="B139" t="s">
        <v>1033</v>
      </c>
      <c r="C139" t="s">
        <v>4749</v>
      </c>
      <c r="D139">
        <v>0</v>
      </c>
      <c r="AC139" s="19"/>
      <c r="AH139" s="19"/>
    </row>
    <row r="140" spans="1:34" x14ac:dyDescent="0.25">
      <c r="A140" t="s">
        <v>1021</v>
      </c>
      <c r="B140" t="s">
        <v>1033</v>
      </c>
      <c r="C140" t="s">
        <v>4722</v>
      </c>
      <c r="D140">
        <v>0</v>
      </c>
      <c r="AC140" s="19"/>
      <c r="AH140" s="19"/>
    </row>
    <row r="141" spans="1:34" x14ac:dyDescent="0.25">
      <c r="A141" t="s">
        <v>1021</v>
      </c>
      <c r="B141" t="s">
        <v>1033</v>
      </c>
      <c r="C141" t="s">
        <v>4723</v>
      </c>
      <c r="D141">
        <v>0</v>
      </c>
      <c r="AC141" s="19"/>
      <c r="AH141" s="19"/>
    </row>
    <row r="142" spans="1:34" x14ac:dyDescent="0.25">
      <c r="A142" t="s">
        <v>1021</v>
      </c>
      <c r="B142" t="s">
        <v>1033</v>
      </c>
      <c r="C142" t="s">
        <v>4703</v>
      </c>
      <c r="D142">
        <v>0</v>
      </c>
      <c r="E142">
        <v>0</v>
      </c>
      <c r="AC142" s="19"/>
      <c r="AH142" s="19"/>
    </row>
    <row r="143" spans="1:34" x14ac:dyDescent="0.25">
      <c r="A143" t="s">
        <v>1021</v>
      </c>
      <c r="B143" t="s">
        <v>1033</v>
      </c>
      <c r="C143" t="s">
        <v>4724</v>
      </c>
      <c r="D143" s="19" t="s">
        <v>807</v>
      </c>
      <c r="AC143" s="19"/>
      <c r="AH143" s="19"/>
    </row>
    <row r="144" spans="1:34" x14ac:dyDescent="0.25">
      <c r="A144" t="s">
        <v>1021</v>
      </c>
      <c r="B144" t="s">
        <v>1034</v>
      </c>
      <c r="C144" t="s">
        <v>4744</v>
      </c>
      <c r="D144">
        <v>13</v>
      </c>
      <c r="AC144" s="19"/>
      <c r="AH144" s="19"/>
    </row>
    <row r="145" spans="1:34" x14ac:dyDescent="0.25">
      <c r="A145" t="s">
        <v>1021</v>
      </c>
      <c r="B145" t="s">
        <v>1034</v>
      </c>
      <c r="C145" t="s">
        <v>4719</v>
      </c>
      <c r="D145">
        <v>32000</v>
      </c>
      <c r="AC145" s="19"/>
      <c r="AH145" s="19"/>
    </row>
    <row r="146" spans="1:34" x14ac:dyDescent="0.25">
      <c r="A146" t="s">
        <v>1021</v>
      </c>
      <c r="B146" t="s">
        <v>1034</v>
      </c>
      <c r="C146" t="s">
        <v>4720</v>
      </c>
      <c r="D146">
        <v>32000</v>
      </c>
    </row>
    <row r="147" spans="1:34" x14ac:dyDescent="0.25">
      <c r="A147" t="s">
        <v>1021</v>
      </c>
      <c r="B147" t="s">
        <v>1034</v>
      </c>
      <c r="C147" t="s">
        <v>4721</v>
      </c>
      <c r="D147">
        <v>32000</v>
      </c>
    </row>
    <row r="148" spans="1:34" x14ac:dyDescent="0.25">
      <c r="A148" t="s">
        <v>1021</v>
      </c>
      <c r="B148" t="s">
        <v>1034</v>
      </c>
      <c r="C148" t="s">
        <v>4747</v>
      </c>
      <c r="D148">
        <v>0</v>
      </c>
    </row>
    <row r="149" spans="1:34" x14ac:dyDescent="0.25">
      <c r="A149" t="s">
        <v>1021</v>
      </c>
      <c r="B149" t="s">
        <v>1034</v>
      </c>
      <c r="C149" t="s">
        <v>4748</v>
      </c>
      <c r="D149">
        <v>0</v>
      </c>
    </row>
    <row r="150" spans="1:34" x14ac:dyDescent="0.25">
      <c r="A150" t="s">
        <v>1021</v>
      </c>
      <c r="B150" t="s">
        <v>1034</v>
      </c>
      <c r="C150" t="s">
        <v>4749</v>
      </c>
      <c r="D150">
        <v>0</v>
      </c>
    </row>
    <row r="151" spans="1:34" x14ac:dyDescent="0.25">
      <c r="A151" t="s">
        <v>1021</v>
      </c>
      <c r="B151" t="s">
        <v>1034</v>
      </c>
      <c r="C151" t="s">
        <v>4722</v>
      </c>
      <c r="D151">
        <v>0</v>
      </c>
    </row>
    <row r="152" spans="1:34" x14ac:dyDescent="0.25">
      <c r="A152" t="s">
        <v>1021</v>
      </c>
      <c r="B152" t="s">
        <v>1034</v>
      </c>
      <c r="C152" t="s">
        <v>4723</v>
      </c>
      <c r="D152">
        <v>0</v>
      </c>
    </row>
    <row r="153" spans="1:34" x14ac:dyDescent="0.25">
      <c r="A153" t="s">
        <v>1021</v>
      </c>
      <c r="B153" t="s">
        <v>1034</v>
      </c>
      <c r="C153" t="s">
        <v>4703</v>
      </c>
      <c r="D153">
        <v>0</v>
      </c>
      <c r="E153">
        <v>0</v>
      </c>
    </row>
    <row r="154" spans="1:34" x14ac:dyDescent="0.25">
      <c r="A154" t="s">
        <v>1021</v>
      </c>
      <c r="B154" t="s">
        <v>1034</v>
      </c>
      <c r="C154" t="s">
        <v>4724</v>
      </c>
      <c r="D154" s="19" t="s">
        <v>807</v>
      </c>
    </row>
    <row r="155" spans="1:34" x14ac:dyDescent="0.25">
      <c r="A155" t="s">
        <v>1021</v>
      </c>
      <c r="B155" t="s">
        <v>1035</v>
      </c>
      <c r="C155" t="s">
        <v>4744</v>
      </c>
      <c r="D155">
        <v>14</v>
      </c>
    </row>
    <row r="156" spans="1:34" x14ac:dyDescent="0.25">
      <c r="A156" t="s">
        <v>1021</v>
      </c>
      <c r="B156" t="s">
        <v>1035</v>
      </c>
      <c r="C156" t="s">
        <v>4719</v>
      </c>
      <c r="D156">
        <v>32000</v>
      </c>
    </row>
    <row r="157" spans="1:34" x14ac:dyDescent="0.25">
      <c r="A157" t="s">
        <v>1021</v>
      </c>
      <c r="B157" t="s">
        <v>1035</v>
      </c>
      <c r="C157" t="s">
        <v>4720</v>
      </c>
      <c r="D157">
        <v>32000</v>
      </c>
    </row>
    <row r="158" spans="1:34" x14ac:dyDescent="0.25">
      <c r="A158" t="s">
        <v>1021</v>
      </c>
      <c r="B158" t="s">
        <v>1035</v>
      </c>
      <c r="C158" t="s">
        <v>4721</v>
      </c>
      <c r="D158">
        <v>32000</v>
      </c>
    </row>
    <row r="159" spans="1:34" x14ac:dyDescent="0.25">
      <c r="A159" t="s">
        <v>1021</v>
      </c>
      <c r="B159" t="s">
        <v>1035</v>
      </c>
      <c r="C159" t="s">
        <v>4747</v>
      </c>
      <c r="D159">
        <v>0</v>
      </c>
    </row>
    <row r="160" spans="1:34" x14ac:dyDescent="0.25">
      <c r="A160" t="s">
        <v>1021</v>
      </c>
      <c r="B160" t="s">
        <v>1035</v>
      </c>
      <c r="C160" t="s">
        <v>4748</v>
      </c>
      <c r="D160">
        <v>0</v>
      </c>
    </row>
    <row r="161" spans="1:34" x14ac:dyDescent="0.25">
      <c r="A161" t="s">
        <v>1021</v>
      </c>
      <c r="B161" t="s">
        <v>1035</v>
      </c>
      <c r="C161" t="s">
        <v>4749</v>
      </c>
      <c r="D161">
        <v>0</v>
      </c>
    </row>
    <row r="162" spans="1:34" x14ac:dyDescent="0.25">
      <c r="A162" t="s">
        <v>1021</v>
      </c>
      <c r="B162" t="s">
        <v>1035</v>
      </c>
      <c r="C162" t="s">
        <v>4722</v>
      </c>
      <c r="D162">
        <v>0</v>
      </c>
    </row>
    <row r="163" spans="1:34" x14ac:dyDescent="0.25">
      <c r="A163" t="s">
        <v>1021</v>
      </c>
      <c r="B163" t="s">
        <v>1035</v>
      </c>
      <c r="C163" t="s">
        <v>4723</v>
      </c>
      <c r="D163">
        <v>0</v>
      </c>
      <c r="AC163" s="19"/>
      <c r="AH163" s="19"/>
    </row>
    <row r="164" spans="1:34" x14ac:dyDescent="0.25">
      <c r="A164" t="s">
        <v>1021</v>
      </c>
      <c r="B164" t="s">
        <v>1035</v>
      </c>
      <c r="C164" t="s">
        <v>4703</v>
      </c>
      <c r="D164">
        <v>0</v>
      </c>
      <c r="E164">
        <v>0</v>
      </c>
      <c r="AC164" s="19"/>
      <c r="AH164" s="19"/>
    </row>
    <row r="165" spans="1:34" x14ac:dyDescent="0.25">
      <c r="A165" t="s">
        <v>1021</v>
      </c>
      <c r="B165" t="s">
        <v>1035</v>
      </c>
      <c r="C165" t="s">
        <v>4724</v>
      </c>
      <c r="D165" s="19" t="s">
        <v>807</v>
      </c>
      <c r="AC165" s="19"/>
      <c r="AH165" s="19"/>
    </row>
    <row r="166" spans="1:34" x14ac:dyDescent="0.25">
      <c r="A166" t="s">
        <v>1021</v>
      </c>
      <c r="B166" t="s">
        <v>1036</v>
      </c>
      <c r="C166" t="s">
        <v>4744</v>
      </c>
      <c r="D166">
        <v>15</v>
      </c>
    </row>
    <row r="167" spans="1:34" x14ac:dyDescent="0.25">
      <c r="A167" t="s">
        <v>1021</v>
      </c>
      <c r="B167" t="s">
        <v>1036</v>
      </c>
      <c r="C167" t="s">
        <v>4719</v>
      </c>
      <c r="D167">
        <v>32000</v>
      </c>
    </row>
    <row r="168" spans="1:34" x14ac:dyDescent="0.25">
      <c r="A168" t="s">
        <v>1021</v>
      </c>
      <c r="B168" t="s">
        <v>1036</v>
      </c>
      <c r="C168" t="s">
        <v>4720</v>
      </c>
      <c r="D168">
        <v>32000</v>
      </c>
    </row>
    <row r="169" spans="1:34" x14ac:dyDescent="0.25">
      <c r="A169" t="s">
        <v>1021</v>
      </c>
      <c r="B169" t="s">
        <v>1036</v>
      </c>
      <c r="C169" t="s">
        <v>4721</v>
      </c>
      <c r="D169">
        <v>32000</v>
      </c>
    </row>
    <row r="170" spans="1:34" x14ac:dyDescent="0.25">
      <c r="A170" t="s">
        <v>1021</v>
      </c>
      <c r="B170" t="s">
        <v>1036</v>
      </c>
      <c r="C170" t="s">
        <v>4747</v>
      </c>
      <c r="D170">
        <v>0</v>
      </c>
    </row>
    <row r="171" spans="1:34" x14ac:dyDescent="0.25">
      <c r="A171" t="s">
        <v>1021</v>
      </c>
      <c r="B171" t="s">
        <v>1036</v>
      </c>
      <c r="C171" t="s">
        <v>4748</v>
      </c>
      <c r="D171">
        <v>0</v>
      </c>
    </row>
    <row r="172" spans="1:34" x14ac:dyDescent="0.25">
      <c r="A172" t="s">
        <v>1021</v>
      </c>
      <c r="B172" t="s">
        <v>1036</v>
      </c>
      <c r="C172" t="s">
        <v>4749</v>
      </c>
      <c r="D172">
        <v>0</v>
      </c>
    </row>
    <row r="173" spans="1:34" x14ac:dyDescent="0.25">
      <c r="A173" t="s">
        <v>1021</v>
      </c>
      <c r="B173" t="s">
        <v>1036</v>
      </c>
      <c r="C173" t="s">
        <v>4722</v>
      </c>
      <c r="D173">
        <v>0</v>
      </c>
    </row>
    <row r="174" spans="1:34" x14ac:dyDescent="0.25">
      <c r="A174" t="s">
        <v>1021</v>
      </c>
      <c r="B174" t="s">
        <v>1036</v>
      </c>
      <c r="C174" t="s">
        <v>4723</v>
      </c>
      <c r="D174">
        <v>0</v>
      </c>
    </row>
    <row r="175" spans="1:34" x14ac:dyDescent="0.25">
      <c r="A175" t="s">
        <v>1021</v>
      </c>
      <c r="B175" t="s">
        <v>1036</v>
      </c>
      <c r="C175" t="s">
        <v>4703</v>
      </c>
      <c r="D175">
        <v>0</v>
      </c>
      <c r="E175">
        <v>0</v>
      </c>
    </row>
    <row r="176" spans="1:34" x14ac:dyDescent="0.25">
      <c r="A176" t="s">
        <v>1021</v>
      </c>
      <c r="B176" t="s">
        <v>1036</v>
      </c>
      <c r="C176" t="s">
        <v>4724</v>
      </c>
      <c r="D176" s="19" t="s">
        <v>807</v>
      </c>
    </row>
    <row r="177" spans="1:34" x14ac:dyDescent="0.25">
      <c r="A177" t="s">
        <v>1021</v>
      </c>
      <c r="B177" t="s">
        <v>1037</v>
      </c>
      <c r="C177" t="s">
        <v>4744</v>
      </c>
      <c r="D177">
        <v>16</v>
      </c>
    </row>
    <row r="178" spans="1:34" x14ac:dyDescent="0.25">
      <c r="A178" t="s">
        <v>1021</v>
      </c>
      <c r="B178" t="s">
        <v>1037</v>
      </c>
      <c r="C178" t="s">
        <v>4719</v>
      </c>
      <c r="D178">
        <v>32000</v>
      </c>
    </row>
    <row r="179" spans="1:34" x14ac:dyDescent="0.25">
      <c r="A179" t="s">
        <v>1021</v>
      </c>
      <c r="B179" t="s">
        <v>1037</v>
      </c>
      <c r="C179" t="s">
        <v>4720</v>
      </c>
      <c r="D179">
        <v>32000</v>
      </c>
    </row>
    <row r="180" spans="1:34" x14ac:dyDescent="0.25">
      <c r="A180" t="s">
        <v>1021</v>
      </c>
      <c r="B180" t="s">
        <v>1037</v>
      </c>
      <c r="C180" t="s">
        <v>4721</v>
      </c>
      <c r="D180">
        <v>32000</v>
      </c>
    </row>
    <row r="181" spans="1:34" x14ac:dyDescent="0.25">
      <c r="A181" t="s">
        <v>1021</v>
      </c>
      <c r="B181" t="s">
        <v>1037</v>
      </c>
      <c r="C181" t="s">
        <v>4747</v>
      </c>
      <c r="D181">
        <v>0</v>
      </c>
      <c r="AC181" s="19"/>
      <c r="AH181" s="19"/>
    </row>
    <row r="182" spans="1:34" x14ac:dyDescent="0.25">
      <c r="A182" t="s">
        <v>1021</v>
      </c>
      <c r="B182" t="s">
        <v>1037</v>
      </c>
      <c r="C182" t="s">
        <v>4748</v>
      </c>
      <c r="D182">
        <v>0</v>
      </c>
      <c r="AC182" s="19"/>
      <c r="AH182" s="19"/>
    </row>
    <row r="183" spans="1:34" x14ac:dyDescent="0.25">
      <c r="A183" t="s">
        <v>1021</v>
      </c>
      <c r="B183" t="s">
        <v>1037</v>
      </c>
      <c r="C183" t="s">
        <v>4749</v>
      </c>
      <c r="D183">
        <v>0</v>
      </c>
      <c r="AC183" s="19"/>
      <c r="AH183" s="19"/>
    </row>
    <row r="184" spans="1:34" x14ac:dyDescent="0.25">
      <c r="A184" t="s">
        <v>1021</v>
      </c>
      <c r="B184" t="s">
        <v>1037</v>
      </c>
      <c r="C184" t="s">
        <v>4722</v>
      </c>
      <c r="D184">
        <v>0</v>
      </c>
      <c r="AC184" s="19"/>
      <c r="AH184" s="19"/>
    </row>
    <row r="185" spans="1:34" x14ac:dyDescent="0.25">
      <c r="A185" t="s">
        <v>1021</v>
      </c>
      <c r="B185" t="s">
        <v>1037</v>
      </c>
      <c r="C185" t="s">
        <v>4723</v>
      </c>
      <c r="D185">
        <v>0</v>
      </c>
      <c r="AC185" s="19"/>
      <c r="AH185" s="19"/>
    </row>
    <row r="186" spans="1:34" x14ac:dyDescent="0.25">
      <c r="A186" t="s">
        <v>1021</v>
      </c>
      <c r="B186" t="s">
        <v>1037</v>
      </c>
      <c r="C186" t="s">
        <v>4703</v>
      </c>
      <c r="D186">
        <v>0</v>
      </c>
      <c r="E186">
        <v>0</v>
      </c>
      <c r="AC186" s="19"/>
      <c r="AH186" s="19"/>
    </row>
    <row r="187" spans="1:34" x14ac:dyDescent="0.25">
      <c r="A187" t="s">
        <v>1021</v>
      </c>
      <c r="B187" t="s">
        <v>1037</v>
      </c>
      <c r="C187" t="s">
        <v>4724</v>
      </c>
      <c r="D187" s="19" t="s">
        <v>807</v>
      </c>
      <c r="AC187" s="19"/>
      <c r="AH187" s="19"/>
    </row>
    <row r="188" spans="1:34" x14ac:dyDescent="0.25">
      <c r="A188" t="s">
        <v>1021</v>
      </c>
      <c r="B188" t="s">
        <v>1038</v>
      </c>
      <c r="C188" t="s">
        <v>4744</v>
      </c>
      <c r="D188">
        <v>17</v>
      </c>
      <c r="AC188" s="19"/>
      <c r="AH188" s="19"/>
    </row>
    <row r="189" spans="1:34" x14ac:dyDescent="0.25">
      <c r="A189" t="s">
        <v>1021</v>
      </c>
      <c r="B189" t="s">
        <v>1038</v>
      </c>
      <c r="C189" t="s">
        <v>4719</v>
      </c>
      <c r="D189">
        <v>32000</v>
      </c>
      <c r="AC189" s="19"/>
      <c r="AH189" s="19"/>
    </row>
    <row r="190" spans="1:34" x14ac:dyDescent="0.25">
      <c r="A190" t="s">
        <v>1021</v>
      </c>
      <c r="B190" t="s">
        <v>1038</v>
      </c>
      <c r="C190" t="s">
        <v>4720</v>
      </c>
      <c r="D190">
        <v>32000</v>
      </c>
      <c r="AC190" s="19"/>
      <c r="AH190" s="19"/>
    </row>
    <row r="191" spans="1:34" x14ac:dyDescent="0.25">
      <c r="A191" t="s">
        <v>1021</v>
      </c>
      <c r="B191" t="s">
        <v>1038</v>
      </c>
      <c r="C191" t="s">
        <v>4721</v>
      </c>
      <c r="D191">
        <v>32000</v>
      </c>
      <c r="AC191" s="19"/>
      <c r="AH191" s="19"/>
    </row>
    <row r="192" spans="1:34" x14ac:dyDescent="0.25">
      <c r="A192" t="s">
        <v>1021</v>
      </c>
      <c r="B192" t="s">
        <v>1038</v>
      </c>
      <c r="C192" t="s">
        <v>4747</v>
      </c>
      <c r="D192">
        <v>0</v>
      </c>
      <c r="AC192" s="19"/>
      <c r="AH192" s="19"/>
    </row>
    <row r="193" spans="1:34" x14ac:dyDescent="0.25">
      <c r="A193" t="s">
        <v>1021</v>
      </c>
      <c r="B193" t="s">
        <v>1038</v>
      </c>
      <c r="C193" t="s">
        <v>4748</v>
      </c>
      <c r="D193">
        <v>444</v>
      </c>
      <c r="AC193" s="19"/>
      <c r="AH193" s="19"/>
    </row>
    <row r="194" spans="1:34" x14ac:dyDescent="0.25">
      <c r="A194" t="s">
        <v>1021</v>
      </c>
      <c r="B194" t="s">
        <v>1038</v>
      </c>
      <c r="C194" t="s">
        <v>4749</v>
      </c>
      <c r="D194">
        <v>445</v>
      </c>
      <c r="AC194" s="19"/>
      <c r="AH194" s="19"/>
    </row>
    <row r="195" spans="1:34" x14ac:dyDescent="0.25">
      <c r="A195" t="s">
        <v>1021</v>
      </c>
      <c r="B195" t="s">
        <v>1038</v>
      </c>
      <c r="C195" t="s">
        <v>4722</v>
      </c>
      <c r="D195">
        <v>447</v>
      </c>
      <c r="AC195" s="19"/>
      <c r="AH195" s="19"/>
    </row>
    <row r="196" spans="1:34" x14ac:dyDescent="0.25">
      <c r="A196" t="s">
        <v>1021</v>
      </c>
      <c r="B196" t="s">
        <v>1038</v>
      </c>
      <c r="C196" t="s">
        <v>4723</v>
      </c>
      <c r="D196">
        <v>446</v>
      </c>
      <c r="AC196" s="19"/>
      <c r="AH196" s="19"/>
    </row>
    <row r="197" spans="1:34" x14ac:dyDescent="0.25">
      <c r="A197" t="s">
        <v>1021</v>
      </c>
      <c r="B197" t="s">
        <v>1038</v>
      </c>
      <c r="C197" t="s">
        <v>4703</v>
      </c>
      <c r="D197">
        <v>13824</v>
      </c>
      <c r="E197">
        <v>0</v>
      </c>
      <c r="AC197" s="19"/>
      <c r="AH197" s="19"/>
    </row>
    <row r="198" spans="1:34" x14ac:dyDescent="0.25">
      <c r="A198" t="s">
        <v>1021</v>
      </c>
      <c r="B198" t="s">
        <v>1038</v>
      </c>
      <c r="C198" t="s">
        <v>4724</v>
      </c>
      <c r="D198" s="19"/>
      <c r="AC198" s="19"/>
      <c r="AH198" s="19"/>
    </row>
    <row r="199" spans="1:34" x14ac:dyDescent="0.25">
      <c r="A199" t="s">
        <v>1021</v>
      </c>
      <c r="B199" t="s">
        <v>1039</v>
      </c>
      <c r="C199" t="s">
        <v>4744</v>
      </c>
      <c r="D199">
        <v>18</v>
      </c>
      <c r="AC199" s="19"/>
      <c r="AH199" s="19"/>
    </row>
    <row r="200" spans="1:34" x14ac:dyDescent="0.25">
      <c r="A200" t="s">
        <v>1021</v>
      </c>
      <c r="B200" t="s">
        <v>1039</v>
      </c>
      <c r="C200" t="s">
        <v>4719</v>
      </c>
      <c r="D200">
        <v>32000</v>
      </c>
      <c r="AC200" s="19"/>
      <c r="AH200" s="19"/>
    </row>
    <row r="201" spans="1:34" x14ac:dyDescent="0.25">
      <c r="A201" t="s">
        <v>1021</v>
      </c>
      <c r="B201" t="s">
        <v>1039</v>
      </c>
      <c r="C201" t="s">
        <v>4720</v>
      </c>
      <c r="D201">
        <v>32000</v>
      </c>
      <c r="AC201" s="19"/>
      <c r="AH201" s="19"/>
    </row>
    <row r="202" spans="1:34" x14ac:dyDescent="0.25">
      <c r="A202" t="s">
        <v>1021</v>
      </c>
      <c r="B202" t="s">
        <v>1039</v>
      </c>
      <c r="C202" t="s">
        <v>4721</v>
      </c>
      <c r="D202">
        <v>32000</v>
      </c>
      <c r="AC202" s="19"/>
      <c r="AH202" s="19"/>
    </row>
    <row r="203" spans="1:34" x14ac:dyDescent="0.25">
      <c r="A203" t="s">
        <v>1021</v>
      </c>
      <c r="B203" t="s">
        <v>1039</v>
      </c>
      <c r="C203" t="s">
        <v>4747</v>
      </c>
      <c r="D203">
        <v>0</v>
      </c>
      <c r="AC203" s="19"/>
      <c r="AH203" s="19"/>
    </row>
    <row r="204" spans="1:34" x14ac:dyDescent="0.25">
      <c r="A204" t="s">
        <v>1021</v>
      </c>
      <c r="B204" t="s">
        <v>1039</v>
      </c>
      <c r="C204" t="s">
        <v>4748</v>
      </c>
      <c r="D204">
        <v>0</v>
      </c>
      <c r="AC204" s="19"/>
      <c r="AH204" s="19"/>
    </row>
    <row r="205" spans="1:34" x14ac:dyDescent="0.25">
      <c r="A205" t="s">
        <v>1021</v>
      </c>
      <c r="B205" t="s">
        <v>1039</v>
      </c>
      <c r="C205" t="s">
        <v>4749</v>
      </c>
      <c r="D205">
        <v>0</v>
      </c>
      <c r="AC205" s="19"/>
      <c r="AH205" s="19"/>
    </row>
    <row r="206" spans="1:34" x14ac:dyDescent="0.25">
      <c r="A206" t="s">
        <v>1021</v>
      </c>
      <c r="B206" t="s">
        <v>1039</v>
      </c>
      <c r="C206" t="s">
        <v>4722</v>
      </c>
      <c r="D206">
        <v>0</v>
      </c>
      <c r="AC206" s="19"/>
      <c r="AH206" s="19"/>
    </row>
    <row r="207" spans="1:34" x14ac:dyDescent="0.25">
      <c r="A207" t="s">
        <v>1021</v>
      </c>
      <c r="B207" t="s">
        <v>1039</v>
      </c>
      <c r="C207" t="s">
        <v>4723</v>
      </c>
      <c r="D207">
        <v>0</v>
      </c>
      <c r="AC207" s="19"/>
      <c r="AH207" s="19"/>
    </row>
    <row r="208" spans="1:34" x14ac:dyDescent="0.25">
      <c r="A208" t="s">
        <v>1021</v>
      </c>
      <c r="B208" t="s">
        <v>1039</v>
      </c>
      <c r="C208" t="s">
        <v>4703</v>
      </c>
      <c r="D208">
        <v>0</v>
      </c>
      <c r="E208">
        <v>0</v>
      </c>
      <c r="AC208" s="19"/>
      <c r="AH208" s="19"/>
    </row>
    <row r="209" spans="1:34" x14ac:dyDescent="0.25">
      <c r="A209" t="s">
        <v>1021</v>
      </c>
      <c r="B209" t="s">
        <v>1039</v>
      </c>
      <c r="C209" t="s">
        <v>4724</v>
      </c>
      <c r="D209" s="19"/>
      <c r="AC209" s="19"/>
      <c r="AH209" s="19"/>
    </row>
    <row r="210" spans="1:34" x14ac:dyDescent="0.25">
      <c r="A210" t="s">
        <v>1021</v>
      </c>
      <c r="B210" t="s">
        <v>1040</v>
      </c>
      <c r="C210" t="s">
        <v>4744</v>
      </c>
      <c r="D210">
        <v>19</v>
      </c>
      <c r="AC210" s="19"/>
      <c r="AH210" s="19"/>
    </row>
    <row r="211" spans="1:34" x14ac:dyDescent="0.25">
      <c r="A211" t="s">
        <v>1021</v>
      </c>
      <c r="B211" t="s">
        <v>1040</v>
      </c>
      <c r="C211" t="s">
        <v>4719</v>
      </c>
      <c r="D211">
        <v>32000</v>
      </c>
      <c r="AC211" s="19"/>
      <c r="AH211" s="19"/>
    </row>
    <row r="212" spans="1:34" x14ac:dyDescent="0.25">
      <c r="A212" t="s">
        <v>1021</v>
      </c>
      <c r="B212" t="s">
        <v>1040</v>
      </c>
      <c r="C212" t="s">
        <v>4720</v>
      </c>
      <c r="D212">
        <v>32000</v>
      </c>
      <c r="AC212" s="19"/>
      <c r="AH212" s="19"/>
    </row>
    <row r="213" spans="1:34" x14ac:dyDescent="0.25">
      <c r="A213" t="s">
        <v>1021</v>
      </c>
      <c r="B213" t="s">
        <v>1040</v>
      </c>
      <c r="C213" t="s">
        <v>4721</v>
      </c>
      <c r="D213">
        <v>32000</v>
      </c>
      <c r="AC213" s="19"/>
      <c r="AH213" s="19"/>
    </row>
    <row r="214" spans="1:34" x14ac:dyDescent="0.25">
      <c r="A214" t="s">
        <v>1021</v>
      </c>
      <c r="B214" t="s">
        <v>1040</v>
      </c>
      <c r="C214" t="s">
        <v>4747</v>
      </c>
      <c r="D214">
        <v>0</v>
      </c>
      <c r="AC214" s="19"/>
      <c r="AH214" s="19"/>
    </row>
    <row r="215" spans="1:34" x14ac:dyDescent="0.25">
      <c r="A215" t="s">
        <v>1021</v>
      </c>
      <c r="B215" t="s">
        <v>1040</v>
      </c>
      <c r="C215" t="s">
        <v>4748</v>
      </c>
      <c r="D215">
        <v>0</v>
      </c>
      <c r="AC215" s="19"/>
      <c r="AH215" s="19"/>
    </row>
    <row r="216" spans="1:34" x14ac:dyDescent="0.25">
      <c r="A216" t="s">
        <v>1021</v>
      </c>
      <c r="B216" t="s">
        <v>1040</v>
      </c>
      <c r="C216" t="s">
        <v>4749</v>
      </c>
      <c r="D216">
        <v>0</v>
      </c>
      <c r="AC216" s="19"/>
      <c r="AH216" s="19"/>
    </row>
    <row r="217" spans="1:34" x14ac:dyDescent="0.25">
      <c r="A217" t="s">
        <v>1021</v>
      </c>
      <c r="B217" t="s">
        <v>1040</v>
      </c>
      <c r="C217" t="s">
        <v>4722</v>
      </c>
      <c r="D217">
        <v>0</v>
      </c>
      <c r="AC217" s="19"/>
      <c r="AH217" s="19"/>
    </row>
    <row r="218" spans="1:34" x14ac:dyDescent="0.25">
      <c r="A218" t="s">
        <v>1021</v>
      </c>
      <c r="B218" t="s">
        <v>1040</v>
      </c>
      <c r="C218" t="s">
        <v>4723</v>
      </c>
      <c r="D218">
        <v>0</v>
      </c>
    </row>
    <row r="219" spans="1:34" x14ac:dyDescent="0.25">
      <c r="A219" t="s">
        <v>1021</v>
      </c>
      <c r="B219" t="s">
        <v>1040</v>
      </c>
      <c r="C219" t="s">
        <v>4703</v>
      </c>
      <c r="D219">
        <v>0</v>
      </c>
      <c r="E219">
        <v>0</v>
      </c>
    </row>
    <row r="220" spans="1:34" x14ac:dyDescent="0.25">
      <c r="A220" t="s">
        <v>1021</v>
      </c>
      <c r="B220" t="s">
        <v>1040</v>
      </c>
      <c r="C220" t="s">
        <v>4724</v>
      </c>
      <c r="D220" s="19"/>
    </row>
    <row r="221" spans="1:34" x14ac:dyDescent="0.25">
      <c r="A221" t="s">
        <v>1021</v>
      </c>
      <c r="B221" t="s">
        <v>1041</v>
      </c>
      <c r="C221" t="s">
        <v>4744</v>
      </c>
      <c r="D221">
        <v>20</v>
      </c>
    </row>
    <row r="222" spans="1:34" x14ac:dyDescent="0.25">
      <c r="A222" t="s">
        <v>1021</v>
      </c>
      <c r="B222" t="s">
        <v>1041</v>
      </c>
      <c r="C222" t="s">
        <v>4719</v>
      </c>
      <c r="D222">
        <v>32000</v>
      </c>
    </row>
    <row r="223" spans="1:34" x14ac:dyDescent="0.25">
      <c r="A223" t="s">
        <v>1021</v>
      </c>
      <c r="B223" t="s">
        <v>1041</v>
      </c>
      <c r="C223" t="s">
        <v>4720</v>
      </c>
      <c r="D223">
        <v>32000</v>
      </c>
    </row>
    <row r="224" spans="1:34" x14ac:dyDescent="0.25">
      <c r="A224" t="s">
        <v>1021</v>
      </c>
      <c r="B224" t="s">
        <v>1041</v>
      </c>
      <c r="C224" t="s">
        <v>4721</v>
      </c>
      <c r="D224">
        <v>32000</v>
      </c>
    </row>
    <row r="225" spans="1:34" x14ac:dyDescent="0.25">
      <c r="A225" t="s">
        <v>1021</v>
      </c>
      <c r="B225" t="s">
        <v>1041</v>
      </c>
      <c r="C225" t="s">
        <v>4747</v>
      </c>
      <c r="D225">
        <v>0</v>
      </c>
    </row>
    <row r="226" spans="1:34" x14ac:dyDescent="0.25">
      <c r="A226" t="s">
        <v>1021</v>
      </c>
      <c r="B226" t="s">
        <v>1041</v>
      </c>
      <c r="C226" t="s">
        <v>4748</v>
      </c>
      <c r="D226">
        <v>0</v>
      </c>
    </row>
    <row r="227" spans="1:34" x14ac:dyDescent="0.25">
      <c r="A227" t="s">
        <v>1021</v>
      </c>
      <c r="B227" t="s">
        <v>1041</v>
      </c>
      <c r="C227" t="s">
        <v>4749</v>
      </c>
      <c r="D227">
        <v>0</v>
      </c>
    </row>
    <row r="228" spans="1:34" x14ac:dyDescent="0.25">
      <c r="A228" t="s">
        <v>1021</v>
      </c>
      <c r="B228" t="s">
        <v>1041</v>
      </c>
      <c r="C228" t="s">
        <v>4722</v>
      </c>
      <c r="D228">
        <v>0</v>
      </c>
    </row>
    <row r="229" spans="1:34" x14ac:dyDescent="0.25">
      <c r="A229" t="s">
        <v>1021</v>
      </c>
      <c r="B229" t="s">
        <v>1041</v>
      </c>
      <c r="C229" t="s">
        <v>4723</v>
      </c>
      <c r="D229">
        <v>0</v>
      </c>
    </row>
    <row r="230" spans="1:34" x14ac:dyDescent="0.25">
      <c r="A230" t="s">
        <v>1021</v>
      </c>
      <c r="B230" t="s">
        <v>1041</v>
      </c>
      <c r="C230" t="s">
        <v>4703</v>
      </c>
      <c r="D230">
        <v>0</v>
      </c>
      <c r="E230">
        <v>0</v>
      </c>
    </row>
    <row r="231" spans="1:34" x14ac:dyDescent="0.25">
      <c r="A231" t="s">
        <v>1021</v>
      </c>
      <c r="B231" t="s">
        <v>1041</v>
      </c>
      <c r="C231" t="s">
        <v>4724</v>
      </c>
      <c r="D231" s="19"/>
    </row>
    <row r="232" spans="1:34" x14ac:dyDescent="0.25">
      <c r="A232" t="s">
        <v>1021</v>
      </c>
      <c r="B232" t="s">
        <v>1042</v>
      </c>
      <c r="C232" t="s">
        <v>4744</v>
      </c>
      <c r="D232">
        <v>21</v>
      </c>
    </row>
    <row r="233" spans="1:34" x14ac:dyDescent="0.25">
      <c r="A233" t="s">
        <v>1021</v>
      </c>
      <c r="B233" t="s">
        <v>1042</v>
      </c>
      <c r="C233" t="s">
        <v>4719</v>
      </c>
      <c r="D233">
        <v>32000</v>
      </c>
    </row>
    <row r="234" spans="1:34" x14ac:dyDescent="0.25">
      <c r="A234" t="s">
        <v>1021</v>
      </c>
      <c r="B234" t="s">
        <v>1042</v>
      </c>
      <c r="C234" t="s">
        <v>4720</v>
      </c>
      <c r="D234">
        <v>32000</v>
      </c>
      <c r="AC234" s="19"/>
      <c r="AH234" s="19"/>
    </row>
    <row r="235" spans="1:34" x14ac:dyDescent="0.25">
      <c r="A235" t="s">
        <v>1021</v>
      </c>
      <c r="B235" t="s">
        <v>1042</v>
      </c>
      <c r="C235" t="s">
        <v>4721</v>
      </c>
      <c r="D235">
        <v>32000</v>
      </c>
      <c r="AC235" s="19"/>
      <c r="AH235" s="19"/>
    </row>
    <row r="236" spans="1:34" x14ac:dyDescent="0.25">
      <c r="A236" t="s">
        <v>1021</v>
      </c>
      <c r="B236" t="s">
        <v>1042</v>
      </c>
      <c r="C236" t="s">
        <v>4747</v>
      </c>
      <c r="D236">
        <v>0</v>
      </c>
      <c r="AC236" s="19"/>
      <c r="AH236" s="19"/>
    </row>
    <row r="237" spans="1:34" x14ac:dyDescent="0.25">
      <c r="A237" t="s">
        <v>1021</v>
      </c>
      <c r="B237" t="s">
        <v>1042</v>
      </c>
      <c r="C237" t="s">
        <v>4748</v>
      </c>
      <c r="D237">
        <v>0</v>
      </c>
      <c r="AC237" s="19"/>
      <c r="AH237" s="19"/>
    </row>
    <row r="238" spans="1:34" x14ac:dyDescent="0.25">
      <c r="A238" t="s">
        <v>1021</v>
      </c>
      <c r="B238" t="s">
        <v>1042</v>
      </c>
      <c r="C238" t="s">
        <v>4749</v>
      </c>
      <c r="D238">
        <v>0</v>
      </c>
      <c r="AC238" s="19"/>
      <c r="AH238" s="19"/>
    </row>
    <row r="239" spans="1:34" x14ac:dyDescent="0.25">
      <c r="A239" t="s">
        <v>1021</v>
      </c>
      <c r="B239" t="s">
        <v>1042</v>
      </c>
      <c r="C239" t="s">
        <v>4722</v>
      </c>
      <c r="D239">
        <v>0</v>
      </c>
      <c r="AC239" s="19"/>
      <c r="AH239" s="19"/>
    </row>
    <row r="240" spans="1:34" x14ac:dyDescent="0.25">
      <c r="A240" t="s">
        <v>1021</v>
      </c>
      <c r="B240" t="s">
        <v>1042</v>
      </c>
      <c r="C240" t="s">
        <v>4723</v>
      </c>
      <c r="D240">
        <v>0</v>
      </c>
      <c r="AC240" s="19"/>
      <c r="AH240" s="19"/>
    </row>
    <row r="241" spans="1:34" x14ac:dyDescent="0.25">
      <c r="A241" t="s">
        <v>1021</v>
      </c>
      <c r="B241" t="s">
        <v>1042</v>
      </c>
      <c r="C241" t="s">
        <v>4703</v>
      </c>
      <c r="D241">
        <v>0</v>
      </c>
      <c r="E241">
        <v>0</v>
      </c>
      <c r="AC241" s="19"/>
      <c r="AH241" s="19"/>
    </row>
    <row r="242" spans="1:34" x14ac:dyDescent="0.25">
      <c r="A242" t="s">
        <v>1021</v>
      </c>
      <c r="B242" t="s">
        <v>1042</v>
      </c>
      <c r="C242" t="s">
        <v>4724</v>
      </c>
      <c r="D242" s="19"/>
      <c r="AC242" s="19"/>
      <c r="AH242" s="19"/>
    </row>
    <row r="243" spans="1:34" x14ac:dyDescent="0.25">
      <c r="A243" t="s">
        <v>1021</v>
      </c>
      <c r="B243" t="s">
        <v>298</v>
      </c>
      <c r="C243" t="s">
        <v>4744</v>
      </c>
      <c r="D243">
        <v>22</v>
      </c>
      <c r="AC243" s="19"/>
      <c r="AH243" s="19"/>
    </row>
    <row r="244" spans="1:34" x14ac:dyDescent="0.25">
      <c r="A244" t="s">
        <v>1021</v>
      </c>
      <c r="B244" t="s">
        <v>298</v>
      </c>
      <c r="C244" t="s">
        <v>4719</v>
      </c>
      <c r="D244">
        <v>32000</v>
      </c>
      <c r="AC244" s="19"/>
      <c r="AH244" s="19"/>
    </row>
    <row r="245" spans="1:34" x14ac:dyDescent="0.25">
      <c r="A245" t="s">
        <v>1021</v>
      </c>
      <c r="B245" t="s">
        <v>298</v>
      </c>
      <c r="C245" t="s">
        <v>4720</v>
      </c>
      <c r="D245">
        <v>32000</v>
      </c>
      <c r="AC245" s="19"/>
      <c r="AH245" s="19"/>
    </row>
    <row r="246" spans="1:34" x14ac:dyDescent="0.25">
      <c r="A246" t="s">
        <v>1021</v>
      </c>
      <c r="B246" t="s">
        <v>298</v>
      </c>
      <c r="C246" t="s">
        <v>4721</v>
      </c>
      <c r="D246">
        <v>32000</v>
      </c>
      <c r="AC246" s="19"/>
      <c r="AH246" s="19"/>
    </row>
    <row r="247" spans="1:34" x14ac:dyDescent="0.25">
      <c r="A247" t="s">
        <v>1021</v>
      </c>
      <c r="B247" t="s">
        <v>298</v>
      </c>
      <c r="C247" t="s">
        <v>4747</v>
      </c>
      <c r="D247">
        <v>0</v>
      </c>
      <c r="AC247" s="19"/>
      <c r="AH247" s="19"/>
    </row>
    <row r="248" spans="1:34" x14ac:dyDescent="0.25">
      <c r="A248" t="s">
        <v>1021</v>
      </c>
      <c r="B248" t="s">
        <v>298</v>
      </c>
      <c r="C248" t="s">
        <v>4748</v>
      </c>
      <c r="D248">
        <v>0</v>
      </c>
      <c r="AC248" s="19"/>
      <c r="AH248" s="19"/>
    </row>
    <row r="249" spans="1:34" x14ac:dyDescent="0.25">
      <c r="A249" t="s">
        <v>1021</v>
      </c>
      <c r="B249" t="s">
        <v>298</v>
      </c>
      <c r="C249" t="s">
        <v>4749</v>
      </c>
      <c r="D249">
        <v>0</v>
      </c>
      <c r="AC249" s="19"/>
      <c r="AH249" s="19"/>
    </row>
    <row r="250" spans="1:34" x14ac:dyDescent="0.25">
      <c r="A250" t="s">
        <v>1021</v>
      </c>
      <c r="B250" t="s">
        <v>298</v>
      </c>
      <c r="C250" t="s">
        <v>4722</v>
      </c>
      <c r="D250">
        <v>0</v>
      </c>
      <c r="AC250" s="19"/>
      <c r="AH250" s="19"/>
    </row>
    <row r="251" spans="1:34" x14ac:dyDescent="0.25">
      <c r="A251" t="s">
        <v>1021</v>
      </c>
      <c r="B251" t="s">
        <v>298</v>
      </c>
      <c r="C251" t="s">
        <v>4723</v>
      </c>
      <c r="D251">
        <v>0</v>
      </c>
      <c r="AC251" s="19"/>
      <c r="AH251" s="19"/>
    </row>
    <row r="252" spans="1:34" x14ac:dyDescent="0.25">
      <c r="A252" t="s">
        <v>1021</v>
      </c>
      <c r="B252" t="s">
        <v>298</v>
      </c>
      <c r="C252" t="s">
        <v>4703</v>
      </c>
      <c r="D252">
        <v>0</v>
      </c>
      <c r="E252">
        <v>0</v>
      </c>
      <c r="AC252" s="19"/>
      <c r="AH252" s="19"/>
    </row>
    <row r="253" spans="1:34" x14ac:dyDescent="0.25">
      <c r="A253" t="s">
        <v>1021</v>
      </c>
      <c r="B253" t="s">
        <v>298</v>
      </c>
      <c r="C253" t="s">
        <v>4724</v>
      </c>
      <c r="D253" s="19"/>
      <c r="AC253" s="19"/>
      <c r="AH253" s="19"/>
    </row>
    <row r="254" spans="1:34" x14ac:dyDescent="0.25">
      <c r="A254" t="s">
        <v>1021</v>
      </c>
      <c r="B254" t="s">
        <v>299</v>
      </c>
      <c r="C254" t="s">
        <v>4744</v>
      </c>
      <c r="D254">
        <v>23</v>
      </c>
      <c r="AC254" s="19"/>
      <c r="AH254" s="19"/>
    </row>
    <row r="255" spans="1:34" x14ac:dyDescent="0.25">
      <c r="A255" t="s">
        <v>1021</v>
      </c>
      <c r="B255" t="s">
        <v>299</v>
      </c>
      <c r="C255" t="s">
        <v>4719</v>
      </c>
      <c r="D255">
        <v>32000</v>
      </c>
      <c r="AC255" s="19"/>
      <c r="AH255" s="19"/>
    </row>
    <row r="256" spans="1:34" x14ac:dyDescent="0.25">
      <c r="A256" t="s">
        <v>1021</v>
      </c>
      <c r="B256" t="s">
        <v>299</v>
      </c>
      <c r="C256" t="s">
        <v>4720</v>
      </c>
      <c r="D256">
        <v>32000</v>
      </c>
      <c r="AC256" s="19"/>
      <c r="AH256" s="19"/>
    </row>
    <row r="257" spans="1:34" x14ac:dyDescent="0.25">
      <c r="A257" t="s">
        <v>1021</v>
      </c>
      <c r="B257" t="s">
        <v>299</v>
      </c>
      <c r="C257" t="s">
        <v>4721</v>
      </c>
      <c r="D257">
        <v>32000</v>
      </c>
      <c r="AC257" s="19"/>
      <c r="AH257" s="19"/>
    </row>
    <row r="258" spans="1:34" x14ac:dyDescent="0.25">
      <c r="A258" t="s">
        <v>1021</v>
      </c>
      <c r="B258" t="s">
        <v>299</v>
      </c>
      <c r="C258" t="s">
        <v>4747</v>
      </c>
      <c r="D258">
        <v>0</v>
      </c>
      <c r="AC258" s="19"/>
      <c r="AH258" s="19"/>
    </row>
    <row r="259" spans="1:34" x14ac:dyDescent="0.25">
      <c r="A259" t="s">
        <v>1021</v>
      </c>
      <c r="B259" t="s">
        <v>299</v>
      </c>
      <c r="C259" t="s">
        <v>4748</v>
      </c>
      <c r="D259">
        <v>0</v>
      </c>
      <c r="AC259" s="19"/>
      <c r="AH259" s="19"/>
    </row>
    <row r="260" spans="1:34" x14ac:dyDescent="0.25">
      <c r="A260" t="s">
        <v>1021</v>
      </c>
      <c r="B260" t="s">
        <v>299</v>
      </c>
      <c r="C260" t="s">
        <v>4749</v>
      </c>
      <c r="D260">
        <v>0</v>
      </c>
      <c r="AC260" s="19"/>
      <c r="AH260" s="19"/>
    </row>
    <row r="261" spans="1:34" x14ac:dyDescent="0.25">
      <c r="A261" t="s">
        <v>1021</v>
      </c>
      <c r="B261" t="s">
        <v>299</v>
      </c>
      <c r="C261" t="s">
        <v>4722</v>
      </c>
      <c r="D261">
        <v>0</v>
      </c>
      <c r="AC261" s="19"/>
      <c r="AH261" s="19"/>
    </row>
    <row r="262" spans="1:34" x14ac:dyDescent="0.25">
      <c r="A262" t="s">
        <v>1021</v>
      </c>
      <c r="B262" t="s">
        <v>299</v>
      </c>
      <c r="C262" t="s">
        <v>4723</v>
      </c>
      <c r="D262">
        <v>0</v>
      </c>
      <c r="AC262" s="19"/>
      <c r="AH262" s="19"/>
    </row>
    <row r="263" spans="1:34" x14ac:dyDescent="0.25">
      <c r="A263" t="s">
        <v>1021</v>
      </c>
      <c r="B263" t="s">
        <v>299</v>
      </c>
      <c r="C263" t="s">
        <v>4703</v>
      </c>
      <c r="D263">
        <v>0</v>
      </c>
      <c r="E263">
        <v>0</v>
      </c>
      <c r="AC263" s="19"/>
      <c r="AH263" s="19"/>
    </row>
    <row r="264" spans="1:34" x14ac:dyDescent="0.25">
      <c r="A264" t="s">
        <v>1021</v>
      </c>
      <c r="B264" t="s">
        <v>299</v>
      </c>
      <c r="C264" t="s">
        <v>4724</v>
      </c>
      <c r="D264" s="19"/>
      <c r="AC264" s="19"/>
      <c r="AH264" s="19"/>
    </row>
    <row r="265" spans="1:34" x14ac:dyDescent="0.25">
      <c r="A265" t="s">
        <v>1021</v>
      </c>
      <c r="B265" t="s">
        <v>300</v>
      </c>
      <c r="C265" t="s">
        <v>4744</v>
      </c>
      <c r="D265">
        <v>24</v>
      </c>
      <c r="AC265" s="19"/>
      <c r="AH265" s="19"/>
    </row>
    <row r="266" spans="1:34" x14ac:dyDescent="0.25">
      <c r="A266" t="s">
        <v>1021</v>
      </c>
      <c r="B266" t="s">
        <v>300</v>
      </c>
      <c r="C266" t="s">
        <v>4719</v>
      </c>
      <c r="D266">
        <v>32000</v>
      </c>
      <c r="AC266" s="19"/>
      <c r="AH266" s="19"/>
    </row>
    <row r="267" spans="1:34" x14ac:dyDescent="0.25">
      <c r="A267" t="s">
        <v>1021</v>
      </c>
      <c r="B267" t="s">
        <v>300</v>
      </c>
      <c r="C267" t="s">
        <v>4720</v>
      </c>
      <c r="D267">
        <v>32000</v>
      </c>
      <c r="AC267" s="19"/>
      <c r="AH267" s="19"/>
    </row>
    <row r="268" spans="1:34" x14ac:dyDescent="0.25">
      <c r="A268" t="s">
        <v>1021</v>
      </c>
      <c r="B268" t="s">
        <v>300</v>
      </c>
      <c r="C268" t="s">
        <v>4721</v>
      </c>
      <c r="D268">
        <v>32000</v>
      </c>
      <c r="AC268" s="19"/>
      <c r="AH268" s="19"/>
    </row>
    <row r="269" spans="1:34" x14ac:dyDescent="0.25">
      <c r="A269" t="s">
        <v>1021</v>
      </c>
      <c r="B269" t="s">
        <v>300</v>
      </c>
      <c r="C269" t="s">
        <v>4747</v>
      </c>
      <c r="D269">
        <v>0</v>
      </c>
      <c r="AC269" s="19"/>
      <c r="AH269" s="19"/>
    </row>
    <row r="270" spans="1:34" x14ac:dyDescent="0.25">
      <c r="A270" t="s">
        <v>1021</v>
      </c>
      <c r="B270" t="s">
        <v>300</v>
      </c>
      <c r="C270" t="s">
        <v>4748</v>
      </c>
      <c r="D270">
        <v>0</v>
      </c>
      <c r="AC270" s="19"/>
      <c r="AH270" s="19"/>
    </row>
    <row r="271" spans="1:34" x14ac:dyDescent="0.25">
      <c r="A271" t="s">
        <v>1021</v>
      </c>
      <c r="B271" t="s">
        <v>300</v>
      </c>
      <c r="C271" t="s">
        <v>4749</v>
      </c>
      <c r="D271">
        <v>0</v>
      </c>
      <c r="AC271" s="19"/>
      <c r="AH271" s="19"/>
    </row>
    <row r="272" spans="1:34" x14ac:dyDescent="0.25">
      <c r="A272" t="s">
        <v>1021</v>
      </c>
      <c r="B272" t="s">
        <v>300</v>
      </c>
      <c r="C272" t="s">
        <v>4722</v>
      </c>
      <c r="D272">
        <v>0</v>
      </c>
      <c r="AC272" s="19"/>
      <c r="AH272" s="19"/>
    </row>
    <row r="273" spans="1:34" x14ac:dyDescent="0.25">
      <c r="A273" t="s">
        <v>1021</v>
      </c>
      <c r="B273" t="s">
        <v>300</v>
      </c>
      <c r="C273" t="s">
        <v>4723</v>
      </c>
      <c r="D273">
        <v>0</v>
      </c>
      <c r="AC273" s="19"/>
      <c r="AH273" s="19"/>
    </row>
    <row r="274" spans="1:34" x14ac:dyDescent="0.25">
      <c r="A274" t="s">
        <v>1021</v>
      </c>
      <c r="B274" t="s">
        <v>300</v>
      </c>
      <c r="C274" t="s">
        <v>4703</v>
      </c>
      <c r="D274">
        <v>0</v>
      </c>
      <c r="E274">
        <v>0</v>
      </c>
      <c r="AC274" s="19"/>
      <c r="AH274" s="19"/>
    </row>
    <row r="275" spans="1:34" x14ac:dyDescent="0.25">
      <c r="A275" t="s">
        <v>1021</v>
      </c>
      <c r="B275" t="s">
        <v>300</v>
      </c>
      <c r="C275" t="s">
        <v>4724</v>
      </c>
      <c r="D275" s="19"/>
      <c r="AC275" s="19"/>
      <c r="AH275" s="19"/>
    </row>
    <row r="276" spans="1:34" x14ac:dyDescent="0.25">
      <c r="A276" t="s">
        <v>1021</v>
      </c>
      <c r="B276" t="s">
        <v>301</v>
      </c>
      <c r="C276" t="s">
        <v>4744</v>
      </c>
      <c r="D276">
        <v>25</v>
      </c>
      <c r="AC276" s="19"/>
      <c r="AH276" s="19"/>
    </row>
    <row r="277" spans="1:34" x14ac:dyDescent="0.25">
      <c r="A277" t="s">
        <v>1021</v>
      </c>
      <c r="B277" t="s">
        <v>301</v>
      </c>
      <c r="C277" t="s">
        <v>4719</v>
      </c>
      <c r="D277">
        <v>32000</v>
      </c>
      <c r="AC277" s="19"/>
      <c r="AH277" s="19"/>
    </row>
    <row r="278" spans="1:34" x14ac:dyDescent="0.25">
      <c r="A278" t="s">
        <v>1021</v>
      </c>
      <c r="B278" t="s">
        <v>301</v>
      </c>
      <c r="C278" t="s">
        <v>4720</v>
      </c>
      <c r="D278">
        <v>32000</v>
      </c>
      <c r="AC278" s="19"/>
      <c r="AH278" s="19"/>
    </row>
    <row r="279" spans="1:34" x14ac:dyDescent="0.25">
      <c r="A279" t="s">
        <v>1021</v>
      </c>
      <c r="B279" t="s">
        <v>301</v>
      </c>
      <c r="C279" t="s">
        <v>4721</v>
      </c>
      <c r="D279">
        <v>32000</v>
      </c>
      <c r="AC279" s="19"/>
      <c r="AH279" s="19"/>
    </row>
    <row r="280" spans="1:34" x14ac:dyDescent="0.25">
      <c r="A280" t="s">
        <v>1021</v>
      </c>
      <c r="B280" t="s">
        <v>301</v>
      </c>
      <c r="C280" t="s">
        <v>4747</v>
      </c>
      <c r="D280">
        <v>0</v>
      </c>
      <c r="AC280" s="19"/>
      <c r="AH280" s="19"/>
    </row>
    <row r="281" spans="1:34" x14ac:dyDescent="0.25">
      <c r="A281" t="s">
        <v>1021</v>
      </c>
      <c r="B281" t="s">
        <v>301</v>
      </c>
      <c r="C281" t="s">
        <v>4748</v>
      </c>
      <c r="D281">
        <v>0</v>
      </c>
      <c r="AC281" s="19"/>
      <c r="AH281" s="19"/>
    </row>
    <row r="282" spans="1:34" x14ac:dyDescent="0.25">
      <c r="A282" t="s">
        <v>1021</v>
      </c>
      <c r="B282" t="s">
        <v>301</v>
      </c>
      <c r="C282" t="s">
        <v>4749</v>
      </c>
      <c r="D282">
        <v>0</v>
      </c>
      <c r="AC282" s="19"/>
      <c r="AH282" s="19"/>
    </row>
    <row r="283" spans="1:34" x14ac:dyDescent="0.25">
      <c r="A283" t="s">
        <v>1021</v>
      </c>
      <c r="B283" t="s">
        <v>301</v>
      </c>
      <c r="C283" t="s">
        <v>4722</v>
      </c>
      <c r="D283">
        <v>0</v>
      </c>
      <c r="AC283" s="19"/>
      <c r="AH283" s="19"/>
    </row>
    <row r="284" spans="1:34" x14ac:dyDescent="0.25">
      <c r="A284" t="s">
        <v>1021</v>
      </c>
      <c r="B284" t="s">
        <v>301</v>
      </c>
      <c r="C284" t="s">
        <v>4723</v>
      </c>
      <c r="D284">
        <v>0</v>
      </c>
      <c r="AC284" s="19"/>
      <c r="AH284" s="19"/>
    </row>
    <row r="285" spans="1:34" x14ac:dyDescent="0.25">
      <c r="A285" t="s">
        <v>1021</v>
      </c>
      <c r="B285" t="s">
        <v>301</v>
      </c>
      <c r="C285" t="s">
        <v>4703</v>
      </c>
      <c r="D285">
        <v>0</v>
      </c>
      <c r="E285">
        <v>0</v>
      </c>
      <c r="AC285" s="19"/>
      <c r="AH285" s="19"/>
    </row>
    <row r="286" spans="1:34" x14ac:dyDescent="0.25">
      <c r="A286" t="s">
        <v>1021</v>
      </c>
      <c r="B286" t="s">
        <v>301</v>
      </c>
      <c r="C286" t="s">
        <v>4724</v>
      </c>
      <c r="D286" s="19"/>
      <c r="AC286" s="19"/>
      <c r="AH286" s="19"/>
    </row>
    <row r="287" spans="1:34" x14ac:dyDescent="0.25">
      <c r="A287" t="s">
        <v>1021</v>
      </c>
      <c r="B287" t="s">
        <v>563</v>
      </c>
      <c r="C287" t="s">
        <v>4744</v>
      </c>
      <c r="D287">
        <v>26</v>
      </c>
      <c r="AC287" s="19"/>
      <c r="AH287" s="19"/>
    </row>
    <row r="288" spans="1:34" x14ac:dyDescent="0.25">
      <c r="A288" t="s">
        <v>1021</v>
      </c>
      <c r="B288" t="s">
        <v>563</v>
      </c>
      <c r="C288" t="s">
        <v>4719</v>
      </c>
      <c r="D288">
        <v>32000</v>
      </c>
      <c r="AC288" s="19"/>
      <c r="AH288" s="19"/>
    </row>
    <row r="289" spans="1:34" x14ac:dyDescent="0.25">
      <c r="A289" t="s">
        <v>1021</v>
      </c>
      <c r="B289" t="s">
        <v>563</v>
      </c>
      <c r="C289" t="s">
        <v>4720</v>
      </c>
      <c r="D289">
        <v>32000</v>
      </c>
      <c r="AC289" s="19"/>
      <c r="AH289" s="19"/>
    </row>
    <row r="290" spans="1:34" x14ac:dyDescent="0.25">
      <c r="A290" t="s">
        <v>1021</v>
      </c>
      <c r="B290" t="s">
        <v>563</v>
      </c>
      <c r="C290" t="s">
        <v>4721</v>
      </c>
      <c r="D290">
        <v>32000</v>
      </c>
    </row>
    <row r="291" spans="1:34" x14ac:dyDescent="0.25">
      <c r="A291" t="s">
        <v>1021</v>
      </c>
      <c r="B291" t="s">
        <v>563</v>
      </c>
      <c r="C291" t="s">
        <v>4747</v>
      </c>
      <c r="D291">
        <v>0</v>
      </c>
    </row>
    <row r="292" spans="1:34" x14ac:dyDescent="0.25">
      <c r="A292" t="s">
        <v>1021</v>
      </c>
      <c r="B292" t="s">
        <v>563</v>
      </c>
      <c r="C292" t="s">
        <v>4748</v>
      </c>
      <c r="D292">
        <v>0</v>
      </c>
    </row>
    <row r="293" spans="1:34" x14ac:dyDescent="0.25">
      <c r="A293" t="s">
        <v>1021</v>
      </c>
      <c r="B293" t="s">
        <v>563</v>
      </c>
      <c r="C293" t="s">
        <v>4749</v>
      </c>
      <c r="D293">
        <v>0</v>
      </c>
    </row>
    <row r="294" spans="1:34" x14ac:dyDescent="0.25">
      <c r="A294" t="s">
        <v>1021</v>
      </c>
      <c r="B294" t="s">
        <v>563</v>
      </c>
      <c r="C294" t="s">
        <v>4722</v>
      </c>
      <c r="D294">
        <v>0</v>
      </c>
    </row>
    <row r="295" spans="1:34" x14ac:dyDescent="0.25">
      <c r="A295" t="s">
        <v>1021</v>
      </c>
      <c r="B295" t="s">
        <v>563</v>
      </c>
      <c r="C295" t="s">
        <v>4723</v>
      </c>
      <c r="D295">
        <v>0</v>
      </c>
    </row>
    <row r="296" spans="1:34" x14ac:dyDescent="0.25">
      <c r="A296" t="s">
        <v>1021</v>
      </c>
      <c r="B296" t="s">
        <v>563</v>
      </c>
      <c r="C296" t="s">
        <v>4703</v>
      </c>
      <c r="D296">
        <v>0</v>
      </c>
      <c r="E296">
        <v>0</v>
      </c>
    </row>
    <row r="297" spans="1:34" x14ac:dyDescent="0.25">
      <c r="A297" t="s">
        <v>1021</v>
      </c>
      <c r="B297" t="s">
        <v>563</v>
      </c>
      <c r="C297" t="s">
        <v>4724</v>
      </c>
      <c r="D297" s="19"/>
    </row>
    <row r="298" spans="1:34" x14ac:dyDescent="0.25">
      <c r="A298" t="s">
        <v>1021</v>
      </c>
      <c r="B298" t="s">
        <v>564</v>
      </c>
      <c r="C298" t="s">
        <v>4744</v>
      </c>
      <c r="D298">
        <v>27</v>
      </c>
    </row>
    <row r="299" spans="1:34" x14ac:dyDescent="0.25">
      <c r="A299" t="s">
        <v>1021</v>
      </c>
      <c r="B299" t="s">
        <v>564</v>
      </c>
      <c r="C299" t="s">
        <v>4719</v>
      </c>
      <c r="D299">
        <v>32000</v>
      </c>
    </row>
    <row r="300" spans="1:34" x14ac:dyDescent="0.25">
      <c r="A300" t="s">
        <v>1021</v>
      </c>
      <c r="B300" t="s">
        <v>564</v>
      </c>
      <c r="C300" t="s">
        <v>4720</v>
      </c>
      <c r="D300">
        <v>32000</v>
      </c>
    </row>
    <row r="301" spans="1:34" x14ac:dyDescent="0.25">
      <c r="A301" t="s">
        <v>1021</v>
      </c>
      <c r="B301" t="s">
        <v>564</v>
      </c>
      <c r="C301" t="s">
        <v>4721</v>
      </c>
      <c r="D301">
        <v>32000</v>
      </c>
    </row>
    <row r="302" spans="1:34" x14ac:dyDescent="0.25">
      <c r="A302" t="s">
        <v>1021</v>
      </c>
      <c r="B302" t="s">
        <v>564</v>
      </c>
      <c r="C302" t="s">
        <v>4747</v>
      </c>
      <c r="D302">
        <v>0</v>
      </c>
    </row>
    <row r="303" spans="1:34" x14ac:dyDescent="0.25">
      <c r="A303" t="s">
        <v>1021</v>
      </c>
      <c r="B303" t="s">
        <v>564</v>
      </c>
      <c r="C303" t="s">
        <v>4748</v>
      </c>
      <c r="D303">
        <v>0</v>
      </c>
    </row>
    <row r="304" spans="1:34" x14ac:dyDescent="0.25">
      <c r="A304" t="s">
        <v>1021</v>
      </c>
      <c r="B304" t="s">
        <v>564</v>
      </c>
      <c r="C304" t="s">
        <v>4749</v>
      </c>
      <c r="D304">
        <v>0</v>
      </c>
    </row>
    <row r="305" spans="1:5" x14ac:dyDescent="0.25">
      <c r="A305" t="s">
        <v>1021</v>
      </c>
      <c r="B305" t="s">
        <v>564</v>
      </c>
      <c r="C305" t="s">
        <v>4722</v>
      </c>
      <c r="D305">
        <v>0</v>
      </c>
    </row>
    <row r="306" spans="1:5" x14ac:dyDescent="0.25">
      <c r="A306" t="s">
        <v>1021</v>
      </c>
      <c r="B306" t="s">
        <v>564</v>
      </c>
      <c r="C306" t="s">
        <v>4723</v>
      </c>
      <c r="D306">
        <v>0</v>
      </c>
    </row>
    <row r="307" spans="1:5" x14ac:dyDescent="0.25">
      <c r="A307" t="s">
        <v>1021</v>
      </c>
      <c r="B307" t="s">
        <v>564</v>
      </c>
      <c r="C307" t="s">
        <v>4703</v>
      </c>
      <c r="D307">
        <v>0</v>
      </c>
      <c r="E307">
        <v>0</v>
      </c>
    </row>
    <row r="308" spans="1:5" x14ac:dyDescent="0.25">
      <c r="A308" t="s">
        <v>1021</v>
      </c>
      <c r="B308" t="s">
        <v>564</v>
      </c>
      <c r="C308" t="s">
        <v>4724</v>
      </c>
      <c r="D308" s="19"/>
    </row>
    <row r="309" spans="1:5" x14ac:dyDescent="0.25">
      <c r="A309" t="s">
        <v>1021</v>
      </c>
      <c r="B309" t="s">
        <v>302</v>
      </c>
      <c r="C309" t="s">
        <v>4744</v>
      </c>
      <c r="D309">
        <v>28</v>
      </c>
    </row>
    <row r="310" spans="1:5" x14ac:dyDescent="0.25">
      <c r="A310" t="s">
        <v>1021</v>
      </c>
      <c r="B310" t="s">
        <v>302</v>
      </c>
      <c r="C310" t="s">
        <v>4719</v>
      </c>
      <c r="D310">
        <v>32000</v>
      </c>
    </row>
    <row r="311" spans="1:5" x14ac:dyDescent="0.25">
      <c r="A311" t="s">
        <v>1021</v>
      </c>
      <c r="B311" t="s">
        <v>302</v>
      </c>
      <c r="C311" t="s">
        <v>4720</v>
      </c>
      <c r="D311">
        <v>32000</v>
      </c>
    </row>
    <row r="312" spans="1:5" x14ac:dyDescent="0.25">
      <c r="A312" t="s">
        <v>1021</v>
      </c>
      <c r="B312" t="s">
        <v>302</v>
      </c>
      <c r="C312" t="s">
        <v>4721</v>
      </c>
      <c r="D312">
        <v>32000</v>
      </c>
    </row>
    <row r="313" spans="1:5" x14ac:dyDescent="0.25">
      <c r="A313" t="s">
        <v>1021</v>
      </c>
      <c r="B313" t="s">
        <v>302</v>
      </c>
      <c r="C313" t="s">
        <v>4747</v>
      </c>
      <c r="D313">
        <v>0</v>
      </c>
    </row>
    <row r="314" spans="1:5" x14ac:dyDescent="0.25">
      <c r="A314" t="s">
        <v>1021</v>
      </c>
      <c r="B314" t="s">
        <v>302</v>
      </c>
      <c r="C314" t="s">
        <v>4748</v>
      </c>
      <c r="D314">
        <v>0</v>
      </c>
    </row>
    <row r="315" spans="1:5" x14ac:dyDescent="0.25">
      <c r="A315" t="s">
        <v>1021</v>
      </c>
      <c r="B315" t="s">
        <v>302</v>
      </c>
      <c r="C315" t="s">
        <v>4749</v>
      </c>
      <c r="D315">
        <v>0</v>
      </c>
    </row>
    <row r="316" spans="1:5" x14ac:dyDescent="0.25">
      <c r="A316" t="s">
        <v>1021</v>
      </c>
      <c r="B316" t="s">
        <v>302</v>
      </c>
      <c r="C316" t="s">
        <v>4722</v>
      </c>
      <c r="D316">
        <v>0</v>
      </c>
    </row>
    <row r="317" spans="1:5" x14ac:dyDescent="0.25">
      <c r="A317" t="s">
        <v>1021</v>
      </c>
      <c r="B317" t="s">
        <v>302</v>
      </c>
      <c r="C317" t="s">
        <v>4723</v>
      </c>
      <c r="D317">
        <v>0</v>
      </c>
    </row>
    <row r="318" spans="1:5" x14ac:dyDescent="0.25">
      <c r="A318" t="s">
        <v>1021</v>
      </c>
      <c r="B318" t="s">
        <v>302</v>
      </c>
      <c r="C318" t="s">
        <v>4703</v>
      </c>
      <c r="D318">
        <v>0</v>
      </c>
      <c r="E318">
        <v>0</v>
      </c>
    </row>
    <row r="319" spans="1:5" x14ac:dyDescent="0.25">
      <c r="A319" t="s">
        <v>1021</v>
      </c>
      <c r="B319" t="s">
        <v>302</v>
      </c>
      <c r="C319" t="s">
        <v>4724</v>
      </c>
      <c r="D319" s="19"/>
    </row>
    <row r="320" spans="1:5" x14ac:dyDescent="0.25">
      <c r="A320" t="s">
        <v>1021</v>
      </c>
      <c r="B320" t="s">
        <v>303</v>
      </c>
      <c r="C320" t="s">
        <v>4744</v>
      </c>
      <c r="D320">
        <v>29</v>
      </c>
    </row>
    <row r="321" spans="1:5" x14ac:dyDescent="0.25">
      <c r="A321" t="s">
        <v>1021</v>
      </c>
      <c r="B321" t="s">
        <v>303</v>
      </c>
      <c r="C321" t="s">
        <v>4719</v>
      </c>
      <c r="D321">
        <v>32000</v>
      </c>
    </row>
    <row r="322" spans="1:5" x14ac:dyDescent="0.25">
      <c r="A322" t="s">
        <v>1021</v>
      </c>
      <c r="B322" t="s">
        <v>303</v>
      </c>
      <c r="C322" t="s">
        <v>4720</v>
      </c>
      <c r="D322">
        <v>32000</v>
      </c>
    </row>
    <row r="323" spans="1:5" x14ac:dyDescent="0.25">
      <c r="A323" t="s">
        <v>1021</v>
      </c>
      <c r="B323" t="s">
        <v>303</v>
      </c>
      <c r="C323" t="s">
        <v>4721</v>
      </c>
      <c r="D323">
        <v>32000</v>
      </c>
    </row>
    <row r="324" spans="1:5" x14ac:dyDescent="0.25">
      <c r="A324" t="s">
        <v>1021</v>
      </c>
      <c r="B324" t="s">
        <v>303</v>
      </c>
      <c r="C324" t="s">
        <v>4747</v>
      </c>
      <c r="D324">
        <v>0</v>
      </c>
    </row>
    <row r="325" spans="1:5" x14ac:dyDescent="0.25">
      <c r="A325" t="s">
        <v>1021</v>
      </c>
      <c r="B325" t="s">
        <v>303</v>
      </c>
      <c r="C325" t="s">
        <v>4748</v>
      </c>
      <c r="D325">
        <v>0</v>
      </c>
    </row>
    <row r="326" spans="1:5" x14ac:dyDescent="0.25">
      <c r="A326" t="s">
        <v>1021</v>
      </c>
      <c r="B326" t="s">
        <v>303</v>
      </c>
      <c r="C326" t="s">
        <v>4749</v>
      </c>
      <c r="D326">
        <v>0</v>
      </c>
    </row>
    <row r="327" spans="1:5" x14ac:dyDescent="0.25">
      <c r="A327" t="s">
        <v>1021</v>
      </c>
      <c r="B327" t="s">
        <v>303</v>
      </c>
      <c r="C327" t="s">
        <v>4722</v>
      </c>
      <c r="D327">
        <v>0</v>
      </c>
    </row>
    <row r="328" spans="1:5" x14ac:dyDescent="0.25">
      <c r="A328" t="s">
        <v>1021</v>
      </c>
      <c r="B328" t="s">
        <v>303</v>
      </c>
      <c r="C328" t="s">
        <v>4723</v>
      </c>
      <c r="D328">
        <v>0</v>
      </c>
    </row>
    <row r="329" spans="1:5" x14ac:dyDescent="0.25">
      <c r="A329" t="s">
        <v>1021</v>
      </c>
      <c r="B329" t="s">
        <v>303</v>
      </c>
      <c r="C329" t="s">
        <v>4703</v>
      </c>
      <c r="D329">
        <v>0</v>
      </c>
      <c r="E329">
        <v>0</v>
      </c>
    </row>
    <row r="330" spans="1:5" x14ac:dyDescent="0.25">
      <c r="A330" t="s">
        <v>1021</v>
      </c>
      <c r="B330" t="s">
        <v>303</v>
      </c>
      <c r="C330" t="s">
        <v>4724</v>
      </c>
      <c r="D330" s="19"/>
    </row>
    <row r="331" spans="1:5" x14ac:dyDescent="0.25">
      <c r="A331" t="s">
        <v>1021</v>
      </c>
      <c r="B331" t="s">
        <v>304</v>
      </c>
      <c r="C331" t="s">
        <v>4744</v>
      </c>
      <c r="D331">
        <v>30</v>
      </c>
    </row>
    <row r="332" spans="1:5" x14ac:dyDescent="0.25">
      <c r="A332" t="s">
        <v>1021</v>
      </c>
      <c r="B332" t="s">
        <v>304</v>
      </c>
      <c r="C332" t="s">
        <v>4719</v>
      </c>
      <c r="D332">
        <v>32000</v>
      </c>
    </row>
    <row r="333" spans="1:5" x14ac:dyDescent="0.25">
      <c r="A333" t="s">
        <v>1021</v>
      </c>
      <c r="B333" t="s">
        <v>304</v>
      </c>
      <c r="C333" t="s">
        <v>4720</v>
      </c>
      <c r="D333">
        <v>32000</v>
      </c>
    </row>
    <row r="334" spans="1:5" x14ac:dyDescent="0.25">
      <c r="A334" t="s">
        <v>1021</v>
      </c>
      <c r="B334" t="s">
        <v>304</v>
      </c>
      <c r="C334" t="s">
        <v>4721</v>
      </c>
      <c r="D334">
        <v>32000</v>
      </c>
    </row>
    <row r="335" spans="1:5" x14ac:dyDescent="0.25">
      <c r="A335" t="s">
        <v>1021</v>
      </c>
      <c r="B335" t="s">
        <v>304</v>
      </c>
      <c r="C335" t="s">
        <v>4747</v>
      </c>
      <c r="D335">
        <v>0</v>
      </c>
    </row>
    <row r="336" spans="1:5" x14ac:dyDescent="0.25">
      <c r="A336" t="s">
        <v>1021</v>
      </c>
      <c r="B336" t="s">
        <v>304</v>
      </c>
      <c r="C336" t="s">
        <v>4748</v>
      </c>
      <c r="D336">
        <v>0</v>
      </c>
    </row>
    <row r="337" spans="1:5" x14ac:dyDescent="0.25">
      <c r="A337" t="s">
        <v>1021</v>
      </c>
      <c r="B337" t="s">
        <v>304</v>
      </c>
      <c r="C337" t="s">
        <v>4749</v>
      </c>
      <c r="D337">
        <v>0</v>
      </c>
    </row>
    <row r="338" spans="1:5" x14ac:dyDescent="0.25">
      <c r="A338" t="s">
        <v>1021</v>
      </c>
      <c r="B338" t="s">
        <v>304</v>
      </c>
      <c r="C338" t="s">
        <v>4722</v>
      </c>
      <c r="D338">
        <v>0</v>
      </c>
    </row>
    <row r="339" spans="1:5" x14ac:dyDescent="0.25">
      <c r="A339" t="s">
        <v>1021</v>
      </c>
      <c r="B339" t="s">
        <v>304</v>
      </c>
      <c r="C339" t="s">
        <v>4723</v>
      </c>
      <c r="D339">
        <v>0</v>
      </c>
    </row>
    <row r="340" spans="1:5" x14ac:dyDescent="0.25">
      <c r="A340" t="s">
        <v>1021</v>
      </c>
      <c r="B340" t="s">
        <v>304</v>
      </c>
      <c r="C340" t="s">
        <v>4703</v>
      </c>
      <c r="D340">
        <v>0</v>
      </c>
      <c r="E340">
        <v>0</v>
      </c>
    </row>
    <row r="341" spans="1:5" x14ac:dyDescent="0.25">
      <c r="A341" t="s">
        <v>1021</v>
      </c>
      <c r="B341" t="s">
        <v>304</v>
      </c>
      <c r="C341" t="s">
        <v>4724</v>
      </c>
      <c r="D341" s="19"/>
    </row>
    <row r="342" spans="1:5" x14ac:dyDescent="0.25">
      <c r="A342" t="s">
        <v>1021</v>
      </c>
      <c r="B342" t="s">
        <v>305</v>
      </c>
      <c r="C342" t="s">
        <v>4744</v>
      </c>
      <c r="D342">
        <v>31</v>
      </c>
    </row>
    <row r="343" spans="1:5" x14ac:dyDescent="0.25">
      <c r="A343" t="s">
        <v>1021</v>
      </c>
      <c r="B343" t="s">
        <v>305</v>
      </c>
      <c r="C343" t="s">
        <v>4719</v>
      </c>
      <c r="D343">
        <v>32000</v>
      </c>
    </row>
    <row r="344" spans="1:5" x14ac:dyDescent="0.25">
      <c r="A344" t="s">
        <v>1021</v>
      </c>
      <c r="B344" t="s">
        <v>305</v>
      </c>
      <c r="C344" t="s">
        <v>4720</v>
      </c>
      <c r="D344">
        <v>32000</v>
      </c>
    </row>
    <row r="345" spans="1:5" x14ac:dyDescent="0.25">
      <c r="A345" t="s">
        <v>1021</v>
      </c>
      <c r="B345" t="s">
        <v>305</v>
      </c>
      <c r="C345" t="s">
        <v>4721</v>
      </c>
      <c r="D345">
        <v>32000</v>
      </c>
    </row>
    <row r="346" spans="1:5" x14ac:dyDescent="0.25">
      <c r="A346" t="s">
        <v>1021</v>
      </c>
      <c r="B346" t="s">
        <v>305</v>
      </c>
      <c r="C346" t="s">
        <v>4747</v>
      </c>
      <c r="D346">
        <v>0</v>
      </c>
    </row>
    <row r="347" spans="1:5" x14ac:dyDescent="0.25">
      <c r="A347" t="s">
        <v>1021</v>
      </c>
      <c r="B347" t="s">
        <v>305</v>
      </c>
      <c r="C347" t="s">
        <v>4748</v>
      </c>
      <c r="D347">
        <v>0</v>
      </c>
    </row>
    <row r="348" spans="1:5" x14ac:dyDescent="0.25">
      <c r="A348" t="s">
        <v>1021</v>
      </c>
      <c r="B348" t="s">
        <v>305</v>
      </c>
      <c r="C348" t="s">
        <v>4749</v>
      </c>
      <c r="D348">
        <v>0</v>
      </c>
    </row>
    <row r="349" spans="1:5" x14ac:dyDescent="0.25">
      <c r="A349" t="s">
        <v>1021</v>
      </c>
      <c r="B349" t="s">
        <v>305</v>
      </c>
      <c r="C349" t="s">
        <v>4722</v>
      </c>
      <c r="D349">
        <v>0</v>
      </c>
    </row>
    <row r="350" spans="1:5" x14ac:dyDescent="0.25">
      <c r="A350" t="s">
        <v>1021</v>
      </c>
      <c r="B350" t="s">
        <v>305</v>
      </c>
      <c r="C350" t="s">
        <v>4723</v>
      </c>
      <c r="D350">
        <v>0</v>
      </c>
    </row>
    <row r="351" spans="1:5" x14ac:dyDescent="0.25">
      <c r="A351" t="s">
        <v>1021</v>
      </c>
      <c r="B351" t="s">
        <v>305</v>
      </c>
      <c r="C351" t="s">
        <v>4703</v>
      </c>
      <c r="D351">
        <v>0</v>
      </c>
      <c r="E351">
        <v>0</v>
      </c>
    </row>
    <row r="352" spans="1:5" x14ac:dyDescent="0.25">
      <c r="A352" t="s">
        <v>1021</v>
      </c>
      <c r="B352" t="s">
        <v>305</v>
      </c>
      <c r="C352" t="s">
        <v>4724</v>
      </c>
      <c r="D352" s="19"/>
    </row>
  </sheetData>
  <mergeCells count="2">
    <mergeCell ref="AN1:AO1"/>
    <mergeCell ref="AN2:AO2"/>
  </mergeCells>
  <pageMargins left="0.7" right="0.7" top="0.75" bottom="0.75" header="0.3" footer="0.3"/>
  <drawing r:id="rId1"/>
  <legacyDrawing r:id="rId2"/>
  <controls>
    <mc:AlternateContent xmlns:mc="http://schemas.openxmlformats.org/markup-compatibility/2006">
      <mc:Choice Requires="x14">
        <control shapeId="93187" r:id="rId3" name="CommandButton3">
          <controlPr defaultSize="0" autoLine="0" r:id="rId4">
            <anchor moveWithCells="1">
              <from>
                <xdr:col>97</xdr:col>
                <xdr:colOff>419100</xdr:colOff>
                <xdr:row>13</xdr:row>
                <xdr:rowOff>9525</xdr:rowOff>
              </from>
              <to>
                <xdr:col>101</xdr:col>
                <xdr:colOff>323850</xdr:colOff>
                <xdr:row>16</xdr:row>
                <xdr:rowOff>0</xdr:rowOff>
              </to>
            </anchor>
          </controlPr>
        </control>
      </mc:Choice>
      <mc:Fallback>
        <control shapeId="93187" r:id="rId3" name="CommandButton3"/>
      </mc:Fallback>
    </mc:AlternateContent>
    <mc:AlternateContent xmlns:mc="http://schemas.openxmlformats.org/markup-compatibility/2006">
      <mc:Choice Requires="x14">
        <control shapeId="93186" r:id="rId5" name="CommandButton2">
          <controlPr defaultSize="0" autoLine="0" r:id="rId6">
            <anchor moveWithCells="1">
              <from>
                <xdr:col>97</xdr:col>
                <xdr:colOff>428625</xdr:colOff>
                <xdr:row>9</xdr:row>
                <xdr:rowOff>123825</xdr:rowOff>
              </from>
              <to>
                <xdr:col>101</xdr:col>
                <xdr:colOff>314325</xdr:colOff>
                <xdr:row>12</xdr:row>
                <xdr:rowOff>114300</xdr:rowOff>
              </to>
            </anchor>
          </controlPr>
        </control>
      </mc:Choice>
      <mc:Fallback>
        <control shapeId="93186" r:id="rId5" name="CommandButton2"/>
      </mc:Fallback>
    </mc:AlternateContent>
    <mc:AlternateContent xmlns:mc="http://schemas.openxmlformats.org/markup-compatibility/2006">
      <mc:Choice Requires="x14">
        <control shapeId="93185" r:id="rId7" name="CommandButton1">
          <controlPr defaultSize="0" autoLine="0" r:id="rId8">
            <anchor moveWithCells="1">
              <from>
                <xdr:col>98</xdr:col>
                <xdr:colOff>9525</xdr:colOff>
                <xdr:row>6</xdr:row>
                <xdr:rowOff>95250</xdr:rowOff>
              </from>
              <to>
                <xdr:col>100</xdr:col>
                <xdr:colOff>485775</xdr:colOff>
                <xdr:row>8</xdr:row>
                <xdr:rowOff>152400</xdr:rowOff>
              </to>
            </anchor>
          </controlPr>
        </control>
      </mc:Choice>
      <mc:Fallback>
        <control shapeId="93185" r:id="rId7" name="CommandButton1"/>
      </mc:Fallback>
    </mc:AlternateContent>
    <mc:AlternateContent xmlns:mc="http://schemas.openxmlformats.org/markup-compatibility/2006">
      <mc:Choice Requires="x14">
        <control shapeId="93188" r:id="rId9" name="btnRDBAOActions">
          <controlPr defaultSize="0" print="0" autoFill="0" autoPict="0" macro="ShowRDbAoActions">
            <anchor moveWithCells="1" sizeWithCells="1">
              <from>
                <xdr:col>4</xdr:col>
                <xdr:colOff>342900</xdr:colOff>
                <xdr:row>1</xdr:row>
                <xdr:rowOff>9525</xdr:rowOff>
              </from>
              <to>
                <xdr:col>7</xdr:col>
                <xdr:colOff>209550</xdr:colOff>
                <xdr:row>3</xdr:row>
                <xdr:rowOff>57150</xdr:rowOff>
              </to>
            </anchor>
          </controlPr>
        </control>
      </mc:Choice>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FEF82A-1D82-4620-BDE7-609515A5C2E2}">
  <sheetPr codeName="List28">
    <tabColor rgb="FFC00000"/>
  </sheetPr>
  <dimension ref="A1:V10080"/>
  <sheetViews>
    <sheetView topLeftCell="C1" zoomScale="25" zoomScaleNormal="25" workbookViewId="0">
      <selection activeCell="BB78" sqref="BB78"/>
    </sheetView>
  </sheetViews>
  <sheetFormatPr defaultRowHeight="15" x14ac:dyDescent="0.25"/>
  <cols>
    <col min="1" max="1" width="33.5703125" customWidth="1"/>
    <col min="2" max="2" width="21.85546875" customWidth="1"/>
    <col min="9" max="9" width="25" customWidth="1"/>
    <col min="10" max="10" width="27.28515625" customWidth="1"/>
    <col min="11" max="11" width="14.7109375" customWidth="1"/>
    <col min="14" max="14" width="9.140625" style="10"/>
    <col min="17" max="18" width="9.140625" style="10"/>
  </cols>
  <sheetData>
    <row r="1" spans="1:22" x14ac:dyDescent="0.25">
      <c r="A1" t="s">
        <v>2476</v>
      </c>
      <c r="B1" t="s">
        <v>2473</v>
      </c>
      <c r="C1" t="s">
        <v>1083</v>
      </c>
      <c r="D1" t="b">
        <v>1</v>
      </c>
      <c r="T1" s="110" t="s">
        <v>4704</v>
      </c>
      <c r="U1" s="110"/>
      <c r="V1" t="s">
        <v>6613</v>
      </c>
    </row>
    <row r="2" spans="1:22" x14ac:dyDescent="0.25">
      <c r="A2" t="s">
        <v>2476</v>
      </c>
      <c r="B2" t="s">
        <v>2473</v>
      </c>
      <c r="C2" t="s">
        <v>36</v>
      </c>
      <c r="D2">
        <v>0</v>
      </c>
      <c r="I2" t="s">
        <v>2476</v>
      </c>
      <c r="J2" t="s">
        <v>2473</v>
      </c>
      <c r="K2" t="b">
        <v>1</v>
      </c>
      <c r="L2">
        <v>0</v>
      </c>
      <c r="M2">
        <v>0</v>
      </c>
      <c r="N2" s="10" t="s">
        <v>46</v>
      </c>
      <c r="O2">
        <v>0</v>
      </c>
      <c r="P2" t="s">
        <v>2475</v>
      </c>
      <c r="Q2" s="10" t="s">
        <v>46</v>
      </c>
      <c r="R2" s="10" t="s">
        <v>46</v>
      </c>
      <c r="S2" s="19" t="s">
        <v>815</v>
      </c>
      <c r="T2" s="110" t="s">
        <v>4706</v>
      </c>
      <c r="U2" s="110"/>
      <c r="V2" t="s">
        <v>4750</v>
      </c>
    </row>
    <row r="3" spans="1:22" x14ac:dyDescent="0.25">
      <c r="A3" t="s">
        <v>2476</v>
      </c>
      <c r="B3" t="s">
        <v>2473</v>
      </c>
      <c r="C3" t="s">
        <v>4751</v>
      </c>
      <c r="D3">
        <v>0</v>
      </c>
      <c r="I3" t="s">
        <v>2476</v>
      </c>
      <c r="J3" t="s">
        <v>2478</v>
      </c>
      <c r="K3" t="b">
        <v>1</v>
      </c>
      <c r="L3">
        <v>1</v>
      </c>
      <c r="M3">
        <v>0</v>
      </c>
      <c r="N3" s="10" t="s">
        <v>6079</v>
      </c>
      <c r="O3">
        <v>0</v>
      </c>
      <c r="P3" t="s">
        <v>2475</v>
      </c>
      <c r="Q3" s="10" t="s">
        <v>46</v>
      </c>
      <c r="R3" s="10" t="s">
        <v>2479</v>
      </c>
      <c r="S3" s="19" t="s">
        <v>850</v>
      </c>
    </row>
    <row r="4" spans="1:22" x14ac:dyDescent="0.25">
      <c r="A4" t="s">
        <v>2476</v>
      </c>
      <c r="B4" t="s">
        <v>2473</v>
      </c>
      <c r="C4" t="s">
        <v>2469</v>
      </c>
      <c r="D4">
        <v>0</v>
      </c>
      <c r="E4">
        <v>0</v>
      </c>
      <c r="I4" t="s">
        <v>2476</v>
      </c>
      <c r="J4" t="s">
        <v>2482</v>
      </c>
      <c r="K4" t="b">
        <v>1</v>
      </c>
      <c r="L4">
        <v>2</v>
      </c>
      <c r="M4">
        <v>0</v>
      </c>
      <c r="N4" s="10" t="s">
        <v>6080</v>
      </c>
      <c r="O4">
        <v>0</v>
      </c>
      <c r="P4" t="s">
        <v>2475</v>
      </c>
      <c r="Q4" s="10" t="s">
        <v>46</v>
      </c>
      <c r="R4" s="10" t="s">
        <v>2483</v>
      </c>
      <c r="S4" s="19" t="s">
        <v>854</v>
      </c>
    </row>
    <row r="5" spans="1:22" x14ac:dyDescent="0.25">
      <c r="A5" t="s">
        <v>2476</v>
      </c>
      <c r="B5" t="s">
        <v>2473</v>
      </c>
      <c r="C5" t="s">
        <v>2467</v>
      </c>
      <c r="D5">
        <v>0</v>
      </c>
      <c r="I5" t="s">
        <v>2476</v>
      </c>
      <c r="J5" t="s">
        <v>2486</v>
      </c>
      <c r="K5" t="b">
        <v>1</v>
      </c>
      <c r="L5">
        <v>3</v>
      </c>
      <c r="M5">
        <v>0</v>
      </c>
      <c r="N5" s="10" t="s">
        <v>6081</v>
      </c>
      <c r="O5">
        <v>0</v>
      </c>
      <c r="P5" t="s">
        <v>2475</v>
      </c>
      <c r="Q5" s="10" t="s">
        <v>46</v>
      </c>
      <c r="R5" s="10" t="s">
        <v>46</v>
      </c>
      <c r="S5" s="19" t="s">
        <v>854</v>
      </c>
    </row>
    <row r="6" spans="1:22" x14ac:dyDescent="0.25">
      <c r="A6" t="s">
        <v>2476</v>
      </c>
      <c r="B6" t="s">
        <v>2473</v>
      </c>
      <c r="C6" t="s">
        <v>2468</v>
      </c>
      <c r="D6" t="s">
        <v>2475</v>
      </c>
      <c r="I6" t="s">
        <v>2476</v>
      </c>
      <c r="J6" t="s">
        <v>2490</v>
      </c>
      <c r="K6" t="b">
        <v>1</v>
      </c>
      <c r="L6">
        <v>4</v>
      </c>
      <c r="M6">
        <v>0</v>
      </c>
      <c r="N6" s="10" t="s">
        <v>6082</v>
      </c>
      <c r="O6">
        <v>0</v>
      </c>
      <c r="P6" t="s">
        <v>2475</v>
      </c>
      <c r="Q6" s="10" t="s">
        <v>46</v>
      </c>
      <c r="R6" s="10" t="s">
        <v>46</v>
      </c>
      <c r="S6" s="19" t="s">
        <v>856</v>
      </c>
    </row>
    <row r="7" spans="1:22" x14ac:dyDescent="0.25">
      <c r="A7" t="s">
        <v>2476</v>
      </c>
      <c r="B7" t="s">
        <v>2473</v>
      </c>
      <c r="C7" t="s">
        <v>4752</v>
      </c>
      <c r="D7">
        <v>0</v>
      </c>
      <c r="E7">
        <v>0</v>
      </c>
      <c r="I7" t="s">
        <v>2476</v>
      </c>
      <c r="J7" t="s">
        <v>2493</v>
      </c>
      <c r="K7" t="b">
        <v>1</v>
      </c>
      <c r="L7">
        <v>5</v>
      </c>
      <c r="M7">
        <v>0</v>
      </c>
      <c r="N7" s="10" t="s">
        <v>2494</v>
      </c>
      <c r="O7">
        <v>0</v>
      </c>
      <c r="P7" t="s">
        <v>2475</v>
      </c>
      <c r="Q7" s="10" t="s">
        <v>46</v>
      </c>
      <c r="R7" s="10" t="s">
        <v>46</v>
      </c>
      <c r="S7" s="19" t="s">
        <v>815</v>
      </c>
    </row>
    <row r="8" spans="1:22" x14ac:dyDescent="0.25">
      <c r="A8" t="s">
        <v>2476</v>
      </c>
      <c r="B8" t="s">
        <v>2473</v>
      </c>
      <c r="C8" t="s">
        <v>4753</v>
      </c>
      <c r="D8">
        <v>0</v>
      </c>
      <c r="E8">
        <v>0</v>
      </c>
      <c r="I8" t="s">
        <v>2476</v>
      </c>
      <c r="J8" t="s">
        <v>2497</v>
      </c>
      <c r="K8" t="b">
        <v>1</v>
      </c>
      <c r="L8">
        <v>6</v>
      </c>
      <c r="M8">
        <v>0</v>
      </c>
      <c r="N8" s="10" t="s">
        <v>2494</v>
      </c>
      <c r="O8">
        <v>0</v>
      </c>
      <c r="P8" t="s">
        <v>2475</v>
      </c>
      <c r="Q8" s="10" t="s">
        <v>46</v>
      </c>
      <c r="R8" s="10" t="s">
        <v>46</v>
      </c>
      <c r="S8" s="19" t="s">
        <v>815</v>
      </c>
    </row>
    <row r="9" spans="1:22" x14ac:dyDescent="0.25">
      <c r="A9" t="s">
        <v>2476</v>
      </c>
      <c r="B9" t="s">
        <v>2473</v>
      </c>
      <c r="C9" t="s">
        <v>800</v>
      </c>
      <c r="D9" s="19" t="s">
        <v>815</v>
      </c>
      <c r="I9" t="s">
        <v>2476</v>
      </c>
      <c r="J9" t="s">
        <v>2499</v>
      </c>
      <c r="K9" t="b">
        <v>1</v>
      </c>
      <c r="L9">
        <v>7</v>
      </c>
      <c r="M9">
        <v>0</v>
      </c>
      <c r="N9" s="10" t="s">
        <v>2500</v>
      </c>
      <c r="O9">
        <v>0</v>
      </c>
      <c r="P9" t="s">
        <v>2475</v>
      </c>
      <c r="Q9" s="10" t="s">
        <v>46</v>
      </c>
      <c r="R9" s="10" t="s">
        <v>46</v>
      </c>
      <c r="S9" s="19" t="s">
        <v>866</v>
      </c>
    </row>
    <row r="10" spans="1:22" x14ac:dyDescent="0.25">
      <c r="A10" t="s">
        <v>2476</v>
      </c>
      <c r="B10" t="s">
        <v>2478</v>
      </c>
      <c r="C10" t="s">
        <v>1083</v>
      </c>
      <c r="D10" t="b">
        <v>1</v>
      </c>
      <c r="I10" t="s">
        <v>2476</v>
      </c>
      <c r="J10" t="s">
        <v>2503</v>
      </c>
      <c r="K10" t="b">
        <v>1</v>
      </c>
      <c r="L10">
        <v>8</v>
      </c>
      <c r="M10">
        <v>0</v>
      </c>
      <c r="N10" s="10" t="s">
        <v>6083</v>
      </c>
      <c r="O10">
        <v>0</v>
      </c>
      <c r="P10" t="s">
        <v>2475</v>
      </c>
      <c r="Q10" s="10" t="s">
        <v>46</v>
      </c>
      <c r="R10" s="10" t="s">
        <v>46</v>
      </c>
      <c r="S10" s="19" t="s">
        <v>842</v>
      </c>
    </row>
    <row r="11" spans="1:22" x14ac:dyDescent="0.25">
      <c r="A11" t="s">
        <v>2476</v>
      </c>
      <c r="B11" t="s">
        <v>2478</v>
      </c>
      <c r="C11" t="s">
        <v>36</v>
      </c>
      <c r="D11">
        <v>1</v>
      </c>
      <c r="I11" t="s">
        <v>2476</v>
      </c>
      <c r="J11" t="s">
        <v>2506</v>
      </c>
      <c r="K11" t="b">
        <v>1</v>
      </c>
      <c r="L11">
        <v>9</v>
      </c>
      <c r="M11">
        <v>0</v>
      </c>
      <c r="N11" s="10" t="s">
        <v>6084</v>
      </c>
      <c r="O11">
        <v>0</v>
      </c>
      <c r="P11" t="s">
        <v>2475</v>
      </c>
      <c r="Q11" s="10" t="s">
        <v>46</v>
      </c>
      <c r="R11" s="10" t="s">
        <v>46</v>
      </c>
      <c r="S11" s="19" t="s">
        <v>824</v>
      </c>
    </row>
    <row r="12" spans="1:22" x14ac:dyDescent="0.25">
      <c r="A12" t="s">
        <v>2476</v>
      </c>
      <c r="B12" t="s">
        <v>2478</v>
      </c>
      <c r="C12" t="s">
        <v>4751</v>
      </c>
      <c r="D12">
        <v>0</v>
      </c>
      <c r="I12" t="s">
        <v>2476</v>
      </c>
      <c r="J12" t="s">
        <v>2509</v>
      </c>
      <c r="K12" t="b">
        <v>1</v>
      </c>
      <c r="L12">
        <v>10</v>
      </c>
      <c r="M12">
        <v>0</v>
      </c>
      <c r="N12" s="10" t="s">
        <v>6083</v>
      </c>
      <c r="O12">
        <v>0</v>
      </c>
      <c r="P12" t="s">
        <v>2475</v>
      </c>
      <c r="Q12" s="10" t="s">
        <v>46</v>
      </c>
      <c r="R12" s="10" t="s">
        <v>46</v>
      </c>
      <c r="S12" s="19" t="s">
        <v>842</v>
      </c>
    </row>
    <row r="13" spans="1:22" x14ac:dyDescent="0.25">
      <c r="A13" t="s">
        <v>2476</v>
      </c>
      <c r="B13" t="s">
        <v>2478</v>
      </c>
      <c r="C13" t="s">
        <v>2469</v>
      </c>
      <c r="D13">
        <v>6200</v>
      </c>
      <c r="E13">
        <v>0</v>
      </c>
      <c r="I13" t="s">
        <v>2476</v>
      </c>
      <c r="J13" t="s">
        <v>2512</v>
      </c>
      <c r="K13" t="b">
        <v>1</v>
      </c>
      <c r="L13">
        <v>11</v>
      </c>
      <c r="M13">
        <v>0</v>
      </c>
      <c r="N13" s="10" t="s">
        <v>6084</v>
      </c>
      <c r="O13">
        <v>0</v>
      </c>
      <c r="P13" t="s">
        <v>2475</v>
      </c>
      <c r="Q13" s="10" t="s">
        <v>46</v>
      </c>
      <c r="R13" s="10" t="s">
        <v>46</v>
      </c>
      <c r="S13" s="19" t="s">
        <v>824</v>
      </c>
    </row>
    <row r="14" spans="1:22" x14ac:dyDescent="0.25">
      <c r="A14" t="s">
        <v>2476</v>
      </c>
      <c r="B14" t="s">
        <v>2478</v>
      </c>
      <c r="C14" t="s">
        <v>2467</v>
      </c>
      <c r="D14">
        <v>0</v>
      </c>
      <c r="I14" t="s">
        <v>2476</v>
      </c>
      <c r="J14" t="s">
        <v>2515</v>
      </c>
      <c r="K14" t="b">
        <v>1</v>
      </c>
      <c r="L14">
        <v>12</v>
      </c>
      <c r="M14">
        <v>0</v>
      </c>
      <c r="N14" s="10" t="s">
        <v>6085</v>
      </c>
      <c r="O14">
        <v>0</v>
      </c>
      <c r="P14" t="s">
        <v>2475</v>
      </c>
      <c r="Q14" s="10" t="s">
        <v>46</v>
      </c>
      <c r="R14" s="10" t="s">
        <v>46</v>
      </c>
      <c r="S14" s="19" t="s">
        <v>874</v>
      </c>
    </row>
    <row r="15" spans="1:22" x14ac:dyDescent="0.25">
      <c r="A15" t="s">
        <v>2476</v>
      </c>
      <c r="B15" t="s">
        <v>2478</v>
      </c>
      <c r="C15" t="s">
        <v>2468</v>
      </c>
      <c r="D15" t="s">
        <v>2475</v>
      </c>
      <c r="I15" t="s">
        <v>2476</v>
      </c>
      <c r="J15" t="s">
        <v>2519</v>
      </c>
      <c r="K15" t="b">
        <v>0</v>
      </c>
      <c r="L15">
        <v>13</v>
      </c>
      <c r="M15">
        <v>0</v>
      </c>
      <c r="N15" s="10" t="s">
        <v>46</v>
      </c>
      <c r="O15">
        <v>0</v>
      </c>
      <c r="P15" t="s">
        <v>2475</v>
      </c>
      <c r="Q15" s="10" t="s">
        <v>46</v>
      </c>
      <c r="R15" s="10" t="s">
        <v>46</v>
      </c>
      <c r="S15" s="19"/>
    </row>
    <row r="16" spans="1:22" x14ac:dyDescent="0.25">
      <c r="A16" t="s">
        <v>2476</v>
      </c>
      <c r="B16" t="s">
        <v>2478</v>
      </c>
      <c r="C16" t="s">
        <v>4752</v>
      </c>
      <c r="D16">
        <v>0</v>
      </c>
      <c r="E16">
        <v>0</v>
      </c>
      <c r="I16" t="s">
        <v>2476</v>
      </c>
      <c r="J16" t="s">
        <v>2522</v>
      </c>
      <c r="K16" t="b">
        <v>1</v>
      </c>
      <c r="L16">
        <v>14</v>
      </c>
      <c r="M16">
        <v>0</v>
      </c>
      <c r="N16" s="10" t="s">
        <v>46</v>
      </c>
      <c r="O16">
        <v>0</v>
      </c>
      <c r="P16" t="s">
        <v>2475</v>
      </c>
      <c r="Q16" s="10" t="s">
        <v>46</v>
      </c>
      <c r="R16" s="10" t="s">
        <v>46</v>
      </c>
      <c r="S16" s="19" t="s">
        <v>815</v>
      </c>
    </row>
    <row r="17" spans="1:19" x14ac:dyDescent="0.25">
      <c r="A17" t="s">
        <v>2476</v>
      </c>
      <c r="B17" t="s">
        <v>2478</v>
      </c>
      <c r="C17" t="s">
        <v>4753</v>
      </c>
      <c r="D17">
        <v>3000</v>
      </c>
      <c r="E17">
        <v>0</v>
      </c>
      <c r="I17" t="s">
        <v>2476</v>
      </c>
      <c r="J17" t="s">
        <v>293</v>
      </c>
      <c r="K17" t="b">
        <v>0</v>
      </c>
      <c r="L17">
        <v>15</v>
      </c>
      <c r="M17">
        <v>0</v>
      </c>
      <c r="N17" s="10" t="s">
        <v>46</v>
      </c>
      <c r="O17">
        <v>0</v>
      </c>
      <c r="P17" t="s">
        <v>2475</v>
      </c>
      <c r="Q17" s="10" t="s">
        <v>46</v>
      </c>
      <c r="R17" s="10" t="s">
        <v>46</v>
      </c>
      <c r="S17" s="19"/>
    </row>
    <row r="18" spans="1:19" x14ac:dyDescent="0.25">
      <c r="A18" t="s">
        <v>2476</v>
      </c>
      <c r="B18" t="s">
        <v>2478</v>
      </c>
      <c r="C18" t="s">
        <v>800</v>
      </c>
      <c r="D18" s="19" t="s">
        <v>850</v>
      </c>
      <c r="I18" t="s">
        <v>2476</v>
      </c>
      <c r="J18" t="s">
        <v>2527</v>
      </c>
      <c r="K18" t="b">
        <v>0</v>
      </c>
      <c r="L18">
        <v>16</v>
      </c>
      <c r="M18">
        <v>2</v>
      </c>
      <c r="N18" s="10" t="s">
        <v>46</v>
      </c>
      <c r="O18">
        <v>0</v>
      </c>
      <c r="P18" t="s">
        <v>2528</v>
      </c>
      <c r="Q18" s="10" t="s">
        <v>46</v>
      </c>
      <c r="R18" s="10" t="s">
        <v>46</v>
      </c>
      <c r="S18" s="19" t="s">
        <v>815</v>
      </c>
    </row>
    <row r="19" spans="1:19" x14ac:dyDescent="0.25">
      <c r="A19" t="s">
        <v>2476</v>
      </c>
      <c r="B19" t="s">
        <v>2482</v>
      </c>
      <c r="C19" t="s">
        <v>1083</v>
      </c>
      <c r="D19" t="b">
        <v>1</v>
      </c>
      <c r="I19" t="s">
        <v>2476</v>
      </c>
      <c r="J19" t="s">
        <v>2531</v>
      </c>
      <c r="K19" t="b">
        <v>0</v>
      </c>
      <c r="L19">
        <v>17</v>
      </c>
      <c r="M19">
        <v>2</v>
      </c>
      <c r="N19" s="10" t="s">
        <v>46</v>
      </c>
      <c r="O19">
        <v>0</v>
      </c>
      <c r="P19" t="s">
        <v>2532</v>
      </c>
      <c r="Q19" s="10" t="s">
        <v>46</v>
      </c>
      <c r="R19" s="10" t="s">
        <v>46</v>
      </c>
      <c r="S19" s="19" t="s">
        <v>815</v>
      </c>
    </row>
    <row r="20" spans="1:19" x14ac:dyDescent="0.25">
      <c r="A20" t="s">
        <v>2476</v>
      </c>
      <c r="B20" t="s">
        <v>2482</v>
      </c>
      <c r="C20" t="s">
        <v>36</v>
      </c>
      <c r="D20">
        <v>2</v>
      </c>
      <c r="I20" t="s">
        <v>2476</v>
      </c>
      <c r="J20" t="s">
        <v>2535</v>
      </c>
      <c r="K20" t="b">
        <v>0</v>
      </c>
      <c r="L20">
        <v>18</v>
      </c>
      <c r="M20">
        <v>0</v>
      </c>
      <c r="N20" s="10" t="s">
        <v>2536</v>
      </c>
      <c r="O20">
        <v>0</v>
      </c>
      <c r="P20" t="s">
        <v>2475</v>
      </c>
      <c r="Q20" s="10" t="s">
        <v>46</v>
      </c>
      <c r="R20" s="10" t="s">
        <v>46</v>
      </c>
      <c r="S20" s="19"/>
    </row>
    <row r="21" spans="1:19" x14ac:dyDescent="0.25">
      <c r="A21" t="s">
        <v>2476</v>
      </c>
      <c r="B21" t="s">
        <v>2482</v>
      </c>
      <c r="C21" t="s">
        <v>4751</v>
      </c>
      <c r="D21">
        <v>0</v>
      </c>
      <c r="I21" t="s">
        <v>2476</v>
      </c>
      <c r="J21" t="s">
        <v>2539</v>
      </c>
      <c r="K21" t="b">
        <v>0</v>
      </c>
      <c r="L21">
        <v>19</v>
      </c>
      <c r="M21">
        <v>0</v>
      </c>
      <c r="N21" s="10" t="s">
        <v>2540</v>
      </c>
      <c r="O21">
        <v>0</v>
      </c>
      <c r="P21" t="s">
        <v>2475</v>
      </c>
      <c r="Q21" s="10" t="s">
        <v>46</v>
      </c>
      <c r="R21" s="10" t="s">
        <v>46</v>
      </c>
      <c r="S21" s="19"/>
    </row>
    <row r="22" spans="1:19" x14ac:dyDescent="0.25">
      <c r="A22" t="s">
        <v>2476</v>
      </c>
      <c r="B22" t="s">
        <v>2482</v>
      </c>
      <c r="C22" t="s">
        <v>2469</v>
      </c>
      <c r="D22">
        <v>3500</v>
      </c>
      <c r="E22">
        <v>0</v>
      </c>
      <c r="I22" t="s">
        <v>2476</v>
      </c>
      <c r="J22" t="s">
        <v>2543</v>
      </c>
      <c r="K22" t="b">
        <v>0</v>
      </c>
      <c r="L22">
        <v>20</v>
      </c>
      <c r="M22">
        <v>0</v>
      </c>
      <c r="N22" s="10" t="s">
        <v>45</v>
      </c>
      <c r="O22">
        <v>0</v>
      </c>
      <c r="P22" t="s">
        <v>2475</v>
      </c>
      <c r="Q22" s="10" t="s">
        <v>46</v>
      </c>
      <c r="R22" s="10" t="s">
        <v>46</v>
      </c>
      <c r="S22" s="19"/>
    </row>
    <row r="23" spans="1:19" x14ac:dyDescent="0.25">
      <c r="A23" t="s">
        <v>2476</v>
      </c>
      <c r="B23" t="s">
        <v>2482</v>
      </c>
      <c r="C23" t="s">
        <v>2467</v>
      </c>
      <c r="D23">
        <v>0</v>
      </c>
      <c r="I23" t="s">
        <v>2476</v>
      </c>
      <c r="J23" t="s">
        <v>298</v>
      </c>
      <c r="K23" t="b">
        <v>0</v>
      </c>
      <c r="L23">
        <v>21</v>
      </c>
      <c r="M23">
        <v>0</v>
      </c>
      <c r="N23" s="10" t="s">
        <v>46</v>
      </c>
      <c r="O23">
        <v>0</v>
      </c>
      <c r="P23" t="s">
        <v>2475</v>
      </c>
      <c r="Q23" s="10" t="s">
        <v>46</v>
      </c>
      <c r="R23" s="10" t="s">
        <v>46</v>
      </c>
      <c r="S23" s="19"/>
    </row>
    <row r="24" spans="1:19" x14ac:dyDescent="0.25">
      <c r="A24" t="s">
        <v>2476</v>
      </c>
      <c r="B24" t="s">
        <v>2482</v>
      </c>
      <c r="C24" t="s">
        <v>2468</v>
      </c>
      <c r="D24" t="s">
        <v>2475</v>
      </c>
      <c r="I24" t="s">
        <v>2476</v>
      </c>
      <c r="J24" t="s">
        <v>2548</v>
      </c>
      <c r="K24" t="b">
        <v>1</v>
      </c>
      <c r="L24">
        <v>22</v>
      </c>
      <c r="M24">
        <v>0</v>
      </c>
      <c r="N24" s="10" t="s">
        <v>2549</v>
      </c>
      <c r="O24">
        <v>0</v>
      </c>
      <c r="P24" t="s">
        <v>2475</v>
      </c>
      <c r="Q24" s="10" t="s">
        <v>46</v>
      </c>
      <c r="R24" s="10" t="s">
        <v>46</v>
      </c>
      <c r="S24" s="19" t="s">
        <v>873</v>
      </c>
    </row>
    <row r="25" spans="1:19" x14ac:dyDescent="0.25">
      <c r="A25" t="s">
        <v>2476</v>
      </c>
      <c r="B25" t="s">
        <v>2482</v>
      </c>
      <c r="C25" t="s">
        <v>4752</v>
      </c>
      <c r="D25">
        <v>0</v>
      </c>
      <c r="E25">
        <v>0</v>
      </c>
      <c r="I25" t="s">
        <v>2476</v>
      </c>
      <c r="J25" t="s">
        <v>2552</v>
      </c>
      <c r="K25" t="b">
        <v>0</v>
      </c>
      <c r="L25">
        <v>23</v>
      </c>
      <c r="M25">
        <v>0</v>
      </c>
      <c r="N25" s="10" t="s">
        <v>2553</v>
      </c>
      <c r="O25">
        <v>0</v>
      </c>
      <c r="P25" t="s">
        <v>2475</v>
      </c>
      <c r="Q25" s="10" t="s">
        <v>46</v>
      </c>
      <c r="R25" s="10" t="s">
        <v>46</v>
      </c>
      <c r="S25" s="19" t="s">
        <v>861</v>
      </c>
    </row>
    <row r="26" spans="1:19" x14ac:dyDescent="0.25">
      <c r="A26" t="s">
        <v>2476</v>
      </c>
      <c r="B26" t="s">
        <v>2482</v>
      </c>
      <c r="C26" t="s">
        <v>4753</v>
      </c>
      <c r="D26">
        <v>1000</v>
      </c>
      <c r="E26">
        <v>0</v>
      </c>
      <c r="I26" t="s">
        <v>2476</v>
      </c>
      <c r="J26" t="s">
        <v>2556</v>
      </c>
      <c r="K26" t="b">
        <v>1</v>
      </c>
      <c r="L26">
        <v>24</v>
      </c>
      <c r="M26">
        <v>0</v>
      </c>
      <c r="N26" s="10" t="s">
        <v>2600</v>
      </c>
      <c r="O26">
        <v>0</v>
      </c>
      <c r="P26" t="s">
        <v>2475</v>
      </c>
      <c r="Q26" s="10" t="s">
        <v>46</v>
      </c>
      <c r="R26" s="10" t="s">
        <v>46</v>
      </c>
      <c r="S26" s="19" t="s">
        <v>850</v>
      </c>
    </row>
    <row r="27" spans="1:19" x14ac:dyDescent="0.25">
      <c r="A27" t="s">
        <v>2476</v>
      </c>
      <c r="B27" t="s">
        <v>2482</v>
      </c>
      <c r="C27" t="s">
        <v>800</v>
      </c>
      <c r="D27" s="19" t="s">
        <v>854</v>
      </c>
      <c r="I27" t="s">
        <v>2476</v>
      </c>
      <c r="J27" t="s">
        <v>2559</v>
      </c>
      <c r="K27" t="b">
        <v>0</v>
      </c>
      <c r="L27">
        <v>25</v>
      </c>
      <c r="M27">
        <v>0</v>
      </c>
      <c r="N27" s="10" t="s">
        <v>45</v>
      </c>
      <c r="O27">
        <v>0</v>
      </c>
      <c r="P27" t="s">
        <v>2475</v>
      </c>
      <c r="Q27" s="10" t="s">
        <v>46</v>
      </c>
      <c r="R27" s="10" t="s">
        <v>46</v>
      </c>
      <c r="S27" s="19" t="s">
        <v>807</v>
      </c>
    </row>
    <row r="28" spans="1:19" x14ac:dyDescent="0.25">
      <c r="A28" t="s">
        <v>2476</v>
      </c>
      <c r="B28" t="s">
        <v>2486</v>
      </c>
      <c r="C28" t="s">
        <v>1083</v>
      </c>
      <c r="D28" t="b">
        <v>1</v>
      </c>
      <c r="I28" t="s">
        <v>2476</v>
      </c>
      <c r="J28" t="s">
        <v>2562</v>
      </c>
      <c r="K28" t="b">
        <v>0</v>
      </c>
      <c r="L28">
        <v>26</v>
      </c>
      <c r="M28">
        <v>0</v>
      </c>
      <c r="N28" s="10" t="s">
        <v>46</v>
      </c>
      <c r="O28">
        <v>0</v>
      </c>
      <c r="P28" t="s">
        <v>2475</v>
      </c>
      <c r="Q28" s="10" t="s">
        <v>46</v>
      </c>
      <c r="R28" s="10" t="s">
        <v>46</v>
      </c>
      <c r="S28" s="19"/>
    </row>
    <row r="29" spans="1:19" x14ac:dyDescent="0.25">
      <c r="A29" t="s">
        <v>2476</v>
      </c>
      <c r="B29" t="s">
        <v>2486</v>
      </c>
      <c r="C29" t="s">
        <v>36</v>
      </c>
      <c r="D29">
        <v>3</v>
      </c>
      <c r="I29" t="s">
        <v>2476</v>
      </c>
      <c r="J29" t="s">
        <v>302</v>
      </c>
      <c r="K29" t="b">
        <v>0</v>
      </c>
      <c r="L29">
        <v>27</v>
      </c>
      <c r="M29">
        <v>0</v>
      </c>
      <c r="N29" s="10" t="s">
        <v>46</v>
      </c>
      <c r="O29">
        <v>0</v>
      </c>
      <c r="P29" t="s">
        <v>2475</v>
      </c>
      <c r="Q29" s="10" t="s">
        <v>46</v>
      </c>
      <c r="R29" s="10" t="s">
        <v>46</v>
      </c>
      <c r="S29" s="19"/>
    </row>
    <row r="30" spans="1:19" x14ac:dyDescent="0.25">
      <c r="A30" t="s">
        <v>2476</v>
      </c>
      <c r="B30" t="s">
        <v>2486</v>
      </c>
      <c r="C30" t="s">
        <v>4751</v>
      </c>
      <c r="D30">
        <v>0</v>
      </c>
      <c r="I30" t="s">
        <v>2476</v>
      </c>
      <c r="J30" t="s">
        <v>2567</v>
      </c>
      <c r="K30" t="b">
        <v>1</v>
      </c>
      <c r="L30">
        <v>28</v>
      </c>
      <c r="M30">
        <v>1</v>
      </c>
      <c r="N30" s="10" t="s">
        <v>46</v>
      </c>
      <c r="O30">
        <v>1</v>
      </c>
      <c r="P30" t="s">
        <v>2475</v>
      </c>
      <c r="Q30" s="10" t="s">
        <v>46</v>
      </c>
      <c r="R30" s="10" t="s">
        <v>46</v>
      </c>
      <c r="S30" s="19" t="s">
        <v>815</v>
      </c>
    </row>
    <row r="31" spans="1:19" x14ac:dyDescent="0.25">
      <c r="A31" t="s">
        <v>2476</v>
      </c>
      <c r="B31" t="s">
        <v>2486</v>
      </c>
      <c r="C31" t="s">
        <v>2469</v>
      </c>
      <c r="D31">
        <v>-3500</v>
      </c>
      <c r="E31">
        <v>0</v>
      </c>
      <c r="I31" t="s">
        <v>2476</v>
      </c>
      <c r="J31" t="s">
        <v>2570</v>
      </c>
      <c r="K31" t="b">
        <v>0</v>
      </c>
      <c r="L31">
        <v>29</v>
      </c>
      <c r="M31">
        <v>1</v>
      </c>
      <c r="N31" s="10" t="s">
        <v>46</v>
      </c>
      <c r="O31">
        <v>1</v>
      </c>
      <c r="P31" t="s">
        <v>2475</v>
      </c>
      <c r="Q31" s="10" t="s">
        <v>46</v>
      </c>
      <c r="R31" s="10" t="s">
        <v>46</v>
      </c>
      <c r="S31" s="19"/>
    </row>
    <row r="32" spans="1:19" x14ac:dyDescent="0.25">
      <c r="A32" t="s">
        <v>2476</v>
      </c>
      <c r="B32" t="s">
        <v>2486</v>
      </c>
      <c r="C32" t="s">
        <v>2467</v>
      </c>
      <c r="D32">
        <v>0</v>
      </c>
      <c r="I32" t="s">
        <v>2476</v>
      </c>
      <c r="J32" t="s">
        <v>2573</v>
      </c>
      <c r="K32" t="b">
        <v>0</v>
      </c>
      <c r="L32">
        <v>30</v>
      </c>
      <c r="M32">
        <v>1</v>
      </c>
      <c r="N32" s="10" t="s">
        <v>46</v>
      </c>
      <c r="O32">
        <v>2</v>
      </c>
      <c r="P32" t="s">
        <v>2475</v>
      </c>
      <c r="Q32" s="10" t="s">
        <v>46</v>
      </c>
      <c r="R32" s="10" t="s">
        <v>46</v>
      </c>
      <c r="S32" s="19"/>
    </row>
    <row r="33" spans="1:19" x14ac:dyDescent="0.25">
      <c r="A33" t="s">
        <v>2476</v>
      </c>
      <c r="B33" t="s">
        <v>2486</v>
      </c>
      <c r="C33" t="s">
        <v>2468</v>
      </c>
      <c r="D33" t="s">
        <v>2475</v>
      </c>
      <c r="I33" t="s">
        <v>2476</v>
      </c>
      <c r="J33" t="s">
        <v>306</v>
      </c>
      <c r="K33" t="b">
        <v>0</v>
      </c>
      <c r="L33">
        <v>31</v>
      </c>
      <c r="M33">
        <v>0</v>
      </c>
      <c r="N33" s="10" t="s">
        <v>45</v>
      </c>
      <c r="O33">
        <v>0</v>
      </c>
      <c r="P33" t="s">
        <v>2475</v>
      </c>
      <c r="Q33" s="10" t="s">
        <v>46</v>
      </c>
      <c r="R33" s="10" t="s">
        <v>46</v>
      </c>
      <c r="S33" s="19"/>
    </row>
    <row r="34" spans="1:19" x14ac:dyDescent="0.25">
      <c r="A34" t="s">
        <v>2476</v>
      </c>
      <c r="B34" t="s">
        <v>2486</v>
      </c>
      <c r="C34" t="s">
        <v>4752</v>
      </c>
      <c r="D34">
        <v>0</v>
      </c>
      <c r="E34">
        <v>0</v>
      </c>
      <c r="I34" t="s">
        <v>2480</v>
      </c>
      <c r="J34" t="s">
        <v>2578</v>
      </c>
      <c r="K34" t="b">
        <v>0</v>
      </c>
      <c r="L34">
        <v>32</v>
      </c>
      <c r="M34">
        <v>0</v>
      </c>
      <c r="N34" s="10" t="s">
        <v>46</v>
      </c>
      <c r="O34">
        <v>0</v>
      </c>
      <c r="P34" t="s">
        <v>2475</v>
      </c>
      <c r="Q34" s="10" t="s">
        <v>46</v>
      </c>
      <c r="R34" s="10" t="s">
        <v>46</v>
      </c>
      <c r="S34" s="19"/>
    </row>
    <row r="35" spans="1:19" x14ac:dyDescent="0.25">
      <c r="A35" t="s">
        <v>2476</v>
      </c>
      <c r="B35" t="s">
        <v>2486</v>
      </c>
      <c r="C35" t="s">
        <v>4753</v>
      </c>
      <c r="D35">
        <v>0</v>
      </c>
      <c r="E35">
        <v>0</v>
      </c>
      <c r="I35" t="s">
        <v>2480</v>
      </c>
      <c r="J35" t="s">
        <v>2581</v>
      </c>
      <c r="K35" t="b">
        <v>0</v>
      </c>
      <c r="L35">
        <v>33</v>
      </c>
      <c r="M35">
        <v>0</v>
      </c>
      <c r="N35" s="10" t="s">
        <v>46</v>
      </c>
      <c r="O35">
        <v>0</v>
      </c>
      <c r="P35" t="s">
        <v>2475</v>
      </c>
      <c r="Q35" s="10" t="s">
        <v>46</v>
      </c>
      <c r="R35" s="10" t="s">
        <v>46</v>
      </c>
      <c r="S35" s="19"/>
    </row>
    <row r="36" spans="1:19" x14ac:dyDescent="0.25">
      <c r="A36" t="s">
        <v>2476</v>
      </c>
      <c r="B36" t="s">
        <v>2486</v>
      </c>
      <c r="C36" t="s">
        <v>800</v>
      </c>
      <c r="D36" s="19" t="s">
        <v>854</v>
      </c>
      <c r="I36" t="s">
        <v>2480</v>
      </c>
      <c r="J36" t="s">
        <v>2584</v>
      </c>
      <c r="K36" t="b">
        <v>0</v>
      </c>
      <c r="L36">
        <v>34</v>
      </c>
      <c r="M36">
        <v>0</v>
      </c>
      <c r="N36" s="10" t="s">
        <v>46</v>
      </c>
      <c r="O36">
        <v>0</v>
      </c>
      <c r="P36" t="s">
        <v>2475</v>
      </c>
      <c r="Q36" s="10" t="s">
        <v>46</v>
      </c>
      <c r="R36" s="10" t="s">
        <v>46</v>
      </c>
      <c r="S36" s="19"/>
    </row>
    <row r="37" spans="1:19" x14ac:dyDescent="0.25">
      <c r="A37" t="s">
        <v>2476</v>
      </c>
      <c r="B37" t="s">
        <v>2490</v>
      </c>
      <c r="C37" t="s">
        <v>1083</v>
      </c>
      <c r="D37" t="b">
        <v>1</v>
      </c>
      <c r="I37" t="s">
        <v>2480</v>
      </c>
      <c r="J37" t="s">
        <v>2587</v>
      </c>
      <c r="K37" t="b">
        <v>0</v>
      </c>
      <c r="L37">
        <v>35</v>
      </c>
      <c r="M37">
        <v>0</v>
      </c>
      <c r="N37" s="10" t="s">
        <v>46</v>
      </c>
      <c r="O37">
        <v>0</v>
      </c>
      <c r="P37" t="s">
        <v>2475</v>
      </c>
      <c r="Q37" s="10" t="s">
        <v>46</v>
      </c>
      <c r="R37" s="10" t="s">
        <v>46</v>
      </c>
      <c r="S37" s="19"/>
    </row>
    <row r="38" spans="1:19" x14ac:dyDescent="0.25">
      <c r="A38" t="s">
        <v>2476</v>
      </c>
      <c r="B38" t="s">
        <v>2490</v>
      </c>
      <c r="C38" t="s">
        <v>36</v>
      </c>
      <c r="D38">
        <v>4</v>
      </c>
      <c r="I38" t="s">
        <v>2480</v>
      </c>
      <c r="J38" t="s">
        <v>2588</v>
      </c>
      <c r="K38" t="b">
        <v>0</v>
      </c>
      <c r="L38">
        <v>36</v>
      </c>
      <c r="M38">
        <v>0</v>
      </c>
      <c r="N38" s="10" t="s">
        <v>46</v>
      </c>
      <c r="O38">
        <v>0</v>
      </c>
      <c r="P38" t="s">
        <v>2475</v>
      </c>
      <c r="Q38" s="10" t="s">
        <v>46</v>
      </c>
      <c r="R38" s="10" t="s">
        <v>46</v>
      </c>
      <c r="S38" s="19"/>
    </row>
    <row r="39" spans="1:19" x14ac:dyDescent="0.25">
      <c r="A39" t="s">
        <v>2476</v>
      </c>
      <c r="B39" t="s">
        <v>2490</v>
      </c>
      <c r="C39" t="s">
        <v>4751</v>
      </c>
      <c r="D39">
        <v>0</v>
      </c>
      <c r="I39" t="s">
        <v>2480</v>
      </c>
      <c r="J39" t="s">
        <v>2589</v>
      </c>
      <c r="K39" t="b">
        <v>0</v>
      </c>
      <c r="L39">
        <v>37</v>
      </c>
      <c r="M39">
        <v>0</v>
      </c>
      <c r="N39" s="10" t="s">
        <v>46</v>
      </c>
      <c r="O39">
        <v>0</v>
      </c>
      <c r="P39" t="s">
        <v>2475</v>
      </c>
      <c r="Q39" s="10" t="s">
        <v>46</v>
      </c>
      <c r="R39" s="10" t="s">
        <v>46</v>
      </c>
      <c r="S39" s="19"/>
    </row>
    <row r="40" spans="1:19" x14ac:dyDescent="0.25">
      <c r="A40" t="s">
        <v>2476</v>
      </c>
      <c r="B40" t="s">
        <v>2490</v>
      </c>
      <c r="C40" t="s">
        <v>2469</v>
      </c>
      <c r="D40">
        <v>7000</v>
      </c>
      <c r="E40">
        <v>0</v>
      </c>
      <c r="I40" t="s">
        <v>2480</v>
      </c>
      <c r="J40" t="s">
        <v>2590</v>
      </c>
      <c r="K40" t="b">
        <v>0</v>
      </c>
      <c r="L40">
        <v>38</v>
      </c>
      <c r="M40">
        <v>0</v>
      </c>
      <c r="N40" s="10" t="s">
        <v>2591</v>
      </c>
      <c r="O40">
        <v>0</v>
      </c>
      <c r="P40" t="s">
        <v>2475</v>
      </c>
      <c r="Q40" s="10" t="s">
        <v>46</v>
      </c>
      <c r="R40" s="10" t="s">
        <v>46</v>
      </c>
      <c r="S40" s="19" t="s">
        <v>873</v>
      </c>
    </row>
    <row r="41" spans="1:19" x14ac:dyDescent="0.25">
      <c r="A41" t="s">
        <v>2476</v>
      </c>
      <c r="B41" t="s">
        <v>2490</v>
      </c>
      <c r="C41" t="s">
        <v>2467</v>
      </c>
      <c r="D41">
        <v>0</v>
      </c>
      <c r="I41" t="s">
        <v>2480</v>
      </c>
      <c r="J41" t="s">
        <v>2592</v>
      </c>
      <c r="K41" t="b">
        <v>0</v>
      </c>
      <c r="L41">
        <v>39</v>
      </c>
      <c r="M41">
        <v>0</v>
      </c>
      <c r="N41" s="10" t="s">
        <v>45</v>
      </c>
      <c r="O41">
        <v>0</v>
      </c>
      <c r="P41" t="s">
        <v>2475</v>
      </c>
      <c r="Q41" s="10" t="s">
        <v>46</v>
      </c>
      <c r="R41" s="10" t="s">
        <v>46</v>
      </c>
      <c r="S41" s="19" t="s">
        <v>873</v>
      </c>
    </row>
    <row r="42" spans="1:19" x14ac:dyDescent="0.25">
      <c r="A42" t="s">
        <v>2476</v>
      </c>
      <c r="B42" t="s">
        <v>2490</v>
      </c>
      <c r="C42" t="s">
        <v>2468</v>
      </c>
      <c r="D42" t="s">
        <v>2475</v>
      </c>
      <c r="I42" t="s">
        <v>2480</v>
      </c>
      <c r="J42" t="s">
        <v>2593</v>
      </c>
      <c r="K42" t="b">
        <v>1</v>
      </c>
      <c r="L42">
        <v>40</v>
      </c>
      <c r="M42">
        <v>0</v>
      </c>
      <c r="N42" s="10" t="s">
        <v>2594</v>
      </c>
      <c r="O42">
        <v>0</v>
      </c>
      <c r="P42" t="s">
        <v>2475</v>
      </c>
      <c r="Q42" s="10" t="s">
        <v>46</v>
      </c>
      <c r="R42" s="10" t="s">
        <v>46</v>
      </c>
      <c r="S42" s="19" t="s">
        <v>873</v>
      </c>
    </row>
    <row r="43" spans="1:19" x14ac:dyDescent="0.25">
      <c r="A43" t="s">
        <v>2476</v>
      </c>
      <c r="B43" t="s">
        <v>2490</v>
      </c>
      <c r="C43" t="s">
        <v>4752</v>
      </c>
      <c r="D43">
        <v>0</v>
      </c>
      <c r="E43">
        <v>0</v>
      </c>
      <c r="I43" t="s">
        <v>2480</v>
      </c>
      <c r="J43" t="s">
        <v>2595</v>
      </c>
      <c r="K43" t="b">
        <v>1</v>
      </c>
      <c r="L43">
        <v>41</v>
      </c>
      <c r="M43">
        <v>0</v>
      </c>
      <c r="N43" s="10" t="s">
        <v>2596</v>
      </c>
      <c r="O43">
        <v>0</v>
      </c>
      <c r="P43" t="s">
        <v>2475</v>
      </c>
      <c r="Q43" s="10" t="s">
        <v>46</v>
      </c>
      <c r="R43" s="10" t="s">
        <v>46</v>
      </c>
      <c r="S43" s="19" t="s">
        <v>873</v>
      </c>
    </row>
    <row r="44" spans="1:19" x14ac:dyDescent="0.25">
      <c r="A44" t="s">
        <v>2476</v>
      </c>
      <c r="B44" t="s">
        <v>2490</v>
      </c>
      <c r="C44" t="s">
        <v>4753</v>
      </c>
      <c r="D44">
        <v>0</v>
      </c>
      <c r="E44">
        <v>0</v>
      </c>
      <c r="I44" t="s">
        <v>2480</v>
      </c>
      <c r="J44" t="s">
        <v>2597</v>
      </c>
      <c r="K44" t="b">
        <v>0</v>
      </c>
      <c r="L44">
        <v>42</v>
      </c>
      <c r="M44">
        <v>0</v>
      </c>
      <c r="N44" s="10" t="s">
        <v>46</v>
      </c>
      <c r="O44">
        <v>0</v>
      </c>
      <c r="P44" t="s">
        <v>2475</v>
      </c>
      <c r="Q44" s="10" t="s">
        <v>46</v>
      </c>
      <c r="R44" s="10" t="s">
        <v>46</v>
      </c>
      <c r="S44" s="19" t="s">
        <v>861</v>
      </c>
    </row>
    <row r="45" spans="1:19" x14ac:dyDescent="0.25">
      <c r="A45" t="s">
        <v>2476</v>
      </c>
      <c r="B45" t="s">
        <v>2490</v>
      </c>
      <c r="C45" t="s">
        <v>800</v>
      </c>
      <c r="D45" s="19" t="s">
        <v>856</v>
      </c>
      <c r="I45" t="s">
        <v>2480</v>
      </c>
      <c r="J45" t="s">
        <v>2598</v>
      </c>
      <c r="K45" t="b">
        <v>0</v>
      </c>
      <c r="L45">
        <v>43</v>
      </c>
      <c r="M45">
        <v>0</v>
      </c>
      <c r="N45" s="10" t="s">
        <v>2600</v>
      </c>
      <c r="O45">
        <v>0</v>
      </c>
      <c r="P45" t="s">
        <v>2475</v>
      </c>
      <c r="Q45" s="10" t="s">
        <v>46</v>
      </c>
      <c r="R45" s="10" t="s">
        <v>2600</v>
      </c>
      <c r="S45" s="19" t="s">
        <v>861</v>
      </c>
    </row>
    <row r="46" spans="1:19" x14ac:dyDescent="0.25">
      <c r="A46" t="s">
        <v>2476</v>
      </c>
      <c r="B46" t="s">
        <v>2493</v>
      </c>
      <c r="C46" t="s">
        <v>1083</v>
      </c>
      <c r="D46" t="b">
        <v>1</v>
      </c>
      <c r="I46" t="s">
        <v>2480</v>
      </c>
      <c r="J46" t="s">
        <v>1343</v>
      </c>
      <c r="K46" t="b">
        <v>0</v>
      </c>
      <c r="L46">
        <v>44</v>
      </c>
      <c r="M46">
        <v>0</v>
      </c>
      <c r="N46" s="10" t="s">
        <v>2862</v>
      </c>
      <c r="O46">
        <v>0</v>
      </c>
      <c r="P46" t="s">
        <v>2475</v>
      </c>
      <c r="Q46" s="10" t="s">
        <v>46</v>
      </c>
      <c r="R46" s="10" t="s">
        <v>46</v>
      </c>
      <c r="S46" s="19" t="s">
        <v>861</v>
      </c>
    </row>
    <row r="47" spans="1:19" x14ac:dyDescent="0.25">
      <c r="A47" t="s">
        <v>2476</v>
      </c>
      <c r="B47" t="s">
        <v>2493</v>
      </c>
      <c r="C47" t="s">
        <v>36</v>
      </c>
      <c r="D47">
        <v>5</v>
      </c>
      <c r="I47" t="s">
        <v>2480</v>
      </c>
      <c r="J47" t="s">
        <v>1346</v>
      </c>
      <c r="K47" t="b">
        <v>0</v>
      </c>
      <c r="L47">
        <v>45</v>
      </c>
      <c r="M47">
        <v>0</v>
      </c>
      <c r="N47" s="10" t="s">
        <v>2599</v>
      </c>
      <c r="O47">
        <v>0</v>
      </c>
      <c r="P47" t="s">
        <v>2475</v>
      </c>
      <c r="Q47" s="10" t="s">
        <v>46</v>
      </c>
      <c r="R47" s="10" t="s">
        <v>46</v>
      </c>
      <c r="S47" s="19" t="s">
        <v>861</v>
      </c>
    </row>
    <row r="48" spans="1:19" x14ac:dyDescent="0.25">
      <c r="A48" t="s">
        <v>2476</v>
      </c>
      <c r="B48" t="s">
        <v>2493</v>
      </c>
      <c r="C48" t="s">
        <v>4751</v>
      </c>
      <c r="D48">
        <v>0</v>
      </c>
      <c r="I48" t="s">
        <v>2480</v>
      </c>
      <c r="J48" t="s">
        <v>2601</v>
      </c>
      <c r="K48" t="b">
        <v>0</v>
      </c>
      <c r="L48">
        <v>46</v>
      </c>
      <c r="M48">
        <v>0</v>
      </c>
      <c r="N48" s="10" t="s">
        <v>46</v>
      </c>
      <c r="O48">
        <v>0</v>
      </c>
      <c r="P48" t="s">
        <v>2475</v>
      </c>
      <c r="Q48" s="10" t="s">
        <v>46</v>
      </c>
      <c r="R48" s="10" t="s">
        <v>46</v>
      </c>
      <c r="S48" s="19" t="s">
        <v>861</v>
      </c>
    </row>
    <row r="49" spans="1:19" x14ac:dyDescent="0.25">
      <c r="A49" t="s">
        <v>2476</v>
      </c>
      <c r="B49" t="s">
        <v>2493</v>
      </c>
      <c r="C49" t="s">
        <v>2469</v>
      </c>
      <c r="D49">
        <v>0</v>
      </c>
      <c r="E49">
        <v>82</v>
      </c>
      <c r="I49" t="s">
        <v>2480</v>
      </c>
      <c r="J49" t="s">
        <v>2602</v>
      </c>
      <c r="K49" t="b">
        <v>0</v>
      </c>
      <c r="L49">
        <v>47</v>
      </c>
      <c r="M49">
        <v>0</v>
      </c>
      <c r="N49" s="10" t="s">
        <v>46</v>
      </c>
      <c r="O49">
        <v>0</v>
      </c>
      <c r="P49" t="s">
        <v>2475</v>
      </c>
      <c r="Q49" s="10" t="s">
        <v>46</v>
      </c>
      <c r="R49" s="10" t="s">
        <v>46</v>
      </c>
      <c r="S49" s="19" t="s">
        <v>874</v>
      </c>
    </row>
    <row r="50" spans="1:19" x14ac:dyDescent="0.25">
      <c r="A50" t="s">
        <v>2476</v>
      </c>
      <c r="B50" t="s">
        <v>2493</v>
      </c>
      <c r="C50" t="s">
        <v>2467</v>
      </c>
      <c r="D50">
        <v>0</v>
      </c>
      <c r="I50" t="s">
        <v>2480</v>
      </c>
      <c r="J50" t="s">
        <v>2603</v>
      </c>
      <c r="K50" t="b">
        <v>0</v>
      </c>
      <c r="L50">
        <v>48</v>
      </c>
      <c r="M50">
        <v>0</v>
      </c>
      <c r="N50" s="10" t="s">
        <v>2604</v>
      </c>
      <c r="O50">
        <v>0</v>
      </c>
      <c r="P50" t="s">
        <v>2475</v>
      </c>
      <c r="Q50" s="10" t="s">
        <v>46</v>
      </c>
      <c r="R50" s="10" t="s">
        <v>2605</v>
      </c>
      <c r="S50" s="19" t="s">
        <v>874</v>
      </c>
    </row>
    <row r="51" spans="1:19" x14ac:dyDescent="0.25">
      <c r="A51" t="s">
        <v>2476</v>
      </c>
      <c r="B51" t="s">
        <v>2493</v>
      </c>
      <c r="C51" t="s">
        <v>2468</v>
      </c>
      <c r="D51" t="s">
        <v>2475</v>
      </c>
      <c r="I51" t="s">
        <v>2480</v>
      </c>
      <c r="J51" t="s">
        <v>295</v>
      </c>
      <c r="K51" t="b">
        <v>0</v>
      </c>
      <c r="L51">
        <v>49</v>
      </c>
      <c r="M51">
        <v>0</v>
      </c>
      <c r="N51" s="10" t="s">
        <v>46</v>
      </c>
      <c r="O51">
        <v>0</v>
      </c>
      <c r="P51" t="s">
        <v>2475</v>
      </c>
      <c r="Q51" s="10" t="s">
        <v>46</v>
      </c>
      <c r="R51" s="10" t="s">
        <v>46</v>
      </c>
      <c r="S51" s="19"/>
    </row>
    <row r="52" spans="1:19" x14ac:dyDescent="0.25">
      <c r="A52" t="s">
        <v>2476</v>
      </c>
      <c r="B52" t="s">
        <v>2493</v>
      </c>
      <c r="C52" t="s">
        <v>4752</v>
      </c>
      <c r="D52">
        <v>0</v>
      </c>
      <c r="E52">
        <v>0</v>
      </c>
      <c r="I52" t="s">
        <v>2480</v>
      </c>
      <c r="J52" t="s">
        <v>296</v>
      </c>
      <c r="K52" t="b">
        <v>0</v>
      </c>
      <c r="L52">
        <v>50</v>
      </c>
      <c r="M52">
        <v>0</v>
      </c>
      <c r="N52" s="10" t="s">
        <v>46</v>
      </c>
      <c r="O52">
        <v>0</v>
      </c>
      <c r="P52" t="s">
        <v>2475</v>
      </c>
      <c r="Q52" s="10" t="s">
        <v>46</v>
      </c>
      <c r="R52" s="10" t="s">
        <v>46</v>
      </c>
      <c r="S52" s="19"/>
    </row>
    <row r="53" spans="1:19" x14ac:dyDescent="0.25">
      <c r="A53" t="s">
        <v>2476</v>
      </c>
      <c r="B53" t="s">
        <v>2493</v>
      </c>
      <c r="C53" t="s">
        <v>4753</v>
      </c>
      <c r="D53">
        <v>0</v>
      </c>
      <c r="E53">
        <v>0</v>
      </c>
      <c r="I53" t="s">
        <v>2480</v>
      </c>
      <c r="J53" t="s">
        <v>2606</v>
      </c>
      <c r="K53" t="b">
        <v>0</v>
      </c>
      <c r="L53">
        <v>51</v>
      </c>
      <c r="M53">
        <v>1</v>
      </c>
      <c r="N53" s="10" t="s">
        <v>46</v>
      </c>
      <c r="O53">
        <v>1</v>
      </c>
      <c r="P53" t="s">
        <v>2475</v>
      </c>
      <c r="Q53" s="10" t="s">
        <v>46</v>
      </c>
      <c r="R53" s="10" t="s">
        <v>46</v>
      </c>
      <c r="S53" s="19" t="s">
        <v>815</v>
      </c>
    </row>
    <row r="54" spans="1:19" x14ac:dyDescent="0.25">
      <c r="A54" t="s">
        <v>2476</v>
      </c>
      <c r="B54" t="s">
        <v>2493</v>
      </c>
      <c r="C54" t="s">
        <v>800</v>
      </c>
      <c r="D54" s="19" t="s">
        <v>815</v>
      </c>
      <c r="I54" t="s">
        <v>2480</v>
      </c>
      <c r="J54" t="s">
        <v>2607</v>
      </c>
      <c r="K54" t="b">
        <v>0</v>
      </c>
      <c r="L54">
        <v>52</v>
      </c>
      <c r="M54">
        <v>0</v>
      </c>
      <c r="N54" s="10" t="s">
        <v>2536</v>
      </c>
      <c r="O54">
        <v>0</v>
      </c>
      <c r="P54" t="s">
        <v>2475</v>
      </c>
      <c r="Q54" s="10" t="s">
        <v>46</v>
      </c>
      <c r="R54" s="10" t="s">
        <v>46</v>
      </c>
      <c r="S54" s="19" t="s">
        <v>873</v>
      </c>
    </row>
    <row r="55" spans="1:19" x14ac:dyDescent="0.25">
      <c r="A55" t="s">
        <v>2476</v>
      </c>
      <c r="B55" t="s">
        <v>2497</v>
      </c>
      <c r="C55" t="s">
        <v>1083</v>
      </c>
      <c r="D55" t="b">
        <v>1</v>
      </c>
      <c r="I55" t="s">
        <v>2480</v>
      </c>
      <c r="J55" t="s">
        <v>298</v>
      </c>
      <c r="K55" t="b">
        <v>0</v>
      </c>
      <c r="L55">
        <v>53</v>
      </c>
      <c r="M55">
        <v>0</v>
      </c>
      <c r="N55" s="10" t="s">
        <v>46</v>
      </c>
      <c r="O55">
        <v>0</v>
      </c>
      <c r="P55" t="s">
        <v>2475</v>
      </c>
      <c r="Q55" s="10" t="s">
        <v>46</v>
      </c>
      <c r="R55" s="10" t="s">
        <v>46</v>
      </c>
      <c r="S55" s="19"/>
    </row>
    <row r="56" spans="1:19" x14ac:dyDescent="0.25">
      <c r="A56" t="s">
        <v>2476</v>
      </c>
      <c r="B56" t="s">
        <v>2497</v>
      </c>
      <c r="C56" t="s">
        <v>36</v>
      </c>
      <c r="D56">
        <v>6</v>
      </c>
      <c r="I56" t="s">
        <v>2480</v>
      </c>
      <c r="J56" t="s">
        <v>299</v>
      </c>
      <c r="K56" t="b">
        <v>0</v>
      </c>
      <c r="L56">
        <v>54</v>
      </c>
      <c r="M56">
        <v>0</v>
      </c>
      <c r="N56" s="10" t="s">
        <v>46</v>
      </c>
      <c r="O56">
        <v>0</v>
      </c>
      <c r="P56" t="s">
        <v>2475</v>
      </c>
      <c r="Q56" s="10" t="s">
        <v>46</v>
      </c>
      <c r="R56" s="10" t="s">
        <v>46</v>
      </c>
      <c r="S56" s="19"/>
    </row>
    <row r="57" spans="1:19" x14ac:dyDescent="0.25">
      <c r="A57" t="s">
        <v>2476</v>
      </c>
      <c r="B57" t="s">
        <v>2497</v>
      </c>
      <c r="C57" t="s">
        <v>4751</v>
      </c>
      <c r="D57">
        <v>0</v>
      </c>
      <c r="I57" t="s">
        <v>2480</v>
      </c>
      <c r="J57" t="s">
        <v>2608</v>
      </c>
      <c r="K57" t="b">
        <v>1</v>
      </c>
      <c r="L57">
        <v>55</v>
      </c>
      <c r="M57">
        <v>1</v>
      </c>
      <c r="N57" s="10" t="s">
        <v>46</v>
      </c>
      <c r="O57">
        <v>0</v>
      </c>
      <c r="P57" t="s">
        <v>2475</v>
      </c>
      <c r="Q57" s="10" t="s">
        <v>46</v>
      </c>
      <c r="R57" s="10" t="s">
        <v>46</v>
      </c>
      <c r="S57" s="19" t="s">
        <v>815</v>
      </c>
    </row>
    <row r="58" spans="1:19" x14ac:dyDescent="0.25">
      <c r="A58" t="s">
        <v>2476</v>
      </c>
      <c r="B58" t="s">
        <v>2497</v>
      </c>
      <c r="C58" t="s">
        <v>2469</v>
      </c>
      <c r="D58">
        <v>0</v>
      </c>
      <c r="E58">
        <v>82</v>
      </c>
      <c r="I58" t="s">
        <v>2480</v>
      </c>
      <c r="J58" t="s">
        <v>2609</v>
      </c>
      <c r="K58" t="b">
        <v>1</v>
      </c>
      <c r="L58">
        <v>56</v>
      </c>
      <c r="M58">
        <v>1</v>
      </c>
      <c r="N58" s="10" t="s">
        <v>46</v>
      </c>
      <c r="O58">
        <v>0</v>
      </c>
      <c r="P58" t="s">
        <v>2475</v>
      </c>
      <c r="Q58" s="10" t="s">
        <v>46</v>
      </c>
      <c r="R58" s="10" t="s">
        <v>46</v>
      </c>
      <c r="S58" s="19" t="s">
        <v>815</v>
      </c>
    </row>
    <row r="59" spans="1:19" x14ac:dyDescent="0.25">
      <c r="A59" t="s">
        <v>2476</v>
      </c>
      <c r="B59" t="s">
        <v>2497</v>
      </c>
      <c r="C59" t="s">
        <v>2467</v>
      </c>
      <c r="D59">
        <v>0</v>
      </c>
      <c r="I59" t="s">
        <v>2480</v>
      </c>
      <c r="J59" t="s">
        <v>6063</v>
      </c>
      <c r="K59" t="b">
        <v>1</v>
      </c>
      <c r="L59">
        <v>57</v>
      </c>
      <c r="M59">
        <v>1</v>
      </c>
      <c r="N59" s="10" t="s">
        <v>46</v>
      </c>
      <c r="O59">
        <v>18</v>
      </c>
      <c r="P59" t="s">
        <v>2475</v>
      </c>
      <c r="Q59" s="10" t="s">
        <v>46</v>
      </c>
      <c r="R59" s="10" t="s">
        <v>46</v>
      </c>
      <c r="S59" s="19"/>
    </row>
    <row r="60" spans="1:19" x14ac:dyDescent="0.25">
      <c r="A60" t="s">
        <v>2476</v>
      </c>
      <c r="B60" t="s">
        <v>2497</v>
      </c>
      <c r="C60" t="s">
        <v>2468</v>
      </c>
      <c r="D60" t="s">
        <v>2475</v>
      </c>
      <c r="I60" t="s">
        <v>2480</v>
      </c>
      <c r="J60" t="s">
        <v>564</v>
      </c>
      <c r="K60" t="b">
        <v>0</v>
      </c>
      <c r="L60">
        <v>58</v>
      </c>
      <c r="M60">
        <v>0</v>
      </c>
      <c r="N60" s="10" t="s">
        <v>46</v>
      </c>
      <c r="O60">
        <v>0</v>
      </c>
      <c r="P60" t="s">
        <v>2475</v>
      </c>
      <c r="Q60" s="10" t="s">
        <v>46</v>
      </c>
      <c r="R60" s="10" t="s">
        <v>46</v>
      </c>
      <c r="S60" s="19"/>
    </row>
    <row r="61" spans="1:19" x14ac:dyDescent="0.25">
      <c r="A61" t="s">
        <v>2476</v>
      </c>
      <c r="B61" t="s">
        <v>2497</v>
      </c>
      <c r="C61" t="s">
        <v>4752</v>
      </c>
      <c r="D61">
        <v>0</v>
      </c>
      <c r="E61">
        <v>0</v>
      </c>
      <c r="I61" t="s">
        <v>2480</v>
      </c>
      <c r="J61" t="s">
        <v>6064</v>
      </c>
      <c r="K61" t="b">
        <v>1</v>
      </c>
      <c r="L61">
        <v>59</v>
      </c>
      <c r="M61">
        <v>0</v>
      </c>
      <c r="N61" s="10" t="s">
        <v>6086</v>
      </c>
      <c r="O61">
        <v>0</v>
      </c>
      <c r="P61" t="s">
        <v>2475</v>
      </c>
      <c r="Q61" s="10" t="s">
        <v>46</v>
      </c>
      <c r="R61" s="10" t="s">
        <v>46</v>
      </c>
      <c r="S61" s="19"/>
    </row>
    <row r="62" spans="1:19" x14ac:dyDescent="0.25">
      <c r="A62" t="s">
        <v>2476</v>
      </c>
      <c r="B62" t="s">
        <v>2497</v>
      </c>
      <c r="C62" t="s">
        <v>4753</v>
      </c>
      <c r="D62">
        <v>0</v>
      </c>
      <c r="E62">
        <v>0</v>
      </c>
      <c r="I62" t="s">
        <v>2480</v>
      </c>
      <c r="J62" t="s">
        <v>6065</v>
      </c>
      <c r="K62" t="b">
        <v>1</v>
      </c>
      <c r="L62">
        <v>60</v>
      </c>
      <c r="M62">
        <v>0</v>
      </c>
      <c r="N62" s="10" t="s">
        <v>6087</v>
      </c>
      <c r="O62">
        <v>0</v>
      </c>
      <c r="P62" t="s">
        <v>2475</v>
      </c>
      <c r="Q62" s="10" t="s">
        <v>46</v>
      </c>
      <c r="R62" s="10" t="s">
        <v>46</v>
      </c>
      <c r="S62" s="19"/>
    </row>
    <row r="63" spans="1:19" x14ac:dyDescent="0.25">
      <c r="A63" t="s">
        <v>2476</v>
      </c>
      <c r="B63" t="s">
        <v>2497</v>
      </c>
      <c r="C63" t="s">
        <v>800</v>
      </c>
      <c r="D63" s="19" t="s">
        <v>815</v>
      </c>
      <c r="I63" t="s">
        <v>2480</v>
      </c>
      <c r="J63" t="s">
        <v>6066</v>
      </c>
      <c r="K63" t="b">
        <v>1</v>
      </c>
      <c r="L63">
        <v>61</v>
      </c>
      <c r="M63">
        <v>0</v>
      </c>
      <c r="N63" s="10" t="s">
        <v>46</v>
      </c>
      <c r="O63">
        <v>0</v>
      </c>
      <c r="P63" t="s">
        <v>2475</v>
      </c>
      <c r="Q63" s="10" t="s">
        <v>46</v>
      </c>
      <c r="R63" s="10" t="s">
        <v>46</v>
      </c>
      <c r="S63" s="19"/>
    </row>
    <row r="64" spans="1:19" x14ac:dyDescent="0.25">
      <c r="A64" t="s">
        <v>2476</v>
      </c>
      <c r="B64" t="s">
        <v>2499</v>
      </c>
      <c r="C64" t="s">
        <v>1083</v>
      </c>
      <c r="D64" t="b">
        <v>1</v>
      </c>
      <c r="I64" t="s">
        <v>2480</v>
      </c>
      <c r="J64" t="s">
        <v>305</v>
      </c>
      <c r="K64" t="b">
        <v>0</v>
      </c>
      <c r="L64">
        <v>62</v>
      </c>
      <c r="M64">
        <v>0</v>
      </c>
      <c r="N64" s="10" t="s">
        <v>46</v>
      </c>
      <c r="O64">
        <v>0</v>
      </c>
      <c r="P64" t="s">
        <v>2475</v>
      </c>
      <c r="Q64" s="10" t="s">
        <v>46</v>
      </c>
      <c r="R64" s="10" t="s">
        <v>46</v>
      </c>
      <c r="S64" s="19"/>
    </row>
    <row r="65" spans="1:19" x14ac:dyDescent="0.25">
      <c r="A65" t="s">
        <v>2476</v>
      </c>
      <c r="B65" t="s">
        <v>2499</v>
      </c>
      <c r="C65" t="s">
        <v>36</v>
      </c>
      <c r="D65">
        <v>7</v>
      </c>
      <c r="I65" t="s">
        <v>2480</v>
      </c>
      <c r="J65" t="s">
        <v>306</v>
      </c>
      <c r="K65" t="b">
        <v>0</v>
      </c>
      <c r="L65">
        <v>63</v>
      </c>
      <c r="M65">
        <v>0</v>
      </c>
      <c r="N65" s="10" t="s">
        <v>46</v>
      </c>
      <c r="O65">
        <v>0</v>
      </c>
      <c r="P65" t="s">
        <v>2475</v>
      </c>
      <c r="Q65" s="10" t="s">
        <v>46</v>
      </c>
      <c r="R65" s="10" t="s">
        <v>46</v>
      </c>
      <c r="S65" s="19"/>
    </row>
    <row r="66" spans="1:19" x14ac:dyDescent="0.25">
      <c r="A66" t="s">
        <v>2476</v>
      </c>
      <c r="B66" t="s">
        <v>2499</v>
      </c>
      <c r="C66" t="s">
        <v>4751</v>
      </c>
      <c r="D66">
        <v>0</v>
      </c>
      <c r="I66" t="s">
        <v>2484</v>
      </c>
      <c r="J66" t="s">
        <v>2610</v>
      </c>
      <c r="K66" t="b">
        <v>0</v>
      </c>
      <c r="L66">
        <v>64</v>
      </c>
      <c r="M66">
        <v>0</v>
      </c>
      <c r="N66" s="10" t="s">
        <v>46</v>
      </c>
      <c r="O66">
        <v>0</v>
      </c>
      <c r="P66" t="s">
        <v>2475</v>
      </c>
      <c r="Q66" s="10" t="s">
        <v>46</v>
      </c>
      <c r="R66" s="10" t="s">
        <v>46</v>
      </c>
      <c r="S66" s="19"/>
    </row>
    <row r="67" spans="1:19" x14ac:dyDescent="0.25">
      <c r="A67" t="s">
        <v>2476</v>
      </c>
      <c r="B67" t="s">
        <v>2499</v>
      </c>
      <c r="C67" t="s">
        <v>2469</v>
      </c>
      <c r="D67">
        <v>50</v>
      </c>
      <c r="E67">
        <v>0</v>
      </c>
      <c r="I67" t="s">
        <v>2484</v>
      </c>
      <c r="J67" t="s">
        <v>2611</v>
      </c>
      <c r="K67" t="b">
        <v>0</v>
      </c>
      <c r="L67">
        <v>65</v>
      </c>
      <c r="M67">
        <v>0</v>
      </c>
      <c r="N67" s="10" t="s">
        <v>46</v>
      </c>
      <c r="O67">
        <v>0</v>
      </c>
      <c r="P67" t="s">
        <v>2475</v>
      </c>
      <c r="Q67" s="10" t="s">
        <v>46</v>
      </c>
      <c r="R67" s="10" t="s">
        <v>46</v>
      </c>
      <c r="S67" s="19"/>
    </row>
    <row r="68" spans="1:19" x14ac:dyDescent="0.25">
      <c r="A68" t="s">
        <v>2476</v>
      </c>
      <c r="B68" t="s">
        <v>2499</v>
      </c>
      <c r="C68" t="s">
        <v>2467</v>
      </c>
      <c r="D68">
        <v>0</v>
      </c>
      <c r="I68" t="s">
        <v>2484</v>
      </c>
      <c r="J68" t="s">
        <v>2612</v>
      </c>
      <c r="K68" t="b">
        <v>0</v>
      </c>
      <c r="L68">
        <v>66</v>
      </c>
      <c r="M68">
        <v>0</v>
      </c>
      <c r="N68" s="10" t="s">
        <v>46</v>
      </c>
      <c r="O68">
        <v>0</v>
      </c>
      <c r="P68" t="s">
        <v>2475</v>
      </c>
      <c r="Q68" s="10" t="s">
        <v>46</v>
      </c>
      <c r="R68" s="10" t="s">
        <v>46</v>
      </c>
      <c r="S68" s="19"/>
    </row>
    <row r="69" spans="1:19" x14ac:dyDescent="0.25">
      <c r="A69" t="s">
        <v>2476</v>
      </c>
      <c r="B69" t="s">
        <v>2499</v>
      </c>
      <c r="C69" t="s">
        <v>2468</v>
      </c>
      <c r="D69" t="s">
        <v>2475</v>
      </c>
      <c r="I69" t="s">
        <v>2484</v>
      </c>
      <c r="J69" t="s">
        <v>2613</v>
      </c>
      <c r="K69" t="b">
        <v>0</v>
      </c>
      <c r="L69">
        <v>67</v>
      </c>
      <c r="M69">
        <v>0</v>
      </c>
      <c r="N69" s="10" t="s">
        <v>46</v>
      </c>
      <c r="O69">
        <v>0</v>
      </c>
      <c r="P69" t="s">
        <v>2475</v>
      </c>
      <c r="Q69" s="10" t="s">
        <v>46</v>
      </c>
      <c r="R69" s="10" t="s">
        <v>46</v>
      </c>
      <c r="S69" s="19"/>
    </row>
    <row r="70" spans="1:19" x14ac:dyDescent="0.25">
      <c r="A70" t="s">
        <v>2476</v>
      </c>
      <c r="B70" t="s">
        <v>2499</v>
      </c>
      <c r="C70" t="s">
        <v>4752</v>
      </c>
      <c r="D70">
        <v>0</v>
      </c>
      <c r="E70">
        <v>0</v>
      </c>
      <c r="I70" t="s">
        <v>2484</v>
      </c>
      <c r="J70" t="s">
        <v>2614</v>
      </c>
      <c r="K70" t="b">
        <v>0</v>
      </c>
      <c r="L70">
        <v>68</v>
      </c>
      <c r="M70">
        <v>0</v>
      </c>
      <c r="N70" s="10" t="s">
        <v>46</v>
      </c>
      <c r="O70">
        <v>0</v>
      </c>
      <c r="P70" t="s">
        <v>2475</v>
      </c>
      <c r="Q70" s="10" t="s">
        <v>46</v>
      </c>
      <c r="R70" s="10" t="s">
        <v>46</v>
      </c>
      <c r="S70" s="19"/>
    </row>
    <row r="71" spans="1:19" x14ac:dyDescent="0.25">
      <c r="A71" t="s">
        <v>2476</v>
      </c>
      <c r="B71" t="s">
        <v>2499</v>
      </c>
      <c r="C71" t="s">
        <v>4753</v>
      </c>
      <c r="D71">
        <v>0</v>
      </c>
      <c r="E71">
        <v>0</v>
      </c>
      <c r="I71" t="s">
        <v>2484</v>
      </c>
      <c r="J71" t="s">
        <v>2615</v>
      </c>
      <c r="K71" t="b">
        <v>1</v>
      </c>
      <c r="L71">
        <v>69</v>
      </c>
      <c r="M71">
        <v>0</v>
      </c>
      <c r="N71" s="10" t="s">
        <v>45</v>
      </c>
      <c r="O71">
        <v>0</v>
      </c>
      <c r="P71" t="s">
        <v>2475</v>
      </c>
      <c r="Q71" s="10" t="s">
        <v>46</v>
      </c>
      <c r="R71" s="10" t="s">
        <v>46</v>
      </c>
      <c r="S71" s="19" t="s">
        <v>815</v>
      </c>
    </row>
    <row r="72" spans="1:19" x14ac:dyDescent="0.25">
      <c r="A72" t="s">
        <v>2476</v>
      </c>
      <c r="B72" t="s">
        <v>2499</v>
      </c>
      <c r="C72" t="s">
        <v>800</v>
      </c>
      <c r="D72" s="19" t="s">
        <v>866</v>
      </c>
      <c r="I72" t="s">
        <v>2484</v>
      </c>
      <c r="J72" t="s">
        <v>2616</v>
      </c>
      <c r="K72" t="b">
        <v>1</v>
      </c>
      <c r="L72">
        <v>70</v>
      </c>
      <c r="M72">
        <v>0</v>
      </c>
      <c r="N72" s="10" t="s">
        <v>45</v>
      </c>
      <c r="O72">
        <v>0</v>
      </c>
      <c r="P72" t="s">
        <v>2475</v>
      </c>
      <c r="Q72" s="10" t="s">
        <v>46</v>
      </c>
      <c r="R72" s="10" t="s">
        <v>46</v>
      </c>
      <c r="S72" s="19" t="s">
        <v>815</v>
      </c>
    </row>
    <row r="73" spans="1:19" x14ac:dyDescent="0.25">
      <c r="A73" t="s">
        <v>2476</v>
      </c>
      <c r="B73" t="s">
        <v>2503</v>
      </c>
      <c r="C73" t="s">
        <v>1083</v>
      </c>
      <c r="D73" t="b">
        <v>1</v>
      </c>
      <c r="I73" t="s">
        <v>2484</v>
      </c>
      <c r="J73" t="s">
        <v>2617</v>
      </c>
      <c r="K73" t="b">
        <v>1</v>
      </c>
      <c r="L73">
        <v>71</v>
      </c>
      <c r="M73">
        <v>0</v>
      </c>
      <c r="N73" s="10" t="s">
        <v>45</v>
      </c>
      <c r="O73">
        <v>0</v>
      </c>
      <c r="P73" t="s">
        <v>2475</v>
      </c>
      <c r="Q73" s="10" t="s">
        <v>46</v>
      </c>
      <c r="R73" s="10" t="s">
        <v>46</v>
      </c>
      <c r="S73" s="19" t="s">
        <v>815</v>
      </c>
    </row>
    <row r="74" spans="1:19" x14ac:dyDescent="0.25">
      <c r="A74" t="s">
        <v>2476</v>
      </c>
      <c r="B74" t="s">
        <v>2503</v>
      </c>
      <c r="C74" t="s">
        <v>36</v>
      </c>
      <c r="D74">
        <v>8</v>
      </c>
      <c r="I74" t="s">
        <v>2484</v>
      </c>
      <c r="J74" t="s">
        <v>2618</v>
      </c>
      <c r="K74" t="b">
        <v>1</v>
      </c>
      <c r="L74">
        <v>72</v>
      </c>
      <c r="M74">
        <v>0</v>
      </c>
      <c r="N74" s="10" t="s">
        <v>45</v>
      </c>
      <c r="O74">
        <v>0</v>
      </c>
      <c r="P74" t="s">
        <v>2475</v>
      </c>
      <c r="Q74" s="10" t="s">
        <v>46</v>
      </c>
      <c r="R74" s="10" t="s">
        <v>46</v>
      </c>
      <c r="S74" s="19" t="s">
        <v>815</v>
      </c>
    </row>
    <row r="75" spans="1:19" x14ac:dyDescent="0.25">
      <c r="A75" t="s">
        <v>2476</v>
      </c>
      <c r="B75" t="s">
        <v>2503</v>
      </c>
      <c r="C75" t="s">
        <v>4751</v>
      </c>
      <c r="D75">
        <v>0</v>
      </c>
      <c r="I75" t="s">
        <v>2484</v>
      </c>
      <c r="J75" t="s">
        <v>2619</v>
      </c>
      <c r="K75" t="b">
        <v>1</v>
      </c>
      <c r="L75">
        <v>73</v>
      </c>
      <c r="M75">
        <v>0</v>
      </c>
      <c r="N75" s="10" t="s">
        <v>45</v>
      </c>
      <c r="O75">
        <v>0</v>
      </c>
      <c r="P75" t="s">
        <v>2475</v>
      </c>
      <c r="Q75" s="10" t="s">
        <v>46</v>
      </c>
      <c r="R75" s="10" t="s">
        <v>46</v>
      </c>
      <c r="S75" s="19" t="s">
        <v>815</v>
      </c>
    </row>
    <row r="76" spans="1:19" x14ac:dyDescent="0.25">
      <c r="A76" t="s">
        <v>2476</v>
      </c>
      <c r="B76" t="s">
        <v>2503</v>
      </c>
      <c r="C76" t="s">
        <v>2469</v>
      </c>
      <c r="D76">
        <v>12</v>
      </c>
      <c r="E76">
        <v>0</v>
      </c>
      <c r="I76" t="s">
        <v>2484</v>
      </c>
      <c r="J76" t="s">
        <v>2620</v>
      </c>
      <c r="K76" t="b">
        <v>1</v>
      </c>
      <c r="L76">
        <v>74</v>
      </c>
      <c r="M76">
        <v>0</v>
      </c>
      <c r="N76" s="10" t="s">
        <v>2549</v>
      </c>
      <c r="O76">
        <v>0</v>
      </c>
      <c r="P76" t="s">
        <v>2475</v>
      </c>
      <c r="Q76" s="10" t="s">
        <v>46</v>
      </c>
      <c r="R76" s="10" t="s">
        <v>46</v>
      </c>
      <c r="S76" s="19" t="s">
        <v>815</v>
      </c>
    </row>
    <row r="77" spans="1:19" x14ac:dyDescent="0.25">
      <c r="A77" t="s">
        <v>2476</v>
      </c>
      <c r="B77" t="s">
        <v>2503</v>
      </c>
      <c r="C77" t="s">
        <v>2467</v>
      </c>
      <c r="D77">
        <v>0</v>
      </c>
      <c r="I77" t="s">
        <v>2484</v>
      </c>
      <c r="J77" t="s">
        <v>2621</v>
      </c>
      <c r="K77" t="b">
        <v>0</v>
      </c>
      <c r="L77">
        <v>75</v>
      </c>
      <c r="M77">
        <v>0</v>
      </c>
      <c r="N77" s="10" t="s">
        <v>45</v>
      </c>
      <c r="O77">
        <v>0</v>
      </c>
      <c r="P77" t="s">
        <v>2475</v>
      </c>
      <c r="Q77" s="10" t="s">
        <v>46</v>
      </c>
      <c r="R77" s="10" t="s">
        <v>46</v>
      </c>
      <c r="S77" s="19" t="s">
        <v>815</v>
      </c>
    </row>
    <row r="78" spans="1:19" x14ac:dyDescent="0.25">
      <c r="A78" t="s">
        <v>2476</v>
      </c>
      <c r="B78" t="s">
        <v>2503</v>
      </c>
      <c r="C78" t="s">
        <v>2468</v>
      </c>
      <c r="D78" t="s">
        <v>2475</v>
      </c>
      <c r="I78" t="s">
        <v>2484</v>
      </c>
      <c r="J78" t="s">
        <v>2622</v>
      </c>
      <c r="K78" t="b">
        <v>0</v>
      </c>
      <c r="L78">
        <v>76</v>
      </c>
      <c r="M78">
        <v>0</v>
      </c>
      <c r="N78" s="10" t="s">
        <v>45</v>
      </c>
      <c r="O78">
        <v>0</v>
      </c>
      <c r="P78" t="s">
        <v>2475</v>
      </c>
      <c r="Q78" s="10" t="s">
        <v>46</v>
      </c>
      <c r="R78" s="10" t="s">
        <v>46</v>
      </c>
      <c r="S78" s="19" t="s">
        <v>815</v>
      </c>
    </row>
    <row r="79" spans="1:19" x14ac:dyDescent="0.25">
      <c r="A79" t="s">
        <v>2476</v>
      </c>
      <c r="B79" t="s">
        <v>2503</v>
      </c>
      <c r="C79" t="s">
        <v>4752</v>
      </c>
      <c r="D79">
        <v>0</v>
      </c>
      <c r="E79">
        <v>0</v>
      </c>
      <c r="I79" t="s">
        <v>2484</v>
      </c>
      <c r="J79" t="s">
        <v>2623</v>
      </c>
      <c r="K79" t="b">
        <v>0</v>
      </c>
      <c r="L79">
        <v>77</v>
      </c>
      <c r="M79">
        <v>0</v>
      </c>
      <c r="N79" s="10" t="s">
        <v>45</v>
      </c>
      <c r="O79">
        <v>0</v>
      </c>
      <c r="P79" t="s">
        <v>2475</v>
      </c>
      <c r="Q79" s="10" t="s">
        <v>46</v>
      </c>
      <c r="R79" s="10" t="s">
        <v>46</v>
      </c>
      <c r="S79" s="19" t="s">
        <v>815</v>
      </c>
    </row>
    <row r="80" spans="1:19" x14ac:dyDescent="0.25">
      <c r="A80" t="s">
        <v>2476</v>
      </c>
      <c r="B80" t="s">
        <v>2503</v>
      </c>
      <c r="C80" t="s">
        <v>4753</v>
      </c>
      <c r="D80">
        <v>0</v>
      </c>
      <c r="E80">
        <v>0</v>
      </c>
      <c r="I80" t="s">
        <v>2484</v>
      </c>
      <c r="J80" t="s">
        <v>2624</v>
      </c>
      <c r="K80" t="b">
        <v>0</v>
      </c>
      <c r="L80">
        <v>78</v>
      </c>
      <c r="M80">
        <v>0</v>
      </c>
      <c r="N80" s="10" t="s">
        <v>45</v>
      </c>
      <c r="O80">
        <v>0</v>
      </c>
      <c r="P80" t="s">
        <v>2475</v>
      </c>
      <c r="Q80" s="10" t="s">
        <v>46</v>
      </c>
      <c r="R80" s="10" t="s">
        <v>46</v>
      </c>
      <c r="S80" s="19" t="s">
        <v>815</v>
      </c>
    </row>
    <row r="81" spans="1:19" x14ac:dyDescent="0.25">
      <c r="A81" t="s">
        <v>2476</v>
      </c>
      <c r="B81" t="s">
        <v>2503</v>
      </c>
      <c r="C81" t="s">
        <v>800</v>
      </c>
      <c r="D81" s="19" t="s">
        <v>842</v>
      </c>
      <c r="I81" t="s">
        <v>2484</v>
      </c>
      <c r="J81" t="s">
        <v>2625</v>
      </c>
      <c r="K81" t="b">
        <v>0</v>
      </c>
      <c r="L81">
        <v>79</v>
      </c>
      <c r="M81">
        <v>0</v>
      </c>
      <c r="N81" s="10" t="s">
        <v>45</v>
      </c>
      <c r="O81">
        <v>0</v>
      </c>
      <c r="P81" t="s">
        <v>2475</v>
      </c>
      <c r="Q81" s="10" t="s">
        <v>46</v>
      </c>
      <c r="R81" s="10" t="s">
        <v>46</v>
      </c>
      <c r="S81" s="19" t="s">
        <v>815</v>
      </c>
    </row>
    <row r="82" spans="1:19" x14ac:dyDescent="0.25">
      <c r="A82" t="s">
        <v>2476</v>
      </c>
      <c r="B82" t="s">
        <v>2506</v>
      </c>
      <c r="C82" t="s">
        <v>1083</v>
      </c>
      <c r="D82" t="b">
        <v>1</v>
      </c>
      <c r="I82" t="s">
        <v>2484</v>
      </c>
      <c r="J82" t="s">
        <v>2626</v>
      </c>
      <c r="K82" t="b">
        <v>0</v>
      </c>
      <c r="L82">
        <v>80</v>
      </c>
      <c r="M82">
        <v>0</v>
      </c>
      <c r="N82" s="10" t="s">
        <v>45</v>
      </c>
      <c r="O82">
        <v>0</v>
      </c>
      <c r="P82" t="s">
        <v>2475</v>
      </c>
      <c r="Q82" s="10" t="s">
        <v>46</v>
      </c>
      <c r="R82" s="10" t="s">
        <v>46</v>
      </c>
      <c r="S82" s="19" t="s">
        <v>815</v>
      </c>
    </row>
    <row r="83" spans="1:19" x14ac:dyDescent="0.25">
      <c r="A83" t="s">
        <v>2476</v>
      </c>
      <c r="B83" t="s">
        <v>2506</v>
      </c>
      <c r="C83" t="s">
        <v>36</v>
      </c>
      <c r="D83">
        <v>9</v>
      </c>
      <c r="I83" t="s">
        <v>2484</v>
      </c>
      <c r="J83" t="s">
        <v>2627</v>
      </c>
      <c r="K83" t="b">
        <v>0</v>
      </c>
      <c r="L83">
        <v>81</v>
      </c>
      <c r="M83">
        <v>0</v>
      </c>
      <c r="N83" s="10" t="s">
        <v>45</v>
      </c>
      <c r="O83">
        <v>0</v>
      </c>
      <c r="P83" t="s">
        <v>2475</v>
      </c>
      <c r="Q83" s="10" t="s">
        <v>46</v>
      </c>
      <c r="R83" s="10" t="s">
        <v>46</v>
      </c>
      <c r="S83" s="19" t="s">
        <v>815</v>
      </c>
    </row>
    <row r="84" spans="1:19" x14ac:dyDescent="0.25">
      <c r="A84" t="s">
        <v>2476</v>
      </c>
      <c r="B84" t="s">
        <v>2506</v>
      </c>
      <c r="C84" t="s">
        <v>4751</v>
      </c>
      <c r="D84">
        <v>0</v>
      </c>
      <c r="I84" t="s">
        <v>2484</v>
      </c>
      <c r="J84" t="s">
        <v>2628</v>
      </c>
      <c r="K84" t="b">
        <v>0</v>
      </c>
      <c r="L84">
        <v>82</v>
      </c>
      <c r="M84">
        <v>0</v>
      </c>
      <c r="N84" s="10" t="s">
        <v>45</v>
      </c>
      <c r="O84">
        <v>0</v>
      </c>
      <c r="P84" t="s">
        <v>2475</v>
      </c>
      <c r="Q84" s="10" t="s">
        <v>46</v>
      </c>
      <c r="R84" s="10" t="s">
        <v>46</v>
      </c>
      <c r="S84" s="19" t="s">
        <v>815</v>
      </c>
    </row>
    <row r="85" spans="1:19" x14ac:dyDescent="0.25">
      <c r="A85" t="s">
        <v>2476</v>
      </c>
      <c r="B85" t="s">
        <v>2506</v>
      </c>
      <c r="C85" t="s">
        <v>2469</v>
      </c>
      <c r="D85">
        <v>1859</v>
      </c>
      <c r="E85">
        <v>0</v>
      </c>
      <c r="I85" t="s">
        <v>2484</v>
      </c>
      <c r="J85" t="s">
        <v>2629</v>
      </c>
      <c r="K85" t="b">
        <v>0</v>
      </c>
      <c r="L85">
        <v>83</v>
      </c>
      <c r="M85">
        <v>0</v>
      </c>
      <c r="N85" s="10" t="s">
        <v>45</v>
      </c>
      <c r="O85">
        <v>0</v>
      </c>
      <c r="P85" t="s">
        <v>2475</v>
      </c>
      <c r="Q85" s="10" t="s">
        <v>46</v>
      </c>
      <c r="R85" s="10" t="s">
        <v>46</v>
      </c>
      <c r="S85" s="19" t="s">
        <v>815</v>
      </c>
    </row>
    <row r="86" spans="1:19" x14ac:dyDescent="0.25">
      <c r="A86" t="s">
        <v>2476</v>
      </c>
      <c r="B86" t="s">
        <v>2506</v>
      </c>
      <c r="C86" t="s">
        <v>2467</v>
      </c>
      <c r="D86">
        <v>0</v>
      </c>
      <c r="I86" t="s">
        <v>2484</v>
      </c>
      <c r="J86" t="s">
        <v>2630</v>
      </c>
      <c r="K86" t="b">
        <v>0</v>
      </c>
      <c r="L86">
        <v>84</v>
      </c>
      <c r="M86">
        <v>0</v>
      </c>
      <c r="N86" s="10" t="s">
        <v>45</v>
      </c>
      <c r="O86">
        <v>0</v>
      </c>
      <c r="P86" t="s">
        <v>2475</v>
      </c>
      <c r="Q86" s="10" t="s">
        <v>46</v>
      </c>
      <c r="R86" s="10" t="s">
        <v>46</v>
      </c>
      <c r="S86" s="19" t="s">
        <v>815</v>
      </c>
    </row>
    <row r="87" spans="1:19" x14ac:dyDescent="0.25">
      <c r="A87" t="s">
        <v>2476</v>
      </c>
      <c r="B87" t="s">
        <v>2506</v>
      </c>
      <c r="C87" t="s">
        <v>2468</v>
      </c>
      <c r="D87" t="s">
        <v>2475</v>
      </c>
      <c r="I87" t="s">
        <v>2484</v>
      </c>
      <c r="J87" t="s">
        <v>2631</v>
      </c>
      <c r="K87" t="b">
        <v>1</v>
      </c>
      <c r="L87">
        <v>85</v>
      </c>
      <c r="M87">
        <v>0</v>
      </c>
      <c r="N87" s="10" t="s">
        <v>45</v>
      </c>
      <c r="O87">
        <v>0</v>
      </c>
      <c r="P87" t="s">
        <v>2475</v>
      </c>
      <c r="Q87" s="10" t="s">
        <v>46</v>
      </c>
      <c r="R87" s="10" t="s">
        <v>46</v>
      </c>
      <c r="S87" s="19" t="s">
        <v>815</v>
      </c>
    </row>
    <row r="88" spans="1:19" x14ac:dyDescent="0.25">
      <c r="A88" t="s">
        <v>2476</v>
      </c>
      <c r="B88" t="s">
        <v>2506</v>
      </c>
      <c r="C88" t="s">
        <v>4752</v>
      </c>
      <c r="D88">
        <v>0</v>
      </c>
      <c r="E88">
        <v>0</v>
      </c>
      <c r="I88" t="s">
        <v>2484</v>
      </c>
      <c r="J88" t="s">
        <v>2632</v>
      </c>
      <c r="K88" t="b">
        <v>0</v>
      </c>
      <c r="L88">
        <v>86</v>
      </c>
      <c r="M88">
        <v>0</v>
      </c>
      <c r="N88" s="10" t="s">
        <v>46</v>
      </c>
      <c r="O88">
        <v>0</v>
      </c>
      <c r="P88" t="s">
        <v>2475</v>
      </c>
      <c r="Q88" s="10" t="s">
        <v>46</v>
      </c>
      <c r="R88" s="10" t="s">
        <v>46</v>
      </c>
      <c r="S88" s="19"/>
    </row>
    <row r="89" spans="1:19" x14ac:dyDescent="0.25">
      <c r="A89" t="s">
        <v>2476</v>
      </c>
      <c r="B89" t="s">
        <v>2506</v>
      </c>
      <c r="C89" t="s">
        <v>4753</v>
      </c>
      <c r="D89">
        <v>0</v>
      </c>
      <c r="E89">
        <v>0</v>
      </c>
      <c r="I89" t="s">
        <v>2484</v>
      </c>
      <c r="J89" t="s">
        <v>2633</v>
      </c>
      <c r="K89" t="b">
        <v>0</v>
      </c>
      <c r="L89">
        <v>87</v>
      </c>
      <c r="M89">
        <v>0</v>
      </c>
      <c r="N89" s="10" t="s">
        <v>46</v>
      </c>
      <c r="O89">
        <v>0</v>
      </c>
      <c r="P89" t="s">
        <v>2475</v>
      </c>
      <c r="Q89" s="10" t="s">
        <v>46</v>
      </c>
      <c r="R89" s="10" t="s">
        <v>46</v>
      </c>
      <c r="S89" s="19"/>
    </row>
    <row r="90" spans="1:19" x14ac:dyDescent="0.25">
      <c r="A90" t="s">
        <v>2476</v>
      </c>
      <c r="B90" t="s">
        <v>2506</v>
      </c>
      <c r="C90" t="s">
        <v>800</v>
      </c>
      <c r="D90" s="19" t="s">
        <v>824</v>
      </c>
      <c r="I90" t="s">
        <v>2484</v>
      </c>
      <c r="J90" t="s">
        <v>2634</v>
      </c>
      <c r="K90" t="b">
        <v>0</v>
      </c>
      <c r="L90">
        <v>88</v>
      </c>
      <c r="M90">
        <v>0</v>
      </c>
      <c r="N90" s="10" t="s">
        <v>46</v>
      </c>
      <c r="O90">
        <v>0</v>
      </c>
      <c r="P90" t="s">
        <v>2475</v>
      </c>
      <c r="Q90" s="10" t="s">
        <v>46</v>
      </c>
      <c r="R90" s="10" t="s">
        <v>46</v>
      </c>
      <c r="S90" s="19"/>
    </row>
    <row r="91" spans="1:19" x14ac:dyDescent="0.25">
      <c r="A91" t="s">
        <v>2476</v>
      </c>
      <c r="B91" t="s">
        <v>2509</v>
      </c>
      <c r="C91" t="s">
        <v>1083</v>
      </c>
      <c r="D91" t="b">
        <v>1</v>
      </c>
      <c r="I91" t="s">
        <v>2484</v>
      </c>
      <c r="J91" t="s">
        <v>2635</v>
      </c>
      <c r="K91" t="b">
        <v>0</v>
      </c>
      <c r="L91">
        <v>89</v>
      </c>
      <c r="M91">
        <v>0</v>
      </c>
      <c r="N91" s="10" t="s">
        <v>46</v>
      </c>
      <c r="O91">
        <v>0</v>
      </c>
      <c r="P91" t="s">
        <v>2475</v>
      </c>
      <c r="Q91" s="10" t="s">
        <v>46</v>
      </c>
      <c r="R91" s="10" t="s">
        <v>46</v>
      </c>
      <c r="S91" s="19"/>
    </row>
    <row r="92" spans="1:19" x14ac:dyDescent="0.25">
      <c r="A92" t="s">
        <v>2476</v>
      </c>
      <c r="B92" t="s">
        <v>2509</v>
      </c>
      <c r="C92" t="s">
        <v>36</v>
      </c>
      <c r="D92">
        <v>10</v>
      </c>
      <c r="I92" t="s">
        <v>2484</v>
      </c>
      <c r="J92" t="s">
        <v>2636</v>
      </c>
      <c r="K92" t="b">
        <v>0</v>
      </c>
      <c r="L92">
        <v>90</v>
      </c>
      <c r="M92">
        <v>0</v>
      </c>
      <c r="N92" s="10" t="s">
        <v>46</v>
      </c>
      <c r="O92">
        <v>0</v>
      </c>
      <c r="P92" t="s">
        <v>2475</v>
      </c>
      <c r="Q92" s="10" t="s">
        <v>46</v>
      </c>
      <c r="R92" s="10" t="s">
        <v>46</v>
      </c>
      <c r="S92" s="19"/>
    </row>
    <row r="93" spans="1:19" x14ac:dyDescent="0.25">
      <c r="A93" t="s">
        <v>2476</v>
      </c>
      <c r="B93" t="s">
        <v>2509</v>
      </c>
      <c r="C93" t="s">
        <v>4751</v>
      </c>
      <c r="D93">
        <v>0</v>
      </c>
      <c r="I93" t="s">
        <v>2484</v>
      </c>
      <c r="J93" t="s">
        <v>2637</v>
      </c>
      <c r="K93" t="b">
        <v>0</v>
      </c>
      <c r="L93">
        <v>91</v>
      </c>
      <c r="M93">
        <v>0</v>
      </c>
      <c r="N93" s="10" t="s">
        <v>46</v>
      </c>
      <c r="O93">
        <v>0</v>
      </c>
      <c r="P93" t="s">
        <v>2475</v>
      </c>
      <c r="Q93" s="10" t="s">
        <v>46</v>
      </c>
      <c r="R93" s="10" t="s">
        <v>46</v>
      </c>
      <c r="S93" s="19"/>
    </row>
    <row r="94" spans="1:19" x14ac:dyDescent="0.25">
      <c r="A94" t="s">
        <v>2476</v>
      </c>
      <c r="B94" t="s">
        <v>2509</v>
      </c>
      <c r="C94" t="s">
        <v>2469</v>
      </c>
      <c r="D94">
        <v>12</v>
      </c>
      <c r="E94">
        <v>0</v>
      </c>
      <c r="I94" t="s">
        <v>2484</v>
      </c>
      <c r="J94" t="s">
        <v>2638</v>
      </c>
      <c r="K94" t="b">
        <v>0</v>
      </c>
      <c r="L94">
        <v>92</v>
      </c>
      <c r="M94">
        <v>0</v>
      </c>
      <c r="N94" s="10" t="s">
        <v>46</v>
      </c>
      <c r="O94">
        <v>0</v>
      </c>
      <c r="P94" t="s">
        <v>2475</v>
      </c>
      <c r="Q94" s="10" t="s">
        <v>46</v>
      </c>
      <c r="R94" s="10" t="s">
        <v>46</v>
      </c>
      <c r="S94" s="19"/>
    </row>
    <row r="95" spans="1:19" x14ac:dyDescent="0.25">
      <c r="A95" t="s">
        <v>2476</v>
      </c>
      <c r="B95" t="s">
        <v>2509</v>
      </c>
      <c r="C95" t="s">
        <v>2467</v>
      </c>
      <c r="D95">
        <v>0</v>
      </c>
      <c r="I95" t="s">
        <v>2484</v>
      </c>
      <c r="J95" t="s">
        <v>2639</v>
      </c>
      <c r="K95" t="b">
        <v>0</v>
      </c>
      <c r="L95">
        <v>93</v>
      </c>
      <c r="M95">
        <v>0</v>
      </c>
      <c r="N95" s="10" t="s">
        <v>46</v>
      </c>
      <c r="O95">
        <v>0</v>
      </c>
      <c r="P95" t="s">
        <v>2475</v>
      </c>
      <c r="Q95" s="10" t="s">
        <v>46</v>
      </c>
      <c r="R95" s="10" t="s">
        <v>46</v>
      </c>
      <c r="S95" s="19"/>
    </row>
    <row r="96" spans="1:19" x14ac:dyDescent="0.25">
      <c r="A96" t="s">
        <v>2476</v>
      </c>
      <c r="B96" t="s">
        <v>2509</v>
      </c>
      <c r="C96" t="s">
        <v>2468</v>
      </c>
      <c r="D96" t="s">
        <v>2475</v>
      </c>
      <c r="I96" t="s">
        <v>2484</v>
      </c>
      <c r="J96" t="s">
        <v>2640</v>
      </c>
      <c r="K96" t="b">
        <v>0</v>
      </c>
      <c r="L96">
        <v>94</v>
      </c>
      <c r="M96">
        <v>0</v>
      </c>
      <c r="N96" s="10" t="s">
        <v>46</v>
      </c>
      <c r="O96">
        <v>0</v>
      </c>
      <c r="P96" t="s">
        <v>2475</v>
      </c>
      <c r="Q96" s="10" t="s">
        <v>46</v>
      </c>
      <c r="R96" s="10" t="s">
        <v>46</v>
      </c>
      <c r="S96" s="19"/>
    </row>
    <row r="97" spans="1:19" x14ac:dyDescent="0.25">
      <c r="A97" t="s">
        <v>2476</v>
      </c>
      <c r="B97" t="s">
        <v>2509</v>
      </c>
      <c r="C97" t="s">
        <v>4752</v>
      </c>
      <c r="D97">
        <v>0</v>
      </c>
      <c r="E97">
        <v>0</v>
      </c>
      <c r="I97" t="s">
        <v>2484</v>
      </c>
      <c r="J97" t="s">
        <v>2641</v>
      </c>
      <c r="K97" t="b">
        <v>0</v>
      </c>
      <c r="L97">
        <v>95</v>
      </c>
      <c r="M97">
        <v>0</v>
      </c>
      <c r="N97" s="10" t="s">
        <v>46</v>
      </c>
      <c r="O97">
        <v>0</v>
      </c>
      <c r="P97" t="s">
        <v>2475</v>
      </c>
      <c r="Q97" s="10" t="s">
        <v>46</v>
      </c>
      <c r="R97" s="10" t="s">
        <v>46</v>
      </c>
      <c r="S97" s="19"/>
    </row>
    <row r="98" spans="1:19" x14ac:dyDescent="0.25">
      <c r="A98" t="s">
        <v>2476</v>
      </c>
      <c r="B98" t="s">
        <v>2509</v>
      </c>
      <c r="C98" t="s">
        <v>4753</v>
      </c>
      <c r="D98">
        <v>0</v>
      </c>
      <c r="E98">
        <v>0</v>
      </c>
      <c r="I98" t="s">
        <v>2487</v>
      </c>
      <c r="J98" t="s">
        <v>2642</v>
      </c>
      <c r="K98" t="b">
        <v>0</v>
      </c>
      <c r="L98">
        <v>96</v>
      </c>
      <c r="M98">
        <v>0</v>
      </c>
      <c r="N98" s="10" t="s">
        <v>46</v>
      </c>
      <c r="O98">
        <v>0</v>
      </c>
      <c r="P98" t="s">
        <v>2475</v>
      </c>
      <c r="Q98" s="10" t="s">
        <v>46</v>
      </c>
      <c r="R98" s="10" t="s">
        <v>46</v>
      </c>
      <c r="S98" s="19" t="s">
        <v>861</v>
      </c>
    </row>
    <row r="99" spans="1:19" x14ac:dyDescent="0.25">
      <c r="A99" t="s">
        <v>2476</v>
      </c>
      <c r="B99" t="s">
        <v>2509</v>
      </c>
      <c r="C99" t="s">
        <v>800</v>
      </c>
      <c r="D99" s="19" t="s">
        <v>842</v>
      </c>
      <c r="I99" t="s">
        <v>2487</v>
      </c>
      <c r="J99" t="s">
        <v>2643</v>
      </c>
      <c r="K99" t="b">
        <v>0</v>
      </c>
      <c r="L99">
        <v>97</v>
      </c>
      <c r="M99">
        <v>0</v>
      </c>
      <c r="N99" s="10" t="s">
        <v>2713</v>
      </c>
      <c r="O99">
        <v>0</v>
      </c>
      <c r="P99" t="s">
        <v>2475</v>
      </c>
      <c r="Q99" s="10" t="s">
        <v>46</v>
      </c>
      <c r="R99" s="10" t="s">
        <v>46</v>
      </c>
      <c r="S99" s="19" t="s">
        <v>861</v>
      </c>
    </row>
    <row r="100" spans="1:19" x14ac:dyDescent="0.25">
      <c r="A100" t="s">
        <v>2476</v>
      </c>
      <c r="B100" t="s">
        <v>2512</v>
      </c>
      <c r="C100" t="s">
        <v>1083</v>
      </c>
      <c r="D100" t="b">
        <v>1</v>
      </c>
      <c r="I100" t="s">
        <v>2487</v>
      </c>
      <c r="J100" t="s">
        <v>2645</v>
      </c>
      <c r="K100" t="b">
        <v>0</v>
      </c>
      <c r="L100">
        <v>98</v>
      </c>
      <c r="M100">
        <v>0</v>
      </c>
      <c r="N100" s="10" t="s">
        <v>45</v>
      </c>
      <c r="O100">
        <v>0</v>
      </c>
      <c r="P100" t="s">
        <v>2475</v>
      </c>
      <c r="Q100" s="10" t="s">
        <v>46</v>
      </c>
      <c r="R100" s="10" t="s">
        <v>46</v>
      </c>
      <c r="S100" s="19" t="s">
        <v>815</v>
      </c>
    </row>
    <row r="101" spans="1:19" x14ac:dyDescent="0.25">
      <c r="A101" t="s">
        <v>2476</v>
      </c>
      <c r="B101" t="s">
        <v>2512</v>
      </c>
      <c r="C101" t="s">
        <v>36</v>
      </c>
      <c r="D101">
        <v>11</v>
      </c>
      <c r="I101" t="s">
        <v>2487</v>
      </c>
      <c r="J101" t="s">
        <v>2646</v>
      </c>
      <c r="K101" t="b">
        <v>0</v>
      </c>
      <c r="L101">
        <v>99</v>
      </c>
      <c r="M101">
        <v>0</v>
      </c>
      <c r="N101" s="10" t="s">
        <v>46</v>
      </c>
      <c r="O101">
        <v>0</v>
      </c>
      <c r="P101" t="s">
        <v>2475</v>
      </c>
      <c r="Q101" s="10" t="s">
        <v>46</v>
      </c>
      <c r="R101" s="10" t="s">
        <v>46</v>
      </c>
      <c r="S101" s="19" t="s">
        <v>861</v>
      </c>
    </row>
    <row r="102" spans="1:19" x14ac:dyDescent="0.25">
      <c r="A102" t="s">
        <v>2476</v>
      </c>
      <c r="B102" t="s">
        <v>2512</v>
      </c>
      <c r="C102" t="s">
        <v>4751</v>
      </c>
      <c r="D102">
        <v>0</v>
      </c>
      <c r="I102" t="s">
        <v>2487</v>
      </c>
      <c r="J102" t="s">
        <v>2647</v>
      </c>
      <c r="K102" t="b">
        <v>0</v>
      </c>
      <c r="L102">
        <v>100</v>
      </c>
      <c r="M102">
        <v>0</v>
      </c>
      <c r="N102" s="10" t="s">
        <v>6088</v>
      </c>
      <c r="O102">
        <v>0</v>
      </c>
      <c r="P102" t="s">
        <v>2475</v>
      </c>
      <c r="Q102" s="10" t="s">
        <v>46</v>
      </c>
      <c r="R102" s="10" t="s">
        <v>46</v>
      </c>
      <c r="S102" s="19" t="s">
        <v>861</v>
      </c>
    </row>
    <row r="103" spans="1:19" x14ac:dyDescent="0.25">
      <c r="A103" t="s">
        <v>2476</v>
      </c>
      <c r="B103" t="s">
        <v>2512</v>
      </c>
      <c r="C103" t="s">
        <v>2469</v>
      </c>
      <c r="D103">
        <v>1859</v>
      </c>
      <c r="E103">
        <v>0</v>
      </c>
      <c r="I103" t="s">
        <v>2487</v>
      </c>
      <c r="J103" t="s">
        <v>2648</v>
      </c>
      <c r="K103" t="b">
        <v>0</v>
      </c>
      <c r="L103">
        <v>101</v>
      </c>
      <c r="M103">
        <v>0</v>
      </c>
      <c r="N103" s="10" t="s">
        <v>6089</v>
      </c>
      <c r="O103">
        <v>0</v>
      </c>
      <c r="P103" t="s">
        <v>2475</v>
      </c>
      <c r="Q103" s="10" t="s">
        <v>46</v>
      </c>
      <c r="R103" s="10" t="s">
        <v>46</v>
      </c>
      <c r="S103" s="19" t="s">
        <v>861</v>
      </c>
    </row>
    <row r="104" spans="1:19" x14ac:dyDescent="0.25">
      <c r="A104" t="s">
        <v>2476</v>
      </c>
      <c r="B104" t="s">
        <v>2512</v>
      </c>
      <c r="C104" t="s">
        <v>2467</v>
      </c>
      <c r="D104">
        <v>0</v>
      </c>
      <c r="I104" t="s">
        <v>2487</v>
      </c>
      <c r="J104" t="s">
        <v>2649</v>
      </c>
      <c r="K104" t="b">
        <v>0</v>
      </c>
      <c r="L104">
        <v>102</v>
      </c>
      <c r="M104">
        <v>0</v>
      </c>
      <c r="N104" s="10" t="s">
        <v>46</v>
      </c>
      <c r="O104">
        <v>0</v>
      </c>
      <c r="P104" t="s">
        <v>2475</v>
      </c>
      <c r="Q104" s="10" t="s">
        <v>46</v>
      </c>
      <c r="R104" s="10" t="s">
        <v>46</v>
      </c>
      <c r="S104" s="19" t="s">
        <v>861</v>
      </c>
    </row>
    <row r="105" spans="1:19" x14ac:dyDescent="0.25">
      <c r="A105" t="s">
        <v>2476</v>
      </c>
      <c r="B105" t="s">
        <v>2512</v>
      </c>
      <c r="C105" t="s">
        <v>2468</v>
      </c>
      <c r="D105" t="s">
        <v>2475</v>
      </c>
      <c r="I105" t="s">
        <v>2487</v>
      </c>
      <c r="J105" t="s">
        <v>2650</v>
      </c>
      <c r="K105" t="b">
        <v>0</v>
      </c>
      <c r="L105">
        <v>103</v>
      </c>
      <c r="M105">
        <v>0</v>
      </c>
      <c r="N105" s="10" t="s">
        <v>46</v>
      </c>
      <c r="O105">
        <v>0</v>
      </c>
      <c r="P105" t="s">
        <v>2475</v>
      </c>
      <c r="Q105" s="10" t="s">
        <v>46</v>
      </c>
      <c r="R105" s="10" t="s">
        <v>46</v>
      </c>
      <c r="S105" s="19" t="s">
        <v>861</v>
      </c>
    </row>
    <row r="106" spans="1:19" x14ac:dyDescent="0.25">
      <c r="A106" t="s">
        <v>2476</v>
      </c>
      <c r="B106" t="s">
        <v>2512</v>
      </c>
      <c r="C106" t="s">
        <v>4752</v>
      </c>
      <c r="D106">
        <v>0</v>
      </c>
      <c r="E106">
        <v>0</v>
      </c>
      <c r="I106" t="s">
        <v>2487</v>
      </c>
      <c r="J106" t="s">
        <v>2651</v>
      </c>
      <c r="K106" t="b">
        <v>0</v>
      </c>
      <c r="L106">
        <v>104</v>
      </c>
      <c r="M106">
        <v>0</v>
      </c>
      <c r="N106" s="10" t="s">
        <v>2652</v>
      </c>
      <c r="O106">
        <v>0</v>
      </c>
      <c r="P106" t="s">
        <v>2475</v>
      </c>
      <c r="Q106" s="10" t="s">
        <v>46</v>
      </c>
      <c r="R106" s="10" t="s">
        <v>46</v>
      </c>
      <c r="S106" s="19" t="s">
        <v>861</v>
      </c>
    </row>
    <row r="107" spans="1:19" x14ac:dyDescent="0.25">
      <c r="A107" t="s">
        <v>2476</v>
      </c>
      <c r="B107" t="s">
        <v>2512</v>
      </c>
      <c r="C107" t="s">
        <v>4753</v>
      </c>
      <c r="D107">
        <v>0</v>
      </c>
      <c r="E107">
        <v>0</v>
      </c>
      <c r="I107" t="s">
        <v>2487</v>
      </c>
      <c r="J107" t="s">
        <v>2653</v>
      </c>
      <c r="K107" t="b">
        <v>0</v>
      </c>
      <c r="L107">
        <v>105</v>
      </c>
      <c r="M107">
        <v>0</v>
      </c>
      <c r="N107" s="10" t="s">
        <v>45</v>
      </c>
      <c r="O107">
        <v>0</v>
      </c>
      <c r="P107" t="s">
        <v>2475</v>
      </c>
      <c r="Q107" s="10" t="s">
        <v>46</v>
      </c>
      <c r="R107" s="10" t="s">
        <v>46</v>
      </c>
      <c r="S107" s="19" t="s">
        <v>815</v>
      </c>
    </row>
    <row r="108" spans="1:19" x14ac:dyDescent="0.25">
      <c r="A108" t="s">
        <v>2476</v>
      </c>
      <c r="B108" t="s">
        <v>2512</v>
      </c>
      <c r="C108" t="s">
        <v>800</v>
      </c>
      <c r="D108" s="19" t="s">
        <v>824</v>
      </c>
      <c r="I108" t="s">
        <v>2487</v>
      </c>
      <c r="J108" t="s">
        <v>2654</v>
      </c>
      <c r="K108" t="b">
        <v>0</v>
      </c>
      <c r="L108">
        <v>106</v>
      </c>
      <c r="M108">
        <v>0</v>
      </c>
      <c r="N108" s="10" t="s">
        <v>46</v>
      </c>
      <c r="O108">
        <v>0</v>
      </c>
      <c r="P108" t="s">
        <v>2475</v>
      </c>
      <c r="Q108" s="10" t="s">
        <v>46</v>
      </c>
      <c r="R108" s="10" t="s">
        <v>46</v>
      </c>
      <c r="S108" s="19" t="s">
        <v>861</v>
      </c>
    </row>
    <row r="109" spans="1:19" x14ac:dyDescent="0.25">
      <c r="A109" t="s">
        <v>2476</v>
      </c>
      <c r="B109" t="s">
        <v>2515</v>
      </c>
      <c r="C109" t="s">
        <v>1083</v>
      </c>
      <c r="D109" t="b">
        <v>1</v>
      </c>
      <c r="I109" t="s">
        <v>2487</v>
      </c>
      <c r="J109" t="s">
        <v>2655</v>
      </c>
      <c r="K109" t="b">
        <v>0</v>
      </c>
      <c r="L109">
        <v>107</v>
      </c>
      <c r="M109">
        <v>0</v>
      </c>
      <c r="N109" s="10" t="s">
        <v>2656</v>
      </c>
      <c r="O109">
        <v>0</v>
      </c>
      <c r="P109" t="s">
        <v>2475</v>
      </c>
      <c r="Q109" s="10" t="s">
        <v>46</v>
      </c>
      <c r="R109" s="10" t="s">
        <v>46</v>
      </c>
      <c r="S109" s="19" t="s">
        <v>861</v>
      </c>
    </row>
    <row r="110" spans="1:19" x14ac:dyDescent="0.25">
      <c r="A110" t="s">
        <v>2476</v>
      </c>
      <c r="B110" t="s">
        <v>2515</v>
      </c>
      <c r="C110" t="s">
        <v>36</v>
      </c>
      <c r="D110">
        <v>12</v>
      </c>
      <c r="I110" t="s">
        <v>2487</v>
      </c>
      <c r="J110" t="s">
        <v>2657</v>
      </c>
      <c r="K110" t="b">
        <v>0</v>
      </c>
      <c r="L110">
        <v>108</v>
      </c>
      <c r="M110">
        <v>0</v>
      </c>
      <c r="N110" s="10" t="s">
        <v>2658</v>
      </c>
      <c r="O110">
        <v>0</v>
      </c>
      <c r="P110" t="s">
        <v>2475</v>
      </c>
      <c r="Q110" s="10" t="s">
        <v>46</v>
      </c>
      <c r="R110" s="10" t="s">
        <v>46</v>
      </c>
      <c r="S110" s="19" t="s">
        <v>861</v>
      </c>
    </row>
    <row r="111" spans="1:19" x14ac:dyDescent="0.25">
      <c r="A111" t="s">
        <v>2476</v>
      </c>
      <c r="B111" t="s">
        <v>2515</v>
      </c>
      <c r="C111" t="s">
        <v>4751</v>
      </c>
      <c r="D111">
        <v>0</v>
      </c>
      <c r="I111" t="s">
        <v>2487</v>
      </c>
      <c r="J111" t="s">
        <v>2659</v>
      </c>
      <c r="K111" t="b">
        <v>0</v>
      </c>
      <c r="L111">
        <v>109</v>
      </c>
      <c r="M111">
        <v>0</v>
      </c>
      <c r="N111" s="10" t="s">
        <v>46</v>
      </c>
      <c r="O111">
        <v>0</v>
      </c>
      <c r="P111" t="s">
        <v>2475</v>
      </c>
      <c r="Q111" s="10" t="s">
        <v>46</v>
      </c>
      <c r="R111" s="10" t="s">
        <v>46</v>
      </c>
      <c r="S111" s="19" t="s">
        <v>861</v>
      </c>
    </row>
    <row r="112" spans="1:19" x14ac:dyDescent="0.25">
      <c r="A112" t="s">
        <v>2476</v>
      </c>
      <c r="B112" t="s">
        <v>2515</v>
      </c>
      <c r="C112" t="s">
        <v>2469</v>
      </c>
      <c r="D112">
        <v>750</v>
      </c>
      <c r="E112">
        <v>0</v>
      </c>
      <c r="I112" t="s">
        <v>2487</v>
      </c>
      <c r="J112" t="s">
        <v>2660</v>
      </c>
      <c r="K112" t="b">
        <v>0</v>
      </c>
      <c r="L112">
        <v>110</v>
      </c>
      <c r="M112">
        <v>0</v>
      </c>
      <c r="N112" s="10" t="s">
        <v>46</v>
      </c>
      <c r="O112">
        <v>0</v>
      </c>
      <c r="P112" t="s">
        <v>2475</v>
      </c>
      <c r="Q112" s="10" t="s">
        <v>46</v>
      </c>
      <c r="R112" s="10" t="s">
        <v>46</v>
      </c>
      <c r="S112" s="19" t="s">
        <v>868</v>
      </c>
    </row>
    <row r="113" spans="1:19" x14ac:dyDescent="0.25">
      <c r="A113" t="s">
        <v>2476</v>
      </c>
      <c r="B113" t="s">
        <v>2515</v>
      </c>
      <c r="C113" t="s">
        <v>2467</v>
      </c>
      <c r="D113">
        <v>0</v>
      </c>
      <c r="I113" t="s">
        <v>2487</v>
      </c>
      <c r="J113" t="s">
        <v>2661</v>
      </c>
      <c r="K113" t="b">
        <v>0</v>
      </c>
      <c r="L113">
        <v>111</v>
      </c>
      <c r="M113">
        <v>0</v>
      </c>
      <c r="N113" s="10" t="s">
        <v>2662</v>
      </c>
      <c r="O113">
        <v>0</v>
      </c>
      <c r="P113" t="s">
        <v>2475</v>
      </c>
      <c r="Q113" s="10" t="s">
        <v>46</v>
      </c>
      <c r="R113" s="10" t="s">
        <v>46</v>
      </c>
      <c r="S113" s="19" t="s">
        <v>868</v>
      </c>
    </row>
    <row r="114" spans="1:19" x14ac:dyDescent="0.25">
      <c r="A114" t="s">
        <v>2476</v>
      </c>
      <c r="B114" t="s">
        <v>2515</v>
      </c>
      <c r="C114" t="s">
        <v>2468</v>
      </c>
      <c r="D114" t="s">
        <v>2475</v>
      </c>
      <c r="I114" t="s">
        <v>2487</v>
      </c>
      <c r="J114" t="s">
        <v>2663</v>
      </c>
      <c r="K114" t="b">
        <v>0</v>
      </c>
      <c r="L114">
        <v>112</v>
      </c>
      <c r="M114">
        <v>0</v>
      </c>
      <c r="N114" s="10" t="s">
        <v>45</v>
      </c>
      <c r="O114">
        <v>0</v>
      </c>
      <c r="P114" t="s">
        <v>2475</v>
      </c>
      <c r="Q114" s="10" t="s">
        <v>46</v>
      </c>
      <c r="R114" s="10" t="s">
        <v>46</v>
      </c>
      <c r="S114" s="19" t="s">
        <v>815</v>
      </c>
    </row>
    <row r="115" spans="1:19" x14ac:dyDescent="0.25">
      <c r="A115" t="s">
        <v>2476</v>
      </c>
      <c r="B115" t="s">
        <v>2515</v>
      </c>
      <c r="C115" t="s">
        <v>4752</v>
      </c>
      <c r="D115">
        <v>0</v>
      </c>
      <c r="E115">
        <v>0</v>
      </c>
      <c r="I115" t="s">
        <v>2487</v>
      </c>
      <c r="J115" t="s">
        <v>2664</v>
      </c>
      <c r="K115" t="b">
        <v>0</v>
      </c>
      <c r="L115">
        <v>113</v>
      </c>
      <c r="M115">
        <v>0</v>
      </c>
      <c r="N115" s="10" t="s">
        <v>46</v>
      </c>
      <c r="O115">
        <v>0</v>
      </c>
      <c r="P115" t="s">
        <v>2475</v>
      </c>
      <c r="Q115" s="10" t="s">
        <v>46</v>
      </c>
      <c r="R115" s="10" t="s">
        <v>46</v>
      </c>
      <c r="S115" s="19" t="s">
        <v>868</v>
      </c>
    </row>
    <row r="116" spans="1:19" x14ac:dyDescent="0.25">
      <c r="A116" t="s">
        <v>2476</v>
      </c>
      <c r="B116" t="s">
        <v>2515</v>
      </c>
      <c r="C116" t="s">
        <v>4753</v>
      </c>
      <c r="D116">
        <v>0</v>
      </c>
      <c r="E116">
        <v>0</v>
      </c>
      <c r="I116" t="s">
        <v>2487</v>
      </c>
      <c r="J116" t="s">
        <v>2665</v>
      </c>
      <c r="K116" t="b">
        <v>0</v>
      </c>
      <c r="L116">
        <v>114</v>
      </c>
      <c r="M116">
        <v>0</v>
      </c>
      <c r="N116" s="10" t="s">
        <v>2666</v>
      </c>
      <c r="O116">
        <v>0</v>
      </c>
      <c r="P116" t="s">
        <v>2475</v>
      </c>
      <c r="Q116" s="10" t="s">
        <v>46</v>
      </c>
      <c r="R116" s="10" t="s">
        <v>46</v>
      </c>
      <c r="S116" s="19" t="s">
        <v>868</v>
      </c>
    </row>
    <row r="117" spans="1:19" x14ac:dyDescent="0.25">
      <c r="A117" t="s">
        <v>2476</v>
      </c>
      <c r="B117" t="s">
        <v>2515</v>
      </c>
      <c r="C117" t="s">
        <v>800</v>
      </c>
      <c r="D117" s="19" t="s">
        <v>874</v>
      </c>
      <c r="I117" t="s">
        <v>2487</v>
      </c>
      <c r="J117" t="s">
        <v>2667</v>
      </c>
      <c r="K117" t="b">
        <v>0</v>
      </c>
      <c r="L117">
        <v>115</v>
      </c>
      <c r="M117">
        <v>0</v>
      </c>
      <c r="N117" s="10" t="s">
        <v>2668</v>
      </c>
      <c r="O117">
        <v>0</v>
      </c>
      <c r="P117" t="s">
        <v>2475</v>
      </c>
      <c r="Q117" s="10" t="s">
        <v>46</v>
      </c>
      <c r="R117" s="10" t="s">
        <v>46</v>
      </c>
      <c r="S117" s="19" t="s">
        <v>868</v>
      </c>
    </row>
    <row r="118" spans="1:19" x14ac:dyDescent="0.25">
      <c r="A118" t="s">
        <v>2476</v>
      </c>
      <c r="B118" t="s">
        <v>2519</v>
      </c>
      <c r="C118" t="s">
        <v>1083</v>
      </c>
      <c r="D118" t="b">
        <v>0</v>
      </c>
      <c r="I118" t="s">
        <v>2487</v>
      </c>
      <c r="J118" t="s">
        <v>2669</v>
      </c>
      <c r="K118" t="b">
        <v>0</v>
      </c>
      <c r="L118">
        <v>116</v>
      </c>
      <c r="M118">
        <v>0</v>
      </c>
      <c r="N118" s="10" t="s">
        <v>46</v>
      </c>
      <c r="O118">
        <v>0</v>
      </c>
      <c r="P118" t="s">
        <v>2475</v>
      </c>
      <c r="Q118" s="10" t="s">
        <v>46</v>
      </c>
      <c r="R118" s="10" t="s">
        <v>46</v>
      </c>
      <c r="S118" s="19" t="s">
        <v>868</v>
      </c>
    </row>
    <row r="119" spans="1:19" x14ac:dyDescent="0.25">
      <c r="A119" t="s">
        <v>2476</v>
      </c>
      <c r="B119" t="s">
        <v>2519</v>
      </c>
      <c r="C119" t="s">
        <v>36</v>
      </c>
      <c r="D119">
        <v>13</v>
      </c>
      <c r="I119" t="s">
        <v>2487</v>
      </c>
      <c r="J119" t="s">
        <v>2670</v>
      </c>
      <c r="K119" t="b">
        <v>0</v>
      </c>
      <c r="L119">
        <v>117</v>
      </c>
      <c r="M119">
        <v>0</v>
      </c>
      <c r="N119" s="10" t="s">
        <v>46</v>
      </c>
      <c r="O119">
        <v>0</v>
      </c>
      <c r="P119" t="s">
        <v>2475</v>
      </c>
      <c r="Q119" s="10" t="s">
        <v>46</v>
      </c>
      <c r="R119" s="10" t="s">
        <v>46</v>
      </c>
      <c r="S119" s="19" t="s">
        <v>868</v>
      </c>
    </row>
    <row r="120" spans="1:19" x14ac:dyDescent="0.25">
      <c r="A120" t="s">
        <v>2476</v>
      </c>
      <c r="B120" t="s">
        <v>2519</v>
      </c>
      <c r="C120" t="s">
        <v>4751</v>
      </c>
      <c r="D120">
        <v>0</v>
      </c>
      <c r="I120" t="s">
        <v>2487</v>
      </c>
      <c r="J120" t="s">
        <v>2671</v>
      </c>
      <c r="K120" t="b">
        <v>0</v>
      </c>
      <c r="L120">
        <v>118</v>
      </c>
      <c r="M120">
        <v>0</v>
      </c>
      <c r="N120" s="10" t="s">
        <v>2672</v>
      </c>
      <c r="O120">
        <v>0</v>
      </c>
      <c r="P120" t="s">
        <v>2475</v>
      </c>
      <c r="Q120" s="10" t="s">
        <v>46</v>
      </c>
      <c r="R120" s="10" t="s">
        <v>46</v>
      </c>
      <c r="S120" s="19" t="s">
        <v>858</v>
      </c>
    </row>
    <row r="121" spans="1:19" x14ac:dyDescent="0.25">
      <c r="A121" t="s">
        <v>2476</v>
      </c>
      <c r="B121" t="s">
        <v>2519</v>
      </c>
      <c r="C121" t="s">
        <v>2469</v>
      </c>
      <c r="D121">
        <v>0</v>
      </c>
      <c r="E121">
        <v>0</v>
      </c>
      <c r="I121" t="s">
        <v>2487</v>
      </c>
      <c r="J121" t="s">
        <v>2673</v>
      </c>
      <c r="K121" t="b">
        <v>0</v>
      </c>
      <c r="L121">
        <v>119</v>
      </c>
      <c r="M121">
        <v>0</v>
      </c>
      <c r="N121" s="10" t="s">
        <v>2666</v>
      </c>
      <c r="O121">
        <v>0</v>
      </c>
      <c r="P121" t="s">
        <v>2475</v>
      </c>
      <c r="Q121" s="10" t="s">
        <v>46</v>
      </c>
      <c r="R121" s="10" t="s">
        <v>46</v>
      </c>
      <c r="S121" s="19" t="s">
        <v>858</v>
      </c>
    </row>
    <row r="122" spans="1:19" x14ac:dyDescent="0.25">
      <c r="A122" t="s">
        <v>2476</v>
      </c>
      <c r="B122" t="s">
        <v>2519</v>
      </c>
      <c r="C122" t="s">
        <v>2467</v>
      </c>
      <c r="D122">
        <v>0</v>
      </c>
      <c r="I122" t="s">
        <v>2487</v>
      </c>
      <c r="J122" t="s">
        <v>2674</v>
      </c>
      <c r="K122" t="b">
        <v>0</v>
      </c>
      <c r="L122">
        <v>120</v>
      </c>
      <c r="M122">
        <v>0</v>
      </c>
      <c r="N122" s="10" t="s">
        <v>45</v>
      </c>
      <c r="O122">
        <v>0</v>
      </c>
      <c r="P122" t="s">
        <v>2475</v>
      </c>
      <c r="Q122" s="10" t="s">
        <v>46</v>
      </c>
      <c r="R122" s="10" t="s">
        <v>46</v>
      </c>
      <c r="S122" s="19" t="s">
        <v>815</v>
      </c>
    </row>
    <row r="123" spans="1:19" x14ac:dyDescent="0.25">
      <c r="A123" t="s">
        <v>2476</v>
      </c>
      <c r="B123" t="s">
        <v>2519</v>
      </c>
      <c r="C123" t="s">
        <v>2468</v>
      </c>
      <c r="D123" t="s">
        <v>2475</v>
      </c>
      <c r="I123" t="s">
        <v>2487</v>
      </c>
      <c r="J123" t="s">
        <v>2675</v>
      </c>
      <c r="K123" t="b">
        <v>0</v>
      </c>
      <c r="L123">
        <v>121</v>
      </c>
      <c r="M123">
        <v>0</v>
      </c>
      <c r="N123" s="10" t="s">
        <v>46</v>
      </c>
      <c r="O123">
        <v>0</v>
      </c>
      <c r="P123" t="s">
        <v>2475</v>
      </c>
      <c r="Q123" s="10" t="s">
        <v>46</v>
      </c>
      <c r="R123" s="10" t="s">
        <v>46</v>
      </c>
      <c r="S123" s="19" t="s">
        <v>858</v>
      </c>
    </row>
    <row r="124" spans="1:19" x14ac:dyDescent="0.25">
      <c r="A124" t="s">
        <v>2476</v>
      </c>
      <c r="B124" t="s">
        <v>2519</v>
      </c>
      <c r="C124" t="s">
        <v>4752</v>
      </c>
      <c r="D124">
        <v>0</v>
      </c>
      <c r="E124">
        <v>0</v>
      </c>
      <c r="I124" t="s">
        <v>2487</v>
      </c>
      <c r="J124" t="s">
        <v>2676</v>
      </c>
      <c r="K124" t="b">
        <v>0</v>
      </c>
      <c r="L124">
        <v>122</v>
      </c>
      <c r="M124">
        <v>0</v>
      </c>
      <c r="N124" s="10" t="s">
        <v>2600</v>
      </c>
      <c r="O124">
        <v>0</v>
      </c>
      <c r="P124" t="s">
        <v>2475</v>
      </c>
      <c r="Q124" s="10" t="s">
        <v>46</v>
      </c>
      <c r="R124" s="10" t="s">
        <v>46</v>
      </c>
      <c r="S124" s="19" t="s">
        <v>858</v>
      </c>
    </row>
    <row r="125" spans="1:19" x14ac:dyDescent="0.25">
      <c r="A125" t="s">
        <v>2476</v>
      </c>
      <c r="B125" t="s">
        <v>2519</v>
      </c>
      <c r="C125" t="s">
        <v>4753</v>
      </c>
      <c r="D125">
        <v>0</v>
      </c>
      <c r="E125">
        <v>0</v>
      </c>
      <c r="I125" t="s">
        <v>2487</v>
      </c>
      <c r="J125" t="s">
        <v>2677</v>
      </c>
      <c r="K125" t="b">
        <v>0</v>
      </c>
      <c r="L125">
        <v>123</v>
      </c>
      <c r="M125">
        <v>0</v>
      </c>
      <c r="N125" s="10" t="s">
        <v>2678</v>
      </c>
      <c r="O125">
        <v>0</v>
      </c>
      <c r="P125" t="s">
        <v>2475</v>
      </c>
      <c r="Q125" s="10" t="s">
        <v>46</v>
      </c>
      <c r="R125" s="10" t="s">
        <v>46</v>
      </c>
      <c r="S125" s="19" t="s">
        <v>858</v>
      </c>
    </row>
    <row r="126" spans="1:19" x14ac:dyDescent="0.25">
      <c r="A126" t="s">
        <v>2476</v>
      </c>
      <c r="B126" t="s">
        <v>2519</v>
      </c>
      <c r="C126" t="s">
        <v>800</v>
      </c>
      <c r="D126" s="19"/>
      <c r="I126" t="s">
        <v>2487</v>
      </c>
      <c r="J126" t="s">
        <v>2679</v>
      </c>
      <c r="K126" t="b">
        <v>0</v>
      </c>
      <c r="L126">
        <v>124</v>
      </c>
      <c r="M126">
        <v>0</v>
      </c>
      <c r="N126" s="10" t="s">
        <v>2656</v>
      </c>
      <c r="O126">
        <v>0</v>
      </c>
      <c r="P126" t="s">
        <v>2475</v>
      </c>
      <c r="Q126" s="10" t="s">
        <v>46</v>
      </c>
      <c r="R126" s="10" t="s">
        <v>46</v>
      </c>
      <c r="S126" s="19" t="s">
        <v>858</v>
      </c>
    </row>
    <row r="127" spans="1:19" x14ac:dyDescent="0.25">
      <c r="A127" t="s">
        <v>2476</v>
      </c>
      <c r="B127" t="s">
        <v>2522</v>
      </c>
      <c r="C127" t="s">
        <v>1083</v>
      </c>
      <c r="D127" t="b">
        <v>1</v>
      </c>
      <c r="I127" t="s">
        <v>2487</v>
      </c>
      <c r="J127" t="s">
        <v>2680</v>
      </c>
      <c r="K127" t="b">
        <v>0</v>
      </c>
      <c r="L127">
        <v>125</v>
      </c>
      <c r="M127">
        <v>0</v>
      </c>
      <c r="N127" s="10" t="s">
        <v>45</v>
      </c>
      <c r="O127">
        <v>0</v>
      </c>
      <c r="P127" t="s">
        <v>2475</v>
      </c>
      <c r="Q127" s="10" t="s">
        <v>46</v>
      </c>
      <c r="R127" s="10" t="s">
        <v>46</v>
      </c>
      <c r="S127" s="19"/>
    </row>
    <row r="128" spans="1:19" x14ac:dyDescent="0.25">
      <c r="A128" t="s">
        <v>2476</v>
      </c>
      <c r="B128" t="s">
        <v>2522</v>
      </c>
      <c r="C128" t="s">
        <v>36</v>
      </c>
      <c r="D128">
        <v>14</v>
      </c>
      <c r="I128" t="s">
        <v>2487</v>
      </c>
      <c r="J128" t="s">
        <v>2681</v>
      </c>
      <c r="K128" t="b">
        <v>0</v>
      </c>
      <c r="L128">
        <v>126</v>
      </c>
      <c r="M128">
        <v>0</v>
      </c>
      <c r="N128" s="10" t="s">
        <v>46</v>
      </c>
      <c r="O128">
        <v>0</v>
      </c>
      <c r="P128" t="s">
        <v>2475</v>
      </c>
      <c r="Q128" s="10" t="s">
        <v>46</v>
      </c>
      <c r="R128" s="10" t="s">
        <v>46</v>
      </c>
      <c r="S128" s="19"/>
    </row>
    <row r="129" spans="1:19" x14ac:dyDescent="0.25">
      <c r="A129" t="s">
        <v>2476</v>
      </c>
      <c r="B129" t="s">
        <v>2522</v>
      </c>
      <c r="C129" t="s">
        <v>4751</v>
      </c>
      <c r="D129">
        <v>0</v>
      </c>
      <c r="I129" t="s">
        <v>2487</v>
      </c>
      <c r="J129" t="s">
        <v>2682</v>
      </c>
      <c r="K129" t="b">
        <v>0</v>
      </c>
      <c r="L129">
        <v>127</v>
      </c>
      <c r="M129">
        <v>0</v>
      </c>
      <c r="N129" s="10" t="s">
        <v>46</v>
      </c>
      <c r="O129">
        <v>0</v>
      </c>
      <c r="P129" t="s">
        <v>2475</v>
      </c>
      <c r="Q129" s="10" t="s">
        <v>46</v>
      </c>
      <c r="R129" s="10" t="s">
        <v>46</v>
      </c>
      <c r="S129" s="19"/>
    </row>
    <row r="130" spans="1:19" x14ac:dyDescent="0.25">
      <c r="A130" t="s">
        <v>2476</v>
      </c>
      <c r="B130" t="s">
        <v>2522</v>
      </c>
      <c r="C130" t="s">
        <v>2469</v>
      </c>
      <c r="D130">
        <v>0</v>
      </c>
      <c r="E130">
        <v>0</v>
      </c>
      <c r="I130" t="s">
        <v>2491</v>
      </c>
      <c r="J130" t="s">
        <v>2683</v>
      </c>
      <c r="K130" t="b">
        <v>0</v>
      </c>
      <c r="L130">
        <v>128</v>
      </c>
      <c r="M130">
        <v>0</v>
      </c>
      <c r="N130" s="10" t="s">
        <v>46</v>
      </c>
      <c r="O130">
        <v>0</v>
      </c>
      <c r="P130" t="s">
        <v>2475</v>
      </c>
      <c r="Q130" s="10" t="s">
        <v>46</v>
      </c>
      <c r="R130" s="10" t="s">
        <v>46</v>
      </c>
      <c r="S130" s="19" t="s">
        <v>861</v>
      </c>
    </row>
    <row r="131" spans="1:19" x14ac:dyDescent="0.25">
      <c r="A131" t="s">
        <v>2476</v>
      </c>
      <c r="B131" t="s">
        <v>2522</v>
      </c>
      <c r="C131" t="s">
        <v>2467</v>
      </c>
      <c r="D131">
        <v>0</v>
      </c>
      <c r="I131" t="s">
        <v>2491</v>
      </c>
      <c r="J131" t="s">
        <v>2684</v>
      </c>
      <c r="K131" t="b">
        <v>0</v>
      </c>
      <c r="L131">
        <v>129</v>
      </c>
      <c r="M131">
        <v>0</v>
      </c>
      <c r="N131" s="10" t="s">
        <v>2818</v>
      </c>
      <c r="O131">
        <v>0</v>
      </c>
      <c r="P131" t="s">
        <v>2475</v>
      </c>
      <c r="Q131" s="10" t="s">
        <v>46</v>
      </c>
      <c r="R131" s="10" t="s">
        <v>46</v>
      </c>
      <c r="S131" s="19" t="s">
        <v>861</v>
      </c>
    </row>
    <row r="132" spans="1:19" x14ac:dyDescent="0.25">
      <c r="A132" t="s">
        <v>2476</v>
      </c>
      <c r="B132" t="s">
        <v>2522</v>
      </c>
      <c r="C132" t="s">
        <v>2468</v>
      </c>
      <c r="D132" t="s">
        <v>2475</v>
      </c>
      <c r="I132" t="s">
        <v>2491</v>
      </c>
      <c r="J132" t="s">
        <v>2686</v>
      </c>
      <c r="K132" t="b">
        <v>0</v>
      </c>
      <c r="L132">
        <v>130</v>
      </c>
      <c r="M132">
        <v>0</v>
      </c>
      <c r="N132" s="10" t="s">
        <v>45</v>
      </c>
      <c r="O132">
        <v>0</v>
      </c>
      <c r="P132" t="s">
        <v>2475</v>
      </c>
      <c r="Q132" s="10" t="s">
        <v>46</v>
      </c>
      <c r="R132" s="10" t="s">
        <v>46</v>
      </c>
      <c r="S132" s="19" t="s">
        <v>815</v>
      </c>
    </row>
    <row r="133" spans="1:19" x14ac:dyDescent="0.25">
      <c r="A133" t="s">
        <v>2476</v>
      </c>
      <c r="B133" t="s">
        <v>2522</v>
      </c>
      <c r="C133" t="s">
        <v>4752</v>
      </c>
      <c r="D133">
        <v>0</v>
      </c>
      <c r="E133">
        <v>0</v>
      </c>
      <c r="I133" t="s">
        <v>2491</v>
      </c>
      <c r="J133" t="s">
        <v>2687</v>
      </c>
      <c r="K133" t="b">
        <v>0</v>
      </c>
      <c r="L133">
        <v>131</v>
      </c>
      <c r="M133">
        <v>0</v>
      </c>
      <c r="N133" s="10" t="s">
        <v>46</v>
      </c>
      <c r="O133">
        <v>0</v>
      </c>
      <c r="P133" t="s">
        <v>2475</v>
      </c>
      <c r="Q133" s="10" t="s">
        <v>46</v>
      </c>
      <c r="R133" s="10" t="s">
        <v>46</v>
      </c>
      <c r="S133" s="19" t="s">
        <v>861</v>
      </c>
    </row>
    <row r="134" spans="1:19" x14ac:dyDescent="0.25">
      <c r="A134" t="s">
        <v>2476</v>
      </c>
      <c r="B134" t="s">
        <v>2522</v>
      </c>
      <c r="C134" t="s">
        <v>4753</v>
      </c>
      <c r="D134">
        <v>0</v>
      </c>
      <c r="E134">
        <v>0</v>
      </c>
      <c r="I134" t="s">
        <v>2491</v>
      </c>
      <c r="J134" t="s">
        <v>2688</v>
      </c>
      <c r="K134" t="b">
        <v>0</v>
      </c>
      <c r="L134">
        <v>132</v>
      </c>
      <c r="M134">
        <v>0</v>
      </c>
      <c r="N134" s="10" t="s">
        <v>2599</v>
      </c>
      <c r="O134">
        <v>0</v>
      </c>
      <c r="P134" t="s">
        <v>2475</v>
      </c>
      <c r="Q134" s="10" t="s">
        <v>46</v>
      </c>
      <c r="R134" s="10" t="s">
        <v>46</v>
      </c>
      <c r="S134" s="19" t="s">
        <v>861</v>
      </c>
    </row>
    <row r="135" spans="1:19" x14ac:dyDescent="0.25">
      <c r="A135" t="s">
        <v>2476</v>
      </c>
      <c r="B135" t="s">
        <v>2522</v>
      </c>
      <c r="C135" t="s">
        <v>800</v>
      </c>
      <c r="D135" s="19" t="s">
        <v>815</v>
      </c>
      <c r="I135" t="s">
        <v>2491</v>
      </c>
      <c r="J135" t="s">
        <v>2689</v>
      </c>
      <c r="K135" t="b">
        <v>0</v>
      </c>
      <c r="L135">
        <v>133</v>
      </c>
      <c r="M135">
        <v>0</v>
      </c>
      <c r="N135" s="10" t="s">
        <v>2600</v>
      </c>
      <c r="O135">
        <v>0</v>
      </c>
      <c r="P135" t="s">
        <v>2475</v>
      </c>
      <c r="Q135" s="10" t="s">
        <v>46</v>
      </c>
      <c r="R135" s="10" t="s">
        <v>46</v>
      </c>
      <c r="S135" s="19" t="s">
        <v>861</v>
      </c>
    </row>
    <row r="136" spans="1:19" x14ac:dyDescent="0.25">
      <c r="A136" t="s">
        <v>2476</v>
      </c>
      <c r="B136" t="s">
        <v>293</v>
      </c>
      <c r="C136" t="s">
        <v>1083</v>
      </c>
      <c r="D136" t="b">
        <v>0</v>
      </c>
      <c r="I136" t="s">
        <v>2491</v>
      </c>
      <c r="J136" t="s">
        <v>2690</v>
      </c>
      <c r="K136" t="b">
        <v>0</v>
      </c>
      <c r="L136">
        <v>134</v>
      </c>
      <c r="M136">
        <v>0</v>
      </c>
      <c r="N136" s="10" t="s">
        <v>45</v>
      </c>
      <c r="O136">
        <v>0</v>
      </c>
      <c r="P136" t="s">
        <v>2475</v>
      </c>
      <c r="Q136" s="10" t="s">
        <v>46</v>
      </c>
      <c r="R136" s="10" t="s">
        <v>46</v>
      </c>
      <c r="S136" s="19" t="s">
        <v>815</v>
      </c>
    </row>
    <row r="137" spans="1:19" x14ac:dyDescent="0.25">
      <c r="A137" t="s">
        <v>2476</v>
      </c>
      <c r="B137" t="s">
        <v>293</v>
      </c>
      <c r="C137" t="s">
        <v>36</v>
      </c>
      <c r="D137">
        <v>15</v>
      </c>
      <c r="I137" t="s">
        <v>2491</v>
      </c>
      <c r="J137" t="s">
        <v>2691</v>
      </c>
      <c r="K137" t="b">
        <v>0</v>
      </c>
      <c r="L137">
        <v>135</v>
      </c>
      <c r="M137">
        <v>0</v>
      </c>
      <c r="N137" s="10" t="s">
        <v>46</v>
      </c>
      <c r="O137">
        <v>0</v>
      </c>
      <c r="P137" t="s">
        <v>2475</v>
      </c>
      <c r="Q137" s="10" t="s">
        <v>46</v>
      </c>
      <c r="R137" s="10" t="s">
        <v>46</v>
      </c>
      <c r="S137" s="19" t="s">
        <v>861</v>
      </c>
    </row>
    <row r="138" spans="1:19" x14ac:dyDescent="0.25">
      <c r="A138" t="s">
        <v>2476</v>
      </c>
      <c r="B138" t="s">
        <v>293</v>
      </c>
      <c r="C138" t="s">
        <v>4751</v>
      </c>
      <c r="D138">
        <v>0</v>
      </c>
      <c r="I138" t="s">
        <v>2491</v>
      </c>
      <c r="J138" t="s">
        <v>2692</v>
      </c>
      <c r="K138" t="b">
        <v>0</v>
      </c>
      <c r="L138">
        <v>136</v>
      </c>
      <c r="M138">
        <v>0</v>
      </c>
      <c r="N138" s="10" t="s">
        <v>46</v>
      </c>
      <c r="O138">
        <v>0</v>
      </c>
      <c r="P138" t="s">
        <v>2475</v>
      </c>
      <c r="Q138" s="10" t="s">
        <v>46</v>
      </c>
      <c r="R138" s="10" t="s">
        <v>46</v>
      </c>
      <c r="S138" s="19"/>
    </row>
    <row r="139" spans="1:19" x14ac:dyDescent="0.25">
      <c r="A139" t="s">
        <v>2476</v>
      </c>
      <c r="B139" t="s">
        <v>293</v>
      </c>
      <c r="C139" t="s">
        <v>2469</v>
      </c>
      <c r="D139">
        <v>0</v>
      </c>
      <c r="E139">
        <v>0</v>
      </c>
      <c r="I139" t="s">
        <v>2491</v>
      </c>
      <c r="J139" t="s">
        <v>2693</v>
      </c>
      <c r="K139" t="b">
        <v>0</v>
      </c>
      <c r="L139">
        <v>137</v>
      </c>
      <c r="M139">
        <v>0</v>
      </c>
      <c r="N139" s="10" t="s">
        <v>46</v>
      </c>
      <c r="O139">
        <v>0</v>
      </c>
      <c r="P139" t="s">
        <v>2475</v>
      </c>
      <c r="Q139" s="10" t="s">
        <v>46</v>
      </c>
      <c r="R139" s="10" t="s">
        <v>46</v>
      </c>
      <c r="S139" s="19"/>
    </row>
    <row r="140" spans="1:19" x14ac:dyDescent="0.25">
      <c r="A140" t="s">
        <v>2476</v>
      </c>
      <c r="B140" t="s">
        <v>293</v>
      </c>
      <c r="C140" t="s">
        <v>2467</v>
      </c>
      <c r="D140">
        <v>0</v>
      </c>
      <c r="I140" t="s">
        <v>2491</v>
      </c>
      <c r="J140" t="s">
        <v>2694</v>
      </c>
      <c r="K140" t="b">
        <v>0</v>
      </c>
      <c r="L140">
        <v>138</v>
      </c>
      <c r="M140">
        <v>0</v>
      </c>
      <c r="N140" s="10" t="s">
        <v>46</v>
      </c>
      <c r="O140">
        <v>0</v>
      </c>
      <c r="P140" t="s">
        <v>2475</v>
      </c>
      <c r="Q140" s="10" t="s">
        <v>46</v>
      </c>
      <c r="R140" s="10" t="s">
        <v>46</v>
      </c>
      <c r="S140" s="19"/>
    </row>
    <row r="141" spans="1:19" x14ac:dyDescent="0.25">
      <c r="A141" t="s">
        <v>2476</v>
      </c>
      <c r="B141" t="s">
        <v>293</v>
      </c>
      <c r="C141" t="s">
        <v>2468</v>
      </c>
      <c r="D141" t="s">
        <v>2475</v>
      </c>
      <c r="I141" t="s">
        <v>2491</v>
      </c>
      <c r="J141" t="s">
        <v>2695</v>
      </c>
      <c r="K141" t="b">
        <v>0</v>
      </c>
      <c r="L141">
        <v>139</v>
      </c>
      <c r="M141">
        <v>0</v>
      </c>
      <c r="N141" s="10" t="s">
        <v>46</v>
      </c>
      <c r="O141">
        <v>0</v>
      </c>
      <c r="P141" t="s">
        <v>2475</v>
      </c>
      <c r="Q141" s="10" t="s">
        <v>46</v>
      </c>
      <c r="R141" s="10" t="s">
        <v>46</v>
      </c>
      <c r="S141" s="19"/>
    </row>
    <row r="142" spans="1:19" x14ac:dyDescent="0.25">
      <c r="A142" t="s">
        <v>2476</v>
      </c>
      <c r="B142" t="s">
        <v>293</v>
      </c>
      <c r="C142" t="s">
        <v>4752</v>
      </c>
      <c r="D142">
        <v>0</v>
      </c>
      <c r="E142">
        <v>0</v>
      </c>
      <c r="I142" t="s">
        <v>2491</v>
      </c>
      <c r="J142" t="s">
        <v>2696</v>
      </c>
      <c r="K142" t="b">
        <v>0</v>
      </c>
      <c r="L142">
        <v>140</v>
      </c>
      <c r="M142">
        <v>0</v>
      </c>
      <c r="N142" s="10" t="s">
        <v>46</v>
      </c>
      <c r="O142">
        <v>0</v>
      </c>
      <c r="P142" t="s">
        <v>2475</v>
      </c>
      <c r="Q142" s="10" t="s">
        <v>46</v>
      </c>
      <c r="R142" s="10" t="s">
        <v>46</v>
      </c>
      <c r="S142" s="19"/>
    </row>
    <row r="143" spans="1:19" x14ac:dyDescent="0.25">
      <c r="A143" t="s">
        <v>2476</v>
      </c>
      <c r="B143" t="s">
        <v>293</v>
      </c>
      <c r="C143" t="s">
        <v>4753</v>
      </c>
      <c r="D143">
        <v>0</v>
      </c>
      <c r="E143">
        <v>0</v>
      </c>
      <c r="I143" t="s">
        <v>2491</v>
      </c>
      <c r="J143" t="s">
        <v>2697</v>
      </c>
      <c r="K143" t="b">
        <v>0</v>
      </c>
      <c r="L143">
        <v>141</v>
      </c>
      <c r="M143">
        <v>0</v>
      </c>
      <c r="N143" s="10" t="s">
        <v>46</v>
      </c>
      <c r="O143">
        <v>0</v>
      </c>
      <c r="P143" t="s">
        <v>2475</v>
      </c>
      <c r="Q143" s="10" t="s">
        <v>46</v>
      </c>
      <c r="R143" s="10" t="s">
        <v>46</v>
      </c>
      <c r="S143" s="19"/>
    </row>
    <row r="144" spans="1:19" x14ac:dyDescent="0.25">
      <c r="A144" t="s">
        <v>2476</v>
      </c>
      <c r="B144" t="s">
        <v>293</v>
      </c>
      <c r="C144" t="s">
        <v>800</v>
      </c>
      <c r="D144" s="19"/>
      <c r="I144" t="s">
        <v>2491</v>
      </c>
      <c r="J144" t="s">
        <v>2698</v>
      </c>
      <c r="K144" t="b">
        <v>1</v>
      </c>
      <c r="L144">
        <v>142</v>
      </c>
      <c r="M144">
        <v>0</v>
      </c>
      <c r="N144" s="10" t="s">
        <v>6090</v>
      </c>
      <c r="O144">
        <v>0</v>
      </c>
      <c r="P144" t="s">
        <v>2475</v>
      </c>
      <c r="Q144" s="10" t="s">
        <v>46</v>
      </c>
      <c r="R144" s="10" t="s">
        <v>46</v>
      </c>
      <c r="S144" s="19" t="s">
        <v>873</v>
      </c>
    </row>
    <row r="145" spans="1:19" x14ac:dyDescent="0.25">
      <c r="A145" t="s">
        <v>2476</v>
      </c>
      <c r="B145" t="s">
        <v>2527</v>
      </c>
      <c r="C145" t="s">
        <v>1083</v>
      </c>
      <c r="D145" t="b">
        <v>0</v>
      </c>
      <c r="I145" t="s">
        <v>2491</v>
      </c>
      <c r="J145" t="s">
        <v>2699</v>
      </c>
      <c r="K145" t="b">
        <v>1</v>
      </c>
      <c r="L145">
        <v>143</v>
      </c>
      <c r="M145">
        <v>0</v>
      </c>
      <c r="N145" s="10" t="s">
        <v>6091</v>
      </c>
      <c r="O145">
        <v>0</v>
      </c>
      <c r="P145" t="s">
        <v>2475</v>
      </c>
      <c r="Q145" s="10" t="s">
        <v>46</v>
      </c>
      <c r="R145" s="10" t="s">
        <v>46</v>
      </c>
      <c r="S145" s="19" t="s">
        <v>873</v>
      </c>
    </row>
    <row r="146" spans="1:19" x14ac:dyDescent="0.25">
      <c r="A146" t="s">
        <v>2476</v>
      </c>
      <c r="B146" t="s">
        <v>2527</v>
      </c>
      <c r="C146" t="s">
        <v>36</v>
      </c>
      <c r="D146">
        <v>16</v>
      </c>
      <c r="I146" t="s">
        <v>2491</v>
      </c>
      <c r="J146" t="s">
        <v>2700</v>
      </c>
      <c r="K146" t="b">
        <v>1</v>
      </c>
      <c r="L146">
        <v>144</v>
      </c>
      <c r="M146">
        <v>0</v>
      </c>
      <c r="N146" s="10" t="s">
        <v>45</v>
      </c>
      <c r="O146">
        <v>0</v>
      </c>
      <c r="P146" t="s">
        <v>2475</v>
      </c>
      <c r="Q146" s="10" t="s">
        <v>46</v>
      </c>
      <c r="R146" s="10" t="s">
        <v>46</v>
      </c>
      <c r="S146" s="19" t="s">
        <v>815</v>
      </c>
    </row>
    <row r="147" spans="1:19" x14ac:dyDescent="0.25">
      <c r="A147" t="s">
        <v>2476</v>
      </c>
      <c r="B147" t="s">
        <v>2527</v>
      </c>
      <c r="C147" t="s">
        <v>4751</v>
      </c>
      <c r="D147">
        <v>2</v>
      </c>
      <c r="I147" t="s">
        <v>2491</v>
      </c>
      <c r="J147" t="s">
        <v>2701</v>
      </c>
      <c r="K147" t="b">
        <v>1</v>
      </c>
      <c r="L147">
        <v>145</v>
      </c>
      <c r="M147">
        <v>0</v>
      </c>
      <c r="N147" s="10" t="s">
        <v>46</v>
      </c>
      <c r="O147">
        <v>0</v>
      </c>
      <c r="P147" t="s">
        <v>2475</v>
      </c>
      <c r="Q147" s="10" t="s">
        <v>46</v>
      </c>
      <c r="R147" s="10" t="s">
        <v>46</v>
      </c>
      <c r="S147" s="19" t="s">
        <v>873</v>
      </c>
    </row>
    <row r="148" spans="1:19" x14ac:dyDescent="0.25">
      <c r="A148" t="s">
        <v>2476</v>
      </c>
      <c r="B148" t="s">
        <v>2527</v>
      </c>
      <c r="C148" t="s">
        <v>2469</v>
      </c>
      <c r="D148">
        <v>0</v>
      </c>
      <c r="E148">
        <v>0</v>
      </c>
      <c r="I148" t="s">
        <v>2491</v>
      </c>
      <c r="J148" t="s">
        <v>2702</v>
      </c>
      <c r="K148" t="b">
        <v>0</v>
      </c>
      <c r="L148">
        <v>146</v>
      </c>
      <c r="M148">
        <v>0</v>
      </c>
      <c r="N148" s="10" t="s">
        <v>46</v>
      </c>
      <c r="O148">
        <v>0</v>
      </c>
      <c r="P148" t="s">
        <v>2475</v>
      </c>
      <c r="Q148" s="10" t="s">
        <v>46</v>
      </c>
      <c r="R148" s="10" t="s">
        <v>46</v>
      </c>
      <c r="S148" s="19" t="s">
        <v>873</v>
      </c>
    </row>
    <row r="149" spans="1:19" x14ac:dyDescent="0.25">
      <c r="A149" t="s">
        <v>2476</v>
      </c>
      <c r="B149" t="s">
        <v>2527</v>
      </c>
      <c r="C149" t="s">
        <v>2467</v>
      </c>
      <c r="D149">
        <v>0</v>
      </c>
      <c r="I149" t="s">
        <v>2491</v>
      </c>
      <c r="J149" t="s">
        <v>2703</v>
      </c>
      <c r="K149" t="b">
        <v>0</v>
      </c>
      <c r="L149">
        <v>147</v>
      </c>
      <c r="M149">
        <v>0</v>
      </c>
      <c r="N149" s="10" t="s">
        <v>2862</v>
      </c>
      <c r="O149">
        <v>0</v>
      </c>
      <c r="P149" t="s">
        <v>2475</v>
      </c>
      <c r="Q149" s="10" t="s">
        <v>46</v>
      </c>
      <c r="R149" s="10" t="s">
        <v>46</v>
      </c>
      <c r="S149" s="19" t="s">
        <v>873</v>
      </c>
    </row>
    <row r="150" spans="1:19" x14ac:dyDescent="0.25">
      <c r="A150" t="s">
        <v>2476</v>
      </c>
      <c r="B150" t="s">
        <v>2527</v>
      </c>
      <c r="C150" t="s">
        <v>2468</v>
      </c>
      <c r="D150" t="s">
        <v>2528</v>
      </c>
      <c r="I150" t="s">
        <v>2491</v>
      </c>
      <c r="J150" t="s">
        <v>2704</v>
      </c>
      <c r="K150" t="b">
        <v>0</v>
      </c>
      <c r="L150">
        <v>148</v>
      </c>
      <c r="M150">
        <v>0</v>
      </c>
      <c r="N150" s="10" t="s">
        <v>45</v>
      </c>
      <c r="O150">
        <v>0</v>
      </c>
      <c r="P150" t="s">
        <v>2475</v>
      </c>
      <c r="Q150" s="10" t="s">
        <v>46</v>
      </c>
      <c r="R150" s="10" t="s">
        <v>46</v>
      </c>
      <c r="S150" s="19" t="s">
        <v>815</v>
      </c>
    </row>
    <row r="151" spans="1:19" x14ac:dyDescent="0.25">
      <c r="A151" t="s">
        <v>2476</v>
      </c>
      <c r="B151" t="s">
        <v>2527</v>
      </c>
      <c r="C151" t="s">
        <v>4752</v>
      </c>
      <c r="D151">
        <v>0</v>
      </c>
      <c r="E151">
        <v>0</v>
      </c>
      <c r="I151" t="s">
        <v>2491</v>
      </c>
      <c r="J151" t="s">
        <v>2705</v>
      </c>
      <c r="K151" t="b">
        <v>0</v>
      </c>
      <c r="L151">
        <v>149</v>
      </c>
      <c r="M151">
        <v>0</v>
      </c>
      <c r="N151" s="10" t="s">
        <v>6092</v>
      </c>
      <c r="O151">
        <v>0</v>
      </c>
      <c r="P151" t="s">
        <v>2475</v>
      </c>
      <c r="Q151" s="10" t="s">
        <v>46</v>
      </c>
      <c r="R151" s="10" t="s">
        <v>46</v>
      </c>
      <c r="S151" s="19" t="s">
        <v>873</v>
      </c>
    </row>
    <row r="152" spans="1:19" x14ac:dyDescent="0.25">
      <c r="A152" t="s">
        <v>2476</v>
      </c>
      <c r="B152" t="s">
        <v>2527</v>
      </c>
      <c r="C152" t="s">
        <v>4753</v>
      </c>
      <c r="D152">
        <v>0</v>
      </c>
      <c r="E152">
        <v>0</v>
      </c>
      <c r="I152" t="s">
        <v>2491</v>
      </c>
      <c r="J152" t="s">
        <v>2706</v>
      </c>
      <c r="K152" t="b">
        <v>0</v>
      </c>
      <c r="L152">
        <v>150</v>
      </c>
      <c r="M152">
        <v>0</v>
      </c>
      <c r="N152" s="10" t="s">
        <v>46</v>
      </c>
      <c r="O152">
        <v>0</v>
      </c>
      <c r="P152" t="s">
        <v>2475</v>
      </c>
      <c r="Q152" s="10" t="s">
        <v>46</v>
      </c>
      <c r="R152" s="10" t="s">
        <v>46</v>
      </c>
      <c r="S152" s="19" t="s">
        <v>873</v>
      </c>
    </row>
    <row r="153" spans="1:19" x14ac:dyDescent="0.25">
      <c r="A153" t="s">
        <v>2476</v>
      </c>
      <c r="B153" t="s">
        <v>2527</v>
      </c>
      <c r="C153" t="s">
        <v>800</v>
      </c>
      <c r="D153" s="19" t="s">
        <v>815</v>
      </c>
      <c r="I153" t="s">
        <v>2491</v>
      </c>
      <c r="J153" t="s">
        <v>2707</v>
      </c>
      <c r="K153" t="b">
        <v>0</v>
      </c>
      <c r="L153">
        <v>151</v>
      </c>
      <c r="M153">
        <v>0</v>
      </c>
      <c r="N153" s="10" t="s">
        <v>2862</v>
      </c>
      <c r="O153">
        <v>0</v>
      </c>
      <c r="P153" t="s">
        <v>2475</v>
      </c>
      <c r="Q153" s="10" t="s">
        <v>46</v>
      </c>
      <c r="R153" s="10" t="s">
        <v>46</v>
      </c>
      <c r="S153" s="19" t="s">
        <v>873</v>
      </c>
    </row>
    <row r="154" spans="1:19" x14ac:dyDescent="0.25">
      <c r="A154" t="s">
        <v>2476</v>
      </c>
      <c r="B154" t="s">
        <v>2531</v>
      </c>
      <c r="C154" t="s">
        <v>1083</v>
      </c>
      <c r="D154" t="b">
        <v>0</v>
      </c>
      <c r="I154" t="s">
        <v>2491</v>
      </c>
      <c r="J154" t="s">
        <v>2708</v>
      </c>
      <c r="K154" t="b">
        <v>0</v>
      </c>
      <c r="L154">
        <v>152</v>
      </c>
      <c r="M154">
        <v>0</v>
      </c>
      <c r="N154" s="10" t="s">
        <v>45</v>
      </c>
      <c r="O154">
        <v>0</v>
      </c>
      <c r="P154" t="s">
        <v>2475</v>
      </c>
      <c r="Q154" s="10" t="s">
        <v>46</v>
      </c>
      <c r="R154" s="10" t="s">
        <v>46</v>
      </c>
      <c r="S154" s="19" t="s">
        <v>815</v>
      </c>
    </row>
    <row r="155" spans="1:19" x14ac:dyDescent="0.25">
      <c r="A155" t="s">
        <v>2476</v>
      </c>
      <c r="B155" t="s">
        <v>2531</v>
      </c>
      <c r="C155" t="s">
        <v>36</v>
      </c>
      <c r="D155">
        <v>17</v>
      </c>
      <c r="I155" t="s">
        <v>2491</v>
      </c>
      <c r="J155" t="s">
        <v>2709</v>
      </c>
      <c r="K155" t="b">
        <v>0</v>
      </c>
      <c r="L155">
        <v>153</v>
      </c>
      <c r="M155">
        <v>0</v>
      </c>
      <c r="N155" s="10" t="s">
        <v>6093</v>
      </c>
      <c r="O155">
        <v>0</v>
      </c>
      <c r="P155" t="s">
        <v>2475</v>
      </c>
      <c r="Q155" s="10" t="s">
        <v>46</v>
      </c>
      <c r="R155" s="10" t="s">
        <v>46</v>
      </c>
      <c r="S155" s="19" t="s">
        <v>873</v>
      </c>
    </row>
    <row r="156" spans="1:19" x14ac:dyDescent="0.25">
      <c r="A156" t="s">
        <v>2476</v>
      </c>
      <c r="B156" t="s">
        <v>2531</v>
      </c>
      <c r="C156" t="s">
        <v>4751</v>
      </c>
      <c r="D156">
        <v>2</v>
      </c>
      <c r="I156" t="s">
        <v>2491</v>
      </c>
      <c r="J156" t="s">
        <v>2710</v>
      </c>
      <c r="K156" t="b">
        <v>0</v>
      </c>
      <c r="L156">
        <v>154</v>
      </c>
      <c r="M156">
        <v>0</v>
      </c>
      <c r="N156" s="10" t="s">
        <v>2500</v>
      </c>
      <c r="O156">
        <v>0</v>
      </c>
      <c r="P156" t="s">
        <v>2475</v>
      </c>
      <c r="Q156" s="10" t="s">
        <v>46</v>
      </c>
      <c r="R156" s="10" t="s">
        <v>46</v>
      </c>
      <c r="S156" s="19" t="s">
        <v>873</v>
      </c>
    </row>
    <row r="157" spans="1:19" x14ac:dyDescent="0.25">
      <c r="A157" t="s">
        <v>2476</v>
      </c>
      <c r="B157" t="s">
        <v>2531</v>
      </c>
      <c r="C157" t="s">
        <v>2469</v>
      </c>
      <c r="D157">
        <v>0</v>
      </c>
      <c r="E157">
        <v>0</v>
      </c>
      <c r="I157" t="s">
        <v>2491</v>
      </c>
      <c r="J157" t="s">
        <v>6067</v>
      </c>
      <c r="K157" t="b">
        <v>0</v>
      </c>
      <c r="L157">
        <v>155</v>
      </c>
      <c r="M157">
        <v>0</v>
      </c>
      <c r="N157" s="10" t="s">
        <v>2678</v>
      </c>
      <c r="O157">
        <v>0</v>
      </c>
      <c r="P157" t="s">
        <v>2475</v>
      </c>
      <c r="Q157" s="10" t="s">
        <v>46</v>
      </c>
      <c r="R157" s="10" t="s">
        <v>46</v>
      </c>
      <c r="S157" s="19" t="s">
        <v>873</v>
      </c>
    </row>
    <row r="158" spans="1:19" x14ac:dyDescent="0.25">
      <c r="A158" t="s">
        <v>2476</v>
      </c>
      <c r="B158" t="s">
        <v>2531</v>
      </c>
      <c r="C158" t="s">
        <v>2467</v>
      </c>
      <c r="D158">
        <v>0</v>
      </c>
      <c r="I158" t="s">
        <v>2491</v>
      </c>
      <c r="J158" t="s">
        <v>2680</v>
      </c>
      <c r="K158" t="b">
        <v>0</v>
      </c>
      <c r="L158">
        <v>156</v>
      </c>
      <c r="M158">
        <v>0</v>
      </c>
      <c r="N158" s="10" t="s">
        <v>46</v>
      </c>
      <c r="O158">
        <v>0</v>
      </c>
      <c r="P158" t="s">
        <v>2475</v>
      </c>
      <c r="Q158" s="10" t="s">
        <v>46</v>
      </c>
      <c r="R158" s="10" t="s">
        <v>46</v>
      </c>
      <c r="S158" s="19"/>
    </row>
    <row r="159" spans="1:19" x14ac:dyDescent="0.25">
      <c r="A159" t="s">
        <v>2476</v>
      </c>
      <c r="B159" t="s">
        <v>2531</v>
      </c>
      <c r="C159" t="s">
        <v>2468</v>
      </c>
      <c r="D159" t="s">
        <v>2532</v>
      </c>
      <c r="I159" t="s">
        <v>2491</v>
      </c>
      <c r="J159" t="s">
        <v>2681</v>
      </c>
      <c r="K159" t="b">
        <v>0</v>
      </c>
      <c r="L159">
        <v>157</v>
      </c>
      <c r="M159">
        <v>0</v>
      </c>
      <c r="N159" s="10" t="s">
        <v>46</v>
      </c>
      <c r="O159">
        <v>0</v>
      </c>
      <c r="P159" t="s">
        <v>2475</v>
      </c>
      <c r="Q159" s="10" t="s">
        <v>46</v>
      </c>
      <c r="R159" s="10" t="s">
        <v>46</v>
      </c>
      <c r="S159" s="19"/>
    </row>
    <row r="160" spans="1:19" x14ac:dyDescent="0.25">
      <c r="A160" t="s">
        <v>2476</v>
      </c>
      <c r="B160" t="s">
        <v>2531</v>
      </c>
      <c r="C160" t="s">
        <v>4752</v>
      </c>
      <c r="D160">
        <v>0</v>
      </c>
      <c r="E160">
        <v>0</v>
      </c>
      <c r="I160" t="s">
        <v>2491</v>
      </c>
      <c r="J160" t="s">
        <v>2682</v>
      </c>
      <c r="K160" t="b">
        <v>0</v>
      </c>
      <c r="L160">
        <v>158</v>
      </c>
      <c r="M160">
        <v>0</v>
      </c>
      <c r="N160" s="10" t="s">
        <v>46</v>
      </c>
      <c r="O160">
        <v>0</v>
      </c>
      <c r="P160" t="s">
        <v>2475</v>
      </c>
      <c r="Q160" s="10" t="s">
        <v>46</v>
      </c>
      <c r="R160" s="10" t="s">
        <v>46</v>
      </c>
      <c r="S160" s="19"/>
    </row>
    <row r="161" spans="1:19" x14ac:dyDescent="0.25">
      <c r="A161" t="s">
        <v>2476</v>
      </c>
      <c r="B161" t="s">
        <v>2531</v>
      </c>
      <c r="C161" t="s">
        <v>4753</v>
      </c>
      <c r="D161">
        <v>0</v>
      </c>
      <c r="E161">
        <v>0</v>
      </c>
      <c r="I161" t="s">
        <v>2491</v>
      </c>
      <c r="J161" t="s">
        <v>2712</v>
      </c>
      <c r="K161" t="b">
        <v>0</v>
      </c>
      <c r="L161">
        <v>159</v>
      </c>
      <c r="M161">
        <v>0</v>
      </c>
      <c r="N161" s="10" t="s">
        <v>46</v>
      </c>
      <c r="O161">
        <v>0</v>
      </c>
      <c r="P161" t="s">
        <v>2475</v>
      </c>
      <c r="Q161" s="10" t="s">
        <v>46</v>
      </c>
      <c r="R161" s="10" t="s">
        <v>46</v>
      </c>
      <c r="S161" s="19"/>
    </row>
    <row r="162" spans="1:19" x14ac:dyDescent="0.25">
      <c r="A162" t="s">
        <v>2476</v>
      </c>
      <c r="B162" t="s">
        <v>2531</v>
      </c>
      <c r="C162" t="s">
        <v>800</v>
      </c>
      <c r="D162" s="19" t="s">
        <v>815</v>
      </c>
      <c r="I162" t="s">
        <v>2495</v>
      </c>
      <c r="J162" t="s">
        <v>2736</v>
      </c>
      <c r="K162" t="b">
        <v>0</v>
      </c>
      <c r="L162">
        <v>160</v>
      </c>
      <c r="M162">
        <v>0</v>
      </c>
      <c r="N162" s="10" t="s">
        <v>46</v>
      </c>
      <c r="O162">
        <v>0</v>
      </c>
      <c r="P162" t="s">
        <v>2475</v>
      </c>
      <c r="Q162" s="10" t="s">
        <v>46</v>
      </c>
      <c r="R162" s="10" t="s">
        <v>46</v>
      </c>
      <c r="S162" s="19" t="s">
        <v>861</v>
      </c>
    </row>
    <row r="163" spans="1:19" x14ac:dyDescent="0.25">
      <c r="A163" t="s">
        <v>2476</v>
      </c>
      <c r="B163" t="s">
        <v>2535</v>
      </c>
      <c r="C163" t="s">
        <v>1083</v>
      </c>
      <c r="D163" t="b">
        <v>0</v>
      </c>
      <c r="I163" t="s">
        <v>2495</v>
      </c>
      <c r="J163" t="s">
        <v>2737</v>
      </c>
      <c r="K163" t="b">
        <v>0</v>
      </c>
      <c r="L163">
        <v>161</v>
      </c>
      <c r="M163">
        <v>0</v>
      </c>
      <c r="N163" s="10" t="s">
        <v>2685</v>
      </c>
      <c r="O163">
        <v>0</v>
      </c>
      <c r="P163" t="s">
        <v>2475</v>
      </c>
      <c r="Q163" s="10" t="s">
        <v>46</v>
      </c>
      <c r="R163" s="10" t="s">
        <v>46</v>
      </c>
      <c r="S163" s="19" t="s">
        <v>861</v>
      </c>
    </row>
    <row r="164" spans="1:19" x14ac:dyDescent="0.25">
      <c r="A164" t="s">
        <v>2476</v>
      </c>
      <c r="B164" t="s">
        <v>2535</v>
      </c>
      <c r="C164" t="s">
        <v>36</v>
      </c>
      <c r="D164">
        <v>18</v>
      </c>
      <c r="I164" t="s">
        <v>2495</v>
      </c>
      <c r="J164" t="s">
        <v>2738</v>
      </c>
      <c r="K164" t="b">
        <v>0</v>
      </c>
      <c r="L164">
        <v>162</v>
      </c>
      <c r="M164">
        <v>0</v>
      </c>
      <c r="N164" s="10" t="s">
        <v>45</v>
      </c>
      <c r="O164">
        <v>0</v>
      </c>
      <c r="P164" t="s">
        <v>2475</v>
      </c>
      <c r="Q164" s="10" t="s">
        <v>46</v>
      </c>
      <c r="R164" s="10" t="s">
        <v>46</v>
      </c>
      <c r="S164" s="19" t="s">
        <v>815</v>
      </c>
    </row>
    <row r="165" spans="1:19" x14ac:dyDescent="0.25">
      <c r="A165" t="s">
        <v>2476</v>
      </c>
      <c r="B165" t="s">
        <v>2535</v>
      </c>
      <c r="C165" t="s">
        <v>4751</v>
      </c>
      <c r="D165">
        <v>0</v>
      </c>
      <c r="I165" t="s">
        <v>2495</v>
      </c>
      <c r="J165" t="s">
        <v>2739</v>
      </c>
      <c r="K165" t="b">
        <v>0</v>
      </c>
      <c r="L165">
        <v>163</v>
      </c>
      <c r="M165">
        <v>0</v>
      </c>
      <c r="N165" s="10" t="s">
        <v>46</v>
      </c>
      <c r="O165">
        <v>0</v>
      </c>
      <c r="P165" t="s">
        <v>2475</v>
      </c>
      <c r="Q165" s="10" t="s">
        <v>46</v>
      </c>
      <c r="R165" s="10" t="s">
        <v>46</v>
      </c>
      <c r="S165" s="19" t="s">
        <v>861</v>
      </c>
    </row>
    <row r="166" spans="1:19" x14ac:dyDescent="0.25">
      <c r="A166" t="s">
        <v>2476</v>
      </c>
      <c r="B166" t="s">
        <v>2535</v>
      </c>
      <c r="C166" t="s">
        <v>2469</v>
      </c>
      <c r="D166">
        <v>0</v>
      </c>
      <c r="E166">
        <v>2</v>
      </c>
      <c r="I166" t="s">
        <v>2495</v>
      </c>
      <c r="J166" t="s">
        <v>2740</v>
      </c>
      <c r="K166" t="b">
        <v>0</v>
      </c>
      <c r="L166">
        <v>164</v>
      </c>
      <c r="M166">
        <v>0</v>
      </c>
      <c r="N166" s="10" t="s">
        <v>46</v>
      </c>
      <c r="O166">
        <v>0</v>
      </c>
      <c r="P166" t="s">
        <v>2475</v>
      </c>
      <c r="Q166" s="10" t="s">
        <v>46</v>
      </c>
      <c r="R166" s="10" t="s">
        <v>46</v>
      </c>
      <c r="S166" s="19" t="s">
        <v>861</v>
      </c>
    </row>
    <row r="167" spans="1:19" x14ac:dyDescent="0.25">
      <c r="A167" t="s">
        <v>2476</v>
      </c>
      <c r="B167" t="s">
        <v>2535</v>
      </c>
      <c r="C167" t="s">
        <v>2467</v>
      </c>
      <c r="D167">
        <v>0</v>
      </c>
      <c r="I167" t="s">
        <v>2495</v>
      </c>
      <c r="J167" t="s">
        <v>2741</v>
      </c>
      <c r="K167" t="b">
        <v>0</v>
      </c>
      <c r="L167">
        <v>165</v>
      </c>
      <c r="M167">
        <v>0</v>
      </c>
      <c r="N167" s="10" t="s">
        <v>2685</v>
      </c>
      <c r="O167">
        <v>0</v>
      </c>
      <c r="P167" t="s">
        <v>2475</v>
      </c>
      <c r="Q167" s="10" t="s">
        <v>46</v>
      </c>
      <c r="R167" s="10" t="s">
        <v>46</v>
      </c>
      <c r="S167" s="19" t="s">
        <v>861</v>
      </c>
    </row>
    <row r="168" spans="1:19" x14ac:dyDescent="0.25">
      <c r="A168" t="s">
        <v>2476</v>
      </c>
      <c r="B168" t="s">
        <v>2535</v>
      </c>
      <c r="C168" t="s">
        <v>2468</v>
      </c>
      <c r="D168" t="s">
        <v>2475</v>
      </c>
      <c r="I168" t="s">
        <v>2495</v>
      </c>
      <c r="J168" t="s">
        <v>2715</v>
      </c>
      <c r="K168" t="b">
        <v>1</v>
      </c>
      <c r="L168">
        <v>166</v>
      </c>
      <c r="M168">
        <v>0</v>
      </c>
      <c r="N168" s="10" t="s">
        <v>45</v>
      </c>
      <c r="O168">
        <v>0</v>
      </c>
      <c r="P168" t="s">
        <v>2475</v>
      </c>
      <c r="Q168" s="10" t="s">
        <v>46</v>
      </c>
      <c r="R168" s="10" t="s">
        <v>46</v>
      </c>
      <c r="S168" s="19" t="s">
        <v>938</v>
      </c>
    </row>
    <row r="169" spans="1:19" x14ac:dyDescent="0.25">
      <c r="A169" t="s">
        <v>2476</v>
      </c>
      <c r="B169" t="s">
        <v>2535</v>
      </c>
      <c r="C169" t="s">
        <v>4752</v>
      </c>
      <c r="D169">
        <v>0</v>
      </c>
      <c r="E169">
        <v>0</v>
      </c>
      <c r="I169" t="s">
        <v>2495</v>
      </c>
      <c r="J169" t="s">
        <v>2716</v>
      </c>
      <c r="K169" t="b">
        <v>1</v>
      </c>
      <c r="L169">
        <v>167</v>
      </c>
      <c r="M169">
        <v>0</v>
      </c>
      <c r="N169" s="10" t="s">
        <v>46</v>
      </c>
      <c r="O169">
        <v>0</v>
      </c>
      <c r="P169" t="s">
        <v>2475</v>
      </c>
      <c r="Q169" s="10" t="s">
        <v>46</v>
      </c>
      <c r="R169" s="10" t="s">
        <v>46</v>
      </c>
      <c r="S169" s="19" t="s">
        <v>939</v>
      </c>
    </row>
    <row r="170" spans="1:19" x14ac:dyDescent="0.25">
      <c r="A170" t="s">
        <v>2476</v>
      </c>
      <c r="B170" t="s">
        <v>2535</v>
      </c>
      <c r="C170" t="s">
        <v>4753</v>
      </c>
      <c r="D170">
        <v>0</v>
      </c>
      <c r="E170">
        <v>0</v>
      </c>
      <c r="I170" t="s">
        <v>2495</v>
      </c>
      <c r="J170" t="s">
        <v>2717</v>
      </c>
      <c r="K170" t="b">
        <v>1</v>
      </c>
      <c r="L170">
        <v>168</v>
      </c>
      <c r="M170">
        <v>0</v>
      </c>
      <c r="N170" s="10" t="s">
        <v>46</v>
      </c>
      <c r="O170">
        <v>0</v>
      </c>
      <c r="P170" t="s">
        <v>2475</v>
      </c>
      <c r="Q170" s="10" t="s">
        <v>46</v>
      </c>
      <c r="R170" s="10" t="s">
        <v>46</v>
      </c>
      <c r="S170" s="19" t="s">
        <v>938</v>
      </c>
    </row>
    <row r="171" spans="1:19" x14ac:dyDescent="0.25">
      <c r="A171" t="s">
        <v>2476</v>
      </c>
      <c r="B171" t="s">
        <v>2535</v>
      </c>
      <c r="C171" t="s">
        <v>800</v>
      </c>
      <c r="D171" s="19"/>
      <c r="I171" t="s">
        <v>2495</v>
      </c>
      <c r="J171" t="s">
        <v>2718</v>
      </c>
      <c r="K171" t="b">
        <v>0</v>
      </c>
      <c r="L171">
        <v>169</v>
      </c>
      <c r="M171">
        <v>0</v>
      </c>
      <c r="N171" s="10" t="s">
        <v>46</v>
      </c>
      <c r="O171">
        <v>0</v>
      </c>
      <c r="P171" t="s">
        <v>2475</v>
      </c>
      <c r="Q171" s="10" t="s">
        <v>46</v>
      </c>
      <c r="R171" s="10" t="s">
        <v>46</v>
      </c>
      <c r="S171" s="19" t="s">
        <v>862</v>
      </c>
    </row>
    <row r="172" spans="1:19" x14ac:dyDescent="0.25">
      <c r="A172" t="s">
        <v>2476</v>
      </c>
      <c r="B172" t="s">
        <v>2539</v>
      </c>
      <c r="C172" t="s">
        <v>1083</v>
      </c>
      <c r="D172" t="b">
        <v>0</v>
      </c>
      <c r="I172" t="s">
        <v>2495</v>
      </c>
      <c r="J172" t="s">
        <v>2719</v>
      </c>
      <c r="K172" t="b">
        <v>0</v>
      </c>
      <c r="L172">
        <v>170</v>
      </c>
      <c r="M172">
        <v>0</v>
      </c>
      <c r="N172" s="10" t="s">
        <v>46</v>
      </c>
      <c r="O172">
        <v>0</v>
      </c>
      <c r="P172" t="s">
        <v>2475</v>
      </c>
      <c r="Q172" s="10" t="s">
        <v>46</v>
      </c>
      <c r="R172" s="10" t="s">
        <v>46</v>
      </c>
      <c r="S172" s="19"/>
    </row>
    <row r="173" spans="1:19" x14ac:dyDescent="0.25">
      <c r="A173" t="s">
        <v>2476</v>
      </c>
      <c r="B173" t="s">
        <v>2539</v>
      </c>
      <c r="C173" t="s">
        <v>36</v>
      </c>
      <c r="D173">
        <v>19</v>
      </c>
      <c r="I173" t="s">
        <v>2495</v>
      </c>
      <c r="J173" t="s">
        <v>2720</v>
      </c>
      <c r="K173" t="b">
        <v>0</v>
      </c>
      <c r="L173">
        <v>171</v>
      </c>
      <c r="M173">
        <v>0</v>
      </c>
      <c r="N173" s="10" t="s">
        <v>46</v>
      </c>
      <c r="O173">
        <v>0</v>
      </c>
      <c r="P173" t="s">
        <v>2475</v>
      </c>
      <c r="Q173" s="10" t="s">
        <v>46</v>
      </c>
      <c r="R173" s="10" t="s">
        <v>46</v>
      </c>
      <c r="S173" s="19"/>
    </row>
    <row r="174" spans="1:19" x14ac:dyDescent="0.25">
      <c r="A174" t="s">
        <v>2476</v>
      </c>
      <c r="B174" t="s">
        <v>2539</v>
      </c>
      <c r="C174" t="s">
        <v>4751</v>
      </c>
      <c r="D174">
        <v>0</v>
      </c>
      <c r="I174" t="s">
        <v>2495</v>
      </c>
      <c r="J174" t="s">
        <v>2721</v>
      </c>
      <c r="K174" t="b">
        <v>0</v>
      </c>
      <c r="L174">
        <v>172</v>
      </c>
      <c r="M174">
        <v>0</v>
      </c>
      <c r="N174" s="10" t="s">
        <v>46</v>
      </c>
      <c r="O174">
        <v>0</v>
      </c>
      <c r="P174" t="s">
        <v>2475</v>
      </c>
      <c r="Q174" s="10" t="s">
        <v>46</v>
      </c>
      <c r="R174" s="10" t="s">
        <v>46</v>
      </c>
      <c r="S174" s="19"/>
    </row>
    <row r="175" spans="1:19" x14ac:dyDescent="0.25">
      <c r="A175" t="s">
        <v>2476</v>
      </c>
      <c r="B175" t="s">
        <v>2539</v>
      </c>
      <c r="C175" t="s">
        <v>2469</v>
      </c>
      <c r="D175">
        <v>100</v>
      </c>
      <c r="E175">
        <v>0</v>
      </c>
      <c r="I175" t="s">
        <v>2495</v>
      </c>
      <c r="J175" t="s">
        <v>2722</v>
      </c>
      <c r="K175" t="b">
        <v>0</v>
      </c>
      <c r="L175">
        <v>173</v>
      </c>
      <c r="M175">
        <v>0</v>
      </c>
      <c r="N175" s="10" t="s">
        <v>46</v>
      </c>
      <c r="O175">
        <v>0</v>
      </c>
      <c r="P175" t="s">
        <v>2475</v>
      </c>
      <c r="Q175" s="10" t="s">
        <v>46</v>
      </c>
      <c r="R175" s="10" t="s">
        <v>46</v>
      </c>
      <c r="S175" s="19"/>
    </row>
    <row r="176" spans="1:19" x14ac:dyDescent="0.25">
      <c r="A176" t="s">
        <v>2476</v>
      </c>
      <c r="B176" t="s">
        <v>2539</v>
      </c>
      <c r="C176" t="s">
        <v>2467</v>
      </c>
      <c r="D176">
        <v>0</v>
      </c>
      <c r="I176" t="s">
        <v>2495</v>
      </c>
      <c r="J176" t="s">
        <v>2723</v>
      </c>
      <c r="K176" t="b">
        <v>0</v>
      </c>
      <c r="L176">
        <v>174</v>
      </c>
      <c r="M176">
        <v>0</v>
      </c>
      <c r="N176" s="10" t="s">
        <v>2591</v>
      </c>
      <c r="O176">
        <v>0</v>
      </c>
      <c r="P176" t="s">
        <v>2475</v>
      </c>
      <c r="Q176" s="10" t="s">
        <v>46</v>
      </c>
      <c r="R176" s="10" t="s">
        <v>46</v>
      </c>
      <c r="S176" s="19" t="s">
        <v>873</v>
      </c>
    </row>
    <row r="177" spans="1:19" x14ac:dyDescent="0.25">
      <c r="A177" t="s">
        <v>2476</v>
      </c>
      <c r="B177" t="s">
        <v>2539</v>
      </c>
      <c r="C177" t="s">
        <v>2468</v>
      </c>
      <c r="D177" t="s">
        <v>2475</v>
      </c>
      <c r="I177" t="s">
        <v>2495</v>
      </c>
      <c r="J177" t="s">
        <v>2724</v>
      </c>
      <c r="K177" t="b">
        <v>0</v>
      </c>
      <c r="L177">
        <v>175</v>
      </c>
      <c r="M177">
        <v>0</v>
      </c>
      <c r="N177" s="10" t="s">
        <v>45</v>
      </c>
      <c r="O177">
        <v>0</v>
      </c>
      <c r="P177" t="s">
        <v>2475</v>
      </c>
      <c r="Q177" s="10" t="s">
        <v>46</v>
      </c>
      <c r="R177" s="10" t="s">
        <v>46</v>
      </c>
      <c r="S177" s="19" t="s">
        <v>873</v>
      </c>
    </row>
    <row r="178" spans="1:19" x14ac:dyDescent="0.25">
      <c r="A178" t="s">
        <v>2476</v>
      </c>
      <c r="B178" t="s">
        <v>2539</v>
      </c>
      <c r="C178" t="s">
        <v>4752</v>
      </c>
      <c r="D178">
        <v>0</v>
      </c>
      <c r="E178">
        <v>0</v>
      </c>
      <c r="I178" t="s">
        <v>2495</v>
      </c>
      <c r="J178" t="s">
        <v>2725</v>
      </c>
      <c r="K178" t="b">
        <v>0</v>
      </c>
      <c r="L178">
        <v>176</v>
      </c>
      <c r="M178">
        <v>0</v>
      </c>
      <c r="N178" s="10" t="s">
        <v>45</v>
      </c>
      <c r="O178">
        <v>0</v>
      </c>
      <c r="P178" t="s">
        <v>2475</v>
      </c>
      <c r="Q178" s="10" t="s">
        <v>46</v>
      </c>
      <c r="R178" s="10" t="s">
        <v>46</v>
      </c>
      <c r="S178" s="19" t="s">
        <v>815</v>
      </c>
    </row>
    <row r="179" spans="1:19" x14ac:dyDescent="0.25">
      <c r="A179" t="s">
        <v>2476</v>
      </c>
      <c r="B179" t="s">
        <v>2539</v>
      </c>
      <c r="C179" t="s">
        <v>4753</v>
      </c>
      <c r="D179">
        <v>0</v>
      </c>
      <c r="E179">
        <v>0</v>
      </c>
      <c r="I179" t="s">
        <v>2495</v>
      </c>
      <c r="J179" t="s">
        <v>2726</v>
      </c>
      <c r="K179" t="b">
        <v>0</v>
      </c>
      <c r="L179">
        <v>177</v>
      </c>
      <c r="M179">
        <v>0</v>
      </c>
      <c r="N179" s="10" t="s">
        <v>46</v>
      </c>
      <c r="O179">
        <v>0</v>
      </c>
      <c r="P179" t="s">
        <v>2475</v>
      </c>
      <c r="Q179" s="10" t="s">
        <v>46</v>
      </c>
      <c r="R179" s="10" t="s">
        <v>46</v>
      </c>
      <c r="S179" s="19" t="s">
        <v>873</v>
      </c>
    </row>
    <row r="180" spans="1:19" x14ac:dyDescent="0.25">
      <c r="A180" t="s">
        <v>2476</v>
      </c>
      <c r="B180" t="s">
        <v>2539</v>
      </c>
      <c r="C180" t="s">
        <v>800</v>
      </c>
      <c r="D180" s="19"/>
      <c r="I180" t="s">
        <v>2495</v>
      </c>
      <c r="J180" t="s">
        <v>2727</v>
      </c>
      <c r="K180" t="b">
        <v>0</v>
      </c>
      <c r="L180">
        <v>178</v>
      </c>
      <c r="M180">
        <v>0</v>
      </c>
      <c r="N180" s="10" t="s">
        <v>46</v>
      </c>
      <c r="O180">
        <v>0</v>
      </c>
      <c r="P180" t="s">
        <v>2475</v>
      </c>
      <c r="Q180" s="10" t="s">
        <v>46</v>
      </c>
      <c r="R180" s="10" t="s">
        <v>46</v>
      </c>
      <c r="S180" s="19"/>
    </row>
    <row r="181" spans="1:19" x14ac:dyDescent="0.25">
      <c r="A181" t="s">
        <v>2476</v>
      </c>
      <c r="B181" t="s">
        <v>2543</v>
      </c>
      <c r="C181" t="s">
        <v>1083</v>
      </c>
      <c r="D181" t="b">
        <v>0</v>
      </c>
      <c r="I181" t="s">
        <v>2495</v>
      </c>
      <c r="J181" t="s">
        <v>2728</v>
      </c>
      <c r="K181" t="b">
        <v>0</v>
      </c>
      <c r="L181">
        <v>179</v>
      </c>
      <c r="M181">
        <v>0</v>
      </c>
      <c r="N181" s="10" t="s">
        <v>46</v>
      </c>
      <c r="O181">
        <v>0</v>
      </c>
      <c r="P181" t="s">
        <v>2475</v>
      </c>
      <c r="Q181" s="10" t="s">
        <v>46</v>
      </c>
      <c r="R181" s="10" t="s">
        <v>46</v>
      </c>
      <c r="S181" s="19"/>
    </row>
    <row r="182" spans="1:19" x14ac:dyDescent="0.25">
      <c r="A182" t="s">
        <v>2476</v>
      </c>
      <c r="B182" t="s">
        <v>2543</v>
      </c>
      <c r="C182" t="s">
        <v>36</v>
      </c>
      <c r="D182">
        <v>20</v>
      </c>
      <c r="I182" t="s">
        <v>2495</v>
      </c>
      <c r="J182" t="s">
        <v>2729</v>
      </c>
      <c r="K182" t="b">
        <v>0</v>
      </c>
      <c r="L182">
        <v>180</v>
      </c>
      <c r="M182">
        <v>0</v>
      </c>
      <c r="N182" s="10" t="s">
        <v>46</v>
      </c>
      <c r="O182">
        <v>0</v>
      </c>
      <c r="P182" t="s">
        <v>2475</v>
      </c>
      <c r="Q182" s="10" t="s">
        <v>46</v>
      </c>
      <c r="R182" s="10" t="s">
        <v>46</v>
      </c>
      <c r="S182" s="19"/>
    </row>
    <row r="183" spans="1:19" x14ac:dyDescent="0.25">
      <c r="A183" t="s">
        <v>2476</v>
      </c>
      <c r="B183" t="s">
        <v>2543</v>
      </c>
      <c r="C183" t="s">
        <v>4751</v>
      </c>
      <c r="D183">
        <v>0</v>
      </c>
      <c r="I183" t="s">
        <v>2495</v>
      </c>
      <c r="J183" t="s">
        <v>2730</v>
      </c>
      <c r="K183" t="b">
        <v>0</v>
      </c>
      <c r="L183">
        <v>181</v>
      </c>
      <c r="M183">
        <v>0</v>
      </c>
      <c r="N183" s="10" t="s">
        <v>46</v>
      </c>
      <c r="O183">
        <v>0</v>
      </c>
      <c r="P183" t="s">
        <v>2475</v>
      </c>
      <c r="Q183" s="10" t="s">
        <v>46</v>
      </c>
      <c r="R183" s="10" t="s">
        <v>46</v>
      </c>
      <c r="S183" s="19"/>
    </row>
    <row r="184" spans="1:19" x14ac:dyDescent="0.25">
      <c r="A184" t="s">
        <v>2476</v>
      </c>
      <c r="B184" t="s">
        <v>2543</v>
      </c>
      <c r="C184" t="s">
        <v>2469</v>
      </c>
      <c r="D184">
        <v>1</v>
      </c>
      <c r="E184">
        <v>0</v>
      </c>
      <c r="I184" t="s">
        <v>2495</v>
      </c>
      <c r="J184" t="s">
        <v>2731</v>
      </c>
      <c r="K184" t="b">
        <v>0</v>
      </c>
      <c r="L184">
        <v>182</v>
      </c>
      <c r="M184">
        <v>0</v>
      </c>
      <c r="N184" s="10" t="s">
        <v>46</v>
      </c>
      <c r="O184">
        <v>0</v>
      </c>
      <c r="P184" t="s">
        <v>2475</v>
      </c>
      <c r="Q184" s="10" t="s">
        <v>46</v>
      </c>
      <c r="R184" s="10" t="s">
        <v>46</v>
      </c>
      <c r="S184" s="19"/>
    </row>
    <row r="185" spans="1:19" x14ac:dyDescent="0.25">
      <c r="A185" t="s">
        <v>2476</v>
      </c>
      <c r="B185" t="s">
        <v>2543</v>
      </c>
      <c r="C185" t="s">
        <v>2467</v>
      </c>
      <c r="D185">
        <v>0</v>
      </c>
      <c r="I185" t="s">
        <v>2495</v>
      </c>
      <c r="J185" t="s">
        <v>2732</v>
      </c>
      <c r="K185" t="b">
        <v>0</v>
      </c>
      <c r="L185">
        <v>183</v>
      </c>
      <c r="M185">
        <v>0</v>
      </c>
      <c r="N185" s="10" t="s">
        <v>46</v>
      </c>
      <c r="O185">
        <v>0</v>
      </c>
      <c r="P185" t="s">
        <v>2475</v>
      </c>
      <c r="Q185" s="10" t="s">
        <v>46</v>
      </c>
      <c r="R185" s="10" t="s">
        <v>46</v>
      </c>
      <c r="S185" s="19"/>
    </row>
    <row r="186" spans="1:19" x14ac:dyDescent="0.25">
      <c r="A186" t="s">
        <v>2476</v>
      </c>
      <c r="B186" t="s">
        <v>2543</v>
      </c>
      <c r="C186" t="s">
        <v>2468</v>
      </c>
      <c r="D186" t="s">
        <v>2475</v>
      </c>
      <c r="I186" t="s">
        <v>2495</v>
      </c>
      <c r="J186" t="s">
        <v>2733</v>
      </c>
      <c r="K186" t="b">
        <v>0</v>
      </c>
      <c r="L186">
        <v>184</v>
      </c>
      <c r="M186">
        <v>0</v>
      </c>
      <c r="N186" s="10" t="s">
        <v>46</v>
      </c>
      <c r="O186">
        <v>0</v>
      </c>
      <c r="P186" t="s">
        <v>2475</v>
      </c>
      <c r="Q186" s="10" t="s">
        <v>46</v>
      </c>
      <c r="R186" s="10" t="s">
        <v>46</v>
      </c>
      <c r="S186" s="19"/>
    </row>
    <row r="187" spans="1:19" x14ac:dyDescent="0.25">
      <c r="A187" t="s">
        <v>2476</v>
      </c>
      <c r="B187" t="s">
        <v>2543</v>
      </c>
      <c r="C187" t="s">
        <v>4752</v>
      </c>
      <c r="D187">
        <v>0</v>
      </c>
      <c r="E187">
        <v>0</v>
      </c>
      <c r="I187" t="s">
        <v>2495</v>
      </c>
      <c r="J187" t="s">
        <v>2734</v>
      </c>
      <c r="K187" t="b">
        <v>0</v>
      </c>
      <c r="L187">
        <v>185</v>
      </c>
      <c r="M187">
        <v>0</v>
      </c>
      <c r="N187" s="10" t="s">
        <v>46</v>
      </c>
      <c r="O187">
        <v>0</v>
      </c>
      <c r="P187" t="s">
        <v>2475</v>
      </c>
      <c r="Q187" s="10" t="s">
        <v>46</v>
      </c>
      <c r="R187" s="10" t="s">
        <v>46</v>
      </c>
      <c r="S187" s="19"/>
    </row>
    <row r="188" spans="1:19" x14ac:dyDescent="0.25">
      <c r="A188" t="s">
        <v>2476</v>
      </c>
      <c r="B188" t="s">
        <v>2543</v>
      </c>
      <c r="C188" t="s">
        <v>4753</v>
      </c>
      <c r="D188">
        <v>0</v>
      </c>
      <c r="E188">
        <v>0</v>
      </c>
      <c r="I188" t="s">
        <v>2495</v>
      </c>
      <c r="J188" t="s">
        <v>2735</v>
      </c>
      <c r="K188" t="b">
        <v>0</v>
      </c>
      <c r="L188">
        <v>186</v>
      </c>
      <c r="M188">
        <v>0</v>
      </c>
      <c r="N188" s="10" t="s">
        <v>46</v>
      </c>
      <c r="O188">
        <v>0</v>
      </c>
      <c r="P188" t="s">
        <v>2475</v>
      </c>
      <c r="Q188" s="10" t="s">
        <v>46</v>
      </c>
      <c r="R188" s="10" t="s">
        <v>46</v>
      </c>
      <c r="S188" s="19"/>
    </row>
    <row r="189" spans="1:19" x14ac:dyDescent="0.25">
      <c r="A189" t="s">
        <v>2476</v>
      </c>
      <c r="B189" t="s">
        <v>2543</v>
      </c>
      <c r="C189" t="s">
        <v>800</v>
      </c>
      <c r="D189" s="19"/>
      <c r="I189" t="s">
        <v>2495</v>
      </c>
      <c r="J189" t="s">
        <v>2711</v>
      </c>
      <c r="K189" t="b">
        <v>0</v>
      </c>
      <c r="L189">
        <v>187</v>
      </c>
      <c r="M189">
        <v>0</v>
      </c>
      <c r="N189" s="10" t="s">
        <v>46</v>
      </c>
      <c r="O189">
        <v>0</v>
      </c>
      <c r="P189" t="s">
        <v>2475</v>
      </c>
      <c r="Q189" s="10" t="s">
        <v>46</v>
      </c>
      <c r="R189" s="10" t="s">
        <v>46</v>
      </c>
      <c r="S189" s="19"/>
    </row>
    <row r="190" spans="1:19" x14ac:dyDescent="0.25">
      <c r="A190" t="s">
        <v>2476</v>
      </c>
      <c r="B190" t="s">
        <v>298</v>
      </c>
      <c r="C190" t="s">
        <v>1083</v>
      </c>
      <c r="D190" t="b">
        <v>0</v>
      </c>
      <c r="I190" t="s">
        <v>2495</v>
      </c>
      <c r="J190" t="s">
        <v>2680</v>
      </c>
      <c r="K190" t="b">
        <v>0</v>
      </c>
      <c r="L190">
        <v>188</v>
      </c>
      <c r="M190">
        <v>0</v>
      </c>
      <c r="N190" s="10" t="s">
        <v>46</v>
      </c>
      <c r="O190">
        <v>0</v>
      </c>
      <c r="P190" t="s">
        <v>2475</v>
      </c>
      <c r="Q190" s="10" t="s">
        <v>46</v>
      </c>
      <c r="R190" s="10" t="s">
        <v>46</v>
      </c>
      <c r="S190" s="19"/>
    </row>
    <row r="191" spans="1:19" x14ac:dyDescent="0.25">
      <c r="A191" t="s">
        <v>2476</v>
      </c>
      <c r="B191" t="s">
        <v>298</v>
      </c>
      <c r="C191" t="s">
        <v>36</v>
      </c>
      <c r="D191">
        <v>21</v>
      </c>
      <c r="I191" t="s">
        <v>2495</v>
      </c>
      <c r="J191" t="s">
        <v>2681</v>
      </c>
      <c r="K191" t="b">
        <v>0</v>
      </c>
      <c r="L191">
        <v>189</v>
      </c>
      <c r="M191">
        <v>0</v>
      </c>
      <c r="N191" s="10" t="s">
        <v>46</v>
      </c>
      <c r="O191">
        <v>0</v>
      </c>
      <c r="P191" t="s">
        <v>2475</v>
      </c>
      <c r="Q191" s="10" t="s">
        <v>46</v>
      </c>
      <c r="R191" s="10" t="s">
        <v>46</v>
      </c>
      <c r="S191" s="19"/>
    </row>
    <row r="192" spans="1:19" x14ac:dyDescent="0.25">
      <c r="A192" t="s">
        <v>2476</v>
      </c>
      <c r="B192" t="s">
        <v>298</v>
      </c>
      <c r="C192" t="s">
        <v>4751</v>
      </c>
      <c r="D192">
        <v>0</v>
      </c>
      <c r="I192" t="s">
        <v>2495</v>
      </c>
      <c r="J192" t="s">
        <v>2682</v>
      </c>
      <c r="K192" t="b">
        <v>0</v>
      </c>
      <c r="L192">
        <v>190</v>
      </c>
      <c r="M192">
        <v>0</v>
      </c>
      <c r="N192" s="10" t="s">
        <v>46</v>
      </c>
      <c r="O192">
        <v>0</v>
      </c>
      <c r="P192" t="s">
        <v>2475</v>
      </c>
      <c r="Q192" s="10" t="s">
        <v>46</v>
      </c>
      <c r="R192" s="10" t="s">
        <v>46</v>
      </c>
      <c r="S192" s="19"/>
    </row>
    <row r="193" spans="1:19" x14ac:dyDescent="0.25">
      <c r="A193" t="s">
        <v>2476</v>
      </c>
      <c r="B193" t="s">
        <v>298</v>
      </c>
      <c r="C193" t="s">
        <v>2469</v>
      </c>
      <c r="D193">
        <v>0</v>
      </c>
      <c r="E193">
        <v>0</v>
      </c>
      <c r="I193" t="s">
        <v>2495</v>
      </c>
      <c r="J193" t="s">
        <v>2712</v>
      </c>
      <c r="K193" t="b">
        <v>0</v>
      </c>
      <c r="L193">
        <v>191</v>
      </c>
      <c r="M193">
        <v>0</v>
      </c>
      <c r="N193" s="10" t="s">
        <v>46</v>
      </c>
      <c r="O193">
        <v>0</v>
      </c>
      <c r="P193" t="s">
        <v>2475</v>
      </c>
      <c r="Q193" s="10" t="s">
        <v>46</v>
      </c>
      <c r="R193" s="10" t="s">
        <v>46</v>
      </c>
      <c r="S193" s="19"/>
    </row>
    <row r="194" spans="1:19" x14ac:dyDescent="0.25">
      <c r="A194" t="s">
        <v>2476</v>
      </c>
      <c r="B194" t="s">
        <v>298</v>
      </c>
      <c r="C194" t="s">
        <v>2467</v>
      </c>
      <c r="D194">
        <v>0</v>
      </c>
      <c r="I194" t="s">
        <v>6068</v>
      </c>
      <c r="J194" t="s">
        <v>6069</v>
      </c>
      <c r="K194" t="b">
        <v>1</v>
      </c>
      <c r="L194">
        <v>192</v>
      </c>
      <c r="M194">
        <v>1</v>
      </c>
      <c r="N194" s="10" t="s">
        <v>6094</v>
      </c>
      <c r="O194">
        <v>0</v>
      </c>
      <c r="P194" t="s">
        <v>6070</v>
      </c>
      <c r="Q194" s="10" t="s">
        <v>46</v>
      </c>
      <c r="R194" s="10" t="s">
        <v>46</v>
      </c>
      <c r="S194" s="19" t="s">
        <v>815</v>
      </c>
    </row>
    <row r="195" spans="1:19" x14ac:dyDescent="0.25">
      <c r="A195" t="s">
        <v>2476</v>
      </c>
      <c r="B195" t="s">
        <v>298</v>
      </c>
      <c r="C195" t="s">
        <v>2468</v>
      </c>
      <c r="D195" t="s">
        <v>2475</v>
      </c>
      <c r="I195" t="s">
        <v>6068</v>
      </c>
      <c r="J195" t="s">
        <v>6071</v>
      </c>
      <c r="K195" t="b">
        <v>0</v>
      </c>
      <c r="L195">
        <v>193</v>
      </c>
      <c r="M195">
        <v>1</v>
      </c>
      <c r="N195" s="10" t="s">
        <v>2685</v>
      </c>
      <c r="O195">
        <v>0</v>
      </c>
      <c r="P195" t="s">
        <v>2475</v>
      </c>
      <c r="Q195" s="10" t="s">
        <v>46</v>
      </c>
      <c r="R195" s="10" t="s">
        <v>46</v>
      </c>
      <c r="S195" s="19" t="s">
        <v>861</v>
      </c>
    </row>
    <row r="196" spans="1:19" x14ac:dyDescent="0.25">
      <c r="A196" t="s">
        <v>2476</v>
      </c>
      <c r="B196" t="s">
        <v>298</v>
      </c>
      <c r="C196" t="s">
        <v>4752</v>
      </c>
      <c r="D196">
        <v>0</v>
      </c>
      <c r="E196">
        <v>0</v>
      </c>
      <c r="I196" t="s">
        <v>6068</v>
      </c>
      <c r="J196" t="s">
        <v>6072</v>
      </c>
      <c r="K196" t="b">
        <v>1</v>
      </c>
      <c r="L196">
        <v>194</v>
      </c>
      <c r="M196">
        <v>1</v>
      </c>
      <c r="N196" s="10" t="s">
        <v>6095</v>
      </c>
      <c r="O196">
        <v>0</v>
      </c>
      <c r="P196" t="s">
        <v>2475</v>
      </c>
      <c r="Q196" s="10" t="s">
        <v>46</v>
      </c>
      <c r="R196" s="10" t="s">
        <v>46</v>
      </c>
      <c r="S196" s="19" t="s">
        <v>815</v>
      </c>
    </row>
    <row r="197" spans="1:19" x14ac:dyDescent="0.25">
      <c r="A197" t="s">
        <v>2476</v>
      </c>
      <c r="B197" t="s">
        <v>298</v>
      </c>
      <c r="C197" t="s">
        <v>4753</v>
      </c>
      <c r="D197">
        <v>0</v>
      </c>
      <c r="E197">
        <v>0</v>
      </c>
      <c r="I197" t="s">
        <v>6068</v>
      </c>
      <c r="J197" t="s">
        <v>6073</v>
      </c>
      <c r="K197" t="b">
        <v>1</v>
      </c>
      <c r="L197">
        <v>195</v>
      </c>
      <c r="M197">
        <v>0</v>
      </c>
      <c r="N197" s="10" t="s">
        <v>2837</v>
      </c>
      <c r="O197">
        <v>0</v>
      </c>
      <c r="P197" t="s">
        <v>2475</v>
      </c>
      <c r="Q197" s="10" t="s">
        <v>46</v>
      </c>
      <c r="R197" s="10" t="s">
        <v>46</v>
      </c>
      <c r="S197" s="19" t="s">
        <v>2892</v>
      </c>
    </row>
    <row r="198" spans="1:19" x14ac:dyDescent="0.25">
      <c r="A198" t="s">
        <v>2476</v>
      </c>
      <c r="B198" t="s">
        <v>298</v>
      </c>
      <c r="C198" t="s">
        <v>800</v>
      </c>
      <c r="D198" s="19"/>
      <c r="I198" t="s">
        <v>6068</v>
      </c>
      <c r="J198" t="s">
        <v>6074</v>
      </c>
      <c r="K198" t="b">
        <v>1</v>
      </c>
      <c r="L198">
        <v>196</v>
      </c>
      <c r="M198">
        <v>0</v>
      </c>
      <c r="N198" s="10" t="s">
        <v>6096</v>
      </c>
      <c r="O198">
        <v>0</v>
      </c>
      <c r="P198" t="s">
        <v>2475</v>
      </c>
      <c r="Q198" s="10" t="s">
        <v>46</v>
      </c>
      <c r="R198" s="10" t="s">
        <v>46</v>
      </c>
      <c r="S198" s="19" t="s">
        <v>2892</v>
      </c>
    </row>
    <row r="199" spans="1:19" x14ac:dyDescent="0.25">
      <c r="A199" t="s">
        <v>2476</v>
      </c>
      <c r="B199" t="s">
        <v>2548</v>
      </c>
      <c r="C199" t="s">
        <v>1083</v>
      </c>
      <c r="D199" t="b">
        <v>1</v>
      </c>
      <c r="I199" t="s">
        <v>6068</v>
      </c>
      <c r="J199" t="s">
        <v>6075</v>
      </c>
      <c r="K199" t="b">
        <v>1</v>
      </c>
      <c r="L199">
        <v>197</v>
      </c>
      <c r="M199">
        <v>0</v>
      </c>
      <c r="N199" s="10" t="s">
        <v>3038</v>
      </c>
      <c r="O199">
        <v>400</v>
      </c>
      <c r="P199" t="s">
        <v>3100</v>
      </c>
      <c r="Q199" s="10" t="s">
        <v>46</v>
      </c>
      <c r="R199" s="10" t="s">
        <v>46</v>
      </c>
      <c r="S199" s="19" t="s">
        <v>807</v>
      </c>
    </row>
    <row r="200" spans="1:19" x14ac:dyDescent="0.25">
      <c r="A200" t="s">
        <v>2476</v>
      </c>
      <c r="B200" t="s">
        <v>2548</v>
      </c>
      <c r="C200" t="s">
        <v>36</v>
      </c>
      <c r="D200">
        <v>22</v>
      </c>
      <c r="I200" t="s">
        <v>6068</v>
      </c>
      <c r="J200" t="s">
        <v>6076</v>
      </c>
      <c r="K200" t="b">
        <v>1</v>
      </c>
      <c r="L200">
        <v>198</v>
      </c>
      <c r="M200">
        <v>0</v>
      </c>
      <c r="N200" s="10" t="s">
        <v>3063</v>
      </c>
      <c r="O200">
        <v>400</v>
      </c>
      <c r="P200" t="s">
        <v>3100</v>
      </c>
      <c r="Q200" s="10" t="s">
        <v>46</v>
      </c>
      <c r="R200" s="10" t="s">
        <v>46</v>
      </c>
      <c r="S200" s="19" t="s">
        <v>807</v>
      </c>
    </row>
    <row r="201" spans="1:19" x14ac:dyDescent="0.25">
      <c r="A201" t="s">
        <v>2476</v>
      </c>
      <c r="B201" t="s">
        <v>2548</v>
      </c>
      <c r="C201" t="s">
        <v>4751</v>
      </c>
      <c r="D201">
        <v>0</v>
      </c>
      <c r="I201" t="s">
        <v>6068</v>
      </c>
      <c r="J201" t="s">
        <v>6077</v>
      </c>
      <c r="K201" t="b">
        <v>1</v>
      </c>
      <c r="L201">
        <v>199</v>
      </c>
      <c r="M201">
        <v>2</v>
      </c>
      <c r="N201" s="10" t="s">
        <v>46</v>
      </c>
      <c r="O201">
        <v>0</v>
      </c>
      <c r="P201" t="s">
        <v>3065</v>
      </c>
      <c r="Q201" s="10" t="s">
        <v>46</v>
      </c>
      <c r="R201" s="10" t="s">
        <v>46</v>
      </c>
      <c r="S201" s="19" t="s">
        <v>2892</v>
      </c>
    </row>
    <row r="202" spans="1:19" x14ac:dyDescent="0.25">
      <c r="A202" t="s">
        <v>2476</v>
      </c>
      <c r="B202" t="s">
        <v>2548</v>
      </c>
      <c r="C202" t="s">
        <v>2469</v>
      </c>
      <c r="D202">
        <v>0</v>
      </c>
      <c r="E202">
        <v>1</v>
      </c>
      <c r="I202" t="s">
        <v>6068</v>
      </c>
      <c r="J202" t="s">
        <v>6078</v>
      </c>
      <c r="K202" t="b">
        <v>1</v>
      </c>
      <c r="L202">
        <v>200</v>
      </c>
      <c r="M202">
        <v>2</v>
      </c>
      <c r="N202" s="10" t="s">
        <v>46</v>
      </c>
      <c r="O202">
        <v>0</v>
      </c>
      <c r="P202" t="s">
        <v>3065</v>
      </c>
      <c r="Q202" s="10" t="s">
        <v>46</v>
      </c>
      <c r="R202" s="10" t="s">
        <v>46</v>
      </c>
      <c r="S202" s="19" t="s">
        <v>2892</v>
      </c>
    </row>
    <row r="203" spans="1:19" x14ac:dyDescent="0.25">
      <c r="A203" t="s">
        <v>2476</v>
      </c>
      <c r="B203" t="s">
        <v>2548</v>
      </c>
      <c r="C203" t="s">
        <v>2467</v>
      </c>
      <c r="D203">
        <v>0</v>
      </c>
      <c r="I203" t="s">
        <v>6068</v>
      </c>
      <c r="J203" t="s">
        <v>2745</v>
      </c>
      <c r="K203" t="b">
        <v>0</v>
      </c>
      <c r="L203">
        <v>201</v>
      </c>
      <c r="M203">
        <v>0</v>
      </c>
      <c r="N203" s="10" t="s">
        <v>46</v>
      </c>
      <c r="O203">
        <v>0</v>
      </c>
      <c r="P203" t="s">
        <v>2475</v>
      </c>
      <c r="Q203" s="10" t="s">
        <v>46</v>
      </c>
      <c r="R203" s="10" t="s">
        <v>46</v>
      </c>
      <c r="S203" s="19"/>
    </row>
    <row r="204" spans="1:19" x14ac:dyDescent="0.25">
      <c r="A204" t="s">
        <v>2476</v>
      </c>
      <c r="B204" t="s">
        <v>2548</v>
      </c>
      <c r="C204" t="s">
        <v>2468</v>
      </c>
      <c r="D204" t="s">
        <v>2475</v>
      </c>
      <c r="I204" t="s">
        <v>6068</v>
      </c>
      <c r="J204" t="s">
        <v>2719</v>
      </c>
      <c r="K204" t="b">
        <v>0</v>
      </c>
      <c r="L204">
        <v>202</v>
      </c>
      <c r="M204">
        <v>0</v>
      </c>
      <c r="N204" s="10" t="s">
        <v>46</v>
      </c>
      <c r="O204">
        <v>0</v>
      </c>
      <c r="P204" t="s">
        <v>2475</v>
      </c>
      <c r="Q204" s="10" t="s">
        <v>46</v>
      </c>
      <c r="R204" s="10" t="s">
        <v>46</v>
      </c>
      <c r="S204" s="19"/>
    </row>
    <row r="205" spans="1:19" x14ac:dyDescent="0.25">
      <c r="A205" t="s">
        <v>2476</v>
      </c>
      <c r="B205" t="s">
        <v>2548</v>
      </c>
      <c r="C205" t="s">
        <v>4752</v>
      </c>
      <c r="D205">
        <v>0</v>
      </c>
      <c r="E205">
        <v>0</v>
      </c>
      <c r="I205" t="s">
        <v>6068</v>
      </c>
      <c r="J205" t="s">
        <v>2720</v>
      </c>
      <c r="K205" t="b">
        <v>0</v>
      </c>
      <c r="L205">
        <v>203</v>
      </c>
      <c r="M205">
        <v>0</v>
      </c>
      <c r="N205" s="10" t="s">
        <v>46</v>
      </c>
      <c r="O205">
        <v>0</v>
      </c>
      <c r="P205" t="s">
        <v>2475</v>
      </c>
      <c r="Q205" s="10" t="s">
        <v>46</v>
      </c>
      <c r="R205" s="10" t="s">
        <v>46</v>
      </c>
      <c r="S205" s="19"/>
    </row>
    <row r="206" spans="1:19" x14ac:dyDescent="0.25">
      <c r="A206" t="s">
        <v>2476</v>
      </c>
      <c r="B206" t="s">
        <v>2548</v>
      </c>
      <c r="C206" t="s">
        <v>4753</v>
      </c>
      <c r="D206">
        <v>0</v>
      </c>
      <c r="E206">
        <v>0</v>
      </c>
      <c r="I206" t="s">
        <v>6068</v>
      </c>
      <c r="J206" t="s">
        <v>2721</v>
      </c>
      <c r="K206" t="b">
        <v>0</v>
      </c>
      <c r="L206">
        <v>204</v>
      </c>
      <c r="M206">
        <v>0</v>
      </c>
      <c r="N206" s="10" t="s">
        <v>46</v>
      </c>
      <c r="O206">
        <v>0</v>
      </c>
      <c r="P206" t="s">
        <v>2475</v>
      </c>
      <c r="Q206" s="10" t="s">
        <v>46</v>
      </c>
      <c r="R206" s="10" t="s">
        <v>46</v>
      </c>
      <c r="S206" s="19"/>
    </row>
    <row r="207" spans="1:19" x14ac:dyDescent="0.25">
      <c r="A207" t="s">
        <v>2476</v>
      </c>
      <c r="B207" t="s">
        <v>2548</v>
      </c>
      <c r="C207" t="s">
        <v>800</v>
      </c>
      <c r="D207" s="19" t="s">
        <v>873</v>
      </c>
      <c r="I207" t="s">
        <v>6068</v>
      </c>
      <c r="J207" t="s">
        <v>2722</v>
      </c>
      <c r="K207" t="b">
        <v>0</v>
      </c>
      <c r="L207">
        <v>205</v>
      </c>
      <c r="M207">
        <v>0</v>
      </c>
      <c r="N207" s="10" t="s">
        <v>46</v>
      </c>
      <c r="O207">
        <v>0</v>
      </c>
      <c r="P207" t="s">
        <v>2475</v>
      </c>
      <c r="Q207" s="10" t="s">
        <v>46</v>
      </c>
      <c r="R207" s="10" t="s">
        <v>46</v>
      </c>
      <c r="S207" s="19"/>
    </row>
    <row r="208" spans="1:19" x14ac:dyDescent="0.25">
      <c r="A208" t="s">
        <v>2476</v>
      </c>
      <c r="B208" t="s">
        <v>2552</v>
      </c>
      <c r="C208" t="s">
        <v>1083</v>
      </c>
      <c r="D208" t="b">
        <v>0</v>
      </c>
      <c r="I208" t="s">
        <v>6068</v>
      </c>
      <c r="J208" t="s">
        <v>2723</v>
      </c>
      <c r="K208" t="b">
        <v>0</v>
      </c>
      <c r="L208">
        <v>206</v>
      </c>
      <c r="M208">
        <v>0</v>
      </c>
      <c r="N208" s="10" t="s">
        <v>2591</v>
      </c>
      <c r="O208">
        <v>0</v>
      </c>
      <c r="P208" t="s">
        <v>2475</v>
      </c>
      <c r="Q208" s="10" t="s">
        <v>46</v>
      </c>
      <c r="R208" s="10" t="s">
        <v>46</v>
      </c>
      <c r="S208" s="19" t="s">
        <v>873</v>
      </c>
    </row>
    <row r="209" spans="1:19" x14ac:dyDescent="0.25">
      <c r="A209" t="s">
        <v>2476</v>
      </c>
      <c r="B209" t="s">
        <v>2552</v>
      </c>
      <c r="C209" t="s">
        <v>36</v>
      </c>
      <c r="D209">
        <v>23</v>
      </c>
      <c r="I209" t="s">
        <v>6068</v>
      </c>
      <c r="J209" t="s">
        <v>2724</v>
      </c>
      <c r="K209" t="b">
        <v>0</v>
      </c>
      <c r="L209">
        <v>207</v>
      </c>
      <c r="M209">
        <v>0</v>
      </c>
      <c r="N209" s="10" t="s">
        <v>45</v>
      </c>
      <c r="O209">
        <v>0</v>
      </c>
      <c r="P209" t="s">
        <v>2475</v>
      </c>
      <c r="Q209" s="10" t="s">
        <v>46</v>
      </c>
      <c r="R209" s="10" t="s">
        <v>46</v>
      </c>
      <c r="S209" s="19" t="s">
        <v>873</v>
      </c>
    </row>
    <row r="210" spans="1:19" x14ac:dyDescent="0.25">
      <c r="A210" t="s">
        <v>2476</v>
      </c>
      <c r="B210" t="s">
        <v>2552</v>
      </c>
      <c r="C210" t="s">
        <v>4751</v>
      </c>
      <c r="D210">
        <v>0</v>
      </c>
      <c r="I210" t="s">
        <v>6068</v>
      </c>
      <c r="J210" t="s">
        <v>2725</v>
      </c>
      <c r="K210" t="b">
        <v>0</v>
      </c>
      <c r="L210">
        <v>208</v>
      </c>
      <c r="M210">
        <v>0</v>
      </c>
      <c r="N210" s="10" t="s">
        <v>45</v>
      </c>
      <c r="O210">
        <v>0</v>
      </c>
      <c r="P210" t="s">
        <v>2475</v>
      </c>
      <c r="Q210" s="10" t="s">
        <v>46</v>
      </c>
      <c r="R210" s="10" t="s">
        <v>46</v>
      </c>
      <c r="S210" s="19" t="s">
        <v>815</v>
      </c>
    </row>
    <row r="211" spans="1:19" x14ac:dyDescent="0.25">
      <c r="A211" t="s">
        <v>2476</v>
      </c>
      <c r="B211" t="s">
        <v>2552</v>
      </c>
      <c r="C211" t="s">
        <v>2469</v>
      </c>
      <c r="D211">
        <v>0</v>
      </c>
      <c r="E211">
        <v>5</v>
      </c>
      <c r="I211" t="s">
        <v>6068</v>
      </c>
      <c r="J211" t="s">
        <v>2726</v>
      </c>
      <c r="K211" t="b">
        <v>0</v>
      </c>
      <c r="L211">
        <v>209</v>
      </c>
      <c r="M211">
        <v>0</v>
      </c>
      <c r="N211" s="10" t="s">
        <v>46</v>
      </c>
      <c r="O211">
        <v>0</v>
      </c>
      <c r="P211" t="s">
        <v>2475</v>
      </c>
      <c r="Q211" s="10" t="s">
        <v>46</v>
      </c>
      <c r="R211" s="10" t="s">
        <v>46</v>
      </c>
      <c r="S211" s="19" t="s">
        <v>873</v>
      </c>
    </row>
    <row r="212" spans="1:19" x14ac:dyDescent="0.25">
      <c r="A212" t="s">
        <v>2476</v>
      </c>
      <c r="B212" t="s">
        <v>2552</v>
      </c>
      <c r="C212" t="s">
        <v>2467</v>
      </c>
      <c r="D212">
        <v>0</v>
      </c>
      <c r="I212" t="s">
        <v>6068</v>
      </c>
      <c r="J212" t="s">
        <v>2727</v>
      </c>
      <c r="K212" t="b">
        <v>0</v>
      </c>
      <c r="L212">
        <v>210</v>
      </c>
      <c r="M212">
        <v>0</v>
      </c>
      <c r="N212" s="10" t="s">
        <v>46</v>
      </c>
      <c r="O212">
        <v>0</v>
      </c>
      <c r="P212" t="s">
        <v>2475</v>
      </c>
      <c r="Q212" s="10" t="s">
        <v>46</v>
      </c>
      <c r="R212" s="10" t="s">
        <v>46</v>
      </c>
      <c r="S212" s="19"/>
    </row>
    <row r="213" spans="1:19" x14ac:dyDescent="0.25">
      <c r="A213" t="s">
        <v>2476</v>
      </c>
      <c r="B213" t="s">
        <v>2552</v>
      </c>
      <c r="C213" t="s">
        <v>2468</v>
      </c>
      <c r="D213" t="s">
        <v>2475</v>
      </c>
      <c r="I213" t="s">
        <v>6068</v>
      </c>
      <c r="J213" t="s">
        <v>2728</v>
      </c>
      <c r="K213" t="b">
        <v>0</v>
      </c>
      <c r="L213">
        <v>211</v>
      </c>
      <c r="M213">
        <v>0</v>
      </c>
      <c r="N213" s="10" t="s">
        <v>46</v>
      </c>
      <c r="O213">
        <v>0</v>
      </c>
      <c r="P213" t="s">
        <v>2475</v>
      </c>
      <c r="Q213" s="10" t="s">
        <v>46</v>
      </c>
      <c r="R213" s="10" t="s">
        <v>46</v>
      </c>
      <c r="S213" s="19"/>
    </row>
    <row r="214" spans="1:19" x14ac:dyDescent="0.25">
      <c r="A214" t="s">
        <v>2476</v>
      </c>
      <c r="B214" t="s">
        <v>2552</v>
      </c>
      <c r="C214" t="s">
        <v>4752</v>
      </c>
      <c r="D214">
        <v>0</v>
      </c>
      <c r="E214">
        <v>0</v>
      </c>
      <c r="I214" t="s">
        <v>6068</v>
      </c>
      <c r="J214" t="s">
        <v>2729</v>
      </c>
      <c r="K214" t="b">
        <v>0</v>
      </c>
      <c r="L214">
        <v>212</v>
      </c>
      <c r="M214">
        <v>0</v>
      </c>
      <c r="N214" s="10" t="s">
        <v>46</v>
      </c>
      <c r="O214">
        <v>0</v>
      </c>
      <c r="P214" t="s">
        <v>2475</v>
      </c>
      <c r="Q214" s="10" t="s">
        <v>46</v>
      </c>
      <c r="R214" s="10" t="s">
        <v>46</v>
      </c>
      <c r="S214" s="19"/>
    </row>
    <row r="215" spans="1:19" x14ac:dyDescent="0.25">
      <c r="A215" t="s">
        <v>2476</v>
      </c>
      <c r="B215" t="s">
        <v>2552</v>
      </c>
      <c r="C215" t="s">
        <v>4753</v>
      </c>
      <c r="D215">
        <v>0</v>
      </c>
      <c r="E215">
        <v>0</v>
      </c>
      <c r="I215" t="s">
        <v>6068</v>
      </c>
      <c r="J215" t="s">
        <v>2730</v>
      </c>
      <c r="K215" t="b">
        <v>0</v>
      </c>
      <c r="L215">
        <v>213</v>
      </c>
      <c r="M215">
        <v>0</v>
      </c>
      <c r="N215" s="10" t="s">
        <v>46</v>
      </c>
      <c r="O215">
        <v>0</v>
      </c>
      <c r="P215" t="s">
        <v>2475</v>
      </c>
      <c r="Q215" s="10" t="s">
        <v>46</v>
      </c>
      <c r="R215" s="10" t="s">
        <v>46</v>
      </c>
      <c r="S215" s="19"/>
    </row>
    <row r="216" spans="1:19" x14ac:dyDescent="0.25">
      <c r="A216" t="s">
        <v>2476</v>
      </c>
      <c r="B216" t="s">
        <v>2552</v>
      </c>
      <c r="C216" t="s">
        <v>800</v>
      </c>
      <c r="D216" s="19" t="s">
        <v>861</v>
      </c>
      <c r="I216" t="s">
        <v>6068</v>
      </c>
      <c r="J216" t="s">
        <v>2731</v>
      </c>
      <c r="K216" t="b">
        <v>0</v>
      </c>
      <c r="L216">
        <v>214</v>
      </c>
      <c r="M216">
        <v>0</v>
      </c>
      <c r="N216" s="10" t="s">
        <v>46</v>
      </c>
      <c r="O216">
        <v>0</v>
      </c>
      <c r="P216" t="s">
        <v>2475</v>
      </c>
      <c r="Q216" s="10" t="s">
        <v>46</v>
      </c>
      <c r="R216" s="10" t="s">
        <v>46</v>
      </c>
      <c r="S216" s="19"/>
    </row>
    <row r="217" spans="1:19" x14ac:dyDescent="0.25">
      <c r="A217" t="s">
        <v>2476</v>
      </c>
      <c r="B217" t="s">
        <v>2556</v>
      </c>
      <c r="C217" t="s">
        <v>1083</v>
      </c>
      <c r="D217" t="b">
        <v>1</v>
      </c>
      <c r="I217" t="s">
        <v>6068</v>
      </c>
      <c r="J217" t="s">
        <v>2732</v>
      </c>
      <c r="K217" t="b">
        <v>0</v>
      </c>
      <c r="L217">
        <v>215</v>
      </c>
      <c r="M217">
        <v>0</v>
      </c>
      <c r="N217" s="10" t="s">
        <v>46</v>
      </c>
      <c r="O217">
        <v>0</v>
      </c>
      <c r="P217" t="s">
        <v>2475</v>
      </c>
      <c r="Q217" s="10" t="s">
        <v>46</v>
      </c>
      <c r="R217" s="10" t="s">
        <v>46</v>
      </c>
      <c r="S217" s="19"/>
    </row>
    <row r="218" spans="1:19" x14ac:dyDescent="0.25">
      <c r="A218" t="s">
        <v>2476</v>
      </c>
      <c r="B218" t="s">
        <v>2556</v>
      </c>
      <c r="C218" t="s">
        <v>36</v>
      </c>
      <c r="D218">
        <v>24</v>
      </c>
      <c r="I218" t="s">
        <v>6068</v>
      </c>
      <c r="J218" t="s">
        <v>2733</v>
      </c>
      <c r="K218" t="b">
        <v>0</v>
      </c>
      <c r="L218">
        <v>216</v>
      </c>
      <c r="M218">
        <v>0</v>
      </c>
      <c r="N218" s="10" t="s">
        <v>46</v>
      </c>
      <c r="O218">
        <v>0</v>
      </c>
      <c r="P218" t="s">
        <v>2475</v>
      </c>
      <c r="Q218" s="10" t="s">
        <v>46</v>
      </c>
      <c r="R218" s="10" t="s">
        <v>46</v>
      </c>
      <c r="S218" s="19"/>
    </row>
    <row r="219" spans="1:19" x14ac:dyDescent="0.25">
      <c r="A219" t="s">
        <v>2476</v>
      </c>
      <c r="B219" t="s">
        <v>2556</v>
      </c>
      <c r="C219" t="s">
        <v>4751</v>
      </c>
      <c r="D219">
        <v>0</v>
      </c>
      <c r="I219" t="s">
        <v>6068</v>
      </c>
      <c r="J219" t="s">
        <v>2734</v>
      </c>
      <c r="K219" t="b">
        <v>0</v>
      </c>
      <c r="L219">
        <v>217</v>
      </c>
      <c r="M219">
        <v>0</v>
      </c>
      <c r="N219" s="10" t="s">
        <v>46</v>
      </c>
      <c r="O219">
        <v>0</v>
      </c>
      <c r="P219" t="s">
        <v>2475</v>
      </c>
      <c r="Q219" s="10" t="s">
        <v>46</v>
      </c>
      <c r="R219" s="10" t="s">
        <v>46</v>
      </c>
      <c r="S219" s="19"/>
    </row>
    <row r="220" spans="1:19" x14ac:dyDescent="0.25">
      <c r="A220" t="s">
        <v>2476</v>
      </c>
      <c r="B220" t="s">
        <v>2556</v>
      </c>
      <c r="C220" t="s">
        <v>2469</v>
      </c>
      <c r="D220">
        <v>10</v>
      </c>
      <c r="E220">
        <v>0</v>
      </c>
      <c r="I220" t="s">
        <v>6068</v>
      </c>
      <c r="J220" t="s">
        <v>2735</v>
      </c>
      <c r="K220" t="b">
        <v>0</v>
      </c>
      <c r="L220">
        <v>218</v>
      </c>
      <c r="M220">
        <v>0</v>
      </c>
      <c r="N220" s="10" t="s">
        <v>46</v>
      </c>
      <c r="O220">
        <v>0</v>
      </c>
      <c r="P220" t="s">
        <v>2475</v>
      </c>
      <c r="Q220" s="10" t="s">
        <v>46</v>
      </c>
      <c r="R220" s="10" t="s">
        <v>46</v>
      </c>
      <c r="S220" s="19"/>
    </row>
    <row r="221" spans="1:19" x14ac:dyDescent="0.25">
      <c r="A221" t="s">
        <v>2476</v>
      </c>
      <c r="B221" t="s">
        <v>2556</v>
      </c>
      <c r="C221" t="s">
        <v>2467</v>
      </c>
      <c r="D221">
        <v>0</v>
      </c>
      <c r="I221" t="s">
        <v>6068</v>
      </c>
      <c r="J221" t="s">
        <v>2711</v>
      </c>
      <c r="K221" t="b">
        <v>0</v>
      </c>
      <c r="L221">
        <v>219</v>
      </c>
      <c r="M221">
        <v>0</v>
      </c>
      <c r="N221" s="10" t="s">
        <v>46</v>
      </c>
      <c r="O221">
        <v>0</v>
      </c>
      <c r="P221" t="s">
        <v>2475</v>
      </c>
      <c r="Q221" s="10" t="s">
        <v>46</v>
      </c>
      <c r="R221" s="10" t="s">
        <v>46</v>
      </c>
      <c r="S221" s="19"/>
    </row>
    <row r="222" spans="1:19" x14ac:dyDescent="0.25">
      <c r="A222" t="s">
        <v>2476</v>
      </c>
      <c r="B222" t="s">
        <v>2556</v>
      </c>
      <c r="C222" t="s">
        <v>2468</v>
      </c>
      <c r="D222" t="s">
        <v>2475</v>
      </c>
      <c r="I222" t="s">
        <v>6068</v>
      </c>
      <c r="J222" t="s">
        <v>2680</v>
      </c>
      <c r="K222" t="b">
        <v>0</v>
      </c>
      <c r="L222">
        <v>220</v>
      </c>
      <c r="M222">
        <v>0</v>
      </c>
      <c r="N222" s="10" t="s">
        <v>46</v>
      </c>
      <c r="O222">
        <v>0</v>
      </c>
      <c r="P222" t="s">
        <v>2475</v>
      </c>
      <c r="Q222" s="10" t="s">
        <v>46</v>
      </c>
      <c r="R222" s="10" t="s">
        <v>46</v>
      </c>
      <c r="S222" s="19"/>
    </row>
    <row r="223" spans="1:19" x14ac:dyDescent="0.25">
      <c r="A223" t="s">
        <v>2476</v>
      </c>
      <c r="B223" t="s">
        <v>2556</v>
      </c>
      <c r="C223" t="s">
        <v>4752</v>
      </c>
      <c r="D223">
        <v>0</v>
      </c>
      <c r="E223">
        <v>0</v>
      </c>
      <c r="I223" t="s">
        <v>6068</v>
      </c>
      <c r="J223" t="s">
        <v>2681</v>
      </c>
      <c r="K223" t="b">
        <v>0</v>
      </c>
      <c r="L223">
        <v>221</v>
      </c>
      <c r="M223">
        <v>0</v>
      </c>
      <c r="N223" s="10" t="s">
        <v>46</v>
      </c>
      <c r="O223">
        <v>0</v>
      </c>
      <c r="P223" t="s">
        <v>2475</v>
      </c>
      <c r="Q223" s="10" t="s">
        <v>46</v>
      </c>
      <c r="R223" s="10" t="s">
        <v>46</v>
      </c>
      <c r="S223" s="19"/>
    </row>
    <row r="224" spans="1:19" x14ac:dyDescent="0.25">
      <c r="A224" t="s">
        <v>2476</v>
      </c>
      <c r="B224" t="s">
        <v>2556</v>
      </c>
      <c r="C224" t="s">
        <v>4753</v>
      </c>
      <c r="D224">
        <v>0</v>
      </c>
      <c r="E224">
        <v>0</v>
      </c>
      <c r="I224" t="s">
        <v>6068</v>
      </c>
      <c r="J224" t="s">
        <v>2682</v>
      </c>
      <c r="K224" t="b">
        <v>0</v>
      </c>
      <c r="L224">
        <v>222</v>
      </c>
      <c r="M224">
        <v>0</v>
      </c>
      <c r="N224" s="10" t="s">
        <v>46</v>
      </c>
      <c r="O224">
        <v>0</v>
      </c>
      <c r="P224" t="s">
        <v>2475</v>
      </c>
      <c r="Q224" s="10" t="s">
        <v>46</v>
      </c>
      <c r="R224" s="10" t="s">
        <v>46</v>
      </c>
      <c r="S224" s="19"/>
    </row>
    <row r="225" spans="1:19" x14ac:dyDescent="0.25">
      <c r="A225" t="s">
        <v>2476</v>
      </c>
      <c r="B225" t="s">
        <v>2556</v>
      </c>
      <c r="C225" t="s">
        <v>800</v>
      </c>
      <c r="D225" s="19" t="s">
        <v>850</v>
      </c>
      <c r="I225" t="s">
        <v>6068</v>
      </c>
      <c r="J225" t="s">
        <v>2712</v>
      </c>
      <c r="K225" t="b">
        <v>0</v>
      </c>
      <c r="L225">
        <v>223</v>
      </c>
      <c r="M225">
        <v>0</v>
      </c>
      <c r="N225" s="10" t="s">
        <v>46</v>
      </c>
      <c r="O225">
        <v>0</v>
      </c>
      <c r="P225" t="s">
        <v>2475</v>
      </c>
      <c r="Q225" s="10" t="s">
        <v>46</v>
      </c>
      <c r="R225" s="10" t="s">
        <v>46</v>
      </c>
      <c r="S225" s="19"/>
    </row>
    <row r="226" spans="1:19" x14ac:dyDescent="0.25">
      <c r="A226" t="s">
        <v>2476</v>
      </c>
      <c r="B226" t="s">
        <v>2559</v>
      </c>
      <c r="C226" t="s">
        <v>1083</v>
      </c>
      <c r="D226" t="b">
        <v>0</v>
      </c>
      <c r="I226" t="s">
        <v>2501</v>
      </c>
      <c r="J226" t="s">
        <v>2746</v>
      </c>
      <c r="K226" t="b">
        <v>1</v>
      </c>
      <c r="L226">
        <v>224</v>
      </c>
      <c r="M226">
        <v>0</v>
      </c>
      <c r="N226" s="10" t="s">
        <v>2500</v>
      </c>
      <c r="O226">
        <v>0</v>
      </c>
      <c r="P226" t="s">
        <v>2475</v>
      </c>
      <c r="Q226" s="10" t="s">
        <v>46</v>
      </c>
      <c r="R226" s="10" t="s">
        <v>2747</v>
      </c>
      <c r="S226" s="19" t="s">
        <v>861</v>
      </c>
    </row>
    <row r="227" spans="1:19" x14ac:dyDescent="0.25">
      <c r="A227" t="s">
        <v>2476</v>
      </c>
      <c r="B227" t="s">
        <v>2559</v>
      </c>
      <c r="C227" t="s">
        <v>36</v>
      </c>
      <c r="D227">
        <v>25</v>
      </c>
      <c r="I227" t="s">
        <v>2501</v>
      </c>
      <c r="J227" t="s">
        <v>2748</v>
      </c>
      <c r="K227" t="b">
        <v>1</v>
      </c>
      <c r="L227">
        <v>225</v>
      </c>
      <c r="M227">
        <v>0</v>
      </c>
      <c r="N227" s="10" t="s">
        <v>2600</v>
      </c>
      <c r="O227">
        <v>0</v>
      </c>
      <c r="P227" t="s">
        <v>2475</v>
      </c>
      <c r="Q227" s="10" t="s">
        <v>46</v>
      </c>
      <c r="R227" s="10" t="s">
        <v>46</v>
      </c>
      <c r="S227" s="19" t="s">
        <v>861</v>
      </c>
    </row>
    <row r="228" spans="1:19" x14ac:dyDescent="0.25">
      <c r="A228" t="s">
        <v>2476</v>
      </c>
      <c r="B228" t="s">
        <v>2559</v>
      </c>
      <c r="C228" t="s">
        <v>4751</v>
      </c>
      <c r="D228">
        <v>0</v>
      </c>
      <c r="I228" t="s">
        <v>2501</v>
      </c>
      <c r="J228" t="s">
        <v>2750</v>
      </c>
      <c r="K228" t="b">
        <v>0</v>
      </c>
      <c r="L228">
        <v>226</v>
      </c>
      <c r="M228">
        <v>0</v>
      </c>
      <c r="N228" s="10" t="s">
        <v>46</v>
      </c>
      <c r="O228">
        <v>0</v>
      </c>
      <c r="P228" t="s">
        <v>2475</v>
      </c>
      <c r="Q228" s="10" t="s">
        <v>46</v>
      </c>
      <c r="R228" s="10" t="s">
        <v>46</v>
      </c>
      <c r="S228" s="19"/>
    </row>
    <row r="229" spans="1:19" x14ac:dyDescent="0.25">
      <c r="A229" t="s">
        <v>2476</v>
      </c>
      <c r="B229" t="s">
        <v>2559</v>
      </c>
      <c r="C229" t="s">
        <v>2469</v>
      </c>
      <c r="D229">
        <v>1</v>
      </c>
      <c r="E229">
        <v>0</v>
      </c>
      <c r="I229" t="s">
        <v>2501</v>
      </c>
      <c r="J229" t="s">
        <v>2751</v>
      </c>
      <c r="K229" t="b">
        <v>0</v>
      </c>
      <c r="L229">
        <v>227</v>
      </c>
      <c r="M229">
        <v>0</v>
      </c>
      <c r="N229" s="10" t="s">
        <v>46</v>
      </c>
      <c r="O229">
        <v>0</v>
      </c>
      <c r="P229" t="s">
        <v>2475</v>
      </c>
      <c r="Q229" s="10" t="s">
        <v>46</v>
      </c>
      <c r="R229" s="10" t="s">
        <v>46</v>
      </c>
      <c r="S229" s="19"/>
    </row>
    <row r="230" spans="1:19" x14ac:dyDescent="0.25">
      <c r="A230" t="s">
        <v>2476</v>
      </c>
      <c r="B230" t="s">
        <v>2559</v>
      </c>
      <c r="C230" t="s">
        <v>2467</v>
      </c>
      <c r="D230">
        <v>0</v>
      </c>
      <c r="I230" t="s">
        <v>2501</v>
      </c>
      <c r="J230" t="s">
        <v>2752</v>
      </c>
      <c r="K230" t="b">
        <v>0</v>
      </c>
      <c r="L230">
        <v>228</v>
      </c>
      <c r="M230">
        <v>0</v>
      </c>
      <c r="N230" s="10" t="s">
        <v>2599</v>
      </c>
      <c r="O230">
        <v>0</v>
      </c>
      <c r="P230" t="s">
        <v>2475</v>
      </c>
      <c r="Q230" s="10" t="s">
        <v>46</v>
      </c>
      <c r="R230" s="10" t="s">
        <v>46</v>
      </c>
      <c r="S230" s="19" t="s">
        <v>861</v>
      </c>
    </row>
    <row r="231" spans="1:19" x14ac:dyDescent="0.25">
      <c r="A231" t="s">
        <v>2476</v>
      </c>
      <c r="B231" t="s">
        <v>2559</v>
      </c>
      <c r="C231" t="s">
        <v>2468</v>
      </c>
      <c r="D231" t="s">
        <v>2475</v>
      </c>
      <c r="I231" t="s">
        <v>2501</v>
      </c>
      <c r="J231" t="s">
        <v>2753</v>
      </c>
      <c r="K231" t="b">
        <v>0</v>
      </c>
      <c r="L231">
        <v>229</v>
      </c>
      <c r="M231">
        <v>0</v>
      </c>
      <c r="N231" s="10" t="s">
        <v>2553</v>
      </c>
      <c r="O231">
        <v>0</v>
      </c>
      <c r="P231" t="s">
        <v>2475</v>
      </c>
      <c r="Q231" s="10" t="s">
        <v>46</v>
      </c>
      <c r="R231" s="10" t="s">
        <v>46</v>
      </c>
      <c r="S231" s="19" t="s">
        <v>861</v>
      </c>
    </row>
    <row r="232" spans="1:19" x14ac:dyDescent="0.25">
      <c r="A232" t="s">
        <v>2476</v>
      </c>
      <c r="B232" t="s">
        <v>2559</v>
      </c>
      <c r="C232" t="s">
        <v>4752</v>
      </c>
      <c r="D232">
        <v>0</v>
      </c>
      <c r="E232">
        <v>0</v>
      </c>
      <c r="I232" t="s">
        <v>2501</v>
      </c>
      <c r="J232" t="s">
        <v>2754</v>
      </c>
      <c r="K232" t="b">
        <v>0</v>
      </c>
      <c r="L232">
        <v>230</v>
      </c>
      <c r="M232">
        <v>0</v>
      </c>
      <c r="N232" s="10" t="s">
        <v>46</v>
      </c>
      <c r="O232">
        <v>0</v>
      </c>
      <c r="P232" t="s">
        <v>2475</v>
      </c>
      <c r="Q232" s="10" t="s">
        <v>46</v>
      </c>
      <c r="R232" s="10" t="s">
        <v>46</v>
      </c>
      <c r="S232" s="19"/>
    </row>
    <row r="233" spans="1:19" x14ac:dyDescent="0.25">
      <c r="A233" t="s">
        <v>2476</v>
      </c>
      <c r="B233" t="s">
        <v>2559</v>
      </c>
      <c r="C233" t="s">
        <v>4753</v>
      </c>
      <c r="D233">
        <v>0</v>
      </c>
      <c r="E233">
        <v>0</v>
      </c>
      <c r="I233" t="s">
        <v>2501</v>
      </c>
      <c r="J233" t="s">
        <v>2755</v>
      </c>
      <c r="K233" t="b">
        <v>0</v>
      </c>
      <c r="L233">
        <v>231</v>
      </c>
      <c r="M233">
        <v>0</v>
      </c>
      <c r="N233" s="10" t="s">
        <v>46</v>
      </c>
      <c r="O233">
        <v>0</v>
      </c>
      <c r="P233" t="s">
        <v>2475</v>
      </c>
      <c r="Q233" s="10" t="s">
        <v>46</v>
      </c>
      <c r="R233" s="10" t="s">
        <v>46</v>
      </c>
      <c r="S233" s="19"/>
    </row>
    <row r="234" spans="1:19" x14ac:dyDescent="0.25">
      <c r="A234" t="s">
        <v>2476</v>
      </c>
      <c r="B234" t="s">
        <v>2559</v>
      </c>
      <c r="C234" t="s">
        <v>800</v>
      </c>
      <c r="D234" s="19" t="s">
        <v>807</v>
      </c>
      <c r="I234" t="s">
        <v>2501</v>
      </c>
      <c r="J234" t="s">
        <v>2756</v>
      </c>
      <c r="K234" t="b">
        <v>0</v>
      </c>
      <c r="L234">
        <v>232</v>
      </c>
      <c r="M234">
        <v>0</v>
      </c>
      <c r="N234" s="10" t="s">
        <v>46</v>
      </c>
      <c r="O234">
        <v>0</v>
      </c>
      <c r="P234" t="s">
        <v>2475</v>
      </c>
      <c r="Q234" s="10" t="s">
        <v>46</v>
      </c>
      <c r="R234" s="10" t="s">
        <v>46</v>
      </c>
      <c r="S234" s="19"/>
    </row>
    <row r="235" spans="1:19" x14ac:dyDescent="0.25">
      <c r="A235" t="s">
        <v>2476</v>
      </c>
      <c r="B235" t="s">
        <v>2562</v>
      </c>
      <c r="C235" t="s">
        <v>1083</v>
      </c>
      <c r="D235" t="b">
        <v>0</v>
      </c>
      <c r="I235" t="s">
        <v>2501</v>
      </c>
      <c r="J235" t="s">
        <v>2757</v>
      </c>
      <c r="K235" t="b">
        <v>0</v>
      </c>
      <c r="L235">
        <v>233</v>
      </c>
      <c r="M235">
        <v>0</v>
      </c>
      <c r="N235" s="10" t="s">
        <v>46</v>
      </c>
      <c r="O235">
        <v>0</v>
      </c>
      <c r="P235" t="s">
        <v>2475</v>
      </c>
      <c r="Q235" s="10" t="s">
        <v>46</v>
      </c>
      <c r="R235" s="10" t="s">
        <v>46</v>
      </c>
      <c r="S235" s="19"/>
    </row>
    <row r="236" spans="1:19" x14ac:dyDescent="0.25">
      <c r="A236" t="s">
        <v>2476</v>
      </c>
      <c r="B236" t="s">
        <v>2562</v>
      </c>
      <c r="C236" t="s">
        <v>36</v>
      </c>
      <c r="D236">
        <v>26</v>
      </c>
      <c r="I236" t="s">
        <v>2501</v>
      </c>
      <c r="J236" t="s">
        <v>2758</v>
      </c>
      <c r="K236" t="b">
        <v>0</v>
      </c>
      <c r="L236">
        <v>234</v>
      </c>
      <c r="M236">
        <v>0</v>
      </c>
      <c r="N236" s="10" t="s">
        <v>46</v>
      </c>
      <c r="O236">
        <v>0</v>
      </c>
      <c r="P236" t="s">
        <v>2475</v>
      </c>
      <c r="Q236" s="10" t="s">
        <v>46</v>
      </c>
      <c r="R236" s="10" t="s">
        <v>46</v>
      </c>
      <c r="S236" s="19"/>
    </row>
    <row r="237" spans="1:19" x14ac:dyDescent="0.25">
      <c r="A237" t="s">
        <v>2476</v>
      </c>
      <c r="B237" t="s">
        <v>2562</v>
      </c>
      <c r="C237" t="s">
        <v>4751</v>
      </c>
      <c r="D237">
        <v>0</v>
      </c>
      <c r="I237" t="s">
        <v>2501</v>
      </c>
      <c r="J237" t="s">
        <v>2759</v>
      </c>
      <c r="K237" t="b">
        <v>0</v>
      </c>
      <c r="L237">
        <v>235</v>
      </c>
      <c r="M237">
        <v>0</v>
      </c>
      <c r="N237" s="10" t="s">
        <v>46</v>
      </c>
      <c r="O237">
        <v>0</v>
      </c>
      <c r="P237" t="s">
        <v>2475</v>
      </c>
      <c r="Q237" s="10" t="s">
        <v>46</v>
      </c>
      <c r="R237" s="10" t="s">
        <v>46</v>
      </c>
      <c r="S237" s="19"/>
    </row>
    <row r="238" spans="1:19" x14ac:dyDescent="0.25">
      <c r="A238" t="s">
        <v>2476</v>
      </c>
      <c r="B238" t="s">
        <v>2562</v>
      </c>
      <c r="C238" t="s">
        <v>2469</v>
      </c>
      <c r="D238">
        <v>0</v>
      </c>
      <c r="E238">
        <v>0</v>
      </c>
      <c r="I238" t="s">
        <v>2501</v>
      </c>
      <c r="J238" t="s">
        <v>2760</v>
      </c>
      <c r="K238" t="b">
        <v>0</v>
      </c>
      <c r="L238">
        <v>236</v>
      </c>
      <c r="M238">
        <v>0</v>
      </c>
      <c r="N238" s="10" t="s">
        <v>46</v>
      </c>
      <c r="O238">
        <v>0</v>
      </c>
      <c r="P238" t="s">
        <v>2475</v>
      </c>
      <c r="Q238" s="10" t="s">
        <v>46</v>
      </c>
      <c r="R238" s="10" t="s">
        <v>46</v>
      </c>
      <c r="S238" s="19"/>
    </row>
    <row r="239" spans="1:19" x14ac:dyDescent="0.25">
      <c r="A239" t="s">
        <v>2476</v>
      </c>
      <c r="B239" t="s">
        <v>2562</v>
      </c>
      <c r="C239" t="s">
        <v>2467</v>
      </c>
      <c r="D239">
        <v>0</v>
      </c>
      <c r="I239" t="s">
        <v>2501</v>
      </c>
      <c r="J239" t="s">
        <v>2761</v>
      </c>
      <c r="K239" t="b">
        <v>0</v>
      </c>
      <c r="L239">
        <v>237</v>
      </c>
      <c r="M239">
        <v>0</v>
      </c>
      <c r="N239" s="10" t="s">
        <v>46</v>
      </c>
      <c r="O239">
        <v>0</v>
      </c>
      <c r="P239" t="s">
        <v>2475</v>
      </c>
      <c r="Q239" s="10" t="s">
        <v>46</v>
      </c>
      <c r="R239" s="10" t="s">
        <v>46</v>
      </c>
      <c r="S239" s="19"/>
    </row>
    <row r="240" spans="1:19" x14ac:dyDescent="0.25">
      <c r="A240" t="s">
        <v>2476</v>
      </c>
      <c r="B240" t="s">
        <v>2562</v>
      </c>
      <c r="C240" t="s">
        <v>2468</v>
      </c>
      <c r="D240" t="s">
        <v>2475</v>
      </c>
      <c r="I240" t="s">
        <v>2501</v>
      </c>
      <c r="J240" t="s">
        <v>2762</v>
      </c>
      <c r="K240" t="b">
        <v>0</v>
      </c>
      <c r="L240">
        <v>238</v>
      </c>
      <c r="M240">
        <v>0</v>
      </c>
      <c r="N240" s="10" t="s">
        <v>46</v>
      </c>
      <c r="O240">
        <v>0</v>
      </c>
      <c r="P240" t="s">
        <v>2475</v>
      </c>
      <c r="Q240" s="10" t="s">
        <v>46</v>
      </c>
      <c r="R240" s="10" t="s">
        <v>46</v>
      </c>
      <c r="S240" s="19"/>
    </row>
    <row r="241" spans="1:19" x14ac:dyDescent="0.25">
      <c r="A241" t="s">
        <v>2476</v>
      </c>
      <c r="B241" t="s">
        <v>2562</v>
      </c>
      <c r="C241" t="s">
        <v>4752</v>
      </c>
      <c r="D241">
        <v>0</v>
      </c>
      <c r="E241">
        <v>0</v>
      </c>
      <c r="I241" t="s">
        <v>2501</v>
      </c>
      <c r="J241" t="s">
        <v>2763</v>
      </c>
      <c r="K241" t="b">
        <v>0</v>
      </c>
      <c r="L241">
        <v>239</v>
      </c>
      <c r="M241">
        <v>0</v>
      </c>
      <c r="N241" s="10" t="s">
        <v>46</v>
      </c>
      <c r="O241">
        <v>0</v>
      </c>
      <c r="P241" t="s">
        <v>2475</v>
      </c>
      <c r="Q241" s="10" t="s">
        <v>46</v>
      </c>
      <c r="R241" s="10" t="s">
        <v>46</v>
      </c>
      <c r="S241" s="19"/>
    </row>
    <row r="242" spans="1:19" x14ac:dyDescent="0.25">
      <c r="A242" t="s">
        <v>2476</v>
      </c>
      <c r="B242" t="s">
        <v>2562</v>
      </c>
      <c r="C242" t="s">
        <v>4753</v>
      </c>
      <c r="D242">
        <v>0</v>
      </c>
      <c r="E242">
        <v>0</v>
      </c>
      <c r="I242" t="s">
        <v>2501</v>
      </c>
      <c r="J242" t="s">
        <v>2764</v>
      </c>
      <c r="K242" t="b">
        <v>0</v>
      </c>
      <c r="L242">
        <v>240</v>
      </c>
      <c r="M242">
        <v>0</v>
      </c>
      <c r="N242" s="10" t="s">
        <v>46</v>
      </c>
      <c r="O242">
        <v>0</v>
      </c>
      <c r="P242" t="s">
        <v>2475</v>
      </c>
      <c r="Q242" s="10" t="s">
        <v>46</v>
      </c>
      <c r="R242" s="10" t="s">
        <v>46</v>
      </c>
      <c r="S242" s="19"/>
    </row>
    <row r="243" spans="1:19" x14ac:dyDescent="0.25">
      <c r="A243" t="s">
        <v>2476</v>
      </c>
      <c r="B243" t="s">
        <v>2562</v>
      </c>
      <c r="C243" t="s">
        <v>800</v>
      </c>
      <c r="D243" s="19"/>
      <c r="I243" t="s">
        <v>2501</v>
      </c>
      <c r="J243" t="s">
        <v>2765</v>
      </c>
      <c r="K243" t="b">
        <v>0</v>
      </c>
      <c r="L243">
        <v>241</v>
      </c>
      <c r="M243">
        <v>0</v>
      </c>
      <c r="N243" s="10" t="s">
        <v>46</v>
      </c>
      <c r="O243">
        <v>0</v>
      </c>
      <c r="P243" t="s">
        <v>2475</v>
      </c>
      <c r="Q243" s="10" t="s">
        <v>46</v>
      </c>
      <c r="R243" s="10" t="s">
        <v>46</v>
      </c>
      <c r="S243" s="19"/>
    </row>
    <row r="244" spans="1:19" x14ac:dyDescent="0.25">
      <c r="A244" t="s">
        <v>2476</v>
      </c>
      <c r="B244" t="s">
        <v>302</v>
      </c>
      <c r="C244" t="s">
        <v>1083</v>
      </c>
      <c r="D244" t="b">
        <v>0</v>
      </c>
      <c r="I244" t="s">
        <v>2501</v>
      </c>
      <c r="J244" t="s">
        <v>2766</v>
      </c>
      <c r="K244" t="b">
        <v>0</v>
      </c>
      <c r="L244">
        <v>242</v>
      </c>
      <c r="M244">
        <v>0</v>
      </c>
      <c r="N244" s="10" t="s">
        <v>46</v>
      </c>
      <c r="O244">
        <v>0</v>
      </c>
      <c r="P244" t="s">
        <v>2475</v>
      </c>
      <c r="Q244" s="10" t="s">
        <v>46</v>
      </c>
      <c r="R244" s="10" t="s">
        <v>46</v>
      </c>
      <c r="S244" s="19"/>
    </row>
    <row r="245" spans="1:19" x14ac:dyDescent="0.25">
      <c r="A245" t="s">
        <v>2476</v>
      </c>
      <c r="B245" t="s">
        <v>302</v>
      </c>
      <c r="C245" t="s">
        <v>36</v>
      </c>
      <c r="D245">
        <v>27</v>
      </c>
      <c r="I245" t="s">
        <v>2501</v>
      </c>
      <c r="J245" t="s">
        <v>2767</v>
      </c>
      <c r="K245" t="b">
        <v>0</v>
      </c>
      <c r="L245">
        <v>243</v>
      </c>
      <c r="M245">
        <v>0</v>
      </c>
      <c r="N245" s="10" t="s">
        <v>46</v>
      </c>
      <c r="O245">
        <v>0</v>
      </c>
      <c r="P245" t="s">
        <v>2475</v>
      </c>
      <c r="Q245" s="10" t="s">
        <v>46</v>
      </c>
      <c r="R245" s="10" t="s">
        <v>46</v>
      </c>
      <c r="S245" s="19"/>
    </row>
    <row r="246" spans="1:19" x14ac:dyDescent="0.25">
      <c r="A246" t="s">
        <v>2476</v>
      </c>
      <c r="B246" t="s">
        <v>302</v>
      </c>
      <c r="C246" t="s">
        <v>4751</v>
      </c>
      <c r="D246">
        <v>0</v>
      </c>
      <c r="I246" t="s">
        <v>2501</v>
      </c>
      <c r="J246" t="s">
        <v>2768</v>
      </c>
      <c r="K246" t="b">
        <v>0</v>
      </c>
      <c r="L246">
        <v>244</v>
      </c>
      <c r="M246">
        <v>0</v>
      </c>
      <c r="N246" s="10" t="s">
        <v>46</v>
      </c>
      <c r="O246">
        <v>0</v>
      </c>
      <c r="P246" t="s">
        <v>2475</v>
      </c>
      <c r="Q246" s="10" t="s">
        <v>46</v>
      </c>
      <c r="R246" s="10" t="s">
        <v>46</v>
      </c>
      <c r="S246" s="19"/>
    </row>
    <row r="247" spans="1:19" x14ac:dyDescent="0.25">
      <c r="A247" t="s">
        <v>2476</v>
      </c>
      <c r="B247" t="s">
        <v>302</v>
      </c>
      <c r="C247" t="s">
        <v>2469</v>
      </c>
      <c r="D247">
        <v>0</v>
      </c>
      <c r="E247">
        <v>0</v>
      </c>
      <c r="I247" t="s">
        <v>2501</v>
      </c>
      <c r="J247" t="s">
        <v>2769</v>
      </c>
      <c r="K247" t="b">
        <v>0</v>
      </c>
      <c r="L247">
        <v>245</v>
      </c>
      <c r="M247">
        <v>0</v>
      </c>
      <c r="N247" s="10" t="s">
        <v>46</v>
      </c>
      <c r="O247">
        <v>0</v>
      </c>
      <c r="P247" t="s">
        <v>2475</v>
      </c>
      <c r="Q247" s="10" t="s">
        <v>46</v>
      </c>
      <c r="R247" s="10" t="s">
        <v>46</v>
      </c>
      <c r="S247" s="19"/>
    </row>
    <row r="248" spans="1:19" x14ac:dyDescent="0.25">
      <c r="A248" t="s">
        <v>2476</v>
      </c>
      <c r="B248" t="s">
        <v>302</v>
      </c>
      <c r="C248" t="s">
        <v>2467</v>
      </c>
      <c r="D248">
        <v>0</v>
      </c>
      <c r="I248" t="s">
        <v>2501</v>
      </c>
      <c r="J248" t="s">
        <v>2770</v>
      </c>
      <c r="K248" t="b">
        <v>0</v>
      </c>
      <c r="L248">
        <v>246</v>
      </c>
      <c r="M248">
        <v>0</v>
      </c>
      <c r="N248" s="10" t="s">
        <v>46</v>
      </c>
      <c r="O248">
        <v>0</v>
      </c>
      <c r="P248" t="s">
        <v>2475</v>
      </c>
      <c r="Q248" s="10" t="s">
        <v>46</v>
      </c>
      <c r="R248" s="10" t="s">
        <v>46</v>
      </c>
      <c r="S248" s="19"/>
    </row>
    <row r="249" spans="1:19" x14ac:dyDescent="0.25">
      <c r="A249" t="s">
        <v>2476</v>
      </c>
      <c r="B249" t="s">
        <v>302</v>
      </c>
      <c r="C249" t="s">
        <v>2468</v>
      </c>
      <c r="D249" t="s">
        <v>2475</v>
      </c>
      <c r="I249" t="s">
        <v>2501</v>
      </c>
      <c r="J249" t="s">
        <v>2771</v>
      </c>
      <c r="K249" t="b">
        <v>0</v>
      </c>
      <c r="L249">
        <v>247</v>
      </c>
      <c r="M249">
        <v>0</v>
      </c>
      <c r="N249" s="10" t="s">
        <v>46</v>
      </c>
      <c r="O249">
        <v>0</v>
      </c>
      <c r="P249" t="s">
        <v>2475</v>
      </c>
      <c r="Q249" s="10" t="s">
        <v>46</v>
      </c>
      <c r="R249" s="10" t="s">
        <v>46</v>
      </c>
      <c r="S249" s="19"/>
    </row>
    <row r="250" spans="1:19" x14ac:dyDescent="0.25">
      <c r="A250" t="s">
        <v>2476</v>
      </c>
      <c r="B250" t="s">
        <v>302</v>
      </c>
      <c r="C250" t="s">
        <v>4752</v>
      </c>
      <c r="D250">
        <v>0</v>
      </c>
      <c r="E250">
        <v>0</v>
      </c>
      <c r="I250" t="s">
        <v>2501</v>
      </c>
      <c r="J250" t="s">
        <v>2772</v>
      </c>
      <c r="K250" t="b">
        <v>0</v>
      </c>
      <c r="L250">
        <v>248</v>
      </c>
      <c r="M250">
        <v>0</v>
      </c>
      <c r="N250" s="10" t="s">
        <v>46</v>
      </c>
      <c r="O250">
        <v>0</v>
      </c>
      <c r="P250" t="s">
        <v>2475</v>
      </c>
      <c r="Q250" s="10" t="s">
        <v>46</v>
      </c>
      <c r="R250" s="10" t="s">
        <v>46</v>
      </c>
      <c r="S250" s="19"/>
    </row>
    <row r="251" spans="1:19" x14ac:dyDescent="0.25">
      <c r="A251" t="s">
        <v>2476</v>
      </c>
      <c r="B251" t="s">
        <v>302</v>
      </c>
      <c r="C251" t="s">
        <v>4753</v>
      </c>
      <c r="D251">
        <v>0</v>
      </c>
      <c r="E251">
        <v>0</v>
      </c>
      <c r="I251" t="s">
        <v>2501</v>
      </c>
      <c r="J251" t="s">
        <v>2773</v>
      </c>
      <c r="K251" t="b">
        <v>0</v>
      </c>
      <c r="L251">
        <v>249</v>
      </c>
      <c r="M251">
        <v>0</v>
      </c>
      <c r="N251" s="10" t="s">
        <v>46</v>
      </c>
      <c r="O251">
        <v>0</v>
      </c>
      <c r="P251" t="s">
        <v>2475</v>
      </c>
      <c r="Q251" s="10" t="s">
        <v>46</v>
      </c>
      <c r="R251" s="10" t="s">
        <v>46</v>
      </c>
      <c r="S251" s="19"/>
    </row>
    <row r="252" spans="1:19" x14ac:dyDescent="0.25">
      <c r="A252" t="s">
        <v>2476</v>
      </c>
      <c r="B252" t="s">
        <v>302</v>
      </c>
      <c r="C252" t="s">
        <v>800</v>
      </c>
      <c r="D252" s="19"/>
      <c r="I252" t="s">
        <v>2501</v>
      </c>
      <c r="J252" t="s">
        <v>2774</v>
      </c>
      <c r="K252" t="b">
        <v>0</v>
      </c>
      <c r="L252">
        <v>250</v>
      </c>
      <c r="M252">
        <v>0</v>
      </c>
      <c r="N252" s="10" t="s">
        <v>46</v>
      </c>
      <c r="O252">
        <v>0</v>
      </c>
      <c r="P252" t="s">
        <v>2475</v>
      </c>
      <c r="Q252" s="10" t="s">
        <v>46</v>
      </c>
      <c r="R252" s="10" t="s">
        <v>46</v>
      </c>
      <c r="S252" s="19"/>
    </row>
    <row r="253" spans="1:19" x14ac:dyDescent="0.25">
      <c r="A253" t="s">
        <v>2476</v>
      </c>
      <c r="B253" t="s">
        <v>2567</v>
      </c>
      <c r="C253" t="s">
        <v>1083</v>
      </c>
      <c r="D253" t="b">
        <v>1</v>
      </c>
      <c r="I253" t="s">
        <v>2501</v>
      </c>
      <c r="J253" t="s">
        <v>2775</v>
      </c>
      <c r="K253" t="b">
        <v>0</v>
      </c>
      <c r="L253">
        <v>251</v>
      </c>
      <c r="M253">
        <v>0</v>
      </c>
      <c r="N253" s="10" t="s">
        <v>46</v>
      </c>
      <c r="O253">
        <v>0</v>
      </c>
      <c r="P253" t="s">
        <v>2475</v>
      </c>
      <c r="Q253" s="10" t="s">
        <v>46</v>
      </c>
      <c r="R253" s="10" t="s">
        <v>46</v>
      </c>
      <c r="S253" s="19"/>
    </row>
    <row r="254" spans="1:19" x14ac:dyDescent="0.25">
      <c r="A254" t="s">
        <v>2476</v>
      </c>
      <c r="B254" t="s">
        <v>2567</v>
      </c>
      <c r="C254" t="s">
        <v>36</v>
      </c>
      <c r="D254">
        <v>28</v>
      </c>
      <c r="I254" t="s">
        <v>2501</v>
      </c>
      <c r="J254" t="s">
        <v>2776</v>
      </c>
      <c r="K254" t="b">
        <v>0</v>
      </c>
      <c r="L254">
        <v>252</v>
      </c>
      <c r="M254">
        <v>0</v>
      </c>
      <c r="N254" s="10" t="s">
        <v>46</v>
      </c>
      <c r="O254">
        <v>0</v>
      </c>
      <c r="P254" t="s">
        <v>2475</v>
      </c>
      <c r="Q254" s="10" t="s">
        <v>46</v>
      </c>
      <c r="R254" s="10" t="s">
        <v>46</v>
      </c>
      <c r="S254" s="19"/>
    </row>
    <row r="255" spans="1:19" x14ac:dyDescent="0.25">
      <c r="A255" t="s">
        <v>2476</v>
      </c>
      <c r="B255" t="s">
        <v>2567</v>
      </c>
      <c r="C255" t="s">
        <v>4751</v>
      </c>
      <c r="D255">
        <v>1</v>
      </c>
      <c r="I255" t="s">
        <v>2501</v>
      </c>
      <c r="J255" t="s">
        <v>2777</v>
      </c>
      <c r="K255" t="b">
        <v>0</v>
      </c>
      <c r="L255">
        <v>253</v>
      </c>
      <c r="M255">
        <v>0</v>
      </c>
      <c r="N255" s="10" t="s">
        <v>46</v>
      </c>
      <c r="O255">
        <v>0</v>
      </c>
      <c r="P255" t="s">
        <v>2475</v>
      </c>
      <c r="Q255" s="10" t="s">
        <v>46</v>
      </c>
      <c r="R255" s="10" t="s">
        <v>46</v>
      </c>
      <c r="S255" s="19"/>
    </row>
    <row r="256" spans="1:19" x14ac:dyDescent="0.25">
      <c r="A256" t="s">
        <v>2476</v>
      </c>
      <c r="B256" t="s">
        <v>2567</v>
      </c>
      <c r="C256" t="s">
        <v>2469</v>
      </c>
      <c r="D256">
        <v>0</v>
      </c>
      <c r="E256">
        <v>0</v>
      </c>
      <c r="I256" t="s">
        <v>2501</v>
      </c>
      <c r="J256" t="s">
        <v>2778</v>
      </c>
      <c r="K256" t="b">
        <v>0</v>
      </c>
      <c r="L256">
        <v>254</v>
      </c>
      <c r="M256">
        <v>0</v>
      </c>
      <c r="N256" s="10" t="s">
        <v>46</v>
      </c>
      <c r="O256">
        <v>0</v>
      </c>
      <c r="P256" t="s">
        <v>2475</v>
      </c>
      <c r="Q256" s="10" t="s">
        <v>46</v>
      </c>
      <c r="R256" s="10" t="s">
        <v>46</v>
      </c>
      <c r="S256" s="19"/>
    </row>
    <row r="257" spans="1:19" x14ac:dyDescent="0.25">
      <c r="A257" t="s">
        <v>2476</v>
      </c>
      <c r="B257" t="s">
        <v>2567</v>
      </c>
      <c r="C257" t="s">
        <v>2467</v>
      </c>
      <c r="D257">
        <v>1</v>
      </c>
      <c r="I257" t="s">
        <v>2501</v>
      </c>
      <c r="J257" t="s">
        <v>2779</v>
      </c>
      <c r="K257" t="b">
        <v>0</v>
      </c>
      <c r="L257">
        <v>255</v>
      </c>
      <c r="M257">
        <v>0</v>
      </c>
      <c r="N257" s="10" t="s">
        <v>46</v>
      </c>
      <c r="O257">
        <v>0</v>
      </c>
      <c r="P257" t="s">
        <v>2475</v>
      </c>
      <c r="Q257" s="10" t="s">
        <v>46</v>
      </c>
      <c r="R257" s="10" t="s">
        <v>46</v>
      </c>
      <c r="S257" s="19"/>
    </row>
    <row r="258" spans="1:19" x14ac:dyDescent="0.25">
      <c r="A258" t="s">
        <v>2476</v>
      </c>
      <c r="B258" t="s">
        <v>2567</v>
      </c>
      <c r="C258" t="s">
        <v>2468</v>
      </c>
      <c r="D258" t="s">
        <v>2475</v>
      </c>
      <c r="I258" t="s">
        <v>2504</v>
      </c>
      <c r="J258" t="s">
        <v>2780</v>
      </c>
      <c r="K258" t="b">
        <v>0</v>
      </c>
      <c r="L258">
        <v>256</v>
      </c>
      <c r="M258">
        <v>0</v>
      </c>
      <c r="N258" s="10" t="s">
        <v>2668</v>
      </c>
      <c r="O258">
        <v>0</v>
      </c>
      <c r="P258" t="s">
        <v>2475</v>
      </c>
      <c r="Q258" s="10" t="s">
        <v>46</v>
      </c>
      <c r="R258" s="10" t="s">
        <v>2747</v>
      </c>
      <c r="S258" s="19"/>
    </row>
    <row r="259" spans="1:19" x14ac:dyDescent="0.25">
      <c r="A259" t="s">
        <v>2476</v>
      </c>
      <c r="B259" t="s">
        <v>2567</v>
      </c>
      <c r="C259" t="s">
        <v>4752</v>
      </c>
      <c r="D259">
        <v>0</v>
      </c>
      <c r="E259">
        <v>0</v>
      </c>
      <c r="I259" t="s">
        <v>2504</v>
      </c>
      <c r="J259" t="s">
        <v>2736</v>
      </c>
      <c r="K259" t="b">
        <v>0</v>
      </c>
      <c r="L259">
        <v>257</v>
      </c>
      <c r="M259">
        <v>0</v>
      </c>
      <c r="N259" s="10" t="s">
        <v>2678</v>
      </c>
      <c r="O259">
        <v>0</v>
      </c>
      <c r="P259" t="s">
        <v>2475</v>
      </c>
      <c r="Q259" s="10" t="s">
        <v>46</v>
      </c>
      <c r="R259" s="10" t="s">
        <v>46</v>
      </c>
      <c r="S259" s="19"/>
    </row>
    <row r="260" spans="1:19" x14ac:dyDescent="0.25">
      <c r="A260" t="s">
        <v>2476</v>
      </c>
      <c r="B260" t="s">
        <v>2567</v>
      </c>
      <c r="C260" t="s">
        <v>4753</v>
      </c>
      <c r="D260">
        <v>0</v>
      </c>
      <c r="E260">
        <v>0</v>
      </c>
      <c r="I260" t="s">
        <v>2504</v>
      </c>
      <c r="J260" t="s">
        <v>2737</v>
      </c>
      <c r="K260" t="b">
        <v>0</v>
      </c>
      <c r="L260">
        <v>258</v>
      </c>
      <c r="M260">
        <v>0</v>
      </c>
      <c r="N260" s="10" t="s">
        <v>46</v>
      </c>
      <c r="O260">
        <v>0</v>
      </c>
      <c r="P260" t="s">
        <v>2475</v>
      </c>
      <c r="Q260" s="10" t="s">
        <v>46</v>
      </c>
      <c r="R260" s="10" t="s">
        <v>46</v>
      </c>
      <c r="S260" s="19"/>
    </row>
    <row r="261" spans="1:19" x14ac:dyDescent="0.25">
      <c r="A261" t="s">
        <v>2476</v>
      </c>
      <c r="B261" t="s">
        <v>2567</v>
      </c>
      <c r="C261" t="s">
        <v>800</v>
      </c>
      <c r="D261" s="19" t="s">
        <v>815</v>
      </c>
      <c r="I261" t="s">
        <v>2504</v>
      </c>
      <c r="J261" t="s">
        <v>2738</v>
      </c>
      <c r="K261" t="b">
        <v>0</v>
      </c>
      <c r="L261">
        <v>259</v>
      </c>
      <c r="M261">
        <v>0</v>
      </c>
      <c r="N261" s="10" t="s">
        <v>46</v>
      </c>
      <c r="O261">
        <v>0</v>
      </c>
      <c r="P261" t="s">
        <v>2475</v>
      </c>
      <c r="Q261" s="10" t="s">
        <v>46</v>
      </c>
      <c r="R261" s="10" t="s">
        <v>46</v>
      </c>
      <c r="S261" s="19"/>
    </row>
    <row r="262" spans="1:19" x14ac:dyDescent="0.25">
      <c r="A262" t="s">
        <v>2476</v>
      </c>
      <c r="B262" t="s">
        <v>2570</v>
      </c>
      <c r="C262" t="s">
        <v>1083</v>
      </c>
      <c r="D262" t="b">
        <v>0</v>
      </c>
      <c r="I262" t="s">
        <v>2504</v>
      </c>
      <c r="J262" t="s">
        <v>2739</v>
      </c>
      <c r="K262" t="b">
        <v>0</v>
      </c>
      <c r="L262">
        <v>260</v>
      </c>
      <c r="M262">
        <v>0</v>
      </c>
      <c r="N262" s="10" t="s">
        <v>2600</v>
      </c>
      <c r="O262">
        <v>0</v>
      </c>
      <c r="P262" t="s">
        <v>2475</v>
      </c>
      <c r="Q262" s="10" t="s">
        <v>46</v>
      </c>
      <c r="R262" s="10" t="s">
        <v>46</v>
      </c>
      <c r="S262" s="19"/>
    </row>
    <row r="263" spans="1:19" x14ac:dyDescent="0.25">
      <c r="A263" t="s">
        <v>2476</v>
      </c>
      <c r="B263" t="s">
        <v>2570</v>
      </c>
      <c r="C263" t="s">
        <v>36</v>
      </c>
      <c r="D263">
        <v>29</v>
      </c>
      <c r="I263" t="s">
        <v>2504</v>
      </c>
      <c r="J263" t="s">
        <v>2740</v>
      </c>
      <c r="K263" t="b">
        <v>0</v>
      </c>
      <c r="L263">
        <v>261</v>
      </c>
      <c r="M263">
        <v>0</v>
      </c>
      <c r="N263" s="10" t="s">
        <v>45</v>
      </c>
      <c r="O263">
        <v>0</v>
      </c>
      <c r="P263" t="s">
        <v>2475</v>
      </c>
      <c r="Q263" s="10" t="s">
        <v>46</v>
      </c>
      <c r="R263" s="10" t="s">
        <v>46</v>
      </c>
      <c r="S263" s="19"/>
    </row>
    <row r="264" spans="1:19" x14ac:dyDescent="0.25">
      <c r="A264" t="s">
        <v>2476</v>
      </c>
      <c r="B264" t="s">
        <v>2570</v>
      </c>
      <c r="C264" t="s">
        <v>4751</v>
      </c>
      <c r="D264">
        <v>1</v>
      </c>
      <c r="I264" t="s">
        <v>2504</v>
      </c>
      <c r="J264" t="s">
        <v>2741</v>
      </c>
      <c r="K264" t="b">
        <v>0</v>
      </c>
      <c r="L264">
        <v>262</v>
      </c>
      <c r="M264">
        <v>0</v>
      </c>
      <c r="N264" s="10" t="s">
        <v>46</v>
      </c>
      <c r="O264">
        <v>0</v>
      </c>
      <c r="P264" t="s">
        <v>2475</v>
      </c>
      <c r="Q264" s="10" t="s">
        <v>46</v>
      </c>
      <c r="R264" s="10" t="s">
        <v>46</v>
      </c>
      <c r="S264" s="19"/>
    </row>
    <row r="265" spans="1:19" x14ac:dyDescent="0.25">
      <c r="A265" t="s">
        <v>2476</v>
      </c>
      <c r="B265" t="s">
        <v>2570</v>
      </c>
      <c r="C265" t="s">
        <v>2469</v>
      </c>
      <c r="D265">
        <v>0</v>
      </c>
      <c r="E265">
        <v>0</v>
      </c>
      <c r="I265" t="s">
        <v>2504</v>
      </c>
      <c r="J265" t="s">
        <v>2742</v>
      </c>
      <c r="K265" t="b">
        <v>0</v>
      </c>
      <c r="L265">
        <v>263</v>
      </c>
      <c r="M265">
        <v>0</v>
      </c>
      <c r="N265" s="10" t="s">
        <v>46</v>
      </c>
      <c r="O265">
        <v>0</v>
      </c>
      <c r="P265" t="s">
        <v>2475</v>
      </c>
      <c r="Q265" s="10" t="s">
        <v>46</v>
      </c>
      <c r="R265" s="10" t="s">
        <v>46</v>
      </c>
      <c r="S265" s="19"/>
    </row>
    <row r="266" spans="1:19" x14ac:dyDescent="0.25">
      <c r="A266" t="s">
        <v>2476</v>
      </c>
      <c r="B266" t="s">
        <v>2570</v>
      </c>
      <c r="C266" t="s">
        <v>2467</v>
      </c>
      <c r="D266">
        <v>1</v>
      </c>
      <c r="I266" t="s">
        <v>2504</v>
      </c>
      <c r="J266" t="s">
        <v>2743</v>
      </c>
      <c r="K266" t="b">
        <v>0</v>
      </c>
      <c r="L266">
        <v>264</v>
      </c>
      <c r="M266">
        <v>0</v>
      </c>
      <c r="N266" s="10" t="s">
        <v>46</v>
      </c>
      <c r="O266">
        <v>0</v>
      </c>
      <c r="P266" t="s">
        <v>2475</v>
      </c>
      <c r="Q266" s="10" t="s">
        <v>46</v>
      </c>
      <c r="R266" s="10" t="s">
        <v>46</v>
      </c>
      <c r="S266" s="19"/>
    </row>
    <row r="267" spans="1:19" x14ac:dyDescent="0.25">
      <c r="A267" t="s">
        <v>2476</v>
      </c>
      <c r="B267" t="s">
        <v>2570</v>
      </c>
      <c r="C267" t="s">
        <v>2468</v>
      </c>
      <c r="D267" t="s">
        <v>2475</v>
      </c>
      <c r="I267" t="s">
        <v>2504</v>
      </c>
      <c r="J267" t="s">
        <v>2744</v>
      </c>
      <c r="K267" t="b">
        <v>0</v>
      </c>
      <c r="L267">
        <v>265</v>
      </c>
      <c r="M267">
        <v>0</v>
      </c>
      <c r="N267" s="10" t="s">
        <v>46</v>
      </c>
      <c r="O267">
        <v>0</v>
      </c>
      <c r="P267" t="s">
        <v>2475</v>
      </c>
      <c r="Q267" s="10" t="s">
        <v>46</v>
      </c>
      <c r="R267" s="10" t="s">
        <v>46</v>
      </c>
      <c r="S267" s="19"/>
    </row>
    <row r="268" spans="1:19" x14ac:dyDescent="0.25">
      <c r="A268" t="s">
        <v>2476</v>
      </c>
      <c r="B268" t="s">
        <v>2570</v>
      </c>
      <c r="C268" t="s">
        <v>4752</v>
      </c>
      <c r="D268">
        <v>0</v>
      </c>
      <c r="E268">
        <v>0</v>
      </c>
      <c r="I268" t="s">
        <v>2504</v>
      </c>
      <c r="J268" t="s">
        <v>2745</v>
      </c>
      <c r="K268" t="b">
        <v>0</v>
      </c>
      <c r="L268">
        <v>266</v>
      </c>
      <c r="M268">
        <v>0</v>
      </c>
      <c r="N268" s="10" t="s">
        <v>46</v>
      </c>
      <c r="O268">
        <v>0</v>
      </c>
      <c r="P268" t="s">
        <v>2475</v>
      </c>
      <c r="Q268" s="10" t="s">
        <v>46</v>
      </c>
      <c r="R268" s="10" t="s">
        <v>46</v>
      </c>
      <c r="S268" s="19"/>
    </row>
    <row r="269" spans="1:19" x14ac:dyDescent="0.25">
      <c r="A269" t="s">
        <v>2476</v>
      </c>
      <c r="B269" t="s">
        <v>2570</v>
      </c>
      <c r="C269" t="s">
        <v>4753</v>
      </c>
      <c r="D269">
        <v>0</v>
      </c>
      <c r="E269">
        <v>0</v>
      </c>
      <c r="I269" t="s">
        <v>2504</v>
      </c>
      <c r="J269" t="s">
        <v>2719</v>
      </c>
      <c r="K269" t="b">
        <v>0</v>
      </c>
      <c r="L269">
        <v>267</v>
      </c>
      <c r="M269">
        <v>0</v>
      </c>
      <c r="N269" s="10" t="s">
        <v>46</v>
      </c>
      <c r="O269">
        <v>0</v>
      </c>
      <c r="P269" t="s">
        <v>2475</v>
      </c>
      <c r="Q269" s="10" t="s">
        <v>46</v>
      </c>
      <c r="R269" s="10" t="s">
        <v>46</v>
      </c>
      <c r="S269" s="19"/>
    </row>
    <row r="270" spans="1:19" x14ac:dyDescent="0.25">
      <c r="A270" t="s">
        <v>2476</v>
      </c>
      <c r="B270" t="s">
        <v>2570</v>
      </c>
      <c r="C270" t="s">
        <v>800</v>
      </c>
      <c r="D270" s="19"/>
      <c r="I270" t="s">
        <v>2504</v>
      </c>
      <c r="J270" t="s">
        <v>2720</v>
      </c>
      <c r="K270" t="b">
        <v>0</v>
      </c>
      <c r="L270">
        <v>268</v>
      </c>
      <c r="M270">
        <v>0</v>
      </c>
      <c r="N270" s="10" t="s">
        <v>46</v>
      </c>
      <c r="O270">
        <v>0</v>
      </c>
      <c r="P270" t="s">
        <v>2475</v>
      </c>
      <c r="Q270" s="10" t="s">
        <v>46</v>
      </c>
      <c r="R270" s="10" t="s">
        <v>46</v>
      </c>
      <c r="S270" s="19"/>
    </row>
    <row r="271" spans="1:19" x14ac:dyDescent="0.25">
      <c r="A271" t="s">
        <v>2476</v>
      </c>
      <c r="B271" t="s">
        <v>2573</v>
      </c>
      <c r="C271" t="s">
        <v>1083</v>
      </c>
      <c r="D271" t="b">
        <v>0</v>
      </c>
      <c r="I271" t="s">
        <v>2504</v>
      </c>
      <c r="J271" t="s">
        <v>2721</v>
      </c>
      <c r="K271" t="b">
        <v>0</v>
      </c>
      <c r="L271">
        <v>269</v>
      </c>
      <c r="M271">
        <v>0</v>
      </c>
      <c r="N271" s="10" t="s">
        <v>46</v>
      </c>
      <c r="O271">
        <v>0</v>
      </c>
      <c r="P271" t="s">
        <v>2475</v>
      </c>
      <c r="Q271" s="10" t="s">
        <v>46</v>
      </c>
      <c r="R271" s="10" t="s">
        <v>46</v>
      </c>
      <c r="S271" s="19"/>
    </row>
    <row r="272" spans="1:19" x14ac:dyDescent="0.25">
      <c r="A272" t="s">
        <v>2476</v>
      </c>
      <c r="B272" t="s">
        <v>2573</v>
      </c>
      <c r="C272" t="s">
        <v>36</v>
      </c>
      <c r="D272">
        <v>30</v>
      </c>
      <c r="I272" t="s">
        <v>2504</v>
      </c>
      <c r="J272" t="s">
        <v>2722</v>
      </c>
      <c r="K272" t="b">
        <v>0</v>
      </c>
      <c r="L272">
        <v>270</v>
      </c>
      <c r="M272">
        <v>0</v>
      </c>
      <c r="N272" s="10" t="s">
        <v>46</v>
      </c>
      <c r="O272">
        <v>0</v>
      </c>
      <c r="P272" t="s">
        <v>2475</v>
      </c>
      <c r="Q272" s="10" t="s">
        <v>46</v>
      </c>
      <c r="R272" s="10" t="s">
        <v>46</v>
      </c>
      <c r="S272" s="19"/>
    </row>
    <row r="273" spans="1:19" x14ac:dyDescent="0.25">
      <c r="A273" t="s">
        <v>2476</v>
      </c>
      <c r="B273" t="s">
        <v>2573</v>
      </c>
      <c r="C273" t="s">
        <v>4751</v>
      </c>
      <c r="D273">
        <v>1</v>
      </c>
      <c r="I273" t="s">
        <v>2504</v>
      </c>
      <c r="J273" t="s">
        <v>2723</v>
      </c>
      <c r="K273" t="b">
        <v>0</v>
      </c>
      <c r="L273">
        <v>271</v>
      </c>
      <c r="M273">
        <v>0</v>
      </c>
      <c r="N273" s="10" t="s">
        <v>46</v>
      </c>
      <c r="O273">
        <v>0</v>
      </c>
      <c r="P273" t="s">
        <v>2475</v>
      </c>
      <c r="Q273" s="10" t="s">
        <v>46</v>
      </c>
      <c r="R273" s="10" t="s">
        <v>46</v>
      </c>
      <c r="S273" s="19"/>
    </row>
    <row r="274" spans="1:19" x14ac:dyDescent="0.25">
      <c r="A274" t="s">
        <v>2476</v>
      </c>
      <c r="B274" t="s">
        <v>2573</v>
      </c>
      <c r="C274" t="s">
        <v>2469</v>
      </c>
      <c r="D274">
        <v>0</v>
      </c>
      <c r="E274">
        <v>0</v>
      </c>
      <c r="I274" t="s">
        <v>2504</v>
      </c>
      <c r="J274" t="s">
        <v>2724</v>
      </c>
      <c r="K274" t="b">
        <v>0</v>
      </c>
      <c r="L274">
        <v>272</v>
      </c>
      <c r="M274">
        <v>0</v>
      </c>
      <c r="N274" s="10" t="s">
        <v>46</v>
      </c>
      <c r="O274">
        <v>0</v>
      </c>
      <c r="P274" t="s">
        <v>2475</v>
      </c>
      <c r="Q274" s="10" t="s">
        <v>46</v>
      </c>
      <c r="R274" s="10" t="s">
        <v>46</v>
      </c>
      <c r="S274" s="19"/>
    </row>
    <row r="275" spans="1:19" x14ac:dyDescent="0.25">
      <c r="A275" t="s">
        <v>2476</v>
      </c>
      <c r="B275" t="s">
        <v>2573</v>
      </c>
      <c r="C275" t="s">
        <v>2467</v>
      </c>
      <c r="D275">
        <v>2</v>
      </c>
      <c r="I275" t="s">
        <v>2504</v>
      </c>
      <c r="J275" t="s">
        <v>2725</v>
      </c>
      <c r="K275" t="b">
        <v>0</v>
      </c>
      <c r="L275">
        <v>273</v>
      </c>
      <c r="M275">
        <v>0</v>
      </c>
      <c r="N275" s="10" t="s">
        <v>46</v>
      </c>
      <c r="O275">
        <v>0</v>
      </c>
      <c r="P275" t="s">
        <v>2475</v>
      </c>
      <c r="Q275" s="10" t="s">
        <v>46</v>
      </c>
      <c r="R275" s="10" t="s">
        <v>46</v>
      </c>
      <c r="S275" s="19"/>
    </row>
    <row r="276" spans="1:19" x14ac:dyDescent="0.25">
      <c r="A276" t="s">
        <v>2476</v>
      </c>
      <c r="B276" t="s">
        <v>2573</v>
      </c>
      <c r="C276" t="s">
        <v>2468</v>
      </c>
      <c r="D276" t="s">
        <v>2475</v>
      </c>
      <c r="I276" t="s">
        <v>2504</v>
      </c>
      <c r="J276" t="s">
        <v>2726</v>
      </c>
      <c r="K276" t="b">
        <v>0</v>
      </c>
      <c r="L276">
        <v>274</v>
      </c>
      <c r="M276">
        <v>0</v>
      </c>
      <c r="N276" s="10" t="s">
        <v>46</v>
      </c>
      <c r="O276">
        <v>0</v>
      </c>
      <c r="P276" t="s">
        <v>2475</v>
      </c>
      <c r="Q276" s="10" t="s">
        <v>46</v>
      </c>
      <c r="R276" s="10" t="s">
        <v>46</v>
      </c>
      <c r="S276" s="19"/>
    </row>
    <row r="277" spans="1:19" x14ac:dyDescent="0.25">
      <c r="A277" t="s">
        <v>2476</v>
      </c>
      <c r="B277" t="s">
        <v>2573</v>
      </c>
      <c r="C277" t="s">
        <v>4752</v>
      </c>
      <c r="D277">
        <v>0</v>
      </c>
      <c r="E277">
        <v>0</v>
      </c>
      <c r="I277" t="s">
        <v>2504</v>
      </c>
      <c r="J277" t="s">
        <v>2727</v>
      </c>
      <c r="K277" t="b">
        <v>0</v>
      </c>
      <c r="L277">
        <v>275</v>
      </c>
      <c r="M277">
        <v>0</v>
      </c>
      <c r="N277" s="10" t="s">
        <v>46</v>
      </c>
      <c r="O277">
        <v>0</v>
      </c>
      <c r="P277" t="s">
        <v>2475</v>
      </c>
      <c r="Q277" s="10" t="s">
        <v>46</v>
      </c>
      <c r="R277" s="10" t="s">
        <v>46</v>
      </c>
      <c r="S277" s="19"/>
    </row>
    <row r="278" spans="1:19" x14ac:dyDescent="0.25">
      <c r="A278" t="s">
        <v>2476</v>
      </c>
      <c r="B278" t="s">
        <v>2573</v>
      </c>
      <c r="C278" t="s">
        <v>4753</v>
      </c>
      <c r="D278">
        <v>0</v>
      </c>
      <c r="E278">
        <v>0</v>
      </c>
      <c r="I278" t="s">
        <v>2504</v>
      </c>
      <c r="J278" t="s">
        <v>2728</v>
      </c>
      <c r="K278" t="b">
        <v>0</v>
      </c>
      <c r="L278">
        <v>276</v>
      </c>
      <c r="M278">
        <v>0</v>
      </c>
      <c r="N278" s="10" t="s">
        <v>46</v>
      </c>
      <c r="O278">
        <v>0</v>
      </c>
      <c r="P278" t="s">
        <v>2475</v>
      </c>
      <c r="Q278" s="10" t="s">
        <v>46</v>
      </c>
      <c r="R278" s="10" t="s">
        <v>46</v>
      </c>
      <c r="S278" s="19"/>
    </row>
    <row r="279" spans="1:19" x14ac:dyDescent="0.25">
      <c r="A279" t="s">
        <v>2476</v>
      </c>
      <c r="B279" t="s">
        <v>2573</v>
      </c>
      <c r="C279" t="s">
        <v>800</v>
      </c>
      <c r="D279" s="19"/>
      <c r="I279" t="s">
        <v>2504</v>
      </c>
      <c r="J279" t="s">
        <v>2729</v>
      </c>
      <c r="K279" t="b">
        <v>0</v>
      </c>
      <c r="L279">
        <v>277</v>
      </c>
      <c r="M279">
        <v>0</v>
      </c>
      <c r="N279" s="10" t="s">
        <v>46</v>
      </c>
      <c r="O279">
        <v>0</v>
      </c>
      <c r="P279" t="s">
        <v>2475</v>
      </c>
      <c r="Q279" s="10" t="s">
        <v>46</v>
      </c>
      <c r="R279" s="10" t="s">
        <v>46</v>
      </c>
      <c r="S279" s="19"/>
    </row>
    <row r="280" spans="1:19" x14ac:dyDescent="0.25">
      <c r="A280" t="s">
        <v>2476</v>
      </c>
      <c r="B280" t="s">
        <v>306</v>
      </c>
      <c r="C280" t="s">
        <v>1083</v>
      </c>
      <c r="D280" t="b">
        <v>0</v>
      </c>
      <c r="I280" t="s">
        <v>2504</v>
      </c>
      <c r="J280" t="s">
        <v>2730</v>
      </c>
      <c r="K280" t="b">
        <v>0</v>
      </c>
      <c r="L280">
        <v>278</v>
      </c>
      <c r="M280">
        <v>0</v>
      </c>
      <c r="N280" s="10" t="s">
        <v>46</v>
      </c>
      <c r="O280">
        <v>0</v>
      </c>
      <c r="P280" t="s">
        <v>2475</v>
      </c>
      <c r="Q280" s="10" t="s">
        <v>46</v>
      </c>
      <c r="R280" s="10" t="s">
        <v>46</v>
      </c>
      <c r="S280" s="19"/>
    </row>
    <row r="281" spans="1:19" x14ac:dyDescent="0.25">
      <c r="A281" t="s">
        <v>2476</v>
      </c>
      <c r="B281" t="s">
        <v>306</v>
      </c>
      <c r="C281" t="s">
        <v>36</v>
      </c>
      <c r="D281">
        <v>31</v>
      </c>
      <c r="I281" t="s">
        <v>2504</v>
      </c>
      <c r="J281" t="s">
        <v>2731</v>
      </c>
      <c r="K281" t="b">
        <v>0</v>
      </c>
      <c r="L281">
        <v>279</v>
      </c>
      <c r="M281">
        <v>0</v>
      </c>
      <c r="N281" s="10" t="s">
        <v>46</v>
      </c>
      <c r="O281">
        <v>0</v>
      </c>
      <c r="P281" t="s">
        <v>2475</v>
      </c>
      <c r="Q281" s="10" t="s">
        <v>46</v>
      </c>
      <c r="R281" s="10" t="s">
        <v>46</v>
      </c>
      <c r="S281" s="19"/>
    </row>
    <row r="282" spans="1:19" x14ac:dyDescent="0.25">
      <c r="A282" t="s">
        <v>2476</v>
      </c>
      <c r="B282" t="s">
        <v>306</v>
      </c>
      <c r="C282" t="s">
        <v>4751</v>
      </c>
      <c r="D282">
        <v>0</v>
      </c>
      <c r="I282" t="s">
        <v>2504</v>
      </c>
      <c r="J282" t="s">
        <v>2732</v>
      </c>
      <c r="K282" t="b">
        <v>0</v>
      </c>
      <c r="L282">
        <v>280</v>
      </c>
      <c r="M282">
        <v>0</v>
      </c>
      <c r="N282" s="10" t="s">
        <v>46</v>
      </c>
      <c r="O282">
        <v>0</v>
      </c>
      <c r="P282" t="s">
        <v>2475</v>
      </c>
      <c r="Q282" s="10" t="s">
        <v>46</v>
      </c>
      <c r="R282" s="10" t="s">
        <v>46</v>
      </c>
      <c r="S282" s="19"/>
    </row>
    <row r="283" spans="1:19" x14ac:dyDescent="0.25">
      <c r="A283" t="s">
        <v>2476</v>
      </c>
      <c r="B283" t="s">
        <v>306</v>
      </c>
      <c r="C283" t="s">
        <v>2469</v>
      </c>
      <c r="D283">
        <v>1</v>
      </c>
      <c r="E283">
        <v>0</v>
      </c>
      <c r="I283" t="s">
        <v>2504</v>
      </c>
      <c r="J283" t="s">
        <v>2733</v>
      </c>
      <c r="K283" t="b">
        <v>0</v>
      </c>
      <c r="L283">
        <v>281</v>
      </c>
      <c r="M283">
        <v>0</v>
      </c>
      <c r="N283" s="10" t="s">
        <v>46</v>
      </c>
      <c r="O283">
        <v>0</v>
      </c>
      <c r="P283" t="s">
        <v>2475</v>
      </c>
      <c r="Q283" s="10" t="s">
        <v>46</v>
      </c>
      <c r="R283" s="10" t="s">
        <v>46</v>
      </c>
      <c r="S283" s="19"/>
    </row>
    <row r="284" spans="1:19" x14ac:dyDescent="0.25">
      <c r="A284" t="s">
        <v>2476</v>
      </c>
      <c r="B284" t="s">
        <v>306</v>
      </c>
      <c r="C284" t="s">
        <v>2467</v>
      </c>
      <c r="D284">
        <v>0</v>
      </c>
      <c r="I284" t="s">
        <v>2504</v>
      </c>
      <c r="J284" t="s">
        <v>2734</v>
      </c>
      <c r="K284" t="b">
        <v>0</v>
      </c>
      <c r="L284">
        <v>282</v>
      </c>
      <c r="M284">
        <v>0</v>
      </c>
      <c r="N284" s="10" t="s">
        <v>46</v>
      </c>
      <c r="O284">
        <v>0</v>
      </c>
      <c r="P284" t="s">
        <v>2475</v>
      </c>
      <c r="Q284" s="10" t="s">
        <v>46</v>
      </c>
      <c r="R284" s="10" t="s">
        <v>46</v>
      </c>
      <c r="S284" s="19"/>
    </row>
    <row r="285" spans="1:19" x14ac:dyDescent="0.25">
      <c r="A285" t="s">
        <v>2476</v>
      </c>
      <c r="B285" t="s">
        <v>306</v>
      </c>
      <c r="C285" t="s">
        <v>2468</v>
      </c>
      <c r="D285" t="s">
        <v>2475</v>
      </c>
      <c r="I285" t="s">
        <v>2504</v>
      </c>
      <c r="J285" t="s">
        <v>2735</v>
      </c>
      <c r="K285" t="b">
        <v>0</v>
      </c>
      <c r="L285">
        <v>283</v>
      </c>
      <c r="M285">
        <v>0</v>
      </c>
      <c r="N285" s="10" t="s">
        <v>46</v>
      </c>
      <c r="O285">
        <v>0</v>
      </c>
      <c r="P285" t="s">
        <v>2475</v>
      </c>
      <c r="Q285" s="10" t="s">
        <v>46</v>
      </c>
      <c r="R285" s="10" t="s">
        <v>46</v>
      </c>
      <c r="S285" s="19"/>
    </row>
    <row r="286" spans="1:19" x14ac:dyDescent="0.25">
      <c r="A286" t="s">
        <v>2476</v>
      </c>
      <c r="B286" t="s">
        <v>306</v>
      </c>
      <c r="C286" t="s">
        <v>4752</v>
      </c>
      <c r="D286">
        <v>0</v>
      </c>
      <c r="E286">
        <v>0</v>
      </c>
      <c r="I286" t="s">
        <v>2504</v>
      </c>
      <c r="J286" t="s">
        <v>2711</v>
      </c>
      <c r="K286" t="b">
        <v>0</v>
      </c>
      <c r="L286">
        <v>284</v>
      </c>
      <c r="M286">
        <v>0</v>
      </c>
      <c r="N286" s="10" t="s">
        <v>46</v>
      </c>
      <c r="O286">
        <v>0</v>
      </c>
      <c r="P286" t="s">
        <v>2475</v>
      </c>
      <c r="Q286" s="10" t="s">
        <v>46</v>
      </c>
      <c r="R286" s="10" t="s">
        <v>46</v>
      </c>
      <c r="S286" s="19"/>
    </row>
    <row r="287" spans="1:19" x14ac:dyDescent="0.25">
      <c r="A287" t="s">
        <v>2476</v>
      </c>
      <c r="B287" t="s">
        <v>306</v>
      </c>
      <c r="C287" t="s">
        <v>4753</v>
      </c>
      <c r="D287">
        <v>0</v>
      </c>
      <c r="E287">
        <v>0</v>
      </c>
      <c r="I287" t="s">
        <v>2504</v>
      </c>
      <c r="J287" t="s">
        <v>2680</v>
      </c>
      <c r="K287" t="b">
        <v>0</v>
      </c>
      <c r="L287">
        <v>285</v>
      </c>
      <c r="M287">
        <v>0</v>
      </c>
      <c r="N287" s="10" t="s">
        <v>46</v>
      </c>
      <c r="O287">
        <v>0</v>
      </c>
      <c r="P287" t="s">
        <v>2475</v>
      </c>
      <c r="Q287" s="10" t="s">
        <v>46</v>
      </c>
      <c r="R287" s="10" t="s">
        <v>46</v>
      </c>
      <c r="S287" s="19"/>
    </row>
    <row r="288" spans="1:19" x14ac:dyDescent="0.25">
      <c r="A288" t="s">
        <v>2476</v>
      </c>
      <c r="B288" t="s">
        <v>306</v>
      </c>
      <c r="C288" t="s">
        <v>800</v>
      </c>
      <c r="D288" s="19"/>
      <c r="I288" t="s">
        <v>2504</v>
      </c>
      <c r="J288" t="s">
        <v>2681</v>
      </c>
      <c r="K288" t="b">
        <v>0</v>
      </c>
      <c r="L288">
        <v>286</v>
      </c>
      <c r="M288">
        <v>0</v>
      </c>
      <c r="N288" s="10" t="s">
        <v>46</v>
      </c>
      <c r="O288">
        <v>0</v>
      </c>
      <c r="P288" t="s">
        <v>2475</v>
      </c>
      <c r="Q288" s="10" t="s">
        <v>46</v>
      </c>
      <c r="R288" s="10" t="s">
        <v>46</v>
      </c>
      <c r="S288" s="19"/>
    </row>
    <row r="289" spans="1:19" x14ac:dyDescent="0.25">
      <c r="A289" t="s">
        <v>2480</v>
      </c>
      <c r="B289" t="s">
        <v>2578</v>
      </c>
      <c r="C289" t="s">
        <v>1083</v>
      </c>
      <c r="D289" t="b">
        <v>0</v>
      </c>
      <c r="I289" t="s">
        <v>2504</v>
      </c>
      <c r="J289" t="s">
        <v>2682</v>
      </c>
      <c r="K289" t="b">
        <v>0</v>
      </c>
      <c r="L289">
        <v>287</v>
      </c>
      <c r="M289">
        <v>0</v>
      </c>
      <c r="N289" s="10" t="s">
        <v>46</v>
      </c>
      <c r="O289">
        <v>0</v>
      </c>
      <c r="P289" t="s">
        <v>2475</v>
      </c>
      <c r="Q289" s="10" t="s">
        <v>46</v>
      </c>
      <c r="R289" s="10" t="s">
        <v>46</v>
      </c>
      <c r="S289" s="19"/>
    </row>
    <row r="290" spans="1:19" x14ac:dyDescent="0.25">
      <c r="A290" t="s">
        <v>2480</v>
      </c>
      <c r="B290" t="s">
        <v>2578</v>
      </c>
      <c r="C290" t="s">
        <v>36</v>
      </c>
      <c r="D290">
        <v>32</v>
      </c>
      <c r="I290" t="s">
        <v>2507</v>
      </c>
      <c r="J290" t="s">
        <v>2781</v>
      </c>
      <c r="K290" t="b">
        <v>0</v>
      </c>
      <c r="L290">
        <v>288</v>
      </c>
      <c r="M290">
        <v>0</v>
      </c>
      <c r="N290" s="10" t="s">
        <v>46</v>
      </c>
      <c r="O290">
        <v>0</v>
      </c>
      <c r="P290" t="s">
        <v>2475</v>
      </c>
      <c r="Q290" s="10" t="s">
        <v>46</v>
      </c>
      <c r="R290" s="10" t="s">
        <v>46</v>
      </c>
      <c r="S290" s="19" t="s">
        <v>858</v>
      </c>
    </row>
    <row r="291" spans="1:19" x14ac:dyDescent="0.25">
      <c r="A291" t="s">
        <v>2480</v>
      </c>
      <c r="B291" t="s">
        <v>2578</v>
      </c>
      <c r="C291" t="s">
        <v>4751</v>
      </c>
      <c r="D291">
        <v>0</v>
      </c>
      <c r="I291" t="s">
        <v>2507</v>
      </c>
      <c r="J291" t="s">
        <v>2782</v>
      </c>
      <c r="K291" t="b">
        <v>0</v>
      </c>
      <c r="L291">
        <v>289</v>
      </c>
      <c r="M291">
        <v>0</v>
      </c>
      <c r="N291" s="10" t="s">
        <v>2666</v>
      </c>
      <c r="O291">
        <v>0</v>
      </c>
      <c r="P291" t="s">
        <v>2475</v>
      </c>
      <c r="Q291" s="10" t="s">
        <v>46</v>
      </c>
      <c r="R291" s="10" t="s">
        <v>46</v>
      </c>
      <c r="S291" s="19" t="s">
        <v>858</v>
      </c>
    </row>
    <row r="292" spans="1:19" x14ac:dyDescent="0.25">
      <c r="A292" t="s">
        <v>2480</v>
      </c>
      <c r="B292" t="s">
        <v>2578</v>
      </c>
      <c r="C292" t="s">
        <v>2469</v>
      </c>
      <c r="D292">
        <v>0</v>
      </c>
      <c r="E292">
        <v>0</v>
      </c>
      <c r="I292" t="s">
        <v>2507</v>
      </c>
      <c r="J292" t="s">
        <v>2783</v>
      </c>
      <c r="K292" t="b">
        <v>0</v>
      </c>
      <c r="L292">
        <v>290</v>
      </c>
      <c r="M292">
        <v>0</v>
      </c>
      <c r="N292" s="10" t="s">
        <v>45</v>
      </c>
      <c r="O292">
        <v>0</v>
      </c>
      <c r="P292" t="s">
        <v>2475</v>
      </c>
      <c r="Q292" s="10" t="s">
        <v>46</v>
      </c>
      <c r="R292" s="10" t="s">
        <v>46</v>
      </c>
      <c r="S292" s="19" t="s">
        <v>815</v>
      </c>
    </row>
    <row r="293" spans="1:19" x14ac:dyDescent="0.25">
      <c r="A293" t="s">
        <v>2480</v>
      </c>
      <c r="B293" t="s">
        <v>2578</v>
      </c>
      <c r="C293" t="s">
        <v>2467</v>
      </c>
      <c r="D293">
        <v>0</v>
      </c>
      <c r="I293" t="s">
        <v>2507</v>
      </c>
      <c r="J293" t="s">
        <v>2784</v>
      </c>
      <c r="K293" t="b">
        <v>0</v>
      </c>
      <c r="L293">
        <v>291</v>
      </c>
      <c r="M293">
        <v>0</v>
      </c>
      <c r="N293" s="10" t="s">
        <v>46</v>
      </c>
      <c r="O293">
        <v>0</v>
      </c>
      <c r="P293" t="s">
        <v>2475</v>
      </c>
      <c r="Q293" s="10" t="s">
        <v>46</v>
      </c>
      <c r="R293" s="10" t="s">
        <v>46</v>
      </c>
      <c r="S293" s="19" t="s">
        <v>858</v>
      </c>
    </row>
    <row r="294" spans="1:19" x14ac:dyDescent="0.25">
      <c r="A294" t="s">
        <v>2480</v>
      </c>
      <c r="B294" t="s">
        <v>2578</v>
      </c>
      <c r="C294" t="s">
        <v>2468</v>
      </c>
      <c r="D294" t="s">
        <v>2475</v>
      </c>
      <c r="I294" t="s">
        <v>2507</v>
      </c>
      <c r="J294" t="s">
        <v>2785</v>
      </c>
      <c r="K294" t="b">
        <v>0</v>
      </c>
      <c r="L294">
        <v>292</v>
      </c>
      <c r="M294">
        <v>0</v>
      </c>
      <c r="N294" s="10" t="s">
        <v>2713</v>
      </c>
      <c r="O294">
        <v>0</v>
      </c>
      <c r="P294" t="s">
        <v>2475</v>
      </c>
      <c r="Q294" s="10" t="s">
        <v>46</v>
      </c>
      <c r="R294" s="10" t="s">
        <v>46</v>
      </c>
      <c r="S294" s="19" t="s">
        <v>858</v>
      </c>
    </row>
    <row r="295" spans="1:19" x14ac:dyDescent="0.25">
      <c r="A295" t="s">
        <v>2480</v>
      </c>
      <c r="B295" t="s">
        <v>2578</v>
      </c>
      <c r="C295" t="s">
        <v>4752</v>
      </c>
      <c r="D295">
        <v>0</v>
      </c>
      <c r="E295">
        <v>0</v>
      </c>
      <c r="I295" t="s">
        <v>2507</v>
      </c>
      <c r="J295" t="s">
        <v>2786</v>
      </c>
      <c r="K295" t="b">
        <v>0</v>
      </c>
      <c r="L295">
        <v>293</v>
      </c>
      <c r="M295">
        <v>0</v>
      </c>
      <c r="N295" s="10" t="s">
        <v>6097</v>
      </c>
      <c r="O295">
        <v>0</v>
      </c>
      <c r="P295" t="s">
        <v>2475</v>
      </c>
      <c r="Q295" s="10" t="s">
        <v>46</v>
      </c>
      <c r="R295" s="10" t="s">
        <v>46</v>
      </c>
      <c r="S295" s="19" t="s">
        <v>858</v>
      </c>
    </row>
    <row r="296" spans="1:19" x14ac:dyDescent="0.25">
      <c r="A296" t="s">
        <v>2480</v>
      </c>
      <c r="B296" t="s">
        <v>2578</v>
      </c>
      <c r="C296" t="s">
        <v>4753</v>
      </c>
      <c r="D296">
        <v>0</v>
      </c>
      <c r="E296">
        <v>0</v>
      </c>
      <c r="I296" t="s">
        <v>2507</v>
      </c>
      <c r="J296" t="s">
        <v>2788</v>
      </c>
      <c r="K296" t="b">
        <v>0</v>
      </c>
      <c r="L296">
        <v>294</v>
      </c>
      <c r="M296">
        <v>0</v>
      </c>
      <c r="N296" s="10" t="s">
        <v>45</v>
      </c>
      <c r="O296">
        <v>0</v>
      </c>
      <c r="P296" t="s">
        <v>2475</v>
      </c>
      <c r="Q296" s="10" t="s">
        <v>46</v>
      </c>
      <c r="R296" s="10" t="s">
        <v>46</v>
      </c>
      <c r="S296" s="19" t="s">
        <v>858</v>
      </c>
    </row>
    <row r="297" spans="1:19" x14ac:dyDescent="0.25">
      <c r="A297" t="s">
        <v>2480</v>
      </c>
      <c r="B297" t="s">
        <v>2578</v>
      </c>
      <c r="C297" t="s">
        <v>800</v>
      </c>
      <c r="D297" s="19"/>
      <c r="I297" t="s">
        <v>2507</v>
      </c>
      <c r="J297" t="s">
        <v>2789</v>
      </c>
      <c r="K297" t="b">
        <v>0</v>
      </c>
      <c r="L297">
        <v>295</v>
      </c>
      <c r="M297">
        <v>0</v>
      </c>
      <c r="N297" s="10" t="s">
        <v>46</v>
      </c>
      <c r="O297">
        <v>0</v>
      </c>
      <c r="P297" t="s">
        <v>2475</v>
      </c>
      <c r="Q297" s="10" t="s">
        <v>46</v>
      </c>
      <c r="R297" s="10" t="s">
        <v>46</v>
      </c>
      <c r="S297" s="19" t="s">
        <v>858</v>
      </c>
    </row>
    <row r="298" spans="1:19" x14ac:dyDescent="0.25">
      <c r="A298" t="s">
        <v>2480</v>
      </c>
      <c r="B298" t="s">
        <v>2581</v>
      </c>
      <c r="C298" t="s">
        <v>1083</v>
      </c>
      <c r="D298" t="b">
        <v>0</v>
      </c>
      <c r="I298" t="s">
        <v>2507</v>
      </c>
      <c r="J298" t="s">
        <v>2790</v>
      </c>
      <c r="K298" t="b">
        <v>0</v>
      </c>
      <c r="L298">
        <v>296</v>
      </c>
      <c r="M298">
        <v>0</v>
      </c>
      <c r="N298" s="10" t="s">
        <v>45</v>
      </c>
      <c r="O298">
        <v>0</v>
      </c>
      <c r="P298" t="s">
        <v>2475</v>
      </c>
      <c r="Q298" s="10" t="s">
        <v>46</v>
      </c>
      <c r="R298" s="10" t="s">
        <v>46</v>
      </c>
      <c r="S298" s="19" t="s">
        <v>815</v>
      </c>
    </row>
    <row r="299" spans="1:19" x14ac:dyDescent="0.25">
      <c r="A299" t="s">
        <v>2480</v>
      </c>
      <c r="B299" t="s">
        <v>2581</v>
      </c>
      <c r="C299" t="s">
        <v>36</v>
      </c>
      <c r="D299">
        <v>33</v>
      </c>
      <c r="I299" t="s">
        <v>2507</v>
      </c>
      <c r="J299" t="s">
        <v>2791</v>
      </c>
      <c r="K299" t="b">
        <v>0</v>
      </c>
      <c r="L299">
        <v>297</v>
      </c>
      <c r="M299">
        <v>0</v>
      </c>
      <c r="N299" s="10" t="s">
        <v>46</v>
      </c>
      <c r="O299">
        <v>0</v>
      </c>
      <c r="P299" t="s">
        <v>2475</v>
      </c>
      <c r="Q299" s="10" t="s">
        <v>46</v>
      </c>
      <c r="R299" s="10" t="s">
        <v>46</v>
      </c>
      <c r="S299" s="19" t="s">
        <v>858</v>
      </c>
    </row>
    <row r="300" spans="1:19" x14ac:dyDescent="0.25">
      <c r="A300" t="s">
        <v>2480</v>
      </c>
      <c r="B300" t="s">
        <v>2581</v>
      </c>
      <c r="C300" t="s">
        <v>4751</v>
      </c>
      <c r="D300">
        <v>0</v>
      </c>
      <c r="I300" t="s">
        <v>2507</v>
      </c>
      <c r="J300" t="s">
        <v>2792</v>
      </c>
      <c r="K300" t="b">
        <v>0</v>
      </c>
      <c r="L300">
        <v>298</v>
      </c>
      <c r="M300">
        <v>0</v>
      </c>
      <c r="N300" s="10" t="s">
        <v>2656</v>
      </c>
      <c r="O300">
        <v>0</v>
      </c>
      <c r="P300" t="s">
        <v>2475</v>
      </c>
      <c r="Q300" s="10" t="s">
        <v>46</v>
      </c>
      <c r="R300" s="10" t="s">
        <v>46</v>
      </c>
      <c r="S300" s="19" t="s">
        <v>858</v>
      </c>
    </row>
    <row r="301" spans="1:19" x14ac:dyDescent="0.25">
      <c r="A301" t="s">
        <v>2480</v>
      </c>
      <c r="B301" t="s">
        <v>2581</v>
      </c>
      <c r="C301" t="s">
        <v>2469</v>
      </c>
      <c r="D301">
        <v>0</v>
      </c>
      <c r="E301">
        <v>0</v>
      </c>
      <c r="I301" t="s">
        <v>2507</v>
      </c>
      <c r="J301" t="s">
        <v>2793</v>
      </c>
      <c r="K301" t="b">
        <v>0</v>
      </c>
      <c r="L301">
        <v>299</v>
      </c>
      <c r="M301">
        <v>0</v>
      </c>
      <c r="N301" s="10" t="s">
        <v>2794</v>
      </c>
      <c r="O301">
        <v>0</v>
      </c>
      <c r="P301" t="s">
        <v>2475</v>
      </c>
      <c r="Q301" s="10" t="s">
        <v>46</v>
      </c>
      <c r="R301" s="10" t="s">
        <v>46</v>
      </c>
      <c r="S301" s="19" t="s">
        <v>858</v>
      </c>
    </row>
    <row r="302" spans="1:19" x14ac:dyDescent="0.25">
      <c r="A302" t="s">
        <v>2480</v>
      </c>
      <c r="B302" t="s">
        <v>2581</v>
      </c>
      <c r="C302" t="s">
        <v>2467</v>
      </c>
      <c r="D302">
        <v>0</v>
      </c>
      <c r="I302" t="s">
        <v>2507</v>
      </c>
      <c r="J302" t="s">
        <v>2795</v>
      </c>
      <c r="K302" t="b">
        <v>0</v>
      </c>
      <c r="L302">
        <v>300</v>
      </c>
      <c r="M302">
        <v>0</v>
      </c>
      <c r="N302" s="10" t="s">
        <v>46</v>
      </c>
      <c r="O302">
        <v>0</v>
      </c>
      <c r="P302" t="s">
        <v>2475</v>
      </c>
      <c r="Q302" s="10" t="s">
        <v>46</v>
      </c>
      <c r="R302" s="10" t="s">
        <v>46</v>
      </c>
      <c r="S302" s="19" t="s">
        <v>858</v>
      </c>
    </row>
    <row r="303" spans="1:19" x14ac:dyDescent="0.25">
      <c r="A303" t="s">
        <v>2480</v>
      </c>
      <c r="B303" t="s">
        <v>2581</v>
      </c>
      <c r="C303" t="s">
        <v>2468</v>
      </c>
      <c r="D303" t="s">
        <v>2475</v>
      </c>
      <c r="I303" t="s">
        <v>2507</v>
      </c>
      <c r="J303" t="s">
        <v>2796</v>
      </c>
      <c r="K303" t="b">
        <v>0</v>
      </c>
      <c r="L303">
        <v>301</v>
      </c>
      <c r="M303">
        <v>0</v>
      </c>
      <c r="N303" s="10" t="s">
        <v>2713</v>
      </c>
      <c r="O303">
        <v>0</v>
      </c>
      <c r="P303" t="s">
        <v>2475</v>
      </c>
      <c r="Q303" s="10" t="s">
        <v>46</v>
      </c>
      <c r="R303" s="10" t="s">
        <v>46</v>
      </c>
      <c r="S303" s="19" t="s">
        <v>858</v>
      </c>
    </row>
    <row r="304" spans="1:19" x14ac:dyDescent="0.25">
      <c r="A304" t="s">
        <v>2480</v>
      </c>
      <c r="B304" t="s">
        <v>2581</v>
      </c>
      <c r="C304" t="s">
        <v>4752</v>
      </c>
      <c r="D304">
        <v>0</v>
      </c>
      <c r="E304">
        <v>0</v>
      </c>
      <c r="I304" t="s">
        <v>2507</v>
      </c>
      <c r="J304" t="s">
        <v>2797</v>
      </c>
      <c r="K304" t="b">
        <v>0</v>
      </c>
      <c r="L304">
        <v>302</v>
      </c>
      <c r="M304">
        <v>0</v>
      </c>
      <c r="N304" s="10" t="s">
        <v>45</v>
      </c>
      <c r="O304">
        <v>0</v>
      </c>
      <c r="P304" t="s">
        <v>2475</v>
      </c>
      <c r="Q304" s="10" t="s">
        <v>46</v>
      </c>
      <c r="R304" s="10" t="s">
        <v>46</v>
      </c>
      <c r="S304" s="19" t="s">
        <v>815</v>
      </c>
    </row>
    <row r="305" spans="1:19" x14ac:dyDescent="0.25">
      <c r="A305" t="s">
        <v>2480</v>
      </c>
      <c r="B305" t="s">
        <v>2581</v>
      </c>
      <c r="C305" t="s">
        <v>4753</v>
      </c>
      <c r="D305">
        <v>0</v>
      </c>
      <c r="E305">
        <v>0</v>
      </c>
      <c r="I305" t="s">
        <v>2507</v>
      </c>
      <c r="J305" t="s">
        <v>2798</v>
      </c>
      <c r="K305" t="b">
        <v>0</v>
      </c>
      <c r="L305">
        <v>303</v>
      </c>
      <c r="M305">
        <v>0</v>
      </c>
      <c r="N305" s="10" t="s">
        <v>46</v>
      </c>
      <c r="O305">
        <v>0</v>
      </c>
      <c r="P305" t="s">
        <v>2475</v>
      </c>
      <c r="Q305" s="10" t="s">
        <v>46</v>
      </c>
      <c r="R305" s="10" t="s">
        <v>46</v>
      </c>
      <c r="S305" s="19" t="s">
        <v>858</v>
      </c>
    </row>
    <row r="306" spans="1:19" x14ac:dyDescent="0.25">
      <c r="A306" t="s">
        <v>2480</v>
      </c>
      <c r="B306" t="s">
        <v>2581</v>
      </c>
      <c r="C306" t="s">
        <v>800</v>
      </c>
      <c r="D306" s="19"/>
      <c r="I306" t="s">
        <v>2507</v>
      </c>
      <c r="J306" t="s">
        <v>2799</v>
      </c>
      <c r="K306" t="b">
        <v>0</v>
      </c>
      <c r="L306">
        <v>304</v>
      </c>
      <c r="M306">
        <v>0</v>
      </c>
      <c r="N306" s="10" t="s">
        <v>2656</v>
      </c>
      <c r="O306">
        <v>0</v>
      </c>
      <c r="P306" t="s">
        <v>2475</v>
      </c>
      <c r="Q306" s="10" t="s">
        <v>46</v>
      </c>
      <c r="R306" s="10" t="s">
        <v>46</v>
      </c>
      <c r="S306" s="19" t="s">
        <v>858</v>
      </c>
    </row>
    <row r="307" spans="1:19" x14ac:dyDescent="0.25">
      <c r="A307" t="s">
        <v>2480</v>
      </c>
      <c r="B307" t="s">
        <v>2584</v>
      </c>
      <c r="C307" t="s">
        <v>1083</v>
      </c>
      <c r="D307" t="b">
        <v>0</v>
      </c>
      <c r="I307" t="s">
        <v>2507</v>
      </c>
      <c r="J307" t="s">
        <v>2800</v>
      </c>
      <c r="K307" t="b">
        <v>0</v>
      </c>
      <c r="L307">
        <v>305</v>
      </c>
      <c r="M307">
        <v>0</v>
      </c>
      <c r="N307" s="10" t="s">
        <v>2794</v>
      </c>
      <c r="O307">
        <v>0</v>
      </c>
      <c r="P307" t="s">
        <v>2475</v>
      </c>
      <c r="Q307" s="10" t="s">
        <v>46</v>
      </c>
      <c r="R307" s="10" t="s">
        <v>46</v>
      </c>
      <c r="S307" s="19" t="s">
        <v>858</v>
      </c>
    </row>
    <row r="308" spans="1:19" x14ac:dyDescent="0.25">
      <c r="A308" t="s">
        <v>2480</v>
      </c>
      <c r="B308" t="s">
        <v>2584</v>
      </c>
      <c r="C308" t="s">
        <v>36</v>
      </c>
      <c r="D308">
        <v>34</v>
      </c>
      <c r="I308" t="s">
        <v>2507</v>
      </c>
      <c r="J308" t="s">
        <v>2801</v>
      </c>
      <c r="K308" t="b">
        <v>0</v>
      </c>
      <c r="L308">
        <v>306</v>
      </c>
      <c r="M308">
        <v>0</v>
      </c>
      <c r="N308" s="10" t="s">
        <v>46</v>
      </c>
      <c r="O308">
        <v>0</v>
      </c>
      <c r="P308" t="s">
        <v>2475</v>
      </c>
      <c r="Q308" s="10" t="s">
        <v>46</v>
      </c>
      <c r="R308" s="10" t="s">
        <v>46</v>
      </c>
      <c r="S308" s="19"/>
    </row>
    <row r="309" spans="1:19" x14ac:dyDescent="0.25">
      <c r="A309" t="s">
        <v>2480</v>
      </c>
      <c r="B309" t="s">
        <v>2584</v>
      </c>
      <c r="C309" t="s">
        <v>4751</v>
      </c>
      <c r="D309">
        <v>0</v>
      </c>
      <c r="I309" t="s">
        <v>2507</v>
      </c>
      <c r="J309" t="s">
        <v>2802</v>
      </c>
      <c r="K309" t="b">
        <v>0</v>
      </c>
      <c r="L309">
        <v>307</v>
      </c>
      <c r="M309">
        <v>0</v>
      </c>
      <c r="N309" s="10" t="s">
        <v>46</v>
      </c>
      <c r="O309">
        <v>0</v>
      </c>
      <c r="P309" t="s">
        <v>2475</v>
      </c>
      <c r="Q309" s="10" t="s">
        <v>46</v>
      </c>
      <c r="R309" s="10" t="s">
        <v>46</v>
      </c>
      <c r="S309" s="19"/>
    </row>
    <row r="310" spans="1:19" x14ac:dyDescent="0.25">
      <c r="A310" t="s">
        <v>2480</v>
      </c>
      <c r="B310" t="s">
        <v>2584</v>
      </c>
      <c r="C310" t="s">
        <v>2469</v>
      </c>
      <c r="D310">
        <v>0</v>
      </c>
      <c r="E310">
        <v>0</v>
      </c>
      <c r="I310" t="s">
        <v>2507</v>
      </c>
      <c r="J310" t="s">
        <v>2803</v>
      </c>
      <c r="K310" t="b">
        <v>0</v>
      </c>
      <c r="L310">
        <v>308</v>
      </c>
      <c r="M310">
        <v>0</v>
      </c>
      <c r="N310" s="10" t="s">
        <v>46</v>
      </c>
      <c r="O310">
        <v>0</v>
      </c>
      <c r="P310" t="s">
        <v>2475</v>
      </c>
      <c r="Q310" s="10" t="s">
        <v>46</v>
      </c>
      <c r="R310" s="10" t="s">
        <v>46</v>
      </c>
      <c r="S310" s="19"/>
    </row>
    <row r="311" spans="1:19" x14ac:dyDescent="0.25">
      <c r="A311" t="s">
        <v>2480</v>
      </c>
      <c r="B311" t="s">
        <v>2584</v>
      </c>
      <c r="C311" t="s">
        <v>2467</v>
      </c>
      <c r="D311">
        <v>0</v>
      </c>
      <c r="I311" t="s">
        <v>2507</v>
      </c>
      <c r="J311" t="s">
        <v>2804</v>
      </c>
      <c r="K311" t="b">
        <v>0</v>
      </c>
      <c r="L311">
        <v>309</v>
      </c>
      <c r="M311">
        <v>0</v>
      </c>
      <c r="N311" s="10" t="s">
        <v>46</v>
      </c>
      <c r="O311">
        <v>0</v>
      </c>
      <c r="P311" t="s">
        <v>2475</v>
      </c>
      <c r="Q311" s="10" t="s">
        <v>46</v>
      </c>
      <c r="R311" s="10" t="s">
        <v>46</v>
      </c>
      <c r="S311" s="19"/>
    </row>
    <row r="312" spans="1:19" x14ac:dyDescent="0.25">
      <c r="A312" t="s">
        <v>2480</v>
      </c>
      <c r="B312" t="s">
        <v>2584</v>
      </c>
      <c r="C312" t="s">
        <v>2468</v>
      </c>
      <c r="D312" t="s">
        <v>2475</v>
      </c>
      <c r="I312" t="s">
        <v>2507</v>
      </c>
      <c r="J312" t="s">
        <v>2805</v>
      </c>
      <c r="K312" t="b">
        <v>0</v>
      </c>
      <c r="L312">
        <v>310</v>
      </c>
      <c r="M312">
        <v>0</v>
      </c>
      <c r="N312" s="10" t="s">
        <v>2678</v>
      </c>
      <c r="O312">
        <v>0</v>
      </c>
      <c r="P312" t="s">
        <v>2475</v>
      </c>
      <c r="Q312" s="10" t="s">
        <v>46</v>
      </c>
      <c r="R312" s="10" t="s">
        <v>46</v>
      </c>
      <c r="S312" s="19"/>
    </row>
    <row r="313" spans="1:19" x14ac:dyDescent="0.25">
      <c r="A313" t="s">
        <v>2480</v>
      </c>
      <c r="B313" t="s">
        <v>2584</v>
      </c>
      <c r="C313" t="s">
        <v>4752</v>
      </c>
      <c r="D313">
        <v>0</v>
      </c>
      <c r="E313">
        <v>0</v>
      </c>
      <c r="I313" t="s">
        <v>2507</v>
      </c>
      <c r="J313" t="s">
        <v>2806</v>
      </c>
      <c r="K313" t="b">
        <v>0</v>
      </c>
      <c r="L313">
        <v>311</v>
      </c>
      <c r="M313">
        <v>0</v>
      </c>
      <c r="N313" s="10" t="s">
        <v>46</v>
      </c>
      <c r="O313">
        <v>0</v>
      </c>
      <c r="P313" t="s">
        <v>2475</v>
      </c>
      <c r="Q313" s="10" t="s">
        <v>46</v>
      </c>
      <c r="R313" s="10" t="s">
        <v>46</v>
      </c>
      <c r="S313" s="19"/>
    </row>
    <row r="314" spans="1:19" x14ac:dyDescent="0.25">
      <c r="A314" t="s">
        <v>2480</v>
      </c>
      <c r="B314" t="s">
        <v>2584</v>
      </c>
      <c r="C314" t="s">
        <v>4753</v>
      </c>
      <c r="D314">
        <v>0</v>
      </c>
      <c r="E314">
        <v>0</v>
      </c>
      <c r="I314" t="s">
        <v>2507</v>
      </c>
      <c r="J314" t="s">
        <v>2807</v>
      </c>
      <c r="K314" t="b">
        <v>0</v>
      </c>
      <c r="L314">
        <v>312</v>
      </c>
      <c r="M314">
        <v>0</v>
      </c>
      <c r="N314" s="10" t="s">
        <v>46</v>
      </c>
      <c r="O314">
        <v>0</v>
      </c>
      <c r="P314" t="s">
        <v>2475</v>
      </c>
      <c r="Q314" s="10" t="s">
        <v>46</v>
      </c>
      <c r="R314" s="10" t="s">
        <v>46</v>
      </c>
      <c r="S314" s="19"/>
    </row>
    <row r="315" spans="1:19" x14ac:dyDescent="0.25">
      <c r="A315" t="s">
        <v>2480</v>
      </c>
      <c r="B315" t="s">
        <v>2584</v>
      </c>
      <c r="C315" t="s">
        <v>800</v>
      </c>
      <c r="D315" s="19"/>
      <c r="I315" t="s">
        <v>2507</v>
      </c>
      <c r="J315" t="s">
        <v>2808</v>
      </c>
      <c r="K315" t="b">
        <v>0</v>
      </c>
      <c r="L315">
        <v>313</v>
      </c>
      <c r="M315">
        <v>0</v>
      </c>
      <c r="N315" s="10" t="s">
        <v>46</v>
      </c>
      <c r="O315">
        <v>0</v>
      </c>
      <c r="P315" t="s">
        <v>2475</v>
      </c>
      <c r="Q315" s="10" t="s">
        <v>46</v>
      </c>
      <c r="R315" s="10" t="s">
        <v>46</v>
      </c>
      <c r="S315" s="19"/>
    </row>
    <row r="316" spans="1:19" x14ac:dyDescent="0.25">
      <c r="A316" t="s">
        <v>2480</v>
      </c>
      <c r="B316" t="s">
        <v>2587</v>
      </c>
      <c r="C316" t="s">
        <v>1083</v>
      </c>
      <c r="D316" t="b">
        <v>0</v>
      </c>
      <c r="I316" t="s">
        <v>2507</v>
      </c>
      <c r="J316" t="s">
        <v>2809</v>
      </c>
      <c r="K316" t="b">
        <v>0</v>
      </c>
      <c r="L316">
        <v>314</v>
      </c>
      <c r="M316">
        <v>0</v>
      </c>
      <c r="N316" s="10" t="s">
        <v>46</v>
      </c>
      <c r="O316">
        <v>0</v>
      </c>
      <c r="P316" t="s">
        <v>2475</v>
      </c>
      <c r="Q316" s="10" t="s">
        <v>46</v>
      </c>
      <c r="R316" s="10" t="s">
        <v>46</v>
      </c>
      <c r="S316" s="19"/>
    </row>
    <row r="317" spans="1:19" x14ac:dyDescent="0.25">
      <c r="A317" t="s">
        <v>2480</v>
      </c>
      <c r="B317" t="s">
        <v>2587</v>
      </c>
      <c r="C317" t="s">
        <v>36</v>
      </c>
      <c r="D317">
        <v>35</v>
      </c>
      <c r="I317" t="s">
        <v>2507</v>
      </c>
      <c r="J317" t="s">
        <v>2810</v>
      </c>
      <c r="K317" t="b">
        <v>0</v>
      </c>
      <c r="L317">
        <v>315</v>
      </c>
      <c r="M317">
        <v>0</v>
      </c>
      <c r="N317" s="10" t="s">
        <v>46</v>
      </c>
      <c r="O317">
        <v>0</v>
      </c>
      <c r="P317" t="s">
        <v>2475</v>
      </c>
      <c r="Q317" s="10" t="s">
        <v>46</v>
      </c>
      <c r="R317" s="10" t="s">
        <v>46</v>
      </c>
      <c r="S317" s="19"/>
    </row>
    <row r="318" spans="1:19" x14ac:dyDescent="0.25">
      <c r="A318" t="s">
        <v>2480</v>
      </c>
      <c r="B318" t="s">
        <v>2587</v>
      </c>
      <c r="C318" t="s">
        <v>4751</v>
      </c>
      <c r="D318">
        <v>0</v>
      </c>
      <c r="I318" t="s">
        <v>2507</v>
      </c>
      <c r="J318" t="s">
        <v>2811</v>
      </c>
      <c r="K318" t="b">
        <v>0</v>
      </c>
      <c r="L318">
        <v>316</v>
      </c>
      <c r="M318">
        <v>0</v>
      </c>
      <c r="N318" s="10" t="s">
        <v>2678</v>
      </c>
      <c r="O318">
        <v>0</v>
      </c>
      <c r="P318" t="s">
        <v>2475</v>
      </c>
      <c r="Q318" s="10" t="s">
        <v>46</v>
      </c>
      <c r="R318" s="10" t="s">
        <v>46</v>
      </c>
      <c r="S318" s="19"/>
    </row>
    <row r="319" spans="1:19" x14ac:dyDescent="0.25">
      <c r="A319" t="s">
        <v>2480</v>
      </c>
      <c r="B319" t="s">
        <v>2587</v>
      </c>
      <c r="C319" t="s">
        <v>2469</v>
      </c>
      <c r="D319">
        <v>0</v>
      </c>
      <c r="E319">
        <v>0</v>
      </c>
      <c r="I319" t="s">
        <v>2507</v>
      </c>
      <c r="J319" t="s">
        <v>2812</v>
      </c>
      <c r="K319" t="b">
        <v>0</v>
      </c>
      <c r="L319">
        <v>317</v>
      </c>
      <c r="M319">
        <v>0</v>
      </c>
      <c r="N319" s="10" t="s">
        <v>2656</v>
      </c>
      <c r="O319">
        <v>0</v>
      </c>
      <c r="P319" t="s">
        <v>2475</v>
      </c>
      <c r="Q319" s="10" t="s">
        <v>46</v>
      </c>
      <c r="R319" s="10" t="s">
        <v>46</v>
      </c>
      <c r="S319" s="19"/>
    </row>
    <row r="320" spans="1:19" x14ac:dyDescent="0.25">
      <c r="A320" t="s">
        <v>2480</v>
      </c>
      <c r="B320" t="s">
        <v>2587</v>
      </c>
      <c r="C320" t="s">
        <v>2467</v>
      </c>
      <c r="D320">
        <v>0</v>
      </c>
      <c r="I320" t="s">
        <v>2507</v>
      </c>
      <c r="J320" t="s">
        <v>2813</v>
      </c>
      <c r="K320" t="b">
        <v>0</v>
      </c>
      <c r="L320">
        <v>318</v>
      </c>
      <c r="M320">
        <v>0</v>
      </c>
      <c r="N320" s="10" t="s">
        <v>46</v>
      </c>
      <c r="O320">
        <v>0</v>
      </c>
      <c r="P320" t="s">
        <v>2475</v>
      </c>
      <c r="Q320" s="10" t="s">
        <v>46</v>
      </c>
      <c r="R320" s="10" t="s">
        <v>46</v>
      </c>
      <c r="S320" s="19"/>
    </row>
    <row r="321" spans="1:19" x14ac:dyDescent="0.25">
      <c r="A321" t="s">
        <v>2480</v>
      </c>
      <c r="B321" t="s">
        <v>2587</v>
      </c>
      <c r="C321" t="s">
        <v>2468</v>
      </c>
      <c r="D321" t="s">
        <v>2475</v>
      </c>
      <c r="I321" t="s">
        <v>2507</v>
      </c>
      <c r="J321" t="s">
        <v>2814</v>
      </c>
      <c r="K321" t="b">
        <v>0</v>
      </c>
      <c r="L321">
        <v>319</v>
      </c>
      <c r="M321">
        <v>0</v>
      </c>
      <c r="N321" s="10" t="s">
        <v>46</v>
      </c>
      <c r="O321">
        <v>0</v>
      </c>
      <c r="P321" t="s">
        <v>2475</v>
      </c>
      <c r="Q321" s="10" t="s">
        <v>46</v>
      </c>
      <c r="R321" s="10" t="s">
        <v>46</v>
      </c>
      <c r="S321" s="19"/>
    </row>
    <row r="322" spans="1:19" x14ac:dyDescent="0.25">
      <c r="A322" t="s">
        <v>2480</v>
      </c>
      <c r="B322" t="s">
        <v>2587</v>
      </c>
      <c r="C322" t="s">
        <v>4752</v>
      </c>
      <c r="D322">
        <v>0</v>
      </c>
      <c r="E322">
        <v>0</v>
      </c>
      <c r="I322" t="s">
        <v>2510</v>
      </c>
      <c r="J322" t="s">
        <v>2780</v>
      </c>
      <c r="K322" t="b">
        <v>0</v>
      </c>
      <c r="L322">
        <v>320</v>
      </c>
      <c r="M322">
        <v>0</v>
      </c>
      <c r="N322" s="10" t="s">
        <v>46</v>
      </c>
      <c r="O322">
        <v>0</v>
      </c>
      <c r="P322" t="s">
        <v>2475</v>
      </c>
      <c r="Q322" s="10" t="s">
        <v>46</v>
      </c>
      <c r="R322" s="10" t="s">
        <v>46</v>
      </c>
      <c r="S322" s="19"/>
    </row>
    <row r="323" spans="1:19" x14ac:dyDescent="0.25">
      <c r="A323" t="s">
        <v>2480</v>
      </c>
      <c r="B323" t="s">
        <v>2587</v>
      </c>
      <c r="C323" t="s">
        <v>4753</v>
      </c>
      <c r="D323">
        <v>0</v>
      </c>
      <c r="E323">
        <v>0</v>
      </c>
      <c r="I323" t="s">
        <v>2510</v>
      </c>
      <c r="J323" t="s">
        <v>2736</v>
      </c>
      <c r="K323" t="b">
        <v>0</v>
      </c>
      <c r="L323">
        <v>321</v>
      </c>
      <c r="M323">
        <v>0</v>
      </c>
      <c r="N323" s="10" t="s">
        <v>2666</v>
      </c>
      <c r="O323">
        <v>0</v>
      </c>
      <c r="P323" t="s">
        <v>2475</v>
      </c>
      <c r="Q323" s="10" t="s">
        <v>46</v>
      </c>
      <c r="R323" s="10" t="s">
        <v>46</v>
      </c>
      <c r="S323" s="19"/>
    </row>
    <row r="324" spans="1:19" x14ac:dyDescent="0.25">
      <c r="A324" t="s">
        <v>2480</v>
      </c>
      <c r="B324" t="s">
        <v>2587</v>
      </c>
      <c r="C324" t="s">
        <v>800</v>
      </c>
      <c r="D324" s="19"/>
      <c r="I324" t="s">
        <v>2510</v>
      </c>
      <c r="J324" t="s">
        <v>2737</v>
      </c>
      <c r="K324" t="b">
        <v>0</v>
      </c>
      <c r="L324">
        <v>322</v>
      </c>
      <c r="M324">
        <v>0</v>
      </c>
      <c r="N324" s="10" t="s">
        <v>45</v>
      </c>
      <c r="O324">
        <v>0</v>
      </c>
      <c r="P324" t="s">
        <v>2475</v>
      </c>
      <c r="Q324" s="10" t="s">
        <v>46</v>
      </c>
      <c r="R324" s="10" t="s">
        <v>46</v>
      </c>
      <c r="S324" s="19"/>
    </row>
    <row r="325" spans="1:19" x14ac:dyDescent="0.25">
      <c r="A325" t="s">
        <v>2480</v>
      </c>
      <c r="B325" t="s">
        <v>2588</v>
      </c>
      <c r="C325" t="s">
        <v>1083</v>
      </c>
      <c r="D325" t="b">
        <v>0</v>
      </c>
      <c r="I325" t="s">
        <v>2510</v>
      </c>
      <c r="J325" t="s">
        <v>2738</v>
      </c>
      <c r="K325" t="b">
        <v>0</v>
      </c>
      <c r="L325">
        <v>323</v>
      </c>
      <c r="M325">
        <v>0</v>
      </c>
      <c r="N325" s="10" t="s">
        <v>46</v>
      </c>
      <c r="O325">
        <v>0</v>
      </c>
      <c r="P325" t="s">
        <v>2475</v>
      </c>
      <c r="Q325" s="10" t="s">
        <v>46</v>
      </c>
      <c r="R325" s="10" t="s">
        <v>46</v>
      </c>
      <c r="S325" s="19"/>
    </row>
    <row r="326" spans="1:19" x14ac:dyDescent="0.25">
      <c r="A326" t="s">
        <v>2480</v>
      </c>
      <c r="B326" t="s">
        <v>2588</v>
      </c>
      <c r="C326" t="s">
        <v>36</v>
      </c>
      <c r="D326">
        <v>36</v>
      </c>
      <c r="I326" t="s">
        <v>2510</v>
      </c>
      <c r="J326" t="s">
        <v>2739</v>
      </c>
      <c r="K326" t="b">
        <v>0</v>
      </c>
      <c r="L326">
        <v>324</v>
      </c>
      <c r="M326">
        <v>0</v>
      </c>
      <c r="N326" s="10" t="s">
        <v>2713</v>
      </c>
      <c r="O326">
        <v>0</v>
      </c>
      <c r="P326" t="s">
        <v>2475</v>
      </c>
      <c r="Q326" s="10" t="s">
        <v>46</v>
      </c>
      <c r="R326" s="10" t="s">
        <v>46</v>
      </c>
      <c r="S326" s="19"/>
    </row>
    <row r="327" spans="1:19" x14ac:dyDescent="0.25">
      <c r="A327" t="s">
        <v>2480</v>
      </c>
      <c r="B327" t="s">
        <v>2588</v>
      </c>
      <c r="C327" t="s">
        <v>4751</v>
      </c>
      <c r="D327">
        <v>0</v>
      </c>
      <c r="I327" t="s">
        <v>2510</v>
      </c>
      <c r="J327" t="s">
        <v>2740</v>
      </c>
      <c r="K327" t="b">
        <v>0</v>
      </c>
      <c r="L327">
        <v>325</v>
      </c>
      <c r="M327">
        <v>0</v>
      </c>
      <c r="N327" s="10" t="s">
        <v>6097</v>
      </c>
      <c r="O327">
        <v>0</v>
      </c>
      <c r="P327" t="s">
        <v>2475</v>
      </c>
      <c r="Q327" s="10" t="s">
        <v>46</v>
      </c>
      <c r="R327" s="10" t="s">
        <v>46</v>
      </c>
      <c r="S327" s="19"/>
    </row>
    <row r="328" spans="1:19" x14ac:dyDescent="0.25">
      <c r="A328" t="s">
        <v>2480</v>
      </c>
      <c r="B328" t="s">
        <v>2588</v>
      </c>
      <c r="C328" t="s">
        <v>2469</v>
      </c>
      <c r="D328">
        <v>0</v>
      </c>
      <c r="E328">
        <v>0</v>
      </c>
      <c r="I328" t="s">
        <v>2510</v>
      </c>
      <c r="J328" t="s">
        <v>2741</v>
      </c>
      <c r="K328" t="b">
        <v>0</v>
      </c>
      <c r="L328">
        <v>326</v>
      </c>
      <c r="M328">
        <v>0</v>
      </c>
      <c r="N328" s="10" t="s">
        <v>45</v>
      </c>
      <c r="O328">
        <v>0</v>
      </c>
      <c r="P328" t="s">
        <v>2475</v>
      </c>
      <c r="Q328" s="10" t="s">
        <v>46</v>
      </c>
      <c r="R328" s="10" t="s">
        <v>46</v>
      </c>
      <c r="S328" s="19"/>
    </row>
    <row r="329" spans="1:19" x14ac:dyDescent="0.25">
      <c r="A329" t="s">
        <v>2480</v>
      </c>
      <c r="B329" t="s">
        <v>2588</v>
      </c>
      <c r="C329" t="s">
        <v>2467</v>
      </c>
      <c r="D329">
        <v>0</v>
      </c>
      <c r="I329" t="s">
        <v>2510</v>
      </c>
      <c r="J329" t="s">
        <v>2742</v>
      </c>
      <c r="K329" t="b">
        <v>0</v>
      </c>
      <c r="L329">
        <v>327</v>
      </c>
      <c r="M329">
        <v>0</v>
      </c>
      <c r="N329" s="10" t="s">
        <v>46</v>
      </c>
      <c r="O329">
        <v>0</v>
      </c>
      <c r="P329" t="s">
        <v>2475</v>
      </c>
      <c r="Q329" s="10" t="s">
        <v>46</v>
      </c>
      <c r="R329" s="10" t="s">
        <v>46</v>
      </c>
      <c r="S329" s="19"/>
    </row>
    <row r="330" spans="1:19" x14ac:dyDescent="0.25">
      <c r="A330" t="s">
        <v>2480</v>
      </c>
      <c r="B330" t="s">
        <v>2588</v>
      </c>
      <c r="C330" t="s">
        <v>2468</v>
      </c>
      <c r="D330" t="s">
        <v>2475</v>
      </c>
      <c r="I330" t="s">
        <v>2510</v>
      </c>
      <c r="J330" t="s">
        <v>2743</v>
      </c>
      <c r="K330" t="b">
        <v>0</v>
      </c>
      <c r="L330">
        <v>328</v>
      </c>
      <c r="M330">
        <v>0</v>
      </c>
      <c r="N330" s="10" t="s">
        <v>45</v>
      </c>
      <c r="O330">
        <v>0</v>
      </c>
      <c r="P330" t="s">
        <v>2475</v>
      </c>
      <c r="Q330" s="10" t="s">
        <v>46</v>
      </c>
      <c r="R330" s="10" t="s">
        <v>46</v>
      </c>
      <c r="S330" s="19"/>
    </row>
    <row r="331" spans="1:19" x14ac:dyDescent="0.25">
      <c r="A331" t="s">
        <v>2480</v>
      </c>
      <c r="B331" t="s">
        <v>2588</v>
      </c>
      <c r="C331" t="s">
        <v>4752</v>
      </c>
      <c r="D331">
        <v>0</v>
      </c>
      <c r="E331">
        <v>0</v>
      </c>
      <c r="I331" t="s">
        <v>2510</v>
      </c>
      <c r="J331" t="s">
        <v>2744</v>
      </c>
      <c r="K331" t="b">
        <v>0</v>
      </c>
      <c r="L331">
        <v>329</v>
      </c>
      <c r="M331">
        <v>0</v>
      </c>
      <c r="N331" s="10" t="s">
        <v>46</v>
      </c>
      <c r="O331">
        <v>0</v>
      </c>
      <c r="P331" t="s">
        <v>2475</v>
      </c>
      <c r="Q331" s="10" t="s">
        <v>46</v>
      </c>
      <c r="R331" s="10" t="s">
        <v>46</v>
      </c>
      <c r="S331" s="19"/>
    </row>
    <row r="332" spans="1:19" x14ac:dyDescent="0.25">
      <c r="A332" t="s">
        <v>2480</v>
      </c>
      <c r="B332" t="s">
        <v>2588</v>
      </c>
      <c r="C332" t="s">
        <v>4753</v>
      </c>
      <c r="D332">
        <v>0</v>
      </c>
      <c r="E332">
        <v>0</v>
      </c>
      <c r="I332" t="s">
        <v>2510</v>
      </c>
      <c r="J332" t="s">
        <v>2745</v>
      </c>
      <c r="K332" t="b">
        <v>0</v>
      </c>
      <c r="L332">
        <v>330</v>
      </c>
      <c r="M332">
        <v>0</v>
      </c>
      <c r="N332" s="10" t="s">
        <v>2656</v>
      </c>
      <c r="O332">
        <v>0</v>
      </c>
      <c r="P332" t="s">
        <v>2475</v>
      </c>
      <c r="Q332" s="10" t="s">
        <v>46</v>
      </c>
      <c r="R332" s="10" t="s">
        <v>46</v>
      </c>
      <c r="S332" s="19"/>
    </row>
    <row r="333" spans="1:19" x14ac:dyDescent="0.25">
      <c r="A333" t="s">
        <v>2480</v>
      </c>
      <c r="B333" t="s">
        <v>2588</v>
      </c>
      <c r="C333" t="s">
        <v>800</v>
      </c>
      <c r="D333" s="19"/>
      <c r="I333" t="s">
        <v>2510</v>
      </c>
      <c r="J333" t="s">
        <v>2719</v>
      </c>
      <c r="K333" t="b">
        <v>0</v>
      </c>
      <c r="L333">
        <v>331</v>
      </c>
      <c r="M333">
        <v>0</v>
      </c>
      <c r="N333" s="10" t="s">
        <v>2794</v>
      </c>
      <c r="O333">
        <v>0</v>
      </c>
      <c r="P333" t="s">
        <v>2475</v>
      </c>
      <c r="Q333" s="10" t="s">
        <v>46</v>
      </c>
      <c r="R333" s="10" t="s">
        <v>46</v>
      </c>
      <c r="S333" s="19"/>
    </row>
    <row r="334" spans="1:19" x14ac:dyDescent="0.25">
      <c r="A334" t="s">
        <v>2480</v>
      </c>
      <c r="B334" t="s">
        <v>2589</v>
      </c>
      <c r="C334" t="s">
        <v>1083</v>
      </c>
      <c r="D334" t="b">
        <v>0</v>
      </c>
      <c r="I334" t="s">
        <v>2510</v>
      </c>
      <c r="J334" t="s">
        <v>2720</v>
      </c>
      <c r="K334" t="b">
        <v>0</v>
      </c>
      <c r="L334">
        <v>332</v>
      </c>
      <c r="M334">
        <v>0</v>
      </c>
      <c r="N334" s="10" t="s">
        <v>46</v>
      </c>
      <c r="O334">
        <v>0</v>
      </c>
      <c r="P334" t="s">
        <v>2475</v>
      </c>
      <c r="Q334" s="10" t="s">
        <v>46</v>
      </c>
      <c r="R334" s="10" t="s">
        <v>46</v>
      </c>
      <c r="S334" s="19"/>
    </row>
    <row r="335" spans="1:19" x14ac:dyDescent="0.25">
      <c r="A335" t="s">
        <v>2480</v>
      </c>
      <c r="B335" t="s">
        <v>2589</v>
      </c>
      <c r="C335" t="s">
        <v>36</v>
      </c>
      <c r="D335">
        <v>37</v>
      </c>
      <c r="I335" t="s">
        <v>2510</v>
      </c>
      <c r="J335" t="s">
        <v>2721</v>
      </c>
      <c r="K335" t="b">
        <v>0</v>
      </c>
      <c r="L335">
        <v>333</v>
      </c>
      <c r="M335">
        <v>0</v>
      </c>
      <c r="N335" s="10" t="s">
        <v>2713</v>
      </c>
      <c r="O335">
        <v>0</v>
      </c>
      <c r="P335" t="s">
        <v>2475</v>
      </c>
      <c r="Q335" s="10" t="s">
        <v>46</v>
      </c>
      <c r="R335" s="10" t="s">
        <v>46</v>
      </c>
      <c r="S335" s="19"/>
    </row>
    <row r="336" spans="1:19" x14ac:dyDescent="0.25">
      <c r="A336" t="s">
        <v>2480</v>
      </c>
      <c r="B336" t="s">
        <v>2589</v>
      </c>
      <c r="C336" t="s">
        <v>4751</v>
      </c>
      <c r="D336">
        <v>0</v>
      </c>
      <c r="I336" t="s">
        <v>2510</v>
      </c>
      <c r="J336" t="s">
        <v>2722</v>
      </c>
      <c r="K336" t="b">
        <v>0</v>
      </c>
      <c r="L336">
        <v>334</v>
      </c>
      <c r="M336">
        <v>0</v>
      </c>
      <c r="N336" s="10" t="s">
        <v>45</v>
      </c>
      <c r="O336">
        <v>0</v>
      </c>
      <c r="P336" t="s">
        <v>2475</v>
      </c>
      <c r="Q336" s="10" t="s">
        <v>46</v>
      </c>
      <c r="R336" s="10" t="s">
        <v>46</v>
      </c>
      <c r="S336" s="19"/>
    </row>
    <row r="337" spans="1:19" x14ac:dyDescent="0.25">
      <c r="A337" t="s">
        <v>2480</v>
      </c>
      <c r="B337" t="s">
        <v>2589</v>
      </c>
      <c r="C337" t="s">
        <v>2469</v>
      </c>
      <c r="D337">
        <v>0</v>
      </c>
      <c r="E337">
        <v>0</v>
      </c>
      <c r="I337" t="s">
        <v>2510</v>
      </c>
      <c r="J337" t="s">
        <v>2723</v>
      </c>
      <c r="K337" t="b">
        <v>0</v>
      </c>
      <c r="L337">
        <v>335</v>
      </c>
      <c r="M337">
        <v>0</v>
      </c>
      <c r="N337" s="10" t="s">
        <v>46</v>
      </c>
      <c r="O337">
        <v>0</v>
      </c>
      <c r="P337" t="s">
        <v>2475</v>
      </c>
      <c r="Q337" s="10" t="s">
        <v>46</v>
      </c>
      <c r="R337" s="10" t="s">
        <v>46</v>
      </c>
      <c r="S337" s="19"/>
    </row>
    <row r="338" spans="1:19" x14ac:dyDescent="0.25">
      <c r="A338" t="s">
        <v>2480</v>
      </c>
      <c r="B338" t="s">
        <v>2589</v>
      </c>
      <c r="C338" t="s">
        <v>2467</v>
      </c>
      <c r="D338">
        <v>0</v>
      </c>
      <c r="I338" t="s">
        <v>2510</v>
      </c>
      <c r="J338" t="s">
        <v>2724</v>
      </c>
      <c r="K338" t="b">
        <v>0</v>
      </c>
      <c r="L338">
        <v>336</v>
      </c>
      <c r="M338">
        <v>0</v>
      </c>
      <c r="N338" s="10" t="s">
        <v>2656</v>
      </c>
      <c r="O338">
        <v>0</v>
      </c>
      <c r="P338" t="s">
        <v>2475</v>
      </c>
      <c r="Q338" s="10" t="s">
        <v>46</v>
      </c>
      <c r="R338" s="10" t="s">
        <v>46</v>
      </c>
      <c r="S338" s="19"/>
    </row>
    <row r="339" spans="1:19" x14ac:dyDescent="0.25">
      <c r="A339" t="s">
        <v>2480</v>
      </c>
      <c r="B339" t="s">
        <v>2589</v>
      </c>
      <c r="C339" t="s">
        <v>2468</v>
      </c>
      <c r="D339" t="s">
        <v>2475</v>
      </c>
      <c r="I339" t="s">
        <v>2510</v>
      </c>
      <c r="J339" t="s">
        <v>2725</v>
      </c>
      <c r="K339" t="b">
        <v>0</v>
      </c>
      <c r="L339">
        <v>337</v>
      </c>
      <c r="M339">
        <v>0</v>
      </c>
      <c r="N339" s="10" t="s">
        <v>2794</v>
      </c>
      <c r="O339">
        <v>0</v>
      </c>
      <c r="P339" t="s">
        <v>2475</v>
      </c>
      <c r="Q339" s="10" t="s">
        <v>46</v>
      </c>
      <c r="R339" s="10" t="s">
        <v>46</v>
      </c>
      <c r="S339" s="19"/>
    </row>
    <row r="340" spans="1:19" x14ac:dyDescent="0.25">
      <c r="A340" t="s">
        <v>2480</v>
      </c>
      <c r="B340" t="s">
        <v>2589</v>
      </c>
      <c r="C340" t="s">
        <v>4752</v>
      </c>
      <c r="D340">
        <v>0</v>
      </c>
      <c r="E340">
        <v>0</v>
      </c>
      <c r="I340" t="s">
        <v>2510</v>
      </c>
      <c r="J340" t="s">
        <v>2726</v>
      </c>
      <c r="K340" t="b">
        <v>0</v>
      </c>
      <c r="L340">
        <v>338</v>
      </c>
      <c r="M340">
        <v>0</v>
      </c>
      <c r="N340" s="10" t="s">
        <v>46</v>
      </c>
      <c r="O340">
        <v>0</v>
      </c>
      <c r="P340" t="s">
        <v>2475</v>
      </c>
      <c r="Q340" s="10" t="s">
        <v>46</v>
      </c>
      <c r="R340" s="10" t="s">
        <v>46</v>
      </c>
      <c r="S340" s="19"/>
    </row>
    <row r="341" spans="1:19" x14ac:dyDescent="0.25">
      <c r="A341" t="s">
        <v>2480</v>
      </c>
      <c r="B341" t="s">
        <v>2589</v>
      </c>
      <c r="C341" t="s">
        <v>4753</v>
      </c>
      <c r="D341">
        <v>0</v>
      </c>
      <c r="E341">
        <v>0</v>
      </c>
      <c r="I341" t="s">
        <v>2510</v>
      </c>
      <c r="J341" t="s">
        <v>2727</v>
      </c>
      <c r="K341" t="b">
        <v>0</v>
      </c>
      <c r="L341">
        <v>339</v>
      </c>
      <c r="M341">
        <v>0</v>
      </c>
      <c r="N341" s="10" t="s">
        <v>46</v>
      </c>
      <c r="O341">
        <v>0</v>
      </c>
      <c r="P341" t="s">
        <v>2475</v>
      </c>
      <c r="Q341" s="10" t="s">
        <v>46</v>
      </c>
      <c r="R341" s="10" t="s">
        <v>46</v>
      </c>
      <c r="S341" s="19"/>
    </row>
    <row r="342" spans="1:19" x14ac:dyDescent="0.25">
      <c r="A342" t="s">
        <v>2480</v>
      </c>
      <c r="B342" t="s">
        <v>2589</v>
      </c>
      <c r="C342" t="s">
        <v>800</v>
      </c>
      <c r="D342" s="19"/>
      <c r="I342" t="s">
        <v>2510</v>
      </c>
      <c r="J342" t="s">
        <v>2728</v>
      </c>
      <c r="K342" t="b">
        <v>0</v>
      </c>
      <c r="L342">
        <v>340</v>
      </c>
      <c r="M342">
        <v>0</v>
      </c>
      <c r="N342" s="10" t="s">
        <v>46</v>
      </c>
      <c r="O342">
        <v>0</v>
      </c>
      <c r="P342" t="s">
        <v>2475</v>
      </c>
      <c r="Q342" s="10" t="s">
        <v>46</v>
      </c>
      <c r="R342" s="10" t="s">
        <v>46</v>
      </c>
      <c r="S342" s="19"/>
    </row>
    <row r="343" spans="1:19" x14ac:dyDescent="0.25">
      <c r="A343" t="s">
        <v>2480</v>
      </c>
      <c r="B343" t="s">
        <v>2590</v>
      </c>
      <c r="C343" t="s">
        <v>1083</v>
      </c>
      <c r="D343" t="b">
        <v>0</v>
      </c>
      <c r="I343" t="s">
        <v>2510</v>
      </c>
      <c r="J343" t="s">
        <v>2729</v>
      </c>
      <c r="K343" t="b">
        <v>0</v>
      </c>
      <c r="L343">
        <v>341</v>
      </c>
      <c r="M343">
        <v>0</v>
      </c>
      <c r="N343" s="10" t="s">
        <v>46</v>
      </c>
      <c r="O343">
        <v>0</v>
      </c>
      <c r="P343" t="s">
        <v>2475</v>
      </c>
      <c r="Q343" s="10" t="s">
        <v>46</v>
      </c>
      <c r="R343" s="10" t="s">
        <v>46</v>
      </c>
      <c r="S343" s="19"/>
    </row>
    <row r="344" spans="1:19" x14ac:dyDescent="0.25">
      <c r="A344" t="s">
        <v>2480</v>
      </c>
      <c r="B344" t="s">
        <v>2590</v>
      </c>
      <c r="C344" t="s">
        <v>36</v>
      </c>
      <c r="D344">
        <v>38</v>
      </c>
      <c r="I344" t="s">
        <v>2510</v>
      </c>
      <c r="J344" t="s">
        <v>2730</v>
      </c>
      <c r="K344" t="b">
        <v>0</v>
      </c>
      <c r="L344">
        <v>342</v>
      </c>
      <c r="M344">
        <v>0</v>
      </c>
      <c r="N344" s="10" t="s">
        <v>46</v>
      </c>
      <c r="O344">
        <v>0</v>
      </c>
      <c r="P344" t="s">
        <v>2475</v>
      </c>
      <c r="Q344" s="10" t="s">
        <v>46</v>
      </c>
      <c r="R344" s="10" t="s">
        <v>46</v>
      </c>
      <c r="S344" s="19"/>
    </row>
    <row r="345" spans="1:19" x14ac:dyDescent="0.25">
      <c r="A345" t="s">
        <v>2480</v>
      </c>
      <c r="B345" t="s">
        <v>2590</v>
      </c>
      <c r="C345" t="s">
        <v>4751</v>
      </c>
      <c r="D345">
        <v>0</v>
      </c>
      <c r="I345" t="s">
        <v>2510</v>
      </c>
      <c r="J345" t="s">
        <v>2731</v>
      </c>
      <c r="K345" t="b">
        <v>0</v>
      </c>
      <c r="L345">
        <v>343</v>
      </c>
      <c r="M345">
        <v>0</v>
      </c>
      <c r="N345" s="10" t="s">
        <v>46</v>
      </c>
      <c r="O345">
        <v>0</v>
      </c>
      <c r="P345" t="s">
        <v>2475</v>
      </c>
      <c r="Q345" s="10" t="s">
        <v>46</v>
      </c>
      <c r="R345" s="10" t="s">
        <v>46</v>
      </c>
      <c r="S345" s="19"/>
    </row>
    <row r="346" spans="1:19" x14ac:dyDescent="0.25">
      <c r="A346" t="s">
        <v>2480</v>
      </c>
      <c r="B346" t="s">
        <v>2590</v>
      </c>
      <c r="C346" t="s">
        <v>2469</v>
      </c>
      <c r="D346">
        <v>-4</v>
      </c>
      <c r="E346">
        <v>0</v>
      </c>
      <c r="I346" t="s">
        <v>2510</v>
      </c>
      <c r="J346" t="s">
        <v>2732</v>
      </c>
      <c r="K346" t="b">
        <v>0</v>
      </c>
      <c r="L346">
        <v>344</v>
      </c>
      <c r="M346">
        <v>0</v>
      </c>
      <c r="N346" s="10" t="s">
        <v>46</v>
      </c>
      <c r="O346">
        <v>0</v>
      </c>
      <c r="P346" t="s">
        <v>2475</v>
      </c>
      <c r="Q346" s="10" t="s">
        <v>46</v>
      </c>
      <c r="R346" s="10" t="s">
        <v>46</v>
      </c>
      <c r="S346" s="19"/>
    </row>
    <row r="347" spans="1:19" x14ac:dyDescent="0.25">
      <c r="A347" t="s">
        <v>2480</v>
      </c>
      <c r="B347" t="s">
        <v>2590</v>
      </c>
      <c r="C347" t="s">
        <v>2467</v>
      </c>
      <c r="D347">
        <v>0</v>
      </c>
      <c r="I347" t="s">
        <v>2510</v>
      </c>
      <c r="J347" t="s">
        <v>2733</v>
      </c>
      <c r="K347" t="b">
        <v>0</v>
      </c>
      <c r="L347">
        <v>345</v>
      </c>
      <c r="M347">
        <v>0</v>
      </c>
      <c r="N347" s="10" t="s">
        <v>46</v>
      </c>
      <c r="O347">
        <v>0</v>
      </c>
      <c r="P347" t="s">
        <v>2475</v>
      </c>
      <c r="Q347" s="10" t="s">
        <v>46</v>
      </c>
      <c r="R347" s="10" t="s">
        <v>46</v>
      </c>
      <c r="S347" s="19"/>
    </row>
    <row r="348" spans="1:19" x14ac:dyDescent="0.25">
      <c r="A348" t="s">
        <v>2480</v>
      </c>
      <c r="B348" t="s">
        <v>2590</v>
      </c>
      <c r="C348" t="s">
        <v>2468</v>
      </c>
      <c r="D348" t="s">
        <v>2475</v>
      </c>
      <c r="I348" t="s">
        <v>2510</v>
      </c>
      <c r="J348" t="s">
        <v>2734</v>
      </c>
      <c r="K348" t="b">
        <v>0</v>
      </c>
      <c r="L348">
        <v>346</v>
      </c>
      <c r="M348">
        <v>0</v>
      </c>
      <c r="N348" s="10" t="s">
        <v>46</v>
      </c>
      <c r="O348">
        <v>0</v>
      </c>
      <c r="P348" t="s">
        <v>2475</v>
      </c>
      <c r="Q348" s="10" t="s">
        <v>46</v>
      </c>
      <c r="R348" s="10" t="s">
        <v>46</v>
      </c>
      <c r="S348" s="19"/>
    </row>
    <row r="349" spans="1:19" x14ac:dyDescent="0.25">
      <c r="A349" t="s">
        <v>2480</v>
      </c>
      <c r="B349" t="s">
        <v>2590</v>
      </c>
      <c r="C349" t="s">
        <v>4752</v>
      </c>
      <c r="D349">
        <v>0</v>
      </c>
      <c r="E349">
        <v>0</v>
      </c>
      <c r="I349" t="s">
        <v>2510</v>
      </c>
      <c r="J349" t="s">
        <v>2735</v>
      </c>
      <c r="K349" t="b">
        <v>0</v>
      </c>
      <c r="L349">
        <v>347</v>
      </c>
      <c r="M349">
        <v>0</v>
      </c>
      <c r="N349" s="10" t="s">
        <v>46</v>
      </c>
      <c r="O349">
        <v>0</v>
      </c>
      <c r="P349" t="s">
        <v>2475</v>
      </c>
      <c r="Q349" s="10" t="s">
        <v>46</v>
      </c>
      <c r="R349" s="10" t="s">
        <v>46</v>
      </c>
      <c r="S349" s="19"/>
    </row>
    <row r="350" spans="1:19" x14ac:dyDescent="0.25">
      <c r="A350" t="s">
        <v>2480</v>
      </c>
      <c r="B350" t="s">
        <v>2590</v>
      </c>
      <c r="C350" t="s">
        <v>4753</v>
      </c>
      <c r="D350">
        <v>0</v>
      </c>
      <c r="E350">
        <v>0</v>
      </c>
      <c r="I350" t="s">
        <v>2510</v>
      </c>
      <c r="J350" t="s">
        <v>2711</v>
      </c>
      <c r="K350" t="b">
        <v>0</v>
      </c>
      <c r="L350">
        <v>348</v>
      </c>
      <c r="M350">
        <v>0</v>
      </c>
      <c r="N350" s="10" t="s">
        <v>46</v>
      </c>
      <c r="O350">
        <v>0</v>
      </c>
      <c r="P350" t="s">
        <v>2475</v>
      </c>
      <c r="Q350" s="10" t="s">
        <v>46</v>
      </c>
      <c r="R350" s="10" t="s">
        <v>46</v>
      </c>
      <c r="S350" s="19"/>
    </row>
    <row r="351" spans="1:19" x14ac:dyDescent="0.25">
      <c r="A351" t="s">
        <v>2480</v>
      </c>
      <c r="B351" t="s">
        <v>2590</v>
      </c>
      <c r="C351" t="s">
        <v>800</v>
      </c>
      <c r="D351" s="19" t="s">
        <v>873</v>
      </c>
      <c r="I351" t="s">
        <v>2510</v>
      </c>
      <c r="J351" t="s">
        <v>2680</v>
      </c>
      <c r="K351" t="b">
        <v>0</v>
      </c>
      <c r="L351">
        <v>349</v>
      </c>
      <c r="M351">
        <v>0</v>
      </c>
      <c r="N351" s="10" t="s">
        <v>46</v>
      </c>
      <c r="O351">
        <v>0</v>
      </c>
      <c r="P351" t="s">
        <v>2475</v>
      </c>
      <c r="Q351" s="10" t="s">
        <v>46</v>
      </c>
      <c r="R351" s="10" t="s">
        <v>46</v>
      </c>
      <c r="S351" s="19"/>
    </row>
    <row r="352" spans="1:19" x14ac:dyDescent="0.25">
      <c r="A352" t="s">
        <v>2480</v>
      </c>
      <c r="B352" t="s">
        <v>2592</v>
      </c>
      <c r="C352" t="s">
        <v>1083</v>
      </c>
      <c r="D352" t="b">
        <v>0</v>
      </c>
      <c r="I352" t="s">
        <v>2510</v>
      </c>
      <c r="J352" t="s">
        <v>2681</v>
      </c>
      <c r="K352" t="b">
        <v>0</v>
      </c>
      <c r="L352">
        <v>350</v>
      </c>
      <c r="M352">
        <v>0</v>
      </c>
      <c r="N352" s="10" t="s">
        <v>46</v>
      </c>
      <c r="O352">
        <v>0</v>
      </c>
      <c r="P352" t="s">
        <v>2475</v>
      </c>
      <c r="Q352" s="10" t="s">
        <v>46</v>
      </c>
      <c r="R352" s="10" t="s">
        <v>46</v>
      </c>
      <c r="S352" s="19"/>
    </row>
    <row r="353" spans="1:19" x14ac:dyDescent="0.25">
      <c r="A353" t="s">
        <v>2480</v>
      </c>
      <c r="B353" t="s">
        <v>2592</v>
      </c>
      <c r="C353" t="s">
        <v>36</v>
      </c>
      <c r="D353">
        <v>39</v>
      </c>
      <c r="I353" t="s">
        <v>2510</v>
      </c>
      <c r="J353" t="s">
        <v>2682</v>
      </c>
      <c r="K353" t="b">
        <v>0</v>
      </c>
      <c r="L353">
        <v>351</v>
      </c>
      <c r="M353">
        <v>0</v>
      </c>
      <c r="N353" s="10" t="s">
        <v>46</v>
      </c>
      <c r="O353">
        <v>0</v>
      </c>
      <c r="P353" t="s">
        <v>2475</v>
      </c>
      <c r="Q353" s="10" t="s">
        <v>46</v>
      </c>
      <c r="R353" s="10" t="s">
        <v>46</v>
      </c>
      <c r="S353" s="19"/>
    </row>
    <row r="354" spans="1:19" x14ac:dyDescent="0.25">
      <c r="A354" t="s">
        <v>2480</v>
      </c>
      <c r="B354" t="s">
        <v>2592</v>
      </c>
      <c r="C354" t="s">
        <v>4751</v>
      </c>
      <c r="D354">
        <v>0</v>
      </c>
      <c r="I354" t="s">
        <v>2513</v>
      </c>
      <c r="J354" t="s">
        <v>2815</v>
      </c>
      <c r="K354" t="b">
        <v>0</v>
      </c>
      <c r="L354">
        <v>352</v>
      </c>
      <c r="M354">
        <v>0</v>
      </c>
      <c r="N354" s="10" t="s">
        <v>2600</v>
      </c>
      <c r="O354">
        <v>0</v>
      </c>
      <c r="P354" t="s">
        <v>2475</v>
      </c>
      <c r="Q354" s="10" t="s">
        <v>46</v>
      </c>
      <c r="R354" s="10" t="s">
        <v>46</v>
      </c>
      <c r="S354" s="19" t="s">
        <v>807</v>
      </c>
    </row>
    <row r="355" spans="1:19" x14ac:dyDescent="0.25">
      <c r="A355" t="s">
        <v>2480</v>
      </c>
      <c r="B355" t="s">
        <v>2592</v>
      </c>
      <c r="C355" t="s">
        <v>2469</v>
      </c>
      <c r="D355">
        <v>1</v>
      </c>
      <c r="E355">
        <v>0</v>
      </c>
      <c r="I355" t="s">
        <v>2513</v>
      </c>
      <c r="J355" t="s">
        <v>2816</v>
      </c>
      <c r="K355" t="b">
        <v>0</v>
      </c>
      <c r="L355">
        <v>353</v>
      </c>
      <c r="M355">
        <v>0</v>
      </c>
      <c r="N355" s="10" t="s">
        <v>2818</v>
      </c>
      <c r="O355">
        <v>0</v>
      </c>
      <c r="P355" t="s">
        <v>2475</v>
      </c>
      <c r="Q355" s="10" t="s">
        <v>46</v>
      </c>
      <c r="R355" s="10" t="s">
        <v>46</v>
      </c>
      <c r="S355" s="19" t="s">
        <v>807</v>
      </c>
    </row>
    <row r="356" spans="1:19" x14ac:dyDescent="0.25">
      <c r="A356" t="s">
        <v>2480</v>
      </c>
      <c r="B356" t="s">
        <v>2592</v>
      </c>
      <c r="C356" t="s">
        <v>2467</v>
      </c>
      <c r="D356">
        <v>0</v>
      </c>
      <c r="I356" t="s">
        <v>2513</v>
      </c>
      <c r="J356" t="s">
        <v>2819</v>
      </c>
      <c r="K356" t="b">
        <v>0</v>
      </c>
      <c r="L356">
        <v>354</v>
      </c>
      <c r="M356">
        <v>0</v>
      </c>
      <c r="N356" s="10" t="s">
        <v>2714</v>
      </c>
      <c r="O356">
        <v>0</v>
      </c>
      <c r="P356" t="s">
        <v>2475</v>
      </c>
      <c r="Q356" s="10" t="s">
        <v>46</v>
      </c>
      <c r="R356" s="10" t="s">
        <v>46</v>
      </c>
      <c r="S356" s="19" t="s">
        <v>807</v>
      </c>
    </row>
    <row r="357" spans="1:19" x14ac:dyDescent="0.25">
      <c r="A357" t="s">
        <v>2480</v>
      </c>
      <c r="B357" t="s">
        <v>2592</v>
      </c>
      <c r="C357" t="s">
        <v>2468</v>
      </c>
      <c r="D357" t="s">
        <v>2475</v>
      </c>
      <c r="I357" t="s">
        <v>2513</v>
      </c>
      <c r="J357" t="s">
        <v>2820</v>
      </c>
      <c r="K357" t="b">
        <v>0</v>
      </c>
      <c r="L357">
        <v>355</v>
      </c>
      <c r="M357">
        <v>0</v>
      </c>
      <c r="N357" s="10" t="s">
        <v>2821</v>
      </c>
      <c r="O357">
        <v>0</v>
      </c>
      <c r="P357" t="s">
        <v>2475</v>
      </c>
      <c r="Q357" s="10" t="s">
        <v>46</v>
      </c>
      <c r="R357" s="10" t="s">
        <v>46</v>
      </c>
      <c r="S357" s="19" t="s">
        <v>807</v>
      </c>
    </row>
    <row r="358" spans="1:19" x14ac:dyDescent="0.25">
      <c r="A358" t="s">
        <v>2480</v>
      </c>
      <c r="B358" t="s">
        <v>2592</v>
      </c>
      <c r="C358" t="s">
        <v>4752</v>
      </c>
      <c r="D358">
        <v>0</v>
      </c>
      <c r="E358">
        <v>0</v>
      </c>
      <c r="I358" t="s">
        <v>2513</v>
      </c>
      <c r="J358" t="s">
        <v>2822</v>
      </c>
      <c r="K358" t="b">
        <v>0</v>
      </c>
      <c r="L358">
        <v>356</v>
      </c>
      <c r="M358">
        <v>0</v>
      </c>
      <c r="N358" s="10" t="s">
        <v>2787</v>
      </c>
      <c r="O358">
        <v>0</v>
      </c>
      <c r="P358" t="s">
        <v>2475</v>
      </c>
      <c r="Q358" s="10" t="s">
        <v>46</v>
      </c>
      <c r="R358" s="10" t="s">
        <v>46</v>
      </c>
      <c r="S358" s="19" t="s">
        <v>807</v>
      </c>
    </row>
    <row r="359" spans="1:19" x14ac:dyDescent="0.25">
      <c r="A359" t="s">
        <v>2480</v>
      </c>
      <c r="B359" t="s">
        <v>2592</v>
      </c>
      <c r="C359" t="s">
        <v>4753</v>
      </c>
      <c r="D359">
        <v>0</v>
      </c>
      <c r="E359">
        <v>0</v>
      </c>
      <c r="I359" t="s">
        <v>2513</v>
      </c>
      <c r="J359" t="s">
        <v>2823</v>
      </c>
      <c r="K359" t="b">
        <v>0</v>
      </c>
      <c r="L359">
        <v>357</v>
      </c>
      <c r="M359">
        <v>0</v>
      </c>
      <c r="N359" s="10" t="s">
        <v>2713</v>
      </c>
      <c r="O359">
        <v>0</v>
      </c>
      <c r="P359" t="s">
        <v>2475</v>
      </c>
      <c r="Q359" s="10" t="s">
        <v>46</v>
      </c>
      <c r="R359" s="10" t="s">
        <v>46</v>
      </c>
      <c r="S359" s="19" t="s">
        <v>807</v>
      </c>
    </row>
    <row r="360" spans="1:19" x14ac:dyDescent="0.25">
      <c r="A360" t="s">
        <v>2480</v>
      </c>
      <c r="B360" t="s">
        <v>2592</v>
      </c>
      <c r="C360" t="s">
        <v>800</v>
      </c>
      <c r="D360" s="19" t="s">
        <v>873</v>
      </c>
      <c r="I360" t="s">
        <v>2513</v>
      </c>
      <c r="J360" t="s">
        <v>2824</v>
      </c>
      <c r="K360" t="b">
        <v>0</v>
      </c>
      <c r="L360">
        <v>358</v>
      </c>
      <c r="M360">
        <v>0</v>
      </c>
      <c r="N360" s="10" t="s">
        <v>2825</v>
      </c>
      <c r="O360">
        <v>0</v>
      </c>
      <c r="P360" t="s">
        <v>2475</v>
      </c>
      <c r="Q360" s="10" t="s">
        <v>46</v>
      </c>
      <c r="R360" s="10" t="s">
        <v>46</v>
      </c>
      <c r="S360" s="19" t="s">
        <v>807</v>
      </c>
    </row>
    <row r="361" spans="1:19" x14ac:dyDescent="0.25">
      <c r="A361" t="s">
        <v>2480</v>
      </c>
      <c r="B361" t="s">
        <v>2593</v>
      </c>
      <c r="C361" t="s">
        <v>1083</v>
      </c>
      <c r="D361" t="b">
        <v>1</v>
      </c>
      <c r="I361" t="s">
        <v>2513</v>
      </c>
      <c r="J361" t="s">
        <v>2826</v>
      </c>
      <c r="K361" t="b">
        <v>0</v>
      </c>
      <c r="L361">
        <v>359</v>
      </c>
      <c r="M361">
        <v>0</v>
      </c>
      <c r="N361" s="10" t="s">
        <v>2825</v>
      </c>
      <c r="O361">
        <v>0</v>
      </c>
      <c r="P361" t="s">
        <v>2475</v>
      </c>
      <c r="Q361" s="10" t="s">
        <v>46</v>
      </c>
      <c r="R361" s="10" t="s">
        <v>46</v>
      </c>
      <c r="S361" s="19" t="s">
        <v>807</v>
      </c>
    </row>
    <row r="362" spans="1:19" x14ac:dyDescent="0.25">
      <c r="A362" t="s">
        <v>2480</v>
      </c>
      <c r="B362" t="s">
        <v>2593</v>
      </c>
      <c r="C362" t="s">
        <v>36</v>
      </c>
      <c r="D362">
        <v>40</v>
      </c>
      <c r="I362" t="s">
        <v>2513</v>
      </c>
      <c r="J362" t="s">
        <v>2827</v>
      </c>
      <c r="K362" t="b">
        <v>0</v>
      </c>
      <c r="L362">
        <v>360</v>
      </c>
      <c r="M362">
        <v>0</v>
      </c>
      <c r="N362" s="10" t="s">
        <v>2599</v>
      </c>
      <c r="O362">
        <v>0</v>
      </c>
      <c r="P362" t="s">
        <v>2475</v>
      </c>
      <c r="Q362" s="10" t="s">
        <v>46</v>
      </c>
      <c r="R362" s="10" t="s">
        <v>46</v>
      </c>
      <c r="S362" s="19" t="s">
        <v>807</v>
      </c>
    </row>
    <row r="363" spans="1:19" x14ac:dyDescent="0.25">
      <c r="A363" t="s">
        <v>2480</v>
      </c>
      <c r="B363" t="s">
        <v>2593</v>
      </c>
      <c r="C363" t="s">
        <v>4751</v>
      </c>
      <c r="D363">
        <v>0</v>
      </c>
      <c r="I363" t="s">
        <v>2513</v>
      </c>
      <c r="J363" t="s">
        <v>2828</v>
      </c>
      <c r="K363" t="b">
        <v>0</v>
      </c>
      <c r="L363">
        <v>361</v>
      </c>
      <c r="M363">
        <v>0</v>
      </c>
      <c r="N363" s="10" t="s">
        <v>2599</v>
      </c>
      <c r="O363">
        <v>0</v>
      </c>
      <c r="P363" t="s">
        <v>2475</v>
      </c>
      <c r="Q363" s="10" t="s">
        <v>46</v>
      </c>
      <c r="R363" s="10" t="s">
        <v>46</v>
      </c>
      <c r="S363" s="19" t="s">
        <v>807</v>
      </c>
    </row>
    <row r="364" spans="1:19" x14ac:dyDescent="0.25">
      <c r="A364" t="s">
        <v>2480</v>
      </c>
      <c r="B364" t="s">
        <v>2593</v>
      </c>
      <c r="C364" t="s">
        <v>2469</v>
      </c>
      <c r="D364">
        <v>-2</v>
      </c>
      <c r="E364">
        <v>3</v>
      </c>
      <c r="I364" t="s">
        <v>2513</v>
      </c>
      <c r="J364" t="s">
        <v>2829</v>
      </c>
      <c r="K364" t="b">
        <v>0</v>
      </c>
      <c r="L364">
        <v>362</v>
      </c>
      <c r="M364">
        <v>0</v>
      </c>
      <c r="N364" s="10" t="s">
        <v>2599</v>
      </c>
      <c r="O364">
        <v>0</v>
      </c>
      <c r="P364" t="s">
        <v>2475</v>
      </c>
      <c r="Q364" s="10" t="s">
        <v>46</v>
      </c>
      <c r="R364" s="10" t="s">
        <v>46</v>
      </c>
      <c r="S364" s="19" t="s">
        <v>807</v>
      </c>
    </row>
    <row r="365" spans="1:19" x14ac:dyDescent="0.25">
      <c r="A365" t="s">
        <v>2480</v>
      </c>
      <c r="B365" t="s">
        <v>2593</v>
      </c>
      <c r="C365" t="s">
        <v>2467</v>
      </c>
      <c r="D365">
        <v>0</v>
      </c>
      <c r="I365" t="s">
        <v>2513</v>
      </c>
      <c r="J365" t="s">
        <v>2830</v>
      </c>
      <c r="K365" t="b">
        <v>0</v>
      </c>
      <c r="L365">
        <v>363</v>
      </c>
      <c r="M365">
        <v>0</v>
      </c>
      <c r="N365" s="10" t="s">
        <v>2599</v>
      </c>
      <c r="O365">
        <v>0</v>
      </c>
      <c r="P365" t="s">
        <v>2475</v>
      </c>
      <c r="Q365" s="10" t="s">
        <v>46</v>
      </c>
      <c r="R365" s="10" t="s">
        <v>46</v>
      </c>
      <c r="S365" s="19" t="s">
        <v>807</v>
      </c>
    </row>
    <row r="366" spans="1:19" x14ac:dyDescent="0.25">
      <c r="A366" t="s">
        <v>2480</v>
      </c>
      <c r="B366" t="s">
        <v>2593</v>
      </c>
      <c r="C366" t="s">
        <v>2468</v>
      </c>
      <c r="D366" t="s">
        <v>2475</v>
      </c>
      <c r="I366" t="s">
        <v>2513</v>
      </c>
      <c r="J366" t="s">
        <v>2831</v>
      </c>
      <c r="K366" t="b">
        <v>0</v>
      </c>
      <c r="L366">
        <v>364</v>
      </c>
      <c r="M366">
        <v>0</v>
      </c>
      <c r="N366" s="10" t="s">
        <v>46</v>
      </c>
      <c r="O366">
        <v>0</v>
      </c>
      <c r="P366" t="s">
        <v>2475</v>
      </c>
      <c r="Q366" s="10" t="s">
        <v>46</v>
      </c>
      <c r="R366" s="10" t="s">
        <v>46</v>
      </c>
      <c r="S366" s="19"/>
    </row>
    <row r="367" spans="1:19" x14ac:dyDescent="0.25">
      <c r="A367" t="s">
        <v>2480</v>
      </c>
      <c r="B367" t="s">
        <v>2593</v>
      </c>
      <c r="C367" t="s">
        <v>4752</v>
      </c>
      <c r="D367">
        <v>0</v>
      </c>
      <c r="E367">
        <v>0</v>
      </c>
      <c r="I367" t="s">
        <v>2513</v>
      </c>
      <c r="J367" t="s">
        <v>2832</v>
      </c>
      <c r="K367" t="b">
        <v>0</v>
      </c>
      <c r="L367">
        <v>365</v>
      </c>
      <c r="M367">
        <v>0</v>
      </c>
      <c r="N367" s="10" t="s">
        <v>46</v>
      </c>
      <c r="O367">
        <v>0</v>
      </c>
      <c r="P367" t="s">
        <v>2475</v>
      </c>
      <c r="Q367" s="10" t="s">
        <v>46</v>
      </c>
      <c r="R367" s="10" t="s">
        <v>46</v>
      </c>
      <c r="S367" s="19"/>
    </row>
    <row r="368" spans="1:19" x14ac:dyDescent="0.25">
      <c r="A368" t="s">
        <v>2480</v>
      </c>
      <c r="B368" t="s">
        <v>2593</v>
      </c>
      <c r="C368" t="s">
        <v>4753</v>
      </c>
      <c r="D368">
        <v>0</v>
      </c>
      <c r="E368">
        <v>0</v>
      </c>
      <c r="I368" t="s">
        <v>2513</v>
      </c>
      <c r="J368" t="s">
        <v>2833</v>
      </c>
      <c r="K368" t="b">
        <v>0</v>
      </c>
      <c r="L368">
        <v>366</v>
      </c>
      <c r="M368">
        <v>0</v>
      </c>
      <c r="N368" s="10" t="s">
        <v>46</v>
      </c>
      <c r="O368">
        <v>0</v>
      </c>
      <c r="P368" t="s">
        <v>2475</v>
      </c>
      <c r="Q368" s="10" t="s">
        <v>46</v>
      </c>
      <c r="R368" s="10" t="s">
        <v>46</v>
      </c>
      <c r="S368" s="19"/>
    </row>
    <row r="369" spans="1:19" x14ac:dyDescent="0.25">
      <c r="A369" t="s">
        <v>2480</v>
      </c>
      <c r="B369" t="s">
        <v>2593</v>
      </c>
      <c r="C369" t="s">
        <v>800</v>
      </c>
      <c r="D369" s="19" t="s">
        <v>873</v>
      </c>
      <c r="I369" t="s">
        <v>2513</v>
      </c>
      <c r="J369" t="s">
        <v>2834</v>
      </c>
      <c r="K369" t="b">
        <v>0</v>
      </c>
      <c r="L369">
        <v>367</v>
      </c>
      <c r="M369">
        <v>0</v>
      </c>
      <c r="N369" s="10" t="s">
        <v>46</v>
      </c>
      <c r="O369">
        <v>0</v>
      </c>
      <c r="P369" t="s">
        <v>2475</v>
      </c>
      <c r="Q369" s="10" t="s">
        <v>46</v>
      </c>
      <c r="R369" s="10" t="s">
        <v>46</v>
      </c>
      <c r="S369" s="19"/>
    </row>
    <row r="370" spans="1:19" x14ac:dyDescent="0.25">
      <c r="A370" t="s">
        <v>2480</v>
      </c>
      <c r="B370" t="s">
        <v>2595</v>
      </c>
      <c r="C370" t="s">
        <v>1083</v>
      </c>
      <c r="D370" t="b">
        <v>1</v>
      </c>
      <c r="I370" t="s">
        <v>2513</v>
      </c>
      <c r="J370" t="s">
        <v>2835</v>
      </c>
      <c r="K370" t="b">
        <v>0</v>
      </c>
      <c r="L370">
        <v>368</v>
      </c>
      <c r="M370">
        <v>0</v>
      </c>
      <c r="N370" s="10" t="s">
        <v>46</v>
      </c>
      <c r="O370">
        <v>0</v>
      </c>
      <c r="P370" t="s">
        <v>2475</v>
      </c>
      <c r="Q370" s="10" t="s">
        <v>46</v>
      </c>
      <c r="R370" s="10" t="s">
        <v>46</v>
      </c>
      <c r="S370" s="19" t="s">
        <v>874</v>
      </c>
    </row>
    <row r="371" spans="1:19" x14ac:dyDescent="0.25">
      <c r="A371" t="s">
        <v>2480</v>
      </c>
      <c r="B371" t="s">
        <v>2595</v>
      </c>
      <c r="C371" t="s">
        <v>36</v>
      </c>
      <c r="D371">
        <v>41</v>
      </c>
      <c r="I371" t="s">
        <v>2513</v>
      </c>
      <c r="J371" t="s">
        <v>2836</v>
      </c>
      <c r="K371" t="b">
        <v>0</v>
      </c>
      <c r="L371">
        <v>369</v>
      </c>
      <c r="M371">
        <v>0</v>
      </c>
      <c r="N371" s="10" t="s">
        <v>2604</v>
      </c>
      <c r="O371">
        <v>0</v>
      </c>
      <c r="P371" t="s">
        <v>2475</v>
      </c>
      <c r="Q371" s="10" t="s">
        <v>46</v>
      </c>
      <c r="R371" s="10" t="s">
        <v>46</v>
      </c>
      <c r="S371" s="19" t="s">
        <v>874</v>
      </c>
    </row>
    <row r="372" spans="1:19" x14ac:dyDescent="0.25">
      <c r="A372" t="s">
        <v>2480</v>
      </c>
      <c r="B372" t="s">
        <v>2595</v>
      </c>
      <c r="C372" t="s">
        <v>4751</v>
      </c>
      <c r="D372">
        <v>0</v>
      </c>
      <c r="I372" t="s">
        <v>2513</v>
      </c>
      <c r="J372" t="s">
        <v>2838</v>
      </c>
      <c r="K372" t="b">
        <v>0</v>
      </c>
      <c r="L372">
        <v>370</v>
      </c>
      <c r="M372">
        <v>0</v>
      </c>
      <c r="N372" s="10" t="s">
        <v>45</v>
      </c>
      <c r="O372">
        <v>0</v>
      </c>
      <c r="P372" t="s">
        <v>2475</v>
      </c>
      <c r="Q372" s="10" t="s">
        <v>46</v>
      </c>
      <c r="R372" s="10" t="s">
        <v>46</v>
      </c>
      <c r="S372" s="19" t="s">
        <v>815</v>
      </c>
    </row>
    <row r="373" spans="1:19" x14ac:dyDescent="0.25">
      <c r="A373" t="s">
        <v>2480</v>
      </c>
      <c r="B373" t="s">
        <v>2595</v>
      </c>
      <c r="C373" t="s">
        <v>2469</v>
      </c>
      <c r="D373">
        <v>-2</v>
      </c>
      <c r="E373">
        <v>12</v>
      </c>
      <c r="I373" t="s">
        <v>2513</v>
      </c>
      <c r="J373" t="s">
        <v>2839</v>
      </c>
      <c r="K373" t="b">
        <v>0</v>
      </c>
      <c r="L373">
        <v>371</v>
      </c>
      <c r="M373">
        <v>0</v>
      </c>
      <c r="N373" s="10" t="s">
        <v>46</v>
      </c>
      <c r="O373">
        <v>0</v>
      </c>
      <c r="P373" t="s">
        <v>2475</v>
      </c>
      <c r="Q373" s="10" t="s">
        <v>46</v>
      </c>
      <c r="R373" s="10" t="s">
        <v>46</v>
      </c>
      <c r="S373" s="19" t="s">
        <v>874</v>
      </c>
    </row>
    <row r="374" spans="1:19" x14ac:dyDescent="0.25">
      <c r="A374" t="s">
        <v>2480</v>
      </c>
      <c r="B374" t="s">
        <v>2595</v>
      </c>
      <c r="C374" t="s">
        <v>2467</v>
      </c>
      <c r="D374">
        <v>0</v>
      </c>
      <c r="I374" t="s">
        <v>2513</v>
      </c>
      <c r="J374" t="s">
        <v>2840</v>
      </c>
      <c r="K374" t="b">
        <v>0</v>
      </c>
      <c r="L374">
        <v>372</v>
      </c>
      <c r="M374">
        <v>0</v>
      </c>
      <c r="N374" s="10" t="s">
        <v>46</v>
      </c>
      <c r="O374">
        <v>0</v>
      </c>
      <c r="P374" t="s">
        <v>2475</v>
      </c>
      <c r="Q374" s="10" t="s">
        <v>46</v>
      </c>
      <c r="R374" s="10" t="s">
        <v>46</v>
      </c>
      <c r="S374" s="19" t="s">
        <v>874</v>
      </c>
    </row>
    <row r="375" spans="1:19" x14ac:dyDescent="0.25">
      <c r="A375" t="s">
        <v>2480</v>
      </c>
      <c r="B375" t="s">
        <v>2595</v>
      </c>
      <c r="C375" t="s">
        <v>2468</v>
      </c>
      <c r="D375" t="s">
        <v>2475</v>
      </c>
      <c r="I375" t="s">
        <v>2513</v>
      </c>
      <c r="J375" t="s">
        <v>2841</v>
      </c>
      <c r="K375" t="b">
        <v>0</v>
      </c>
      <c r="L375">
        <v>373</v>
      </c>
      <c r="M375">
        <v>0</v>
      </c>
      <c r="N375" s="10" t="s">
        <v>2604</v>
      </c>
      <c r="O375">
        <v>0</v>
      </c>
      <c r="P375" t="s">
        <v>2475</v>
      </c>
      <c r="Q375" s="10" t="s">
        <v>46</v>
      </c>
      <c r="R375" s="10" t="s">
        <v>46</v>
      </c>
      <c r="S375" s="19" t="s">
        <v>874</v>
      </c>
    </row>
    <row r="376" spans="1:19" x14ac:dyDescent="0.25">
      <c r="A376" t="s">
        <v>2480</v>
      </c>
      <c r="B376" t="s">
        <v>2595</v>
      </c>
      <c r="C376" t="s">
        <v>4752</v>
      </c>
      <c r="D376">
        <v>0</v>
      </c>
      <c r="E376">
        <v>0</v>
      </c>
      <c r="I376" t="s">
        <v>2513</v>
      </c>
      <c r="J376" t="s">
        <v>2842</v>
      </c>
      <c r="K376" t="b">
        <v>0</v>
      </c>
      <c r="L376">
        <v>374</v>
      </c>
      <c r="M376">
        <v>0</v>
      </c>
      <c r="N376" s="10" t="s">
        <v>45</v>
      </c>
      <c r="O376">
        <v>0</v>
      </c>
      <c r="P376" t="s">
        <v>2475</v>
      </c>
      <c r="Q376" s="10" t="s">
        <v>46</v>
      </c>
      <c r="R376" s="10" t="s">
        <v>46</v>
      </c>
      <c r="S376" s="19" t="s">
        <v>815</v>
      </c>
    </row>
    <row r="377" spans="1:19" x14ac:dyDescent="0.25">
      <c r="A377" t="s">
        <v>2480</v>
      </c>
      <c r="B377" t="s">
        <v>2595</v>
      </c>
      <c r="C377" t="s">
        <v>4753</v>
      </c>
      <c r="D377">
        <v>0</v>
      </c>
      <c r="E377">
        <v>0</v>
      </c>
      <c r="I377" t="s">
        <v>2513</v>
      </c>
      <c r="J377" t="s">
        <v>2843</v>
      </c>
      <c r="K377" t="b">
        <v>0</v>
      </c>
      <c r="L377">
        <v>375</v>
      </c>
      <c r="M377">
        <v>0</v>
      </c>
      <c r="N377" s="10" t="s">
        <v>46</v>
      </c>
      <c r="O377">
        <v>0</v>
      </c>
      <c r="P377" t="s">
        <v>2475</v>
      </c>
      <c r="Q377" s="10" t="s">
        <v>46</v>
      </c>
      <c r="R377" s="10" t="s">
        <v>46</v>
      </c>
      <c r="S377" s="19" t="s">
        <v>874</v>
      </c>
    </row>
    <row r="378" spans="1:19" x14ac:dyDescent="0.25">
      <c r="A378" t="s">
        <v>2480</v>
      </c>
      <c r="B378" t="s">
        <v>2595</v>
      </c>
      <c r="C378" t="s">
        <v>800</v>
      </c>
      <c r="D378" s="19" t="s">
        <v>873</v>
      </c>
      <c r="I378" t="s">
        <v>2513</v>
      </c>
      <c r="J378" t="s">
        <v>2844</v>
      </c>
      <c r="K378" t="b">
        <v>0</v>
      </c>
      <c r="L378">
        <v>376</v>
      </c>
      <c r="M378">
        <v>0</v>
      </c>
      <c r="N378" s="10" t="s">
        <v>46</v>
      </c>
      <c r="O378">
        <v>0</v>
      </c>
      <c r="P378" t="s">
        <v>2475</v>
      </c>
      <c r="Q378" s="10" t="s">
        <v>46</v>
      </c>
      <c r="R378" s="10" t="s">
        <v>46</v>
      </c>
      <c r="S378" s="19"/>
    </row>
    <row r="379" spans="1:19" x14ac:dyDescent="0.25">
      <c r="A379" t="s">
        <v>2480</v>
      </c>
      <c r="B379" t="s">
        <v>2597</v>
      </c>
      <c r="C379" t="s">
        <v>1083</v>
      </c>
      <c r="D379" t="b">
        <v>0</v>
      </c>
      <c r="I379" t="s">
        <v>2513</v>
      </c>
      <c r="J379" t="s">
        <v>2845</v>
      </c>
      <c r="K379" t="b">
        <v>0</v>
      </c>
      <c r="L379">
        <v>377</v>
      </c>
      <c r="M379">
        <v>0</v>
      </c>
      <c r="N379" s="10" t="s">
        <v>46</v>
      </c>
      <c r="O379">
        <v>0</v>
      </c>
      <c r="P379" t="s">
        <v>2475</v>
      </c>
      <c r="Q379" s="10" t="s">
        <v>46</v>
      </c>
      <c r="R379" s="10" t="s">
        <v>46</v>
      </c>
      <c r="S379" s="19"/>
    </row>
    <row r="380" spans="1:19" x14ac:dyDescent="0.25">
      <c r="A380" t="s">
        <v>2480</v>
      </c>
      <c r="B380" t="s">
        <v>2597</v>
      </c>
      <c r="C380" t="s">
        <v>36</v>
      </c>
      <c r="D380">
        <v>42</v>
      </c>
      <c r="I380" t="s">
        <v>2513</v>
      </c>
      <c r="J380" t="s">
        <v>2846</v>
      </c>
      <c r="K380" t="b">
        <v>0</v>
      </c>
      <c r="L380">
        <v>378</v>
      </c>
      <c r="M380">
        <v>0</v>
      </c>
      <c r="N380" s="10" t="s">
        <v>46</v>
      </c>
      <c r="O380">
        <v>0</v>
      </c>
      <c r="P380" t="s">
        <v>2475</v>
      </c>
      <c r="Q380" s="10" t="s">
        <v>46</v>
      </c>
      <c r="R380" s="10" t="s">
        <v>46</v>
      </c>
      <c r="S380" s="19"/>
    </row>
    <row r="381" spans="1:19" x14ac:dyDescent="0.25">
      <c r="A381" t="s">
        <v>2480</v>
      </c>
      <c r="B381" t="s">
        <v>2597</v>
      </c>
      <c r="C381" t="s">
        <v>4751</v>
      </c>
      <c r="D381">
        <v>0</v>
      </c>
      <c r="I381" t="s">
        <v>2513</v>
      </c>
      <c r="J381" t="s">
        <v>2847</v>
      </c>
      <c r="K381" t="b">
        <v>0</v>
      </c>
      <c r="L381">
        <v>379</v>
      </c>
      <c r="M381">
        <v>0</v>
      </c>
      <c r="N381" s="10" t="s">
        <v>46</v>
      </c>
      <c r="O381">
        <v>0</v>
      </c>
      <c r="P381" t="s">
        <v>2475</v>
      </c>
      <c r="Q381" s="10" t="s">
        <v>46</v>
      </c>
      <c r="R381" s="10" t="s">
        <v>46</v>
      </c>
      <c r="S381" s="19"/>
    </row>
    <row r="382" spans="1:19" x14ac:dyDescent="0.25">
      <c r="A382" t="s">
        <v>2480</v>
      </c>
      <c r="B382" t="s">
        <v>2597</v>
      </c>
      <c r="C382" t="s">
        <v>2469</v>
      </c>
      <c r="D382">
        <v>0</v>
      </c>
      <c r="E382">
        <v>0</v>
      </c>
      <c r="I382" t="s">
        <v>2513</v>
      </c>
      <c r="J382" t="s">
        <v>2848</v>
      </c>
      <c r="K382" t="b">
        <v>0</v>
      </c>
      <c r="L382">
        <v>380</v>
      </c>
      <c r="M382">
        <v>0</v>
      </c>
      <c r="N382" s="10" t="s">
        <v>46</v>
      </c>
      <c r="O382">
        <v>0</v>
      </c>
      <c r="P382" t="s">
        <v>2475</v>
      </c>
      <c r="Q382" s="10" t="s">
        <v>46</v>
      </c>
      <c r="R382" s="10" t="s">
        <v>46</v>
      </c>
      <c r="S382" s="19"/>
    </row>
    <row r="383" spans="1:19" x14ac:dyDescent="0.25">
      <c r="A383" t="s">
        <v>2480</v>
      </c>
      <c r="B383" t="s">
        <v>2597</v>
      </c>
      <c r="C383" t="s">
        <v>2467</v>
      </c>
      <c r="D383">
        <v>0</v>
      </c>
      <c r="I383" t="s">
        <v>2513</v>
      </c>
      <c r="J383" t="s">
        <v>2849</v>
      </c>
      <c r="K383" t="b">
        <v>0</v>
      </c>
      <c r="L383">
        <v>381</v>
      </c>
      <c r="M383">
        <v>0</v>
      </c>
      <c r="N383" s="10" t="s">
        <v>46</v>
      </c>
      <c r="O383">
        <v>0</v>
      </c>
      <c r="P383" t="s">
        <v>2475</v>
      </c>
      <c r="Q383" s="10" t="s">
        <v>46</v>
      </c>
      <c r="R383" s="10" t="s">
        <v>46</v>
      </c>
      <c r="S383" s="19"/>
    </row>
    <row r="384" spans="1:19" x14ac:dyDescent="0.25">
      <c r="A384" t="s">
        <v>2480</v>
      </c>
      <c r="B384" t="s">
        <v>2597</v>
      </c>
      <c r="C384" t="s">
        <v>2468</v>
      </c>
      <c r="D384" t="s">
        <v>2475</v>
      </c>
      <c r="I384" t="s">
        <v>2513</v>
      </c>
      <c r="J384" t="s">
        <v>2850</v>
      </c>
      <c r="K384" t="b">
        <v>0</v>
      </c>
      <c r="L384">
        <v>382</v>
      </c>
      <c r="M384">
        <v>0</v>
      </c>
      <c r="N384" s="10" t="s">
        <v>46</v>
      </c>
      <c r="O384">
        <v>0</v>
      </c>
      <c r="P384" t="s">
        <v>2475</v>
      </c>
      <c r="Q384" s="10" t="s">
        <v>46</v>
      </c>
      <c r="R384" s="10" t="s">
        <v>46</v>
      </c>
      <c r="S384" s="19"/>
    </row>
    <row r="385" spans="1:19" x14ac:dyDescent="0.25">
      <c r="A385" t="s">
        <v>2480</v>
      </c>
      <c r="B385" t="s">
        <v>2597</v>
      </c>
      <c r="C385" t="s">
        <v>4752</v>
      </c>
      <c r="D385">
        <v>0</v>
      </c>
      <c r="E385">
        <v>0</v>
      </c>
      <c r="I385" t="s">
        <v>2513</v>
      </c>
      <c r="J385" t="s">
        <v>2851</v>
      </c>
      <c r="K385" t="b">
        <v>0</v>
      </c>
      <c r="L385">
        <v>383</v>
      </c>
      <c r="M385">
        <v>0</v>
      </c>
      <c r="N385" s="10" t="s">
        <v>46</v>
      </c>
      <c r="O385">
        <v>0</v>
      </c>
      <c r="P385" t="s">
        <v>2475</v>
      </c>
      <c r="Q385" s="10" t="s">
        <v>46</v>
      </c>
      <c r="R385" s="10" t="s">
        <v>46</v>
      </c>
      <c r="S385" s="19"/>
    </row>
    <row r="386" spans="1:19" x14ac:dyDescent="0.25">
      <c r="A386" t="s">
        <v>2480</v>
      </c>
      <c r="B386" t="s">
        <v>2597</v>
      </c>
      <c r="C386" t="s">
        <v>4753</v>
      </c>
      <c r="D386">
        <v>0</v>
      </c>
      <c r="E386">
        <v>0</v>
      </c>
      <c r="I386" t="s">
        <v>2517</v>
      </c>
      <c r="J386" t="s">
        <v>2852</v>
      </c>
      <c r="K386" t="b">
        <v>0</v>
      </c>
      <c r="L386">
        <v>384</v>
      </c>
      <c r="M386">
        <v>0</v>
      </c>
      <c r="N386" s="10" t="s">
        <v>6098</v>
      </c>
      <c r="O386">
        <v>0</v>
      </c>
      <c r="P386" t="s">
        <v>2475</v>
      </c>
      <c r="Q386" s="10" t="s">
        <v>46</v>
      </c>
      <c r="R386" s="10" t="s">
        <v>46</v>
      </c>
      <c r="S386" s="19" t="s">
        <v>940</v>
      </c>
    </row>
    <row r="387" spans="1:19" x14ac:dyDescent="0.25">
      <c r="A387" t="s">
        <v>2480</v>
      </c>
      <c r="B387" t="s">
        <v>2597</v>
      </c>
      <c r="C387" t="s">
        <v>800</v>
      </c>
      <c r="D387" s="19" t="s">
        <v>861</v>
      </c>
      <c r="I387" t="s">
        <v>2517</v>
      </c>
      <c r="J387" t="s">
        <v>2853</v>
      </c>
      <c r="K387" t="b">
        <v>0</v>
      </c>
      <c r="L387">
        <v>385</v>
      </c>
      <c r="M387">
        <v>0</v>
      </c>
      <c r="N387" s="10" t="s">
        <v>6099</v>
      </c>
      <c r="O387">
        <v>0</v>
      </c>
      <c r="P387" t="s">
        <v>2475</v>
      </c>
      <c r="Q387" s="10" t="s">
        <v>46</v>
      </c>
      <c r="R387" s="10" t="s">
        <v>46</v>
      </c>
      <c r="S387" s="19" t="s">
        <v>940</v>
      </c>
    </row>
    <row r="388" spans="1:19" x14ac:dyDescent="0.25">
      <c r="A388" t="s">
        <v>2480</v>
      </c>
      <c r="B388" t="s">
        <v>2598</v>
      </c>
      <c r="C388" t="s">
        <v>1083</v>
      </c>
      <c r="D388" t="b">
        <v>0</v>
      </c>
      <c r="I388" t="s">
        <v>2517</v>
      </c>
      <c r="J388" t="s">
        <v>2854</v>
      </c>
      <c r="K388" t="b">
        <v>0</v>
      </c>
      <c r="L388">
        <v>386</v>
      </c>
      <c r="M388">
        <v>0</v>
      </c>
      <c r="N388" s="10" t="s">
        <v>6098</v>
      </c>
      <c r="O388">
        <v>0</v>
      </c>
      <c r="P388" t="s">
        <v>2475</v>
      </c>
      <c r="Q388" s="10" t="s">
        <v>46</v>
      </c>
      <c r="R388" s="10" t="s">
        <v>46</v>
      </c>
      <c r="S388" s="19" t="s">
        <v>940</v>
      </c>
    </row>
    <row r="389" spans="1:19" x14ac:dyDescent="0.25">
      <c r="A389" t="s">
        <v>2480</v>
      </c>
      <c r="B389" t="s">
        <v>2598</v>
      </c>
      <c r="C389" t="s">
        <v>36</v>
      </c>
      <c r="D389">
        <v>43</v>
      </c>
      <c r="I389" t="s">
        <v>2517</v>
      </c>
      <c r="J389" t="s">
        <v>2855</v>
      </c>
      <c r="K389" t="b">
        <v>0</v>
      </c>
      <c r="L389">
        <v>387</v>
      </c>
      <c r="M389">
        <v>0</v>
      </c>
      <c r="N389" s="10" t="s">
        <v>6099</v>
      </c>
      <c r="O389">
        <v>0</v>
      </c>
      <c r="P389" t="s">
        <v>2475</v>
      </c>
      <c r="Q389" s="10" t="s">
        <v>46</v>
      </c>
      <c r="R389" s="10" t="s">
        <v>46</v>
      </c>
      <c r="S389" s="19" t="s">
        <v>940</v>
      </c>
    </row>
    <row r="390" spans="1:19" x14ac:dyDescent="0.25">
      <c r="A390" t="s">
        <v>2480</v>
      </c>
      <c r="B390" t="s">
        <v>2598</v>
      </c>
      <c r="C390" t="s">
        <v>4751</v>
      </c>
      <c r="D390">
        <v>0</v>
      </c>
      <c r="I390" t="s">
        <v>2517</v>
      </c>
      <c r="J390" t="s">
        <v>2856</v>
      </c>
      <c r="K390" t="b">
        <v>0</v>
      </c>
      <c r="L390">
        <v>388</v>
      </c>
      <c r="M390">
        <v>0</v>
      </c>
      <c r="N390" s="10" t="s">
        <v>46</v>
      </c>
      <c r="O390">
        <v>0</v>
      </c>
      <c r="P390" t="s">
        <v>2475</v>
      </c>
      <c r="Q390" s="10" t="s">
        <v>46</v>
      </c>
      <c r="R390" s="10" t="s">
        <v>46</v>
      </c>
      <c r="S390" s="19" t="s">
        <v>871</v>
      </c>
    </row>
    <row r="391" spans="1:19" x14ac:dyDescent="0.25">
      <c r="A391" t="s">
        <v>2480</v>
      </c>
      <c r="B391" t="s">
        <v>2598</v>
      </c>
      <c r="C391" t="s">
        <v>2469</v>
      </c>
      <c r="D391">
        <v>10</v>
      </c>
      <c r="E391">
        <v>0</v>
      </c>
      <c r="I391" t="s">
        <v>2517</v>
      </c>
      <c r="J391" t="s">
        <v>2857</v>
      </c>
      <c r="K391" t="b">
        <v>0</v>
      </c>
      <c r="L391">
        <v>389</v>
      </c>
      <c r="M391">
        <v>0</v>
      </c>
      <c r="N391" s="10" t="s">
        <v>2685</v>
      </c>
      <c r="O391">
        <v>0</v>
      </c>
      <c r="P391" t="s">
        <v>2475</v>
      </c>
      <c r="Q391" s="10" t="s">
        <v>46</v>
      </c>
      <c r="R391" s="10" t="s">
        <v>46</v>
      </c>
      <c r="S391" s="19" t="s">
        <v>871</v>
      </c>
    </row>
    <row r="392" spans="1:19" x14ac:dyDescent="0.25">
      <c r="A392" t="s">
        <v>2480</v>
      </c>
      <c r="B392" t="s">
        <v>2598</v>
      </c>
      <c r="C392" t="s">
        <v>2467</v>
      </c>
      <c r="D392">
        <v>0</v>
      </c>
      <c r="I392" t="s">
        <v>2517</v>
      </c>
      <c r="J392" t="s">
        <v>2858</v>
      </c>
      <c r="K392" t="b">
        <v>0</v>
      </c>
      <c r="L392">
        <v>390</v>
      </c>
      <c r="M392">
        <v>0</v>
      </c>
      <c r="N392" s="10" t="s">
        <v>45</v>
      </c>
      <c r="O392">
        <v>0</v>
      </c>
      <c r="P392" t="s">
        <v>2475</v>
      </c>
      <c r="Q392" s="10" t="s">
        <v>46</v>
      </c>
      <c r="R392" s="10" t="s">
        <v>46</v>
      </c>
      <c r="S392" s="19" t="s">
        <v>871</v>
      </c>
    </row>
    <row r="393" spans="1:19" x14ac:dyDescent="0.25">
      <c r="A393" t="s">
        <v>2480</v>
      </c>
      <c r="B393" t="s">
        <v>2598</v>
      </c>
      <c r="C393" t="s">
        <v>2468</v>
      </c>
      <c r="D393" t="s">
        <v>2475</v>
      </c>
      <c r="I393" t="s">
        <v>2517</v>
      </c>
      <c r="J393" t="s">
        <v>2859</v>
      </c>
      <c r="K393" t="b">
        <v>0</v>
      </c>
      <c r="L393">
        <v>391</v>
      </c>
      <c r="M393">
        <v>0</v>
      </c>
      <c r="N393" s="10" t="s">
        <v>46</v>
      </c>
      <c r="O393">
        <v>0</v>
      </c>
      <c r="P393" t="s">
        <v>2475</v>
      </c>
      <c r="Q393" s="10" t="s">
        <v>46</v>
      </c>
      <c r="R393" s="10" t="s">
        <v>46</v>
      </c>
      <c r="S393" s="19" t="s">
        <v>871</v>
      </c>
    </row>
    <row r="394" spans="1:19" x14ac:dyDescent="0.25">
      <c r="A394" t="s">
        <v>2480</v>
      </c>
      <c r="B394" t="s">
        <v>2598</v>
      </c>
      <c r="C394" t="s">
        <v>4752</v>
      </c>
      <c r="D394">
        <v>0</v>
      </c>
      <c r="E394">
        <v>0</v>
      </c>
      <c r="I394" t="s">
        <v>2517</v>
      </c>
      <c r="J394" t="s">
        <v>2860</v>
      </c>
      <c r="K394" t="b">
        <v>0</v>
      </c>
      <c r="L394">
        <v>392</v>
      </c>
      <c r="M394">
        <v>0</v>
      </c>
      <c r="N394" s="10" t="s">
        <v>2825</v>
      </c>
      <c r="O394">
        <v>0</v>
      </c>
      <c r="P394" t="s">
        <v>2475</v>
      </c>
      <c r="Q394" s="10" t="s">
        <v>46</v>
      </c>
      <c r="R394" s="10" t="s">
        <v>46</v>
      </c>
      <c r="S394" s="19" t="s">
        <v>871</v>
      </c>
    </row>
    <row r="395" spans="1:19" x14ac:dyDescent="0.25">
      <c r="A395" t="s">
        <v>2480</v>
      </c>
      <c r="B395" t="s">
        <v>2598</v>
      </c>
      <c r="C395" t="s">
        <v>4753</v>
      </c>
      <c r="D395">
        <v>10</v>
      </c>
      <c r="E395">
        <v>0</v>
      </c>
      <c r="I395" t="s">
        <v>2517</v>
      </c>
      <c r="J395" t="s">
        <v>2861</v>
      </c>
      <c r="K395" t="b">
        <v>0</v>
      </c>
      <c r="L395">
        <v>393</v>
      </c>
      <c r="M395">
        <v>0</v>
      </c>
      <c r="N395" s="10" t="s">
        <v>2862</v>
      </c>
      <c r="O395">
        <v>0</v>
      </c>
      <c r="P395" t="s">
        <v>2475</v>
      </c>
      <c r="Q395" s="10" t="s">
        <v>46</v>
      </c>
      <c r="R395" s="10" t="s">
        <v>46</v>
      </c>
      <c r="S395" s="19" t="s">
        <v>871</v>
      </c>
    </row>
    <row r="396" spans="1:19" x14ac:dyDescent="0.25">
      <c r="A396" t="s">
        <v>2480</v>
      </c>
      <c r="B396" t="s">
        <v>2598</v>
      </c>
      <c r="C396" t="s">
        <v>800</v>
      </c>
      <c r="D396" s="19" t="s">
        <v>861</v>
      </c>
      <c r="I396" t="s">
        <v>2517</v>
      </c>
      <c r="J396" t="s">
        <v>2863</v>
      </c>
      <c r="K396" t="b">
        <v>0</v>
      </c>
      <c r="L396">
        <v>394</v>
      </c>
      <c r="M396">
        <v>0</v>
      </c>
      <c r="N396" s="10" t="s">
        <v>46</v>
      </c>
      <c r="O396">
        <v>0</v>
      </c>
      <c r="P396" t="s">
        <v>2475</v>
      </c>
      <c r="Q396" s="10" t="s">
        <v>46</v>
      </c>
      <c r="R396" s="10" t="s">
        <v>46</v>
      </c>
      <c r="S396" s="19"/>
    </row>
    <row r="397" spans="1:19" x14ac:dyDescent="0.25">
      <c r="A397" t="s">
        <v>2480</v>
      </c>
      <c r="B397" t="s">
        <v>1343</v>
      </c>
      <c r="C397" t="s">
        <v>1083</v>
      </c>
      <c r="D397" t="b">
        <v>0</v>
      </c>
      <c r="I397" t="s">
        <v>2517</v>
      </c>
      <c r="J397" t="s">
        <v>2864</v>
      </c>
      <c r="K397" t="b">
        <v>0</v>
      </c>
      <c r="L397">
        <v>395</v>
      </c>
      <c r="M397">
        <v>0</v>
      </c>
      <c r="N397" s="10" t="s">
        <v>46</v>
      </c>
      <c r="O397">
        <v>0</v>
      </c>
      <c r="P397" t="s">
        <v>2475</v>
      </c>
      <c r="Q397" s="10" t="s">
        <v>46</v>
      </c>
      <c r="R397" s="10" t="s">
        <v>46</v>
      </c>
      <c r="S397" s="19"/>
    </row>
    <row r="398" spans="1:19" x14ac:dyDescent="0.25">
      <c r="A398" t="s">
        <v>2480</v>
      </c>
      <c r="B398" t="s">
        <v>1343</v>
      </c>
      <c r="C398" t="s">
        <v>36</v>
      </c>
      <c r="D398">
        <v>44</v>
      </c>
      <c r="I398" t="s">
        <v>2517</v>
      </c>
      <c r="J398" t="s">
        <v>2865</v>
      </c>
      <c r="K398" t="b">
        <v>0</v>
      </c>
      <c r="L398">
        <v>396</v>
      </c>
      <c r="M398">
        <v>0</v>
      </c>
      <c r="N398" s="10" t="s">
        <v>46</v>
      </c>
      <c r="O398">
        <v>0</v>
      </c>
      <c r="P398" t="s">
        <v>2475</v>
      </c>
      <c r="Q398" s="10" t="s">
        <v>46</v>
      </c>
      <c r="R398" s="10" t="s">
        <v>46</v>
      </c>
      <c r="S398" s="19"/>
    </row>
    <row r="399" spans="1:19" x14ac:dyDescent="0.25">
      <c r="A399" t="s">
        <v>2480</v>
      </c>
      <c r="B399" t="s">
        <v>1343</v>
      </c>
      <c r="C399" t="s">
        <v>4751</v>
      </c>
      <c r="D399">
        <v>0</v>
      </c>
      <c r="I399" t="s">
        <v>2517</v>
      </c>
      <c r="J399" t="s">
        <v>2866</v>
      </c>
      <c r="K399" t="b">
        <v>0</v>
      </c>
      <c r="L399">
        <v>397</v>
      </c>
      <c r="M399">
        <v>0</v>
      </c>
      <c r="N399" s="10" t="s">
        <v>46</v>
      </c>
      <c r="O399">
        <v>0</v>
      </c>
      <c r="P399" t="s">
        <v>2475</v>
      </c>
      <c r="Q399" s="10" t="s">
        <v>46</v>
      </c>
      <c r="R399" s="10" t="s">
        <v>46</v>
      </c>
      <c r="S399" s="19"/>
    </row>
    <row r="400" spans="1:19" x14ac:dyDescent="0.25">
      <c r="A400" t="s">
        <v>2480</v>
      </c>
      <c r="B400" t="s">
        <v>1343</v>
      </c>
      <c r="C400" t="s">
        <v>2469</v>
      </c>
      <c r="D400">
        <v>4</v>
      </c>
      <c r="E400">
        <v>0</v>
      </c>
      <c r="I400" t="s">
        <v>2517</v>
      </c>
      <c r="J400" t="s">
        <v>2867</v>
      </c>
      <c r="K400" t="b">
        <v>0</v>
      </c>
      <c r="L400">
        <v>398</v>
      </c>
      <c r="M400">
        <v>0</v>
      </c>
      <c r="N400" s="10" t="s">
        <v>46</v>
      </c>
      <c r="O400">
        <v>0</v>
      </c>
      <c r="P400" t="s">
        <v>2475</v>
      </c>
      <c r="Q400" s="10" t="s">
        <v>46</v>
      </c>
      <c r="R400" s="10" t="s">
        <v>46</v>
      </c>
      <c r="S400" s="19"/>
    </row>
    <row r="401" spans="1:19" x14ac:dyDescent="0.25">
      <c r="A401" t="s">
        <v>2480</v>
      </c>
      <c r="B401" t="s">
        <v>1343</v>
      </c>
      <c r="C401" t="s">
        <v>2467</v>
      </c>
      <c r="D401">
        <v>0</v>
      </c>
      <c r="I401" t="s">
        <v>2517</v>
      </c>
      <c r="J401" t="s">
        <v>2868</v>
      </c>
      <c r="K401" t="b">
        <v>0</v>
      </c>
      <c r="L401">
        <v>399</v>
      </c>
      <c r="M401">
        <v>0</v>
      </c>
      <c r="N401" s="10" t="s">
        <v>46</v>
      </c>
      <c r="O401">
        <v>0</v>
      </c>
      <c r="P401" t="s">
        <v>2475</v>
      </c>
      <c r="Q401" s="10" t="s">
        <v>46</v>
      </c>
      <c r="R401" s="10" t="s">
        <v>46</v>
      </c>
      <c r="S401" s="19"/>
    </row>
    <row r="402" spans="1:19" x14ac:dyDescent="0.25">
      <c r="A402" t="s">
        <v>2480</v>
      </c>
      <c r="B402" t="s">
        <v>1343</v>
      </c>
      <c r="C402" t="s">
        <v>2468</v>
      </c>
      <c r="D402" t="s">
        <v>2475</v>
      </c>
      <c r="I402" t="s">
        <v>2517</v>
      </c>
      <c r="J402" t="s">
        <v>2869</v>
      </c>
      <c r="K402" t="b">
        <v>0</v>
      </c>
      <c r="L402">
        <v>400</v>
      </c>
      <c r="M402">
        <v>0</v>
      </c>
      <c r="N402" s="10" t="s">
        <v>46</v>
      </c>
      <c r="O402">
        <v>0</v>
      </c>
      <c r="P402" t="s">
        <v>2475</v>
      </c>
      <c r="Q402" s="10" t="s">
        <v>46</v>
      </c>
      <c r="R402" s="10" t="s">
        <v>46</v>
      </c>
      <c r="S402" s="19"/>
    </row>
    <row r="403" spans="1:19" x14ac:dyDescent="0.25">
      <c r="A403" t="s">
        <v>2480</v>
      </c>
      <c r="B403" t="s">
        <v>1343</v>
      </c>
      <c r="C403" t="s">
        <v>4752</v>
      </c>
      <c r="D403">
        <v>0</v>
      </c>
      <c r="E403">
        <v>0</v>
      </c>
      <c r="I403" t="s">
        <v>2517</v>
      </c>
      <c r="J403" t="s">
        <v>2870</v>
      </c>
      <c r="K403" t="b">
        <v>0</v>
      </c>
      <c r="L403">
        <v>401</v>
      </c>
      <c r="M403">
        <v>0</v>
      </c>
      <c r="N403" s="10" t="s">
        <v>46</v>
      </c>
      <c r="O403">
        <v>0</v>
      </c>
      <c r="P403" t="s">
        <v>2475</v>
      </c>
      <c r="Q403" s="10" t="s">
        <v>46</v>
      </c>
      <c r="R403" s="10" t="s">
        <v>46</v>
      </c>
      <c r="S403" s="19"/>
    </row>
    <row r="404" spans="1:19" x14ac:dyDescent="0.25">
      <c r="A404" t="s">
        <v>2480</v>
      </c>
      <c r="B404" t="s">
        <v>1343</v>
      </c>
      <c r="C404" t="s">
        <v>4753</v>
      </c>
      <c r="D404">
        <v>0</v>
      </c>
      <c r="E404">
        <v>0</v>
      </c>
      <c r="I404" t="s">
        <v>2517</v>
      </c>
      <c r="J404" t="s">
        <v>2871</v>
      </c>
      <c r="K404" t="b">
        <v>0</v>
      </c>
      <c r="L404">
        <v>402</v>
      </c>
      <c r="M404">
        <v>0</v>
      </c>
      <c r="N404" s="10" t="s">
        <v>46</v>
      </c>
      <c r="O404">
        <v>0</v>
      </c>
      <c r="P404" t="s">
        <v>2475</v>
      </c>
      <c r="Q404" s="10" t="s">
        <v>46</v>
      </c>
      <c r="R404" s="10" t="s">
        <v>46</v>
      </c>
      <c r="S404" s="19"/>
    </row>
    <row r="405" spans="1:19" x14ac:dyDescent="0.25">
      <c r="A405" t="s">
        <v>2480</v>
      </c>
      <c r="B405" t="s">
        <v>1343</v>
      </c>
      <c r="C405" t="s">
        <v>800</v>
      </c>
      <c r="D405" s="19" t="s">
        <v>861</v>
      </c>
      <c r="I405" t="s">
        <v>2517</v>
      </c>
      <c r="J405" t="s">
        <v>2872</v>
      </c>
      <c r="K405" t="b">
        <v>0</v>
      </c>
      <c r="L405">
        <v>403</v>
      </c>
      <c r="M405">
        <v>0</v>
      </c>
      <c r="N405" s="10" t="s">
        <v>46</v>
      </c>
      <c r="O405">
        <v>0</v>
      </c>
      <c r="P405" t="s">
        <v>2475</v>
      </c>
      <c r="Q405" s="10" t="s">
        <v>46</v>
      </c>
      <c r="R405" s="10" t="s">
        <v>46</v>
      </c>
      <c r="S405" s="19"/>
    </row>
    <row r="406" spans="1:19" x14ac:dyDescent="0.25">
      <c r="A406" t="s">
        <v>2480</v>
      </c>
      <c r="B406" t="s">
        <v>1346</v>
      </c>
      <c r="C406" t="s">
        <v>1083</v>
      </c>
      <c r="D406" t="b">
        <v>0</v>
      </c>
      <c r="I406" t="s">
        <v>2517</v>
      </c>
      <c r="J406" t="s">
        <v>2873</v>
      </c>
      <c r="K406" t="b">
        <v>0</v>
      </c>
      <c r="L406">
        <v>404</v>
      </c>
      <c r="M406">
        <v>0</v>
      </c>
      <c r="N406" s="10" t="s">
        <v>46</v>
      </c>
      <c r="O406">
        <v>0</v>
      </c>
      <c r="P406" t="s">
        <v>2475</v>
      </c>
      <c r="Q406" s="10" t="s">
        <v>46</v>
      </c>
      <c r="R406" s="10" t="s">
        <v>46</v>
      </c>
      <c r="S406" s="19"/>
    </row>
    <row r="407" spans="1:19" x14ac:dyDescent="0.25">
      <c r="A407" t="s">
        <v>2480</v>
      </c>
      <c r="B407" t="s">
        <v>1346</v>
      </c>
      <c r="C407" t="s">
        <v>36</v>
      </c>
      <c r="D407">
        <v>45</v>
      </c>
      <c r="I407" t="s">
        <v>2517</v>
      </c>
      <c r="J407" t="s">
        <v>2874</v>
      </c>
      <c r="K407" t="b">
        <v>0</v>
      </c>
      <c r="L407">
        <v>405</v>
      </c>
      <c r="M407">
        <v>0</v>
      </c>
      <c r="N407" s="10" t="s">
        <v>46</v>
      </c>
      <c r="O407">
        <v>0</v>
      </c>
      <c r="P407" t="s">
        <v>2475</v>
      </c>
      <c r="Q407" s="10" t="s">
        <v>46</v>
      </c>
      <c r="R407" s="10" t="s">
        <v>46</v>
      </c>
      <c r="S407" s="19"/>
    </row>
    <row r="408" spans="1:19" x14ac:dyDescent="0.25">
      <c r="A408" t="s">
        <v>2480</v>
      </c>
      <c r="B408" t="s">
        <v>1346</v>
      </c>
      <c r="C408" t="s">
        <v>4751</v>
      </c>
      <c r="D408">
        <v>0</v>
      </c>
      <c r="I408" t="s">
        <v>2517</v>
      </c>
      <c r="J408" t="s">
        <v>2875</v>
      </c>
      <c r="K408" t="b">
        <v>0</v>
      </c>
      <c r="L408">
        <v>406</v>
      </c>
      <c r="M408">
        <v>0</v>
      </c>
      <c r="N408" s="10" t="s">
        <v>46</v>
      </c>
      <c r="O408">
        <v>0</v>
      </c>
      <c r="P408" t="s">
        <v>2475</v>
      </c>
      <c r="Q408" s="10" t="s">
        <v>46</v>
      </c>
      <c r="R408" s="10" t="s">
        <v>46</v>
      </c>
      <c r="S408" s="19"/>
    </row>
    <row r="409" spans="1:19" x14ac:dyDescent="0.25">
      <c r="A409" t="s">
        <v>2480</v>
      </c>
      <c r="B409" t="s">
        <v>1346</v>
      </c>
      <c r="C409" t="s">
        <v>2469</v>
      </c>
      <c r="D409">
        <v>5</v>
      </c>
      <c r="E409">
        <v>0</v>
      </c>
      <c r="I409" t="s">
        <v>2517</v>
      </c>
      <c r="J409" t="s">
        <v>2876</v>
      </c>
      <c r="K409" t="b">
        <v>0</v>
      </c>
      <c r="L409">
        <v>407</v>
      </c>
      <c r="M409">
        <v>0</v>
      </c>
      <c r="N409" s="10" t="s">
        <v>46</v>
      </c>
      <c r="O409">
        <v>0</v>
      </c>
      <c r="P409" t="s">
        <v>2475</v>
      </c>
      <c r="Q409" s="10" t="s">
        <v>46</v>
      </c>
      <c r="R409" s="10" t="s">
        <v>46</v>
      </c>
      <c r="S409" s="19"/>
    </row>
    <row r="410" spans="1:19" x14ac:dyDescent="0.25">
      <c r="A410" t="s">
        <v>2480</v>
      </c>
      <c r="B410" t="s">
        <v>1346</v>
      </c>
      <c r="C410" t="s">
        <v>2467</v>
      </c>
      <c r="D410">
        <v>0</v>
      </c>
      <c r="I410" t="s">
        <v>2517</v>
      </c>
      <c r="J410" t="s">
        <v>2877</v>
      </c>
      <c r="K410" t="b">
        <v>0</v>
      </c>
      <c r="L410">
        <v>408</v>
      </c>
      <c r="M410">
        <v>0</v>
      </c>
      <c r="N410" s="10" t="s">
        <v>46</v>
      </c>
      <c r="O410">
        <v>0</v>
      </c>
      <c r="P410" t="s">
        <v>2475</v>
      </c>
      <c r="Q410" s="10" t="s">
        <v>46</v>
      </c>
      <c r="R410" s="10" t="s">
        <v>46</v>
      </c>
      <c r="S410" s="19"/>
    </row>
    <row r="411" spans="1:19" x14ac:dyDescent="0.25">
      <c r="A411" t="s">
        <v>2480</v>
      </c>
      <c r="B411" t="s">
        <v>1346</v>
      </c>
      <c r="C411" t="s">
        <v>2468</v>
      </c>
      <c r="D411" t="s">
        <v>2475</v>
      </c>
      <c r="I411" t="s">
        <v>2517</v>
      </c>
      <c r="J411" t="s">
        <v>2878</v>
      </c>
      <c r="K411" t="b">
        <v>0</v>
      </c>
      <c r="L411">
        <v>409</v>
      </c>
      <c r="M411">
        <v>0</v>
      </c>
      <c r="N411" s="10" t="s">
        <v>46</v>
      </c>
      <c r="O411">
        <v>0</v>
      </c>
      <c r="P411" t="s">
        <v>2475</v>
      </c>
      <c r="Q411" s="10" t="s">
        <v>46</v>
      </c>
      <c r="R411" s="10" t="s">
        <v>46</v>
      </c>
      <c r="S411" s="19"/>
    </row>
    <row r="412" spans="1:19" x14ac:dyDescent="0.25">
      <c r="A412" t="s">
        <v>2480</v>
      </c>
      <c r="B412" t="s">
        <v>1346</v>
      </c>
      <c r="C412" t="s">
        <v>4752</v>
      </c>
      <c r="D412">
        <v>0</v>
      </c>
      <c r="E412">
        <v>0</v>
      </c>
      <c r="I412" t="s">
        <v>2517</v>
      </c>
      <c r="J412" t="s">
        <v>2879</v>
      </c>
      <c r="K412" t="b">
        <v>0</v>
      </c>
      <c r="L412">
        <v>410</v>
      </c>
      <c r="M412">
        <v>0</v>
      </c>
      <c r="N412" s="10" t="s">
        <v>46</v>
      </c>
      <c r="O412">
        <v>0</v>
      </c>
      <c r="P412" t="s">
        <v>2475</v>
      </c>
      <c r="Q412" s="10" t="s">
        <v>46</v>
      </c>
      <c r="R412" s="10" t="s">
        <v>46</v>
      </c>
      <c r="S412" s="19"/>
    </row>
    <row r="413" spans="1:19" x14ac:dyDescent="0.25">
      <c r="A413" t="s">
        <v>2480</v>
      </c>
      <c r="B413" t="s">
        <v>1346</v>
      </c>
      <c r="C413" t="s">
        <v>4753</v>
      </c>
      <c r="D413">
        <v>0</v>
      </c>
      <c r="E413">
        <v>0</v>
      </c>
      <c r="I413" t="s">
        <v>2517</v>
      </c>
      <c r="J413" t="s">
        <v>2880</v>
      </c>
      <c r="K413" t="b">
        <v>0</v>
      </c>
      <c r="L413">
        <v>411</v>
      </c>
      <c r="M413">
        <v>0</v>
      </c>
      <c r="N413" s="10" t="s">
        <v>46</v>
      </c>
      <c r="O413">
        <v>0</v>
      </c>
      <c r="P413" t="s">
        <v>2475</v>
      </c>
      <c r="Q413" s="10" t="s">
        <v>46</v>
      </c>
      <c r="R413" s="10" t="s">
        <v>46</v>
      </c>
      <c r="S413" s="19"/>
    </row>
    <row r="414" spans="1:19" x14ac:dyDescent="0.25">
      <c r="A414" t="s">
        <v>2480</v>
      </c>
      <c r="B414" t="s">
        <v>1346</v>
      </c>
      <c r="C414" t="s">
        <v>800</v>
      </c>
      <c r="D414" s="19" t="s">
        <v>861</v>
      </c>
      <c r="I414" t="s">
        <v>2517</v>
      </c>
      <c r="J414" t="s">
        <v>2881</v>
      </c>
      <c r="K414" t="b">
        <v>0</v>
      </c>
      <c r="L414">
        <v>412</v>
      </c>
      <c r="M414">
        <v>0</v>
      </c>
      <c r="N414" s="10" t="s">
        <v>46</v>
      </c>
      <c r="O414">
        <v>0</v>
      </c>
      <c r="P414" t="s">
        <v>2475</v>
      </c>
      <c r="Q414" s="10" t="s">
        <v>46</v>
      </c>
      <c r="R414" s="10" t="s">
        <v>46</v>
      </c>
      <c r="S414" s="19"/>
    </row>
    <row r="415" spans="1:19" x14ac:dyDescent="0.25">
      <c r="A415" t="s">
        <v>2480</v>
      </c>
      <c r="B415" t="s">
        <v>2601</v>
      </c>
      <c r="C415" t="s">
        <v>1083</v>
      </c>
      <c r="D415" t="b">
        <v>0</v>
      </c>
      <c r="I415" t="s">
        <v>2517</v>
      </c>
      <c r="J415" t="s">
        <v>2882</v>
      </c>
      <c r="K415" t="b">
        <v>0</v>
      </c>
      <c r="L415">
        <v>413</v>
      </c>
      <c r="M415">
        <v>0</v>
      </c>
      <c r="N415" s="10" t="s">
        <v>46</v>
      </c>
      <c r="O415">
        <v>0</v>
      </c>
      <c r="P415" t="s">
        <v>2475</v>
      </c>
      <c r="Q415" s="10" t="s">
        <v>46</v>
      </c>
      <c r="R415" s="10" t="s">
        <v>46</v>
      </c>
      <c r="S415" s="19"/>
    </row>
    <row r="416" spans="1:19" x14ac:dyDescent="0.25">
      <c r="A416" t="s">
        <v>2480</v>
      </c>
      <c r="B416" t="s">
        <v>2601</v>
      </c>
      <c r="C416" t="s">
        <v>36</v>
      </c>
      <c r="D416">
        <v>46</v>
      </c>
      <c r="I416" t="s">
        <v>2517</v>
      </c>
      <c r="J416" t="s">
        <v>2883</v>
      </c>
      <c r="K416" t="b">
        <v>0</v>
      </c>
      <c r="L416">
        <v>414</v>
      </c>
      <c r="M416">
        <v>0</v>
      </c>
      <c r="N416" s="10" t="s">
        <v>46</v>
      </c>
      <c r="O416">
        <v>0</v>
      </c>
      <c r="P416" t="s">
        <v>2475</v>
      </c>
      <c r="Q416" s="10" t="s">
        <v>46</v>
      </c>
      <c r="R416" s="10" t="s">
        <v>46</v>
      </c>
      <c r="S416" s="19"/>
    </row>
    <row r="417" spans="1:19" x14ac:dyDescent="0.25">
      <c r="A417" t="s">
        <v>2480</v>
      </c>
      <c r="B417" t="s">
        <v>2601</v>
      </c>
      <c r="C417" t="s">
        <v>4751</v>
      </c>
      <c r="D417">
        <v>0</v>
      </c>
      <c r="I417" t="s">
        <v>2517</v>
      </c>
      <c r="J417" t="s">
        <v>2884</v>
      </c>
      <c r="K417" t="b">
        <v>0</v>
      </c>
      <c r="L417">
        <v>415</v>
      </c>
      <c r="M417">
        <v>0</v>
      </c>
      <c r="N417" s="10" t="s">
        <v>46</v>
      </c>
      <c r="O417">
        <v>0</v>
      </c>
      <c r="P417" t="s">
        <v>2475</v>
      </c>
      <c r="Q417" s="10" t="s">
        <v>46</v>
      </c>
      <c r="R417" s="10" t="s">
        <v>46</v>
      </c>
      <c r="S417" s="19"/>
    </row>
    <row r="418" spans="1:19" x14ac:dyDescent="0.25">
      <c r="A418" t="s">
        <v>2480</v>
      </c>
      <c r="B418" t="s">
        <v>2601</v>
      </c>
      <c r="C418" t="s">
        <v>2469</v>
      </c>
      <c r="D418">
        <v>0</v>
      </c>
      <c r="E418">
        <v>0</v>
      </c>
      <c r="I418" t="s">
        <v>2520</v>
      </c>
      <c r="J418" t="s">
        <v>2885</v>
      </c>
      <c r="K418" t="b">
        <v>0</v>
      </c>
      <c r="L418">
        <v>416</v>
      </c>
      <c r="M418">
        <v>1</v>
      </c>
      <c r="N418" s="10" t="s">
        <v>46</v>
      </c>
      <c r="O418">
        <v>2</v>
      </c>
      <c r="P418" t="s">
        <v>2475</v>
      </c>
      <c r="Q418" s="10" t="s">
        <v>46</v>
      </c>
      <c r="R418" s="10" t="s">
        <v>46</v>
      </c>
      <c r="S418" s="19" t="s">
        <v>815</v>
      </c>
    </row>
    <row r="419" spans="1:19" x14ac:dyDescent="0.25">
      <c r="A419" t="s">
        <v>2480</v>
      </c>
      <c r="B419" t="s">
        <v>2601</v>
      </c>
      <c r="C419" t="s">
        <v>2467</v>
      </c>
      <c r="D419">
        <v>0</v>
      </c>
      <c r="I419" t="s">
        <v>2520</v>
      </c>
      <c r="J419" t="s">
        <v>2886</v>
      </c>
      <c r="K419" t="b">
        <v>0</v>
      </c>
      <c r="L419">
        <v>417</v>
      </c>
      <c r="M419">
        <v>1</v>
      </c>
      <c r="N419" s="10" t="s">
        <v>46</v>
      </c>
      <c r="O419">
        <v>0</v>
      </c>
      <c r="P419" t="s">
        <v>2475</v>
      </c>
      <c r="Q419" s="10" t="s">
        <v>46</v>
      </c>
      <c r="R419" s="10" t="s">
        <v>46</v>
      </c>
      <c r="S419" s="19" t="s">
        <v>815</v>
      </c>
    </row>
    <row r="420" spans="1:19" x14ac:dyDescent="0.25">
      <c r="A420" t="s">
        <v>2480</v>
      </c>
      <c r="B420" t="s">
        <v>2601</v>
      </c>
      <c r="C420" t="s">
        <v>2468</v>
      </c>
      <c r="D420" t="s">
        <v>2475</v>
      </c>
      <c r="I420" t="s">
        <v>2520</v>
      </c>
      <c r="J420" t="s">
        <v>2887</v>
      </c>
      <c r="K420" t="b">
        <v>0</v>
      </c>
      <c r="L420">
        <v>418</v>
      </c>
      <c r="M420">
        <v>1</v>
      </c>
      <c r="N420" s="10" t="s">
        <v>46</v>
      </c>
      <c r="O420">
        <v>2</v>
      </c>
      <c r="P420" t="s">
        <v>2475</v>
      </c>
      <c r="Q420" s="10" t="s">
        <v>46</v>
      </c>
      <c r="R420" s="10" t="s">
        <v>46</v>
      </c>
      <c r="S420" s="19" t="s">
        <v>815</v>
      </c>
    </row>
    <row r="421" spans="1:19" x14ac:dyDescent="0.25">
      <c r="A421" t="s">
        <v>2480</v>
      </c>
      <c r="B421" t="s">
        <v>2601</v>
      </c>
      <c r="C421" t="s">
        <v>4752</v>
      </c>
      <c r="D421">
        <v>0</v>
      </c>
      <c r="E421">
        <v>0</v>
      </c>
      <c r="I421" t="s">
        <v>2520</v>
      </c>
      <c r="J421" t="s">
        <v>2888</v>
      </c>
      <c r="K421" t="b">
        <v>0</v>
      </c>
      <c r="L421">
        <v>419</v>
      </c>
      <c r="M421">
        <v>1</v>
      </c>
      <c r="N421" s="10" t="s">
        <v>46</v>
      </c>
      <c r="O421">
        <v>1</v>
      </c>
      <c r="P421" t="s">
        <v>2475</v>
      </c>
      <c r="Q421" s="10" t="s">
        <v>46</v>
      </c>
      <c r="R421" s="10" t="s">
        <v>46</v>
      </c>
      <c r="S421" s="19" t="s">
        <v>815</v>
      </c>
    </row>
    <row r="422" spans="1:19" x14ac:dyDescent="0.25">
      <c r="A422" t="s">
        <v>2480</v>
      </c>
      <c r="B422" t="s">
        <v>2601</v>
      </c>
      <c r="C422" t="s">
        <v>4753</v>
      </c>
      <c r="D422">
        <v>0</v>
      </c>
      <c r="E422">
        <v>0</v>
      </c>
      <c r="I422" t="s">
        <v>2520</v>
      </c>
      <c r="J422" t="s">
        <v>2889</v>
      </c>
      <c r="K422" t="b">
        <v>0</v>
      </c>
      <c r="L422">
        <v>420</v>
      </c>
      <c r="M422">
        <v>0</v>
      </c>
      <c r="N422" s="10" t="s">
        <v>2890</v>
      </c>
      <c r="O422">
        <v>0</v>
      </c>
      <c r="P422" t="s">
        <v>2475</v>
      </c>
      <c r="Q422" s="10" t="s">
        <v>46</v>
      </c>
      <c r="R422" s="10" t="s">
        <v>46</v>
      </c>
      <c r="S422" s="19" t="s">
        <v>807</v>
      </c>
    </row>
    <row r="423" spans="1:19" x14ac:dyDescent="0.25">
      <c r="A423" t="s">
        <v>2480</v>
      </c>
      <c r="B423" t="s">
        <v>2601</v>
      </c>
      <c r="C423" t="s">
        <v>800</v>
      </c>
      <c r="D423" s="19" t="s">
        <v>861</v>
      </c>
      <c r="I423" t="s">
        <v>2520</v>
      </c>
      <c r="J423" t="s">
        <v>2891</v>
      </c>
      <c r="K423" t="b">
        <v>0</v>
      </c>
      <c r="L423">
        <v>421</v>
      </c>
      <c r="M423">
        <v>0</v>
      </c>
      <c r="N423" s="10" t="s">
        <v>2678</v>
      </c>
      <c r="O423">
        <v>0</v>
      </c>
      <c r="P423" t="s">
        <v>2475</v>
      </c>
      <c r="Q423" s="10" t="s">
        <v>46</v>
      </c>
      <c r="R423" s="10" t="s">
        <v>46</v>
      </c>
      <c r="S423" s="19" t="s">
        <v>2892</v>
      </c>
    </row>
    <row r="424" spans="1:19" x14ac:dyDescent="0.25">
      <c r="A424" t="s">
        <v>2480</v>
      </c>
      <c r="B424" t="s">
        <v>2602</v>
      </c>
      <c r="C424" t="s">
        <v>1083</v>
      </c>
      <c r="D424" t="b">
        <v>0</v>
      </c>
      <c r="I424" t="s">
        <v>2520</v>
      </c>
      <c r="J424" t="s">
        <v>2740</v>
      </c>
      <c r="K424" t="b">
        <v>0</v>
      </c>
      <c r="L424">
        <v>422</v>
      </c>
      <c r="M424">
        <v>0</v>
      </c>
      <c r="N424" s="10" t="s">
        <v>2685</v>
      </c>
      <c r="O424">
        <v>0</v>
      </c>
      <c r="P424" t="s">
        <v>2475</v>
      </c>
      <c r="Q424" s="10" t="s">
        <v>46</v>
      </c>
      <c r="R424" s="10" t="s">
        <v>46</v>
      </c>
      <c r="S424" s="19"/>
    </row>
    <row r="425" spans="1:19" x14ac:dyDescent="0.25">
      <c r="A425" t="s">
        <v>2480</v>
      </c>
      <c r="B425" t="s">
        <v>2602</v>
      </c>
      <c r="C425" t="s">
        <v>36</v>
      </c>
      <c r="D425">
        <v>47</v>
      </c>
      <c r="I425" t="s">
        <v>2520</v>
      </c>
      <c r="J425" t="s">
        <v>2741</v>
      </c>
      <c r="K425" t="b">
        <v>0</v>
      </c>
      <c r="L425">
        <v>423</v>
      </c>
      <c r="M425">
        <v>0</v>
      </c>
      <c r="N425" s="10" t="s">
        <v>45</v>
      </c>
      <c r="O425">
        <v>0</v>
      </c>
      <c r="P425" t="s">
        <v>2475</v>
      </c>
      <c r="Q425" s="10" t="s">
        <v>46</v>
      </c>
      <c r="R425" s="10" t="s">
        <v>46</v>
      </c>
      <c r="S425" s="19"/>
    </row>
    <row r="426" spans="1:19" x14ac:dyDescent="0.25">
      <c r="A426" t="s">
        <v>2480</v>
      </c>
      <c r="B426" t="s">
        <v>2602</v>
      </c>
      <c r="C426" t="s">
        <v>4751</v>
      </c>
      <c r="D426">
        <v>0</v>
      </c>
      <c r="I426" t="s">
        <v>2520</v>
      </c>
      <c r="J426" t="s">
        <v>2742</v>
      </c>
      <c r="K426" t="b">
        <v>0</v>
      </c>
      <c r="L426">
        <v>424</v>
      </c>
      <c r="M426">
        <v>0</v>
      </c>
      <c r="N426" s="10" t="s">
        <v>46</v>
      </c>
      <c r="O426">
        <v>0</v>
      </c>
      <c r="P426" t="s">
        <v>2475</v>
      </c>
      <c r="Q426" s="10" t="s">
        <v>46</v>
      </c>
      <c r="R426" s="10" t="s">
        <v>46</v>
      </c>
      <c r="S426" s="19"/>
    </row>
    <row r="427" spans="1:19" x14ac:dyDescent="0.25">
      <c r="A427" t="s">
        <v>2480</v>
      </c>
      <c r="B427" t="s">
        <v>2602</v>
      </c>
      <c r="C427" t="s">
        <v>2469</v>
      </c>
      <c r="D427">
        <v>0</v>
      </c>
      <c r="E427">
        <v>0</v>
      </c>
      <c r="I427" t="s">
        <v>2520</v>
      </c>
      <c r="J427" t="s">
        <v>2743</v>
      </c>
      <c r="K427" t="b">
        <v>0</v>
      </c>
      <c r="L427">
        <v>425</v>
      </c>
      <c r="M427">
        <v>0</v>
      </c>
      <c r="N427" s="10" t="s">
        <v>2825</v>
      </c>
      <c r="O427">
        <v>0</v>
      </c>
      <c r="P427" t="s">
        <v>2475</v>
      </c>
      <c r="Q427" s="10" t="s">
        <v>46</v>
      </c>
      <c r="R427" s="10" t="s">
        <v>46</v>
      </c>
      <c r="S427" s="19"/>
    </row>
    <row r="428" spans="1:19" x14ac:dyDescent="0.25">
      <c r="A428" t="s">
        <v>2480</v>
      </c>
      <c r="B428" t="s">
        <v>2602</v>
      </c>
      <c r="C428" t="s">
        <v>2467</v>
      </c>
      <c r="D428">
        <v>0</v>
      </c>
      <c r="I428" t="s">
        <v>2520</v>
      </c>
      <c r="J428" t="s">
        <v>2893</v>
      </c>
      <c r="K428" t="b">
        <v>0</v>
      </c>
      <c r="L428">
        <v>426</v>
      </c>
      <c r="M428">
        <v>0</v>
      </c>
      <c r="N428" s="10" t="s">
        <v>2600</v>
      </c>
      <c r="O428">
        <v>0</v>
      </c>
      <c r="P428" t="s">
        <v>2475</v>
      </c>
      <c r="Q428" s="10" t="s">
        <v>46</v>
      </c>
      <c r="R428" s="10" t="s">
        <v>46</v>
      </c>
      <c r="S428" s="19" t="s">
        <v>2894</v>
      </c>
    </row>
    <row r="429" spans="1:19" x14ac:dyDescent="0.25">
      <c r="A429" t="s">
        <v>2480</v>
      </c>
      <c r="B429" t="s">
        <v>2602</v>
      </c>
      <c r="C429" t="s">
        <v>2468</v>
      </c>
      <c r="D429" t="s">
        <v>2475</v>
      </c>
      <c r="I429" t="s">
        <v>2520</v>
      </c>
      <c r="J429" t="s">
        <v>2895</v>
      </c>
      <c r="K429" t="b">
        <v>0</v>
      </c>
      <c r="L429">
        <v>427</v>
      </c>
      <c r="M429">
        <v>0</v>
      </c>
      <c r="N429" s="10" t="s">
        <v>6100</v>
      </c>
      <c r="O429">
        <v>4</v>
      </c>
      <c r="P429" t="s">
        <v>2475</v>
      </c>
      <c r="Q429" s="10" t="s">
        <v>46</v>
      </c>
      <c r="R429" s="10" t="s">
        <v>46</v>
      </c>
      <c r="S429" s="19" t="s">
        <v>815</v>
      </c>
    </row>
    <row r="430" spans="1:19" x14ac:dyDescent="0.25">
      <c r="A430" t="s">
        <v>2480</v>
      </c>
      <c r="B430" t="s">
        <v>2602</v>
      </c>
      <c r="C430" t="s">
        <v>4752</v>
      </c>
      <c r="D430">
        <v>0</v>
      </c>
      <c r="E430">
        <v>0</v>
      </c>
      <c r="I430" t="s">
        <v>2520</v>
      </c>
      <c r="J430" t="s">
        <v>2896</v>
      </c>
      <c r="K430" t="b">
        <v>0</v>
      </c>
      <c r="L430">
        <v>428</v>
      </c>
      <c r="M430">
        <v>0</v>
      </c>
      <c r="N430" s="10" t="s">
        <v>2644</v>
      </c>
      <c r="O430">
        <v>0</v>
      </c>
      <c r="P430" t="s">
        <v>2475</v>
      </c>
      <c r="Q430" s="10" t="s">
        <v>46</v>
      </c>
      <c r="R430" s="10" t="s">
        <v>46</v>
      </c>
      <c r="S430" s="19" t="s">
        <v>820</v>
      </c>
    </row>
    <row r="431" spans="1:19" x14ac:dyDescent="0.25">
      <c r="A431" t="s">
        <v>2480</v>
      </c>
      <c r="B431" t="s">
        <v>2602</v>
      </c>
      <c r="C431" t="s">
        <v>4753</v>
      </c>
      <c r="D431">
        <v>0</v>
      </c>
      <c r="E431">
        <v>0</v>
      </c>
      <c r="I431" t="s">
        <v>2520</v>
      </c>
      <c r="J431" t="s">
        <v>2897</v>
      </c>
      <c r="K431" t="b">
        <v>0</v>
      </c>
      <c r="L431">
        <v>429</v>
      </c>
      <c r="M431">
        <v>0</v>
      </c>
      <c r="N431" s="10" t="s">
        <v>6101</v>
      </c>
      <c r="O431">
        <v>0</v>
      </c>
      <c r="P431" t="s">
        <v>2475</v>
      </c>
      <c r="Q431" s="10" t="s">
        <v>46</v>
      </c>
      <c r="R431" s="10" t="s">
        <v>46</v>
      </c>
      <c r="S431" s="19" t="s">
        <v>2894</v>
      </c>
    </row>
    <row r="432" spans="1:19" x14ac:dyDescent="0.25">
      <c r="A432" t="s">
        <v>2480</v>
      </c>
      <c r="B432" t="s">
        <v>2602</v>
      </c>
      <c r="C432" t="s">
        <v>800</v>
      </c>
      <c r="D432" s="19" t="s">
        <v>874</v>
      </c>
      <c r="I432" t="s">
        <v>2520</v>
      </c>
      <c r="J432" t="s">
        <v>2898</v>
      </c>
      <c r="K432" t="b">
        <v>0</v>
      </c>
      <c r="L432">
        <v>430</v>
      </c>
      <c r="M432">
        <v>0</v>
      </c>
      <c r="N432" s="10" t="s">
        <v>6102</v>
      </c>
      <c r="O432">
        <v>4</v>
      </c>
      <c r="P432" t="s">
        <v>2475</v>
      </c>
      <c r="Q432" s="10" t="s">
        <v>46</v>
      </c>
      <c r="R432" s="10" t="s">
        <v>46</v>
      </c>
      <c r="S432" s="19" t="s">
        <v>815</v>
      </c>
    </row>
    <row r="433" spans="1:19" x14ac:dyDescent="0.25">
      <c r="A433" t="s">
        <v>2480</v>
      </c>
      <c r="B433" t="s">
        <v>2603</v>
      </c>
      <c r="C433" t="s">
        <v>1083</v>
      </c>
      <c r="D433" t="b">
        <v>0</v>
      </c>
      <c r="I433" t="s">
        <v>2520</v>
      </c>
      <c r="J433" t="s">
        <v>2899</v>
      </c>
      <c r="K433" t="b">
        <v>0</v>
      </c>
      <c r="L433">
        <v>431</v>
      </c>
      <c r="M433">
        <v>0</v>
      </c>
      <c r="N433" s="10" t="s">
        <v>6103</v>
      </c>
      <c r="O433">
        <v>0</v>
      </c>
      <c r="P433" t="s">
        <v>2475</v>
      </c>
      <c r="Q433" s="10" t="s">
        <v>46</v>
      </c>
      <c r="R433" s="10" t="s">
        <v>46</v>
      </c>
      <c r="S433" s="19" t="s">
        <v>820</v>
      </c>
    </row>
    <row r="434" spans="1:19" x14ac:dyDescent="0.25">
      <c r="A434" t="s">
        <v>2480</v>
      </c>
      <c r="B434" t="s">
        <v>2603</v>
      </c>
      <c r="C434" t="s">
        <v>36</v>
      </c>
      <c r="D434">
        <v>48</v>
      </c>
      <c r="I434" t="s">
        <v>2520</v>
      </c>
      <c r="J434" t="s">
        <v>2900</v>
      </c>
      <c r="K434" t="b">
        <v>0</v>
      </c>
      <c r="L434">
        <v>432</v>
      </c>
      <c r="M434">
        <v>0</v>
      </c>
      <c r="N434" s="10" t="s">
        <v>3063</v>
      </c>
      <c r="O434">
        <v>0</v>
      </c>
      <c r="P434" t="s">
        <v>2475</v>
      </c>
      <c r="Q434" s="10" t="s">
        <v>46</v>
      </c>
      <c r="R434" s="10" t="s">
        <v>46</v>
      </c>
      <c r="S434" s="19" t="s">
        <v>2894</v>
      </c>
    </row>
    <row r="435" spans="1:19" x14ac:dyDescent="0.25">
      <c r="A435" t="s">
        <v>2480</v>
      </c>
      <c r="B435" t="s">
        <v>2603</v>
      </c>
      <c r="C435" t="s">
        <v>4751</v>
      </c>
      <c r="D435">
        <v>0</v>
      </c>
      <c r="I435" t="s">
        <v>2520</v>
      </c>
      <c r="J435" t="s">
        <v>2901</v>
      </c>
      <c r="K435" t="b">
        <v>0</v>
      </c>
      <c r="L435">
        <v>433</v>
      </c>
      <c r="M435">
        <v>0</v>
      </c>
      <c r="N435" s="10" t="s">
        <v>6104</v>
      </c>
      <c r="O435">
        <v>0</v>
      </c>
      <c r="P435" t="s">
        <v>2475</v>
      </c>
      <c r="Q435" s="10" t="s">
        <v>46</v>
      </c>
      <c r="R435" s="10" t="s">
        <v>46</v>
      </c>
      <c r="S435" s="19" t="s">
        <v>815</v>
      </c>
    </row>
    <row r="436" spans="1:19" x14ac:dyDescent="0.25">
      <c r="A436" t="s">
        <v>2480</v>
      </c>
      <c r="B436" t="s">
        <v>2603</v>
      </c>
      <c r="C436" t="s">
        <v>2469</v>
      </c>
      <c r="D436">
        <v>1500</v>
      </c>
      <c r="E436">
        <v>0</v>
      </c>
      <c r="I436" t="s">
        <v>2520</v>
      </c>
      <c r="J436" t="s">
        <v>2902</v>
      </c>
      <c r="K436" t="b">
        <v>0</v>
      </c>
      <c r="L436">
        <v>434</v>
      </c>
      <c r="M436">
        <v>0</v>
      </c>
      <c r="N436" s="10" t="s">
        <v>3102</v>
      </c>
      <c r="O436">
        <v>0</v>
      </c>
      <c r="P436" t="s">
        <v>2475</v>
      </c>
      <c r="Q436" s="10" t="s">
        <v>46</v>
      </c>
      <c r="R436" s="10" t="s">
        <v>46</v>
      </c>
      <c r="S436" s="19" t="s">
        <v>820</v>
      </c>
    </row>
    <row r="437" spans="1:19" x14ac:dyDescent="0.25">
      <c r="A437" t="s">
        <v>2480</v>
      </c>
      <c r="B437" t="s">
        <v>2603</v>
      </c>
      <c r="C437" t="s">
        <v>2467</v>
      </c>
      <c r="D437">
        <v>0</v>
      </c>
      <c r="I437" t="s">
        <v>2520</v>
      </c>
      <c r="J437" t="s">
        <v>2726</v>
      </c>
      <c r="K437" t="b">
        <v>0</v>
      </c>
      <c r="L437">
        <v>435</v>
      </c>
      <c r="M437">
        <v>0</v>
      </c>
      <c r="N437" s="10" t="s">
        <v>2903</v>
      </c>
      <c r="O437">
        <v>0</v>
      </c>
      <c r="P437" t="s">
        <v>2475</v>
      </c>
      <c r="Q437" s="10" t="s">
        <v>46</v>
      </c>
      <c r="R437" s="10" t="s">
        <v>46</v>
      </c>
      <c r="S437" s="19"/>
    </row>
    <row r="438" spans="1:19" x14ac:dyDescent="0.25">
      <c r="A438" t="s">
        <v>2480</v>
      </c>
      <c r="B438" t="s">
        <v>2603</v>
      </c>
      <c r="C438" t="s">
        <v>2468</v>
      </c>
      <c r="D438" t="s">
        <v>2475</v>
      </c>
      <c r="I438" t="s">
        <v>2520</v>
      </c>
      <c r="J438" t="s">
        <v>2727</v>
      </c>
      <c r="K438" t="b">
        <v>0</v>
      </c>
      <c r="L438">
        <v>436</v>
      </c>
      <c r="M438">
        <v>0</v>
      </c>
      <c r="N438" s="10" t="s">
        <v>46</v>
      </c>
      <c r="O438">
        <v>0</v>
      </c>
      <c r="P438" t="s">
        <v>2475</v>
      </c>
      <c r="Q438" s="10" t="s">
        <v>46</v>
      </c>
      <c r="R438" s="10" t="s">
        <v>46</v>
      </c>
      <c r="S438" s="19"/>
    </row>
    <row r="439" spans="1:19" x14ac:dyDescent="0.25">
      <c r="A439" t="s">
        <v>2480</v>
      </c>
      <c r="B439" t="s">
        <v>2603</v>
      </c>
      <c r="C439" t="s">
        <v>4752</v>
      </c>
      <c r="D439">
        <v>0</v>
      </c>
      <c r="E439">
        <v>0</v>
      </c>
      <c r="I439" t="s">
        <v>2520</v>
      </c>
      <c r="J439" t="s">
        <v>2728</v>
      </c>
      <c r="K439" t="b">
        <v>0</v>
      </c>
      <c r="L439">
        <v>437</v>
      </c>
      <c r="M439">
        <v>0</v>
      </c>
      <c r="N439" s="10" t="s">
        <v>46</v>
      </c>
      <c r="O439">
        <v>0</v>
      </c>
      <c r="P439" t="s">
        <v>2475</v>
      </c>
      <c r="Q439" s="10" t="s">
        <v>46</v>
      </c>
      <c r="R439" s="10" t="s">
        <v>46</v>
      </c>
      <c r="S439" s="19"/>
    </row>
    <row r="440" spans="1:19" x14ac:dyDescent="0.25">
      <c r="A440" t="s">
        <v>2480</v>
      </c>
      <c r="B440" t="s">
        <v>2603</v>
      </c>
      <c r="C440" t="s">
        <v>4753</v>
      </c>
      <c r="D440">
        <v>2000</v>
      </c>
      <c r="E440">
        <v>0</v>
      </c>
      <c r="I440" t="s">
        <v>2520</v>
      </c>
      <c r="J440" t="s">
        <v>2729</v>
      </c>
      <c r="K440" t="b">
        <v>0</v>
      </c>
      <c r="L440">
        <v>438</v>
      </c>
      <c r="M440">
        <v>0</v>
      </c>
      <c r="N440" s="10" t="s">
        <v>46</v>
      </c>
      <c r="O440">
        <v>0</v>
      </c>
      <c r="P440" t="s">
        <v>2475</v>
      </c>
      <c r="Q440" s="10" t="s">
        <v>46</v>
      </c>
      <c r="R440" s="10" t="s">
        <v>46</v>
      </c>
      <c r="S440" s="19"/>
    </row>
    <row r="441" spans="1:19" x14ac:dyDescent="0.25">
      <c r="A441" t="s">
        <v>2480</v>
      </c>
      <c r="B441" t="s">
        <v>2603</v>
      </c>
      <c r="C441" t="s">
        <v>800</v>
      </c>
      <c r="D441" s="19" t="s">
        <v>874</v>
      </c>
      <c r="I441" t="s">
        <v>2520</v>
      </c>
      <c r="J441" t="s">
        <v>2730</v>
      </c>
      <c r="K441" t="b">
        <v>0</v>
      </c>
      <c r="L441">
        <v>439</v>
      </c>
      <c r="M441">
        <v>0</v>
      </c>
      <c r="N441" s="10" t="s">
        <v>46</v>
      </c>
      <c r="O441">
        <v>0</v>
      </c>
      <c r="P441" t="s">
        <v>2475</v>
      </c>
      <c r="Q441" s="10" t="s">
        <v>46</v>
      </c>
      <c r="R441" s="10" t="s">
        <v>46</v>
      </c>
      <c r="S441" s="19"/>
    </row>
    <row r="442" spans="1:19" x14ac:dyDescent="0.25">
      <c r="A442" t="s">
        <v>2480</v>
      </c>
      <c r="B442" t="s">
        <v>295</v>
      </c>
      <c r="C442" t="s">
        <v>1083</v>
      </c>
      <c r="D442" t="b">
        <v>0</v>
      </c>
      <c r="I442" t="s">
        <v>2520</v>
      </c>
      <c r="J442" t="s">
        <v>2731</v>
      </c>
      <c r="K442" t="b">
        <v>0</v>
      </c>
      <c r="L442">
        <v>440</v>
      </c>
      <c r="M442">
        <v>0</v>
      </c>
      <c r="N442" s="10" t="s">
        <v>46</v>
      </c>
      <c r="O442">
        <v>0</v>
      </c>
      <c r="P442" t="s">
        <v>2475</v>
      </c>
      <c r="Q442" s="10" t="s">
        <v>46</v>
      </c>
      <c r="R442" s="10" t="s">
        <v>46</v>
      </c>
      <c r="S442" s="19"/>
    </row>
    <row r="443" spans="1:19" x14ac:dyDescent="0.25">
      <c r="A443" t="s">
        <v>2480</v>
      </c>
      <c r="B443" t="s">
        <v>295</v>
      </c>
      <c r="C443" t="s">
        <v>36</v>
      </c>
      <c r="D443">
        <v>49</v>
      </c>
      <c r="I443" t="s">
        <v>2520</v>
      </c>
      <c r="J443" t="s">
        <v>2732</v>
      </c>
      <c r="K443" t="b">
        <v>0</v>
      </c>
      <c r="L443">
        <v>441</v>
      </c>
      <c r="M443">
        <v>0</v>
      </c>
      <c r="N443" s="10" t="s">
        <v>46</v>
      </c>
      <c r="O443">
        <v>0</v>
      </c>
      <c r="P443" t="s">
        <v>2475</v>
      </c>
      <c r="Q443" s="10" t="s">
        <v>46</v>
      </c>
      <c r="R443" s="10" t="s">
        <v>46</v>
      </c>
      <c r="S443" s="19"/>
    </row>
    <row r="444" spans="1:19" x14ac:dyDescent="0.25">
      <c r="A444" t="s">
        <v>2480</v>
      </c>
      <c r="B444" t="s">
        <v>295</v>
      </c>
      <c r="C444" t="s">
        <v>4751</v>
      </c>
      <c r="D444">
        <v>0</v>
      </c>
      <c r="I444" t="s">
        <v>2520</v>
      </c>
      <c r="J444" t="s">
        <v>2733</v>
      </c>
      <c r="K444" t="b">
        <v>0</v>
      </c>
      <c r="L444">
        <v>442</v>
      </c>
      <c r="M444">
        <v>0</v>
      </c>
      <c r="N444" s="10" t="s">
        <v>46</v>
      </c>
      <c r="O444">
        <v>0</v>
      </c>
      <c r="P444" t="s">
        <v>2475</v>
      </c>
      <c r="Q444" s="10" t="s">
        <v>46</v>
      </c>
      <c r="R444" s="10" t="s">
        <v>46</v>
      </c>
      <c r="S444" s="19"/>
    </row>
    <row r="445" spans="1:19" x14ac:dyDescent="0.25">
      <c r="A445" t="s">
        <v>2480</v>
      </c>
      <c r="B445" t="s">
        <v>295</v>
      </c>
      <c r="C445" t="s">
        <v>2469</v>
      </c>
      <c r="D445">
        <v>0</v>
      </c>
      <c r="E445">
        <v>0</v>
      </c>
      <c r="I445" t="s">
        <v>2520</v>
      </c>
      <c r="J445" t="s">
        <v>2734</v>
      </c>
      <c r="K445" t="b">
        <v>0</v>
      </c>
      <c r="L445">
        <v>443</v>
      </c>
      <c r="M445">
        <v>0</v>
      </c>
      <c r="N445" s="10" t="s">
        <v>46</v>
      </c>
      <c r="O445">
        <v>0</v>
      </c>
      <c r="P445" t="s">
        <v>2475</v>
      </c>
      <c r="Q445" s="10" t="s">
        <v>46</v>
      </c>
      <c r="R445" s="10" t="s">
        <v>46</v>
      </c>
      <c r="S445" s="19"/>
    </row>
    <row r="446" spans="1:19" x14ac:dyDescent="0.25">
      <c r="A446" t="s">
        <v>2480</v>
      </c>
      <c r="B446" t="s">
        <v>295</v>
      </c>
      <c r="C446" t="s">
        <v>2467</v>
      </c>
      <c r="D446">
        <v>0</v>
      </c>
      <c r="I446" t="s">
        <v>2520</v>
      </c>
      <c r="J446" t="s">
        <v>2904</v>
      </c>
      <c r="K446" t="b">
        <v>0</v>
      </c>
      <c r="L446">
        <v>444</v>
      </c>
      <c r="M446">
        <v>0</v>
      </c>
      <c r="N446" s="10" t="s">
        <v>46</v>
      </c>
      <c r="O446">
        <v>0</v>
      </c>
      <c r="P446" t="s">
        <v>2475</v>
      </c>
      <c r="Q446" s="10" t="s">
        <v>46</v>
      </c>
      <c r="R446" s="10" t="s">
        <v>46</v>
      </c>
      <c r="S446" s="19" t="s">
        <v>815</v>
      </c>
    </row>
    <row r="447" spans="1:19" x14ac:dyDescent="0.25">
      <c r="A447" t="s">
        <v>2480</v>
      </c>
      <c r="B447" t="s">
        <v>295</v>
      </c>
      <c r="C447" t="s">
        <v>2468</v>
      </c>
      <c r="D447" t="s">
        <v>2475</v>
      </c>
      <c r="I447" t="s">
        <v>2520</v>
      </c>
      <c r="J447" t="s">
        <v>2905</v>
      </c>
      <c r="K447" t="b">
        <v>0</v>
      </c>
      <c r="L447">
        <v>445</v>
      </c>
      <c r="M447">
        <v>0</v>
      </c>
      <c r="N447" s="10" t="s">
        <v>2906</v>
      </c>
      <c r="O447">
        <v>0</v>
      </c>
      <c r="P447" t="s">
        <v>2475</v>
      </c>
      <c r="Q447" s="10" t="s">
        <v>46</v>
      </c>
      <c r="R447" s="10" t="s">
        <v>46</v>
      </c>
      <c r="S447" s="19" t="s">
        <v>815</v>
      </c>
    </row>
    <row r="448" spans="1:19" x14ac:dyDescent="0.25">
      <c r="A448" t="s">
        <v>2480</v>
      </c>
      <c r="B448" t="s">
        <v>295</v>
      </c>
      <c r="C448" t="s">
        <v>4752</v>
      </c>
      <c r="D448">
        <v>0</v>
      </c>
      <c r="E448">
        <v>0</v>
      </c>
      <c r="I448" t="s">
        <v>2520</v>
      </c>
      <c r="J448" t="s">
        <v>2907</v>
      </c>
      <c r="K448" t="b">
        <v>0</v>
      </c>
      <c r="L448">
        <v>446</v>
      </c>
      <c r="M448">
        <v>0</v>
      </c>
      <c r="N448" s="10" t="s">
        <v>45</v>
      </c>
      <c r="O448">
        <v>0</v>
      </c>
      <c r="P448" t="s">
        <v>2475</v>
      </c>
      <c r="Q448" s="10" t="s">
        <v>46</v>
      </c>
      <c r="R448" s="10" t="s">
        <v>46</v>
      </c>
      <c r="S448" s="19" t="s">
        <v>815</v>
      </c>
    </row>
    <row r="449" spans="1:19" x14ac:dyDescent="0.25">
      <c r="A449" t="s">
        <v>2480</v>
      </c>
      <c r="B449" t="s">
        <v>295</v>
      </c>
      <c r="C449" t="s">
        <v>4753</v>
      </c>
      <c r="D449">
        <v>0</v>
      </c>
      <c r="E449">
        <v>0</v>
      </c>
      <c r="I449" t="s">
        <v>2520</v>
      </c>
      <c r="J449" t="s">
        <v>2908</v>
      </c>
      <c r="K449" t="b">
        <v>0</v>
      </c>
      <c r="L449">
        <v>447</v>
      </c>
      <c r="M449">
        <v>0</v>
      </c>
      <c r="N449" s="10" t="s">
        <v>46</v>
      </c>
      <c r="O449">
        <v>0</v>
      </c>
      <c r="P449" t="s">
        <v>2475</v>
      </c>
      <c r="Q449" s="10" t="s">
        <v>46</v>
      </c>
      <c r="R449" s="10" t="s">
        <v>46</v>
      </c>
      <c r="S449" s="19" t="s">
        <v>815</v>
      </c>
    </row>
    <row r="450" spans="1:19" x14ac:dyDescent="0.25">
      <c r="A450" t="s">
        <v>2480</v>
      </c>
      <c r="B450" t="s">
        <v>295</v>
      </c>
      <c r="C450" t="s">
        <v>800</v>
      </c>
      <c r="D450" s="19"/>
      <c r="I450" t="s">
        <v>2523</v>
      </c>
      <c r="J450" t="s">
        <v>2909</v>
      </c>
      <c r="K450" t="b">
        <v>0</v>
      </c>
      <c r="L450">
        <v>448</v>
      </c>
      <c r="M450">
        <v>0</v>
      </c>
      <c r="N450" s="10" t="s">
        <v>46</v>
      </c>
      <c r="O450">
        <v>0</v>
      </c>
      <c r="P450" t="s">
        <v>2475</v>
      </c>
      <c r="Q450" s="10" t="s">
        <v>46</v>
      </c>
      <c r="R450" s="10" t="s">
        <v>46</v>
      </c>
      <c r="S450" s="19" t="s">
        <v>807</v>
      </c>
    </row>
    <row r="451" spans="1:19" x14ac:dyDescent="0.25">
      <c r="A451" t="s">
        <v>2480</v>
      </c>
      <c r="B451" t="s">
        <v>296</v>
      </c>
      <c r="C451" t="s">
        <v>1083</v>
      </c>
      <c r="D451" t="b">
        <v>0</v>
      </c>
      <c r="I451" t="s">
        <v>2523</v>
      </c>
      <c r="J451" t="s">
        <v>2910</v>
      </c>
      <c r="K451" t="b">
        <v>0</v>
      </c>
      <c r="L451">
        <v>449</v>
      </c>
      <c r="M451">
        <v>0</v>
      </c>
      <c r="N451" s="10" t="s">
        <v>2540</v>
      </c>
      <c r="O451">
        <v>0</v>
      </c>
      <c r="P451" t="s">
        <v>2475</v>
      </c>
      <c r="Q451" s="10" t="s">
        <v>46</v>
      </c>
      <c r="R451" s="10" t="s">
        <v>46</v>
      </c>
      <c r="S451" s="19" t="s">
        <v>807</v>
      </c>
    </row>
    <row r="452" spans="1:19" x14ac:dyDescent="0.25">
      <c r="A452" t="s">
        <v>2480</v>
      </c>
      <c r="B452" t="s">
        <v>296</v>
      </c>
      <c r="C452" t="s">
        <v>36</v>
      </c>
      <c r="D452">
        <v>50</v>
      </c>
      <c r="I452" t="s">
        <v>2523</v>
      </c>
      <c r="J452" t="s">
        <v>2911</v>
      </c>
      <c r="K452" t="b">
        <v>0</v>
      </c>
      <c r="L452">
        <v>450</v>
      </c>
      <c r="M452">
        <v>0</v>
      </c>
      <c r="N452" s="10" t="s">
        <v>46</v>
      </c>
      <c r="O452">
        <v>0</v>
      </c>
      <c r="P452" t="s">
        <v>2475</v>
      </c>
      <c r="Q452" s="10" t="s">
        <v>46</v>
      </c>
      <c r="R452" s="10" t="s">
        <v>46</v>
      </c>
      <c r="S452" s="19" t="s">
        <v>807</v>
      </c>
    </row>
    <row r="453" spans="1:19" x14ac:dyDescent="0.25">
      <c r="A453" t="s">
        <v>2480</v>
      </c>
      <c r="B453" t="s">
        <v>296</v>
      </c>
      <c r="C453" t="s">
        <v>4751</v>
      </c>
      <c r="D453">
        <v>0</v>
      </c>
      <c r="I453" t="s">
        <v>2523</v>
      </c>
      <c r="J453" t="s">
        <v>2912</v>
      </c>
      <c r="K453" t="b">
        <v>0</v>
      </c>
      <c r="L453">
        <v>451</v>
      </c>
      <c r="M453">
        <v>0</v>
      </c>
      <c r="N453" s="10" t="s">
        <v>45</v>
      </c>
      <c r="O453">
        <v>0</v>
      </c>
      <c r="P453" t="s">
        <v>2475</v>
      </c>
      <c r="Q453" s="10" t="s">
        <v>46</v>
      </c>
      <c r="R453" s="10" t="s">
        <v>46</v>
      </c>
      <c r="S453" s="19" t="s">
        <v>815</v>
      </c>
    </row>
    <row r="454" spans="1:19" x14ac:dyDescent="0.25">
      <c r="A454" t="s">
        <v>2480</v>
      </c>
      <c r="B454" t="s">
        <v>296</v>
      </c>
      <c r="C454" t="s">
        <v>2469</v>
      </c>
      <c r="D454">
        <v>0</v>
      </c>
      <c r="E454">
        <v>0</v>
      </c>
      <c r="I454" t="s">
        <v>2523</v>
      </c>
      <c r="J454" t="s">
        <v>2913</v>
      </c>
      <c r="K454" t="b">
        <v>0</v>
      </c>
      <c r="L454">
        <v>452</v>
      </c>
      <c r="M454">
        <v>0</v>
      </c>
      <c r="N454" s="10" t="s">
        <v>46</v>
      </c>
      <c r="O454">
        <v>0</v>
      </c>
      <c r="P454" t="s">
        <v>2475</v>
      </c>
      <c r="Q454" s="10" t="s">
        <v>46</v>
      </c>
      <c r="R454" s="10" t="s">
        <v>46</v>
      </c>
      <c r="S454" s="19" t="s">
        <v>807</v>
      </c>
    </row>
    <row r="455" spans="1:19" x14ac:dyDescent="0.25">
      <c r="A455" t="s">
        <v>2480</v>
      </c>
      <c r="B455" t="s">
        <v>296</v>
      </c>
      <c r="C455" t="s">
        <v>2467</v>
      </c>
      <c r="D455">
        <v>0</v>
      </c>
      <c r="I455" t="s">
        <v>2523</v>
      </c>
      <c r="J455" t="s">
        <v>2914</v>
      </c>
      <c r="K455" t="b">
        <v>0</v>
      </c>
      <c r="L455">
        <v>453</v>
      </c>
      <c r="M455">
        <v>0</v>
      </c>
      <c r="N455" s="10" t="s">
        <v>2540</v>
      </c>
      <c r="O455">
        <v>0</v>
      </c>
      <c r="P455" t="s">
        <v>2475</v>
      </c>
      <c r="Q455" s="10" t="s">
        <v>46</v>
      </c>
      <c r="R455" s="10" t="s">
        <v>46</v>
      </c>
      <c r="S455" s="19" t="s">
        <v>807</v>
      </c>
    </row>
    <row r="456" spans="1:19" x14ac:dyDescent="0.25">
      <c r="A456" t="s">
        <v>2480</v>
      </c>
      <c r="B456" t="s">
        <v>296</v>
      </c>
      <c r="C456" t="s">
        <v>2468</v>
      </c>
      <c r="D456" t="s">
        <v>2475</v>
      </c>
      <c r="I456" t="s">
        <v>2523</v>
      </c>
      <c r="J456" t="s">
        <v>2915</v>
      </c>
      <c r="K456" t="b">
        <v>0</v>
      </c>
      <c r="L456">
        <v>454</v>
      </c>
      <c r="M456">
        <v>0</v>
      </c>
      <c r="N456" s="10" t="s">
        <v>46</v>
      </c>
      <c r="O456">
        <v>0</v>
      </c>
      <c r="P456" t="s">
        <v>2475</v>
      </c>
      <c r="Q456" s="10" t="s">
        <v>46</v>
      </c>
      <c r="R456" s="10" t="s">
        <v>46</v>
      </c>
      <c r="S456" s="19" t="s">
        <v>807</v>
      </c>
    </row>
    <row r="457" spans="1:19" x14ac:dyDescent="0.25">
      <c r="A457" t="s">
        <v>2480</v>
      </c>
      <c r="B457" t="s">
        <v>296</v>
      </c>
      <c r="C457" t="s">
        <v>4752</v>
      </c>
      <c r="D457">
        <v>0</v>
      </c>
      <c r="E457">
        <v>0</v>
      </c>
      <c r="I457" t="s">
        <v>2523</v>
      </c>
      <c r="J457" t="s">
        <v>2916</v>
      </c>
      <c r="K457" t="b">
        <v>0</v>
      </c>
      <c r="L457">
        <v>455</v>
      </c>
      <c r="M457">
        <v>0</v>
      </c>
      <c r="N457" s="10" t="s">
        <v>45</v>
      </c>
      <c r="O457">
        <v>0</v>
      </c>
      <c r="P457" t="s">
        <v>2475</v>
      </c>
      <c r="Q457" s="10" t="s">
        <v>46</v>
      </c>
      <c r="R457" s="10" t="s">
        <v>46</v>
      </c>
      <c r="S457" s="19" t="s">
        <v>815</v>
      </c>
    </row>
    <row r="458" spans="1:19" x14ac:dyDescent="0.25">
      <c r="A458" t="s">
        <v>2480</v>
      </c>
      <c r="B458" t="s">
        <v>296</v>
      </c>
      <c r="C458" t="s">
        <v>4753</v>
      </c>
      <c r="D458">
        <v>0</v>
      </c>
      <c r="E458">
        <v>0</v>
      </c>
      <c r="I458" t="s">
        <v>2523</v>
      </c>
      <c r="J458" t="s">
        <v>2917</v>
      </c>
      <c r="K458" t="b">
        <v>0</v>
      </c>
      <c r="L458">
        <v>456</v>
      </c>
      <c r="M458">
        <v>0</v>
      </c>
      <c r="N458" s="10" t="s">
        <v>2540</v>
      </c>
      <c r="O458">
        <v>0</v>
      </c>
      <c r="P458" t="s">
        <v>2475</v>
      </c>
      <c r="Q458" s="10" t="s">
        <v>46</v>
      </c>
      <c r="R458" s="10" t="s">
        <v>46</v>
      </c>
      <c r="S458" s="19" t="s">
        <v>807</v>
      </c>
    </row>
    <row r="459" spans="1:19" x14ac:dyDescent="0.25">
      <c r="A459" t="s">
        <v>2480</v>
      </c>
      <c r="B459" t="s">
        <v>296</v>
      </c>
      <c r="C459" t="s">
        <v>800</v>
      </c>
      <c r="D459" s="19"/>
      <c r="I459" t="s">
        <v>2523</v>
      </c>
      <c r="J459" t="s">
        <v>2918</v>
      </c>
      <c r="K459" t="b">
        <v>0</v>
      </c>
      <c r="L459">
        <v>457</v>
      </c>
      <c r="M459">
        <v>0</v>
      </c>
      <c r="N459" s="10" t="s">
        <v>46</v>
      </c>
      <c r="O459">
        <v>0</v>
      </c>
      <c r="P459" t="s">
        <v>2475</v>
      </c>
      <c r="Q459" s="10" t="s">
        <v>46</v>
      </c>
      <c r="R459" s="10" t="s">
        <v>46</v>
      </c>
      <c r="S459" s="19" t="s">
        <v>807</v>
      </c>
    </row>
    <row r="460" spans="1:19" x14ac:dyDescent="0.25">
      <c r="A460" t="s">
        <v>2480</v>
      </c>
      <c r="B460" t="s">
        <v>2606</v>
      </c>
      <c r="C460" t="s">
        <v>1083</v>
      </c>
      <c r="D460" t="b">
        <v>0</v>
      </c>
      <c r="I460" t="s">
        <v>2523</v>
      </c>
      <c r="J460" t="s">
        <v>2919</v>
      </c>
      <c r="K460" t="b">
        <v>0</v>
      </c>
      <c r="L460">
        <v>458</v>
      </c>
      <c r="M460">
        <v>0</v>
      </c>
      <c r="N460" s="10" t="s">
        <v>46</v>
      </c>
      <c r="O460">
        <v>0</v>
      </c>
      <c r="P460" t="s">
        <v>2475</v>
      </c>
      <c r="Q460" s="10" t="s">
        <v>46</v>
      </c>
      <c r="R460" s="10" t="s">
        <v>46</v>
      </c>
      <c r="S460" s="19" t="s">
        <v>807</v>
      </c>
    </row>
    <row r="461" spans="1:19" x14ac:dyDescent="0.25">
      <c r="A461" t="s">
        <v>2480</v>
      </c>
      <c r="B461" t="s">
        <v>2606</v>
      </c>
      <c r="C461" t="s">
        <v>36</v>
      </c>
      <c r="D461">
        <v>51</v>
      </c>
      <c r="I461" t="s">
        <v>2523</v>
      </c>
      <c r="J461" t="s">
        <v>2920</v>
      </c>
      <c r="K461" t="b">
        <v>0</v>
      </c>
      <c r="L461">
        <v>459</v>
      </c>
      <c r="M461">
        <v>0</v>
      </c>
      <c r="N461" s="10" t="s">
        <v>45</v>
      </c>
      <c r="O461">
        <v>0</v>
      </c>
      <c r="P461" t="s">
        <v>2475</v>
      </c>
      <c r="Q461" s="10" t="s">
        <v>46</v>
      </c>
      <c r="R461" s="10" t="s">
        <v>46</v>
      </c>
      <c r="S461" s="19" t="s">
        <v>815</v>
      </c>
    </row>
    <row r="462" spans="1:19" x14ac:dyDescent="0.25">
      <c r="A462" t="s">
        <v>2480</v>
      </c>
      <c r="B462" t="s">
        <v>2606</v>
      </c>
      <c r="C462" t="s">
        <v>4751</v>
      </c>
      <c r="D462">
        <v>1</v>
      </c>
      <c r="I462" t="s">
        <v>2523</v>
      </c>
      <c r="J462" t="s">
        <v>2921</v>
      </c>
      <c r="K462" t="b">
        <v>0</v>
      </c>
      <c r="L462">
        <v>460</v>
      </c>
      <c r="M462">
        <v>0</v>
      </c>
      <c r="N462" s="10" t="s">
        <v>46</v>
      </c>
      <c r="O462">
        <v>0</v>
      </c>
      <c r="P462" t="s">
        <v>2475</v>
      </c>
      <c r="Q462" s="10" t="s">
        <v>46</v>
      </c>
      <c r="R462" s="10" t="s">
        <v>46</v>
      </c>
      <c r="S462" s="19" t="s">
        <v>807</v>
      </c>
    </row>
    <row r="463" spans="1:19" x14ac:dyDescent="0.25">
      <c r="A463" t="s">
        <v>2480</v>
      </c>
      <c r="B463" t="s">
        <v>2606</v>
      </c>
      <c r="C463" t="s">
        <v>2469</v>
      </c>
      <c r="D463">
        <v>0</v>
      </c>
      <c r="E463">
        <v>0</v>
      </c>
      <c r="I463" t="s">
        <v>2523</v>
      </c>
      <c r="J463" t="s">
        <v>2922</v>
      </c>
      <c r="K463" t="b">
        <v>0</v>
      </c>
      <c r="L463">
        <v>461</v>
      </c>
      <c r="M463">
        <v>0</v>
      </c>
      <c r="N463" s="10" t="s">
        <v>2540</v>
      </c>
      <c r="O463">
        <v>0</v>
      </c>
      <c r="P463" t="s">
        <v>2475</v>
      </c>
      <c r="Q463" s="10" t="s">
        <v>46</v>
      </c>
      <c r="R463" s="10" t="s">
        <v>46</v>
      </c>
      <c r="S463" s="19" t="s">
        <v>807</v>
      </c>
    </row>
    <row r="464" spans="1:19" x14ac:dyDescent="0.25">
      <c r="A464" t="s">
        <v>2480</v>
      </c>
      <c r="B464" t="s">
        <v>2606</v>
      </c>
      <c r="C464" t="s">
        <v>2467</v>
      </c>
      <c r="D464">
        <v>1</v>
      </c>
      <c r="I464" t="s">
        <v>2523</v>
      </c>
      <c r="J464" t="s">
        <v>2923</v>
      </c>
      <c r="K464" t="b">
        <v>0</v>
      </c>
      <c r="L464">
        <v>462</v>
      </c>
      <c r="M464">
        <v>0</v>
      </c>
      <c r="N464" s="10" t="s">
        <v>46</v>
      </c>
      <c r="O464">
        <v>0</v>
      </c>
      <c r="P464" t="s">
        <v>2475</v>
      </c>
      <c r="Q464" s="10" t="s">
        <v>46</v>
      </c>
      <c r="R464" s="10" t="s">
        <v>46</v>
      </c>
      <c r="S464" s="19" t="s">
        <v>807</v>
      </c>
    </row>
    <row r="465" spans="1:19" x14ac:dyDescent="0.25">
      <c r="A465" t="s">
        <v>2480</v>
      </c>
      <c r="B465" t="s">
        <v>2606</v>
      </c>
      <c r="C465" t="s">
        <v>2468</v>
      </c>
      <c r="D465" t="s">
        <v>2475</v>
      </c>
      <c r="I465" t="s">
        <v>2523</v>
      </c>
      <c r="J465" t="s">
        <v>2924</v>
      </c>
      <c r="K465" t="b">
        <v>0</v>
      </c>
      <c r="L465">
        <v>463</v>
      </c>
      <c r="M465">
        <v>0</v>
      </c>
      <c r="N465" s="10" t="s">
        <v>45</v>
      </c>
      <c r="O465">
        <v>0</v>
      </c>
      <c r="P465" t="s">
        <v>2475</v>
      </c>
      <c r="Q465" s="10" t="s">
        <v>46</v>
      </c>
      <c r="R465" s="10" t="s">
        <v>46</v>
      </c>
      <c r="S465" s="19" t="s">
        <v>815</v>
      </c>
    </row>
    <row r="466" spans="1:19" x14ac:dyDescent="0.25">
      <c r="A466" t="s">
        <v>2480</v>
      </c>
      <c r="B466" t="s">
        <v>2606</v>
      </c>
      <c r="C466" t="s">
        <v>4752</v>
      </c>
      <c r="D466">
        <v>0</v>
      </c>
      <c r="E466">
        <v>0</v>
      </c>
      <c r="I466" t="s">
        <v>2523</v>
      </c>
      <c r="J466" t="s">
        <v>2925</v>
      </c>
      <c r="K466" t="b">
        <v>0</v>
      </c>
      <c r="L466">
        <v>464</v>
      </c>
      <c r="M466">
        <v>0</v>
      </c>
      <c r="N466" s="10" t="s">
        <v>46</v>
      </c>
      <c r="O466">
        <v>0</v>
      </c>
      <c r="P466" t="s">
        <v>2475</v>
      </c>
      <c r="Q466" s="10" t="s">
        <v>46</v>
      </c>
      <c r="R466" s="10" t="s">
        <v>46</v>
      </c>
      <c r="S466" s="19" t="s">
        <v>807</v>
      </c>
    </row>
    <row r="467" spans="1:19" x14ac:dyDescent="0.25">
      <c r="A467" t="s">
        <v>2480</v>
      </c>
      <c r="B467" t="s">
        <v>2606</v>
      </c>
      <c r="C467" t="s">
        <v>4753</v>
      </c>
      <c r="D467">
        <v>0</v>
      </c>
      <c r="E467">
        <v>0</v>
      </c>
      <c r="I467" t="s">
        <v>2523</v>
      </c>
      <c r="J467" t="s">
        <v>2926</v>
      </c>
      <c r="K467" t="b">
        <v>0</v>
      </c>
      <c r="L467">
        <v>465</v>
      </c>
      <c r="M467">
        <v>0</v>
      </c>
      <c r="N467" s="10" t="s">
        <v>2540</v>
      </c>
      <c r="O467">
        <v>0</v>
      </c>
      <c r="P467" t="s">
        <v>2475</v>
      </c>
      <c r="Q467" s="10" t="s">
        <v>46</v>
      </c>
      <c r="R467" s="10" t="s">
        <v>46</v>
      </c>
      <c r="S467" s="19" t="s">
        <v>807</v>
      </c>
    </row>
    <row r="468" spans="1:19" x14ac:dyDescent="0.25">
      <c r="A468" t="s">
        <v>2480</v>
      </c>
      <c r="B468" t="s">
        <v>2606</v>
      </c>
      <c r="C468" t="s">
        <v>800</v>
      </c>
      <c r="D468" s="19" t="s">
        <v>815</v>
      </c>
      <c r="I468" t="s">
        <v>2523</v>
      </c>
      <c r="J468" t="s">
        <v>2927</v>
      </c>
      <c r="K468" t="b">
        <v>0</v>
      </c>
      <c r="L468">
        <v>466</v>
      </c>
      <c r="M468">
        <v>0</v>
      </c>
      <c r="N468" s="10" t="s">
        <v>46</v>
      </c>
      <c r="O468">
        <v>0</v>
      </c>
      <c r="P468" t="s">
        <v>2475</v>
      </c>
      <c r="Q468" s="10" t="s">
        <v>46</v>
      </c>
      <c r="R468" s="10" t="s">
        <v>46</v>
      </c>
      <c r="S468" s="19" t="s">
        <v>807</v>
      </c>
    </row>
    <row r="469" spans="1:19" x14ac:dyDescent="0.25">
      <c r="A469" t="s">
        <v>2480</v>
      </c>
      <c r="B469" t="s">
        <v>2607</v>
      </c>
      <c r="C469" t="s">
        <v>1083</v>
      </c>
      <c r="D469" t="b">
        <v>0</v>
      </c>
      <c r="I469" t="s">
        <v>2523</v>
      </c>
      <c r="J469" t="s">
        <v>2928</v>
      </c>
      <c r="K469" t="b">
        <v>0</v>
      </c>
      <c r="L469">
        <v>467</v>
      </c>
      <c r="M469">
        <v>0</v>
      </c>
      <c r="N469" s="10" t="s">
        <v>45</v>
      </c>
      <c r="O469">
        <v>0</v>
      </c>
      <c r="P469" t="s">
        <v>2475</v>
      </c>
      <c r="Q469" s="10" t="s">
        <v>46</v>
      </c>
      <c r="R469" s="10" t="s">
        <v>46</v>
      </c>
      <c r="S469" s="19" t="s">
        <v>815</v>
      </c>
    </row>
    <row r="470" spans="1:19" x14ac:dyDescent="0.25">
      <c r="A470" t="s">
        <v>2480</v>
      </c>
      <c r="B470" t="s">
        <v>2607</v>
      </c>
      <c r="C470" t="s">
        <v>36</v>
      </c>
      <c r="D470">
        <v>52</v>
      </c>
      <c r="I470" t="s">
        <v>2523</v>
      </c>
      <c r="J470" t="s">
        <v>2929</v>
      </c>
      <c r="K470" t="b">
        <v>0</v>
      </c>
      <c r="L470">
        <v>468</v>
      </c>
      <c r="M470">
        <v>0</v>
      </c>
      <c r="N470" s="10" t="s">
        <v>46</v>
      </c>
      <c r="O470">
        <v>0</v>
      </c>
      <c r="P470" t="s">
        <v>2475</v>
      </c>
      <c r="Q470" s="10" t="s">
        <v>46</v>
      </c>
      <c r="R470" s="10" t="s">
        <v>46</v>
      </c>
      <c r="S470" s="19" t="s">
        <v>807</v>
      </c>
    </row>
    <row r="471" spans="1:19" x14ac:dyDescent="0.25">
      <c r="A471" t="s">
        <v>2480</v>
      </c>
      <c r="B471" t="s">
        <v>2607</v>
      </c>
      <c r="C471" t="s">
        <v>4751</v>
      </c>
      <c r="D471">
        <v>0</v>
      </c>
      <c r="I471" t="s">
        <v>2523</v>
      </c>
      <c r="J471" t="s">
        <v>2930</v>
      </c>
      <c r="K471" t="b">
        <v>0</v>
      </c>
      <c r="L471">
        <v>469</v>
      </c>
      <c r="M471">
        <v>0</v>
      </c>
      <c r="N471" s="10" t="s">
        <v>2931</v>
      </c>
      <c r="O471">
        <v>0</v>
      </c>
      <c r="P471" t="s">
        <v>2475</v>
      </c>
      <c r="Q471" s="10" t="s">
        <v>46</v>
      </c>
      <c r="R471" s="10" t="s">
        <v>46</v>
      </c>
      <c r="S471" s="19" t="s">
        <v>807</v>
      </c>
    </row>
    <row r="472" spans="1:19" x14ac:dyDescent="0.25">
      <c r="A472" t="s">
        <v>2480</v>
      </c>
      <c r="B472" t="s">
        <v>2607</v>
      </c>
      <c r="C472" t="s">
        <v>2469</v>
      </c>
      <c r="D472">
        <v>0</v>
      </c>
      <c r="E472">
        <v>2</v>
      </c>
      <c r="I472" t="s">
        <v>2523</v>
      </c>
      <c r="J472" t="s">
        <v>2932</v>
      </c>
      <c r="K472" t="b">
        <v>0</v>
      </c>
      <c r="L472">
        <v>470</v>
      </c>
      <c r="M472">
        <v>0</v>
      </c>
      <c r="N472" s="10" t="s">
        <v>46</v>
      </c>
      <c r="O472">
        <v>0</v>
      </c>
      <c r="P472" t="s">
        <v>2475</v>
      </c>
      <c r="Q472" s="10" t="s">
        <v>46</v>
      </c>
      <c r="R472" s="10" t="s">
        <v>46</v>
      </c>
      <c r="S472" s="19" t="s">
        <v>807</v>
      </c>
    </row>
    <row r="473" spans="1:19" x14ac:dyDescent="0.25">
      <c r="A473" t="s">
        <v>2480</v>
      </c>
      <c r="B473" t="s">
        <v>2607</v>
      </c>
      <c r="C473" t="s">
        <v>2467</v>
      </c>
      <c r="D473">
        <v>0</v>
      </c>
      <c r="I473" t="s">
        <v>2523</v>
      </c>
      <c r="J473" t="s">
        <v>2933</v>
      </c>
      <c r="K473" t="b">
        <v>0</v>
      </c>
      <c r="L473">
        <v>471</v>
      </c>
      <c r="M473">
        <v>0</v>
      </c>
      <c r="N473" s="10" t="s">
        <v>45</v>
      </c>
      <c r="O473">
        <v>0</v>
      </c>
      <c r="P473" t="s">
        <v>2475</v>
      </c>
      <c r="Q473" s="10" t="s">
        <v>46</v>
      </c>
      <c r="R473" s="10" t="s">
        <v>46</v>
      </c>
      <c r="S473" s="19" t="s">
        <v>815</v>
      </c>
    </row>
    <row r="474" spans="1:19" x14ac:dyDescent="0.25">
      <c r="A474" t="s">
        <v>2480</v>
      </c>
      <c r="B474" t="s">
        <v>2607</v>
      </c>
      <c r="C474" t="s">
        <v>2468</v>
      </c>
      <c r="D474" t="s">
        <v>2475</v>
      </c>
      <c r="I474" t="s">
        <v>2523</v>
      </c>
      <c r="J474" t="s">
        <v>2934</v>
      </c>
      <c r="K474" t="b">
        <v>0</v>
      </c>
      <c r="L474">
        <v>472</v>
      </c>
      <c r="M474">
        <v>0</v>
      </c>
      <c r="N474" s="10" t="s">
        <v>46</v>
      </c>
      <c r="O474">
        <v>0</v>
      </c>
      <c r="P474" t="s">
        <v>2475</v>
      </c>
      <c r="Q474" s="10" t="s">
        <v>46</v>
      </c>
      <c r="R474" s="10" t="s">
        <v>46</v>
      </c>
      <c r="S474" s="19" t="s">
        <v>807</v>
      </c>
    </row>
    <row r="475" spans="1:19" x14ac:dyDescent="0.25">
      <c r="A475" t="s">
        <v>2480</v>
      </c>
      <c r="B475" t="s">
        <v>2607</v>
      </c>
      <c r="C475" t="s">
        <v>4752</v>
      </c>
      <c r="D475">
        <v>0</v>
      </c>
      <c r="E475">
        <v>0</v>
      </c>
      <c r="I475" t="s">
        <v>2523</v>
      </c>
      <c r="J475" t="s">
        <v>2935</v>
      </c>
      <c r="K475" t="b">
        <v>0</v>
      </c>
      <c r="L475">
        <v>473</v>
      </c>
      <c r="M475">
        <v>0</v>
      </c>
      <c r="N475" s="10" t="s">
        <v>2936</v>
      </c>
      <c r="O475">
        <v>0</v>
      </c>
      <c r="P475" t="s">
        <v>2475</v>
      </c>
      <c r="Q475" s="10" t="s">
        <v>46</v>
      </c>
      <c r="R475" s="10" t="s">
        <v>46</v>
      </c>
      <c r="S475" s="19" t="s">
        <v>807</v>
      </c>
    </row>
    <row r="476" spans="1:19" x14ac:dyDescent="0.25">
      <c r="A476" t="s">
        <v>2480</v>
      </c>
      <c r="B476" t="s">
        <v>2607</v>
      </c>
      <c r="C476" t="s">
        <v>4753</v>
      </c>
      <c r="D476">
        <v>0</v>
      </c>
      <c r="E476">
        <v>0</v>
      </c>
      <c r="I476" t="s">
        <v>2523</v>
      </c>
      <c r="J476" t="s">
        <v>2937</v>
      </c>
      <c r="K476" t="b">
        <v>0</v>
      </c>
      <c r="L476">
        <v>474</v>
      </c>
      <c r="M476">
        <v>0</v>
      </c>
      <c r="N476" s="10" t="s">
        <v>46</v>
      </c>
      <c r="O476">
        <v>0</v>
      </c>
      <c r="P476" t="s">
        <v>2475</v>
      </c>
      <c r="Q476" s="10" t="s">
        <v>46</v>
      </c>
      <c r="R476" s="10" t="s">
        <v>46</v>
      </c>
      <c r="S476" s="19" t="s">
        <v>807</v>
      </c>
    </row>
    <row r="477" spans="1:19" x14ac:dyDescent="0.25">
      <c r="A477" t="s">
        <v>2480</v>
      </c>
      <c r="B477" t="s">
        <v>2607</v>
      </c>
      <c r="C477" t="s">
        <v>800</v>
      </c>
      <c r="D477" s="19" t="s">
        <v>873</v>
      </c>
      <c r="I477" t="s">
        <v>2523</v>
      </c>
      <c r="J477" t="s">
        <v>2938</v>
      </c>
      <c r="K477" t="b">
        <v>0</v>
      </c>
      <c r="L477">
        <v>475</v>
      </c>
      <c r="M477">
        <v>0</v>
      </c>
      <c r="N477" s="10" t="s">
        <v>45</v>
      </c>
      <c r="O477">
        <v>0</v>
      </c>
      <c r="P477" t="s">
        <v>2475</v>
      </c>
      <c r="Q477" s="10" t="s">
        <v>46</v>
      </c>
      <c r="R477" s="10" t="s">
        <v>46</v>
      </c>
      <c r="S477" s="19" t="s">
        <v>815</v>
      </c>
    </row>
    <row r="478" spans="1:19" x14ac:dyDescent="0.25">
      <c r="A478" t="s">
        <v>2480</v>
      </c>
      <c r="B478" t="s">
        <v>298</v>
      </c>
      <c r="C478" t="s">
        <v>1083</v>
      </c>
      <c r="D478" t="b">
        <v>0</v>
      </c>
      <c r="I478" t="s">
        <v>2523</v>
      </c>
      <c r="J478" t="s">
        <v>2939</v>
      </c>
      <c r="K478" t="b">
        <v>0</v>
      </c>
      <c r="L478">
        <v>476</v>
      </c>
      <c r="M478">
        <v>0</v>
      </c>
      <c r="N478" s="10" t="s">
        <v>46</v>
      </c>
      <c r="O478">
        <v>0</v>
      </c>
      <c r="P478" t="s">
        <v>2475</v>
      </c>
      <c r="Q478" s="10" t="s">
        <v>46</v>
      </c>
      <c r="R478" s="10" t="s">
        <v>46</v>
      </c>
      <c r="S478" s="19" t="s">
        <v>807</v>
      </c>
    </row>
    <row r="479" spans="1:19" x14ac:dyDescent="0.25">
      <c r="A479" t="s">
        <v>2480</v>
      </c>
      <c r="B479" t="s">
        <v>298</v>
      </c>
      <c r="C479" t="s">
        <v>36</v>
      </c>
      <c r="D479">
        <v>53</v>
      </c>
      <c r="I479" t="s">
        <v>2523</v>
      </c>
      <c r="J479" t="s">
        <v>2940</v>
      </c>
      <c r="K479" t="b">
        <v>0</v>
      </c>
      <c r="L479">
        <v>477</v>
      </c>
      <c r="M479">
        <v>0</v>
      </c>
      <c r="N479" s="10" t="s">
        <v>2941</v>
      </c>
      <c r="O479">
        <v>0</v>
      </c>
      <c r="P479" t="s">
        <v>2475</v>
      </c>
      <c r="Q479" s="10" t="s">
        <v>46</v>
      </c>
      <c r="R479" s="10" t="s">
        <v>46</v>
      </c>
      <c r="S479" s="19" t="s">
        <v>807</v>
      </c>
    </row>
    <row r="480" spans="1:19" x14ac:dyDescent="0.25">
      <c r="A480" t="s">
        <v>2480</v>
      </c>
      <c r="B480" t="s">
        <v>298</v>
      </c>
      <c r="C480" t="s">
        <v>4751</v>
      </c>
      <c r="D480">
        <v>0</v>
      </c>
      <c r="I480" t="s">
        <v>2523</v>
      </c>
      <c r="J480" t="s">
        <v>2942</v>
      </c>
      <c r="K480" t="b">
        <v>0</v>
      </c>
      <c r="L480">
        <v>478</v>
      </c>
      <c r="M480">
        <v>0</v>
      </c>
      <c r="N480" s="10" t="s">
        <v>46</v>
      </c>
      <c r="O480">
        <v>0</v>
      </c>
      <c r="P480" t="s">
        <v>2475</v>
      </c>
      <c r="Q480" s="10" t="s">
        <v>46</v>
      </c>
      <c r="R480" s="10" t="s">
        <v>46</v>
      </c>
      <c r="S480" s="19" t="s">
        <v>807</v>
      </c>
    </row>
    <row r="481" spans="1:19" x14ac:dyDescent="0.25">
      <c r="A481" t="s">
        <v>2480</v>
      </c>
      <c r="B481" t="s">
        <v>298</v>
      </c>
      <c r="C481" t="s">
        <v>2469</v>
      </c>
      <c r="D481">
        <v>0</v>
      </c>
      <c r="E481">
        <v>0</v>
      </c>
      <c r="I481" t="s">
        <v>2523</v>
      </c>
      <c r="J481" t="s">
        <v>2943</v>
      </c>
      <c r="K481" t="b">
        <v>0</v>
      </c>
      <c r="L481">
        <v>479</v>
      </c>
      <c r="M481">
        <v>0</v>
      </c>
      <c r="N481" s="10" t="s">
        <v>45</v>
      </c>
      <c r="O481">
        <v>0</v>
      </c>
      <c r="P481" t="s">
        <v>2475</v>
      </c>
      <c r="Q481" s="10" t="s">
        <v>46</v>
      </c>
      <c r="R481" s="10" t="s">
        <v>46</v>
      </c>
      <c r="S481" s="19" t="s">
        <v>815</v>
      </c>
    </row>
    <row r="482" spans="1:19" x14ac:dyDescent="0.25">
      <c r="A482" t="s">
        <v>2480</v>
      </c>
      <c r="B482" t="s">
        <v>298</v>
      </c>
      <c r="C482" t="s">
        <v>2467</v>
      </c>
      <c r="D482">
        <v>0</v>
      </c>
      <c r="I482" t="s">
        <v>2525</v>
      </c>
      <c r="J482" t="s">
        <v>2944</v>
      </c>
      <c r="K482" t="b">
        <v>0</v>
      </c>
      <c r="L482">
        <v>480</v>
      </c>
      <c r="M482">
        <v>0</v>
      </c>
      <c r="N482" s="10" t="s">
        <v>46</v>
      </c>
      <c r="O482">
        <v>0</v>
      </c>
      <c r="P482" t="s">
        <v>2475</v>
      </c>
      <c r="Q482" s="10" t="s">
        <v>46</v>
      </c>
      <c r="R482" s="10" t="s">
        <v>46</v>
      </c>
      <c r="S482" s="19" t="s">
        <v>807</v>
      </c>
    </row>
    <row r="483" spans="1:19" x14ac:dyDescent="0.25">
      <c r="A483" t="s">
        <v>2480</v>
      </c>
      <c r="B483" t="s">
        <v>298</v>
      </c>
      <c r="C483" t="s">
        <v>2468</v>
      </c>
      <c r="D483" t="s">
        <v>2475</v>
      </c>
      <c r="I483" t="s">
        <v>2525</v>
      </c>
      <c r="J483" t="s">
        <v>2945</v>
      </c>
      <c r="K483" t="b">
        <v>0</v>
      </c>
      <c r="L483">
        <v>481</v>
      </c>
      <c r="M483">
        <v>0</v>
      </c>
      <c r="N483" s="10" t="s">
        <v>2946</v>
      </c>
      <c r="O483">
        <v>0</v>
      </c>
      <c r="P483" t="s">
        <v>2475</v>
      </c>
      <c r="Q483" s="10" t="s">
        <v>46</v>
      </c>
      <c r="R483" s="10" t="s">
        <v>46</v>
      </c>
      <c r="S483" s="19" t="s">
        <v>807</v>
      </c>
    </row>
    <row r="484" spans="1:19" x14ac:dyDescent="0.25">
      <c r="A484" t="s">
        <v>2480</v>
      </c>
      <c r="B484" t="s">
        <v>298</v>
      </c>
      <c r="C484" t="s">
        <v>4752</v>
      </c>
      <c r="D484">
        <v>0</v>
      </c>
      <c r="E484">
        <v>0</v>
      </c>
      <c r="I484" t="s">
        <v>2525</v>
      </c>
      <c r="J484" t="s">
        <v>2947</v>
      </c>
      <c r="K484" t="b">
        <v>0</v>
      </c>
      <c r="L484">
        <v>482</v>
      </c>
      <c r="M484">
        <v>0</v>
      </c>
      <c r="N484" s="10" t="s">
        <v>46</v>
      </c>
      <c r="O484">
        <v>0</v>
      </c>
      <c r="P484" t="s">
        <v>2475</v>
      </c>
      <c r="Q484" s="10" t="s">
        <v>46</v>
      </c>
      <c r="R484" s="10" t="s">
        <v>46</v>
      </c>
      <c r="S484" s="19" t="s">
        <v>807</v>
      </c>
    </row>
    <row r="485" spans="1:19" x14ac:dyDescent="0.25">
      <c r="A485" t="s">
        <v>2480</v>
      </c>
      <c r="B485" t="s">
        <v>298</v>
      </c>
      <c r="C485" t="s">
        <v>4753</v>
      </c>
      <c r="D485">
        <v>0</v>
      </c>
      <c r="E485">
        <v>0</v>
      </c>
      <c r="I485" t="s">
        <v>2525</v>
      </c>
      <c r="J485" t="s">
        <v>2948</v>
      </c>
      <c r="K485" t="b">
        <v>0</v>
      </c>
      <c r="L485">
        <v>483</v>
      </c>
      <c r="M485">
        <v>0</v>
      </c>
      <c r="N485" s="10" t="s">
        <v>45</v>
      </c>
      <c r="O485">
        <v>0</v>
      </c>
      <c r="P485" t="s">
        <v>2475</v>
      </c>
      <c r="Q485" s="10" t="s">
        <v>46</v>
      </c>
      <c r="R485" s="10" t="s">
        <v>46</v>
      </c>
      <c r="S485" s="19" t="s">
        <v>815</v>
      </c>
    </row>
    <row r="486" spans="1:19" x14ac:dyDescent="0.25">
      <c r="A486" t="s">
        <v>2480</v>
      </c>
      <c r="B486" t="s">
        <v>298</v>
      </c>
      <c r="C486" t="s">
        <v>800</v>
      </c>
      <c r="D486" s="19"/>
      <c r="I486" t="s">
        <v>2525</v>
      </c>
      <c r="J486" t="s">
        <v>2949</v>
      </c>
      <c r="K486" t="b">
        <v>0</v>
      </c>
      <c r="L486">
        <v>484</v>
      </c>
      <c r="M486">
        <v>0</v>
      </c>
      <c r="N486" s="10" t="s">
        <v>46</v>
      </c>
      <c r="O486">
        <v>0</v>
      </c>
      <c r="P486" t="s">
        <v>2475</v>
      </c>
      <c r="Q486" s="10" t="s">
        <v>46</v>
      </c>
      <c r="R486" s="10" t="s">
        <v>46</v>
      </c>
      <c r="S486" s="19" t="s">
        <v>807</v>
      </c>
    </row>
    <row r="487" spans="1:19" x14ac:dyDescent="0.25">
      <c r="A487" t="s">
        <v>2480</v>
      </c>
      <c r="B487" t="s">
        <v>299</v>
      </c>
      <c r="C487" t="s">
        <v>1083</v>
      </c>
      <c r="D487" t="b">
        <v>0</v>
      </c>
      <c r="I487" t="s">
        <v>2525</v>
      </c>
      <c r="J487" t="s">
        <v>2950</v>
      </c>
      <c r="K487" t="b">
        <v>0</v>
      </c>
      <c r="L487">
        <v>485</v>
      </c>
      <c r="M487">
        <v>0</v>
      </c>
      <c r="N487" s="10" t="s">
        <v>2951</v>
      </c>
      <c r="O487">
        <v>0</v>
      </c>
      <c r="P487" t="s">
        <v>2475</v>
      </c>
      <c r="Q487" s="10" t="s">
        <v>46</v>
      </c>
      <c r="R487" s="10" t="s">
        <v>46</v>
      </c>
      <c r="S487" s="19" t="s">
        <v>807</v>
      </c>
    </row>
    <row r="488" spans="1:19" x14ac:dyDescent="0.25">
      <c r="A488" t="s">
        <v>2480</v>
      </c>
      <c r="B488" t="s">
        <v>299</v>
      </c>
      <c r="C488" t="s">
        <v>36</v>
      </c>
      <c r="D488">
        <v>54</v>
      </c>
      <c r="I488" t="s">
        <v>2525</v>
      </c>
      <c r="J488" t="s">
        <v>2952</v>
      </c>
      <c r="K488" t="b">
        <v>0</v>
      </c>
      <c r="L488">
        <v>486</v>
      </c>
      <c r="M488">
        <v>0</v>
      </c>
      <c r="N488" s="10" t="s">
        <v>46</v>
      </c>
      <c r="O488">
        <v>0</v>
      </c>
      <c r="P488" t="s">
        <v>2475</v>
      </c>
      <c r="Q488" s="10" t="s">
        <v>46</v>
      </c>
      <c r="R488" s="10" t="s">
        <v>46</v>
      </c>
      <c r="S488" s="19" t="s">
        <v>807</v>
      </c>
    </row>
    <row r="489" spans="1:19" x14ac:dyDescent="0.25">
      <c r="A489" t="s">
        <v>2480</v>
      </c>
      <c r="B489" t="s">
        <v>299</v>
      </c>
      <c r="C489" t="s">
        <v>4751</v>
      </c>
      <c r="D489">
        <v>0</v>
      </c>
      <c r="I489" t="s">
        <v>2525</v>
      </c>
      <c r="J489" t="s">
        <v>2953</v>
      </c>
      <c r="K489" t="b">
        <v>0</v>
      </c>
      <c r="L489">
        <v>487</v>
      </c>
      <c r="M489">
        <v>0</v>
      </c>
      <c r="N489" s="10" t="s">
        <v>45</v>
      </c>
      <c r="O489">
        <v>0</v>
      </c>
      <c r="P489" t="s">
        <v>2475</v>
      </c>
      <c r="Q489" s="10" t="s">
        <v>46</v>
      </c>
      <c r="R489" s="10" t="s">
        <v>46</v>
      </c>
      <c r="S489" s="19" t="s">
        <v>815</v>
      </c>
    </row>
    <row r="490" spans="1:19" x14ac:dyDescent="0.25">
      <c r="A490" t="s">
        <v>2480</v>
      </c>
      <c r="B490" t="s">
        <v>299</v>
      </c>
      <c r="C490" t="s">
        <v>2469</v>
      </c>
      <c r="D490">
        <v>0</v>
      </c>
      <c r="E490">
        <v>0</v>
      </c>
      <c r="I490" t="s">
        <v>2525</v>
      </c>
      <c r="J490" t="s">
        <v>2954</v>
      </c>
      <c r="K490" t="b">
        <v>0</v>
      </c>
      <c r="L490">
        <v>488</v>
      </c>
      <c r="M490">
        <v>0</v>
      </c>
      <c r="N490" s="10" t="s">
        <v>46</v>
      </c>
      <c r="O490">
        <v>0</v>
      </c>
      <c r="P490" t="s">
        <v>2475</v>
      </c>
      <c r="Q490" s="10" t="s">
        <v>46</v>
      </c>
      <c r="R490" s="10" t="s">
        <v>46</v>
      </c>
      <c r="S490" s="19" t="s">
        <v>807</v>
      </c>
    </row>
    <row r="491" spans="1:19" x14ac:dyDescent="0.25">
      <c r="A491" t="s">
        <v>2480</v>
      </c>
      <c r="B491" t="s">
        <v>299</v>
      </c>
      <c r="C491" t="s">
        <v>2467</v>
      </c>
      <c r="D491">
        <v>0</v>
      </c>
      <c r="I491" t="s">
        <v>2525</v>
      </c>
      <c r="J491" t="s">
        <v>2955</v>
      </c>
      <c r="K491" t="b">
        <v>0</v>
      </c>
      <c r="L491">
        <v>489</v>
      </c>
      <c r="M491">
        <v>0</v>
      </c>
      <c r="N491" s="10" t="s">
        <v>2956</v>
      </c>
      <c r="O491">
        <v>0</v>
      </c>
      <c r="P491" t="s">
        <v>2475</v>
      </c>
      <c r="Q491" s="10" t="s">
        <v>46</v>
      </c>
      <c r="R491" s="10" t="s">
        <v>46</v>
      </c>
      <c r="S491" s="19" t="s">
        <v>807</v>
      </c>
    </row>
    <row r="492" spans="1:19" x14ac:dyDescent="0.25">
      <c r="A492" t="s">
        <v>2480</v>
      </c>
      <c r="B492" t="s">
        <v>299</v>
      </c>
      <c r="C492" t="s">
        <v>2468</v>
      </c>
      <c r="D492" t="s">
        <v>2475</v>
      </c>
      <c r="I492" t="s">
        <v>2525</v>
      </c>
      <c r="J492" t="s">
        <v>2957</v>
      </c>
      <c r="K492" t="b">
        <v>0</v>
      </c>
      <c r="L492">
        <v>490</v>
      </c>
      <c r="M492">
        <v>0</v>
      </c>
      <c r="N492" s="10" t="s">
        <v>46</v>
      </c>
      <c r="O492">
        <v>0</v>
      </c>
      <c r="P492" t="s">
        <v>2475</v>
      </c>
      <c r="Q492" s="10" t="s">
        <v>46</v>
      </c>
      <c r="R492" s="10" t="s">
        <v>46</v>
      </c>
      <c r="S492" s="19" t="s">
        <v>807</v>
      </c>
    </row>
    <row r="493" spans="1:19" x14ac:dyDescent="0.25">
      <c r="A493" t="s">
        <v>2480</v>
      </c>
      <c r="B493" t="s">
        <v>299</v>
      </c>
      <c r="C493" t="s">
        <v>4752</v>
      </c>
      <c r="D493">
        <v>0</v>
      </c>
      <c r="E493">
        <v>0</v>
      </c>
      <c r="I493" t="s">
        <v>2525</v>
      </c>
      <c r="J493" t="s">
        <v>2958</v>
      </c>
      <c r="K493" t="b">
        <v>0</v>
      </c>
      <c r="L493">
        <v>491</v>
      </c>
      <c r="M493">
        <v>0</v>
      </c>
      <c r="N493" s="10" t="s">
        <v>45</v>
      </c>
      <c r="O493">
        <v>0</v>
      </c>
      <c r="P493" t="s">
        <v>2475</v>
      </c>
      <c r="Q493" s="10" t="s">
        <v>46</v>
      </c>
      <c r="R493" s="10" t="s">
        <v>46</v>
      </c>
      <c r="S493" s="19" t="s">
        <v>815</v>
      </c>
    </row>
    <row r="494" spans="1:19" x14ac:dyDescent="0.25">
      <c r="A494" t="s">
        <v>2480</v>
      </c>
      <c r="B494" t="s">
        <v>299</v>
      </c>
      <c r="C494" t="s">
        <v>4753</v>
      </c>
      <c r="D494">
        <v>0</v>
      </c>
      <c r="E494">
        <v>0</v>
      </c>
      <c r="I494" t="s">
        <v>2525</v>
      </c>
      <c r="J494" t="s">
        <v>2959</v>
      </c>
      <c r="K494" t="b">
        <v>0</v>
      </c>
      <c r="L494">
        <v>492</v>
      </c>
      <c r="M494">
        <v>0</v>
      </c>
      <c r="N494" s="10" t="s">
        <v>46</v>
      </c>
      <c r="O494">
        <v>0</v>
      </c>
      <c r="P494" t="s">
        <v>2475</v>
      </c>
      <c r="Q494" s="10" t="s">
        <v>46</v>
      </c>
      <c r="R494" s="10" t="s">
        <v>46</v>
      </c>
      <c r="S494" s="19" t="s">
        <v>807</v>
      </c>
    </row>
    <row r="495" spans="1:19" x14ac:dyDescent="0.25">
      <c r="A495" t="s">
        <v>2480</v>
      </c>
      <c r="B495" t="s">
        <v>299</v>
      </c>
      <c r="C495" t="s">
        <v>800</v>
      </c>
      <c r="D495" s="19"/>
      <c r="I495" t="s">
        <v>2525</v>
      </c>
      <c r="J495" t="s">
        <v>2960</v>
      </c>
      <c r="K495" t="b">
        <v>0</v>
      </c>
      <c r="L495">
        <v>493</v>
      </c>
      <c r="M495">
        <v>0</v>
      </c>
      <c r="N495" s="10" t="s">
        <v>2540</v>
      </c>
      <c r="O495">
        <v>0</v>
      </c>
      <c r="P495" t="s">
        <v>2475</v>
      </c>
      <c r="Q495" s="10" t="s">
        <v>46</v>
      </c>
      <c r="R495" s="10" t="s">
        <v>46</v>
      </c>
      <c r="S495" s="19" t="s">
        <v>807</v>
      </c>
    </row>
    <row r="496" spans="1:19" x14ac:dyDescent="0.25">
      <c r="A496" t="s">
        <v>2480</v>
      </c>
      <c r="B496" t="s">
        <v>2608</v>
      </c>
      <c r="C496" t="s">
        <v>1083</v>
      </c>
      <c r="D496" t="b">
        <v>1</v>
      </c>
      <c r="I496" t="s">
        <v>2525</v>
      </c>
      <c r="J496" t="s">
        <v>2961</v>
      </c>
      <c r="K496" t="b">
        <v>0</v>
      </c>
      <c r="L496">
        <v>494</v>
      </c>
      <c r="M496">
        <v>0</v>
      </c>
      <c r="N496" s="10" t="s">
        <v>46</v>
      </c>
      <c r="O496">
        <v>0</v>
      </c>
      <c r="P496" t="s">
        <v>2475</v>
      </c>
      <c r="Q496" s="10" t="s">
        <v>46</v>
      </c>
      <c r="R496" s="10" t="s">
        <v>46</v>
      </c>
      <c r="S496" s="19" t="s">
        <v>807</v>
      </c>
    </row>
    <row r="497" spans="1:19" x14ac:dyDescent="0.25">
      <c r="A497" t="s">
        <v>2480</v>
      </c>
      <c r="B497" t="s">
        <v>2608</v>
      </c>
      <c r="C497" t="s">
        <v>36</v>
      </c>
      <c r="D497">
        <v>55</v>
      </c>
      <c r="I497" t="s">
        <v>2525</v>
      </c>
      <c r="J497" t="s">
        <v>2962</v>
      </c>
      <c r="K497" t="b">
        <v>0</v>
      </c>
      <c r="L497">
        <v>495</v>
      </c>
      <c r="M497">
        <v>0</v>
      </c>
      <c r="N497" s="10" t="s">
        <v>45</v>
      </c>
      <c r="O497">
        <v>0</v>
      </c>
      <c r="P497" t="s">
        <v>2475</v>
      </c>
      <c r="Q497" s="10" t="s">
        <v>46</v>
      </c>
      <c r="R497" s="10" t="s">
        <v>46</v>
      </c>
      <c r="S497" s="19" t="s">
        <v>815</v>
      </c>
    </row>
    <row r="498" spans="1:19" x14ac:dyDescent="0.25">
      <c r="A498" t="s">
        <v>2480</v>
      </c>
      <c r="B498" t="s">
        <v>2608</v>
      </c>
      <c r="C498" t="s">
        <v>4751</v>
      </c>
      <c r="D498">
        <v>1</v>
      </c>
      <c r="I498" t="s">
        <v>2525</v>
      </c>
      <c r="J498" t="s">
        <v>2963</v>
      </c>
      <c r="K498" t="b">
        <v>0</v>
      </c>
      <c r="L498">
        <v>496</v>
      </c>
      <c r="M498">
        <v>0</v>
      </c>
      <c r="N498" s="10" t="s">
        <v>46</v>
      </c>
      <c r="O498">
        <v>0</v>
      </c>
      <c r="P498" t="s">
        <v>2475</v>
      </c>
      <c r="Q498" s="10" t="s">
        <v>46</v>
      </c>
      <c r="R498" s="10" t="s">
        <v>46</v>
      </c>
      <c r="S498" s="19" t="s">
        <v>807</v>
      </c>
    </row>
    <row r="499" spans="1:19" x14ac:dyDescent="0.25">
      <c r="A499" t="s">
        <v>2480</v>
      </c>
      <c r="B499" t="s">
        <v>2608</v>
      </c>
      <c r="C499" t="s">
        <v>2469</v>
      </c>
      <c r="D499">
        <v>0</v>
      </c>
      <c r="E499">
        <v>0</v>
      </c>
      <c r="I499" t="s">
        <v>2525</v>
      </c>
      <c r="J499" t="s">
        <v>2964</v>
      </c>
      <c r="K499" t="b">
        <v>0</v>
      </c>
      <c r="L499">
        <v>497</v>
      </c>
      <c r="M499">
        <v>0</v>
      </c>
      <c r="N499" s="10" t="s">
        <v>46</v>
      </c>
      <c r="O499">
        <v>0</v>
      </c>
      <c r="P499" t="s">
        <v>2475</v>
      </c>
      <c r="Q499" s="10" t="s">
        <v>46</v>
      </c>
      <c r="R499" s="10" t="s">
        <v>46</v>
      </c>
      <c r="S499" s="19" t="s">
        <v>807</v>
      </c>
    </row>
    <row r="500" spans="1:19" x14ac:dyDescent="0.25">
      <c r="A500" t="s">
        <v>2480</v>
      </c>
      <c r="B500" t="s">
        <v>2608</v>
      </c>
      <c r="C500" t="s">
        <v>2467</v>
      </c>
      <c r="D500">
        <v>0</v>
      </c>
      <c r="I500" t="s">
        <v>2525</v>
      </c>
      <c r="J500" t="s">
        <v>2965</v>
      </c>
      <c r="K500" t="b">
        <v>0</v>
      </c>
      <c r="L500">
        <v>498</v>
      </c>
      <c r="M500">
        <v>0</v>
      </c>
      <c r="N500" s="10" t="s">
        <v>46</v>
      </c>
      <c r="O500">
        <v>0</v>
      </c>
      <c r="P500" t="s">
        <v>2475</v>
      </c>
      <c r="Q500" s="10" t="s">
        <v>46</v>
      </c>
      <c r="R500" s="10" t="s">
        <v>46</v>
      </c>
      <c r="S500" s="19" t="s">
        <v>807</v>
      </c>
    </row>
    <row r="501" spans="1:19" x14ac:dyDescent="0.25">
      <c r="A501" t="s">
        <v>2480</v>
      </c>
      <c r="B501" t="s">
        <v>2608</v>
      </c>
      <c r="C501" t="s">
        <v>2468</v>
      </c>
      <c r="D501" t="s">
        <v>2475</v>
      </c>
      <c r="I501" t="s">
        <v>2525</v>
      </c>
      <c r="J501" t="s">
        <v>2966</v>
      </c>
      <c r="K501" t="b">
        <v>0</v>
      </c>
      <c r="L501">
        <v>499</v>
      </c>
      <c r="M501">
        <v>0</v>
      </c>
      <c r="N501" s="10" t="s">
        <v>46</v>
      </c>
      <c r="O501">
        <v>0</v>
      </c>
      <c r="P501" t="s">
        <v>2475</v>
      </c>
      <c r="Q501" s="10" t="s">
        <v>46</v>
      </c>
      <c r="R501" s="10" t="s">
        <v>46</v>
      </c>
      <c r="S501" s="19" t="s">
        <v>815</v>
      </c>
    </row>
    <row r="502" spans="1:19" x14ac:dyDescent="0.25">
      <c r="A502" t="s">
        <v>2480</v>
      </c>
      <c r="B502" t="s">
        <v>2608</v>
      </c>
      <c r="C502" t="s">
        <v>4752</v>
      </c>
      <c r="D502">
        <v>0</v>
      </c>
      <c r="E502">
        <v>0</v>
      </c>
      <c r="I502" t="s">
        <v>2525</v>
      </c>
      <c r="J502" t="s">
        <v>2967</v>
      </c>
      <c r="K502" t="b">
        <v>0</v>
      </c>
      <c r="L502">
        <v>500</v>
      </c>
      <c r="M502">
        <v>0</v>
      </c>
      <c r="N502" s="10" t="s">
        <v>46</v>
      </c>
      <c r="O502">
        <v>0</v>
      </c>
      <c r="P502" t="s">
        <v>2475</v>
      </c>
      <c r="Q502" s="10" t="s">
        <v>46</v>
      </c>
      <c r="R502" s="10" t="s">
        <v>46</v>
      </c>
      <c r="S502" s="19" t="s">
        <v>807</v>
      </c>
    </row>
    <row r="503" spans="1:19" x14ac:dyDescent="0.25">
      <c r="A503" t="s">
        <v>2480</v>
      </c>
      <c r="B503" t="s">
        <v>2608</v>
      </c>
      <c r="C503" t="s">
        <v>4753</v>
      </c>
      <c r="D503">
        <v>0</v>
      </c>
      <c r="E503">
        <v>0</v>
      </c>
      <c r="I503" t="s">
        <v>2525</v>
      </c>
      <c r="J503" t="s">
        <v>2968</v>
      </c>
      <c r="K503" t="b">
        <v>0</v>
      </c>
      <c r="L503">
        <v>501</v>
      </c>
      <c r="M503">
        <v>0</v>
      </c>
      <c r="N503" s="10" t="s">
        <v>46</v>
      </c>
      <c r="O503">
        <v>0</v>
      </c>
      <c r="P503" t="s">
        <v>2475</v>
      </c>
      <c r="Q503" s="10" t="s">
        <v>46</v>
      </c>
      <c r="R503" s="10" t="s">
        <v>46</v>
      </c>
      <c r="S503" s="19" t="s">
        <v>807</v>
      </c>
    </row>
    <row r="504" spans="1:19" x14ac:dyDescent="0.25">
      <c r="A504" t="s">
        <v>2480</v>
      </c>
      <c r="B504" t="s">
        <v>2608</v>
      </c>
      <c r="C504" t="s">
        <v>800</v>
      </c>
      <c r="D504" s="19" t="s">
        <v>815</v>
      </c>
      <c r="I504" t="s">
        <v>2525</v>
      </c>
      <c r="J504" t="s">
        <v>2969</v>
      </c>
      <c r="K504" t="b">
        <v>0</v>
      </c>
      <c r="L504">
        <v>502</v>
      </c>
      <c r="M504">
        <v>0</v>
      </c>
      <c r="N504" s="10" t="s">
        <v>46</v>
      </c>
      <c r="O504">
        <v>0</v>
      </c>
      <c r="P504" t="s">
        <v>2475</v>
      </c>
      <c r="Q504" s="10" t="s">
        <v>46</v>
      </c>
      <c r="R504" s="10" t="s">
        <v>46</v>
      </c>
      <c r="S504" s="19" t="s">
        <v>807</v>
      </c>
    </row>
    <row r="505" spans="1:19" x14ac:dyDescent="0.25">
      <c r="A505" t="s">
        <v>2480</v>
      </c>
      <c r="B505" t="s">
        <v>2609</v>
      </c>
      <c r="C505" t="s">
        <v>1083</v>
      </c>
      <c r="D505" t="b">
        <v>1</v>
      </c>
      <c r="I505" t="s">
        <v>2525</v>
      </c>
      <c r="J505" t="s">
        <v>2970</v>
      </c>
      <c r="K505" t="b">
        <v>0</v>
      </c>
      <c r="L505">
        <v>503</v>
      </c>
      <c r="M505">
        <v>0</v>
      </c>
      <c r="N505" s="10" t="s">
        <v>46</v>
      </c>
      <c r="O505">
        <v>0</v>
      </c>
      <c r="P505" t="s">
        <v>2475</v>
      </c>
      <c r="Q505" s="10" t="s">
        <v>46</v>
      </c>
      <c r="R505" s="10" t="s">
        <v>46</v>
      </c>
      <c r="S505" s="19" t="s">
        <v>815</v>
      </c>
    </row>
    <row r="506" spans="1:19" x14ac:dyDescent="0.25">
      <c r="A506" t="s">
        <v>2480</v>
      </c>
      <c r="B506" t="s">
        <v>2609</v>
      </c>
      <c r="C506" t="s">
        <v>36</v>
      </c>
      <c r="D506">
        <v>56</v>
      </c>
      <c r="I506" t="s">
        <v>2525</v>
      </c>
      <c r="J506" t="s">
        <v>2971</v>
      </c>
      <c r="K506" t="b">
        <v>0</v>
      </c>
      <c r="L506">
        <v>504</v>
      </c>
      <c r="M506">
        <v>0</v>
      </c>
      <c r="N506" s="10" t="s">
        <v>46</v>
      </c>
      <c r="O506">
        <v>0</v>
      </c>
      <c r="P506" t="s">
        <v>2475</v>
      </c>
      <c r="Q506" s="10" t="s">
        <v>46</v>
      </c>
      <c r="R506" s="10" t="s">
        <v>46</v>
      </c>
      <c r="S506" s="19"/>
    </row>
    <row r="507" spans="1:19" x14ac:dyDescent="0.25">
      <c r="A507" t="s">
        <v>2480</v>
      </c>
      <c r="B507" t="s">
        <v>2609</v>
      </c>
      <c r="C507" t="s">
        <v>4751</v>
      </c>
      <c r="D507">
        <v>1</v>
      </c>
      <c r="I507" t="s">
        <v>2525</v>
      </c>
      <c r="J507" t="s">
        <v>2972</v>
      </c>
      <c r="K507" t="b">
        <v>0</v>
      </c>
      <c r="L507">
        <v>505</v>
      </c>
      <c r="M507">
        <v>0</v>
      </c>
      <c r="N507" s="10" t="s">
        <v>46</v>
      </c>
      <c r="O507">
        <v>0</v>
      </c>
      <c r="P507" t="s">
        <v>2475</v>
      </c>
      <c r="Q507" s="10" t="s">
        <v>46</v>
      </c>
      <c r="R507" s="10" t="s">
        <v>46</v>
      </c>
      <c r="S507" s="19"/>
    </row>
    <row r="508" spans="1:19" x14ac:dyDescent="0.25">
      <c r="A508" t="s">
        <v>2480</v>
      </c>
      <c r="B508" t="s">
        <v>2609</v>
      </c>
      <c r="C508" t="s">
        <v>2469</v>
      </c>
      <c r="D508">
        <v>0</v>
      </c>
      <c r="E508">
        <v>0</v>
      </c>
      <c r="I508" t="s">
        <v>2525</v>
      </c>
      <c r="J508" t="s">
        <v>2973</v>
      </c>
      <c r="K508" t="b">
        <v>0</v>
      </c>
      <c r="L508">
        <v>506</v>
      </c>
      <c r="M508">
        <v>0</v>
      </c>
      <c r="N508" s="10" t="s">
        <v>46</v>
      </c>
      <c r="O508">
        <v>0</v>
      </c>
      <c r="P508" t="s">
        <v>2475</v>
      </c>
      <c r="Q508" s="10" t="s">
        <v>46</v>
      </c>
      <c r="R508" s="10" t="s">
        <v>46</v>
      </c>
      <c r="S508" s="19"/>
    </row>
    <row r="509" spans="1:19" x14ac:dyDescent="0.25">
      <c r="A509" t="s">
        <v>2480</v>
      </c>
      <c r="B509" t="s">
        <v>2609</v>
      </c>
      <c r="C509" t="s">
        <v>2467</v>
      </c>
      <c r="D509">
        <v>0</v>
      </c>
      <c r="I509" t="s">
        <v>2525</v>
      </c>
      <c r="J509" t="s">
        <v>2974</v>
      </c>
      <c r="K509" t="b">
        <v>0</v>
      </c>
      <c r="L509">
        <v>507</v>
      </c>
      <c r="M509">
        <v>0</v>
      </c>
      <c r="N509" s="10" t="s">
        <v>46</v>
      </c>
      <c r="O509">
        <v>0</v>
      </c>
      <c r="P509" t="s">
        <v>2475</v>
      </c>
      <c r="Q509" s="10" t="s">
        <v>46</v>
      </c>
      <c r="R509" s="10" t="s">
        <v>46</v>
      </c>
      <c r="S509" s="19"/>
    </row>
    <row r="510" spans="1:19" x14ac:dyDescent="0.25">
      <c r="A510" t="s">
        <v>2480</v>
      </c>
      <c r="B510" t="s">
        <v>2609</v>
      </c>
      <c r="C510" t="s">
        <v>2468</v>
      </c>
      <c r="D510" t="s">
        <v>2475</v>
      </c>
      <c r="I510" t="s">
        <v>2525</v>
      </c>
      <c r="J510" t="s">
        <v>2975</v>
      </c>
      <c r="K510" t="b">
        <v>0</v>
      </c>
      <c r="L510">
        <v>508</v>
      </c>
      <c r="M510">
        <v>0</v>
      </c>
      <c r="N510" s="10" t="s">
        <v>46</v>
      </c>
      <c r="O510">
        <v>0</v>
      </c>
      <c r="P510" t="s">
        <v>2475</v>
      </c>
      <c r="Q510" s="10" t="s">
        <v>46</v>
      </c>
      <c r="R510" s="10" t="s">
        <v>46</v>
      </c>
      <c r="S510" s="19"/>
    </row>
    <row r="511" spans="1:19" x14ac:dyDescent="0.25">
      <c r="A511" t="s">
        <v>2480</v>
      </c>
      <c r="B511" t="s">
        <v>2609</v>
      </c>
      <c r="C511" t="s">
        <v>4752</v>
      </c>
      <c r="D511">
        <v>0</v>
      </c>
      <c r="E511">
        <v>0</v>
      </c>
      <c r="I511" t="s">
        <v>2525</v>
      </c>
      <c r="J511" t="s">
        <v>2976</v>
      </c>
      <c r="K511" t="b">
        <v>0</v>
      </c>
      <c r="L511">
        <v>509</v>
      </c>
      <c r="M511">
        <v>0</v>
      </c>
      <c r="N511" s="10" t="s">
        <v>46</v>
      </c>
      <c r="O511">
        <v>0</v>
      </c>
      <c r="P511" t="s">
        <v>2475</v>
      </c>
      <c r="Q511" s="10" t="s">
        <v>46</v>
      </c>
      <c r="R511" s="10" t="s">
        <v>46</v>
      </c>
      <c r="S511" s="19"/>
    </row>
    <row r="512" spans="1:19" x14ac:dyDescent="0.25">
      <c r="A512" t="s">
        <v>2480</v>
      </c>
      <c r="B512" t="s">
        <v>2609</v>
      </c>
      <c r="C512" t="s">
        <v>4753</v>
      </c>
      <c r="D512">
        <v>0</v>
      </c>
      <c r="E512">
        <v>0</v>
      </c>
      <c r="I512" t="s">
        <v>2525</v>
      </c>
      <c r="J512" t="s">
        <v>2977</v>
      </c>
      <c r="K512" t="b">
        <v>0</v>
      </c>
      <c r="L512">
        <v>510</v>
      </c>
      <c r="M512">
        <v>0</v>
      </c>
      <c r="N512" s="10" t="s">
        <v>46</v>
      </c>
      <c r="O512">
        <v>0</v>
      </c>
      <c r="P512" t="s">
        <v>2475</v>
      </c>
      <c r="Q512" s="10" t="s">
        <v>46</v>
      </c>
      <c r="R512" s="10" t="s">
        <v>46</v>
      </c>
      <c r="S512" s="19"/>
    </row>
    <row r="513" spans="1:19" x14ac:dyDescent="0.25">
      <c r="A513" t="s">
        <v>2480</v>
      </c>
      <c r="B513" t="s">
        <v>2609</v>
      </c>
      <c r="C513" t="s">
        <v>800</v>
      </c>
      <c r="D513" s="19" t="s">
        <v>815</v>
      </c>
      <c r="I513" t="s">
        <v>2525</v>
      </c>
      <c r="J513" t="s">
        <v>2978</v>
      </c>
      <c r="K513" t="b">
        <v>0</v>
      </c>
      <c r="L513">
        <v>511</v>
      </c>
      <c r="M513">
        <v>0</v>
      </c>
      <c r="N513" s="10" t="s">
        <v>46</v>
      </c>
      <c r="O513">
        <v>0</v>
      </c>
      <c r="P513" t="s">
        <v>2475</v>
      </c>
      <c r="Q513" s="10" t="s">
        <v>46</v>
      </c>
      <c r="R513" s="10" t="s">
        <v>46</v>
      </c>
      <c r="S513" s="19"/>
    </row>
    <row r="514" spans="1:19" x14ac:dyDescent="0.25">
      <c r="A514" t="s">
        <v>2480</v>
      </c>
      <c r="B514" t="s">
        <v>6063</v>
      </c>
      <c r="C514" t="s">
        <v>1083</v>
      </c>
      <c r="D514" t="b">
        <v>1</v>
      </c>
      <c r="I514" t="s">
        <v>2529</v>
      </c>
      <c r="J514" t="s">
        <v>2979</v>
      </c>
      <c r="K514" t="b">
        <v>0</v>
      </c>
      <c r="L514">
        <v>512</v>
      </c>
      <c r="M514">
        <v>1</v>
      </c>
      <c r="N514" s="10" t="s">
        <v>46</v>
      </c>
      <c r="O514">
        <v>6</v>
      </c>
      <c r="P514" t="s">
        <v>2475</v>
      </c>
      <c r="Q514" s="10" t="s">
        <v>46</v>
      </c>
      <c r="R514" s="10" t="s">
        <v>46</v>
      </c>
      <c r="S514" s="19" t="s">
        <v>815</v>
      </c>
    </row>
    <row r="515" spans="1:19" x14ac:dyDescent="0.25">
      <c r="A515" t="s">
        <v>2480</v>
      </c>
      <c r="B515" t="s">
        <v>6063</v>
      </c>
      <c r="C515" t="s">
        <v>36</v>
      </c>
      <c r="D515">
        <v>57</v>
      </c>
      <c r="I515" t="s">
        <v>2529</v>
      </c>
      <c r="J515" t="s">
        <v>2980</v>
      </c>
      <c r="K515" t="b">
        <v>0</v>
      </c>
      <c r="L515">
        <v>513</v>
      </c>
      <c r="M515">
        <v>1</v>
      </c>
      <c r="N515" s="10" t="s">
        <v>46</v>
      </c>
      <c r="O515">
        <v>1</v>
      </c>
      <c r="P515" t="s">
        <v>2475</v>
      </c>
      <c r="Q515" s="10" t="s">
        <v>46</v>
      </c>
      <c r="R515" s="10" t="s">
        <v>46</v>
      </c>
      <c r="S515" s="19" t="s">
        <v>815</v>
      </c>
    </row>
    <row r="516" spans="1:19" x14ac:dyDescent="0.25">
      <c r="A516" t="s">
        <v>2480</v>
      </c>
      <c r="B516" t="s">
        <v>6063</v>
      </c>
      <c r="C516" t="s">
        <v>4751</v>
      </c>
      <c r="D516">
        <v>1</v>
      </c>
      <c r="I516" t="s">
        <v>2529</v>
      </c>
      <c r="J516" t="s">
        <v>2981</v>
      </c>
      <c r="K516" t="b">
        <v>0</v>
      </c>
      <c r="L516">
        <v>514</v>
      </c>
      <c r="M516">
        <v>1</v>
      </c>
      <c r="N516" s="10" t="s">
        <v>2549</v>
      </c>
      <c r="O516">
        <v>1</v>
      </c>
      <c r="P516" t="s">
        <v>2475</v>
      </c>
      <c r="Q516" s="10" t="s">
        <v>46</v>
      </c>
      <c r="R516" s="10" t="s">
        <v>46</v>
      </c>
      <c r="S516" s="19" t="s">
        <v>815</v>
      </c>
    </row>
    <row r="517" spans="1:19" x14ac:dyDescent="0.25">
      <c r="A517" t="s">
        <v>2480</v>
      </c>
      <c r="B517" t="s">
        <v>6063</v>
      </c>
      <c r="C517" t="s">
        <v>2469</v>
      </c>
      <c r="D517">
        <v>0</v>
      </c>
      <c r="E517">
        <v>0</v>
      </c>
      <c r="I517" t="s">
        <v>2529</v>
      </c>
      <c r="J517" t="s">
        <v>2982</v>
      </c>
      <c r="K517" t="b">
        <v>0</v>
      </c>
      <c r="L517">
        <v>515</v>
      </c>
      <c r="M517">
        <v>0</v>
      </c>
      <c r="N517" s="10" t="s">
        <v>2553</v>
      </c>
      <c r="O517">
        <v>0</v>
      </c>
      <c r="P517" t="s">
        <v>2475</v>
      </c>
      <c r="Q517" s="10" t="s">
        <v>46</v>
      </c>
      <c r="R517" s="10" t="s">
        <v>46</v>
      </c>
      <c r="S517" s="19" t="s">
        <v>807</v>
      </c>
    </row>
    <row r="518" spans="1:19" x14ac:dyDescent="0.25">
      <c r="A518" t="s">
        <v>2480</v>
      </c>
      <c r="B518" t="s">
        <v>6063</v>
      </c>
      <c r="C518" t="s">
        <v>2467</v>
      </c>
      <c r="D518">
        <v>18</v>
      </c>
      <c r="I518" t="s">
        <v>2529</v>
      </c>
      <c r="J518" t="s">
        <v>2984</v>
      </c>
      <c r="K518" t="b">
        <v>0</v>
      </c>
      <c r="L518">
        <v>516</v>
      </c>
      <c r="M518">
        <v>0</v>
      </c>
      <c r="N518" s="10" t="s">
        <v>2985</v>
      </c>
      <c r="O518">
        <v>0</v>
      </c>
      <c r="P518" t="s">
        <v>2475</v>
      </c>
      <c r="Q518" s="10" t="s">
        <v>46</v>
      </c>
      <c r="R518" s="10" t="s">
        <v>46</v>
      </c>
      <c r="S518" s="19" t="s">
        <v>807</v>
      </c>
    </row>
    <row r="519" spans="1:19" x14ac:dyDescent="0.25">
      <c r="A519" t="s">
        <v>2480</v>
      </c>
      <c r="B519" t="s">
        <v>6063</v>
      </c>
      <c r="C519" t="s">
        <v>2468</v>
      </c>
      <c r="D519" t="s">
        <v>2475</v>
      </c>
      <c r="I519" t="s">
        <v>2529</v>
      </c>
      <c r="J519" t="s">
        <v>2986</v>
      </c>
      <c r="K519" t="b">
        <v>0</v>
      </c>
      <c r="L519">
        <v>517</v>
      </c>
      <c r="M519">
        <v>0</v>
      </c>
      <c r="N519" s="10" t="s">
        <v>46</v>
      </c>
      <c r="O519">
        <v>0</v>
      </c>
      <c r="P519" t="s">
        <v>2475</v>
      </c>
      <c r="Q519" s="10" t="s">
        <v>46</v>
      </c>
      <c r="R519" s="10" t="s">
        <v>46</v>
      </c>
      <c r="S519" s="19"/>
    </row>
    <row r="520" spans="1:19" x14ac:dyDescent="0.25">
      <c r="A520" t="s">
        <v>2480</v>
      </c>
      <c r="B520" t="s">
        <v>6063</v>
      </c>
      <c r="C520" t="s">
        <v>4752</v>
      </c>
      <c r="D520">
        <v>0</v>
      </c>
      <c r="E520">
        <v>0</v>
      </c>
      <c r="I520" t="s">
        <v>2529</v>
      </c>
      <c r="J520" t="s">
        <v>2987</v>
      </c>
      <c r="K520" t="b">
        <v>0</v>
      </c>
      <c r="L520">
        <v>518</v>
      </c>
      <c r="M520">
        <v>0</v>
      </c>
      <c r="N520" s="10" t="s">
        <v>46</v>
      </c>
      <c r="O520">
        <v>0</v>
      </c>
      <c r="P520" t="s">
        <v>2475</v>
      </c>
      <c r="Q520" s="10" t="s">
        <v>46</v>
      </c>
      <c r="R520" s="10" t="s">
        <v>46</v>
      </c>
      <c r="S520" s="19"/>
    </row>
    <row r="521" spans="1:19" x14ac:dyDescent="0.25">
      <c r="A521" t="s">
        <v>2480</v>
      </c>
      <c r="B521" t="s">
        <v>6063</v>
      </c>
      <c r="C521" t="s">
        <v>4753</v>
      </c>
      <c r="D521">
        <v>0</v>
      </c>
      <c r="E521">
        <v>0</v>
      </c>
      <c r="I521" t="s">
        <v>2529</v>
      </c>
      <c r="J521" t="s">
        <v>2988</v>
      </c>
      <c r="K521" t="b">
        <v>0</v>
      </c>
      <c r="L521">
        <v>519</v>
      </c>
      <c r="M521">
        <v>0</v>
      </c>
      <c r="N521" s="10" t="s">
        <v>2600</v>
      </c>
      <c r="O521">
        <v>0</v>
      </c>
      <c r="P521" t="s">
        <v>2475</v>
      </c>
      <c r="Q521" s="10" t="s">
        <v>46</v>
      </c>
      <c r="R521" s="10" t="s">
        <v>46</v>
      </c>
      <c r="S521" s="19" t="s">
        <v>807</v>
      </c>
    </row>
    <row r="522" spans="1:19" x14ac:dyDescent="0.25">
      <c r="A522" t="s">
        <v>2480</v>
      </c>
      <c r="B522" t="s">
        <v>6063</v>
      </c>
      <c r="C522" t="s">
        <v>800</v>
      </c>
      <c r="D522" s="19"/>
      <c r="I522" t="s">
        <v>2529</v>
      </c>
      <c r="J522" t="s">
        <v>2990</v>
      </c>
      <c r="K522" t="b">
        <v>0</v>
      </c>
      <c r="L522">
        <v>520</v>
      </c>
      <c r="M522">
        <v>0</v>
      </c>
      <c r="N522" s="10" t="s">
        <v>46</v>
      </c>
      <c r="O522">
        <v>0</v>
      </c>
      <c r="P522" t="s">
        <v>2475</v>
      </c>
      <c r="Q522" s="10" t="s">
        <v>46</v>
      </c>
      <c r="R522" s="10" t="s">
        <v>46</v>
      </c>
      <c r="S522" s="19" t="s">
        <v>807</v>
      </c>
    </row>
    <row r="523" spans="1:19" x14ac:dyDescent="0.25">
      <c r="A523" t="s">
        <v>2480</v>
      </c>
      <c r="B523" t="s">
        <v>564</v>
      </c>
      <c r="C523" t="s">
        <v>1083</v>
      </c>
      <c r="D523" t="b">
        <v>0</v>
      </c>
      <c r="I523" t="s">
        <v>2529</v>
      </c>
      <c r="J523" t="s">
        <v>2991</v>
      </c>
      <c r="K523" t="b">
        <v>0</v>
      </c>
      <c r="L523">
        <v>521</v>
      </c>
      <c r="M523">
        <v>0</v>
      </c>
      <c r="N523" s="10" t="s">
        <v>2600</v>
      </c>
      <c r="O523">
        <v>0</v>
      </c>
      <c r="P523" t="s">
        <v>2475</v>
      </c>
      <c r="Q523" s="10" t="s">
        <v>46</v>
      </c>
      <c r="R523" s="10" t="s">
        <v>46</v>
      </c>
      <c r="S523" s="19" t="s">
        <v>807</v>
      </c>
    </row>
    <row r="524" spans="1:19" x14ac:dyDescent="0.25">
      <c r="A524" t="s">
        <v>2480</v>
      </c>
      <c r="B524" t="s">
        <v>564</v>
      </c>
      <c r="C524" t="s">
        <v>36</v>
      </c>
      <c r="D524">
        <v>58</v>
      </c>
      <c r="I524" t="s">
        <v>2529</v>
      </c>
      <c r="J524" t="s">
        <v>2992</v>
      </c>
      <c r="K524" t="b">
        <v>0</v>
      </c>
      <c r="L524">
        <v>522</v>
      </c>
      <c r="M524">
        <v>0</v>
      </c>
      <c r="N524" s="10" t="s">
        <v>2818</v>
      </c>
      <c r="O524">
        <v>0</v>
      </c>
      <c r="P524" t="s">
        <v>2475</v>
      </c>
      <c r="Q524" s="10" t="s">
        <v>46</v>
      </c>
      <c r="R524" s="10" t="s">
        <v>46</v>
      </c>
      <c r="S524" s="19" t="s">
        <v>807</v>
      </c>
    </row>
    <row r="525" spans="1:19" x14ac:dyDescent="0.25">
      <c r="A525" t="s">
        <v>2480</v>
      </c>
      <c r="B525" t="s">
        <v>564</v>
      </c>
      <c r="C525" t="s">
        <v>4751</v>
      </c>
      <c r="D525">
        <v>0</v>
      </c>
      <c r="I525" t="s">
        <v>2529</v>
      </c>
      <c r="J525" t="s">
        <v>2993</v>
      </c>
      <c r="K525" t="b">
        <v>0</v>
      </c>
      <c r="L525">
        <v>523</v>
      </c>
      <c r="M525">
        <v>0</v>
      </c>
      <c r="N525" s="10" t="s">
        <v>46</v>
      </c>
      <c r="O525">
        <v>0</v>
      </c>
      <c r="P525" t="s">
        <v>2475</v>
      </c>
      <c r="Q525" s="10" t="s">
        <v>46</v>
      </c>
      <c r="R525" s="10" t="s">
        <v>46</v>
      </c>
      <c r="S525" s="19" t="s">
        <v>807</v>
      </c>
    </row>
    <row r="526" spans="1:19" x14ac:dyDescent="0.25">
      <c r="A526" t="s">
        <v>2480</v>
      </c>
      <c r="B526" t="s">
        <v>564</v>
      </c>
      <c r="C526" t="s">
        <v>2469</v>
      </c>
      <c r="D526">
        <v>0</v>
      </c>
      <c r="E526">
        <v>0</v>
      </c>
      <c r="I526" t="s">
        <v>2529</v>
      </c>
      <c r="J526" t="s">
        <v>2994</v>
      </c>
      <c r="K526" t="b">
        <v>0</v>
      </c>
      <c r="L526">
        <v>524</v>
      </c>
      <c r="M526">
        <v>0</v>
      </c>
      <c r="N526" s="10" t="s">
        <v>2749</v>
      </c>
      <c r="O526">
        <v>0</v>
      </c>
      <c r="P526" t="s">
        <v>2475</v>
      </c>
      <c r="Q526" s="10" t="s">
        <v>46</v>
      </c>
      <c r="R526" s="10" t="s">
        <v>46</v>
      </c>
      <c r="S526" s="19" t="s">
        <v>807</v>
      </c>
    </row>
    <row r="527" spans="1:19" x14ac:dyDescent="0.25">
      <c r="A527" t="s">
        <v>2480</v>
      </c>
      <c r="B527" t="s">
        <v>564</v>
      </c>
      <c r="C527" t="s">
        <v>2467</v>
      </c>
      <c r="D527">
        <v>0</v>
      </c>
      <c r="I527" t="s">
        <v>2529</v>
      </c>
      <c r="J527" t="s">
        <v>2995</v>
      </c>
      <c r="K527" t="b">
        <v>0</v>
      </c>
      <c r="L527">
        <v>525</v>
      </c>
      <c r="M527">
        <v>0</v>
      </c>
      <c r="N527" s="10" t="s">
        <v>2749</v>
      </c>
      <c r="O527">
        <v>0</v>
      </c>
      <c r="P527" t="s">
        <v>2475</v>
      </c>
      <c r="Q527" s="10" t="s">
        <v>46</v>
      </c>
      <c r="R527" s="10" t="s">
        <v>46</v>
      </c>
      <c r="S527" s="19" t="s">
        <v>807</v>
      </c>
    </row>
    <row r="528" spans="1:19" x14ac:dyDescent="0.25">
      <c r="A528" t="s">
        <v>2480</v>
      </c>
      <c r="B528" t="s">
        <v>564</v>
      </c>
      <c r="C528" t="s">
        <v>2468</v>
      </c>
      <c r="D528" t="s">
        <v>2475</v>
      </c>
      <c r="I528" t="s">
        <v>2529</v>
      </c>
      <c r="J528" t="s">
        <v>2996</v>
      </c>
      <c r="K528" t="b">
        <v>0</v>
      </c>
      <c r="L528">
        <v>526</v>
      </c>
      <c r="M528">
        <v>0</v>
      </c>
      <c r="N528" s="10" t="s">
        <v>46</v>
      </c>
      <c r="O528">
        <v>0</v>
      </c>
      <c r="P528" t="s">
        <v>2475</v>
      </c>
      <c r="Q528" s="10" t="s">
        <v>46</v>
      </c>
      <c r="R528" s="10" t="s">
        <v>46</v>
      </c>
      <c r="S528" s="19" t="s">
        <v>807</v>
      </c>
    </row>
    <row r="529" spans="1:19" x14ac:dyDescent="0.25">
      <c r="A529" t="s">
        <v>2480</v>
      </c>
      <c r="B529" t="s">
        <v>564</v>
      </c>
      <c r="C529" t="s">
        <v>4752</v>
      </c>
      <c r="D529">
        <v>0</v>
      </c>
      <c r="E529">
        <v>0</v>
      </c>
      <c r="I529" t="s">
        <v>2529</v>
      </c>
      <c r="J529" t="s">
        <v>2998</v>
      </c>
      <c r="K529" t="b">
        <v>0</v>
      </c>
      <c r="L529">
        <v>527</v>
      </c>
      <c r="M529">
        <v>0</v>
      </c>
      <c r="N529" s="10" t="s">
        <v>3066</v>
      </c>
      <c r="O529">
        <v>0</v>
      </c>
      <c r="P529" t="s">
        <v>2475</v>
      </c>
      <c r="Q529" s="10" t="s">
        <v>46</v>
      </c>
      <c r="R529" s="10" t="s">
        <v>46</v>
      </c>
      <c r="S529" s="19" t="s">
        <v>807</v>
      </c>
    </row>
    <row r="530" spans="1:19" x14ac:dyDescent="0.25">
      <c r="A530" t="s">
        <v>2480</v>
      </c>
      <c r="B530" t="s">
        <v>564</v>
      </c>
      <c r="C530" t="s">
        <v>4753</v>
      </c>
      <c r="D530">
        <v>0</v>
      </c>
      <c r="E530">
        <v>0</v>
      </c>
      <c r="I530" t="s">
        <v>2529</v>
      </c>
      <c r="J530" t="s">
        <v>2999</v>
      </c>
      <c r="K530" t="b">
        <v>0</v>
      </c>
      <c r="L530">
        <v>528</v>
      </c>
      <c r="M530">
        <v>1</v>
      </c>
      <c r="N530" s="10" t="s">
        <v>2553</v>
      </c>
      <c r="O530">
        <v>1</v>
      </c>
      <c r="P530" t="s">
        <v>2475</v>
      </c>
      <c r="Q530" s="10" t="s">
        <v>46</v>
      </c>
      <c r="R530" s="10" t="s">
        <v>46</v>
      </c>
      <c r="S530" s="19" t="s">
        <v>815</v>
      </c>
    </row>
    <row r="531" spans="1:19" x14ac:dyDescent="0.25">
      <c r="A531" t="s">
        <v>2480</v>
      </c>
      <c r="B531" t="s">
        <v>564</v>
      </c>
      <c r="C531" t="s">
        <v>800</v>
      </c>
      <c r="D531" s="19"/>
      <c r="I531" t="s">
        <v>2529</v>
      </c>
      <c r="J531" t="s">
        <v>3000</v>
      </c>
      <c r="K531" t="b">
        <v>0</v>
      </c>
      <c r="L531">
        <v>529</v>
      </c>
      <c r="M531">
        <v>0</v>
      </c>
      <c r="N531" s="10" t="s">
        <v>2549</v>
      </c>
      <c r="O531">
        <v>0</v>
      </c>
      <c r="P531" t="s">
        <v>2475</v>
      </c>
      <c r="Q531" s="10" t="s">
        <v>46</v>
      </c>
      <c r="R531" s="10" t="s">
        <v>46</v>
      </c>
      <c r="S531" s="19" t="s">
        <v>874</v>
      </c>
    </row>
    <row r="532" spans="1:19" x14ac:dyDescent="0.25">
      <c r="A532" t="s">
        <v>2480</v>
      </c>
      <c r="B532" t="s">
        <v>6064</v>
      </c>
      <c r="C532" t="s">
        <v>1083</v>
      </c>
      <c r="D532" t="b">
        <v>1</v>
      </c>
      <c r="I532" t="s">
        <v>2529</v>
      </c>
      <c r="J532" t="s">
        <v>3001</v>
      </c>
      <c r="K532" t="b">
        <v>0</v>
      </c>
      <c r="L532">
        <v>530</v>
      </c>
      <c r="M532">
        <v>0</v>
      </c>
      <c r="N532" s="10" t="s">
        <v>2540</v>
      </c>
      <c r="O532">
        <v>0</v>
      </c>
      <c r="P532" t="s">
        <v>2475</v>
      </c>
      <c r="Q532" s="10" t="s">
        <v>46</v>
      </c>
      <c r="R532" s="10" t="s">
        <v>46</v>
      </c>
      <c r="S532" s="19" t="s">
        <v>807</v>
      </c>
    </row>
    <row r="533" spans="1:19" x14ac:dyDescent="0.25">
      <c r="A533" t="s">
        <v>2480</v>
      </c>
      <c r="B533" t="s">
        <v>6064</v>
      </c>
      <c r="C533" t="s">
        <v>36</v>
      </c>
      <c r="D533">
        <v>59</v>
      </c>
      <c r="I533" t="s">
        <v>2529</v>
      </c>
      <c r="J533" t="s">
        <v>3002</v>
      </c>
      <c r="K533" t="b">
        <v>0</v>
      </c>
      <c r="L533">
        <v>531</v>
      </c>
      <c r="M533">
        <v>0</v>
      </c>
      <c r="N533" s="10" t="s">
        <v>2749</v>
      </c>
      <c r="O533">
        <v>0</v>
      </c>
      <c r="P533" t="s">
        <v>2475</v>
      </c>
      <c r="Q533" s="10" t="s">
        <v>46</v>
      </c>
      <c r="R533" s="10" t="s">
        <v>46</v>
      </c>
      <c r="S533" s="19" t="s">
        <v>807</v>
      </c>
    </row>
    <row r="534" spans="1:19" x14ac:dyDescent="0.25">
      <c r="A534" t="s">
        <v>2480</v>
      </c>
      <c r="B534" t="s">
        <v>6064</v>
      </c>
      <c r="C534" t="s">
        <v>4751</v>
      </c>
      <c r="D534">
        <v>0</v>
      </c>
      <c r="I534" t="s">
        <v>2529</v>
      </c>
      <c r="J534" t="s">
        <v>3003</v>
      </c>
      <c r="K534" t="b">
        <v>0</v>
      </c>
      <c r="L534">
        <v>532</v>
      </c>
      <c r="M534">
        <v>1</v>
      </c>
      <c r="N534" s="10" t="s">
        <v>46</v>
      </c>
      <c r="O534">
        <v>1</v>
      </c>
      <c r="P534" t="s">
        <v>2475</v>
      </c>
      <c r="Q534" s="10" t="s">
        <v>46</v>
      </c>
      <c r="R534" s="10" t="s">
        <v>46</v>
      </c>
      <c r="S534" s="19" t="s">
        <v>2892</v>
      </c>
    </row>
    <row r="535" spans="1:19" x14ac:dyDescent="0.25">
      <c r="A535" t="s">
        <v>2480</v>
      </c>
      <c r="B535" t="s">
        <v>6064</v>
      </c>
      <c r="C535" t="s">
        <v>2469</v>
      </c>
      <c r="D535">
        <v>5700</v>
      </c>
      <c r="E535">
        <v>0</v>
      </c>
      <c r="I535" t="s">
        <v>2529</v>
      </c>
      <c r="J535" t="s">
        <v>3004</v>
      </c>
      <c r="K535" t="b">
        <v>0</v>
      </c>
      <c r="L535">
        <v>533</v>
      </c>
      <c r="M535">
        <v>0</v>
      </c>
      <c r="N535" s="10" t="s">
        <v>6105</v>
      </c>
      <c r="O535">
        <v>0</v>
      </c>
      <c r="P535" t="s">
        <v>2475</v>
      </c>
      <c r="Q535" s="10" t="s">
        <v>46</v>
      </c>
      <c r="R535" s="10" t="s">
        <v>46</v>
      </c>
      <c r="S535" s="19" t="s">
        <v>2892</v>
      </c>
    </row>
    <row r="536" spans="1:19" x14ac:dyDescent="0.25">
      <c r="A536" t="s">
        <v>2480</v>
      </c>
      <c r="B536" t="s">
        <v>6064</v>
      </c>
      <c r="C536" t="s">
        <v>2467</v>
      </c>
      <c r="D536">
        <v>0</v>
      </c>
      <c r="I536" t="s">
        <v>2529</v>
      </c>
      <c r="J536" t="s">
        <v>3005</v>
      </c>
      <c r="K536" t="b">
        <v>0</v>
      </c>
      <c r="L536">
        <v>534</v>
      </c>
      <c r="M536">
        <v>0</v>
      </c>
      <c r="N536" s="10" t="s">
        <v>2678</v>
      </c>
      <c r="O536">
        <v>0</v>
      </c>
      <c r="P536" t="s">
        <v>2475</v>
      </c>
      <c r="Q536" s="10" t="s">
        <v>46</v>
      </c>
      <c r="R536" s="10" t="s">
        <v>46</v>
      </c>
      <c r="S536" s="19"/>
    </row>
    <row r="537" spans="1:19" x14ac:dyDescent="0.25">
      <c r="A537" t="s">
        <v>2480</v>
      </c>
      <c r="B537" t="s">
        <v>6064</v>
      </c>
      <c r="C537" t="s">
        <v>2468</v>
      </c>
      <c r="D537" t="s">
        <v>2475</v>
      </c>
      <c r="I537" t="s">
        <v>2529</v>
      </c>
      <c r="J537" t="s">
        <v>3006</v>
      </c>
      <c r="K537" t="b">
        <v>0</v>
      </c>
      <c r="L537">
        <v>535</v>
      </c>
      <c r="M537">
        <v>0</v>
      </c>
      <c r="N537" s="10" t="s">
        <v>46</v>
      </c>
      <c r="O537">
        <v>0</v>
      </c>
      <c r="P537" t="s">
        <v>2475</v>
      </c>
      <c r="Q537" s="10" t="s">
        <v>46</v>
      </c>
      <c r="R537" s="10" t="s">
        <v>46</v>
      </c>
      <c r="S537" s="19" t="s">
        <v>2892</v>
      </c>
    </row>
    <row r="538" spans="1:19" x14ac:dyDescent="0.25">
      <c r="A538" t="s">
        <v>2480</v>
      </c>
      <c r="B538" t="s">
        <v>6064</v>
      </c>
      <c r="C538" t="s">
        <v>4752</v>
      </c>
      <c r="D538">
        <v>0</v>
      </c>
      <c r="E538">
        <v>0</v>
      </c>
      <c r="I538" t="s">
        <v>2529</v>
      </c>
      <c r="J538" t="s">
        <v>3007</v>
      </c>
      <c r="K538" t="b">
        <v>0</v>
      </c>
      <c r="L538">
        <v>536</v>
      </c>
      <c r="M538">
        <v>0</v>
      </c>
      <c r="N538" s="10" t="s">
        <v>6105</v>
      </c>
      <c r="O538">
        <v>0</v>
      </c>
      <c r="P538" t="s">
        <v>2475</v>
      </c>
      <c r="Q538" s="10" t="s">
        <v>46</v>
      </c>
      <c r="R538" s="10" t="s">
        <v>46</v>
      </c>
      <c r="S538" s="19" t="s">
        <v>2892</v>
      </c>
    </row>
    <row r="539" spans="1:19" x14ac:dyDescent="0.25">
      <c r="A539" t="s">
        <v>2480</v>
      </c>
      <c r="B539" t="s">
        <v>6064</v>
      </c>
      <c r="C539" t="s">
        <v>4753</v>
      </c>
      <c r="D539">
        <v>0</v>
      </c>
      <c r="E539">
        <v>0</v>
      </c>
      <c r="I539" t="s">
        <v>2529</v>
      </c>
      <c r="J539" t="s">
        <v>3008</v>
      </c>
      <c r="K539" t="b">
        <v>0</v>
      </c>
      <c r="L539">
        <v>537</v>
      </c>
      <c r="M539">
        <v>0</v>
      </c>
      <c r="N539" s="10" t="s">
        <v>2678</v>
      </c>
      <c r="O539">
        <v>0</v>
      </c>
      <c r="P539" t="s">
        <v>2475</v>
      </c>
      <c r="Q539" s="10" t="s">
        <v>46</v>
      </c>
      <c r="R539" s="10" t="s">
        <v>46</v>
      </c>
      <c r="S539" s="19" t="s">
        <v>2892</v>
      </c>
    </row>
    <row r="540" spans="1:19" x14ac:dyDescent="0.25">
      <c r="A540" t="s">
        <v>2480</v>
      </c>
      <c r="B540" t="s">
        <v>6064</v>
      </c>
      <c r="C540" t="s">
        <v>800</v>
      </c>
      <c r="D540" s="19"/>
      <c r="I540" t="s">
        <v>2529</v>
      </c>
      <c r="J540" t="s">
        <v>3009</v>
      </c>
      <c r="K540" t="b">
        <v>0</v>
      </c>
      <c r="L540">
        <v>538</v>
      </c>
      <c r="M540">
        <v>0</v>
      </c>
      <c r="N540" s="10" t="s">
        <v>46</v>
      </c>
      <c r="O540">
        <v>0</v>
      </c>
      <c r="P540" t="s">
        <v>2475</v>
      </c>
      <c r="Q540" s="10" t="s">
        <v>46</v>
      </c>
      <c r="R540" s="10" t="s">
        <v>46</v>
      </c>
      <c r="S540" s="19"/>
    </row>
    <row r="541" spans="1:19" x14ac:dyDescent="0.25">
      <c r="A541" t="s">
        <v>2480</v>
      </c>
      <c r="B541" t="s">
        <v>6065</v>
      </c>
      <c r="C541" t="s">
        <v>1083</v>
      </c>
      <c r="D541" t="b">
        <v>1</v>
      </c>
      <c r="I541" t="s">
        <v>2529</v>
      </c>
      <c r="J541" t="s">
        <v>3010</v>
      </c>
      <c r="K541" t="b">
        <v>0</v>
      </c>
      <c r="L541">
        <v>539</v>
      </c>
      <c r="M541">
        <v>0</v>
      </c>
      <c r="N541" s="10" t="s">
        <v>46</v>
      </c>
      <c r="O541">
        <v>0</v>
      </c>
      <c r="P541" t="s">
        <v>2475</v>
      </c>
      <c r="Q541" s="10" t="s">
        <v>46</v>
      </c>
      <c r="R541" s="10" t="s">
        <v>46</v>
      </c>
      <c r="S541" s="19"/>
    </row>
    <row r="542" spans="1:19" x14ac:dyDescent="0.25">
      <c r="A542" t="s">
        <v>2480</v>
      </c>
      <c r="B542" t="s">
        <v>6065</v>
      </c>
      <c r="C542" t="s">
        <v>36</v>
      </c>
      <c r="D542">
        <v>60</v>
      </c>
      <c r="I542" t="s">
        <v>2529</v>
      </c>
      <c r="J542" t="s">
        <v>3011</v>
      </c>
      <c r="K542" t="b">
        <v>0</v>
      </c>
      <c r="L542">
        <v>540</v>
      </c>
      <c r="M542">
        <v>0</v>
      </c>
      <c r="N542" s="10" t="s">
        <v>46</v>
      </c>
      <c r="O542">
        <v>0</v>
      </c>
      <c r="P542" t="s">
        <v>2475</v>
      </c>
      <c r="Q542" s="10" t="s">
        <v>46</v>
      </c>
      <c r="R542" s="10" t="s">
        <v>46</v>
      </c>
      <c r="S542" s="19"/>
    </row>
    <row r="543" spans="1:19" x14ac:dyDescent="0.25">
      <c r="A543" t="s">
        <v>2480</v>
      </c>
      <c r="B543" t="s">
        <v>6065</v>
      </c>
      <c r="C543" t="s">
        <v>4751</v>
      </c>
      <c r="D543">
        <v>0</v>
      </c>
      <c r="I543" t="s">
        <v>2529</v>
      </c>
      <c r="J543" t="s">
        <v>3012</v>
      </c>
      <c r="K543" t="b">
        <v>0</v>
      </c>
      <c r="L543">
        <v>541</v>
      </c>
      <c r="M543">
        <v>0</v>
      </c>
      <c r="N543" s="10" t="s">
        <v>2599</v>
      </c>
      <c r="O543">
        <v>0</v>
      </c>
      <c r="P543" t="s">
        <v>2475</v>
      </c>
      <c r="Q543" s="10" t="s">
        <v>46</v>
      </c>
      <c r="R543" s="10" t="s">
        <v>46</v>
      </c>
      <c r="S543" s="19" t="s">
        <v>807</v>
      </c>
    </row>
    <row r="544" spans="1:19" x14ac:dyDescent="0.25">
      <c r="A544" t="s">
        <v>2480</v>
      </c>
      <c r="B544" t="s">
        <v>6065</v>
      </c>
      <c r="C544" t="s">
        <v>2469</v>
      </c>
      <c r="D544">
        <v>690</v>
      </c>
      <c r="E544">
        <v>0</v>
      </c>
      <c r="I544" t="s">
        <v>2529</v>
      </c>
      <c r="J544" t="s">
        <v>3013</v>
      </c>
      <c r="K544" t="b">
        <v>0</v>
      </c>
      <c r="L544">
        <v>542</v>
      </c>
      <c r="M544">
        <v>0</v>
      </c>
      <c r="N544" s="10" t="s">
        <v>46</v>
      </c>
      <c r="O544">
        <v>0</v>
      </c>
      <c r="P544" t="s">
        <v>2475</v>
      </c>
      <c r="Q544" s="10" t="s">
        <v>46</v>
      </c>
      <c r="R544" s="10" t="s">
        <v>46</v>
      </c>
      <c r="S544" s="19" t="s">
        <v>807</v>
      </c>
    </row>
    <row r="545" spans="1:19" x14ac:dyDescent="0.25">
      <c r="A545" t="s">
        <v>2480</v>
      </c>
      <c r="B545" t="s">
        <v>6065</v>
      </c>
      <c r="C545" t="s">
        <v>2467</v>
      </c>
      <c r="D545">
        <v>0</v>
      </c>
      <c r="I545" t="s">
        <v>2529</v>
      </c>
      <c r="J545" t="s">
        <v>3014</v>
      </c>
      <c r="K545" t="b">
        <v>0</v>
      </c>
      <c r="L545">
        <v>543</v>
      </c>
      <c r="M545">
        <v>0</v>
      </c>
      <c r="N545" s="10" t="s">
        <v>3015</v>
      </c>
      <c r="O545">
        <v>0</v>
      </c>
      <c r="P545" t="s">
        <v>2475</v>
      </c>
      <c r="Q545" s="10" t="s">
        <v>46</v>
      </c>
      <c r="R545" s="10" t="s">
        <v>46</v>
      </c>
      <c r="S545" s="19" t="s">
        <v>873</v>
      </c>
    </row>
    <row r="546" spans="1:19" x14ac:dyDescent="0.25">
      <c r="A546" t="s">
        <v>2480</v>
      </c>
      <c r="B546" t="s">
        <v>6065</v>
      </c>
      <c r="C546" t="s">
        <v>2468</v>
      </c>
      <c r="D546" t="s">
        <v>2475</v>
      </c>
      <c r="I546" t="s">
        <v>2533</v>
      </c>
      <c r="J546" t="s">
        <v>3016</v>
      </c>
      <c r="K546" t="b">
        <v>0</v>
      </c>
      <c r="L546">
        <v>544</v>
      </c>
      <c r="M546">
        <v>0</v>
      </c>
      <c r="N546" s="10" t="s">
        <v>46</v>
      </c>
      <c r="O546">
        <v>0</v>
      </c>
      <c r="P546" t="s">
        <v>2475</v>
      </c>
      <c r="Q546" s="10" t="s">
        <v>46</v>
      </c>
      <c r="R546" s="10" t="s">
        <v>46</v>
      </c>
      <c r="S546" s="19" t="s">
        <v>873</v>
      </c>
    </row>
    <row r="547" spans="1:19" x14ac:dyDescent="0.25">
      <c r="A547" t="s">
        <v>2480</v>
      </c>
      <c r="B547" t="s">
        <v>6065</v>
      </c>
      <c r="C547" t="s">
        <v>4752</v>
      </c>
      <c r="D547">
        <v>0</v>
      </c>
      <c r="E547">
        <v>0</v>
      </c>
      <c r="I547" t="s">
        <v>2533</v>
      </c>
      <c r="J547" t="s">
        <v>3017</v>
      </c>
      <c r="K547" t="b">
        <v>0</v>
      </c>
      <c r="L547">
        <v>545</v>
      </c>
      <c r="M547">
        <v>0</v>
      </c>
      <c r="N547" s="10" t="s">
        <v>3018</v>
      </c>
      <c r="O547">
        <v>0</v>
      </c>
      <c r="P547" t="s">
        <v>2475</v>
      </c>
      <c r="Q547" s="10" t="s">
        <v>46</v>
      </c>
      <c r="R547" s="10" t="s">
        <v>46</v>
      </c>
      <c r="S547" s="19" t="s">
        <v>95</v>
      </c>
    </row>
    <row r="548" spans="1:19" x14ac:dyDescent="0.25">
      <c r="A548" t="s">
        <v>2480</v>
      </c>
      <c r="B548" t="s">
        <v>6065</v>
      </c>
      <c r="C548" t="s">
        <v>4753</v>
      </c>
      <c r="D548">
        <v>0</v>
      </c>
      <c r="E548">
        <v>0</v>
      </c>
      <c r="I548" t="s">
        <v>2533</v>
      </c>
      <c r="J548" t="s">
        <v>3019</v>
      </c>
      <c r="K548" t="b">
        <v>0</v>
      </c>
      <c r="L548">
        <v>546</v>
      </c>
      <c r="M548">
        <v>0</v>
      </c>
      <c r="N548" s="10" t="s">
        <v>2540</v>
      </c>
      <c r="O548">
        <v>0</v>
      </c>
      <c r="P548" t="s">
        <v>2475</v>
      </c>
      <c r="Q548" s="10" t="s">
        <v>46</v>
      </c>
      <c r="R548" s="10" t="s">
        <v>46</v>
      </c>
      <c r="S548" s="19"/>
    </row>
    <row r="549" spans="1:19" x14ac:dyDescent="0.25">
      <c r="A549" t="s">
        <v>2480</v>
      </c>
      <c r="B549" t="s">
        <v>6065</v>
      </c>
      <c r="C549" t="s">
        <v>800</v>
      </c>
      <c r="D549" s="19"/>
      <c r="I549" t="s">
        <v>2533</v>
      </c>
      <c r="J549" t="s">
        <v>3020</v>
      </c>
      <c r="K549" t="b">
        <v>0</v>
      </c>
      <c r="L549">
        <v>547</v>
      </c>
      <c r="M549">
        <v>0</v>
      </c>
      <c r="N549" s="10" t="s">
        <v>46</v>
      </c>
      <c r="O549">
        <v>0</v>
      </c>
      <c r="P549" t="s">
        <v>2475</v>
      </c>
      <c r="Q549" s="10" t="s">
        <v>46</v>
      </c>
      <c r="R549" s="10" t="s">
        <v>46</v>
      </c>
      <c r="S549" s="19"/>
    </row>
    <row r="550" spans="1:19" x14ac:dyDescent="0.25">
      <c r="A550" t="s">
        <v>2480</v>
      </c>
      <c r="B550" t="s">
        <v>6066</v>
      </c>
      <c r="C550" t="s">
        <v>1083</v>
      </c>
      <c r="D550" t="b">
        <v>1</v>
      </c>
      <c r="I550" t="s">
        <v>2533</v>
      </c>
      <c r="J550" t="s">
        <v>3021</v>
      </c>
      <c r="K550" t="b">
        <v>0</v>
      </c>
      <c r="L550">
        <v>548</v>
      </c>
      <c r="M550">
        <v>0</v>
      </c>
      <c r="N550" s="10" t="s">
        <v>45</v>
      </c>
      <c r="O550">
        <v>0</v>
      </c>
      <c r="P550" t="s">
        <v>2475</v>
      </c>
      <c r="Q550" s="10" t="s">
        <v>46</v>
      </c>
      <c r="R550" s="10" t="s">
        <v>46</v>
      </c>
      <c r="S550" s="19"/>
    </row>
    <row r="551" spans="1:19" x14ac:dyDescent="0.25">
      <c r="A551" t="s">
        <v>2480</v>
      </c>
      <c r="B551" t="s">
        <v>6066</v>
      </c>
      <c r="C551" t="s">
        <v>36</v>
      </c>
      <c r="D551">
        <v>61</v>
      </c>
      <c r="I551" t="s">
        <v>2533</v>
      </c>
      <c r="J551" t="s">
        <v>3022</v>
      </c>
      <c r="K551" t="b">
        <v>0</v>
      </c>
      <c r="L551">
        <v>549</v>
      </c>
      <c r="M551">
        <v>0</v>
      </c>
      <c r="N551" s="10" t="s">
        <v>3018</v>
      </c>
      <c r="O551">
        <v>0</v>
      </c>
      <c r="P551" t="s">
        <v>2475</v>
      </c>
      <c r="Q551" s="10" t="s">
        <v>3018</v>
      </c>
      <c r="R551" s="10" t="s">
        <v>46</v>
      </c>
      <c r="S551" s="19" t="s">
        <v>815</v>
      </c>
    </row>
    <row r="552" spans="1:19" x14ac:dyDescent="0.25">
      <c r="A552" t="s">
        <v>2480</v>
      </c>
      <c r="B552" t="s">
        <v>6066</v>
      </c>
      <c r="C552" t="s">
        <v>4751</v>
      </c>
      <c r="D552">
        <v>0</v>
      </c>
      <c r="I552" t="s">
        <v>2533</v>
      </c>
      <c r="J552" t="s">
        <v>3023</v>
      </c>
      <c r="K552" t="b">
        <v>0</v>
      </c>
      <c r="L552">
        <v>550</v>
      </c>
      <c r="M552">
        <v>0</v>
      </c>
      <c r="N552" s="10" t="s">
        <v>2540</v>
      </c>
      <c r="O552">
        <v>0</v>
      </c>
      <c r="P552" t="s">
        <v>2475</v>
      </c>
      <c r="Q552" s="10" t="s">
        <v>46</v>
      </c>
      <c r="R552" s="10" t="s">
        <v>46</v>
      </c>
      <c r="S552" s="19" t="s">
        <v>815</v>
      </c>
    </row>
    <row r="553" spans="1:19" x14ac:dyDescent="0.25">
      <c r="A553" t="s">
        <v>2480</v>
      </c>
      <c r="B553" t="s">
        <v>6066</v>
      </c>
      <c r="C553" t="s">
        <v>2469</v>
      </c>
      <c r="D553">
        <v>0</v>
      </c>
      <c r="E553">
        <v>0</v>
      </c>
      <c r="I553" t="s">
        <v>2533</v>
      </c>
      <c r="J553" t="s">
        <v>3024</v>
      </c>
      <c r="K553" t="b">
        <v>0</v>
      </c>
      <c r="L553">
        <v>551</v>
      </c>
      <c r="M553">
        <v>0</v>
      </c>
      <c r="N553" s="10" t="s">
        <v>46</v>
      </c>
      <c r="O553">
        <v>0</v>
      </c>
      <c r="P553" t="s">
        <v>2475</v>
      </c>
      <c r="Q553" s="10" t="s">
        <v>46</v>
      </c>
      <c r="R553" s="10" t="s">
        <v>46</v>
      </c>
      <c r="S553" s="19" t="s">
        <v>815</v>
      </c>
    </row>
    <row r="554" spans="1:19" x14ac:dyDescent="0.25">
      <c r="A554" t="s">
        <v>2480</v>
      </c>
      <c r="B554" t="s">
        <v>6066</v>
      </c>
      <c r="C554" t="s">
        <v>2467</v>
      </c>
      <c r="D554">
        <v>0</v>
      </c>
      <c r="I554" t="s">
        <v>2533</v>
      </c>
      <c r="J554" t="s">
        <v>3025</v>
      </c>
      <c r="K554" t="b">
        <v>0</v>
      </c>
      <c r="L554">
        <v>552</v>
      </c>
      <c r="M554">
        <v>0</v>
      </c>
      <c r="N554" s="10" t="s">
        <v>45</v>
      </c>
      <c r="O554">
        <v>0</v>
      </c>
      <c r="P554" t="s">
        <v>2475</v>
      </c>
      <c r="Q554" s="10" t="s">
        <v>46</v>
      </c>
      <c r="R554" s="10" t="s">
        <v>46</v>
      </c>
      <c r="S554" s="19" t="s">
        <v>815</v>
      </c>
    </row>
    <row r="555" spans="1:19" x14ac:dyDescent="0.25">
      <c r="A555" t="s">
        <v>2480</v>
      </c>
      <c r="B555" t="s">
        <v>6066</v>
      </c>
      <c r="C555" t="s">
        <v>2468</v>
      </c>
      <c r="D555" t="s">
        <v>2475</v>
      </c>
      <c r="I555" t="s">
        <v>2533</v>
      </c>
      <c r="J555" t="s">
        <v>3026</v>
      </c>
      <c r="K555" t="b">
        <v>0</v>
      </c>
      <c r="L555">
        <v>553</v>
      </c>
      <c r="M555">
        <v>0</v>
      </c>
      <c r="N555" s="10" t="s">
        <v>46</v>
      </c>
      <c r="O555">
        <v>0</v>
      </c>
      <c r="P555" t="s">
        <v>2475</v>
      </c>
      <c r="Q555" s="10" t="s">
        <v>46</v>
      </c>
      <c r="R555" s="10" t="s">
        <v>46</v>
      </c>
      <c r="S555" s="19"/>
    </row>
    <row r="556" spans="1:19" x14ac:dyDescent="0.25">
      <c r="A556" t="s">
        <v>2480</v>
      </c>
      <c r="B556" t="s">
        <v>6066</v>
      </c>
      <c r="C556" t="s">
        <v>4752</v>
      </c>
      <c r="D556">
        <v>0</v>
      </c>
      <c r="E556">
        <v>0</v>
      </c>
      <c r="I556" t="s">
        <v>2533</v>
      </c>
      <c r="J556" t="s">
        <v>3027</v>
      </c>
      <c r="K556" t="b">
        <v>0</v>
      </c>
      <c r="L556">
        <v>554</v>
      </c>
      <c r="M556">
        <v>0</v>
      </c>
      <c r="N556" s="10" t="s">
        <v>46</v>
      </c>
      <c r="O556">
        <v>0</v>
      </c>
      <c r="P556" t="s">
        <v>2475</v>
      </c>
      <c r="Q556" s="10" t="s">
        <v>46</v>
      </c>
      <c r="R556" s="10" t="s">
        <v>46</v>
      </c>
      <c r="S556" s="19"/>
    </row>
    <row r="557" spans="1:19" x14ac:dyDescent="0.25">
      <c r="A557" t="s">
        <v>2480</v>
      </c>
      <c r="B557" t="s">
        <v>6066</v>
      </c>
      <c r="C557" t="s">
        <v>4753</v>
      </c>
      <c r="D557">
        <v>0</v>
      </c>
      <c r="E557">
        <v>0</v>
      </c>
      <c r="I557" t="s">
        <v>2533</v>
      </c>
      <c r="J557" t="s">
        <v>3028</v>
      </c>
      <c r="K557" t="b">
        <v>0</v>
      </c>
      <c r="L557">
        <v>555</v>
      </c>
      <c r="M557">
        <v>0</v>
      </c>
      <c r="N557" s="10" t="s">
        <v>46</v>
      </c>
      <c r="O557">
        <v>0</v>
      </c>
      <c r="P557" t="s">
        <v>2475</v>
      </c>
      <c r="Q557" s="10" t="s">
        <v>46</v>
      </c>
      <c r="R557" s="10" t="s">
        <v>46</v>
      </c>
      <c r="S557" s="19"/>
    </row>
    <row r="558" spans="1:19" x14ac:dyDescent="0.25">
      <c r="A558" t="s">
        <v>2480</v>
      </c>
      <c r="B558" t="s">
        <v>6066</v>
      </c>
      <c r="C558" t="s">
        <v>800</v>
      </c>
      <c r="D558" s="19"/>
      <c r="I558" t="s">
        <v>2533</v>
      </c>
      <c r="J558" t="s">
        <v>3029</v>
      </c>
      <c r="K558" t="b">
        <v>0</v>
      </c>
      <c r="L558">
        <v>556</v>
      </c>
      <c r="M558">
        <v>0</v>
      </c>
      <c r="N558" s="10" t="s">
        <v>46</v>
      </c>
      <c r="O558">
        <v>0</v>
      </c>
      <c r="P558" t="s">
        <v>2475</v>
      </c>
      <c r="Q558" s="10" t="s">
        <v>46</v>
      </c>
      <c r="R558" s="10" t="s">
        <v>46</v>
      </c>
      <c r="S558" s="19"/>
    </row>
    <row r="559" spans="1:19" x14ac:dyDescent="0.25">
      <c r="A559" t="s">
        <v>2480</v>
      </c>
      <c r="B559" t="s">
        <v>305</v>
      </c>
      <c r="C559" t="s">
        <v>1083</v>
      </c>
      <c r="D559" t="b">
        <v>0</v>
      </c>
      <c r="I559" t="s">
        <v>2533</v>
      </c>
      <c r="J559" t="s">
        <v>291</v>
      </c>
      <c r="K559" t="b">
        <v>0</v>
      </c>
      <c r="L559">
        <v>557</v>
      </c>
      <c r="M559">
        <v>0</v>
      </c>
      <c r="N559" s="10" t="s">
        <v>46</v>
      </c>
      <c r="O559">
        <v>0</v>
      </c>
      <c r="P559" t="s">
        <v>2475</v>
      </c>
      <c r="Q559" s="10" t="s">
        <v>46</v>
      </c>
      <c r="R559" s="10" t="s">
        <v>46</v>
      </c>
      <c r="S559" s="19"/>
    </row>
    <row r="560" spans="1:19" x14ac:dyDescent="0.25">
      <c r="A560" t="s">
        <v>2480</v>
      </c>
      <c r="B560" t="s">
        <v>305</v>
      </c>
      <c r="C560" t="s">
        <v>36</v>
      </c>
      <c r="D560">
        <v>62</v>
      </c>
      <c r="I560" t="s">
        <v>2533</v>
      </c>
      <c r="J560" t="s">
        <v>3030</v>
      </c>
      <c r="K560" t="b">
        <v>0</v>
      </c>
      <c r="L560">
        <v>558</v>
      </c>
      <c r="M560">
        <v>0</v>
      </c>
      <c r="N560" s="10" t="s">
        <v>2678</v>
      </c>
      <c r="O560">
        <v>0</v>
      </c>
      <c r="P560" t="s">
        <v>2475</v>
      </c>
      <c r="Q560" s="10" t="s">
        <v>46</v>
      </c>
      <c r="R560" s="10" t="s">
        <v>46</v>
      </c>
      <c r="S560" s="19" t="s">
        <v>2892</v>
      </c>
    </row>
    <row r="561" spans="1:19" x14ac:dyDescent="0.25">
      <c r="A561" t="s">
        <v>2480</v>
      </c>
      <c r="B561" t="s">
        <v>305</v>
      </c>
      <c r="C561" t="s">
        <v>4751</v>
      </c>
      <c r="D561">
        <v>0</v>
      </c>
      <c r="I561" t="s">
        <v>2533</v>
      </c>
      <c r="J561" t="s">
        <v>3031</v>
      </c>
      <c r="K561" t="b">
        <v>0</v>
      </c>
      <c r="L561">
        <v>559</v>
      </c>
      <c r="M561">
        <v>0</v>
      </c>
      <c r="N561" s="10" t="s">
        <v>2553</v>
      </c>
      <c r="O561">
        <v>0</v>
      </c>
      <c r="P561" t="s">
        <v>2475</v>
      </c>
      <c r="Q561" s="10" t="s">
        <v>46</v>
      </c>
      <c r="R561" s="10" t="s">
        <v>46</v>
      </c>
      <c r="S561" s="19" t="s">
        <v>3032</v>
      </c>
    </row>
    <row r="562" spans="1:19" x14ac:dyDescent="0.25">
      <c r="A562" t="s">
        <v>2480</v>
      </c>
      <c r="B562" t="s">
        <v>305</v>
      </c>
      <c r="C562" t="s">
        <v>2469</v>
      </c>
      <c r="D562">
        <v>0</v>
      </c>
      <c r="E562">
        <v>0</v>
      </c>
      <c r="I562" t="s">
        <v>2533</v>
      </c>
      <c r="J562" t="s">
        <v>3033</v>
      </c>
      <c r="K562" t="b">
        <v>0</v>
      </c>
      <c r="L562">
        <v>560</v>
      </c>
      <c r="M562">
        <v>0</v>
      </c>
      <c r="N562" s="10" t="s">
        <v>3034</v>
      </c>
      <c r="O562">
        <v>0</v>
      </c>
      <c r="P562" t="s">
        <v>2475</v>
      </c>
      <c r="Q562" s="10" t="s">
        <v>46</v>
      </c>
      <c r="R562" s="10" t="s">
        <v>46</v>
      </c>
      <c r="S562" s="19" t="s">
        <v>3032</v>
      </c>
    </row>
    <row r="563" spans="1:19" x14ac:dyDescent="0.25">
      <c r="A563" t="s">
        <v>2480</v>
      </c>
      <c r="B563" t="s">
        <v>305</v>
      </c>
      <c r="C563" t="s">
        <v>2467</v>
      </c>
      <c r="D563">
        <v>0</v>
      </c>
      <c r="I563" t="s">
        <v>2533</v>
      </c>
      <c r="J563" t="s">
        <v>3035</v>
      </c>
      <c r="K563" t="b">
        <v>0</v>
      </c>
      <c r="L563">
        <v>561</v>
      </c>
      <c r="M563">
        <v>0</v>
      </c>
      <c r="N563" s="10" t="s">
        <v>3036</v>
      </c>
      <c r="O563">
        <v>0</v>
      </c>
      <c r="P563" t="s">
        <v>2528</v>
      </c>
      <c r="Q563" s="10" t="s">
        <v>46</v>
      </c>
      <c r="R563" s="10" t="s">
        <v>46</v>
      </c>
      <c r="S563" s="19" t="s">
        <v>807</v>
      </c>
    </row>
    <row r="564" spans="1:19" x14ac:dyDescent="0.25">
      <c r="A564" t="s">
        <v>2480</v>
      </c>
      <c r="B564" t="s">
        <v>305</v>
      </c>
      <c r="C564" t="s">
        <v>2468</v>
      </c>
      <c r="D564" t="s">
        <v>2475</v>
      </c>
      <c r="I564" t="s">
        <v>2533</v>
      </c>
      <c r="J564" t="s">
        <v>3037</v>
      </c>
      <c r="K564" t="b">
        <v>0</v>
      </c>
      <c r="L564">
        <v>562</v>
      </c>
      <c r="M564">
        <v>0</v>
      </c>
      <c r="N564" s="10" t="s">
        <v>3038</v>
      </c>
      <c r="O564">
        <v>0</v>
      </c>
      <c r="P564" t="s">
        <v>2528</v>
      </c>
      <c r="Q564" s="10" t="s">
        <v>46</v>
      </c>
      <c r="R564" s="10" t="s">
        <v>46</v>
      </c>
      <c r="S564" s="19" t="s">
        <v>807</v>
      </c>
    </row>
    <row r="565" spans="1:19" x14ac:dyDescent="0.25">
      <c r="A565" t="s">
        <v>2480</v>
      </c>
      <c r="B565" t="s">
        <v>305</v>
      </c>
      <c r="C565" t="s">
        <v>4752</v>
      </c>
      <c r="D565">
        <v>0</v>
      </c>
      <c r="E565">
        <v>0</v>
      </c>
      <c r="I565" t="s">
        <v>2533</v>
      </c>
      <c r="J565" t="s">
        <v>3039</v>
      </c>
      <c r="K565" t="b">
        <v>0</v>
      </c>
      <c r="L565">
        <v>563</v>
      </c>
      <c r="M565">
        <v>0</v>
      </c>
      <c r="N565" s="10" t="s">
        <v>2599</v>
      </c>
      <c r="O565">
        <v>0</v>
      </c>
      <c r="P565" t="s">
        <v>2475</v>
      </c>
      <c r="Q565" s="10" t="s">
        <v>46</v>
      </c>
      <c r="R565" s="10" t="s">
        <v>46</v>
      </c>
      <c r="S565" s="19" t="s">
        <v>807</v>
      </c>
    </row>
    <row r="566" spans="1:19" x14ac:dyDescent="0.25">
      <c r="A566" t="s">
        <v>2480</v>
      </c>
      <c r="B566" t="s">
        <v>305</v>
      </c>
      <c r="C566" t="s">
        <v>4753</v>
      </c>
      <c r="D566">
        <v>0</v>
      </c>
      <c r="E566">
        <v>0</v>
      </c>
      <c r="I566" t="s">
        <v>2533</v>
      </c>
      <c r="J566" t="s">
        <v>3040</v>
      </c>
      <c r="K566" t="b">
        <v>0</v>
      </c>
      <c r="L566">
        <v>564</v>
      </c>
      <c r="M566">
        <v>0</v>
      </c>
      <c r="N566" s="10" t="s">
        <v>3041</v>
      </c>
      <c r="O566">
        <v>0</v>
      </c>
      <c r="P566" t="s">
        <v>2528</v>
      </c>
      <c r="Q566" s="10" t="s">
        <v>46</v>
      </c>
      <c r="R566" s="10" t="s">
        <v>46</v>
      </c>
      <c r="S566" s="19" t="s">
        <v>807</v>
      </c>
    </row>
    <row r="567" spans="1:19" x14ac:dyDescent="0.25">
      <c r="A567" t="s">
        <v>2480</v>
      </c>
      <c r="B567" t="s">
        <v>305</v>
      </c>
      <c r="C567" t="s">
        <v>800</v>
      </c>
      <c r="D567" s="19"/>
      <c r="I567" t="s">
        <v>2533</v>
      </c>
      <c r="J567" t="s">
        <v>3042</v>
      </c>
      <c r="K567" t="b">
        <v>0</v>
      </c>
      <c r="L567">
        <v>565</v>
      </c>
      <c r="M567">
        <v>0</v>
      </c>
      <c r="N567" s="10" t="s">
        <v>3043</v>
      </c>
      <c r="O567">
        <v>0</v>
      </c>
      <c r="P567" t="s">
        <v>2528</v>
      </c>
      <c r="Q567" s="10" t="s">
        <v>46</v>
      </c>
      <c r="R567" s="10" t="s">
        <v>46</v>
      </c>
      <c r="S567" s="19" t="s">
        <v>807</v>
      </c>
    </row>
    <row r="568" spans="1:19" x14ac:dyDescent="0.25">
      <c r="A568" t="s">
        <v>2480</v>
      </c>
      <c r="B568" t="s">
        <v>306</v>
      </c>
      <c r="C568" t="s">
        <v>1083</v>
      </c>
      <c r="D568" t="b">
        <v>0</v>
      </c>
      <c r="I568" t="s">
        <v>2533</v>
      </c>
      <c r="J568" t="s">
        <v>3044</v>
      </c>
      <c r="K568" t="b">
        <v>0</v>
      </c>
      <c r="L568">
        <v>566</v>
      </c>
      <c r="M568">
        <v>0</v>
      </c>
      <c r="N568" s="10" t="s">
        <v>2599</v>
      </c>
      <c r="O568">
        <v>0</v>
      </c>
      <c r="P568" t="s">
        <v>2475</v>
      </c>
      <c r="Q568" s="10" t="s">
        <v>46</v>
      </c>
      <c r="R568" s="10" t="s">
        <v>46</v>
      </c>
      <c r="S568" s="19" t="s">
        <v>807</v>
      </c>
    </row>
    <row r="569" spans="1:19" x14ac:dyDescent="0.25">
      <c r="A569" t="s">
        <v>2480</v>
      </c>
      <c r="B569" t="s">
        <v>306</v>
      </c>
      <c r="C569" t="s">
        <v>36</v>
      </c>
      <c r="D569">
        <v>63</v>
      </c>
      <c r="I569" t="s">
        <v>2533</v>
      </c>
      <c r="J569" t="s">
        <v>3045</v>
      </c>
      <c r="K569" t="b">
        <v>0</v>
      </c>
      <c r="L569">
        <v>567</v>
      </c>
      <c r="M569">
        <v>0</v>
      </c>
      <c r="N569" s="10" t="s">
        <v>3046</v>
      </c>
      <c r="O569">
        <v>0</v>
      </c>
      <c r="P569" t="s">
        <v>2528</v>
      </c>
      <c r="Q569" s="10" t="s">
        <v>46</v>
      </c>
      <c r="R569" s="10" t="s">
        <v>46</v>
      </c>
      <c r="S569" s="19" t="s">
        <v>807</v>
      </c>
    </row>
    <row r="570" spans="1:19" x14ac:dyDescent="0.25">
      <c r="A570" t="s">
        <v>2480</v>
      </c>
      <c r="B570" t="s">
        <v>306</v>
      </c>
      <c r="C570" t="s">
        <v>4751</v>
      </c>
      <c r="D570">
        <v>0</v>
      </c>
      <c r="I570" t="s">
        <v>2533</v>
      </c>
      <c r="J570" t="s">
        <v>3047</v>
      </c>
      <c r="K570" t="b">
        <v>0</v>
      </c>
      <c r="L570">
        <v>568</v>
      </c>
      <c r="M570">
        <v>0</v>
      </c>
      <c r="N570" s="10" t="s">
        <v>2678</v>
      </c>
      <c r="O570">
        <v>0</v>
      </c>
      <c r="P570" t="s">
        <v>2528</v>
      </c>
      <c r="Q570" s="10" t="s">
        <v>46</v>
      </c>
      <c r="R570" s="10" t="s">
        <v>46</v>
      </c>
      <c r="S570" s="19" t="s">
        <v>807</v>
      </c>
    </row>
    <row r="571" spans="1:19" x14ac:dyDescent="0.25">
      <c r="A571" t="s">
        <v>2480</v>
      </c>
      <c r="B571" t="s">
        <v>306</v>
      </c>
      <c r="C571" t="s">
        <v>2469</v>
      </c>
      <c r="D571">
        <v>0</v>
      </c>
      <c r="E571">
        <v>0</v>
      </c>
      <c r="I571" t="s">
        <v>2533</v>
      </c>
      <c r="J571" t="s">
        <v>3048</v>
      </c>
      <c r="K571" t="b">
        <v>0</v>
      </c>
      <c r="L571">
        <v>569</v>
      </c>
      <c r="M571">
        <v>0</v>
      </c>
      <c r="N571" s="10" t="s">
        <v>2599</v>
      </c>
      <c r="O571">
        <v>0</v>
      </c>
      <c r="P571" t="s">
        <v>2475</v>
      </c>
      <c r="Q571" s="10" t="s">
        <v>46</v>
      </c>
      <c r="R571" s="10" t="s">
        <v>46</v>
      </c>
      <c r="S571" s="19" t="s">
        <v>807</v>
      </c>
    </row>
    <row r="572" spans="1:19" x14ac:dyDescent="0.25">
      <c r="A572" t="s">
        <v>2480</v>
      </c>
      <c r="B572" t="s">
        <v>306</v>
      </c>
      <c r="C572" t="s">
        <v>2467</v>
      </c>
      <c r="D572">
        <v>0</v>
      </c>
      <c r="I572" t="s">
        <v>2533</v>
      </c>
      <c r="J572" t="s">
        <v>3049</v>
      </c>
      <c r="K572" t="b">
        <v>0</v>
      </c>
      <c r="L572">
        <v>570</v>
      </c>
      <c r="M572">
        <v>0</v>
      </c>
      <c r="N572" s="10" t="s">
        <v>3050</v>
      </c>
      <c r="O572">
        <v>0</v>
      </c>
      <c r="P572" t="s">
        <v>2528</v>
      </c>
      <c r="Q572" s="10" t="s">
        <v>46</v>
      </c>
      <c r="R572" s="10" t="s">
        <v>46</v>
      </c>
      <c r="S572" s="19" t="s">
        <v>807</v>
      </c>
    </row>
    <row r="573" spans="1:19" x14ac:dyDescent="0.25">
      <c r="A573" t="s">
        <v>2480</v>
      </c>
      <c r="B573" t="s">
        <v>306</v>
      </c>
      <c r="C573" t="s">
        <v>2468</v>
      </c>
      <c r="D573" t="s">
        <v>2475</v>
      </c>
      <c r="I573" t="s">
        <v>2533</v>
      </c>
      <c r="J573" t="s">
        <v>3051</v>
      </c>
      <c r="K573" t="b">
        <v>0</v>
      </c>
      <c r="L573">
        <v>571</v>
      </c>
      <c r="M573">
        <v>0</v>
      </c>
      <c r="N573" s="10" t="s">
        <v>3052</v>
      </c>
      <c r="O573">
        <v>0</v>
      </c>
      <c r="P573" t="s">
        <v>2528</v>
      </c>
      <c r="Q573" s="10" t="s">
        <v>46</v>
      </c>
      <c r="R573" s="10" t="s">
        <v>46</v>
      </c>
      <c r="S573" s="19" t="s">
        <v>807</v>
      </c>
    </row>
    <row r="574" spans="1:19" x14ac:dyDescent="0.25">
      <c r="A574" t="s">
        <v>2480</v>
      </c>
      <c r="B574" t="s">
        <v>306</v>
      </c>
      <c r="C574" t="s">
        <v>4752</v>
      </c>
      <c r="D574">
        <v>0</v>
      </c>
      <c r="E574">
        <v>0</v>
      </c>
      <c r="I574" t="s">
        <v>2533</v>
      </c>
      <c r="J574" t="s">
        <v>3053</v>
      </c>
      <c r="K574" t="b">
        <v>0</v>
      </c>
      <c r="L574">
        <v>572</v>
      </c>
      <c r="M574">
        <v>0</v>
      </c>
      <c r="N574" s="10" t="s">
        <v>2599</v>
      </c>
      <c r="O574">
        <v>0</v>
      </c>
      <c r="P574" t="s">
        <v>2475</v>
      </c>
      <c r="Q574" s="10" t="s">
        <v>46</v>
      </c>
      <c r="R574" s="10" t="s">
        <v>46</v>
      </c>
      <c r="S574" s="19" t="s">
        <v>807</v>
      </c>
    </row>
    <row r="575" spans="1:19" x14ac:dyDescent="0.25">
      <c r="A575" t="s">
        <v>2480</v>
      </c>
      <c r="B575" t="s">
        <v>306</v>
      </c>
      <c r="C575" t="s">
        <v>4753</v>
      </c>
      <c r="D575">
        <v>0</v>
      </c>
      <c r="E575">
        <v>0</v>
      </c>
      <c r="I575" t="s">
        <v>2533</v>
      </c>
      <c r="J575" t="s">
        <v>3054</v>
      </c>
      <c r="K575" t="b">
        <v>0</v>
      </c>
      <c r="L575">
        <v>573</v>
      </c>
      <c r="M575">
        <v>0</v>
      </c>
      <c r="N575" s="10" t="s">
        <v>3050</v>
      </c>
      <c r="O575">
        <v>0</v>
      </c>
      <c r="P575" t="s">
        <v>2528</v>
      </c>
      <c r="Q575" s="10" t="s">
        <v>46</v>
      </c>
      <c r="R575" s="10" t="s">
        <v>46</v>
      </c>
      <c r="S575" s="19" t="s">
        <v>807</v>
      </c>
    </row>
    <row r="576" spans="1:19" x14ac:dyDescent="0.25">
      <c r="A576" t="s">
        <v>2480</v>
      </c>
      <c r="B576" t="s">
        <v>306</v>
      </c>
      <c r="C576" t="s">
        <v>800</v>
      </c>
      <c r="D576" s="19"/>
      <c r="I576" t="s">
        <v>2533</v>
      </c>
      <c r="J576" t="s">
        <v>3055</v>
      </c>
      <c r="K576" t="b">
        <v>0</v>
      </c>
      <c r="L576">
        <v>574</v>
      </c>
      <c r="M576">
        <v>0</v>
      </c>
      <c r="N576" s="10" t="s">
        <v>3056</v>
      </c>
      <c r="O576">
        <v>0</v>
      </c>
      <c r="P576" t="s">
        <v>2528</v>
      </c>
      <c r="Q576" s="10" t="s">
        <v>46</v>
      </c>
      <c r="R576" s="10" t="s">
        <v>46</v>
      </c>
      <c r="S576" s="19" t="s">
        <v>807</v>
      </c>
    </row>
    <row r="577" spans="1:19" x14ac:dyDescent="0.25">
      <c r="A577" t="s">
        <v>2484</v>
      </c>
      <c r="B577" t="s">
        <v>2610</v>
      </c>
      <c r="C577" t="s">
        <v>1083</v>
      </c>
      <c r="D577" t="b">
        <v>0</v>
      </c>
      <c r="I577" t="s">
        <v>2533</v>
      </c>
      <c r="J577" t="s">
        <v>3057</v>
      </c>
      <c r="K577" t="b">
        <v>0</v>
      </c>
      <c r="L577">
        <v>575</v>
      </c>
      <c r="M577">
        <v>0</v>
      </c>
      <c r="N577" s="10" t="s">
        <v>2599</v>
      </c>
      <c r="O577">
        <v>0</v>
      </c>
      <c r="P577" t="s">
        <v>2475</v>
      </c>
      <c r="Q577" s="10" t="s">
        <v>46</v>
      </c>
      <c r="R577" s="10" t="s">
        <v>46</v>
      </c>
      <c r="S577" s="19" t="s">
        <v>807</v>
      </c>
    </row>
    <row r="578" spans="1:19" x14ac:dyDescent="0.25">
      <c r="A578" t="s">
        <v>2484</v>
      </c>
      <c r="B578" t="s">
        <v>2610</v>
      </c>
      <c r="C578" t="s">
        <v>36</v>
      </c>
      <c r="D578">
        <v>64</v>
      </c>
      <c r="I578" t="s">
        <v>2537</v>
      </c>
      <c r="J578" t="s">
        <v>3058</v>
      </c>
      <c r="K578" t="b">
        <v>0</v>
      </c>
      <c r="L578">
        <v>576</v>
      </c>
      <c r="M578">
        <v>0</v>
      </c>
      <c r="N578" s="10" t="s">
        <v>46</v>
      </c>
      <c r="O578">
        <v>0</v>
      </c>
      <c r="P578" t="s">
        <v>2475</v>
      </c>
      <c r="Q578" s="10" t="s">
        <v>46</v>
      </c>
      <c r="R578" s="10" t="s">
        <v>46</v>
      </c>
      <c r="S578" s="19"/>
    </row>
    <row r="579" spans="1:19" x14ac:dyDescent="0.25">
      <c r="A579" t="s">
        <v>2484</v>
      </c>
      <c r="B579" t="s">
        <v>2610</v>
      </c>
      <c r="C579" t="s">
        <v>4751</v>
      </c>
      <c r="D579">
        <v>0</v>
      </c>
      <c r="I579" t="s">
        <v>2537</v>
      </c>
      <c r="J579" t="s">
        <v>3059</v>
      </c>
      <c r="K579" t="b">
        <v>0</v>
      </c>
      <c r="L579">
        <v>577</v>
      </c>
      <c r="M579">
        <v>0</v>
      </c>
      <c r="N579" s="10" t="s">
        <v>3018</v>
      </c>
      <c r="O579">
        <v>0</v>
      </c>
      <c r="P579" t="s">
        <v>2475</v>
      </c>
      <c r="Q579" s="10" t="s">
        <v>46</v>
      </c>
      <c r="R579" s="10" t="s">
        <v>46</v>
      </c>
      <c r="S579" s="19"/>
    </row>
    <row r="580" spans="1:19" x14ac:dyDescent="0.25">
      <c r="A580" t="s">
        <v>2484</v>
      </c>
      <c r="B580" t="s">
        <v>2610</v>
      </c>
      <c r="C580" t="s">
        <v>2469</v>
      </c>
      <c r="D580">
        <v>0</v>
      </c>
      <c r="E580">
        <v>0</v>
      </c>
      <c r="I580" t="s">
        <v>2537</v>
      </c>
      <c r="J580" t="s">
        <v>3060</v>
      </c>
      <c r="K580" t="b">
        <v>0</v>
      </c>
      <c r="L580">
        <v>578</v>
      </c>
      <c r="M580">
        <v>0</v>
      </c>
      <c r="N580" s="10" t="s">
        <v>2540</v>
      </c>
      <c r="O580">
        <v>0</v>
      </c>
      <c r="P580" t="s">
        <v>2475</v>
      </c>
      <c r="Q580" s="10" t="s">
        <v>46</v>
      </c>
      <c r="R580" s="10" t="s">
        <v>46</v>
      </c>
      <c r="S580" s="19"/>
    </row>
    <row r="581" spans="1:19" x14ac:dyDescent="0.25">
      <c r="A581" t="s">
        <v>2484</v>
      </c>
      <c r="B581" t="s">
        <v>2610</v>
      </c>
      <c r="C581" t="s">
        <v>2467</v>
      </c>
      <c r="D581">
        <v>0</v>
      </c>
      <c r="I581" t="s">
        <v>2537</v>
      </c>
      <c r="J581" t="s">
        <v>3061</v>
      </c>
      <c r="K581" t="b">
        <v>0</v>
      </c>
      <c r="L581">
        <v>579</v>
      </c>
      <c r="M581">
        <v>0</v>
      </c>
      <c r="N581" s="10" t="s">
        <v>46</v>
      </c>
      <c r="O581">
        <v>0</v>
      </c>
      <c r="P581" t="s">
        <v>2475</v>
      </c>
      <c r="Q581" s="10" t="s">
        <v>46</v>
      </c>
      <c r="R581" s="10" t="s">
        <v>46</v>
      </c>
      <c r="S581" s="19"/>
    </row>
    <row r="582" spans="1:19" x14ac:dyDescent="0.25">
      <c r="A582" t="s">
        <v>2484</v>
      </c>
      <c r="B582" t="s">
        <v>2610</v>
      </c>
      <c r="C582" t="s">
        <v>2468</v>
      </c>
      <c r="D582" t="s">
        <v>2475</v>
      </c>
      <c r="I582" t="s">
        <v>2537</v>
      </c>
      <c r="J582" t="s">
        <v>3062</v>
      </c>
      <c r="K582" t="b">
        <v>0</v>
      </c>
      <c r="L582">
        <v>580</v>
      </c>
      <c r="M582">
        <v>0</v>
      </c>
      <c r="N582" s="10" t="s">
        <v>45</v>
      </c>
      <c r="O582">
        <v>0</v>
      </c>
      <c r="P582" t="s">
        <v>2475</v>
      </c>
      <c r="Q582" s="10" t="s">
        <v>46</v>
      </c>
      <c r="R582" s="10" t="s">
        <v>46</v>
      </c>
      <c r="S582" s="19"/>
    </row>
    <row r="583" spans="1:19" x14ac:dyDescent="0.25">
      <c r="A583" t="s">
        <v>2484</v>
      </c>
      <c r="B583" t="s">
        <v>2610</v>
      </c>
      <c r="C583" t="s">
        <v>4752</v>
      </c>
      <c r="D583">
        <v>0</v>
      </c>
      <c r="E583">
        <v>0</v>
      </c>
      <c r="I583" t="s">
        <v>2537</v>
      </c>
      <c r="J583" t="s">
        <v>3064</v>
      </c>
      <c r="K583" t="b">
        <v>0</v>
      </c>
      <c r="L583">
        <v>581</v>
      </c>
      <c r="M583">
        <v>0</v>
      </c>
      <c r="N583" s="10" t="s">
        <v>3018</v>
      </c>
      <c r="O583">
        <v>0</v>
      </c>
      <c r="P583" t="s">
        <v>2475</v>
      </c>
      <c r="Q583" s="10" t="s">
        <v>3018</v>
      </c>
      <c r="R583" s="10" t="s">
        <v>46</v>
      </c>
      <c r="S583" s="19"/>
    </row>
    <row r="584" spans="1:19" x14ac:dyDescent="0.25">
      <c r="A584" t="s">
        <v>2484</v>
      </c>
      <c r="B584" t="s">
        <v>2610</v>
      </c>
      <c r="C584" t="s">
        <v>4753</v>
      </c>
      <c r="D584">
        <v>0</v>
      </c>
      <c r="E584">
        <v>0</v>
      </c>
      <c r="I584" t="s">
        <v>2537</v>
      </c>
      <c r="J584" t="s">
        <v>284</v>
      </c>
      <c r="K584" t="b">
        <v>0</v>
      </c>
      <c r="L584">
        <v>582</v>
      </c>
      <c r="M584">
        <v>0</v>
      </c>
      <c r="N584" s="10" t="s">
        <v>2540</v>
      </c>
      <c r="O584">
        <v>0</v>
      </c>
      <c r="P584" t="s">
        <v>2475</v>
      </c>
      <c r="Q584" s="10" t="s">
        <v>46</v>
      </c>
      <c r="R584" s="10" t="s">
        <v>46</v>
      </c>
      <c r="S584" s="19"/>
    </row>
    <row r="585" spans="1:19" x14ac:dyDescent="0.25">
      <c r="A585" t="s">
        <v>2484</v>
      </c>
      <c r="B585" t="s">
        <v>2610</v>
      </c>
      <c r="C585" t="s">
        <v>800</v>
      </c>
      <c r="D585" s="19"/>
      <c r="I585" t="s">
        <v>2537</v>
      </c>
      <c r="J585" t="s">
        <v>285</v>
      </c>
      <c r="K585" t="b">
        <v>0</v>
      </c>
      <c r="L585">
        <v>583</v>
      </c>
      <c r="M585">
        <v>0</v>
      </c>
      <c r="N585" s="10" t="s">
        <v>46</v>
      </c>
      <c r="O585">
        <v>0</v>
      </c>
      <c r="P585" t="s">
        <v>2475</v>
      </c>
      <c r="Q585" s="10" t="s">
        <v>46</v>
      </c>
      <c r="R585" s="10" t="s">
        <v>46</v>
      </c>
      <c r="S585" s="19"/>
    </row>
    <row r="586" spans="1:19" x14ac:dyDescent="0.25">
      <c r="A586" t="s">
        <v>2484</v>
      </c>
      <c r="B586" t="s">
        <v>2611</v>
      </c>
      <c r="C586" t="s">
        <v>1083</v>
      </c>
      <c r="D586" t="b">
        <v>0</v>
      </c>
      <c r="I586" t="s">
        <v>2537</v>
      </c>
      <c r="J586" t="s">
        <v>286</v>
      </c>
      <c r="K586" t="b">
        <v>0</v>
      </c>
      <c r="L586">
        <v>584</v>
      </c>
      <c r="M586">
        <v>0</v>
      </c>
      <c r="N586" s="10" t="s">
        <v>45</v>
      </c>
      <c r="O586">
        <v>0</v>
      </c>
      <c r="P586" t="s">
        <v>2475</v>
      </c>
      <c r="Q586" s="10" t="s">
        <v>46</v>
      </c>
      <c r="R586" s="10" t="s">
        <v>46</v>
      </c>
      <c r="S586" s="19"/>
    </row>
    <row r="587" spans="1:19" x14ac:dyDescent="0.25">
      <c r="A587" t="s">
        <v>2484</v>
      </c>
      <c r="B587" t="s">
        <v>2611</v>
      </c>
      <c r="C587" t="s">
        <v>36</v>
      </c>
      <c r="D587">
        <v>65</v>
      </c>
      <c r="I587" t="s">
        <v>2537</v>
      </c>
      <c r="J587" t="s">
        <v>287</v>
      </c>
      <c r="K587" t="b">
        <v>0</v>
      </c>
      <c r="L587">
        <v>585</v>
      </c>
      <c r="M587">
        <v>0</v>
      </c>
      <c r="N587" s="10" t="s">
        <v>46</v>
      </c>
      <c r="O587">
        <v>0</v>
      </c>
      <c r="P587" t="s">
        <v>2475</v>
      </c>
      <c r="Q587" s="10" t="s">
        <v>46</v>
      </c>
      <c r="R587" s="10" t="s">
        <v>46</v>
      </c>
      <c r="S587" s="19"/>
    </row>
    <row r="588" spans="1:19" x14ac:dyDescent="0.25">
      <c r="A588" t="s">
        <v>2484</v>
      </c>
      <c r="B588" t="s">
        <v>2611</v>
      </c>
      <c r="C588" t="s">
        <v>4751</v>
      </c>
      <c r="D588">
        <v>0</v>
      </c>
      <c r="I588" t="s">
        <v>2537</v>
      </c>
      <c r="J588" t="s">
        <v>288</v>
      </c>
      <c r="K588" t="b">
        <v>0</v>
      </c>
      <c r="L588">
        <v>586</v>
      </c>
      <c r="M588">
        <v>0</v>
      </c>
      <c r="N588" s="10" t="s">
        <v>46</v>
      </c>
      <c r="O588">
        <v>0</v>
      </c>
      <c r="P588" t="s">
        <v>2475</v>
      </c>
      <c r="Q588" s="10" t="s">
        <v>46</v>
      </c>
      <c r="R588" s="10" t="s">
        <v>46</v>
      </c>
      <c r="S588" s="19"/>
    </row>
    <row r="589" spans="1:19" x14ac:dyDescent="0.25">
      <c r="A589" t="s">
        <v>2484</v>
      </c>
      <c r="B589" t="s">
        <v>2611</v>
      </c>
      <c r="C589" t="s">
        <v>2469</v>
      </c>
      <c r="D589">
        <v>0</v>
      </c>
      <c r="E589">
        <v>0</v>
      </c>
      <c r="I589" t="s">
        <v>2537</v>
      </c>
      <c r="J589" t="s">
        <v>289</v>
      </c>
      <c r="K589" t="b">
        <v>0</v>
      </c>
      <c r="L589">
        <v>587</v>
      </c>
      <c r="M589">
        <v>0</v>
      </c>
      <c r="N589" s="10" t="s">
        <v>46</v>
      </c>
      <c r="O589">
        <v>0</v>
      </c>
      <c r="P589" t="s">
        <v>2475</v>
      </c>
      <c r="Q589" s="10" t="s">
        <v>46</v>
      </c>
      <c r="R589" s="10" t="s">
        <v>46</v>
      </c>
      <c r="S589" s="19"/>
    </row>
    <row r="590" spans="1:19" x14ac:dyDescent="0.25">
      <c r="A590" t="s">
        <v>2484</v>
      </c>
      <c r="B590" t="s">
        <v>2611</v>
      </c>
      <c r="C590" t="s">
        <v>2467</v>
      </c>
      <c r="D590">
        <v>0</v>
      </c>
      <c r="I590" t="s">
        <v>2537</v>
      </c>
      <c r="J590" t="s">
        <v>290</v>
      </c>
      <c r="K590" t="b">
        <v>0</v>
      </c>
      <c r="L590">
        <v>588</v>
      </c>
      <c r="M590">
        <v>0</v>
      </c>
      <c r="N590" s="10" t="s">
        <v>46</v>
      </c>
      <c r="O590">
        <v>0</v>
      </c>
      <c r="P590" t="s">
        <v>2475</v>
      </c>
      <c r="Q590" s="10" t="s">
        <v>46</v>
      </c>
      <c r="R590" s="10" t="s">
        <v>46</v>
      </c>
      <c r="S590" s="19"/>
    </row>
    <row r="591" spans="1:19" x14ac:dyDescent="0.25">
      <c r="A591" t="s">
        <v>2484</v>
      </c>
      <c r="B591" t="s">
        <v>2611</v>
      </c>
      <c r="C591" t="s">
        <v>2468</v>
      </c>
      <c r="D591" t="s">
        <v>2475</v>
      </c>
      <c r="I591" t="s">
        <v>2537</v>
      </c>
      <c r="J591" t="s">
        <v>291</v>
      </c>
      <c r="K591" t="b">
        <v>0</v>
      </c>
      <c r="L591">
        <v>589</v>
      </c>
      <c r="M591">
        <v>0</v>
      </c>
      <c r="N591" s="10" t="s">
        <v>46</v>
      </c>
      <c r="O591">
        <v>0</v>
      </c>
      <c r="P591" t="s">
        <v>2475</v>
      </c>
      <c r="Q591" s="10" t="s">
        <v>46</v>
      </c>
      <c r="R591" s="10" t="s">
        <v>46</v>
      </c>
      <c r="S591" s="19"/>
    </row>
    <row r="592" spans="1:19" x14ac:dyDescent="0.25">
      <c r="A592" t="s">
        <v>2484</v>
      </c>
      <c r="B592" t="s">
        <v>2611</v>
      </c>
      <c r="C592" t="s">
        <v>4752</v>
      </c>
      <c r="D592">
        <v>0</v>
      </c>
      <c r="E592">
        <v>0</v>
      </c>
      <c r="I592" t="s">
        <v>2537</v>
      </c>
      <c r="J592" t="s">
        <v>292</v>
      </c>
      <c r="K592" t="b">
        <v>0</v>
      </c>
      <c r="L592">
        <v>590</v>
      </c>
      <c r="M592">
        <v>0</v>
      </c>
      <c r="N592" s="10" t="s">
        <v>2516</v>
      </c>
      <c r="O592">
        <v>0</v>
      </c>
      <c r="P592" t="s">
        <v>2475</v>
      </c>
      <c r="Q592" s="10" t="s">
        <v>46</v>
      </c>
      <c r="R592" s="10" t="s">
        <v>46</v>
      </c>
      <c r="S592" s="19"/>
    </row>
    <row r="593" spans="1:19" x14ac:dyDescent="0.25">
      <c r="A593" t="s">
        <v>2484</v>
      </c>
      <c r="B593" t="s">
        <v>2611</v>
      </c>
      <c r="C593" t="s">
        <v>4753</v>
      </c>
      <c r="D593">
        <v>0</v>
      </c>
      <c r="E593">
        <v>0</v>
      </c>
      <c r="I593" t="s">
        <v>2537</v>
      </c>
      <c r="J593" t="s">
        <v>293</v>
      </c>
      <c r="K593" t="b">
        <v>0</v>
      </c>
      <c r="L593">
        <v>591</v>
      </c>
      <c r="M593">
        <v>0</v>
      </c>
      <c r="N593" s="10" t="s">
        <v>46</v>
      </c>
      <c r="O593">
        <v>0</v>
      </c>
      <c r="P593" t="s">
        <v>2475</v>
      </c>
      <c r="Q593" s="10" t="s">
        <v>46</v>
      </c>
      <c r="R593" s="10" t="s">
        <v>46</v>
      </c>
      <c r="S593" s="19"/>
    </row>
    <row r="594" spans="1:19" x14ac:dyDescent="0.25">
      <c r="A594" t="s">
        <v>2484</v>
      </c>
      <c r="B594" t="s">
        <v>2611</v>
      </c>
      <c r="C594" t="s">
        <v>800</v>
      </c>
      <c r="D594" s="19"/>
      <c r="I594" t="s">
        <v>2537</v>
      </c>
      <c r="J594" t="s">
        <v>294</v>
      </c>
      <c r="K594" t="b">
        <v>0</v>
      </c>
      <c r="L594">
        <v>592</v>
      </c>
      <c r="M594">
        <v>0</v>
      </c>
      <c r="N594" s="10" t="s">
        <v>46</v>
      </c>
      <c r="O594">
        <v>0</v>
      </c>
      <c r="P594" t="s">
        <v>2475</v>
      </c>
      <c r="Q594" s="10" t="s">
        <v>46</v>
      </c>
      <c r="R594" s="10" t="s">
        <v>46</v>
      </c>
      <c r="S594" s="19"/>
    </row>
    <row r="595" spans="1:19" x14ac:dyDescent="0.25">
      <c r="A595" t="s">
        <v>2484</v>
      </c>
      <c r="B595" t="s">
        <v>2612</v>
      </c>
      <c r="C595" t="s">
        <v>1083</v>
      </c>
      <c r="D595" t="b">
        <v>0</v>
      </c>
      <c r="I595" t="s">
        <v>2537</v>
      </c>
      <c r="J595" t="s">
        <v>295</v>
      </c>
      <c r="K595" t="b">
        <v>0</v>
      </c>
      <c r="L595">
        <v>593</v>
      </c>
      <c r="M595">
        <v>0</v>
      </c>
      <c r="N595" s="10" t="s">
        <v>46</v>
      </c>
      <c r="O595">
        <v>0</v>
      </c>
      <c r="P595" t="s">
        <v>2475</v>
      </c>
      <c r="Q595" s="10" t="s">
        <v>46</v>
      </c>
      <c r="R595" s="10" t="s">
        <v>46</v>
      </c>
      <c r="S595" s="19"/>
    </row>
    <row r="596" spans="1:19" x14ac:dyDescent="0.25">
      <c r="A596" t="s">
        <v>2484</v>
      </c>
      <c r="B596" t="s">
        <v>2612</v>
      </c>
      <c r="C596" t="s">
        <v>36</v>
      </c>
      <c r="D596">
        <v>66</v>
      </c>
      <c r="I596" t="s">
        <v>2537</v>
      </c>
      <c r="J596" t="s">
        <v>296</v>
      </c>
      <c r="K596" t="b">
        <v>0</v>
      </c>
      <c r="L596">
        <v>594</v>
      </c>
      <c r="M596">
        <v>0</v>
      </c>
      <c r="N596" s="10" t="s">
        <v>46</v>
      </c>
      <c r="O596">
        <v>0</v>
      </c>
      <c r="P596" t="s">
        <v>2475</v>
      </c>
      <c r="Q596" s="10" t="s">
        <v>46</v>
      </c>
      <c r="R596" s="10" t="s">
        <v>46</v>
      </c>
      <c r="S596" s="19"/>
    </row>
    <row r="597" spans="1:19" x14ac:dyDescent="0.25">
      <c r="A597" t="s">
        <v>2484</v>
      </c>
      <c r="B597" t="s">
        <v>2612</v>
      </c>
      <c r="C597" t="s">
        <v>4751</v>
      </c>
      <c r="D597">
        <v>0</v>
      </c>
      <c r="I597" t="s">
        <v>2537</v>
      </c>
      <c r="J597" t="s">
        <v>2056</v>
      </c>
      <c r="K597" t="b">
        <v>0</v>
      </c>
      <c r="L597">
        <v>595</v>
      </c>
      <c r="M597">
        <v>0</v>
      </c>
      <c r="N597" s="10" t="s">
        <v>46</v>
      </c>
      <c r="O597">
        <v>0</v>
      </c>
      <c r="P597" t="s">
        <v>2475</v>
      </c>
      <c r="Q597" s="10" t="s">
        <v>46</v>
      </c>
      <c r="R597" s="10" t="s">
        <v>46</v>
      </c>
      <c r="S597" s="19"/>
    </row>
    <row r="598" spans="1:19" x14ac:dyDescent="0.25">
      <c r="A598" t="s">
        <v>2484</v>
      </c>
      <c r="B598" t="s">
        <v>2612</v>
      </c>
      <c r="C598" t="s">
        <v>2469</v>
      </c>
      <c r="D598">
        <v>0</v>
      </c>
      <c r="E598">
        <v>0</v>
      </c>
      <c r="I598" t="s">
        <v>2537</v>
      </c>
      <c r="J598" t="s">
        <v>297</v>
      </c>
      <c r="K598" t="b">
        <v>0</v>
      </c>
      <c r="L598">
        <v>596</v>
      </c>
      <c r="M598">
        <v>0</v>
      </c>
      <c r="N598" s="10" t="s">
        <v>46</v>
      </c>
      <c r="O598">
        <v>0</v>
      </c>
      <c r="P598" t="s">
        <v>2475</v>
      </c>
      <c r="Q598" s="10" t="s">
        <v>46</v>
      </c>
      <c r="R598" s="10" t="s">
        <v>46</v>
      </c>
      <c r="S598" s="19"/>
    </row>
    <row r="599" spans="1:19" x14ac:dyDescent="0.25">
      <c r="A599" t="s">
        <v>2484</v>
      </c>
      <c r="B599" t="s">
        <v>2612</v>
      </c>
      <c r="C599" t="s">
        <v>2467</v>
      </c>
      <c r="D599">
        <v>0</v>
      </c>
      <c r="I599" t="s">
        <v>2537</v>
      </c>
      <c r="J599" t="s">
        <v>298</v>
      </c>
      <c r="K599" t="b">
        <v>0</v>
      </c>
      <c r="L599">
        <v>597</v>
      </c>
      <c r="M599">
        <v>0</v>
      </c>
      <c r="N599" s="10" t="s">
        <v>46</v>
      </c>
      <c r="O599">
        <v>0</v>
      </c>
      <c r="P599" t="s">
        <v>2475</v>
      </c>
      <c r="Q599" s="10" t="s">
        <v>46</v>
      </c>
      <c r="R599" s="10" t="s">
        <v>46</v>
      </c>
      <c r="S599" s="19"/>
    </row>
    <row r="600" spans="1:19" x14ac:dyDescent="0.25">
      <c r="A600" t="s">
        <v>2484</v>
      </c>
      <c r="B600" t="s">
        <v>2612</v>
      </c>
      <c r="C600" t="s">
        <v>2468</v>
      </c>
      <c r="D600" t="s">
        <v>2475</v>
      </c>
      <c r="I600" t="s">
        <v>2537</v>
      </c>
      <c r="J600" t="s">
        <v>299</v>
      </c>
      <c r="K600" t="b">
        <v>0</v>
      </c>
      <c r="L600">
        <v>598</v>
      </c>
      <c r="M600">
        <v>0</v>
      </c>
      <c r="N600" s="10" t="s">
        <v>46</v>
      </c>
      <c r="O600">
        <v>0</v>
      </c>
      <c r="P600" t="s">
        <v>2475</v>
      </c>
      <c r="Q600" s="10" t="s">
        <v>46</v>
      </c>
      <c r="R600" s="10" t="s">
        <v>46</v>
      </c>
      <c r="S600" s="19"/>
    </row>
    <row r="601" spans="1:19" x14ac:dyDescent="0.25">
      <c r="A601" t="s">
        <v>2484</v>
      </c>
      <c r="B601" t="s">
        <v>2612</v>
      </c>
      <c r="C601" t="s">
        <v>4752</v>
      </c>
      <c r="D601">
        <v>0</v>
      </c>
      <c r="E601">
        <v>0</v>
      </c>
      <c r="I601" t="s">
        <v>2537</v>
      </c>
      <c r="J601" t="s">
        <v>300</v>
      </c>
      <c r="K601" t="b">
        <v>0</v>
      </c>
      <c r="L601">
        <v>599</v>
      </c>
      <c r="M601">
        <v>0</v>
      </c>
      <c r="N601" s="10" t="s">
        <v>46</v>
      </c>
      <c r="O601">
        <v>0</v>
      </c>
      <c r="P601" t="s">
        <v>2475</v>
      </c>
      <c r="Q601" s="10" t="s">
        <v>46</v>
      </c>
      <c r="R601" s="10" t="s">
        <v>46</v>
      </c>
      <c r="S601" s="19"/>
    </row>
    <row r="602" spans="1:19" x14ac:dyDescent="0.25">
      <c r="A602" t="s">
        <v>2484</v>
      </c>
      <c r="B602" t="s">
        <v>2612</v>
      </c>
      <c r="C602" t="s">
        <v>4753</v>
      </c>
      <c r="D602">
        <v>0</v>
      </c>
      <c r="E602">
        <v>0</v>
      </c>
      <c r="I602" t="s">
        <v>2537</v>
      </c>
      <c r="J602" t="s">
        <v>301</v>
      </c>
      <c r="K602" t="b">
        <v>0</v>
      </c>
      <c r="L602">
        <v>600</v>
      </c>
      <c r="M602">
        <v>0</v>
      </c>
      <c r="N602" s="10" t="s">
        <v>2516</v>
      </c>
      <c r="O602">
        <v>0</v>
      </c>
      <c r="P602" t="s">
        <v>2475</v>
      </c>
      <c r="Q602" s="10" t="s">
        <v>46</v>
      </c>
      <c r="R602" s="10" t="s">
        <v>46</v>
      </c>
      <c r="S602" s="19"/>
    </row>
    <row r="603" spans="1:19" x14ac:dyDescent="0.25">
      <c r="A603" t="s">
        <v>2484</v>
      </c>
      <c r="B603" t="s">
        <v>2612</v>
      </c>
      <c r="C603" t="s">
        <v>800</v>
      </c>
      <c r="D603" s="19"/>
      <c r="I603" t="s">
        <v>2537</v>
      </c>
      <c r="J603" t="s">
        <v>563</v>
      </c>
      <c r="K603" t="b">
        <v>0</v>
      </c>
      <c r="L603">
        <v>601</v>
      </c>
      <c r="M603">
        <v>0</v>
      </c>
      <c r="N603" s="10" t="s">
        <v>2540</v>
      </c>
      <c r="O603">
        <v>0</v>
      </c>
      <c r="P603" t="s">
        <v>2475</v>
      </c>
      <c r="Q603" s="10" t="s">
        <v>46</v>
      </c>
      <c r="R603" s="10" t="s">
        <v>46</v>
      </c>
      <c r="S603" s="19"/>
    </row>
    <row r="604" spans="1:19" x14ac:dyDescent="0.25">
      <c r="A604" t="s">
        <v>2484</v>
      </c>
      <c r="B604" t="s">
        <v>2613</v>
      </c>
      <c r="C604" t="s">
        <v>1083</v>
      </c>
      <c r="D604" t="b">
        <v>0</v>
      </c>
      <c r="I604" t="s">
        <v>2537</v>
      </c>
      <c r="J604" t="s">
        <v>564</v>
      </c>
      <c r="K604" t="b">
        <v>0</v>
      </c>
      <c r="L604">
        <v>602</v>
      </c>
      <c r="M604">
        <v>0</v>
      </c>
      <c r="N604" s="10" t="s">
        <v>3066</v>
      </c>
      <c r="O604">
        <v>0</v>
      </c>
      <c r="P604" t="s">
        <v>2475</v>
      </c>
      <c r="Q604" s="10" t="s">
        <v>46</v>
      </c>
      <c r="R604" s="10" t="s">
        <v>46</v>
      </c>
      <c r="S604" s="19"/>
    </row>
    <row r="605" spans="1:19" x14ac:dyDescent="0.25">
      <c r="A605" t="s">
        <v>2484</v>
      </c>
      <c r="B605" t="s">
        <v>2613</v>
      </c>
      <c r="C605" t="s">
        <v>36</v>
      </c>
      <c r="D605">
        <v>67</v>
      </c>
      <c r="I605" t="s">
        <v>2537</v>
      </c>
      <c r="J605" t="s">
        <v>302</v>
      </c>
      <c r="K605" t="b">
        <v>0</v>
      </c>
      <c r="L605">
        <v>603</v>
      </c>
      <c r="M605">
        <v>0</v>
      </c>
      <c r="N605" s="10" t="s">
        <v>2516</v>
      </c>
      <c r="O605">
        <v>0</v>
      </c>
      <c r="P605" t="s">
        <v>2475</v>
      </c>
      <c r="Q605" s="10" t="s">
        <v>46</v>
      </c>
      <c r="R605" s="10" t="s">
        <v>46</v>
      </c>
      <c r="S605" s="19"/>
    </row>
    <row r="606" spans="1:19" x14ac:dyDescent="0.25">
      <c r="A606" t="s">
        <v>2484</v>
      </c>
      <c r="B606" t="s">
        <v>2613</v>
      </c>
      <c r="C606" t="s">
        <v>4751</v>
      </c>
      <c r="D606">
        <v>0</v>
      </c>
      <c r="I606" t="s">
        <v>2537</v>
      </c>
      <c r="J606" t="s">
        <v>303</v>
      </c>
      <c r="K606" t="b">
        <v>0</v>
      </c>
      <c r="L606">
        <v>604</v>
      </c>
      <c r="M606">
        <v>0</v>
      </c>
      <c r="N606" s="10" t="s">
        <v>2540</v>
      </c>
      <c r="O606">
        <v>0</v>
      </c>
      <c r="P606" t="s">
        <v>2475</v>
      </c>
      <c r="Q606" s="10" t="s">
        <v>46</v>
      </c>
      <c r="R606" s="10" t="s">
        <v>46</v>
      </c>
      <c r="S606" s="19"/>
    </row>
    <row r="607" spans="1:19" x14ac:dyDescent="0.25">
      <c r="A607" t="s">
        <v>2484</v>
      </c>
      <c r="B607" t="s">
        <v>2613</v>
      </c>
      <c r="C607" t="s">
        <v>2469</v>
      </c>
      <c r="D607">
        <v>0</v>
      </c>
      <c r="E607">
        <v>0</v>
      </c>
      <c r="I607" t="s">
        <v>2537</v>
      </c>
      <c r="J607" t="s">
        <v>304</v>
      </c>
      <c r="K607" t="b">
        <v>0</v>
      </c>
      <c r="L607">
        <v>605</v>
      </c>
      <c r="M607">
        <v>0</v>
      </c>
      <c r="N607" s="10" t="s">
        <v>3066</v>
      </c>
      <c r="O607">
        <v>0</v>
      </c>
      <c r="P607" t="s">
        <v>2475</v>
      </c>
      <c r="Q607" s="10" t="s">
        <v>46</v>
      </c>
      <c r="R607" s="10" t="s">
        <v>46</v>
      </c>
      <c r="S607" s="19"/>
    </row>
    <row r="608" spans="1:19" x14ac:dyDescent="0.25">
      <c r="A608" t="s">
        <v>2484</v>
      </c>
      <c r="B608" t="s">
        <v>2613</v>
      </c>
      <c r="C608" t="s">
        <v>2467</v>
      </c>
      <c r="D608">
        <v>0</v>
      </c>
      <c r="I608" t="s">
        <v>2537</v>
      </c>
      <c r="J608" t="s">
        <v>305</v>
      </c>
      <c r="K608" t="b">
        <v>0</v>
      </c>
      <c r="L608">
        <v>606</v>
      </c>
      <c r="M608">
        <v>0</v>
      </c>
      <c r="N608" s="10" t="s">
        <v>46</v>
      </c>
      <c r="O608">
        <v>0</v>
      </c>
      <c r="P608" t="s">
        <v>2475</v>
      </c>
      <c r="Q608" s="10" t="s">
        <v>46</v>
      </c>
      <c r="R608" s="10" t="s">
        <v>46</v>
      </c>
      <c r="S608" s="19"/>
    </row>
    <row r="609" spans="1:19" x14ac:dyDescent="0.25">
      <c r="A609" t="s">
        <v>2484</v>
      </c>
      <c r="B609" t="s">
        <v>2613</v>
      </c>
      <c r="C609" t="s">
        <v>2468</v>
      </c>
      <c r="D609" t="s">
        <v>2475</v>
      </c>
      <c r="I609" t="s">
        <v>2537</v>
      </c>
      <c r="J609" t="s">
        <v>306</v>
      </c>
      <c r="K609" t="b">
        <v>0</v>
      </c>
      <c r="L609">
        <v>607</v>
      </c>
      <c r="M609">
        <v>0</v>
      </c>
      <c r="N609" s="10" t="s">
        <v>46</v>
      </c>
      <c r="O609">
        <v>0</v>
      </c>
      <c r="P609" t="s">
        <v>2475</v>
      </c>
      <c r="Q609" s="10" t="s">
        <v>46</v>
      </c>
      <c r="R609" s="10" t="s">
        <v>46</v>
      </c>
      <c r="S609" s="19"/>
    </row>
    <row r="610" spans="1:19" x14ac:dyDescent="0.25">
      <c r="A610" t="s">
        <v>2484</v>
      </c>
      <c r="B610" t="s">
        <v>2613</v>
      </c>
      <c r="C610" t="s">
        <v>4752</v>
      </c>
      <c r="D610">
        <v>0</v>
      </c>
      <c r="E610">
        <v>0</v>
      </c>
      <c r="I610" t="s">
        <v>2541</v>
      </c>
      <c r="J610" t="s">
        <v>3067</v>
      </c>
      <c r="K610" t="b">
        <v>1</v>
      </c>
      <c r="L610">
        <v>608</v>
      </c>
      <c r="M610">
        <v>0</v>
      </c>
      <c r="N610" s="10" t="s">
        <v>2656</v>
      </c>
      <c r="O610">
        <v>0</v>
      </c>
      <c r="P610" t="s">
        <v>2475</v>
      </c>
      <c r="Q610" s="10" t="s">
        <v>46</v>
      </c>
      <c r="R610" s="10" t="s">
        <v>46</v>
      </c>
      <c r="S610" s="19" t="s">
        <v>873</v>
      </c>
    </row>
    <row r="611" spans="1:19" x14ac:dyDescent="0.25">
      <c r="A611" t="s">
        <v>2484</v>
      </c>
      <c r="B611" t="s">
        <v>2613</v>
      </c>
      <c r="C611" t="s">
        <v>4753</v>
      </c>
      <c r="D611">
        <v>0</v>
      </c>
      <c r="E611">
        <v>0</v>
      </c>
      <c r="I611" t="s">
        <v>2541</v>
      </c>
      <c r="J611" t="s">
        <v>3068</v>
      </c>
      <c r="K611" t="b">
        <v>1</v>
      </c>
      <c r="L611">
        <v>609</v>
      </c>
      <c r="M611">
        <v>0</v>
      </c>
      <c r="N611" s="10" t="s">
        <v>6106</v>
      </c>
      <c r="O611">
        <v>0</v>
      </c>
      <c r="P611" t="s">
        <v>2475</v>
      </c>
      <c r="Q611" s="10" t="s">
        <v>46</v>
      </c>
      <c r="R611" s="10" t="s">
        <v>46</v>
      </c>
      <c r="S611" s="19" t="s">
        <v>873</v>
      </c>
    </row>
    <row r="612" spans="1:19" x14ac:dyDescent="0.25">
      <c r="A612" t="s">
        <v>2484</v>
      </c>
      <c r="B612" t="s">
        <v>2613</v>
      </c>
      <c r="C612" t="s">
        <v>800</v>
      </c>
      <c r="D612" s="19"/>
      <c r="I612" t="s">
        <v>2541</v>
      </c>
      <c r="J612" t="s">
        <v>3069</v>
      </c>
      <c r="K612" t="b">
        <v>1</v>
      </c>
      <c r="L612">
        <v>610</v>
      </c>
      <c r="M612">
        <v>0</v>
      </c>
      <c r="N612" s="10" t="s">
        <v>46</v>
      </c>
      <c r="O612">
        <v>40</v>
      </c>
      <c r="P612" t="s">
        <v>3100</v>
      </c>
      <c r="Q612" s="10" t="s">
        <v>46</v>
      </c>
      <c r="R612" s="10" t="s">
        <v>46</v>
      </c>
      <c r="S612" s="19" t="s">
        <v>2892</v>
      </c>
    </row>
    <row r="613" spans="1:19" x14ac:dyDescent="0.25">
      <c r="A613" t="s">
        <v>2484</v>
      </c>
      <c r="B613" t="s">
        <v>2614</v>
      </c>
      <c r="C613" t="s">
        <v>1083</v>
      </c>
      <c r="D613" t="b">
        <v>0</v>
      </c>
      <c r="I613" t="s">
        <v>2541</v>
      </c>
      <c r="J613" t="s">
        <v>3070</v>
      </c>
      <c r="K613" t="b">
        <v>1</v>
      </c>
      <c r="L613">
        <v>611</v>
      </c>
      <c r="M613">
        <v>0</v>
      </c>
      <c r="N613" s="10" t="s">
        <v>46</v>
      </c>
      <c r="O613">
        <v>40</v>
      </c>
      <c r="P613" t="s">
        <v>3100</v>
      </c>
      <c r="Q613" s="10" t="s">
        <v>46</v>
      </c>
      <c r="R613" s="10" t="s">
        <v>46</v>
      </c>
      <c r="S613" s="19" t="s">
        <v>2892</v>
      </c>
    </row>
    <row r="614" spans="1:19" x14ac:dyDescent="0.25">
      <c r="A614" t="s">
        <v>2484</v>
      </c>
      <c r="B614" t="s">
        <v>2614</v>
      </c>
      <c r="C614" t="s">
        <v>36</v>
      </c>
      <c r="D614">
        <v>68</v>
      </c>
      <c r="I614" t="s">
        <v>2541</v>
      </c>
      <c r="J614" t="s">
        <v>3071</v>
      </c>
      <c r="K614" t="b">
        <v>1</v>
      </c>
      <c r="L614">
        <v>612</v>
      </c>
      <c r="M614">
        <v>0</v>
      </c>
      <c r="N614" s="10" t="s">
        <v>46</v>
      </c>
      <c r="O614">
        <v>1</v>
      </c>
      <c r="P614" t="s">
        <v>2475</v>
      </c>
      <c r="Q614" s="10" t="s">
        <v>46</v>
      </c>
      <c r="R614" s="10" t="s">
        <v>46</v>
      </c>
      <c r="S614" s="19" t="s">
        <v>2892</v>
      </c>
    </row>
    <row r="615" spans="1:19" x14ac:dyDescent="0.25">
      <c r="A615" t="s">
        <v>2484</v>
      </c>
      <c r="B615" t="s">
        <v>2614</v>
      </c>
      <c r="C615" t="s">
        <v>4751</v>
      </c>
      <c r="D615">
        <v>0</v>
      </c>
      <c r="I615" t="s">
        <v>2541</v>
      </c>
      <c r="J615" t="s">
        <v>3072</v>
      </c>
      <c r="K615" t="b">
        <v>1</v>
      </c>
      <c r="L615">
        <v>613</v>
      </c>
      <c r="M615">
        <v>0</v>
      </c>
      <c r="N615" s="10" t="s">
        <v>46</v>
      </c>
      <c r="O615">
        <v>1</v>
      </c>
      <c r="P615" t="s">
        <v>2475</v>
      </c>
      <c r="Q615" s="10" t="s">
        <v>46</v>
      </c>
      <c r="R615" s="10" t="s">
        <v>46</v>
      </c>
      <c r="S615" s="19" t="s">
        <v>2892</v>
      </c>
    </row>
    <row r="616" spans="1:19" x14ac:dyDescent="0.25">
      <c r="A616" t="s">
        <v>2484</v>
      </c>
      <c r="B616" t="s">
        <v>2614</v>
      </c>
      <c r="C616" t="s">
        <v>2469</v>
      </c>
      <c r="D616">
        <v>0</v>
      </c>
      <c r="E616">
        <v>0</v>
      </c>
      <c r="I616" t="s">
        <v>2541</v>
      </c>
      <c r="J616" t="s">
        <v>3073</v>
      </c>
      <c r="K616" t="b">
        <v>1</v>
      </c>
      <c r="L616">
        <v>614</v>
      </c>
      <c r="M616">
        <v>1</v>
      </c>
      <c r="N616" s="10" t="s">
        <v>46</v>
      </c>
      <c r="O616">
        <v>0</v>
      </c>
      <c r="P616" t="s">
        <v>2475</v>
      </c>
      <c r="Q616" s="10" t="s">
        <v>46</v>
      </c>
      <c r="R616" s="10" t="s">
        <v>46</v>
      </c>
      <c r="S616" s="19" t="s">
        <v>815</v>
      </c>
    </row>
    <row r="617" spans="1:19" x14ac:dyDescent="0.25">
      <c r="A617" t="s">
        <v>2484</v>
      </c>
      <c r="B617" t="s">
        <v>2614</v>
      </c>
      <c r="C617" t="s">
        <v>2467</v>
      </c>
      <c r="D617">
        <v>0</v>
      </c>
      <c r="I617" t="s">
        <v>2541</v>
      </c>
      <c r="J617" t="s">
        <v>3074</v>
      </c>
      <c r="K617" t="b">
        <v>1</v>
      </c>
      <c r="L617">
        <v>615</v>
      </c>
      <c r="M617">
        <v>1</v>
      </c>
      <c r="N617" s="10" t="s">
        <v>2749</v>
      </c>
      <c r="O617">
        <v>1</v>
      </c>
      <c r="P617" t="s">
        <v>2475</v>
      </c>
      <c r="Q617" s="10" t="s">
        <v>46</v>
      </c>
      <c r="R617" s="10" t="s">
        <v>46</v>
      </c>
      <c r="S617" s="19" t="s">
        <v>815</v>
      </c>
    </row>
    <row r="618" spans="1:19" x14ac:dyDescent="0.25">
      <c r="A618" t="s">
        <v>2484</v>
      </c>
      <c r="B618" t="s">
        <v>2614</v>
      </c>
      <c r="C618" t="s">
        <v>2468</v>
      </c>
      <c r="D618" t="s">
        <v>2475</v>
      </c>
      <c r="I618" t="s">
        <v>2541</v>
      </c>
      <c r="J618" t="s">
        <v>3075</v>
      </c>
      <c r="K618" t="b">
        <v>1</v>
      </c>
      <c r="L618">
        <v>616</v>
      </c>
      <c r="M618">
        <v>1</v>
      </c>
      <c r="N618" s="10" t="s">
        <v>46</v>
      </c>
      <c r="O618">
        <v>1</v>
      </c>
      <c r="P618" t="s">
        <v>2475</v>
      </c>
      <c r="Q618" s="10" t="s">
        <v>46</v>
      </c>
      <c r="R618" s="10" t="s">
        <v>46</v>
      </c>
      <c r="S618" s="19" t="s">
        <v>815</v>
      </c>
    </row>
    <row r="619" spans="1:19" x14ac:dyDescent="0.25">
      <c r="A619" t="s">
        <v>2484</v>
      </c>
      <c r="B619" t="s">
        <v>2614</v>
      </c>
      <c r="C619" t="s">
        <v>4752</v>
      </c>
      <c r="D619">
        <v>0</v>
      </c>
      <c r="E619">
        <v>0</v>
      </c>
      <c r="I619" t="s">
        <v>2541</v>
      </c>
      <c r="J619" t="s">
        <v>3076</v>
      </c>
      <c r="K619" t="b">
        <v>1</v>
      </c>
      <c r="L619">
        <v>617</v>
      </c>
      <c r="M619">
        <v>1</v>
      </c>
      <c r="N619" s="10" t="s">
        <v>46</v>
      </c>
      <c r="O619">
        <v>0</v>
      </c>
      <c r="P619" t="s">
        <v>2475</v>
      </c>
      <c r="Q619" s="10" t="s">
        <v>46</v>
      </c>
      <c r="R619" s="10" t="s">
        <v>46</v>
      </c>
      <c r="S619" s="19" t="s">
        <v>815</v>
      </c>
    </row>
    <row r="620" spans="1:19" x14ac:dyDescent="0.25">
      <c r="A620" t="s">
        <v>2484</v>
      </c>
      <c r="B620" t="s">
        <v>2614</v>
      </c>
      <c r="C620" t="s">
        <v>4753</v>
      </c>
      <c r="D620">
        <v>0</v>
      </c>
      <c r="E620">
        <v>0</v>
      </c>
      <c r="I620" t="s">
        <v>2541</v>
      </c>
      <c r="J620" t="s">
        <v>3077</v>
      </c>
      <c r="K620" t="b">
        <v>1</v>
      </c>
      <c r="L620">
        <v>618</v>
      </c>
      <c r="M620">
        <v>1</v>
      </c>
      <c r="N620" s="10" t="s">
        <v>2749</v>
      </c>
      <c r="O620">
        <v>0</v>
      </c>
      <c r="P620" t="s">
        <v>2475</v>
      </c>
      <c r="Q620" s="10" t="s">
        <v>46</v>
      </c>
      <c r="R620" s="10" t="s">
        <v>46</v>
      </c>
      <c r="S620" s="19" t="s">
        <v>815</v>
      </c>
    </row>
    <row r="621" spans="1:19" x14ac:dyDescent="0.25">
      <c r="A621" t="s">
        <v>2484</v>
      </c>
      <c r="B621" t="s">
        <v>2614</v>
      </c>
      <c r="C621" t="s">
        <v>800</v>
      </c>
      <c r="D621" s="19"/>
      <c r="I621" t="s">
        <v>2541</v>
      </c>
      <c r="J621" t="s">
        <v>3078</v>
      </c>
      <c r="K621" t="b">
        <v>1</v>
      </c>
      <c r="L621">
        <v>619</v>
      </c>
      <c r="M621">
        <v>1</v>
      </c>
      <c r="N621" s="10" t="s">
        <v>46</v>
      </c>
      <c r="O621">
        <v>600</v>
      </c>
      <c r="P621" t="s">
        <v>2475</v>
      </c>
      <c r="Q621" s="10" t="s">
        <v>46</v>
      </c>
      <c r="R621" s="10" t="s">
        <v>46</v>
      </c>
      <c r="S621" s="19" t="s">
        <v>815</v>
      </c>
    </row>
    <row r="622" spans="1:19" x14ac:dyDescent="0.25">
      <c r="A622" t="s">
        <v>2484</v>
      </c>
      <c r="B622" t="s">
        <v>2615</v>
      </c>
      <c r="C622" t="s">
        <v>1083</v>
      </c>
      <c r="D622" t="b">
        <v>1</v>
      </c>
      <c r="I622" t="s">
        <v>2541</v>
      </c>
      <c r="J622" t="s">
        <v>3079</v>
      </c>
      <c r="K622" t="b">
        <v>1</v>
      </c>
      <c r="L622">
        <v>620</v>
      </c>
      <c r="M622">
        <v>0</v>
      </c>
      <c r="N622" s="10" t="s">
        <v>6107</v>
      </c>
      <c r="O622">
        <v>400</v>
      </c>
      <c r="P622" t="s">
        <v>3100</v>
      </c>
      <c r="Q622" s="10" t="s">
        <v>46</v>
      </c>
      <c r="R622" s="10" t="s">
        <v>46</v>
      </c>
      <c r="S622" s="19"/>
    </row>
    <row r="623" spans="1:19" x14ac:dyDescent="0.25">
      <c r="A623" t="s">
        <v>2484</v>
      </c>
      <c r="B623" t="s">
        <v>2615</v>
      </c>
      <c r="C623" t="s">
        <v>36</v>
      </c>
      <c r="D623">
        <v>69</v>
      </c>
      <c r="I623" t="s">
        <v>2541</v>
      </c>
      <c r="J623" t="s">
        <v>3080</v>
      </c>
      <c r="K623" t="b">
        <v>1</v>
      </c>
      <c r="L623">
        <v>621</v>
      </c>
      <c r="M623">
        <v>2</v>
      </c>
      <c r="N623" s="10" t="s">
        <v>46</v>
      </c>
      <c r="O623">
        <v>0</v>
      </c>
      <c r="P623" t="s">
        <v>3100</v>
      </c>
      <c r="Q623" s="10" t="s">
        <v>46</v>
      </c>
      <c r="R623" s="10" t="s">
        <v>46</v>
      </c>
      <c r="S623" s="19" t="s">
        <v>815</v>
      </c>
    </row>
    <row r="624" spans="1:19" x14ac:dyDescent="0.25">
      <c r="A624" t="s">
        <v>2484</v>
      </c>
      <c r="B624" t="s">
        <v>2615</v>
      </c>
      <c r="C624" t="s">
        <v>4751</v>
      </c>
      <c r="D624">
        <v>0</v>
      </c>
      <c r="I624" t="s">
        <v>2541</v>
      </c>
      <c r="J624" t="s">
        <v>3081</v>
      </c>
      <c r="K624" t="b">
        <v>1</v>
      </c>
      <c r="L624">
        <v>622</v>
      </c>
      <c r="M624">
        <v>2</v>
      </c>
      <c r="N624" s="10" t="s">
        <v>46</v>
      </c>
      <c r="O624">
        <v>0</v>
      </c>
      <c r="P624" t="s">
        <v>3082</v>
      </c>
      <c r="Q624" s="10" t="s">
        <v>46</v>
      </c>
      <c r="R624" s="10" t="s">
        <v>46</v>
      </c>
      <c r="S624" s="19" t="s">
        <v>815</v>
      </c>
    </row>
    <row r="625" spans="1:19" x14ac:dyDescent="0.25">
      <c r="A625" t="s">
        <v>2484</v>
      </c>
      <c r="B625" t="s">
        <v>2615</v>
      </c>
      <c r="C625" t="s">
        <v>2469</v>
      </c>
      <c r="D625">
        <v>1</v>
      </c>
      <c r="E625">
        <v>0</v>
      </c>
      <c r="I625" t="s">
        <v>2541</v>
      </c>
      <c r="J625" t="s">
        <v>3083</v>
      </c>
      <c r="K625" t="b">
        <v>1</v>
      </c>
      <c r="L625">
        <v>623</v>
      </c>
      <c r="M625">
        <v>2</v>
      </c>
      <c r="N625" s="10" t="s">
        <v>46</v>
      </c>
      <c r="O625">
        <v>0</v>
      </c>
      <c r="P625" t="s">
        <v>3084</v>
      </c>
      <c r="Q625" s="10" t="s">
        <v>46</v>
      </c>
      <c r="R625" s="10" t="s">
        <v>46</v>
      </c>
      <c r="S625" s="19" t="s">
        <v>815</v>
      </c>
    </row>
    <row r="626" spans="1:19" x14ac:dyDescent="0.25">
      <c r="A626" t="s">
        <v>2484</v>
      </c>
      <c r="B626" t="s">
        <v>2615</v>
      </c>
      <c r="C626" t="s">
        <v>2467</v>
      </c>
      <c r="D626">
        <v>0</v>
      </c>
      <c r="I626" t="s">
        <v>2541</v>
      </c>
      <c r="J626" t="s">
        <v>3085</v>
      </c>
      <c r="K626" t="b">
        <v>1</v>
      </c>
      <c r="L626">
        <v>624</v>
      </c>
      <c r="M626">
        <v>0</v>
      </c>
      <c r="N626" s="10" t="s">
        <v>3097</v>
      </c>
      <c r="O626">
        <v>600</v>
      </c>
      <c r="P626" t="s">
        <v>3100</v>
      </c>
      <c r="Q626" s="10" t="s">
        <v>46</v>
      </c>
      <c r="R626" s="10" t="s">
        <v>46</v>
      </c>
      <c r="S626" s="19" t="s">
        <v>873</v>
      </c>
    </row>
    <row r="627" spans="1:19" x14ac:dyDescent="0.25">
      <c r="A627" t="s">
        <v>2484</v>
      </c>
      <c r="B627" t="s">
        <v>2615</v>
      </c>
      <c r="C627" t="s">
        <v>2468</v>
      </c>
      <c r="D627" t="s">
        <v>2475</v>
      </c>
      <c r="I627" t="s">
        <v>2541</v>
      </c>
      <c r="J627" t="s">
        <v>3086</v>
      </c>
      <c r="K627" t="b">
        <v>1</v>
      </c>
      <c r="L627">
        <v>625</v>
      </c>
      <c r="M627">
        <v>0</v>
      </c>
      <c r="N627" s="10" t="s">
        <v>46</v>
      </c>
      <c r="O627">
        <v>120</v>
      </c>
      <c r="P627" t="s">
        <v>2997</v>
      </c>
      <c r="Q627" s="10" t="s">
        <v>46</v>
      </c>
      <c r="R627" s="10" t="s">
        <v>46</v>
      </c>
      <c r="S627" s="19" t="s">
        <v>807</v>
      </c>
    </row>
    <row r="628" spans="1:19" x14ac:dyDescent="0.25">
      <c r="A628" t="s">
        <v>2484</v>
      </c>
      <c r="B628" t="s">
        <v>2615</v>
      </c>
      <c r="C628" t="s">
        <v>4752</v>
      </c>
      <c r="D628">
        <v>0</v>
      </c>
      <c r="E628">
        <v>0</v>
      </c>
      <c r="I628" t="s">
        <v>2541</v>
      </c>
      <c r="J628" t="s">
        <v>3087</v>
      </c>
      <c r="K628" t="b">
        <v>1</v>
      </c>
      <c r="L628">
        <v>626</v>
      </c>
      <c r="M628">
        <v>0</v>
      </c>
      <c r="N628" s="10" t="s">
        <v>2989</v>
      </c>
      <c r="O628">
        <v>40</v>
      </c>
      <c r="P628" t="s">
        <v>2997</v>
      </c>
      <c r="Q628" s="10" t="s">
        <v>46</v>
      </c>
      <c r="R628" s="10" t="s">
        <v>46</v>
      </c>
      <c r="S628" s="19" t="s">
        <v>807</v>
      </c>
    </row>
    <row r="629" spans="1:19" x14ac:dyDescent="0.25">
      <c r="A629" t="s">
        <v>2484</v>
      </c>
      <c r="B629" t="s">
        <v>2615</v>
      </c>
      <c r="C629" t="s">
        <v>4753</v>
      </c>
      <c r="D629">
        <v>0</v>
      </c>
      <c r="E629">
        <v>0</v>
      </c>
      <c r="I629" t="s">
        <v>2541</v>
      </c>
      <c r="J629" t="s">
        <v>3088</v>
      </c>
      <c r="K629" t="b">
        <v>1</v>
      </c>
      <c r="L629">
        <v>627</v>
      </c>
      <c r="M629">
        <v>0</v>
      </c>
      <c r="N629" s="10" t="s">
        <v>46</v>
      </c>
      <c r="O629">
        <v>0</v>
      </c>
      <c r="P629" t="s">
        <v>2475</v>
      </c>
      <c r="Q629" s="10" t="s">
        <v>46</v>
      </c>
      <c r="R629" s="10" t="s">
        <v>46</v>
      </c>
      <c r="S629" s="19" t="s">
        <v>873</v>
      </c>
    </row>
    <row r="630" spans="1:19" x14ac:dyDescent="0.25">
      <c r="A630" t="s">
        <v>2484</v>
      </c>
      <c r="B630" t="s">
        <v>2615</v>
      </c>
      <c r="C630" t="s">
        <v>800</v>
      </c>
      <c r="D630" s="19" t="s">
        <v>815</v>
      </c>
      <c r="I630" t="s">
        <v>2541</v>
      </c>
      <c r="J630" t="s">
        <v>3089</v>
      </c>
      <c r="K630" t="b">
        <v>1</v>
      </c>
      <c r="L630">
        <v>628</v>
      </c>
      <c r="M630">
        <v>0</v>
      </c>
      <c r="N630" s="10" t="s">
        <v>2540</v>
      </c>
      <c r="O630">
        <v>0</v>
      </c>
      <c r="P630" t="s">
        <v>2475</v>
      </c>
      <c r="Q630" s="10" t="s">
        <v>46</v>
      </c>
      <c r="R630" s="10" t="s">
        <v>46</v>
      </c>
      <c r="S630" s="19" t="s">
        <v>873</v>
      </c>
    </row>
    <row r="631" spans="1:19" x14ac:dyDescent="0.25">
      <c r="A631" t="s">
        <v>2484</v>
      </c>
      <c r="B631" t="s">
        <v>2616</v>
      </c>
      <c r="C631" t="s">
        <v>1083</v>
      </c>
      <c r="D631" t="b">
        <v>1</v>
      </c>
      <c r="I631" t="s">
        <v>2541</v>
      </c>
      <c r="J631" t="s">
        <v>3090</v>
      </c>
      <c r="K631" t="b">
        <v>1</v>
      </c>
      <c r="L631">
        <v>629</v>
      </c>
      <c r="M631">
        <v>0</v>
      </c>
      <c r="N631" s="10" t="s">
        <v>45</v>
      </c>
      <c r="O631">
        <v>0</v>
      </c>
      <c r="P631" t="s">
        <v>2475</v>
      </c>
      <c r="Q631" s="10" t="s">
        <v>46</v>
      </c>
      <c r="R631" s="10" t="s">
        <v>46</v>
      </c>
      <c r="S631" s="19" t="s">
        <v>815</v>
      </c>
    </row>
    <row r="632" spans="1:19" x14ac:dyDescent="0.25">
      <c r="A632" t="s">
        <v>2484</v>
      </c>
      <c r="B632" t="s">
        <v>2616</v>
      </c>
      <c r="C632" t="s">
        <v>36</v>
      </c>
      <c r="D632">
        <v>70</v>
      </c>
      <c r="I632" t="s">
        <v>2541</v>
      </c>
      <c r="J632" t="s">
        <v>3091</v>
      </c>
      <c r="K632" t="b">
        <v>1</v>
      </c>
      <c r="L632">
        <v>630</v>
      </c>
      <c r="M632">
        <v>0</v>
      </c>
      <c r="N632" s="10" t="s">
        <v>46</v>
      </c>
      <c r="O632">
        <v>0</v>
      </c>
      <c r="P632" t="s">
        <v>2475</v>
      </c>
      <c r="Q632" s="10" t="s">
        <v>46</v>
      </c>
      <c r="R632" s="10" t="s">
        <v>46</v>
      </c>
      <c r="S632" s="19" t="s">
        <v>807</v>
      </c>
    </row>
    <row r="633" spans="1:19" x14ac:dyDescent="0.25">
      <c r="A633" t="s">
        <v>2484</v>
      </c>
      <c r="B633" t="s">
        <v>2616</v>
      </c>
      <c r="C633" t="s">
        <v>4751</v>
      </c>
      <c r="D633">
        <v>0</v>
      </c>
      <c r="I633" t="s">
        <v>2541</v>
      </c>
      <c r="J633" t="s">
        <v>3092</v>
      </c>
      <c r="K633" t="b">
        <v>1</v>
      </c>
      <c r="L633">
        <v>631</v>
      </c>
      <c r="M633">
        <v>0</v>
      </c>
      <c r="N633" s="10" t="s">
        <v>46</v>
      </c>
      <c r="O633">
        <v>0</v>
      </c>
      <c r="P633" t="s">
        <v>2475</v>
      </c>
      <c r="Q633" s="10" t="s">
        <v>46</v>
      </c>
      <c r="R633" s="10" t="s">
        <v>46</v>
      </c>
      <c r="S633" s="19" t="s">
        <v>815</v>
      </c>
    </row>
    <row r="634" spans="1:19" x14ac:dyDescent="0.25">
      <c r="A634" t="s">
        <v>2484</v>
      </c>
      <c r="B634" t="s">
        <v>2616</v>
      </c>
      <c r="C634" t="s">
        <v>2469</v>
      </c>
      <c r="D634">
        <v>1</v>
      </c>
      <c r="E634">
        <v>0</v>
      </c>
      <c r="I634" t="s">
        <v>2541</v>
      </c>
      <c r="J634" t="s">
        <v>3093</v>
      </c>
      <c r="K634" t="b">
        <v>1</v>
      </c>
      <c r="L634">
        <v>632</v>
      </c>
      <c r="M634">
        <v>0</v>
      </c>
      <c r="N634" s="10" t="s">
        <v>2685</v>
      </c>
      <c r="O634">
        <v>0</v>
      </c>
      <c r="P634" t="s">
        <v>2475</v>
      </c>
      <c r="Q634" s="10" t="s">
        <v>46</v>
      </c>
      <c r="R634" s="10" t="s">
        <v>46</v>
      </c>
      <c r="S634" s="19" t="s">
        <v>807</v>
      </c>
    </row>
    <row r="635" spans="1:19" x14ac:dyDescent="0.25">
      <c r="A635" t="s">
        <v>2484</v>
      </c>
      <c r="B635" t="s">
        <v>2616</v>
      </c>
      <c r="C635" t="s">
        <v>2467</v>
      </c>
      <c r="D635">
        <v>0</v>
      </c>
      <c r="I635" t="s">
        <v>2541</v>
      </c>
      <c r="J635" t="s">
        <v>3094</v>
      </c>
      <c r="K635" t="b">
        <v>1</v>
      </c>
      <c r="L635">
        <v>633</v>
      </c>
      <c r="M635">
        <v>0</v>
      </c>
      <c r="N635" s="10" t="s">
        <v>46</v>
      </c>
      <c r="O635">
        <v>0</v>
      </c>
      <c r="P635" t="s">
        <v>2475</v>
      </c>
      <c r="Q635" s="10" t="s">
        <v>46</v>
      </c>
      <c r="R635" s="10" t="s">
        <v>46</v>
      </c>
      <c r="S635" s="19" t="s">
        <v>815</v>
      </c>
    </row>
    <row r="636" spans="1:19" x14ac:dyDescent="0.25">
      <c r="A636" t="s">
        <v>2484</v>
      </c>
      <c r="B636" t="s">
        <v>2616</v>
      </c>
      <c r="C636" t="s">
        <v>2468</v>
      </c>
      <c r="D636" t="s">
        <v>2475</v>
      </c>
      <c r="I636" t="s">
        <v>2541</v>
      </c>
      <c r="J636" t="s">
        <v>3095</v>
      </c>
      <c r="K636" t="b">
        <v>1</v>
      </c>
      <c r="L636">
        <v>634</v>
      </c>
      <c r="M636">
        <v>1</v>
      </c>
      <c r="N636" s="10" t="s">
        <v>46</v>
      </c>
      <c r="O636">
        <v>0</v>
      </c>
      <c r="P636" t="s">
        <v>2475</v>
      </c>
      <c r="Q636" s="10" t="s">
        <v>46</v>
      </c>
      <c r="R636" s="10" t="s">
        <v>46</v>
      </c>
      <c r="S636" s="19" t="s">
        <v>815</v>
      </c>
    </row>
    <row r="637" spans="1:19" x14ac:dyDescent="0.25">
      <c r="A637" t="s">
        <v>2484</v>
      </c>
      <c r="B637" t="s">
        <v>2616</v>
      </c>
      <c r="C637" t="s">
        <v>4752</v>
      </c>
      <c r="D637">
        <v>0</v>
      </c>
      <c r="E637">
        <v>0</v>
      </c>
      <c r="I637" t="s">
        <v>2541</v>
      </c>
      <c r="J637" t="s">
        <v>282</v>
      </c>
      <c r="K637" t="b">
        <v>0</v>
      </c>
      <c r="L637">
        <v>635</v>
      </c>
      <c r="M637">
        <v>0</v>
      </c>
      <c r="N637" s="10" t="s">
        <v>46</v>
      </c>
      <c r="O637">
        <v>0</v>
      </c>
      <c r="P637" t="s">
        <v>2475</v>
      </c>
      <c r="Q637" s="10" t="s">
        <v>46</v>
      </c>
      <c r="R637" s="10" t="s">
        <v>46</v>
      </c>
      <c r="S637" s="19"/>
    </row>
    <row r="638" spans="1:19" x14ac:dyDescent="0.25">
      <c r="A638" t="s">
        <v>2484</v>
      </c>
      <c r="B638" t="s">
        <v>2616</v>
      </c>
      <c r="C638" t="s">
        <v>4753</v>
      </c>
      <c r="D638">
        <v>0</v>
      </c>
      <c r="E638">
        <v>0</v>
      </c>
      <c r="I638" t="s">
        <v>2541</v>
      </c>
      <c r="J638" t="s">
        <v>283</v>
      </c>
      <c r="K638" t="b">
        <v>0</v>
      </c>
      <c r="L638">
        <v>636</v>
      </c>
      <c r="M638">
        <v>0</v>
      </c>
      <c r="N638" s="10" t="s">
        <v>46</v>
      </c>
      <c r="O638">
        <v>0</v>
      </c>
      <c r="P638" t="s">
        <v>2475</v>
      </c>
      <c r="Q638" s="10" t="s">
        <v>46</v>
      </c>
      <c r="R638" s="10" t="s">
        <v>46</v>
      </c>
      <c r="S638" s="19"/>
    </row>
    <row r="639" spans="1:19" x14ac:dyDescent="0.25">
      <c r="A639" t="s">
        <v>2484</v>
      </c>
      <c r="B639" t="s">
        <v>2616</v>
      </c>
      <c r="C639" t="s">
        <v>800</v>
      </c>
      <c r="D639" s="19" t="s">
        <v>815</v>
      </c>
      <c r="I639" t="s">
        <v>2541</v>
      </c>
      <c r="J639" t="s">
        <v>314</v>
      </c>
      <c r="K639" t="b">
        <v>0</v>
      </c>
      <c r="L639">
        <v>637</v>
      </c>
      <c r="M639">
        <v>0</v>
      </c>
      <c r="N639" s="10" t="s">
        <v>46</v>
      </c>
      <c r="O639">
        <v>0</v>
      </c>
      <c r="P639" t="s">
        <v>2475</v>
      </c>
      <c r="Q639" s="10" t="s">
        <v>46</v>
      </c>
      <c r="R639" s="10" t="s">
        <v>46</v>
      </c>
      <c r="S639" s="19"/>
    </row>
    <row r="640" spans="1:19" x14ac:dyDescent="0.25">
      <c r="A640" t="s">
        <v>2484</v>
      </c>
      <c r="B640" t="s">
        <v>2617</v>
      </c>
      <c r="C640" t="s">
        <v>1083</v>
      </c>
      <c r="D640" t="b">
        <v>1</v>
      </c>
      <c r="I640" t="s">
        <v>2541</v>
      </c>
      <c r="J640" t="s">
        <v>284</v>
      </c>
      <c r="K640" t="b">
        <v>0</v>
      </c>
      <c r="L640">
        <v>638</v>
      </c>
      <c r="M640">
        <v>0</v>
      </c>
      <c r="N640" s="10" t="s">
        <v>46</v>
      </c>
      <c r="O640">
        <v>1</v>
      </c>
      <c r="P640" t="s">
        <v>2475</v>
      </c>
      <c r="Q640" s="10" t="s">
        <v>46</v>
      </c>
      <c r="R640" s="10" t="s">
        <v>46</v>
      </c>
      <c r="S640" s="19"/>
    </row>
    <row r="641" spans="1:19" x14ac:dyDescent="0.25">
      <c r="A641" t="s">
        <v>2484</v>
      </c>
      <c r="B641" t="s">
        <v>2617</v>
      </c>
      <c r="C641" t="s">
        <v>36</v>
      </c>
      <c r="D641">
        <v>71</v>
      </c>
      <c r="I641" t="s">
        <v>2541</v>
      </c>
      <c r="J641" t="s">
        <v>285</v>
      </c>
      <c r="K641" t="b">
        <v>0</v>
      </c>
      <c r="L641">
        <v>639</v>
      </c>
      <c r="M641">
        <v>0</v>
      </c>
      <c r="N641" s="10" t="s">
        <v>46</v>
      </c>
      <c r="O641">
        <v>0</v>
      </c>
      <c r="P641" t="s">
        <v>2475</v>
      </c>
      <c r="Q641" s="10" t="s">
        <v>46</v>
      </c>
      <c r="R641" s="10" t="s">
        <v>46</v>
      </c>
      <c r="S641" s="19"/>
    </row>
    <row r="642" spans="1:19" x14ac:dyDescent="0.25">
      <c r="A642" t="s">
        <v>2484</v>
      </c>
      <c r="B642" t="s">
        <v>2617</v>
      </c>
      <c r="C642" t="s">
        <v>4751</v>
      </c>
      <c r="D642">
        <v>0</v>
      </c>
      <c r="I642" t="s">
        <v>2544</v>
      </c>
      <c r="J642" t="s">
        <v>3067</v>
      </c>
      <c r="K642" t="b">
        <v>0</v>
      </c>
      <c r="L642">
        <v>640</v>
      </c>
      <c r="M642">
        <v>0</v>
      </c>
      <c r="N642" s="10" t="s">
        <v>46</v>
      </c>
      <c r="O642">
        <v>0</v>
      </c>
      <c r="P642" t="s">
        <v>2475</v>
      </c>
      <c r="Q642" s="10" t="s">
        <v>46</v>
      </c>
      <c r="R642" s="10" t="s">
        <v>46</v>
      </c>
      <c r="S642" s="19" t="s">
        <v>861</v>
      </c>
    </row>
    <row r="643" spans="1:19" x14ac:dyDescent="0.25">
      <c r="A643" t="s">
        <v>2484</v>
      </c>
      <c r="B643" t="s">
        <v>2617</v>
      </c>
      <c r="C643" t="s">
        <v>2469</v>
      </c>
      <c r="D643">
        <v>1</v>
      </c>
      <c r="E643">
        <v>0</v>
      </c>
      <c r="I643" t="s">
        <v>2544</v>
      </c>
      <c r="J643" t="s">
        <v>3068</v>
      </c>
      <c r="K643" t="b">
        <v>0</v>
      </c>
      <c r="L643">
        <v>641</v>
      </c>
      <c r="M643">
        <v>0</v>
      </c>
      <c r="N643" s="10" t="s">
        <v>46</v>
      </c>
      <c r="O643">
        <v>0</v>
      </c>
      <c r="P643" t="s">
        <v>2475</v>
      </c>
      <c r="Q643" s="10" t="s">
        <v>46</v>
      </c>
      <c r="R643" s="10" t="s">
        <v>46</v>
      </c>
      <c r="S643" s="19" t="s">
        <v>861</v>
      </c>
    </row>
    <row r="644" spans="1:19" x14ac:dyDescent="0.25">
      <c r="A644" t="s">
        <v>2484</v>
      </c>
      <c r="B644" t="s">
        <v>2617</v>
      </c>
      <c r="C644" t="s">
        <v>2467</v>
      </c>
      <c r="D644">
        <v>0</v>
      </c>
      <c r="I644" t="s">
        <v>2544</v>
      </c>
      <c r="J644" t="s">
        <v>3069</v>
      </c>
      <c r="K644" t="b">
        <v>0</v>
      </c>
      <c r="L644">
        <v>642</v>
      </c>
      <c r="M644">
        <v>0</v>
      </c>
      <c r="N644" s="10" t="s">
        <v>46</v>
      </c>
      <c r="O644">
        <v>0</v>
      </c>
      <c r="P644" t="s">
        <v>2475</v>
      </c>
      <c r="Q644" s="10" t="s">
        <v>46</v>
      </c>
      <c r="R644" s="10" t="s">
        <v>46</v>
      </c>
      <c r="S644" s="19" t="s">
        <v>2892</v>
      </c>
    </row>
    <row r="645" spans="1:19" x14ac:dyDescent="0.25">
      <c r="A645" t="s">
        <v>2484</v>
      </c>
      <c r="B645" t="s">
        <v>2617</v>
      </c>
      <c r="C645" t="s">
        <v>2468</v>
      </c>
      <c r="D645" t="s">
        <v>2475</v>
      </c>
      <c r="I645" t="s">
        <v>2544</v>
      </c>
      <c r="J645" t="s">
        <v>3070</v>
      </c>
      <c r="K645" t="b">
        <v>0</v>
      </c>
      <c r="L645">
        <v>643</v>
      </c>
      <c r="M645">
        <v>0</v>
      </c>
      <c r="N645" s="10" t="s">
        <v>46</v>
      </c>
      <c r="O645">
        <v>0</v>
      </c>
      <c r="P645" t="s">
        <v>2475</v>
      </c>
      <c r="Q645" s="10" t="s">
        <v>46</v>
      </c>
      <c r="R645" s="10" t="s">
        <v>46</v>
      </c>
      <c r="S645" s="19" t="s">
        <v>2892</v>
      </c>
    </row>
    <row r="646" spans="1:19" x14ac:dyDescent="0.25">
      <c r="A646" t="s">
        <v>2484</v>
      </c>
      <c r="B646" t="s">
        <v>2617</v>
      </c>
      <c r="C646" t="s">
        <v>4752</v>
      </c>
      <c r="D646">
        <v>0</v>
      </c>
      <c r="E646">
        <v>0</v>
      </c>
      <c r="I646" t="s">
        <v>2544</v>
      </c>
      <c r="J646" t="s">
        <v>3071</v>
      </c>
      <c r="K646" t="b">
        <v>0</v>
      </c>
      <c r="L646">
        <v>644</v>
      </c>
      <c r="M646">
        <v>0</v>
      </c>
      <c r="N646" s="10" t="s">
        <v>46</v>
      </c>
      <c r="O646">
        <v>0</v>
      </c>
      <c r="P646" t="s">
        <v>2475</v>
      </c>
      <c r="Q646" s="10" t="s">
        <v>46</v>
      </c>
      <c r="R646" s="10" t="s">
        <v>46</v>
      </c>
      <c r="S646" s="19" t="s">
        <v>2892</v>
      </c>
    </row>
    <row r="647" spans="1:19" x14ac:dyDescent="0.25">
      <c r="A647" t="s">
        <v>2484</v>
      </c>
      <c r="B647" t="s">
        <v>2617</v>
      </c>
      <c r="C647" t="s">
        <v>4753</v>
      </c>
      <c r="D647">
        <v>0</v>
      </c>
      <c r="E647">
        <v>0</v>
      </c>
      <c r="I647" t="s">
        <v>2544</v>
      </c>
      <c r="J647" t="s">
        <v>3072</v>
      </c>
      <c r="K647" t="b">
        <v>0</v>
      </c>
      <c r="L647">
        <v>645</v>
      </c>
      <c r="M647">
        <v>0</v>
      </c>
      <c r="N647" s="10" t="s">
        <v>46</v>
      </c>
      <c r="O647">
        <v>0</v>
      </c>
      <c r="P647" t="s">
        <v>2475</v>
      </c>
      <c r="Q647" s="10" t="s">
        <v>46</v>
      </c>
      <c r="R647" s="10" t="s">
        <v>46</v>
      </c>
      <c r="S647" s="19" t="s">
        <v>2892</v>
      </c>
    </row>
    <row r="648" spans="1:19" x14ac:dyDescent="0.25">
      <c r="A648" t="s">
        <v>2484</v>
      </c>
      <c r="B648" t="s">
        <v>2617</v>
      </c>
      <c r="C648" t="s">
        <v>800</v>
      </c>
      <c r="D648" s="19" t="s">
        <v>815</v>
      </c>
      <c r="I648" t="s">
        <v>2544</v>
      </c>
      <c r="J648" t="s">
        <v>3073</v>
      </c>
      <c r="K648" t="b">
        <v>0</v>
      </c>
      <c r="L648">
        <v>646</v>
      </c>
      <c r="M648">
        <v>1</v>
      </c>
      <c r="N648" s="10" t="s">
        <v>46</v>
      </c>
      <c r="O648">
        <v>0</v>
      </c>
      <c r="P648" t="s">
        <v>2475</v>
      </c>
      <c r="Q648" s="10" t="s">
        <v>46</v>
      </c>
      <c r="R648" s="10" t="s">
        <v>46</v>
      </c>
      <c r="S648" s="19" t="s">
        <v>815</v>
      </c>
    </row>
    <row r="649" spans="1:19" x14ac:dyDescent="0.25">
      <c r="A649" t="s">
        <v>2484</v>
      </c>
      <c r="B649" t="s">
        <v>2618</v>
      </c>
      <c r="C649" t="s">
        <v>1083</v>
      </c>
      <c r="D649" t="b">
        <v>1</v>
      </c>
      <c r="I649" t="s">
        <v>2544</v>
      </c>
      <c r="J649" t="s">
        <v>3074</v>
      </c>
      <c r="K649" t="b">
        <v>0</v>
      </c>
      <c r="L649">
        <v>647</v>
      </c>
      <c r="M649">
        <v>1</v>
      </c>
      <c r="N649" s="10" t="s">
        <v>46</v>
      </c>
      <c r="O649">
        <v>0</v>
      </c>
      <c r="P649" t="s">
        <v>2475</v>
      </c>
      <c r="Q649" s="10" t="s">
        <v>46</v>
      </c>
      <c r="R649" s="10" t="s">
        <v>46</v>
      </c>
      <c r="S649" s="19" t="s">
        <v>815</v>
      </c>
    </row>
    <row r="650" spans="1:19" x14ac:dyDescent="0.25">
      <c r="A650" t="s">
        <v>2484</v>
      </c>
      <c r="B650" t="s">
        <v>2618</v>
      </c>
      <c r="C650" t="s">
        <v>36</v>
      </c>
      <c r="D650">
        <v>72</v>
      </c>
      <c r="I650" t="s">
        <v>2544</v>
      </c>
      <c r="J650" t="s">
        <v>3075</v>
      </c>
      <c r="K650" t="b">
        <v>0</v>
      </c>
      <c r="L650">
        <v>648</v>
      </c>
      <c r="M650">
        <v>1</v>
      </c>
      <c r="N650" s="10" t="s">
        <v>46</v>
      </c>
      <c r="O650">
        <v>0</v>
      </c>
      <c r="P650" t="s">
        <v>2475</v>
      </c>
      <c r="Q650" s="10" t="s">
        <v>46</v>
      </c>
      <c r="R650" s="10" t="s">
        <v>46</v>
      </c>
      <c r="S650" s="19" t="s">
        <v>815</v>
      </c>
    </row>
    <row r="651" spans="1:19" x14ac:dyDescent="0.25">
      <c r="A651" t="s">
        <v>2484</v>
      </c>
      <c r="B651" t="s">
        <v>2618</v>
      </c>
      <c r="C651" t="s">
        <v>4751</v>
      </c>
      <c r="D651">
        <v>0</v>
      </c>
      <c r="I651" t="s">
        <v>2544</v>
      </c>
      <c r="J651" t="s">
        <v>3076</v>
      </c>
      <c r="K651" t="b">
        <v>0</v>
      </c>
      <c r="L651">
        <v>649</v>
      </c>
      <c r="M651">
        <v>1</v>
      </c>
      <c r="N651" s="10" t="s">
        <v>46</v>
      </c>
      <c r="O651">
        <v>0</v>
      </c>
      <c r="P651" t="s">
        <v>2475</v>
      </c>
      <c r="Q651" s="10" t="s">
        <v>46</v>
      </c>
      <c r="R651" s="10" t="s">
        <v>46</v>
      </c>
      <c r="S651" s="19" t="s">
        <v>815</v>
      </c>
    </row>
    <row r="652" spans="1:19" x14ac:dyDescent="0.25">
      <c r="A652" t="s">
        <v>2484</v>
      </c>
      <c r="B652" t="s">
        <v>2618</v>
      </c>
      <c r="C652" t="s">
        <v>2469</v>
      </c>
      <c r="D652">
        <v>1</v>
      </c>
      <c r="E652">
        <v>0</v>
      </c>
      <c r="I652" t="s">
        <v>2544</v>
      </c>
      <c r="J652" t="s">
        <v>3077</v>
      </c>
      <c r="K652" t="b">
        <v>0</v>
      </c>
      <c r="L652">
        <v>650</v>
      </c>
      <c r="M652">
        <v>1</v>
      </c>
      <c r="N652" s="10" t="s">
        <v>46</v>
      </c>
      <c r="O652">
        <v>0</v>
      </c>
      <c r="P652" t="s">
        <v>2475</v>
      </c>
      <c r="Q652" s="10" t="s">
        <v>46</v>
      </c>
      <c r="R652" s="10" t="s">
        <v>46</v>
      </c>
      <c r="S652" s="19" t="s">
        <v>815</v>
      </c>
    </row>
    <row r="653" spans="1:19" x14ac:dyDescent="0.25">
      <c r="A653" t="s">
        <v>2484</v>
      </c>
      <c r="B653" t="s">
        <v>2618</v>
      </c>
      <c r="C653" t="s">
        <v>2467</v>
      </c>
      <c r="D653">
        <v>0</v>
      </c>
      <c r="I653" t="s">
        <v>2544</v>
      </c>
      <c r="J653" t="s">
        <v>3078</v>
      </c>
      <c r="K653" t="b">
        <v>0</v>
      </c>
      <c r="L653">
        <v>651</v>
      </c>
      <c r="M653">
        <v>1</v>
      </c>
      <c r="N653" s="10" t="s">
        <v>46</v>
      </c>
      <c r="O653">
        <v>0</v>
      </c>
      <c r="P653" t="s">
        <v>2475</v>
      </c>
      <c r="Q653" s="10" t="s">
        <v>46</v>
      </c>
      <c r="R653" s="10" t="s">
        <v>46</v>
      </c>
      <c r="S653" s="19" t="s">
        <v>815</v>
      </c>
    </row>
    <row r="654" spans="1:19" x14ac:dyDescent="0.25">
      <c r="A654" t="s">
        <v>2484</v>
      </c>
      <c r="B654" t="s">
        <v>2618</v>
      </c>
      <c r="C654" t="s">
        <v>2468</v>
      </c>
      <c r="D654" t="s">
        <v>2475</v>
      </c>
      <c r="I654" t="s">
        <v>2544</v>
      </c>
      <c r="J654" t="s">
        <v>3079</v>
      </c>
      <c r="K654" t="b">
        <v>0</v>
      </c>
      <c r="L654">
        <v>652</v>
      </c>
      <c r="M654">
        <v>0</v>
      </c>
      <c r="N654" s="10" t="s">
        <v>46</v>
      </c>
      <c r="O654">
        <v>0</v>
      </c>
      <c r="P654" t="s">
        <v>2475</v>
      </c>
      <c r="Q654" s="10" t="s">
        <v>46</v>
      </c>
      <c r="R654" s="10" t="s">
        <v>46</v>
      </c>
      <c r="S654" s="19"/>
    </row>
    <row r="655" spans="1:19" x14ac:dyDescent="0.25">
      <c r="A655" t="s">
        <v>2484</v>
      </c>
      <c r="B655" t="s">
        <v>2618</v>
      </c>
      <c r="C655" t="s">
        <v>4752</v>
      </c>
      <c r="D655">
        <v>0</v>
      </c>
      <c r="E655">
        <v>0</v>
      </c>
      <c r="I655" t="s">
        <v>2544</v>
      </c>
      <c r="J655" t="s">
        <v>3080</v>
      </c>
      <c r="K655" t="b">
        <v>0</v>
      </c>
      <c r="L655">
        <v>653</v>
      </c>
      <c r="M655">
        <v>2</v>
      </c>
      <c r="N655" s="10" t="s">
        <v>46</v>
      </c>
      <c r="O655">
        <v>0</v>
      </c>
      <c r="P655" t="s">
        <v>2475</v>
      </c>
      <c r="Q655" s="10" t="s">
        <v>46</v>
      </c>
      <c r="R655" s="10" t="s">
        <v>46</v>
      </c>
      <c r="S655" s="19" t="s">
        <v>815</v>
      </c>
    </row>
    <row r="656" spans="1:19" x14ac:dyDescent="0.25">
      <c r="A656" t="s">
        <v>2484</v>
      </c>
      <c r="B656" t="s">
        <v>2618</v>
      </c>
      <c r="C656" t="s">
        <v>4753</v>
      </c>
      <c r="D656">
        <v>0</v>
      </c>
      <c r="E656">
        <v>0</v>
      </c>
      <c r="I656" t="s">
        <v>2544</v>
      </c>
      <c r="J656" t="s">
        <v>3081</v>
      </c>
      <c r="K656" t="b">
        <v>0</v>
      </c>
      <c r="L656">
        <v>654</v>
      </c>
      <c r="M656">
        <v>2</v>
      </c>
      <c r="N656" s="10" t="s">
        <v>46</v>
      </c>
      <c r="O656">
        <v>0</v>
      </c>
      <c r="P656" t="s">
        <v>2475</v>
      </c>
      <c r="Q656" s="10" t="s">
        <v>46</v>
      </c>
      <c r="R656" s="10" t="s">
        <v>46</v>
      </c>
      <c r="S656" s="19" t="s">
        <v>815</v>
      </c>
    </row>
    <row r="657" spans="1:19" x14ac:dyDescent="0.25">
      <c r="A657" t="s">
        <v>2484</v>
      </c>
      <c r="B657" t="s">
        <v>2618</v>
      </c>
      <c r="C657" t="s">
        <v>800</v>
      </c>
      <c r="D657" s="19" t="s">
        <v>815</v>
      </c>
      <c r="I657" t="s">
        <v>2544</v>
      </c>
      <c r="J657" t="s">
        <v>3083</v>
      </c>
      <c r="K657" t="b">
        <v>0</v>
      </c>
      <c r="L657">
        <v>655</v>
      </c>
      <c r="M657">
        <v>2</v>
      </c>
      <c r="N657" s="10" t="s">
        <v>2516</v>
      </c>
      <c r="O657">
        <v>0</v>
      </c>
      <c r="P657" t="s">
        <v>2475</v>
      </c>
      <c r="Q657" s="10" t="s">
        <v>46</v>
      </c>
      <c r="R657" s="10" t="s">
        <v>46</v>
      </c>
      <c r="S657" s="19" t="s">
        <v>815</v>
      </c>
    </row>
    <row r="658" spans="1:19" x14ac:dyDescent="0.25">
      <c r="A658" t="s">
        <v>2484</v>
      </c>
      <c r="B658" t="s">
        <v>2619</v>
      </c>
      <c r="C658" t="s">
        <v>1083</v>
      </c>
      <c r="D658" t="b">
        <v>1</v>
      </c>
      <c r="I658" t="s">
        <v>2544</v>
      </c>
      <c r="J658" t="s">
        <v>3085</v>
      </c>
      <c r="K658" t="b">
        <v>0</v>
      </c>
      <c r="L658">
        <v>656</v>
      </c>
      <c r="M658">
        <v>0</v>
      </c>
      <c r="N658" s="10" t="s">
        <v>2540</v>
      </c>
      <c r="O658">
        <v>0</v>
      </c>
      <c r="P658" t="s">
        <v>2475</v>
      </c>
      <c r="Q658" s="10" t="s">
        <v>46</v>
      </c>
      <c r="R658" s="10" t="s">
        <v>46</v>
      </c>
      <c r="S658" s="19" t="s">
        <v>861</v>
      </c>
    </row>
    <row r="659" spans="1:19" x14ac:dyDescent="0.25">
      <c r="A659" t="s">
        <v>2484</v>
      </c>
      <c r="B659" t="s">
        <v>2619</v>
      </c>
      <c r="C659" t="s">
        <v>36</v>
      </c>
      <c r="D659">
        <v>73</v>
      </c>
      <c r="I659" t="s">
        <v>2544</v>
      </c>
      <c r="J659" t="s">
        <v>3086</v>
      </c>
      <c r="K659" t="b">
        <v>0</v>
      </c>
      <c r="L659">
        <v>657</v>
      </c>
      <c r="M659">
        <v>0</v>
      </c>
      <c r="N659" s="10" t="s">
        <v>3066</v>
      </c>
      <c r="O659">
        <v>0</v>
      </c>
      <c r="P659" t="s">
        <v>2475</v>
      </c>
      <c r="Q659" s="10" t="s">
        <v>46</v>
      </c>
      <c r="R659" s="10" t="s">
        <v>46</v>
      </c>
      <c r="S659" s="19" t="s">
        <v>807</v>
      </c>
    </row>
    <row r="660" spans="1:19" x14ac:dyDescent="0.25">
      <c r="A660" t="s">
        <v>2484</v>
      </c>
      <c r="B660" t="s">
        <v>2619</v>
      </c>
      <c r="C660" t="s">
        <v>4751</v>
      </c>
      <c r="D660">
        <v>0</v>
      </c>
      <c r="I660" t="s">
        <v>2544</v>
      </c>
      <c r="J660" t="s">
        <v>3087</v>
      </c>
      <c r="K660" t="b">
        <v>0</v>
      </c>
      <c r="L660">
        <v>658</v>
      </c>
      <c r="M660">
        <v>0</v>
      </c>
      <c r="N660" s="10" t="s">
        <v>2516</v>
      </c>
      <c r="O660">
        <v>0</v>
      </c>
      <c r="P660" t="s">
        <v>2475</v>
      </c>
      <c r="Q660" s="10" t="s">
        <v>46</v>
      </c>
      <c r="R660" s="10" t="s">
        <v>46</v>
      </c>
      <c r="S660" s="19" t="s">
        <v>807</v>
      </c>
    </row>
    <row r="661" spans="1:19" x14ac:dyDescent="0.25">
      <c r="A661" t="s">
        <v>2484</v>
      </c>
      <c r="B661" t="s">
        <v>2619</v>
      </c>
      <c r="C661" t="s">
        <v>2469</v>
      </c>
      <c r="D661">
        <v>1</v>
      </c>
      <c r="E661">
        <v>0</v>
      </c>
      <c r="I661" t="s">
        <v>2544</v>
      </c>
      <c r="J661" t="s">
        <v>3088</v>
      </c>
      <c r="K661" t="b">
        <v>0</v>
      </c>
      <c r="L661">
        <v>659</v>
      </c>
      <c r="M661">
        <v>0</v>
      </c>
      <c r="N661" s="10" t="s">
        <v>46</v>
      </c>
      <c r="O661">
        <v>0</v>
      </c>
      <c r="P661" t="s">
        <v>2475</v>
      </c>
      <c r="Q661" s="10" t="s">
        <v>46</v>
      </c>
      <c r="R661" s="10" t="s">
        <v>46</v>
      </c>
      <c r="S661" s="19" t="s">
        <v>861</v>
      </c>
    </row>
    <row r="662" spans="1:19" x14ac:dyDescent="0.25">
      <c r="A662" t="s">
        <v>2484</v>
      </c>
      <c r="B662" t="s">
        <v>2619</v>
      </c>
      <c r="C662" t="s">
        <v>2467</v>
      </c>
      <c r="D662">
        <v>0</v>
      </c>
      <c r="I662" t="s">
        <v>2544</v>
      </c>
      <c r="J662" t="s">
        <v>3089</v>
      </c>
      <c r="K662" t="b">
        <v>0</v>
      </c>
      <c r="L662">
        <v>660</v>
      </c>
      <c r="M662">
        <v>0</v>
      </c>
      <c r="N662" s="10" t="s">
        <v>46</v>
      </c>
      <c r="O662">
        <v>0</v>
      </c>
      <c r="P662" t="s">
        <v>2475</v>
      </c>
      <c r="Q662" s="10" t="s">
        <v>46</v>
      </c>
      <c r="R662" s="10" t="s">
        <v>46</v>
      </c>
      <c r="S662" s="19" t="s">
        <v>861</v>
      </c>
    </row>
    <row r="663" spans="1:19" x14ac:dyDescent="0.25">
      <c r="A663" t="s">
        <v>2484</v>
      </c>
      <c r="B663" t="s">
        <v>2619</v>
      </c>
      <c r="C663" t="s">
        <v>2468</v>
      </c>
      <c r="D663" t="s">
        <v>2475</v>
      </c>
      <c r="I663" t="s">
        <v>2544</v>
      </c>
      <c r="J663" t="s">
        <v>3090</v>
      </c>
      <c r="K663" t="b">
        <v>0</v>
      </c>
      <c r="L663">
        <v>661</v>
      </c>
      <c r="M663">
        <v>0</v>
      </c>
      <c r="N663" s="10" t="s">
        <v>46</v>
      </c>
      <c r="O663">
        <v>0</v>
      </c>
      <c r="P663" t="s">
        <v>2475</v>
      </c>
      <c r="Q663" s="10" t="s">
        <v>46</v>
      </c>
      <c r="R663" s="10" t="s">
        <v>46</v>
      </c>
      <c r="S663" s="19" t="s">
        <v>815</v>
      </c>
    </row>
    <row r="664" spans="1:19" x14ac:dyDescent="0.25">
      <c r="A664" t="s">
        <v>2484</v>
      </c>
      <c r="B664" t="s">
        <v>2619</v>
      </c>
      <c r="C664" t="s">
        <v>4752</v>
      </c>
      <c r="D664">
        <v>0</v>
      </c>
      <c r="E664">
        <v>0</v>
      </c>
      <c r="I664" t="s">
        <v>2544</v>
      </c>
      <c r="J664" t="s">
        <v>3091</v>
      </c>
      <c r="K664" t="b">
        <v>0</v>
      </c>
      <c r="L664">
        <v>662</v>
      </c>
      <c r="M664">
        <v>0</v>
      </c>
      <c r="N664" s="10" t="s">
        <v>46</v>
      </c>
      <c r="O664">
        <v>0</v>
      </c>
      <c r="P664" t="s">
        <v>2475</v>
      </c>
      <c r="Q664" s="10" t="s">
        <v>46</v>
      </c>
      <c r="R664" s="10" t="s">
        <v>46</v>
      </c>
      <c r="S664" s="19" t="s">
        <v>807</v>
      </c>
    </row>
    <row r="665" spans="1:19" x14ac:dyDescent="0.25">
      <c r="A665" t="s">
        <v>2484</v>
      </c>
      <c r="B665" t="s">
        <v>2619</v>
      </c>
      <c r="C665" t="s">
        <v>4753</v>
      </c>
      <c r="D665">
        <v>0</v>
      </c>
      <c r="E665">
        <v>0</v>
      </c>
      <c r="I665" t="s">
        <v>2544</v>
      </c>
      <c r="J665" t="s">
        <v>3092</v>
      </c>
      <c r="K665" t="b">
        <v>0</v>
      </c>
      <c r="L665">
        <v>663</v>
      </c>
      <c r="M665">
        <v>0</v>
      </c>
      <c r="N665" s="10" t="s">
        <v>46</v>
      </c>
      <c r="O665">
        <v>0</v>
      </c>
      <c r="P665" t="s">
        <v>2475</v>
      </c>
      <c r="Q665" s="10" t="s">
        <v>46</v>
      </c>
      <c r="R665" s="10" t="s">
        <v>46</v>
      </c>
      <c r="S665" s="19" t="s">
        <v>815</v>
      </c>
    </row>
    <row r="666" spans="1:19" x14ac:dyDescent="0.25">
      <c r="A666" t="s">
        <v>2484</v>
      </c>
      <c r="B666" t="s">
        <v>2619</v>
      </c>
      <c r="C666" t="s">
        <v>800</v>
      </c>
      <c r="D666" s="19" t="s">
        <v>815</v>
      </c>
      <c r="I666" t="s">
        <v>2544</v>
      </c>
      <c r="J666" t="s">
        <v>3093</v>
      </c>
      <c r="K666" t="b">
        <v>0</v>
      </c>
      <c r="L666">
        <v>664</v>
      </c>
      <c r="M666">
        <v>0</v>
      </c>
      <c r="N666" s="10" t="s">
        <v>46</v>
      </c>
      <c r="O666">
        <v>0</v>
      </c>
      <c r="P666" t="s">
        <v>2475</v>
      </c>
      <c r="Q666" s="10" t="s">
        <v>46</v>
      </c>
      <c r="R666" s="10" t="s">
        <v>46</v>
      </c>
      <c r="S666" s="19" t="s">
        <v>807</v>
      </c>
    </row>
    <row r="667" spans="1:19" x14ac:dyDescent="0.25">
      <c r="A667" t="s">
        <v>2484</v>
      </c>
      <c r="B667" t="s">
        <v>2620</v>
      </c>
      <c r="C667" t="s">
        <v>1083</v>
      </c>
      <c r="D667" t="b">
        <v>1</v>
      </c>
      <c r="I667" t="s">
        <v>2544</v>
      </c>
      <c r="J667" t="s">
        <v>3094</v>
      </c>
      <c r="K667" t="b">
        <v>0</v>
      </c>
      <c r="L667">
        <v>665</v>
      </c>
      <c r="M667">
        <v>0</v>
      </c>
      <c r="N667" s="10" t="s">
        <v>46</v>
      </c>
      <c r="O667">
        <v>0</v>
      </c>
      <c r="P667" t="s">
        <v>2475</v>
      </c>
      <c r="Q667" s="10" t="s">
        <v>46</v>
      </c>
      <c r="R667" s="10" t="s">
        <v>46</v>
      </c>
      <c r="S667" s="19" t="s">
        <v>815</v>
      </c>
    </row>
    <row r="668" spans="1:19" x14ac:dyDescent="0.25">
      <c r="A668" t="s">
        <v>2484</v>
      </c>
      <c r="B668" t="s">
        <v>2620</v>
      </c>
      <c r="C668" t="s">
        <v>36</v>
      </c>
      <c r="D668">
        <v>74</v>
      </c>
      <c r="I668" t="s">
        <v>2544</v>
      </c>
      <c r="J668" t="s">
        <v>3095</v>
      </c>
      <c r="K668" t="b">
        <v>0</v>
      </c>
      <c r="L668">
        <v>666</v>
      </c>
      <c r="M668">
        <v>1</v>
      </c>
      <c r="N668" s="10" t="s">
        <v>46</v>
      </c>
      <c r="O668">
        <v>0</v>
      </c>
      <c r="P668" t="s">
        <v>2475</v>
      </c>
      <c r="Q668" s="10" t="s">
        <v>46</v>
      </c>
      <c r="R668" s="10" t="s">
        <v>46</v>
      </c>
      <c r="S668" s="19" t="s">
        <v>815</v>
      </c>
    </row>
    <row r="669" spans="1:19" x14ac:dyDescent="0.25">
      <c r="A669" t="s">
        <v>2484</v>
      </c>
      <c r="B669" t="s">
        <v>2620</v>
      </c>
      <c r="C669" t="s">
        <v>4751</v>
      </c>
      <c r="D669">
        <v>0</v>
      </c>
      <c r="I669" t="s">
        <v>2544</v>
      </c>
      <c r="J669" t="s">
        <v>282</v>
      </c>
      <c r="K669" t="b">
        <v>0</v>
      </c>
      <c r="L669">
        <v>667</v>
      </c>
      <c r="M669">
        <v>0</v>
      </c>
      <c r="N669" s="10" t="s">
        <v>46</v>
      </c>
      <c r="O669">
        <v>0</v>
      </c>
      <c r="P669" t="s">
        <v>2475</v>
      </c>
      <c r="Q669" s="10" t="s">
        <v>46</v>
      </c>
      <c r="R669" s="10" t="s">
        <v>46</v>
      </c>
      <c r="S669" s="19"/>
    </row>
    <row r="670" spans="1:19" x14ac:dyDescent="0.25">
      <c r="A670" t="s">
        <v>2484</v>
      </c>
      <c r="B670" t="s">
        <v>2620</v>
      </c>
      <c r="C670" t="s">
        <v>2469</v>
      </c>
      <c r="D670">
        <v>0</v>
      </c>
      <c r="E670">
        <v>1</v>
      </c>
      <c r="I670" t="s">
        <v>2544</v>
      </c>
      <c r="J670" t="s">
        <v>283</v>
      </c>
      <c r="K670" t="b">
        <v>0</v>
      </c>
      <c r="L670">
        <v>668</v>
      </c>
      <c r="M670">
        <v>0</v>
      </c>
      <c r="N670" s="10" t="s">
        <v>46</v>
      </c>
      <c r="O670">
        <v>0</v>
      </c>
      <c r="P670" t="s">
        <v>2475</v>
      </c>
      <c r="Q670" s="10" t="s">
        <v>46</v>
      </c>
      <c r="R670" s="10" t="s">
        <v>46</v>
      </c>
      <c r="S670" s="19"/>
    </row>
    <row r="671" spans="1:19" x14ac:dyDescent="0.25">
      <c r="A671" t="s">
        <v>2484</v>
      </c>
      <c r="B671" t="s">
        <v>2620</v>
      </c>
      <c r="C671" t="s">
        <v>2467</v>
      </c>
      <c r="D671">
        <v>0</v>
      </c>
      <c r="I671" t="s">
        <v>2544</v>
      </c>
      <c r="J671" t="s">
        <v>314</v>
      </c>
      <c r="K671" t="b">
        <v>0</v>
      </c>
      <c r="L671">
        <v>669</v>
      </c>
      <c r="M671">
        <v>0</v>
      </c>
      <c r="N671" s="10" t="s">
        <v>46</v>
      </c>
      <c r="O671">
        <v>0</v>
      </c>
      <c r="P671" t="s">
        <v>2475</v>
      </c>
      <c r="Q671" s="10" t="s">
        <v>46</v>
      </c>
      <c r="R671" s="10" t="s">
        <v>46</v>
      </c>
      <c r="S671" s="19"/>
    </row>
    <row r="672" spans="1:19" x14ac:dyDescent="0.25">
      <c r="A672" t="s">
        <v>2484</v>
      </c>
      <c r="B672" t="s">
        <v>2620</v>
      </c>
      <c r="C672" t="s">
        <v>2468</v>
      </c>
      <c r="D672" t="s">
        <v>2475</v>
      </c>
      <c r="I672" t="s">
        <v>2544</v>
      </c>
      <c r="J672" t="s">
        <v>284</v>
      </c>
      <c r="K672" t="b">
        <v>0</v>
      </c>
      <c r="L672">
        <v>670</v>
      </c>
      <c r="M672">
        <v>0</v>
      </c>
      <c r="N672" s="10" t="s">
        <v>46</v>
      </c>
      <c r="O672">
        <v>0</v>
      </c>
      <c r="P672" t="s">
        <v>2475</v>
      </c>
      <c r="Q672" s="10" t="s">
        <v>46</v>
      </c>
      <c r="R672" s="10" t="s">
        <v>46</v>
      </c>
      <c r="S672" s="19"/>
    </row>
    <row r="673" spans="1:19" x14ac:dyDescent="0.25">
      <c r="A673" t="s">
        <v>2484</v>
      </c>
      <c r="B673" t="s">
        <v>2620</v>
      </c>
      <c r="C673" t="s">
        <v>4752</v>
      </c>
      <c r="D673">
        <v>0</v>
      </c>
      <c r="E673">
        <v>0</v>
      </c>
      <c r="I673" t="s">
        <v>2544</v>
      </c>
      <c r="J673" t="s">
        <v>285</v>
      </c>
      <c r="K673" t="b">
        <v>0</v>
      </c>
      <c r="L673">
        <v>671</v>
      </c>
      <c r="M673">
        <v>0</v>
      </c>
      <c r="N673" s="10" t="s">
        <v>46</v>
      </c>
      <c r="O673">
        <v>0</v>
      </c>
      <c r="P673" t="s">
        <v>2475</v>
      </c>
      <c r="Q673" s="10" t="s">
        <v>46</v>
      </c>
      <c r="R673" s="10" t="s">
        <v>46</v>
      </c>
      <c r="S673" s="19"/>
    </row>
    <row r="674" spans="1:19" x14ac:dyDescent="0.25">
      <c r="A674" t="s">
        <v>2484</v>
      </c>
      <c r="B674" t="s">
        <v>2620</v>
      </c>
      <c r="C674" t="s">
        <v>4753</v>
      </c>
      <c r="D674">
        <v>0</v>
      </c>
      <c r="E674">
        <v>0</v>
      </c>
      <c r="I674" t="s">
        <v>2546</v>
      </c>
      <c r="J674" t="s">
        <v>3067</v>
      </c>
      <c r="K674" t="b">
        <v>1</v>
      </c>
      <c r="L674">
        <v>672</v>
      </c>
      <c r="M674">
        <v>0</v>
      </c>
      <c r="N674" s="10" t="s">
        <v>46</v>
      </c>
      <c r="O674">
        <v>0</v>
      </c>
      <c r="P674" t="s">
        <v>2475</v>
      </c>
      <c r="Q674" s="10" t="s">
        <v>46</v>
      </c>
      <c r="R674" s="10" t="s">
        <v>46</v>
      </c>
      <c r="S674" s="19" t="s">
        <v>850</v>
      </c>
    </row>
    <row r="675" spans="1:19" x14ac:dyDescent="0.25">
      <c r="A675" t="s">
        <v>2484</v>
      </c>
      <c r="B675" t="s">
        <v>2620</v>
      </c>
      <c r="C675" t="s">
        <v>800</v>
      </c>
      <c r="D675" s="19" t="s">
        <v>815</v>
      </c>
      <c r="I675" t="s">
        <v>2546</v>
      </c>
      <c r="J675" t="s">
        <v>3068</v>
      </c>
      <c r="K675" t="b">
        <v>1</v>
      </c>
      <c r="L675">
        <v>673</v>
      </c>
      <c r="M675">
        <v>0</v>
      </c>
      <c r="N675" s="10" t="s">
        <v>6079</v>
      </c>
      <c r="O675">
        <v>0</v>
      </c>
      <c r="P675" t="s">
        <v>2475</v>
      </c>
      <c r="Q675" s="10" t="s">
        <v>46</v>
      </c>
      <c r="R675" s="10" t="s">
        <v>46</v>
      </c>
      <c r="S675" s="19" t="s">
        <v>850</v>
      </c>
    </row>
    <row r="676" spans="1:19" x14ac:dyDescent="0.25">
      <c r="A676" t="s">
        <v>2484</v>
      </c>
      <c r="B676" t="s">
        <v>2621</v>
      </c>
      <c r="C676" t="s">
        <v>1083</v>
      </c>
      <c r="D676" t="b">
        <v>0</v>
      </c>
      <c r="I676" t="s">
        <v>2546</v>
      </c>
      <c r="J676" t="s">
        <v>3069</v>
      </c>
      <c r="K676" t="b">
        <v>1</v>
      </c>
      <c r="L676">
        <v>674</v>
      </c>
      <c r="M676">
        <v>0</v>
      </c>
      <c r="N676" s="10" t="s">
        <v>2644</v>
      </c>
      <c r="O676">
        <v>0</v>
      </c>
      <c r="P676" t="s">
        <v>2475</v>
      </c>
      <c r="Q676" s="10" t="s">
        <v>46</v>
      </c>
      <c r="R676" s="10" t="s">
        <v>46</v>
      </c>
      <c r="S676" s="19" t="s">
        <v>2892</v>
      </c>
    </row>
    <row r="677" spans="1:19" x14ac:dyDescent="0.25">
      <c r="A677" t="s">
        <v>2484</v>
      </c>
      <c r="B677" t="s">
        <v>2621</v>
      </c>
      <c r="C677" t="s">
        <v>36</v>
      </c>
      <c r="D677">
        <v>75</v>
      </c>
      <c r="I677" t="s">
        <v>2546</v>
      </c>
      <c r="J677" t="s">
        <v>3070</v>
      </c>
      <c r="K677" t="b">
        <v>1</v>
      </c>
      <c r="L677">
        <v>675</v>
      </c>
      <c r="M677">
        <v>0</v>
      </c>
      <c r="N677" s="10" t="s">
        <v>2644</v>
      </c>
      <c r="O677">
        <v>0</v>
      </c>
      <c r="P677" t="s">
        <v>2475</v>
      </c>
      <c r="Q677" s="10" t="s">
        <v>46</v>
      </c>
      <c r="R677" s="10" t="s">
        <v>46</v>
      </c>
      <c r="S677" s="19" t="s">
        <v>2892</v>
      </c>
    </row>
    <row r="678" spans="1:19" x14ac:dyDescent="0.25">
      <c r="A678" t="s">
        <v>2484</v>
      </c>
      <c r="B678" t="s">
        <v>2621</v>
      </c>
      <c r="C678" t="s">
        <v>4751</v>
      </c>
      <c r="D678">
        <v>0</v>
      </c>
      <c r="I678" t="s">
        <v>2546</v>
      </c>
      <c r="J678" t="s">
        <v>3071</v>
      </c>
      <c r="K678" t="b">
        <v>1</v>
      </c>
      <c r="L678">
        <v>676</v>
      </c>
      <c r="M678">
        <v>0</v>
      </c>
      <c r="N678" s="10" t="s">
        <v>46</v>
      </c>
      <c r="O678">
        <v>0</v>
      </c>
      <c r="P678" t="s">
        <v>2475</v>
      </c>
      <c r="Q678" s="10" t="s">
        <v>46</v>
      </c>
      <c r="R678" s="10" t="s">
        <v>46</v>
      </c>
      <c r="S678" s="19" t="s">
        <v>2892</v>
      </c>
    </row>
    <row r="679" spans="1:19" x14ac:dyDescent="0.25">
      <c r="A679" t="s">
        <v>2484</v>
      </c>
      <c r="B679" t="s">
        <v>2621</v>
      </c>
      <c r="C679" t="s">
        <v>2469</v>
      </c>
      <c r="D679">
        <v>1</v>
      </c>
      <c r="E679">
        <v>0</v>
      </c>
      <c r="I679" t="s">
        <v>2546</v>
      </c>
      <c r="J679" t="s">
        <v>3072</v>
      </c>
      <c r="K679" t="b">
        <v>1</v>
      </c>
      <c r="L679">
        <v>677</v>
      </c>
      <c r="M679">
        <v>0</v>
      </c>
      <c r="N679" s="10" t="s">
        <v>46</v>
      </c>
      <c r="O679">
        <v>0</v>
      </c>
      <c r="P679" t="s">
        <v>2475</v>
      </c>
      <c r="Q679" s="10" t="s">
        <v>46</v>
      </c>
      <c r="R679" s="10" t="s">
        <v>46</v>
      </c>
      <c r="S679" s="19" t="s">
        <v>2892</v>
      </c>
    </row>
    <row r="680" spans="1:19" x14ac:dyDescent="0.25">
      <c r="A680" t="s">
        <v>2484</v>
      </c>
      <c r="B680" t="s">
        <v>2621</v>
      </c>
      <c r="C680" t="s">
        <v>2467</v>
      </c>
      <c r="D680">
        <v>0</v>
      </c>
      <c r="I680" t="s">
        <v>2546</v>
      </c>
      <c r="J680" t="s">
        <v>3073</v>
      </c>
      <c r="K680" t="b">
        <v>1</v>
      </c>
      <c r="L680">
        <v>678</v>
      </c>
      <c r="M680">
        <v>1</v>
      </c>
      <c r="N680" s="10" t="s">
        <v>46</v>
      </c>
      <c r="O680">
        <v>0</v>
      </c>
      <c r="P680" t="s">
        <v>2475</v>
      </c>
      <c r="Q680" s="10" t="s">
        <v>46</v>
      </c>
      <c r="R680" s="10" t="s">
        <v>46</v>
      </c>
      <c r="S680" s="19" t="s">
        <v>815</v>
      </c>
    </row>
    <row r="681" spans="1:19" x14ac:dyDescent="0.25">
      <c r="A681" t="s">
        <v>2484</v>
      </c>
      <c r="B681" t="s">
        <v>2621</v>
      </c>
      <c r="C681" t="s">
        <v>2468</v>
      </c>
      <c r="D681" t="s">
        <v>2475</v>
      </c>
      <c r="I681" t="s">
        <v>2546</v>
      </c>
      <c r="J681" t="s">
        <v>3074</v>
      </c>
      <c r="K681" t="b">
        <v>1</v>
      </c>
      <c r="L681">
        <v>679</v>
      </c>
      <c r="M681">
        <v>1</v>
      </c>
      <c r="N681" s="10" t="s">
        <v>46</v>
      </c>
      <c r="O681">
        <v>1</v>
      </c>
      <c r="P681" t="s">
        <v>2475</v>
      </c>
      <c r="Q681" s="10" t="s">
        <v>46</v>
      </c>
      <c r="R681" s="10" t="s">
        <v>46</v>
      </c>
      <c r="S681" s="19" t="s">
        <v>815</v>
      </c>
    </row>
    <row r="682" spans="1:19" x14ac:dyDescent="0.25">
      <c r="A682" t="s">
        <v>2484</v>
      </c>
      <c r="B682" t="s">
        <v>2621</v>
      </c>
      <c r="C682" t="s">
        <v>4752</v>
      </c>
      <c r="D682">
        <v>0</v>
      </c>
      <c r="E682">
        <v>0</v>
      </c>
      <c r="I682" t="s">
        <v>2546</v>
      </c>
      <c r="J682" t="s">
        <v>3075</v>
      </c>
      <c r="K682" t="b">
        <v>1</v>
      </c>
      <c r="L682">
        <v>680</v>
      </c>
      <c r="M682">
        <v>1</v>
      </c>
      <c r="N682" s="10" t="s">
        <v>46</v>
      </c>
      <c r="O682">
        <v>1</v>
      </c>
      <c r="P682" t="s">
        <v>2475</v>
      </c>
      <c r="Q682" s="10" t="s">
        <v>46</v>
      </c>
      <c r="R682" s="10" t="s">
        <v>46</v>
      </c>
      <c r="S682" s="19" t="s">
        <v>815</v>
      </c>
    </row>
    <row r="683" spans="1:19" x14ac:dyDescent="0.25">
      <c r="A683" t="s">
        <v>2484</v>
      </c>
      <c r="B683" t="s">
        <v>2621</v>
      </c>
      <c r="C683" t="s">
        <v>4753</v>
      </c>
      <c r="D683">
        <v>0</v>
      </c>
      <c r="E683">
        <v>0</v>
      </c>
      <c r="I683" t="s">
        <v>2546</v>
      </c>
      <c r="J683" t="s">
        <v>3076</v>
      </c>
      <c r="K683" t="b">
        <v>1</v>
      </c>
      <c r="L683">
        <v>681</v>
      </c>
      <c r="M683">
        <v>1</v>
      </c>
      <c r="N683" s="10" t="s">
        <v>46</v>
      </c>
      <c r="O683">
        <v>0</v>
      </c>
      <c r="P683" t="s">
        <v>2475</v>
      </c>
      <c r="Q683" s="10" t="s">
        <v>46</v>
      </c>
      <c r="R683" s="10" t="s">
        <v>46</v>
      </c>
      <c r="S683" s="19" t="s">
        <v>815</v>
      </c>
    </row>
    <row r="684" spans="1:19" x14ac:dyDescent="0.25">
      <c r="A684" t="s">
        <v>2484</v>
      </c>
      <c r="B684" t="s">
        <v>2621</v>
      </c>
      <c r="C684" t="s">
        <v>800</v>
      </c>
      <c r="D684" s="19" t="s">
        <v>815</v>
      </c>
      <c r="I684" t="s">
        <v>2546</v>
      </c>
      <c r="J684" t="s">
        <v>3077</v>
      </c>
      <c r="K684" t="b">
        <v>1</v>
      </c>
      <c r="L684">
        <v>682</v>
      </c>
      <c r="M684">
        <v>1</v>
      </c>
      <c r="N684" s="10" t="s">
        <v>46</v>
      </c>
      <c r="O684">
        <v>0</v>
      </c>
      <c r="P684" t="s">
        <v>2475</v>
      </c>
      <c r="Q684" s="10" t="s">
        <v>46</v>
      </c>
      <c r="R684" s="10" t="s">
        <v>46</v>
      </c>
      <c r="S684" s="19" t="s">
        <v>815</v>
      </c>
    </row>
    <row r="685" spans="1:19" x14ac:dyDescent="0.25">
      <c r="A685" t="s">
        <v>2484</v>
      </c>
      <c r="B685" t="s">
        <v>2622</v>
      </c>
      <c r="C685" t="s">
        <v>1083</v>
      </c>
      <c r="D685" t="b">
        <v>0</v>
      </c>
      <c r="I685" t="s">
        <v>2546</v>
      </c>
      <c r="J685" t="s">
        <v>3078</v>
      </c>
      <c r="K685" t="b">
        <v>1</v>
      </c>
      <c r="L685">
        <v>683</v>
      </c>
      <c r="M685">
        <v>1</v>
      </c>
      <c r="N685" s="10" t="s">
        <v>46</v>
      </c>
      <c r="O685">
        <v>400</v>
      </c>
      <c r="P685" t="s">
        <v>2475</v>
      </c>
      <c r="Q685" s="10" t="s">
        <v>46</v>
      </c>
      <c r="R685" s="10" t="s">
        <v>46</v>
      </c>
      <c r="S685" s="19" t="s">
        <v>815</v>
      </c>
    </row>
    <row r="686" spans="1:19" x14ac:dyDescent="0.25">
      <c r="A686" t="s">
        <v>2484</v>
      </c>
      <c r="B686" t="s">
        <v>2622</v>
      </c>
      <c r="C686" t="s">
        <v>36</v>
      </c>
      <c r="D686">
        <v>76</v>
      </c>
      <c r="I686" t="s">
        <v>2546</v>
      </c>
      <c r="J686" t="s">
        <v>3079</v>
      </c>
      <c r="K686" t="b">
        <v>1</v>
      </c>
      <c r="L686">
        <v>684</v>
      </c>
      <c r="M686">
        <v>0</v>
      </c>
      <c r="N686" s="10" t="s">
        <v>3097</v>
      </c>
      <c r="O686">
        <v>600</v>
      </c>
      <c r="P686" t="s">
        <v>3100</v>
      </c>
      <c r="Q686" s="10" t="s">
        <v>46</v>
      </c>
      <c r="R686" s="10" t="s">
        <v>46</v>
      </c>
      <c r="S686" s="19"/>
    </row>
    <row r="687" spans="1:19" x14ac:dyDescent="0.25">
      <c r="A687" t="s">
        <v>2484</v>
      </c>
      <c r="B687" t="s">
        <v>2622</v>
      </c>
      <c r="C687" t="s">
        <v>4751</v>
      </c>
      <c r="D687">
        <v>0</v>
      </c>
      <c r="I687" t="s">
        <v>2546</v>
      </c>
      <c r="J687" t="s">
        <v>3080</v>
      </c>
      <c r="K687" t="b">
        <v>1</v>
      </c>
      <c r="L687">
        <v>685</v>
      </c>
      <c r="M687">
        <v>2</v>
      </c>
      <c r="N687" s="10" t="s">
        <v>46</v>
      </c>
      <c r="O687">
        <v>0</v>
      </c>
      <c r="P687" t="s">
        <v>2817</v>
      </c>
      <c r="Q687" s="10" t="s">
        <v>46</v>
      </c>
      <c r="R687" s="10" t="s">
        <v>46</v>
      </c>
      <c r="S687" s="19" t="s">
        <v>815</v>
      </c>
    </row>
    <row r="688" spans="1:19" x14ac:dyDescent="0.25">
      <c r="A688" t="s">
        <v>2484</v>
      </c>
      <c r="B688" t="s">
        <v>2622</v>
      </c>
      <c r="C688" t="s">
        <v>2469</v>
      </c>
      <c r="D688">
        <v>1</v>
      </c>
      <c r="E688">
        <v>0</v>
      </c>
      <c r="I688" t="s">
        <v>2546</v>
      </c>
      <c r="J688" t="s">
        <v>3081</v>
      </c>
      <c r="K688" t="b">
        <v>1</v>
      </c>
      <c r="L688">
        <v>686</v>
      </c>
      <c r="M688">
        <v>2</v>
      </c>
      <c r="N688" s="10" t="s">
        <v>46</v>
      </c>
      <c r="O688">
        <v>0</v>
      </c>
      <c r="P688" t="s">
        <v>2475</v>
      </c>
      <c r="Q688" s="10" t="s">
        <v>46</v>
      </c>
      <c r="R688" s="10" t="s">
        <v>46</v>
      </c>
      <c r="S688" s="19" t="s">
        <v>815</v>
      </c>
    </row>
    <row r="689" spans="1:19" x14ac:dyDescent="0.25">
      <c r="A689" t="s">
        <v>2484</v>
      </c>
      <c r="B689" t="s">
        <v>2622</v>
      </c>
      <c r="C689" t="s">
        <v>2467</v>
      </c>
      <c r="D689">
        <v>0</v>
      </c>
      <c r="I689" t="s">
        <v>2546</v>
      </c>
      <c r="J689" t="s">
        <v>3083</v>
      </c>
      <c r="K689" t="b">
        <v>1</v>
      </c>
      <c r="L689">
        <v>687</v>
      </c>
      <c r="M689">
        <v>2</v>
      </c>
      <c r="N689" s="10" t="s">
        <v>2516</v>
      </c>
      <c r="O689">
        <v>0</v>
      </c>
      <c r="P689" t="s">
        <v>2475</v>
      </c>
      <c r="Q689" s="10" t="s">
        <v>46</v>
      </c>
      <c r="R689" s="10" t="s">
        <v>46</v>
      </c>
      <c r="S689" s="19" t="s">
        <v>815</v>
      </c>
    </row>
    <row r="690" spans="1:19" x14ac:dyDescent="0.25">
      <c r="A690" t="s">
        <v>2484</v>
      </c>
      <c r="B690" t="s">
        <v>2622</v>
      </c>
      <c r="C690" t="s">
        <v>2468</v>
      </c>
      <c r="D690" t="s">
        <v>2475</v>
      </c>
      <c r="I690" t="s">
        <v>2546</v>
      </c>
      <c r="J690" t="s">
        <v>3085</v>
      </c>
      <c r="K690" t="b">
        <v>1</v>
      </c>
      <c r="L690">
        <v>688</v>
      </c>
      <c r="M690">
        <v>0</v>
      </c>
      <c r="N690" s="10" t="s">
        <v>2553</v>
      </c>
      <c r="O690">
        <v>600</v>
      </c>
      <c r="P690" t="s">
        <v>3100</v>
      </c>
      <c r="Q690" s="10" t="s">
        <v>46</v>
      </c>
      <c r="R690" s="10" t="s">
        <v>46</v>
      </c>
      <c r="S690" s="19" t="s">
        <v>850</v>
      </c>
    </row>
    <row r="691" spans="1:19" x14ac:dyDescent="0.25">
      <c r="A691" t="s">
        <v>2484</v>
      </c>
      <c r="B691" t="s">
        <v>2622</v>
      </c>
      <c r="C691" t="s">
        <v>4752</v>
      </c>
      <c r="D691">
        <v>0</v>
      </c>
      <c r="E691">
        <v>0</v>
      </c>
      <c r="I691" t="s">
        <v>2546</v>
      </c>
      <c r="J691" t="s">
        <v>3086</v>
      </c>
      <c r="K691" t="b">
        <v>1</v>
      </c>
      <c r="L691">
        <v>689</v>
      </c>
      <c r="M691">
        <v>0</v>
      </c>
      <c r="N691" s="10" t="s">
        <v>2540</v>
      </c>
      <c r="O691">
        <v>40</v>
      </c>
      <c r="P691" t="s">
        <v>3100</v>
      </c>
      <c r="Q691" s="10" t="s">
        <v>46</v>
      </c>
      <c r="R691" s="10" t="s">
        <v>46</v>
      </c>
      <c r="S691" s="19" t="s">
        <v>807</v>
      </c>
    </row>
    <row r="692" spans="1:19" x14ac:dyDescent="0.25">
      <c r="A692" t="s">
        <v>2484</v>
      </c>
      <c r="B692" t="s">
        <v>2622</v>
      </c>
      <c r="C692" t="s">
        <v>4753</v>
      </c>
      <c r="D692">
        <v>0</v>
      </c>
      <c r="E692">
        <v>0</v>
      </c>
      <c r="I692" t="s">
        <v>2546</v>
      </c>
      <c r="J692" t="s">
        <v>3087</v>
      </c>
      <c r="K692" t="b">
        <v>1</v>
      </c>
      <c r="L692">
        <v>690</v>
      </c>
      <c r="M692">
        <v>0</v>
      </c>
      <c r="N692" s="10" t="s">
        <v>2749</v>
      </c>
      <c r="O692">
        <v>0</v>
      </c>
      <c r="P692" t="s">
        <v>2475</v>
      </c>
      <c r="Q692" s="10" t="s">
        <v>46</v>
      </c>
      <c r="R692" s="10" t="s">
        <v>46</v>
      </c>
      <c r="S692" s="19" t="s">
        <v>807</v>
      </c>
    </row>
    <row r="693" spans="1:19" x14ac:dyDescent="0.25">
      <c r="A693" t="s">
        <v>2484</v>
      </c>
      <c r="B693" t="s">
        <v>2622</v>
      </c>
      <c r="C693" t="s">
        <v>800</v>
      </c>
      <c r="D693" s="19" t="s">
        <v>815</v>
      </c>
      <c r="I693" t="s">
        <v>2546</v>
      </c>
      <c r="J693" t="s">
        <v>3088</v>
      </c>
      <c r="K693" t="b">
        <v>1</v>
      </c>
      <c r="L693">
        <v>691</v>
      </c>
      <c r="M693">
        <v>0</v>
      </c>
      <c r="N693" s="10" t="s">
        <v>46</v>
      </c>
      <c r="O693">
        <v>0</v>
      </c>
      <c r="P693" t="s">
        <v>2475</v>
      </c>
      <c r="Q693" s="10" t="s">
        <v>46</v>
      </c>
      <c r="R693" s="10" t="s">
        <v>46</v>
      </c>
      <c r="S693" s="19" t="s">
        <v>850</v>
      </c>
    </row>
    <row r="694" spans="1:19" x14ac:dyDescent="0.25">
      <c r="A694" t="s">
        <v>2484</v>
      </c>
      <c r="B694" t="s">
        <v>2623</v>
      </c>
      <c r="C694" t="s">
        <v>1083</v>
      </c>
      <c r="D694" t="b">
        <v>0</v>
      </c>
      <c r="I694" t="s">
        <v>2546</v>
      </c>
      <c r="J694" t="s">
        <v>3089</v>
      </c>
      <c r="K694" t="b">
        <v>1</v>
      </c>
      <c r="L694">
        <v>692</v>
      </c>
      <c r="M694">
        <v>0</v>
      </c>
      <c r="N694" s="10" t="s">
        <v>2540</v>
      </c>
      <c r="O694">
        <v>0</v>
      </c>
      <c r="P694" t="s">
        <v>2475</v>
      </c>
      <c r="Q694" s="10" t="s">
        <v>46</v>
      </c>
      <c r="R694" s="10" t="s">
        <v>46</v>
      </c>
      <c r="S694" s="19" t="s">
        <v>850</v>
      </c>
    </row>
    <row r="695" spans="1:19" x14ac:dyDescent="0.25">
      <c r="A695" t="s">
        <v>2484</v>
      </c>
      <c r="B695" t="s">
        <v>2623</v>
      </c>
      <c r="C695" t="s">
        <v>36</v>
      </c>
      <c r="D695">
        <v>77</v>
      </c>
      <c r="I695" t="s">
        <v>2546</v>
      </c>
      <c r="J695" t="s">
        <v>3090</v>
      </c>
      <c r="K695" t="b">
        <v>1</v>
      </c>
      <c r="L695">
        <v>693</v>
      </c>
      <c r="M695">
        <v>0</v>
      </c>
      <c r="N695" s="10" t="s">
        <v>45</v>
      </c>
      <c r="O695">
        <v>0</v>
      </c>
      <c r="P695" t="s">
        <v>2475</v>
      </c>
      <c r="Q695" s="10" t="s">
        <v>46</v>
      </c>
      <c r="R695" s="10" t="s">
        <v>46</v>
      </c>
      <c r="S695" s="19" t="s">
        <v>815</v>
      </c>
    </row>
    <row r="696" spans="1:19" x14ac:dyDescent="0.25">
      <c r="A696" t="s">
        <v>2484</v>
      </c>
      <c r="B696" t="s">
        <v>2623</v>
      </c>
      <c r="C696" t="s">
        <v>4751</v>
      </c>
      <c r="D696">
        <v>0</v>
      </c>
      <c r="I696" t="s">
        <v>2546</v>
      </c>
      <c r="J696" t="s">
        <v>3091</v>
      </c>
      <c r="K696" t="b">
        <v>1</v>
      </c>
      <c r="L696">
        <v>694</v>
      </c>
      <c r="M696">
        <v>0</v>
      </c>
      <c r="N696" s="10" t="s">
        <v>46</v>
      </c>
      <c r="O696">
        <v>0</v>
      </c>
      <c r="P696" t="s">
        <v>2475</v>
      </c>
      <c r="Q696" s="10" t="s">
        <v>46</v>
      </c>
      <c r="R696" s="10" t="s">
        <v>46</v>
      </c>
      <c r="S696" s="19" t="s">
        <v>807</v>
      </c>
    </row>
    <row r="697" spans="1:19" x14ac:dyDescent="0.25">
      <c r="A697" t="s">
        <v>2484</v>
      </c>
      <c r="B697" t="s">
        <v>2623</v>
      </c>
      <c r="C697" t="s">
        <v>2469</v>
      </c>
      <c r="D697">
        <v>1</v>
      </c>
      <c r="E697">
        <v>0</v>
      </c>
      <c r="I697" t="s">
        <v>2546</v>
      </c>
      <c r="J697" t="s">
        <v>3092</v>
      </c>
      <c r="K697" t="b">
        <v>1</v>
      </c>
      <c r="L697">
        <v>695</v>
      </c>
      <c r="M697">
        <v>0</v>
      </c>
      <c r="N697" s="10" t="s">
        <v>46</v>
      </c>
      <c r="O697">
        <v>0</v>
      </c>
      <c r="P697" t="s">
        <v>2475</v>
      </c>
      <c r="Q697" s="10" t="s">
        <v>46</v>
      </c>
      <c r="R697" s="10" t="s">
        <v>46</v>
      </c>
      <c r="S697" s="19" t="s">
        <v>815</v>
      </c>
    </row>
    <row r="698" spans="1:19" x14ac:dyDescent="0.25">
      <c r="A698" t="s">
        <v>2484</v>
      </c>
      <c r="B698" t="s">
        <v>2623</v>
      </c>
      <c r="C698" t="s">
        <v>2467</v>
      </c>
      <c r="D698">
        <v>0</v>
      </c>
      <c r="I698" t="s">
        <v>2546</v>
      </c>
      <c r="J698" t="s">
        <v>3093</v>
      </c>
      <c r="K698" t="b">
        <v>1</v>
      </c>
      <c r="L698">
        <v>696</v>
      </c>
      <c r="M698">
        <v>0</v>
      </c>
      <c r="N698" s="10" t="s">
        <v>46</v>
      </c>
      <c r="O698">
        <v>0</v>
      </c>
      <c r="P698" t="s">
        <v>2475</v>
      </c>
      <c r="Q698" s="10" t="s">
        <v>46</v>
      </c>
      <c r="R698" s="10" t="s">
        <v>46</v>
      </c>
      <c r="S698" s="19" t="s">
        <v>807</v>
      </c>
    </row>
    <row r="699" spans="1:19" x14ac:dyDescent="0.25">
      <c r="A699" t="s">
        <v>2484</v>
      </c>
      <c r="B699" t="s">
        <v>2623</v>
      </c>
      <c r="C699" t="s">
        <v>2468</v>
      </c>
      <c r="D699" t="s">
        <v>2475</v>
      </c>
      <c r="I699" t="s">
        <v>2546</v>
      </c>
      <c r="J699" t="s">
        <v>3094</v>
      </c>
      <c r="K699" t="b">
        <v>1</v>
      </c>
      <c r="L699">
        <v>697</v>
      </c>
      <c r="M699">
        <v>0</v>
      </c>
      <c r="N699" s="10" t="s">
        <v>46</v>
      </c>
      <c r="O699">
        <v>0</v>
      </c>
      <c r="P699" t="s">
        <v>2475</v>
      </c>
      <c r="Q699" s="10" t="s">
        <v>46</v>
      </c>
      <c r="R699" s="10" t="s">
        <v>46</v>
      </c>
      <c r="S699" s="19" t="s">
        <v>815</v>
      </c>
    </row>
    <row r="700" spans="1:19" x14ac:dyDescent="0.25">
      <c r="A700" t="s">
        <v>2484</v>
      </c>
      <c r="B700" t="s">
        <v>2623</v>
      </c>
      <c r="C700" t="s">
        <v>4752</v>
      </c>
      <c r="D700">
        <v>0</v>
      </c>
      <c r="E700">
        <v>0</v>
      </c>
      <c r="I700" t="s">
        <v>2546</v>
      </c>
      <c r="J700" t="s">
        <v>3095</v>
      </c>
      <c r="K700" t="b">
        <v>1</v>
      </c>
      <c r="L700">
        <v>698</v>
      </c>
      <c r="M700">
        <v>1</v>
      </c>
      <c r="N700" s="10" t="s">
        <v>46</v>
      </c>
      <c r="O700">
        <v>0</v>
      </c>
      <c r="P700" t="s">
        <v>2475</v>
      </c>
      <c r="Q700" s="10" t="s">
        <v>46</v>
      </c>
      <c r="R700" s="10" t="s">
        <v>46</v>
      </c>
      <c r="S700" s="19" t="s">
        <v>815</v>
      </c>
    </row>
    <row r="701" spans="1:19" x14ac:dyDescent="0.25">
      <c r="A701" t="s">
        <v>2484</v>
      </c>
      <c r="B701" t="s">
        <v>2623</v>
      </c>
      <c r="C701" t="s">
        <v>4753</v>
      </c>
      <c r="D701">
        <v>0</v>
      </c>
      <c r="E701">
        <v>0</v>
      </c>
      <c r="I701" t="s">
        <v>2546</v>
      </c>
      <c r="J701" t="s">
        <v>282</v>
      </c>
      <c r="K701" t="b">
        <v>0</v>
      </c>
      <c r="L701">
        <v>699</v>
      </c>
      <c r="M701">
        <v>0</v>
      </c>
      <c r="N701" s="10" t="s">
        <v>46</v>
      </c>
      <c r="O701">
        <v>0</v>
      </c>
      <c r="P701" t="s">
        <v>2475</v>
      </c>
      <c r="Q701" s="10" t="s">
        <v>46</v>
      </c>
      <c r="R701" s="10" t="s">
        <v>46</v>
      </c>
      <c r="S701" s="19"/>
    </row>
    <row r="702" spans="1:19" x14ac:dyDescent="0.25">
      <c r="A702" t="s">
        <v>2484</v>
      </c>
      <c r="B702" t="s">
        <v>2623</v>
      </c>
      <c r="C702" t="s">
        <v>800</v>
      </c>
      <c r="D702" s="19" t="s">
        <v>815</v>
      </c>
      <c r="I702" t="s">
        <v>2546</v>
      </c>
      <c r="J702" t="s">
        <v>283</v>
      </c>
      <c r="K702" t="b">
        <v>0</v>
      </c>
      <c r="L702">
        <v>700</v>
      </c>
      <c r="M702">
        <v>0</v>
      </c>
      <c r="N702" s="10" t="s">
        <v>46</v>
      </c>
      <c r="O702">
        <v>0</v>
      </c>
      <c r="P702" t="s">
        <v>2475</v>
      </c>
      <c r="Q702" s="10" t="s">
        <v>46</v>
      </c>
      <c r="R702" s="10" t="s">
        <v>46</v>
      </c>
      <c r="S702" s="19"/>
    </row>
    <row r="703" spans="1:19" x14ac:dyDescent="0.25">
      <c r="A703" t="s">
        <v>2484</v>
      </c>
      <c r="B703" t="s">
        <v>2624</v>
      </c>
      <c r="C703" t="s">
        <v>1083</v>
      </c>
      <c r="D703" t="b">
        <v>0</v>
      </c>
      <c r="I703" t="s">
        <v>2546</v>
      </c>
      <c r="J703" t="s">
        <v>314</v>
      </c>
      <c r="K703" t="b">
        <v>0</v>
      </c>
      <c r="L703">
        <v>701</v>
      </c>
      <c r="M703">
        <v>0</v>
      </c>
      <c r="N703" s="10" t="s">
        <v>46</v>
      </c>
      <c r="O703">
        <v>0</v>
      </c>
      <c r="P703" t="s">
        <v>2475</v>
      </c>
      <c r="Q703" s="10" t="s">
        <v>46</v>
      </c>
      <c r="R703" s="10" t="s">
        <v>46</v>
      </c>
      <c r="S703" s="19"/>
    </row>
    <row r="704" spans="1:19" x14ac:dyDescent="0.25">
      <c r="A704" t="s">
        <v>2484</v>
      </c>
      <c r="B704" t="s">
        <v>2624</v>
      </c>
      <c r="C704" t="s">
        <v>36</v>
      </c>
      <c r="D704">
        <v>78</v>
      </c>
      <c r="I704" t="s">
        <v>2546</v>
      </c>
      <c r="J704" t="s">
        <v>284</v>
      </c>
      <c r="K704" t="b">
        <v>0</v>
      </c>
      <c r="L704">
        <v>702</v>
      </c>
      <c r="M704">
        <v>0</v>
      </c>
      <c r="N704" s="10" t="s">
        <v>46</v>
      </c>
      <c r="O704">
        <v>0</v>
      </c>
      <c r="P704" t="s">
        <v>2475</v>
      </c>
      <c r="Q704" s="10" t="s">
        <v>46</v>
      </c>
      <c r="R704" s="10" t="s">
        <v>46</v>
      </c>
      <c r="S704" s="19"/>
    </row>
    <row r="705" spans="1:19" x14ac:dyDescent="0.25">
      <c r="A705" t="s">
        <v>2484</v>
      </c>
      <c r="B705" t="s">
        <v>2624</v>
      </c>
      <c r="C705" t="s">
        <v>4751</v>
      </c>
      <c r="D705">
        <v>0</v>
      </c>
      <c r="I705" t="s">
        <v>2546</v>
      </c>
      <c r="J705" t="s">
        <v>285</v>
      </c>
      <c r="K705" t="b">
        <v>0</v>
      </c>
      <c r="L705">
        <v>703</v>
      </c>
      <c r="M705">
        <v>0</v>
      </c>
      <c r="N705" s="10" t="s">
        <v>46</v>
      </c>
      <c r="O705">
        <v>0</v>
      </c>
      <c r="P705" t="s">
        <v>2475</v>
      </c>
      <c r="Q705" s="10" t="s">
        <v>46</v>
      </c>
      <c r="R705" s="10" t="s">
        <v>46</v>
      </c>
      <c r="S705" s="19"/>
    </row>
    <row r="706" spans="1:19" x14ac:dyDescent="0.25">
      <c r="A706" t="s">
        <v>2484</v>
      </c>
      <c r="B706" t="s">
        <v>2624</v>
      </c>
      <c r="C706" t="s">
        <v>2469</v>
      </c>
      <c r="D706">
        <v>1</v>
      </c>
      <c r="E706">
        <v>0</v>
      </c>
      <c r="I706" t="s">
        <v>2550</v>
      </c>
      <c r="J706" t="s">
        <v>3067</v>
      </c>
      <c r="K706" t="b">
        <v>0</v>
      </c>
      <c r="L706">
        <v>704</v>
      </c>
      <c r="M706">
        <v>0</v>
      </c>
      <c r="N706" s="10" t="s">
        <v>46</v>
      </c>
      <c r="O706">
        <v>0</v>
      </c>
      <c r="P706" t="s">
        <v>2475</v>
      </c>
      <c r="Q706" s="10" t="s">
        <v>46</v>
      </c>
      <c r="R706" s="10" t="s">
        <v>46</v>
      </c>
      <c r="S706" s="19" t="s">
        <v>874</v>
      </c>
    </row>
    <row r="707" spans="1:19" x14ac:dyDescent="0.25">
      <c r="A707" t="s">
        <v>2484</v>
      </c>
      <c r="B707" t="s">
        <v>2624</v>
      </c>
      <c r="C707" t="s">
        <v>2467</v>
      </c>
      <c r="D707">
        <v>0</v>
      </c>
      <c r="I707" t="s">
        <v>2550</v>
      </c>
      <c r="J707" t="s">
        <v>3068</v>
      </c>
      <c r="K707" t="b">
        <v>0</v>
      </c>
      <c r="L707">
        <v>705</v>
      </c>
      <c r="M707">
        <v>0</v>
      </c>
      <c r="N707" s="10" t="s">
        <v>6085</v>
      </c>
      <c r="O707">
        <v>0</v>
      </c>
      <c r="P707" t="s">
        <v>2475</v>
      </c>
      <c r="Q707" s="10" t="s">
        <v>46</v>
      </c>
      <c r="R707" s="10" t="s">
        <v>46</v>
      </c>
      <c r="S707" s="19" t="s">
        <v>874</v>
      </c>
    </row>
    <row r="708" spans="1:19" x14ac:dyDescent="0.25">
      <c r="A708" t="s">
        <v>2484</v>
      </c>
      <c r="B708" t="s">
        <v>2624</v>
      </c>
      <c r="C708" t="s">
        <v>2468</v>
      </c>
      <c r="D708" t="s">
        <v>2475</v>
      </c>
      <c r="I708" t="s">
        <v>2550</v>
      </c>
      <c r="J708" t="s">
        <v>3069</v>
      </c>
      <c r="K708" t="b">
        <v>0</v>
      </c>
      <c r="L708">
        <v>706</v>
      </c>
      <c r="M708">
        <v>0</v>
      </c>
      <c r="N708" s="10" t="s">
        <v>2516</v>
      </c>
      <c r="O708">
        <v>0</v>
      </c>
      <c r="P708" t="s">
        <v>2475</v>
      </c>
      <c r="Q708" s="10" t="s">
        <v>46</v>
      </c>
      <c r="R708" s="10" t="s">
        <v>46</v>
      </c>
      <c r="S708" s="19" t="s">
        <v>2892</v>
      </c>
    </row>
    <row r="709" spans="1:19" x14ac:dyDescent="0.25">
      <c r="A709" t="s">
        <v>2484</v>
      </c>
      <c r="B709" t="s">
        <v>2624</v>
      </c>
      <c r="C709" t="s">
        <v>4752</v>
      </c>
      <c r="D709">
        <v>0</v>
      </c>
      <c r="E709">
        <v>0</v>
      </c>
      <c r="I709" t="s">
        <v>2550</v>
      </c>
      <c r="J709" t="s">
        <v>3070</v>
      </c>
      <c r="K709" t="b">
        <v>0</v>
      </c>
      <c r="L709">
        <v>707</v>
      </c>
      <c r="M709">
        <v>0</v>
      </c>
      <c r="N709" s="10" t="s">
        <v>2516</v>
      </c>
      <c r="O709">
        <v>0</v>
      </c>
      <c r="P709" t="s">
        <v>2475</v>
      </c>
      <c r="Q709" s="10" t="s">
        <v>46</v>
      </c>
      <c r="R709" s="10" t="s">
        <v>46</v>
      </c>
      <c r="S709" s="19" t="s">
        <v>2892</v>
      </c>
    </row>
    <row r="710" spans="1:19" x14ac:dyDescent="0.25">
      <c r="A710" t="s">
        <v>2484</v>
      </c>
      <c r="B710" t="s">
        <v>2624</v>
      </c>
      <c r="C710" t="s">
        <v>4753</v>
      </c>
      <c r="D710">
        <v>0</v>
      </c>
      <c r="E710">
        <v>0</v>
      </c>
      <c r="I710" t="s">
        <v>2550</v>
      </c>
      <c r="J710" t="s">
        <v>3071</v>
      </c>
      <c r="K710" t="b">
        <v>0</v>
      </c>
      <c r="L710">
        <v>708</v>
      </c>
      <c r="M710">
        <v>0</v>
      </c>
      <c r="N710" s="10" t="s">
        <v>46</v>
      </c>
      <c r="O710">
        <v>0</v>
      </c>
      <c r="P710" t="s">
        <v>2475</v>
      </c>
      <c r="Q710" s="10" t="s">
        <v>46</v>
      </c>
      <c r="R710" s="10" t="s">
        <v>46</v>
      </c>
      <c r="S710" s="19" t="s">
        <v>2892</v>
      </c>
    </row>
    <row r="711" spans="1:19" x14ac:dyDescent="0.25">
      <c r="A711" t="s">
        <v>2484</v>
      </c>
      <c r="B711" t="s">
        <v>2624</v>
      </c>
      <c r="C711" t="s">
        <v>800</v>
      </c>
      <c r="D711" s="19" t="s">
        <v>815</v>
      </c>
      <c r="I711" t="s">
        <v>2550</v>
      </c>
      <c r="J711" t="s">
        <v>3072</v>
      </c>
      <c r="K711" t="b">
        <v>0</v>
      </c>
      <c r="L711">
        <v>709</v>
      </c>
      <c r="M711">
        <v>0</v>
      </c>
      <c r="N711" s="10" t="s">
        <v>46</v>
      </c>
      <c r="O711">
        <v>0</v>
      </c>
      <c r="P711" t="s">
        <v>2475</v>
      </c>
      <c r="Q711" s="10" t="s">
        <v>46</v>
      </c>
      <c r="R711" s="10" t="s">
        <v>46</v>
      </c>
      <c r="S711" s="19" t="s">
        <v>2892</v>
      </c>
    </row>
    <row r="712" spans="1:19" x14ac:dyDescent="0.25">
      <c r="A712" t="s">
        <v>2484</v>
      </c>
      <c r="B712" t="s">
        <v>2625</v>
      </c>
      <c r="C712" t="s">
        <v>1083</v>
      </c>
      <c r="D712" t="b">
        <v>0</v>
      </c>
      <c r="I712" t="s">
        <v>2550</v>
      </c>
      <c r="J712" t="s">
        <v>3073</v>
      </c>
      <c r="K712" t="b">
        <v>0</v>
      </c>
      <c r="L712">
        <v>710</v>
      </c>
      <c r="M712">
        <v>1</v>
      </c>
      <c r="N712" s="10" t="s">
        <v>46</v>
      </c>
      <c r="O712">
        <v>0</v>
      </c>
      <c r="P712" t="s">
        <v>2475</v>
      </c>
      <c r="Q712" s="10" t="s">
        <v>46</v>
      </c>
      <c r="R712" s="10" t="s">
        <v>46</v>
      </c>
      <c r="S712" s="19" t="s">
        <v>815</v>
      </c>
    </row>
    <row r="713" spans="1:19" x14ac:dyDescent="0.25">
      <c r="A713" t="s">
        <v>2484</v>
      </c>
      <c r="B713" t="s">
        <v>2625</v>
      </c>
      <c r="C713" t="s">
        <v>36</v>
      </c>
      <c r="D713">
        <v>79</v>
      </c>
      <c r="I713" t="s">
        <v>2550</v>
      </c>
      <c r="J713" t="s">
        <v>3074</v>
      </c>
      <c r="K713" t="b">
        <v>0</v>
      </c>
      <c r="L713">
        <v>711</v>
      </c>
      <c r="M713">
        <v>1</v>
      </c>
      <c r="N713" s="10" t="s">
        <v>46</v>
      </c>
      <c r="O713">
        <v>1</v>
      </c>
      <c r="P713" t="s">
        <v>2475</v>
      </c>
      <c r="Q713" s="10" t="s">
        <v>46</v>
      </c>
      <c r="R713" s="10" t="s">
        <v>46</v>
      </c>
      <c r="S713" s="19" t="s">
        <v>815</v>
      </c>
    </row>
    <row r="714" spans="1:19" x14ac:dyDescent="0.25">
      <c r="A714" t="s">
        <v>2484</v>
      </c>
      <c r="B714" t="s">
        <v>2625</v>
      </c>
      <c r="C714" t="s">
        <v>4751</v>
      </c>
      <c r="D714">
        <v>0</v>
      </c>
      <c r="I714" t="s">
        <v>2550</v>
      </c>
      <c r="J714" t="s">
        <v>3075</v>
      </c>
      <c r="K714" t="b">
        <v>0</v>
      </c>
      <c r="L714">
        <v>712</v>
      </c>
      <c r="M714">
        <v>1</v>
      </c>
      <c r="N714" s="10" t="s">
        <v>46</v>
      </c>
      <c r="O714">
        <v>1</v>
      </c>
      <c r="P714" t="s">
        <v>2475</v>
      </c>
      <c r="Q714" s="10" t="s">
        <v>46</v>
      </c>
      <c r="R714" s="10" t="s">
        <v>46</v>
      </c>
      <c r="S714" s="19" t="s">
        <v>815</v>
      </c>
    </row>
    <row r="715" spans="1:19" x14ac:dyDescent="0.25">
      <c r="A715" t="s">
        <v>2484</v>
      </c>
      <c r="B715" t="s">
        <v>2625</v>
      </c>
      <c r="C715" t="s">
        <v>2469</v>
      </c>
      <c r="D715">
        <v>1</v>
      </c>
      <c r="E715">
        <v>0</v>
      </c>
      <c r="I715" t="s">
        <v>2550</v>
      </c>
      <c r="J715" t="s">
        <v>3076</v>
      </c>
      <c r="K715" t="b">
        <v>0</v>
      </c>
      <c r="L715">
        <v>713</v>
      </c>
      <c r="M715">
        <v>1</v>
      </c>
      <c r="N715" s="10" t="s">
        <v>46</v>
      </c>
      <c r="O715">
        <v>0</v>
      </c>
      <c r="P715" t="s">
        <v>2475</v>
      </c>
      <c r="Q715" s="10" t="s">
        <v>46</v>
      </c>
      <c r="R715" s="10" t="s">
        <v>46</v>
      </c>
      <c r="S715" s="19" t="s">
        <v>815</v>
      </c>
    </row>
    <row r="716" spans="1:19" x14ac:dyDescent="0.25">
      <c r="A716" t="s">
        <v>2484</v>
      </c>
      <c r="B716" t="s">
        <v>2625</v>
      </c>
      <c r="C716" t="s">
        <v>2467</v>
      </c>
      <c r="D716">
        <v>0</v>
      </c>
      <c r="I716" t="s">
        <v>2550</v>
      </c>
      <c r="J716" t="s">
        <v>3077</v>
      </c>
      <c r="K716" t="b">
        <v>0</v>
      </c>
      <c r="L716">
        <v>714</v>
      </c>
      <c r="M716">
        <v>1</v>
      </c>
      <c r="N716" s="10" t="s">
        <v>46</v>
      </c>
      <c r="O716">
        <v>0</v>
      </c>
      <c r="P716" t="s">
        <v>2475</v>
      </c>
      <c r="Q716" s="10" t="s">
        <v>46</v>
      </c>
      <c r="R716" s="10" t="s">
        <v>46</v>
      </c>
      <c r="S716" s="19" t="s">
        <v>815</v>
      </c>
    </row>
    <row r="717" spans="1:19" x14ac:dyDescent="0.25">
      <c r="A717" t="s">
        <v>2484</v>
      </c>
      <c r="B717" t="s">
        <v>2625</v>
      </c>
      <c r="C717" t="s">
        <v>2468</v>
      </c>
      <c r="D717" t="s">
        <v>2475</v>
      </c>
      <c r="I717" t="s">
        <v>2550</v>
      </c>
      <c r="J717" t="s">
        <v>3078</v>
      </c>
      <c r="K717" t="b">
        <v>0</v>
      </c>
      <c r="L717">
        <v>715</v>
      </c>
      <c r="M717">
        <v>1</v>
      </c>
      <c r="N717" s="10" t="s">
        <v>46</v>
      </c>
      <c r="O717">
        <v>20</v>
      </c>
      <c r="P717" t="s">
        <v>2475</v>
      </c>
      <c r="Q717" s="10" t="s">
        <v>46</v>
      </c>
      <c r="R717" s="10" t="s">
        <v>46</v>
      </c>
      <c r="S717" s="19" t="s">
        <v>815</v>
      </c>
    </row>
    <row r="718" spans="1:19" x14ac:dyDescent="0.25">
      <c r="A718" t="s">
        <v>2484</v>
      </c>
      <c r="B718" t="s">
        <v>2625</v>
      </c>
      <c r="C718" t="s">
        <v>4752</v>
      </c>
      <c r="D718">
        <v>0</v>
      </c>
      <c r="E718">
        <v>0</v>
      </c>
      <c r="I718" t="s">
        <v>2550</v>
      </c>
      <c r="J718" t="s">
        <v>3079</v>
      </c>
      <c r="K718" t="b">
        <v>0</v>
      </c>
      <c r="L718">
        <v>716</v>
      </c>
      <c r="M718">
        <v>0</v>
      </c>
      <c r="N718" s="10" t="s">
        <v>2553</v>
      </c>
      <c r="O718">
        <v>0</v>
      </c>
      <c r="P718" t="s">
        <v>2475</v>
      </c>
      <c r="Q718" s="10" t="s">
        <v>46</v>
      </c>
      <c r="R718" s="10" t="s">
        <v>46</v>
      </c>
      <c r="S718" s="19"/>
    </row>
    <row r="719" spans="1:19" x14ac:dyDescent="0.25">
      <c r="A719" t="s">
        <v>2484</v>
      </c>
      <c r="B719" t="s">
        <v>2625</v>
      </c>
      <c r="C719" t="s">
        <v>4753</v>
      </c>
      <c r="D719">
        <v>0</v>
      </c>
      <c r="E719">
        <v>0</v>
      </c>
      <c r="I719" t="s">
        <v>2550</v>
      </c>
      <c r="J719" t="s">
        <v>3080</v>
      </c>
      <c r="K719" t="b">
        <v>0</v>
      </c>
      <c r="L719">
        <v>717</v>
      </c>
      <c r="M719">
        <v>2</v>
      </c>
      <c r="N719" s="10" t="s">
        <v>46</v>
      </c>
      <c r="O719">
        <v>0</v>
      </c>
      <c r="P719" t="s">
        <v>3096</v>
      </c>
      <c r="Q719" s="10" t="s">
        <v>46</v>
      </c>
      <c r="R719" s="10" t="s">
        <v>46</v>
      </c>
      <c r="S719" s="19" t="s">
        <v>815</v>
      </c>
    </row>
    <row r="720" spans="1:19" x14ac:dyDescent="0.25">
      <c r="A720" t="s">
        <v>2484</v>
      </c>
      <c r="B720" t="s">
        <v>2625</v>
      </c>
      <c r="C720" t="s">
        <v>800</v>
      </c>
      <c r="D720" s="19" t="s">
        <v>815</v>
      </c>
      <c r="I720" t="s">
        <v>2550</v>
      </c>
      <c r="J720" t="s">
        <v>3081</v>
      </c>
      <c r="K720" t="b">
        <v>0</v>
      </c>
      <c r="L720">
        <v>718</v>
      </c>
      <c r="M720">
        <v>2</v>
      </c>
      <c r="N720" s="10" t="s">
        <v>46</v>
      </c>
      <c r="O720">
        <v>0</v>
      </c>
      <c r="P720" t="s">
        <v>2475</v>
      </c>
      <c r="Q720" s="10" t="s">
        <v>46</v>
      </c>
      <c r="R720" s="10" t="s">
        <v>46</v>
      </c>
      <c r="S720" s="19" t="s">
        <v>815</v>
      </c>
    </row>
    <row r="721" spans="1:19" x14ac:dyDescent="0.25">
      <c r="A721" t="s">
        <v>2484</v>
      </c>
      <c r="B721" t="s">
        <v>2626</v>
      </c>
      <c r="C721" t="s">
        <v>1083</v>
      </c>
      <c r="D721" t="b">
        <v>0</v>
      </c>
      <c r="I721" t="s">
        <v>2550</v>
      </c>
      <c r="J721" t="s">
        <v>3083</v>
      </c>
      <c r="K721" t="b">
        <v>0</v>
      </c>
      <c r="L721">
        <v>719</v>
      </c>
      <c r="M721">
        <v>2</v>
      </c>
      <c r="N721" s="10" t="s">
        <v>2516</v>
      </c>
      <c r="O721">
        <v>0</v>
      </c>
      <c r="P721" t="s">
        <v>2475</v>
      </c>
      <c r="Q721" s="10" t="s">
        <v>46</v>
      </c>
      <c r="R721" s="10" t="s">
        <v>46</v>
      </c>
      <c r="S721" s="19" t="s">
        <v>815</v>
      </c>
    </row>
    <row r="722" spans="1:19" x14ac:dyDescent="0.25">
      <c r="A722" t="s">
        <v>2484</v>
      </c>
      <c r="B722" t="s">
        <v>2626</v>
      </c>
      <c r="C722" t="s">
        <v>36</v>
      </c>
      <c r="D722">
        <v>80</v>
      </c>
      <c r="I722" t="s">
        <v>2550</v>
      </c>
      <c r="J722" t="s">
        <v>3085</v>
      </c>
      <c r="K722" t="b">
        <v>0</v>
      </c>
      <c r="L722">
        <v>720</v>
      </c>
      <c r="M722">
        <v>0</v>
      </c>
      <c r="N722" s="10" t="s">
        <v>46</v>
      </c>
      <c r="O722">
        <v>0</v>
      </c>
      <c r="P722" t="s">
        <v>2475</v>
      </c>
      <c r="Q722" s="10" t="s">
        <v>46</v>
      </c>
      <c r="R722" s="10" t="s">
        <v>46</v>
      </c>
      <c r="S722" s="19" t="s">
        <v>874</v>
      </c>
    </row>
    <row r="723" spans="1:19" x14ac:dyDescent="0.25">
      <c r="A723" t="s">
        <v>2484</v>
      </c>
      <c r="B723" t="s">
        <v>2626</v>
      </c>
      <c r="C723" t="s">
        <v>4751</v>
      </c>
      <c r="D723">
        <v>0</v>
      </c>
      <c r="I723" t="s">
        <v>2550</v>
      </c>
      <c r="J723" t="s">
        <v>3086</v>
      </c>
      <c r="K723" t="b">
        <v>0</v>
      </c>
      <c r="L723">
        <v>721</v>
      </c>
      <c r="M723">
        <v>0</v>
      </c>
      <c r="N723" s="10" t="s">
        <v>2540</v>
      </c>
      <c r="O723">
        <v>0</v>
      </c>
      <c r="P723" t="s">
        <v>2475</v>
      </c>
      <c r="Q723" s="10" t="s">
        <v>46</v>
      </c>
      <c r="R723" s="10" t="s">
        <v>46</v>
      </c>
      <c r="S723" s="19" t="s">
        <v>807</v>
      </c>
    </row>
    <row r="724" spans="1:19" x14ac:dyDescent="0.25">
      <c r="A724" t="s">
        <v>2484</v>
      </c>
      <c r="B724" t="s">
        <v>2626</v>
      </c>
      <c r="C724" t="s">
        <v>2469</v>
      </c>
      <c r="D724">
        <v>1</v>
      </c>
      <c r="E724">
        <v>0</v>
      </c>
      <c r="I724" t="s">
        <v>2550</v>
      </c>
      <c r="J724" t="s">
        <v>3087</v>
      </c>
      <c r="K724" t="b">
        <v>0</v>
      </c>
      <c r="L724">
        <v>722</v>
      </c>
      <c r="M724">
        <v>0</v>
      </c>
      <c r="N724" s="10" t="s">
        <v>46</v>
      </c>
      <c r="O724">
        <v>0</v>
      </c>
      <c r="P724" t="s">
        <v>2475</v>
      </c>
      <c r="Q724" s="10" t="s">
        <v>46</v>
      </c>
      <c r="R724" s="10" t="s">
        <v>46</v>
      </c>
      <c r="S724" s="19" t="s">
        <v>807</v>
      </c>
    </row>
    <row r="725" spans="1:19" x14ac:dyDescent="0.25">
      <c r="A725" t="s">
        <v>2484</v>
      </c>
      <c r="B725" t="s">
        <v>2626</v>
      </c>
      <c r="C725" t="s">
        <v>2467</v>
      </c>
      <c r="D725">
        <v>0</v>
      </c>
      <c r="I725" t="s">
        <v>2550</v>
      </c>
      <c r="J725" t="s">
        <v>3088</v>
      </c>
      <c r="K725" t="b">
        <v>0</v>
      </c>
      <c r="L725">
        <v>723</v>
      </c>
      <c r="M725">
        <v>0</v>
      </c>
      <c r="N725" s="10" t="s">
        <v>46</v>
      </c>
      <c r="O725">
        <v>0</v>
      </c>
      <c r="P725" t="s">
        <v>2475</v>
      </c>
      <c r="Q725" s="10" t="s">
        <v>46</v>
      </c>
      <c r="R725" s="10" t="s">
        <v>46</v>
      </c>
      <c r="S725" s="19" t="s">
        <v>874</v>
      </c>
    </row>
    <row r="726" spans="1:19" x14ac:dyDescent="0.25">
      <c r="A726" t="s">
        <v>2484</v>
      </c>
      <c r="B726" t="s">
        <v>2626</v>
      </c>
      <c r="C726" t="s">
        <v>2468</v>
      </c>
      <c r="D726" t="s">
        <v>2475</v>
      </c>
      <c r="I726" t="s">
        <v>2550</v>
      </c>
      <c r="J726" t="s">
        <v>3089</v>
      </c>
      <c r="K726" t="b">
        <v>0</v>
      </c>
      <c r="L726">
        <v>724</v>
      </c>
      <c r="M726">
        <v>0</v>
      </c>
      <c r="N726" s="10" t="s">
        <v>2540</v>
      </c>
      <c r="O726">
        <v>0</v>
      </c>
      <c r="P726" t="s">
        <v>2475</v>
      </c>
      <c r="Q726" s="10" t="s">
        <v>46</v>
      </c>
      <c r="R726" s="10" t="s">
        <v>46</v>
      </c>
      <c r="S726" s="19" t="s">
        <v>874</v>
      </c>
    </row>
    <row r="727" spans="1:19" x14ac:dyDescent="0.25">
      <c r="A727" t="s">
        <v>2484</v>
      </c>
      <c r="B727" t="s">
        <v>2626</v>
      </c>
      <c r="C727" t="s">
        <v>4752</v>
      </c>
      <c r="D727">
        <v>0</v>
      </c>
      <c r="E727">
        <v>0</v>
      </c>
      <c r="I727" t="s">
        <v>2550</v>
      </c>
      <c r="J727" t="s">
        <v>3090</v>
      </c>
      <c r="K727" t="b">
        <v>0</v>
      </c>
      <c r="L727">
        <v>725</v>
      </c>
      <c r="M727">
        <v>0</v>
      </c>
      <c r="N727" s="10" t="s">
        <v>45</v>
      </c>
      <c r="O727">
        <v>0</v>
      </c>
      <c r="P727" t="s">
        <v>2475</v>
      </c>
      <c r="Q727" s="10" t="s">
        <v>46</v>
      </c>
      <c r="R727" s="10" t="s">
        <v>46</v>
      </c>
      <c r="S727" s="19" t="s">
        <v>815</v>
      </c>
    </row>
    <row r="728" spans="1:19" x14ac:dyDescent="0.25">
      <c r="A728" t="s">
        <v>2484</v>
      </c>
      <c r="B728" t="s">
        <v>2626</v>
      </c>
      <c r="C728" t="s">
        <v>4753</v>
      </c>
      <c r="D728">
        <v>0</v>
      </c>
      <c r="E728">
        <v>0</v>
      </c>
      <c r="I728" t="s">
        <v>2550</v>
      </c>
      <c r="J728" t="s">
        <v>3091</v>
      </c>
      <c r="K728" t="b">
        <v>0</v>
      </c>
      <c r="L728">
        <v>726</v>
      </c>
      <c r="M728">
        <v>0</v>
      </c>
      <c r="N728" s="10" t="s">
        <v>46</v>
      </c>
      <c r="O728">
        <v>0</v>
      </c>
      <c r="P728" t="s">
        <v>2475</v>
      </c>
      <c r="Q728" s="10" t="s">
        <v>46</v>
      </c>
      <c r="R728" s="10" t="s">
        <v>46</v>
      </c>
      <c r="S728" s="19" t="s">
        <v>807</v>
      </c>
    </row>
    <row r="729" spans="1:19" x14ac:dyDescent="0.25">
      <c r="A729" t="s">
        <v>2484</v>
      </c>
      <c r="B729" t="s">
        <v>2626</v>
      </c>
      <c r="C729" t="s">
        <v>800</v>
      </c>
      <c r="D729" s="19" t="s">
        <v>815</v>
      </c>
      <c r="I729" t="s">
        <v>2550</v>
      </c>
      <c r="J729" t="s">
        <v>3092</v>
      </c>
      <c r="K729" t="b">
        <v>0</v>
      </c>
      <c r="L729">
        <v>727</v>
      </c>
      <c r="M729">
        <v>0</v>
      </c>
      <c r="N729" s="10" t="s">
        <v>46</v>
      </c>
      <c r="O729">
        <v>0</v>
      </c>
      <c r="P729" t="s">
        <v>2475</v>
      </c>
      <c r="Q729" s="10" t="s">
        <v>46</v>
      </c>
      <c r="R729" s="10" t="s">
        <v>46</v>
      </c>
      <c r="S729" s="19" t="s">
        <v>815</v>
      </c>
    </row>
    <row r="730" spans="1:19" x14ac:dyDescent="0.25">
      <c r="A730" t="s">
        <v>2484</v>
      </c>
      <c r="B730" t="s">
        <v>2627</v>
      </c>
      <c r="C730" t="s">
        <v>1083</v>
      </c>
      <c r="D730" t="b">
        <v>0</v>
      </c>
      <c r="I730" t="s">
        <v>2550</v>
      </c>
      <c r="J730" t="s">
        <v>3093</v>
      </c>
      <c r="K730" t="b">
        <v>0</v>
      </c>
      <c r="L730">
        <v>728</v>
      </c>
      <c r="M730">
        <v>0</v>
      </c>
      <c r="N730" s="10" t="s">
        <v>46</v>
      </c>
      <c r="O730">
        <v>0</v>
      </c>
      <c r="P730" t="s">
        <v>2475</v>
      </c>
      <c r="Q730" s="10" t="s">
        <v>46</v>
      </c>
      <c r="R730" s="10" t="s">
        <v>46</v>
      </c>
      <c r="S730" s="19" t="s">
        <v>807</v>
      </c>
    </row>
    <row r="731" spans="1:19" x14ac:dyDescent="0.25">
      <c r="A731" t="s">
        <v>2484</v>
      </c>
      <c r="B731" t="s">
        <v>2627</v>
      </c>
      <c r="C731" t="s">
        <v>36</v>
      </c>
      <c r="D731">
        <v>81</v>
      </c>
      <c r="I731" t="s">
        <v>2550</v>
      </c>
      <c r="J731" t="s">
        <v>3094</v>
      </c>
      <c r="K731" t="b">
        <v>0</v>
      </c>
      <c r="L731">
        <v>729</v>
      </c>
      <c r="M731">
        <v>0</v>
      </c>
      <c r="N731" s="10" t="s">
        <v>46</v>
      </c>
      <c r="O731">
        <v>0</v>
      </c>
      <c r="P731" t="s">
        <v>2475</v>
      </c>
      <c r="Q731" s="10" t="s">
        <v>46</v>
      </c>
      <c r="R731" s="10" t="s">
        <v>46</v>
      </c>
      <c r="S731" s="19" t="s">
        <v>815</v>
      </c>
    </row>
    <row r="732" spans="1:19" x14ac:dyDescent="0.25">
      <c r="A732" t="s">
        <v>2484</v>
      </c>
      <c r="B732" t="s">
        <v>2627</v>
      </c>
      <c r="C732" t="s">
        <v>4751</v>
      </c>
      <c r="D732">
        <v>0</v>
      </c>
      <c r="I732" t="s">
        <v>2550</v>
      </c>
      <c r="J732" t="s">
        <v>3095</v>
      </c>
      <c r="K732" t="b">
        <v>0</v>
      </c>
      <c r="L732">
        <v>730</v>
      </c>
      <c r="M732">
        <v>1</v>
      </c>
      <c r="N732" s="10" t="s">
        <v>46</v>
      </c>
      <c r="O732">
        <v>0</v>
      </c>
      <c r="P732" t="s">
        <v>2475</v>
      </c>
      <c r="Q732" s="10" t="s">
        <v>46</v>
      </c>
      <c r="R732" s="10" t="s">
        <v>46</v>
      </c>
      <c r="S732" s="19" t="s">
        <v>815</v>
      </c>
    </row>
    <row r="733" spans="1:19" x14ac:dyDescent="0.25">
      <c r="A733" t="s">
        <v>2484</v>
      </c>
      <c r="B733" t="s">
        <v>2627</v>
      </c>
      <c r="C733" t="s">
        <v>2469</v>
      </c>
      <c r="D733">
        <v>1</v>
      </c>
      <c r="E733">
        <v>0</v>
      </c>
      <c r="I733" t="s">
        <v>2550</v>
      </c>
      <c r="J733" t="s">
        <v>282</v>
      </c>
      <c r="K733" t="b">
        <v>0</v>
      </c>
      <c r="L733">
        <v>731</v>
      </c>
      <c r="M733">
        <v>0</v>
      </c>
      <c r="N733" s="10" t="s">
        <v>46</v>
      </c>
      <c r="O733">
        <v>0</v>
      </c>
      <c r="P733" t="s">
        <v>2475</v>
      </c>
      <c r="Q733" s="10" t="s">
        <v>46</v>
      </c>
      <c r="R733" s="10" t="s">
        <v>46</v>
      </c>
      <c r="S733" s="19"/>
    </row>
    <row r="734" spans="1:19" x14ac:dyDescent="0.25">
      <c r="A734" t="s">
        <v>2484</v>
      </c>
      <c r="B734" t="s">
        <v>2627</v>
      </c>
      <c r="C734" t="s">
        <v>2467</v>
      </c>
      <c r="D734">
        <v>0</v>
      </c>
      <c r="I734" t="s">
        <v>2550</v>
      </c>
      <c r="J734" t="s">
        <v>283</v>
      </c>
      <c r="K734" t="b">
        <v>0</v>
      </c>
      <c r="L734">
        <v>732</v>
      </c>
      <c r="M734">
        <v>0</v>
      </c>
      <c r="N734" s="10" t="s">
        <v>46</v>
      </c>
      <c r="O734">
        <v>0</v>
      </c>
      <c r="P734" t="s">
        <v>2475</v>
      </c>
      <c r="Q734" s="10" t="s">
        <v>46</v>
      </c>
      <c r="R734" s="10" t="s">
        <v>46</v>
      </c>
      <c r="S734" s="19"/>
    </row>
    <row r="735" spans="1:19" x14ac:dyDescent="0.25">
      <c r="A735" t="s">
        <v>2484</v>
      </c>
      <c r="B735" t="s">
        <v>2627</v>
      </c>
      <c r="C735" t="s">
        <v>2468</v>
      </c>
      <c r="D735" t="s">
        <v>2475</v>
      </c>
      <c r="I735" t="s">
        <v>2550</v>
      </c>
      <c r="J735" t="s">
        <v>314</v>
      </c>
      <c r="K735" t="b">
        <v>0</v>
      </c>
      <c r="L735">
        <v>733</v>
      </c>
      <c r="M735">
        <v>0</v>
      </c>
      <c r="N735" s="10" t="s">
        <v>46</v>
      </c>
      <c r="O735">
        <v>0</v>
      </c>
      <c r="P735" t="s">
        <v>2475</v>
      </c>
      <c r="Q735" s="10" t="s">
        <v>46</v>
      </c>
      <c r="R735" s="10" t="s">
        <v>46</v>
      </c>
      <c r="S735" s="19"/>
    </row>
    <row r="736" spans="1:19" x14ac:dyDescent="0.25">
      <c r="A736" t="s">
        <v>2484</v>
      </c>
      <c r="B736" t="s">
        <v>2627</v>
      </c>
      <c r="C736" t="s">
        <v>4752</v>
      </c>
      <c r="D736">
        <v>0</v>
      </c>
      <c r="E736">
        <v>0</v>
      </c>
      <c r="I736" t="s">
        <v>2550</v>
      </c>
      <c r="J736" t="s">
        <v>284</v>
      </c>
      <c r="K736" t="b">
        <v>0</v>
      </c>
      <c r="L736">
        <v>734</v>
      </c>
      <c r="M736">
        <v>0</v>
      </c>
      <c r="N736" s="10" t="s">
        <v>46</v>
      </c>
      <c r="O736">
        <v>0</v>
      </c>
      <c r="P736" t="s">
        <v>2475</v>
      </c>
      <c r="Q736" s="10" t="s">
        <v>46</v>
      </c>
      <c r="R736" s="10" t="s">
        <v>46</v>
      </c>
      <c r="S736" s="19"/>
    </row>
    <row r="737" spans="1:19" x14ac:dyDescent="0.25">
      <c r="A737" t="s">
        <v>2484</v>
      </c>
      <c r="B737" t="s">
        <v>2627</v>
      </c>
      <c r="C737" t="s">
        <v>4753</v>
      </c>
      <c r="D737">
        <v>0</v>
      </c>
      <c r="E737">
        <v>0</v>
      </c>
      <c r="I737" t="s">
        <v>2550</v>
      </c>
      <c r="J737" t="s">
        <v>285</v>
      </c>
      <c r="K737" t="b">
        <v>0</v>
      </c>
      <c r="L737">
        <v>735</v>
      </c>
      <c r="M737">
        <v>0</v>
      </c>
      <c r="N737" s="10" t="s">
        <v>46</v>
      </c>
      <c r="O737">
        <v>0</v>
      </c>
      <c r="P737" t="s">
        <v>2475</v>
      </c>
      <c r="Q737" s="10" t="s">
        <v>46</v>
      </c>
      <c r="R737" s="10" t="s">
        <v>46</v>
      </c>
      <c r="S737" s="19"/>
    </row>
    <row r="738" spans="1:19" x14ac:dyDescent="0.25">
      <c r="A738" t="s">
        <v>2484</v>
      </c>
      <c r="B738" t="s">
        <v>2627</v>
      </c>
      <c r="C738" t="s">
        <v>800</v>
      </c>
      <c r="D738" s="19" t="s">
        <v>815</v>
      </c>
      <c r="I738" t="s">
        <v>2554</v>
      </c>
      <c r="J738" t="s">
        <v>3067</v>
      </c>
      <c r="K738" t="b">
        <v>0</v>
      </c>
      <c r="L738">
        <v>736</v>
      </c>
      <c r="M738">
        <v>0</v>
      </c>
      <c r="N738" s="10" t="s">
        <v>46</v>
      </c>
      <c r="O738">
        <v>0</v>
      </c>
      <c r="P738" t="s">
        <v>2475</v>
      </c>
      <c r="Q738" s="10" t="s">
        <v>46</v>
      </c>
      <c r="R738" s="10" t="s">
        <v>46</v>
      </c>
      <c r="S738" s="19" t="s">
        <v>807</v>
      </c>
    </row>
    <row r="739" spans="1:19" x14ac:dyDescent="0.25">
      <c r="A739" t="s">
        <v>2484</v>
      </c>
      <c r="B739" t="s">
        <v>2628</v>
      </c>
      <c r="C739" t="s">
        <v>1083</v>
      </c>
      <c r="D739" t="b">
        <v>0</v>
      </c>
      <c r="I739" t="s">
        <v>2554</v>
      </c>
      <c r="J739" t="s">
        <v>3068</v>
      </c>
      <c r="K739" t="b">
        <v>0</v>
      </c>
      <c r="L739">
        <v>737</v>
      </c>
      <c r="M739">
        <v>0</v>
      </c>
      <c r="N739" s="10" t="s">
        <v>46</v>
      </c>
      <c r="O739">
        <v>0</v>
      </c>
      <c r="P739" t="s">
        <v>2475</v>
      </c>
      <c r="Q739" s="10" t="s">
        <v>46</v>
      </c>
      <c r="R739" s="10" t="s">
        <v>46</v>
      </c>
      <c r="S739" s="19" t="s">
        <v>807</v>
      </c>
    </row>
    <row r="740" spans="1:19" x14ac:dyDescent="0.25">
      <c r="A740" t="s">
        <v>2484</v>
      </c>
      <c r="B740" t="s">
        <v>2628</v>
      </c>
      <c r="C740" t="s">
        <v>36</v>
      </c>
      <c r="D740">
        <v>82</v>
      </c>
      <c r="I740" t="s">
        <v>2554</v>
      </c>
      <c r="J740" t="s">
        <v>3069</v>
      </c>
      <c r="K740" t="b">
        <v>0</v>
      </c>
      <c r="L740">
        <v>738</v>
      </c>
      <c r="M740">
        <v>0</v>
      </c>
      <c r="N740" s="10" t="s">
        <v>46</v>
      </c>
      <c r="O740">
        <v>0</v>
      </c>
      <c r="P740" t="s">
        <v>2475</v>
      </c>
      <c r="Q740" s="10" t="s">
        <v>46</v>
      </c>
      <c r="R740" s="10" t="s">
        <v>46</v>
      </c>
      <c r="S740" s="19" t="s">
        <v>2892</v>
      </c>
    </row>
    <row r="741" spans="1:19" x14ac:dyDescent="0.25">
      <c r="A741" t="s">
        <v>2484</v>
      </c>
      <c r="B741" t="s">
        <v>2628</v>
      </c>
      <c r="C741" t="s">
        <v>4751</v>
      </c>
      <c r="D741">
        <v>0</v>
      </c>
      <c r="I741" t="s">
        <v>2554</v>
      </c>
      <c r="J741" t="s">
        <v>3070</v>
      </c>
      <c r="K741" t="b">
        <v>0</v>
      </c>
      <c r="L741">
        <v>739</v>
      </c>
      <c r="M741">
        <v>0</v>
      </c>
      <c r="N741" s="10" t="s">
        <v>46</v>
      </c>
      <c r="O741">
        <v>0</v>
      </c>
      <c r="P741" t="s">
        <v>2475</v>
      </c>
      <c r="Q741" s="10" t="s">
        <v>46</v>
      </c>
      <c r="R741" s="10" t="s">
        <v>46</v>
      </c>
      <c r="S741" s="19" t="s">
        <v>2892</v>
      </c>
    </row>
    <row r="742" spans="1:19" x14ac:dyDescent="0.25">
      <c r="A742" t="s">
        <v>2484</v>
      </c>
      <c r="B742" t="s">
        <v>2628</v>
      </c>
      <c r="C742" t="s">
        <v>2469</v>
      </c>
      <c r="D742">
        <v>1</v>
      </c>
      <c r="E742">
        <v>0</v>
      </c>
      <c r="I742" t="s">
        <v>2554</v>
      </c>
      <c r="J742" t="s">
        <v>3071</v>
      </c>
      <c r="K742" t="b">
        <v>0</v>
      </c>
      <c r="L742">
        <v>740</v>
      </c>
      <c r="M742">
        <v>0</v>
      </c>
      <c r="N742" s="10" t="s">
        <v>46</v>
      </c>
      <c r="O742">
        <v>0</v>
      </c>
      <c r="P742" t="s">
        <v>2475</v>
      </c>
      <c r="Q742" s="10" t="s">
        <v>46</v>
      </c>
      <c r="R742" s="10" t="s">
        <v>46</v>
      </c>
      <c r="S742" s="19" t="s">
        <v>2892</v>
      </c>
    </row>
    <row r="743" spans="1:19" x14ac:dyDescent="0.25">
      <c r="A743" t="s">
        <v>2484</v>
      </c>
      <c r="B743" t="s">
        <v>2628</v>
      </c>
      <c r="C743" t="s">
        <v>2467</v>
      </c>
      <c r="D743">
        <v>0</v>
      </c>
      <c r="I743" t="s">
        <v>2554</v>
      </c>
      <c r="J743" t="s">
        <v>3072</v>
      </c>
      <c r="K743" t="b">
        <v>0</v>
      </c>
      <c r="L743">
        <v>741</v>
      </c>
      <c r="M743">
        <v>0</v>
      </c>
      <c r="N743" s="10" t="s">
        <v>46</v>
      </c>
      <c r="O743">
        <v>0</v>
      </c>
      <c r="P743" t="s">
        <v>2475</v>
      </c>
      <c r="Q743" s="10" t="s">
        <v>46</v>
      </c>
      <c r="R743" s="10" t="s">
        <v>46</v>
      </c>
      <c r="S743" s="19" t="s">
        <v>2892</v>
      </c>
    </row>
    <row r="744" spans="1:19" x14ac:dyDescent="0.25">
      <c r="A744" t="s">
        <v>2484</v>
      </c>
      <c r="B744" t="s">
        <v>2628</v>
      </c>
      <c r="C744" t="s">
        <v>2468</v>
      </c>
      <c r="D744" t="s">
        <v>2475</v>
      </c>
      <c r="I744" t="s">
        <v>2554</v>
      </c>
      <c r="J744" t="s">
        <v>3073</v>
      </c>
      <c r="K744" t="b">
        <v>0</v>
      </c>
      <c r="L744">
        <v>742</v>
      </c>
      <c r="M744">
        <v>1</v>
      </c>
      <c r="N744" s="10" t="s">
        <v>46</v>
      </c>
      <c r="O744">
        <v>0</v>
      </c>
      <c r="P744" t="s">
        <v>2475</v>
      </c>
      <c r="Q744" s="10" t="s">
        <v>46</v>
      </c>
      <c r="R744" s="10" t="s">
        <v>46</v>
      </c>
      <c r="S744" s="19" t="s">
        <v>815</v>
      </c>
    </row>
    <row r="745" spans="1:19" x14ac:dyDescent="0.25">
      <c r="A745" t="s">
        <v>2484</v>
      </c>
      <c r="B745" t="s">
        <v>2628</v>
      </c>
      <c r="C745" t="s">
        <v>4752</v>
      </c>
      <c r="D745">
        <v>0</v>
      </c>
      <c r="E745">
        <v>0</v>
      </c>
      <c r="I745" t="s">
        <v>2554</v>
      </c>
      <c r="J745" t="s">
        <v>3074</v>
      </c>
      <c r="K745" t="b">
        <v>0</v>
      </c>
      <c r="L745">
        <v>743</v>
      </c>
      <c r="M745">
        <v>1</v>
      </c>
      <c r="N745" s="10" t="s">
        <v>46</v>
      </c>
      <c r="O745">
        <v>0</v>
      </c>
      <c r="P745" t="s">
        <v>2475</v>
      </c>
      <c r="Q745" s="10" t="s">
        <v>46</v>
      </c>
      <c r="R745" s="10" t="s">
        <v>46</v>
      </c>
      <c r="S745" s="19" t="s">
        <v>815</v>
      </c>
    </row>
    <row r="746" spans="1:19" x14ac:dyDescent="0.25">
      <c r="A746" t="s">
        <v>2484</v>
      </c>
      <c r="B746" t="s">
        <v>2628</v>
      </c>
      <c r="C746" t="s">
        <v>4753</v>
      </c>
      <c r="D746">
        <v>0</v>
      </c>
      <c r="E746">
        <v>0</v>
      </c>
      <c r="I746" t="s">
        <v>2554</v>
      </c>
      <c r="J746" t="s">
        <v>3075</v>
      </c>
      <c r="K746" t="b">
        <v>0</v>
      </c>
      <c r="L746">
        <v>744</v>
      </c>
      <c r="M746">
        <v>1</v>
      </c>
      <c r="N746" s="10" t="s">
        <v>46</v>
      </c>
      <c r="O746">
        <v>0</v>
      </c>
      <c r="P746" t="s">
        <v>2475</v>
      </c>
      <c r="Q746" s="10" t="s">
        <v>46</v>
      </c>
      <c r="R746" s="10" t="s">
        <v>46</v>
      </c>
      <c r="S746" s="19" t="s">
        <v>815</v>
      </c>
    </row>
    <row r="747" spans="1:19" x14ac:dyDescent="0.25">
      <c r="A747" t="s">
        <v>2484</v>
      </c>
      <c r="B747" t="s">
        <v>2628</v>
      </c>
      <c r="C747" t="s">
        <v>800</v>
      </c>
      <c r="D747" s="19" t="s">
        <v>815</v>
      </c>
      <c r="I747" t="s">
        <v>2554</v>
      </c>
      <c r="J747" t="s">
        <v>3076</v>
      </c>
      <c r="K747" t="b">
        <v>0</v>
      </c>
      <c r="L747">
        <v>745</v>
      </c>
      <c r="M747">
        <v>1</v>
      </c>
      <c r="N747" s="10" t="s">
        <v>46</v>
      </c>
      <c r="O747">
        <v>0</v>
      </c>
      <c r="P747" t="s">
        <v>2475</v>
      </c>
      <c r="Q747" s="10" t="s">
        <v>46</v>
      </c>
      <c r="R747" s="10" t="s">
        <v>46</v>
      </c>
      <c r="S747" s="19" t="s">
        <v>815</v>
      </c>
    </row>
    <row r="748" spans="1:19" x14ac:dyDescent="0.25">
      <c r="A748" t="s">
        <v>2484</v>
      </c>
      <c r="B748" t="s">
        <v>2629</v>
      </c>
      <c r="C748" t="s">
        <v>1083</v>
      </c>
      <c r="D748" t="b">
        <v>0</v>
      </c>
      <c r="I748" t="s">
        <v>2554</v>
      </c>
      <c r="J748" t="s">
        <v>3077</v>
      </c>
      <c r="K748" t="b">
        <v>0</v>
      </c>
      <c r="L748">
        <v>746</v>
      </c>
      <c r="M748">
        <v>1</v>
      </c>
      <c r="N748" s="10" t="s">
        <v>46</v>
      </c>
      <c r="O748">
        <v>0</v>
      </c>
      <c r="P748" t="s">
        <v>2475</v>
      </c>
      <c r="Q748" s="10" t="s">
        <v>46</v>
      </c>
      <c r="R748" s="10" t="s">
        <v>46</v>
      </c>
      <c r="S748" s="19" t="s">
        <v>815</v>
      </c>
    </row>
    <row r="749" spans="1:19" x14ac:dyDescent="0.25">
      <c r="A749" t="s">
        <v>2484</v>
      </c>
      <c r="B749" t="s">
        <v>2629</v>
      </c>
      <c r="C749" t="s">
        <v>36</v>
      </c>
      <c r="D749">
        <v>83</v>
      </c>
      <c r="I749" t="s">
        <v>2554</v>
      </c>
      <c r="J749" t="s">
        <v>3078</v>
      </c>
      <c r="K749" t="b">
        <v>0</v>
      </c>
      <c r="L749">
        <v>747</v>
      </c>
      <c r="M749">
        <v>1</v>
      </c>
      <c r="N749" s="10" t="s">
        <v>46</v>
      </c>
      <c r="O749">
        <v>0</v>
      </c>
      <c r="P749" t="s">
        <v>2475</v>
      </c>
      <c r="Q749" s="10" t="s">
        <v>46</v>
      </c>
      <c r="R749" s="10" t="s">
        <v>46</v>
      </c>
      <c r="S749" s="19" t="s">
        <v>815</v>
      </c>
    </row>
    <row r="750" spans="1:19" x14ac:dyDescent="0.25">
      <c r="A750" t="s">
        <v>2484</v>
      </c>
      <c r="B750" t="s">
        <v>2629</v>
      </c>
      <c r="C750" t="s">
        <v>4751</v>
      </c>
      <c r="D750">
        <v>0</v>
      </c>
      <c r="I750" t="s">
        <v>2554</v>
      </c>
      <c r="J750" t="s">
        <v>3079</v>
      </c>
      <c r="K750" t="b">
        <v>0</v>
      </c>
      <c r="L750">
        <v>748</v>
      </c>
      <c r="M750">
        <v>0</v>
      </c>
      <c r="N750" s="10" t="s">
        <v>46</v>
      </c>
      <c r="O750">
        <v>0</v>
      </c>
      <c r="P750" t="s">
        <v>2475</v>
      </c>
      <c r="Q750" s="10" t="s">
        <v>46</v>
      </c>
      <c r="R750" s="10" t="s">
        <v>46</v>
      </c>
      <c r="S750" s="19"/>
    </row>
    <row r="751" spans="1:19" x14ac:dyDescent="0.25">
      <c r="A751" t="s">
        <v>2484</v>
      </c>
      <c r="B751" t="s">
        <v>2629</v>
      </c>
      <c r="C751" t="s">
        <v>2469</v>
      </c>
      <c r="D751">
        <v>1</v>
      </c>
      <c r="E751">
        <v>0</v>
      </c>
      <c r="I751" t="s">
        <v>2554</v>
      </c>
      <c r="J751" t="s">
        <v>3080</v>
      </c>
      <c r="K751" t="b">
        <v>0</v>
      </c>
      <c r="L751">
        <v>749</v>
      </c>
      <c r="M751">
        <v>1</v>
      </c>
      <c r="N751" s="10" t="s">
        <v>46</v>
      </c>
      <c r="O751">
        <v>0</v>
      </c>
      <c r="P751" t="s">
        <v>2475</v>
      </c>
      <c r="Q751" s="10" t="s">
        <v>46</v>
      </c>
      <c r="R751" s="10" t="s">
        <v>46</v>
      </c>
      <c r="S751" s="19" t="s">
        <v>815</v>
      </c>
    </row>
    <row r="752" spans="1:19" x14ac:dyDescent="0.25">
      <c r="A752" t="s">
        <v>2484</v>
      </c>
      <c r="B752" t="s">
        <v>2629</v>
      </c>
      <c r="C752" t="s">
        <v>2467</v>
      </c>
      <c r="D752">
        <v>0</v>
      </c>
      <c r="I752" t="s">
        <v>2554</v>
      </c>
      <c r="J752" t="s">
        <v>3081</v>
      </c>
      <c r="K752" t="b">
        <v>0</v>
      </c>
      <c r="L752">
        <v>750</v>
      </c>
      <c r="M752">
        <v>1</v>
      </c>
      <c r="N752" s="10" t="s">
        <v>46</v>
      </c>
      <c r="O752">
        <v>0</v>
      </c>
      <c r="P752" t="s">
        <v>2475</v>
      </c>
      <c r="Q752" s="10" t="s">
        <v>46</v>
      </c>
      <c r="R752" s="10" t="s">
        <v>46</v>
      </c>
      <c r="S752" s="19" t="s">
        <v>815</v>
      </c>
    </row>
    <row r="753" spans="1:19" x14ac:dyDescent="0.25">
      <c r="A753" t="s">
        <v>2484</v>
      </c>
      <c r="B753" t="s">
        <v>2629</v>
      </c>
      <c r="C753" t="s">
        <v>2468</v>
      </c>
      <c r="D753" t="s">
        <v>2475</v>
      </c>
      <c r="I753" t="s">
        <v>2554</v>
      </c>
      <c r="J753" t="s">
        <v>3083</v>
      </c>
      <c r="K753" t="b">
        <v>0</v>
      </c>
      <c r="L753">
        <v>751</v>
      </c>
      <c r="M753">
        <v>1</v>
      </c>
      <c r="N753" s="10" t="s">
        <v>2516</v>
      </c>
      <c r="O753">
        <v>0</v>
      </c>
      <c r="P753" t="s">
        <v>2475</v>
      </c>
      <c r="Q753" s="10" t="s">
        <v>46</v>
      </c>
      <c r="R753" s="10" t="s">
        <v>46</v>
      </c>
      <c r="S753" s="19" t="s">
        <v>815</v>
      </c>
    </row>
    <row r="754" spans="1:19" x14ac:dyDescent="0.25">
      <c r="A754" t="s">
        <v>2484</v>
      </c>
      <c r="B754" t="s">
        <v>2629</v>
      </c>
      <c r="C754" t="s">
        <v>4752</v>
      </c>
      <c r="D754">
        <v>0</v>
      </c>
      <c r="E754">
        <v>0</v>
      </c>
      <c r="I754" t="s">
        <v>2554</v>
      </c>
      <c r="J754" t="s">
        <v>3085</v>
      </c>
      <c r="K754" t="b">
        <v>0</v>
      </c>
      <c r="L754">
        <v>752</v>
      </c>
      <c r="M754">
        <v>0</v>
      </c>
      <c r="N754" s="10" t="s">
        <v>2540</v>
      </c>
      <c r="O754">
        <v>0</v>
      </c>
      <c r="P754" t="s">
        <v>2475</v>
      </c>
      <c r="Q754" s="10" t="s">
        <v>46</v>
      </c>
      <c r="R754" s="10" t="s">
        <v>46</v>
      </c>
      <c r="S754" s="19" t="s">
        <v>807</v>
      </c>
    </row>
    <row r="755" spans="1:19" x14ac:dyDescent="0.25">
      <c r="A755" t="s">
        <v>2484</v>
      </c>
      <c r="B755" t="s">
        <v>2629</v>
      </c>
      <c r="C755" t="s">
        <v>4753</v>
      </c>
      <c r="D755">
        <v>0</v>
      </c>
      <c r="E755">
        <v>0</v>
      </c>
      <c r="I755" t="s">
        <v>2554</v>
      </c>
      <c r="J755" t="s">
        <v>3086</v>
      </c>
      <c r="K755" t="b">
        <v>0</v>
      </c>
      <c r="L755">
        <v>753</v>
      </c>
      <c r="M755">
        <v>0</v>
      </c>
      <c r="N755" s="10" t="s">
        <v>3066</v>
      </c>
      <c r="O755">
        <v>0</v>
      </c>
      <c r="P755" t="s">
        <v>2475</v>
      </c>
      <c r="Q755" s="10" t="s">
        <v>46</v>
      </c>
      <c r="R755" s="10" t="s">
        <v>46</v>
      </c>
      <c r="S755" s="19" t="s">
        <v>807</v>
      </c>
    </row>
    <row r="756" spans="1:19" x14ac:dyDescent="0.25">
      <c r="A756" t="s">
        <v>2484</v>
      </c>
      <c r="B756" t="s">
        <v>2629</v>
      </c>
      <c r="C756" t="s">
        <v>800</v>
      </c>
      <c r="D756" s="19" t="s">
        <v>815</v>
      </c>
      <c r="I756" t="s">
        <v>2554</v>
      </c>
      <c r="J756" t="s">
        <v>3087</v>
      </c>
      <c r="K756" t="b">
        <v>0</v>
      </c>
      <c r="L756">
        <v>754</v>
      </c>
      <c r="M756">
        <v>0</v>
      </c>
      <c r="N756" s="10" t="s">
        <v>2516</v>
      </c>
      <c r="O756">
        <v>0</v>
      </c>
      <c r="P756" t="s">
        <v>2475</v>
      </c>
      <c r="Q756" s="10" t="s">
        <v>46</v>
      </c>
      <c r="R756" s="10" t="s">
        <v>46</v>
      </c>
      <c r="S756" s="19" t="s">
        <v>807</v>
      </c>
    </row>
    <row r="757" spans="1:19" x14ac:dyDescent="0.25">
      <c r="A757" t="s">
        <v>2484</v>
      </c>
      <c r="B757" t="s">
        <v>2630</v>
      </c>
      <c r="C757" t="s">
        <v>1083</v>
      </c>
      <c r="D757" t="b">
        <v>0</v>
      </c>
      <c r="I757" t="s">
        <v>2554</v>
      </c>
      <c r="J757" t="s">
        <v>3088</v>
      </c>
      <c r="K757" t="b">
        <v>0</v>
      </c>
      <c r="L757">
        <v>755</v>
      </c>
      <c r="M757">
        <v>0</v>
      </c>
      <c r="N757" s="10" t="s">
        <v>46</v>
      </c>
      <c r="O757">
        <v>0</v>
      </c>
      <c r="P757" t="s">
        <v>2475</v>
      </c>
      <c r="Q757" s="10" t="s">
        <v>46</v>
      </c>
      <c r="R757" s="10" t="s">
        <v>46</v>
      </c>
      <c r="S757" s="19" t="s">
        <v>807</v>
      </c>
    </row>
    <row r="758" spans="1:19" x14ac:dyDescent="0.25">
      <c r="A758" t="s">
        <v>2484</v>
      </c>
      <c r="B758" t="s">
        <v>2630</v>
      </c>
      <c r="C758" t="s">
        <v>36</v>
      </c>
      <c r="D758">
        <v>84</v>
      </c>
      <c r="I758" t="s">
        <v>2554</v>
      </c>
      <c r="J758" t="s">
        <v>3089</v>
      </c>
      <c r="K758" t="b">
        <v>0</v>
      </c>
      <c r="L758">
        <v>756</v>
      </c>
      <c r="M758">
        <v>0</v>
      </c>
      <c r="N758" s="10" t="s">
        <v>46</v>
      </c>
      <c r="O758">
        <v>0</v>
      </c>
      <c r="P758" t="s">
        <v>2475</v>
      </c>
      <c r="Q758" s="10" t="s">
        <v>46</v>
      </c>
      <c r="R758" s="10" t="s">
        <v>46</v>
      </c>
      <c r="S758" s="19" t="s">
        <v>807</v>
      </c>
    </row>
    <row r="759" spans="1:19" x14ac:dyDescent="0.25">
      <c r="A759" t="s">
        <v>2484</v>
      </c>
      <c r="B759" t="s">
        <v>2630</v>
      </c>
      <c r="C759" t="s">
        <v>4751</v>
      </c>
      <c r="D759">
        <v>0</v>
      </c>
      <c r="I759" t="s">
        <v>2554</v>
      </c>
      <c r="J759" t="s">
        <v>3090</v>
      </c>
      <c r="K759" t="b">
        <v>0</v>
      </c>
      <c r="L759">
        <v>757</v>
      </c>
      <c r="M759">
        <v>0</v>
      </c>
      <c r="N759" s="10" t="s">
        <v>46</v>
      </c>
      <c r="O759">
        <v>0</v>
      </c>
      <c r="P759" t="s">
        <v>2475</v>
      </c>
      <c r="Q759" s="10" t="s">
        <v>46</v>
      </c>
      <c r="R759" s="10" t="s">
        <v>46</v>
      </c>
      <c r="S759" s="19" t="s">
        <v>815</v>
      </c>
    </row>
    <row r="760" spans="1:19" x14ac:dyDescent="0.25">
      <c r="A760" t="s">
        <v>2484</v>
      </c>
      <c r="B760" t="s">
        <v>2630</v>
      </c>
      <c r="C760" t="s">
        <v>2469</v>
      </c>
      <c r="D760">
        <v>1</v>
      </c>
      <c r="E760">
        <v>0</v>
      </c>
      <c r="I760" t="s">
        <v>2554</v>
      </c>
      <c r="J760" t="s">
        <v>3091</v>
      </c>
      <c r="K760" t="b">
        <v>0</v>
      </c>
      <c r="L760">
        <v>758</v>
      </c>
      <c r="M760">
        <v>0</v>
      </c>
      <c r="N760" s="10" t="s">
        <v>46</v>
      </c>
      <c r="O760">
        <v>0</v>
      </c>
      <c r="P760" t="s">
        <v>2475</v>
      </c>
      <c r="Q760" s="10" t="s">
        <v>46</v>
      </c>
      <c r="R760" s="10" t="s">
        <v>46</v>
      </c>
      <c r="S760" s="19" t="s">
        <v>807</v>
      </c>
    </row>
    <row r="761" spans="1:19" x14ac:dyDescent="0.25">
      <c r="A761" t="s">
        <v>2484</v>
      </c>
      <c r="B761" t="s">
        <v>2630</v>
      </c>
      <c r="C761" t="s">
        <v>2467</v>
      </c>
      <c r="D761">
        <v>0</v>
      </c>
      <c r="I761" t="s">
        <v>2554</v>
      </c>
      <c r="J761" t="s">
        <v>3092</v>
      </c>
      <c r="K761" t="b">
        <v>0</v>
      </c>
      <c r="L761">
        <v>759</v>
      </c>
      <c r="M761">
        <v>0</v>
      </c>
      <c r="N761" s="10" t="s">
        <v>46</v>
      </c>
      <c r="O761">
        <v>0</v>
      </c>
      <c r="P761" t="s">
        <v>2475</v>
      </c>
      <c r="Q761" s="10" t="s">
        <v>46</v>
      </c>
      <c r="R761" s="10" t="s">
        <v>46</v>
      </c>
      <c r="S761" s="19" t="s">
        <v>815</v>
      </c>
    </row>
    <row r="762" spans="1:19" x14ac:dyDescent="0.25">
      <c r="A762" t="s">
        <v>2484</v>
      </c>
      <c r="B762" t="s">
        <v>2630</v>
      </c>
      <c r="C762" t="s">
        <v>2468</v>
      </c>
      <c r="D762" t="s">
        <v>2475</v>
      </c>
      <c r="I762" t="s">
        <v>2554</v>
      </c>
      <c r="J762" t="s">
        <v>3093</v>
      </c>
      <c r="K762" t="b">
        <v>0</v>
      </c>
      <c r="L762">
        <v>760</v>
      </c>
      <c r="M762">
        <v>0</v>
      </c>
      <c r="N762" s="10" t="s">
        <v>46</v>
      </c>
      <c r="O762">
        <v>0</v>
      </c>
      <c r="P762" t="s">
        <v>2475</v>
      </c>
      <c r="Q762" s="10" t="s">
        <v>46</v>
      </c>
      <c r="R762" s="10" t="s">
        <v>46</v>
      </c>
      <c r="S762" s="19" t="s">
        <v>807</v>
      </c>
    </row>
    <row r="763" spans="1:19" x14ac:dyDescent="0.25">
      <c r="A763" t="s">
        <v>2484</v>
      </c>
      <c r="B763" t="s">
        <v>2630</v>
      </c>
      <c r="C763" t="s">
        <v>4752</v>
      </c>
      <c r="D763">
        <v>0</v>
      </c>
      <c r="E763">
        <v>0</v>
      </c>
      <c r="I763" t="s">
        <v>2554</v>
      </c>
      <c r="J763" t="s">
        <v>3094</v>
      </c>
      <c r="K763" t="b">
        <v>0</v>
      </c>
      <c r="L763">
        <v>761</v>
      </c>
      <c r="M763">
        <v>0</v>
      </c>
      <c r="N763" s="10" t="s">
        <v>46</v>
      </c>
      <c r="O763">
        <v>0</v>
      </c>
      <c r="P763" t="s">
        <v>2475</v>
      </c>
      <c r="Q763" s="10" t="s">
        <v>46</v>
      </c>
      <c r="R763" s="10" t="s">
        <v>46</v>
      </c>
      <c r="S763" s="19" t="s">
        <v>815</v>
      </c>
    </row>
    <row r="764" spans="1:19" x14ac:dyDescent="0.25">
      <c r="A764" t="s">
        <v>2484</v>
      </c>
      <c r="B764" t="s">
        <v>2630</v>
      </c>
      <c r="C764" t="s">
        <v>4753</v>
      </c>
      <c r="D764">
        <v>0</v>
      </c>
      <c r="E764">
        <v>0</v>
      </c>
      <c r="I764" t="s">
        <v>2554</v>
      </c>
      <c r="J764" t="s">
        <v>3095</v>
      </c>
      <c r="K764" t="b">
        <v>0</v>
      </c>
      <c r="L764">
        <v>762</v>
      </c>
      <c r="M764">
        <v>1</v>
      </c>
      <c r="N764" s="10" t="s">
        <v>46</v>
      </c>
      <c r="O764">
        <v>0</v>
      </c>
      <c r="P764" t="s">
        <v>2475</v>
      </c>
      <c r="Q764" s="10" t="s">
        <v>46</v>
      </c>
      <c r="R764" s="10" t="s">
        <v>46</v>
      </c>
      <c r="S764" s="19" t="s">
        <v>815</v>
      </c>
    </row>
    <row r="765" spans="1:19" x14ac:dyDescent="0.25">
      <c r="A765" t="s">
        <v>2484</v>
      </c>
      <c r="B765" t="s">
        <v>2630</v>
      </c>
      <c r="C765" t="s">
        <v>800</v>
      </c>
      <c r="D765" s="19" t="s">
        <v>815</v>
      </c>
      <c r="I765" t="s">
        <v>2554</v>
      </c>
      <c r="J765" t="s">
        <v>282</v>
      </c>
      <c r="K765" t="b">
        <v>0</v>
      </c>
      <c r="L765">
        <v>763</v>
      </c>
      <c r="M765">
        <v>0</v>
      </c>
      <c r="N765" s="10" t="s">
        <v>46</v>
      </c>
      <c r="O765">
        <v>0</v>
      </c>
      <c r="P765" t="s">
        <v>2475</v>
      </c>
      <c r="Q765" s="10" t="s">
        <v>46</v>
      </c>
      <c r="R765" s="10" t="s">
        <v>46</v>
      </c>
      <c r="S765" s="19"/>
    </row>
    <row r="766" spans="1:19" x14ac:dyDescent="0.25">
      <c r="A766" t="s">
        <v>2484</v>
      </c>
      <c r="B766" t="s">
        <v>2631</v>
      </c>
      <c r="C766" t="s">
        <v>1083</v>
      </c>
      <c r="D766" t="b">
        <v>1</v>
      </c>
      <c r="I766" t="s">
        <v>2554</v>
      </c>
      <c r="J766" t="s">
        <v>283</v>
      </c>
      <c r="K766" t="b">
        <v>0</v>
      </c>
      <c r="L766">
        <v>764</v>
      </c>
      <c r="M766">
        <v>0</v>
      </c>
      <c r="N766" s="10" t="s">
        <v>46</v>
      </c>
      <c r="O766">
        <v>0</v>
      </c>
      <c r="P766" t="s">
        <v>2475</v>
      </c>
      <c r="Q766" s="10" t="s">
        <v>46</v>
      </c>
      <c r="R766" s="10" t="s">
        <v>46</v>
      </c>
      <c r="S766" s="19"/>
    </row>
    <row r="767" spans="1:19" x14ac:dyDescent="0.25">
      <c r="A767" t="s">
        <v>2484</v>
      </c>
      <c r="B767" t="s">
        <v>2631</v>
      </c>
      <c r="C767" t="s">
        <v>36</v>
      </c>
      <c r="D767">
        <v>85</v>
      </c>
      <c r="I767" t="s">
        <v>2554</v>
      </c>
      <c r="J767" t="s">
        <v>314</v>
      </c>
      <c r="K767" t="b">
        <v>0</v>
      </c>
      <c r="L767">
        <v>765</v>
      </c>
      <c r="M767">
        <v>0</v>
      </c>
      <c r="N767" s="10" t="s">
        <v>46</v>
      </c>
      <c r="O767">
        <v>0</v>
      </c>
      <c r="P767" t="s">
        <v>2475</v>
      </c>
      <c r="Q767" s="10" t="s">
        <v>46</v>
      </c>
      <c r="R767" s="10" t="s">
        <v>46</v>
      </c>
      <c r="S767" s="19"/>
    </row>
    <row r="768" spans="1:19" x14ac:dyDescent="0.25">
      <c r="A768" t="s">
        <v>2484</v>
      </c>
      <c r="B768" t="s">
        <v>2631</v>
      </c>
      <c r="C768" t="s">
        <v>4751</v>
      </c>
      <c r="D768">
        <v>0</v>
      </c>
      <c r="I768" t="s">
        <v>2554</v>
      </c>
      <c r="J768" t="s">
        <v>284</v>
      </c>
      <c r="K768" t="b">
        <v>0</v>
      </c>
      <c r="L768">
        <v>766</v>
      </c>
      <c r="M768">
        <v>0</v>
      </c>
      <c r="N768" s="10" t="s">
        <v>46</v>
      </c>
      <c r="O768">
        <v>0</v>
      </c>
      <c r="P768" t="s">
        <v>2475</v>
      </c>
      <c r="Q768" s="10" t="s">
        <v>46</v>
      </c>
      <c r="R768" s="10" t="s">
        <v>46</v>
      </c>
      <c r="S768" s="19"/>
    </row>
    <row r="769" spans="1:19" x14ac:dyDescent="0.25">
      <c r="A769" t="s">
        <v>2484</v>
      </c>
      <c r="B769" t="s">
        <v>2631</v>
      </c>
      <c r="C769" t="s">
        <v>2469</v>
      </c>
      <c r="D769">
        <v>1</v>
      </c>
      <c r="E769">
        <v>0</v>
      </c>
      <c r="I769" t="s">
        <v>2554</v>
      </c>
      <c r="J769" t="s">
        <v>285</v>
      </c>
      <c r="K769" t="b">
        <v>0</v>
      </c>
      <c r="L769">
        <v>767</v>
      </c>
      <c r="M769">
        <v>0</v>
      </c>
      <c r="N769" s="10" t="s">
        <v>46</v>
      </c>
      <c r="O769">
        <v>0</v>
      </c>
      <c r="P769" t="s">
        <v>2475</v>
      </c>
      <c r="Q769" s="10" t="s">
        <v>46</v>
      </c>
      <c r="R769" s="10" t="s">
        <v>46</v>
      </c>
      <c r="S769" s="19"/>
    </row>
    <row r="770" spans="1:19" x14ac:dyDescent="0.25">
      <c r="A770" t="s">
        <v>2484</v>
      </c>
      <c r="B770" t="s">
        <v>2631</v>
      </c>
      <c r="C770" t="s">
        <v>2467</v>
      </c>
      <c r="D770">
        <v>0</v>
      </c>
      <c r="I770" t="s">
        <v>2557</v>
      </c>
      <c r="J770" t="s">
        <v>3067</v>
      </c>
      <c r="K770" t="b">
        <v>0</v>
      </c>
      <c r="L770">
        <v>768</v>
      </c>
      <c r="M770">
        <v>0</v>
      </c>
      <c r="N770" s="10" t="s">
        <v>46</v>
      </c>
      <c r="O770">
        <v>0</v>
      </c>
      <c r="P770" t="s">
        <v>2475</v>
      </c>
      <c r="Q770" s="10" t="s">
        <v>46</v>
      </c>
      <c r="R770" s="10" t="s">
        <v>46</v>
      </c>
      <c r="S770" s="19" t="s">
        <v>807</v>
      </c>
    </row>
    <row r="771" spans="1:19" x14ac:dyDescent="0.25">
      <c r="A771" t="s">
        <v>2484</v>
      </c>
      <c r="B771" t="s">
        <v>2631</v>
      </c>
      <c r="C771" t="s">
        <v>2468</v>
      </c>
      <c r="D771" t="s">
        <v>2475</v>
      </c>
      <c r="I771" t="s">
        <v>2557</v>
      </c>
      <c r="J771" t="s">
        <v>3068</v>
      </c>
      <c r="K771" t="b">
        <v>0</v>
      </c>
      <c r="L771">
        <v>769</v>
      </c>
      <c r="M771">
        <v>0</v>
      </c>
      <c r="N771" s="10" t="s">
        <v>46</v>
      </c>
      <c r="O771">
        <v>0</v>
      </c>
      <c r="P771" t="s">
        <v>2475</v>
      </c>
      <c r="Q771" s="10" t="s">
        <v>46</v>
      </c>
      <c r="R771" s="10" t="s">
        <v>46</v>
      </c>
      <c r="S771" s="19" t="s">
        <v>807</v>
      </c>
    </row>
    <row r="772" spans="1:19" x14ac:dyDescent="0.25">
      <c r="A772" t="s">
        <v>2484</v>
      </c>
      <c r="B772" t="s">
        <v>2631</v>
      </c>
      <c r="C772" t="s">
        <v>4752</v>
      </c>
      <c r="D772">
        <v>0</v>
      </c>
      <c r="E772">
        <v>0</v>
      </c>
      <c r="I772" t="s">
        <v>2557</v>
      </c>
      <c r="J772" t="s">
        <v>3069</v>
      </c>
      <c r="K772" t="b">
        <v>0</v>
      </c>
      <c r="L772">
        <v>770</v>
      </c>
      <c r="M772">
        <v>0</v>
      </c>
      <c r="N772" s="10" t="s">
        <v>46</v>
      </c>
      <c r="O772">
        <v>0</v>
      </c>
      <c r="P772" t="s">
        <v>2475</v>
      </c>
      <c r="Q772" s="10" t="s">
        <v>46</v>
      </c>
      <c r="R772" s="10" t="s">
        <v>46</v>
      </c>
      <c r="S772" s="19" t="s">
        <v>2892</v>
      </c>
    </row>
    <row r="773" spans="1:19" x14ac:dyDescent="0.25">
      <c r="A773" t="s">
        <v>2484</v>
      </c>
      <c r="B773" t="s">
        <v>2631</v>
      </c>
      <c r="C773" t="s">
        <v>4753</v>
      </c>
      <c r="D773">
        <v>0</v>
      </c>
      <c r="E773">
        <v>0</v>
      </c>
      <c r="I773" t="s">
        <v>2557</v>
      </c>
      <c r="J773" t="s">
        <v>3070</v>
      </c>
      <c r="K773" t="b">
        <v>0</v>
      </c>
      <c r="L773">
        <v>771</v>
      </c>
      <c r="M773">
        <v>0</v>
      </c>
      <c r="N773" s="10" t="s">
        <v>46</v>
      </c>
      <c r="O773">
        <v>0</v>
      </c>
      <c r="P773" t="s">
        <v>2475</v>
      </c>
      <c r="Q773" s="10" t="s">
        <v>46</v>
      </c>
      <c r="R773" s="10" t="s">
        <v>46</v>
      </c>
      <c r="S773" s="19" t="s">
        <v>2892</v>
      </c>
    </row>
    <row r="774" spans="1:19" x14ac:dyDescent="0.25">
      <c r="A774" t="s">
        <v>2484</v>
      </c>
      <c r="B774" t="s">
        <v>2631</v>
      </c>
      <c r="C774" t="s">
        <v>800</v>
      </c>
      <c r="D774" s="19" t="s">
        <v>815</v>
      </c>
      <c r="I774" t="s">
        <v>2557</v>
      </c>
      <c r="J774" t="s">
        <v>3071</v>
      </c>
      <c r="K774" t="b">
        <v>0</v>
      </c>
      <c r="L774">
        <v>772</v>
      </c>
      <c r="M774">
        <v>0</v>
      </c>
      <c r="N774" s="10" t="s">
        <v>46</v>
      </c>
      <c r="O774">
        <v>0</v>
      </c>
      <c r="P774" t="s">
        <v>2475</v>
      </c>
      <c r="Q774" s="10" t="s">
        <v>46</v>
      </c>
      <c r="R774" s="10" t="s">
        <v>46</v>
      </c>
      <c r="S774" s="19" t="s">
        <v>2892</v>
      </c>
    </row>
    <row r="775" spans="1:19" x14ac:dyDescent="0.25">
      <c r="A775" t="s">
        <v>2484</v>
      </c>
      <c r="B775" t="s">
        <v>2632</v>
      </c>
      <c r="C775" t="s">
        <v>1083</v>
      </c>
      <c r="D775" t="b">
        <v>0</v>
      </c>
      <c r="I775" t="s">
        <v>2557</v>
      </c>
      <c r="J775" t="s">
        <v>3072</v>
      </c>
      <c r="K775" t="b">
        <v>0</v>
      </c>
      <c r="L775">
        <v>773</v>
      </c>
      <c r="M775">
        <v>0</v>
      </c>
      <c r="N775" s="10" t="s">
        <v>46</v>
      </c>
      <c r="O775">
        <v>0</v>
      </c>
      <c r="P775" t="s">
        <v>2475</v>
      </c>
      <c r="Q775" s="10" t="s">
        <v>46</v>
      </c>
      <c r="R775" s="10" t="s">
        <v>46</v>
      </c>
      <c r="S775" s="19" t="s">
        <v>2892</v>
      </c>
    </row>
    <row r="776" spans="1:19" x14ac:dyDescent="0.25">
      <c r="A776" t="s">
        <v>2484</v>
      </c>
      <c r="B776" t="s">
        <v>2632</v>
      </c>
      <c r="C776" t="s">
        <v>36</v>
      </c>
      <c r="D776">
        <v>86</v>
      </c>
      <c r="I776" t="s">
        <v>2557</v>
      </c>
      <c r="J776" t="s">
        <v>3073</v>
      </c>
      <c r="K776" t="b">
        <v>0</v>
      </c>
      <c r="L776">
        <v>774</v>
      </c>
      <c r="M776">
        <v>1</v>
      </c>
      <c r="N776" s="10" t="s">
        <v>46</v>
      </c>
      <c r="O776">
        <v>0</v>
      </c>
      <c r="P776" t="s">
        <v>2475</v>
      </c>
      <c r="Q776" s="10" t="s">
        <v>46</v>
      </c>
      <c r="R776" s="10" t="s">
        <v>46</v>
      </c>
      <c r="S776" s="19" t="s">
        <v>815</v>
      </c>
    </row>
    <row r="777" spans="1:19" x14ac:dyDescent="0.25">
      <c r="A777" t="s">
        <v>2484</v>
      </c>
      <c r="B777" t="s">
        <v>2632</v>
      </c>
      <c r="C777" t="s">
        <v>4751</v>
      </c>
      <c r="D777">
        <v>0</v>
      </c>
      <c r="I777" t="s">
        <v>2557</v>
      </c>
      <c r="J777" t="s">
        <v>3074</v>
      </c>
      <c r="K777" t="b">
        <v>0</v>
      </c>
      <c r="L777">
        <v>775</v>
      </c>
      <c r="M777">
        <v>1</v>
      </c>
      <c r="N777" s="10" t="s">
        <v>46</v>
      </c>
      <c r="O777">
        <v>0</v>
      </c>
      <c r="P777" t="s">
        <v>2475</v>
      </c>
      <c r="Q777" s="10" t="s">
        <v>46</v>
      </c>
      <c r="R777" s="10" t="s">
        <v>46</v>
      </c>
      <c r="S777" s="19" t="s">
        <v>815</v>
      </c>
    </row>
    <row r="778" spans="1:19" x14ac:dyDescent="0.25">
      <c r="A778" t="s">
        <v>2484</v>
      </c>
      <c r="B778" t="s">
        <v>2632</v>
      </c>
      <c r="C778" t="s">
        <v>2469</v>
      </c>
      <c r="D778">
        <v>0</v>
      </c>
      <c r="E778">
        <v>0</v>
      </c>
      <c r="I778" t="s">
        <v>2557</v>
      </c>
      <c r="J778" t="s">
        <v>3075</v>
      </c>
      <c r="K778" t="b">
        <v>0</v>
      </c>
      <c r="L778">
        <v>776</v>
      </c>
      <c r="M778">
        <v>1</v>
      </c>
      <c r="N778" s="10" t="s">
        <v>46</v>
      </c>
      <c r="O778">
        <v>0</v>
      </c>
      <c r="P778" t="s">
        <v>2475</v>
      </c>
      <c r="Q778" s="10" t="s">
        <v>46</v>
      </c>
      <c r="R778" s="10" t="s">
        <v>46</v>
      </c>
      <c r="S778" s="19" t="s">
        <v>815</v>
      </c>
    </row>
    <row r="779" spans="1:19" x14ac:dyDescent="0.25">
      <c r="A779" t="s">
        <v>2484</v>
      </c>
      <c r="B779" t="s">
        <v>2632</v>
      </c>
      <c r="C779" t="s">
        <v>2467</v>
      </c>
      <c r="D779">
        <v>0</v>
      </c>
      <c r="I779" t="s">
        <v>2557</v>
      </c>
      <c r="J779" t="s">
        <v>3076</v>
      </c>
      <c r="K779" t="b">
        <v>0</v>
      </c>
      <c r="L779">
        <v>777</v>
      </c>
      <c r="M779">
        <v>1</v>
      </c>
      <c r="N779" s="10" t="s">
        <v>46</v>
      </c>
      <c r="O779">
        <v>0</v>
      </c>
      <c r="P779" t="s">
        <v>2475</v>
      </c>
      <c r="Q779" s="10" t="s">
        <v>46</v>
      </c>
      <c r="R779" s="10" t="s">
        <v>46</v>
      </c>
      <c r="S779" s="19" t="s">
        <v>815</v>
      </c>
    </row>
    <row r="780" spans="1:19" x14ac:dyDescent="0.25">
      <c r="A780" t="s">
        <v>2484</v>
      </c>
      <c r="B780" t="s">
        <v>2632</v>
      </c>
      <c r="C780" t="s">
        <v>2468</v>
      </c>
      <c r="D780" t="s">
        <v>2475</v>
      </c>
      <c r="I780" t="s">
        <v>2557</v>
      </c>
      <c r="J780" t="s">
        <v>3077</v>
      </c>
      <c r="K780" t="b">
        <v>0</v>
      </c>
      <c r="L780">
        <v>778</v>
      </c>
      <c r="M780">
        <v>1</v>
      </c>
      <c r="N780" s="10" t="s">
        <v>46</v>
      </c>
      <c r="O780">
        <v>0</v>
      </c>
      <c r="P780" t="s">
        <v>2475</v>
      </c>
      <c r="Q780" s="10" t="s">
        <v>46</v>
      </c>
      <c r="R780" s="10" t="s">
        <v>46</v>
      </c>
      <c r="S780" s="19" t="s">
        <v>815</v>
      </c>
    </row>
    <row r="781" spans="1:19" x14ac:dyDescent="0.25">
      <c r="A781" t="s">
        <v>2484</v>
      </c>
      <c r="B781" t="s">
        <v>2632</v>
      </c>
      <c r="C781" t="s">
        <v>4752</v>
      </c>
      <c r="D781">
        <v>0</v>
      </c>
      <c r="E781">
        <v>0</v>
      </c>
      <c r="I781" t="s">
        <v>2557</v>
      </c>
      <c r="J781" t="s">
        <v>3078</v>
      </c>
      <c r="K781" t="b">
        <v>0</v>
      </c>
      <c r="L781">
        <v>779</v>
      </c>
      <c r="M781">
        <v>1</v>
      </c>
      <c r="N781" s="10" t="s">
        <v>46</v>
      </c>
      <c r="O781">
        <v>0</v>
      </c>
      <c r="P781" t="s">
        <v>2475</v>
      </c>
      <c r="Q781" s="10" t="s">
        <v>46</v>
      </c>
      <c r="R781" s="10" t="s">
        <v>46</v>
      </c>
      <c r="S781" s="19" t="s">
        <v>815</v>
      </c>
    </row>
    <row r="782" spans="1:19" x14ac:dyDescent="0.25">
      <c r="A782" t="s">
        <v>2484</v>
      </c>
      <c r="B782" t="s">
        <v>2632</v>
      </c>
      <c r="C782" t="s">
        <v>4753</v>
      </c>
      <c r="D782">
        <v>0</v>
      </c>
      <c r="E782">
        <v>0</v>
      </c>
      <c r="I782" t="s">
        <v>2557</v>
      </c>
      <c r="J782" t="s">
        <v>3079</v>
      </c>
      <c r="K782" t="b">
        <v>0</v>
      </c>
      <c r="L782">
        <v>780</v>
      </c>
      <c r="M782">
        <v>0</v>
      </c>
      <c r="N782" s="10" t="s">
        <v>46</v>
      </c>
      <c r="O782">
        <v>0</v>
      </c>
      <c r="P782" t="s">
        <v>2475</v>
      </c>
      <c r="Q782" s="10" t="s">
        <v>46</v>
      </c>
      <c r="R782" s="10" t="s">
        <v>46</v>
      </c>
      <c r="S782" s="19"/>
    </row>
    <row r="783" spans="1:19" x14ac:dyDescent="0.25">
      <c r="A783" t="s">
        <v>2484</v>
      </c>
      <c r="B783" t="s">
        <v>2632</v>
      </c>
      <c r="C783" t="s">
        <v>800</v>
      </c>
      <c r="D783" s="19"/>
      <c r="I783" t="s">
        <v>2557</v>
      </c>
      <c r="J783" t="s">
        <v>3080</v>
      </c>
      <c r="K783" t="b">
        <v>0</v>
      </c>
      <c r="L783">
        <v>781</v>
      </c>
      <c r="M783">
        <v>1</v>
      </c>
      <c r="N783" s="10" t="s">
        <v>46</v>
      </c>
      <c r="O783">
        <v>0</v>
      </c>
      <c r="P783" t="s">
        <v>2475</v>
      </c>
      <c r="Q783" s="10" t="s">
        <v>46</v>
      </c>
      <c r="R783" s="10" t="s">
        <v>46</v>
      </c>
      <c r="S783" s="19" t="s">
        <v>815</v>
      </c>
    </row>
    <row r="784" spans="1:19" x14ac:dyDescent="0.25">
      <c r="A784" t="s">
        <v>2484</v>
      </c>
      <c r="B784" t="s">
        <v>2633</v>
      </c>
      <c r="C784" t="s">
        <v>1083</v>
      </c>
      <c r="D784" t="b">
        <v>0</v>
      </c>
      <c r="I784" t="s">
        <v>2557</v>
      </c>
      <c r="J784" t="s">
        <v>3081</v>
      </c>
      <c r="K784" t="b">
        <v>0</v>
      </c>
      <c r="L784">
        <v>782</v>
      </c>
      <c r="M784">
        <v>1</v>
      </c>
      <c r="N784" s="10" t="s">
        <v>46</v>
      </c>
      <c r="O784">
        <v>0</v>
      </c>
      <c r="P784" t="s">
        <v>2475</v>
      </c>
      <c r="Q784" s="10" t="s">
        <v>46</v>
      </c>
      <c r="R784" s="10" t="s">
        <v>46</v>
      </c>
      <c r="S784" s="19" t="s">
        <v>815</v>
      </c>
    </row>
    <row r="785" spans="1:19" x14ac:dyDescent="0.25">
      <c r="A785" t="s">
        <v>2484</v>
      </c>
      <c r="B785" t="s">
        <v>2633</v>
      </c>
      <c r="C785" t="s">
        <v>36</v>
      </c>
      <c r="D785">
        <v>87</v>
      </c>
      <c r="I785" t="s">
        <v>2557</v>
      </c>
      <c r="J785" t="s">
        <v>3083</v>
      </c>
      <c r="K785" t="b">
        <v>0</v>
      </c>
      <c r="L785">
        <v>783</v>
      </c>
      <c r="M785">
        <v>1</v>
      </c>
      <c r="N785" s="10" t="s">
        <v>2516</v>
      </c>
      <c r="O785">
        <v>0</v>
      </c>
      <c r="P785" t="s">
        <v>2475</v>
      </c>
      <c r="Q785" s="10" t="s">
        <v>46</v>
      </c>
      <c r="R785" s="10" t="s">
        <v>46</v>
      </c>
      <c r="S785" s="19" t="s">
        <v>815</v>
      </c>
    </row>
    <row r="786" spans="1:19" x14ac:dyDescent="0.25">
      <c r="A786" t="s">
        <v>2484</v>
      </c>
      <c r="B786" t="s">
        <v>2633</v>
      </c>
      <c r="C786" t="s">
        <v>4751</v>
      </c>
      <c r="D786">
        <v>0</v>
      </c>
      <c r="I786" t="s">
        <v>2557</v>
      </c>
      <c r="J786" t="s">
        <v>3085</v>
      </c>
      <c r="K786" t="b">
        <v>0</v>
      </c>
      <c r="L786">
        <v>784</v>
      </c>
      <c r="M786">
        <v>0</v>
      </c>
      <c r="N786" s="10" t="s">
        <v>2540</v>
      </c>
      <c r="O786">
        <v>0</v>
      </c>
      <c r="P786" t="s">
        <v>2475</v>
      </c>
      <c r="Q786" s="10" t="s">
        <v>46</v>
      </c>
      <c r="R786" s="10" t="s">
        <v>46</v>
      </c>
      <c r="S786" s="19" t="s">
        <v>807</v>
      </c>
    </row>
    <row r="787" spans="1:19" x14ac:dyDescent="0.25">
      <c r="A787" t="s">
        <v>2484</v>
      </c>
      <c r="B787" t="s">
        <v>2633</v>
      </c>
      <c r="C787" t="s">
        <v>2469</v>
      </c>
      <c r="D787">
        <v>0</v>
      </c>
      <c r="E787">
        <v>0</v>
      </c>
      <c r="I787" t="s">
        <v>2557</v>
      </c>
      <c r="J787" t="s">
        <v>3086</v>
      </c>
      <c r="K787" t="b">
        <v>0</v>
      </c>
      <c r="L787">
        <v>785</v>
      </c>
      <c r="M787">
        <v>0</v>
      </c>
      <c r="N787" s="10" t="s">
        <v>3066</v>
      </c>
      <c r="O787">
        <v>0</v>
      </c>
      <c r="P787" t="s">
        <v>2475</v>
      </c>
      <c r="Q787" s="10" t="s">
        <v>46</v>
      </c>
      <c r="R787" s="10" t="s">
        <v>46</v>
      </c>
      <c r="S787" s="19" t="s">
        <v>807</v>
      </c>
    </row>
    <row r="788" spans="1:19" x14ac:dyDescent="0.25">
      <c r="A788" t="s">
        <v>2484</v>
      </c>
      <c r="B788" t="s">
        <v>2633</v>
      </c>
      <c r="C788" t="s">
        <v>2467</v>
      </c>
      <c r="D788">
        <v>0</v>
      </c>
      <c r="I788" t="s">
        <v>2557</v>
      </c>
      <c r="J788" t="s">
        <v>3087</v>
      </c>
      <c r="K788" t="b">
        <v>0</v>
      </c>
      <c r="L788">
        <v>786</v>
      </c>
      <c r="M788">
        <v>0</v>
      </c>
      <c r="N788" s="10" t="s">
        <v>2516</v>
      </c>
      <c r="O788">
        <v>0</v>
      </c>
      <c r="P788" t="s">
        <v>2475</v>
      </c>
      <c r="Q788" s="10" t="s">
        <v>46</v>
      </c>
      <c r="R788" s="10" t="s">
        <v>46</v>
      </c>
      <c r="S788" s="19" t="s">
        <v>807</v>
      </c>
    </row>
    <row r="789" spans="1:19" x14ac:dyDescent="0.25">
      <c r="A789" t="s">
        <v>2484</v>
      </c>
      <c r="B789" t="s">
        <v>2633</v>
      </c>
      <c r="C789" t="s">
        <v>2468</v>
      </c>
      <c r="D789" t="s">
        <v>2475</v>
      </c>
      <c r="I789" t="s">
        <v>2557</v>
      </c>
      <c r="J789" t="s">
        <v>3088</v>
      </c>
      <c r="K789" t="b">
        <v>0</v>
      </c>
      <c r="L789">
        <v>787</v>
      </c>
      <c r="M789">
        <v>0</v>
      </c>
      <c r="N789" s="10" t="s">
        <v>46</v>
      </c>
      <c r="O789">
        <v>0</v>
      </c>
      <c r="P789" t="s">
        <v>2475</v>
      </c>
      <c r="Q789" s="10" t="s">
        <v>46</v>
      </c>
      <c r="R789" s="10" t="s">
        <v>46</v>
      </c>
      <c r="S789" s="19" t="s">
        <v>807</v>
      </c>
    </row>
    <row r="790" spans="1:19" x14ac:dyDescent="0.25">
      <c r="A790" t="s">
        <v>2484</v>
      </c>
      <c r="B790" t="s">
        <v>2633</v>
      </c>
      <c r="C790" t="s">
        <v>4752</v>
      </c>
      <c r="D790">
        <v>0</v>
      </c>
      <c r="E790">
        <v>0</v>
      </c>
      <c r="I790" t="s">
        <v>2557</v>
      </c>
      <c r="J790" t="s">
        <v>3089</v>
      </c>
      <c r="K790" t="b">
        <v>0</v>
      </c>
      <c r="L790">
        <v>788</v>
      </c>
      <c r="M790">
        <v>0</v>
      </c>
      <c r="N790" s="10" t="s">
        <v>46</v>
      </c>
      <c r="O790">
        <v>0</v>
      </c>
      <c r="P790" t="s">
        <v>2475</v>
      </c>
      <c r="Q790" s="10" t="s">
        <v>46</v>
      </c>
      <c r="R790" s="10" t="s">
        <v>46</v>
      </c>
      <c r="S790" s="19" t="s">
        <v>807</v>
      </c>
    </row>
    <row r="791" spans="1:19" x14ac:dyDescent="0.25">
      <c r="A791" t="s">
        <v>2484</v>
      </c>
      <c r="B791" t="s">
        <v>2633</v>
      </c>
      <c r="C791" t="s">
        <v>4753</v>
      </c>
      <c r="D791">
        <v>0</v>
      </c>
      <c r="E791">
        <v>0</v>
      </c>
      <c r="I791" t="s">
        <v>2557</v>
      </c>
      <c r="J791" t="s">
        <v>3090</v>
      </c>
      <c r="K791" t="b">
        <v>0</v>
      </c>
      <c r="L791">
        <v>789</v>
      </c>
      <c r="M791">
        <v>0</v>
      </c>
      <c r="N791" s="10" t="s">
        <v>46</v>
      </c>
      <c r="O791">
        <v>0</v>
      </c>
      <c r="P791" t="s">
        <v>2475</v>
      </c>
      <c r="Q791" s="10" t="s">
        <v>46</v>
      </c>
      <c r="R791" s="10" t="s">
        <v>46</v>
      </c>
      <c r="S791" s="19" t="s">
        <v>815</v>
      </c>
    </row>
    <row r="792" spans="1:19" x14ac:dyDescent="0.25">
      <c r="A792" t="s">
        <v>2484</v>
      </c>
      <c r="B792" t="s">
        <v>2633</v>
      </c>
      <c r="C792" t="s">
        <v>800</v>
      </c>
      <c r="D792" s="19"/>
      <c r="I792" t="s">
        <v>2557</v>
      </c>
      <c r="J792" t="s">
        <v>3091</v>
      </c>
      <c r="K792" t="b">
        <v>0</v>
      </c>
      <c r="L792">
        <v>790</v>
      </c>
      <c r="M792">
        <v>0</v>
      </c>
      <c r="N792" s="10" t="s">
        <v>46</v>
      </c>
      <c r="O792">
        <v>0</v>
      </c>
      <c r="P792" t="s">
        <v>2475</v>
      </c>
      <c r="Q792" s="10" t="s">
        <v>46</v>
      </c>
      <c r="R792" s="10" t="s">
        <v>46</v>
      </c>
      <c r="S792" s="19" t="s">
        <v>807</v>
      </c>
    </row>
    <row r="793" spans="1:19" x14ac:dyDescent="0.25">
      <c r="A793" t="s">
        <v>2484</v>
      </c>
      <c r="B793" t="s">
        <v>2634</v>
      </c>
      <c r="C793" t="s">
        <v>1083</v>
      </c>
      <c r="D793" t="b">
        <v>0</v>
      </c>
      <c r="I793" t="s">
        <v>2557</v>
      </c>
      <c r="J793" t="s">
        <v>3092</v>
      </c>
      <c r="K793" t="b">
        <v>0</v>
      </c>
      <c r="L793">
        <v>791</v>
      </c>
      <c r="M793">
        <v>0</v>
      </c>
      <c r="N793" s="10" t="s">
        <v>46</v>
      </c>
      <c r="O793">
        <v>0</v>
      </c>
      <c r="P793" t="s">
        <v>2475</v>
      </c>
      <c r="Q793" s="10" t="s">
        <v>46</v>
      </c>
      <c r="R793" s="10" t="s">
        <v>46</v>
      </c>
      <c r="S793" s="19" t="s">
        <v>815</v>
      </c>
    </row>
    <row r="794" spans="1:19" x14ac:dyDescent="0.25">
      <c r="A794" t="s">
        <v>2484</v>
      </c>
      <c r="B794" t="s">
        <v>2634</v>
      </c>
      <c r="C794" t="s">
        <v>36</v>
      </c>
      <c r="D794">
        <v>88</v>
      </c>
      <c r="I794" t="s">
        <v>2557</v>
      </c>
      <c r="J794" t="s">
        <v>3093</v>
      </c>
      <c r="K794" t="b">
        <v>0</v>
      </c>
      <c r="L794">
        <v>792</v>
      </c>
      <c r="M794">
        <v>0</v>
      </c>
      <c r="N794" s="10" t="s">
        <v>46</v>
      </c>
      <c r="O794">
        <v>0</v>
      </c>
      <c r="P794" t="s">
        <v>2475</v>
      </c>
      <c r="Q794" s="10" t="s">
        <v>46</v>
      </c>
      <c r="R794" s="10" t="s">
        <v>46</v>
      </c>
      <c r="S794" s="19" t="s">
        <v>807</v>
      </c>
    </row>
    <row r="795" spans="1:19" x14ac:dyDescent="0.25">
      <c r="A795" t="s">
        <v>2484</v>
      </c>
      <c r="B795" t="s">
        <v>2634</v>
      </c>
      <c r="C795" t="s">
        <v>4751</v>
      </c>
      <c r="D795">
        <v>0</v>
      </c>
      <c r="I795" t="s">
        <v>2557</v>
      </c>
      <c r="J795" t="s">
        <v>3094</v>
      </c>
      <c r="K795" t="b">
        <v>0</v>
      </c>
      <c r="L795">
        <v>793</v>
      </c>
      <c r="M795">
        <v>0</v>
      </c>
      <c r="N795" s="10" t="s">
        <v>46</v>
      </c>
      <c r="O795">
        <v>0</v>
      </c>
      <c r="P795" t="s">
        <v>2475</v>
      </c>
      <c r="Q795" s="10" t="s">
        <v>46</v>
      </c>
      <c r="R795" s="10" t="s">
        <v>46</v>
      </c>
      <c r="S795" s="19" t="s">
        <v>815</v>
      </c>
    </row>
    <row r="796" spans="1:19" x14ac:dyDescent="0.25">
      <c r="A796" t="s">
        <v>2484</v>
      </c>
      <c r="B796" t="s">
        <v>2634</v>
      </c>
      <c r="C796" t="s">
        <v>2469</v>
      </c>
      <c r="D796">
        <v>0</v>
      </c>
      <c r="E796">
        <v>0</v>
      </c>
      <c r="I796" t="s">
        <v>2557</v>
      </c>
      <c r="J796" t="s">
        <v>3095</v>
      </c>
      <c r="K796" t="b">
        <v>0</v>
      </c>
      <c r="L796">
        <v>794</v>
      </c>
      <c r="M796">
        <v>1</v>
      </c>
      <c r="N796" s="10" t="s">
        <v>46</v>
      </c>
      <c r="O796">
        <v>0</v>
      </c>
      <c r="P796" t="s">
        <v>2475</v>
      </c>
      <c r="Q796" s="10" t="s">
        <v>46</v>
      </c>
      <c r="R796" s="10" t="s">
        <v>46</v>
      </c>
      <c r="S796" s="19" t="s">
        <v>815</v>
      </c>
    </row>
    <row r="797" spans="1:19" x14ac:dyDescent="0.25">
      <c r="A797" t="s">
        <v>2484</v>
      </c>
      <c r="B797" t="s">
        <v>2634</v>
      </c>
      <c r="C797" t="s">
        <v>2467</v>
      </c>
      <c r="D797">
        <v>0</v>
      </c>
      <c r="I797" t="s">
        <v>2557</v>
      </c>
      <c r="J797" t="s">
        <v>282</v>
      </c>
      <c r="K797" t="b">
        <v>0</v>
      </c>
      <c r="L797">
        <v>795</v>
      </c>
      <c r="M797">
        <v>0</v>
      </c>
      <c r="N797" s="10" t="s">
        <v>46</v>
      </c>
      <c r="O797">
        <v>0</v>
      </c>
      <c r="P797" t="s">
        <v>2475</v>
      </c>
      <c r="Q797" s="10" t="s">
        <v>46</v>
      </c>
      <c r="R797" s="10" t="s">
        <v>46</v>
      </c>
      <c r="S797" s="19"/>
    </row>
    <row r="798" spans="1:19" x14ac:dyDescent="0.25">
      <c r="A798" t="s">
        <v>2484</v>
      </c>
      <c r="B798" t="s">
        <v>2634</v>
      </c>
      <c r="C798" t="s">
        <v>2468</v>
      </c>
      <c r="D798" t="s">
        <v>2475</v>
      </c>
      <c r="I798" t="s">
        <v>2557</v>
      </c>
      <c r="J798" t="s">
        <v>283</v>
      </c>
      <c r="K798" t="b">
        <v>0</v>
      </c>
      <c r="L798">
        <v>796</v>
      </c>
      <c r="M798">
        <v>0</v>
      </c>
      <c r="N798" s="10" t="s">
        <v>46</v>
      </c>
      <c r="O798">
        <v>0</v>
      </c>
      <c r="P798" t="s">
        <v>2475</v>
      </c>
      <c r="Q798" s="10" t="s">
        <v>46</v>
      </c>
      <c r="R798" s="10" t="s">
        <v>46</v>
      </c>
      <c r="S798" s="19"/>
    </row>
    <row r="799" spans="1:19" x14ac:dyDescent="0.25">
      <c r="A799" t="s">
        <v>2484</v>
      </c>
      <c r="B799" t="s">
        <v>2634</v>
      </c>
      <c r="C799" t="s">
        <v>4752</v>
      </c>
      <c r="D799">
        <v>0</v>
      </c>
      <c r="E799">
        <v>0</v>
      </c>
      <c r="I799" t="s">
        <v>2557</v>
      </c>
      <c r="J799" t="s">
        <v>314</v>
      </c>
      <c r="K799" t="b">
        <v>0</v>
      </c>
      <c r="L799">
        <v>797</v>
      </c>
      <c r="M799">
        <v>0</v>
      </c>
      <c r="N799" s="10" t="s">
        <v>46</v>
      </c>
      <c r="O799">
        <v>0</v>
      </c>
      <c r="P799" t="s">
        <v>2475</v>
      </c>
      <c r="Q799" s="10" t="s">
        <v>46</v>
      </c>
      <c r="R799" s="10" t="s">
        <v>46</v>
      </c>
      <c r="S799" s="19"/>
    </row>
    <row r="800" spans="1:19" x14ac:dyDescent="0.25">
      <c r="A800" t="s">
        <v>2484</v>
      </c>
      <c r="B800" t="s">
        <v>2634</v>
      </c>
      <c r="C800" t="s">
        <v>4753</v>
      </c>
      <c r="D800">
        <v>0</v>
      </c>
      <c r="E800">
        <v>0</v>
      </c>
      <c r="I800" t="s">
        <v>2557</v>
      </c>
      <c r="J800" t="s">
        <v>284</v>
      </c>
      <c r="K800" t="b">
        <v>0</v>
      </c>
      <c r="L800">
        <v>798</v>
      </c>
      <c r="M800">
        <v>0</v>
      </c>
      <c r="N800" s="10" t="s">
        <v>46</v>
      </c>
      <c r="O800">
        <v>0</v>
      </c>
      <c r="P800" t="s">
        <v>2475</v>
      </c>
      <c r="Q800" s="10" t="s">
        <v>46</v>
      </c>
      <c r="R800" s="10" t="s">
        <v>46</v>
      </c>
      <c r="S800" s="19"/>
    </row>
    <row r="801" spans="1:19" x14ac:dyDescent="0.25">
      <c r="A801" t="s">
        <v>2484</v>
      </c>
      <c r="B801" t="s">
        <v>2634</v>
      </c>
      <c r="C801" t="s">
        <v>800</v>
      </c>
      <c r="D801" s="19"/>
      <c r="I801" t="s">
        <v>2557</v>
      </c>
      <c r="J801" t="s">
        <v>285</v>
      </c>
      <c r="K801" t="b">
        <v>0</v>
      </c>
      <c r="L801">
        <v>799</v>
      </c>
      <c r="M801">
        <v>0</v>
      </c>
      <c r="N801" s="10" t="s">
        <v>46</v>
      </c>
      <c r="O801">
        <v>0</v>
      </c>
      <c r="P801" t="s">
        <v>2475</v>
      </c>
      <c r="Q801" s="10" t="s">
        <v>46</v>
      </c>
      <c r="R801" s="10" t="s">
        <v>46</v>
      </c>
      <c r="S801" s="19"/>
    </row>
    <row r="802" spans="1:19" x14ac:dyDescent="0.25">
      <c r="A802" t="s">
        <v>2484</v>
      </c>
      <c r="B802" t="s">
        <v>2635</v>
      </c>
      <c r="C802" t="s">
        <v>1083</v>
      </c>
      <c r="D802" t="b">
        <v>0</v>
      </c>
      <c r="I802" t="s">
        <v>2560</v>
      </c>
      <c r="J802" t="s">
        <v>3067</v>
      </c>
      <c r="K802" t="b">
        <v>0</v>
      </c>
      <c r="L802">
        <v>800</v>
      </c>
      <c r="M802">
        <v>0</v>
      </c>
      <c r="N802" s="10" t="s">
        <v>46</v>
      </c>
      <c r="O802">
        <v>0</v>
      </c>
      <c r="P802" t="s">
        <v>2475</v>
      </c>
      <c r="Q802" s="10" t="s">
        <v>46</v>
      </c>
      <c r="R802" s="10" t="s">
        <v>46</v>
      </c>
      <c r="S802" s="19" t="s">
        <v>807</v>
      </c>
    </row>
    <row r="803" spans="1:19" x14ac:dyDescent="0.25">
      <c r="A803" t="s">
        <v>2484</v>
      </c>
      <c r="B803" t="s">
        <v>2635</v>
      </c>
      <c r="C803" t="s">
        <v>36</v>
      </c>
      <c r="D803">
        <v>89</v>
      </c>
      <c r="I803" t="s">
        <v>2560</v>
      </c>
      <c r="J803" t="s">
        <v>3068</v>
      </c>
      <c r="K803" t="b">
        <v>0</v>
      </c>
      <c r="L803">
        <v>801</v>
      </c>
      <c r="M803">
        <v>0</v>
      </c>
      <c r="N803" s="10" t="s">
        <v>46</v>
      </c>
      <c r="O803">
        <v>0</v>
      </c>
      <c r="P803" t="s">
        <v>2475</v>
      </c>
      <c r="Q803" s="10" t="s">
        <v>46</v>
      </c>
      <c r="R803" s="10" t="s">
        <v>46</v>
      </c>
      <c r="S803" s="19" t="s">
        <v>807</v>
      </c>
    </row>
    <row r="804" spans="1:19" x14ac:dyDescent="0.25">
      <c r="A804" t="s">
        <v>2484</v>
      </c>
      <c r="B804" t="s">
        <v>2635</v>
      </c>
      <c r="C804" t="s">
        <v>4751</v>
      </c>
      <c r="D804">
        <v>0</v>
      </c>
      <c r="I804" t="s">
        <v>2560</v>
      </c>
      <c r="J804" t="s">
        <v>3069</v>
      </c>
      <c r="K804" t="b">
        <v>0</v>
      </c>
      <c r="L804">
        <v>802</v>
      </c>
      <c r="M804">
        <v>0</v>
      </c>
      <c r="N804" s="10" t="s">
        <v>46</v>
      </c>
      <c r="O804">
        <v>0</v>
      </c>
      <c r="P804" t="s">
        <v>2475</v>
      </c>
      <c r="Q804" s="10" t="s">
        <v>46</v>
      </c>
      <c r="R804" s="10" t="s">
        <v>46</v>
      </c>
      <c r="S804" s="19" t="s">
        <v>2892</v>
      </c>
    </row>
    <row r="805" spans="1:19" x14ac:dyDescent="0.25">
      <c r="A805" t="s">
        <v>2484</v>
      </c>
      <c r="B805" t="s">
        <v>2635</v>
      </c>
      <c r="C805" t="s">
        <v>2469</v>
      </c>
      <c r="D805">
        <v>0</v>
      </c>
      <c r="E805">
        <v>0</v>
      </c>
      <c r="I805" t="s">
        <v>2560</v>
      </c>
      <c r="J805" t="s">
        <v>3070</v>
      </c>
      <c r="K805" t="b">
        <v>0</v>
      </c>
      <c r="L805">
        <v>803</v>
      </c>
      <c r="M805">
        <v>0</v>
      </c>
      <c r="N805" s="10" t="s">
        <v>46</v>
      </c>
      <c r="O805">
        <v>0</v>
      </c>
      <c r="P805" t="s">
        <v>2475</v>
      </c>
      <c r="Q805" s="10" t="s">
        <v>46</v>
      </c>
      <c r="R805" s="10" t="s">
        <v>46</v>
      </c>
      <c r="S805" s="19" t="s">
        <v>2892</v>
      </c>
    </row>
    <row r="806" spans="1:19" x14ac:dyDescent="0.25">
      <c r="A806" t="s">
        <v>2484</v>
      </c>
      <c r="B806" t="s">
        <v>2635</v>
      </c>
      <c r="C806" t="s">
        <v>2467</v>
      </c>
      <c r="D806">
        <v>0</v>
      </c>
      <c r="I806" t="s">
        <v>2560</v>
      </c>
      <c r="J806" t="s">
        <v>3071</v>
      </c>
      <c r="K806" t="b">
        <v>0</v>
      </c>
      <c r="L806">
        <v>804</v>
      </c>
      <c r="M806">
        <v>0</v>
      </c>
      <c r="N806" s="10" t="s">
        <v>46</v>
      </c>
      <c r="O806">
        <v>0</v>
      </c>
      <c r="P806" t="s">
        <v>2475</v>
      </c>
      <c r="Q806" s="10" t="s">
        <v>46</v>
      </c>
      <c r="R806" s="10" t="s">
        <v>46</v>
      </c>
      <c r="S806" s="19" t="s">
        <v>2892</v>
      </c>
    </row>
    <row r="807" spans="1:19" x14ac:dyDescent="0.25">
      <c r="A807" t="s">
        <v>2484</v>
      </c>
      <c r="B807" t="s">
        <v>2635</v>
      </c>
      <c r="C807" t="s">
        <v>2468</v>
      </c>
      <c r="D807" t="s">
        <v>2475</v>
      </c>
      <c r="I807" t="s">
        <v>2560</v>
      </c>
      <c r="J807" t="s">
        <v>3072</v>
      </c>
      <c r="K807" t="b">
        <v>0</v>
      </c>
      <c r="L807">
        <v>805</v>
      </c>
      <c r="M807">
        <v>0</v>
      </c>
      <c r="N807" s="10" t="s">
        <v>46</v>
      </c>
      <c r="O807">
        <v>0</v>
      </c>
      <c r="P807" t="s">
        <v>2475</v>
      </c>
      <c r="Q807" s="10" t="s">
        <v>46</v>
      </c>
      <c r="R807" s="10" t="s">
        <v>46</v>
      </c>
      <c r="S807" s="19" t="s">
        <v>2892</v>
      </c>
    </row>
    <row r="808" spans="1:19" x14ac:dyDescent="0.25">
      <c r="A808" t="s">
        <v>2484</v>
      </c>
      <c r="B808" t="s">
        <v>2635</v>
      </c>
      <c r="C808" t="s">
        <v>4752</v>
      </c>
      <c r="D808">
        <v>0</v>
      </c>
      <c r="E808">
        <v>0</v>
      </c>
      <c r="I808" t="s">
        <v>2560</v>
      </c>
      <c r="J808" t="s">
        <v>3073</v>
      </c>
      <c r="K808" t="b">
        <v>0</v>
      </c>
      <c r="L808">
        <v>806</v>
      </c>
      <c r="M808">
        <v>1</v>
      </c>
      <c r="N808" s="10" t="s">
        <v>46</v>
      </c>
      <c r="O808">
        <v>0</v>
      </c>
      <c r="P808" t="s">
        <v>2475</v>
      </c>
      <c r="Q808" s="10" t="s">
        <v>46</v>
      </c>
      <c r="R808" s="10" t="s">
        <v>46</v>
      </c>
      <c r="S808" s="19" t="s">
        <v>815</v>
      </c>
    </row>
    <row r="809" spans="1:19" x14ac:dyDescent="0.25">
      <c r="A809" t="s">
        <v>2484</v>
      </c>
      <c r="B809" t="s">
        <v>2635</v>
      </c>
      <c r="C809" t="s">
        <v>4753</v>
      </c>
      <c r="D809">
        <v>0</v>
      </c>
      <c r="E809">
        <v>0</v>
      </c>
      <c r="I809" t="s">
        <v>2560</v>
      </c>
      <c r="J809" t="s">
        <v>3074</v>
      </c>
      <c r="K809" t="b">
        <v>0</v>
      </c>
      <c r="L809">
        <v>807</v>
      </c>
      <c r="M809">
        <v>1</v>
      </c>
      <c r="N809" s="10" t="s">
        <v>46</v>
      </c>
      <c r="O809">
        <v>0</v>
      </c>
      <c r="P809" t="s">
        <v>2475</v>
      </c>
      <c r="Q809" s="10" t="s">
        <v>46</v>
      </c>
      <c r="R809" s="10" t="s">
        <v>46</v>
      </c>
      <c r="S809" s="19" t="s">
        <v>815</v>
      </c>
    </row>
    <row r="810" spans="1:19" x14ac:dyDescent="0.25">
      <c r="A810" t="s">
        <v>2484</v>
      </c>
      <c r="B810" t="s">
        <v>2635</v>
      </c>
      <c r="C810" t="s">
        <v>800</v>
      </c>
      <c r="D810" s="19"/>
      <c r="I810" t="s">
        <v>2560</v>
      </c>
      <c r="J810" t="s">
        <v>3075</v>
      </c>
      <c r="K810" t="b">
        <v>0</v>
      </c>
      <c r="L810">
        <v>808</v>
      </c>
      <c r="M810">
        <v>1</v>
      </c>
      <c r="N810" s="10" t="s">
        <v>46</v>
      </c>
      <c r="O810">
        <v>0</v>
      </c>
      <c r="P810" t="s">
        <v>2475</v>
      </c>
      <c r="Q810" s="10" t="s">
        <v>46</v>
      </c>
      <c r="R810" s="10" t="s">
        <v>46</v>
      </c>
      <c r="S810" s="19" t="s">
        <v>815</v>
      </c>
    </row>
    <row r="811" spans="1:19" x14ac:dyDescent="0.25">
      <c r="A811" t="s">
        <v>2484</v>
      </c>
      <c r="B811" t="s">
        <v>2636</v>
      </c>
      <c r="C811" t="s">
        <v>1083</v>
      </c>
      <c r="D811" t="b">
        <v>0</v>
      </c>
      <c r="I811" t="s">
        <v>2560</v>
      </c>
      <c r="J811" t="s">
        <v>3076</v>
      </c>
      <c r="K811" t="b">
        <v>0</v>
      </c>
      <c r="L811">
        <v>809</v>
      </c>
      <c r="M811">
        <v>1</v>
      </c>
      <c r="N811" s="10" t="s">
        <v>46</v>
      </c>
      <c r="O811">
        <v>0</v>
      </c>
      <c r="P811" t="s">
        <v>2475</v>
      </c>
      <c r="Q811" s="10" t="s">
        <v>46</v>
      </c>
      <c r="R811" s="10" t="s">
        <v>46</v>
      </c>
      <c r="S811" s="19" t="s">
        <v>815</v>
      </c>
    </row>
    <row r="812" spans="1:19" x14ac:dyDescent="0.25">
      <c r="A812" t="s">
        <v>2484</v>
      </c>
      <c r="B812" t="s">
        <v>2636</v>
      </c>
      <c r="C812" t="s">
        <v>36</v>
      </c>
      <c r="D812">
        <v>90</v>
      </c>
      <c r="I812" t="s">
        <v>2560</v>
      </c>
      <c r="J812" t="s">
        <v>3077</v>
      </c>
      <c r="K812" t="b">
        <v>0</v>
      </c>
      <c r="L812">
        <v>810</v>
      </c>
      <c r="M812">
        <v>1</v>
      </c>
      <c r="N812" s="10" t="s">
        <v>46</v>
      </c>
      <c r="O812">
        <v>0</v>
      </c>
      <c r="P812" t="s">
        <v>2475</v>
      </c>
      <c r="Q812" s="10" t="s">
        <v>46</v>
      </c>
      <c r="R812" s="10" t="s">
        <v>46</v>
      </c>
      <c r="S812" s="19" t="s">
        <v>815</v>
      </c>
    </row>
    <row r="813" spans="1:19" x14ac:dyDescent="0.25">
      <c r="A813" t="s">
        <v>2484</v>
      </c>
      <c r="B813" t="s">
        <v>2636</v>
      </c>
      <c r="C813" t="s">
        <v>4751</v>
      </c>
      <c r="D813">
        <v>0</v>
      </c>
      <c r="I813" t="s">
        <v>2560</v>
      </c>
      <c r="J813" t="s">
        <v>3078</v>
      </c>
      <c r="K813" t="b">
        <v>0</v>
      </c>
      <c r="L813">
        <v>811</v>
      </c>
      <c r="M813">
        <v>1</v>
      </c>
      <c r="N813" s="10" t="s">
        <v>46</v>
      </c>
      <c r="O813">
        <v>0</v>
      </c>
      <c r="P813" t="s">
        <v>2475</v>
      </c>
      <c r="Q813" s="10" t="s">
        <v>46</v>
      </c>
      <c r="R813" s="10" t="s">
        <v>46</v>
      </c>
      <c r="S813" s="19" t="s">
        <v>815</v>
      </c>
    </row>
    <row r="814" spans="1:19" x14ac:dyDescent="0.25">
      <c r="A814" t="s">
        <v>2484</v>
      </c>
      <c r="B814" t="s">
        <v>2636</v>
      </c>
      <c r="C814" t="s">
        <v>2469</v>
      </c>
      <c r="D814">
        <v>0</v>
      </c>
      <c r="E814">
        <v>0</v>
      </c>
      <c r="I814" t="s">
        <v>2560</v>
      </c>
      <c r="J814" t="s">
        <v>3079</v>
      </c>
      <c r="K814" t="b">
        <v>0</v>
      </c>
      <c r="L814">
        <v>812</v>
      </c>
      <c r="M814">
        <v>0</v>
      </c>
      <c r="N814" s="10" t="s">
        <v>46</v>
      </c>
      <c r="O814">
        <v>0</v>
      </c>
      <c r="P814" t="s">
        <v>2475</v>
      </c>
      <c r="Q814" s="10" t="s">
        <v>46</v>
      </c>
      <c r="R814" s="10" t="s">
        <v>46</v>
      </c>
      <c r="S814" s="19"/>
    </row>
    <row r="815" spans="1:19" x14ac:dyDescent="0.25">
      <c r="A815" t="s">
        <v>2484</v>
      </c>
      <c r="B815" t="s">
        <v>2636</v>
      </c>
      <c r="C815" t="s">
        <v>2467</v>
      </c>
      <c r="D815">
        <v>0</v>
      </c>
      <c r="I815" t="s">
        <v>2560</v>
      </c>
      <c r="J815" t="s">
        <v>3080</v>
      </c>
      <c r="K815" t="b">
        <v>0</v>
      </c>
      <c r="L815">
        <v>813</v>
      </c>
      <c r="M815">
        <v>1</v>
      </c>
      <c r="N815" s="10" t="s">
        <v>46</v>
      </c>
      <c r="O815">
        <v>0</v>
      </c>
      <c r="P815" t="s">
        <v>2475</v>
      </c>
      <c r="Q815" s="10" t="s">
        <v>46</v>
      </c>
      <c r="R815" s="10" t="s">
        <v>46</v>
      </c>
      <c r="S815" s="19" t="s">
        <v>815</v>
      </c>
    </row>
    <row r="816" spans="1:19" x14ac:dyDescent="0.25">
      <c r="A816" t="s">
        <v>2484</v>
      </c>
      <c r="B816" t="s">
        <v>2636</v>
      </c>
      <c r="C816" t="s">
        <v>2468</v>
      </c>
      <c r="D816" t="s">
        <v>2475</v>
      </c>
      <c r="I816" t="s">
        <v>2560</v>
      </c>
      <c r="J816" t="s">
        <v>3081</v>
      </c>
      <c r="K816" t="b">
        <v>0</v>
      </c>
      <c r="L816">
        <v>814</v>
      </c>
      <c r="M816">
        <v>1</v>
      </c>
      <c r="N816" s="10" t="s">
        <v>46</v>
      </c>
      <c r="O816">
        <v>0</v>
      </c>
      <c r="P816" t="s">
        <v>2475</v>
      </c>
      <c r="Q816" s="10" t="s">
        <v>46</v>
      </c>
      <c r="R816" s="10" t="s">
        <v>46</v>
      </c>
      <c r="S816" s="19" t="s">
        <v>815</v>
      </c>
    </row>
    <row r="817" spans="1:19" x14ac:dyDescent="0.25">
      <c r="A817" t="s">
        <v>2484</v>
      </c>
      <c r="B817" t="s">
        <v>2636</v>
      </c>
      <c r="C817" t="s">
        <v>4752</v>
      </c>
      <c r="D817">
        <v>0</v>
      </c>
      <c r="E817">
        <v>0</v>
      </c>
      <c r="I817" t="s">
        <v>2560</v>
      </c>
      <c r="J817" t="s">
        <v>3083</v>
      </c>
      <c r="K817" t="b">
        <v>0</v>
      </c>
      <c r="L817">
        <v>815</v>
      </c>
      <c r="M817">
        <v>1</v>
      </c>
      <c r="N817" s="10" t="s">
        <v>2516</v>
      </c>
      <c r="O817">
        <v>0</v>
      </c>
      <c r="P817" t="s">
        <v>2475</v>
      </c>
      <c r="Q817" s="10" t="s">
        <v>46</v>
      </c>
      <c r="R817" s="10" t="s">
        <v>46</v>
      </c>
      <c r="S817" s="19" t="s">
        <v>815</v>
      </c>
    </row>
    <row r="818" spans="1:19" x14ac:dyDescent="0.25">
      <c r="A818" t="s">
        <v>2484</v>
      </c>
      <c r="B818" t="s">
        <v>2636</v>
      </c>
      <c r="C818" t="s">
        <v>4753</v>
      </c>
      <c r="D818">
        <v>0</v>
      </c>
      <c r="E818">
        <v>0</v>
      </c>
      <c r="I818" t="s">
        <v>2560</v>
      </c>
      <c r="J818" t="s">
        <v>3085</v>
      </c>
      <c r="K818" t="b">
        <v>0</v>
      </c>
      <c r="L818">
        <v>816</v>
      </c>
      <c r="M818">
        <v>0</v>
      </c>
      <c r="N818" s="10" t="s">
        <v>2540</v>
      </c>
      <c r="O818">
        <v>0</v>
      </c>
      <c r="P818" t="s">
        <v>2475</v>
      </c>
      <c r="Q818" s="10" t="s">
        <v>46</v>
      </c>
      <c r="R818" s="10" t="s">
        <v>46</v>
      </c>
      <c r="S818" s="19" t="s">
        <v>807</v>
      </c>
    </row>
    <row r="819" spans="1:19" x14ac:dyDescent="0.25">
      <c r="A819" t="s">
        <v>2484</v>
      </c>
      <c r="B819" t="s">
        <v>2636</v>
      </c>
      <c r="C819" t="s">
        <v>800</v>
      </c>
      <c r="D819" s="19"/>
      <c r="I819" t="s">
        <v>2560</v>
      </c>
      <c r="J819" t="s">
        <v>3086</v>
      </c>
      <c r="K819" t="b">
        <v>0</v>
      </c>
      <c r="L819">
        <v>817</v>
      </c>
      <c r="M819">
        <v>0</v>
      </c>
      <c r="N819" s="10" t="s">
        <v>3066</v>
      </c>
      <c r="O819">
        <v>0</v>
      </c>
      <c r="P819" t="s">
        <v>2475</v>
      </c>
      <c r="Q819" s="10" t="s">
        <v>46</v>
      </c>
      <c r="R819" s="10" t="s">
        <v>46</v>
      </c>
      <c r="S819" s="19" t="s">
        <v>807</v>
      </c>
    </row>
    <row r="820" spans="1:19" x14ac:dyDescent="0.25">
      <c r="A820" t="s">
        <v>2484</v>
      </c>
      <c r="B820" t="s">
        <v>2637</v>
      </c>
      <c r="C820" t="s">
        <v>1083</v>
      </c>
      <c r="D820" t="b">
        <v>0</v>
      </c>
      <c r="I820" t="s">
        <v>2560</v>
      </c>
      <c r="J820" t="s">
        <v>3087</v>
      </c>
      <c r="K820" t="b">
        <v>0</v>
      </c>
      <c r="L820">
        <v>818</v>
      </c>
      <c r="M820">
        <v>0</v>
      </c>
      <c r="N820" s="10" t="s">
        <v>2516</v>
      </c>
      <c r="O820">
        <v>0</v>
      </c>
      <c r="P820" t="s">
        <v>2475</v>
      </c>
      <c r="Q820" s="10" t="s">
        <v>46</v>
      </c>
      <c r="R820" s="10" t="s">
        <v>46</v>
      </c>
      <c r="S820" s="19" t="s">
        <v>807</v>
      </c>
    </row>
    <row r="821" spans="1:19" x14ac:dyDescent="0.25">
      <c r="A821" t="s">
        <v>2484</v>
      </c>
      <c r="B821" t="s">
        <v>2637</v>
      </c>
      <c r="C821" t="s">
        <v>36</v>
      </c>
      <c r="D821">
        <v>91</v>
      </c>
      <c r="I821" t="s">
        <v>2560</v>
      </c>
      <c r="J821" t="s">
        <v>3088</v>
      </c>
      <c r="K821" t="b">
        <v>0</v>
      </c>
      <c r="L821">
        <v>819</v>
      </c>
      <c r="M821">
        <v>0</v>
      </c>
      <c r="N821" s="10" t="s">
        <v>46</v>
      </c>
      <c r="O821">
        <v>0</v>
      </c>
      <c r="P821" t="s">
        <v>2475</v>
      </c>
      <c r="Q821" s="10" t="s">
        <v>46</v>
      </c>
      <c r="R821" s="10" t="s">
        <v>46</v>
      </c>
      <c r="S821" s="19" t="s">
        <v>807</v>
      </c>
    </row>
    <row r="822" spans="1:19" x14ac:dyDescent="0.25">
      <c r="A822" t="s">
        <v>2484</v>
      </c>
      <c r="B822" t="s">
        <v>2637</v>
      </c>
      <c r="C822" t="s">
        <v>4751</v>
      </c>
      <c r="D822">
        <v>0</v>
      </c>
      <c r="I822" t="s">
        <v>2560</v>
      </c>
      <c r="J822" t="s">
        <v>3089</v>
      </c>
      <c r="K822" t="b">
        <v>0</v>
      </c>
      <c r="L822">
        <v>820</v>
      </c>
      <c r="M822">
        <v>0</v>
      </c>
      <c r="N822" s="10" t="s">
        <v>46</v>
      </c>
      <c r="O822">
        <v>0</v>
      </c>
      <c r="P822" t="s">
        <v>2475</v>
      </c>
      <c r="Q822" s="10" t="s">
        <v>46</v>
      </c>
      <c r="R822" s="10" t="s">
        <v>46</v>
      </c>
      <c r="S822" s="19" t="s">
        <v>807</v>
      </c>
    </row>
    <row r="823" spans="1:19" x14ac:dyDescent="0.25">
      <c r="A823" t="s">
        <v>2484</v>
      </c>
      <c r="B823" t="s">
        <v>2637</v>
      </c>
      <c r="C823" t="s">
        <v>2469</v>
      </c>
      <c r="D823">
        <v>0</v>
      </c>
      <c r="E823">
        <v>0</v>
      </c>
      <c r="I823" t="s">
        <v>2560</v>
      </c>
      <c r="J823" t="s">
        <v>3090</v>
      </c>
      <c r="K823" t="b">
        <v>0</v>
      </c>
      <c r="L823">
        <v>821</v>
      </c>
      <c r="M823">
        <v>0</v>
      </c>
      <c r="N823" s="10" t="s">
        <v>46</v>
      </c>
      <c r="O823">
        <v>0</v>
      </c>
      <c r="P823" t="s">
        <v>2475</v>
      </c>
      <c r="Q823" s="10" t="s">
        <v>46</v>
      </c>
      <c r="R823" s="10" t="s">
        <v>46</v>
      </c>
      <c r="S823" s="19" t="s">
        <v>815</v>
      </c>
    </row>
    <row r="824" spans="1:19" x14ac:dyDescent="0.25">
      <c r="A824" t="s">
        <v>2484</v>
      </c>
      <c r="B824" t="s">
        <v>2637</v>
      </c>
      <c r="C824" t="s">
        <v>2467</v>
      </c>
      <c r="D824">
        <v>0</v>
      </c>
      <c r="I824" t="s">
        <v>2560</v>
      </c>
      <c r="J824" t="s">
        <v>3091</v>
      </c>
      <c r="K824" t="b">
        <v>0</v>
      </c>
      <c r="L824">
        <v>822</v>
      </c>
      <c r="M824">
        <v>0</v>
      </c>
      <c r="N824" s="10" t="s">
        <v>46</v>
      </c>
      <c r="O824">
        <v>0</v>
      </c>
      <c r="P824" t="s">
        <v>2475</v>
      </c>
      <c r="Q824" s="10" t="s">
        <v>46</v>
      </c>
      <c r="R824" s="10" t="s">
        <v>46</v>
      </c>
      <c r="S824" s="19" t="s">
        <v>807</v>
      </c>
    </row>
    <row r="825" spans="1:19" x14ac:dyDescent="0.25">
      <c r="A825" t="s">
        <v>2484</v>
      </c>
      <c r="B825" t="s">
        <v>2637</v>
      </c>
      <c r="C825" t="s">
        <v>2468</v>
      </c>
      <c r="D825" t="s">
        <v>2475</v>
      </c>
      <c r="I825" t="s">
        <v>2560</v>
      </c>
      <c r="J825" t="s">
        <v>3092</v>
      </c>
      <c r="K825" t="b">
        <v>0</v>
      </c>
      <c r="L825">
        <v>823</v>
      </c>
      <c r="M825">
        <v>0</v>
      </c>
      <c r="N825" s="10" t="s">
        <v>46</v>
      </c>
      <c r="O825">
        <v>0</v>
      </c>
      <c r="P825" t="s">
        <v>2475</v>
      </c>
      <c r="Q825" s="10" t="s">
        <v>46</v>
      </c>
      <c r="R825" s="10" t="s">
        <v>46</v>
      </c>
      <c r="S825" s="19" t="s">
        <v>815</v>
      </c>
    </row>
    <row r="826" spans="1:19" x14ac:dyDescent="0.25">
      <c r="A826" t="s">
        <v>2484</v>
      </c>
      <c r="B826" t="s">
        <v>2637</v>
      </c>
      <c r="C826" t="s">
        <v>4752</v>
      </c>
      <c r="D826">
        <v>0</v>
      </c>
      <c r="E826">
        <v>0</v>
      </c>
      <c r="I826" t="s">
        <v>2560</v>
      </c>
      <c r="J826" t="s">
        <v>3093</v>
      </c>
      <c r="K826" t="b">
        <v>0</v>
      </c>
      <c r="L826">
        <v>824</v>
      </c>
      <c r="M826">
        <v>0</v>
      </c>
      <c r="N826" s="10" t="s">
        <v>46</v>
      </c>
      <c r="O826">
        <v>0</v>
      </c>
      <c r="P826" t="s">
        <v>2475</v>
      </c>
      <c r="Q826" s="10" t="s">
        <v>46</v>
      </c>
      <c r="R826" s="10" t="s">
        <v>46</v>
      </c>
      <c r="S826" s="19" t="s">
        <v>807</v>
      </c>
    </row>
    <row r="827" spans="1:19" x14ac:dyDescent="0.25">
      <c r="A827" t="s">
        <v>2484</v>
      </c>
      <c r="B827" t="s">
        <v>2637</v>
      </c>
      <c r="C827" t="s">
        <v>4753</v>
      </c>
      <c r="D827">
        <v>0</v>
      </c>
      <c r="E827">
        <v>0</v>
      </c>
      <c r="I827" t="s">
        <v>2560</v>
      </c>
      <c r="J827" t="s">
        <v>3094</v>
      </c>
      <c r="K827" t="b">
        <v>0</v>
      </c>
      <c r="L827">
        <v>825</v>
      </c>
      <c r="M827">
        <v>0</v>
      </c>
      <c r="N827" s="10" t="s">
        <v>46</v>
      </c>
      <c r="O827">
        <v>0</v>
      </c>
      <c r="P827" t="s">
        <v>2475</v>
      </c>
      <c r="Q827" s="10" t="s">
        <v>46</v>
      </c>
      <c r="R827" s="10" t="s">
        <v>46</v>
      </c>
      <c r="S827" s="19" t="s">
        <v>815</v>
      </c>
    </row>
    <row r="828" spans="1:19" x14ac:dyDescent="0.25">
      <c r="A828" t="s">
        <v>2484</v>
      </c>
      <c r="B828" t="s">
        <v>2637</v>
      </c>
      <c r="C828" t="s">
        <v>800</v>
      </c>
      <c r="D828" s="19"/>
      <c r="I828" t="s">
        <v>2560</v>
      </c>
      <c r="J828" t="s">
        <v>3095</v>
      </c>
      <c r="K828" t="b">
        <v>0</v>
      </c>
      <c r="L828">
        <v>826</v>
      </c>
      <c r="M828">
        <v>1</v>
      </c>
      <c r="N828" s="10" t="s">
        <v>46</v>
      </c>
      <c r="O828">
        <v>0</v>
      </c>
      <c r="P828" t="s">
        <v>2475</v>
      </c>
      <c r="Q828" s="10" t="s">
        <v>46</v>
      </c>
      <c r="R828" s="10" t="s">
        <v>46</v>
      </c>
      <c r="S828" s="19" t="s">
        <v>815</v>
      </c>
    </row>
    <row r="829" spans="1:19" x14ac:dyDescent="0.25">
      <c r="A829" t="s">
        <v>2484</v>
      </c>
      <c r="B829" t="s">
        <v>2638</v>
      </c>
      <c r="C829" t="s">
        <v>1083</v>
      </c>
      <c r="D829" t="b">
        <v>0</v>
      </c>
      <c r="I829" t="s">
        <v>2560</v>
      </c>
      <c r="J829" t="s">
        <v>282</v>
      </c>
      <c r="K829" t="b">
        <v>0</v>
      </c>
      <c r="L829">
        <v>827</v>
      </c>
      <c r="M829">
        <v>0</v>
      </c>
      <c r="N829" s="10" t="s">
        <v>46</v>
      </c>
      <c r="O829">
        <v>0</v>
      </c>
      <c r="P829" t="s">
        <v>2475</v>
      </c>
      <c r="Q829" s="10" t="s">
        <v>46</v>
      </c>
      <c r="R829" s="10" t="s">
        <v>46</v>
      </c>
      <c r="S829" s="19"/>
    </row>
    <row r="830" spans="1:19" x14ac:dyDescent="0.25">
      <c r="A830" t="s">
        <v>2484</v>
      </c>
      <c r="B830" t="s">
        <v>2638</v>
      </c>
      <c r="C830" t="s">
        <v>36</v>
      </c>
      <c r="D830">
        <v>92</v>
      </c>
      <c r="I830" t="s">
        <v>2560</v>
      </c>
      <c r="J830" t="s">
        <v>283</v>
      </c>
      <c r="K830" t="b">
        <v>0</v>
      </c>
      <c r="L830">
        <v>828</v>
      </c>
      <c r="M830">
        <v>0</v>
      </c>
      <c r="N830" s="10" t="s">
        <v>46</v>
      </c>
      <c r="O830">
        <v>0</v>
      </c>
      <c r="P830" t="s">
        <v>2475</v>
      </c>
      <c r="Q830" s="10" t="s">
        <v>46</v>
      </c>
      <c r="R830" s="10" t="s">
        <v>46</v>
      </c>
      <c r="S830" s="19"/>
    </row>
    <row r="831" spans="1:19" x14ac:dyDescent="0.25">
      <c r="A831" t="s">
        <v>2484</v>
      </c>
      <c r="B831" t="s">
        <v>2638</v>
      </c>
      <c r="C831" t="s">
        <v>4751</v>
      </c>
      <c r="D831">
        <v>0</v>
      </c>
      <c r="I831" t="s">
        <v>2560</v>
      </c>
      <c r="J831" t="s">
        <v>314</v>
      </c>
      <c r="K831" t="b">
        <v>0</v>
      </c>
      <c r="L831">
        <v>829</v>
      </c>
      <c r="M831">
        <v>0</v>
      </c>
      <c r="N831" s="10" t="s">
        <v>46</v>
      </c>
      <c r="O831">
        <v>0</v>
      </c>
      <c r="P831" t="s">
        <v>2475</v>
      </c>
      <c r="Q831" s="10" t="s">
        <v>46</v>
      </c>
      <c r="R831" s="10" t="s">
        <v>46</v>
      </c>
      <c r="S831" s="19"/>
    </row>
    <row r="832" spans="1:19" x14ac:dyDescent="0.25">
      <c r="A832" t="s">
        <v>2484</v>
      </c>
      <c r="B832" t="s">
        <v>2638</v>
      </c>
      <c r="C832" t="s">
        <v>2469</v>
      </c>
      <c r="D832">
        <v>0</v>
      </c>
      <c r="E832">
        <v>0</v>
      </c>
      <c r="I832" t="s">
        <v>2560</v>
      </c>
      <c r="J832" t="s">
        <v>284</v>
      </c>
      <c r="K832" t="b">
        <v>0</v>
      </c>
      <c r="L832">
        <v>830</v>
      </c>
      <c r="M832">
        <v>0</v>
      </c>
      <c r="N832" s="10" t="s">
        <v>46</v>
      </c>
      <c r="O832">
        <v>0</v>
      </c>
      <c r="P832" t="s">
        <v>2475</v>
      </c>
      <c r="Q832" s="10" t="s">
        <v>46</v>
      </c>
      <c r="R832" s="10" t="s">
        <v>46</v>
      </c>
      <c r="S832" s="19"/>
    </row>
    <row r="833" spans="1:19" x14ac:dyDescent="0.25">
      <c r="A833" t="s">
        <v>2484</v>
      </c>
      <c r="B833" t="s">
        <v>2638</v>
      </c>
      <c r="C833" t="s">
        <v>2467</v>
      </c>
      <c r="D833">
        <v>0</v>
      </c>
      <c r="I833" t="s">
        <v>2560</v>
      </c>
      <c r="J833" t="s">
        <v>285</v>
      </c>
      <c r="K833" t="b">
        <v>0</v>
      </c>
      <c r="L833">
        <v>831</v>
      </c>
      <c r="M833">
        <v>0</v>
      </c>
      <c r="N833" s="10" t="s">
        <v>46</v>
      </c>
      <c r="O833">
        <v>0</v>
      </c>
      <c r="P833" t="s">
        <v>2475</v>
      </c>
      <c r="Q833" s="10" t="s">
        <v>46</v>
      </c>
      <c r="R833" s="10" t="s">
        <v>46</v>
      </c>
      <c r="S833" s="19"/>
    </row>
    <row r="834" spans="1:19" x14ac:dyDescent="0.25">
      <c r="A834" t="s">
        <v>2484</v>
      </c>
      <c r="B834" t="s">
        <v>2638</v>
      </c>
      <c r="C834" t="s">
        <v>2468</v>
      </c>
      <c r="D834" t="s">
        <v>2475</v>
      </c>
      <c r="I834" t="s">
        <v>2563</v>
      </c>
      <c r="J834" t="s">
        <v>3067</v>
      </c>
      <c r="K834" t="b">
        <v>0</v>
      </c>
      <c r="L834">
        <v>832</v>
      </c>
      <c r="M834">
        <v>0</v>
      </c>
      <c r="N834" s="10" t="s">
        <v>46</v>
      </c>
      <c r="O834">
        <v>0</v>
      </c>
      <c r="P834" t="s">
        <v>2475</v>
      </c>
      <c r="Q834" s="10" t="s">
        <v>46</v>
      </c>
      <c r="R834" s="10" t="s">
        <v>46</v>
      </c>
      <c r="S834" s="19" t="s">
        <v>807</v>
      </c>
    </row>
    <row r="835" spans="1:19" x14ac:dyDescent="0.25">
      <c r="A835" t="s">
        <v>2484</v>
      </c>
      <c r="B835" t="s">
        <v>2638</v>
      </c>
      <c r="C835" t="s">
        <v>4752</v>
      </c>
      <c r="D835">
        <v>0</v>
      </c>
      <c r="E835">
        <v>0</v>
      </c>
      <c r="I835" t="s">
        <v>2563</v>
      </c>
      <c r="J835" t="s">
        <v>3068</v>
      </c>
      <c r="K835" t="b">
        <v>0</v>
      </c>
      <c r="L835">
        <v>833</v>
      </c>
      <c r="M835">
        <v>0</v>
      </c>
      <c r="N835" s="10" t="s">
        <v>46</v>
      </c>
      <c r="O835">
        <v>0</v>
      </c>
      <c r="P835" t="s">
        <v>2475</v>
      </c>
      <c r="Q835" s="10" t="s">
        <v>46</v>
      </c>
      <c r="R835" s="10" t="s">
        <v>46</v>
      </c>
      <c r="S835" s="19" t="s">
        <v>807</v>
      </c>
    </row>
    <row r="836" spans="1:19" x14ac:dyDescent="0.25">
      <c r="A836" t="s">
        <v>2484</v>
      </c>
      <c r="B836" t="s">
        <v>2638</v>
      </c>
      <c r="C836" t="s">
        <v>4753</v>
      </c>
      <c r="D836">
        <v>0</v>
      </c>
      <c r="E836">
        <v>0</v>
      </c>
      <c r="I836" t="s">
        <v>2563</v>
      </c>
      <c r="J836" t="s">
        <v>3069</v>
      </c>
      <c r="K836" t="b">
        <v>0</v>
      </c>
      <c r="L836">
        <v>834</v>
      </c>
      <c r="M836">
        <v>0</v>
      </c>
      <c r="N836" s="10" t="s">
        <v>46</v>
      </c>
      <c r="O836">
        <v>0</v>
      </c>
      <c r="P836" t="s">
        <v>2475</v>
      </c>
      <c r="Q836" s="10" t="s">
        <v>46</v>
      </c>
      <c r="R836" s="10" t="s">
        <v>46</v>
      </c>
      <c r="S836" s="19" t="s">
        <v>2892</v>
      </c>
    </row>
    <row r="837" spans="1:19" x14ac:dyDescent="0.25">
      <c r="A837" t="s">
        <v>2484</v>
      </c>
      <c r="B837" t="s">
        <v>2638</v>
      </c>
      <c r="C837" t="s">
        <v>800</v>
      </c>
      <c r="D837" s="19"/>
      <c r="I837" t="s">
        <v>2563</v>
      </c>
      <c r="J837" t="s">
        <v>3070</v>
      </c>
      <c r="K837" t="b">
        <v>0</v>
      </c>
      <c r="L837">
        <v>835</v>
      </c>
      <c r="M837">
        <v>0</v>
      </c>
      <c r="N837" s="10" t="s">
        <v>46</v>
      </c>
      <c r="O837">
        <v>0</v>
      </c>
      <c r="P837" t="s">
        <v>2475</v>
      </c>
      <c r="Q837" s="10" t="s">
        <v>46</v>
      </c>
      <c r="R837" s="10" t="s">
        <v>46</v>
      </c>
      <c r="S837" s="19" t="s">
        <v>2892</v>
      </c>
    </row>
    <row r="838" spans="1:19" x14ac:dyDescent="0.25">
      <c r="A838" t="s">
        <v>2484</v>
      </c>
      <c r="B838" t="s">
        <v>2639</v>
      </c>
      <c r="C838" t="s">
        <v>1083</v>
      </c>
      <c r="D838" t="b">
        <v>0</v>
      </c>
      <c r="I838" t="s">
        <v>2563</v>
      </c>
      <c r="J838" t="s">
        <v>3071</v>
      </c>
      <c r="K838" t="b">
        <v>0</v>
      </c>
      <c r="L838">
        <v>836</v>
      </c>
      <c r="M838">
        <v>0</v>
      </c>
      <c r="N838" s="10" t="s">
        <v>46</v>
      </c>
      <c r="O838">
        <v>0</v>
      </c>
      <c r="P838" t="s">
        <v>2475</v>
      </c>
      <c r="Q838" s="10" t="s">
        <v>46</v>
      </c>
      <c r="R838" s="10" t="s">
        <v>46</v>
      </c>
      <c r="S838" s="19" t="s">
        <v>2892</v>
      </c>
    </row>
    <row r="839" spans="1:19" x14ac:dyDescent="0.25">
      <c r="A839" t="s">
        <v>2484</v>
      </c>
      <c r="B839" t="s">
        <v>2639</v>
      </c>
      <c r="C839" t="s">
        <v>36</v>
      </c>
      <c r="D839">
        <v>93</v>
      </c>
      <c r="I839" t="s">
        <v>2563</v>
      </c>
      <c r="J839" t="s">
        <v>3072</v>
      </c>
      <c r="K839" t="b">
        <v>0</v>
      </c>
      <c r="L839">
        <v>837</v>
      </c>
      <c r="M839">
        <v>0</v>
      </c>
      <c r="N839" s="10" t="s">
        <v>46</v>
      </c>
      <c r="O839">
        <v>0</v>
      </c>
      <c r="P839" t="s">
        <v>2475</v>
      </c>
      <c r="Q839" s="10" t="s">
        <v>46</v>
      </c>
      <c r="R839" s="10" t="s">
        <v>46</v>
      </c>
      <c r="S839" s="19" t="s">
        <v>2892</v>
      </c>
    </row>
    <row r="840" spans="1:19" x14ac:dyDescent="0.25">
      <c r="A840" t="s">
        <v>2484</v>
      </c>
      <c r="B840" t="s">
        <v>2639</v>
      </c>
      <c r="C840" t="s">
        <v>4751</v>
      </c>
      <c r="D840">
        <v>0</v>
      </c>
      <c r="I840" t="s">
        <v>2563</v>
      </c>
      <c r="J840" t="s">
        <v>3073</v>
      </c>
      <c r="K840" t="b">
        <v>0</v>
      </c>
      <c r="L840">
        <v>838</v>
      </c>
      <c r="M840">
        <v>1</v>
      </c>
      <c r="N840" s="10" t="s">
        <v>46</v>
      </c>
      <c r="O840">
        <v>0</v>
      </c>
      <c r="P840" t="s">
        <v>2475</v>
      </c>
      <c r="Q840" s="10" t="s">
        <v>46</v>
      </c>
      <c r="R840" s="10" t="s">
        <v>46</v>
      </c>
      <c r="S840" s="19" t="s">
        <v>815</v>
      </c>
    </row>
    <row r="841" spans="1:19" x14ac:dyDescent="0.25">
      <c r="A841" t="s">
        <v>2484</v>
      </c>
      <c r="B841" t="s">
        <v>2639</v>
      </c>
      <c r="C841" t="s">
        <v>2469</v>
      </c>
      <c r="D841">
        <v>0</v>
      </c>
      <c r="E841">
        <v>0</v>
      </c>
      <c r="I841" t="s">
        <v>2563</v>
      </c>
      <c r="J841" t="s">
        <v>3074</v>
      </c>
      <c r="K841" t="b">
        <v>0</v>
      </c>
      <c r="L841">
        <v>839</v>
      </c>
      <c r="M841">
        <v>1</v>
      </c>
      <c r="N841" s="10" t="s">
        <v>46</v>
      </c>
      <c r="O841">
        <v>0</v>
      </c>
      <c r="P841" t="s">
        <v>2475</v>
      </c>
      <c r="Q841" s="10" t="s">
        <v>46</v>
      </c>
      <c r="R841" s="10" t="s">
        <v>46</v>
      </c>
      <c r="S841" s="19" t="s">
        <v>815</v>
      </c>
    </row>
    <row r="842" spans="1:19" x14ac:dyDescent="0.25">
      <c r="A842" t="s">
        <v>2484</v>
      </c>
      <c r="B842" t="s">
        <v>2639</v>
      </c>
      <c r="C842" t="s">
        <v>2467</v>
      </c>
      <c r="D842">
        <v>0</v>
      </c>
      <c r="I842" t="s">
        <v>2563</v>
      </c>
      <c r="J842" t="s">
        <v>3075</v>
      </c>
      <c r="K842" t="b">
        <v>0</v>
      </c>
      <c r="L842">
        <v>840</v>
      </c>
      <c r="M842">
        <v>1</v>
      </c>
      <c r="N842" s="10" t="s">
        <v>46</v>
      </c>
      <c r="O842">
        <v>0</v>
      </c>
      <c r="P842" t="s">
        <v>2475</v>
      </c>
      <c r="Q842" s="10" t="s">
        <v>46</v>
      </c>
      <c r="R842" s="10" t="s">
        <v>46</v>
      </c>
      <c r="S842" s="19" t="s">
        <v>815</v>
      </c>
    </row>
    <row r="843" spans="1:19" x14ac:dyDescent="0.25">
      <c r="A843" t="s">
        <v>2484</v>
      </c>
      <c r="B843" t="s">
        <v>2639</v>
      </c>
      <c r="C843" t="s">
        <v>2468</v>
      </c>
      <c r="D843" t="s">
        <v>2475</v>
      </c>
      <c r="I843" t="s">
        <v>2563</v>
      </c>
      <c r="J843" t="s">
        <v>3076</v>
      </c>
      <c r="K843" t="b">
        <v>0</v>
      </c>
      <c r="L843">
        <v>841</v>
      </c>
      <c r="M843">
        <v>1</v>
      </c>
      <c r="N843" s="10" t="s">
        <v>46</v>
      </c>
      <c r="O843">
        <v>0</v>
      </c>
      <c r="P843" t="s">
        <v>2475</v>
      </c>
      <c r="Q843" s="10" t="s">
        <v>46</v>
      </c>
      <c r="R843" s="10" t="s">
        <v>46</v>
      </c>
      <c r="S843" s="19" t="s">
        <v>815</v>
      </c>
    </row>
    <row r="844" spans="1:19" x14ac:dyDescent="0.25">
      <c r="A844" t="s">
        <v>2484</v>
      </c>
      <c r="B844" t="s">
        <v>2639</v>
      </c>
      <c r="C844" t="s">
        <v>4752</v>
      </c>
      <c r="D844">
        <v>0</v>
      </c>
      <c r="E844">
        <v>0</v>
      </c>
      <c r="I844" t="s">
        <v>2563</v>
      </c>
      <c r="J844" t="s">
        <v>3077</v>
      </c>
      <c r="K844" t="b">
        <v>0</v>
      </c>
      <c r="L844">
        <v>842</v>
      </c>
      <c r="M844">
        <v>1</v>
      </c>
      <c r="N844" s="10" t="s">
        <v>46</v>
      </c>
      <c r="O844">
        <v>0</v>
      </c>
      <c r="P844" t="s">
        <v>2475</v>
      </c>
      <c r="Q844" s="10" t="s">
        <v>46</v>
      </c>
      <c r="R844" s="10" t="s">
        <v>46</v>
      </c>
      <c r="S844" s="19" t="s">
        <v>815</v>
      </c>
    </row>
    <row r="845" spans="1:19" x14ac:dyDescent="0.25">
      <c r="A845" t="s">
        <v>2484</v>
      </c>
      <c r="B845" t="s">
        <v>2639</v>
      </c>
      <c r="C845" t="s">
        <v>4753</v>
      </c>
      <c r="D845">
        <v>0</v>
      </c>
      <c r="E845">
        <v>0</v>
      </c>
      <c r="I845" t="s">
        <v>2563</v>
      </c>
      <c r="J845" t="s">
        <v>3078</v>
      </c>
      <c r="K845" t="b">
        <v>0</v>
      </c>
      <c r="L845">
        <v>843</v>
      </c>
      <c r="M845">
        <v>1</v>
      </c>
      <c r="N845" s="10" t="s">
        <v>46</v>
      </c>
      <c r="O845">
        <v>0</v>
      </c>
      <c r="P845" t="s">
        <v>2475</v>
      </c>
      <c r="Q845" s="10" t="s">
        <v>46</v>
      </c>
      <c r="R845" s="10" t="s">
        <v>46</v>
      </c>
      <c r="S845" s="19" t="s">
        <v>815</v>
      </c>
    </row>
    <row r="846" spans="1:19" x14ac:dyDescent="0.25">
      <c r="A846" t="s">
        <v>2484</v>
      </c>
      <c r="B846" t="s">
        <v>2639</v>
      </c>
      <c r="C846" t="s">
        <v>800</v>
      </c>
      <c r="D846" s="19"/>
      <c r="I846" t="s">
        <v>2563</v>
      </c>
      <c r="J846" t="s">
        <v>3079</v>
      </c>
      <c r="K846" t="b">
        <v>0</v>
      </c>
      <c r="L846">
        <v>844</v>
      </c>
      <c r="M846">
        <v>0</v>
      </c>
      <c r="N846" s="10" t="s">
        <v>46</v>
      </c>
      <c r="O846">
        <v>0</v>
      </c>
      <c r="P846" t="s">
        <v>2475</v>
      </c>
      <c r="Q846" s="10" t="s">
        <v>46</v>
      </c>
      <c r="R846" s="10" t="s">
        <v>46</v>
      </c>
      <c r="S846" s="19"/>
    </row>
    <row r="847" spans="1:19" x14ac:dyDescent="0.25">
      <c r="A847" t="s">
        <v>2484</v>
      </c>
      <c r="B847" t="s">
        <v>2640</v>
      </c>
      <c r="C847" t="s">
        <v>1083</v>
      </c>
      <c r="D847" t="b">
        <v>0</v>
      </c>
      <c r="I847" t="s">
        <v>2563</v>
      </c>
      <c r="J847" t="s">
        <v>3080</v>
      </c>
      <c r="K847" t="b">
        <v>0</v>
      </c>
      <c r="L847">
        <v>845</v>
      </c>
      <c r="M847">
        <v>1</v>
      </c>
      <c r="N847" s="10" t="s">
        <v>46</v>
      </c>
      <c r="O847">
        <v>0</v>
      </c>
      <c r="P847" t="s">
        <v>2475</v>
      </c>
      <c r="Q847" s="10" t="s">
        <v>46</v>
      </c>
      <c r="R847" s="10" t="s">
        <v>46</v>
      </c>
      <c r="S847" s="19" t="s">
        <v>815</v>
      </c>
    </row>
    <row r="848" spans="1:19" x14ac:dyDescent="0.25">
      <c r="A848" t="s">
        <v>2484</v>
      </c>
      <c r="B848" t="s">
        <v>2640</v>
      </c>
      <c r="C848" t="s">
        <v>36</v>
      </c>
      <c r="D848">
        <v>94</v>
      </c>
      <c r="I848" t="s">
        <v>2563</v>
      </c>
      <c r="J848" t="s">
        <v>3081</v>
      </c>
      <c r="K848" t="b">
        <v>0</v>
      </c>
      <c r="L848">
        <v>846</v>
      </c>
      <c r="M848">
        <v>1</v>
      </c>
      <c r="N848" s="10" t="s">
        <v>46</v>
      </c>
      <c r="O848">
        <v>0</v>
      </c>
      <c r="P848" t="s">
        <v>2475</v>
      </c>
      <c r="Q848" s="10" t="s">
        <v>46</v>
      </c>
      <c r="R848" s="10" t="s">
        <v>46</v>
      </c>
      <c r="S848" s="19" t="s">
        <v>815</v>
      </c>
    </row>
    <row r="849" spans="1:19" x14ac:dyDescent="0.25">
      <c r="A849" t="s">
        <v>2484</v>
      </c>
      <c r="B849" t="s">
        <v>2640</v>
      </c>
      <c r="C849" t="s">
        <v>4751</v>
      </c>
      <c r="D849">
        <v>0</v>
      </c>
      <c r="I849" t="s">
        <v>2563</v>
      </c>
      <c r="J849" t="s">
        <v>3083</v>
      </c>
      <c r="K849" t="b">
        <v>0</v>
      </c>
      <c r="L849">
        <v>847</v>
      </c>
      <c r="M849">
        <v>1</v>
      </c>
      <c r="N849" s="10" t="s">
        <v>2516</v>
      </c>
      <c r="O849">
        <v>0</v>
      </c>
      <c r="P849" t="s">
        <v>2475</v>
      </c>
      <c r="Q849" s="10" t="s">
        <v>46</v>
      </c>
      <c r="R849" s="10" t="s">
        <v>46</v>
      </c>
      <c r="S849" s="19" t="s">
        <v>815</v>
      </c>
    </row>
    <row r="850" spans="1:19" x14ac:dyDescent="0.25">
      <c r="A850" t="s">
        <v>2484</v>
      </c>
      <c r="B850" t="s">
        <v>2640</v>
      </c>
      <c r="C850" t="s">
        <v>2469</v>
      </c>
      <c r="D850">
        <v>0</v>
      </c>
      <c r="E850">
        <v>0</v>
      </c>
      <c r="I850" t="s">
        <v>2563</v>
      </c>
      <c r="J850" t="s">
        <v>3085</v>
      </c>
      <c r="K850" t="b">
        <v>0</v>
      </c>
      <c r="L850">
        <v>848</v>
      </c>
      <c r="M850">
        <v>0</v>
      </c>
      <c r="N850" s="10" t="s">
        <v>2540</v>
      </c>
      <c r="O850">
        <v>0</v>
      </c>
      <c r="P850" t="s">
        <v>2475</v>
      </c>
      <c r="Q850" s="10" t="s">
        <v>46</v>
      </c>
      <c r="R850" s="10" t="s">
        <v>46</v>
      </c>
      <c r="S850" s="19" t="s">
        <v>807</v>
      </c>
    </row>
    <row r="851" spans="1:19" x14ac:dyDescent="0.25">
      <c r="A851" t="s">
        <v>2484</v>
      </c>
      <c r="B851" t="s">
        <v>2640</v>
      </c>
      <c r="C851" t="s">
        <v>2467</v>
      </c>
      <c r="D851">
        <v>0</v>
      </c>
      <c r="I851" t="s">
        <v>2563</v>
      </c>
      <c r="J851" t="s">
        <v>3086</v>
      </c>
      <c r="K851" t="b">
        <v>0</v>
      </c>
      <c r="L851">
        <v>849</v>
      </c>
      <c r="M851">
        <v>0</v>
      </c>
      <c r="N851" s="10" t="s">
        <v>3066</v>
      </c>
      <c r="O851">
        <v>0</v>
      </c>
      <c r="P851" t="s">
        <v>2475</v>
      </c>
      <c r="Q851" s="10" t="s">
        <v>46</v>
      </c>
      <c r="R851" s="10" t="s">
        <v>46</v>
      </c>
      <c r="S851" s="19" t="s">
        <v>807</v>
      </c>
    </row>
    <row r="852" spans="1:19" x14ac:dyDescent="0.25">
      <c r="A852" t="s">
        <v>2484</v>
      </c>
      <c r="B852" t="s">
        <v>2640</v>
      </c>
      <c r="C852" t="s">
        <v>2468</v>
      </c>
      <c r="D852" t="s">
        <v>2475</v>
      </c>
      <c r="I852" t="s">
        <v>2563</v>
      </c>
      <c r="J852" t="s">
        <v>3087</v>
      </c>
      <c r="K852" t="b">
        <v>0</v>
      </c>
      <c r="L852">
        <v>850</v>
      </c>
      <c r="M852">
        <v>0</v>
      </c>
      <c r="N852" s="10" t="s">
        <v>2516</v>
      </c>
      <c r="O852">
        <v>0</v>
      </c>
      <c r="P852" t="s">
        <v>2475</v>
      </c>
      <c r="Q852" s="10" t="s">
        <v>46</v>
      </c>
      <c r="R852" s="10" t="s">
        <v>46</v>
      </c>
      <c r="S852" s="19" t="s">
        <v>807</v>
      </c>
    </row>
    <row r="853" spans="1:19" x14ac:dyDescent="0.25">
      <c r="A853" t="s">
        <v>2484</v>
      </c>
      <c r="B853" t="s">
        <v>2640</v>
      </c>
      <c r="C853" t="s">
        <v>4752</v>
      </c>
      <c r="D853">
        <v>0</v>
      </c>
      <c r="E853">
        <v>0</v>
      </c>
      <c r="I853" t="s">
        <v>2563</v>
      </c>
      <c r="J853" t="s">
        <v>3088</v>
      </c>
      <c r="K853" t="b">
        <v>0</v>
      </c>
      <c r="L853">
        <v>851</v>
      </c>
      <c r="M853">
        <v>0</v>
      </c>
      <c r="N853" s="10" t="s">
        <v>46</v>
      </c>
      <c r="O853">
        <v>0</v>
      </c>
      <c r="P853" t="s">
        <v>2475</v>
      </c>
      <c r="Q853" s="10" t="s">
        <v>46</v>
      </c>
      <c r="R853" s="10" t="s">
        <v>46</v>
      </c>
      <c r="S853" s="19" t="s">
        <v>807</v>
      </c>
    </row>
    <row r="854" spans="1:19" x14ac:dyDescent="0.25">
      <c r="A854" t="s">
        <v>2484</v>
      </c>
      <c r="B854" t="s">
        <v>2640</v>
      </c>
      <c r="C854" t="s">
        <v>4753</v>
      </c>
      <c r="D854">
        <v>0</v>
      </c>
      <c r="E854">
        <v>0</v>
      </c>
      <c r="I854" t="s">
        <v>2563</v>
      </c>
      <c r="J854" t="s">
        <v>3089</v>
      </c>
      <c r="K854" t="b">
        <v>0</v>
      </c>
      <c r="L854">
        <v>852</v>
      </c>
      <c r="M854">
        <v>0</v>
      </c>
      <c r="N854" s="10" t="s">
        <v>46</v>
      </c>
      <c r="O854">
        <v>0</v>
      </c>
      <c r="P854" t="s">
        <v>2475</v>
      </c>
      <c r="Q854" s="10" t="s">
        <v>46</v>
      </c>
      <c r="R854" s="10" t="s">
        <v>46</v>
      </c>
      <c r="S854" s="19" t="s">
        <v>807</v>
      </c>
    </row>
    <row r="855" spans="1:19" x14ac:dyDescent="0.25">
      <c r="A855" t="s">
        <v>2484</v>
      </c>
      <c r="B855" t="s">
        <v>2640</v>
      </c>
      <c r="C855" t="s">
        <v>800</v>
      </c>
      <c r="D855" s="19"/>
      <c r="I855" t="s">
        <v>2563</v>
      </c>
      <c r="J855" t="s">
        <v>3090</v>
      </c>
      <c r="K855" t="b">
        <v>0</v>
      </c>
      <c r="L855">
        <v>853</v>
      </c>
      <c r="M855">
        <v>0</v>
      </c>
      <c r="N855" s="10" t="s">
        <v>46</v>
      </c>
      <c r="O855">
        <v>0</v>
      </c>
      <c r="P855" t="s">
        <v>2475</v>
      </c>
      <c r="Q855" s="10" t="s">
        <v>46</v>
      </c>
      <c r="R855" s="10" t="s">
        <v>46</v>
      </c>
      <c r="S855" s="19" t="s">
        <v>815</v>
      </c>
    </row>
    <row r="856" spans="1:19" x14ac:dyDescent="0.25">
      <c r="A856" t="s">
        <v>2484</v>
      </c>
      <c r="B856" t="s">
        <v>2641</v>
      </c>
      <c r="C856" t="s">
        <v>1083</v>
      </c>
      <c r="D856" t="b">
        <v>0</v>
      </c>
      <c r="I856" t="s">
        <v>2563</v>
      </c>
      <c r="J856" t="s">
        <v>3091</v>
      </c>
      <c r="K856" t="b">
        <v>0</v>
      </c>
      <c r="L856">
        <v>854</v>
      </c>
      <c r="M856">
        <v>0</v>
      </c>
      <c r="N856" s="10" t="s">
        <v>46</v>
      </c>
      <c r="O856">
        <v>0</v>
      </c>
      <c r="P856" t="s">
        <v>2475</v>
      </c>
      <c r="Q856" s="10" t="s">
        <v>46</v>
      </c>
      <c r="R856" s="10" t="s">
        <v>46</v>
      </c>
      <c r="S856" s="19" t="s">
        <v>807</v>
      </c>
    </row>
    <row r="857" spans="1:19" x14ac:dyDescent="0.25">
      <c r="A857" t="s">
        <v>2484</v>
      </c>
      <c r="B857" t="s">
        <v>2641</v>
      </c>
      <c r="C857" t="s">
        <v>36</v>
      </c>
      <c r="D857">
        <v>95</v>
      </c>
      <c r="I857" t="s">
        <v>2563</v>
      </c>
      <c r="J857" t="s">
        <v>3092</v>
      </c>
      <c r="K857" t="b">
        <v>0</v>
      </c>
      <c r="L857">
        <v>855</v>
      </c>
      <c r="M857">
        <v>0</v>
      </c>
      <c r="N857" s="10" t="s">
        <v>46</v>
      </c>
      <c r="O857">
        <v>0</v>
      </c>
      <c r="P857" t="s">
        <v>2475</v>
      </c>
      <c r="Q857" s="10" t="s">
        <v>46</v>
      </c>
      <c r="R857" s="10" t="s">
        <v>46</v>
      </c>
      <c r="S857" s="19" t="s">
        <v>815</v>
      </c>
    </row>
    <row r="858" spans="1:19" x14ac:dyDescent="0.25">
      <c r="A858" t="s">
        <v>2484</v>
      </c>
      <c r="B858" t="s">
        <v>2641</v>
      </c>
      <c r="C858" t="s">
        <v>4751</v>
      </c>
      <c r="D858">
        <v>0</v>
      </c>
      <c r="I858" t="s">
        <v>2563</v>
      </c>
      <c r="J858" t="s">
        <v>3093</v>
      </c>
      <c r="K858" t="b">
        <v>0</v>
      </c>
      <c r="L858">
        <v>856</v>
      </c>
      <c r="M858">
        <v>0</v>
      </c>
      <c r="N858" s="10" t="s">
        <v>46</v>
      </c>
      <c r="O858">
        <v>0</v>
      </c>
      <c r="P858" t="s">
        <v>2475</v>
      </c>
      <c r="Q858" s="10" t="s">
        <v>46</v>
      </c>
      <c r="R858" s="10" t="s">
        <v>46</v>
      </c>
      <c r="S858" s="19" t="s">
        <v>807</v>
      </c>
    </row>
    <row r="859" spans="1:19" x14ac:dyDescent="0.25">
      <c r="A859" t="s">
        <v>2484</v>
      </c>
      <c r="B859" t="s">
        <v>2641</v>
      </c>
      <c r="C859" t="s">
        <v>2469</v>
      </c>
      <c r="D859">
        <v>0</v>
      </c>
      <c r="E859">
        <v>0</v>
      </c>
      <c r="I859" t="s">
        <v>2563</v>
      </c>
      <c r="J859" t="s">
        <v>3094</v>
      </c>
      <c r="K859" t="b">
        <v>0</v>
      </c>
      <c r="L859">
        <v>857</v>
      </c>
      <c r="M859">
        <v>0</v>
      </c>
      <c r="N859" s="10" t="s">
        <v>46</v>
      </c>
      <c r="O859">
        <v>0</v>
      </c>
      <c r="P859" t="s">
        <v>2475</v>
      </c>
      <c r="Q859" s="10" t="s">
        <v>46</v>
      </c>
      <c r="R859" s="10" t="s">
        <v>46</v>
      </c>
      <c r="S859" s="19" t="s">
        <v>815</v>
      </c>
    </row>
    <row r="860" spans="1:19" x14ac:dyDescent="0.25">
      <c r="A860" t="s">
        <v>2484</v>
      </c>
      <c r="B860" t="s">
        <v>2641</v>
      </c>
      <c r="C860" t="s">
        <v>2467</v>
      </c>
      <c r="D860">
        <v>0</v>
      </c>
      <c r="I860" t="s">
        <v>2563</v>
      </c>
      <c r="J860" t="s">
        <v>3095</v>
      </c>
      <c r="K860" t="b">
        <v>0</v>
      </c>
      <c r="L860">
        <v>858</v>
      </c>
      <c r="M860">
        <v>1</v>
      </c>
      <c r="N860" s="10" t="s">
        <v>46</v>
      </c>
      <c r="O860">
        <v>0</v>
      </c>
      <c r="P860" t="s">
        <v>2475</v>
      </c>
      <c r="Q860" s="10" t="s">
        <v>46</v>
      </c>
      <c r="R860" s="10" t="s">
        <v>46</v>
      </c>
      <c r="S860" s="19" t="s">
        <v>815</v>
      </c>
    </row>
    <row r="861" spans="1:19" x14ac:dyDescent="0.25">
      <c r="A861" t="s">
        <v>2484</v>
      </c>
      <c r="B861" t="s">
        <v>2641</v>
      </c>
      <c r="C861" t="s">
        <v>2468</v>
      </c>
      <c r="D861" t="s">
        <v>2475</v>
      </c>
      <c r="I861" t="s">
        <v>2563</v>
      </c>
      <c r="J861" t="s">
        <v>282</v>
      </c>
      <c r="K861" t="b">
        <v>0</v>
      </c>
      <c r="L861">
        <v>859</v>
      </c>
      <c r="M861">
        <v>0</v>
      </c>
      <c r="N861" s="10" t="s">
        <v>46</v>
      </c>
      <c r="O861">
        <v>0</v>
      </c>
      <c r="P861" t="s">
        <v>2475</v>
      </c>
      <c r="Q861" s="10" t="s">
        <v>46</v>
      </c>
      <c r="R861" s="10" t="s">
        <v>46</v>
      </c>
      <c r="S861" s="19"/>
    </row>
    <row r="862" spans="1:19" x14ac:dyDescent="0.25">
      <c r="A862" t="s">
        <v>2484</v>
      </c>
      <c r="B862" t="s">
        <v>2641</v>
      </c>
      <c r="C862" t="s">
        <v>4752</v>
      </c>
      <c r="D862">
        <v>0</v>
      </c>
      <c r="E862">
        <v>0</v>
      </c>
      <c r="I862" t="s">
        <v>2563</v>
      </c>
      <c r="J862" t="s">
        <v>283</v>
      </c>
      <c r="K862" t="b">
        <v>0</v>
      </c>
      <c r="L862">
        <v>860</v>
      </c>
      <c r="M862">
        <v>0</v>
      </c>
      <c r="N862" s="10" t="s">
        <v>46</v>
      </c>
      <c r="O862">
        <v>0</v>
      </c>
      <c r="P862" t="s">
        <v>2475</v>
      </c>
      <c r="Q862" s="10" t="s">
        <v>46</v>
      </c>
      <c r="R862" s="10" t="s">
        <v>46</v>
      </c>
      <c r="S862" s="19"/>
    </row>
    <row r="863" spans="1:19" x14ac:dyDescent="0.25">
      <c r="A863" t="s">
        <v>2484</v>
      </c>
      <c r="B863" t="s">
        <v>2641</v>
      </c>
      <c r="C863" t="s">
        <v>4753</v>
      </c>
      <c r="D863">
        <v>0</v>
      </c>
      <c r="E863">
        <v>0</v>
      </c>
      <c r="I863" t="s">
        <v>2563</v>
      </c>
      <c r="J863" t="s">
        <v>314</v>
      </c>
      <c r="K863" t="b">
        <v>0</v>
      </c>
      <c r="L863">
        <v>861</v>
      </c>
      <c r="M863">
        <v>0</v>
      </c>
      <c r="N863" s="10" t="s">
        <v>46</v>
      </c>
      <c r="O863">
        <v>0</v>
      </c>
      <c r="P863" t="s">
        <v>2475</v>
      </c>
      <c r="Q863" s="10" t="s">
        <v>46</v>
      </c>
      <c r="R863" s="10" t="s">
        <v>46</v>
      </c>
      <c r="S863" s="19"/>
    </row>
    <row r="864" spans="1:19" x14ac:dyDescent="0.25">
      <c r="A864" t="s">
        <v>2484</v>
      </c>
      <c r="B864" t="s">
        <v>2641</v>
      </c>
      <c r="C864" t="s">
        <v>800</v>
      </c>
      <c r="D864" s="19"/>
      <c r="I864" t="s">
        <v>2563</v>
      </c>
      <c r="J864" t="s">
        <v>284</v>
      </c>
      <c r="K864" t="b">
        <v>0</v>
      </c>
      <c r="L864">
        <v>862</v>
      </c>
      <c r="M864">
        <v>0</v>
      </c>
      <c r="N864" s="10" t="s">
        <v>46</v>
      </c>
      <c r="O864">
        <v>0</v>
      </c>
      <c r="P864" t="s">
        <v>2475</v>
      </c>
      <c r="Q864" s="10" t="s">
        <v>46</v>
      </c>
      <c r="R864" s="10" t="s">
        <v>46</v>
      </c>
      <c r="S864" s="19"/>
    </row>
    <row r="865" spans="1:19" x14ac:dyDescent="0.25">
      <c r="A865" t="s">
        <v>2487</v>
      </c>
      <c r="B865" t="s">
        <v>2642</v>
      </c>
      <c r="C865" t="s">
        <v>1083</v>
      </c>
      <c r="D865" t="b">
        <v>0</v>
      </c>
      <c r="I865" t="s">
        <v>2563</v>
      </c>
      <c r="J865" t="s">
        <v>285</v>
      </c>
      <c r="K865" t="b">
        <v>0</v>
      </c>
      <c r="L865">
        <v>863</v>
      </c>
      <c r="M865">
        <v>0</v>
      </c>
      <c r="N865" s="10" t="s">
        <v>46</v>
      </c>
      <c r="O865">
        <v>0</v>
      </c>
      <c r="P865" t="s">
        <v>2475</v>
      </c>
      <c r="Q865" s="10" t="s">
        <v>46</v>
      </c>
      <c r="R865" s="10" t="s">
        <v>46</v>
      </c>
      <c r="S865" s="19"/>
    </row>
    <row r="866" spans="1:19" x14ac:dyDescent="0.25">
      <c r="A866" t="s">
        <v>2487</v>
      </c>
      <c r="B866" t="s">
        <v>2642</v>
      </c>
      <c r="C866" t="s">
        <v>36</v>
      </c>
      <c r="D866">
        <v>96</v>
      </c>
      <c r="I866" t="s">
        <v>2565</v>
      </c>
      <c r="J866" t="s">
        <v>3067</v>
      </c>
      <c r="K866" t="b">
        <v>0</v>
      </c>
      <c r="L866">
        <v>864</v>
      </c>
      <c r="M866">
        <v>0</v>
      </c>
      <c r="N866" s="10" t="s">
        <v>46</v>
      </c>
      <c r="O866">
        <v>0</v>
      </c>
      <c r="P866" t="s">
        <v>2475</v>
      </c>
      <c r="Q866" s="10" t="s">
        <v>46</v>
      </c>
      <c r="R866" s="10" t="s">
        <v>46</v>
      </c>
      <c r="S866" s="19" t="s">
        <v>807</v>
      </c>
    </row>
    <row r="867" spans="1:19" x14ac:dyDescent="0.25">
      <c r="A867" t="s">
        <v>2487</v>
      </c>
      <c r="B867" t="s">
        <v>2642</v>
      </c>
      <c r="C867" t="s">
        <v>4751</v>
      </c>
      <c r="D867">
        <v>0</v>
      </c>
      <c r="I867" t="s">
        <v>2565</v>
      </c>
      <c r="J867" t="s">
        <v>3068</v>
      </c>
      <c r="K867" t="b">
        <v>0</v>
      </c>
      <c r="L867">
        <v>865</v>
      </c>
      <c r="M867">
        <v>0</v>
      </c>
      <c r="N867" s="10" t="s">
        <v>46</v>
      </c>
      <c r="O867">
        <v>0</v>
      </c>
      <c r="P867" t="s">
        <v>2475</v>
      </c>
      <c r="Q867" s="10" t="s">
        <v>46</v>
      </c>
      <c r="R867" s="10" t="s">
        <v>46</v>
      </c>
      <c r="S867" s="19" t="s">
        <v>807</v>
      </c>
    </row>
    <row r="868" spans="1:19" x14ac:dyDescent="0.25">
      <c r="A868" t="s">
        <v>2487</v>
      </c>
      <c r="B868" t="s">
        <v>2642</v>
      </c>
      <c r="C868" t="s">
        <v>2469</v>
      </c>
      <c r="D868">
        <v>0</v>
      </c>
      <c r="E868">
        <v>0</v>
      </c>
      <c r="I868" t="s">
        <v>2565</v>
      </c>
      <c r="J868" t="s">
        <v>3069</v>
      </c>
      <c r="K868" t="b">
        <v>0</v>
      </c>
      <c r="L868">
        <v>866</v>
      </c>
      <c r="M868">
        <v>0</v>
      </c>
      <c r="N868" s="10" t="s">
        <v>46</v>
      </c>
      <c r="O868">
        <v>0</v>
      </c>
      <c r="P868" t="s">
        <v>2475</v>
      </c>
      <c r="Q868" s="10" t="s">
        <v>46</v>
      </c>
      <c r="R868" s="10" t="s">
        <v>46</v>
      </c>
      <c r="S868" s="19" t="s">
        <v>2892</v>
      </c>
    </row>
    <row r="869" spans="1:19" x14ac:dyDescent="0.25">
      <c r="A869" t="s">
        <v>2487</v>
      </c>
      <c r="B869" t="s">
        <v>2642</v>
      </c>
      <c r="C869" t="s">
        <v>2467</v>
      </c>
      <c r="D869">
        <v>0</v>
      </c>
      <c r="I869" t="s">
        <v>2565</v>
      </c>
      <c r="J869" t="s">
        <v>3070</v>
      </c>
      <c r="K869" t="b">
        <v>0</v>
      </c>
      <c r="L869">
        <v>867</v>
      </c>
      <c r="M869">
        <v>0</v>
      </c>
      <c r="N869" s="10" t="s">
        <v>46</v>
      </c>
      <c r="O869">
        <v>0</v>
      </c>
      <c r="P869" t="s">
        <v>2475</v>
      </c>
      <c r="Q869" s="10" t="s">
        <v>46</v>
      </c>
      <c r="R869" s="10" t="s">
        <v>46</v>
      </c>
      <c r="S869" s="19" t="s">
        <v>2892</v>
      </c>
    </row>
    <row r="870" spans="1:19" x14ac:dyDescent="0.25">
      <c r="A870" t="s">
        <v>2487</v>
      </c>
      <c r="B870" t="s">
        <v>2642</v>
      </c>
      <c r="C870" t="s">
        <v>2468</v>
      </c>
      <c r="D870" t="s">
        <v>2475</v>
      </c>
      <c r="I870" t="s">
        <v>2565</v>
      </c>
      <c r="J870" t="s">
        <v>3071</v>
      </c>
      <c r="K870" t="b">
        <v>0</v>
      </c>
      <c r="L870">
        <v>868</v>
      </c>
      <c r="M870">
        <v>0</v>
      </c>
      <c r="N870" s="10" t="s">
        <v>46</v>
      </c>
      <c r="O870">
        <v>0</v>
      </c>
      <c r="P870" t="s">
        <v>2475</v>
      </c>
      <c r="Q870" s="10" t="s">
        <v>46</v>
      </c>
      <c r="R870" s="10" t="s">
        <v>46</v>
      </c>
      <c r="S870" s="19" t="s">
        <v>2892</v>
      </c>
    </row>
    <row r="871" spans="1:19" x14ac:dyDescent="0.25">
      <c r="A871" t="s">
        <v>2487</v>
      </c>
      <c r="B871" t="s">
        <v>2642</v>
      </c>
      <c r="C871" t="s">
        <v>4752</v>
      </c>
      <c r="D871">
        <v>0</v>
      </c>
      <c r="E871">
        <v>0</v>
      </c>
      <c r="I871" t="s">
        <v>2565</v>
      </c>
      <c r="J871" t="s">
        <v>3072</v>
      </c>
      <c r="K871" t="b">
        <v>0</v>
      </c>
      <c r="L871">
        <v>869</v>
      </c>
      <c r="M871">
        <v>0</v>
      </c>
      <c r="N871" s="10" t="s">
        <v>46</v>
      </c>
      <c r="O871">
        <v>0</v>
      </c>
      <c r="P871" t="s">
        <v>2475</v>
      </c>
      <c r="Q871" s="10" t="s">
        <v>46</v>
      </c>
      <c r="R871" s="10" t="s">
        <v>46</v>
      </c>
      <c r="S871" s="19" t="s">
        <v>2892</v>
      </c>
    </row>
    <row r="872" spans="1:19" x14ac:dyDescent="0.25">
      <c r="A872" t="s">
        <v>2487</v>
      </c>
      <c r="B872" t="s">
        <v>2642</v>
      </c>
      <c r="C872" t="s">
        <v>4753</v>
      </c>
      <c r="D872">
        <v>0</v>
      </c>
      <c r="E872">
        <v>0</v>
      </c>
      <c r="I872" t="s">
        <v>2565</v>
      </c>
      <c r="J872" t="s">
        <v>3073</v>
      </c>
      <c r="K872" t="b">
        <v>0</v>
      </c>
      <c r="L872">
        <v>870</v>
      </c>
      <c r="M872">
        <v>1</v>
      </c>
      <c r="N872" s="10" t="s">
        <v>46</v>
      </c>
      <c r="O872">
        <v>0</v>
      </c>
      <c r="P872" t="s">
        <v>2475</v>
      </c>
      <c r="Q872" s="10" t="s">
        <v>46</v>
      </c>
      <c r="R872" s="10" t="s">
        <v>46</v>
      </c>
      <c r="S872" s="19" t="s">
        <v>815</v>
      </c>
    </row>
    <row r="873" spans="1:19" x14ac:dyDescent="0.25">
      <c r="A873" t="s">
        <v>2487</v>
      </c>
      <c r="B873" t="s">
        <v>2642</v>
      </c>
      <c r="C873" t="s">
        <v>800</v>
      </c>
      <c r="D873" s="19" t="s">
        <v>861</v>
      </c>
      <c r="I873" t="s">
        <v>2565</v>
      </c>
      <c r="J873" t="s">
        <v>3074</v>
      </c>
      <c r="K873" t="b">
        <v>0</v>
      </c>
      <c r="L873">
        <v>871</v>
      </c>
      <c r="M873">
        <v>1</v>
      </c>
      <c r="N873" s="10" t="s">
        <v>46</v>
      </c>
      <c r="O873">
        <v>0</v>
      </c>
      <c r="P873" t="s">
        <v>2475</v>
      </c>
      <c r="Q873" s="10" t="s">
        <v>46</v>
      </c>
      <c r="R873" s="10" t="s">
        <v>46</v>
      </c>
      <c r="S873" s="19" t="s">
        <v>815</v>
      </c>
    </row>
    <row r="874" spans="1:19" x14ac:dyDescent="0.25">
      <c r="A874" t="s">
        <v>2487</v>
      </c>
      <c r="B874" t="s">
        <v>2643</v>
      </c>
      <c r="C874" t="s">
        <v>1083</v>
      </c>
      <c r="D874" t="b">
        <v>0</v>
      </c>
      <c r="I874" t="s">
        <v>2565</v>
      </c>
      <c r="J874" t="s">
        <v>3075</v>
      </c>
      <c r="K874" t="b">
        <v>0</v>
      </c>
      <c r="L874">
        <v>872</v>
      </c>
      <c r="M874">
        <v>1</v>
      </c>
      <c r="N874" s="10" t="s">
        <v>46</v>
      </c>
      <c r="O874">
        <v>0</v>
      </c>
      <c r="P874" t="s">
        <v>2475</v>
      </c>
      <c r="Q874" s="10" t="s">
        <v>46</v>
      </c>
      <c r="R874" s="10" t="s">
        <v>46</v>
      </c>
      <c r="S874" s="19" t="s">
        <v>815</v>
      </c>
    </row>
    <row r="875" spans="1:19" x14ac:dyDescent="0.25">
      <c r="A875" t="s">
        <v>2487</v>
      </c>
      <c r="B875" t="s">
        <v>2643</v>
      </c>
      <c r="C875" t="s">
        <v>36</v>
      </c>
      <c r="D875">
        <v>97</v>
      </c>
      <c r="I875" t="s">
        <v>2565</v>
      </c>
      <c r="J875" t="s">
        <v>3076</v>
      </c>
      <c r="K875" t="b">
        <v>0</v>
      </c>
      <c r="L875">
        <v>873</v>
      </c>
      <c r="M875">
        <v>1</v>
      </c>
      <c r="N875" s="10" t="s">
        <v>46</v>
      </c>
      <c r="O875">
        <v>0</v>
      </c>
      <c r="P875" t="s">
        <v>2475</v>
      </c>
      <c r="Q875" s="10" t="s">
        <v>46</v>
      </c>
      <c r="R875" s="10" t="s">
        <v>46</v>
      </c>
      <c r="S875" s="19" t="s">
        <v>815</v>
      </c>
    </row>
    <row r="876" spans="1:19" x14ac:dyDescent="0.25">
      <c r="A876" t="s">
        <v>2487</v>
      </c>
      <c r="B876" t="s">
        <v>2643</v>
      </c>
      <c r="C876" t="s">
        <v>4751</v>
      </c>
      <c r="D876">
        <v>0</v>
      </c>
      <c r="I876" t="s">
        <v>2565</v>
      </c>
      <c r="J876" t="s">
        <v>3077</v>
      </c>
      <c r="K876" t="b">
        <v>0</v>
      </c>
      <c r="L876">
        <v>874</v>
      </c>
      <c r="M876">
        <v>1</v>
      </c>
      <c r="N876" s="10" t="s">
        <v>46</v>
      </c>
      <c r="O876">
        <v>0</v>
      </c>
      <c r="P876" t="s">
        <v>2475</v>
      </c>
      <c r="Q876" s="10" t="s">
        <v>46</v>
      </c>
      <c r="R876" s="10" t="s">
        <v>46</v>
      </c>
      <c r="S876" s="19" t="s">
        <v>815</v>
      </c>
    </row>
    <row r="877" spans="1:19" x14ac:dyDescent="0.25">
      <c r="A877" t="s">
        <v>2487</v>
      </c>
      <c r="B877" t="s">
        <v>2643</v>
      </c>
      <c r="C877" t="s">
        <v>2469</v>
      </c>
      <c r="D877">
        <v>120</v>
      </c>
      <c r="E877">
        <v>0</v>
      </c>
      <c r="I877" t="s">
        <v>2565</v>
      </c>
      <c r="J877" t="s">
        <v>3078</v>
      </c>
      <c r="K877" t="b">
        <v>0</v>
      </c>
      <c r="L877">
        <v>875</v>
      </c>
      <c r="M877">
        <v>1</v>
      </c>
      <c r="N877" s="10" t="s">
        <v>46</v>
      </c>
      <c r="O877">
        <v>0</v>
      </c>
      <c r="P877" t="s">
        <v>2475</v>
      </c>
      <c r="Q877" s="10" t="s">
        <v>46</v>
      </c>
      <c r="R877" s="10" t="s">
        <v>46</v>
      </c>
      <c r="S877" s="19" t="s">
        <v>815</v>
      </c>
    </row>
    <row r="878" spans="1:19" x14ac:dyDescent="0.25">
      <c r="A878" t="s">
        <v>2487</v>
      </c>
      <c r="B878" t="s">
        <v>2643</v>
      </c>
      <c r="C878" t="s">
        <v>2467</v>
      </c>
      <c r="D878">
        <v>0</v>
      </c>
      <c r="I878" t="s">
        <v>2565</v>
      </c>
      <c r="J878" t="s">
        <v>3079</v>
      </c>
      <c r="K878" t="b">
        <v>0</v>
      </c>
      <c r="L878">
        <v>876</v>
      </c>
      <c r="M878">
        <v>0</v>
      </c>
      <c r="N878" s="10" t="s">
        <v>46</v>
      </c>
      <c r="O878">
        <v>0</v>
      </c>
      <c r="P878" t="s">
        <v>2475</v>
      </c>
      <c r="Q878" s="10" t="s">
        <v>46</v>
      </c>
      <c r="R878" s="10" t="s">
        <v>46</v>
      </c>
      <c r="S878" s="19"/>
    </row>
    <row r="879" spans="1:19" x14ac:dyDescent="0.25">
      <c r="A879" t="s">
        <v>2487</v>
      </c>
      <c r="B879" t="s">
        <v>2643</v>
      </c>
      <c r="C879" t="s">
        <v>2468</v>
      </c>
      <c r="D879" t="s">
        <v>2475</v>
      </c>
      <c r="I879" t="s">
        <v>2565</v>
      </c>
      <c r="J879" t="s">
        <v>3080</v>
      </c>
      <c r="K879" t="b">
        <v>0</v>
      </c>
      <c r="L879">
        <v>877</v>
      </c>
      <c r="M879">
        <v>1</v>
      </c>
      <c r="N879" s="10" t="s">
        <v>46</v>
      </c>
      <c r="O879">
        <v>0</v>
      </c>
      <c r="P879" t="s">
        <v>2475</v>
      </c>
      <c r="Q879" s="10" t="s">
        <v>46</v>
      </c>
      <c r="R879" s="10" t="s">
        <v>46</v>
      </c>
      <c r="S879" s="19" t="s">
        <v>815</v>
      </c>
    </row>
    <row r="880" spans="1:19" x14ac:dyDescent="0.25">
      <c r="A880" t="s">
        <v>2487</v>
      </c>
      <c r="B880" t="s">
        <v>2643</v>
      </c>
      <c r="C880" t="s">
        <v>4752</v>
      </c>
      <c r="D880">
        <v>0</v>
      </c>
      <c r="E880">
        <v>0</v>
      </c>
      <c r="I880" t="s">
        <v>2565</v>
      </c>
      <c r="J880" t="s">
        <v>3081</v>
      </c>
      <c r="K880" t="b">
        <v>0</v>
      </c>
      <c r="L880">
        <v>878</v>
      </c>
      <c r="M880">
        <v>1</v>
      </c>
      <c r="N880" s="10" t="s">
        <v>46</v>
      </c>
      <c r="O880">
        <v>0</v>
      </c>
      <c r="P880" t="s">
        <v>2475</v>
      </c>
      <c r="Q880" s="10" t="s">
        <v>46</v>
      </c>
      <c r="R880" s="10" t="s">
        <v>46</v>
      </c>
      <c r="S880" s="19" t="s">
        <v>815</v>
      </c>
    </row>
    <row r="881" spans="1:19" x14ac:dyDescent="0.25">
      <c r="A881" t="s">
        <v>2487</v>
      </c>
      <c r="B881" t="s">
        <v>2643</v>
      </c>
      <c r="C881" t="s">
        <v>4753</v>
      </c>
      <c r="D881">
        <v>0</v>
      </c>
      <c r="E881">
        <v>0</v>
      </c>
      <c r="I881" t="s">
        <v>2565</v>
      </c>
      <c r="J881" t="s">
        <v>3083</v>
      </c>
      <c r="K881" t="b">
        <v>0</v>
      </c>
      <c r="L881">
        <v>879</v>
      </c>
      <c r="M881">
        <v>1</v>
      </c>
      <c r="N881" s="10" t="s">
        <v>2516</v>
      </c>
      <c r="O881">
        <v>0</v>
      </c>
      <c r="P881" t="s">
        <v>2475</v>
      </c>
      <c r="Q881" s="10" t="s">
        <v>46</v>
      </c>
      <c r="R881" s="10" t="s">
        <v>46</v>
      </c>
      <c r="S881" s="19" t="s">
        <v>815</v>
      </c>
    </row>
    <row r="882" spans="1:19" x14ac:dyDescent="0.25">
      <c r="A882" t="s">
        <v>2487</v>
      </c>
      <c r="B882" t="s">
        <v>2643</v>
      </c>
      <c r="C882" t="s">
        <v>800</v>
      </c>
      <c r="D882" s="19" t="s">
        <v>861</v>
      </c>
      <c r="I882" t="s">
        <v>2565</v>
      </c>
      <c r="J882" t="s">
        <v>3085</v>
      </c>
      <c r="K882" t="b">
        <v>0</v>
      </c>
      <c r="L882">
        <v>880</v>
      </c>
      <c r="M882">
        <v>0</v>
      </c>
      <c r="N882" s="10" t="s">
        <v>2540</v>
      </c>
      <c r="O882">
        <v>0</v>
      </c>
      <c r="P882" t="s">
        <v>2475</v>
      </c>
      <c r="Q882" s="10" t="s">
        <v>46</v>
      </c>
      <c r="R882" s="10" t="s">
        <v>46</v>
      </c>
      <c r="S882" s="19" t="s">
        <v>807</v>
      </c>
    </row>
    <row r="883" spans="1:19" x14ac:dyDescent="0.25">
      <c r="A883" t="s">
        <v>2487</v>
      </c>
      <c r="B883" t="s">
        <v>2645</v>
      </c>
      <c r="C883" t="s">
        <v>1083</v>
      </c>
      <c r="D883" t="b">
        <v>0</v>
      </c>
      <c r="I883" t="s">
        <v>2565</v>
      </c>
      <c r="J883" t="s">
        <v>3086</v>
      </c>
      <c r="K883" t="b">
        <v>0</v>
      </c>
      <c r="L883">
        <v>881</v>
      </c>
      <c r="M883">
        <v>0</v>
      </c>
      <c r="N883" s="10" t="s">
        <v>3066</v>
      </c>
      <c r="O883">
        <v>0</v>
      </c>
      <c r="P883" t="s">
        <v>2475</v>
      </c>
      <c r="Q883" s="10" t="s">
        <v>46</v>
      </c>
      <c r="R883" s="10" t="s">
        <v>46</v>
      </c>
      <c r="S883" s="19" t="s">
        <v>807</v>
      </c>
    </row>
    <row r="884" spans="1:19" x14ac:dyDescent="0.25">
      <c r="A884" t="s">
        <v>2487</v>
      </c>
      <c r="B884" t="s">
        <v>2645</v>
      </c>
      <c r="C884" t="s">
        <v>36</v>
      </c>
      <c r="D884">
        <v>98</v>
      </c>
      <c r="I884" t="s">
        <v>2565</v>
      </c>
      <c r="J884" t="s">
        <v>3087</v>
      </c>
      <c r="K884" t="b">
        <v>0</v>
      </c>
      <c r="L884">
        <v>882</v>
      </c>
      <c r="M884">
        <v>0</v>
      </c>
      <c r="N884" s="10" t="s">
        <v>2516</v>
      </c>
      <c r="O884">
        <v>0</v>
      </c>
      <c r="P884" t="s">
        <v>2475</v>
      </c>
      <c r="Q884" s="10" t="s">
        <v>46</v>
      </c>
      <c r="R884" s="10" t="s">
        <v>46</v>
      </c>
      <c r="S884" s="19" t="s">
        <v>807</v>
      </c>
    </row>
    <row r="885" spans="1:19" x14ac:dyDescent="0.25">
      <c r="A885" t="s">
        <v>2487</v>
      </c>
      <c r="B885" t="s">
        <v>2645</v>
      </c>
      <c r="C885" t="s">
        <v>4751</v>
      </c>
      <c r="D885">
        <v>0</v>
      </c>
      <c r="I885" t="s">
        <v>2565</v>
      </c>
      <c r="J885" t="s">
        <v>3088</v>
      </c>
      <c r="K885" t="b">
        <v>0</v>
      </c>
      <c r="L885">
        <v>883</v>
      </c>
      <c r="M885">
        <v>0</v>
      </c>
      <c r="N885" s="10" t="s">
        <v>46</v>
      </c>
      <c r="O885">
        <v>0</v>
      </c>
      <c r="P885" t="s">
        <v>2475</v>
      </c>
      <c r="Q885" s="10" t="s">
        <v>46</v>
      </c>
      <c r="R885" s="10" t="s">
        <v>46</v>
      </c>
      <c r="S885" s="19" t="s">
        <v>807</v>
      </c>
    </row>
    <row r="886" spans="1:19" x14ac:dyDescent="0.25">
      <c r="A886" t="s">
        <v>2487</v>
      </c>
      <c r="B886" t="s">
        <v>2645</v>
      </c>
      <c r="C886" t="s">
        <v>2469</v>
      </c>
      <c r="D886">
        <v>1</v>
      </c>
      <c r="E886">
        <v>0</v>
      </c>
      <c r="I886" t="s">
        <v>2565</v>
      </c>
      <c r="J886" t="s">
        <v>3089</v>
      </c>
      <c r="K886" t="b">
        <v>0</v>
      </c>
      <c r="L886">
        <v>884</v>
      </c>
      <c r="M886">
        <v>0</v>
      </c>
      <c r="N886" s="10" t="s">
        <v>46</v>
      </c>
      <c r="O886">
        <v>0</v>
      </c>
      <c r="P886" t="s">
        <v>2475</v>
      </c>
      <c r="Q886" s="10" t="s">
        <v>46</v>
      </c>
      <c r="R886" s="10" t="s">
        <v>46</v>
      </c>
      <c r="S886" s="19" t="s">
        <v>807</v>
      </c>
    </row>
    <row r="887" spans="1:19" x14ac:dyDescent="0.25">
      <c r="A887" t="s">
        <v>2487</v>
      </c>
      <c r="B887" t="s">
        <v>2645</v>
      </c>
      <c r="C887" t="s">
        <v>2467</v>
      </c>
      <c r="D887">
        <v>0</v>
      </c>
      <c r="I887" t="s">
        <v>2565</v>
      </c>
      <c r="J887" t="s">
        <v>3090</v>
      </c>
      <c r="K887" t="b">
        <v>0</v>
      </c>
      <c r="L887">
        <v>885</v>
      </c>
      <c r="M887">
        <v>0</v>
      </c>
      <c r="N887" s="10" t="s">
        <v>46</v>
      </c>
      <c r="O887">
        <v>0</v>
      </c>
      <c r="P887" t="s">
        <v>2475</v>
      </c>
      <c r="Q887" s="10" t="s">
        <v>46</v>
      </c>
      <c r="R887" s="10" t="s">
        <v>46</v>
      </c>
      <c r="S887" s="19" t="s">
        <v>815</v>
      </c>
    </row>
    <row r="888" spans="1:19" x14ac:dyDescent="0.25">
      <c r="A888" t="s">
        <v>2487</v>
      </c>
      <c r="B888" t="s">
        <v>2645</v>
      </c>
      <c r="C888" t="s">
        <v>2468</v>
      </c>
      <c r="D888" t="s">
        <v>2475</v>
      </c>
      <c r="I888" t="s">
        <v>2565</v>
      </c>
      <c r="J888" t="s">
        <v>3091</v>
      </c>
      <c r="K888" t="b">
        <v>0</v>
      </c>
      <c r="L888">
        <v>886</v>
      </c>
      <c r="M888">
        <v>0</v>
      </c>
      <c r="N888" s="10" t="s">
        <v>46</v>
      </c>
      <c r="O888">
        <v>0</v>
      </c>
      <c r="P888" t="s">
        <v>2475</v>
      </c>
      <c r="Q888" s="10" t="s">
        <v>46</v>
      </c>
      <c r="R888" s="10" t="s">
        <v>46</v>
      </c>
      <c r="S888" s="19" t="s">
        <v>807</v>
      </c>
    </row>
    <row r="889" spans="1:19" x14ac:dyDescent="0.25">
      <c r="A889" t="s">
        <v>2487</v>
      </c>
      <c r="B889" t="s">
        <v>2645</v>
      </c>
      <c r="C889" t="s">
        <v>4752</v>
      </c>
      <c r="D889">
        <v>0</v>
      </c>
      <c r="E889">
        <v>0</v>
      </c>
      <c r="I889" t="s">
        <v>2565</v>
      </c>
      <c r="J889" t="s">
        <v>3092</v>
      </c>
      <c r="K889" t="b">
        <v>0</v>
      </c>
      <c r="L889">
        <v>887</v>
      </c>
      <c r="M889">
        <v>0</v>
      </c>
      <c r="N889" s="10" t="s">
        <v>46</v>
      </c>
      <c r="O889">
        <v>0</v>
      </c>
      <c r="P889" t="s">
        <v>2475</v>
      </c>
      <c r="Q889" s="10" t="s">
        <v>46</v>
      </c>
      <c r="R889" s="10" t="s">
        <v>46</v>
      </c>
      <c r="S889" s="19" t="s">
        <v>815</v>
      </c>
    </row>
    <row r="890" spans="1:19" x14ac:dyDescent="0.25">
      <c r="A890" t="s">
        <v>2487</v>
      </c>
      <c r="B890" t="s">
        <v>2645</v>
      </c>
      <c r="C890" t="s">
        <v>4753</v>
      </c>
      <c r="D890">
        <v>0</v>
      </c>
      <c r="E890">
        <v>0</v>
      </c>
      <c r="I890" t="s">
        <v>2565</v>
      </c>
      <c r="J890" t="s">
        <v>3093</v>
      </c>
      <c r="K890" t="b">
        <v>0</v>
      </c>
      <c r="L890">
        <v>888</v>
      </c>
      <c r="M890">
        <v>0</v>
      </c>
      <c r="N890" s="10" t="s">
        <v>46</v>
      </c>
      <c r="O890">
        <v>0</v>
      </c>
      <c r="P890" t="s">
        <v>2475</v>
      </c>
      <c r="Q890" s="10" t="s">
        <v>46</v>
      </c>
      <c r="R890" s="10" t="s">
        <v>46</v>
      </c>
      <c r="S890" s="19" t="s">
        <v>807</v>
      </c>
    </row>
    <row r="891" spans="1:19" x14ac:dyDescent="0.25">
      <c r="A891" t="s">
        <v>2487</v>
      </c>
      <c r="B891" t="s">
        <v>2645</v>
      </c>
      <c r="C891" t="s">
        <v>800</v>
      </c>
      <c r="D891" s="19" t="s">
        <v>815</v>
      </c>
      <c r="I891" t="s">
        <v>2565</v>
      </c>
      <c r="J891" t="s">
        <v>3094</v>
      </c>
      <c r="K891" t="b">
        <v>0</v>
      </c>
      <c r="L891">
        <v>889</v>
      </c>
      <c r="M891">
        <v>0</v>
      </c>
      <c r="N891" s="10" t="s">
        <v>46</v>
      </c>
      <c r="O891">
        <v>0</v>
      </c>
      <c r="P891" t="s">
        <v>2475</v>
      </c>
      <c r="Q891" s="10" t="s">
        <v>46</v>
      </c>
      <c r="R891" s="10" t="s">
        <v>46</v>
      </c>
      <c r="S891" s="19" t="s">
        <v>815</v>
      </c>
    </row>
    <row r="892" spans="1:19" x14ac:dyDescent="0.25">
      <c r="A892" t="s">
        <v>2487</v>
      </c>
      <c r="B892" t="s">
        <v>2646</v>
      </c>
      <c r="C892" t="s">
        <v>1083</v>
      </c>
      <c r="D892" t="b">
        <v>0</v>
      </c>
      <c r="I892" t="s">
        <v>2565</v>
      </c>
      <c r="J892" t="s">
        <v>3095</v>
      </c>
      <c r="K892" t="b">
        <v>0</v>
      </c>
      <c r="L892">
        <v>890</v>
      </c>
      <c r="M892">
        <v>1</v>
      </c>
      <c r="N892" s="10" t="s">
        <v>46</v>
      </c>
      <c r="O892">
        <v>0</v>
      </c>
      <c r="P892" t="s">
        <v>2475</v>
      </c>
      <c r="Q892" s="10" t="s">
        <v>46</v>
      </c>
      <c r="R892" s="10" t="s">
        <v>46</v>
      </c>
      <c r="S892" s="19" t="s">
        <v>815</v>
      </c>
    </row>
    <row r="893" spans="1:19" x14ac:dyDescent="0.25">
      <c r="A893" t="s">
        <v>2487</v>
      </c>
      <c r="B893" t="s">
        <v>2646</v>
      </c>
      <c r="C893" t="s">
        <v>36</v>
      </c>
      <c r="D893">
        <v>99</v>
      </c>
      <c r="I893" t="s">
        <v>2565</v>
      </c>
      <c r="J893" t="s">
        <v>282</v>
      </c>
      <c r="K893" t="b">
        <v>0</v>
      </c>
      <c r="L893">
        <v>891</v>
      </c>
      <c r="M893">
        <v>0</v>
      </c>
      <c r="N893" s="10" t="s">
        <v>46</v>
      </c>
      <c r="O893">
        <v>0</v>
      </c>
      <c r="P893" t="s">
        <v>2475</v>
      </c>
      <c r="Q893" s="10" t="s">
        <v>46</v>
      </c>
      <c r="R893" s="10" t="s">
        <v>46</v>
      </c>
      <c r="S893" s="19"/>
    </row>
    <row r="894" spans="1:19" x14ac:dyDescent="0.25">
      <c r="A894" t="s">
        <v>2487</v>
      </c>
      <c r="B894" t="s">
        <v>2646</v>
      </c>
      <c r="C894" t="s">
        <v>4751</v>
      </c>
      <c r="D894">
        <v>0</v>
      </c>
      <c r="I894" t="s">
        <v>2565</v>
      </c>
      <c r="J894" t="s">
        <v>283</v>
      </c>
      <c r="K894" t="b">
        <v>0</v>
      </c>
      <c r="L894">
        <v>892</v>
      </c>
      <c r="M894">
        <v>0</v>
      </c>
      <c r="N894" s="10" t="s">
        <v>46</v>
      </c>
      <c r="O894">
        <v>0</v>
      </c>
      <c r="P894" t="s">
        <v>2475</v>
      </c>
      <c r="Q894" s="10" t="s">
        <v>46</v>
      </c>
      <c r="R894" s="10" t="s">
        <v>46</v>
      </c>
      <c r="S894" s="19"/>
    </row>
    <row r="895" spans="1:19" x14ac:dyDescent="0.25">
      <c r="A895" t="s">
        <v>2487</v>
      </c>
      <c r="B895" t="s">
        <v>2646</v>
      </c>
      <c r="C895" t="s">
        <v>2469</v>
      </c>
      <c r="D895">
        <v>0</v>
      </c>
      <c r="E895">
        <v>0</v>
      </c>
      <c r="I895" t="s">
        <v>2565</v>
      </c>
      <c r="J895" t="s">
        <v>314</v>
      </c>
      <c r="K895" t="b">
        <v>0</v>
      </c>
      <c r="L895">
        <v>893</v>
      </c>
      <c r="M895">
        <v>0</v>
      </c>
      <c r="N895" s="10" t="s">
        <v>46</v>
      </c>
      <c r="O895">
        <v>0</v>
      </c>
      <c r="P895" t="s">
        <v>2475</v>
      </c>
      <c r="Q895" s="10" t="s">
        <v>46</v>
      </c>
      <c r="R895" s="10" t="s">
        <v>46</v>
      </c>
      <c r="S895" s="19"/>
    </row>
    <row r="896" spans="1:19" x14ac:dyDescent="0.25">
      <c r="A896" t="s">
        <v>2487</v>
      </c>
      <c r="B896" t="s">
        <v>2646</v>
      </c>
      <c r="C896" t="s">
        <v>2467</v>
      </c>
      <c r="D896">
        <v>0</v>
      </c>
      <c r="I896" t="s">
        <v>2565</v>
      </c>
      <c r="J896" t="s">
        <v>284</v>
      </c>
      <c r="K896" t="b">
        <v>0</v>
      </c>
      <c r="L896">
        <v>894</v>
      </c>
      <c r="M896">
        <v>0</v>
      </c>
      <c r="N896" s="10" t="s">
        <v>46</v>
      </c>
      <c r="O896">
        <v>0</v>
      </c>
      <c r="P896" t="s">
        <v>2475</v>
      </c>
      <c r="Q896" s="10" t="s">
        <v>46</v>
      </c>
      <c r="R896" s="10" t="s">
        <v>46</v>
      </c>
      <c r="S896" s="19"/>
    </row>
    <row r="897" spans="1:19" x14ac:dyDescent="0.25">
      <c r="A897" t="s">
        <v>2487</v>
      </c>
      <c r="B897" t="s">
        <v>2646</v>
      </c>
      <c r="C897" t="s">
        <v>2468</v>
      </c>
      <c r="D897" t="s">
        <v>2475</v>
      </c>
      <c r="I897" t="s">
        <v>2565</v>
      </c>
      <c r="J897" t="s">
        <v>285</v>
      </c>
      <c r="K897" t="b">
        <v>0</v>
      </c>
      <c r="L897">
        <v>895</v>
      </c>
      <c r="M897">
        <v>0</v>
      </c>
      <c r="N897" s="10" t="s">
        <v>46</v>
      </c>
      <c r="O897">
        <v>0</v>
      </c>
      <c r="P897" t="s">
        <v>2475</v>
      </c>
      <c r="Q897" s="10" t="s">
        <v>46</v>
      </c>
      <c r="R897" s="10" t="s">
        <v>46</v>
      </c>
      <c r="S897" s="19"/>
    </row>
    <row r="898" spans="1:19" x14ac:dyDescent="0.25">
      <c r="A898" t="s">
        <v>2487</v>
      </c>
      <c r="B898" t="s">
        <v>2646</v>
      </c>
      <c r="C898" t="s">
        <v>4752</v>
      </c>
      <c r="D898">
        <v>0</v>
      </c>
      <c r="E898">
        <v>0</v>
      </c>
      <c r="I898" t="s">
        <v>2568</v>
      </c>
      <c r="J898" t="s">
        <v>3067</v>
      </c>
      <c r="K898" t="b">
        <v>0</v>
      </c>
      <c r="L898">
        <v>896</v>
      </c>
      <c r="M898">
        <v>0</v>
      </c>
      <c r="N898" s="10" t="s">
        <v>46</v>
      </c>
      <c r="O898">
        <v>0</v>
      </c>
      <c r="P898" t="s">
        <v>2475</v>
      </c>
      <c r="Q898" s="10" t="s">
        <v>46</v>
      </c>
      <c r="R898" s="10" t="s">
        <v>46</v>
      </c>
      <c r="S898" s="19" t="s">
        <v>807</v>
      </c>
    </row>
    <row r="899" spans="1:19" x14ac:dyDescent="0.25">
      <c r="A899" t="s">
        <v>2487</v>
      </c>
      <c r="B899" t="s">
        <v>2646</v>
      </c>
      <c r="C899" t="s">
        <v>4753</v>
      </c>
      <c r="D899">
        <v>0</v>
      </c>
      <c r="E899">
        <v>0</v>
      </c>
      <c r="I899" t="s">
        <v>2568</v>
      </c>
      <c r="J899" t="s">
        <v>3068</v>
      </c>
      <c r="K899" t="b">
        <v>0</v>
      </c>
      <c r="L899">
        <v>897</v>
      </c>
      <c r="M899">
        <v>0</v>
      </c>
      <c r="N899" s="10" t="s">
        <v>2540</v>
      </c>
      <c r="O899">
        <v>0</v>
      </c>
      <c r="P899" t="s">
        <v>2475</v>
      </c>
      <c r="Q899" s="10" t="s">
        <v>46</v>
      </c>
      <c r="R899" s="10" t="s">
        <v>46</v>
      </c>
      <c r="S899" s="19" t="s">
        <v>807</v>
      </c>
    </row>
    <row r="900" spans="1:19" x14ac:dyDescent="0.25">
      <c r="A900" t="s">
        <v>2487</v>
      </c>
      <c r="B900" t="s">
        <v>2646</v>
      </c>
      <c r="C900" t="s">
        <v>800</v>
      </c>
      <c r="D900" s="19" t="s">
        <v>861</v>
      </c>
      <c r="I900" t="s">
        <v>2568</v>
      </c>
      <c r="J900" t="s">
        <v>3069</v>
      </c>
      <c r="K900" t="b">
        <v>0</v>
      </c>
      <c r="L900">
        <v>898</v>
      </c>
      <c r="M900">
        <v>0</v>
      </c>
      <c r="N900" s="10" t="s">
        <v>46</v>
      </c>
      <c r="O900">
        <v>0</v>
      </c>
      <c r="P900" t="s">
        <v>3101</v>
      </c>
      <c r="Q900" s="10" t="s">
        <v>46</v>
      </c>
      <c r="R900" s="10" t="s">
        <v>46</v>
      </c>
      <c r="S900" s="19" t="s">
        <v>2892</v>
      </c>
    </row>
    <row r="901" spans="1:19" x14ac:dyDescent="0.25">
      <c r="A901" t="s">
        <v>2487</v>
      </c>
      <c r="B901" t="s">
        <v>2647</v>
      </c>
      <c r="C901" t="s">
        <v>1083</v>
      </c>
      <c r="D901" t="b">
        <v>0</v>
      </c>
      <c r="I901" t="s">
        <v>2568</v>
      </c>
      <c r="J901" t="s">
        <v>3070</v>
      </c>
      <c r="K901" t="b">
        <v>0</v>
      </c>
      <c r="L901">
        <v>899</v>
      </c>
      <c r="M901">
        <v>0</v>
      </c>
      <c r="N901" s="10" t="s">
        <v>46</v>
      </c>
      <c r="O901">
        <v>0</v>
      </c>
      <c r="P901" t="s">
        <v>3101</v>
      </c>
      <c r="Q901" s="10" t="s">
        <v>46</v>
      </c>
      <c r="R901" s="10" t="s">
        <v>46</v>
      </c>
      <c r="S901" s="19" t="s">
        <v>2892</v>
      </c>
    </row>
    <row r="902" spans="1:19" x14ac:dyDescent="0.25">
      <c r="A902" t="s">
        <v>2487</v>
      </c>
      <c r="B902" t="s">
        <v>2647</v>
      </c>
      <c r="C902" t="s">
        <v>36</v>
      </c>
      <c r="D902">
        <v>100</v>
      </c>
      <c r="I902" t="s">
        <v>2568</v>
      </c>
      <c r="J902" t="s">
        <v>3071</v>
      </c>
      <c r="K902" t="b">
        <v>0</v>
      </c>
      <c r="L902">
        <v>900</v>
      </c>
      <c r="M902">
        <v>0</v>
      </c>
      <c r="N902" s="10" t="s">
        <v>46</v>
      </c>
      <c r="O902">
        <v>0</v>
      </c>
      <c r="P902" t="s">
        <v>2475</v>
      </c>
      <c r="Q902" s="10" t="s">
        <v>46</v>
      </c>
      <c r="R902" s="10" t="s">
        <v>46</v>
      </c>
      <c r="S902" s="19" t="s">
        <v>2892</v>
      </c>
    </row>
    <row r="903" spans="1:19" x14ac:dyDescent="0.25">
      <c r="A903" t="s">
        <v>2487</v>
      </c>
      <c r="B903" t="s">
        <v>2647</v>
      </c>
      <c r="C903" t="s">
        <v>4751</v>
      </c>
      <c r="D903">
        <v>0</v>
      </c>
      <c r="I903" t="s">
        <v>2568</v>
      </c>
      <c r="J903" t="s">
        <v>3072</v>
      </c>
      <c r="K903" t="b">
        <v>0</v>
      </c>
      <c r="L903">
        <v>901</v>
      </c>
      <c r="M903">
        <v>0</v>
      </c>
      <c r="N903" s="10" t="s">
        <v>46</v>
      </c>
      <c r="O903">
        <v>0</v>
      </c>
      <c r="P903" t="s">
        <v>2475</v>
      </c>
      <c r="Q903" s="10" t="s">
        <v>46</v>
      </c>
      <c r="R903" s="10" t="s">
        <v>46</v>
      </c>
      <c r="S903" s="19" t="s">
        <v>2892</v>
      </c>
    </row>
    <row r="904" spans="1:19" x14ac:dyDescent="0.25">
      <c r="A904" t="s">
        <v>2487</v>
      </c>
      <c r="B904" t="s">
        <v>2647</v>
      </c>
      <c r="C904" t="s">
        <v>2469</v>
      </c>
      <c r="D904">
        <v>105</v>
      </c>
      <c r="E904">
        <v>0</v>
      </c>
      <c r="I904" t="s">
        <v>2568</v>
      </c>
      <c r="J904" t="s">
        <v>3073</v>
      </c>
      <c r="K904" t="b">
        <v>0</v>
      </c>
      <c r="L904">
        <v>902</v>
      </c>
      <c r="M904">
        <v>1</v>
      </c>
      <c r="N904" s="10" t="s">
        <v>46</v>
      </c>
      <c r="O904">
        <v>0</v>
      </c>
      <c r="P904" t="s">
        <v>2475</v>
      </c>
      <c r="Q904" s="10" t="s">
        <v>46</v>
      </c>
      <c r="R904" s="10" t="s">
        <v>46</v>
      </c>
      <c r="S904" s="19" t="s">
        <v>815</v>
      </c>
    </row>
    <row r="905" spans="1:19" x14ac:dyDescent="0.25">
      <c r="A905" t="s">
        <v>2487</v>
      </c>
      <c r="B905" t="s">
        <v>2647</v>
      </c>
      <c r="C905" t="s">
        <v>2467</v>
      </c>
      <c r="D905">
        <v>0</v>
      </c>
      <c r="I905" t="s">
        <v>2568</v>
      </c>
      <c r="J905" t="s">
        <v>3074</v>
      </c>
      <c r="K905" t="b">
        <v>0</v>
      </c>
      <c r="L905">
        <v>903</v>
      </c>
      <c r="M905">
        <v>1</v>
      </c>
      <c r="N905" s="10" t="s">
        <v>46</v>
      </c>
      <c r="O905">
        <v>1</v>
      </c>
      <c r="P905" t="s">
        <v>2475</v>
      </c>
      <c r="Q905" s="10" t="s">
        <v>46</v>
      </c>
      <c r="R905" s="10" t="s">
        <v>46</v>
      </c>
      <c r="S905" s="19" t="s">
        <v>815</v>
      </c>
    </row>
    <row r="906" spans="1:19" x14ac:dyDescent="0.25">
      <c r="A906" t="s">
        <v>2487</v>
      </c>
      <c r="B906" t="s">
        <v>2647</v>
      </c>
      <c r="C906" t="s">
        <v>2468</v>
      </c>
      <c r="D906" t="s">
        <v>2475</v>
      </c>
      <c r="I906" t="s">
        <v>2568</v>
      </c>
      <c r="J906" t="s">
        <v>3075</v>
      </c>
      <c r="K906" t="b">
        <v>0</v>
      </c>
      <c r="L906">
        <v>904</v>
      </c>
      <c r="M906">
        <v>1</v>
      </c>
      <c r="N906" s="10" t="s">
        <v>46</v>
      </c>
      <c r="O906">
        <v>1</v>
      </c>
      <c r="P906" t="s">
        <v>2475</v>
      </c>
      <c r="Q906" s="10" t="s">
        <v>46</v>
      </c>
      <c r="R906" s="10" t="s">
        <v>46</v>
      </c>
      <c r="S906" s="19" t="s">
        <v>815</v>
      </c>
    </row>
    <row r="907" spans="1:19" x14ac:dyDescent="0.25">
      <c r="A907" t="s">
        <v>2487</v>
      </c>
      <c r="B907" t="s">
        <v>2647</v>
      </c>
      <c r="C907" t="s">
        <v>4752</v>
      </c>
      <c r="D907">
        <v>0</v>
      </c>
      <c r="E907">
        <v>0</v>
      </c>
      <c r="I907" t="s">
        <v>2568</v>
      </c>
      <c r="J907" t="s">
        <v>3076</v>
      </c>
      <c r="K907" t="b">
        <v>0</v>
      </c>
      <c r="L907">
        <v>905</v>
      </c>
      <c r="M907">
        <v>1</v>
      </c>
      <c r="N907" s="10" t="s">
        <v>46</v>
      </c>
      <c r="O907">
        <v>0</v>
      </c>
      <c r="P907" t="s">
        <v>2475</v>
      </c>
      <c r="Q907" s="10" t="s">
        <v>46</v>
      </c>
      <c r="R907" s="10" t="s">
        <v>46</v>
      </c>
      <c r="S907" s="19" t="s">
        <v>815</v>
      </c>
    </row>
    <row r="908" spans="1:19" x14ac:dyDescent="0.25">
      <c r="A908" t="s">
        <v>2487</v>
      </c>
      <c r="B908" t="s">
        <v>2647</v>
      </c>
      <c r="C908" t="s">
        <v>4753</v>
      </c>
      <c r="D908">
        <v>0</v>
      </c>
      <c r="E908">
        <v>0</v>
      </c>
      <c r="I908" t="s">
        <v>2568</v>
      </c>
      <c r="J908" t="s">
        <v>3077</v>
      </c>
      <c r="K908" t="b">
        <v>0</v>
      </c>
      <c r="L908">
        <v>906</v>
      </c>
      <c r="M908">
        <v>1</v>
      </c>
      <c r="N908" s="10" t="s">
        <v>46</v>
      </c>
      <c r="O908">
        <v>0</v>
      </c>
      <c r="P908" t="s">
        <v>2475</v>
      </c>
      <c r="Q908" s="10" t="s">
        <v>46</v>
      </c>
      <c r="R908" s="10" t="s">
        <v>46</v>
      </c>
      <c r="S908" s="19" t="s">
        <v>815</v>
      </c>
    </row>
    <row r="909" spans="1:19" x14ac:dyDescent="0.25">
      <c r="A909" t="s">
        <v>2487</v>
      </c>
      <c r="B909" t="s">
        <v>2647</v>
      </c>
      <c r="C909" t="s">
        <v>800</v>
      </c>
      <c r="D909" s="19" t="s">
        <v>861</v>
      </c>
      <c r="I909" t="s">
        <v>2568</v>
      </c>
      <c r="J909" t="s">
        <v>3078</v>
      </c>
      <c r="K909" t="b">
        <v>0</v>
      </c>
      <c r="L909">
        <v>907</v>
      </c>
      <c r="M909">
        <v>1</v>
      </c>
      <c r="N909" s="10" t="s">
        <v>46</v>
      </c>
      <c r="O909">
        <v>40</v>
      </c>
      <c r="P909" t="s">
        <v>2475</v>
      </c>
      <c r="Q909" s="10" t="s">
        <v>46</v>
      </c>
      <c r="R909" s="10" t="s">
        <v>46</v>
      </c>
      <c r="S909" s="19" t="s">
        <v>815</v>
      </c>
    </row>
    <row r="910" spans="1:19" x14ac:dyDescent="0.25">
      <c r="A910" t="s">
        <v>2487</v>
      </c>
      <c r="B910" t="s">
        <v>2648</v>
      </c>
      <c r="C910" t="s">
        <v>1083</v>
      </c>
      <c r="D910" t="b">
        <v>0</v>
      </c>
      <c r="I910" t="s">
        <v>2568</v>
      </c>
      <c r="J910" t="s">
        <v>3079</v>
      </c>
      <c r="K910" t="b">
        <v>0</v>
      </c>
      <c r="L910">
        <v>908</v>
      </c>
      <c r="M910">
        <v>0</v>
      </c>
      <c r="N910" s="10" t="s">
        <v>2818</v>
      </c>
      <c r="O910">
        <v>0</v>
      </c>
      <c r="P910" t="s">
        <v>3101</v>
      </c>
      <c r="Q910" s="10" t="s">
        <v>46</v>
      </c>
      <c r="R910" s="10" t="s">
        <v>46</v>
      </c>
      <c r="S910" s="19"/>
    </row>
    <row r="911" spans="1:19" x14ac:dyDescent="0.25">
      <c r="A911" t="s">
        <v>2487</v>
      </c>
      <c r="B911" t="s">
        <v>2648</v>
      </c>
      <c r="C911" t="s">
        <v>36</v>
      </c>
      <c r="D911">
        <v>101</v>
      </c>
      <c r="I911" t="s">
        <v>2568</v>
      </c>
      <c r="J911" t="s">
        <v>3080</v>
      </c>
      <c r="K911" t="b">
        <v>0</v>
      </c>
      <c r="L911">
        <v>909</v>
      </c>
      <c r="M911">
        <v>2</v>
      </c>
      <c r="N911" s="10" t="s">
        <v>46</v>
      </c>
      <c r="O911">
        <v>0</v>
      </c>
      <c r="P911" t="s">
        <v>3101</v>
      </c>
      <c r="Q911" s="10" t="s">
        <v>46</v>
      </c>
      <c r="R911" s="10" t="s">
        <v>46</v>
      </c>
      <c r="S911" s="19" t="s">
        <v>815</v>
      </c>
    </row>
    <row r="912" spans="1:19" x14ac:dyDescent="0.25">
      <c r="A912" t="s">
        <v>2487</v>
      </c>
      <c r="B912" t="s">
        <v>2648</v>
      </c>
      <c r="C912" t="s">
        <v>4751</v>
      </c>
      <c r="D912">
        <v>0</v>
      </c>
      <c r="I912" t="s">
        <v>2568</v>
      </c>
      <c r="J912" t="s">
        <v>3081</v>
      </c>
      <c r="K912" t="b">
        <v>0</v>
      </c>
      <c r="L912">
        <v>910</v>
      </c>
      <c r="M912">
        <v>2</v>
      </c>
      <c r="N912" s="10" t="s">
        <v>46</v>
      </c>
      <c r="O912">
        <v>0</v>
      </c>
      <c r="P912" t="s">
        <v>2475</v>
      </c>
      <c r="Q912" s="10" t="s">
        <v>46</v>
      </c>
      <c r="R912" s="10" t="s">
        <v>46</v>
      </c>
      <c r="S912" s="19" t="s">
        <v>815</v>
      </c>
    </row>
    <row r="913" spans="1:19" x14ac:dyDescent="0.25">
      <c r="A913" t="s">
        <v>2487</v>
      </c>
      <c r="B913" t="s">
        <v>2648</v>
      </c>
      <c r="C913" t="s">
        <v>2469</v>
      </c>
      <c r="D913">
        <v>107</v>
      </c>
      <c r="E913">
        <v>0</v>
      </c>
      <c r="I913" t="s">
        <v>2568</v>
      </c>
      <c r="J913" t="s">
        <v>3083</v>
      </c>
      <c r="K913" t="b">
        <v>0</v>
      </c>
      <c r="L913">
        <v>911</v>
      </c>
      <c r="M913">
        <v>2</v>
      </c>
      <c r="N913" s="10" t="s">
        <v>2516</v>
      </c>
      <c r="O913">
        <v>0</v>
      </c>
      <c r="P913" t="s">
        <v>2475</v>
      </c>
      <c r="Q913" s="10" t="s">
        <v>46</v>
      </c>
      <c r="R913" s="10" t="s">
        <v>46</v>
      </c>
      <c r="S913" s="19" t="s">
        <v>815</v>
      </c>
    </row>
    <row r="914" spans="1:19" x14ac:dyDescent="0.25">
      <c r="A914" t="s">
        <v>2487</v>
      </c>
      <c r="B914" t="s">
        <v>2648</v>
      </c>
      <c r="C914" t="s">
        <v>2467</v>
      </c>
      <c r="D914">
        <v>0</v>
      </c>
      <c r="I914" t="s">
        <v>2568</v>
      </c>
      <c r="J914" t="s">
        <v>3085</v>
      </c>
      <c r="K914" t="b">
        <v>0</v>
      </c>
      <c r="L914">
        <v>912</v>
      </c>
      <c r="M914">
        <v>0</v>
      </c>
      <c r="N914" s="10" t="s">
        <v>3098</v>
      </c>
      <c r="O914">
        <v>1</v>
      </c>
      <c r="P914" t="s">
        <v>3100</v>
      </c>
      <c r="Q914" s="10" t="s">
        <v>46</v>
      </c>
      <c r="R914" s="10" t="s">
        <v>46</v>
      </c>
      <c r="S914" s="19" t="s">
        <v>807</v>
      </c>
    </row>
    <row r="915" spans="1:19" x14ac:dyDescent="0.25">
      <c r="A915" t="s">
        <v>2487</v>
      </c>
      <c r="B915" t="s">
        <v>2648</v>
      </c>
      <c r="C915" t="s">
        <v>2468</v>
      </c>
      <c r="D915" t="s">
        <v>2475</v>
      </c>
      <c r="I915" t="s">
        <v>2568</v>
      </c>
      <c r="J915" t="s">
        <v>3086</v>
      </c>
      <c r="K915" t="b">
        <v>0</v>
      </c>
      <c r="L915">
        <v>913</v>
      </c>
      <c r="M915">
        <v>0</v>
      </c>
      <c r="N915" s="10" t="s">
        <v>2540</v>
      </c>
      <c r="O915">
        <v>0</v>
      </c>
      <c r="P915" t="s">
        <v>2475</v>
      </c>
      <c r="Q915" s="10" t="s">
        <v>46</v>
      </c>
      <c r="R915" s="10" t="s">
        <v>46</v>
      </c>
      <c r="S915" s="19" t="s">
        <v>807</v>
      </c>
    </row>
    <row r="916" spans="1:19" x14ac:dyDescent="0.25">
      <c r="A916" t="s">
        <v>2487</v>
      </c>
      <c r="B916" t="s">
        <v>2648</v>
      </c>
      <c r="C916" t="s">
        <v>4752</v>
      </c>
      <c r="D916">
        <v>0</v>
      </c>
      <c r="E916">
        <v>0</v>
      </c>
      <c r="I916" t="s">
        <v>2568</v>
      </c>
      <c r="J916" t="s">
        <v>3087</v>
      </c>
      <c r="K916" t="b">
        <v>0</v>
      </c>
      <c r="L916">
        <v>914</v>
      </c>
      <c r="M916">
        <v>0</v>
      </c>
      <c r="N916" s="10" t="s">
        <v>3018</v>
      </c>
      <c r="O916">
        <v>0</v>
      </c>
      <c r="P916" t="s">
        <v>2475</v>
      </c>
      <c r="Q916" s="10" t="s">
        <v>46</v>
      </c>
      <c r="R916" s="10" t="s">
        <v>46</v>
      </c>
      <c r="S916" s="19" t="s">
        <v>807</v>
      </c>
    </row>
    <row r="917" spans="1:19" x14ac:dyDescent="0.25">
      <c r="A917" t="s">
        <v>2487</v>
      </c>
      <c r="B917" t="s">
        <v>2648</v>
      </c>
      <c r="C917" t="s">
        <v>4753</v>
      </c>
      <c r="D917">
        <v>0</v>
      </c>
      <c r="E917">
        <v>0</v>
      </c>
      <c r="I917" t="s">
        <v>2568</v>
      </c>
      <c r="J917" t="s">
        <v>3088</v>
      </c>
      <c r="K917" t="b">
        <v>0</v>
      </c>
      <c r="L917">
        <v>915</v>
      </c>
      <c r="M917">
        <v>0</v>
      </c>
      <c r="N917" s="10" t="s">
        <v>46</v>
      </c>
      <c r="O917">
        <v>0</v>
      </c>
      <c r="P917" t="s">
        <v>2475</v>
      </c>
      <c r="Q917" s="10" t="s">
        <v>46</v>
      </c>
      <c r="R917" s="10" t="s">
        <v>46</v>
      </c>
      <c r="S917" s="19" t="s">
        <v>807</v>
      </c>
    </row>
    <row r="918" spans="1:19" x14ac:dyDescent="0.25">
      <c r="A918" t="s">
        <v>2487</v>
      </c>
      <c r="B918" t="s">
        <v>2648</v>
      </c>
      <c r="C918" t="s">
        <v>800</v>
      </c>
      <c r="D918" s="19" t="s">
        <v>861</v>
      </c>
      <c r="I918" t="s">
        <v>2568</v>
      </c>
      <c r="J918" t="s">
        <v>3089</v>
      </c>
      <c r="K918" t="b">
        <v>0</v>
      </c>
      <c r="L918">
        <v>916</v>
      </c>
      <c r="M918">
        <v>0</v>
      </c>
      <c r="N918" s="10" t="s">
        <v>2540</v>
      </c>
      <c r="O918">
        <v>0</v>
      </c>
      <c r="P918" t="s">
        <v>2475</v>
      </c>
      <c r="Q918" s="10" t="s">
        <v>46</v>
      </c>
      <c r="R918" s="10" t="s">
        <v>46</v>
      </c>
      <c r="S918" s="19" t="s">
        <v>807</v>
      </c>
    </row>
    <row r="919" spans="1:19" x14ac:dyDescent="0.25">
      <c r="A919" t="s">
        <v>2487</v>
      </c>
      <c r="B919" t="s">
        <v>2649</v>
      </c>
      <c r="C919" t="s">
        <v>1083</v>
      </c>
      <c r="D919" t="b">
        <v>0</v>
      </c>
      <c r="I919" t="s">
        <v>2568</v>
      </c>
      <c r="J919" t="s">
        <v>3090</v>
      </c>
      <c r="K919" t="b">
        <v>0</v>
      </c>
      <c r="L919">
        <v>917</v>
      </c>
      <c r="M919">
        <v>0</v>
      </c>
      <c r="N919" s="10" t="s">
        <v>45</v>
      </c>
      <c r="O919">
        <v>0</v>
      </c>
      <c r="P919" t="s">
        <v>2475</v>
      </c>
      <c r="Q919" s="10" t="s">
        <v>46</v>
      </c>
      <c r="R919" s="10" t="s">
        <v>46</v>
      </c>
      <c r="S919" s="19" t="s">
        <v>815</v>
      </c>
    </row>
    <row r="920" spans="1:19" x14ac:dyDescent="0.25">
      <c r="A920" t="s">
        <v>2487</v>
      </c>
      <c r="B920" t="s">
        <v>2649</v>
      </c>
      <c r="C920" t="s">
        <v>36</v>
      </c>
      <c r="D920">
        <v>102</v>
      </c>
      <c r="I920" t="s">
        <v>2568</v>
      </c>
      <c r="J920" t="s">
        <v>3091</v>
      </c>
      <c r="K920" t="b">
        <v>0</v>
      </c>
      <c r="L920">
        <v>918</v>
      </c>
      <c r="M920">
        <v>0</v>
      </c>
      <c r="N920" s="10" t="s">
        <v>46</v>
      </c>
      <c r="O920">
        <v>0</v>
      </c>
      <c r="P920" t="s">
        <v>2475</v>
      </c>
      <c r="Q920" s="10" t="s">
        <v>46</v>
      </c>
      <c r="R920" s="10" t="s">
        <v>46</v>
      </c>
      <c r="S920" s="19" t="s">
        <v>807</v>
      </c>
    </row>
    <row r="921" spans="1:19" x14ac:dyDescent="0.25">
      <c r="A921" t="s">
        <v>2487</v>
      </c>
      <c r="B921" t="s">
        <v>2649</v>
      </c>
      <c r="C921" t="s">
        <v>4751</v>
      </c>
      <c r="D921">
        <v>0</v>
      </c>
      <c r="I921" t="s">
        <v>2568</v>
      </c>
      <c r="J921" t="s">
        <v>3092</v>
      </c>
      <c r="K921" t="b">
        <v>0</v>
      </c>
      <c r="L921">
        <v>919</v>
      </c>
      <c r="M921">
        <v>0</v>
      </c>
      <c r="N921" s="10" t="s">
        <v>46</v>
      </c>
      <c r="O921">
        <v>0</v>
      </c>
      <c r="P921" t="s">
        <v>2475</v>
      </c>
      <c r="Q921" s="10" t="s">
        <v>46</v>
      </c>
      <c r="R921" s="10" t="s">
        <v>46</v>
      </c>
      <c r="S921" s="19" t="s">
        <v>815</v>
      </c>
    </row>
    <row r="922" spans="1:19" x14ac:dyDescent="0.25">
      <c r="A922" t="s">
        <v>2487</v>
      </c>
      <c r="B922" t="s">
        <v>2649</v>
      </c>
      <c r="C922" t="s">
        <v>2469</v>
      </c>
      <c r="D922">
        <v>0</v>
      </c>
      <c r="E922">
        <v>0</v>
      </c>
      <c r="I922" t="s">
        <v>2568</v>
      </c>
      <c r="J922" t="s">
        <v>3093</v>
      </c>
      <c r="K922" t="b">
        <v>0</v>
      </c>
      <c r="L922">
        <v>920</v>
      </c>
      <c r="M922">
        <v>0</v>
      </c>
      <c r="N922" s="10" t="s">
        <v>46</v>
      </c>
      <c r="O922">
        <v>1</v>
      </c>
      <c r="P922" t="s">
        <v>2475</v>
      </c>
      <c r="Q922" s="10" t="s">
        <v>46</v>
      </c>
      <c r="R922" s="10" t="s">
        <v>46</v>
      </c>
      <c r="S922" s="19" t="s">
        <v>807</v>
      </c>
    </row>
    <row r="923" spans="1:19" x14ac:dyDescent="0.25">
      <c r="A923" t="s">
        <v>2487</v>
      </c>
      <c r="B923" t="s">
        <v>2649</v>
      </c>
      <c r="C923" t="s">
        <v>2467</v>
      </c>
      <c r="D923">
        <v>0</v>
      </c>
      <c r="I923" t="s">
        <v>2568</v>
      </c>
      <c r="J923" t="s">
        <v>3094</v>
      </c>
      <c r="K923" t="b">
        <v>0</v>
      </c>
      <c r="L923">
        <v>921</v>
      </c>
      <c r="M923">
        <v>0</v>
      </c>
      <c r="N923" s="10" t="s">
        <v>46</v>
      </c>
      <c r="O923">
        <v>0</v>
      </c>
      <c r="P923" t="s">
        <v>2475</v>
      </c>
      <c r="Q923" s="10" t="s">
        <v>46</v>
      </c>
      <c r="R923" s="10" t="s">
        <v>46</v>
      </c>
      <c r="S923" s="19" t="s">
        <v>815</v>
      </c>
    </row>
    <row r="924" spans="1:19" x14ac:dyDescent="0.25">
      <c r="A924" t="s">
        <v>2487</v>
      </c>
      <c r="B924" t="s">
        <v>2649</v>
      </c>
      <c r="C924" t="s">
        <v>2468</v>
      </c>
      <c r="D924" t="s">
        <v>2475</v>
      </c>
      <c r="I924" t="s">
        <v>2568</v>
      </c>
      <c r="J924" t="s">
        <v>3095</v>
      </c>
      <c r="K924" t="b">
        <v>0</v>
      </c>
      <c r="L924">
        <v>922</v>
      </c>
      <c r="M924">
        <v>1</v>
      </c>
      <c r="N924" s="10" t="s">
        <v>46</v>
      </c>
      <c r="O924">
        <v>0</v>
      </c>
      <c r="P924" t="s">
        <v>2475</v>
      </c>
      <c r="Q924" s="10" t="s">
        <v>46</v>
      </c>
      <c r="R924" s="10" t="s">
        <v>46</v>
      </c>
      <c r="S924" s="19" t="s">
        <v>815</v>
      </c>
    </row>
    <row r="925" spans="1:19" x14ac:dyDescent="0.25">
      <c r="A925" t="s">
        <v>2487</v>
      </c>
      <c r="B925" t="s">
        <v>2649</v>
      </c>
      <c r="C925" t="s">
        <v>4752</v>
      </c>
      <c r="D925">
        <v>0</v>
      </c>
      <c r="E925">
        <v>0</v>
      </c>
      <c r="I925" t="s">
        <v>2568</v>
      </c>
      <c r="J925" t="s">
        <v>282</v>
      </c>
      <c r="K925" t="b">
        <v>0</v>
      </c>
      <c r="L925">
        <v>923</v>
      </c>
      <c r="M925">
        <v>0</v>
      </c>
      <c r="N925" s="10" t="s">
        <v>46</v>
      </c>
      <c r="O925">
        <v>0</v>
      </c>
      <c r="P925" t="s">
        <v>2475</v>
      </c>
      <c r="Q925" s="10" t="s">
        <v>46</v>
      </c>
      <c r="R925" s="10" t="s">
        <v>46</v>
      </c>
      <c r="S925" s="19"/>
    </row>
    <row r="926" spans="1:19" x14ac:dyDescent="0.25">
      <c r="A926" t="s">
        <v>2487</v>
      </c>
      <c r="B926" t="s">
        <v>2649</v>
      </c>
      <c r="C926" t="s">
        <v>4753</v>
      </c>
      <c r="D926">
        <v>0</v>
      </c>
      <c r="E926">
        <v>0</v>
      </c>
      <c r="I926" t="s">
        <v>2568</v>
      </c>
      <c r="J926" t="s">
        <v>283</v>
      </c>
      <c r="K926" t="b">
        <v>0</v>
      </c>
      <c r="L926">
        <v>924</v>
      </c>
      <c r="M926">
        <v>0</v>
      </c>
      <c r="N926" s="10" t="s">
        <v>46</v>
      </c>
      <c r="O926">
        <v>0</v>
      </c>
      <c r="P926" t="s">
        <v>2475</v>
      </c>
      <c r="Q926" s="10" t="s">
        <v>46</v>
      </c>
      <c r="R926" s="10" t="s">
        <v>46</v>
      </c>
      <c r="S926" s="19"/>
    </row>
    <row r="927" spans="1:19" x14ac:dyDescent="0.25">
      <c r="A927" t="s">
        <v>2487</v>
      </c>
      <c r="B927" t="s">
        <v>2649</v>
      </c>
      <c r="C927" t="s">
        <v>800</v>
      </c>
      <c r="D927" s="19" t="s">
        <v>861</v>
      </c>
      <c r="I927" t="s">
        <v>2568</v>
      </c>
      <c r="J927" t="s">
        <v>314</v>
      </c>
      <c r="K927" t="b">
        <v>0</v>
      </c>
      <c r="L927">
        <v>925</v>
      </c>
      <c r="M927">
        <v>0</v>
      </c>
      <c r="N927" s="10" t="s">
        <v>46</v>
      </c>
      <c r="O927">
        <v>0</v>
      </c>
      <c r="P927" t="s">
        <v>2475</v>
      </c>
      <c r="Q927" s="10" t="s">
        <v>46</v>
      </c>
      <c r="R927" s="10" t="s">
        <v>46</v>
      </c>
      <c r="S927" s="19"/>
    </row>
    <row r="928" spans="1:19" x14ac:dyDescent="0.25">
      <c r="A928" t="s">
        <v>2487</v>
      </c>
      <c r="B928" t="s">
        <v>2650</v>
      </c>
      <c r="C928" t="s">
        <v>1083</v>
      </c>
      <c r="D928" t="b">
        <v>0</v>
      </c>
      <c r="I928" t="s">
        <v>2568</v>
      </c>
      <c r="J928" t="s">
        <v>284</v>
      </c>
      <c r="K928" t="b">
        <v>0</v>
      </c>
      <c r="L928">
        <v>926</v>
      </c>
      <c r="M928">
        <v>0</v>
      </c>
      <c r="N928" s="10" t="s">
        <v>46</v>
      </c>
      <c r="O928">
        <v>0</v>
      </c>
      <c r="P928" t="s">
        <v>2475</v>
      </c>
      <c r="Q928" s="10" t="s">
        <v>46</v>
      </c>
      <c r="R928" s="10" t="s">
        <v>46</v>
      </c>
      <c r="S928" s="19"/>
    </row>
    <row r="929" spans="1:19" x14ac:dyDescent="0.25">
      <c r="A929" t="s">
        <v>2487</v>
      </c>
      <c r="B929" t="s">
        <v>2650</v>
      </c>
      <c r="C929" t="s">
        <v>36</v>
      </c>
      <c r="D929">
        <v>103</v>
      </c>
      <c r="I929" t="s">
        <v>2568</v>
      </c>
      <c r="J929" t="s">
        <v>285</v>
      </c>
      <c r="K929" t="b">
        <v>0</v>
      </c>
      <c r="L929">
        <v>927</v>
      </c>
      <c r="M929">
        <v>0</v>
      </c>
      <c r="N929" s="10" t="s">
        <v>46</v>
      </c>
      <c r="O929">
        <v>0</v>
      </c>
      <c r="P929" t="s">
        <v>2475</v>
      </c>
      <c r="Q929" s="10" t="s">
        <v>46</v>
      </c>
      <c r="R929" s="10" t="s">
        <v>46</v>
      </c>
      <c r="S929" s="19"/>
    </row>
    <row r="930" spans="1:19" x14ac:dyDescent="0.25">
      <c r="A930" t="s">
        <v>2487</v>
      </c>
      <c r="B930" t="s">
        <v>2650</v>
      </c>
      <c r="C930" t="s">
        <v>4751</v>
      </c>
      <c r="D930">
        <v>0</v>
      </c>
      <c r="I930" t="s">
        <v>2571</v>
      </c>
      <c r="J930" t="s">
        <v>3067</v>
      </c>
      <c r="K930" t="b">
        <v>0</v>
      </c>
      <c r="L930">
        <v>928</v>
      </c>
      <c r="M930">
        <v>0</v>
      </c>
      <c r="N930" s="10" t="s">
        <v>46</v>
      </c>
      <c r="O930">
        <v>0</v>
      </c>
      <c r="P930" t="s">
        <v>2475</v>
      </c>
      <c r="Q930" s="10" t="s">
        <v>46</v>
      </c>
      <c r="R930" s="10" t="s">
        <v>46</v>
      </c>
      <c r="S930" s="19" t="s">
        <v>807</v>
      </c>
    </row>
    <row r="931" spans="1:19" x14ac:dyDescent="0.25">
      <c r="A931" t="s">
        <v>2487</v>
      </c>
      <c r="B931" t="s">
        <v>2650</v>
      </c>
      <c r="C931" t="s">
        <v>2469</v>
      </c>
      <c r="D931">
        <v>0</v>
      </c>
      <c r="E931">
        <v>0</v>
      </c>
      <c r="I931" t="s">
        <v>2571</v>
      </c>
      <c r="J931" t="s">
        <v>3068</v>
      </c>
      <c r="K931" t="b">
        <v>0</v>
      </c>
      <c r="L931">
        <v>929</v>
      </c>
      <c r="M931">
        <v>0</v>
      </c>
      <c r="N931" s="10" t="s">
        <v>2540</v>
      </c>
      <c r="O931">
        <v>0</v>
      </c>
      <c r="P931" t="s">
        <v>2475</v>
      </c>
      <c r="Q931" s="10" t="s">
        <v>46</v>
      </c>
      <c r="R931" s="10" t="s">
        <v>46</v>
      </c>
      <c r="S931" s="19" t="s">
        <v>807</v>
      </c>
    </row>
    <row r="932" spans="1:19" x14ac:dyDescent="0.25">
      <c r="A932" t="s">
        <v>2487</v>
      </c>
      <c r="B932" t="s">
        <v>2650</v>
      </c>
      <c r="C932" t="s">
        <v>2467</v>
      </c>
      <c r="D932">
        <v>0</v>
      </c>
      <c r="I932" t="s">
        <v>2571</v>
      </c>
      <c r="J932" t="s">
        <v>3069</v>
      </c>
      <c r="K932" t="b">
        <v>0</v>
      </c>
      <c r="L932">
        <v>930</v>
      </c>
      <c r="M932">
        <v>0</v>
      </c>
      <c r="N932" s="10" t="s">
        <v>46</v>
      </c>
      <c r="O932">
        <v>0</v>
      </c>
      <c r="P932" t="s">
        <v>3101</v>
      </c>
      <c r="Q932" s="10" t="s">
        <v>46</v>
      </c>
      <c r="R932" s="10" t="s">
        <v>46</v>
      </c>
      <c r="S932" s="19" t="s">
        <v>2892</v>
      </c>
    </row>
    <row r="933" spans="1:19" x14ac:dyDescent="0.25">
      <c r="A933" t="s">
        <v>2487</v>
      </c>
      <c r="B933" t="s">
        <v>2650</v>
      </c>
      <c r="C933" t="s">
        <v>2468</v>
      </c>
      <c r="D933" t="s">
        <v>2475</v>
      </c>
      <c r="I933" t="s">
        <v>2571</v>
      </c>
      <c r="J933" t="s">
        <v>3070</v>
      </c>
      <c r="K933" t="b">
        <v>0</v>
      </c>
      <c r="L933">
        <v>931</v>
      </c>
      <c r="M933">
        <v>0</v>
      </c>
      <c r="N933" s="10" t="s">
        <v>46</v>
      </c>
      <c r="O933">
        <v>0</v>
      </c>
      <c r="P933" t="s">
        <v>3101</v>
      </c>
      <c r="Q933" s="10" t="s">
        <v>46</v>
      </c>
      <c r="R933" s="10" t="s">
        <v>46</v>
      </c>
      <c r="S933" s="19" t="s">
        <v>2892</v>
      </c>
    </row>
    <row r="934" spans="1:19" x14ac:dyDescent="0.25">
      <c r="A934" t="s">
        <v>2487</v>
      </c>
      <c r="B934" t="s">
        <v>2650</v>
      </c>
      <c r="C934" t="s">
        <v>4752</v>
      </c>
      <c r="D934">
        <v>0</v>
      </c>
      <c r="E934">
        <v>0</v>
      </c>
      <c r="I934" t="s">
        <v>2571</v>
      </c>
      <c r="J934" t="s">
        <v>3071</v>
      </c>
      <c r="K934" t="b">
        <v>0</v>
      </c>
      <c r="L934">
        <v>932</v>
      </c>
      <c r="M934">
        <v>0</v>
      </c>
      <c r="N934" s="10" t="s">
        <v>46</v>
      </c>
      <c r="O934">
        <v>0</v>
      </c>
      <c r="P934" t="s">
        <v>2475</v>
      </c>
      <c r="Q934" s="10" t="s">
        <v>46</v>
      </c>
      <c r="R934" s="10" t="s">
        <v>46</v>
      </c>
      <c r="S934" s="19" t="s">
        <v>2892</v>
      </c>
    </row>
    <row r="935" spans="1:19" x14ac:dyDescent="0.25">
      <c r="A935" t="s">
        <v>2487</v>
      </c>
      <c r="B935" t="s">
        <v>2650</v>
      </c>
      <c r="C935" t="s">
        <v>4753</v>
      </c>
      <c r="D935">
        <v>0</v>
      </c>
      <c r="E935">
        <v>0</v>
      </c>
      <c r="I935" t="s">
        <v>2571</v>
      </c>
      <c r="J935" t="s">
        <v>3072</v>
      </c>
      <c r="K935" t="b">
        <v>0</v>
      </c>
      <c r="L935">
        <v>933</v>
      </c>
      <c r="M935">
        <v>0</v>
      </c>
      <c r="N935" s="10" t="s">
        <v>46</v>
      </c>
      <c r="O935">
        <v>0</v>
      </c>
      <c r="P935" t="s">
        <v>2475</v>
      </c>
      <c r="Q935" s="10" t="s">
        <v>46</v>
      </c>
      <c r="R935" s="10" t="s">
        <v>46</v>
      </c>
      <c r="S935" s="19" t="s">
        <v>2892</v>
      </c>
    </row>
    <row r="936" spans="1:19" x14ac:dyDescent="0.25">
      <c r="A936" t="s">
        <v>2487</v>
      </c>
      <c r="B936" t="s">
        <v>2650</v>
      </c>
      <c r="C936" t="s">
        <v>800</v>
      </c>
      <c r="D936" s="19" t="s">
        <v>861</v>
      </c>
      <c r="I936" t="s">
        <v>2571</v>
      </c>
      <c r="J936" t="s">
        <v>3073</v>
      </c>
      <c r="K936" t="b">
        <v>0</v>
      </c>
      <c r="L936">
        <v>934</v>
      </c>
      <c r="M936">
        <v>1</v>
      </c>
      <c r="N936" s="10" t="s">
        <v>46</v>
      </c>
      <c r="O936">
        <v>0</v>
      </c>
      <c r="P936" t="s">
        <v>2475</v>
      </c>
      <c r="Q936" s="10" t="s">
        <v>46</v>
      </c>
      <c r="R936" s="10" t="s">
        <v>46</v>
      </c>
      <c r="S936" s="19" t="s">
        <v>815</v>
      </c>
    </row>
    <row r="937" spans="1:19" x14ac:dyDescent="0.25">
      <c r="A937" t="s">
        <v>2487</v>
      </c>
      <c r="B937" t="s">
        <v>2651</v>
      </c>
      <c r="C937" t="s">
        <v>1083</v>
      </c>
      <c r="D937" t="b">
        <v>0</v>
      </c>
      <c r="I937" t="s">
        <v>2571</v>
      </c>
      <c r="J937" t="s">
        <v>3074</v>
      </c>
      <c r="K937" t="b">
        <v>0</v>
      </c>
      <c r="L937">
        <v>935</v>
      </c>
      <c r="M937">
        <v>1</v>
      </c>
      <c r="N937" s="10" t="s">
        <v>46</v>
      </c>
      <c r="O937">
        <v>1</v>
      </c>
      <c r="P937" t="s">
        <v>2475</v>
      </c>
      <c r="Q937" s="10" t="s">
        <v>46</v>
      </c>
      <c r="R937" s="10" t="s">
        <v>46</v>
      </c>
      <c r="S937" s="19" t="s">
        <v>815</v>
      </c>
    </row>
    <row r="938" spans="1:19" x14ac:dyDescent="0.25">
      <c r="A938" t="s">
        <v>2487</v>
      </c>
      <c r="B938" t="s">
        <v>2651</v>
      </c>
      <c r="C938" t="s">
        <v>36</v>
      </c>
      <c r="D938">
        <v>104</v>
      </c>
      <c r="I938" t="s">
        <v>2571</v>
      </c>
      <c r="J938" t="s">
        <v>3075</v>
      </c>
      <c r="K938" t="b">
        <v>0</v>
      </c>
      <c r="L938">
        <v>936</v>
      </c>
      <c r="M938">
        <v>1</v>
      </c>
      <c r="N938" s="10" t="s">
        <v>46</v>
      </c>
      <c r="O938">
        <v>1</v>
      </c>
      <c r="P938" t="s">
        <v>2475</v>
      </c>
      <c r="Q938" s="10" t="s">
        <v>46</v>
      </c>
      <c r="R938" s="10" t="s">
        <v>46</v>
      </c>
      <c r="S938" s="19" t="s">
        <v>815</v>
      </c>
    </row>
    <row r="939" spans="1:19" x14ac:dyDescent="0.25">
      <c r="A939" t="s">
        <v>2487</v>
      </c>
      <c r="B939" t="s">
        <v>2651</v>
      </c>
      <c r="C939" t="s">
        <v>4751</v>
      </c>
      <c r="D939">
        <v>0</v>
      </c>
      <c r="I939" t="s">
        <v>2571</v>
      </c>
      <c r="J939" t="s">
        <v>3076</v>
      </c>
      <c r="K939" t="b">
        <v>0</v>
      </c>
      <c r="L939">
        <v>937</v>
      </c>
      <c r="M939">
        <v>1</v>
      </c>
      <c r="N939" s="10" t="s">
        <v>46</v>
      </c>
      <c r="O939">
        <v>0</v>
      </c>
      <c r="P939" t="s">
        <v>2475</v>
      </c>
      <c r="Q939" s="10" t="s">
        <v>46</v>
      </c>
      <c r="R939" s="10" t="s">
        <v>46</v>
      </c>
      <c r="S939" s="19" t="s">
        <v>815</v>
      </c>
    </row>
    <row r="940" spans="1:19" x14ac:dyDescent="0.25">
      <c r="A940" t="s">
        <v>2487</v>
      </c>
      <c r="B940" t="s">
        <v>2651</v>
      </c>
      <c r="C940" t="s">
        <v>2469</v>
      </c>
      <c r="D940">
        <v>250</v>
      </c>
      <c r="E940">
        <v>0</v>
      </c>
      <c r="I940" t="s">
        <v>2571</v>
      </c>
      <c r="J940" t="s">
        <v>3077</v>
      </c>
      <c r="K940" t="b">
        <v>0</v>
      </c>
      <c r="L940">
        <v>938</v>
      </c>
      <c r="M940">
        <v>1</v>
      </c>
      <c r="N940" s="10" t="s">
        <v>46</v>
      </c>
      <c r="O940">
        <v>0</v>
      </c>
      <c r="P940" t="s">
        <v>2475</v>
      </c>
      <c r="Q940" s="10" t="s">
        <v>46</v>
      </c>
      <c r="R940" s="10" t="s">
        <v>46</v>
      </c>
      <c r="S940" s="19" t="s">
        <v>815</v>
      </c>
    </row>
    <row r="941" spans="1:19" x14ac:dyDescent="0.25">
      <c r="A941" t="s">
        <v>2487</v>
      </c>
      <c r="B941" t="s">
        <v>2651</v>
      </c>
      <c r="C941" t="s">
        <v>2467</v>
      </c>
      <c r="D941">
        <v>0</v>
      </c>
      <c r="I941" t="s">
        <v>2571</v>
      </c>
      <c r="J941" t="s">
        <v>3078</v>
      </c>
      <c r="K941" t="b">
        <v>0</v>
      </c>
      <c r="L941">
        <v>939</v>
      </c>
      <c r="M941">
        <v>1</v>
      </c>
      <c r="N941" s="10" t="s">
        <v>46</v>
      </c>
      <c r="O941">
        <v>40</v>
      </c>
      <c r="P941" t="s">
        <v>2475</v>
      </c>
      <c r="Q941" s="10" t="s">
        <v>46</v>
      </c>
      <c r="R941" s="10" t="s">
        <v>46</v>
      </c>
      <c r="S941" s="19" t="s">
        <v>815</v>
      </c>
    </row>
    <row r="942" spans="1:19" x14ac:dyDescent="0.25">
      <c r="A942" t="s">
        <v>2487</v>
      </c>
      <c r="B942" t="s">
        <v>2651</v>
      </c>
      <c r="C942" t="s">
        <v>2468</v>
      </c>
      <c r="D942" t="s">
        <v>2475</v>
      </c>
      <c r="I942" t="s">
        <v>2571</v>
      </c>
      <c r="J942" t="s">
        <v>3079</v>
      </c>
      <c r="K942" t="b">
        <v>0</v>
      </c>
      <c r="L942">
        <v>940</v>
      </c>
      <c r="M942">
        <v>0</v>
      </c>
      <c r="N942" s="10" t="s">
        <v>3103</v>
      </c>
      <c r="O942">
        <v>0</v>
      </c>
      <c r="P942" t="s">
        <v>3101</v>
      </c>
      <c r="Q942" s="10" t="s">
        <v>46</v>
      </c>
      <c r="R942" s="10" t="s">
        <v>46</v>
      </c>
      <c r="S942" s="19"/>
    </row>
    <row r="943" spans="1:19" x14ac:dyDescent="0.25">
      <c r="A943" t="s">
        <v>2487</v>
      </c>
      <c r="B943" t="s">
        <v>2651</v>
      </c>
      <c r="C943" t="s">
        <v>4752</v>
      </c>
      <c r="D943">
        <v>0</v>
      </c>
      <c r="E943">
        <v>0</v>
      </c>
      <c r="I943" t="s">
        <v>2571</v>
      </c>
      <c r="J943" t="s">
        <v>3080</v>
      </c>
      <c r="K943" t="b">
        <v>0</v>
      </c>
      <c r="L943">
        <v>941</v>
      </c>
      <c r="M943">
        <v>2</v>
      </c>
      <c r="N943" s="10" t="s">
        <v>46</v>
      </c>
      <c r="O943">
        <v>0</v>
      </c>
      <c r="P943" t="s">
        <v>3101</v>
      </c>
      <c r="Q943" s="10" t="s">
        <v>46</v>
      </c>
      <c r="R943" s="10" t="s">
        <v>46</v>
      </c>
      <c r="S943" s="19" t="s">
        <v>815</v>
      </c>
    </row>
    <row r="944" spans="1:19" x14ac:dyDescent="0.25">
      <c r="A944" t="s">
        <v>2487</v>
      </c>
      <c r="B944" t="s">
        <v>2651</v>
      </c>
      <c r="C944" t="s">
        <v>4753</v>
      </c>
      <c r="D944">
        <v>0</v>
      </c>
      <c r="E944">
        <v>0</v>
      </c>
      <c r="I944" t="s">
        <v>2571</v>
      </c>
      <c r="J944" t="s">
        <v>3081</v>
      </c>
      <c r="K944" t="b">
        <v>0</v>
      </c>
      <c r="L944">
        <v>942</v>
      </c>
      <c r="M944">
        <v>2</v>
      </c>
      <c r="N944" s="10" t="s">
        <v>46</v>
      </c>
      <c r="O944">
        <v>0</v>
      </c>
      <c r="P944" t="s">
        <v>2475</v>
      </c>
      <c r="Q944" s="10" t="s">
        <v>46</v>
      </c>
      <c r="R944" s="10" t="s">
        <v>46</v>
      </c>
      <c r="S944" s="19" t="s">
        <v>815</v>
      </c>
    </row>
    <row r="945" spans="1:19" x14ac:dyDescent="0.25">
      <c r="A945" t="s">
        <v>2487</v>
      </c>
      <c r="B945" t="s">
        <v>2651</v>
      </c>
      <c r="C945" t="s">
        <v>800</v>
      </c>
      <c r="D945" s="19" t="s">
        <v>861</v>
      </c>
      <c r="I945" t="s">
        <v>2571</v>
      </c>
      <c r="J945" t="s">
        <v>3083</v>
      </c>
      <c r="K945" t="b">
        <v>0</v>
      </c>
      <c r="L945">
        <v>943</v>
      </c>
      <c r="M945">
        <v>2</v>
      </c>
      <c r="N945" s="10" t="s">
        <v>2516</v>
      </c>
      <c r="O945">
        <v>0</v>
      </c>
      <c r="P945" t="s">
        <v>2475</v>
      </c>
      <c r="Q945" s="10" t="s">
        <v>46</v>
      </c>
      <c r="R945" s="10" t="s">
        <v>46</v>
      </c>
      <c r="S945" s="19" t="s">
        <v>815</v>
      </c>
    </row>
    <row r="946" spans="1:19" x14ac:dyDescent="0.25">
      <c r="A946" t="s">
        <v>2487</v>
      </c>
      <c r="B946" t="s">
        <v>2653</v>
      </c>
      <c r="C946" t="s">
        <v>1083</v>
      </c>
      <c r="D946" t="b">
        <v>0</v>
      </c>
      <c r="I946" t="s">
        <v>2571</v>
      </c>
      <c r="J946" t="s">
        <v>3085</v>
      </c>
      <c r="K946" t="b">
        <v>0</v>
      </c>
      <c r="L946">
        <v>944</v>
      </c>
      <c r="M946">
        <v>0</v>
      </c>
      <c r="N946" s="10" t="s">
        <v>2549</v>
      </c>
      <c r="O946">
        <v>0</v>
      </c>
      <c r="P946" t="s">
        <v>2475</v>
      </c>
      <c r="Q946" s="10" t="s">
        <v>46</v>
      </c>
      <c r="R946" s="10" t="s">
        <v>46</v>
      </c>
      <c r="S946" s="19" t="s">
        <v>807</v>
      </c>
    </row>
    <row r="947" spans="1:19" x14ac:dyDescent="0.25">
      <c r="A947" t="s">
        <v>2487</v>
      </c>
      <c r="B947" t="s">
        <v>2653</v>
      </c>
      <c r="C947" t="s">
        <v>36</v>
      </c>
      <c r="D947">
        <v>105</v>
      </c>
      <c r="I947" t="s">
        <v>2571</v>
      </c>
      <c r="J947" t="s">
        <v>3086</v>
      </c>
      <c r="K947" t="b">
        <v>0</v>
      </c>
      <c r="L947">
        <v>945</v>
      </c>
      <c r="M947">
        <v>0</v>
      </c>
      <c r="N947" s="10" t="s">
        <v>2540</v>
      </c>
      <c r="O947">
        <v>0</v>
      </c>
      <c r="P947" t="s">
        <v>2475</v>
      </c>
      <c r="Q947" s="10" t="s">
        <v>46</v>
      </c>
      <c r="R947" s="10" t="s">
        <v>46</v>
      </c>
      <c r="S947" s="19" t="s">
        <v>807</v>
      </c>
    </row>
    <row r="948" spans="1:19" x14ac:dyDescent="0.25">
      <c r="A948" t="s">
        <v>2487</v>
      </c>
      <c r="B948" t="s">
        <v>2653</v>
      </c>
      <c r="C948" t="s">
        <v>4751</v>
      </c>
      <c r="D948">
        <v>0</v>
      </c>
      <c r="I948" t="s">
        <v>2571</v>
      </c>
      <c r="J948" t="s">
        <v>3087</v>
      </c>
      <c r="K948" t="b">
        <v>0</v>
      </c>
      <c r="L948">
        <v>946</v>
      </c>
      <c r="M948">
        <v>0</v>
      </c>
      <c r="N948" s="10" t="s">
        <v>3018</v>
      </c>
      <c r="O948">
        <v>0</v>
      </c>
      <c r="P948" t="s">
        <v>2475</v>
      </c>
      <c r="Q948" s="10" t="s">
        <v>46</v>
      </c>
      <c r="R948" s="10" t="s">
        <v>46</v>
      </c>
      <c r="S948" s="19" t="s">
        <v>807</v>
      </c>
    </row>
    <row r="949" spans="1:19" x14ac:dyDescent="0.25">
      <c r="A949" t="s">
        <v>2487</v>
      </c>
      <c r="B949" t="s">
        <v>2653</v>
      </c>
      <c r="C949" t="s">
        <v>2469</v>
      </c>
      <c r="D949">
        <v>1</v>
      </c>
      <c r="E949">
        <v>0</v>
      </c>
      <c r="I949" t="s">
        <v>2571</v>
      </c>
      <c r="J949" t="s">
        <v>3088</v>
      </c>
      <c r="K949" t="b">
        <v>0</v>
      </c>
      <c r="L949">
        <v>947</v>
      </c>
      <c r="M949">
        <v>0</v>
      </c>
      <c r="N949" s="10" t="s">
        <v>46</v>
      </c>
      <c r="O949">
        <v>0</v>
      </c>
      <c r="P949" t="s">
        <v>2475</v>
      </c>
      <c r="Q949" s="10" t="s">
        <v>46</v>
      </c>
      <c r="R949" s="10" t="s">
        <v>46</v>
      </c>
      <c r="S949" s="19" t="s">
        <v>807</v>
      </c>
    </row>
    <row r="950" spans="1:19" x14ac:dyDescent="0.25">
      <c r="A950" t="s">
        <v>2487</v>
      </c>
      <c r="B950" t="s">
        <v>2653</v>
      </c>
      <c r="C950" t="s">
        <v>2467</v>
      </c>
      <c r="D950">
        <v>0</v>
      </c>
      <c r="I950" t="s">
        <v>2571</v>
      </c>
      <c r="J950" t="s">
        <v>3089</v>
      </c>
      <c r="K950" t="b">
        <v>0</v>
      </c>
      <c r="L950">
        <v>948</v>
      </c>
      <c r="M950">
        <v>0</v>
      </c>
      <c r="N950" s="10" t="s">
        <v>2540</v>
      </c>
      <c r="O950">
        <v>0</v>
      </c>
      <c r="P950" t="s">
        <v>2475</v>
      </c>
      <c r="Q950" s="10" t="s">
        <v>46</v>
      </c>
      <c r="R950" s="10" t="s">
        <v>46</v>
      </c>
      <c r="S950" s="19" t="s">
        <v>807</v>
      </c>
    </row>
    <row r="951" spans="1:19" x14ac:dyDescent="0.25">
      <c r="A951" t="s">
        <v>2487</v>
      </c>
      <c r="B951" t="s">
        <v>2653</v>
      </c>
      <c r="C951" t="s">
        <v>2468</v>
      </c>
      <c r="D951" t="s">
        <v>2475</v>
      </c>
      <c r="I951" t="s">
        <v>2571</v>
      </c>
      <c r="J951" t="s">
        <v>3090</v>
      </c>
      <c r="K951" t="b">
        <v>0</v>
      </c>
      <c r="L951">
        <v>949</v>
      </c>
      <c r="M951">
        <v>0</v>
      </c>
      <c r="N951" s="10" t="s">
        <v>45</v>
      </c>
      <c r="O951">
        <v>0</v>
      </c>
      <c r="P951" t="s">
        <v>2475</v>
      </c>
      <c r="Q951" s="10" t="s">
        <v>46</v>
      </c>
      <c r="R951" s="10" t="s">
        <v>46</v>
      </c>
      <c r="S951" s="19" t="s">
        <v>815</v>
      </c>
    </row>
    <row r="952" spans="1:19" x14ac:dyDescent="0.25">
      <c r="A952" t="s">
        <v>2487</v>
      </c>
      <c r="B952" t="s">
        <v>2653</v>
      </c>
      <c r="C952" t="s">
        <v>4752</v>
      </c>
      <c r="D952">
        <v>0</v>
      </c>
      <c r="E952">
        <v>0</v>
      </c>
      <c r="I952" t="s">
        <v>2571</v>
      </c>
      <c r="J952" t="s">
        <v>3091</v>
      </c>
      <c r="K952" t="b">
        <v>0</v>
      </c>
      <c r="L952">
        <v>950</v>
      </c>
      <c r="M952">
        <v>0</v>
      </c>
      <c r="N952" s="10" t="s">
        <v>46</v>
      </c>
      <c r="O952">
        <v>0</v>
      </c>
      <c r="P952" t="s">
        <v>2475</v>
      </c>
      <c r="Q952" s="10" t="s">
        <v>46</v>
      </c>
      <c r="R952" s="10" t="s">
        <v>46</v>
      </c>
      <c r="S952" s="19" t="s">
        <v>807</v>
      </c>
    </row>
    <row r="953" spans="1:19" x14ac:dyDescent="0.25">
      <c r="A953" t="s">
        <v>2487</v>
      </c>
      <c r="B953" t="s">
        <v>2653</v>
      </c>
      <c r="C953" t="s">
        <v>4753</v>
      </c>
      <c r="D953">
        <v>0</v>
      </c>
      <c r="E953">
        <v>0</v>
      </c>
      <c r="I953" t="s">
        <v>2571</v>
      </c>
      <c r="J953" t="s">
        <v>3092</v>
      </c>
      <c r="K953" t="b">
        <v>0</v>
      </c>
      <c r="L953">
        <v>951</v>
      </c>
      <c r="M953">
        <v>0</v>
      </c>
      <c r="N953" s="10" t="s">
        <v>46</v>
      </c>
      <c r="O953">
        <v>0</v>
      </c>
      <c r="P953" t="s">
        <v>2475</v>
      </c>
      <c r="Q953" s="10" t="s">
        <v>46</v>
      </c>
      <c r="R953" s="10" t="s">
        <v>46</v>
      </c>
      <c r="S953" s="19" t="s">
        <v>815</v>
      </c>
    </row>
    <row r="954" spans="1:19" x14ac:dyDescent="0.25">
      <c r="A954" t="s">
        <v>2487</v>
      </c>
      <c r="B954" t="s">
        <v>2653</v>
      </c>
      <c r="C954" t="s">
        <v>800</v>
      </c>
      <c r="D954" s="19" t="s">
        <v>815</v>
      </c>
      <c r="I954" t="s">
        <v>2571</v>
      </c>
      <c r="J954" t="s">
        <v>3093</v>
      </c>
      <c r="K954" t="b">
        <v>0</v>
      </c>
      <c r="L954">
        <v>952</v>
      </c>
      <c r="M954">
        <v>0</v>
      </c>
      <c r="N954" s="10" t="s">
        <v>46</v>
      </c>
      <c r="O954">
        <v>1</v>
      </c>
      <c r="P954" t="s">
        <v>3104</v>
      </c>
      <c r="Q954" s="10" t="s">
        <v>46</v>
      </c>
      <c r="R954" s="10" t="s">
        <v>46</v>
      </c>
      <c r="S954" s="19" t="s">
        <v>807</v>
      </c>
    </row>
    <row r="955" spans="1:19" x14ac:dyDescent="0.25">
      <c r="A955" t="s">
        <v>2487</v>
      </c>
      <c r="B955" t="s">
        <v>2654</v>
      </c>
      <c r="C955" t="s">
        <v>1083</v>
      </c>
      <c r="D955" t="b">
        <v>0</v>
      </c>
      <c r="I955" t="s">
        <v>2571</v>
      </c>
      <c r="J955" t="s">
        <v>3094</v>
      </c>
      <c r="K955" t="b">
        <v>0</v>
      </c>
      <c r="L955">
        <v>953</v>
      </c>
      <c r="M955">
        <v>0</v>
      </c>
      <c r="N955" s="10" t="s">
        <v>46</v>
      </c>
      <c r="O955">
        <v>0</v>
      </c>
      <c r="P955" t="s">
        <v>2475</v>
      </c>
      <c r="Q955" s="10" t="s">
        <v>46</v>
      </c>
      <c r="R955" s="10" t="s">
        <v>46</v>
      </c>
      <c r="S955" s="19" t="s">
        <v>815</v>
      </c>
    </row>
    <row r="956" spans="1:19" x14ac:dyDescent="0.25">
      <c r="A956" t="s">
        <v>2487</v>
      </c>
      <c r="B956" t="s">
        <v>2654</v>
      </c>
      <c r="C956" t="s">
        <v>36</v>
      </c>
      <c r="D956">
        <v>106</v>
      </c>
      <c r="I956" t="s">
        <v>2571</v>
      </c>
      <c r="J956" t="s">
        <v>3095</v>
      </c>
      <c r="K956" t="b">
        <v>0</v>
      </c>
      <c r="L956">
        <v>954</v>
      </c>
      <c r="M956">
        <v>1</v>
      </c>
      <c r="N956" s="10" t="s">
        <v>46</v>
      </c>
      <c r="O956">
        <v>0</v>
      </c>
      <c r="P956" t="s">
        <v>2475</v>
      </c>
      <c r="Q956" s="10" t="s">
        <v>46</v>
      </c>
      <c r="R956" s="10" t="s">
        <v>46</v>
      </c>
      <c r="S956" s="19" t="s">
        <v>815</v>
      </c>
    </row>
    <row r="957" spans="1:19" x14ac:dyDescent="0.25">
      <c r="A957" t="s">
        <v>2487</v>
      </c>
      <c r="B957" t="s">
        <v>2654</v>
      </c>
      <c r="C957" t="s">
        <v>4751</v>
      </c>
      <c r="D957">
        <v>0</v>
      </c>
      <c r="I957" t="s">
        <v>2571</v>
      </c>
      <c r="J957" t="s">
        <v>282</v>
      </c>
      <c r="K957" t="b">
        <v>0</v>
      </c>
      <c r="L957">
        <v>955</v>
      </c>
      <c r="M957">
        <v>0</v>
      </c>
      <c r="N957" s="10" t="s">
        <v>46</v>
      </c>
      <c r="O957">
        <v>0</v>
      </c>
      <c r="P957" t="s">
        <v>2475</v>
      </c>
      <c r="Q957" s="10" t="s">
        <v>46</v>
      </c>
      <c r="R957" s="10" t="s">
        <v>46</v>
      </c>
      <c r="S957" s="19"/>
    </row>
    <row r="958" spans="1:19" x14ac:dyDescent="0.25">
      <c r="A958" t="s">
        <v>2487</v>
      </c>
      <c r="B958" t="s">
        <v>2654</v>
      </c>
      <c r="C958" t="s">
        <v>2469</v>
      </c>
      <c r="D958">
        <v>0</v>
      </c>
      <c r="E958">
        <v>0</v>
      </c>
      <c r="I958" t="s">
        <v>2571</v>
      </c>
      <c r="J958" t="s">
        <v>283</v>
      </c>
      <c r="K958" t="b">
        <v>0</v>
      </c>
      <c r="L958">
        <v>956</v>
      </c>
      <c r="M958">
        <v>0</v>
      </c>
      <c r="N958" s="10" t="s">
        <v>46</v>
      </c>
      <c r="O958">
        <v>0</v>
      </c>
      <c r="P958" t="s">
        <v>2475</v>
      </c>
      <c r="Q958" s="10" t="s">
        <v>46</v>
      </c>
      <c r="R958" s="10" t="s">
        <v>46</v>
      </c>
      <c r="S958" s="19"/>
    </row>
    <row r="959" spans="1:19" x14ac:dyDescent="0.25">
      <c r="A959" t="s">
        <v>2487</v>
      </c>
      <c r="B959" t="s">
        <v>2654</v>
      </c>
      <c r="C959" t="s">
        <v>2467</v>
      </c>
      <c r="D959">
        <v>0</v>
      </c>
      <c r="I959" t="s">
        <v>2571</v>
      </c>
      <c r="J959" t="s">
        <v>314</v>
      </c>
      <c r="K959" t="b">
        <v>0</v>
      </c>
      <c r="L959">
        <v>957</v>
      </c>
      <c r="M959">
        <v>0</v>
      </c>
      <c r="N959" s="10" t="s">
        <v>46</v>
      </c>
      <c r="O959">
        <v>0</v>
      </c>
      <c r="P959" t="s">
        <v>2475</v>
      </c>
      <c r="Q959" s="10" t="s">
        <v>46</v>
      </c>
      <c r="R959" s="10" t="s">
        <v>46</v>
      </c>
      <c r="S959" s="19"/>
    </row>
    <row r="960" spans="1:19" x14ac:dyDescent="0.25">
      <c r="A960" t="s">
        <v>2487</v>
      </c>
      <c r="B960" t="s">
        <v>2654</v>
      </c>
      <c r="C960" t="s">
        <v>2468</v>
      </c>
      <c r="D960" t="s">
        <v>2475</v>
      </c>
      <c r="I960" t="s">
        <v>2571</v>
      </c>
      <c r="J960" t="s">
        <v>284</v>
      </c>
      <c r="K960" t="b">
        <v>0</v>
      </c>
      <c r="L960">
        <v>958</v>
      </c>
      <c r="M960">
        <v>0</v>
      </c>
      <c r="N960" s="10" t="s">
        <v>46</v>
      </c>
      <c r="O960">
        <v>0</v>
      </c>
      <c r="P960" t="s">
        <v>2475</v>
      </c>
      <c r="Q960" s="10" t="s">
        <v>46</v>
      </c>
      <c r="R960" s="10" t="s">
        <v>46</v>
      </c>
      <c r="S960" s="19"/>
    </row>
    <row r="961" spans="1:19" x14ac:dyDescent="0.25">
      <c r="A961" t="s">
        <v>2487</v>
      </c>
      <c r="B961" t="s">
        <v>2654</v>
      </c>
      <c r="C961" t="s">
        <v>4752</v>
      </c>
      <c r="D961">
        <v>0</v>
      </c>
      <c r="E961">
        <v>0</v>
      </c>
      <c r="I961" t="s">
        <v>2571</v>
      </c>
      <c r="J961" t="s">
        <v>285</v>
      </c>
      <c r="K961" t="b">
        <v>0</v>
      </c>
      <c r="L961">
        <v>959</v>
      </c>
      <c r="M961">
        <v>0</v>
      </c>
      <c r="N961" s="10" t="s">
        <v>46</v>
      </c>
      <c r="O961">
        <v>0</v>
      </c>
      <c r="P961" t="s">
        <v>2475</v>
      </c>
      <c r="Q961" s="10" t="s">
        <v>46</v>
      </c>
      <c r="R961" s="10" t="s">
        <v>46</v>
      </c>
      <c r="S961" s="19"/>
    </row>
    <row r="962" spans="1:19" x14ac:dyDescent="0.25">
      <c r="A962" t="s">
        <v>2487</v>
      </c>
      <c r="B962" t="s">
        <v>2654</v>
      </c>
      <c r="C962" t="s">
        <v>4753</v>
      </c>
      <c r="D962">
        <v>0</v>
      </c>
      <c r="E962">
        <v>0</v>
      </c>
      <c r="I962" t="s">
        <v>2574</v>
      </c>
      <c r="J962" t="s">
        <v>3067</v>
      </c>
      <c r="K962" t="b">
        <v>0</v>
      </c>
      <c r="L962">
        <v>960</v>
      </c>
      <c r="M962">
        <v>0</v>
      </c>
      <c r="N962" s="10" t="s">
        <v>46</v>
      </c>
      <c r="O962">
        <v>0</v>
      </c>
      <c r="P962" t="s">
        <v>2475</v>
      </c>
      <c r="Q962" s="10" t="s">
        <v>46</v>
      </c>
      <c r="R962" s="10" t="s">
        <v>46</v>
      </c>
      <c r="S962" s="19" t="s">
        <v>807</v>
      </c>
    </row>
    <row r="963" spans="1:19" x14ac:dyDescent="0.25">
      <c r="A963" t="s">
        <v>2487</v>
      </c>
      <c r="B963" t="s">
        <v>2654</v>
      </c>
      <c r="C963" t="s">
        <v>800</v>
      </c>
      <c r="D963" s="19" t="s">
        <v>861</v>
      </c>
      <c r="I963" t="s">
        <v>2574</v>
      </c>
      <c r="J963" t="s">
        <v>3068</v>
      </c>
      <c r="K963" t="b">
        <v>0</v>
      </c>
      <c r="L963">
        <v>961</v>
      </c>
      <c r="M963">
        <v>0</v>
      </c>
      <c r="N963" s="10" t="s">
        <v>2540</v>
      </c>
      <c r="O963">
        <v>0</v>
      </c>
      <c r="P963" t="s">
        <v>2475</v>
      </c>
      <c r="Q963" s="10" t="s">
        <v>46</v>
      </c>
      <c r="R963" s="10" t="s">
        <v>46</v>
      </c>
      <c r="S963" s="19" t="s">
        <v>807</v>
      </c>
    </row>
    <row r="964" spans="1:19" x14ac:dyDescent="0.25">
      <c r="A964" t="s">
        <v>2487</v>
      </c>
      <c r="B964" t="s">
        <v>2655</v>
      </c>
      <c r="C964" t="s">
        <v>1083</v>
      </c>
      <c r="D964" t="b">
        <v>0</v>
      </c>
      <c r="I964" t="s">
        <v>2574</v>
      </c>
      <c r="J964" t="s">
        <v>3069</v>
      </c>
      <c r="K964" t="b">
        <v>0</v>
      </c>
      <c r="L964">
        <v>962</v>
      </c>
      <c r="M964">
        <v>0</v>
      </c>
      <c r="N964" s="10" t="s">
        <v>46</v>
      </c>
      <c r="O964">
        <v>0</v>
      </c>
      <c r="P964" t="s">
        <v>3101</v>
      </c>
      <c r="Q964" s="10" t="s">
        <v>46</v>
      </c>
      <c r="R964" s="10" t="s">
        <v>46</v>
      </c>
      <c r="S964" s="19" t="s">
        <v>2892</v>
      </c>
    </row>
    <row r="965" spans="1:19" x14ac:dyDescent="0.25">
      <c r="A965" t="s">
        <v>2487</v>
      </c>
      <c r="B965" t="s">
        <v>2655</v>
      </c>
      <c r="C965" t="s">
        <v>36</v>
      </c>
      <c r="D965">
        <v>107</v>
      </c>
      <c r="I965" t="s">
        <v>2574</v>
      </c>
      <c r="J965" t="s">
        <v>3070</v>
      </c>
      <c r="K965" t="b">
        <v>0</v>
      </c>
      <c r="L965">
        <v>963</v>
      </c>
      <c r="M965">
        <v>0</v>
      </c>
      <c r="N965" s="10" t="s">
        <v>46</v>
      </c>
      <c r="O965">
        <v>0</v>
      </c>
      <c r="P965" t="s">
        <v>3101</v>
      </c>
      <c r="Q965" s="10" t="s">
        <v>46</v>
      </c>
      <c r="R965" s="10" t="s">
        <v>46</v>
      </c>
      <c r="S965" s="19" t="s">
        <v>2892</v>
      </c>
    </row>
    <row r="966" spans="1:19" x14ac:dyDescent="0.25">
      <c r="A966" t="s">
        <v>2487</v>
      </c>
      <c r="B966" t="s">
        <v>2655</v>
      </c>
      <c r="C966" t="s">
        <v>4751</v>
      </c>
      <c r="D966">
        <v>0</v>
      </c>
      <c r="I966" t="s">
        <v>2574</v>
      </c>
      <c r="J966" t="s">
        <v>3071</v>
      </c>
      <c r="K966" t="b">
        <v>0</v>
      </c>
      <c r="L966">
        <v>964</v>
      </c>
      <c r="M966">
        <v>0</v>
      </c>
      <c r="N966" s="10" t="s">
        <v>46</v>
      </c>
      <c r="O966">
        <v>0</v>
      </c>
      <c r="P966" t="s">
        <v>2475</v>
      </c>
      <c r="Q966" s="10" t="s">
        <v>46</v>
      </c>
      <c r="R966" s="10" t="s">
        <v>46</v>
      </c>
      <c r="S966" s="19" t="s">
        <v>2892</v>
      </c>
    </row>
    <row r="967" spans="1:19" x14ac:dyDescent="0.25">
      <c r="A967" t="s">
        <v>2487</v>
      </c>
      <c r="B967" t="s">
        <v>2655</v>
      </c>
      <c r="C967" t="s">
        <v>2469</v>
      </c>
      <c r="D967">
        <v>70</v>
      </c>
      <c r="E967">
        <v>0</v>
      </c>
      <c r="I967" t="s">
        <v>2574</v>
      </c>
      <c r="J967" t="s">
        <v>3072</v>
      </c>
      <c r="K967" t="b">
        <v>0</v>
      </c>
      <c r="L967">
        <v>965</v>
      </c>
      <c r="M967">
        <v>0</v>
      </c>
      <c r="N967" s="10" t="s">
        <v>46</v>
      </c>
      <c r="O967">
        <v>0</v>
      </c>
      <c r="P967" t="s">
        <v>2475</v>
      </c>
      <c r="Q967" s="10" t="s">
        <v>46</v>
      </c>
      <c r="R967" s="10" t="s">
        <v>46</v>
      </c>
      <c r="S967" s="19" t="s">
        <v>2892</v>
      </c>
    </row>
    <row r="968" spans="1:19" x14ac:dyDescent="0.25">
      <c r="A968" t="s">
        <v>2487</v>
      </c>
      <c r="B968" t="s">
        <v>2655</v>
      </c>
      <c r="C968" t="s">
        <v>2467</v>
      </c>
      <c r="D968">
        <v>0</v>
      </c>
      <c r="I968" t="s">
        <v>2574</v>
      </c>
      <c r="J968" t="s">
        <v>3073</v>
      </c>
      <c r="K968" t="b">
        <v>0</v>
      </c>
      <c r="L968">
        <v>966</v>
      </c>
      <c r="M968">
        <v>1</v>
      </c>
      <c r="N968" s="10" t="s">
        <v>46</v>
      </c>
      <c r="O968">
        <v>0</v>
      </c>
      <c r="P968" t="s">
        <v>2475</v>
      </c>
      <c r="Q968" s="10" t="s">
        <v>46</v>
      </c>
      <c r="R968" s="10" t="s">
        <v>46</v>
      </c>
      <c r="S968" s="19" t="s">
        <v>815</v>
      </c>
    </row>
    <row r="969" spans="1:19" x14ac:dyDescent="0.25">
      <c r="A969" t="s">
        <v>2487</v>
      </c>
      <c r="B969" t="s">
        <v>2655</v>
      </c>
      <c r="C969" t="s">
        <v>2468</v>
      </c>
      <c r="D969" t="s">
        <v>2475</v>
      </c>
      <c r="I969" t="s">
        <v>2574</v>
      </c>
      <c r="J969" t="s">
        <v>3074</v>
      </c>
      <c r="K969" t="b">
        <v>0</v>
      </c>
      <c r="L969">
        <v>967</v>
      </c>
      <c r="M969">
        <v>1</v>
      </c>
      <c r="N969" s="10" t="s">
        <v>46</v>
      </c>
      <c r="O969">
        <v>1</v>
      </c>
      <c r="P969" t="s">
        <v>2475</v>
      </c>
      <c r="Q969" s="10" t="s">
        <v>46</v>
      </c>
      <c r="R969" s="10" t="s">
        <v>46</v>
      </c>
      <c r="S969" s="19" t="s">
        <v>815</v>
      </c>
    </row>
    <row r="970" spans="1:19" x14ac:dyDescent="0.25">
      <c r="A970" t="s">
        <v>2487</v>
      </c>
      <c r="B970" t="s">
        <v>2655</v>
      </c>
      <c r="C970" t="s">
        <v>4752</v>
      </c>
      <c r="D970">
        <v>0</v>
      </c>
      <c r="E970">
        <v>0</v>
      </c>
      <c r="I970" t="s">
        <v>2574</v>
      </c>
      <c r="J970" t="s">
        <v>3075</v>
      </c>
      <c r="K970" t="b">
        <v>0</v>
      </c>
      <c r="L970">
        <v>968</v>
      </c>
      <c r="M970">
        <v>1</v>
      </c>
      <c r="N970" s="10" t="s">
        <v>46</v>
      </c>
      <c r="O970">
        <v>1</v>
      </c>
      <c r="P970" t="s">
        <v>2475</v>
      </c>
      <c r="Q970" s="10" t="s">
        <v>46</v>
      </c>
      <c r="R970" s="10" t="s">
        <v>46</v>
      </c>
      <c r="S970" s="19" t="s">
        <v>815</v>
      </c>
    </row>
    <row r="971" spans="1:19" x14ac:dyDescent="0.25">
      <c r="A971" t="s">
        <v>2487</v>
      </c>
      <c r="B971" t="s">
        <v>2655</v>
      </c>
      <c r="C971" t="s">
        <v>4753</v>
      </c>
      <c r="D971">
        <v>0</v>
      </c>
      <c r="E971">
        <v>0</v>
      </c>
      <c r="I971" t="s">
        <v>2574</v>
      </c>
      <c r="J971" t="s">
        <v>3076</v>
      </c>
      <c r="K971" t="b">
        <v>0</v>
      </c>
      <c r="L971">
        <v>969</v>
      </c>
      <c r="M971">
        <v>1</v>
      </c>
      <c r="N971" s="10" t="s">
        <v>46</v>
      </c>
      <c r="O971">
        <v>0</v>
      </c>
      <c r="P971" t="s">
        <v>2475</v>
      </c>
      <c r="Q971" s="10" t="s">
        <v>46</v>
      </c>
      <c r="R971" s="10" t="s">
        <v>46</v>
      </c>
      <c r="S971" s="19" t="s">
        <v>815</v>
      </c>
    </row>
    <row r="972" spans="1:19" x14ac:dyDescent="0.25">
      <c r="A972" t="s">
        <v>2487</v>
      </c>
      <c r="B972" t="s">
        <v>2655</v>
      </c>
      <c r="C972" t="s">
        <v>800</v>
      </c>
      <c r="D972" s="19" t="s">
        <v>861</v>
      </c>
      <c r="I972" t="s">
        <v>2574</v>
      </c>
      <c r="J972" t="s">
        <v>3077</v>
      </c>
      <c r="K972" t="b">
        <v>0</v>
      </c>
      <c r="L972">
        <v>970</v>
      </c>
      <c r="M972">
        <v>1</v>
      </c>
      <c r="N972" s="10" t="s">
        <v>46</v>
      </c>
      <c r="O972">
        <v>0</v>
      </c>
      <c r="P972" t="s">
        <v>2475</v>
      </c>
      <c r="Q972" s="10" t="s">
        <v>46</v>
      </c>
      <c r="R972" s="10" t="s">
        <v>46</v>
      </c>
      <c r="S972" s="19" t="s">
        <v>815</v>
      </c>
    </row>
    <row r="973" spans="1:19" x14ac:dyDescent="0.25">
      <c r="A973" t="s">
        <v>2487</v>
      </c>
      <c r="B973" t="s">
        <v>2657</v>
      </c>
      <c r="C973" t="s">
        <v>1083</v>
      </c>
      <c r="D973" t="b">
        <v>0</v>
      </c>
      <c r="I973" t="s">
        <v>2574</v>
      </c>
      <c r="J973" t="s">
        <v>3078</v>
      </c>
      <c r="K973" t="b">
        <v>0</v>
      </c>
      <c r="L973">
        <v>971</v>
      </c>
      <c r="M973">
        <v>1</v>
      </c>
      <c r="N973" s="10" t="s">
        <v>46</v>
      </c>
      <c r="O973">
        <v>40</v>
      </c>
      <c r="P973" t="s">
        <v>2475</v>
      </c>
      <c r="Q973" s="10" t="s">
        <v>46</v>
      </c>
      <c r="R973" s="10" t="s">
        <v>46</v>
      </c>
      <c r="S973" s="19" t="s">
        <v>815</v>
      </c>
    </row>
    <row r="974" spans="1:19" x14ac:dyDescent="0.25">
      <c r="A974" t="s">
        <v>2487</v>
      </c>
      <c r="B974" t="s">
        <v>2657</v>
      </c>
      <c r="C974" t="s">
        <v>36</v>
      </c>
      <c r="D974">
        <v>108</v>
      </c>
      <c r="I974" t="s">
        <v>2574</v>
      </c>
      <c r="J974" t="s">
        <v>3079</v>
      </c>
      <c r="K974" t="b">
        <v>0</v>
      </c>
      <c r="L974">
        <v>972</v>
      </c>
      <c r="M974">
        <v>0</v>
      </c>
      <c r="N974" s="10" t="s">
        <v>3105</v>
      </c>
      <c r="O974">
        <v>0</v>
      </c>
      <c r="P974" t="s">
        <v>3101</v>
      </c>
      <c r="Q974" s="10" t="s">
        <v>46</v>
      </c>
      <c r="R974" s="10" t="s">
        <v>46</v>
      </c>
      <c r="S974" s="19"/>
    </row>
    <row r="975" spans="1:19" x14ac:dyDescent="0.25">
      <c r="A975" t="s">
        <v>2487</v>
      </c>
      <c r="B975" t="s">
        <v>2657</v>
      </c>
      <c r="C975" t="s">
        <v>4751</v>
      </c>
      <c r="D975">
        <v>0</v>
      </c>
      <c r="I975" t="s">
        <v>2574</v>
      </c>
      <c r="J975" t="s">
        <v>3080</v>
      </c>
      <c r="K975" t="b">
        <v>0</v>
      </c>
      <c r="L975">
        <v>973</v>
      </c>
      <c r="M975">
        <v>2</v>
      </c>
      <c r="N975" s="10" t="s">
        <v>46</v>
      </c>
      <c r="O975">
        <v>0</v>
      </c>
      <c r="P975" t="s">
        <v>3101</v>
      </c>
      <c r="Q975" s="10" t="s">
        <v>46</v>
      </c>
      <c r="R975" s="10" t="s">
        <v>46</v>
      </c>
      <c r="S975" s="19" t="s">
        <v>815</v>
      </c>
    </row>
    <row r="976" spans="1:19" x14ac:dyDescent="0.25">
      <c r="A976" t="s">
        <v>2487</v>
      </c>
      <c r="B976" t="s">
        <v>2657</v>
      </c>
      <c r="C976" t="s">
        <v>2469</v>
      </c>
      <c r="D976">
        <v>72</v>
      </c>
      <c r="E976">
        <v>0</v>
      </c>
      <c r="I976" t="s">
        <v>2574</v>
      </c>
      <c r="J976" t="s">
        <v>3081</v>
      </c>
      <c r="K976" t="b">
        <v>0</v>
      </c>
      <c r="L976">
        <v>974</v>
      </c>
      <c r="M976">
        <v>2</v>
      </c>
      <c r="N976" s="10" t="s">
        <v>46</v>
      </c>
      <c r="O976">
        <v>0</v>
      </c>
      <c r="P976" t="s">
        <v>2475</v>
      </c>
      <c r="Q976" s="10" t="s">
        <v>46</v>
      </c>
      <c r="R976" s="10" t="s">
        <v>46</v>
      </c>
      <c r="S976" s="19" t="s">
        <v>815</v>
      </c>
    </row>
    <row r="977" spans="1:19" x14ac:dyDescent="0.25">
      <c r="A977" t="s">
        <v>2487</v>
      </c>
      <c r="B977" t="s">
        <v>2657</v>
      </c>
      <c r="C977" t="s">
        <v>2467</v>
      </c>
      <c r="D977">
        <v>0</v>
      </c>
      <c r="I977" t="s">
        <v>2574</v>
      </c>
      <c r="J977" t="s">
        <v>3083</v>
      </c>
      <c r="K977" t="b">
        <v>0</v>
      </c>
      <c r="L977">
        <v>975</v>
      </c>
      <c r="M977">
        <v>2</v>
      </c>
      <c r="N977" s="10" t="s">
        <v>2516</v>
      </c>
      <c r="O977">
        <v>0</v>
      </c>
      <c r="P977" t="s">
        <v>2475</v>
      </c>
      <c r="Q977" s="10" t="s">
        <v>46</v>
      </c>
      <c r="R977" s="10" t="s">
        <v>46</v>
      </c>
      <c r="S977" s="19" t="s">
        <v>815</v>
      </c>
    </row>
    <row r="978" spans="1:19" x14ac:dyDescent="0.25">
      <c r="A978" t="s">
        <v>2487</v>
      </c>
      <c r="B978" t="s">
        <v>2657</v>
      </c>
      <c r="C978" t="s">
        <v>2468</v>
      </c>
      <c r="D978" t="s">
        <v>2475</v>
      </c>
      <c r="I978" t="s">
        <v>2574</v>
      </c>
      <c r="J978" t="s">
        <v>3085</v>
      </c>
      <c r="K978" t="b">
        <v>0</v>
      </c>
      <c r="L978">
        <v>976</v>
      </c>
      <c r="M978">
        <v>0</v>
      </c>
      <c r="N978" s="10" t="s">
        <v>2536</v>
      </c>
      <c r="O978">
        <v>0</v>
      </c>
      <c r="P978" t="s">
        <v>3101</v>
      </c>
      <c r="Q978" s="10" t="s">
        <v>46</v>
      </c>
      <c r="R978" s="10" t="s">
        <v>46</v>
      </c>
      <c r="S978" s="19" t="s">
        <v>807</v>
      </c>
    </row>
    <row r="979" spans="1:19" x14ac:dyDescent="0.25">
      <c r="A979" t="s">
        <v>2487</v>
      </c>
      <c r="B979" t="s">
        <v>2657</v>
      </c>
      <c r="C979" t="s">
        <v>4752</v>
      </c>
      <c r="D979">
        <v>0</v>
      </c>
      <c r="E979">
        <v>0</v>
      </c>
      <c r="I979" t="s">
        <v>2574</v>
      </c>
      <c r="J979" t="s">
        <v>3086</v>
      </c>
      <c r="K979" t="b">
        <v>0</v>
      </c>
      <c r="L979">
        <v>977</v>
      </c>
      <c r="M979">
        <v>0</v>
      </c>
      <c r="N979" s="10" t="s">
        <v>2540</v>
      </c>
      <c r="O979">
        <v>0</v>
      </c>
      <c r="P979" t="s">
        <v>2475</v>
      </c>
      <c r="Q979" s="10" t="s">
        <v>46</v>
      </c>
      <c r="R979" s="10" t="s">
        <v>46</v>
      </c>
      <c r="S979" s="19" t="s">
        <v>807</v>
      </c>
    </row>
    <row r="980" spans="1:19" x14ac:dyDescent="0.25">
      <c r="A980" t="s">
        <v>2487</v>
      </c>
      <c r="B980" t="s">
        <v>2657</v>
      </c>
      <c r="C980" t="s">
        <v>4753</v>
      </c>
      <c r="D980">
        <v>0</v>
      </c>
      <c r="E980">
        <v>0</v>
      </c>
      <c r="I980" t="s">
        <v>2574</v>
      </c>
      <c r="J980" t="s">
        <v>3087</v>
      </c>
      <c r="K980" t="b">
        <v>0</v>
      </c>
      <c r="L980">
        <v>978</v>
      </c>
      <c r="M980">
        <v>0</v>
      </c>
      <c r="N980" s="10" t="s">
        <v>3018</v>
      </c>
      <c r="O980">
        <v>0</v>
      </c>
      <c r="P980" t="s">
        <v>2475</v>
      </c>
      <c r="Q980" s="10" t="s">
        <v>46</v>
      </c>
      <c r="R980" s="10" t="s">
        <v>46</v>
      </c>
      <c r="S980" s="19" t="s">
        <v>807</v>
      </c>
    </row>
    <row r="981" spans="1:19" x14ac:dyDescent="0.25">
      <c r="A981" t="s">
        <v>2487</v>
      </c>
      <c r="B981" t="s">
        <v>2657</v>
      </c>
      <c r="C981" t="s">
        <v>800</v>
      </c>
      <c r="D981" s="19" t="s">
        <v>861</v>
      </c>
      <c r="I981" t="s">
        <v>2574</v>
      </c>
      <c r="J981" t="s">
        <v>3088</v>
      </c>
      <c r="K981" t="b">
        <v>0</v>
      </c>
      <c r="L981">
        <v>979</v>
      </c>
      <c r="M981">
        <v>0</v>
      </c>
      <c r="N981" s="10" t="s">
        <v>46</v>
      </c>
      <c r="O981">
        <v>0</v>
      </c>
      <c r="P981" t="s">
        <v>2475</v>
      </c>
      <c r="Q981" s="10" t="s">
        <v>46</v>
      </c>
      <c r="R981" s="10" t="s">
        <v>46</v>
      </c>
      <c r="S981" s="19" t="s">
        <v>807</v>
      </c>
    </row>
    <row r="982" spans="1:19" x14ac:dyDescent="0.25">
      <c r="A982" t="s">
        <v>2487</v>
      </c>
      <c r="B982" t="s">
        <v>2659</v>
      </c>
      <c r="C982" t="s">
        <v>1083</v>
      </c>
      <c r="D982" t="b">
        <v>0</v>
      </c>
      <c r="I982" t="s">
        <v>2574</v>
      </c>
      <c r="J982" t="s">
        <v>3089</v>
      </c>
      <c r="K982" t="b">
        <v>0</v>
      </c>
      <c r="L982">
        <v>980</v>
      </c>
      <c r="M982">
        <v>0</v>
      </c>
      <c r="N982" s="10" t="s">
        <v>2540</v>
      </c>
      <c r="O982">
        <v>0</v>
      </c>
      <c r="P982" t="s">
        <v>2475</v>
      </c>
      <c r="Q982" s="10" t="s">
        <v>46</v>
      </c>
      <c r="R982" s="10" t="s">
        <v>46</v>
      </c>
      <c r="S982" s="19" t="s">
        <v>807</v>
      </c>
    </row>
    <row r="983" spans="1:19" x14ac:dyDescent="0.25">
      <c r="A983" t="s">
        <v>2487</v>
      </c>
      <c r="B983" t="s">
        <v>2659</v>
      </c>
      <c r="C983" t="s">
        <v>36</v>
      </c>
      <c r="D983">
        <v>109</v>
      </c>
      <c r="I983" t="s">
        <v>2574</v>
      </c>
      <c r="J983" t="s">
        <v>3090</v>
      </c>
      <c r="K983" t="b">
        <v>0</v>
      </c>
      <c r="L983">
        <v>981</v>
      </c>
      <c r="M983">
        <v>0</v>
      </c>
      <c r="N983" s="10" t="s">
        <v>45</v>
      </c>
      <c r="O983">
        <v>0</v>
      </c>
      <c r="P983" t="s">
        <v>2475</v>
      </c>
      <c r="Q983" s="10" t="s">
        <v>46</v>
      </c>
      <c r="R983" s="10" t="s">
        <v>46</v>
      </c>
      <c r="S983" s="19" t="s">
        <v>815</v>
      </c>
    </row>
    <row r="984" spans="1:19" x14ac:dyDescent="0.25">
      <c r="A984" t="s">
        <v>2487</v>
      </c>
      <c r="B984" t="s">
        <v>2659</v>
      </c>
      <c r="C984" t="s">
        <v>4751</v>
      </c>
      <c r="D984">
        <v>0</v>
      </c>
      <c r="I984" t="s">
        <v>2574</v>
      </c>
      <c r="J984" t="s">
        <v>3091</v>
      </c>
      <c r="K984" t="b">
        <v>0</v>
      </c>
      <c r="L984">
        <v>982</v>
      </c>
      <c r="M984">
        <v>0</v>
      </c>
      <c r="N984" s="10" t="s">
        <v>46</v>
      </c>
      <c r="O984">
        <v>0</v>
      </c>
      <c r="P984" t="s">
        <v>2475</v>
      </c>
      <c r="Q984" s="10" t="s">
        <v>46</v>
      </c>
      <c r="R984" s="10" t="s">
        <v>46</v>
      </c>
      <c r="S984" s="19" t="s">
        <v>807</v>
      </c>
    </row>
    <row r="985" spans="1:19" x14ac:dyDescent="0.25">
      <c r="A985" t="s">
        <v>2487</v>
      </c>
      <c r="B985" t="s">
        <v>2659</v>
      </c>
      <c r="C985" t="s">
        <v>2469</v>
      </c>
      <c r="D985">
        <v>0</v>
      </c>
      <c r="E985">
        <v>0</v>
      </c>
      <c r="I985" t="s">
        <v>2574</v>
      </c>
      <c r="J985" t="s">
        <v>3092</v>
      </c>
      <c r="K985" t="b">
        <v>0</v>
      </c>
      <c r="L985">
        <v>983</v>
      </c>
      <c r="M985">
        <v>0</v>
      </c>
      <c r="N985" s="10" t="s">
        <v>46</v>
      </c>
      <c r="O985">
        <v>0</v>
      </c>
      <c r="P985" t="s">
        <v>2475</v>
      </c>
      <c r="Q985" s="10" t="s">
        <v>46</v>
      </c>
      <c r="R985" s="10" t="s">
        <v>46</v>
      </c>
      <c r="S985" s="19" t="s">
        <v>815</v>
      </c>
    </row>
    <row r="986" spans="1:19" x14ac:dyDescent="0.25">
      <c r="A986" t="s">
        <v>2487</v>
      </c>
      <c r="B986" t="s">
        <v>2659</v>
      </c>
      <c r="C986" t="s">
        <v>2467</v>
      </c>
      <c r="D986">
        <v>0</v>
      </c>
      <c r="I986" t="s">
        <v>2574</v>
      </c>
      <c r="J986" t="s">
        <v>3093</v>
      </c>
      <c r="K986" t="b">
        <v>0</v>
      </c>
      <c r="L986">
        <v>984</v>
      </c>
      <c r="M986">
        <v>0</v>
      </c>
      <c r="N986" s="10" t="s">
        <v>46</v>
      </c>
      <c r="O986">
        <v>1</v>
      </c>
      <c r="P986" t="s">
        <v>3104</v>
      </c>
      <c r="Q986" s="10" t="s">
        <v>46</v>
      </c>
      <c r="R986" s="10" t="s">
        <v>46</v>
      </c>
      <c r="S986" s="19" t="s">
        <v>807</v>
      </c>
    </row>
    <row r="987" spans="1:19" x14ac:dyDescent="0.25">
      <c r="A987" t="s">
        <v>2487</v>
      </c>
      <c r="B987" t="s">
        <v>2659</v>
      </c>
      <c r="C987" t="s">
        <v>2468</v>
      </c>
      <c r="D987" t="s">
        <v>2475</v>
      </c>
      <c r="I987" t="s">
        <v>2574</v>
      </c>
      <c r="J987" t="s">
        <v>3094</v>
      </c>
      <c r="K987" t="b">
        <v>0</v>
      </c>
      <c r="L987">
        <v>985</v>
      </c>
      <c r="M987">
        <v>0</v>
      </c>
      <c r="N987" s="10" t="s">
        <v>46</v>
      </c>
      <c r="O987">
        <v>0</v>
      </c>
      <c r="P987" t="s">
        <v>2475</v>
      </c>
      <c r="Q987" s="10" t="s">
        <v>46</v>
      </c>
      <c r="R987" s="10" t="s">
        <v>46</v>
      </c>
      <c r="S987" s="19" t="s">
        <v>815</v>
      </c>
    </row>
    <row r="988" spans="1:19" x14ac:dyDescent="0.25">
      <c r="A988" t="s">
        <v>2487</v>
      </c>
      <c r="B988" t="s">
        <v>2659</v>
      </c>
      <c r="C988" t="s">
        <v>4752</v>
      </c>
      <c r="D988">
        <v>0</v>
      </c>
      <c r="E988">
        <v>0</v>
      </c>
      <c r="I988" t="s">
        <v>2574</v>
      </c>
      <c r="J988" t="s">
        <v>3095</v>
      </c>
      <c r="K988" t="b">
        <v>0</v>
      </c>
      <c r="L988">
        <v>986</v>
      </c>
      <c r="M988">
        <v>1</v>
      </c>
      <c r="N988" s="10" t="s">
        <v>46</v>
      </c>
      <c r="O988">
        <v>0</v>
      </c>
      <c r="P988" t="s">
        <v>2475</v>
      </c>
      <c r="Q988" s="10" t="s">
        <v>46</v>
      </c>
      <c r="R988" s="10" t="s">
        <v>46</v>
      </c>
      <c r="S988" s="19" t="s">
        <v>815</v>
      </c>
    </row>
    <row r="989" spans="1:19" x14ac:dyDescent="0.25">
      <c r="A989" t="s">
        <v>2487</v>
      </c>
      <c r="B989" t="s">
        <v>2659</v>
      </c>
      <c r="C989" t="s">
        <v>4753</v>
      </c>
      <c r="D989">
        <v>0</v>
      </c>
      <c r="E989">
        <v>0</v>
      </c>
      <c r="I989" t="s">
        <v>2574</v>
      </c>
      <c r="J989" t="s">
        <v>282</v>
      </c>
      <c r="K989" t="b">
        <v>0</v>
      </c>
      <c r="L989">
        <v>987</v>
      </c>
      <c r="M989">
        <v>0</v>
      </c>
      <c r="N989" s="10" t="s">
        <v>46</v>
      </c>
      <c r="O989">
        <v>0</v>
      </c>
      <c r="P989" t="s">
        <v>2475</v>
      </c>
      <c r="Q989" s="10" t="s">
        <v>46</v>
      </c>
      <c r="R989" s="10" t="s">
        <v>46</v>
      </c>
      <c r="S989" s="19"/>
    </row>
    <row r="990" spans="1:19" x14ac:dyDescent="0.25">
      <c r="A990" t="s">
        <v>2487</v>
      </c>
      <c r="B990" t="s">
        <v>2659</v>
      </c>
      <c r="C990" t="s">
        <v>800</v>
      </c>
      <c r="D990" s="19" t="s">
        <v>861</v>
      </c>
      <c r="I990" t="s">
        <v>2574</v>
      </c>
      <c r="J990" t="s">
        <v>283</v>
      </c>
      <c r="K990" t="b">
        <v>0</v>
      </c>
      <c r="L990">
        <v>988</v>
      </c>
      <c r="M990">
        <v>0</v>
      </c>
      <c r="N990" s="10" t="s">
        <v>46</v>
      </c>
      <c r="O990">
        <v>0</v>
      </c>
      <c r="P990" t="s">
        <v>2475</v>
      </c>
      <c r="Q990" s="10" t="s">
        <v>46</v>
      </c>
      <c r="R990" s="10" t="s">
        <v>46</v>
      </c>
      <c r="S990" s="19"/>
    </row>
    <row r="991" spans="1:19" x14ac:dyDescent="0.25">
      <c r="A991" t="s">
        <v>2487</v>
      </c>
      <c r="B991" t="s">
        <v>2660</v>
      </c>
      <c r="C991" t="s">
        <v>1083</v>
      </c>
      <c r="D991" t="b">
        <v>0</v>
      </c>
      <c r="I991" t="s">
        <v>2574</v>
      </c>
      <c r="J991" t="s">
        <v>314</v>
      </c>
      <c r="K991" t="b">
        <v>0</v>
      </c>
      <c r="L991">
        <v>989</v>
      </c>
      <c r="M991">
        <v>0</v>
      </c>
      <c r="N991" s="10" t="s">
        <v>46</v>
      </c>
      <c r="O991">
        <v>0</v>
      </c>
      <c r="P991" t="s">
        <v>2475</v>
      </c>
      <c r="Q991" s="10" t="s">
        <v>46</v>
      </c>
      <c r="R991" s="10" t="s">
        <v>46</v>
      </c>
      <c r="S991" s="19"/>
    </row>
    <row r="992" spans="1:19" x14ac:dyDescent="0.25">
      <c r="A992" t="s">
        <v>2487</v>
      </c>
      <c r="B992" t="s">
        <v>2660</v>
      </c>
      <c r="C992" t="s">
        <v>36</v>
      </c>
      <c r="D992">
        <v>110</v>
      </c>
      <c r="I992" t="s">
        <v>2574</v>
      </c>
      <c r="J992" t="s">
        <v>284</v>
      </c>
      <c r="K992" t="b">
        <v>0</v>
      </c>
      <c r="L992">
        <v>990</v>
      </c>
      <c r="M992">
        <v>0</v>
      </c>
      <c r="N992" s="10" t="s">
        <v>46</v>
      </c>
      <c r="O992">
        <v>0</v>
      </c>
      <c r="P992" t="s">
        <v>2475</v>
      </c>
      <c r="Q992" s="10" t="s">
        <v>46</v>
      </c>
      <c r="R992" s="10" t="s">
        <v>46</v>
      </c>
      <c r="S992" s="19"/>
    </row>
    <row r="993" spans="1:19" x14ac:dyDescent="0.25">
      <c r="A993" t="s">
        <v>2487</v>
      </c>
      <c r="B993" t="s">
        <v>2660</v>
      </c>
      <c r="C993" t="s">
        <v>4751</v>
      </c>
      <c r="D993">
        <v>0</v>
      </c>
      <c r="I993" t="s">
        <v>2574</v>
      </c>
      <c r="J993" t="s">
        <v>285</v>
      </c>
      <c r="K993" t="b">
        <v>0</v>
      </c>
      <c r="L993">
        <v>991</v>
      </c>
      <c r="M993">
        <v>0</v>
      </c>
      <c r="N993" s="10" t="s">
        <v>46</v>
      </c>
      <c r="O993">
        <v>0</v>
      </c>
      <c r="P993" t="s">
        <v>2475</v>
      </c>
      <c r="Q993" s="10" t="s">
        <v>46</v>
      </c>
      <c r="R993" s="10" t="s">
        <v>46</v>
      </c>
      <c r="S993" s="19"/>
    </row>
    <row r="994" spans="1:19" x14ac:dyDescent="0.25">
      <c r="A994" t="s">
        <v>2487</v>
      </c>
      <c r="B994" t="s">
        <v>2660</v>
      </c>
      <c r="C994" t="s">
        <v>2469</v>
      </c>
      <c r="D994">
        <v>0</v>
      </c>
      <c r="E994">
        <v>0</v>
      </c>
      <c r="I994" t="s">
        <v>2576</v>
      </c>
      <c r="J994" t="s">
        <v>3067</v>
      </c>
      <c r="K994" t="b">
        <v>0</v>
      </c>
      <c r="L994">
        <v>992</v>
      </c>
      <c r="M994">
        <v>0</v>
      </c>
      <c r="N994" s="10" t="s">
        <v>46</v>
      </c>
      <c r="O994">
        <v>0</v>
      </c>
      <c r="P994" t="s">
        <v>2475</v>
      </c>
      <c r="Q994" s="10" t="s">
        <v>46</v>
      </c>
      <c r="R994" s="10" t="s">
        <v>46</v>
      </c>
      <c r="S994" s="19" t="s">
        <v>807</v>
      </c>
    </row>
    <row r="995" spans="1:19" x14ac:dyDescent="0.25">
      <c r="A995" t="s">
        <v>2487</v>
      </c>
      <c r="B995" t="s">
        <v>2660</v>
      </c>
      <c r="C995" t="s">
        <v>2467</v>
      </c>
      <c r="D995">
        <v>0</v>
      </c>
      <c r="I995" t="s">
        <v>2576</v>
      </c>
      <c r="J995" t="s">
        <v>3068</v>
      </c>
      <c r="K995" t="b">
        <v>0</v>
      </c>
      <c r="L995">
        <v>993</v>
      </c>
      <c r="M995">
        <v>0</v>
      </c>
      <c r="N995" s="10" t="s">
        <v>2540</v>
      </c>
      <c r="O995">
        <v>0</v>
      </c>
      <c r="P995" t="s">
        <v>2475</v>
      </c>
      <c r="Q995" s="10" t="s">
        <v>46</v>
      </c>
      <c r="R995" s="10" t="s">
        <v>46</v>
      </c>
      <c r="S995" s="19" t="s">
        <v>807</v>
      </c>
    </row>
    <row r="996" spans="1:19" x14ac:dyDescent="0.25">
      <c r="A996" t="s">
        <v>2487</v>
      </c>
      <c r="B996" t="s">
        <v>2660</v>
      </c>
      <c r="C996" t="s">
        <v>2468</v>
      </c>
      <c r="D996" t="s">
        <v>2475</v>
      </c>
      <c r="I996" t="s">
        <v>2576</v>
      </c>
      <c r="J996" t="s">
        <v>3069</v>
      </c>
      <c r="K996" t="b">
        <v>0</v>
      </c>
      <c r="L996">
        <v>994</v>
      </c>
      <c r="M996">
        <v>0</v>
      </c>
      <c r="N996" s="10" t="s">
        <v>46</v>
      </c>
      <c r="O996">
        <v>0</v>
      </c>
      <c r="P996" t="s">
        <v>3101</v>
      </c>
      <c r="Q996" s="10" t="s">
        <v>46</v>
      </c>
      <c r="R996" s="10" t="s">
        <v>46</v>
      </c>
      <c r="S996" s="19" t="s">
        <v>2892</v>
      </c>
    </row>
    <row r="997" spans="1:19" x14ac:dyDescent="0.25">
      <c r="A997" t="s">
        <v>2487</v>
      </c>
      <c r="B997" t="s">
        <v>2660</v>
      </c>
      <c r="C997" t="s">
        <v>4752</v>
      </c>
      <c r="D997">
        <v>0</v>
      </c>
      <c r="E997">
        <v>0</v>
      </c>
      <c r="I997" t="s">
        <v>2576</v>
      </c>
      <c r="J997" t="s">
        <v>3070</v>
      </c>
      <c r="K997" t="b">
        <v>0</v>
      </c>
      <c r="L997">
        <v>995</v>
      </c>
      <c r="M997">
        <v>0</v>
      </c>
      <c r="N997" s="10" t="s">
        <v>46</v>
      </c>
      <c r="O997">
        <v>0</v>
      </c>
      <c r="P997" t="s">
        <v>3101</v>
      </c>
      <c r="Q997" s="10" t="s">
        <v>46</v>
      </c>
      <c r="R997" s="10" t="s">
        <v>46</v>
      </c>
      <c r="S997" s="19" t="s">
        <v>2892</v>
      </c>
    </row>
    <row r="998" spans="1:19" x14ac:dyDescent="0.25">
      <c r="A998" t="s">
        <v>2487</v>
      </c>
      <c r="B998" t="s">
        <v>2660</v>
      </c>
      <c r="C998" t="s">
        <v>4753</v>
      </c>
      <c r="D998">
        <v>0</v>
      </c>
      <c r="E998">
        <v>0</v>
      </c>
      <c r="I998" t="s">
        <v>2576</v>
      </c>
      <c r="J998" t="s">
        <v>3071</v>
      </c>
      <c r="K998" t="b">
        <v>0</v>
      </c>
      <c r="L998">
        <v>996</v>
      </c>
      <c r="M998">
        <v>0</v>
      </c>
      <c r="N998" s="10" t="s">
        <v>46</v>
      </c>
      <c r="O998">
        <v>0</v>
      </c>
      <c r="P998" t="s">
        <v>2475</v>
      </c>
      <c r="Q998" s="10" t="s">
        <v>46</v>
      </c>
      <c r="R998" s="10" t="s">
        <v>46</v>
      </c>
      <c r="S998" s="19" t="s">
        <v>2892</v>
      </c>
    </row>
    <row r="999" spans="1:19" x14ac:dyDescent="0.25">
      <c r="A999" t="s">
        <v>2487</v>
      </c>
      <c r="B999" t="s">
        <v>2660</v>
      </c>
      <c r="C999" t="s">
        <v>800</v>
      </c>
      <c r="D999" s="19" t="s">
        <v>868</v>
      </c>
      <c r="I999" t="s">
        <v>2576</v>
      </c>
      <c r="J999" t="s">
        <v>3072</v>
      </c>
      <c r="K999" t="b">
        <v>0</v>
      </c>
      <c r="L999">
        <v>997</v>
      </c>
      <c r="M999">
        <v>0</v>
      </c>
      <c r="N999" s="10" t="s">
        <v>46</v>
      </c>
      <c r="O999">
        <v>0</v>
      </c>
      <c r="P999" t="s">
        <v>2475</v>
      </c>
      <c r="Q999" s="10" t="s">
        <v>46</v>
      </c>
      <c r="R999" s="10" t="s">
        <v>46</v>
      </c>
      <c r="S999" s="19" t="s">
        <v>2892</v>
      </c>
    </row>
    <row r="1000" spans="1:19" x14ac:dyDescent="0.25">
      <c r="A1000" t="s">
        <v>2487</v>
      </c>
      <c r="B1000" t="s">
        <v>2661</v>
      </c>
      <c r="C1000" t="s">
        <v>1083</v>
      </c>
      <c r="D1000" t="b">
        <v>0</v>
      </c>
      <c r="I1000" t="s">
        <v>2576</v>
      </c>
      <c r="J1000" t="s">
        <v>3073</v>
      </c>
      <c r="K1000" t="b">
        <v>0</v>
      </c>
      <c r="L1000">
        <v>998</v>
      </c>
      <c r="M1000">
        <v>1</v>
      </c>
      <c r="N1000" s="10" t="s">
        <v>46</v>
      </c>
      <c r="O1000">
        <v>0</v>
      </c>
      <c r="P1000" t="s">
        <v>2475</v>
      </c>
      <c r="Q1000" s="10" t="s">
        <v>46</v>
      </c>
      <c r="R1000" s="10" t="s">
        <v>46</v>
      </c>
      <c r="S1000" s="19" t="s">
        <v>815</v>
      </c>
    </row>
    <row r="1001" spans="1:19" x14ac:dyDescent="0.25">
      <c r="A1001" t="s">
        <v>2487</v>
      </c>
      <c r="B1001" t="s">
        <v>2661</v>
      </c>
      <c r="C1001" t="s">
        <v>36</v>
      </c>
      <c r="D1001">
        <v>111</v>
      </c>
      <c r="I1001" t="s">
        <v>2576</v>
      </c>
      <c r="J1001" t="s">
        <v>3074</v>
      </c>
      <c r="K1001" t="b">
        <v>0</v>
      </c>
      <c r="L1001">
        <v>999</v>
      </c>
      <c r="M1001">
        <v>1</v>
      </c>
      <c r="N1001" s="10" t="s">
        <v>46</v>
      </c>
      <c r="O1001">
        <v>1</v>
      </c>
      <c r="P1001" t="s">
        <v>2475</v>
      </c>
      <c r="Q1001" s="10" t="s">
        <v>46</v>
      </c>
      <c r="R1001" s="10" t="s">
        <v>46</v>
      </c>
      <c r="S1001" s="19" t="s">
        <v>815</v>
      </c>
    </row>
    <row r="1002" spans="1:19" x14ac:dyDescent="0.25">
      <c r="A1002" t="s">
        <v>2487</v>
      </c>
      <c r="B1002" t="s">
        <v>2661</v>
      </c>
      <c r="C1002" t="s">
        <v>4751</v>
      </c>
      <c r="D1002">
        <v>0</v>
      </c>
      <c r="I1002" t="s">
        <v>2576</v>
      </c>
      <c r="J1002" t="s">
        <v>3075</v>
      </c>
      <c r="K1002" t="b">
        <v>0</v>
      </c>
      <c r="L1002">
        <v>1000</v>
      </c>
      <c r="M1002">
        <v>1</v>
      </c>
      <c r="N1002" s="10" t="s">
        <v>46</v>
      </c>
      <c r="O1002">
        <v>1</v>
      </c>
      <c r="P1002" t="s">
        <v>2475</v>
      </c>
      <c r="Q1002" s="10" t="s">
        <v>46</v>
      </c>
      <c r="R1002" s="10" t="s">
        <v>46</v>
      </c>
      <c r="S1002" s="19" t="s">
        <v>815</v>
      </c>
    </row>
    <row r="1003" spans="1:19" x14ac:dyDescent="0.25">
      <c r="A1003" t="s">
        <v>2487</v>
      </c>
      <c r="B1003" t="s">
        <v>2661</v>
      </c>
      <c r="C1003" t="s">
        <v>2469</v>
      </c>
      <c r="D1003">
        <v>370</v>
      </c>
      <c r="E1003">
        <v>0</v>
      </c>
      <c r="I1003" t="s">
        <v>2576</v>
      </c>
      <c r="J1003" t="s">
        <v>3076</v>
      </c>
      <c r="K1003" t="b">
        <v>0</v>
      </c>
      <c r="L1003">
        <v>1001</v>
      </c>
      <c r="M1003">
        <v>1</v>
      </c>
      <c r="N1003" s="10" t="s">
        <v>46</v>
      </c>
      <c r="O1003">
        <v>0</v>
      </c>
      <c r="P1003" t="s">
        <v>2475</v>
      </c>
      <c r="Q1003" s="10" t="s">
        <v>46</v>
      </c>
      <c r="R1003" s="10" t="s">
        <v>46</v>
      </c>
      <c r="S1003" s="19" t="s">
        <v>815</v>
      </c>
    </row>
    <row r="1004" spans="1:19" x14ac:dyDescent="0.25">
      <c r="A1004" t="s">
        <v>2487</v>
      </c>
      <c r="B1004" t="s">
        <v>2661</v>
      </c>
      <c r="C1004" t="s">
        <v>2467</v>
      </c>
      <c r="D1004">
        <v>0</v>
      </c>
      <c r="I1004" t="s">
        <v>2576</v>
      </c>
      <c r="J1004" t="s">
        <v>3077</v>
      </c>
      <c r="K1004" t="b">
        <v>0</v>
      </c>
      <c r="L1004">
        <v>1002</v>
      </c>
      <c r="M1004">
        <v>1</v>
      </c>
      <c r="N1004" s="10" t="s">
        <v>46</v>
      </c>
      <c r="O1004">
        <v>0</v>
      </c>
      <c r="P1004" t="s">
        <v>2475</v>
      </c>
      <c r="Q1004" s="10" t="s">
        <v>46</v>
      </c>
      <c r="R1004" s="10" t="s">
        <v>46</v>
      </c>
      <c r="S1004" s="19" t="s">
        <v>815</v>
      </c>
    </row>
    <row r="1005" spans="1:19" x14ac:dyDescent="0.25">
      <c r="A1005" t="s">
        <v>2487</v>
      </c>
      <c r="B1005" t="s">
        <v>2661</v>
      </c>
      <c r="C1005" t="s">
        <v>2468</v>
      </c>
      <c r="D1005" t="s">
        <v>2475</v>
      </c>
      <c r="I1005" t="s">
        <v>2576</v>
      </c>
      <c r="J1005" t="s">
        <v>3078</v>
      </c>
      <c r="K1005" t="b">
        <v>0</v>
      </c>
      <c r="L1005">
        <v>1003</v>
      </c>
      <c r="M1005">
        <v>1</v>
      </c>
      <c r="N1005" s="10" t="s">
        <v>46</v>
      </c>
      <c r="O1005">
        <v>40</v>
      </c>
      <c r="P1005" t="s">
        <v>2475</v>
      </c>
      <c r="Q1005" s="10" t="s">
        <v>46</v>
      </c>
      <c r="R1005" s="10" t="s">
        <v>46</v>
      </c>
      <c r="S1005" s="19" t="s">
        <v>815</v>
      </c>
    </row>
    <row r="1006" spans="1:19" x14ac:dyDescent="0.25">
      <c r="A1006" t="s">
        <v>2487</v>
      </c>
      <c r="B1006" t="s">
        <v>2661</v>
      </c>
      <c r="C1006" t="s">
        <v>4752</v>
      </c>
      <c r="D1006">
        <v>0</v>
      </c>
      <c r="E1006">
        <v>0</v>
      </c>
      <c r="I1006" t="s">
        <v>2576</v>
      </c>
      <c r="J1006" t="s">
        <v>3079</v>
      </c>
      <c r="K1006" t="b">
        <v>0</v>
      </c>
      <c r="L1006">
        <v>1004</v>
      </c>
      <c r="M1006">
        <v>0</v>
      </c>
      <c r="N1006" s="10" t="s">
        <v>3106</v>
      </c>
      <c r="O1006">
        <v>0</v>
      </c>
      <c r="P1006" t="s">
        <v>3101</v>
      </c>
      <c r="Q1006" s="10" t="s">
        <v>46</v>
      </c>
      <c r="R1006" s="10" t="s">
        <v>46</v>
      </c>
      <c r="S1006" s="19"/>
    </row>
    <row r="1007" spans="1:19" x14ac:dyDescent="0.25">
      <c r="A1007" t="s">
        <v>2487</v>
      </c>
      <c r="B1007" t="s">
        <v>2661</v>
      </c>
      <c r="C1007" t="s">
        <v>4753</v>
      </c>
      <c r="D1007">
        <v>0</v>
      </c>
      <c r="E1007">
        <v>0</v>
      </c>
      <c r="I1007" t="s">
        <v>2576</v>
      </c>
      <c r="J1007" t="s">
        <v>3080</v>
      </c>
      <c r="K1007" t="b">
        <v>0</v>
      </c>
      <c r="L1007">
        <v>1005</v>
      </c>
      <c r="M1007">
        <v>2</v>
      </c>
      <c r="N1007" s="10" t="s">
        <v>46</v>
      </c>
      <c r="O1007">
        <v>0</v>
      </c>
      <c r="P1007" t="s">
        <v>3101</v>
      </c>
      <c r="Q1007" s="10" t="s">
        <v>46</v>
      </c>
      <c r="R1007" s="10" t="s">
        <v>46</v>
      </c>
      <c r="S1007" s="19" t="s">
        <v>815</v>
      </c>
    </row>
    <row r="1008" spans="1:19" x14ac:dyDescent="0.25">
      <c r="A1008" t="s">
        <v>2487</v>
      </c>
      <c r="B1008" t="s">
        <v>2661</v>
      </c>
      <c r="C1008" t="s">
        <v>800</v>
      </c>
      <c r="D1008" s="19" t="s">
        <v>868</v>
      </c>
      <c r="I1008" t="s">
        <v>2576</v>
      </c>
      <c r="J1008" t="s">
        <v>3081</v>
      </c>
      <c r="K1008" t="b">
        <v>0</v>
      </c>
      <c r="L1008">
        <v>1006</v>
      </c>
      <c r="M1008">
        <v>2</v>
      </c>
      <c r="N1008" s="10" t="s">
        <v>46</v>
      </c>
      <c r="O1008">
        <v>0</v>
      </c>
      <c r="P1008" t="s">
        <v>2475</v>
      </c>
      <c r="Q1008" s="10" t="s">
        <v>46</v>
      </c>
      <c r="R1008" s="10" t="s">
        <v>46</v>
      </c>
      <c r="S1008" s="19" t="s">
        <v>815</v>
      </c>
    </row>
    <row r="1009" spans="1:19" x14ac:dyDescent="0.25">
      <c r="A1009" t="s">
        <v>2487</v>
      </c>
      <c r="B1009" t="s">
        <v>2663</v>
      </c>
      <c r="C1009" t="s">
        <v>1083</v>
      </c>
      <c r="D1009" t="b">
        <v>0</v>
      </c>
      <c r="I1009" t="s">
        <v>2576</v>
      </c>
      <c r="J1009" t="s">
        <v>3083</v>
      </c>
      <c r="K1009" t="b">
        <v>0</v>
      </c>
      <c r="L1009">
        <v>1007</v>
      </c>
      <c r="M1009">
        <v>2</v>
      </c>
      <c r="N1009" s="10" t="s">
        <v>2516</v>
      </c>
      <c r="O1009">
        <v>0</v>
      </c>
      <c r="P1009" t="s">
        <v>2475</v>
      </c>
      <c r="Q1009" s="10" t="s">
        <v>46</v>
      </c>
      <c r="R1009" s="10" t="s">
        <v>46</v>
      </c>
      <c r="S1009" s="19" t="s">
        <v>815</v>
      </c>
    </row>
    <row r="1010" spans="1:19" x14ac:dyDescent="0.25">
      <c r="A1010" t="s">
        <v>2487</v>
      </c>
      <c r="B1010" t="s">
        <v>2663</v>
      </c>
      <c r="C1010" t="s">
        <v>36</v>
      </c>
      <c r="D1010">
        <v>112</v>
      </c>
      <c r="I1010" t="s">
        <v>2576</v>
      </c>
      <c r="J1010" t="s">
        <v>3085</v>
      </c>
      <c r="K1010" t="b">
        <v>0</v>
      </c>
      <c r="L1010">
        <v>1008</v>
      </c>
      <c r="M1010">
        <v>0</v>
      </c>
      <c r="N1010" s="10" t="s">
        <v>2536</v>
      </c>
      <c r="O1010">
        <v>0</v>
      </c>
      <c r="P1010" t="s">
        <v>3101</v>
      </c>
      <c r="Q1010" s="10" t="s">
        <v>46</v>
      </c>
      <c r="R1010" s="10" t="s">
        <v>46</v>
      </c>
      <c r="S1010" s="19" t="s">
        <v>807</v>
      </c>
    </row>
    <row r="1011" spans="1:19" x14ac:dyDescent="0.25">
      <c r="A1011" t="s">
        <v>2487</v>
      </c>
      <c r="B1011" t="s">
        <v>2663</v>
      </c>
      <c r="C1011" t="s">
        <v>4751</v>
      </c>
      <c r="D1011">
        <v>0</v>
      </c>
      <c r="I1011" t="s">
        <v>2576</v>
      </c>
      <c r="J1011" t="s">
        <v>3086</v>
      </c>
      <c r="K1011" t="b">
        <v>0</v>
      </c>
      <c r="L1011">
        <v>1009</v>
      </c>
      <c r="M1011">
        <v>0</v>
      </c>
      <c r="N1011" s="10" t="s">
        <v>2540</v>
      </c>
      <c r="O1011">
        <v>0</v>
      </c>
      <c r="P1011" t="s">
        <v>2475</v>
      </c>
      <c r="Q1011" s="10" t="s">
        <v>46</v>
      </c>
      <c r="R1011" s="10" t="s">
        <v>46</v>
      </c>
      <c r="S1011" s="19" t="s">
        <v>807</v>
      </c>
    </row>
    <row r="1012" spans="1:19" x14ac:dyDescent="0.25">
      <c r="A1012" t="s">
        <v>2487</v>
      </c>
      <c r="B1012" t="s">
        <v>2663</v>
      </c>
      <c r="C1012" t="s">
        <v>2469</v>
      </c>
      <c r="D1012">
        <v>1</v>
      </c>
      <c r="E1012">
        <v>0</v>
      </c>
      <c r="I1012" t="s">
        <v>2576</v>
      </c>
      <c r="J1012" t="s">
        <v>3087</v>
      </c>
      <c r="K1012" t="b">
        <v>0</v>
      </c>
      <c r="L1012">
        <v>1010</v>
      </c>
      <c r="M1012">
        <v>0</v>
      </c>
      <c r="N1012" s="10" t="s">
        <v>3018</v>
      </c>
      <c r="O1012">
        <v>0</v>
      </c>
      <c r="P1012" t="s">
        <v>2475</v>
      </c>
      <c r="Q1012" s="10" t="s">
        <v>46</v>
      </c>
      <c r="R1012" s="10" t="s">
        <v>46</v>
      </c>
      <c r="S1012" s="19" t="s">
        <v>807</v>
      </c>
    </row>
    <row r="1013" spans="1:19" x14ac:dyDescent="0.25">
      <c r="A1013" t="s">
        <v>2487</v>
      </c>
      <c r="B1013" t="s">
        <v>2663</v>
      </c>
      <c r="C1013" t="s">
        <v>2467</v>
      </c>
      <c r="D1013">
        <v>0</v>
      </c>
      <c r="I1013" t="s">
        <v>2576</v>
      </c>
      <c r="J1013" t="s">
        <v>3088</v>
      </c>
      <c r="K1013" t="b">
        <v>0</v>
      </c>
      <c r="L1013">
        <v>1011</v>
      </c>
      <c r="M1013">
        <v>0</v>
      </c>
      <c r="N1013" s="10" t="s">
        <v>46</v>
      </c>
      <c r="O1013">
        <v>0</v>
      </c>
      <c r="P1013" t="s">
        <v>2475</v>
      </c>
      <c r="Q1013" s="10" t="s">
        <v>46</v>
      </c>
      <c r="R1013" s="10" t="s">
        <v>46</v>
      </c>
      <c r="S1013" s="19" t="s">
        <v>807</v>
      </c>
    </row>
    <row r="1014" spans="1:19" x14ac:dyDescent="0.25">
      <c r="A1014" t="s">
        <v>2487</v>
      </c>
      <c r="B1014" t="s">
        <v>2663</v>
      </c>
      <c r="C1014" t="s">
        <v>2468</v>
      </c>
      <c r="D1014" t="s">
        <v>2475</v>
      </c>
      <c r="I1014" t="s">
        <v>2576</v>
      </c>
      <c r="J1014" t="s">
        <v>3089</v>
      </c>
      <c r="K1014" t="b">
        <v>0</v>
      </c>
      <c r="L1014">
        <v>1012</v>
      </c>
      <c r="M1014">
        <v>0</v>
      </c>
      <c r="N1014" s="10" t="s">
        <v>2540</v>
      </c>
      <c r="O1014">
        <v>0</v>
      </c>
      <c r="P1014" t="s">
        <v>2475</v>
      </c>
      <c r="Q1014" s="10" t="s">
        <v>46</v>
      </c>
      <c r="R1014" s="10" t="s">
        <v>46</v>
      </c>
      <c r="S1014" s="19" t="s">
        <v>807</v>
      </c>
    </row>
    <row r="1015" spans="1:19" x14ac:dyDescent="0.25">
      <c r="A1015" t="s">
        <v>2487</v>
      </c>
      <c r="B1015" t="s">
        <v>2663</v>
      </c>
      <c r="C1015" t="s">
        <v>4752</v>
      </c>
      <c r="D1015">
        <v>0</v>
      </c>
      <c r="E1015">
        <v>0</v>
      </c>
      <c r="I1015" t="s">
        <v>2576</v>
      </c>
      <c r="J1015" t="s">
        <v>3090</v>
      </c>
      <c r="K1015" t="b">
        <v>0</v>
      </c>
      <c r="L1015">
        <v>1013</v>
      </c>
      <c r="M1015">
        <v>0</v>
      </c>
      <c r="N1015" s="10" t="s">
        <v>45</v>
      </c>
      <c r="O1015">
        <v>0</v>
      </c>
      <c r="P1015" t="s">
        <v>2475</v>
      </c>
      <c r="Q1015" s="10" t="s">
        <v>46</v>
      </c>
      <c r="R1015" s="10" t="s">
        <v>46</v>
      </c>
      <c r="S1015" s="19" t="s">
        <v>815</v>
      </c>
    </row>
    <row r="1016" spans="1:19" x14ac:dyDescent="0.25">
      <c r="A1016" t="s">
        <v>2487</v>
      </c>
      <c r="B1016" t="s">
        <v>2663</v>
      </c>
      <c r="C1016" t="s">
        <v>4753</v>
      </c>
      <c r="D1016">
        <v>0</v>
      </c>
      <c r="E1016">
        <v>0</v>
      </c>
      <c r="I1016" t="s">
        <v>2576</v>
      </c>
      <c r="J1016" t="s">
        <v>3091</v>
      </c>
      <c r="K1016" t="b">
        <v>0</v>
      </c>
      <c r="L1016">
        <v>1014</v>
      </c>
      <c r="M1016">
        <v>0</v>
      </c>
      <c r="N1016" s="10" t="s">
        <v>46</v>
      </c>
      <c r="O1016">
        <v>0</v>
      </c>
      <c r="P1016" t="s">
        <v>2475</v>
      </c>
      <c r="Q1016" s="10" t="s">
        <v>46</v>
      </c>
      <c r="R1016" s="10" t="s">
        <v>46</v>
      </c>
      <c r="S1016" s="19" t="s">
        <v>807</v>
      </c>
    </row>
    <row r="1017" spans="1:19" x14ac:dyDescent="0.25">
      <c r="A1017" t="s">
        <v>2487</v>
      </c>
      <c r="B1017" t="s">
        <v>2663</v>
      </c>
      <c r="C1017" t="s">
        <v>800</v>
      </c>
      <c r="D1017" s="19" t="s">
        <v>815</v>
      </c>
      <c r="I1017" t="s">
        <v>2576</v>
      </c>
      <c r="J1017" t="s">
        <v>3092</v>
      </c>
      <c r="K1017" t="b">
        <v>0</v>
      </c>
      <c r="L1017">
        <v>1015</v>
      </c>
      <c r="M1017">
        <v>0</v>
      </c>
      <c r="N1017" s="10" t="s">
        <v>46</v>
      </c>
      <c r="O1017">
        <v>0</v>
      </c>
      <c r="P1017" t="s">
        <v>2475</v>
      </c>
      <c r="Q1017" s="10" t="s">
        <v>46</v>
      </c>
      <c r="R1017" s="10" t="s">
        <v>46</v>
      </c>
      <c r="S1017" s="19" t="s">
        <v>815</v>
      </c>
    </row>
    <row r="1018" spans="1:19" x14ac:dyDescent="0.25">
      <c r="A1018" t="s">
        <v>2487</v>
      </c>
      <c r="B1018" t="s">
        <v>2664</v>
      </c>
      <c r="C1018" t="s">
        <v>1083</v>
      </c>
      <c r="D1018" t="b">
        <v>0</v>
      </c>
      <c r="I1018" t="s">
        <v>2576</v>
      </c>
      <c r="J1018" t="s">
        <v>3093</v>
      </c>
      <c r="K1018" t="b">
        <v>0</v>
      </c>
      <c r="L1018">
        <v>1016</v>
      </c>
      <c r="M1018">
        <v>0</v>
      </c>
      <c r="N1018" s="10" t="s">
        <v>46</v>
      </c>
      <c r="O1018">
        <v>1</v>
      </c>
      <c r="P1018" t="s">
        <v>3104</v>
      </c>
      <c r="Q1018" s="10" t="s">
        <v>46</v>
      </c>
      <c r="R1018" s="10" t="s">
        <v>46</v>
      </c>
      <c r="S1018" s="19" t="s">
        <v>807</v>
      </c>
    </row>
    <row r="1019" spans="1:19" x14ac:dyDescent="0.25">
      <c r="A1019" t="s">
        <v>2487</v>
      </c>
      <c r="B1019" t="s">
        <v>2664</v>
      </c>
      <c r="C1019" t="s">
        <v>36</v>
      </c>
      <c r="D1019">
        <v>113</v>
      </c>
      <c r="I1019" t="s">
        <v>2576</v>
      </c>
      <c r="J1019" t="s">
        <v>3094</v>
      </c>
      <c r="K1019" t="b">
        <v>0</v>
      </c>
      <c r="L1019">
        <v>1017</v>
      </c>
      <c r="M1019">
        <v>0</v>
      </c>
      <c r="N1019" s="10" t="s">
        <v>46</v>
      </c>
      <c r="O1019">
        <v>0</v>
      </c>
      <c r="P1019" t="s">
        <v>2475</v>
      </c>
      <c r="Q1019" s="10" t="s">
        <v>46</v>
      </c>
      <c r="R1019" s="10" t="s">
        <v>46</v>
      </c>
      <c r="S1019" s="19" t="s">
        <v>815</v>
      </c>
    </row>
    <row r="1020" spans="1:19" x14ac:dyDescent="0.25">
      <c r="A1020" t="s">
        <v>2487</v>
      </c>
      <c r="B1020" t="s">
        <v>2664</v>
      </c>
      <c r="C1020" t="s">
        <v>4751</v>
      </c>
      <c r="D1020">
        <v>0</v>
      </c>
      <c r="I1020" t="s">
        <v>2576</v>
      </c>
      <c r="J1020" t="s">
        <v>3095</v>
      </c>
      <c r="K1020" t="b">
        <v>0</v>
      </c>
      <c r="L1020">
        <v>1018</v>
      </c>
      <c r="M1020">
        <v>1</v>
      </c>
      <c r="N1020" s="10" t="s">
        <v>46</v>
      </c>
      <c r="O1020">
        <v>0</v>
      </c>
      <c r="P1020" t="s">
        <v>2475</v>
      </c>
      <c r="Q1020" s="10" t="s">
        <v>46</v>
      </c>
      <c r="R1020" s="10" t="s">
        <v>46</v>
      </c>
      <c r="S1020" s="19" t="s">
        <v>815</v>
      </c>
    </row>
    <row r="1021" spans="1:19" x14ac:dyDescent="0.25">
      <c r="A1021" t="s">
        <v>2487</v>
      </c>
      <c r="B1021" t="s">
        <v>2664</v>
      </c>
      <c r="C1021" t="s">
        <v>2469</v>
      </c>
      <c r="D1021">
        <v>0</v>
      </c>
      <c r="E1021">
        <v>0</v>
      </c>
      <c r="I1021" t="s">
        <v>2576</v>
      </c>
      <c r="J1021" t="s">
        <v>282</v>
      </c>
      <c r="K1021" t="b">
        <v>0</v>
      </c>
      <c r="L1021">
        <v>1019</v>
      </c>
      <c r="M1021">
        <v>0</v>
      </c>
      <c r="N1021" s="10" t="s">
        <v>46</v>
      </c>
      <c r="O1021">
        <v>0</v>
      </c>
      <c r="P1021" t="s">
        <v>2475</v>
      </c>
      <c r="Q1021" s="10" t="s">
        <v>46</v>
      </c>
      <c r="R1021" s="10" t="s">
        <v>46</v>
      </c>
      <c r="S1021" s="19"/>
    </row>
    <row r="1022" spans="1:19" x14ac:dyDescent="0.25">
      <c r="A1022" t="s">
        <v>2487</v>
      </c>
      <c r="B1022" t="s">
        <v>2664</v>
      </c>
      <c r="C1022" t="s">
        <v>2467</v>
      </c>
      <c r="D1022">
        <v>0</v>
      </c>
      <c r="I1022" t="s">
        <v>2576</v>
      </c>
      <c r="J1022" t="s">
        <v>283</v>
      </c>
      <c r="K1022" t="b">
        <v>0</v>
      </c>
      <c r="L1022">
        <v>1020</v>
      </c>
      <c r="M1022">
        <v>0</v>
      </c>
      <c r="N1022" s="10" t="s">
        <v>46</v>
      </c>
      <c r="O1022">
        <v>0</v>
      </c>
      <c r="P1022" t="s">
        <v>2475</v>
      </c>
      <c r="Q1022" s="10" t="s">
        <v>46</v>
      </c>
      <c r="R1022" s="10" t="s">
        <v>46</v>
      </c>
      <c r="S1022" s="19"/>
    </row>
    <row r="1023" spans="1:19" x14ac:dyDescent="0.25">
      <c r="A1023" t="s">
        <v>2487</v>
      </c>
      <c r="B1023" t="s">
        <v>2664</v>
      </c>
      <c r="C1023" t="s">
        <v>2468</v>
      </c>
      <c r="D1023" t="s">
        <v>2475</v>
      </c>
      <c r="I1023" t="s">
        <v>2576</v>
      </c>
      <c r="J1023" t="s">
        <v>314</v>
      </c>
      <c r="K1023" t="b">
        <v>0</v>
      </c>
      <c r="L1023">
        <v>1021</v>
      </c>
      <c r="M1023">
        <v>0</v>
      </c>
      <c r="N1023" s="10" t="s">
        <v>46</v>
      </c>
      <c r="O1023">
        <v>0</v>
      </c>
      <c r="P1023" t="s">
        <v>2475</v>
      </c>
      <c r="Q1023" s="10" t="s">
        <v>46</v>
      </c>
      <c r="R1023" s="10" t="s">
        <v>46</v>
      </c>
      <c r="S1023" s="19"/>
    </row>
    <row r="1024" spans="1:19" x14ac:dyDescent="0.25">
      <c r="A1024" t="s">
        <v>2487</v>
      </c>
      <c r="B1024" t="s">
        <v>2664</v>
      </c>
      <c r="C1024" t="s">
        <v>4752</v>
      </c>
      <c r="D1024">
        <v>0</v>
      </c>
      <c r="E1024">
        <v>0</v>
      </c>
      <c r="I1024" t="s">
        <v>2576</v>
      </c>
      <c r="J1024" t="s">
        <v>284</v>
      </c>
      <c r="K1024" t="b">
        <v>0</v>
      </c>
      <c r="L1024">
        <v>1022</v>
      </c>
      <c r="M1024">
        <v>0</v>
      </c>
      <c r="N1024" s="10" t="s">
        <v>46</v>
      </c>
      <c r="O1024">
        <v>0</v>
      </c>
      <c r="P1024" t="s">
        <v>2475</v>
      </c>
      <c r="Q1024" s="10" t="s">
        <v>46</v>
      </c>
      <c r="R1024" s="10" t="s">
        <v>46</v>
      </c>
      <c r="S1024" s="19"/>
    </row>
    <row r="1025" spans="1:19" x14ac:dyDescent="0.25">
      <c r="A1025" t="s">
        <v>2487</v>
      </c>
      <c r="B1025" t="s">
        <v>2664</v>
      </c>
      <c r="C1025" t="s">
        <v>4753</v>
      </c>
      <c r="D1025">
        <v>0</v>
      </c>
      <c r="E1025">
        <v>0</v>
      </c>
      <c r="I1025" t="s">
        <v>2576</v>
      </c>
      <c r="J1025" t="s">
        <v>285</v>
      </c>
      <c r="K1025" t="b">
        <v>0</v>
      </c>
      <c r="L1025">
        <v>1023</v>
      </c>
      <c r="M1025">
        <v>0</v>
      </c>
      <c r="N1025" s="10" t="s">
        <v>46</v>
      </c>
      <c r="O1025">
        <v>0</v>
      </c>
      <c r="P1025" t="s">
        <v>2475</v>
      </c>
      <c r="Q1025" s="10" t="s">
        <v>46</v>
      </c>
      <c r="R1025" s="10" t="s">
        <v>46</v>
      </c>
      <c r="S1025" s="19"/>
    </row>
    <row r="1026" spans="1:19" x14ac:dyDescent="0.25">
      <c r="A1026" t="s">
        <v>2487</v>
      </c>
      <c r="B1026" t="s">
        <v>2664</v>
      </c>
      <c r="C1026" t="s">
        <v>800</v>
      </c>
      <c r="D1026" s="19" t="s">
        <v>868</v>
      </c>
      <c r="I1026" t="s">
        <v>2579</v>
      </c>
      <c r="J1026" t="s">
        <v>3067</v>
      </c>
      <c r="K1026" t="b">
        <v>0</v>
      </c>
      <c r="L1026">
        <v>1024</v>
      </c>
      <c r="M1026">
        <v>0</v>
      </c>
      <c r="N1026" s="10" t="s">
        <v>46</v>
      </c>
      <c r="O1026">
        <v>0</v>
      </c>
      <c r="P1026" t="s">
        <v>2475</v>
      </c>
      <c r="Q1026" s="10" t="s">
        <v>46</v>
      </c>
      <c r="R1026" s="10" t="s">
        <v>46</v>
      </c>
      <c r="S1026" s="19" t="s">
        <v>807</v>
      </c>
    </row>
    <row r="1027" spans="1:19" x14ac:dyDescent="0.25">
      <c r="A1027" t="s">
        <v>2487</v>
      </c>
      <c r="B1027" t="s">
        <v>2665</v>
      </c>
      <c r="C1027" t="s">
        <v>1083</v>
      </c>
      <c r="D1027" t="b">
        <v>0</v>
      </c>
      <c r="I1027" t="s">
        <v>2579</v>
      </c>
      <c r="J1027" t="s">
        <v>3068</v>
      </c>
      <c r="K1027" t="b">
        <v>0</v>
      </c>
      <c r="L1027">
        <v>1025</v>
      </c>
      <c r="M1027">
        <v>0</v>
      </c>
      <c r="N1027" s="10" t="s">
        <v>2540</v>
      </c>
      <c r="O1027">
        <v>0</v>
      </c>
      <c r="P1027" t="s">
        <v>2475</v>
      </c>
      <c r="Q1027" s="10" t="s">
        <v>46</v>
      </c>
      <c r="R1027" s="10" t="s">
        <v>46</v>
      </c>
      <c r="S1027" s="19" t="s">
        <v>807</v>
      </c>
    </row>
    <row r="1028" spans="1:19" x14ac:dyDescent="0.25">
      <c r="A1028" t="s">
        <v>2487</v>
      </c>
      <c r="B1028" t="s">
        <v>2665</v>
      </c>
      <c r="C1028" t="s">
        <v>36</v>
      </c>
      <c r="D1028">
        <v>114</v>
      </c>
      <c r="I1028" t="s">
        <v>2579</v>
      </c>
      <c r="J1028" t="s">
        <v>3069</v>
      </c>
      <c r="K1028" t="b">
        <v>0</v>
      </c>
      <c r="L1028">
        <v>1026</v>
      </c>
      <c r="M1028">
        <v>0</v>
      </c>
      <c r="N1028" s="10" t="s">
        <v>2678</v>
      </c>
      <c r="O1028">
        <v>0</v>
      </c>
      <c r="P1028" t="s">
        <v>3101</v>
      </c>
      <c r="Q1028" s="10" t="s">
        <v>46</v>
      </c>
      <c r="R1028" s="10" t="s">
        <v>46</v>
      </c>
      <c r="S1028" s="19" t="s">
        <v>2892</v>
      </c>
    </row>
    <row r="1029" spans="1:19" x14ac:dyDescent="0.25">
      <c r="A1029" t="s">
        <v>2487</v>
      </c>
      <c r="B1029" t="s">
        <v>2665</v>
      </c>
      <c r="C1029" t="s">
        <v>4751</v>
      </c>
      <c r="D1029">
        <v>0</v>
      </c>
      <c r="I1029" t="s">
        <v>2579</v>
      </c>
      <c r="J1029" t="s">
        <v>3070</v>
      </c>
      <c r="K1029" t="b">
        <v>0</v>
      </c>
      <c r="L1029">
        <v>1027</v>
      </c>
      <c r="M1029">
        <v>0</v>
      </c>
      <c r="N1029" s="10" t="s">
        <v>2678</v>
      </c>
      <c r="O1029">
        <v>0</v>
      </c>
      <c r="P1029" t="s">
        <v>3101</v>
      </c>
      <c r="Q1029" s="10" t="s">
        <v>46</v>
      </c>
      <c r="R1029" s="10" t="s">
        <v>46</v>
      </c>
      <c r="S1029" s="19" t="s">
        <v>2892</v>
      </c>
    </row>
    <row r="1030" spans="1:19" x14ac:dyDescent="0.25">
      <c r="A1030" t="s">
        <v>2487</v>
      </c>
      <c r="B1030" t="s">
        <v>2665</v>
      </c>
      <c r="C1030" t="s">
        <v>2469</v>
      </c>
      <c r="D1030">
        <v>150</v>
      </c>
      <c r="E1030">
        <v>0</v>
      </c>
      <c r="I1030" t="s">
        <v>2579</v>
      </c>
      <c r="J1030" t="s">
        <v>3071</v>
      </c>
      <c r="K1030" t="b">
        <v>0</v>
      </c>
      <c r="L1030">
        <v>1028</v>
      </c>
      <c r="M1030">
        <v>0</v>
      </c>
      <c r="N1030" s="10" t="s">
        <v>46</v>
      </c>
      <c r="O1030">
        <v>0</v>
      </c>
      <c r="P1030" t="s">
        <v>2475</v>
      </c>
      <c r="Q1030" s="10" t="s">
        <v>46</v>
      </c>
      <c r="R1030" s="10" t="s">
        <v>46</v>
      </c>
      <c r="S1030" s="19" t="s">
        <v>2892</v>
      </c>
    </row>
    <row r="1031" spans="1:19" x14ac:dyDescent="0.25">
      <c r="A1031" t="s">
        <v>2487</v>
      </c>
      <c r="B1031" t="s">
        <v>2665</v>
      </c>
      <c r="C1031" t="s">
        <v>2467</v>
      </c>
      <c r="D1031">
        <v>0</v>
      </c>
      <c r="I1031" t="s">
        <v>2579</v>
      </c>
      <c r="J1031" t="s">
        <v>3072</v>
      </c>
      <c r="K1031" t="b">
        <v>0</v>
      </c>
      <c r="L1031">
        <v>1029</v>
      </c>
      <c r="M1031">
        <v>0</v>
      </c>
      <c r="N1031" s="10" t="s">
        <v>46</v>
      </c>
      <c r="O1031">
        <v>0</v>
      </c>
      <c r="P1031" t="s">
        <v>2475</v>
      </c>
      <c r="Q1031" s="10" t="s">
        <v>46</v>
      </c>
      <c r="R1031" s="10" t="s">
        <v>46</v>
      </c>
      <c r="S1031" s="19" t="s">
        <v>2892</v>
      </c>
    </row>
    <row r="1032" spans="1:19" x14ac:dyDescent="0.25">
      <c r="A1032" t="s">
        <v>2487</v>
      </c>
      <c r="B1032" t="s">
        <v>2665</v>
      </c>
      <c r="C1032" t="s">
        <v>2468</v>
      </c>
      <c r="D1032" t="s">
        <v>2475</v>
      </c>
      <c r="I1032" t="s">
        <v>2579</v>
      </c>
      <c r="J1032" t="s">
        <v>3073</v>
      </c>
      <c r="K1032" t="b">
        <v>0</v>
      </c>
      <c r="L1032">
        <v>1030</v>
      </c>
      <c r="M1032">
        <v>1</v>
      </c>
      <c r="N1032" s="10" t="s">
        <v>46</v>
      </c>
      <c r="O1032">
        <v>0</v>
      </c>
      <c r="P1032" t="s">
        <v>2475</v>
      </c>
      <c r="Q1032" s="10" t="s">
        <v>46</v>
      </c>
      <c r="R1032" s="10" t="s">
        <v>46</v>
      </c>
      <c r="S1032" s="19" t="s">
        <v>815</v>
      </c>
    </row>
    <row r="1033" spans="1:19" x14ac:dyDescent="0.25">
      <c r="A1033" t="s">
        <v>2487</v>
      </c>
      <c r="B1033" t="s">
        <v>2665</v>
      </c>
      <c r="C1033" t="s">
        <v>4752</v>
      </c>
      <c r="D1033">
        <v>0</v>
      </c>
      <c r="E1033">
        <v>0</v>
      </c>
      <c r="I1033" t="s">
        <v>2579</v>
      </c>
      <c r="J1033" t="s">
        <v>3074</v>
      </c>
      <c r="K1033" t="b">
        <v>0</v>
      </c>
      <c r="L1033">
        <v>1031</v>
      </c>
      <c r="M1033">
        <v>1</v>
      </c>
      <c r="N1033" s="10" t="s">
        <v>46</v>
      </c>
      <c r="O1033">
        <v>1</v>
      </c>
      <c r="P1033" t="s">
        <v>2475</v>
      </c>
      <c r="Q1033" s="10" t="s">
        <v>46</v>
      </c>
      <c r="R1033" s="10" t="s">
        <v>46</v>
      </c>
      <c r="S1033" s="19" t="s">
        <v>815</v>
      </c>
    </row>
    <row r="1034" spans="1:19" x14ac:dyDescent="0.25">
      <c r="A1034" t="s">
        <v>2487</v>
      </c>
      <c r="B1034" t="s">
        <v>2665</v>
      </c>
      <c r="C1034" t="s">
        <v>4753</v>
      </c>
      <c r="D1034">
        <v>0</v>
      </c>
      <c r="E1034">
        <v>0</v>
      </c>
      <c r="I1034" t="s">
        <v>2579</v>
      </c>
      <c r="J1034" t="s">
        <v>3075</v>
      </c>
      <c r="K1034" t="b">
        <v>0</v>
      </c>
      <c r="L1034">
        <v>1032</v>
      </c>
      <c r="M1034">
        <v>1</v>
      </c>
      <c r="N1034" s="10" t="s">
        <v>46</v>
      </c>
      <c r="O1034">
        <v>1</v>
      </c>
      <c r="P1034" t="s">
        <v>2475</v>
      </c>
      <c r="Q1034" s="10" t="s">
        <v>46</v>
      </c>
      <c r="R1034" s="10" t="s">
        <v>46</v>
      </c>
      <c r="S1034" s="19" t="s">
        <v>815</v>
      </c>
    </row>
    <row r="1035" spans="1:19" x14ac:dyDescent="0.25">
      <c r="A1035" t="s">
        <v>2487</v>
      </c>
      <c r="B1035" t="s">
        <v>2665</v>
      </c>
      <c r="C1035" t="s">
        <v>800</v>
      </c>
      <c r="D1035" s="19" t="s">
        <v>868</v>
      </c>
      <c r="I1035" t="s">
        <v>2579</v>
      </c>
      <c r="J1035" t="s">
        <v>3076</v>
      </c>
      <c r="K1035" t="b">
        <v>0</v>
      </c>
      <c r="L1035">
        <v>1033</v>
      </c>
      <c r="M1035">
        <v>1</v>
      </c>
      <c r="N1035" s="10" t="s">
        <v>46</v>
      </c>
      <c r="O1035">
        <v>0</v>
      </c>
      <c r="P1035" t="s">
        <v>2475</v>
      </c>
      <c r="Q1035" s="10" t="s">
        <v>46</v>
      </c>
      <c r="R1035" s="10" t="s">
        <v>46</v>
      </c>
      <c r="S1035" s="19" t="s">
        <v>815</v>
      </c>
    </row>
    <row r="1036" spans="1:19" x14ac:dyDescent="0.25">
      <c r="A1036" t="s">
        <v>2487</v>
      </c>
      <c r="B1036" t="s">
        <v>2667</v>
      </c>
      <c r="C1036" t="s">
        <v>1083</v>
      </c>
      <c r="D1036" t="b">
        <v>0</v>
      </c>
      <c r="I1036" t="s">
        <v>2579</v>
      </c>
      <c r="J1036" t="s">
        <v>3077</v>
      </c>
      <c r="K1036" t="b">
        <v>0</v>
      </c>
      <c r="L1036">
        <v>1034</v>
      </c>
      <c r="M1036">
        <v>1</v>
      </c>
      <c r="N1036" s="10" t="s">
        <v>46</v>
      </c>
      <c r="O1036">
        <v>0</v>
      </c>
      <c r="P1036" t="s">
        <v>2475</v>
      </c>
      <c r="Q1036" s="10" t="s">
        <v>46</v>
      </c>
      <c r="R1036" s="10" t="s">
        <v>46</v>
      </c>
      <c r="S1036" s="19" t="s">
        <v>815</v>
      </c>
    </row>
    <row r="1037" spans="1:19" x14ac:dyDescent="0.25">
      <c r="A1037" t="s">
        <v>2487</v>
      </c>
      <c r="B1037" t="s">
        <v>2667</v>
      </c>
      <c r="C1037" t="s">
        <v>36</v>
      </c>
      <c r="D1037">
        <v>115</v>
      </c>
      <c r="I1037" t="s">
        <v>2579</v>
      </c>
      <c r="J1037" t="s">
        <v>3078</v>
      </c>
      <c r="K1037" t="b">
        <v>0</v>
      </c>
      <c r="L1037">
        <v>1035</v>
      </c>
      <c r="M1037">
        <v>1</v>
      </c>
      <c r="N1037" s="10" t="s">
        <v>46</v>
      </c>
      <c r="O1037">
        <v>40</v>
      </c>
      <c r="P1037" t="s">
        <v>2475</v>
      </c>
      <c r="Q1037" s="10" t="s">
        <v>46</v>
      </c>
      <c r="R1037" s="10" t="s">
        <v>46</v>
      </c>
      <c r="S1037" s="19" t="s">
        <v>815</v>
      </c>
    </row>
    <row r="1038" spans="1:19" x14ac:dyDescent="0.25">
      <c r="A1038" t="s">
        <v>2487</v>
      </c>
      <c r="B1038" t="s">
        <v>2667</v>
      </c>
      <c r="C1038" t="s">
        <v>4751</v>
      </c>
      <c r="D1038">
        <v>0</v>
      </c>
      <c r="I1038" t="s">
        <v>2579</v>
      </c>
      <c r="J1038" t="s">
        <v>3079</v>
      </c>
      <c r="K1038" t="b">
        <v>0</v>
      </c>
      <c r="L1038">
        <v>1036</v>
      </c>
      <c r="M1038">
        <v>0</v>
      </c>
      <c r="N1038" s="10" t="s">
        <v>3103</v>
      </c>
      <c r="O1038">
        <v>0</v>
      </c>
      <c r="P1038" t="s">
        <v>3101</v>
      </c>
      <c r="Q1038" s="10" t="s">
        <v>46</v>
      </c>
      <c r="R1038" s="10" t="s">
        <v>46</v>
      </c>
      <c r="S1038" s="19"/>
    </row>
    <row r="1039" spans="1:19" x14ac:dyDescent="0.25">
      <c r="A1039" t="s">
        <v>2487</v>
      </c>
      <c r="B1039" t="s">
        <v>2667</v>
      </c>
      <c r="C1039" t="s">
        <v>2469</v>
      </c>
      <c r="D1039">
        <v>170</v>
      </c>
      <c r="E1039">
        <v>0</v>
      </c>
      <c r="I1039" t="s">
        <v>2579</v>
      </c>
      <c r="J1039" t="s">
        <v>3080</v>
      </c>
      <c r="K1039" t="b">
        <v>0</v>
      </c>
      <c r="L1039">
        <v>1037</v>
      </c>
      <c r="M1039">
        <v>2</v>
      </c>
      <c r="N1039" s="10" t="s">
        <v>46</v>
      </c>
      <c r="O1039">
        <v>0</v>
      </c>
      <c r="P1039" t="s">
        <v>3101</v>
      </c>
      <c r="Q1039" s="10" t="s">
        <v>46</v>
      </c>
      <c r="R1039" s="10" t="s">
        <v>46</v>
      </c>
      <c r="S1039" s="19" t="s">
        <v>815</v>
      </c>
    </row>
    <row r="1040" spans="1:19" x14ac:dyDescent="0.25">
      <c r="A1040" t="s">
        <v>2487</v>
      </c>
      <c r="B1040" t="s">
        <v>2667</v>
      </c>
      <c r="C1040" t="s">
        <v>2467</v>
      </c>
      <c r="D1040">
        <v>0</v>
      </c>
      <c r="I1040" t="s">
        <v>2579</v>
      </c>
      <c r="J1040" t="s">
        <v>3081</v>
      </c>
      <c r="K1040" t="b">
        <v>0</v>
      </c>
      <c r="L1040">
        <v>1038</v>
      </c>
      <c r="M1040">
        <v>2</v>
      </c>
      <c r="N1040" s="10" t="s">
        <v>46</v>
      </c>
      <c r="O1040">
        <v>0</v>
      </c>
      <c r="P1040" t="s">
        <v>2475</v>
      </c>
      <c r="Q1040" s="10" t="s">
        <v>46</v>
      </c>
      <c r="R1040" s="10" t="s">
        <v>46</v>
      </c>
      <c r="S1040" s="19" t="s">
        <v>815</v>
      </c>
    </row>
    <row r="1041" spans="1:19" x14ac:dyDescent="0.25">
      <c r="A1041" t="s">
        <v>2487</v>
      </c>
      <c r="B1041" t="s">
        <v>2667</v>
      </c>
      <c r="C1041" t="s">
        <v>2468</v>
      </c>
      <c r="D1041" t="s">
        <v>2475</v>
      </c>
      <c r="I1041" t="s">
        <v>2579</v>
      </c>
      <c r="J1041" t="s">
        <v>3083</v>
      </c>
      <c r="K1041" t="b">
        <v>0</v>
      </c>
      <c r="L1041">
        <v>1039</v>
      </c>
      <c r="M1041">
        <v>2</v>
      </c>
      <c r="N1041" s="10" t="s">
        <v>2516</v>
      </c>
      <c r="O1041">
        <v>0</v>
      </c>
      <c r="P1041" t="s">
        <v>2475</v>
      </c>
      <c r="Q1041" s="10" t="s">
        <v>46</v>
      </c>
      <c r="R1041" s="10" t="s">
        <v>46</v>
      </c>
      <c r="S1041" s="19" t="s">
        <v>815</v>
      </c>
    </row>
    <row r="1042" spans="1:19" x14ac:dyDescent="0.25">
      <c r="A1042" t="s">
        <v>2487</v>
      </c>
      <c r="B1042" t="s">
        <v>2667</v>
      </c>
      <c r="C1042" t="s">
        <v>4752</v>
      </c>
      <c r="D1042">
        <v>0</v>
      </c>
      <c r="E1042">
        <v>0</v>
      </c>
      <c r="I1042" t="s">
        <v>2579</v>
      </c>
      <c r="J1042" t="s">
        <v>3085</v>
      </c>
      <c r="K1042" t="b">
        <v>0</v>
      </c>
      <c r="L1042">
        <v>1040</v>
      </c>
      <c r="M1042">
        <v>0</v>
      </c>
      <c r="N1042" s="10" t="s">
        <v>2536</v>
      </c>
      <c r="O1042">
        <v>0</v>
      </c>
      <c r="P1042" t="s">
        <v>3101</v>
      </c>
      <c r="Q1042" s="10" t="s">
        <v>46</v>
      </c>
      <c r="R1042" s="10" t="s">
        <v>46</v>
      </c>
      <c r="S1042" s="19" t="s">
        <v>807</v>
      </c>
    </row>
    <row r="1043" spans="1:19" x14ac:dyDescent="0.25">
      <c r="A1043" t="s">
        <v>2487</v>
      </c>
      <c r="B1043" t="s">
        <v>2667</v>
      </c>
      <c r="C1043" t="s">
        <v>4753</v>
      </c>
      <c r="D1043">
        <v>0</v>
      </c>
      <c r="E1043">
        <v>0</v>
      </c>
      <c r="I1043" t="s">
        <v>2579</v>
      </c>
      <c r="J1043" t="s">
        <v>3086</v>
      </c>
      <c r="K1043" t="b">
        <v>0</v>
      </c>
      <c r="L1043">
        <v>1041</v>
      </c>
      <c r="M1043">
        <v>0</v>
      </c>
      <c r="N1043" s="10" t="s">
        <v>2540</v>
      </c>
      <c r="O1043">
        <v>0</v>
      </c>
      <c r="P1043" t="s">
        <v>2475</v>
      </c>
      <c r="Q1043" s="10" t="s">
        <v>46</v>
      </c>
      <c r="R1043" s="10" t="s">
        <v>46</v>
      </c>
      <c r="S1043" s="19" t="s">
        <v>807</v>
      </c>
    </row>
    <row r="1044" spans="1:19" x14ac:dyDescent="0.25">
      <c r="A1044" t="s">
        <v>2487</v>
      </c>
      <c r="B1044" t="s">
        <v>2667</v>
      </c>
      <c r="C1044" t="s">
        <v>800</v>
      </c>
      <c r="D1044" s="19" t="s">
        <v>868</v>
      </c>
      <c r="I1044" t="s">
        <v>2579</v>
      </c>
      <c r="J1044" t="s">
        <v>3087</v>
      </c>
      <c r="K1044" t="b">
        <v>0</v>
      </c>
      <c r="L1044">
        <v>1042</v>
      </c>
      <c r="M1044">
        <v>0</v>
      </c>
      <c r="N1044" s="10" t="s">
        <v>3018</v>
      </c>
      <c r="O1044">
        <v>0</v>
      </c>
      <c r="P1044" t="s">
        <v>2475</v>
      </c>
      <c r="Q1044" s="10" t="s">
        <v>46</v>
      </c>
      <c r="R1044" s="10" t="s">
        <v>46</v>
      </c>
      <c r="S1044" s="19" t="s">
        <v>807</v>
      </c>
    </row>
    <row r="1045" spans="1:19" x14ac:dyDescent="0.25">
      <c r="A1045" t="s">
        <v>2487</v>
      </c>
      <c r="B1045" t="s">
        <v>2669</v>
      </c>
      <c r="C1045" t="s">
        <v>1083</v>
      </c>
      <c r="D1045" t="b">
        <v>0</v>
      </c>
      <c r="I1045" t="s">
        <v>2579</v>
      </c>
      <c r="J1045" t="s">
        <v>3088</v>
      </c>
      <c r="K1045" t="b">
        <v>0</v>
      </c>
      <c r="L1045">
        <v>1043</v>
      </c>
      <c r="M1045">
        <v>0</v>
      </c>
      <c r="N1045" s="10" t="s">
        <v>46</v>
      </c>
      <c r="O1045">
        <v>0</v>
      </c>
      <c r="P1045" t="s">
        <v>2475</v>
      </c>
      <c r="Q1045" s="10" t="s">
        <v>46</v>
      </c>
      <c r="R1045" s="10" t="s">
        <v>46</v>
      </c>
      <c r="S1045" s="19" t="s">
        <v>807</v>
      </c>
    </row>
    <row r="1046" spans="1:19" x14ac:dyDescent="0.25">
      <c r="A1046" t="s">
        <v>2487</v>
      </c>
      <c r="B1046" t="s">
        <v>2669</v>
      </c>
      <c r="C1046" t="s">
        <v>36</v>
      </c>
      <c r="D1046">
        <v>116</v>
      </c>
      <c r="I1046" t="s">
        <v>2579</v>
      </c>
      <c r="J1046" t="s">
        <v>3089</v>
      </c>
      <c r="K1046" t="b">
        <v>0</v>
      </c>
      <c r="L1046">
        <v>1044</v>
      </c>
      <c r="M1046">
        <v>0</v>
      </c>
      <c r="N1046" s="10" t="s">
        <v>2540</v>
      </c>
      <c r="O1046">
        <v>0</v>
      </c>
      <c r="P1046" t="s">
        <v>2475</v>
      </c>
      <c r="Q1046" s="10" t="s">
        <v>46</v>
      </c>
      <c r="R1046" s="10" t="s">
        <v>46</v>
      </c>
      <c r="S1046" s="19" t="s">
        <v>807</v>
      </c>
    </row>
    <row r="1047" spans="1:19" x14ac:dyDescent="0.25">
      <c r="A1047" t="s">
        <v>2487</v>
      </c>
      <c r="B1047" t="s">
        <v>2669</v>
      </c>
      <c r="C1047" t="s">
        <v>4751</v>
      </c>
      <c r="D1047">
        <v>0</v>
      </c>
      <c r="I1047" t="s">
        <v>2579</v>
      </c>
      <c r="J1047" t="s">
        <v>3090</v>
      </c>
      <c r="K1047" t="b">
        <v>0</v>
      </c>
      <c r="L1047">
        <v>1045</v>
      </c>
      <c r="M1047">
        <v>0</v>
      </c>
      <c r="N1047" s="10" t="s">
        <v>45</v>
      </c>
      <c r="O1047">
        <v>0</v>
      </c>
      <c r="P1047" t="s">
        <v>2475</v>
      </c>
      <c r="Q1047" s="10" t="s">
        <v>46</v>
      </c>
      <c r="R1047" s="10" t="s">
        <v>46</v>
      </c>
      <c r="S1047" s="19" t="s">
        <v>815</v>
      </c>
    </row>
    <row r="1048" spans="1:19" x14ac:dyDescent="0.25">
      <c r="A1048" t="s">
        <v>2487</v>
      </c>
      <c r="B1048" t="s">
        <v>2669</v>
      </c>
      <c r="C1048" t="s">
        <v>2469</v>
      </c>
      <c r="D1048">
        <v>0</v>
      </c>
      <c r="E1048">
        <v>0</v>
      </c>
      <c r="I1048" t="s">
        <v>2579</v>
      </c>
      <c r="J1048" t="s">
        <v>3091</v>
      </c>
      <c r="K1048" t="b">
        <v>0</v>
      </c>
      <c r="L1048">
        <v>1046</v>
      </c>
      <c r="M1048">
        <v>0</v>
      </c>
      <c r="N1048" s="10" t="s">
        <v>46</v>
      </c>
      <c r="O1048">
        <v>0</v>
      </c>
      <c r="P1048" t="s">
        <v>2475</v>
      </c>
      <c r="Q1048" s="10" t="s">
        <v>46</v>
      </c>
      <c r="R1048" s="10" t="s">
        <v>46</v>
      </c>
      <c r="S1048" s="19" t="s">
        <v>807</v>
      </c>
    </row>
    <row r="1049" spans="1:19" x14ac:dyDescent="0.25">
      <c r="A1049" t="s">
        <v>2487</v>
      </c>
      <c r="B1049" t="s">
        <v>2669</v>
      </c>
      <c r="C1049" t="s">
        <v>2467</v>
      </c>
      <c r="D1049">
        <v>0</v>
      </c>
      <c r="I1049" t="s">
        <v>2579</v>
      </c>
      <c r="J1049" t="s">
        <v>3092</v>
      </c>
      <c r="K1049" t="b">
        <v>0</v>
      </c>
      <c r="L1049">
        <v>1047</v>
      </c>
      <c r="M1049">
        <v>0</v>
      </c>
      <c r="N1049" s="10" t="s">
        <v>46</v>
      </c>
      <c r="O1049">
        <v>0</v>
      </c>
      <c r="P1049" t="s">
        <v>2475</v>
      </c>
      <c r="Q1049" s="10" t="s">
        <v>46</v>
      </c>
      <c r="R1049" s="10" t="s">
        <v>46</v>
      </c>
      <c r="S1049" s="19" t="s">
        <v>815</v>
      </c>
    </row>
    <row r="1050" spans="1:19" x14ac:dyDescent="0.25">
      <c r="A1050" t="s">
        <v>2487</v>
      </c>
      <c r="B1050" t="s">
        <v>2669</v>
      </c>
      <c r="C1050" t="s">
        <v>2468</v>
      </c>
      <c r="D1050" t="s">
        <v>2475</v>
      </c>
      <c r="I1050" t="s">
        <v>2579</v>
      </c>
      <c r="J1050" t="s">
        <v>3093</v>
      </c>
      <c r="K1050" t="b">
        <v>0</v>
      </c>
      <c r="L1050">
        <v>1048</v>
      </c>
      <c r="M1050">
        <v>0</v>
      </c>
      <c r="N1050" s="10" t="s">
        <v>46</v>
      </c>
      <c r="O1050">
        <v>1</v>
      </c>
      <c r="P1050" t="s">
        <v>3104</v>
      </c>
      <c r="Q1050" s="10" t="s">
        <v>46</v>
      </c>
      <c r="R1050" s="10" t="s">
        <v>46</v>
      </c>
      <c r="S1050" s="19" t="s">
        <v>807</v>
      </c>
    </row>
    <row r="1051" spans="1:19" x14ac:dyDescent="0.25">
      <c r="A1051" t="s">
        <v>2487</v>
      </c>
      <c r="B1051" t="s">
        <v>2669</v>
      </c>
      <c r="C1051" t="s">
        <v>4752</v>
      </c>
      <c r="D1051">
        <v>0</v>
      </c>
      <c r="E1051">
        <v>0</v>
      </c>
      <c r="I1051" t="s">
        <v>2579</v>
      </c>
      <c r="J1051" t="s">
        <v>3094</v>
      </c>
      <c r="K1051" t="b">
        <v>0</v>
      </c>
      <c r="L1051">
        <v>1049</v>
      </c>
      <c r="M1051">
        <v>0</v>
      </c>
      <c r="N1051" s="10" t="s">
        <v>46</v>
      </c>
      <c r="O1051">
        <v>0</v>
      </c>
      <c r="P1051" t="s">
        <v>2475</v>
      </c>
      <c r="Q1051" s="10" t="s">
        <v>46</v>
      </c>
      <c r="R1051" s="10" t="s">
        <v>46</v>
      </c>
      <c r="S1051" s="19" t="s">
        <v>815</v>
      </c>
    </row>
    <row r="1052" spans="1:19" x14ac:dyDescent="0.25">
      <c r="A1052" t="s">
        <v>2487</v>
      </c>
      <c r="B1052" t="s">
        <v>2669</v>
      </c>
      <c r="C1052" t="s">
        <v>4753</v>
      </c>
      <c r="D1052">
        <v>0</v>
      </c>
      <c r="E1052">
        <v>0</v>
      </c>
      <c r="I1052" t="s">
        <v>2579</v>
      </c>
      <c r="J1052" t="s">
        <v>3095</v>
      </c>
      <c r="K1052" t="b">
        <v>0</v>
      </c>
      <c r="L1052">
        <v>1050</v>
      </c>
      <c r="M1052">
        <v>1</v>
      </c>
      <c r="N1052" s="10" t="s">
        <v>46</v>
      </c>
      <c r="O1052">
        <v>0</v>
      </c>
      <c r="P1052" t="s">
        <v>2475</v>
      </c>
      <c r="Q1052" s="10" t="s">
        <v>46</v>
      </c>
      <c r="R1052" s="10" t="s">
        <v>46</v>
      </c>
      <c r="S1052" s="19" t="s">
        <v>815</v>
      </c>
    </row>
    <row r="1053" spans="1:19" x14ac:dyDescent="0.25">
      <c r="A1053" t="s">
        <v>2487</v>
      </c>
      <c r="B1053" t="s">
        <v>2669</v>
      </c>
      <c r="C1053" t="s">
        <v>800</v>
      </c>
      <c r="D1053" s="19" t="s">
        <v>868</v>
      </c>
      <c r="I1053" t="s">
        <v>2579</v>
      </c>
      <c r="J1053" t="s">
        <v>282</v>
      </c>
      <c r="K1053" t="b">
        <v>0</v>
      </c>
      <c r="L1053">
        <v>1051</v>
      </c>
      <c r="M1053">
        <v>0</v>
      </c>
      <c r="N1053" s="10" t="s">
        <v>46</v>
      </c>
      <c r="O1053">
        <v>0</v>
      </c>
      <c r="P1053" t="s">
        <v>2475</v>
      </c>
      <c r="Q1053" s="10" t="s">
        <v>46</v>
      </c>
      <c r="R1053" s="10" t="s">
        <v>46</v>
      </c>
      <c r="S1053" s="19"/>
    </row>
    <row r="1054" spans="1:19" x14ac:dyDescent="0.25">
      <c r="A1054" t="s">
        <v>2487</v>
      </c>
      <c r="B1054" t="s">
        <v>2670</v>
      </c>
      <c r="C1054" t="s">
        <v>1083</v>
      </c>
      <c r="D1054" t="b">
        <v>0</v>
      </c>
      <c r="I1054" t="s">
        <v>2579</v>
      </c>
      <c r="J1054" t="s">
        <v>283</v>
      </c>
      <c r="K1054" t="b">
        <v>0</v>
      </c>
      <c r="L1054">
        <v>1052</v>
      </c>
      <c r="M1054">
        <v>0</v>
      </c>
      <c r="N1054" s="10" t="s">
        <v>46</v>
      </c>
      <c r="O1054">
        <v>0</v>
      </c>
      <c r="P1054" t="s">
        <v>2475</v>
      </c>
      <c r="Q1054" s="10" t="s">
        <v>46</v>
      </c>
      <c r="R1054" s="10" t="s">
        <v>46</v>
      </c>
      <c r="S1054" s="19"/>
    </row>
    <row r="1055" spans="1:19" x14ac:dyDescent="0.25">
      <c r="A1055" t="s">
        <v>2487</v>
      </c>
      <c r="B1055" t="s">
        <v>2670</v>
      </c>
      <c r="C1055" t="s">
        <v>36</v>
      </c>
      <c r="D1055">
        <v>117</v>
      </c>
      <c r="I1055" t="s">
        <v>2579</v>
      </c>
      <c r="J1055" t="s">
        <v>314</v>
      </c>
      <c r="K1055" t="b">
        <v>0</v>
      </c>
      <c r="L1055">
        <v>1053</v>
      </c>
      <c r="M1055">
        <v>0</v>
      </c>
      <c r="N1055" s="10" t="s">
        <v>46</v>
      </c>
      <c r="O1055">
        <v>0</v>
      </c>
      <c r="P1055" t="s">
        <v>2475</v>
      </c>
      <c r="Q1055" s="10" t="s">
        <v>46</v>
      </c>
      <c r="R1055" s="10" t="s">
        <v>46</v>
      </c>
      <c r="S1055" s="19"/>
    </row>
    <row r="1056" spans="1:19" x14ac:dyDescent="0.25">
      <c r="A1056" t="s">
        <v>2487</v>
      </c>
      <c r="B1056" t="s">
        <v>2670</v>
      </c>
      <c r="C1056" t="s">
        <v>4751</v>
      </c>
      <c r="D1056">
        <v>0</v>
      </c>
      <c r="I1056" t="s">
        <v>2579</v>
      </c>
      <c r="J1056" t="s">
        <v>284</v>
      </c>
      <c r="K1056" t="b">
        <v>0</v>
      </c>
      <c r="L1056">
        <v>1054</v>
      </c>
      <c r="M1056">
        <v>0</v>
      </c>
      <c r="N1056" s="10" t="s">
        <v>46</v>
      </c>
      <c r="O1056">
        <v>0</v>
      </c>
      <c r="P1056" t="s">
        <v>2475</v>
      </c>
      <c r="Q1056" s="10" t="s">
        <v>46</v>
      </c>
      <c r="R1056" s="10" t="s">
        <v>46</v>
      </c>
      <c r="S1056" s="19"/>
    </row>
    <row r="1057" spans="1:19" x14ac:dyDescent="0.25">
      <c r="A1057" t="s">
        <v>2487</v>
      </c>
      <c r="B1057" t="s">
        <v>2670</v>
      </c>
      <c r="C1057" t="s">
        <v>2469</v>
      </c>
      <c r="D1057">
        <v>0</v>
      </c>
      <c r="E1057">
        <v>0</v>
      </c>
      <c r="I1057" t="s">
        <v>2579</v>
      </c>
      <c r="J1057" t="s">
        <v>285</v>
      </c>
      <c r="K1057" t="b">
        <v>0</v>
      </c>
      <c r="L1057">
        <v>1055</v>
      </c>
      <c r="M1057">
        <v>0</v>
      </c>
      <c r="N1057" s="10" t="s">
        <v>46</v>
      </c>
      <c r="O1057">
        <v>0</v>
      </c>
      <c r="P1057" t="s">
        <v>2475</v>
      </c>
      <c r="Q1057" s="10" t="s">
        <v>46</v>
      </c>
      <c r="R1057" s="10" t="s">
        <v>46</v>
      </c>
      <c r="S1057" s="19"/>
    </row>
    <row r="1058" spans="1:19" x14ac:dyDescent="0.25">
      <c r="A1058" t="s">
        <v>2487</v>
      </c>
      <c r="B1058" t="s">
        <v>2670</v>
      </c>
      <c r="C1058" t="s">
        <v>2467</v>
      </c>
      <c r="D1058">
        <v>0</v>
      </c>
      <c r="I1058" t="s">
        <v>2582</v>
      </c>
      <c r="J1058" t="s">
        <v>3067</v>
      </c>
      <c r="K1058" t="b">
        <v>0</v>
      </c>
      <c r="L1058">
        <v>1056</v>
      </c>
      <c r="M1058">
        <v>0</v>
      </c>
      <c r="N1058" s="10" t="s">
        <v>46</v>
      </c>
      <c r="O1058">
        <v>0</v>
      </c>
      <c r="P1058" t="s">
        <v>2475</v>
      </c>
      <c r="Q1058" s="10" t="s">
        <v>46</v>
      </c>
      <c r="R1058" s="10" t="s">
        <v>46</v>
      </c>
      <c r="S1058" s="19" t="s">
        <v>807</v>
      </c>
    </row>
    <row r="1059" spans="1:19" x14ac:dyDescent="0.25">
      <c r="A1059" t="s">
        <v>2487</v>
      </c>
      <c r="B1059" t="s">
        <v>2670</v>
      </c>
      <c r="C1059" t="s">
        <v>2468</v>
      </c>
      <c r="D1059" t="s">
        <v>2475</v>
      </c>
      <c r="I1059" t="s">
        <v>2582</v>
      </c>
      <c r="J1059" t="s">
        <v>3068</v>
      </c>
      <c r="K1059" t="b">
        <v>0</v>
      </c>
      <c r="L1059">
        <v>1057</v>
      </c>
      <c r="M1059">
        <v>0</v>
      </c>
      <c r="N1059" s="10" t="s">
        <v>2540</v>
      </c>
      <c r="O1059">
        <v>0</v>
      </c>
      <c r="P1059" t="s">
        <v>3101</v>
      </c>
      <c r="Q1059" s="10" t="s">
        <v>46</v>
      </c>
      <c r="R1059" s="10" t="s">
        <v>46</v>
      </c>
      <c r="S1059" s="19" t="s">
        <v>807</v>
      </c>
    </row>
    <row r="1060" spans="1:19" x14ac:dyDescent="0.25">
      <c r="A1060" t="s">
        <v>2487</v>
      </c>
      <c r="B1060" t="s">
        <v>2670</v>
      </c>
      <c r="C1060" t="s">
        <v>4752</v>
      </c>
      <c r="D1060">
        <v>0</v>
      </c>
      <c r="E1060">
        <v>0</v>
      </c>
      <c r="I1060" t="s">
        <v>2582</v>
      </c>
      <c r="J1060" t="s">
        <v>3069</v>
      </c>
      <c r="K1060" t="b">
        <v>0</v>
      </c>
      <c r="L1060">
        <v>1058</v>
      </c>
      <c r="M1060">
        <v>0</v>
      </c>
      <c r="N1060" s="10" t="s">
        <v>46</v>
      </c>
      <c r="O1060">
        <v>0</v>
      </c>
      <c r="P1060" t="s">
        <v>3101</v>
      </c>
      <c r="Q1060" s="10" t="s">
        <v>46</v>
      </c>
      <c r="R1060" s="10" t="s">
        <v>46</v>
      </c>
      <c r="S1060" s="19" t="s">
        <v>2892</v>
      </c>
    </row>
    <row r="1061" spans="1:19" x14ac:dyDescent="0.25">
      <c r="A1061" t="s">
        <v>2487</v>
      </c>
      <c r="B1061" t="s">
        <v>2670</v>
      </c>
      <c r="C1061" t="s">
        <v>4753</v>
      </c>
      <c r="D1061">
        <v>0</v>
      </c>
      <c r="E1061">
        <v>0</v>
      </c>
      <c r="I1061" t="s">
        <v>2582</v>
      </c>
      <c r="J1061" t="s">
        <v>3070</v>
      </c>
      <c r="K1061" t="b">
        <v>0</v>
      </c>
      <c r="L1061">
        <v>1059</v>
      </c>
      <c r="M1061">
        <v>0</v>
      </c>
      <c r="N1061" s="10" t="s">
        <v>46</v>
      </c>
      <c r="O1061">
        <v>0</v>
      </c>
      <c r="P1061" t="s">
        <v>3101</v>
      </c>
      <c r="Q1061" s="10" t="s">
        <v>46</v>
      </c>
      <c r="R1061" s="10" t="s">
        <v>46</v>
      </c>
      <c r="S1061" s="19" t="s">
        <v>2892</v>
      </c>
    </row>
    <row r="1062" spans="1:19" x14ac:dyDescent="0.25">
      <c r="A1062" t="s">
        <v>2487</v>
      </c>
      <c r="B1062" t="s">
        <v>2670</v>
      </c>
      <c r="C1062" t="s">
        <v>800</v>
      </c>
      <c r="D1062" s="19" t="s">
        <v>868</v>
      </c>
      <c r="I1062" t="s">
        <v>2582</v>
      </c>
      <c r="J1062" t="s">
        <v>3071</v>
      </c>
      <c r="K1062" t="b">
        <v>0</v>
      </c>
      <c r="L1062">
        <v>1060</v>
      </c>
      <c r="M1062">
        <v>0</v>
      </c>
      <c r="N1062" s="10" t="s">
        <v>46</v>
      </c>
      <c r="O1062">
        <v>0</v>
      </c>
      <c r="P1062" t="s">
        <v>2475</v>
      </c>
      <c r="Q1062" s="10" t="s">
        <v>46</v>
      </c>
      <c r="R1062" s="10" t="s">
        <v>46</v>
      </c>
      <c r="S1062" s="19" t="s">
        <v>2892</v>
      </c>
    </row>
    <row r="1063" spans="1:19" x14ac:dyDescent="0.25">
      <c r="A1063" t="s">
        <v>2487</v>
      </c>
      <c r="B1063" t="s">
        <v>2671</v>
      </c>
      <c r="C1063" t="s">
        <v>1083</v>
      </c>
      <c r="D1063" t="b">
        <v>0</v>
      </c>
      <c r="I1063" t="s">
        <v>2582</v>
      </c>
      <c r="J1063" t="s">
        <v>3072</v>
      </c>
      <c r="K1063" t="b">
        <v>0</v>
      </c>
      <c r="L1063">
        <v>1061</v>
      </c>
      <c r="M1063">
        <v>0</v>
      </c>
      <c r="N1063" s="10" t="s">
        <v>46</v>
      </c>
      <c r="O1063">
        <v>0</v>
      </c>
      <c r="P1063" t="s">
        <v>2475</v>
      </c>
      <c r="Q1063" s="10" t="s">
        <v>46</v>
      </c>
      <c r="R1063" s="10" t="s">
        <v>46</v>
      </c>
      <c r="S1063" s="19" t="s">
        <v>2892</v>
      </c>
    </row>
    <row r="1064" spans="1:19" x14ac:dyDescent="0.25">
      <c r="A1064" t="s">
        <v>2487</v>
      </c>
      <c r="B1064" t="s">
        <v>2671</v>
      </c>
      <c r="C1064" t="s">
        <v>36</v>
      </c>
      <c r="D1064">
        <v>118</v>
      </c>
      <c r="I1064" t="s">
        <v>2582</v>
      </c>
      <c r="J1064" t="s">
        <v>3073</v>
      </c>
      <c r="K1064" t="b">
        <v>0</v>
      </c>
      <c r="L1064">
        <v>1062</v>
      </c>
      <c r="M1064">
        <v>1</v>
      </c>
      <c r="N1064" s="10" t="s">
        <v>46</v>
      </c>
      <c r="O1064">
        <v>0</v>
      </c>
      <c r="P1064" t="s">
        <v>2475</v>
      </c>
      <c r="Q1064" s="10" t="s">
        <v>46</v>
      </c>
      <c r="R1064" s="10" t="s">
        <v>46</v>
      </c>
      <c r="S1064" s="19" t="s">
        <v>815</v>
      </c>
    </row>
    <row r="1065" spans="1:19" x14ac:dyDescent="0.25">
      <c r="A1065" t="s">
        <v>2487</v>
      </c>
      <c r="B1065" t="s">
        <v>2671</v>
      </c>
      <c r="C1065" t="s">
        <v>4751</v>
      </c>
      <c r="D1065">
        <v>0</v>
      </c>
      <c r="I1065" t="s">
        <v>2582</v>
      </c>
      <c r="J1065" t="s">
        <v>3074</v>
      </c>
      <c r="K1065" t="b">
        <v>0</v>
      </c>
      <c r="L1065">
        <v>1063</v>
      </c>
      <c r="M1065">
        <v>1</v>
      </c>
      <c r="N1065" s="10" t="s">
        <v>46</v>
      </c>
      <c r="O1065">
        <v>1</v>
      </c>
      <c r="P1065" t="s">
        <v>2475</v>
      </c>
      <c r="Q1065" s="10" t="s">
        <v>46</v>
      </c>
      <c r="R1065" s="10" t="s">
        <v>46</v>
      </c>
      <c r="S1065" s="19" t="s">
        <v>815</v>
      </c>
    </row>
    <row r="1066" spans="1:19" x14ac:dyDescent="0.25">
      <c r="A1066" t="s">
        <v>2487</v>
      </c>
      <c r="B1066" t="s">
        <v>2671</v>
      </c>
      <c r="C1066" t="s">
        <v>2469</v>
      </c>
      <c r="D1066">
        <v>-40</v>
      </c>
      <c r="E1066">
        <v>0</v>
      </c>
      <c r="I1066" t="s">
        <v>2582</v>
      </c>
      <c r="J1066" t="s">
        <v>3075</v>
      </c>
      <c r="K1066" t="b">
        <v>0</v>
      </c>
      <c r="L1066">
        <v>1064</v>
      </c>
      <c r="M1066">
        <v>1</v>
      </c>
      <c r="N1066" s="10" t="s">
        <v>46</v>
      </c>
      <c r="O1066">
        <v>1</v>
      </c>
      <c r="P1066" t="s">
        <v>2475</v>
      </c>
      <c r="Q1066" s="10" t="s">
        <v>46</v>
      </c>
      <c r="R1066" s="10" t="s">
        <v>46</v>
      </c>
      <c r="S1066" s="19" t="s">
        <v>815</v>
      </c>
    </row>
    <row r="1067" spans="1:19" x14ac:dyDescent="0.25">
      <c r="A1067" t="s">
        <v>2487</v>
      </c>
      <c r="B1067" t="s">
        <v>2671</v>
      </c>
      <c r="C1067" t="s">
        <v>2467</v>
      </c>
      <c r="D1067">
        <v>0</v>
      </c>
      <c r="I1067" t="s">
        <v>2582</v>
      </c>
      <c r="J1067" t="s">
        <v>3076</v>
      </c>
      <c r="K1067" t="b">
        <v>0</v>
      </c>
      <c r="L1067">
        <v>1065</v>
      </c>
      <c r="M1067">
        <v>1</v>
      </c>
      <c r="N1067" s="10" t="s">
        <v>46</v>
      </c>
      <c r="O1067">
        <v>0</v>
      </c>
      <c r="P1067" t="s">
        <v>2475</v>
      </c>
      <c r="Q1067" s="10" t="s">
        <v>46</v>
      </c>
      <c r="R1067" s="10" t="s">
        <v>46</v>
      </c>
      <c r="S1067" s="19" t="s">
        <v>815</v>
      </c>
    </row>
    <row r="1068" spans="1:19" x14ac:dyDescent="0.25">
      <c r="A1068" t="s">
        <v>2487</v>
      </c>
      <c r="B1068" t="s">
        <v>2671</v>
      </c>
      <c r="C1068" t="s">
        <v>2468</v>
      </c>
      <c r="D1068" t="s">
        <v>2475</v>
      </c>
      <c r="I1068" t="s">
        <v>2582</v>
      </c>
      <c r="J1068" t="s">
        <v>3077</v>
      </c>
      <c r="K1068" t="b">
        <v>0</v>
      </c>
      <c r="L1068">
        <v>1066</v>
      </c>
      <c r="M1068">
        <v>1</v>
      </c>
      <c r="N1068" s="10" t="s">
        <v>46</v>
      </c>
      <c r="O1068">
        <v>0</v>
      </c>
      <c r="P1068" t="s">
        <v>2475</v>
      </c>
      <c r="Q1068" s="10" t="s">
        <v>46</v>
      </c>
      <c r="R1068" s="10" t="s">
        <v>46</v>
      </c>
      <c r="S1068" s="19" t="s">
        <v>815</v>
      </c>
    </row>
    <row r="1069" spans="1:19" x14ac:dyDescent="0.25">
      <c r="A1069" t="s">
        <v>2487</v>
      </c>
      <c r="B1069" t="s">
        <v>2671</v>
      </c>
      <c r="C1069" t="s">
        <v>4752</v>
      </c>
      <c r="D1069">
        <v>0</v>
      </c>
      <c r="E1069">
        <v>0</v>
      </c>
      <c r="I1069" t="s">
        <v>2582</v>
      </c>
      <c r="J1069" t="s">
        <v>3078</v>
      </c>
      <c r="K1069" t="b">
        <v>0</v>
      </c>
      <c r="L1069">
        <v>1067</v>
      </c>
      <c r="M1069">
        <v>1</v>
      </c>
      <c r="N1069" s="10" t="s">
        <v>46</v>
      </c>
      <c r="O1069">
        <v>40</v>
      </c>
      <c r="P1069" t="s">
        <v>2475</v>
      </c>
      <c r="Q1069" s="10" t="s">
        <v>46</v>
      </c>
      <c r="R1069" s="10" t="s">
        <v>46</v>
      </c>
      <c r="S1069" s="19" t="s">
        <v>815</v>
      </c>
    </row>
    <row r="1070" spans="1:19" x14ac:dyDescent="0.25">
      <c r="A1070" t="s">
        <v>2487</v>
      </c>
      <c r="B1070" t="s">
        <v>2671</v>
      </c>
      <c r="C1070" t="s">
        <v>4753</v>
      </c>
      <c r="D1070">
        <v>0</v>
      </c>
      <c r="E1070">
        <v>0</v>
      </c>
      <c r="I1070" t="s">
        <v>2582</v>
      </c>
      <c r="J1070" t="s">
        <v>3079</v>
      </c>
      <c r="K1070" t="b">
        <v>0</v>
      </c>
      <c r="L1070">
        <v>1068</v>
      </c>
      <c r="M1070">
        <v>0</v>
      </c>
      <c r="N1070" s="10" t="s">
        <v>2818</v>
      </c>
      <c r="O1070">
        <v>0</v>
      </c>
      <c r="P1070" t="s">
        <v>3101</v>
      </c>
      <c r="Q1070" s="10" t="s">
        <v>46</v>
      </c>
      <c r="R1070" s="10" t="s">
        <v>46</v>
      </c>
      <c r="S1070" s="19"/>
    </row>
    <row r="1071" spans="1:19" x14ac:dyDescent="0.25">
      <c r="A1071" t="s">
        <v>2487</v>
      </c>
      <c r="B1071" t="s">
        <v>2671</v>
      </c>
      <c r="C1071" t="s">
        <v>800</v>
      </c>
      <c r="D1071" s="19" t="s">
        <v>6810</v>
      </c>
      <c r="I1071" t="s">
        <v>2582</v>
      </c>
      <c r="J1071" t="s">
        <v>3080</v>
      </c>
      <c r="K1071" t="b">
        <v>0</v>
      </c>
      <c r="L1071">
        <v>1069</v>
      </c>
      <c r="M1071">
        <v>2</v>
      </c>
      <c r="N1071" s="10" t="s">
        <v>46</v>
      </c>
      <c r="O1071">
        <v>0</v>
      </c>
      <c r="P1071" t="s">
        <v>3101</v>
      </c>
      <c r="Q1071" s="10" t="s">
        <v>46</v>
      </c>
      <c r="R1071" s="10" t="s">
        <v>46</v>
      </c>
      <c r="S1071" s="19" t="s">
        <v>815</v>
      </c>
    </row>
    <row r="1072" spans="1:19" x14ac:dyDescent="0.25">
      <c r="A1072" t="s">
        <v>2487</v>
      </c>
      <c r="B1072" t="s">
        <v>2673</v>
      </c>
      <c r="C1072" t="s">
        <v>1083</v>
      </c>
      <c r="D1072" t="b">
        <v>0</v>
      </c>
      <c r="I1072" t="s">
        <v>2582</v>
      </c>
      <c r="J1072" t="s">
        <v>3081</v>
      </c>
      <c r="K1072" t="b">
        <v>0</v>
      </c>
      <c r="L1072">
        <v>1070</v>
      </c>
      <c r="M1072">
        <v>2</v>
      </c>
      <c r="N1072" s="10" t="s">
        <v>46</v>
      </c>
      <c r="O1072">
        <v>0</v>
      </c>
      <c r="P1072" t="s">
        <v>2475</v>
      </c>
      <c r="Q1072" s="10" t="s">
        <v>46</v>
      </c>
      <c r="R1072" s="10" t="s">
        <v>46</v>
      </c>
      <c r="S1072" s="19" t="s">
        <v>815</v>
      </c>
    </row>
    <row r="1073" spans="1:19" x14ac:dyDescent="0.25">
      <c r="A1073" t="s">
        <v>2487</v>
      </c>
      <c r="B1073" t="s">
        <v>2673</v>
      </c>
      <c r="C1073" t="s">
        <v>36</v>
      </c>
      <c r="D1073">
        <v>119</v>
      </c>
      <c r="I1073" t="s">
        <v>2582</v>
      </c>
      <c r="J1073" t="s">
        <v>3083</v>
      </c>
      <c r="K1073" t="b">
        <v>0</v>
      </c>
      <c r="L1073">
        <v>1071</v>
      </c>
      <c r="M1073">
        <v>2</v>
      </c>
      <c r="N1073" s="10" t="s">
        <v>2516</v>
      </c>
      <c r="O1073">
        <v>0</v>
      </c>
      <c r="P1073" t="s">
        <v>2475</v>
      </c>
      <c r="Q1073" s="10" t="s">
        <v>46</v>
      </c>
      <c r="R1073" s="10" t="s">
        <v>46</v>
      </c>
      <c r="S1073" s="19" t="s">
        <v>815</v>
      </c>
    </row>
    <row r="1074" spans="1:19" x14ac:dyDescent="0.25">
      <c r="A1074" t="s">
        <v>2487</v>
      </c>
      <c r="B1074" t="s">
        <v>2673</v>
      </c>
      <c r="C1074" t="s">
        <v>4751</v>
      </c>
      <c r="D1074">
        <v>0</v>
      </c>
      <c r="I1074" t="s">
        <v>2582</v>
      </c>
      <c r="J1074" t="s">
        <v>3085</v>
      </c>
      <c r="K1074" t="b">
        <v>0</v>
      </c>
      <c r="L1074">
        <v>1072</v>
      </c>
      <c r="M1074">
        <v>0</v>
      </c>
      <c r="N1074" s="10" t="s">
        <v>2549</v>
      </c>
      <c r="O1074">
        <v>0</v>
      </c>
      <c r="P1074" t="s">
        <v>2475</v>
      </c>
      <c r="Q1074" s="10" t="s">
        <v>46</v>
      </c>
      <c r="R1074" s="10" t="s">
        <v>46</v>
      </c>
      <c r="S1074" s="19" t="s">
        <v>807</v>
      </c>
    </row>
    <row r="1075" spans="1:19" x14ac:dyDescent="0.25">
      <c r="A1075" t="s">
        <v>2487</v>
      </c>
      <c r="B1075" t="s">
        <v>2673</v>
      </c>
      <c r="C1075" t="s">
        <v>2469</v>
      </c>
      <c r="D1075">
        <v>150</v>
      </c>
      <c r="E1075">
        <v>0</v>
      </c>
      <c r="I1075" t="s">
        <v>2582</v>
      </c>
      <c r="J1075" t="s">
        <v>3086</v>
      </c>
      <c r="K1075" t="b">
        <v>0</v>
      </c>
      <c r="L1075">
        <v>1073</v>
      </c>
      <c r="M1075">
        <v>0</v>
      </c>
      <c r="N1075" s="10" t="s">
        <v>2540</v>
      </c>
      <c r="O1075">
        <v>0</v>
      </c>
      <c r="P1075" t="s">
        <v>2475</v>
      </c>
      <c r="Q1075" s="10" t="s">
        <v>46</v>
      </c>
      <c r="R1075" s="10" t="s">
        <v>46</v>
      </c>
      <c r="S1075" s="19" t="s">
        <v>807</v>
      </c>
    </row>
    <row r="1076" spans="1:19" x14ac:dyDescent="0.25">
      <c r="A1076" t="s">
        <v>2487</v>
      </c>
      <c r="B1076" t="s">
        <v>2673</v>
      </c>
      <c r="C1076" t="s">
        <v>2467</v>
      </c>
      <c r="D1076">
        <v>0</v>
      </c>
      <c r="I1076" t="s">
        <v>2582</v>
      </c>
      <c r="J1076" t="s">
        <v>3087</v>
      </c>
      <c r="K1076" t="b">
        <v>0</v>
      </c>
      <c r="L1076">
        <v>1074</v>
      </c>
      <c r="M1076">
        <v>0</v>
      </c>
      <c r="N1076" s="10" t="s">
        <v>3018</v>
      </c>
      <c r="O1076">
        <v>0</v>
      </c>
      <c r="P1076" t="s">
        <v>2475</v>
      </c>
      <c r="Q1076" s="10" t="s">
        <v>46</v>
      </c>
      <c r="R1076" s="10" t="s">
        <v>46</v>
      </c>
      <c r="S1076" s="19" t="s">
        <v>807</v>
      </c>
    </row>
    <row r="1077" spans="1:19" x14ac:dyDescent="0.25">
      <c r="A1077" t="s">
        <v>2487</v>
      </c>
      <c r="B1077" t="s">
        <v>2673</v>
      </c>
      <c r="C1077" t="s">
        <v>2468</v>
      </c>
      <c r="D1077" t="s">
        <v>2475</v>
      </c>
      <c r="I1077" t="s">
        <v>2582</v>
      </c>
      <c r="J1077" t="s">
        <v>3088</v>
      </c>
      <c r="K1077" t="b">
        <v>0</v>
      </c>
      <c r="L1077">
        <v>1075</v>
      </c>
      <c r="M1077">
        <v>0</v>
      </c>
      <c r="N1077" s="10" t="s">
        <v>46</v>
      </c>
      <c r="O1077">
        <v>0</v>
      </c>
      <c r="P1077" t="s">
        <v>3101</v>
      </c>
      <c r="Q1077" s="10" t="s">
        <v>46</v>
      </c>
      <c r="R1077" s="10" t="s">
        <v>46</v>
      </c>
      <c r="S1077" s="19" t="s">
        <v>807</v>
      </c>
    </row>
    <row r="1078" spans="1:19" x14ac:dyDescent="0.25">
      <c r="A1078" t="s">
        <v>2487</v>
      </c>
      <c r="B1078" t="s">
        <v>2673</v>
      </c>
      <c r="C1078" t="s">
        <v>4752</v>
      </c>
      <c r="D1078">
        <v>0</v>
      </c>
      <c r="E1078">
        <v>0</v>
      </c>
      <c r="I1078" t="s">
        <v>2582</v>
      </c>
      <c r="J1078" t="s">
        <v>3089</v>
      </c>
      <c r="K1078" t="b">
        <v>0</v>
      </c>
      <c r="L1078">
        <v>1076</v>
      </c>
      <c r="M1078">
        <v>0</v>
      </c>
      <c r="N1078" s="10" t="s">
        <v>2540</v>
      </c>
      <c r="O1078">
        <v>0</v>
      </c>
      <c r="P1078" t="s">
        <v>2475</v>
      </c>
      <c r="Q1078" s="10" t="s">
        <v>46</v>
      </c>
      <c r="R1078" s="10" t="s">
        <v>46</v>
      </c>
      <c r="S1078" s="19" t="s">
        <v>807</v>
      </c>
    </row>
    <row r="1079" spans="1:19" x14ac:dyDescent="0.25">
      <c r="A1079" t="s">
        <v>2487</v>
      </c>
      <c r="B1079" t="s">
        <v>2673</v>
      </c>
      <c r="C1079" t="s">
        <v>4753</v>
      </c>
      <c r="D1079">
        <v>0</v>
      </c>
      <c r="E1079">
        <v>0</v>
      </c>
      <c r="I1079" t="s">
        <v>2582</v>
      </c>
      <c r="J1079" t="s">
        <v>3090</v>
      </c>
      <c r="K1079" t="b">
        <v>0</v>
      </c>
      <c r="L1079">
        <v>1077</v>
      </c>
      <c r="M1079">
        <v>0</v>
      </c>
      <c r="N1079" s="10" t="s">
        <v>45</v>
      </c>
      <c r="O1079">
        <v>0</v>
      </c>
      <c r="P1079" t="s">
        <v>2475</v>
      </c>
      <c r="Q1079" s="10" t="s">
        <v>46</v>
      </c>
      <c r="R1079" s="10" t="s">
        <v>46</v>
      </c>
      <c r="S1079" s="19" t="s">
        <v>815</v>
      </c>
    </row>
    <row r="1080" spans="1:19" x14ac:dyDescent="0.25">
      <c r="A1080" t="s">
        <v>2487</v>
      </c>
      <c r="B1080" t="s">
        <v>2673</v>
      </c>
      <c r="C1080" t="s">
        <v>800</v>
      </c>
      <c r="D1080" s="19" t="s">
        <v>6810</v>
      </c>
      <c r="I1080" t="s">
        <v>2582</v>
      </c>
      <c r="J1080" t="s">
        <v>3091</v>
      </c>
      <c r="K1080" t="b">
        <v>0</v>
      </c>
      <c r="L1080">
        <v>1078</v>
      </c>
      <c r="M1080">
        <v>0</v>
      </c>
      <c r="N1080" s="10" t="s">
        <v>46</v>
      </c>
      <c r="O1080">
        <v>0</v>
      </c>
      <c r="P1080" t="s">
        <v>2475</v>
      </c>
      <c r="Q1080" s="10" t="s">
        <v>46</v>
      </c>
      <c r="R1080" s="10" t="s">
        <v>46</v>
      </c>
      <c r="S1080" s="19" t="s">
        <v>807</v>
      </c>
    </row>
    <row r="1081" spans="1:19" x14ac:dyDescent="0.25">
      <c r="A1081" t="s">
        <v>2487</v>
      </c>
      <c r="B1081" t="s">
        <v>2674</v>
      </c>
      <c r="C1081" t="s">
        <v>1083</v>
      </c>
      <c r="D1081" t="b">
        <v>0</v>
      </c>
      <c r="I1081" t="s">
        <v>2582</v>
      </c>
      <c r="J1081" t="s">
        <v>3092</v>
      </c>
      <c r="K1081" t="b">
        <v>0</v>
      </c>
      <c r="L1081">
        <v>1079</v>
      </c>
      <c r="M1081">
        <v>0</v>
      </c>
      <c r="N1081" s="10" t="s">
        <v>46</v>
      </c>
      <c r="O1081">
        <v>0</v>
      </c>
      <c r="P1081" t="s">
        <v>2475</v>
      </c>
      <c r="Q1081" s="10" t="s">
        <v>46</v>
      </c>
      <c r="R1081" s="10" t="s">
        <v>46</v>
      </c>
      <c r="S1081" s="19" t="s">
        <v>815</v>
      </c>
    </row>
    <row r="1082" spans="1:19" x14ac:dyDescent="0.25">
      <c r="A1082" t="s">
        <v>2487</v>
      </c>
      <c r="B1082" t="s">
        <v>2674</v>
      </c>
      <c r="C1082" t="s">
        <v>36</v>
      </c>
      <c r="D1082">
        <v>120</v>
      </c>
      <c r="I1082" t="s">
        <v>2582</v>
      </c>
      <c r="J1082" t="s">
        <v>3093</v>
      </c>
      <c r="K1082" t="b">
        <v>0</v>
      </c>
      <c r="L1082">
        <v>1080</v>
      </c>
      <c r="M1082">
        <v>0</v>
      </c>
      <c r="N1082" s="10" t="s">
        <v>46</v>
      </c>
      <c r="O1082">
        <v>1</v>
      </c>
      <c r="P1082" t="s">
        <v>3104</v>
      </c>
      <c r="Q1082" s="10" t="s">
        <v>46</v>
      </c>
      <c r="R1082" s="10" t="s">
        <v>46</v>
      </c>
      <c r="S1082" s="19" t="s">
        <v>807</v>
      </c>
    </row>
    <row r="1083" spans="1:19" x14ac:dyDescent="0.25">
      <c r="A1083" t="s">
        <v>2487</v>
      </c>
      <c r="B1083" t="s">
        <v>2674</v>
      </c>
      <c r="C1083" t="s">
        <v>4751</v>
      </c>
      <c r="D1083">
        <v>0</v>
      </c>
      <c r="I1083" t="s">
        <v>2582</v>
      </c>
      <c r="J1083" t="s">
        <v>3094</v>
      </c>
      <c r="K1083" t="b">
        <v>0</v>
      </c>
      <c r="L1083">
        <v>1081</v>
      </c>
      <c r="M1083">
        <v>0</v>
      </c>
      <c r="N1083" s="10" t="s">
        <v>46</v>
      </c>
      <c r="O1083">
        <v>0</v>
      </c>
      <c r="P1083" t="s">
        <v>2475</v>
      </c>
      <c r="Q1083" s="10" t="s">
        <v>46</v>
      </c>
      <c r="R1083" s="10" t="s">
        <v>46</v>
      </c>
      <c r="S1083" s="19" t="s">
        <v>815</v>
      </c>
    </row>
    <row r="1084" spans="1:19" x14ac:dyDescent="0.25">
      <c r="A1084" t="s">
        <v>2487</v>
      </c>
      <c r="B1084" t="s">
        <v>2674</v>
      </c>
      <c r="C1084" t="s">
        <v>2469</v>
      </c>
      <c r="D1084">
        <v>1</v>
      </c>
      <c r="E1084">
        <v>0</v>
      </c>
      <c r="I1084" t="s">
        <v>2582</v>
      </c>
      <c r="J1084" t="s">
        <v>3095</v>
      </c>
      <c r="K1084" t="b">
        <v>0</v>
      </c>
      <c r="L1084">
        <v>1082</v>
      </c>
      <c r="M1084">
        <v>1</v>
      </c>
      <c r="N1084" s="10" t="s">
        <v>46</v>
      </c>
      <c r="O1084">
        <v>0</v>
      </c>
      <c r="P1084" t="s">
        <v>2475</v>
      </c>
      <c r="Q1084" s="10" t="s">
        <v>46</v>
      </c>
      <c r="R1084" s="10" t="s">
        <v>46</v>
      </c>
      <c r="S1084" s="19" t="s">
        <v>815</v>
      </c>
    </row>
    <row r="1085" spans="1:19" x14ac:dyDescent="0.25">
      <c r="A1085" t="s">
        <v>2487</v>
      </c>
      <c r="B1085" t="s">
        <v>2674</v>
      </c>
      <c r="C1085" t="s">
        <v>2467</v>
      </c>
      <c r="D1085">
        <v>0</v>
      </c>
      <c r="I1085" t="s">
        <v>2582</v>
      </c>
      <c r="J1085" t="s">
        <v>282</v>
      </c>
      <c r="K1085" t="b">
        <v>0</v>
      </c>
      <c r="L1085">
        <v>1083</v>
      </c>
      <c r="M1085">
        <v>0</v>
      </c>
      <c r="N1085" s="10" t="s">
        <v>46</v>
      </c>
      <c r="O1085">
        <v>0</v>
      </c>
      <c r="P1085" t="s">
        <v>2475</v>
      </c>
      <c r="Q1085" s="10" t="s">
        <v>46</v>
      </c>
      <c r="R1085" s="10" t="s">
        <v>46</v>
      </c>
      <c r="S1085" s="19"/>
    </row>
    <row r="1086" spans="1:19" x14ac:dyDescent="0.25">
      <c r="A1086" t="s">
        <v>2487</v>
      </c>
      <c r="B1086" t="s">
        <v>2674</v>
      </c>
      <c r="C1086" t="s">
        <v>2468</v>
      </c>
      <c r="D1086" t="s">
        <v>2475</v>
      </c>
      <c r="I1086" t="s">
        <v>2582</v>
      </c>
      <c r="J1086" t="s">
        <v>283</v>
      </c>
      <c r="K1086" t="b">
        <v>0</v>
      </c>
      <c r="L1086">
        <v>1084</v>
      </c>
      <c r="M1086">
        <v>0</v>
      </c>
      <c r="N1086" s="10" t="s">
        <v>46</v>
      </c>
      <c r="O1086">
        <v>0</v>
      </c>
      <c r="P1086" t="s">
        <v>2475</v>
      </c>
      <c r="Q1086" s="10" t="s">
        <v>46</v>
      </c>
      <c r="R1086" s="10" t="s">
        <v>46</v>
      </c>
      <c r="S1086" s="19"/>
    </row>
    <row r="1087" spans="1:19" x14ac:dyDescent="0.25">
      <c r="A1087" t="s">
        <v>2487</v>
      </c>
      <c r="B1087" t="s">
        <v>2674</v>
      </c>
      <c r="C1087" t="s">
        <v>4752</v>
      </c>
      <c r="D1087">
        <v>0</v>
      </c>
      <c r="E1087">
        <v>0</v>
      </c>
      <c r="I1087" t="s">
        <v>2582</v>
      </c>
      <c r="J1087" t="s">
        <v>314</v>
      </c>
      <c r="K1087" t="b">
        <v>0</v>
      </c>
      <c r="L1087">
        <v>1085</v>
      </c>
      <c r="M1087">
        <v>0</v>
      </c>
      <c r="N1087" s="10" t="s">
        <v>46</v>
      </c>
      <c r="O1087">
        <v>0</v>
      </c>
      <c r="P1087" t="s">
        <v>2475</v>
      </c>
      <c r="Q1087" s="10" t="s">
        <v>46</v>
      </c>
      <c r="R1087" s="10" t="s">
        <v>46</v>
      </c>
      <c r="S1087" s="19"/>
    </row>
    <row r="1088" spans="1:19" x14ac:dyDescent="0.25">
      <c r="A1088" t="s">
        <v>2487</v>
      </c>
      <c r="B1088" t="s">
        <v>2674</v>
      </c>
      <c r="C1088" t="s">
        <v>4753</v>
      </c>
      <c r="D1088">
        <v>0</v>
      </c>
      <c r="E1088">
        <v>0</v>
      </c>
      <c r="I1088" t="s">
        <v>2582</v>
      </c>
      <c r="J1088" t="s">
        <v>284</v>
      </c>
      <c r="K1088" t="b">
        <v>0</v>
      </c>
      <c r="L1088">
        <v>1086</v>
      </c>
      <c r="M1088">
        <v>0</v>
      </c>
      <c r="N1088" s="10" t="s">
        <v>46</v>
      </c>
      <c r="O1088">
        <v>0</v>
      </c>
      <c r="P1088" t="s">
        <v>2475</v>
      </c>
      <c r="Q1088" s="10" t="s">
        <v>46</v>
      </c>
      <c r="R1088" s="10" t="s">
        <v>46</v>
      </c>
      <c r="S1088" s="19"/>
    </row>
    <row r="1089" spans="1:19" x14ac:dyDescent="0.25">
      <c r="A1089" t="s">
        <v>2487</v>
      </c>
      <c r="B1089" t="s">
        <v>2674</v>
      </c>
      <c r="C1089" t="s">
        <v>800</v>
      </c>
      <c r="D1089" s="19" t="s">
        <v>815</v>
      </c>
      <c r="I1089" t="s">
        <v>2582</v>
      </c>
      <c r="J1089" t="s">
        <v>285</v>
      </c>
      <c r="K1089" t="b">
        <v>0</v>
      </c>
      <c r="L1089">
        <v>1087</v>
      </c>
      <c r="M1089">
        <v>0</v>
      </c>
      <c r="N1089" s="10" t="s">
        <v>46</v>
      </c>
      <c r="O1089">
        <v>0</v>
      </c>
      <c r="P1089" t="s">
        <v>2475</v>
      </c>
      <c r="Q1089" s="10" t="s">
        <v>46</v>
      </c>
      <c r="R1089" s="10" t="s">
        <v>46</v>
      </c>
      <c r="S1089" s="19"/>
    </row>
    <row r="1090" spans="1:19" x14ac:dyDescent="0.25">
      <c r="A1090" t="s">
        <v>2487</v>
      </c>
      <c r="B1090" t="s">
        <v>2675</v>
      </c>
      <c r="C1090" t="s">
        <v>1083</v>
      </c>
      <c r="D1090" t="b">
        <v>0</v>
      </c>
      <c r="I1090" t="s">
        <v>2585</v>
      </c>
      <c r="J1090" t="s">
        <v>3067</v>
      </c>
      <c r="K1090" t="b">
        <v>0</v>
      </c>
      <c r="L1090">
        <v>1088</v>
      </c>
      <c r="M1090">
        <v>0</v>
      </c>
      <c r="N1090" s="10" t="s">
        <v>46</v>
      </c>
      <c r="O1090">
        <v>0</v>
      </c>
      <c r="P1090" t="s">
        <v>2475</v>
      </c>
      <c r="Q1090" s="10" t="s">
        <v>46</v>
      </c>
      <c r="R1090" s="10" t="s">
        <v>46</v>
      </c>
      <c r="S1090" s="19" t="s">
        <v>807</v>
      </c>
    </row>
    <row r="1091" spans="1:19" x14ac:dyDescent="0.25">
      <c r="A1091" t="s">
        <v>2487</v>
      </c>
      <c r="B1091" t="s">
        <v>2675</v>
      </c>
      <c r="C1091" t="s">
        <v>36</v>
      </c>
      <c r="D1091">
        <v>121</v>
      </c>
      <c r="I1091" t="s">
        <v>2585</v>
      </c>
      <c r="J1091" t="s">
        <v>3068</v>
      </c>
      <c r="K1091" t="b">
        <v>0</v>
      </c>
      <c r="L1091">
        <v>1089</v>
      </c>
      <c r="M1091">
        <v>0</v>
      </c>
      <c r="N1091" s="10" t="s">
        <v>2540</v>
      </c>
      <c r="O1091">
        <v>0</v>
      </c>
      <c r="P1091" t="s">
        <v>2475</v>
      </c>
      <c r="Q1091" s="10" t="s">
        <v>46</v>
      </c>
      <c r="R1091" s="10" t="s">
        <v>46</v>
      </c>
      <c r="S1091" s="19" t="s">
        <v>807</v>
      </c>
    </row>
    <row r="1092" spans="1:19" x14ac:dyDescent="0.25">
      <c r="A1092" t="s">
        <v>2487</v>
      </c>
      <c r="B1092" t="s">
        <v>2675</v>
      </c>
      <c r="C1092" t="s">
        <v>4751</v>
      </c>
      <c r="D1092">
        <v>0</v>
      </c>
      <c r="I1092" t="s">
        <v>2585</v>
      </c>
      <c r="J1092" t="s">
        <v>3069</v>
      </c>
      <c r="K1092" t="b">
        <v>0</v>
      </c>
      <c r="L1092">
        <v>1090</v>
      </c>
      <c r="M1092">
        <v>0</v>
      </c>
      <c r="N1092" s="10" t="s">
        <v>3066</v>
      </c>
      <c r="O1092">
        <v>1</v>
      </c>
      <c r="P1092" t="s">
        <v>3107</v>
      </c>
      <c r="Q1092" s="10" t="s">
        <v>46</v>
      </c>
      <c r="R1092" s="10" t="s">
        <v>46</v>
      </c>
      <c r="S1092" s="19" t="s">
        <v>2892</v>
      </c>
    </row>
    <row r="1093" spans="1:19" x14ac:dyDescent="0.25">
      <c r="A1093" t="s">
        <v>2487</v>
      </c>
      <c r="B1093" t="s">
        <v>2675</v>
      </c>
      <c r="C1093" t="s">
        <v>2469</v>
      </c>
      <c r="D1093">
        <v>0</v>
      </c>
      <c r="E1093">
        <v>0</v>
      </c>
      <c r="I1093" t="s">
        <v>2585</v>
      </c>
      <c r="J1093" t="s">
        <v>3070</v>
      </c>
      <c r="K1093" t="b">
        <v>0</v>
      </c>
      <c r="L1093">
        <v>1091</v>
      </c>
      <c r="M1093">
        <v>0</v>
      </c>
      <c r="N1093" s="10" t="s">
        <v>3066</v>
      </c>
      <c r="O1093">
        <v>1</v>
      </c>
      <c r="P1093" t="s">
        <v>3107</v>
      </c>
      <c r="Q1093" s="10" t="s">
        <v>46</v>
      </c>
      <c r="R1093" s="10" t="s">
        <v>46</v>
      </c>
      <c r="S1093" s="19" t="s">
        <v>2892</v>
      </c>
    </row>
    <row r="1094" spans="1:19" x14ac:dyDescent="0.25">
      <c r="A1094" t="s">
        <v>2487</v>
      </c>
      <c r="B1094" t="s">
        <v>2675</v>
      </c>
      <c r="C1094" t="s">
        <v>2467</v>
      </c>
      <c r="D1094">
        <v>0</v>
      </c>
      <c r="I1094" t="s">
        <v>2585</v>
      </c>
      <c r="J1094" t="s">
        <v>3071</v>
      </c>
      <c r="K1094" t="b">
        <v>0</v>
      </c>
      <c r="L1094">
        <v>1092</v>
      </c>
      <c r="M1094">
        <v>0</v>
      </c>
      <c r="N1094" s="10" t="s">
        <v>46</v>
      </c>
      <c r="O1094">
        <v>0</v>
      </c>
      <c r="P1094" t="s">
        <v>2475</v>
      </c>
      <c r="Q1094" s="10" t="s">
        <v>46</v>
      </c>
      <c r="R1094" s="10" t="s">
        <v>46</v>
      </c>
      <c r="S1094" s="19" t="s">
        <v>2892</v>
      </c>
    </row>
    <row r="1095" spans="1:19" x14ac:dyDescent="0.25">
      <c r="A1095" t="s">
        <v>2487</v>
      </c>
      <c r="B1095" t="s">
        <v>2675</v>
      </c>
      <c r="C1095" t="s">
        <v>2468</v>
      </c>
      <c r="D1095" t="s">
        <v>2475</v>
      </c>
      <c r="I1095" t="s">
        <v>2585</v>
      </c>
      <c r="J1095" t="s">
        <v>3072</v>
      </c>
      <c r="K1095" t="b">
        <v>0</v>
      </c>
      <c r="L1095">
        <v>1093</v>
      </c>
      <c r="M1095">
        <v>0</v>
      </c>
      <c r="N1095" s="10" t="s">
        <v>46</v>
      </c>
      <c r="O1095">
        <v>0</v>
      </c>
      <c r="P1095" t="s">
        <v>2475</v>
      </c>
      <c r="Q1095" s="10" t="s">
        <v>46</v>
      </c>
      <c r="R1095" s="10" t="s">
        <v>46</v>
      </c>
      <c r="S1095" s="19" t="s">
        <v>2892</v>
      </c>
    </row>
    <row r="1096" spans="1:19" x14ac:dyDescent="0.25">
      <c r="A1096" t="s">
        <v>2487</v>
      </c>
      <c r="B1096" t="s">
        <v>2675</v>
      </c>
      <c r="C1096" t="s">
        <v>4752</v>
      </c>
      <c r="D1096">
        <v>0</v>
      </c>
      <c r="E1096">
        <v>0</v>
      </c>
      <c r="I1096" t="s">
        <v>2585</v>
      </c>
      <c r="J1096" t="s">
        <v>3073</v>
      </c>
      <c r="K1096" t="b">
        <v>0</v>
      </c>
      <c r="L1096">
        <v>1094</v>
      </c>
      <c r="M1096">
        <v>1</v>
      </c>
      <c r="N1096" s="10" t="s">
        <v>46</v>
      </c>
      <c r="O1096">
        <v>0</v>
      </c>
      <c r="P1096" t="s">
        <v>2475</v>
      </c>
      <c r="Q1096" s="10" t="s">
        <v>46</v>
      </c>
      <c r="R1096" s="10" t="s">
        <v>46</v>
      </c>
      <c r="S1096" s="19" t="s">
        <v>815</v>
      </c>
    </row>
    <row r="1097" spans="1:19" x14ac:dyDescent="0.25">
      <c r="A1097" t="s">
        <v>2487</v>
      </c>
      <c r="B1097" t="s">
        <v>2675</v>
      </c>
      <c r="C1097" t="s">
        <v>4753</v>
      </c>
      <c r="D1097">
        <v>0</v>
      </c>
      <c r="E1097">
        <v>0</v>
      </c>
      <c r="I1097" t="s">
        <v>2585</v>
      </c>
      <c r="J1097" t="s">
        <v>3074</v>
      </c>
      <c r="K1097" t="b">
        <v>0</v>
      </c>
      <c r="L1097">
        <v>1095</v>
      </c>
      <c r="M1097">
        <v>1</v>
      </c>
      <c r="N1097" s="10" t="s">
        <v>46</v>
      </c>
      <c r="O1097">
        <v>1</v>
      </c>
      <c r="P1097" t="s">
        <v>2475</v>
      </c>
      <c r="Q1097" s="10" t="s">
        <v>46</v>
      </c>
      <c r="R1097" s="10" t="s">
        <v>46</v>
      </c>
      <c r="S1097" s="19" t="s">
        <v>815</v>
      </c>
    </row>
    <row r="1098" spans="1:19" x14ac:dyDescent="0.25">
      <c r="A1098" t="s">
        <v>2487</v>
      </c>
      <c r="B1098" t="s">
        <v>2675</v>
      </c>
      <c r="C1098" t="s">
        <v>800</v>
      </c>
      <c r="D1098" s="19" t="s">
        <v>6810</v>
      </c>
      <c r="I1098" t="s">
        <v>2585</v>
      </c>
      <c r="J1098" t="s">
        <v>3075</v>
      </c>
      <c r="K1098" t="b">
        <v>0</v>
      </c>
      <c r="L1098">
        <v>1096</v>
      </c>
      <c r="M1098">
        <v>1</v>
      </c>
      <c r="N1098" s="10" t="s">
        <v>46</v>
      </c>
      <c r="O1098">
        <v>1</v>
      </c>
      <c r="P1098" t="s">
        <v>2475</v>
      </c>
      <c r="Q1098" s="10" t="s">
        <v>46</v>
      </c>
      <c r="R1098" s="10" t="s">
        <v>46</v>
      </c>
      <c r="S1098" s="19" t="s">
        <v>815</v>
      </c>
    </row>
    <row r="1099" spans="1:19" x14ac:dyDescent="0.25">
      <c r="A1099" t="s">
        <v>2487</v>
      </c>
      <c r="B1099" t="s">
        <v>2676</v>
      </c>
      <c r="C1099" t="s">
        <v>1083</v>
      </c>
      <c r="D1099" t="b">
        <v>0</v>
      </c>
      <c r="I1099" t="s">
        <v>2585</v>
      </c>
      <c r="J1099" t="s">
        <v>3076</v>
      </c>
      <c r="K1099" t="b">
        <v>0</v>
      </c>
      <c r="L1099">
        <v>1097</v>
      </c>
      <c r="M1099">
        <v>1</v>
      </c>
      <c r="N1099" s="10" t="s">
        <v>46</v>
      </c>
      <c r="O1099">
        <v>0</v>
      </c>
      <c r="P1099" t="s">
        <v>2475</v>
      </c>
      <c r="Q1099" s="10" t="s">
        <v>46</v>
      </c>
      <c r="R1099" s="10" t="s">
        <v>46</v>
      </c>
      <c r="S1099" s="19" t="s">
        <v>815</v>
      </c>
    </row>
    <row r="1100" spans="1:19" x14ac:dyDescent="0.25">
      <c r="A1100" t="s">
        <v>2487</v>
      </c>
      <c r="B1100" t="s">
        <v>2676</v>
      </c>
      <c r="C1100" t="s">
        <v>36</v>
      </c>
      <c r="D1100">
        <v>122</v>
      </c>
      <c r="I1100" t="s">
        <v>2585</v>
      </c>
      <c r="J1100" t="s">
        <v>3077</v>
      </c>
      <c r="K1100" t="b">
        <v>0</v>
      </c>
      <c r="L1100">
        <v>1098</v>
      </c>
      <c r="M1100">
        <v>1</v>
      </c>
      <c r="N1100" s="10" t="s">
        <v>46</v>
      </c>
      <c r="O1100">
        <v>1</v>
      </c>
      <c r="P1100" t="s">
        <v>2475</v>
      </c>
      <c r="Q1100" s="10" t="s">
        <v>46</v>
      </c>
      <c r="R1100" s="10" t="s">
        <v>46</v>
      </c>
      <c r="S1100" s="19" t="s">
        <v>815</v>
      </c>
    </row>
    <row r="1101" spans="1:19" x14ac:dyDescent="0.25">
      <c r="A1101" t="s">
        <v>2487</v>
      </c>
      <c r="B1101" t="s">
        <v>2676</v>
      </c>
      <c r="C1101" t="s">
        <v>4751</v>
      </c>
      <c r="D1101">
        <v>0</v>
      </c>
      <c r="I1101" t="s">
        <v>2585</v>
      </c>
      <c r="J1101" t="s">
        <v>3078</v>
      </c>
      <c r="K1101" t="b">
        <v>0</v>
      </c>
      <c r="L1101">
        <v>1099</v>
      </c>
      <c r="M1101">
        <v>1</v>
      </c>
      <c r="N1101" s="10" t="s">
        <v>46</v>
      </c>
      <c r="O1101">
        <v>4</v>
      </c>
      <c r="P1101" t="s">
        <v>2475</v>
      </c>
      <c r="Q1101" s="10" t="s">
        <v>46</v>
      </c>
      <c r="R1101" s="10" t="s">
        <v>46</v>
      </c>
      <c r="S1101" s="19" t="s">
        <v>815</v>
      </c>
    </row>
    <row r="1102" spans="1:19" x14ac:dyDescent="0.25">
      <c r="A1102" t="s">
        <v>2487</v>
      </c>
      <c r="B1102" t="s">
        <v>2676</v>
      </c>
      <c r="C1102" t="s">
        <v>2469</v>
      </c>
      <c r="D1102">
        <v>10</v>
      </c>
      <c r="E1102">
        <v>0</v>
      </c>
      <c r="I1102" t="s">
        <v>2585</v>
      </c>
      <c r="J1102" t="s">
        <v>3079</v>
      </c>
      <c r="K1102" t="b">
        <v>0</v>
      </c>
      <c r="L1102">
        <v>1100</v>
      </c>
      <c r="M1102">
        <v>0</v>
      </c>
      <c r="N1102" s="10" t="s">
        <v>2890</v>
      </c>
      <c r="O1102">
        <v>0</v>
      </c>
      <c r="P1102" t="s">
        <v>3108</v>
      </c>
      <c r="Q1102" s="10" t="s">
        <v>46</v>
      </c>
      <c r="R1102" s="10" t="s">
        <v>46</v>
      </c>
      <c r="S1102" s="19"/>
    </row>
    <row r="1103" spans="1:19" x14ac:dyDescent="0.25">
      <c r="A1103" t="s">
        <v>2487</v>
      </c>
      <c r="B1103" t="s">
        <v>2676</v>
      </c>
      <c r="C1103" t="s">
        <v>2467</v>
      </c>
      <c r="D1103">
        <v>0</v>
      </c>
      <c r="I1103" t="s">
        <v>2585</v>
      </c>
      <c r="J1103" t="s">
        <v>3080</v>
      </c>
      <c r="K1103" t="b">
        <v>0</v>
      </c>
      <c r="L1103">
        <v>1101</v>
      </c>
      <c r="M1103">
        <v>2</v>
      </c>
      <c r="N1103" s="10" t="s">
        <v>46</v>
      </c>
      <c r="O1103">
        <v>0</v>
      </c>
      <c r="P1103" t="s">
        <v>3109</v>
      </c>
      <c r="Q1103" s="10" t="s">
        <v>46</v>
      </c>
      <c r="R1103" s="10" t="s">
        <v>46</v>
      </c>
      <c r="S1103" s="19" t="s">
        <v>815</v>
      </c>
    </row>
    <row r="1104" spans="1:19" x14ac:dyDescent="0.25">
      <c r="A1104" t="s">
        <v>2487</v>
      </c>
      <c r="B1104" t="s">
        <v>2676</v>
      </c>
      <c r="C1104" t="s">
        <v>2468</v>
      </c>
      <c r="D1104" t="s">
        <v>2475</v>
      </c>
      <c r="I1104" t="s">
        <v>2585</v>
      </c>
      <c r="J1104" t="s">
        <v>3081</v>
      </c>
      <c r="K1104" t="b">
        <v>0</v>
      </c>
      <c r="L1104">
        <v>1102</v>
      </c>
      <c r="M1104">
        <v>2</v>
      </c>
      <c r="N1104" s="10" t="s">
        <v>46</v>
      </c>
      <c r="O1104">
        <v>0</v>
      </c>
      <c r="P1104" t="s">
        <v>3110</v>
      </c>
      <c r="Q1104" s="10" t="s">
        <v>46</v>
      </c>
      <c r="R1104" s="10" t="s">
        <v>46</v>
      </c>
      <c r="S1104" s="19" t="s">
        <v>815</v>
      </c>
    </row>
    <row r="1105" spans="1:19" x14ac:dyDescent="0.25">
      <c r="A1105" t="s">
        <v>2487</v>
      </c>
      <c r="B1105" t="s">
        <v>2676</v>
      </c>
      <c r="C1105" t="s">
        <v>4752</v>
      </c>
      <c r="D1105">
        <v>0</v>
      </c>
      <c r="E1105">
        <v>0</v>
      </c>
      <c r="I1105" t="s">
        <v>2585</v>
      </c>
      <c r="J1105" t="s">
        <v>3083</v>
      </c>
      <c r="K1105" t="b">
        <v>0</v>
      </c>
      <c r="L1105">
        <v>1103</v>
      </c>
      <c r="M1105">
        <v>2</v>
      </c>
      <c r="N1105" s="10" t="s">
        <v>2516</v>
      </c>
      <c r="O1105">
        <v>0</v>
      </c>
      <c r="P1105" t="s">
        <v>3107</v>
      </c>
      <c r="Q1105" s="10" t="s">
        <v>46</v>
      </c>
      <c r="R1105" s="10" t="s">
        <v>46</v>
      </c>
      <c r="S1105" s="19" t="s">
        <v>815</v>
      </c>
    </row>
    <row r="1106" spans="1:19" x14ac:dyDescent="0.25">
      <c r="A1106" t="s">
        <v>2487</v>
      </c>
      <c r="B1106" t="s">
        <v>2676</v>
      </c>
      <c r="C1106" t="s">
        <v>4753</v>
      </c>
      <c r="D1106">
        <v>0</v>
      </c>
      <c r="E1106">
        <v>0</v>
      </c>
      <c r="I1106" t="s">
        <v>2585</v>
      </c>
      <c r="J1106" t="s">
        <v>3085</v>
      </c>
      <c r="K1106" t="b">
        <v>0</v>
      </c>
      <c r="L1106">
        <v>1104</v>
      </c>
      <c r="M1106">
        <v>0</v>
      </c>
      <c r="N1106" s="10" t="s">
        <v>2549</v>
      </c>
      <c r="O1106">
        <v>1</v>
      </c>
      <c r="P1106" t="s">
        <v>3111</v>
      </c>
      <c r="Q1106" s="10" t="s">
        <v>46</v>
      </c>
      <c r="R1106" s="10" t="s">
        <v>46</v>
      </c>
      <c r="S1106" s="19" t="s">
        <v>807</v>
      </c>
    </row>
    <row r="1107" spans="1:19" x14ac:dyDescent="0.25">
      <c r="A1107" t="s">
        <v>2487</v>
      </c>
      <c r="B1107" t="s">
        <v>2676</v>
      </c>
      <c r="C1107" t="s">
        <v>800</v>
      </c>
      <c r="D1107" s="19" t="s">
        <v>6810</v>
      </c>
      <c r="I1107" t="s">
        <v>2585</v>
      </c>
      <c r="J1107" t="s">
        <v>3086</v>
      </c>
      <c r="K1107" t="b">
        <v>0</v>
      </c>
      <c r="L1107">
        <v>1105</v>
      </c>
      <c r="M1107">
        <v>0</v>
      </c>
      <c r="N1107" s="10" t="s">
        <v>2540</v>
      </c>
      <c r="O1107">
        <v>0</v>
      </c>
      <c r="P1107" t="s">
        <v>2475</v>
      </c>
      <c r="Q1107" s="10" t="s">
        <v>46</v>
      </c>
      <c r="R1107" s="10" t="s">
        <v>46</v>
      </c>
      <c r="S1107" s="19" t="s">
        <v>807</v>
      </c>
    </row>
    <row r="1108" spans="1:19" x14ac:dyDescent="0.25">
      <c r="A1108" t="s">
        <v>2487</v>
      </c>
      <c r="B1108" t="s">
        <v>2677</v>
      </c>
      <c r="C1108" t="s">
        <v>1083</v>
      </c>
      <c r="D1108" t="b">
        <v>0</v>
      </c>
      <c r="I1108" t="s">
        <v>2585</v>
      </c>
      <c r="J1108" t="s">
        <v>3087</v>
      </c>
      <c r="K1108" t="b">
        <v>0</v>
      </c>
      <c r="L1108">
        <v>1106</v>
      </c>
      <c r="M1108">
        <v>0</v>
      </c>
      <c r="N1108" s="10" t="s">
        <v>3018</v>
      </c>
      <c r="O1108">
        <v>1</v>
      </c>
      <c r="P1108" t="s">
        <v>2983</v>
      </c>
      <c r="Q1108" s="10" t="s">
        <v>46</v>
      </c>
      <c r="R1108" s="10" t="s">
        <v>46</v>
      </c>
      <c r="S1108" s="19" t="s">
        <v>807</v>
      </c>
    </row>
    <row r="1109" spans="1:19" x14ac:dyDescent="0.25">
      <c r="A1109" t="s">
        <v>2487</v>
      </c>
      <c r="B1109" t="s">
        <v>2677</v>
      </c>
      <c r="C1109" t="s">
        <v>36</v>
      </c>
      <c r="D1109">
        <v>123</v>
      </c>
      <c r="I1109" t="s">
        <v>2585</v>
      </c>
      <c r="J1109" t="s">
        <v>3088</v>
      </c>
      <c r="K1109" t="b">
        <v>0</v>
      </c>
      <c r="L1109">
        <v>1107</v>
      </c>
      <c r="M1109">
        <v>0</v>
      </c>
      <c r="N1109" s="10" t="s">
        <v>46</v>
      </c>
      <c r="O1109">
        <v>0</v>
      </c>
      <c r="P1109" t="s">
        <v>2475</v>
      </c>
      <c r="Q1109" s="10" t="s">
        <v>46</v>
      </c>
      <c r="R1109" s="10" t="s">
        <v>46</v>
      </c>
      <c r="S1109" s="19" t="s">
        <v>807</v>
      </c>
    </row>
    <row r="1110" spans="1:19" x14ac:dyDescent="0.25">
      <c r="A1110" t="s">
        <v>2487</v>
      </c>
      <c r="B1110" t="s">
        <v>2677</v>
      </c>
      <c r="C1110" t="s">
        <v>4751</v>
      </c>
      <c r="D1110">
        <v>0</v>
      </c>
      <c r="I1110" t="s">
        <v>2585</v>
      </c>
      <c r="J1110" t="s">
        <v>3089</v>
      </c>
      <c r="K1110" t="b">
        <v>0</v>
      </c>
      <c r="L1110">
        <v>1108</v>
      </c>
      <c r="M1110">
        <v>0</v>
      </c>
      <c r="N1110" s="10" t="s">
        <v>2540</v>
      </c>
      <c r="O1110">
        <v>0</v>
      </c>
      <c r="P1110" t="s">
        <v>2475</v>
      </c>
      <c r="Q1110" s="10" t="s">
        <v>46</v>
      </c>
      <c r="R1110" s="10" t="s">
        <v>46</v>
      </c>
      <c r="S1110" s="19" t="s">
        <v>807</v>
      </c>
    </row>
    <row r="1111" spans="1:19" x14ac:dyDescent="0.25">
      <c r="A1111" t="s">
        <v>2487</v>
      </c>
      <c r="B1111" t="s">
        <v>2677</v>
      </c>
      <c r="C1111" t="s">
        <v>2469</v>
      </c>
      <c r="D1111">
        <v>60</v>
      </c>
      <c r="E1111">
        <v>0</v>
      </c>
      <c r="I1111" t="s">
        <v>2585</v>
      </c>
      <c r="J1111" t="s">
        <v>3090</v>
      </c>
      <c r="K1111" t="b">
        <v>0</v>
      </c>
      <c r="L1111">
        <v>1109</v>
      </c>
      <c r="M1111">
        <v>0</v>
      </c>
      <c r="N1111" s="10" t="s">
        <v>45</v>
      </c>
      <c r="O1111">
        <v>0</v>
      </c>
      <c r="P1111" t="s">
        <v>2475</v>
      </c>
      <c r="Q1111" s="10" t="s">
        <v>46</v>
      </c>
      <c r="R1111" s="10" t="s">
        <v>46</v>
      </c>
      <c r="S1111" s="19" t="s">
        <v>815</v>
      </c>
    </row>
    <row r="1112" spans="1:19" x14ac:dyDescent="0.25">
      <c r="A1112" t="s">
        <v>2487</v>
      </c>
      <c r="B1112" t="s">
        <v>2677</v>
      </c>
      <c r="C1112" t="s">
        <v>2467</v>
      </c>
      <c r="D1112">
        <v>0</v>
      </c>
      <c r="I1112" t="s">
        <v>2585</v>
      </c>
      <c r="J1112" t="s">
        <v>3091</v>
      </c>
      <c r="K1112" t="b">
        <v>0</v>
      </c>
      <c r="L1112">
        <v>1110</v>
      </c>
      <c r="M1112">
        <v>0</v>
      </c>
      <c r="N1112" s="10" t="s">
        <v>46</v>
      </c>
      <c r="O1112">
        <v>0</v>
      </c>
      <c r="P1112" t="s">
        <v>2475</v>
      </c>
      <c r="Q1112" s="10" t="s">
        <v>46</v>
      </c>
      <c r="R1112" s="10" t="s">
        <v>46</v>
      </c>
      <c r="S1112" s="19" t="s">
        <v>807</v>
      </c>
    </row>
    <row r="1113" spans="1:19" x14ac:dyDescent="0.25">
      <c r="A1113" t="s">
        <v>2487</v>
      </c>
      <c r="B1113" t="s">
        <v>2677</v>
      </c>
      <c r="C1113" t="s">
        <v>2468</v>
      </c>
      <c r="D1113" t="s">
        <v>2475</v>
      </c>
      <c r="I1113" t="s">
        <v>2585</v>
      </c>
      <c r="J1113" t="s">
        <v>3092</v>
      </c>
      <c r="K1113" t="b">
        <v>0</v>
      </c>
      <c r="L1113">
        <v>1111</v>
      </c>
      <c r="M1113">
        <v>0</v>
      </c>
      <c r="N1113" s="10" t="s">
        <v>46</v>
      </c>
      <c r="O1113">
        <v>0</v>
      </c>
      <c r="P1113" t="s">
        <v>2475</v>
      </c>
      <c r="Q1113" s="10" t="s">
        <v>46</v>
      </c>
      <c r="R1113" s="10" t="s">
        <v>46</v>
      </c>
      <c r="S1113" s="19" t="s">
        <v>815</v>
      </c>
    </row>
    <row r="1114" spans="1:19" x14ac:dyDescent="0.25">
      <c r="A1114" t="s">
        <v>2487</v>
      </c>
      <c r="B1114" t="s">
        <v>2677</v>
      </c>
      <c r="C1114" t="s">
        <v>4752</v>
      </c>
      <c r="D1114">
        <v>0</v>
      </c>
      <c r="E1114">
        <v>0</v>
      </c>
      <c r="I1114" t="s">
        <v>2585</v>
      </c>
      <c r="J1114" t="s">
        <v>3093</v>
      </c>
      <c r="K1114" t="b">
        <v>0</v>
      </c>
      <c r="L1114">
        <v>1112</v>
      </c>
      <c r="M1114">
        <v>0</v>
      </c>
      <c r="N1114" s="10" t="s">
        <v>2540</v>
      </c>
      <c r="O1114">
        <v>1</v>
      </c>
      <c r="P1114" t="s">
        <v>3104</v>
      </c>
      <c r="Q1114" s="10" t="s">
        <v>46</v>
      </c>
      <c r="R1114" s="10" t="s">
        <v>46</v>
      </c>
      <c r="S1114" s="19" t="s">
        <v>807</v>
      </c>
    </row>
    <row r="1115" spans="1:19" x14ac:dyDescent="0.25">
      <c r="A1115" t="s">
        <v>2487</v>
      </c>
      <c r="B1115" t="s">
        <v>2677</v>
      </c>
      <c r="C1115" t="s">
        <v>4753</v>
      </c>
      <c r="D1115">
        <v>0</v>
      </c>
      <c r="E1115">
        <v>0</v>
      </c>
      <c r="I1115" t="s">
        <v>2585</v>
      </c>
      <c r="J1115" t="s">
        <v>3094</v>
      </c>
      <c r="K1115" t="b">
        <v>0</v>
      </c>
      <c r="L1115">
        <v>1113</v>
      </c>
      <c r="M1115">
        <v>0</v>
      </c>
      <c r="N1115" s="10" t="s">
        <v>46</v>
      </c>
      <c r="O1115">
        <v>0</v>
      </c>
      <c r="P1115" t="s">
        <v>2475</v>
      </c>
      <c r="Q1115" s="10" t="s">
        <v>46</v>
      </c>
      <c r="R1115" s="10" t="s">
        <v>46</v>
      </c>
      <c r="S1115" s="19" t="s">
        <v>815</v>
      </c>
    </row>
    <row r="1116" spans="1:19" x14ac:dyDescent="0.25">
      <c r="A1116" t="s">
        <v>2487</v>
      </c>
      <c r="B1116" t="s">
        <v>2677</v>
      </c>
      <c r="C1116" t="s">
        <v>800</v>
      </c>
      <c r="D1116" s="19" t="s">
        <v>6810</v>
      </c>
      <c r="I1116" t="s">
        <v>2585</v>
      </c>
      <c r="J1116" t="s">
        <v>3095</v>
      </c>
      <c r="K1116" t="b">
        <v>0</v>
      </c>
      <c r="L1116">
        <v>1114</v>
      </c>
      <c r="M1116">
        <v>1</v>
      </c>
      <c r="N1116" s="10" t="s">
        <v>46</v>
      </c>
      <c r="O1116">
        <v>1</v>
      </c>
      <c r="P1116" t="s">
        <v>2475</v>
      </c>
      <c r="Q1116" s="10" t="s">
        <v>46</v>
      </c>
      <c r="R1116" s="10" t="s">
        <v>46</v>
      </c>
      <c r="S1116" s="19" t="s">
        <v>815</v>
      </c>
    </row>
    <row r="1117" spans="1:19" x14ac:dyDescent="0.25">
      <c r="A1117" t="s">
        <v>2487</v>
      </c>
      <c r="B1117" t="s">
        <v>2679</v>
      </c>
      <c r="C1117" t="s">
        <v>1083</v>
      </c>
      <c r="D1117" t="b">
        <v>0</v>
      </c>
      <c r="I1117" t="s">
        <v>2585</v>
      </c>
      <c r="J1117" t="s">
        <v>282</v>
      </c>
      <c r="K1117" t="b">
        <v>0</v>
      </c>
      <c r="L1117">
        <v>1115</v>
      </c>
      <c r="M1117">
        <v>0</v>
      </c>
      <c r="N1117" s="10" t="s">
        <v>46</v>
      </c>
      <c r="O1117">
        <v>0</v>
      </c>
      <c r="P1117" t="s">
        <v>2475</v>
      </c>
      <c r="Q1117" s="10" t="s">
        <v>46</v>
      </c>
      <c r="R1117" s="10" t="s">
        <v>46</v>
      </c>
      <c r="S1117" s="19"/>
    </row>
    <row r="1118" spans="1:19" x14ac:dyDescent="0.25">
      <c r="A1118" t="s">
        <v>2487</v>
      </c>
      <c r="B1118" t="s">
        <v>2679</v>
      </c>
      <c r="C1118" t="s">
        <v>36</v>
      </c>
      <c r="D1118">
        <v>124</v>
      </c>
      <c r="I1118" t="s">
        <v>2585</v>
      </c>
      <c r="J1118" t="s">
        <v>283</v>
      </c>
      <c r="K1118" t="b">
        <v>0</v>
      </c>
      <c r="L1118">
        <v>1116</v>
      </c>
      <c r="M1118">
        <v>0</v>
      </c>
      <c r="N1118" s="10" t="s">
        <v>46</v>
      </c>
      <c r="O1118">
        <v>0</v>
      </c>
      <c r="P1118" t="s">
        <v>2475</v>
      </c>
      <c r="Q1118" s="10" t="s">
        <v>46</v>
      </c>
      <c r="R1118" s="10" t="s">
        <v>46</v>
      </c>
      <c r="S1118" s="19"/>
    </row>
    <row r="1119" spans="1:19" x14ac:dyDescent="0.25">
      <c r="A1119" t="s">
        <v>2487</v>
      </c>
      <c r="B1119" t="s">
        <v>2679</v>
      </c>
      <c r="C1119" t="s">
        <v>4751</v>
      </c>
      <c r="D1119">
        <v>0</v>
      </c>
      <c r="I1119" t="s">
        <v>2585</v>
      </c>
      <c r="J1119" t="s">
        <v>314</v>
      </c>
      <c r="K1119" t="b">
        <v>0</v>
      </c>
      <c r="L1119">
        <v>1117</v>
      </c>
      <c r="M1119">
        <v>0</v>
      </c>
      <c r="N1119" s="10" t="s">
        <v>46</v>
      </c>
      <c r="O1119">
        <v>0</v>
      </c>
      <c r="P1119" t="s">
        <v>2475</v>
      </c>
      <c r="Q1119" s="10" t="s">
        <v>46</v>
      </c>
      <c r="R1119" s="10" t="s">
        <v>46</v>
      </c>
      <c r="S1119" s="19"/>
    </row>
    <row r="1120" spans="1:19" x14ac:dyDescent="0.25">
      <c r="A1120" t="s">
        <v>2487</v>
      </c>
      <c r="B1120" t="s">
        <v>2679</v>
      </c>
      <c r="C1120" t="s">
        <v>2469</v>
      </c>
      <c r="D1120">
        <v>70</v>
      </c>
      <c r="E1120">
        <v>0</v>
      </c>
      <c r="I1120" t="s">
        <v>2585</v>
      </c>
      <c r="J1120" t="s">
        <v>284</v>
      </c>
      <c r="K1120" t="b">
        <v>0</v>
      </c>
      <c r="L1120">
        <v>1118</v>
      </c>
      <c r="M1120">
        <v>0</v>
      </c>
      <c r="N1120" s="10" t="s">
        <v>46</v>
      </c>
      <c r="O1120">
        <v>0</v>
      </c>
      <c r="P1120" t="s">
        <v>2475</v>
      </c>
      <c r="Q1120" s="10" t="s">
        <v>46</v>
      </c>
      <c r="R1120" s="10" t="s">
        <v>46</v>
      </c>
      <c r="S1120" s="19"/>
    </row>
    <row r="1121" spans="1:19" x14ac:dyDescent="0.25">
      <c r="A1121" t="s">
        <v>2487</v>
      </c>
      <c r="B1121" t="s">
        <v>2679</v>
      </c>
      <c r="C1121" t="s">
        <v>2467</v>
      </c>
      <c r="D1121">
        <v>0</v>
      </c>
      <c r="I1121" t="s">
        <v>2585</v>
      </c>
      <c r="J1121" t="s">
        <v>285</v>
      </c>
      <c r="K1121" t="b">
        <v>0</v>
      </c>
      <c r="L1121">
        <v>1119</v>
      </c>
      <c r="M1121">
        <v>0</v>
      </c>
      <c r="N1121" s="10" t="s">
        <v>46</v>
      </c>
      <c r="O1121">
        <v>0</v>
      </c>
      <c r="P1121" t="s">
        <v>2475</v>
      </c>
      <c r="Q1121" s="10" t="s">
        <v>46</v>
      </c>
      <c r="R1121" s="10" t="s">
        <v>46</v>
      </c>
      <c r="S1121" s="19"/>
    </row>
    <row r="1122" spans="1:19" x14ac:dyDescent="0.25">
      <c r="A1122" t="s">
        <v>2487</v>
      </c>
      <c r="B1122" t="s">
        <v>2679</v>
      </c>
      <c r="C1122" t="s">
        <v>2468</v>
      </c>
      <c r="D1122" t="s">
        <v>2475</v>
      </c>
    </row>
    <row r="1123" spans="1:19" x14ac:dyDescent="0.25">
      <c r="A1123" t="s">
        <v>2487</v>
      </c>
      <c r="B1123" t="s">
        <v>2679</v>
      </c>
      <c r="C1123" t="s">
        <v>4752</v>
      </c>
      <c r="D1123">
        <v>0</v>
      </c>
      <c r="E1123">
        <v>0</v>
      </c>
    </row>
    <row r="1124" spans="1:19" x14ac:dyDescent="0.25">
      <c r="A1124" t="s">
        <v>2487</v>
      </c>
      <c r="B1124" t="s">
        <v>2679</v>
      </c>
      <c r="C1124" t="s">
        <v>4753</v>
      </c>
      <c r="D1124">
        <v>0</v>
      </c>
      <c r="E1124">
        <v>0</v>
      </c>
    </row>
    <row r="1125" spans="1:19" x14ac:dyDescent="0.25">
      <c r="A1125" t="s">
        <v>2487</v>
      </c>
      <c r="B1125" t="s">
        <v>2679</v>
      </c>
      <c r="C1125" t="s">
        <v>800</v>
      </c>
      <c r="D1125" s="19" t="s">
        <v>6810</v>
      </c>
    </row>
    <row r="1126" spans="1:19" x14ac:dyDescent="0.25">
      <c r="A1126" t="s">
        <v>2487</v>
      </c>
      <c r="B1126" t="s">
        <v>2680</v>
      </c>
      <c r="C1126" t="s">
        <v>1083</v>
      </c>
      <c r="D1126" t="b">
        <v>0</v>
      </c>
    </row>
    <row r="1127" spans="1:19" x14ac:dyDescent="0.25">
      <c r="A1127" t="s">
        <v>2487</v>
      </c>
      <c r="B1127" t="s">
        <v>2680</v>
      </c>
      <c r="C1127" t="s">
        <v>36</v>
      </c>
      <c r="D1127">
        <v>125</v>
      </c>
    </row>
    <row r="1128" spans="1:19" x14ac:dyDescent="0.25">
      <c r="A1128" t="s">
        <v>2487</v>
      </c>
      <c r="B1128" t="s">
        <v>2680</v>
      </c>
      <c r="C1128" t="s">
        <v>4751</v>
      </c>
      <c r="D1128">
        <v>0</v>
      </c>
    </row>
    <row r="1129" spans="1:19" x14ac:dyDescent="0.25">
      <c r="A1129" t="s">
        <v>2487</v>
      </c>
      <c r="B1129" t="s">
        <v>2680</v>
      </c>
      <c r="C1129" t="s">
        <v>2469</v>
      </c>
      <c r="D1129">
        <v>1</v>
      </c>
      <c r="E1129">
        <v>0</v>
      </c>
    </row>
    <row r="1130" spans="1:19" x14ac:dyDescent="0.25">
      <c r="A1130" t="s">
        <v>2487</v>
      </c>
      <c r="B1130" t="s">
        <v>2680</v>
      </c>
      <c r="C1130" t="s">
        <v>2467</v>
      </c>
      <c r="D1130">
        <v>0</v>
      </c>
    </row>
    <row r="1131" spans="1:19" x14ac:dyDescent="0.25">
      <c r="A1131" t="s">
        <v>2487</v>
      </c>
      <c r="B1131" t="s">
        <v>2680</v>
      </c>
      <c r="C1131" t="s">
        <v>2468</v>
      </c>
      <c r="D1131" t="s">
        <v>2475</v>
      </c>
    </row>
    <row r="1132" spans="1:19" x14ac:dyDescent="0.25">
      <c r="A1132" t="s">
        <v>2487</v>
      </c>
      <c r="B1132" t="s">
        <v>2680</v>
      </c>
      <c r="C1132" t="s">
        <v>4752</v>
      </c>
      <c r="D1132">
        <v>0</v>
      </c>
      <c r="E1132">
        <v>0</v>
      </c>
    </row>
    <row r="1133" spans="1:19" x14ac:dyDescent="0.25">
      <c r="A1133" t="s">
        <v>2487</v>
      </c>
      <c r="B1133" t="s">
        <v>2680</v>
      </c>
      <c r="C1133" t="s">
        <v>4753</v>
      </c>
      <c r="D1133">
        <v>0</v>
      </c>
      <c r="E1133">
        <v>0</v>
      </c>
    </row>
    <row r="1134" spans="1:19" x14ac:dyDescent="0.25">
      <c r="A1134" t="s">
        <v>2487</v>
      </c>
      <c r="B1134" t="s">
        <v>2680</v>
      </c>
      <c r="C1134" t="s">
        <v>800</v>
      </c>
      <c r="D1134" s="19"/>
    </row>
    <row r="1135" spans="1:19" x14ac:dyDescent="0.25">
      <c r="A1135" t="s">
        <v>2487</v>
      </c>
      <c r="B1135" t="s">
        <v>2681</v>
      </c>
      <c r="C1135" t="s">
        <v>1083</v>
      </c>
      <c r="D1135" t="b">
        <v>0</v>
      </c>
    </row>
    <row r="1136" spans="1:19" x14ac:dyDescent="0.25">
      <c r="A1136" t="s">
        <v>2487</v>
      </c>
      <c r="B1136" t="s">
        <v>2681</v>
      </c>
      <c r="C1136" t="s">
        <v>36</v>
      </c>
      <c r="D1136">
        <v>126</v>
      </c>
    </row>
    <row r="1137" spans="1:5" x14ac:dyDescent="0.25">
      <c r="A1137" t="s">
        <v>2487</v>
      </c>
      <c r="B1137" t="s">
        <v>2681</v>
      </c>
      <c r="C1137" t="s">
        <v>4751</v>
      </c>
      <c r="D1137">
        <v>0</v>
      </c>
    </row>
    <row r="1138" spans="1:5" x14ac:dyDescent="0.25">
      <c r="A1138" t="s">
        <v>2487</v>
      </c>
      <c r="B1138" t="s">
        <v>2681</v>
      </c>
      <c r="C1138" t="s">
        <v>2469</v>
      </c>
      <c r="D1138">
        <v>0</v>
      </c>
      <c r="E1138">
        <v>0</v>
      </c>
    </row>
    <row r="1139" spans="1:5" x14ac:dyDescent="0.25">
      <c r="A1139" t="s">
        <v>2487</v>
      </c>
      <c r="B1139" t="s">
        <v>2681</v>
      </c>
      <c r="C1139" t="s">
        <v>2467</v>
      </c>
      <c r="D1139">
        <v>0</v>
      </c>
    </row>
    <row r="1140" spans="1:5" x14ac:dyDescent="0.25">
      <c r="A1140" t="s">
        <v>2487</v>
      </c>
      <c r="B1140" t="s">
        <v>2681</v>
      </c>
      <c r="C1140" t="s">
        <v>2468</v>
      </c>
      <c r="D1140" t="s">
        <v>2475</v>
      </c>
    </row>
    <row r="1141" spans="1:5" x14ac:dyDescent="0.25">
      <c r="A1141" t="s">
        <v>2487</v>
      </c>
      <c r="B1141" t="s">
        <v>2681</v>
      </c>
      <c r="C1141" t="s">
        <v>4752</v>
      </c>
      <c r="D1141">
        <v>0</v>
      </c>
      <c r="E1141">
        <v>0</v>
      </c>
    </row>
    <row r="1142" spans="1:5" x14ac:dyDescent="0.25">
      <c r="A1142" t="s">
        <v>2487</v>
      </c>
      <c r="B1142" t="s">
        <v>2681</v>
      </c>
      <c r="C1142" t="s">
        <v>4753</v>
      </c>
      <c r="D1142">
        <v>0</v>
      </c>
      <c r="E1142">
        <v>0</v>
      </c>
    </row>
    <row r="1143" spans="1:5" x14ac:dyDescent="0.25">
      <c r="A1143" t="s">
        <v>2487</v>
      </c>
      <c r="B1143" t="s">
        <v>2681</v>
      </c>
      <c r="C1143" t="s">
        <v>800</v>
      </c>
      <c r="D1143" s="19"/>
    </row>
    <row r="1144" spans="1:5" x14ac:dyDescent="0.25">
      <c r="A1144" t="s">
        <v>2487</v>
      </c>
      <c r="B1144" t="s">
        <v>2682</v>
      </c>
      <c r="C1144" t="s">
        <v>1083</v>
      </c>
      <c r="D1144" t="b">
        <v>0</v>
      </c>
    </row>
    <row r="1145" spans="1:5" x14ac:dyDescent="0.25">
      <c r="A1145" t="s">
        <v>2487</v>
      </c>
      <c r="B1145" t="s">
        <v>2682</v>
      </c>
      <c r="C1145" t="s">
        <v>36</v>
      </c>
      <c r="D1145">
        <v>127</v>
      </c>
    </row>
    <row r="1146" spans="1:5" x14ac:dyDescent="0.25">
      <c r="A1146" t="s">
        <v>2487</v>
      </c>
      <c r="B1146" t="s">
        <v>2682</v>
      </c>
      <c r="C1146" t="s">
        <v>4751</v>
      </c>
      <c r="D1146">
        <v>0</v>
      </c>
    </row>
    <row r="1147" spans="1:5" x14ac:dyDescent="0.25">
      <c r="A1147" t="s">
        <v>2487</v>
      </c>
      <c r="B1147" t="s">
        <v>2682</v>
      </c>
      <c r="C1147" t="s">
        <v>2469</v>
      </c>
      <c r="D1147">
        <v>0</v>
      </c>
      <c r="E1147">
        <v>0</v>
      </c>
    </row>
    <row r="1148" spans="1:5" x14ac:dyDescent="0.25">
      <c r="A1148" t="s">
        <v>2487</v>
      </c>
      <c r="B1148" t="s">
        <v>2682</v>
      </c>
      <c r="C1148" t="s">
        <v>2467</v>
      </c>
      <c r="D1148">
        <v>0</v>
      </c>
    </row>
    <row r="1149" spans="1:5" x14ac:dyDescent="0.25">
      <c r="A1149" t="s">
        <v>2487</v>
      </c>
      <c r="B1149" t="s">
        <v>2682</v>
      </c>
      <c r="C1149" t="s">
        <v>2468</v>
      </c>
      <c r="D1149" t="s">
        <v>2475</v>
      </c>
    </row>
    <row r="1150" spans="1:5" x14ac:dyDescent="0.25">
      <c r="A1150" t="s">
        <v>2487</v>
      </c>
      <c r="B1150" t="s">
        <v>2682</v>
      </c>
      <c r="C1150" t="s">
        <v>4752</v>
      </c>
      <c r="D1150">
        <v>0</v>
      </c>
      <c r="E1150">
        <v>0</v>
      </c>
    </row>
    <row r="1151" spans="1:5" x14ac:dyDescent="0.25">
      <c r="A1151" t="s">
        <v>2487</v>
      </c>
      <c r="B1151" t="s">
        <v>2682</v>
      </c>
      <c r="C1151" t="s">
        <v>4753</v>
      </c>
      <c r="D1151">
        <v>0</v>
      </c>
      <c r="E1151">
        <v>0</v>
      </c>
    </row>
    <row r="1152" spans="1:5" x14ac:dyDescent="0.25">
      <c r="A1152" t="s">
        <v>2487</v>
      </c>
      <c r="B1152" t="s">
        <v>2682</v>
      </c>
      <c r="C1152" t="s">
        <v>800</v>
      </c>
      <c r="D1152" s="19"/>
    </row>
    <row r="1153" spans="1:5" x14ac:dyDescent="0.25">
      <c r="A1153" t="s">
        <v>2491</v>
      </c>
      <c r="B1153" t="s">
        <v>2683</v>
      </c>
      <c r="C1153" t="s">
        <v>1083</v>
      </c>
      <c r="D1153" t="b">
        <v>0</v>
      </c>
    </row>
    <row r="1154" spans="1:5" x14ac:dyDescent="0.25">
      <c r="A1154" t="s">
        <v>2491</v>
      </c>
      <c r="B1154" t="s">
        <v>2683</v>
      </c>
      <c r="C1154" t="s">
        <v>36</v>
      </c>
      <c r="D1154">
        <v>128</v>
      </c>
    </row>
    <row r="1155" spans="1:5" x14ac:dyDescent="0.25">
      <c r="A1155" t="s">
        <v>2491</v>
      </c>
      <c r="B1155" t="s">
        <v>2683</v>
      </c>
      <c r="C1155" t="s">
        <v>4751</v>
      </c>
      <c r="D1155">
        <v>0</v>
      </c>
    </row>
    <row r="1156" spans="1:5" x14ac:dyDescent="0.25">
      <c r="A1156" t="s">
        <v>2491</v>
      </c>
      <c r="B1156" t="s">
        <v>2683</v>
      </c>
      <c r="C1156" t="s">
        <v>2469</v>
      </c>
      <c r="D1156">
        <v>0</v>
      </c>
      <c r="E1156">
        <v>0</v>
      </c>
    </row>
    <row r="1157" spans="1:5" x14ac:dyDescent="0.25">
      <c r="A1157" t="s">
        <v>2491</v>
      </c>
      <c r="B1157" t="s">
        <v>2683</v>
      </c>
      <c r="C1157" t="s">
        <v>2467</v>
      </c>
      <c r="D1157">
        <v>0</v>
      </c>
    </row>
    <row r="1158" spans="1:5" x14ac:dyDescent="0.25">
      <c r="A1158" t="s">
        <v>2491</v>
      </c>
      <c r="B1158" t="s">
        <v>2683</v>
      </c>
      <c r="C1158" t="s">
        <v>2468</v>
      </c>
      <c r="D1158" t="s">
        <v>2475</v>
      </c>
    </row>
    <row r="1159" spans="1:5" x14ac:dyDescent="0.25">
      <c r="A1159" t="s">
        <v>2491</v>
      </c>
      <c r="B1159" t="s">
        <v>2683</v>
      </c>
      <c r="C1159" t="s">
        <v>4752</v>
      </c>
      <c r="D1159">
        <v>0</v>
      </c>
      <c r="E1159">
        <v>0</v>
      </c>
    </row>
    <row r="1160" spans="1:5" x14ac:dyDescent="0.25">
      <c r="A1160" t="s">
        <v>2491</v>
      </c>
      <c r="B1160" t="s">
        <v>2683</v>
      </c>
      <c r="C1160" t="s">
        <v>4753</v>
      </c>
      <c r="D1160">
        <v>0</v>
      </c>
      <c r="E1160">
        <v>0</v>
      </c>
    </row>
    <row r="1161" spans="1:5" x14ac:dyDescent="0.25">
      <c r="A1161" t="s">
        <v>2491</v>
      </c>
      <c r="B1161" t="s">
        <v>2683</v>
      </c>
      <c r="C1161" t="s">
        <v>800</v>
      </c>
      <c r="D1161" s="19" t="s">
        <v>861</v>
      </c>
    </row>
    <row r="1162" spans="1:5" x14ac:dyDescent="0.25">
      <c r="A1162" t="s">
        <v>2491</v>
      </c>
      <c r="B1162" t="s">
        <v>2684</v>
      </c>
      <c r="C1162" t="s">
        <v>1083</v>
      </c>
      <c r="D1162" t="b">
        <v>0</v>
      </c>
    </row>
    <row r="1163" spans="1:5" x14ac:dyDescent="0.25">
      <c r="A1163" t="s">
        <v>2491</v>
      </c>
      <c r="B1163" t="s">
        <v>2684</v>
      </c>
      <c r="C1163" t="s">
        <v>36</v>
      </c>
      <c r="D1163">
        <v>129</v>
      </c>
    </row>
    <row r="1164" spans="1:5" x14ac:dyDescent="0.25">
      <c r="A1164" t="s">
        <v>2491</v>
      </c>
      <c r="B1164" t="s">
        <v>2684</v>
      </c>
      <c r="C1164" t="s">
        <v>4751</v>
      </c>
      <c r="D1164">
        <v>0</v>
      </c>
    </row>
    <row r="1165" spans="1:5" x14ac:dyDescent="0.25">
      <c r="A1165" t="s">
        <v>2491</v>
      </c>
      <c r="B1165" t="s">
        <v>2684</v>
      </c>
      <c r="C1165" t="s">
        <v>2469</v>
      </c>
      <c r="D1165">
        <v>15</v>
      </c>
      <c r="E1165">
        <v>0</v>
      </c>
    </row>
    <row r="1166" spans="1:5" x14ac:dyDescent="0.25">
      <c r="A1166" t="s">
        <v>2491</v>
      </c>
      <c r="B1166" t="s">
        <v>2684</v>
      </c>
      <c r="C1166" t="s">
        <v>2467</v>
      </c>
      <c r="D1166">
        <v>0</v>
      </c>
    </row>
    <row r="1167" spans="1:5" x14ac:dyDescent="0.25">
      <c r="A1167" t="s">
        <v>2491</v>
      </c>
      <c r="B1167" t="s">
        <v>2684</v>
      </c>
      <c r="C1167" t="s">
        <v>2468</v>
      </c>
      <c r="D1167" t="s">
        <v>2475</v>
      </c>
    </row>
    <row r="1168" spans="1:5" x14ac:dyDescent="0.25">
      <c r="A1168" t="s">
        <v>2491</v>
      </c>
      <c r="B1168" t="s">
        <v>2684</v>
      </c>
      <c r="C1168" t="s">
        <v>4752</v>
      </c>
      <c r="D1168">
        <v>0</v>
      </c>
      <c r="E1168">
        <v>0</v>
      </c>
    </row>
    <row r="1169" spans="1:5" x14ac:dyDescent="0.25">
      <c r="A1169" t="s">
        <v>2491</v>
      </c>
      <c r="B1169" t="s">
        <v>2684</v>
      </c>
      <c r="C1169" t="s">
        <v>4753</v>
      </c>
      <c r="D1169">
        <v>0</v>
      </c>
      <c r="E1169">
        <v>0</v>
      </c>
    </row>
    <row r="1170" spans="1:5" x14ac:dyDescent="0.25">
      <c r="A1170" t="s">
        <v>2491</v>
      </c>
      <c r="B1170" t="s">
        <v>2684</v>
      </c>
      <c r="C1170" t="s">
        <v>800</v>
      </c>
      <c r="D1170" s="19" t="s">
        <v>861</v>
      </c>
    </row>
    <row r="1171" spans="1:5" x14ac:dyDescent="0.25">
      <c r="A1171" t="s">
        <v>2491</v>
      </c>
      <c r="B1171" t="s">
        <v>2686</v>
      </c>
      <c r="C1171" t="s">
        <v>1083</v>
      </c>
      <c r="D1171" t="b">
        <v>0</v>
      </c>
    </row>
    <row r="1172" spans="1:5" x14ac:dyDescent="0.25">
      <c r="A1172" t="s">
        <v>2491</v>
      </c>
      <c r="B1172" t="s">
        <v>2686</v>
      </c>
      <c r="C1172" t="s">
        <v>36</v>
      </c>
      <c r="D1172">
        <v>130</v>
      </c>
    </row>
    <row r="1173" spans="1:5" x14ac:dyDescent="0.25">
      <c r="A1173" t="s">
        <v>2491</v>
      </c>
      <c r="B1173" t="s">
        <v>2686</v>
      </c>
      <c r="C1173" t="s">
        <v>4751</v>
      </c>
      <c r="D1173">
        <v>0</v>
      </c>
    </row>
    <row r="1174" spans="1:5" x14ac:dyDescent="0.25">
      <c r="A1174" t="s">
        <v>2491</v>
      </c>
      <c r="B1174" t="s">
        <v>2686</v>
      </c>
      <c r="C1174" t="s">
        <v>2469</v>
      </c>
      <c r="D1174">
        <v>1</v>
      </c>
      <c r="E1174">
        <v>0</v>
      </c>
    </row>
    <row r="1175" spans="1:5" x14ac:dyDescent="0.25">
      <c r="A1175" t="s">
        <v>2491</v>
      </c>
      <c r="B1175" t="s">
        <v>2686</v>
      </c>
      <c r="C1175" t="s">
        <v>2467</v>
      </c>
      <c r="D1175">
        <v>0</v>
      </c>
    </row>
    <row r="1176" spans="1:5" x14ac:dyDescent="0.25">
      <c r="A1176" t="s">
        <v>2491</v>
      </c>
      <c r="B1176" t="s">
        <v>2686</v>
      </c>
      <c r="C1176" t="s">
        <v>2468</v>
      </c>
      <c r="D1176" t="s">
        <v>2475</v>
      </c>
    </row>
    <row r="1177" spans="1:5" x14ac:dyDescent="0.25">
      <c r="A1177" t="s">
        <v>2491</v>
      </c>
      <c r="B1177" t="s">
        <v>2686</v>
      </c>
      <c r="C1177" t="s">
        <v>4752</v>
      </c>
      <c r="D1177">
        <v>0</v>
      </c>
      <c r="E1177">
        <v>0</v>
      </c>
    </row>
    <row r="1178" spans="1:5" x14ac:dyDescent="0.25">
      <c r="A1178" t="s">
        <v>2491</v>
      </c>
      <c r="B1178" t="s">
        <v>2686</v>
      </c>
      <c r="C1178" t="s">
        <v>4753</v>
      </c>
      <c r="D1178">
        <v>0</v>
      </c>
      <c r="E1178">
        <v>0</v>
      </c>
    </row>
    <row r="1179" spans="1:5" x14ac:dyDescent="0.25">
      <c r="A1179" t="s">
        <v>2491</v>
      </c>
      <c r="B1179" t="s">
        <v>2686</v>
      </c>
      <c r="C1179" t="s">
        <v>800</v>
      </c>
      <c r="D1179" s="19" t="s">
        <v>815</v>
      </c>
    </row>
    <row r="1180" spans="1:5" x14ac:dyDescent="0.25">
      <c r="A1180" t="s">
        <v>2491</v>
      </c>
      <c r="B1180" t="s">
        <v>2687</v>
      </c>
      <c r="C1180" t="s">
        <v>1083</v>
      </c>
      <c r="D1180" t="b">
        <v>0</v>
      </c>
    </row>
    <row r="1181" spans="1:5" x14ac:dyDescent="0.25">
      <c r="A1181" t="s">
        <v>2491</v>
      </c>
      <c r="B1181" t="s">
        <v>2687</v>
      </c>
      <c r="C1181" t="s">
        <v>36</v>
      </c>
      <c r="D1181">
        <v>131</v>
      </c>
    </row>
    <row r="1182" spans="1:5" x14ac:dyDescent="0.25">
      <c r="A1182" t="s">
        <v>2491</v>
      </c>
      <c r="B1182" t="s">
        <v>2687</v>
      </c>
      <c r="C1182" t="s">
        <v>4751</v>
      </c>
      <c r="D1182">
        <v>0</v>
      </c>
    </row>
    <row r="1183" spans="1:5" x14ac:dyDescent="0.25">
      <c r="A1183" t="s">
        <v>2491</v>
      </c>
      <c r="B1183" t="s">
        <v>2687</v>
      </c>
      <c r="C1183" t="s">
        <v>2469</v>
      </c>
      <c r="D1183">
        <v>0</v>
      </c>
      <c r="E1183">
        <v>0</v>
      </c>
    </row>
    <row r="1184" spans="1:5" x14ac:dyDescent="0.25">
      <c r="A1184" t="s">
        <v>2491</v>
      </c>
      <c r="B1184" t="s">
        <v>2687</v>
      </c>
      <c r="C1184" t="s">
        <v>2467</v>
      </c>
      <c r="D1184">
        <v>0</v>
      </c>
    </row>
    <row r="1185" spans="1:5" x14ac:dyDescent="0.25">
      <c r="A1185" t="s">
        <v>2491</v>
      </c>
      <c r="B1185" t="s">
        <v>2687</v>
      </c>
      <c r="C1185" t="s">
        <v>2468</v>
      </c>
      <c r="D1185" t="s">
        <v>2475</v>
      </c>
    </row>
    <row r="1186" spans="1:5" x14ac:dyDescent="0.25">
      <c r="A1186" t="s">
        <v>2491</v>
      </c>
      <c r="B1186" t="s">
        <v>2687</v>
      </c>
      <c r="C1186" t="s">
        <v>4752</v>
      </c>
      <c r="D1186">
        <v>0</v>
      </c>
      <c r="E1186">
        <v>0</v>
      </c>
    </row>
    <row r="1187" spans="1:5" x14ac:dyDescent="0.25">
      <c r="A1187" t="s">
        <v>2491</v>
      </c>
      <c r="B1187" t="s">
        <v>2687</v>
      </c>
      <c r="C1187" t="s">
        <v>4753</v>
      </c>
      <c r="D1187">
        <v>0</v>
      </c>
      <c r="E1187">
        <v>0</v>
      </c>
    </row>
    <row r="1188" spans="1:5" x14ac:dyDescent="0.25">
      <c r="A1188" t="s">
        <v>2491</v>
      </c>
      <c r="B1188" t="s">
        <v>2687</v>
      </c>
      <c r="C1188" t="s">
        <v>800</v>
      </c>
      <c r="D1188" s="19" t="s">
        <v>861</v>
      </c>
    </row>
    <row r="1189" spans="1:5" x14ac:dyDescent="0.25">
      <c r="A1189" t="s">
        <v>2491</v>
      </c>
      <c r="B1189" t="s">
        <v>2688</v>
      </c>
      <c r="C1189" t="s">
        <v>1083</v>
      </c>
      <c r="D1189" t="b">
        <v>0</v>
      </c>
    </row>
    <row r="1190" spans="1:5" x14ac:dyDescent="0.25">
      <c r="A1190" t="s">
        <v>2491</v>
      </c>
      <c r="B1190" t="s">
        <v>2688</v>
      </c>
      <c r="C1190" t="s">
        <v>36</v>
      </c>
      <c r="D1190">
        <v>132</v>
      </c>
    </row>
    <row r="1191" spans="1:5" x14ac:dyDescent="0.25">
      <c r="A1191" t="s">
        <v>2491</v>
      </c>
      <c r="B1191" t="s">
        <v>2688</v>
      </c>
      <c r="C1191" t="s">
        <v>4751</v>
      </c>
      <c r="D1191">
        <v>0</v>
      </c>
    </row>
    <row r="1192" spans="1:5" x14ac:dyDescent="0.25">
      <c r="A1192" t="s">
        <v>2491</v>
      </c>
      <c r="B1192" t="s">
        <v>2688</v>
      </c>
      <c r="C1192" t="s">
        <v>2469</v>
      </c>
      <c r="D1192">
        <v>5</v>
      </c>
      <c r="E1192">
        <v>0</v>
      </c>
    </row>
    <row r="1193" spans="1:5" x14ac:dyDescent="0.25">
      <c r="A1193" t="s">
        <v>2491</v>
      </c>
      <c r="B1193" t="s">
        <v>2688</v>
      </c>
      <c r="C1193" t="s">
        <v>2467</v>
      </c>
      <c r="D1193">
        <v>0</v>
      </c>
    </row>
    <row r="1194" spans="1:5" x14ac:dyDescent="0.25">
      <c r="A1194" t="s">
        <v>2491</v>
      </c>
      <c r="B1194" t="s">
        <v>2688</v>
      </c>
      <c r="C1194" t="s">
        <v>2468</v>
      </c>
      <c r="D1194" t="s">
        <v>2475</v>
      </c>
    </row>
    <row r="1195" spans="1:5" x14ac:dyDescent="0.25">
      <c r="A1195" t="s">
        <v>2491</v>
      </c>
      <c r="B1195" t="s">
        <v>2688</v>
      </c>
      <c r="C1195" t="s">
        <v>4752</v>
      </c>
      <c r="D1195">
        <v>0</v>
      </c>
      <c r="E1195">
        <v>0</v>
      </c>
    </row>
    <row r="1196" spans="1:5" x14ac:dyDescent="0.25">
      <c r="A1196" t="s">
        <v>2491</v>
      </c>
      <c r="B1196" t="s">
        <v>2688</v>
      </c>
      <c r="C1196" t="s">
        <v>4753</v>
      </c>
      <c r="D1196">
        <v>0</v>
      </c>
      <c r="E1196">
        <v>0</v>
      </c>
    </row>
    <row r="1197" spans="1:5" x14ac:dyDescent="0.25">
      <c r="A1197" t="s">
        <v>2491</v>
      </c>
      <c r="B1197" t="s">
        <v>2688</v>
      </c>
      <c r="C1197" t="s">
        <v>800</v>
      </c>
      <c r="D1197" s="19" t="s">
        <v>861</v>
      </c>
    </row>
    <row r="1198" spans="1:5" x14ac:dyDescent="0.25">
      <c r="A1198" t="s">
        <v>2491</v>
      </c>
      <c r="B1198" t="s">
        <v>2689</v>
      </c>
      <c r="C1198" t="s">
        <v>1083</v>
      </c>
      <c r="D1198" t="b">
        <v>0</v>
      </c>
    </row>
    <row r="1199" spans="1:5" x14ac:dyDescent="0.25">
      <c r="A1199" t="s">
        <v>2491</v>
      </c>
      <c r="B1199" t="s">
        <v>2689</v>
      </c>
      <c r="C1199" t="s">
        <v>36</v>
      </c>
      <c r="D1199">
        <v>133</v>
      </c>
    </row>
    <row r="1200" spans="1:5" x14ac:dyDescent="0.25">
      <c r="A1200" t="s">
        <v>2491</v>
      </c>
      <c r="B1200" t="s">
        <v>2689</v>
      </c>
      <c r="C1200" t="s">
        <v>4751</v>
      </c>
      <c r="D1200">
        <v>0</v>
      </c>
    </row>
    <row r="1201" spans="1:5" x14ac:dyDescent="0.25">
      <c r="A1201" t="s">
        <v>2491</v>
      </c>
      <c r="B1201" t="s">
        <v>2689</v>
      </c>
      <c r="C1201" t="s">
        <v>2469</v>
      </c>
      <c r="D1201">
        <v>10</v>
      </c>
      <c r="E1201">
        <v>0</v>
      </c>
    </row>
    <row r="1202" spans="1:5" x14ac:dyDescent="0.25">
      <c r="A1202" t="s">
        <v>2491</v>
      </c>
      <c r="B1202" t="s">
        <v>2689</v>
      </c>
      <c r="C1202" t="s">
        <v>2467</v>
      </c>
      <c r="D1202">
        <v>0</v>
      </c>
    </row>
    <row r="1203" spans="1:5" x14ac:dyDescent="0.25">
      <c r="A1203" t="s">
        <v>2491</v>
      </c>
      <c r="B1203" t="s">
        <v>2689</v>
      </c>
      <c r="C1203" t="s">
        <v>2468</v>
      </c>
      <c r="D1203" t="s">
        <v>2475</v>
      </c>
    </row>
    <row r="1204" spans="1:5" x14ac:dyDescent="0.25">
      <c r="A1204" t="s">
        <v>2491</v>
      </c>
      <c r="B1204" t="s">
        <v>2689</v>
      </c>
      <c r="C1204" t="s">
        <v>4752</v>
      </c>
      <c r="D1204">
        <v>0</v>
      </c>
      <c r="E1204">
        <v>0</v>
      </c>
    </row>
    <row r="1205" spans="1:5" x14ac:dyDescent="0.25">
      <c r="A1205" t="s">
        <v>2491</v>
      </c>
      <c r="B1205" t="s">
        <v>2689</v>
      </c>
      <c r="C1205" t="s">
        <v>4753</v>
      </c>
      <c r="D1205">
        <v>0</v>
      </c>
      <c r="E1205">
        <v>0</v>
      </c>
    </row>
    <row r="1206" spans="1:5" x14ac:dyDescent="0.25">
      <c r="A1206" t="s">
        <v>2491</v>
      </c>
      <c r="B1206" t="s">
        <v>2689</v>
      </c>
      <c r="C1206" t="s">
        <v>800</v>
      </c>
      <c r="D1206" s="19" t="s">
        <v>861</v>
      </c>
    </row>
    <row r="1207" spans="1:5" x14ac:dyDescent="0.25">
      <c r="A1207" t="s">
        <v>2491</v>
      </c>
      <c r="B1207" t="s">
        <v>2690</v>
      </c>
      <c r="C1207" t="s">
        <v>1083</v>
      </c>
      <c r="D1207" t="b">
        <v>0</v>
      </c>
    </row>
    <row r="1208" spans="1:5" x14ac:dyDescent="0.25">
      <c r="A1208" t="s">
        <v>2491</v>
      </c>
      <c r="B1208" t="s">
        <v>2690</v>
      </c>
      <c r="C1208" t="s">
        <v>36</v>
      </c>
      <c r="D1208">
        <v>134</v>
      </c>
    </row>
    <row r="1209" spans="1:5" x14ac:dyDescent="0.25">
      <c r="A1209" t="s">
        <v>2491</v>
      </c>
      <c r="B1209" t="s">
        <v>2690</v>
      </c>
      <c r="C1209" t="s">
        <v>4751</v>
      </c>
      <c r="D1209">
        <v>0</v>
      </c>
    </row>
    <row r="1210" spans="1:5" x14ac:dyDescent="0.25">
      <c r="A1210" t="s">
        <v>2491</v>
      </c>
      <c r="B1210" t="s">
        <v>2690</v>
      </c>
      <c r="C1210" t="s">
        <v>2469</v>
      </c>
      <c r="D1210">
        <v>1</v>
      </c>
      <c r="E1210">
        <v>0</v>
      </c>
    </row>
    <row r="1211" spans="1:5" x14ac:dyDescent="0.25">
      <c r="A1211" t="s">
        <v>2491</v>
      </c>
      <c r="B1211" t="s">
        <v>2690</v>
      </c>
      <c r="C1211" t="s">
        <v>2467</v>
      </c>
      <c r="D1211">
        <v>0</v>
      </c>
    </row>
    <row r="1212" spans="1:5" x14ac:dyDescent="0.25">
      <c r="A1212" t="s">
        <v>2491</v>
      </c>
      <c r="B1212" t="s">
        <v>2690</v>
      </c>
      <c r="C1212" t="s">
        <v>2468</v>
      </c>
      <c r="D1212" t="s">
        <v>2475</v>
      </c>
    </row>
    <row r="1213" spans="1:5" x14ac:dyDescent="0.25">
      <c r="A1213" t="s">
        <v>2491</v>
      </c>
      <c r="B1213" t="s">
        <v>2690</v>
      </c>
      <c r="C1213" t="s">
        <v>4752</v>
      </c>
      <c r="D1213">
        <v>0</v>
      </c>
      <c r="E1213">
        <v>0</v>
      </c>
    </row>
    <row r="1214" spans="1:5" x14ac:dyDescent="0.25">
      <c r="A1214" t="s">
        <v>2491</v>
      </c>
      <c r="B1214" t="s">
        <v>2690</v>
      </c>
      <c r="C1214" t="s">
        <v>4753</v>
      </c>
      <c r="D1214">
        <v>0</v>
      </c>
      <c r="E1214">
        <v>0</v>
      </c>
    </row>
    <row r="1215" spans="1:5" x14ac:dyDescent="0.25">
      <c r="A1215" t="s">
        <v>2491</v>
      </c>
      <c r="B1215" t="s">
        <v>2690</v>
      </c>
      <c r="C1215" t="s">
        <v>800</v>
      </c>
      <c r="D1215" s="19" t="s">
        <v>815</v>
      </c>
    </row>
    <row r="1216" spans="1:5" x14ac:dyDescent="0.25">
      <c r="A1216" t="s">
        <v>2491</v>
      </c>
      <c r="B1216" t="s">
        <v>2691</v>
      </c>
      <c r="C1216" t="s">
        <v>1083</v>
      </c>
      <c r="D1216" t="b">
        <v>0</v>
      </c>
    </row>
    <row r="1217" spans="1:5" x14ac:dyDescent="0.25">
      <c r="A1217" t="s">
        <v>2491</v>
      </c>
      <c r="B1217" t="s">
        <v>2691</v>
      </c>
      <c r="C1217" t="s">
        <v>36</v>
      </c>
      <c r="D1217">
        <v>135</v>
      </c>
    </row>
    <row r="1218" spans="1:5" x14ac:dyDescent="0.25">
      <c r="A1218" t="s">
        <v>2491</v>
      </c>
      <c r="B1218" t="s">
        <v>2691</v>
      </c>
      <c r="C1218" t="s">
        <v>4751</v>
      </c>
      <c r="D1218">
        <v>0</v>
      </c>
    </row>
    <row r="1219" spans="1:5" x14ac:dyDescent="0.25">
      <c r="A1219" t="s">
        <v>2491</v>
      </c>
      <c r="B1219" t="s">
        <v>2691</v>
      </c>
      <c r="C1219" t="s">
        <v>2469</v>
      </c>
      <c r="D1219">
        <v>0</v>
      </c>
      <c r="E1219">
        <v>0</v>
      </c>
    </row>
    <row r="1220" spans="1:5" x14ac:dyDescent="0.25">
      <c r="A1220" t="s">
        <v>2491</v>
      </c>
      <c r="B1220" t="s">
        <v>2691</v>
      </c>
      <c r="C1220" t="s">
        <v>2467</v>
      </c>
      <c r="D1220">
        <v>0</v>
      </c>
    </row>
    <row r="1221" spans="1:5" x14ac:dyDescent="0.25">
      <c r="A1221" t="s">
        <v>2491</v>
      </c>
      <c r="B1221" t="s">
        <v>2691</v>
      </c>
      <c r="C1221" t="s">
        <v>2468</v>
      </c>
      <c r="D1221" t="s">
        <v>2475</v>
      </c>
    </row>
    <row r="1222" spans="1:5" x14ac:dyDescent="0.25">
      <c r="A1222" t="s">
        <v>2491</v>
      </c>
      <c r="B1222" t="s">
        <v>2691</v>
      </c>
      <c r="C1222" t="s">
        <v>4752</v>
      </c>
      <c r="D1222">
        <v>0</v>
      </c>
      <c r="E1222">
        <v>0</v>
      </c>
    </row>
    <row r="1223" spans="1:5" x14ac:dyDescent="0.25">
      <c r="A1223" t="s">
        <v>2491</v>
      </c>
      <c r="B1223" t="s">
        <v>2691</v>
      </c>
      <c r="C1223" t="s">
        <v>4753</v>
      </c>
      <c r="D1223">
        <v>0</v>
      </c>
      <c r="E1223">
        <v>0</v>
      </c>
    </row>
    <row r="1224" spans="1:5" x14ac:dyDescent="0.25">
      <c r="A1224" t="s">
        <v>2491</v>
      </c>
      <c r="B1224" t="s">
        <v>2691</v>
      </c>
      <c r="C1224" t="s">
        <v>800</v>
      </c>
      <c r="D1224" s="19" t="s">
        <v>861</v>
      </c>
    </row>
    <row r="1225" spans="1:5" x14ac:dyDescent="0.25">
      <c r="A1225" t="s">
        <v>2491</v>
      </c>
      <c r="B1225" t="s">
        <v>2692</v>
      </c>
      <c r="C1225" t="s">
        <v>1083</v>
      </c>
      <c r="D1225" t="b">
        <v>0</v>
      </c>
    </row>
    <row r="1226" spans="1:5" x14ac:dyDescent="0.25">
      <c r="A1226" t="s">
        <v>2491</v>
      </c>
      <c r="B1226" t="s">
        <v>2692</v>
      </c>
      <c r="C1226" t="s">
        <v>36</v>
      </c>
      <c r="D1226">
        <v>136</v>
      </c>
    </row>
    <row r="1227" spans="1:5" x14ac:dyDescent="0.25">
      <c r="A1227" t="s">
        <v>2491</v>
      </c>
      <c r="B1227" t="s">
        <v>2692</v>
      </c>
      <c r="C1227" t="s">
        <v>4751</v>
      </c>
      <c r="D1227">
        <v>0</v>
      </c>
    </row>
    <row r="1228" spans="1:5" x14ac:dyDescent="0.25">
      <c r="A1228" t="s">
        <v>2491</v>
      </c>
      <c r="B1228" t="s">
        <v>2692</v>
      </c>
      <c r="C1228" t="s">
        <v>2469</v>
      </c>
      <c r="D1228">
        <v>0</v>
      </c>
      <c r="E1228">
        <v>0</v>
      </c>
    </row>
    <row r="1229" spans="1:5" x14ac:dyDescent="0.25">
      <c r="A1229" t="s">
        <v>2491</v>
      </c>
      <c r="B1229" t="s">
        <v>2692</v>
      </c>
      <c r="C1229" t="s">
        <v>2467</v>
      </c>
      <c r="D1229">
        <v>0</v>
      </c>
    </row>
    <row r="1230" spans="1:5" x14ac:dyDescent="0.25">
      <c r="A1230" t="s">
        <v>2491</v>
      </c>
      <c r="B1230" t="s">
        <v>2692</v>
      </c>
      <c r="C1230" t="s">
        <v>2468</v>
      </c>
      <c r="D1230" t="s">
        <v>2475</v>
      </c>
    </row>
    <row r="1231" spans="1:5" x14ac:dyDescent="0.25">
      <c r="A1231" t="s">
        <v>2491</v>
      </c>
      <c r="B1231" t="s">
        <v>2692</v>
      </c>
      <c r="C1231" t="s">
        <v>4752</v>
      </c>
      <c r="D1231">
        <v>0</v>
      </c>
      <c r="E1231">
        <v>0</v>
      </c>
    </row>
    <row r="1232" spans="1:5" x14ac:dyDescent="0.25">
      <c r="A1232" t="s">
        <v>2491</v>
      </c>
      <c r="B1232" t="s">
        <v>2692</v>
      </c>
      <c r="C1232" t="s">
        <v>4753</v>
      </c>
      <c r="D1232">
        <v>0</v>
      </c>
      <c r="E1232">
        <v>0</v>
      </c>
    </row>
    <row r="1233" spans="1:5" x14ac:dyDescent="0.25">
      <c r="A1233" t="s">
        <v>2491</v>
      </c>
      <c r="B1233" t="s">
        <v>2692</v>
      </c>
      <c r="C1233" t="s">
        <v>800</v>
      </c>
      <c r="D1233" s="19"/>
    </row>
    <row r="1234" spans="1:5" x14ac:dyDescent="0.25">
      <c r="A1234" t="s">
        <v>2491</v>
      </c>
      <c r="B1234" t="s">
        <v>2693</v>
      </c>
      <c r="C1234" t="s">
        <v>1083</v>
      </c>
      <c r="D1234" t="b">
        <v>0</v>
      </c>
    </row>
    <row r="1235" spans="1:5" x14ac:dyDescent="0.25">
      <c r="A1235" t="s">
        <v>2491</v>
      </c>
      <c r="B1235" t="s">
        <v>2693</v>
      </c>
      <c r="C1235" t="s">
        <v>36</v>
      </c>
      <c r="D1235">
        <v>137</v>
      </c>
    </row>
    <row r="1236" spans="1:5" x14ac:dyDescent="0.25">
      <c r="A1236" t="s">
        <v>2491</v>
      </c>
      <c r="B1236" t="s">
        <v>2693</v>
      </c>
      <c r="C1236" t="s">
        <v>4751</v>
      </c>
      <c r="D1236">
        <v>0</v>
      </c>
    </row>
    <row r="1237" spans="1:5" x14ac:dyDescent="0.25">
      <c r="A1237" t="s">
        <v>2491</v>
      </c>
      <c r="B1237" t="s">
        <v>2693</v>
      </c>
      <c r="C1237" t="s">
        <v>2469</v>
      </c>
      <c r="D1237">
        <v>0</v>
      </c>
      <c r="E1237">
        <v>0</v>
      </c>
    </row>
    <row r="1238" spans="1:5" x14ac:dyDescent="0.25">
      <c r="A1238" t="s">
        <v>2491</v>
      </c>
      <c r="B1238" t="s">
        <v>2693</v>
      </c>
      <c r="C1238" t="s">
        <v>2467</v>
      </c>
      <c r="D1238">
        <v>0</v>
      </c>
    </row>
    <row r="1239" spans="1:5" x14ac:dyDescent="0.25">
      <c r="A1239" t="s">
        <v>2491</v>
      </c>
      <c r="B1239" t="s">
        <v>2693</v>
      </c>
      <c r="C1239" t="s">
        <v>2468</v>
      </c>
      <c r="D1239" t="s">
        <v>2475</v>
      </c>
    </row>
    <row r="1240" spans="1:5" x14ac:dyDescent="0.25">
      <c r="A1240" t="s">
        <v>2491</v>
      </c>
      <c r="B1240" t="s">
        <v>2693</v>
      </c>
      <c r="C1240" t="s">
        <v>4752</v>
      </c>
      <c r="D1240">
        <v>0</v>
      </c>
      <c r="E1240">
        <v>0</v>
      </c>
    </row>
    <row r="1241" spans="1:5" x14ac:dyDescent="0.25">
      <c r="A1241" t="s">
        <v>2491</v>
      </c>
      <c r="B1241" t="s">
        <v>2693</v>
      </c>
      <c r="C1241" t="s">
        <v>4753</v>
      </c>
      <c r="D1241">
        <v>0</v>
      </c>
      <c r="E1241">
        <v>0</v>
      </c>
    </row>
    <row r="1242" spans="1:5" x14ac:dyDescent="0.25">
      <c r="A1242" t="s">
        <v>2491</v>
      </c>
      <c r="B1242" t="s">
        <v>2693</v>
      </c>
      <c r="C1242" t="s">
        <v>800</v>
      </c>
      <c r="D1242" s="19"/>
    </row>
    <row r="1243" spans="1:5" x14ac:dyDescent="0.25">
      <c r="A1243" t="s">
        <v>2491</v>
      </c>
      <c r="B1243" t="s">
        <v>2694</v>
      </c>
      <c r="C1243" t="s">
        <v>1083</v>
      </c>
      <c r="D1243" t="b">
        <v>0</v>
      </c>
    </row>
    <row r="1244" spans="1:5" x14ac:dyDescent="0.25">
      <c r="A1244" t="s">
        <v>2491</v>
      </c>
      <c r="B1244" t="s">
        <v>2694</v>
      </c>
      <c r="C1244" t="s">
        <v>36</v>
      </c>
      <c r="D1244">
        <v>138</v>
      </c>
    </row>
    <row r="1245" spans="1:5" x14ac:dyDescent="0.25">
      <c r="A1245" t="s">
        <v>2491</v>
      </c>
      <c r="B1245" t="s">
        <v>2694</v>
      </c>
      <c r="C1245" t="s">
        <v>4751</v>
      </c>
      <c r="D1245">
        <v>0</v>
      </c>
    </row>
    <row r="1246" spans="1:5" x14ac:dyDescent="0.25">
      <c r="A1246" t="s">
        <v>2491</v>
      </c>
      <c r="B1246" t="s">
        <v>2694</v>
      </c>
      <c r="C1246" t="s">
        <v>2469</v>
      </c>
      <c r="D1246">
        <v>0</v>
      </c>
      <c r="E1246">
        <v>0</v>
      </c>
    </row>
    <row r="1247" spans="1:5" x14ac:dyDescent="0.25">
      <c r="A1247" t="s">
        <v>2491</v>
      </c>
      <c r="B1247" t="s">
        <v>2694</v>
      </c>
      <c r="C1247" t="s">
        <v>2467</v>
      </c>
      <c r="D1247">
        <v>0</v>
      </c>
    </row>
    <row r="1248" spans="1:5" x14ac:dyDescent="0.25">
      <c r="A1248" t="s">
        <v>2491</v>
      </c>
      <c r="B1248" t="s">
        <v>2694</v>
      </c>
      <c r="C1248" t="s">
        <v>2468</v>
      </c>
      <c r="D1248" t="s">
        <v>2475</v>
      </c>
    </row>
    <row r="1249" spans="1:5" x14ac:dyDescent="0.25">
      <c r="A1249" t="s">
        <v>2491</v>
      </c>
      <c r="B1249" t="s">
        <v>2694</v>
      </c>
      <c r="C1249" t="s">
        <v>4752</v>
      </c>
      <c r="D1249">
        <v>0</v>
      </c>
      <c r="E1249">
        <v>0</v>
      </c>
    </row>
    <row r="1250" spans="1:5" x14ac:dyDescent="0.25">
      <c r="A1250" t="s">
        <v>2491</v>
      </c>
      <c r="B1250" t="s">
        <v>2694</v>
      </c>
      <c r="C1250" t="s">
        <v>4753</v>
      </c>
      <c r="D1250">
        <v>0</v>
      </c>
      <c r="E1250">
        <v>0</v>
      </c>
    </row>
    <row r="1251" spans="1:5" x14ac:dyDescent="0.25">
      <c r="A1251" t="s">
        <v>2491</v>
      </c>
      <c r="B1251" t="s">
        <v>2694</v>
      </c>
      <c r="C1251" t="s">
        <v>800</v>
      </c>
      <c r="D1251" s="19"/>
    </row>
    <row r="1252" spans="1:5" x14ac:dyDescent="0.25">
      <c r="A1252" t="s">
        <v>2491</v>
      </c>
      <c r="B1252" t="s">
        <v>2695</v>
      </c>
      <c r="C1252" t="s">
        <v>1083</v>
      </c>
      <c r="D1252" t="b">
        <v>0</v>
      </c>
    </row>
    <row r="1253" spans="1:5" x14ac:dyDescent="0.25">
      <c r="A1253" t="s">
        <v>2491</v>
      </c>
      <c r="B1253" t="s">
        <v>2695</v>
      </c>
      <c r="C1253" t="s">
        <v>36</v>
      </c>
      <c r="D1253">
        <v>139</v>
      </c>
    </row>
    <row r="1254" spans="1:5" x14ac:dyDescent="0.25">
      <c r="A1254" t="s">
        <v>2491</v>
      </c>
      <c r="B1254" t="s">
        <v>2695</v>
      </c>
      <c r="C1254" t="s">
        <v>4751</v>
      </c>
      <c r="D1254">
        <v>0</v>
      </c>
    </row>
    <row r="1255" spans="1:5" x14ac:dyDescent="0.25">
      <c r="A1255" t="s">
        <v>2491</v>
      </c>
      <c r="B1255" t="s">
        <v>2695</v>
      </c>
      <c r="C1255" t="s">
        <v>2469</v>
      </c>
      <c r="D1255">
        <v>0</v>
      </c>
      <c r="E1255">
        <v>0</v>
      </c>
    </row>
    <row r="1256" spans="1:5" x14ac:dyDescent="0.25">
      <c r="A1256" t="s">
        <v>2491</v>
      </c>
      <c r="B1256" t="s">
        <v>2695</v>
      </c>
      <c r="C1256" t="s">
        <v>2467</v>
      </c>
      <c r="D1256">
        <v>0</v>
      </c>
    </row>
    <row r="1257" spans="1:5" x14ac:dyDescent="0.25">
      <c r="A1257" t="s">
        <v>2491</v>
      </c>
      <c r="B1257" t="s">
        <v>2695</v>
      </c>
      <c r="C1257" t="s">
        <v>2468</v>
      </c>
      <c r="D1257" t="s">
        <v>2475</v>
      </c>
    </row>
    <row r="1258" spans="1:5" x14ac:dyDescent="0.25">
      <c r="A1258" t="s">
        <v>2491</v>
      </c>
      <c r="B1258" t="s">
        <v>2695</v>
      </c>
      <c r="C1258" t="s">
        <v>4752</v>
      </c>
      <c r="D1258">
        <v>0</v>
      </c>
      <c r="E1258">
        <v>0</v>
      </c>
    </row>
    <row r="1259" spans="1:5" x14ac:dyDescent="0.25">
      <c r="A1259" t="s">
        <v>2491</v>
      </c>
      <c r="B1259" t="s">
        <v>2695</v>
      </c>
      <c r="C1259" t="s">
        <v>4753</v>
      </c>
      <c r="D1259">
        <v>0</v>
      </c>
      <c r="E1259">
        <v>0</v>
      </c>
    </row>
    <row r="1260" spans="1:5" x14ac:dyDescent="0.25">
      <c r="A1260" t="s">
        <v>2491</v>
      </c>
      <c r="B1260" t="s">
        <v>2695</v>
      </c>
      <c r="C1260" t="s">
        <v>800</v>
      </c>
      <c r="D1260" s="19"/>
    </row>
    <row r="1261" spans="1:5" x14ac:dyDescent="0.25">
      <c r="A1261" t="s">
        <v>2491</v>
      </c>
      <c r="B1261" t="s">
        <v>2696</v>
      </c>
      <c r="C1261" t="s">
        <v>1083</v>
      </c>
      <c r="D1261" t="b">
        <v>0</v>
      </c>
    </row>
    <row r="1262" spans="1:5" x14ac:dyDescent="0.25">
      <c r="A1262" t="s">
        <v>2491</v>
      </c>
      <c r="B1262" t="s">
        <v>2696</v>
      </c>
      <c r="C1262" t="s">
        <v>36</v>
      </c>
      <c r="D1262">
        <v>140</v>
      </c>
    </row>
    <row r="1263" spans="1:5" x14ac:dyDescent="0.25">
      <c r="A1263" t="s">
        <v>2491</v>
      </c>
      <c r="B1263" t="s">
        <v>2696</v>
      </c>
      <c r="C1263" t="s">
        <v>4751</v>
      </c>
      <c r="D1263">
        <v>0</v>
      </c>
    </row>
    <row r="1264" spans="1:5" x14ac:dyDescent="0.25">
      <c r="A1264" t="s">
        <v>2491</v>
      </c>
      <c r="B1264" t="s">
        <v>2696</v>
      </c>
      <c r="C1264" t="s">
        <v>2469</v>
      </c>
      <c r="D1264">
        <v>0</v>
      </c>
      <c r="E1264">
        <v>0</v>
      </c>
    </row>
    <row r="1265" spans="1:5" x14ac:dyDescent="0.25">
      <c r="A1265" t="s">
        <v>2491</v>
      </c>
      <c r="B1265" t="s">
        <v>2696</v>
      </c>
      <c r="C1265" t="s">
        <v>2467</v>
      </c>
      <c r="D1265">
        <v>0</v>
      </c>
    </row>
    <row r="1266" spans="1:5" x14ac:dyDescent="0.25">
      <c r="A1266" t="s">
        <v>2491</v>
      </c>
      <c r="B1266" t="s">
        <v>2696</v>
      </c>
      <c r="C1266" t="s">
        <v>2468</v>
      </c>
      <c r="D1266" t="s">
        <v>2475</v>
      </c>
    </row>
    <row r="1267" spans="1:5" x14ac:dyDescent="0.25">
      <c r="A1267" t="s">
        <v>2491</v>
      </c>
      <c r="B1267" t="s">
        <v>2696</v>
      </c>
      <c r="C1267" t="s">
        <v>4752</v>
      </c>
      <c r="D1267">
        <v>0</v>
      </c>
      <c r="E1267">
        <v>0</v>
      </c>
    </row>
    <row r="1268" spans="1:5" x14ac:dyDescent="0.25">
      <c r="A1268" t="s">
        <v>2491</v>
      </c>
      <c r="B1268" t="s">
        <v>2696</v>
      </c>
      <c r="C1268" t="s">
        <v>4753</v>
      </c>
      <c r="D1268">
        <v>0</v>
      </c>
      <c r="E1268">
        <v>0</v>
      </c>
    </row>
    <row r="1269" spans="1:5" x14ac:dyDescent="0.25">
      <c r="A1269" t="s">
        <v>2491</v>
      </c>
      <c r="B1269" t="s">
        <v>2696</v>
      </c>
      <c r="C1269" t="s">
        <v>800</v>
      </c>
      <c r="D1269" s="19"/>
    </row>
    <row r="1270" spans="1:5" x14ac:dyDescent="0.25">
      <c r="A1270" t="s">
        <v>2491</v>
      </c>
      <c r="B1270" t="s">
        <v>2697</v>
      </c>
      <c r="C1270" t="s">
        <v>1083</v>
      </c>
      <c r="D1270" t="b">
        <v>0</v>
      </c>
    </row>
    <row r="1271" spans="1:5" x14ac:dyDescent="0.25">
      <c r="A1271" t="s">
        <v>2491</v>
      </c>
      <c r="B1271" t="s">
        <v>2697</v>
      </c>
      <c r="C1271" t="s">
        <v>36</v>
      </c>
      <c r="D1271">
        <v>141</v>
      </c>
    </row>
    <row r="1272" spans="1:5" x14ac:dyDescent="0.25">
      <c r="A1272" t="s">
        <v>2491</v>
      </c>
      <c r="B1272" t="s">
        <v>2697</v>
      </c>
      <c r="C1272" t="s">
        <v>4751</v>
      </c>
      <c r="D1272">
        <v>0</v>
      </c>
    </row>
    <row r="1273" spans="1:5" x14ac:dyDescent="0.25">
      <c r="A1273" t="s">
        <v>2491</v>
      </c>
      <c r="B1273" t="s">
        <v>2697</v>
      </c>
      <c r="C1273" t="s">
        <v>2469</v>
      </c>
      <c r="D1273">
        <v>0</v>
      </c>
      <c r="E1273">
        <v>0</v>
      </c>
    </row>
    <row r="1274" spans="1:5" x14ac:dyDescent="0.25">
      <c r="A1274" t="s">
        <v>2491</v>
      </c>
      <c r="B1274" t="s">
        <v>2697</v>
      </c>
      <c r="C1274" t="s">
        <v>2467</v>
      </c>
      <c r="D1274">
        <v>0</v>
      </c>
    </row>
    <row r="1275" spans="1:5" x14ac:dyDescent="0.25">
      <c r="A1275" t="s">
        <v>2491</v>
      </c>
      <c r="B1275" t="s">
        <v>2697</v>
      </c>
      <c r="C1275" t="s">
        <v>2468</v>
      </c>
      <c r="D1275" t="s">
        <v>2475</v>
      </c>
    </row>
    <row r="1276" spans="1:5" x14ac:dyDescent="0.25">
      <c r="A1276" t="s">
        <v>2491</v>
      </c>
      <c r="B1276" t="s">
        <v>2697</v>
      </c>
      <c r="C1276" t="s">
        <v>4752</v>
      </c>
      <c r="D1276">
        <v>0</v>
      </c>
      <c r="E1276">
        <v>0</v>
      </c>
    </row>
    <row r="1277" spans="1:5" x14ac:dyDescent="0.25">
      <c r="A1277" t="s">
        <v>2491</v>
      </c>
      <c r="B1277" t="s">
        <v>2697</v>
      </c>
      <c r="C1277" t="s">
        <v>4753</v>
      </c>
      <c r="D1277">
        <v>0</v>
      </c>
      <c r="E1277">
        <v>0</v>
      </c>
    </row>
    <row r="1278" spans="1:5" x14ac:dyDescent="0.25">
      <c r="A1278" t="s">
        <v>2491</v>
      </c>
      <c r="B1278" t="s">
        <v>2697</v>
      </c>
      <c r="C1278" t="s">
        <v>800</v>
      </c>
      <c r="D1278" s="19"/>
    </row>
    <row r="1279" spans="1:5" x14ac:dyDescent="0.25">
      <c r="A1279" t="s">
        <v>2491</v>
      </c>
      <c r="B1279" t="s">
        <v>2698</v>
      </c>
      <c r="C1279" t="s">
        <v>1083</v>
      </c>
      <c r="D1279" t="b">
        <v>1</v>
      </c>
    </row>
    <row r="1280" spans="1:5" x14ac:dyDescent="0.25">
      <c r="A1280" t="s">
        <v>2491</v>
      </c>
      <c r="B1280" t="s">
        <v>2698</v>
      </c>
      <c r="C1280" t="s">
        <v>36</v>
      </c>
      <c r="D1280">
        <v>142</v>
      </c>
    </row>
    <row r="1281" spans="1:5" x14ac:dyDescent="0.25">
      <c r="A1281" t="s">
        <v>2491</v>
      </c>
      <c r="B1281" t="s">
        <v>2698</v>
      </c>
      <c r="C1281" t="s">
        <v>4751</v>
      </c>
      <c r="D1281">
        <v>0</v>
      </c>
    </row>
    <row r="1282" spans="1:5" x14ac:dyDescent="0.25">
      <c r="A1282" t="s">
        <v>2491</v>
      </c>
      <c r="B1282" t="s">
        <v>2698</v>
      </c>
      <c r="C1282" t="s">
        <v>2469</v>
      </c>
      <c r="D1282">
        <v>69</v>
      </c>
      <c r="E1282">
        <v>69</v>
      </c>
    </row>
    <row r="1283" spans="1:5" x14ac:dyDescent="0.25">
      <c r="A1283" t="s">
        <v>2491</v>
      </c>
      <c r="B1283" t="s">
        <v>2698</v>
      </c>
      <c r="C1283" t="s">
        <v>2467</v>
      </c>
      <c r="D1283">
        <v>0</v>
      </c>
    </row>
    <row r="1284" spans="1:5" x14ac:dyDescent="0.25">
      <c r="A1284" t="s">
        <v>2491</v>
      </c>
      <c r="B1284" t="s">
        <v>2698</v>
      </c>
      <c r="C1284" t="s">
        <v>2468</v>
      </c>
      <c r="D1284" t="s">
        <v>2475</v>
      </c>
    </row>
    <row r="1285" spans="1:5" x14ac:dyDescent="0.25">
      <c r="A1285" t="s">
        <v>2491</v>
      </c>
      <c r="B1285" t="s">
        <v>2698</v>
      </c>
      <c r="C1285" t="s">
        <v>4752</v>
      </c>
      <c r="D1285">
        <v>0</v>
      </c>
      <c r="E1285">
        <v>0</v>
      </c>
    </row>
    <row r="1286" spans="1:5" x14ac:dyDescent="0.25">
      <c r="A1286" t="s">
        <v>2491</v>
      </c>
      <c r="B1286" t="s">
        <v>2698</v>
      </c>
      <c r="C1286" t="s">
        <v>4753</v>
      </c>
      <c r="D1286">
        <v>0</v>
      </c>
      <c r="E1286">
        <v>0</v>
      </c>
    </row>
    <row r="1287" spans="1:5" x14ac:dyDescent="0.25">
      <c r="A1287" t="s">
        <v>2491</v>
      </c>
      <c r="B1287" t="s">
        <v>2698</v>
      </c>
      <c r="C1287" t="s">
        <v>800</v>
      </c>
      <c r="D1287" s="19" t="s">
        <v>873</v>
      </c>
    </row>
    <row r="1288" spans="1:5" x14ac:dyDescent="0.25">
      <c r="A1288" t="s">
        <v>2491</v>
      </c>
      <c r="B1288" t="s">
        <v>2699</v>
      </c>
      <c r="C1288" t="s">
        <v>1083</v>
      </c>
      <c r="D1288" t="b">
        <v>1</v>
      </c>
    </row>
    <row r="1289" spans="1:5" x14ac:dyDescent="0.25">
      <c r="A1289" t="s">
        <v>2491</v>
      </c>
      <c r="B1289" t="s">
        <v>2699</v>
      </c>
      <c r="C1289" t="s">
        <v>36</v>
      </c>
      <c r="D1289">
        <v>143</v>
      </c>
    </row>
    <row r="1290" spans="1:5" x14ac:dyDescent="0.25">
      <c r="A1290" t="s">
        <v>2491</v>
      </c>
      <c r="B1290" t="s">
        <v>2699</v>
      </c>
      <c r="C1290" t="s">
        <v>4751</v>
      </c>
      <c r="D1290">
        <v>0</v>
      </c>
    </row>
    <row r="1291" spans="1:5" x14ac:dyDescent="0.25">
      <c r="A1291" t="s">
        <v>2491</v>
      </c>
      <c r="B1291" t="s">
        <v>2699</v>
      </c>
      <c r="C1291" t="s">
        <v>2469</v>
      </c>
      <c r="D1291">
        <v>89</v>
      </c>
      <c r="E1291">
        <v>69</v>
      </c>
    </row>
    <row r="1292" spans="1:5" x14ac:dyDescent="0.25">
      <c r="A1292" t="s">
        <v>2491</v>
      </c>
      <c r="B1292" t="s">
        <v>2699</v>
      </c>
      <c r="C1292" t="s">
        <v>2467</v>
      </c>
      <c r="D1292">
        <v>0</v>
      </c>
    </row>
    <row r="1293" spans="1:5" x14ac:dyDescent="0.25">
      <c r="A1293" t="s">
        <v>2491</v>
      </c>
      <c r="B1293" t="s">
        <v>2699</v>
      </c>
      <c r="C1293" t="s">
        <v>2468</v>
      </c>
      <c r="D1293" t="s">
        <v>2475</v>
      </c>
    </row>
    <row r="1294" spans="1:5" x14ac:dyDescent="0.25">
      <c r="A1294" t="s">
        <v>2491</v>
      </c>
      <c r="B1294" t="s">
        <v>2699</v>
      </c>
      <c r="C1294" t="s">
        <v>4752</v>
      </c>
      <c r="D1294">
        <v>0</v>
      </c>
      <c r="E1294">
        <v>0</v>
      </c>
    </row>
    <row r="1295" spans="1:5" x14ac:dyDescent="0.25">
      <c r="A1295" t="s">
        <v>2491</v>
      </c>
      <c r="B1295" t="s">
        <v>2699</v>
      </c>
      <c r="C1295" t="s">
        <v>4753</v>
      </c>
      <c r="D1295">
        <v>0</v>
      </c>
      <c r="E1295">
        <v>0</v>
      </c>
    </row>
    <row r="1296" spans="1:5" x14ac:dyDescent="0.25">
      <c r="A1296" t="s">
        <v>2491</v>
      </c>
      <c r="B1296" t="s">
        <v>2699</v>
      </c>
      <c r="C1296" t="s">
        <v>800</v>
      </c>
      <c r="D1296" s="19" t="s">
        <v>873</v>
      </c>
    </row>
    <row r="1297" spans="1:5" x14ac:dyDescent="0.25">
      <c r="A1297" t="s">
        <v>2491</v>
      </c>
      <c r="B1297" t="s">
        <v>2700</v>
      </c>
      <c r="C1297" t="s">
        <v>1083</v>
      </c>
      <c r="D1297" t="b">
        <v>1</v>
      </c>
    </row>
    <row r="1298" spans="1:5" x14ac:dyDescent="0.25">
      <c r="A1298" t="s">
        <v>2491</v>
      </c>
      <c r="B1298" t="s">
        <v>2700</v>
      </c>
      <c r="C1298" t="s">
        <v>36</v>
      </c>
      <c r="D1298">
        <v>144</v>
      </c>
    </row>
    <row r="1299" spans="1:5" x14ac:dyDescent="0.25">
      <c r="A1299" t="s">
        <v>2491</v>
      </c>
      <c r="B1299" t="s">
        <v>2700</v>
      </c>
      <c r="C1299" t="s">
        <v>4751</v>
      </c>
      <c r="D1299">
        <v>0</v>
      </c>
    </row>
    <row r="1300" spans="1:5" x14ac:dyDescent="0.25">
      <c r="A1300" t="s">
        <v>2491</v>
      </c>
      <c r="B1300" t="s">
        <v>2700</v>
      </c>
      <c r="C1300" t="s">
        <v>2469</v>
      </c>
      <c r="D1300">
        <v>1</v>
      </c>
      <c r="E1300">
        <v>0</v>
      </c>
    </row>
    <row r="1301" spans="1:5" x14ac:dyDescent="0.25">
      <c r="A1301" t="s">
        <v>2491</v>
      </c>
      <c r="B1301" t="s">
        <v>2700</v>
      </c>
      <c r="C1301" t="s">
        <v>2467</v>
      </c>
      <c r="D1301">
        <v>0</v>
      </c>
    </row>
    <row r="1302" spans="1:5" x14ac:dyDescent="0.25">
      <c r="A1302" t="s">
        <v>2491</v>
      </c>
      <c r="B1302" t="s">
        <v>2700</v>
      </c>
      <c r="C1302" t="s">
        <v>2468</v>
      </c>
      <c r="D1302" t="s">
        <v>2475</v>
      </c>
    </row>
    <row r="1303" spans="1:5" x14ac:dyDescent="0.25">
      <c r="A1303" t="s">
        <v>2491</v>
      </c>
      <c r="B1303" t="s">
        <v>2700</v>
      </c>
      <c r="C1303" t="s">
        <v>4752</v>
      </c>
      <c r="D1303">
        <v>0</v>
      </c>
      <c r="E1303">
        <v>0</v>
      </c>
    </row>
    <row r="1304" spans="1:5" x14ac:dyDescent="0.25">
      <c r="A1304" t="s">
        <v>2491</v>
      </c>
      <c r="B1304" t="s">
        <v>2700</v>
      </c>
      <c r="C1304" t="s">
        <v>4753</v>
      </c>
      <c r="D1304">
        <v>0</v>
      </c>
      <c r="E1304">
        <v>0</v>
      </c>
    </row>
    <row r="1305" spans="1:5" x14ac:dyDescent="0.25">
      <c r="A1305" t="s">
        <v>2491</v>
      </c>
      <c r="B1305" t="s">
        <v>2700</v>
      </c>
      <c r="C1305" t="s">
        <v>800</v>
      </c>
      <c r="D1305" s="19" t="s">
        <v>815</v>
      </c>
    </row>
    <row r="1306" spans="1:5" x14ac:dyDescent="0.25">
      <c r="A1306" t="s">
        <v>2491</v>
      </c>
      <c r="B1306" t="s">
        <v>2701</v>
      </c>
      <c r="C1306" t="s">
        <v>1083</v>
      </c>
      <c r="D1306" t="b">
        <v>1</v>
      </c>
    </row>
    <row r="1307" spans="1:5" x14ac:dyDescent="0.25">
      <c r="A1307" t="s">
        <v>2491</v>
      </c>
      <c r="B1307" t="s">
        <v>2701</v>
      </c>
      <c r="C1307" t="s">
        <v>36</v>
      </c>
      <c r="D1307">
        <v>145</v>
      </c>
    </row>
    <row r="1308" spans="1:5" x14ac:dyDescent="0.25">
      <c r="A1308" t="s">
        <v>2491</v>
      </c>
      <c r="B1308" t="s">
        <v>2701</v>
      </c>
      <c r="C1308" t="s">
        <v>4751</v>
      </c>
      <c r="D1308">
        <v>0</v>
      </c>
    </row>
    <row r="1309" spans="1:5" x14ac:dyDescent="0.25">
      <c r="A1309" t="s">
        <v>2491</v>
      </c>
      <c r="B1309" t="s">
        <v>2701</v>
      </c>
      <c r="C1309" t="s">
        <v>2469</v>
      </c>
      <c r="D1309">
        <v>0</v>
      </c>
      <c r="E1309">
        <v>0</v>
      </c>
    </row>
    <row r="1310" spans="1:5" x14ac:dyDescent="0.25">
      <c r="A1310" t="s">
        <v>2491</v>
      </c>
      <c r="B1310" t="s">
        <v>2701</v>
      </c>
      <c r="C1310" t="s">
        <v>2467</v>
      </c>
      <c r="D1310">
        <v>0</v>
      </c>
    </row>
    <row r="1311" spans="1:5" x14ac:dyDescent="0.25">
      <c r="A1311" t="s">
        <v>2491</v>
      </c>
      <c r="B1311" t="s">
        <v>2701</v>
      </c>
      <c r="C1311" t="s">
        <v>2468</v>
      </c>
      <c r="D1311" t="s">
        <v>2475</v>
      </c>
    </row>
    <row r="1312" spans="1:5" x14ac:dyDescent="0.25">
      <c r="A1312" t="s">
        <v>2491</v>
      </c>
      <c r="B1312" t="s">
        <v>2701</v>
      </c>
      <c r="C1312" t="s">
        <v>4752</v>
      </c>
      <c r="D1312">
        <v>0</v>
      </c>
      <c r="E1312">
        <v>0</v>
      </c>
    </row>
    <row r="1313" spans="1:5" x14ac:dyDescent="0.25">
      <c r="A1313" t="s">
        <v>2491</v>
      </c>
      <c r="B1313" t="s">
        <v>2701</v>
      </c>
      <c r="C1313" t="s">
        <v>4753</v>
      </c>
      <c r="D1313">
        <v>0</v>
      </c>
      <c r="E1313">
        <v>0</v>
      </c>
    </row>
    <row r="1314" spans="1:5" x14ac:dyDescent="0.25">
      <c r="A1314" t="s">
        <v>2491</v>
      </c>
      <c r="B1314" t="s">
        <v>2701</v>
      </c>
      <c r="C1314" t="s">
        <v>800</v>
      </c>
      <c r="D1314" s="19" t="s">
        <v>873</v>
      </c>
    </row>
    <row r="1315" spans="1:5" x14ac:dyDescent="0.25">
      <c r="A1315" t="s">
        <v>2491</v>
      </c>
      <c r="B1315" t="s">
        <v>2702</v>
      </c>
      <c r="C1315" t="s">
        <v>1083</v>
      </c>
      <c r="D1315" t="b">
        <v>0</v>
      </c>
    </row>
    <row r="1316" spans="1:5" x14ac:dyDescent="0.25">
      <c r="A1316" t="s">
        <v>2491</v>
      </c>
      <c r="B1316" t="s">
        <v>2702</v>
      </c>
      <c r="C1316" t="s">
        <v>36</v>
      </c>
      <c r="D1316">
        <v>146</v>
      </c>
    </row>
    <row r="1317" spans="1:5" x14ac:dyDescent="0.25">
      <c r="A1317" t="s">
        <v>2491</v>
      </c>
      <c r="B1317" t="s">
        <v>2702</v>
      </c>
      <c r="C1317" t="s">
        <v>4751</v>
      </c>
      <c r="D1317">
        <v>0</v>
      </c>
    </row>
    <row r="1318" spans="1:5" x14ac:dyDescent="0.25">
      <c r="A1318" t="s">
        <v>2491</v>
      </c>
      <c r="B1318" t="s">
        <v>2702</v>
      </c>
      <c r="C1318" t="s">
        <v>2469</v>
      </c>
      <c r="D1318">
        <v>0</v>
      </c>
      <c r="E1318">
        <v>0</v>
      </c>
    </row>
    <row r="1319" spans="1:5" x14ac:dyDescent="0.25">
      <c r="A1319" t="s">
        <v>2491</v>
      </c>
      <c r="B1319" t="s">
        <v>2702</v>
      </c>
      <c r="C1319" t="s">
        <v>2467</v>
      </c>
      <c r="D1319">
        <v>0</v>
      </c>
    </row>
    <row r="1320" spans="1:5" x14ac:dyDescent="0.25">
      <c r="A1320" t="s">
        <v>2491</v>
      </c>
      <c r="B1320" t="s">
        <v>2702</v>
      </c>
      <c r="C1320" t="s">
        <v>2468</v>
      </c>
      <c r="D1320" t="s">
        <v>2475</v>
      </c>
    </row>
    <row r="1321" spans="1:5" x14ac:dyDescent="0.25">
      <c r="A1321" t="s">
        <v>2491</v>
      </c>
      <c r="B1321" t="s">
        <v>2702</v>
      </c>
      <c r="C1321" t="s">
        <v>4752</v>
      </c>
      <c r="D1321">
        <v>0</v>
      </c>
      <c r="E1321">
        <v>0</v>
      </c>
    </row>
    <row r="1322" spans="1:5" x14ac:dyDescent="0.25">
      <c r="A1322" t="s">
        <v>2491</v>
      </c>
      <c r="B1322" t="s">
        <v>2702</v>
      </c>
      <c r="C1322" t="s">
        <v>4753</v>
      </c>
      <c r="D1322">
        <v>0</v>
      </c>
      <c r="E1322">
        <v>0</v>
      </c>
    </row>
    <row r="1323" spans="1:5" x14ac:dyDescent="0.25">
      <c r="A1323" t="s">
        <v>2491</v>
      </c>
      <c r="B1323" t="s">
        <v>2702</v>
      </c>
      <c r="C1323" t="s">
        <v>800</v>
      </c>
      <c r="D1323" s="19" t="s">
        <v>873</v>
      </c>
    </row>
    <row r="1324" spans="1:5" x14ac:dyDescent="0.25">
      <c r="A1324" t="s">
        <v>2491</v>
      </c>
      <c r="B1324" t="s">
        <v>2703</v>
      </c>
      <c r="C1324" t="s">
        <v>1083</v>
      </c>
      <c r="D1324" t="b">
        <v>0</v>
      </c>
    </row>
    <row r="1325" spans="1:5" x14ac:dyDescent="0.25">
      <c r="A1325" t="s">
        <v>2491</v>
      </c>
      <c r="B1325" t="s">
        <v>2703</v>
      </c>
      <c r="C1325" t="s">
        <v>36</v>
      </c>
      <c r="D1325">
        <v>147</v>
      </c>
    </row>
    <row r="1326" spans="1:5" x14ac:dyDescent="0.25">
      <c r="A1326" t="s">
        <v>2491</v>
      </c>
      <c r="B1326" t="s">
        <v>2703</v>
      </c>
      <c r="C1326" t="s">
        <v>4751</v>
      </c>
      <c r="D1326">
        <v>0</v>
      </c>
    </row>
    <row r="1327" spans="1:5" x14ac:dyDescent="0.25">
      <c r="A1327" t="s">
        <v>2491</v>
      </c>
      <c r="B1327" t="s">
        <v>2703</v>
      </c>
      <c r="C1327" t="s">
        <v>2469</v>
      </c>
      <c r="D1327">
        <v>4</v>
      </c>
      <c r="E1327">
        <v>0</v>
      </c>
    </row>
    <row r="1328" spans="1:5" x14ac:dyDescent="0.25">
      <c r="A1328" t="s">
        <v>2491</v>
      </c>
      <c r="B1328" t="s">
        <v>2703</v>
      </c>
      <c r="C1328" t="s">
        <v>2467</v>
      </c>
      <c r="D1328">
        <v>0</v>
      </c>
    </row>
    <row r="1329" spans="1:5" x14ac:dyDescent="0.25">
      <c r="A1329" t="s">
        <v>2491</v>
      </c>
      <c r="B1329" t="s">
        <v>2703</v>
      </c>
      <c r="C1329" t="s">
        <v>2468</v>
      </c>
      <c r="D1329" t="s">
        <v>2475</v>
      </c>
    </row>
    <row r="1330" spans="1:5" x14ac:dyDescent="0.25">
      <c r="A1330" t="s">
        <v>2491</v>
      </c>
      <c r="B1330" t="s">
        <v>2703</v>
      </c>
      <c r="C1330" t="s">
        <v>4752</v>
      </c>
      <c r="D1330">
        <v>0</v>
      </c>
      <c r="E1330">
        <v>0</v>
      </c>
    </row>
    <row r="1331" spans="1:5" x14ac:dyDescent="0.25">
      <c r="A1331" t="s">
        <v>2491</v>
      </c>
      <c r="B1331" t="s">
        <v>2703</v>
      </c>
      <c r="C1331" t="s">
        <v>4753</v>
      </c>
      <c r="D1331">
        <v>0</v>
      </c>
      <c r="E1331">
        <v>0</v>
      </c>
    </row>
    <row r="1332" spans="1:5" x14ac:dyDescent="0.25">
      <c r="A1332" t="s">
        <v>2491</v>
      </c>
      <c r="B1332" t="s">
        <v>2703</v>
      </c>
      <c r="C1332" t="s">
        <v>800</v>
      </c>
      <c r="D1332" s="19" t="s">
        <v>873</v>
      </c>
    </row>
    <row r="1333" spans="1:5" x14ac:dyDescent="0.25">
      <c r="A1333" t="s">
        <v>2491</v>
      </c>
      <c r="B1333" t="s">
        <v>2704</v>
      </c>
      <c r="C1333" t="s">
        <v>1083</v>
      </c>
      <c r="D1333" t="b">
        <v>0</v>
      </c>
    </row>
    <row r="1334" spans="1:5" x14ac:dyDescent="0.25">
      <c r="A1334" t="s">
        <v>2491</v>
      </c>
      <c r="B1334" t="s">
        <v>2704</v>
      </c>
      <c r="C1334" t="s">
        <v>36</v>
      </c>
      <c r="D1334">
        <v>148</v>
      </c>
    </row>
    <row r="1335" spans="1:5" x14ac:dyDescent="0.25">
      <c r="A1335" t="s">
        <v>2491</v>
      </c>
      <c r="B1335" t="s">
        <v>2704</v>
      </c>
      <c r="C1335" t="s">
        <v>4751</v>
      </c>
      <c r="D1335">
        <v>0</v>
      </c>
    </row>
    <row r="1336" spans="1:5" x14ac:dyDescent="0.25">
      <c r="A1336" t="s">
        <v>2491</v>
      </c>
      <c r="B1336" t="s">
        <v>2704</v>
      </c>
      <c r="C1336" t="s">
        <v>2469</v>
      </c>
      <c r="D1336">
        <v>1</v>
      </c>
      <c r="E1336">
        <v>0</v>
      </c>
    </row>
    <row r="1337" spans="1:5" x14ac:dyDescent="0.25">
      <c r="A1337" t="s">
        <v>2491</v>
      </c>
      <c r="B1337" t="s">
        <v>2704</v>
      </c>
      <c r="C1337" t="s">
        <v>2467</v>
      </c>
      <c r="D1337">
        <v>0</v>
      </c>
    </row>
    <row r="1338" spans="1:5" x14ac:dyDescent="0.25">
      <c r="A1338" t="s">
        <v>2491</v>
      </c>
      <c r="B1338" t="s">
        <v>2704</v>
      </c>
      <c r="C1338" t="s">
        <v>2468</v>
      </c>
      <c r="D1338" t="s">
        <v>2475</v>
      </c>
    </row>
    <row r="1339" spans="1:5" x14ac:dyDescent="0.25">
      <c r="A1339" t="s">
        <v>2491</v>
      </c>
      <c r="B1339" t="s">
        <v>2704</v>
      </c>
      <c r="C1339" t="s">
        <v>4752</v>
      </c>
      <c r="D1339">
        <v>0</v>
      </c>
      <c r="E1339">
        <v>0</v>
      </c>
    </row>
    <row r="1340" spans="1:5" x14ac:dyDescent="0.25">
      <c r="A1340" t="s">
        <v>2491</v>
      </c>
      <c r="B1340" t="s">
        <v>2704</v>
      </c>
      <c r="C1340" t="s">
        <v>4753</v>
      </c>
      <c r="D1340">
        <v>0</v>
      </c>
      <c r="E1340">
        <v>0</v>
      </c>
    </row>
    <row r="1341" spans="1:5" x14ac:dyDescent="0.25">
      <c r="A1341" t="s">
        <v>2491</v>
      </c>
      <c r="B1341" t="s">
        <v>2704</v>
      </c>
      <c r="C1341" t="s">
        <v>800</v>
      </c>
      <c r="D1341" s="19" t="s">
        <v>815</v>
      </c>
    </row>
    <row r="1342" spans="1:5" x14ac:dyDescent="0.25">
      <c r="A1342" t="s">
        <v>2491</v>
      </c>
      <c r="B1342" t="s">
        <v>2705</v>
      </c>
      <c r="C1342" t="s">
        <v>1083</v>
      </c>
      <c r="D1342" t="b">
        <v>0</v>
      </c>
    </row>
    <row r="1343" spans="1:5" x14ac:dyDescent="0.25">
      <c r="A1343" t="s">
        <v>2491</v>
      </c>
      <c r="B1343" t="s">
        <v>2705</v>
      </c>
      <c r="C1343" t="s">
        <v>36</v>
      </c>
      <c r="D1343">
        <v>149</v>
      </c>
    </row>
    <row r="1344" spans="1:5" x14ac:dyDescent="0.25">
      <c r="A1344" t="s">
        <v>2491</v>
      </c>
      <c r="B1344" t="s">
        <v>2705</v>
      </c>
      <c r="C1344" t="s">
        <v>4751</v>
      </c>
      <c r="D1344">
        <v>0</v>
      </c>
    </row>
    <row r="1345" spans="1:5" x14ac:dyDescent="0.25">
      <c r="A1345" t="s">
        <v>2491</v>
      </c>
      <c r="B1345" t="s">
        <v>2705</v>
      </c>
      <c r="C1345" t="s">
        <v>2469</v>
      </c>
      <c r="D1345">
        <v>0</v>
      </c>
      <c r="E1345">
        <v>43</v>
      </c>
    </row>
    <row r="1346" spans="1:5" x14ac:dyDescent="0.25">
      <c r="A1346" t="s">
        <v>2491</v>
      </c>
      <c r="B1346" t="s">
        <v>2705</v>
      </c>
      <c r="C1346" t="s">
        <v>2467</v>
      </c>
      <c r="D1346">
        <v>0</v>
      </c>
    </row>
    <row r="1347" spans="1:5" x14ac:dyDescent="0.25">
      <c r="A1347" t="s">
        <v>2491</v>
      </c>
      <c r="B1347" t="s">
        <v>2705</v>
      </c>
      <c r="C1347" t="s">
        <v>2468</v>
      </c>
      <c r="D1347" t="s">
        <v>2475</v>
      </c>
    </row>
    <row r="1348" spans="1:5" x14ac:dyDescent="0.25">
      <c r="A1348" t="s">
        <v>2491</v>
      </c>
      <c r="B1348" t="s">
        <v>2705</v>
      </c>
      <c r="C1348" t="s">
        <v>4752</v>
      </c>
      <c r="D1348">
        <v>0</v>
      </c>
      <c r="E1348">
        <v>0</v>
      </c>
    </row>
    <row r="1349" spans="1:5" x14ac:dyDescent="0.25">
      <c r="A1349" t="s">
        <v>2491</v>
      </c>
      <c r="B1349" t="s">
        <v>2705</v>
      </c>
      <c r="C1349" t="s">
        <v>4753</v>
      </c>
      <c r="D1349">
        <v>0</v>
      </c>
      <c r="E1349">
        <v>0</v>
      </c>
    </row>
    <row r="1350" spans="1:5" x14ac:dyDescent="0.25">
      <c r="A1350" t="s">
        <v>2491</v>
      </c>
      <c r="B1350" t="s">
        <v>2705</v>
      </c>
      <c r="C1350" t="s">
        <v>800</v>
      </c>
      <c r="D1350" s="19" t="s">
        <v>873</v>
      </c>
    </row>
    <row r="1351" spans="1:5" x14ac:dyDescent="0.25">
      <c r="A1351" t="s">
        <v>2491</v>
      </c>
      <c r="B1351" t="s">
        <v>2706</v>
      </c>
      <c r="C1351" t="s">
        <v>1083</v>
      </c>
      <c r="D1351" t="b">
        <v>0</v>
      </c>
    </row>
    <row r="1352" spans="1:5" x14ac:dyDescent="0.25">
      <c r="A1352" t="s">
        <v>2491</v>
      </c>
      <c r="B1352" t="s">
        <v>2706</v>
      </c>
      <c r="C1352" t="s">
        <v>36</v>
      </c>
      <c r="D1352">
        <v>150</v>
      </c>
    </row>
    <row r="1353" spans="1:5" x14ac:dyDescent="0.25">
      <c r="A1353" t="s">
        <v>2491</v>
      </c>
      <c r="B1353" t="s">
        <v>2706</v>
      </c>
      <c r="C1353" t="s">
        <v>4751</v>
      </c>
      <c r="D1353">
        <v>0</v>
      </c>
    </row>
    <row r="1354" spans="1:5" x14ac:dyDescent="0.25">
      <c r="A1354" t="s">
        <v>2491</v>
      </c>
      <c r="B1354" t="s">
        <v>2706</v>
      </c>
      <c r="C1354" t="s">
        <v>2469</v>
      </c>
      <c r="D1354">
        <v>0</v>
      </c>
      <c r="E1354">
        <v>0</v>
      </c>
    </row>
    <row r="1355" spans="1:5" x14ac:dyDescent="0.25">
      <c r="A1355" t="s">
        <v>2491</v>
      </c>
      <c r="B1355" t="s">
        <v>2706</v>
      </c>
      <c r="C1355" t="s">
        <v>2467</v>
      </c>
      <c r="D1355">
        <v>0</v>
      </c>
    </row>
    <row r="1356" spans="1:5" x14ac:dyDescent="0.25">
      <c r="A1356" t="s">
        <v>2491</v>
      </c>
      <c r="B1356" t="s">
        <v>2706</v>
      </c>
      <c r="C1356" t="s">
        <v>2468</v>
      </c>
      <c r="D1356" t="s">
        <v>2475</v>
      </c>
    </row>
    <row r="1357" spans="1:5" x14ac:dyDescent="0.25">
      <c r="A1357" t="s">
        <v>2491</v>
      </c>
      <c r="B1357" t="s">
        <v>2706</v>
      </c>
      <c r="C1357" t="s">
        <v>4752</v>
      </c>
      <c r="D1357">
        <v>0</v>
      </c>
      <c r="E1357">
        <v>0</v>
      </c>
    </row>
    <row r="1358" spans="1:5" x14ac:dyDescent="0.25">
      <c r="A1358" t="s">
        <v>2491</v>
      </c>
      <c r="B1358" t="s">
        <v>2706</v>
      </c>
      <c r="C1358" t="s">
        <v>4753</v>
      </c>
      <c r="D1358">
        <v>0</v>
      </c>
      <c r="E1358">
        <v>0</v>
      </c>
    </row>
    <row r="1359" spans="1:5" x14ac:dyDescent="0.25">
      <c r="A1359" t="s">
        <v>2491</v>
      </c>
      <c r="B1359" t="s">
        <v>2706</v>
      </c>
      <c r="C1359" t="s">
        <v>800</v>
      </c>
      <c r="D1359" s="19" t="s">
        <v>873</v>
      </c>
    </row>
    <row r="1360" spans="1:5" x14ac:dyDescent="0.25">
      <c r="A1360" t="s">
        <v>2491</v>
      </c>
      <c r="B1360" t="s">
        <v>2707</v>
      </c>
      <c r="C1360" t="s">
        <v>1083</v>
      </c>
      <c r="D1360" t="b">
        <v>0</v>
      </c>
    </row>
    <row r="1361" spans="1:5" x14ac:dyDescent="0.25">
      <c r="A1361" t="s">
        <v>2491</v>
      </c>
      <c r="B1361" t="s">
        <v>2707</v>
      </c>
      <c r="C1361" t="s">
        <v>36</v>
      </c>
      <c r="D1361">
        <v>151</v>
      </c>
    </row>
    <row r="1362" spans="1:5" x14ac:dyDescent="0.25">
      <c r="A1362" t="s">
        <v>2491</v>
      </c>
      <c r="B1362" t="s">
        <v>2707</v>
      </c>
      <c r="C1362" t="s">
        <v>4751</v>
      </c>
      <c r="D1362">
        <v>0</v>
      </c>
    </row>
    <row r="1363" spans="1:5" x14ac:dyDescent="0.25">
      <c r="A1363" t="s">
        <v>2491</v>
      </c>
      <c r="B1363" t="s">
        <v>2707</v>
      </c>
      <c r="C1363" t="s">
        <v>2469</v>
      </c>
      <c r="D1363">
        <v>4</v>
      </c>
      <c r="E1363">
        <v>0</v>
      </c>
    </row>
    <row r="1364" spans="1:5" x14ac:dyDescent="0.25">
      <c r="A1364" t="s">
        <v>2491</v>
      </c>
      <c r="B1364" t="s">
        <v>2707</v>
      </c>
      <c r="C1364" t="s">
        <v>2467</v>
      </c>
      <c r="D1364">
        <v>0</v>
      </c>
    </row>
    <row r="1365" spans="1:5" x14ac:dyDescent="0.25">
      <c r="A1365" t="s">
        <v>2491</v>
      </c>
      <c r="B1365" t="s">
        <v>2707</v>
      </c>
      <c r="C1365" t="s">
        <v>2468</v>
      </c>
      <c r="D1365" t="s">
        <v>2475</v>
      </c>
    </row>
    <row r="1366" spans="1:5" x14ac:dyDescent="0.25">
      <c r="A1366" t="s">
        <v>2491</v>
      </c>
      <c r="B1366" t="s">
        <v>2707</v>
      </c>
      <c r="C1366" t="s">
        <v>4752</v>
      </c>
      <c r="D1366">
        <v>0</v>
      </c>
      <c r="E1366">
        <v>0</v>
      </c>
    </row>
    <row r="1367" spans="1:5" x14ac:dyDescent="0.25">
      <c r="A1367" t="s">
        <v>2491</v>
      </c>
      <c r="B1367" t="s">
        <v>2707</v>
      </c>
      <c r="C1367" t="s">
        <v>4753</v>
      </c>
      <c r="D1367">
        <v>0</v>
      </c>
      <c r="E1367">
        <v>0</v>
      </c>
    </row>
    <row r="1368" spans="1:5" x14ac:dyDescent="0.25">
      <c r="A1368" t="s">
        <v>2491</v>
      </c>
      <c r="B1368" t="s">
        <v>2707</v>
      </c>
      <c r="C1368" t="s">
        <v>800</v>
      </c>
      <c r="D1368" s="19" t="s">
        <v>873</v>
      </c>
    </row>
    <row r="1369" spans="1:5" x14ac:dyDescent="0.25">
      <c r="A1369" t="s">
        <v>2491</v>
      </c>
      <c r="B1369" t="s">
        <v>2708</v>
      </c>
      <c r="C1369" t="s">
        <v>1083</v>
      </c>
      <c r="D1369" t="b">
        <v>0</v>
      </c>
    </row>
    <row r="1370" spans="1:5" x14ac:dyDescent="0.25">
      <c r="A1370" t="s">
        <v>2491</v>
      </c>
      <c r="B1370" t="s">
        <v>2708</v>
      </c>
      <c r="C1370" t="s">
        <v>36</v>
      </c>
      <c r="D1370">
        <v>152</v>
      </c>
    </row>
    <row r="1371" spans="1:5" x14ac:dyDescent="0.25">
      <c r="A1371" t="s">
        <v>2491</v>
      </c>
      <c r="B1371" t="s">
        <v>2708</v>
      </c>
      <c r="C1371" t="s">
        <v>4751</v>
      </c>
      <c r="D1371">
        <v>0</v>
      </c>
    </row>
    <row r="1372" spans="1:5" x14ac:dyDescent="0.25">
      <c r="A1372" t="s">
        <v>2491</v>
      </c>
      <c r="B1372" t="s">
        <v>2708</v>
      </c>
      <c r="C1372" t="s">
        <v>2469</v>
      </c>
      <c r="D1372">
        <v>1</v>
      </c>
      <c r="E1372">
        <v>0</v>
      </c>
    </row>
    <row r="1373" spans="1:5" x14ac:dyDescent="0.25">
      <c r="A1373" t="s">
        <v>2491</v>
      </c>
      <c r="B1373" t="s">
        <v>2708</v>
      </c>
      <c r="C1373" t="s">
        <v>2467</v>
      </c>
      <c r="D1373">
        <v>0</v>
      </c>
    </row>
    <row r="1374" spans="1:5" x14ac:dyDescent="0.25">
      <c r="A1374" t="s">
        <v>2491</v>
      </c>
      <c r="B1374" t="s">
        <v>2708</v>
      </c>
      <c r="C1374" t="s">
        <v>2468</v>
      </c>
      <c r="D1374" t="s">
        <v>2475</v>
      </c>
    </row>
    <row r="1375" spans="1:5" x14ac:dyDescent="0.25">
      <c r="A1375" t="s">
        <v>2491</v>
      </c>
      <c r="B1375" t="s">
        <v>2708</v>
      </c>
      <c r="C1375" t="s">
        <v>4752</v>
      </c>
      <c r="D1375">
        <v>0</v>
      </c>
      <c r="E1375">
        <v>0</v>
      </c>
    </row>
    <row r="1376" spans="1:5" x14ac:dyDescent="0.25">
      <c r="A1376" t="s">
        <v>2491</v>
      </c>
      <c r="B1376" t="s">
        <v>2708</v>
      </c>
      <c r="C1376" t="s">
        <v>4753</v>
      </c>
      <c r="D1376">
        <v>0</v>
      </c>
      <c r="E1376">
        <v>0</v>
      </c>
    </row>
    <row r="1377" spans="1:5" x14ac:dyDescent="0.25">
      <c r="A1377" t="s">
        <v>2491</v>
      </c>
      <c r="B1377" t="s">
        <v>2708</v>
      </c>
      <c r="C1377" t="s">
        <v>800</v>
      </c>
      <c r="D1377" s="19" t="s">
        <v>815</v>
      </c>
    </row>
    <row r="1378" spans="1:5" x14ac:dyDescent="0.25">
      <c r="A1378" t="s">
        <v>2491</v>
      </c>
      <c r="B1378" t="s">
        <v>2709</v>
      </c>
      <c r="C1378" t="s">
        <v>1083</v>
      </c>
      <c r="D1378" t="b">
        <v>0</v>
      </c>
    </row>
    <row r="1379" spans="1:5" x14ac:dyDescent="0.25">
      <c r="A1379" t="s">
        <v>2491</v>
      </c>
      <c r="B1379" t="s">
        <v>2709</v>
      </c>
      <c r="C1379" t="s">
        <v>36</v>
      </c>
      <c r="D1379">
        <v>153</v>
      </c>
    </row>
    <row r="1380" spans="1:5" x14ac:dyDescent="0.25">
      <c r="A1380" t="s">
        <v>2491</v>
      </c>
      <c r="B1380" t="s">
        <v>2709</v>
      </c>
      <c r="C1380" t="s">
        <v>4751</v>
      </c>
      <c r="D1380">
        <v>0</v>
      </c>
    </row>
    <row r="1381" spans="1:5" x14ac:dyDescent="0.25">
      <c r="A1381" t="s">
        <v>2491</v>
      </c>
      <c r="B1381" t="s">
        <v>2709</v>
      </c>
      <c r="C1381" t="s">
        <v>2469</v>
      </c>
      <c r="D1381">
        <v>48</v>
      </c>
      <c r="E1381">
        <v>23</v>
      </c>
    </row>
    <row r="1382" spans="1:5" x14ac:dyDescent="0.25">
      <c r="A1382" t="s">
        <v>2491</v>
      </c>
      <c r="B1382" t="s">
        <v>2709</v>
      </c>
      <c r="C1382" t="s">
        <v>2467</v>
      </c>
      <c r="D1382">
        <v>0</v>
      </c>
    </row>
    <row r="1383" spans="1:5" x14ac:dyDescent="0.25">
      <c r="A1383" t="s">
        <v>2491</v>
      </c>
      <c r="B1383" t="s">
        <v>2709</v>
      </c>
      <c r="C1383" t="s">
        <v>2468</v>
      </c>
      <c r="D1383" t="s">
        <v>2475</v>
      </c>
    </row>
    <row r="1384" spans="1:5" x14ac:dyDescent="0.25">
      <c r="A1384" t="s">
        <v>2491</v>
      </c>
      <c r="B1384" t="s">
        <v>2709</v>
      </c>
      <c r="C1384" t="s">
        <v>4752</v>
      </c>
      <c r="D1384">
        <v>0</v>
      </c>
      <c r="E1384">
        <v>0</v>
      </c>
    </row>
    <row r="1385" spans="1:5" x14ac:dyDescent="0.25">
      <c r="A1385" t="s">
        <v>2491</v>
      </c>
      <c r="B1385" t="s">
        <v>2709</v>
      </c>
      <c r="C1385" t="s">
        <v>4753</v>
      </c>
      <c r="D1385">
        <v>0</v>
      </c>
      <c r="E1385">
        <v>0</v>
      </c>
    </row>
    <row r="1386" spans="1:5" x14ac:dyDescent="0.25">
      <c r="A1386" t="s">
        <v>2491</v>
      </c>
      <c r="B1386" t="s">
        <v>2709</v>
      </c>
      <c r="C1386" t="s">
        <v>800</v>
      </c>
      <c r="D1386" s="19" t="s">
        <v>873</v>
      </c>
    </row>
    <row r="1387" spans="1:5" x14ac:dyDescent="0.25">
      <c r="A1387" t="s">
        <v>2491</v>
      </c>
      <c r="B1387" t="s">
        <v>2710</v>
      </c>
      <c r="C1387" t="s">
        <v>1083</v>
      </c>
      <c r="D1387" t="b">
        <v>0</v>
      </c>
    </row>
    <row r="1388" spans="1:5" x14ac:dyDescent="0.25">
      <c r="A1388" t="s">
        <v>2491</v>
      </c>
      <c r="B1388" t="s">
        <v>2710</v>
      </c>
      <c r="C1388" t="s">
        <v>36</v>
      </c>
      <c r="D1388">
        <v>154</v>
      </c>
    </row>
    <row r="1389" spans="1:5" x14ac:dyDescent="0.25">
      <c r="A1389" t="s">
        <v>2491</v>
      </c>
      <c r="B1389" t="s">
        <v>2710</v>
      </c>
      <c r="C1389" t="s">
        <v>4751</v>
      </c>
      <c r="D1389">
        <v>0</v>
      </c>
    </row>
    <row r="1390" spans="1:5" x14ac:dyDescent="0.25">
      <c r="A1390" t="s">
        <v>2491</v>
      </c>
      <c r="B1390" t="s">
        <v>2710</v>
      </c>
      <c r="C1390" t="s">
        <v>2469</v>
      </c>
      <c r="D1390">
        <v>50</v>
      </c>
      <c r="E1390">
        <v>0</v>
      </c>
    </row>
    <row r="1391" spans="1:5" x14ac:dyDescent="0.25">
      <c r="A1391" t="s">
        <v>2491</v>
      </c>
      <c r="B1391" t="s">
        <v>2710</v>
      </c>
      <c r="C1391" t="s">
        <v>2467</v>
      </c>
      <c r="D1391">
        <v>0</v>
      </c>
    </row>
    <row r="1392" spans="1:5" x14ac:dyDescent="0.25">
      <c r="A1392" t="s">
        <v>2491</v>
      </c>
      <c r="B1392" t="s">
        <v>2710</v>
      </c>
      <c r="C1392" t="s">
        <v>2468</v>
      </c>
      <c r="D1392" t="s">
        <v>2475</v>
      </c>
    </row>
    <row r="1393" spans="1:5" x14ac:dyDescent="0.25">
      <c r="A1393" t="s">
        <v>2491</v>
      </c>
      <c r="B1393" t="s">
        <v>2710</v>
      </c>
      <c r="C1393" t="s">
        <v>4752</v>
      </c>
      <c r="D1393">
        <v>0</v>
      </c>
      <c r="E1393">
        <v>0</v>
      </c>
    </row>
    <row r="1394" spans="1:5" x14ac:dyDescent="0.25">
      <c r="A1394" t="s">
        <v>2491</v>
      </c>
      <c r="B1394" t="s">
        <v>2710</v>
      </c>
      <c r="C1394" t="s">
        <v>4753</v>
      </c>
      <c r="D1394">
        <v>0</v>
      </c>
      <c r="E1394">
        <v>0</v>
      </c>
    </row>
    <row r="1395" spans="1:5" x14ac:dyDescent="0.25">
      <c r="A1395" t="s">
        <v>2491</v>
      </c>
      <c r="B1395" t="s">
        <v>2710</v>
      </c>
      <c r="C1395" t="s">
        <v>800</v>
      </c>
      <c r="D1395" s="19" t="s">
        <v>873</v>
      </c>
    </row>
    <row r="1396" spans="1:5" x14ac:dyDescent="0.25">
      <c r="A1396" t="s">
        <v>2491</v>
      </c>
      <c r="B1396" t="s">
        <v>6067</v>
      </c>
      <c r="C1396" t="s">
        <v>1083</v>
      </c>
      <c r="D1396" t="b">
        <v>0</v>
      </c>
    </row>
    <row r="1397" spans="1:5" x14ac:dyDescent="0.25">
      <c r="A1397" t="s">
        <v>2491</v>
      </c>
      <c r="B1397" t="s">
        <v>6067</v>
      </c>
      <c r="C1397" t="s">
        <v>36</v>
      </c>
      <c r="D1397">
        <v>155</v>
      </c>
    </row>
    <row r="1398" spans="1:5" x14ac:dyDescent="0.25">
      <c r="A1398" t="s">
        <v>2491</v>
      </c>
      <c r="B1398" t="s">
        <v>6067</v>
      </c>
      <c r="C1398" t="s">
        <v>4751</v>
      </c>
      <c r="D1398">
        <v>0</v>
      </c>
    </row>
    <row r="1399" spans="1:5" x14ac:dyDescent="0.25">
      <c r="A1399" t="s">
        <v>2491</v>
      </c>
      <c r="B1399" t="s">
        <v>6067</v>
      </c>
      <c r="C1399" t="s">
        <v>2469</v>
      </c>
      <c r="D1399">
        <v>60</v>
      </c>
      <c r="E1399">
        <v>0</v>
      </c>
    </row>
    <row r="1400" spans="1:5" x14ac:dyDescent="0.25">
      <c r="A1400" t="s">
        <v>2491</v>
      </c>
      <c r="B1400" t="s">
        <v>6067</v>
      </c>
      <c r="C1400" t="s">
        <v>2467</v>
      </c>
      <c r="D1400">
        <v>0</v>
      </c>
    </row>
    <row r="1401" spans="1:5" x14ac:dyDescent="0.25">
      <c r="A1401" t="s">
        <v>2491</v>
      </c>
      <c r="B1401" t="s">
        <v>6067</v>
      </c>
      <c r="C1401" t="s">
        <v>2468</v>
      </c>
      <c r="D1401" t="s">
        <v>2475</v>
      </c>
    </row>
    <row r="1402" spans="1:5" x14ac:dyDescent="0.25">
      <c r="A1402" t="s">
        <v>2491</v>
      </c>
      <c r="B1402" t="s">
        <v>6067</v>
      </c>
      <c r="C1402" t="s">
        <v>4752</v>
      </c>
      <c r="D1402">
        <v>0</v>
      </c>
      <c r="E1402">
        <v>0</v>
      </c>
    </row>
    <row r="1403" spans="1:5" x14ac:dyDescent="0.25">
      <c r="A1403" t="s">
        <v>2491</v>
      </c>
      <c r="B1403" t="s">
        <v>6067</v>
      </c>
      <c r="C1403" t="s">
        <v>4753</v>
      </c>
      <c r="D1403">
        <v>0</v>
      </c>
      <c r="E1403">
        <v>0</v>
      </c>
    </row>
    <row r="1404" spans="1:5" x14ac:dyDescent="0.25">
      <c r="A1404" t="s">
        <v>2491</v>
      </c>
      <c r="B1404" t="s">
        <v>6067</v>
      </c>
      <c r="C1404" t="s">
        <v>800</v>
      </c>
      <c r="D1404" s="19" t="s">
        <v>873</v>
      </c>
    </row>
    <row r="1405" spans="1:5" x14ac:dyDescent="0.25">
      <c r="A1405" t="s">
        <v>2491</v>
      </c>
      <c r="B1405" t="s">
        <v>2680</v>
      </c>
      <c r="C1405" t="s">
        <v>1083</v>
      </c>
      <c r="D1405" t="b">
        <v>0</v>
      </c>
    </row>
    <row r="1406" spans="1:5" x14ac:dyDescent="0.25">
      <c r="A1406" t="s">
        <v>2491</v>
      </c>
      <c r="B1406" t="s">
        <v>2680</v>
      </c>
      <c r="C1406" t="s">
        <v>36</v>
      </c>
      <c r="D1406">
        <v>156</v>
      </c>
    </row>
    <row r="1407" spans="1:5" x14ac:dyDescent="0.25">
      <c r="A1407" t="s">
        <v>2491</v>
      </c>
      <c r="B1407" t="s">
        <v>2680</v>
      </c>
      <c r="C1407" t="s">
        <v>4751</v>
      </c>
      <c r="D1407">
        <v>0</v>
      </c>
    </row>
    <row r="1408" spans="1:5" x14ac:dyDescent="0.25">
      <c r="A1408" t="s">
        <v>2491</v>
      </c>
      <c r="B1408" t="s">
        <v>2680</v>
      </c>
      <c r="C1408" t="s">
        <v>2469</v>
      </c>
      <c r="D1408">
        <v>0</v>
      </c>
      <c r="E1408">
        <v>0</v>
      </c>
    </row>
    <row r="1409" spans="1:5" x14ac:dyDescent="0.25">
      <c r="A1409" t="s">
        <v>2491</v>
      </c>
      <c r="B1409" t="s">
        <v>2680</v>
      </c>
      <c r="C1409" t="s">
        <v>2467</v>
      </c>
      <c r="D1409">
        <v>0</v>
      </c>
    </row>
    <row r="1410" spans="1:5" x14ac:dyDescent="0.25">
      <c r="A1410" t="s">
        <v>2491</v>
      </c>
      <c r="B1410" t="s">
        <v>2680</v>
      </c>
      <c r="C1410" t="s">
        <v>2468</v>
      </c>
      <c r="D1410" t="s">
        <v>2475</v>
      </c>
    </row>
    <row r="1411" spans="1:5" x14ac:dyDescent="0.25">
      <c r="A1411" t="s">
        <v>2491</v>
      </c>
      <c r="B1411" t="s">
        <v>2680</v>
      </c>
      <c r="C1411" t="s">
        <v>4752</v>
      </c>
      <c r="D1411">
        <v>0</v>
      </c>
      <c r="E1411">
        <v>0</v>
      </c>
    </row>
    <row r="1412" spans="1:5" x14ac:dyDescent="0.25">
      <c r="A1412" t="s">
        <v>2491</v>
      </c>
      <c r="B1412" t="s">
        <v>2680</v>
      </c>
      <c r="C1412" t="s">
        <v>4753</v>
      </c>
      <c r="D1412">
        <v>0</v>
      </c>
      <c r="E1412">
        <v>0</v>
      </c>
    </row>
    <row r="1413" spans="1:5" x14ac:dyDescent="0.25">
      <c r="A1413" t="s">
        <v>2491</v>
      </c>
      <c r="B1413" t="s">
        <v>2680</v>
      </c>
      <c r="C1413" t="s">
        <v>800</v>
      </c>
      <c r="D1413" s="19"/>
    </row>
    <row r="1414" spans="1:5" x14ac:dyDescent="0.25">
      <c r="A1414" t="s">
        <v>2491</v>
      </c>
      <c r="B1414" t="s">
        <v>2681</v>
      </c>
      <c r="C1414" t="s">
        <v>1083</v>
      </c>
      <c r="D1414" t="b">
        <v>0</v>
      </c>
    </row>
    <row r="1415" spans="1:5" x14ac:dyDescent="0.25">
      <c r="A1415" t="s">
        <v>2491</v>
      </c>
      <c r="B1415" t="s">
        <v>2681</v>
      </c>
      <c r="C1415" t="s">
        <v>36</v>
      </c>
      <c r="D1415">
        <v>157</v>
      </c>
    </row>
    <row r="1416" spans="1:5" x14ac:dyDescent="0.25">
      <c r="A1416" t="s">
        <v>2491</v>
      </c>
      <c r="B1416" t="s">
        <v>2681</v>
      </c>
      <c r="C1416" t="s">
        <v>4751</v>
      </c>
      <c r="D1416">
        <v>0</v>
      </c>
    </row>
    <row r="1417" spans="1:5" x14ac:dyDescent="0.25">
      <c r="A1417" t="s">
        <v>2491</v>
      </c>
      <c r="B1417" t="s">
        <v>2681</v>
      </c>
      <c r="C1417" t="s">
        <v>2469</v>
      </c>
      <c r="D1417">
        <v>0</v>
      </c>
      <c r="E1417">
        <v>0</v>
      </c>
    </row>
    <row r="1418" spans="1:5" x14ac:dyDescent="0.25">
      <c r="A1418" t="s">
        <v>2491</v>
      </c>
      <c r="B1418" t="s">
        <v>2681</v>
      </c>
      <c r="C1418" t="s">
        <v>2467</v>
      </c>
      <c r="D1418">
        <v>0</v>
      </c>
    </row>
    <row r="1419" spans="1:5" x14ac:dyDescent="0.25">
      <c r="A1419" t="s">
        <v>2491</v>
      </c>
      <c r="B1419" t="s">
        <v>2681</v>
      </c>
      <c r="C1419" t="s">
        <v>2468</v>
      </c>
      <c r="D1419" t="s">
        <v>2475</v>
      </c>
    </row>
    <row r="1420" spans="1:5" x14ac:dyDescent="0.25">
      <c r="A1420" t="s">
        <v>2491</v>
      </c>
      <c r="B1420" t="s">
        <v>2681</v>
      </c>
      <c r="C1420" t="s">
        <v>4752</v>
      </c>
      <c r="D1420">
        <v>0</v>
      </c>
      <c r="E1420">
        <v>0</v>
      </c>
    </row>
    <row r="1421" spans="1:5" x14ac:dyDescent="0.25">
      <c r="A1421" t="s">
        <v>2491</v>
      </c>
      <c r="B1421" t="s">
        <v>2681</v>
      </c>
      <c r="C1421" t="s">
        <v>4753</v>
      </c>
      <c r="D1421">
        <v>0</v>
      </c>
      <c r="E1421">
        <v>0</v>
      </c>
    </row>
    <row r="1422" spans="1:5" x14ac:dyDescent="0.25">
      <c r="A1422" t="s">
        <v>2491</v>
      </c>
      <c r="B1422" t="s">
        <v>2681</v>
      </c>
      <c r="C1422" t="s">
        <v>800</v>
      </c>
      <c r="D1422" s="19"/>
    </row>
    <row r="1423" spans="1:5" x14ac:dyDescent="0.25">
      <c r="A1423" t="s">
        <v>2491</v>
      </c>
      <c r="B1423" t="s">
        <v>2682</v>
      </c>
      <c r="C1423" t="s">
        <v>1083</v>
      </c>
      <c r="D1423" t="b">
        <v>0</v>
      </c>
    </row>
    <row r="1424" spans="1:5" x14ac:dyDescent="0.25">
      <c r="A1424" t="s">
        <v>2491</v>
      </c>
      <c r="B1424" t="s">
        <v>2682</v>
      </c>
      <c r="C1424" t="s">
        <v>36</v>
      </c>
      <c r="D1424">
        <v>158</v>
      </c>
    </row>
    <row r="1425" spans="1:5" x14ac:dyDescent="0.25">
      <c r="A1425" t="s">
        <v>2491</v>
      </c>
      <c r="B1425" t="s">
        <v>2682</v>
      </c>
      <c r="C1425" t="s">
        <v>4751</v>
      </c>
      <c r="D1425">
        <v>0</v>
      </c>
    </row>
    <row r="1426" spans="1:5" x14ac:dyDescent="0.25">
      <c r="A1426" t="s">
        <v>2491</v>
      </c>
      <c r="B1426" t="s">
        <v>2682</v>
      </c>
      <c r="C1426" t="s">
        <v>2469</v>
      </c>
      <c r="D1426">
        <v>0</v>
      </c>
      <c r="E1426">
        <v>0</v>
      </c>
    </row>
    <row r="1427" spans="1:5" x14ac:dyDescent="0.25">
      <c r="A1427" t="s">
        <v>2491</v>
      </c>
      <c r="B1427" t="s">
        <v>2682</v>
      </c>
      <c r="C1427" t="s">
        <v>2467</v>
      </c>
      <c r="D1427">
        <v>0</v>
      </c>
    </row>
    <row r="1428" spans="1:5" x14ac:dyDescent="0.25">
      <c r="A1428" t="s">
        <v>2491</v>
      </c>
      <c r="B1428" t="s">
        <v>2682</v>
      </c>
      <c r="C1428" t="s">
        <v>2468</v>
      </c>
      <c r="D1428" t="s">
        <v>2475</v>
      </c>
    </row>
    <row r="1429" spans="1:5" x14ac:dyDescent="0.25">
      <c r="A1429" t="s">
        <v>2491</v>
      </c>
      <c r="B1429" t="s">
        <v>2682</v>
      </c>
      <c r="C1429" t="s">
        <v>4752</v>
      </c>
      <c r="D1429">
        <v>0</v>
      </c>
      <c r="E1429">
        <v>0</v>
      </c>
    </row>
    <row r="1430" spans="1:5" x14ac:dyDescent="0.25">
      <c r="A1430" t="s">
        <v>2491</v>
      </c>
      <c r="B1430" t="s">
        <v>2682</v>
      </c>
      <c r="C1430" t="s">
        <v>4753</v>
      </c>
      <c r="D1430">
        <v>0</v>
      </c>
      <c r="E1430">
        <v>0</v>
      </c>
    </row>
    <row r="1431" spans="1:5" x14ac:dyDescent="0.25">
      <c r="A1431" t="s">
        <v>2491</v>
      </c>
      <c r="B1431" t="s">
        <v>2682</v>
      </c>
      <c r="C1431" t="s">
        <v>800</v>
      </c>
      <c r="D1431" s="19"/>
    </row>
    <row r="1432" spans="1:5" x14ac:dyDescent="0.25">
      <c r="A1432" t="s">
        <v>2491</v>
      </c>
      <c r="B1432" t="s">
        <v>2712</v>
      </c>
      <c r="C1432" t="s">
        <v>1083</v>
      </c>
      <c r="D1432" t="b">
        <v>0</v>
      </c>
    </row>
    <row r="1433" spans="1:5" x14ac:dyDescent="0.25">
      <c r="A1433" t="s">
        <v>2491</v>
      </c>
      <c r="B1433" t="s">
        <v>2712</v>
      </c>
      <c r="C1433" t="s">
        <v>36</v>
      </c>
      <c r="D1433">
        <v>159</v>
      </c>
    </row>
    <row r="1434" spans="1:5" x14ac:dyDescent="0.25">
      <c r="A1434" t="s">
        <v>2491</v>
      </c>
      <c r="B1434" t="s">
        <v>2712</v>
      </c>
      <c r="C1434" t="s">
        <v>4751</v>
      </c>
      <c r="D1434">
        <v>0</v>
      </c>
    </row>
    <row r="1435" spans="1:5" x14ac:dyDescent="0.25">
      <c r="A1435" t="s">
        <v>2491</v>
      </c>
      <c r="B1435" t="s">
        <v>2712</v>
      </c>
      <c r="C1435" t="s">
        <v>2469</v>
      </c>
      <c r="D1435">
        <v>0</v>
      </c>
      <c r="E1435">
        <v>0</v>
      </c>
    </row>
    <row r="1436" spans="1:5" x14ac:dyDescent="0.25">
      <c r="A1436" t="s">
        <v>2491</v>
      </c>
      <c r="B1436" t="s">
        <v>2712</v>
      </c>
      <c r="C1436" t="s">
        <v>2467</v>
      </c>
      <c r="D1436">
        <v>0</v>
      </c>
    </row>
    <row r="1437" spans="1:5" x14ac:dyDescent="0.25">
      <c r="A1437" t="s">
        <v>2491</v>
      </c>
      <c r="B1437" t="s">
        <v>2712</v>
      </c>
      <c r="C1437" t="s">
        <v>2468</v>
      </c>
      <c r="D1437" t="s">
        <v>2475</v>
      </c>
    </row>
    <row r="1438" spans="1:5" x14ac:dyDescent="0.25">
      <c r="A1438" t="s">
        <v>2491</v>
      </c>
      <c r="B1438" t="s">
        <v>2712</v>
      </c>
      <c r="C1438" t="s">
        <v>4752</v>
      </c>
      <c r="D1438">
        <v>0</v>
      </c>
      <c r="E1438">
        <v>0</v>
      </c>
    </row>
    <row r="1439" spans="1:5" x14ac:dyDescent="0.25">
      <c r="A1439" t="s">
        <v>2491</v>
      </c>
      <c r="B1439" t="s">
        <v>2712</v>
      </c>
      <c r="C1439" t="s">
        <v>4753</v>
      </c>
      <c r="D1439">
        <v>0</v>
      </c>
      <c r="E1439">
        <v>0</v>
      </c>
    </row>
    <row r="1440" spans="1:5" x14ac:dyDescent="0.25">
      <c r="A1440" t="s">
        <v>2491</v>
      </c>
      <c r="B1440" t="s">
        <v>2712</v>
      </c>
      <c r="C1440" t="s">
        <v>800</v>
      </c>
      <c r="D1440" s="19"/>
    </row>
    <row r="1441" spans="1:5" x14ac:dyDescent="0.25">
      <c r="A1441" t="s">
        <v>2495</v>
      </c>
      <c r="B1441" t="s">
        <v>2736</v>
      </c>
      <c r="C1441" t="s">
        <v>1083</v>
      </c>
      <c r="D1441" t="b">
        <v>0</v>
      </c>
    </row>
    <row r="1442" spans="1:5" x14ac:dyDescent="0.25">
      <c r="A1442" t="s">
        <v>2495</v>
      </c>
      <c r="B1442" t="s">
        <v>2736</v>
      </c>
      <c r="C1442" t="s">
        <v>36</v>
      </c>
      <c r="D1442">
        <v>160</v>
      </c>
    </row>
    <row r="1443" spans="1:5" x14ac:dyDescent="0.25">
      <c r="A1443" t="s">
        <v>2495</v>
      </c>
      <c r="B1443" t="s">
        <v>2736</v>
      </c>
      <c r="C1443" t="s">
        <v>4751</v>
      </c>
      <c r="D1443">
        <v>0</v>
      </c>
    </row>
    <row r="1444" spans="1:5" x14ac:dyDescent="0.25">
      <c r="A1444" t="s">
        <v>2495</v>
      </c>
      <c r="B1444" t="s">
        <v>2736</v>
      </c>
      <c r="C1444" t="s">
        <v>2469</v>
      </c>
      <c r="D1444">
        <v>0</v>
      </c>
      <c r="E1444">
        <v>0</v>
      </c>
    </row>
    <row r="1445" spans="1:5" x14ac:dyDescent="0.25">
      <c r="A1445" t="s">
        <v>2495</v>
      </c>
      <c r="B1445" t="s">
        <v>2736</v>
      </c>
      <c r="C1445" t="s">
        <v>2467</v>
      </c>
      <c r="D1445">
        <v>0</v>
      </c>
    </row>
    <row r="1446" spans="1:5" x14ac:dyDescent="0.25">
      <c r="A1446" t="s">
        <v>2495</v>
      </c>
      <c r="B1446" t="s">
        <v>2736</v>
      </c>
      <c r="C1446" t="s">
        <v>2468</v>
      </c>
      <c r="D1446" t="s">
        <v>2475</v>
      </c>
    </row>
    <row r="1447" spans="1:5" x14ac:dyDescent="0.25">
      <c r="A1447" t="s">
        <v>2495</v>
      </c>
      <c r="B1447" t="s">
        <v>2736</v>
      </c>
      <c r="C1447" t="s">
        <v>4752</v>
      </c>
      <c r="D1447">
        <v>0</v>
      </c>
      <c r="E1447">
        <v>0</v>
      </c>
    </row>
    <row r="1448" spans="1:5" x14ac:dyDescent="0.25">
      <c r="A1448" t="s">
        <v>2495</v>
      </c>
      <c r="B1448" t="s">
        <v>2736</v>
      </c>
      <c r="C1448" t="s">
        <v>4753</v>
      </c>
      <c r="D1448">
        <v>0</v>
      </c>
      <c r="E1448">
        <v>0</v>
      </c>
    </row>
    <row r="1449" spans="1:5" x14ac:dyDescent="0.25">
      <c r="A1449" t="s">
        <v>2495</v>
      </c>
      <c r="B1449" t="s">
        <v>2736</v>
      </c>
      <c r="C1449" t="s">
        <v>800</v>
      </c>
      <c r="D1449" s="19" t="s">
        <v>861</v>
      </c>
    </row>
    <row r="1450" spans="1:5" x14ac:dyDescent="0.25">
      <c r="A1450" t="s">
        <v>2495</v>
      </c>
      <c r="B1450" t="s">
        <v>2737</v>
      </c>
      <c r="C1450" t="s">
        <v>1083</v>
      </c>
      <c r="D1450" t="b">
        <v>0</v>
      </c>
    </row>
    <row r="1451" spans="1:5" x14ac:dyDescent="0.25">
      <c r="A1451" t="s">
        <v>2495</v>
      </c>
      <c r="B1451" t="s">
        <v>2737</v>
      </c>
      <c r="C1451" t="s">
        <v>36</v>
      </c>
      <c r="D1451">
        <v>161</v>
      </c>
    </row>
    <row r="1452" spans="1:5" x14ac:dyDescent="0.25">
      <c r="A1452" t="s">
        <v>2495</v>
      </c>
      <c r="B1452" t="s">
        <v>2737</v>
      </c>
      <c r="C1452" t="s">
        <v>4751</v>
      </c>
      <c r="D1452">
        <v>0</v>
      </c>
    </row>
    <row r="1453" spans="1:5" x14ac:dyDescent="0.25">
      <c r="A1453" t="s">
        <v>2495</v>
      </c>
      <c r="B1453" t="s">
        <v>2737</v>
      </c>
      <c r="C1453" t="s">
        <v>2469</v>
      </c>
      <c r="D1453">
        <v>25</v>
      </c>
      <c r="E1453">
        <v>0</v>
      </c>
    </row>
    <row r="1454" spans="1:5" x14ac:dyDescent="0.25">
      <c r="A1454" t="s">
        <v>2495</v>
      </c>
      <c r="B1454" t="s">
        <v>2737</v>
      </c>
      <c r="C1454" t="s">
        <v>2467</v>
      </c>
      <c r="D1454">
        <v>0</v>
      </c>
    </row>
    <row r="1455" spans="1:5" x14ac:dyDescent="0.25">
      <c r="A1455" t="s">
        <v>2495</v>
      </c>
      <c r="B1455" t="s">
        <v>2737</v>
      </c>
      <c r="C1455" t="s">
        <v>2468</v>
      </c>
      <c r="D1455" t="s">
        <v>2475</v>
      </c>
    </row>
    <row r="1456" spans="1:5" x14ac:dyDescent="0.25">
      <c r="A1456" t="s">
        <v>2495</v>
      </c>
      <c r="B1456" t="s">
        <v>2737</v>
      </c>
      <c r="C1456" t="s">
        <v>4752</v>
      </c>
      <c r="D1456">
        <v>0</v>
      </c>
      <c r="E1456">
        <v>0</v>
      </c>
    </row>
    <row r="1457" spans="1:5" x14ac:dyDescent="0.25">
      <c r="A1457" t="s">
        <v>2495</v>
      </c>
      <c r="B1457" t="s">
        <v>2737</v>
      </c>
      <c r="C1457" t="s">
        <v>4753</v>
      </c>
      <c r="D1457">
        <v>0</v>
      </c>
      <c r="E1457">
        <v>0</v>
      </c>
    </row>
    <row r="1458" spans="1:5" x14ac:dyDescent="0.25">
      <c r="A1458" t="s">
        <v>2495</v>
      </c>
      <c r="B1458" t="s">
        <v>2737</v>
      </c>
      <c r="C1458" t="s">
        <v>800</v>
      </c>
      <c r="D1458" s="19" t="s">
        <v>861</v>
      </c>
    </row>
    <row r="1459" spans="1:5" x14ac:dyDescent="0.25">
      <c r="A1459" t="s">
        <v>2495</v>
      </c>
      <c r="B1459" t="s">
        <v>2738</v>
      </c>
      <c r="C1459" t="s">
        <v>1083</v>
      </c>
      <c r="D1459" t="b">
        <v>0</v>
      </c>
    </row>
    <row r="1460" spans="1:5" x14ac:dyDescent="0.25">
      <c r="A1460" t="s">
        <v>2495</v>
      </c>
      <c r="B1460" t="s">
        <v>2738</v>
      </c>
      <c r="C1460" t="s">
        <v>36</v>
      </c>
      <c r="D1460">
        <v>162</v>
      </c>
    </row>
    <row r="1461" spans="1:5" x14ac:dyDescent="0.25">
      <c r="A1461" t="s">
        <v>2495</v>
      </c>
      <c r="B1461" t="s">
        <v>2738</v>
      </c>
      <c r="C1461" t="s">
        <v>4751</v>
      </c>
      <c r="D1461">
        <v>0</v>
      </c>
    </row>
    <row r="1462" spans="1:5" x14ac:dyDescent="0.25">
      <c r="A1462" t="s">
        <v>2495</v>
      </c>
      <c r="B1462" t="s">
        <v>2738</v>
      </c>
      <c r="C1462" t="s">
        <v>2469</v>
      </c>
      <c r="D1462">
        <v>1</v>
      </c>
      <c r="E1462">
        <v>0</v>
      </c>
    </row>
    <row r="1463" spans="1:5" x14ac:dyDescent="0.25">
      <c r="A1463" t="s">
        <v>2495</v>
      </c>
      <c r="B1463" t="s">
        <v>2738</v>
      </c>
      <c r="C1463" t="s">
        <v>2467</v>
      </c>
      <c r="D1463">
        <v>0</v>
      </c>
    </row>
    <row r="1464" spans="1:5" x14ac:dyDescent="0.25">
      <c r="A1464" t="s">
        <v>2495</v>
      </c>
      <c r="B1464" t="s">
        <v>2738</v>
      </c>
      <c r="C1464" t="s">
        <v>2468</v>
      </c>
      <c r="D1464" t="s">
        <v>2475</v>
      </c>
    </row>
    <row r="1465" spans="1:5" x14ac:dyDescent="0.25">
      <c r="A1465" t="s">
        <v>2495</v>
      </c>
      <c r="B1465" t="s">
        <v>2738</v>
      </c>
      <c r="C1465" t="s">
        <v>4752</v>
      </c>
      <c r="D1465">
        <v>0</v>
      </c>
      <c r="E1465">
        <v>0</v>
      </c>
    </row>
    <row r="1466" spans="1:5" x14ac:dyDescent="0.25">
      <c r="A1466" t="s">
        <v>2495</v>
      </c>
      <c r="B1466" t="s">
        <v>2738</v>
      </c>
      <c r="C1466" t="s">
        <v>4753</v>
      </c>
      <c r="D1466">
        <v>0</v>
      </c>
      <c r="E1466">
        <v>0</v>
      </c>
    </row>
    <row r="1467" spans="1:5" x14ac:dyDescent="0.25">
      <c r="A1467" t="s">
        <v>2495</v>
      </c>
      <c r="B1467" t="s">
        <v>2738</v>
      </c>
      <c r="C1467" t="s">
        <v>800</v>
      </c>
      <c r="D1467" s="19" t="s">
        <v>815</v>
      </c>
    </row>
    <row r="1468" spans="1:5" x14ac:dyDescent="0.25">
      <c r="A1468" t="s">
        <v>2495</v>
      </c>
      <c r="B1468" t="s">
        <v>2739</v>
      </c>
      <c r="C1468" t="s">
        <v>1083</v>
      </c>
      <c r="D1468" t="b">
        <v>0</v>
      </c>
    </row>
    <row r="1469" spans="1:5" x14ac:dyDescent="0.25">
      <c r="A1469" t="s">
        <v>2495</v>
      </c>
      <c r="B1469" t="s">
        <v>2739</v>
      </c>
      <c r="C1469" t="s">
        <v>36</v>
      </c>
      <c r="D1469">
        <v>163</v>
      </c>
    </row>
    <row r="1470" spans="1:5" x14ac:dyDescent="0.25">
      <c r="A1470" t="s">
        <v>2495</v>
      </c>
      <c r="B1470" t="s">
        <v>2739</v>
      </c>
      <c r="C1470" t="s">
        <v>4751</v>
      </c>
      <c r="D1470">
        <v>0</v>
      </c>
    </row>
    <row r="1471" spans="1:5" x14ac:dyDescent="0.25">
      <c r="A1471" t="s">
        <v>2495</v>
      </c>
      <c r="B1471" t="s">
        <v>2739</v>
      </c>
      <c r="C1471" t="s">
        <v>2469</v>
      </c>
      <c r="D1471">
        <v>0</v>
      </c>
      <c r="E1471">
        <v>0</v>
      </c>
    </row>
    <row r="1472" spans="1:5" x14ac:dyDescent="0.25">
      <c r="A1472" t="s">
        <v>2495</v>
      </c>
      <c r="B1472" t="s">
        <v>2739</v>
      </c>
      <c r="C1472" t="s">
        <v>2467</v>
      </c>
      <c r="D1472">
        <v>0</v>
      </c>
    </row>
    <row r="1473" spans="1:5" x14ac:dyDescent="0.25">
      <c r="A1473" t="s">
        <v>2495</v>
      </c>
      <c r="B1473" t="s">
        <v>2739</v>
      </c>
      <c r="C1473" t="s">
        <v>2468</v>
      </c>
      <c r="D1473" t="s">
        <v>2475</v>
      </c>
    </row>
    <row r="1474" spans="1:5" x14ac:dyDescent="0.25">
      <c r="A1474" t="s">
        <v>2495</v>
      </c>
      <c r="B1474" t="s">
        <v>2739</v>
      </c>
      <c r="C1474" t="s">
        <v>4752</v>
      </c>
      <c r="D1474">
        <v>0</v>
      </c>
      <c r="E1474">
        <v>0</v>
      </c>
    </row>
    <row r="1475" spans="1:5" x14ac:dyDescent="0.25">
      <c r="A1475" t="s">
        <v>2495</v>
      </c>
      <c r="B1475" t="s">
        <v>2739</v>
      </c>
      <c r="C1475" t="s">
        <v>4753</v>
      </c>
      <c r="D1475">
        <v>0</v>
      </c>
      <c r="E1475">
        <v>0</v>
      </c>
    </row>
    <row r="1476" spans="1:5" x14ac:dyDescent="0.25">
      <c r="A1476" t="s">
        <v>2495</v>
      </c>
      <c r="B1476" t="s">
        <v>2739</v>
      </c>
      <c r="C1476" t="s">
        <v>800</v>
      </c>
      <c r="D1476" s="19" t="s">
        <v>861</v>
      </c>
    </row>
    <row r="1477" spans="1:5" x14ac:dyDescent="0.25">
      <c r="A1477" t="s">
        <v>2495</v>
      </c>
      <c r="B1477" t="s">
        <v>2740</v>
      </c>
      <c r="C1477" t="s">
        <v>1083</v>
      </c>
      <c r="D1477" t="b">
        <v>0</v>
      </c>
    </row>
    <row r="1478" spans="1:5" x14ac:dyDescent="0.25">
      <c r="A1478" t="s">
        <v>2495</v>
      </c>
      <c r="B1478" t="s">
        <v>2740</v>
      </c>
      <c r="C1478" t="s">
        <v>36</v>
      </c>
      <c r="D1478">
        <v>164</v>
      </c>
    </row>
    <row r="1479" spans="1:5" x14ac:dyDescent="0.25">
      <c r="A1479" t="s">
        <v>2495</v>
      </c>
      <c r="B1479" t="s">
        <v>2740</v>
      </c>
      <c r="C1479" t="s">
        <v>4751</v>
      </c>
      <c r="D1479">
        <v>0</v>
      </c>
    </row>
    <row r="1480" spans="1:5" x14ac:dyDescent="0.25">
      <c r="A1480" t="s">
        <v>2495</v>
      </c>
      <c r="B1480" t="s">
        <v>2740</v>
      </c>
      <c r="C1480" t="s">
        <v>2469</v>
      </c>
      <c r="D1480">
        <v>0</v>
      </c>
      <c r="E1480">
        <v>0</v>
      </c>
    </row>
    <row r="1481" spans="1:5" x14ac:dyDescent="0.25">
      <c r="A1481" t="s">
        <v>2495</v>
      </c>
      <c r="B1481" t="s">
        <v>2740</v>
      </c>
      <c r="C1481" t="s">
        <v>2467</v>
      </c>
      <c r="D1481">
        <v>0</v>
      </c>
    </row>
    <row r="1482" spans="1:5" x14ac:dyDescent="0.25">
      <c r="A1482" t="s">
        <v>2495</v>
      </c>
      <c r="B1482" t="s">
        <v>2740</v>
      </c>
      <c r="C1482" t="s">
        <v>2468</v>
      </c>
      <c r="D1482" t="s">
        <v>2475</v>
      </c>
    </row>
    <row r="1483" spans="1:5" x14ac:dyDescent="0.25">
      <c r="A1483" t="s">
        <v>2495</v>
      </c>
      <c r="B1483" t="s">
        <v>2740</v>
      </c>
      <c r="C1483" t="s">
        <v>4752</v>
      </c>
      <c r="D1483">
        <v>0</v>
      </c>
      <c r="E1483">
        <v>0</v>
      </c>
    </row>
    <row r="1484" spans="1:5" x14ac:dyDescent="0.25">
      <c r="A1484" t="s">
        <v>2495</v>
      </c>
      <c r="B1484" t="s">
        <v>2740</v>
      </c>
      <c r="C1484" t="s">
        <v>4753</v>
      </c>
      <c r="D1484">
        <v>0</v>
      </c>
      <c r="E1484">
        <v>0</v>
      </c>
    </row>
    <row r="1485" spans="1:5" x14ac:dyDescent="0.25">
      <c r="A1485" t="s">
        <v>2495</v>
      </c>
      <c r="B1485" t="s">
        <v>2740</v>
      </c>
      <c r="C1485" t="s">
        <v>800</v>
      </c>
      <c r="D1485" s="19" t="s">
        <v>861</v>
      </c>
    </row>
    <row r="1486" spans="1:5" x14ac:dyDescent="0.25">
      <c r="A1486" t="s">
        <v>2495</v>
      </c>
      <c r="B1486" t="s">
        <v>2741</v>
      </c>
      <c r="C1486" t="s">
        <v>1083</v>
      </c>
      <c r="D1486" t="b">
        <v>0</v>
      </c>
    </row>
    <row r="1487" spans="1:5" x14ac:dyDescent="0.25">
      <c r="A1487" t="s">
        <v>2495</v>
      </c>
      <c r="B1487" t="s">
        <v>2741</v>
      </c>
      <c r="C1487" t="s">
        <v>36</v>
      </c>
      <c r="D1487">
        <v>165</v>
      </c>
    </row>
    <row r="1488" spans="1:5" x14ac:dyDescent="0.25">
      <c r="A1488" t="s">
        <v>2495</v>
      </c>
      <c r="B1488" t="s">
        <v>2741</v>
      </c>
      <c r="C1488" t="s">
        <v>4751</v>
      </c>
      <c r="D1488">
        <v>0</v>
      </c>
    </row>
    <row r="1489" spans="1:5" x14ac:dyDescent="0.25">
      <c r="A1489" t="s">
        <v>2495</v>
      </c>
      <c r="B1489" t="s">
        <v>2741</v>
      </c>
      <c r="C1489" t="s">
        <v>2469</v>
      </c>
      <c r="D1489">
        <v>25</v>
      </c>
      <c r="E1489">
        <v>0</v>
      </c>
    </row>
    <row r="1490" spans="1:5" x14ac:dyDescent="0.25">
      <c r="A1490" t="s">
        <v>2495</v>
      </c>
      <c r="B1490" t="s">
        <v>2741</v>
      </c>
      <c r="C1490" t="s">
        <v>2467</v>
      </c>
      <c r="D1490">
        <v>0</v>
      </c>
    </row>
    <row r="1491" spans="1:5" x14ac:dyDescent="0.25">
      <c r="A1491" t="s">
        <v>2495</v>
      </c>
      <c r="B1491" t="s">
        <v>2741</v>
      </c>
      <c r="C1491" t="s">
        <v>2468</v>
      </c>
      <c r="D1491" t="s">
        <v>2475</v>
      </c>
    </row>
    <row r="1492" spans="1:5" x14ac:dyDescent="0.25">
      <c r="A1492" t="s">
        <v>2495</v>
      </c>
      <c r="B1492" t="s">
        <v>2741</v>
      </c>
      <c r="C1492" t="s">
        <v>4752</v>
      </c>
      <c r="D1492">
        <v>0</v>
      </c>
      <c r="E1492">
        <v>0</v>
      </c>
    </row>
    <row r="1493" spans="1:5" x14ac:dyDescent="0.25">
      <c r="A1493" t="s">
        <v>2495</v>
      </c>
      <c r="B1493" t="s">
        <v>2741</v>
      </c>
      <c r="C1493" t="s">
        <v>4753</v>
      </c>
      <c r="D1493">
        <v>0</v>
      </c>
      <c r="E1493">
        <v>0</v>
      </c>
    </row>
    <row r="1494" spans="1:5" x14ac:dyDescent="0.25">
      <c r="A1494" t="s">
        <v>2495</v>
      </c>
      <c r="B1494" t="s">
        <v>2741</v>
      </c>
      <c r="C1494" t="s">
        <v>800</v>
      </c>
      <c r="D1494" s="19" t="s">
        <v>861</v>
      </c>
    </row>
    <row r="1495" spans="1:5" x14ac:dyDescent="0.25">
      <c r="A1495" t="s">
        <v>2495</v>
      </c>
      <c r="B1495" t="s">
        <v>2715</v>
      </c>
      <c r="C1495" t="s">
        <v>1083</v>
      </c>
      <c r="D1495" t="b">
        <v>1</v>
      </c>
    </row>
    <row r="1496" spans="1:5" x14ac:dyDescent="0.25">
      <c r="A1496" t="s">
        <v>2495</v>
      </c>
      <c r="B1496" t="s">
        <v>2715</v>
      </c>
      <c r="C1496" t="s">
        <v>36</v>
      </c>
      <c r="D1496">
        <v>166</v>
      </c>
    </row>
    <row r="1497" spans="1:5" x14ac:dyDescent="0.25">
      <c r="A1497" t="s">
        <v>2495</v>
      </c>
      <c r="B1497" t="s">
        <v>2715</v>
      </c>
      <c r="C1497" t="s">
        <v>4751</v>
      </c>
      <c r="D1497">
        <v>0</v>
      </c>
    </row>
    <row r="1498" spans="1:5" x14ac:dyDescent="0.25">
      <c r="A1498" t="s">
        <v>2495</v>
      </c>
      <c r="B1498" t="s">
        <v>2715</v>
      </c>
      <c r="C1498" t="s">
        <v>2469</v>
      </c>
      <c r="D1498">
        <v>1</v>
      </c>
      <c r="E1498">
        <v>0</v>
      </c>
    </row>
    <row r="1499" spans="1:5" x14ac:dyDescent="0.25">
      <c r="A1499" t="s">
        <v>2495</v>
      </c>
      <c r="B1499" t="s">
        <v>2715</v>
      </c>
      <c r="C1499" t="s">
        <v>2467</v>
      </c>
      <c r="D1499">
        <v>0</v>
      </c>
    </row>
    <row r="1500" spans="1:5" x14ac:dyDescent="0.25">
      <c r="A1500" t="s">
        <v>2495</v>
      </c>
      <c r="B1500" t="s">
        <v>2715</v>
      </c>
      <c r="C1500" t="s">
        <v>2468</v>
      </c>
      <c r="D1500" t="s">
        <v>2475</v>
      </c>
    </row>
    <row r="1501" spans="1:5" x14ac:dyDescent="0.25">
      <c r="A1501" t="s">
        <v>2495</v>
      </c>
      <c r="B1501" t="s">
        <v>2715</v>
      </c>
      <c r="C1501" t="s">
        <v>4752</v>
      </c>
      <c r="D1501">
        <v>0</v>
      </c>
      <c r="E1501">
        <v>0</v>
      </c>
    </row>
    <row r="1502" spans="1:5" x14ac:dyDescent="0.25">
      <c r="A1502" t="s">
        <v>2495</v>
      </c>
      <c r="B1502" t="s">
        <v>2715</v>
      </c>
      <c r="C1502" t="s">
        <v>4753</v>
      </c>
      <c r="D1502">
        <v>0</v>
      </c>
      <c r="E1502">
        <v>0</v>
      </c>
    </row>
    <row r="1503" spans="1:5" x14ac:dyDescent="0.25">
      <c r="A1503" t="s">
        <v>2495</v>
      </c>
      <c r="B1503" t="s">
        <v>2715</v>
      </c>
      <c r="C1503" t="s">
        <v>800</v>
      </c>
      <c r="D1503" s="19" t="s">
        <v>938</v>
      </c>
    </row>
    <row r="1504" spans="1:5" x14ac:dyDescent="0.25">
      <c r="A1504" t="s">
        <v>2495</v>
      </c>
      <c r="B1504" t="s">
        <v>2716</v>
      </c>
      <c r="C1504" t="s">
        <v>1083</v>
      </c>
      <c r="D1504" t="b">
        <v>1</v>
      </c>
    </row>
    <row r="1505" spans="1:5" x14ac:dyDescent="0.25">
      <c r="A1505" t="s">
        <v>2495</v>
      </c>
      <c r="B1505" t="s">
        <v>2716</v>
      </c>
      <c r="C1505" t="s">
        <v>36</v>
      </c>
      <c r="D1505">
        <v>167</v>
      </c>
    </row>
    <row r="1506" spans="1:5" x14ac:dyDescent="0.25">
      <c r="A1506" t="s">
        <v>2495</v>
      </c>
      <c r="B1506" t="s">
        <v>2716</v>
      </c>
      <c r="C1506" t="s">
        <v>4751</v>
      </c>
      <c r="D1506">
        <v>0</v>
      </c>
    </row>
    <row r="1507" spans="1:5" x14ac:dyDescent="0.25">
      <c r="A1507" t="s">
        <v>2495</v>
      </c>
      <c r="B1507" t="s">
        <v>2716</v>
      </c>
      <c r="C1507" t="s">
        <v>2469</v>
      </c>
      <c r="D1507">
        <v>0</v>
      </c>
      <c r="E1507">
        <v>0</v>
      </c>
    </row>
    <row r="1508" spans="1:5" x14ac:dyDescent="0.25">
      <c r="A1508" t="s">
        <v>2495</v>
      </c>
      <c r="B1508" t="s">
        <v>2716</v>
      </c>
      <c r="C1508" t="s">
        <v>2467</v>
      </c>
      <c r="D1508">
        <v>0</v>
      </c>
    </row>
    <row r="1509" spans="1:5" x14ac:dyDescent="0.25">
      <c r="A1509" t="s">
        <v>2495</v>
      </c>
      <c r="B1509" t="s">
        <v>2716</v>
      </c>
      <c r="C1509" t="s">
        <v>2468</v>
      </c>
      <c r="D1509" t="s">
        <v>2475</v>
      </c>
    </row>
    <row r="1510" spans="1:5" x14ac:dyDescent="0.25">
      <c r="A1510" t="s">
        <v>2495</v>
      </c>
      <c r="B1510" t="s">
        <v>2716</v>
      </c>
      <c r="C1510" t="s">
        <v>4752</v>
      </c>
      <c r="D1510">
        <v>0</v>
      </c>
      <c r="E1510">
        <v>0</v>
      </c>
    </row>
    <row r="1511" spans="1:5" x14ac:dyDescent="0.25">
      <c r="A1511" t="s">
        <v>2495</v>
      </c>
      <c r="B1511" t="s">
        <v>2716</v>
      </c>
      <c r="C1511" t="s">
        <v>4753</v>
      </c>
      <c r="D1511">
        <v>0</v>
      </c>
      <c r="E1511">
        <v>0</v>
      </c>
    </row>
    <row r="1512" spans="1:5" x14ac:dyDescent="0.25">
      <c r="A1512" t="s">
        <v>2495</v>
      </c>
      <c r="B1512" t="s">
        <v>2716</v>
      </c>
      <c r="C1512" t="s">
        <v>800</v>
      </c>
      <c r="D1512" s="19" t="s">
        <v>939</v>
      </c>
    </row>
    <row r="1513" spans="1:5" x14ac:dyDescent="0.25">
      <c r="A1513" t="s">
        <v>2495</v>
      </c>
      <c r="B1513" t="s">
        <v>2717</v>
      </c>
      <c r="C1513" t="s">
        <v>1083</v>
      </c>
      <c r="D1513" t="b">
        <v>1</v>
      </c>
    </row>
    <row r="1514" spans="1:5" x14ac:dyDescent="0.25">
      <c r="A1514" t="s">
        <v>2495</v>
      </c>
      <c r="B1514" t="s">
        <v>2717</v>
      </c>
      <c r="C1514" t="s">
        <v>36</v>
      </c>
      <c r="D1514">
        <v>168</v>
      </c>
    </row>
    <row r="1515" spans="1:5" x14ac:dyDescent="0.25">
      <c r="A1515" t="s">
        <v>2495</v>
      </c>
      <c r="B1515" t="s">
        <v>2717</v>
      </c>
      <c r="C1515" t="s">
        <v>4751</v>
      </c>
      <c r="D1515">
        <v>0</v>
      </c>
    </row>
    <row r="1516" spans="1:5" x14ac:dyDescent="0.25">
      <c r="A1516" t="s">
        <v>2495</v>
      </c>
      <c r="B1516" t="s">
        <v>2717</v>
      </c>
      <c r="C1516" t="s">
        <v>2469</v>
      </c>
      <c r="D1516">
        <v>0</v>
      </c>
      <c r="E1516">
        <v>0</v>
      </c>
    </row>
    <row r="1517" spans="1:5" x14ac:dyDescent="0.25">
      <c r="A1517" t="s">
        <v>2495</v>
      </c>
      <c r="B1517" t="s">
        <v>2717</v>
      </c>
      <c r="C1517" t="s">
        <v>2467</v>
      </c>
      <c r="D1517">
        <v>0</v>
      </c>
    </row>
    <row r="1518" spans="1:5" x14ac:dyDescent="0.25">
      <c r="A1518" t="s">
        <v>2495</v>
      </c>
      <c r="B1518" t="s">
        <v>2717</v>
      </c>
      <c r="C1518" t="s">
        <v>2468</v>
      </c>
      <c r="D1518" t="s">
        <v>2475</v>
      </c>
    </row>
    <row r="1519" spans="1:5" x14ac:dyDescent="0.25">
      <c r="A1519" t="s">
        <v>2495</v>
      </c>
      <c r="B1519" t="s">
        <v>2717</v>
      </c>
      <c r="C1519" t="s">
        <v>4752</v>
      </c>
      <c r="D1519">
        <v>0</v>
      </c>
      <c r="E1519">
        <v>0</v>
      </c>
    </row>
    <row r="1520" spans="1:5" x14ac:dyDescent="0.25">
      <c r="A1520" t="s">
        <v>2495</v>
      </c>
      <c r="B1520" t="s">
        <v>2717</v>
      </c>
      <c r="C1520" t="s">
        <v>4753</v>
      </c>
      <c r="D1520">
        <v>0</v>
      </c>
      <c r="E1520">
        <v>0</v>
      </c>
    </row>
    <row r="1521" spans="1:5" x14ac:dyDescent="0.25">
      <c r="A1521" t="s">
        <v>2495</v>
      </c>
      <c r="B1521" t="s">
        <v>2717</v>
      </c>
      <c r="C1521" t="s">
        <v>800</v>
      </c>
      <c r="D1521" s="19" t="s">
        <v>938</v>
      </c>
    </row>
    <row r="1522" spans="1:5" x14ac:dyDescent="0.25">
      <c r="A1522" t="s">
        <v>2495</v>
      </c>
      <c r="B1522" t="s">
        <v>2718</v>
      </c>
      <c r="C1522" t="s">
        <v>1083</v>
      </c>
      <c r="D1522" t="b">
        <v>0</v>
      </c>
    </row>
    <row r="1523" spans="1:5" x14ac:dyDescent="0.25">
      <c r="A1523" t="s">
        <v>2495</v>
      </c>
      <c r="B1523" t="s">
        <v>2718</v>
      </c>
      <c r="C1523" t="s">
        <v>36</v>
      </c>
      <c r="D1523">
        <v>169</v>
      </c>
    </row>
    <row r="1524" spans="1:5" x14ac:dyDescent="0.25">
      <c r="A1524" t="s">
        <v>2495</v>
      </c>
      <c r="B1524" t="s">
        <v>2718</v>
      </c>
      <c r="C1524" t="s">
        <v>4751</v>
      </c>
      <c r="D1524">
        <v>0</v>
      </c>
    </row>
    <row r="1525" spans="1:5" x14ac:dyDescent="0.25">
      <c r="A1525" t="s">
        <v>2495</v>
      </c>
      <c r="B1525" t="s">
        <v>2718</v>
      </c>
      <c r="C1525" t="s">
        <v>2469</v>
      </c>
      <c r="D1525">
        <v>0</v>
      </c>
      <c r="E1525">
        <v>0</v>
      </c>
    </row>
    <row r="1526" spans="1:5" x14ac:dyDescent="0.25">
      <c r="A1526" t="s">
        <v>2495</v>
      </c>
      <c r="B1526" t="s">
        <v>2718</v>
      </c>
      <c r="C1526" t="s">
        <v>2467</v>
      </c>
      <c r="D1526">
        <v>0</v>
      </c>
    </row>
    <row r="1527" spans="1:5" x14ac:dyDescent="0.25">
      <c r="A1527" t="s">
        <v>2495</v>
      </c>
      <c r="B1527" t="s">
        <v>2718</v>
      </c>
      <c r="C1527" t="s">
        <v>2468</v>
      </c>
      <c r="D1527" t="s">
        <v>2475</v>
      </c>
    </row>
    <row r="1528" spans="1:5" x14ac:dyDescent="0.25">
      <c r="A1528" t="s">
        <v>2495</v>
      </c>
      <c r="B1528" t="s">
        <v>2718</v>
      </c>
      <c r="C1528" t="s">
        <v>4752</v>
      </c>
      <c r="D1528">
        <v>0</v>
      </c>
      <c r="E1528">
        <v>0</v>
      </c>
    </row>
    <row r="1529" spans="1:5" x14ac:dyDescent="0.25">
      <c r="A1529" t="s">
        <v>2495</v>
      </c>
      <c r="B1529" t="s">
        <v>2718</v>
      </c>
      <c r="C1529" t="s">
        <v>4753</v>
      </c>
      <c r="D1529">
        <v>0</v>
      </c>
      <c r="E1529">
        <v>0</v>
      </c>
    </row>
    <row r="1530" spans="1:5" x14ac:dyDescent="0.25">
      <c r="A1530" t="s">
        <v>2495</v>
      </c>
      <c r="B1530" t="s">
        <v>2718</v>
      </c>
      <c r="C1530" t="s">
        <v>800</v>
      </c>
      <c r="D1530" s="19" t="s">
        <v>862</v>
      </c>
    </row>
    <row r="1531" spans="1:5" x14ac:dyDescent="0.25">
      <c r="A1531" t="s">
        <v>2495</v>
      </c>
      <c r="B1531" t="s">
        <v>2719</v>
      </c>
      <c r="C1531" t="s">
        <v>1083</v>
      </c>
      <c r="D1531" t="b">
        <v>0</v>
      </c>
    </row>
    <row r="1532" spans="1:5" x14ac:dyDescent="0.25">
      <c r="A1532" t="s">
        <v>2495</v>
      </c>
      <c r="B1532" t="s">
        <v>2719</v>
      </c>
      <c r="C1532" t="s">
        <v>36</v>
      </c>
      <c r="D1532">
        <v>170</v>
      </c>
    </row>
    <row r="1533" spans="1:5" x14ac:dyDescent="0.25">
      <c r="A1533" t="s">
        <v>2495</v>
      </c>
      <c r="B1533" t="s">
        <v>2719</v>
      </c>
      <c r="C1533" t="s">
        <v>4751</v>
      </c>
      <c r="D1533">
        <v>0</v>
      </c>
    </row>
    <row r="1534" spans="1:5" x14ac:dyDescent="0.25">
      <c r="A1534" t="s">
        <v>2495</v>
      </c>
      <c r="B1534" t="s">
        <v>2719</v>
      </c>
      <c r="C1534" t="s">
        <v>2469</v>
      </c>
      <c r="D1534">
        <v>0</v>
      </c>
      <c r="E1534">
        <v>0</v>
      </c>
    </row>
    <row r="1535" spans="1:5" x14ac:dyDescent="0.25">
      <c r="A1535" t="s">
        <v>2495</v>
      </c>
      <c r="B1535" t="s">
        <v>2719</v>
      </c>
      <c r="C1535" t="s">
        <v>2467</v>
      </c>
      <c r="D1535">
        <v>0</v>
      </c>
    </row>
    <row r="1536" spans="1:5" x14ac:dyDescent="0.25">
      <c r="A1536" t="s">
        <v>2495</v>
      </c>
      <c r="B1536" t="s">
        <v>2719</v>
      </c>
      <c r="C1536" t="s">
        <v>2468</v>
      </c>
      <c r="D1536" t="s">
        <v>2475</v>
      </c>
    </row>
    <row r="1537" spans="1:5" x14ac:dyDescent="0.25">
      <c r="A1537" t="s">
        <v>2495</v>
      </c>
      <c r="B1537" t="s">
        <v>2719</v>
      </c>
      <c r="C1537" t="s">
        <v>4752</v>
      </c>
      <c r="D1537">
        <v>0</v>
      </c>
      <c r="E1537">
        <v>0</v>
      </c>
    </row>
    <row r="1538" spans="1:5" x14ac:dyDescent="0.25">
      <c r="A1538" t="s">
        <v>2495</v>
      </c>
      <c r="B1538" t="s">
        <v>2719</v>
      </c>
      <c r="C1538" t="s">
        <v>4753</v>
      </c>
      <c r="D1538">
        <v>0</v>
      </c>
      <c r="E1538">
        <v>0</v>
      </c>
    </row>
    <row r="1539" spans="1:5" x14ac:dyDescent="0.25">
      <c r="A1539" t="s">
        <v>2495</v>
      </c>
      <c r="B1539" t="s">
        <v>2719</v>
      </c>
      <c r="C1539" t="s">
        <v>800</v>
      </c>
      <c r="D1539" s="19"/>
    </row>
    <row r="1540" spans="1:5" x14ac:dyDescent="0.25">
      <c r="A1540" t="s">
        <v>2495</v>
      </c>
      <c r="B1540" t="s">
        <v>2720</v>
      </c>
      <c r="C1540" t="s">
        <v>1083</v>
      </c>
      <c r="D1540" t="b">
        <v>0</v>
      </c>
    </row>
    <row r="1541" spans="1:5" x14ac:dyDescent="0.25">
      <c r="A1541" t="s">
        <v>2495</v>
      </c>
      <c r="B1541" t="s">
        <v>2720</v>
      </c>
      <c r="C1541" t="s">
        <v>36</v>
      </c>
      <c r="D1541">
        <v>171</v>
      </c>
    </row>
    <row r="1542" spans="1:5" x14ac:dyDescent="0.25">
      <c r="A1542" t="s">
        <v>2495</v>
      </c>
      <c r="B1542" t="s">
        <v>2720</v>
      </c>
      <c r="C1542" t="s">
        <v>4751</v>
      </c>
      <c r="D1542">
        <v>0</v>
      </c>
    </row>
    <row r="1543" spans="1:5" x14ac:dyDescent="0.25">
      <c r="A1543" t="s">
        <v>2495</v>
      </c>
      <c r="B1543" t="s">
        <v>2720</v>
      </c>
      <c r="C1543" t="s">
        <v>2469</v>
      </c>
      <c r="D1543">
        <v>0</v>
      </c>
      <c r="E1543">
        <v>0</v>
      </c>
    </row>
    <row r="1544" spans="1:5" x14ac:dyDescent="0.25">
      <c r="A1544" t="s">
        <v>2495</v>
      </c>
      <c r="B1544" t="s">
        <v>2720</v>
      </c>
      <c r="C1544" t="s">
        <v>2467</v>
      </c>
      <c r="D1544">
        <v>0</v>
      </c>
    </row>
    <row r="1545" spans="1:5" x14ac:dyDescent="0.25">
      <c r="A1545" t="s">
        <v>2495</v>
      </c>
      <c r="B1545" t="s">
        <v>2720</v>
      </c>
      <c r="C1545" t="s">
        <v>2468</v>
      </c>
      <c r="D1545" t="s">
        <v>2475</v>
      </c>
    </row>
    <row r="1546" spans="1:5" x14ac:dyDescent="0.25">
      <c r="A1546" t="s">
        <v>2495</v>
      </c>
      <c r="B1546" t="s">
        <v>2720</v>
      </c>
      <c r="C1546" t="s">
        <v>4752</v>
      </c>
      <c r="D1546">
        <v>0</v>
      </c>
      <c r="E1546">
        <v>0</v>
      </c>
    </row>
    <row r="1547" spans="1:5" x14ac:dyDescent="0.25">
      <c r="A1547" t="s">
        <v>2495</v>
      </c>
      <c r="B1547" t="s">
        <v>2720</v>
      </c>
      <c r="C1547" t="s">
        <v>4753</v>
      </c>
      <c r="D1547">
        <v>0</v>
      </c>
      <c r="E1547">
        <v>0</v>
      </c>
    </row>
    <row r="1548" spans="1:5" x14ac:dyDescent="0.25">
      <c r="A1548" t="s">
        <v>2495</v>
      </c>
      <c r="B1548" t="s">
        <v>2720</v>
      </c>
      <c r="C1548" t="s">
        <v>800</v>
      </c>
      <c r="D1548" s="19"/>
    </row>
    <row r="1549" spans="1:5" x14ac:dyDescent="0.25">
      <c r="A1549" t="s">
        <v>2495</v>
      </c>
      <c r="B1549" t="s">
        <v>2721</v>
      </c>
      <c r="C1549" t="s">
        <v>1083</v>
      </c>
      <c r="D1549" t="b">
        <v>0</v>
      </c>
    </row>
    <row r="1550" spans="1:5" x14ac:dyDescent="0.25">
      <c r="A1550" t="s">
        <v>2495</v>
      </c>
      <c r="B1550" t="s">
        <v>2721</v>
      </c>
      <c r="C1550" t="s">
        <v>36</v>
      </c>
      <c r="D1550">
        <v>172</v>
      </c>
    </row>
    <row r="1551" spans="1:5" x14ac:dyDescent="0.25">
      <c r="A1551" t="s">
        <v>2495</v>
      </c>
      <c r="B1551" t="s">
        <v>2721</v>
      </c>
      <c r="C1551" t="s">
        <v>4751</v>
      </c>
      <c r="D1551">
        <v>0</v>
      </c>
    </row>
    <row r="1552" spans="1:5" x14ac:dyDescent="0.25">
      <c r="A1552" t="s">
        <v>2495</v>
      </c>
      <c r="B1552" t="s">
        <v>2721</v>
      </c>
      <c r="C1552" t="s">
        <v>2469</v>
      </c>
      <c r="D1552">
        <v>0</v>
      </c>
      <c r="E1552">
        <v>0</v>
      </c>
    </row>
    <row r="1553" spans="1:5" x14ac:dyDescent="0.25">
      <c r="A1553" t="s">
        <v>2495</v>
      </c>
      <c r="B1553" t="s">
        <v>2721</v>
      </c>
      <c r="C1553" t="s">
        <v>2467</v>
      </c>
      <c r="D1553">
        <v>0</v>
      </c>
    </row>
    <row r="1554" spans="1:5" x14ac:dyDescent="0.25">
      <c r="A1554" t="s">
        <v>2495</v>
      </c>
      <c r="B1554" t="s">
        <v>2721</v>
      </c>
      <c r="C1554" t="s">
        <v>2468</v>
      </c>
      <c r="D1554" t="s">
        <v>2475</v>
      </c>
    </row>
    <row r="1555" spans="1:5" x14ac:dyDescent="0.25">
      <c r="A1555" t="s">
        <v>2495</v>
      </c>
      <c r="B1555" t="s">
        <v>2721</v>
      </c>
      <c r="C1555" t="s">
        <v>4752</v>
      </c>
      <c r="D1555">
        <v>0</v>
      </c>
      <c r="E1555">
        <v>0</v>
      </c>
    </row>
    <row r="1556" spans="1:5" x14ac:dyDescent="0.25">
      <c r="A1556" t="s">
        <v>2495</v>
      </c>
      <c r="B1556" t="s">
        <v>2721</v>
      </c>
      <c r="C1556" t="s">
        <v>4753</v>
      </c>
      <c r="D1556">
        <v>0</v>
      </c>
      <c r="E1556">
        <v>0</v>
      </c>
    </row>
    <row r="1557" spans="1:5" x14ac:dyDescent="0.25">
      <c r="A1557" t="s">
        <v>2495</v>
      </c>
      <c r="B1557" t="s">
        <v>2721</v>
      </c>
      <c r="C1557" t="s">
        <v>800</v>
      </c>
      <c r="D1557" s="19"/>
    </row>
    <row r="1558" spans="1:5" x14ac:dyDescent="0.25">
      <c r="A1558" t="s">
        <v>2495</v>
      </c>
      <c r="B1558" t="s">
        <v>2722</v>
      </c>
      <c r="C1558" t="s">
        <v>1083</v>
      </c>
      <c r="D1558" t="b">
        <v>0</v>
      </c>
    </row>
    <row r="1559" spans="1:5" x14ac:dyDescent="0.25">
      <c r="A1559" t="s">
        <v>2495</v>
      </c>
      <c r="B1559" t="s">
        <v>2722</v>
      </c>
      <c r="C1559" t="s">
        <v>36</v>
      </c>
      <c r="D1559">
        <v>173</v>
      </c>
    </row>
    <row r="1560" spans="1:5" x14ac:dyDescent="0.25">
      <c r="A1560" t="s">
        <v>2495</v>
      </c>
      <c r="B1560" t="s">
        <v>2722</v>
      </c>
      <c r="C1560" t="s">
        <v>4751</v>
      </c>
      <c r="D1560">
        <v>0</v>
      </c>
    </row>
    <row r="1561" spans="1:5" x14ac:dyDescent="0.25">
      <c r="A1561" t="s">
        <v>2495</v>
      </c>
      <c r="B1561" t="s">
        <v>2722</v>
      </c>
      <c r="C1561" t="s">
        <v>2469</v>
      </c>
      <c r="D1561">
        <v>0</v>
      </c>
      <c r="E1561">
        <v>0</v>
      </c>
    </row>
    <row r="1562" spans="1:5" x14ac:dyDescent="0.25">
      <c r="A1562" t="s">
        <v>2495</v>
      </c>
      <c r="B1562" t="s">
        <v>2722</v>
      </c>
      <c r="C1562" t="s">
        <v>2467</v>
      </c>
      <c r="D1562">
        <v>0</v>
      </c>
    </row>
    <row r="1563" spans="1:5" x14ac:dyDescent="0.25">
      <c r="A1563" t="s">
        <v>2495</v>
      </c>
      <c r="B1563" t="s">
        <v>2722</v>
      </c>
      <c r="C1563" t="s">
        <v>2468</v>
      </c>
      <c r="D1563" t="s">
        <v>2475</v>
      </c>
    </row>
    <row r="1564" spans="1:5" x14ac:dyDescent="0.25">
      <c r="A1564" t="s">
        <v>2495</v>
      </c>
      <c r="B1564" t="s">
        <v>2722</v>
      </c>
      <c r="C1564" t="s">
        <v>4752</v>
      </c>
      <c r="D1564">
        <v>0</v>
      </c>
      <c r="E1564">
        <v>0</v>
      </c>
    </row>
    <row r="1565" spans="1:5" x14ac:dyDescent="0.25">
      <c r="A1565" t="s">
        <v>2495</v>
      </c>
      <c r="B1565" t="s">
        <v>2722</v>
      </c>
      <c r="C1565" t="s">
        <v>4753</v>
      </c>
      <c r="D1565">
        <v>0</v>
      </c>
      <c r="E1565">
        <v>0</v>
      </c>
    </row>
    <row r="1566" spans="1:5" x14ac:dyDescent="0.25">
      <c r="A1566" t="s">
        <v>2495</v>
      </c>
      <c r="B1566" t="s">
        <v>2722</v>
      </c>
      <c r="C1566" t="s">
        <v>800</v>
      </c>
      <c r="D1566" s="19"/>
    </row>
    <row r="1567" spans="1:5" x14ac:dyDescent="0.25">
      <c r="A1567" t="s">
        <v>2495</v>
      </c>
      <c r="B1567" t="s">
        <v>2723</v>
      </c>
      <c r="C1567" t="s">
        <v>1083</v>
      </c>
      <c r="D1567" t="b">
        <v>0</v>
      </c>
    </row>
    <row r="1568" spans="1:5" x14ac:dyDescent="0.25">
      <c r="A1568" t="s">
        <v>2495</v>
      </c>
      <c r="B1568" t="s">
        <v>2723</v>
      </c>
      <c r="C1568" t="s">
        <v>36</v>
      </c>
      <c r="D1568">
        <v>174</v>
      </c>
    </row>
    <row r="1569" spans="1:5" x14ac:dyDescent="0.25">
      <c r="A1569" t="s">
        <v>2495</v>
      </c>
      <c r="B1569" t="s">
        <v>2723</v>
      </c>
      <c r="C1569" t="s">
        <v>4751</v>
      </c>
      <c r="D1569">
        <v>0</v>
      </c>
    </row>
    <row r="1570" spans="1:5" x14ac:dyDescent="0.25">
      <c r="A1570" t="s">
        <v>2495</v>
      </c>
      <c r="B1570" t="s">
        <v>2723</v>
      </c>
      <c r="C1570" t="s">
        <v>2469</v>
      </c>
      <c r="D1570">
        <v>-4</v>
      </c>
      <c r="E1570">
        <v>0</v>
      </c>
    </row>
    <row r="1571" spans="1:5" x14ac:dyDescent="0.25">
      <c r="A1571" t="s">
        <v>2495</v>
      </c>
      <c r="B1571" t="s">
        <v>2723</v>
      </c>
      <c r="C1571" t="s">
        <v>2467</v>
      </c>
      <c r="D1571">
        <v>0</v>
      </c>
    </row>
    <row r="1572" spans="1:5" x14ac:dyDescent="0.25">
      <c r="A1572" t="s">
        <v>2495</v>
      </c>
      <c r="B1572" t="s">
        <v>2723</v>
      </c>
      <c r="C1572" t="s">
        <v>2468</v>
      </c>
      <c r="D1572" t="s">
        <v>2475</v>
      </c>
    </row>
    <row r="1573" spans="1:5" x14ac:dyDescent="0.25">
      <c r="A1573" t="s">
        <v>2495</v>
      </c>
      <c r="B1573" t="s">
        <v>2723</v>
      </c>
      <c r="C1573" t="s">
        <v>4752</v>
      </c>
      <c r="D1573">
        <v>0</v>
      </c>
      <c r="E1573">
        <v>0</v>
      </c>
    </row>
    <row r="1574" spans="1:5" x14ac:dyDescent="0.25">
      <c r="A1574" t="s">
        <v>2495</v>
      </c>
      <c r="B1574" t="s">
        <v>2723</v>
      </c>
      <c r="C1574" t="s">
        <v>4753</v>
      </c>
      <c r="D1574">
        <v>0</v>
      </c>
      <c r="E1574">
        <v>0</v>
      </c>
    </row>
    <row r="1575" spans="1:5" x14ac:dyDescent="0.25">
      <c r="A1575" t="s">
        <v>2495</v>
      </c>
      <c r="B1575" t="s">
        <v>2723</v>
      </c>
      <c r="C1575" t="s">
        <v>800</v>
      </c>
      <c r="D1575" s="19" t="s">
        <v>873</v>
      </c>
    </row>
    <row r="1576" spans="1:5" x14ac:dyDescent="0.25">
      <c r="A1576" t="s">
        <v>2495</v>
      </c>
      <c r="B1576" t="s">
        <v>2724</v>
      </c>
      <c r="C1576" t="s">
        <v>1083</v>
      </c>
      <c r="D1576" t="b">
        <v>0</v>
      </c>
    </row>
    <row r="1577" spans="1:5" x14ac:dyDescent="0.25">
      <c r="A1577" t="s">
        <v>2495</v>
      </c>
      <c r="B1577" t="s">
        <v>2724</v>
      </c>
      <c r="C1577" t="s">
        <v>36</v>
      </c>
      <c r="D1577">
        <v>175</v>
      </c>
    </row>
    <row r="1578" spans="1:5" x14ac:dyDescent="0.25">
      <c r="A1578" t="s">
        <v>2495</v>
      </c>
      <c r="B1578" t="s">
        <v>2724</v>
      </c>
      <c r="C1578" t="s">
        <v>4751</v>
      </c>
      <c r="D1578">
        <v>0</v>
      </c>
    </row>
    <row r="1579" spans="1:5" x14ac:dyDescent="0.25">
      <c r="A1579" t="s">
        <v>2495</v>
      </c>
      <c r="B1579" t="s">
        <v>2724</v>
      </c>
      <c r="C1579" t="s">
        <v>2469</v>
      </c>
      <c r="D1579">
        <v>1</v>
      </c>
      <c r="E1579">
        <v>0</v>
      </c>
    </row>
    <row r="1580" spans="1:5" x14ac:dyDescent="0.25">
      <c r="A1580" t="s">
        <v>2495</v>
      </c>
      <c r="B1580" t="s">
        <v>2724</v>
      </c>
      <c r="C1580" t="s">
        <v>2467</v>
      </c>
      <c r="D1580">
        <v>0</v>
      </c>
    </row>
    <row r="1581" spans="1:5" x14ac:dyDescent="0.25">
      <c r="A1581" t="s">
        <v>2495</v>
      </c>
      <c r="B1581" t="s">
        <v>2724</v>
      </c>
      <c r="C1581" t="s">
        <v>2468</v>
      </c>
      <c r="D1581" t="s">
        <v>2475</v>
      </c>
    </row>
    <row r="1582" spans="1:5" x14ac:dyDescent="0.25">
      <c r="A1582" t="s">
        <v>2495</v>
      </c>
      <c r="B1582" t="s">
        <v>2724</v>
      </c>
      <c r="C1582" t="s">
        <v>4752</v>
      </c>
      <c r="D1582">
        <v>0</v>
      </c>
      <c r="E1582">
        <v>0</v>
      </c>
    </row>
    <row r="1583" spans="1:5" x14ac:dyDescent="0.25">
      <c r="A1583" t="s">
        <v>2495</v>
      </c>
      <c r="B1583" t="s">
        <v>2724</v>
      </c>
      <c r="C1583" t="s">
        <v>4753</v>
      </c>
      <c r="D1583">
        <v>0</v>
      </c>
      <c r="E1583">
        <v>0</v>
      </c>
    </row>
    <row r="1584" spans="1:5" x14ac:dyDescent="0.25">
      <c r="A1584" t="s">
        <v>2495</v>
      </c>
      <c r="B1584" t="s">
        <v>2724</v>
      </c>
      <c r="C1584" t="s">
        <v>800</v>
      </c>
      <c r="D1584" s="19" t="s">
        <v>873</v>
      </c>
    </row>
    <row r="1585" spans="1:5" x14ac:dyDescent="0.25">
      <c r="A1585" t="s">
        <v>2495</v>
      </c>
      <c r="B1585" t="s">
        <v>2725</v>
      </c>
      <c r="C1585" t="s">
        <v>1083</v>
      </c>
      <c r="D1585" t="b">
        <v>0</v>
      </c>
    </row>
    <row r="1586" spans="1:5" x14ac:dyDescent="0.25">
      <c r="A1586" t="s">
        <v>2495</v>
      </c>
      <c r="B1586" t="s">
        <v>2725</v>
      </c>
      <c r="C1586" t="s">
        <v>36</v>
      </c>
      <c r="D1586">
        <v>176</v>
      </c>
    </row>
    <row r="1587" spans="1:5" x14ac:dyDescent="0.25">
      <c r="A1587" t="s">
        <v>2495</v>
      </c>
      <c r="B1587" t="s">
        <v>2725</v>
      </c>
      <c r="C1587" t="s">
        <v>4751</v>
      </c>
      <c r="D1587">
        <v>0</v>
      </c>
    </row>
    <row r="1588" spans="1:5" x14ac:dyDescent="0.25">
      <c r="A1588" t="s">
        <v>2495</v>
      </c>
      <c r="B1588" t="s">
        <v>2725</v>
      </c>
      <c r="C1588" t="s">
        <v>2469</v>
      </c>
      <c r="D1588">
        <v>1</v>
      </c>
      <c r="E1588">
        <v>0</v>
      </c>
    </row>
    <row r="1589" spans="1:5" x14ac:dyDescent="0.25">
      <c r="A1589" t="s">
        <v>2495</v>
      </c>
      <c r="B1589" t="s">
        <v>2725</v>
      </c>
      <c r="C1589" t="s">
        <v>2467</v>
      </c>
      <c r="D1589">
        <v>0</v>
      </c>
    </row>
    <row r="1590" spans="1:5" x14ac:dyDescent="0.25">
      <c r="A1590" t="s">
        <v>2495</v>
      </c>
      <c r="B1590" t="s">
        <v>2725</v>
      </c>
      <c r="C1590" t="s">
        <v>2468</v>
      </c>
      <c r="D1590" t="s">
        <v>2475</v>
      </c>
    </row>
    <row r="1591" spans="1:5" x14ac:dyDescent="0.25">
      <c r="A1591" t="s">
        <v>2495</v>
      </c>
      <c r="B1591" t="s">
        <v>2725</v>
      </c>
      <c r="C1591" t="s">
        <v>4752</v>
      </c>
      <c r="D1591">
        <v>0</v>
      </c>
      <c r="E1591">
        <v>0</v>
      </c>
    </row>
    <row r="1592" spans="1:5" x14ac:dyDescent="0.25">
      <c r="A1592" t="s">
        <v>2495</v>
      </c>
      <c r="B1592" t="s">
        <v>2725</v>
      </c>
      <c r="C1592" t="s">
        <v>4753</v>
      </c>
      <c r="D1592">
        <v>0</v>
      </c>
      <c r="E1592">
        <v>0</v>
      </c>
    </row>
    <row r="1593" spans="1:5" x14ac:dyDescent="0.25">
      <c r="A1593" t="s">
        <v>2495</v>
      </c>
      <c r="B1593" t="s">
        <v>2725</v>
      </c>
      <c r="C1593" t="s">
        <v>800</v>
      </c>
      <c r="D1593" s="19" t="s">
        <v>815</v>
      </c>
    </row>
    <row r="1594" spans="1:5" x14ac:dyDescent="0.25">
      <c r="A1594" t="s">
        <v>2495</v>
      </c>
      <c r="B1594" t="s">
        <v>2726</v>
      </c>
      <c r="C1594" t="s">
        <v>1083</v>
      </c>
      <c r="D1594" t="b">
        <v>0</v>
      </c>
    </row>
    <row r="1595" spans="1:5" x14ac:dyDescent="0.25">
      <c r="A1595" t="s">
        <v>2495</v>
      </c>
      <c r="B1595" t="s">
        <v>2726</v>
      </c>
      <c r="C1595" t="s">
        <v>36</v>
      </c>
      <c r="D1595">
        <v>177</v>
      </c>
    </row>
    <row r="1596" spans="1:5" x14ac:dyDescent="0.25">
      <c r="A1596" t="s">
        <v>2495</v>
      </c>
      <c r="B1596" t="s">
        <v>2726</v>
      </c>
      <c r="C1596" t="s">
        <v>4751</v>
      </c>
      <c r="D1596">
        <v>0</v>
      </c>
    </row>
    <row r="1597" spans="1:5" x14ac:dyDescent="0.25">
      <c r="A1597" t="s">
        <v>2495</v>
      </c>
      <c r="B1597" t="s">
        <v>2726</v>
      </c>
      <c r="C1597" t="s">
        <v>2469</v>
      </c>
      <c r="D1597">
        <v>0</v>
      </c>
      <c r="E1597">
        <v>0</v>
      </c>
    </row>
    <row r="1598" spans="1:5" x14ac:dyDescent="0.25">
      <c r="A1598" t="s">
        <v>2495</v>
      </c>
      <c r="B1598" t="s">
        <v>2726</v>
      </c>
      <c r="C1598" t="s">
        <v>2467</v>
      </c>
      <c r="D1598">
        <v>0</v>
      </c>
    </row>
    <row r="1599" spans="1:5" x14ac:dyDescent="0.25">
      <c r="A1599" t="s">
        <v>2495</v>
      </c>
      <c r="B1599" t="s">
        <v>2726</v>
      </c>
      <c r="C1599" t="s">
        <v>2468</v>
      </c>
      <c r="D1599" t="s">
        <v>2475</v>
      </c>
    </row>
    <row r="1600" spans="1:5" x14ac:dyDescent="0.25">
      <c r="A1600" t="s">
        <v>2495</v>
      </c>
      <c r="B1600" t="s">
        <v>2726</v>
      </c>
      <c r="C1600" t="s">
        <v>4752</v>
      </c>
      <c r="D1600">
        <v>0</v>
      </c>
      <c r="E1600">
        <v>0</v>
      </c>
    </row>
    <row r="1601" spans="1:5" x14ac:dyDescent="0.25">
      <c r="A1601" t="s">
        <v>2495</v>
      </c>
      <c r="B1601" t="s">
        <v>2726</v>
      </c>
      <c r="C1601" t="s">
        <v>4753</v>
      </c>
      <c r="D1601">
        <v>0</v>
      </c>
      <c r="E1601">
        <v>0</v>
      </c>
    </row>
    <row r="1602" spans="1:5" x14ac:dyDescent="0.25">
      <c r="A1602" t="s">
        <v>2495</v>
      </c>
      <c r="B1602" t="s">
        <v>2726</v>
      </c>
      <c r="C1602" t="s">
        <v>800</v>
      </c>
      <c r="D1602" s="19" t="s">
        <v>873</v>
      </c>
    </row>
    <row r="1603" spans="1:5" x14ac:dyDescent="0.25">
      <c r="A1603" t="s">
        <v>2495</v>
      </c>
      <c r="B1603" t="s">
        <v>2727</v>
      </c>
      <c r="C1603" t="s">
        <v>1083</v>
      </c>
      <c r="D1603" t="b">
        <v>0</v>
      </c>
    </row>
    <row r="1604" spans="1:5" x14ac:dyDescent="0.25">
      <c r="A1604" t="s">
        <v>2495</v>
      </c>
      <c r="B1604" t="s">
        <v>2727</v>
      </c>
      <c r="C1604" t="s">
        <v>36</v>
      </c>
      <c r="D1604">
        <v>178</v>
      </c>
    </row>
    <row r="1605" spans="1:5" x14ac:dyDescent="0.25">
      <c r="A1605" t="s">
        <v>2495</v>
      </c>
      <c r="B1605" t="s">
        <v>2727</v>
      </c>
      <c r="C1605" t="s">
        <v>4751</v>
      </c>
      <c r="D1605">
        <v>0</v>
      </c>
    </row>
    <row r="1606" spans="1:5" x14ac:dyDescent="0.25">
      <c r="A1606" t="s">
        <v>2495</v>
      </c>
      <c r="B1606" t="s">
        <v>2727</v>
      </c>
      <c r="C1606" t="s">
        <v>2469</v>
      </c>
      <c r="D1606">
        <v>0</v>
      </c>
      <c r="E1606">
        <v>0</v>
      </c>
    </row>
    <row r="1607" spans="1:5" x14ac:dyDescent="0.25">
      <c r="A1607" t="s">
        <v>2495</v>
      </c>
      <c r="B1607" t="s">
        <v>2727</v>
      </c>
      <c r="C1607" t="s">
        <v>2467</v>
      </c>
      <c r="D1607">
        <v>0</v>
      </c>
    </row>
    <row r="1608" spans="1:5" x14ac:dyDescent="0.25">
      <c r="A1608" t="s">
        <v>2495</v>
      </c>
      <c r="B1608" t="s">
        <v>2727</v>
      </c>
      <c r="C1608" t="s">
        <v>2468</v>
      </c>
      <c r="D1608" t="s">
        <v>2475</v>
      </c>
    </row>
    <row r="1609" spans="1:5" x14ac:dyDescent="0.25">
      <c r="A1609" t="s">
        <v>2495</v>
      </c>
      <c r="B1609" t="s">
        <v>2727</v>
      </c>
      <c r="C1609" t="s">
        <v>4752</v>
      </c>
      <c r="D1609">
        <v>0</v>
      </c>
      <c r="E1609">
        <v>0</v>
      </c>
    </row>
    <row r="1610" spans="1:5" x14ac:dyDescent="0.25">
      <c r="A1610" t="s">
        <v>2495</v>
      </c>
      <c r="B1610" t="s">
        <v>2727</v>
      </c>
      <c r="C1610" t="s">
        <v>4753</v>
      </c>
      <c r="D1610">
        <v>0</v>
      </c>
      <c r="E1610">
        <v>0</v>
      </c>
    </row>
    <row r="1611" spans="1:5" x14ac:dyDescent="0.25">
      <c r="A1611" t="s">
        <v>2495</v>
      </c>
      <c r="B1611" t="s">
        <v>2727</v>
      </c>
      <c r="C1611" t="s">
        <v>800</v>
      </c>
      <c r="D1611" s="19"/>
    </row>
    <row r="1612" spans="1:5" x14ac:dyDescent="0.25">
      <c r="A1612" t="s">
        <v>2495</v>
      </c>
      <c r="B1612" t="s">
        <v>2728</v>
      </c>
      <c r="C1612" t="s">
        <v>1083</v>
      </c>
      <c r="D1612" t="b">
        <v>0</v>
      </c>
    </row>
    <row r="1613" spans="1:5" x14ac:dyDescent="0.25">
      <c r="A1613" t="s">
        <v>2495</v>
      </c>
      <c r="B1613" t="s">
        <v>2728</v>
      </c>
      <c r="C1613" t="s">
        <v>36</v>
      </c>
      <c r="D1613">
        <v>179</v>
      </c>
    </row>
    <row r="1614" spans="1:5" x14ac:dyDescent="0.25">
      <c r="A1614" t="s">
        <v>2495</v>
      </c>
      <c r="B1614" t="s">
        <v>2728</v>
      </c>
      <c r="C1614" t="s">
        <v>4751</v>
      </c>
      <c r="D1614">
        <v>0</v>
      </c>
    </row>
    <row r="1615" spans="1:5" x14ac:dyDescent="0.25">
      <c r="A1615" t="s">
        <v>2495</v>
      </c>
      <c r="B1615" t="s">
        <v>2728</v>
      </c>
      <c r="C1615" t="s">
        <v>2469</v>
      </c>
      <c r="D1615">
        <v>0</v>
      </c>
      <c r="E1615">
        <v>0</v>
      </c>
    </row>
    <row r="1616" spans="1:5" x14ac:dyDescent="0.25">
      <c r="A1616" t="s">
        <v>2495</v>
      </c>
      <c r="B1616" t="s">
        <v>2728</v>
      </c>
      <c r="C1616" t="s">
        <v>2467</v>
      </c>
      <c r="D1616">
        <v>0</v>
      </c>
    </row>
    <row r="1617" spans="1:5" x14ac:dyDescent="0.25">
      <c r="A1617" t="s">
        <v>2495</v>
      </c>
      <c r="B1617" t="s">
        <v>2728</v>
      </c>
      <c r="C1617" t="s">
        <v>2468</v>
      </c>
      <c r="D1617" t="s">
        <v>2475</v>
      </c>
    </row>
    <row r="1618" spans="1:5" x14ac:dyDescent="0.25">
      <c r="A1618" t="s">
        <v>2495</v>
      </c>
      <c r="B1618" t="s">
        <v>2728</v>
      </c>
      <c r="C1618" t="s">
        <v>4752</v>
      </c>
      <c r="D1618">
        <v>0</v>
      </c>
      <c r="E1618">
        <v>0</v>
      </c>
    </row>
    <row r="1619" spans="1:5" x14ac:dyDescent="0.25">
      <c r="A1619" t="s">
        <v>2495</v>
      </c>
      <c r="B1619" t="s">
        <v>2728</v>
      </c>
      <c r="C1619" t="s">
        <v>4753</v>
      </c>
      <c r="D1619">
        <v>0</v>
      </c>
      <c r="E1619">
        <v>0</v>
      </c>
    </row>
    <row r="1620" spans="1:5" x14ac:dyDescent="0.25">
      <c r="A1620" t="s">
        <v>2495</v>
      </c>
      <c r="B1620" t="s">
        <v>2728</v>
      </c>
      <c r="C1620" t="s">
        <v>800</v>
      </c>
      <c r="D1620" s="19"/>
    </row>
    <row r="1621" spans="1:5" x14ac:dyDescent="0.25">
      <c r="A1621" t="s">
        <v>2495</v>
      </c>
      <c r="B1621" t="s">
        <v>2729</v>
      </c>
      <c r="C1621" t="s">
        <v>1083</v>
      </c>
      <c r="D1621" t="b">
        <v>0</v>
      </c>
    </row>
    <row r="1622" spans="1:5" x14ac:dyDescent="0.25">
      <c r="A1622" t="s">
        <v>2495</v>
      </c>
      <c r="B1622" t="s">
        <v>2729</v>
      </c>
      <c r="C1622" t="s">
        <v>36</v>
      </c>
      <c r="D1622">
        <v>180</v>
      </c>
    </row>
    <row r="1623" spans="1:5" x14ac:dyDescent="0.25">
      <c r="A1623" t="s">
        <v>2495</v>
      </c>
      <c r="B1623" t="s">
        <v>2729</v>
      </c>
      <c r="C1623" t="s">
        <v>4751</v>
      </c>
      <c r="D1623">
        <v>0</v>
      </c>
    </row>
    <row r="1624" spans="1:5" x14ac:dyDescent="0.25">
      <c r="A1624" t="s">
        <v>2495</v>
      </c>
      <c r="B1624" t="s">
        <v>2729</v>
      </c>
      <c r="C1624" t="s">
        <v>2469</v>
      </c>
      <c r="D1624">
        <v>0</v>
      </c>
      <c r="E1624">
        <v>0</v>
      </c>
    </row>
    <row r="1625" spans="1:5" x14ac:dyDescent="0.25">
      <c r="A1625" t="s">
        <v>2495</v>
      </c>
      <c r="B1625" t="s">
        <v>2729</v>
      </c>
      <c r="C1625" t="s">
        <v>2467</v>
      </c>
      <c r="D1625">
        <v>0</v>
      </c>
    </row>
    <row r="1626" spans="1:5" x14ac:dyDescent="0.25">
      <c r="A1626" t="s">
        <v>2495</v>
      </c>
      <c r="B1626" t="s">
        <v>2729</v>
      </c>
      <c r="C1626" t="s">
        <v>2468</v>
      </c>
      <c r="D1626" t="s">
        <v>2475</v>
      </c>
    </row>
    <row r="1627" spans="1:5" x14ac:dyDescent="0.25">
      <c r="A1627" t="s">
        <v>2495</v>
      </c>
      <c r="B1627" t="s">
        <v>2729</v>
      </c>
      <c r="C1627" t="s">
        <v>4752</v>
      </c>
      <c r="D1627">
        <v>0</v>
      </c>
      <c r="E1627">
        <v>0</v>
      </c>
    </row>
    <row r="1628" spans="1:5" x14ac:dyDescent="0.25">
      <c r="A1628" t="s">
        <v>2495</v>
      </c>
      <c r="B1628" t="s">
        <v>2729</v>
      </c>
      <c r="C1628" t="s">
        <v>4753</v>
      </c>
      <c r="D1628">
        <v>0</v>
      </c>
      <c r="E1628">
        <v>0</v>
      </c>
    </row>
    <row r="1629" spans="1:5" x14ac:dyDescent="0.25">
      <c r="A1629" t="s">
        <v>2495</v>
      </c>
      <c r="B1629" t="s">
        <v>2729</v>
      </c>
      <c r="C1629" t="s">
        <v>800</v>
      </c>
      <c r="D1629" s="19"/>
    </row>
    <row r="1630" spans="1:5" x14ac:dyDescent="0.25">
      <c r="A1630" t="s">
        <v>2495</v>
      </c>
      <c r="B1630" t="s">
        <v>2730</v>
      </c>
      <c r="C1630" t="s">
        <v>1083</v>
      </c>
      <c r="D1630" t="b">
        <v>0</v>
      </c>
    </row>
    <row r="1631" spans="1:5" x14ac:dyDescent="0.25">
      <c r="A1631" t="s">
        <v>2495</v>
      </c>
      <c r="B1631" t="s">
        <v>2730</v>
      </c>
      <c r="C1631" t="s">
        <v>36</v>
      </c>
      <c r="D1631">
        <v>181</v>
      </c>
    </row>
    <row r="1632" spans="1:5" x14ac:dyDescent="0.25">
      <c r="A1632" t="s">
        <v>2495</v>
      </c>
      <c r="B1632" t="s">
        <v>2730</v>
      </c>
      <c r="C1632" t="s">
        <v>4751</v>
      </c>
      <c r="D1632">
        <v>0</v>
      </c>
    </row>
    <row r="1633" spans="1:5" x14ac:dyDescent="0.25">
      <c r="A1633" t="s">
        <v>2495</v>
      </c>
      <c r="B1633" t="s">
        <v>2730</v>
      </c>
      <c r="C1633" t="s">
        <v>2469</v>
      </c>
      <c r="D1633">
        <v>0</v>
      </c>
      <c r="E1633">
        <v>0</v>
      </c>
    </row>
    <row r="1634" spans="1:5" x14ac:dyDescent="0.25">
      <c r="A1634" t="s">
        <v>2495</v>
      </c>
      <c r="B1634" t="s">
        <v>2730</v>
      </c>
      <c r="C1634" t="s">
        <v>2467</v>
      </c>
      <c r="D1634">
        <v>0</v>
      </c>
    </row>
    <row r="1635" spans="1:5" x14ac:dyDescent="0.25">
      <c r="A1635" t="s">
        <v>2495</v>
      </c>
      <c r="B1635" t="s">
        <v>2730</v>
      </c>
      <c r="C1635" t="s">
        <v>2468</v>
      </c>
      <c r="D1635" t="s">
        <v>2475</v>
      </c>
    </row>
    <row r="1636" spans="1:5" x14ac:dyDescent="0.25">
      <c r="A1636" t="s">
        <v>2495</v>
      </c>
      <c r="B1636" t="s">
        <v>2730</v>
      </c>
      <c r="C1636" t="s">
        <v>4752</v>
      </c>
      <c r="D1636">
        <v>0</v>
      </c>
      <c r="E1636">
        <v>0</v>
      </c>
    </row>
    <row r="1637" spans="1:5" x14ac:dyDescent="0.25">
      <c r="A1637" t="s">
        <v>2495</v>
      </c>
      <c r="B1637" t="s">
        <v>2730</v>
      </c>
      <c r="C1637" t="s">
        <v>4753</v>
      </c>
      <c r="D1637">
        <v>0</v>
      </c>
      <c r="E1637">
        <v>0</v>
      </c>
    </row>
    <row r="1638" spans="1:5" x14ac:dyDescent="0.25">
      <c r="A1638" t="s">
        <v>2495</v>
      </c>
      <c r="B1638" t="s">
        <v>2730</v>
      </c>
      <c r="C1638" t="s">
        <v>800</v>
      </c>
      <c r="D1638" s="19"/>
    </row>
    <row r="1639" spans="1:5" x14ac:dyDescent="0.25">
      <c r="A1639" t="s">
        <v>2495</v>
      </c>
      <c r="B1639" t="s">
        <v>2731</v>
      </c>
      <c r="C1639" t="s">
        <v>1083</v>
      </c>
      <c r="D1639" t="b">
        <v>0</v>
      </c>
    </row>
    <row r="1640" spans="1:5" x14ac:dyDescent="0.25">
      <c r="A1640" t="s">
        <v>2495</v>
      </c>
      <c r="B1640" t="s">
        <v>2731</v>
      </c>
      <c r="C1640" t="s">
        <v>36</v>
      </c>
      <c r="D1640">
        <v>182</v>
      </c>
    </row>
    <row r="1641" spans="1:5" x14ac:dyDescent="0.25">
      <c r="A1641" t="s">
        <v>2495</v>
      </c>
      <c r="B1641" t="s">
        <v>2731</v>
      </c>
      <c r="C1641" t="s">
        <v>4751</v>
      </c>
      <c r="D1641">
        <v>0</v>
      </c>
    </row>
    <row r="1642" spans="1:5" x14ac:dyDescent="0.25">
      <c r="A1642" t="s">
        <v>2495</v>
      </c>
      <c r="B1642" t="s">
        <v>2731</v>
      </c>
      <c r="C1642" t="s">
        <v>2469</v>
      </c>
      <c r="D1642">
        <v>0</v>
      </c>
      <c r="E1642">
        <v>0</v>
      </c>
    </row>
    <row r="1643" spans="1:5" x14ac:dyDescent="0.25">
      <c r="A1643" t="s">
        <v>2495</v>
      </c>
      <c r="B1643" t="s">
        <v>2731</v>
      </c>
      <c r="C1643" t="s">
        <v>2467</v>
      </c>
      <c r="D1643">
        <v>0</v>
      </c>
    </row>
    <row r="1644" spans="1:5" x14ac:dyDescent="0.25">
      <c r="A1644" t="s">
        <v>2495</v>
      </c>
      <c r="B1644" t="s">
        <v>2731</v>
      </c>
      <c r="C1644" t="s">
        <v>2468</v>
      </c>
      <c r="D1644" t="s">
        <v>2475</v>
      </c>
    </row>
    <row r="1645" spans="1:5" x14ac:dyDescent="0.25">
      <c r="A1645" t="s">
        <v>2495</v>
      </c>
      <c r="B1645" t="s">
        <v>2731</v>
      </c>
      <c r="C1645" t="s">
        <v>4752</v>
      </c>
      <c r="D1645">
        <v>0</v>
      </c>
      <c r="E1645">
        <v>0</v>
      </c>
    </row>
    <row r="1646" spans="1:5" x14ac:dyDescent="0.25">
      <c r="A1646" t="s">
        <v>2495</v>
      </c>
      <c r="B1646" t="s">
        <v>2731</v>
      </c>
      <c r="C1646" t="s">
        <v>4753</v>
      </c>
      <c r="D1646">
        <v>0</v>
      </c>
      <c r="E1646">
        <v>0</v>
      </c>
    </row>
    <row r="1647" spans="1:5" x14ac:dyDescent="0.25">
      <c r="A1647" t="s">
        <v>2495</v>
      </c>
      <c r="B1647" t="s">
        <v>2731</v>
      </c>
      <c r="C1647" t="s">
        <v>800</v>
      </c>
      <c r="D1647" s="19"/>
    </row>
    <row r="1648" spans="1:5" x14ac:dyDescent="0.25">
      <c r="A1648" t="s">
        <v>2495</v>
      </c>
      <c r="B1648" t="s">
        <v>2732</v>
      </c>
      <c r="C1648" t="s">
        <v>1083</v>
      </c>
      <c r="D1648" t="b">
        <v>0</v>
      </c>
    </row>
    <row r="1649" spans="1:5" x14ac:dyDescent="0.25">
      <c r="A1649" t="s">
        <v>2495</v>
      </c>
      <c r="B1649" t="s">
        <v>2732</v>
      </c>
      <c r="C1649" t="s">
        <v>36</v>
      </c>
      <c r="D1649">
        <v>183</v>
      </c>
    </row>
    <row r="1650" spans="1:5" x14ac:dyDescent="0.25">
      <c r="A1650" t="s">
        <v>2495</v>
      </c>
      <c r="B1650" t="s">
        <v>2732</v>
      </c>
      <c r="C1650" t="s">
        <v>4751</v>
      </c>
      <c r="D1650">
        <v>0</v>
      </c>
    </row>
    <row r="1651" spans="1:5" x14ac:dyDescent="0.25">
      <c r="A1651" t="s">
        <v>2495</v>
      </c>
      <c r="B1651" t="s">
        <v>2732</v>
      </c>
      <c r="C1651" t="s">
        <v>2469</v>
      </c>
      <c r="D1651">
        <v>0</v>
      </c>
      <c r="E1651">
        <v>0</v>
      </c>
    </row>
    <row r="1652" spans="1:5" x14ac:dyDescent="0.25">
      <c r="A1652" t="s">
        <v>2495</v>
      </c>
      <c r="B1652" t="s">
        <v>2732</v>
      </c>
      <c r="C1652" t="s">
        <v>2467</v>
      </c>
      <c r="D1652">
        <v>0</v>
      </c>
    </row>
    <row r="1653" spans="1:5" x14ac:dyDescent="0.25">
      <c r="A1653" t="s">
        <v>2495</v>
      </c>
      <c r="B1653" t="s">
        <v>2732</v>
      </c>
      <c r="C1653" t="s">
        <v>2468</v>
      </c>
      <c r="D1653" t="s">
        <v>2475</v>
      </c>
    </row>
    <row r="1654" spans="1:5" x14ac:dyDescent="0.25">
      <c r="A1654" t="s">
        <v>2495</v>
      </c>
      <c r="B1654" t="s">
        <v>2732</v>
      </c>
      <c r="C1654" t="s">
        <v>4752</v>
      </c>
      <c r="D1654">
        <v>0</v>
      </c>
      <c r="E1654">
        <v>0</v>
      </c>
    </row>
    <row r="1655" spans="1:5" x14ac:dyDescent="0.25">
      <c r="A1655" t="s">
        <v>2495</v>
      </c>
      <c r="B1655" t="s">
        <v>2732</v>
      </c>
      <c r="C1655" t="s">
        <v>4753</v>
      </c>
      <c r="D1655">
        <v>0</v>
      </c>
      <c r="E1655">
        <v>0</v>
      </c>
    </row>
    <row r="1656" spans="1:5" x14ac:dyDescent="0.25">
      <c r="A1656" t="s">
        <v>2495</v>
      </c>
      <c r="B1656" t="s">
        <v>2732</v>
      </c>
      <c r="C1656" t="s">
        <v>800</v>
      </c>
      <c r="D1656" s="19"/>
    </row>
    <row r="1657" spans="1:5" x14ac:dyDescent="0.25">
      <c r="A1657" t="s">
        <v>2495</v>
      </c>
      <c r="B1657" t="s">
        <v>2733</v>
      </c>
      <c r="C1657" t="s">
        <v>1083</v>
      </c>
      <c r="D1657" t="b">
        <v>0</v>
      </c>
    </row>
    <row r="1658" spans="1:5" x14ac:dyDescent="0.25">
      <c r="A1658" t="s">
        <v>2495</v>
      </c>
      <c r="B1658" t="s">
        <v>2733</v>
      </c>
      <c r="C1658" t="s">
        <v>36</v>
      </c>
      <c r="D1658">
        <v>184</v>
      </c>
    </row>
    <row r="1659" spans="1:5" x14ac:dyDescent="0.25">
      <c r="A1659" t="s">
        <v>2495</v>
      </c>
      <c r="B1659" t="s">
        <v>2733</v>
      </c>
      <c r="C1659" t="s">
        <v>4751</v>
      </c>
      <c r="D1659">
        <v>0</v>
      </c>
    </row>
    <row r="1660" spans="1:5" x14ac:dyDescent="0.25">
      <c r="A1660" t="s">
        <v>2495</v>
      </c>
      <c r="B1660" t="s">
        <v>2733</v>
      </c>
      <c r="C1660" t="s">
        <v>2469</v>
      </c>
      <c r="D1660">
        <v>0</v>
      </c>
      <c r="E1660">
        <v>0</v>
      </c>
    </row>
    <row r="1661" spans="1:5" x14ac:dyDescent="0.25">
      <c r="A1661" t="s">
        <v>2495</v>
      </c>
      <c r="B1661" t="s">
        <v>2733</v>
      </c>
      <c r="C1661" t="s">
        <v>2467</v>
      </c>
      <c r="D1661">
        <v>0</v>
      </c>
    </row>
    <row r="1662" spans="1:5" x14ac:dyDescent="0.25">
      <c r="A1662" t="s">
        <v>2495</v>
      </c>
      <c r="B1662" t="s">
        <v>2733</v>
      </c>
      <c r="C1662" t="s">
        <v>2468</v>
      </c>
      <c r="D1662" t="s">
        <v>2475</v>
      </c>
    </row>
    <row r="1663" spans="1:5" x14ac:dyDescent="0.25">
      <c r="A1663" t="s">
        <v>2495</v>
      </c>
      <c r="B1663" t="s">
        <v>2733</v>
      </c>
      <c r="C1663" t="s">
        <v>4752</v>
      </c>
      <c r="D1663">
        <v>0</v>
      </c>
      <c r="E1663">
        <v>0</v>
      </c>
    </row>
    <row r="1664" spans="1:5" x14ac:dyDescent="0.25">
      <c r="A1664" t="s">
        <v>2495</v>
      </c>
      <c r="B1664" t="s">
        <v>2733</v>
      </c>
      <c r="C1664" t="s">
        <v>4753</v>
      </c>
      <c r="D1664">
        <v>0</v>
      </c>
      <c r="E1664">
        <v>0</v>
      </c>
    </row>
    <row r="1665" spans="1:5" x14ac:dyDescent="0.25">
      <c r="A1665" t="s">
        <v>2495</v>
      </c>
      <c r="B1665" t="s">
        <v>2733</v>
      </c>
      <c r="C1665" t="s">
        <v>800</v>
      </c>
      <c r="D1665" s="19"/>
    </row>
    <row r="1666" spans="1:5" x14ac:dyDescent="0.25">
      <c r="A1666" t="s">
        <v>2495</v>
      </c>
      <c r="B1666" t="s">
        <v>2734</v>
      </c>
      <c r="C1666" t="s">
        <v>1083</v>
      </c>
      <c r="D1666" t="b">
        <v>0</v>
      </c>
    </row>
    <row r="1667" spans="1:5" x14ac:dyDescent="0.25">
      <c r="A1667" t="s">
        <v>2495</v>
      </c>
      <c r="B1667" t="s">
        <v>2734</v>
      </c>
      <c r="C1667" t="s">
        <v>36</v>
      </c>
      <c r="D1667">
        <v>185</v>
      </c>
    </row>
    <row r="1668" spans="1:5" x14ac:dyDescent="0.25">
      <c r="A1668" t="s">
        <v>2495</v>
      </c>
      <c r="B1668" t="s">
        <v>2734</v>
      </c>
      <c r="C1668" t="s">
        <v>4751</v>
      </c>
      <c r="D1668">
        <v>0</v>
      </c>
    </row>
    <row r="1669" spans="1:5" x14ac:dyDescent="0.25">
      <c r="A1669" t="s">
        <v>2495</v>
      </c>
      <c r="B1669" t="s">
        <v>2734</v>
      </c>
      <c r="C1669" t="s">
        <v>2469</v>
      </c>
      <c r="D1669">
        <v>0</v>
      </c>
      <c r="E1669">
        <v>0</v>
      </c>
    </row>
    <row r="1670" spans="1:5" x14ac:dyDescent="0.25">
      <c r="A1670" t="s">
        <v>2495</v>
      </c>
      <c r="B1670" t="s">
        <v>2734</v>
      </c>
      <c r="C1670" t="s">
        <v>2467</v>
      </c>
      <c r="D1670">
        <v>0</v>
      </c>
    </row>
    <row r="1671" spans="1:5" x14ac:dyDescent="0.25">
      <c r="A1671" t="s">
        <v>2495</v>
      </c>
      <c r="B1671" t="s">
        <v>2734</v>
      </c>
      <c r="C1671" t="s">
        <v>2468</v>
      </c>
      <c r="D1671" t="s">
        <v>2475</v>
      </c>
    </row>
    <row r="1672" spans="1:5" x14ac:dyDescent="0.25">
      <c r="A1672" t="s">
        <v>2495</v>
      </c>
      <c r="B1672" t="s">
        <v>2734</v>
      </c>
      <c r="C1672" t="s">
        <v>4752</v>
      </c>
      <c r="D1672">
        <v>0</v>
      </c>
      <c r="E1672">
        <v>0</v>
      </c>
    </row>
    <row r="1673" spans="1:5" x14ac:dyDescent="0.25">
      <c r="A1673" t="s">
        <v>2495</v>
      </c>
      <c r="B1673" t="s">
        <v>2734</v>
      </c>
      <c r="C1673" t="s">
        <v>4753</v>
      </c>
      <c r="D1673">
        <v>0</v>
      </c>
      <c r="E1673">
        <v>0</v>
      </c>
    </row>
    <row r="1674" spans="1:5" x14ac:dyDescent="0.25">
      <c r="A1674" t="s">
        <v>2495</v>
      </c>
      <c r="B1674" t="s">
        <v>2734</v>
      </c>
      <c r="C1674" t="s">
        <v>800</v>
      </c>
      <c r="D1674" s="19"/>
    </row>
    <row r="1675" spans="1:5" x14ac:dyDescent="0.25">
      <c r="A1675" t="s">
        <v>2495</v>
      </c>
      <c r="B1675" t="s">
        <v>2735</v>
      </c>
      <c r="C1675" t="s">
        <v>1083</v>
      </c>
      <c r="D1675" t="b">
        <v>0</v>
      </c>
    </row>
    <row r="1676" spans="1:5" x14ac:dyDescent="0.25">
      <c r="A1676" t="s">
        <v>2495</v>
      </c>
      <c r="B1676" t="s">
        <v>2735</v>
      </c>
      <c r="C1676" t="s">
        <v>36</v>
      </c>
      <c r="D1676">
        <v>186</v>
      </c>
    </row>
    <row r="1677" spans="1:5" x14ac:dyDescent="0.25">
      <c r="A1677" t="s">
        <v>2495</v>
      </c>
      <c r="B1677" t="s">
        <v>2735</v>
      </c>
      <c r="C1677" t="s">
        <v>4751</v>
      </c>
      <c r="D1677">
        <v>0</v>
      </c>
    </row>
    <row r="1678" spans="1:5" x14ac:dyDescent="0.25">
      <c r="A1678" t="s">
        <v>2495</v>
      </c>
      <c r="B1678" t="s">
        <v>2735</v>
      </c>
      <c r="C1678" t="s">
        <v>2469</v>
      </c>
      <c r="D1678">
        <v>0</v>
      </c>
      <c r="E1678">
        <v>0</v>
      </c>
    </row>
    <row r="1679" spans="1:5" x14ac:dyDescent="0.25">
      <c r="A1679" t="s">
        <v>2495</v>
      </c>
      <c r="B1679" t="s">
        <v>2735</v>
      </c>
      <c r="C1679" t="s">
        <v>2467</v>
      </c>
      <c r="D1679">
        <v>0</v>
      </c>
    </row>
    <row r="1680" spans="1:5" x14ac:dyDescent="0.25">
      <c r="A1680" t="s">
        <v>2495</v>
      </c>
      <c r="B1680" t="s">
        <v>2735</v>
      </c>
      <c r="C1680" t="s">
        <v>2468</v>
      </c>
      <c r="D1680" t="s">
        <v>2475</v>
      </c>
    </row>
    <row r="1681" spans="1:5" x14ac:dyDescent="0.25">
      <c r="A1681" t="s">
        <v>2495</v>
      </c>
      <c r="B1681" t="s">
        <v>2735</v>
      </c>
      <c r="C1681" t="s">
        <v>4752</v>
      </c>
      <c r="D1681">
        <v>0</v>
      </c>
      <c r="E1681">
        <v>0</v>
      </c>
    </row>
    <row r="1682" spans="1:5" x14ac:dyDescent="0.25">
      <c r="A1682" t="s">
        <v>2495</v>
      </c>
      <c r="B1682" t="s">
        <v>2735</v>
      </c>
      <c r="C1682" t="s">
        <v>4753</v>
      </c>
      <c r="D1682">
        <v>0</v>
      </c>
      <c r="E1682">
        <v>0</v>
      </c>
    </row>
    <row r="1683" spans="1:5" x14ac:dyDescent="0.25">
      <c r="A1683" t="s">
        <v>2495</v>
      </c>
      <c r="B1683" t="s">
        <v>2735</v>
      </c>
      <c r="C1683" t="s">
        <v>800</v>
      </c>
      <c r="D1683" s="19"/>
    </row>
    <row r="1684" spans="1:5" x14ac:dyDescent="0.25">
      <c r="A1684" t="s">
        <v>2495</v>
      </c>
      <c r="B1684" t="s">
        <v>2711</v>
      </c>
      <c r="C1684" t="s">
        <v>1083</v>
      </c>
      <c r="D1684" t="b">
        <v>0</v>
      </c>
    </row>
    <row r="1685" spans="1:5" x14ac:dyDescent="0.25">
      <c r="A1685" t="s">
        <v>2495</v>
      </c>
      <c r="B1685" t="s">
        <v>2711</v>
      </c>
      <c r="C1685" t="s">
        <v>36</v>
      </c>
      <c r="D1685">
        <v>187</v>
      </c>
    </row>
    <row r="1686" spans="1:5" x14ac:dyDescent="0.25">
      <c r="A1686" t="s">
        <v>2495</v>
      </c>
      <c r="B1686" t="s">
        <v>2711</v>
      </c>
      <c r="C1686" t="s">
        <v>4751</v>
      </c>
      <c r="D1686">
        <v>0</v>
      </c>
    </row>
    <row r="1687" spans="1:5" x14ac:dyDescent="0.25">
      <c r="A1687" t="s">
        <v>2495</v>
      </c>
      <c r="B1687" t="s">
        <v>2711</v>
      </c>
      <c r="C1687" t="s">
        <v>2469</v>
      </c>
      <c r="D1687">
        <v>0</v>
      </c>
      <c r="E1687">
        <v>0</v>
      </c>
    </row>
    <row r="1688" spans="1:5" x14ac:dyDescent="0.25">
      <c r="A1688" t="s">
        <v>2495</v>
      </c>
      <c r="B1688" t="s">
        <v>2711</v>
      </c>
      <c r="C1688" t="s">
        <v>2467</v>
      </c>
      <c r="D1688">
        <v>0</v>
      </c>
    </row>
    <row r="1689" spans="1:5" x14ac:dyDescent="0.25">
      <c r="A1689" t="s">
        <v>2495</v>
      </c>
      <c r="B1689" t="s">
        <v>2711</v>
      </c>
      <c r="C1689" t="s">
        <v>2468</v>
      </c>
      <c r="D1689" t="s">
        <v>2475</v>
      </c>
    </row>
    <row r="1690" spans="1:5" x14ac:dyDescent="0.25">
      <c r="A1690" t="s">
        <v>2495</v>
      </c>
      <c r="B1690" t="s">
        <v>2711</v>
      </c>
      <c r="C1690" t="s">
        <v>4752</v>
      </c>
      <c r="D1690">
        <v>0</v>
      </c>
      <c r="E1690">
        <v>0</v>
      </c>
    </row>
    <row r="1691" spans="1:5" x14ac:dyDescent="0.25">
      <c r="A1691" t="s">
        <v>2495</v>
      </c>
      <c r="B1691" t="s">
        <v>2711</v>
      </c>
      <c r="C1691" t="s">
        <v>4753</v>
      </c>
      <c r="D1691">
        <v>0</v>
      </c>
      <c r="E1691">
        <v>0</v>
      </c>
    </row>
    <row r="1692" spans="1:5" x14ac:dyDescent="0.25">
      <c r="A1692" t="s">
        <v>2495</v>
      </c>
      <c r="B1692" t="s">
        <v>2711</v>
      </c>
      <c r="C1692" t="s">
        <v>800</v>
      </c>
      <c r="D1692" s="19"/>
    </row>
    <row r="1693" spans="1:5" x14ac:dyDescent="0.25">
      <c r="A1693" t="s">
        <v>2495</v>
      </c>
      <c r="B1693" t="s">
        <v>2680</v>
      </c>
      <c r="C1693" t="s">
        <v>1083</v>
      </c>
      <c r="D1693" t="b">
        <v>0</v>
      </c>
    </row>
    <row r="1694" spans="1:5" x14ac:dyDescent="0.25">
      <c r="A1694" t="s">
        <v>2495</v>
      </c>
      <c r="B1694" t="s">
        <v>2680</v>
      </c>
      <c r="C1694" t="s">
        <v>36</v>
      </c>
      <c r="D1694">
        <v>188</v>
      </c>
    </row>
    <row r="1695" spans="1:5" x14ac:dyDescent="0.25">
      <c r="A1695" t="s">
        <v>2495</v>
      </c>
      <c r="B1695" t="s">
        <v>2680</v>
      </c>
      <c r="C1695" t="s">
        <v>4751</v>
      </c>
      <c r="D1695">
        <v>0</v>
      </c>
    </row>
    <row r="1696" spans="1:5" x14ac:dyDescent="0.25">
      <c r="A1696" t="s">
        <v>2495</v>
      </c>
      <c r="B1696" t="s">
        <v>2680</v>
      </c>
      <c r="C1696" t="s">
        <v>2469</v>
      </c>
      <c r="D1696">
        <v>0</v>
      </c>
      <c r="E1696">
        <v>0</v>
      </c>
    </row>
    <row r="1697" spans="1:5" x14ac:dyDescent="0.25">
      <c r="A1697" t="s">
        <v>2495</v>
      </c>
      <c r="B1697" t="s">
        <v>2680</v>
      </c>
      <c r="C1697" t="s">
        <v>2467</v>
      </c>
      <c r="D1697">
        <v>0</v>
      </c>
    </row>
    <row r="1698" spans="1:5" x14ac:dyDescent="0.25">
      <c r="A1698" t="s">
        <v>2495</v>
      </c>
      <c r="B1698" t="s">
        <v>2680</v>
      </c>
      <c r="C1698" t="s">
        <v>2468</v>
      </c>
      <c r="D1698" t="s">
        <v>2475</v>
      </c>
    </row>
    <row r="1699" spans="1:5" x14ac:dyDescent="0.25">
      <c r="A1699" t="s">
        <v>2495</v>
      </c>
      <c r="B1699" t="s">
        <v>2680</v>
      </c>
      <c r="C1699" t="s">
        <v>4752</v>
      </c>
      <c r="D1699">
        <v>0</v>
      </c>
      <c r="E1699">
        <v>0</v>
      </c>
    </row>
    <row r="1700" spans="1:5" x14ac:dyDescent="0.25">
      <c r="A1700" t="s">
        <v>2495</v>
      </c>
      <c r="B1700" t="s">
        <v>2680</v>
      </c>
      <c r="C1700" t="s">
        <v>4753</v>
      </c>
      <c r="D1700">
        <v>0</v>
      </c>
      <c r="E1700">
        <v>0</v>
      </c>
    </row>
    <row r="1701" spans="1:5" x14ac:dyDescent="0.25">
      <c r="A1701" t="s">
        <v>2495</v>
      </c>
      <c r="B1701" t="s">
        <v>2680</v>
      </c>
      <c r="C1701" t="s">
        <v>800</v>
      </c>
      <c r="D1701" s="19"/>
    </row>
    <row r="1702" spans="1:5" x14ac:dyDescent="0.25">
      <c r="A1702" t="s">
        <v>2495</v>
      </c>
      <c r="B1702" t="s">
        <v>2681</v>
      </c>
      <c r="C1702" t="s">
        <v>1083</v>
      </c>
      <c r="D1702" t="b">
        <v>0</v>
      </c>
    </row>
    <row r="1703" spans="1:5" x14ac:dyDescent="0.25">
      <c r="A1703" t="s">
        <v>2495</v>
      </c>
      <c r="B1703" t="s">
        <v>2681</v>
      </c>
      <c r="C1703" t="s">
        <v>36</v>
      </c>
      <c r="D1703">
        <v>189</v>
      </c>
    </row>
    <row r="1704" spans="1:5" x14ac:dyDescent="0.25">
      <c r="A1704" t="s">
        <v>2495</v>
      </c>
      <c r="B1704" t="s">
        <v>2681</v>
      </c>
      <c r="C1704" t="s">
        <v>4751</v>
      </c>
      <c r="D1704">
        <v>0</v>
      </c>
    </row>
    <row r="1705" spans="1:5" x14ac:dyDescent="0.25">
      <c r="A1705" t="s">
        <v>2495</v>
      </c>
      <c r="B1705" t="s">
        <v>2681</v>
      </c>
      <c r="C1705" t="s">
        <v>2469</v>
      </c>
      <c r="D1705">
        <v>0</v>
      </c>
      <c r="E1705">
        <v>0</v>
      </c>
    </row>
    <row r="1706" spans="1:5" x14ac:dyDescent="0.25">
      <c r="A1706" t="s">
        <v>2495</v>
      </c>
      <c r="B1706" t="s">
        <v>2681</v>
      </c>
      <c r="C1706" t="s">
        <v>2467</v>
      </c>
      <c r="D1706">
        <v>0</v>
      </c>
    </row>
    <row r="1707" spans="1:5" x14ac:dyDescent="0.25">
      <c r="A1707" t="s">
        <v>2495</v>
      </c>
      <c r="B1707" t="s">
        <v>2681</v>
      </c>
      <c r="C1707" t="s">
        <v>2468</v>
      </c>
      <c r="D1707" t="s">
        <v>2475</v>
      </c>
    </row>
    <row r="1708" spans="1:5" x14ac:dyDescent="0.25">
      <c r="A1708" t="s">
        <v>2495</v>
      </c>
      <c r="B1708" t="s">
        <v>2681</v>
      </c>
      <c r="C1708" t="s">
        <v>4752</v>
      </c>
      <c r="D1708">
        <v>0</v>
      </c>
      <c r="E1708">
        <v>0</v>
      </c>
    </row>
    <row r="1709" spans="1:5" x14ac:dyDescent="0.25">
      <c r="A1709" t="s">
        <v>2495</v>
      </c>
      <c r="B1709" t="s">
        <v>2681</v>
      </c>
      <c r="C1709" t="s">
        <v>4753</v>
      </c>
      <c r="D1709">
        <v>0</v>
      </c>
      <c r="E1709">
        <v>0</v>
      </c>
    </row>
    <row r="1710" spans="1:5" x14ac:dyDescent="0.25">
      <c r="A1710" t="s">
        <v>2495</v>
      </c>
      <c r="B1710" t="s">
        <v>2681</v>
      </c>
      <c r="C1710" t="s">
        <v>800</v>
      </c>
      <c r="D1710" s="19"/>
    </row>
    <row r="1711" spans="1:5" x14ac:dyDescent="0.25">
      <c r="A1711" t="s">
        <v>2495</v>
      </c>
      <c r="B1711" t="s">
        <v>2682</v>
      </c>
      <c r="C1711" t="s">
        <v>1083</v>
      </c>
      <c r="D1711" t="b">
        <v>0</v>
      </c>
    </row>
    <row r="1712" spans="1:5" x14ac:dyDescent="0.25">
      <c r="A1712" t="s">
        <v>2495</v>
      </c>
      <c r="B1712" t="s">
        <v>2682</v>
      </c>
      <c r="C1712" t="s">
        <v>36</v>
      </c>
      <c r="D1712">
        <v>190</v>
      </c>
    </row>
    <row r="1713" spans="1:5" x14ac:dyDescent="0.25">
      <c r="A1713" t="s">
        <v>2495</v>
      </c>
      <c r="B1713" t="s">
        <v>2682</v>
      </c>
      <c r="C1713" t="s">
        <v>4751</v>
      </c>
      <c r="D1713">
        <v>0</v>
      </c>
    </row>
    <row r="1714" spans="1:5" x14ac:dyDescent="0.25">
      <c r="A1714" t="s">
        <v>2495</v>
      </c>
      <c r="B1714" t="s">
        <v>2682</v>
      </c>
      <c r="C1714" t="s">
        <v>2469</v>
      </c>
      <c r="D1714">
        <v>0</v>
      </c>
      <c r="E1714">
        <v>0</v>
      </c>
    </row>
    <row r="1715" spans="1:5" x14ac:dyDescent="0.25">
      <c r="A1715" t="s">
        <v>2495</v>
      </c>
      <c r="B1715" t="s">
        <v>2682</v>
      </c>
      <c r="C1715" t="s">
        <v>2467</v>
      </c>
      <c r="D1715">
        <v>0</v>
      </c>
    </row>
    <row r="1716" spans="1:5" x14ac:dyDescent="0.25">
      <c r="A1716" t="s">
        <v>2495</v>
      </c>
      <c r="B1716" t="s">
        <v>2682</v>
      </c>
      <c r="C1716" t="s">
        <v>2468</v>
      </c>
      <c r="D1716" t="s">
        <v>2475</v>
      </c>
    </row>
    <row r="1717" spans="1:5" x14ac:dyDescent="0.25">
      <c r="A1717" t="s">
        <v>2495</v>
      </c>
      <c r="B1717" t="s">
        <v>2682</v>
      </c>
      <c r="C1717" t="s">
        <v>4752</v>
      </c>
      <c r="D1717">
        <v>0</v>
      </c>
      <c r="E1717">
        <v>0</v>
      </c>
    </row>
    <row r="1718" spans="1:5" x14ac:dyDescent="0.25">
      <c r="A1718" t="s">
        <v>2495</v>
      </c>
      <c r="B1718" t="s">
        <v>2682</v>
      </c>
      <c r="C1718" t="s">
        <v>4753</v>
      </c>
      <c r="D1718">
        <v>0</v>
      </c>
      <c r="E1718">
        <v>0</v>
      </c>
    </row>
    <row r="1719" spans="1:5" x14ac:dyDescent="0.25">
      <c r="A1719" t="s">
        <v>2495</v>
      </c>
      <c r="B1719" t="s">
        <v>2682</v>
      </c>
      <c r="C1719" t="s">
        <v>800</v>
      </c>
      <c r="D1719" s="19"/>
    </row>
    <row r="1720" spans="1:5" x14ac:dyDescent="0.25">
      <c r="A1720" t="s">
        <v>2495</v>
      </c>
      <c r="B1720" t="s">
        <v>2712</v>
      </c>
      <c r="C1720" t="s">
        <v>1083</v>
      </c>
      <c r="D1720" t="b">
        <v>0</v>
      </c>
    </row>
    <row r="1721" spans="1:5" x14ac:dyDescent="0.25">
      <c r="A1721" t="s">
        <v>2495</v>
      </c>
      <c r="B1721" t="s">
        <v>2712</v>
      </c>
      <c r="C1721" t="s">
        <v>36</v>
      </c>
      <c r="D1721">
        <v>191</v>
      </c>
    </row>
    <row r="1722" spans="1:5" x14ac:dyDescent="0.25">
      <c r="A1722" t="s">
        <v>2495</v>
      </c>
      <c r="B1722" t="s">
        <v>2712</v>
      </c>
      <c r="C1722" t="s">
        <v>4751</v>
      </c>
      <c r="D1722">
        <v>0</v>
      </c>
    </row>
    <row r="1723" spans="1:5" x14ac:dyDescent="0.25">
      <c r="A1723" t="s">
        <v>2495</v>
      </c>
      <c r="B1723" t="s">
        <v>2712</v>
      </c>
      <c r="C1723" t="s">
        <v>2469</v>
      </c>
      <c r="D1723">
        <v>0</v>
      </c>
      <c r="E1723">
        <v>0</v>
      </c>
    </row>
    <row r="1724" spans="1:5" x14ac:dyDescent="0.25">
      <c r="A1724" t="s">
        <v>2495</v>
      </c>
      <c r="B1724" t="s">
        <v>2712</v>
      </c>
      <c r="C1724" t="s">
        <v>2467</v>
      </c>
      <c r="D1724">
        <v>0</v>
      </c>
    </row>
    <row r="1725" spans="1:5" x14ac:dyDescent="0.25">
      <c r="A1725" t="s">
        <v>2495</v>
      </c>
      <c r="B1725" t="s">
        <v>2712</v>
      </c>
      <c r="C1725" t="s">
        <v>2468</v>
      </c>
      <c r="D1725" t="s">
        <v>2475</v>
      </c>
    </row>
    <row r="1726" spans="1:5" x14ac:dyDescent="0.25">
      <c r="A1726" t="s">
        <v>2495</v>
      </c>
      <c r="B1726" t="s">
        <v>2712</v>
      </c>
      <c r="C1726" t="s">
        <v>4752</v>
      </c>
      <c r="D1726">
        <v>0</v>
      </c>
      <c r="E1726">
        <v>0</v>
      </c>
    </row>
    <row r="1727" spans="1:5" x14ac:dyDescent="0.25">
      <c r="A1727" t="s">
        <v>2495</v>
      </c>
      <c r="B1727" t="s">
        <v>2712</v>
      </c>
      <c r="C1727" t="s">
        <v>4753</v>
      </c>
      <c r="D1727">
        <v>0</v>
      </c>
      <c r="E1727">
        <v>0</v>
      </c>
    </row>
    <row r="1728" spans="1:5" x14ac:dyDescent="0.25">
      <c r="A1728" t="s">
        <v>2495</v>
      </c>
      <c r="B1728" t="s">
        <v>2712</v>
      </c>
      <c r="C1728" t="s">
        <v>800</v>
      </c>
      <c r="D1728" s="19"/>
    </row>
    <row r="1729" spans="1:5" x14ac:dyDescent="0.25">
      <c r="A1729" t="s">
        <v>6068</v>
      </c>
      <c r="B1729" t="s">
        <v>6069</v>
      </c>
      <c r="C1729" t="s">
        <v>1083</v>
      </c>
      <c r="D1729" t="b">
        <v>1</v>
      </c>
    </row>
    <row r="1730" spans="1:5" x14ac:dyDescent="0.25">
      <c r="A1730" t="s">
        <v>6068</v>
      </c>
      <c r="B1730" t="s">
        <v>6069</v>
      </c>
      <c r="C1730" t="s">
        <v>36</v>
      </c>
      <c r="D1730">
        <v>192</v>
      </c>
    </row>
    <row r="1731" spans="1:5" x14ac:dyDescent="0.25">
      <c r="A1731" t="s">
        <v>6068</v>
      </c>
      <c r="B1731" t="s">
        <v>6069</v>
      </c>
      <c r="C1731" t="s">
        <v>4751</v>
      </c>
      <c r="D1731">
        <v>1</v>
      </c>
    </row>
    <row r="1732" spans="1:5" x14ac:dyDescent="0.25">
      <c r="A1732" t="s">
        <v>6068</v>
      </c>
      <c r="B1732" t="s">
        <v>6069</v>
      </c>
      <c r="C1732" t="s">
        <v>2469</v>
      </c>
      <c r="D1732">
        <v>-3</v>
      </c>
      <c r="E1732">
        <v>2</v>
      </c>
    </row>
    <row r="1733" spans="1:5" x14ac:dyDescent="0.25">
      <c r="A1733" t="s">
        <v>6068</v>
      </c>
      <c r="B1733" t="s">
        <v>6069</v>
      </c>
      <c r="C1733" t="s">
        <v>2467</v>
      </c>
      <c r="D1733">
        <v>0</v>
      </c>
    </row>
    <row r="1734" spans="1:5" x14ac:dyDescent="0.25">
      <c r="A1734" t="s">
        <v>6068</v>
      </c>
      <c r="B1734" t="s">
        <v>6069</v>
      </c>
      <c r="C1734" t="s">
        <v>2468</v>
      </c>
      <c r="D1734" t="s">
        <v>6070</v>
      </c>
    </row>
    <row r="1735" spans="1:5" x14ac:dyDescent="0.25">
      <c r="A1735" t="s">
        <v>6068</v>
      </c>
      <c r="B1735" t="s">
        <v>6069</v>
      </c>
      <c r="C1735" t="s">
        <v>4752</v>
      </c>
      <c r="D1735">
        <v>0</v>
      </c>
      <c r="E1735">
        <v>0</v>
      </c>
    </row>
    <row r="1736" spans="1:5" x14ac:dyDescent="0.25">
      <c r="A1736" t="s">
        <v>6068</v>
      </c>
      <c r="B1736" t="s">
        <v>6069</v>
      </c>
      <c r="C1736" t="s">
        <v>4753</v>
      </c>
      <c r="D1736">
        <v>0</v>
      </c>
      <c r="E1736">
        <v>0</v>
      </c>
    </row>
    <row r="1737" spans="1:5" x14ac:dyDescent="0.25">
      <c r="A1737" t="s">
        <v>6068</v>
      </c>
      <c r="B1737" t="s">
        <v>6069</v>
      </c>
      <c r="C1737" t="s">
        <v>800</v>
      </c>
      <c r="D1737" s="19" t="s">
        <v>815</v>
      </c>
    </row>
    <row r="1738" spans="1:5" x14ac:dyDescent="0.25">
      <c r="A1738" t="s">
        <v>6068</v>
      </c>
      <c r="B1738" t="s">
        <v>6071</v>
      </c>
      <c r="C1738" t="s">
        <v>1083</v>
      </c>
      <c r="D1738" t="b">
        <v>0</v>
      </c>
    </row>
    <row r="1739" spans="1:5" x14ac:dyDescent="0.25">
      <c r="A1739" t="s">
        <v>6068</v>
      </c>
      <c r="B1739" t="s">
        <v>6071</v>
      </c>
      <c r="C1739" t="s">
        <v>36</v>
      </c>
      <c r="D1739">
        <v>193</v>
      </c>
    </row>
    <row r="1740" spans="1:5" x14ac:dyDescent="0.25">
      <c r="A1740" t="s">
        <v>6068</v>
      </c>
      <c r="B1740" t="s">
        <v>6071</v>
      </c>
      <c r="C1740" t="s">
        <v>4751</v>
      </c>
      <c r="D1740">
        <v>1</v>
      </c>
    </row>
    <row r="1741" spans="1:5" x14ac:dyDescent="0.25">
      <c r="A1741" t="s">
        <v>6068</v>
      </c>
      <c r="B1741" t="s">
        <v>6071</v>
      </c>
      <c r="C1741" t="s">
        <v>2469</v>
      </c>
      <c r="D1741">
        <v>25</v>
      </c>
      <c r="E1741">
        <v>0</v>
      </c>
    </row>
    <row r="1742" spans="1:5" x14ac:dyDescent="0.25">
      <c r="A1742" t="s">
        <v>6068</v>
      </c>
      <c r="B1742" t="s">
        <v>6071</v>
      </c>
      <c r="C1742" t="s">
        <v>2467</v>
      </c>
      <c r="D1742">
        <v>0</v>
      </c>
    </row>
    <row r="1743" spans="1:5" x14ac:dyDescent="0.25">
      <c r="A1743" t="s">
        <v>6068</v>
      </c>
      <c r="B1743" t="s">
        <v>6071</v>
      </c>
      <c r="C1743" t="s">
        <v>2468</v>
      </c>
      <c r="D1743" t="s">
        <v>2475</v>
      </c>
    </row>
    <row r="1744" spans="1:5" x14ac:dyDescent="0.25">
      <c r="A1744" t="s">
        <v>6068</v>
      </c>
      <c r="B1744" t="s">
        <v>6071</v>
      </c>
      <c r="C1744" t="s">
        <v>4752</v>
      </c>
      <c r="D1744">
        <v>0</v>
      </c>
      <c r="E1744">
        <v>0</v>
      </c>
    </row>
    <row r="1745" spans="1:5" x14ac:dyDescent="0.25">
      <c r="A1745" t="s">
        <v>6068</v>
      </c>
      <c r="B1745" t="s">
        <v>6071</v>
      </c>
      <c r="C1745" t="s">
        <v>4753</v>
      </c>
      <c r="D1745">
        <v>0</v>
      </c>
      <c r="E1745">
        <v>0</v>
      </c>
    </row>
    <row r="1746" spans="1:5" x14ac:dyDescent="0.25">
      <c r="A1746" t="s">
        <v>6068</v>
      </c>
      <c r="B1746" t="s">
        <v>6071</v>
      </c>
      <c r="C1746" t="s">
        <v>800</v>
      </c>
      <c r="D1746" s="19" t="s">
        <v>861</v>
      </c>
    </row>
    <row r="1747" spans="1:5" x14ac:dyDescent="0.25">
      <c r="A1747" t="s">
        <v>6068</v>
      </c>
      <c r="B1747" t="s">
        <v>6072</v>
      </c>
      <c r="C1747" t="s">
        <v>1083</v>
      </c>
      <c r="D1747" t="b">
        <v>1</v>
      </c>
    </row>
    <row r="1748" spans="1:5" x14ac:dyDescent="0.25">
      <c r="A1748" t="s">
        <v>6068</v>
      </c>
      <c r="B1748" t="s">
        <v>6072</v>
      </c>
      <c r="C1748" t="s">
        <v>36</v>
      </c>
      <c r="D1748">
        <v>194</v>
      </c>
    </row>
    <row r="1749" spans="1:5" x14ac:dyDescent="0.25">
      <c r="A1749" t="s">
        <v>6068</v>
      </c>
      <c r="B1749" t="s">
        <v>6072</v>
      </c>
      <c r="C1749" t="s">
        <v>4751</v>
      </c>
      <c r="D1749">
        <v>1</v>
      </c>
    </row>
    <row r="1750" spans="1:5" x14ac:dyDescent="0.25">
      <c r="A1750" t="s">
        <v>6068</v>
      </c>
      <c r="B1750" t="s">
        <v>6072</v>
      </c>
      <c r="C1750" t="s">
        <v>2469</v>
      </c>
      <c r="D1750">
        <v>0</v>
      </c>
      <c r="E1750">
        <v>65</v>
      </c>
    </row>
    <row r="1751" spans="1:5" x14ac:dyDescent="0.25">
      <c r="A1751" t="s">
        <v>6068</v>
      </c>
      <c r="B1751" t="s">
        <v>6072</v>
      </c>
      <c r="C1751" t="s">
        <v>2467</v>
      </c>
      <c r="D1751">
        <v>0</v>
      </c>
    </row>
    <row r="1752" spans="1:5" x14ac:dyDescent="0.25">
      <c r="A1752" t="s">
        <v>6068</v>
      </c>
      <c r="B1752" t="s">
        <v>6072</v>
      </c>
      <c r="C1752" t="s">
        <v>2468</v>
      </c>
      <c r="D1752" t="s">
        <v>2475</v>
      </c>
    </row>
    <row r="1753" spans="1:5" x14ac:dyDescent="0.25">
      <c r="A1753" t="s">
        <v>6068</v>
      </c>
      <c r="B1753" t="s">
        <v>6072</v>
      </c>
      <c r="C1753" t="s">
        <v>4752</v>
      </c>
      <c r="D1753">
        <v>0</v>
      </c>
      <c r="E1753">
        <v>0</v>
      </c>
    </row>
    <row r="1754" spans="1:5" x14ac:dyDescent="0.25">
      <c r="A1754" t="s">
        <v>6068</v>
      </c>
      <c r="B1754" t="s">
        <v>6072</v>
      </c>
      <c r="C1754" t="s">
        <v>4753</v>
      </c>
      <c r="D1754">
        <v>0</v>
      </c>
      <c r="E1754">
        <v>0</v>
      </c>
    </row>
    <row r="1755" spans="1:5" x14ac:dyDescent="0.25">
      <c r="A1755" t="s">
        <v>6068</v>
      </c>
      <c r="B1755" t="s">
        <v>6072</v>
      </c>
      <c r="C1755" t="s">
        <v>800</v>
      </c>
      <c r="D1755" s="19" t="s">
        <v>815</v>
      </c>
    </row>
    <row r="1756" spans="1:5" x14ac:dyDescent="0.25">
      <c r="A1756" t="s">
        <v>6068</v>
      </c>
      <c r="B1756" t="s">
        <v>6073</v>
      </c>
      <c r="C1756" t="s">
        <v>1083</v>
      </c>
      <c r="D1756" t="b">
        <v>1</v>
      </c>
    </row>
    <row r="1757" spans="1:5" x14ac:dyDescent="0.25">
      <c r="A1757" t="s">
        <v>6068</v>
      </c>
      <c r="B1757" t="s">
        <v>6073</v>
      </c>
      <c r="C1757" t="s">
        <v>36</v>
      </c>
      <c r="D1757">
        <v>195</v>
      </c>
    </row>
    <row r="1758" spans="1:5" x14ac:dyDescent="0.25">
      <c r="A1758" t="s">
        <v>6068</v>
      </c>
      <c r="B1758" t="s">
        <v>6073</v>
      </c>
      <c r="C1758" t="s">
        <v>4751</v>
      </c>
      <c r="D1758">
        <v>0</v>
      </c>
    </row>
    <row r="1759" spans="1:5" x14ac:dyDescent="0.25">
      <c r="A1759" t="s">
        <v>6068</v>
      </c>
      <c r="B1759" t="s">
        <v>6073</v>
      </c>
      <c r="C1759" t="s">
        <v>2469</v>
      </c>
      <c r="D1759">
        <v>600</v>
      </c>
      <c r="E1759">
        <v>0</v>
      </c>
    </row>
    <row r="1760" spans="1:5" x14ac:dyDescent="0.25">
      <c r="A1760" t="s">
        <v>6068</v>
      </c>
      <c r="B1760" t="s">
        <v>6073</v>
      </c>
      <c r="C1760" t="s">
        <v>2467</v>
      </c>
      <c r="D1760">
        <v>0</v>
      </c>
    </row>
    <row r="1761" spans="1:5" x14ac:dyDescent="0.25">
      <c r="A1761" t="s">
        <v>6068</v>
      </c>
      <c r="B1761" t="s">
        <v>6073</v>
      </c>
      <c r="C1761" t="s">
        <v>2468</v>
      </c>
      <c r="D1761" t="s">
        <v>2475</v>
      </c>
    </row>
    <row r="1762" spans="1:5" x14ac:dyDescent="0.25">
      <c r="A1762" t="s">
        <v>6068</v>
      </c>
      <c r="B1762" t="s">
        <v>6073</v>
      </c>
      <c r="C1762" t="s">
        <v>4752</v>
      </c>
      <c r="D1762">
        <v>0</v>
      </c>
      <c r="E1762">
        <v>0</v>
      </c>
    </row>
    <row r="1763" spans="1:5" x14ac:dyDescent="0.25">
      <c r="A1763" t="s">
        <v>6068</v>
      </c>
      <c r="B1763" t="s">
        <v>6073</v>
      </c>
      <c r="C1763" t="s">
        <v>4753</v>
      </c>
      <c r="D1763">
        <v>0</v>
      </c>
      <c r="E1763">
        <v>0</v>
      </c>
    </row>
    <row r="1764" spans="1:5" x14ac:dyDescent="0.25">
      <c r="A1764" t="s">
        <v>6068</v>
      </c>
      <c r="B1764" t="s">
        <v>6073</v>
      </c>
      <c r="C1764" t="s">
        <v>800</v>
      </c>
      <c r="D1764" s="19" t="s">
        <v>2892</v>
      </c>
    </row>
    <row r="1765" spans="1:5" x14ac:dyDescent="0.25">
      <c r="A1765" t="s">
        <v>6068</v>
      </c>
      <c r="B1765" t="s">
        <v>6074</v>
      </c>
      <c r="C1765" t="s">
        <v>1083</v>
      </c>
      <c r="D1765" t="b">
        <v>1</v>
      </c>
    </row>
    <row r="1766" spans="1:5" x14ac:dyDescent="0.25">
      <c r="A1766" t="s">
        <v>6068</v>
      </c>
      <c r="B1766" t="s">
        <v>6074</v>
      </c>
      <c r="C1766" t="s">
        <v>36</v>
      </c>
      <c r="D1766">
        <v>196</v>
      </c>
    </row>
    <row r="1767" spans="1:5" x14ac:dyDescent="0.25">
      <c r="A1767" t="s">
        <v>6068</v>
      </c>
      <c r="B1767" t="s">
        <v>6074</v>
      </c>
      <c r="C1767" t="s">
        <v>4751</v>
      </c>
      <c r="D1767">
        <v>0</v>
      </c>
    </row>
    <row r="1768" spans="1:5" x14ac:dyDescent="0.25">
      <c r="A1768" t="s">
        <v>6068</v>
      </c>
      <c r="B1768" t="s">
        <v>6074</v>
      </c>
      <c r="C1768" t="s">
        <v>2469</v>
      </c>
      <c r="D1768">
        <v>3600</v>
      </c>
      <c r="E1768">
        <v>0</v>
      </c>
    </row>
    <row r="1769" spans="1:5" x14ac:dyDescent="0.25">
      <c r="A1769" t="s">
        <v>6068</v>
      </c>
      <c r="B1769" t="s">
        <v>6074</v>
      </c>
      <c r="C1769" t="s">
        <v>2467</v>
      </c>
      <c r="D1769">
        <v>0</v>
      </c>
    </row>
    <row r="1770" spans="1:5" x14ac:dyDescent="0.25">
      <c r="A1770" t="s">
        <v>6068</v>
      </c>
      <c r="B1770" t="s">
        <v>6074</v>
      </c>
      <c r="C1770" t="s">
        <v>2468</v>
      </c>
      <c r="D1770" t="s">
        <v>2475</v>
      </c>
    </row>
    <row r="1771" spans="1:5" x14ac:dyDescent="0.25">
      <c r="A1771" t="s">
        <v>6068</v>
      </c>
      <c r="B1771" t="s">
        <v>6074</v>
      </c>
      <c r="C1771" t="s">
        <v>4752</v>
      </c>
      <c r="D1771">
        <v>0</v>
      </c>
      <c r="E1771">
        <v>0</v>
      </c>
    </row>
    <row r="1772" spans="1:5" x14ac:dyDescent="0.25">
      <c r="A1772" t="s">
        <v>6068</v>
      </c>
      <c r="B1772" t="s">
        <v>6074</v>
      </c>
      <c r="C1772" t="s">
        <v>4753</v>
      </c>
      <c r="D1772">
        <v>0</v>
      </c>
      <c r="E1772">
        <v>0</v>
      </c>
    </row>
    <row r="1773" spans="1:5" x14ac:dyDescent="0.25">
      <c r="A1773" t="s">
        <v>6068</v>
      </c>
      <c r="B1773" t="s">
        <v>6074</v>
      </c>
      <c r="C1773" t="s">
        <v>800</v>
      </c>
      <c r="D1773" s="19" t="s">
        <v>2892</v>
      </c>
    </row>
    <row r="1774" spans="1:5" x14ac:dyDescent="0.25">
      <c r="A1774" t="s">
        <v>6068</v>
      </c>
      <c r="B1774" t="s">
        <v>6075</v>
      </c>
      <c r="C1774" t="s">
        <v>1083</v>
      </c>
      <c r="D1774" t="b">
        <v>1</v>
      </c>
    </row>
    <row r="1775" spans="1:5" x14ac:dyDescent="0.25">
      <c r="A1775" t="s">
        <v>6068</v>
      </c>
      <c r="B1775" t="s">
        <v>6075</v>
      </c>
      <c r="C1775" t="s">
        <v>36</v>
      </c>
      <c r="D1775">
        <v>197</v>
      </c>
    </row>
    <row r="1776" spans="1:5" x14ac:dyDescent="0.25">
      <c r="A1776" t="s">
        <v>6068</v>
      </c>
      <c r="B1776" t="s">
        <v>6075</v>
      </c>
      <c r="C1776" t="s">
        <v>4751</v>
      </c>
      <c r="D1776">
        <v>0</v>
      </c>
    </row>
    <row r="1777" spans="1:5" x14ac:dyDescent="0.25">
      <c r="A1777" t="s">
        <v>6068</v>
      </c>
      <c r="B1777" t="s">
        <v>6075</v>
      </c>
      <c r="C1777" t="s">
        <v>2469</v>
      </c>
      <c r="D1777">
        <v>90</v>
      </c>
      <c r="E1777">
        <v>0</v>
      </c>
    </row>
    <row r="1778" spans="1:5" x14ac:dyDescent="0.25">
      <c r="A1778" t="s">
        <v>6068</v>
      </c>
      <c r="B1778" t="s">
        <v>6075</v>
      </c>
      <c r="C1778" t="s">
        <v>2467</v>
      </c>
      <c r="D1778">
        <v>400</v>
      </c>
    </row>
    <row r="1779" spans="1:5" x14ac:dyDescent="0.25">
      <c r="A1779" t="s">
        <v>6068</v>
      </c>
      <c r="B1779" t="s">
        <v>6075</v>
      </c>
      <c r="C1779" t="s">
        <v>2468</v>
      </c>
      <c r="D1779" t="s">
        <v>3100</v>
      </c>
    </row>
    <row r="1780" spans="1:5" x14ac:dyDescent="0.25">
      <c r="A1780" t="s">
        <v>6068</v>
      </c>
      <c r="B1780" t="s">
        <v>6075</v>
      </c>
      <c r="C1780" t="s">
        <v>4752</v>
      </c>
      <c r="D1780">
        <v>0</v>
      </c>
      <c r="E1780">
        <v>0</v>
      </c>
    </row>
    <row r="1781" spans="1:5" x14ac:dyDescent="0.25">
      <c r="A1781" t="s">
        <v>6068</v>
      </c>
      <c r="B1781" t="s">
        <v>6075</v>
      </c>
      <c r="C1781" t="s">
        <v>4753</v>
      </c>
      <c r="D1781">
        <v>0</v>
      </c>
      <c r="E1781">
        <v>0</v>
      </c>
    </row>
    <row r="1782" spans="1:5" x14ac:dyDescent="0.25">
      <c r="A1782" t="s">
        <v>6068</v>
      </c>
      <c r="B1782" t="s">
        <v>6075</v>
      </c>
      <c r="C1782" t="s">
        <v>800</v>
      </c>
      <c r="D1782" s="19" t="s">
        <v>807</v>
      </c>
    </row>
    <row r="1783" spans="1:5" x14ac:dyDescent="0.25">
      <c r="A1783" t="s">
        <v>6068</v>
      </c>
      <c r="B1783" t="s">
        <v>6076</v>
      </c>
      <c r="C1783" t="s">
        <v>1083</v>
      </c>
      <c r="D1783" t="b">
        <v>1</v>
      </c>
    </row>
    <row r="1784" spans="1:5" x14ac:dyDescent="0.25">
      <c r="A1784" t="s">
        <v>6068</v>
      </c>
      <c r="B1784" t="s">
        <v>6076</v>
      </c>
      <c r="C1784" t="s">
        <v>36</v>
      </c>
      <c r="D1784">
        <v>198</v>
      </c>
    </row>
    <row r="1785" spans="1:5" x14ac:dyDescent="0.25">
      <c r="A1785" t="s">
        <v>6068</v>
      </c>
      <c r="B1785" t="s">
        <v>6076</v>
      </c>
      <c r="C1785" t="s">
        <v>4751</v>
      </c>
      <c r="D1785">
        <v>0</v>
      </c>
    </row>
    <row r="1786" spans="1:5" x14ac:dyDescent="0.25">
      <c r="A1786" t="s">
        <v>6068</v>
      </c>
      <c r="B1786" t="s">
        <v>6076</v>
      </c>
      <c r="C1786" t="s">
        <v>2469</v>
      </c>
      <c r="D1786">
        <v>40</v>
      </c>
      <c r="E1786">
        <v>0</v>
      </c>
    </row>
    <row r="1787" spans="1:5" x14ac:dyDescent="0.25">
      <c r="A1787" t="s">
        <v>6068</v>
      </c>
      <c r="B1787" t="s">
        <v>6076</v>
      </c>
      <c r="C1787" t="s">
        <v>2467</v>
      </c>
      <c r="D1787">
        <v>400</v>
      </c>
    </row>
    <row r="1788" spans="1:5" x14ac:dyDescent="0.25">
      <c r="A1788" t="s">
        <v>6068</v>
      </c>
      <c r="B1788" t="s">
        <v>6076</v>
      </c>
      <c r="C1788" t="s">
        <v>2468</v>
      </c>
      <c r="D1788" t="s">
        <v>3100</v>
      </c>
    </row>
    <row r="1789" spans="1:5" x14ac:dyDescent="0.25">
      <c r="A1789" t="s">
        <v>6068</v>
      </c>
      <c r="B1789" t="s">
        <v>6076</v>
      </c>
      <c r="C1789" t="s">
        <v>4752</v>
      </c>
      <c r="D1789">
        <v>0</v>
      </c>
      <c r="E1789">
        <v>0</v>
      </c>
    </row>
    <row r="1790" spans="1:5" x14ac:dyDescent="0.25">
      <c r="A1790" t="s">
        <v>6068</v>
      </c>
      <c r="B1790" t="s">
        <v>6076</v>
      </c>
      <c r="C1790" t="s">
        <v>4753</v>
      </c>
      <c r="D1790">
        <v>0</v>
      </c>
      <c r="E1790">
        <v>0</v>
      </c>
    </row>
    <row r="1791" spans="1:5" x14ac:dyDescent="0.25">
      <c r="A1791" t="s">
        <v>6068</v>
      </c>
      <c r="B1791" t="s">
        <v>6076</v>
      </c>
      <c r="C1791" t="s">
        <v>800</v>
      </c>
      <c r="D1791" s="19" t="s">
        <v>807</v>
      </c>
    </row>
    <row r="1792" spans="1:5" x14ac:dyDescent="0.25">
      <c r="A1792" t="s">
        <v>6068</v>
      </c>
      <c r="B1792" t="s">
        <v>6077</v>
      </c>
      <c r="C1792" t="s">
        <v>1083</v>
      </c>
      <c r="D1792" t="b">
        <v>1</v>
      </c>
    </row>
    <row r="1793" spans="1:5" x14ac:dyDescent="0.25">
      <c r="A1793" t="s">
        <v>6068</v>
      </c>
      <c r="B1793" t="s">
        <v>6077</v>
      </c>
      <c r="C1793" t="s">
        <v>36</v>
      </c>
      <c r="D1793">
        <v>199</v>
      </c>
    </row>
    <row r="1794" spans="1:5" x14ac:dyDescent="0.25">
      <c r="A1794" t="s">
        <v>6068</v>
      </c>
      <c r="B1794" t="s">
        <v>6077</v>
      </c>
      <c r="C1794" t="s">
        <v>4751</v>
      </c>
      <c r="D1794">
        <v>2</v>
      </c>
    </row>
    <row r="1795" spans="1:5" x14ac:dyDescent="0.25">
      <c r="A1795" t="s">
        <v>6068</v>
      </c>
      <c r="B1795" t="s">
        <v>6077</v>
      </c>
      <c r="C1795" t="s">
        <v>2469</v>
      </c>
      <c r="D1795">
        <v>0</v>
      </c>
      <c r="E1795">
        <v>0</v>
      </c>
    </row>
    <row r="1796" spans="1:5" x14ac:dyDescent="0.25">
      <c r="A1796" t="s">
        <v>6068</v>
      </c>
      <c r="B1796" t="s">
        <v>6077</v>
      </c>
      <c r="C1796" t="s">
        <v>2467</v>
      </c>
      <c r="D1796">
        <v>0</v>
      </c>
    </row>
    <row r="1797" spans="1:5" x14ac:dyDescent="0.25">
      <c r="A1797" t="s">
        <v>6068</v>
      </c>
      <c r="B1797" t="s">
        <v>6077</v>
      </c>
      <c r="C1797" t="s">
        <v>2468</v>
      </c>
      <c r="D1797" t="s">
        <v>3065</v>
      </c>
    </row>
    <row r="1798" spans="1:5" x14ac:dyDescent="0.25">
      <c r="A1798" t="s">
        <v>6068</v>
      </c>
      <c r="B1798" t="s">
        <v>6077</v>
      </c>
      <c r="C1798" t="s">
        <v>4752</v>
      </c>
      <c r="D1798">
        <v>0</v>
      </c>
      <c r="E1798">
        <v>0</v>
      </c>
    </row>
    <row r="1799" spans="1:5" x14ac:dyDescent="0.25">
      <c r="A1799" t="s">
        <v>6068</v>
      </c>
      <c r="B1799" t="s">
        <v>6077</v>
      </c>
      <c r="C1799" t="s">
        <v>4753</v>
      </c>
      <c r="D1799">
        <v>0</v>
      </c>
      <c r="E1799">
        <v>0</v>
      </c>
    </row>
    <row r="1800" spans="1:5" x14ac:dyDescent="0.25">
      <c r="A1800" t="s">
        <v>6068</v>
      </c>
      <c r="B1800" t="s">
        <v>6077</v>
      </c>
      <c r="C1800" t="s">
        <v>800</v>
      </c>
      <c r="D1800" s="19" t="s">
        <v>2892</v>
      </c>
    </row>
    <row r="1801" spans="1:5" x14ac:dyDescent="0.25">
      <c r="A1801" t="s">
        <v>6068</v>
      </c>
      <c r="B1801" t="s">
        <v>6078</v>
      </c>
      <c r="C1801" t="s">
        <v>1083</v>
      </c>
      <c r="D1801" t="b">
        <v>1</v>
      </c>
    </row>
    <row r="1802" spans="1:5" x14ac:dyDescent="0.25">
      <c r="A1802" t="s">
        <v>6068</v>
      </c>
      <c r="B1802" t="s">
        <v>6078</v>
      </c>
      <c r="C1802" t="s">
        <v>36</v>
      </c>
      <c r="D1802">
        <v>200</v>
      </c>
    </row>
    <row r="1803" spans="1:5" x14ac:dyDescent="0.25">
      <c r="A1803" t="s">
        <v>6068</v>
      </c>
      <c r="B1803" t="s">
        <v>6078</v>
      </c>
      <c r="C1803" t="s">
        <v>4751</v>
      </c>
      <c r="D1803">
        <v>2</v>
      </c>
    </row>
    <row r="1804" spans="1:5" x14ac:dyDescent="0.25">
      <c r="A1804" t="s">
        <v>6068</v>
      </c>
      <c r="B1804" t="s">
        <v>6078</v>
      </c>
      <c r="C1804" t="s">
        <v>2469</v>
      </c>
      <c r="D1804">
        <v>0</v>
      </c>
      <c r="E1804">
        <v>0</v>
      </c>
    </row>
    <row r="1805" spans="1:5" x14ac:dyDescent="0.25">
      <c r="A1805" t="s">
        <v>6068</v>
      </c>
      <c r="B1805" t="s">
        <v>6078</v>
      </c>
      <c r="C1805" t="s">
        <v>2467</v>
      </c>
      <c r="D1805">
        <v>0</v>
      </c>
    </row>
    <row r="1806" spans="1:5" x14ac:dyDescent="0.25">
      <c r="A1806" t="s">
        <v>6068</v>
      </c>
      <c r="B1806" t="s">
        <v>6078</v>
      </c>
      <c r="C1806" t="s">
        <v>2468</v>
      </c>
      <c r="D1806" t="s">
        <v>3065</v>
      </c>
    </row>
    <row r="1807" spans="1:5" x14ac:dyDescent="0.25">
      <c r="A1807" t="s">
        <v>6068</v>
      </c>
      <c r="B1807" t="s">
        <v>6078</v>
      </c>
      <c r="C1807" t="s">
        <v>4752</v>
      </c>
      <c r="D1807">
        <v>0</v>
      </c>
      <c r="E1807">
        <v>0</v>
      </c>
    </row>
    <row r="1808" spans="1:5" x14ac:dyDescent="0.25">
      <c r="A1808" t="s">
        <v>6068</v>
      </c>
      <c r="B1808" t="s">
        <v>6078</v>
      </c>
      <c r="C1808" t="s">
        <v>4753</v>
      </c>
      <c r="D1808">
        <v>0</v>
      </c>
      <c r="E1808">
        <v>0</v>
      </c>
    </row>
    <row r="1809" spans="1:5" x14ac:dyDescent="0.25">
      <c r="A1809" t="s">
        <v>6068</v>
      </c>
      <c r="B1809" t="s">
        <v>6078</v>
      </c>
      <c r="C1809" t="s">
        <v>800</v>
      </c>
      <c r="D1809" s="19" t="s">
        <v>2892</v>
      </c>
    </row>
    <row r="1810" spans="1:5" x14ac:dyDescent="0.25">
      <c r="A1810" t="s">
        <v>6068</v>
      </c>
      <c r="B1810" t="s">
        <v>2745</v>
      </c>
      <c r="C1810" t="s">
        <v>1083</v>
      </c>
      <c r="D1810" t="b">
        <v>0</v>
      </c>
    </row>
    <row r="1811" spans="1:5" x14ac:dyDescent="0.25">
      <c r="A1811" t="s">
        <v>6068</v>
      </c>
      <c r="B1811" t="s">
        <v>2745</v>
      </c>
      <c r="C1811" t="s">
        <v>36</v>
      </c>
      <c r="D1811">
        <v>201</v>
      </c>
    </row>
    <row r="1812" spans="1:5" x14ac:dyDescent="0.25">
      <c r="A1812" t="s">
        <v>6068</v>
      </c>
      <c r="B1812" t="s">
        <v>2745</v>
      </c>
      <c r="C1812" t="s">
        <v>4751</v>
      </c>
      <c r="D1812">
        <v>0</v>
      </c>
    </row>
    <row r="1813" spans="1:5" x14ac:dyDescent="0.25">
      <c r="A1813" t="s">
        <v>6068</v>
      </c>
      <c r="B1813" t="s">
        <v>2745</v>
      </c>
      <c r="C1813" t="s">
        <v>2469</v>
      </c>
      <c r="D1813">
        <v>0</v>
      </c>
      <c r="E1813">
        <v>0</v>
      </c>
    </row>
    <row r="1814" spans="1:5" x14ac:dyDescent="0.25">
      <c r="A1814" t="s">
        <v>6068</v>
      </c>
      <c r="B1814" t="s">
        <v>2745</v>
      </c>
      <c r="C1814" t="s">
        <v>2467</v>
      </c>
      <c r="D1814">
        <v>0</v>
      </c>
    </row>
    <row r="1815" spans="1:5" x14ac:dyDescent="0.25">
      <c r="A1815" t="s">
        <v>6068</v>
      </c>
      <c r="B1815" t="s">
        <v>2745</v>
      </c>
      <c r="C1815" t="s">
        <v>2468</v>
      </c>
      <c r="D1815" t="s">
        <v>2475</v>
      </c>
    </row>
    <row r="1816" spans="1:5" x14ac:dyDescent="0.25">
      <c r="A1816" t="s">
        <v>6068</v>
      </c>
      <c r="B1816" t="s">
        <v>2745</v>
      </c>
      <c r="C1816" t="s">
        <v>4752</v>
      </c>
      <c r="D1816">
        <v>0</v>
      </c>
      <c r="E1816">
        <v>0</v>
      </c>
    </row>
    <row r="1817" spans="1:5" x14ac:dyDescent="0.25">
      <c r="A1817" t="s">
        <v>6068</v>
      </c>
      <c r="B1817" t="s">
        <v>2745</v>
      </c>
      <c r="C1817" t="s">
        <v>4753</v>
      </c>
      <c r="D1817">
        <v>0</v>
      </c>
      <c r="E1817">
        <v>0</v>
      </c>
    </row>
    <row r="1818" spans="1:5" x14ac:dyDescent="0.25">
      <c r="A1818" t="s">
        <v>6068</v>
      </c>
      <c r="B1818" t="s">
        <v>2745</v>
      </c>
      <c r="C1818" t="s">
        <v>800</v>
      </c>
      <c r="D1818" s="19"/>
    </row>
    <row r="1819" spans="1:5" x14ac:dyDescent="0.25">
      <c r="A1819" t="s">
        <v>6068</v>
      </c>
      <c r="B1819" t="s">
        <v>2719</v>
      </c>
      <c r="C1819" t="s">
        <v>1083</v>
      </c>
      <c r="D1819" t="b">
        <v>0</v>
      </c>
    </row>
    <row r="1820" spans="1:5" x14ac:dyDescent="0.25">
      <c r="A1820" t="s">
        <v>6068</v>
      </c>
      <c r="B1820" t="s">
        <v>2719</v>
      </c>
      <c r="C1820" t="s">
        <v>36</v>
      </c>
      <c r="D1820">
        <v>202</v>
      </c>
    </row>
    <row r="1821" spans="1:5" x14ac:dyDescent="0.25">
      <c r="A1821" t="s">
        <v>6068</v>
      </c>
      <c r="B1821" t="s">
        <v>2719</v>
      </c>
      <c r="C1821" t="s">
        <v>4751</v>
      </c>
      <c r="D1821">
        <v>0</v>
      </c>
    </row>
    <row r="1822" spans="1:5" x14ac:dyDescent="0.25">
      <c r="A1822" t="s">
        <v>6068</v>
      </c>
      <c r="B1822" t="s">
        <v>2719</v>
      </c>
      <c r="C1822" t="s">
        <v>2469</v>
      </c>
      <c r="D1822">
        <v>0</v>
      </c>
      <c r="E1822">
        <v>0</v>
      </c>
    </row>
    <row r="1823" spans="1:5" x14ac:dyDescent="0.25">
      <c r="A1823" t="s">
        <v>6068</v>
      </c>
      <c r="B1823" t="s">
        <v>2719</v>
      </c>
      <c r="C1823" t="s">
        <v>2467</v>
      </c>
      <c r="D1823">
        <v>0</v>
      </c>
    </row>
    <row r="1824" spans="1:5" x14ac:dyDescent="0.25">
      <c r="A1824" t="s">
        <v>6068</v>
      </c>
      <c r="B1824" t="s">
        <v>2719</v>
      </c>
      <c r="C1824" t="s">
        <v>2468</v>
      </c>
      <c r="D1824" t="s">
        <v>2475</v>
      </c>
    </row>
    <row r="1825" spans="1:5" x14ac:dyDescent="0.25">
      <c r="A1825" t="s">
        <v>6068</v>
      </c>
      <c r="B1825" t="s">
        <v>2719</v>
      </c>
      <c r="C1825" t="s">
        <v>4752</v>
      </c>
      <c r="D1825">
        <v>0</v>
      </c>
      <c r="E1825">
        <v>0</v>
      </c>
    </row>
    <row r="1826" spans="1:5" x14ac:dyDescent="0.25">
      <c r="A1826" t="s">
        <v>6068</v>
      </c>
      <c r="B1826" t="s">
        <v>2719</v>
      </c>
      <c r="C1826" t="s">
        <v>4753</v>
      </c>
      <c r="D1826">
        <v>0</v>
      </c>
      <c r="E1826">
        <v>0</v>
      </c>
    </row>
    <row r="1827" spans="1:5" x14ac:dyDescent="0.25">
      <c r="A1827" t="s">
        <v>6068</v>
      </c>
      <c r="B1827" t="s">
        <v>2719</v>
      </c>
      <c r="C1827" t="s">
        <v>800</v>
      </c>
      <c r="D1827" s="19"/>
    </row>
    <row r="1828" spans="1:5" x14ac:dyDescent="0.25">
      <c r="A1828" t="s">
        <v>6068</v>
      </c>
      <c r="B1828" t="s">
        <v>2720</v>
      </c>
      <c r="C1828" t="s">
        <v>1083</v>
      </c>
      <c r="D1828" t="b">
        <v>0</v>
      </c>
    </row>
    <row r="1829" spans="1:5" x14ac:dyDescent="0.25">
      <c r="A1829" t="s">
        <v>6068</v>
      </c>
      <c r="B1829" t="s">
        <v>2720</v>
      </c>
      <c r="C1829" t="s">
        <v>36</v>
      </c>
      <c r="D1829">
        <v>203</v>
      </c>
    </row>
    <row r="1830" spans="1:5" x14ac:dyDescent="0.25">
      <c r="A1830" t="s">
        <v>6068</v>
      </c>
      <c r="B1830" t="s">
        <v>2720</v>
      </c>
      <c r="C1830" t="s">
        <v>4751</v>
      </c>
      <c r="D1830">
        <v>0</v>
      </c>
    </row>
    <row r="1831" spans="1:5" x14ac:dyDescent="0.25">
      <c r="A1831" t="s">
        <v>6068</v>
      </c>
      <c r="B1831" t="s">
        <v>2720</v>
      </c>
      <c r="C1831" t="s">
        <v>2469</v>
      </c>
      <c r="D1831">
        <v>0</v>
      </c>
      <c r="E1831">
        <v>0</v>
      </c>
    </row>
    <row r="1832" spans="1:5" x14ac:dyDescent="0.25">
      <c r="A1832" t="s">
        <v>6068</v>
      </c>
      <c r="B1832" t="s">
        <v>2720</v>
      </c>
      <c r="C1832" t="s">
        <v>2467</v>
      </c>
      <c r="D1832">
        <v>0</v>
      </c>
    </row>
    <row r="1833" spans="1:5" x14ac:dyDescent="0.25">
      <c r="A1833" t="s">
        <v>6068</v>
      </c>
      <c r="B1833" t="s">
        <v>2720</v>
      </c>
      <c r="C1833" t="s">
        <v>2468</v>
      </c>
      <c r="D1833" t="s">
        <v>2475</v>
      </c>
    </row>
    <row r="1834" spans="1:5" x14ac:dyDescent="0.25">
      <c r="A1834" t="s">
        <v>6068</v>
      </c>
      <c r="B1834" t="s">
        <v>2720</v>
      </c>
      <c r="C1834" t="s">
        <v>4752</v>
      </c>
      <c r="D1834">
        <v>0</v>
      </c>
      <c r="E1834">
        <v>0</v>
      </c>
    </row>
    <row r="1835" spans="1:5" x14ac:dyDescent="0.25">
      <c r="A1835" t="s">
        <v>6068</v>
      </c>
      <c r="B1835" t="s">
        <v>2720</v>
      </c>
      <c r="C1835" t="s">
        <v>4753</v>
      </c>
      <c r="D1835">
        <v>0</v>
      </c>
      <c r="E1835">
        <v>0</v>
      </c>
    </row>
    <row r="1836" spans="1:5" x14ac:dyDescent="0.25">
      <c r="A1836" t="s">
        <v>6068</v>
      </c>
      <c r="B1836" t="s">
        <v>2720</v>
      </c>
      <c r="C1836" t="s">
        <v>800</v>
      </c>
      <c r="D1836" s="19"/>
    </row>
    <row r="1837" spans="1:5" x14ac:dyDescent="0.25">
      <c r="A1837" t="s">
        <v>6068</v>
      </c>
      <c r="B1837" t="s">
        <v>2721</v>
      </c>
      <c r="C1837" t="s">
        <v>1083</v>
      </c>
      <c r="D1837" t="b">
        <v>0</v>
      </c>
    </row>
    <row r="1838" spans="1:5" x14ac:dyDescent="0.25">
      <c r="A1838" t="s">
        <v>6068</v>
      </c>
      <c r="B1838" t="s">
        <v>2721</v>
      </c>
      <c r="C1838" t="s">
        <v>36</v>
      </c>
      <c r="D1838">
        <v>204</v>
      </c>
    </row>
    <row r="1839" spans="1:5" x14ac:dyDescent="0.25">
      <c r="A1839" t="s">
        <v>6068</v>
      </c>
      <c r="B1839" t="s">
        <v>2721</v>
      </c>
      <c r="C1839" t="s">
        <v>4751</v>
      </c>
      <c r="D1839">
        <v>0</v>
      </c>
    </row>
    <row r="1840" spans="1:5" x14ac:dyDescent="0.25">
      <c r="A1840" t="s">
        <v>6068</v>
      </c>
      <c r="B1840" t="s">
        <v>2721</v>
      </c>
      <c r="C1840" t="s">
        <v>2469</v>
      </c>
      <c r="D1840">
        <v>0</v>
      </c>
      <c r="E1840">
        <v>0</v>
      </c>
    </row>
    <row r="1841" spans="1:5" x14ac:dyDescent="0.25">
      <c r="A1841" t="s">
        <v>6068</v>
      </c>
      <c r="B1841" t="s">
        <v>2721</v>
      </c>
      <c r="C1841" t="s">
        <v>2467</v>
      </c>
      <c r="D1841">
        <v>0</v>
      </c>
    </row>
    <row r="1842" spans="1:5" x14ac:dyDescent="0.25">
      <c r="A1842" t="s">
        <v>6068</v>
      </c>
      <c r="B1842" t="s">
        <v>2721</v>
      </c>
      <c r="C1842" t="s">
        <v>2468</v>
      </c>
      <c r="D1842" t="s">
        <v>2475</v>
      </c>
    </row>
    <row r="1843" spans="1:5" x14ac:dyDescent="0.25">
      <c r="A1843" t="s">
        <v>6068</v>
      </c>
      <c r="B1843" t="s">
        <v>2721</v>
      </c>
      <c r="C1843" t="s">
        <v>4752</v>
      </c>
      <c r="D1843">
        <v>0</v>
      </c>
      <c r="E1843">
        <v>0</v>
      </c>
    </row>
    <row r="1844" spans="1:5" x14ac:dyDescent="0.25">
      <c r="A1844" t="s">
        <v>6068</v>
      </c>
      <c r="B1844" t="s">
        <v>2721</v>
      </c>
      <c r="C1844" t="s">
        <v>4753</v>
      </c>
      <c r="D1844">
        <v>0</v>
      </c>
      <c r="E1844">
        <v>0</v>
      </c>
    </row>
    <row r="1845" spans="1:5" x14ac:dyDescent="0.25">
      <c r="A1845" t="s">
        <v>6068</v>
      </c>
      <c r="B1845" t="s">
        <v>2721</v>
      </c>
      <c r="C1845" t="s">
        <v>800</v>
      </c>
      <c r="D1845" s="19"/>
    </row>
    <row r="1846" spans="1:5" x14ac:dyDescent="0.25">
      <c r="A1846" t="s">
        <v>6068</v>
      </c>
      <c r="B1846" t="s">
        <v>2722</v>
      </c>
      <c r="C1846" t="s">
        <v>1083</v>
      </c>
      <c r="D1846" t="b">
        <v>0</v>
      </c>
    </row>
    <row r="1847" spans="1:5" x14ac:dyDescent="0.25">
      <c r="A1847" t="s">
        <v>6068</v>
      </c>
      <c r="B1847" t="s">
        <v>2722</v>
      </c>
      <c r="C1847" t="s">
        <v>36</v>
      </c>
      <c r="D1847">
        <v>205</v>
      </c>
    </row>
    <row r="1848" spans="1:5" x14ac:dyDescent="0.25">
      <c r="A1848" t="s">
        <v>6068</v>
      </c>
      <c r="B1848" t="s">
        <v>2722</v>
      </c>
      <c r="C1848" t="s">
        <v>4751</v>
      </c>
      <c r="D1848">
        <v>0</v>
      </c>
    </row>
    <row r="1849" spans="1:5" x14ac:dyDescent="0.25">
      <c r="A1849" t="s">
        <v>6068</v>
      </c>
      <c r="B1849" t="s">
        <v>2722</v>
      </c>
      <c r="C1849" t="s">
        <v>2469</v>
      </c>
      <c r="D1849">
        <v>0</v>
      </c>
      <c r="E1849">
        <v>0</v>
      </c>
    </row>
    <row r="1850" spans="1:5" x14ac:dyDescent="0.25">
      <c r="A1850" t="s">
        <v>6068</v>
      </c>
      <c r="B1850" t="s">
        <v>2722</v>
      </c>
      <c r="C1850" t="s">
        <v>2467</v>
      </c>
      <c r="D1850">
        <v>0</v>
      </c>
    </row>
    <row r="1851" spans="1:5" x14ac:dyDescent="0.25">
      <c r="A1851" t="s">
        <v>6068</v>
      </c>
      <c r="B1851" t="s">
        <v>2722</v>
      </c>
      <c r="C1851" t="s">
        <v>2468</v>
      </c>
      <c r="D1851" t="s">
        <v>2475</v>
      </c>
    </row>
    <row r="1852" spans="1:5" x14ac:dyDescent="0.25">
      <c r="A1852" t="s">
        <v>6068</v>
      </c>
      <c r="B1852" t="s">
        <v>2722</v>
      </c>
      <c r="C1852" t="s">
        <v>4752</v>
      </c>
      <c r="D1852">
        <v>0</v>
      </c>
      <c r="E1852">
        <v>0</v>
      </c>
    </row>
    <row r="1853" spans="1:5" x14ac:dyDescent="0.25">
      <c r="A1853" t="s">
        <v>6068</v>
      </c>
      <c r="B1853" t="s">
        <v>2722</v>
      </c>
      <c r="C1853" t="s">
        <v>4753</v>
      </c>
      <c r="D1853">
        <v>0</v>
      </c>
      <c r="E1853">
        <v>0</v>
      </c>
    </row>
    <row r="1854" spans="1:5" x14ac:dyDescent="0.25">
      <c r="A1854" t="s">
        <v>6068</v>
      </c>
      <c r="B1854" t="s">
        <v>2722</v>
      </c>
      <c r="C1854" t="s">
        <v>800</v>
      </c>
      <c r="D1854" s="19"/>
    </row>
    <row r="1855" spans="1:5" x14ac:dyDescent="0.25">
      <c r="A1855" t="s">
        <v>6068</v>
      </c>
      <c r="B1855" t="s">
        <v>2723</v>
      </c>
      <c r="C1855" t="s">
        <v>1083</v>
      </c>
      <c r="D1855" t="b">
        <v>0</v>
      </c>
    </row>
    <row r="1856" spans="1:5" x14ac:dyDescent="0.25">
      <c r="A1856" t="s">
        <v>6068</v>
      </c>
      <c r="B1856" t="s">
        <v>2723</v>
      </c>
      <c r="C1856" t="s">
        <v>36</v>
      </c>
      <c r="D1856">
        <v>206</v>
      </c>
    </row>
    <row r="1857" spans="1:5" x14ac:dyDescent="0.25">
      <c r="A1857" t="s">
        <v>6068</v>
      </c>
      <c r="B1857" t="s">
        <v>2723</v>
      </c>
      <c r="C1857" t="s">
        <v>4751</v>
      </c>
      <c r="D1857">
        <v>0</v>
      </c>
    </row>
    <row r="1858" spans="1:5" x14ac:dyDescent="0.25">
      <c r="A1858" t="s">
        <v>6068</v>
      </c>
      <c r="B1858" t="s">
        <v>2723</v>
      </c>
      <c r="C1858" t="s">
        <v>2469</v>
      </c>
      <c r="D1858">
        <v>-4</v>
      </c>
      <c r="E1858">
        <v>0</v>
      </c>
    </row>
    <row r="1859" spans="1:5" x14ac:dyDescent="0.25">
      <c r="A1859" t="s">
        <v>6068</v>
      </c>
      <c r="B1859" t="s">
        <v>2723</v>
      </c>
      <c r="C1859" t="s">
        <v>2467</v>
      </c>
      <c r="D1859">
        <v>0</v>
      </c>
    </row>
    <row r="1860" spans="1:5" x14ac:dyDescent="0.25">
      <c r="A1860" t="s">
        <v>6068</v>
      </c>
      <c r="B1860" t="s">
        <v>2723</v>
      </c>
      <c r="C1860" t="s">
        <v>2468</v>
      </c>
      <c r="D1860" t="s">
        <v>2475</v>
      </c>
    </row>
    <row r="1861" spans="1:5" x14ac:dyDescent="0.25">
      <c r="A1861" t="s">
        <v>6068</v>
      </c>
      <c r="B1861" t="s">
        <v>2723</v>
      </c>
      <c r="C1861" t="s">
        <v>4752</v>
      </c>
      <c r="D1861">
        <v>0</v>
      </c>
      <c r="E1861">
        <v>0</v>
      </c>
    </row>
    <row r="1862" spans="1:5" x14ac:dyDescent="0.25">
      <c r="A1862" t="s">
        <v>6068</v>
      </c>
      <c r="B1862" t="s">
        <v>2723</v>
      </c>
      <c r="C1862" t="s">
        <v>4753</v>
      </c>
      <c r="D1862">
        <v>0</v>
      </c>
      <c r="E1862">
        <v>0</v>
      </c>
    </row>
    <row r="1863" spans="1:5" x14ac:dyDescent="0.25">
      <c r="A1863" t="s">
        <v>6068</v>
      </c>
      <c r="B1863" t="s">
        <v>2723</v>
      </c>
      <c r="C1863" t="s">
        <v>800</v>
      </c>
      <c r="D1863" s="19" t="s">
        <v>873</v>
      </c>
    </row>
    <row r="1864" spans="1:5" x14ac:dyDescent="0.25">
      <c r="A1864" t="s">
        <v>6068</v>
      </c>
      <c r="B1864" t="s">
        <v>2724</v>
      </c>
      <c r="C1864" t="s">
        <v>1083</v>
      </c>
      <c r="D1864" t="b">
        <v>0</v>
      </c>
    </row>
    <row r="1865" spans="1:5" x14ac:dyDescent="0.25">
      <c r="A1865" t="s">
        <v>6068</v>
      </c>
      <c r="B1865" t="s">
        <v>2724</v>
      </c>
      <c r="C1865" t="s">
        <v>36</v>
      </c>
      <c r="D1865">
        <v>207</v>
      </c>
    </row>
    <row r="1866" spans="1:5" x14ac:dyDescent="0.25">
      <c r="A1866" t="s">
        <v>6068</v>
      </c>
      <c r="B1866" t="s">
        <v>2724</v>
      </c>
      <c r="C1866" t="s">
        <v>4751</v>
      </c>
      <c r="D1866">
        <v>0</v>
      </c>
    </row>
    <row r="1867" spans="1:5" x14ac:dyDescent="0.25">
      <c r="A1867" t="s">
        <v>6068</v>
      </c>
      <c r="B1867" t="s">
        <v>2724</v>
      </c>
      <c r="C1867" t="s">
        <v>2469</v>
      </c>
      <c r="D1867">
        <v>1</v>
      </c>
      <c r="E1867">
        <v>0</v>
      </c>
    </row>
    <row r="1868" spans="1:5" x14ac:dyDescent="0.25">
      <c r="A1868" t="s">
        <v>6068</v>
      </c>
      <c r="B1868" t="s">
        <v>2724</v>
      </c>
      <c r="C1868" t="s">
        <v>2467</v>
      </c>
      <c r="D1868">
        <v>0</v>
      </c>
    </row>
    <row r="1869" spans="1:5" x14ac:dyDescent="0.25">
      <c r="A1869" t="s">
        <v>6068</v>
      </c>
      <c r="B1869" t="s">
        <v>2724</v>
      </c>
      <c r="C1869" t="s">
        <v>2468</v>
      </c>
      <c r="D1869" t="s">
        <v>2475</v>
      </c>
    </row>
    <row r="1870" spans="1:5" x14ac:dyDescent="0.25">
      <c r="A1870" t="s">
        <v>6068</v>
      </c>
      <c r="B1870" t="s">
        <v>2724</v>
      </c>
      <c r="C1870" t="s">
        <v>4752</v>
      </c>
      <c r="D1870">
        <v>0</v>
      </c>
      <c r="E1870">
        <v>0</v>
      </c>
    </row>
    <row r="1871" spans="1:5" x14ac:dyDescent="0.25">
      <c r="A1871" t="s">
        <v>6068</v>
      </c>
      <c r="B1871" t="s">
        <v>2724</v>
      </c>
      <c r="C1871" t="s">
        <v>4753</v>
      </c>
      <c r="D1871">
        <v>0</v>
      </c>
      <c r="E1871">
        <v>0</v>
      </c>
    </row>
    <row r="1872" spans="1:5" x14ac:dyDescent="0.25">
      <c r="A1872" t="s">
        <v>6068</v>
      </c>
      <c r="B1872" t="s">
        <v>2724</v>
      </c>
      <c r="C1872" t="s">
        <v>800</v>
      </c>
      <c r="D1872" s="19" t="s">
        <v>873</v>
      </c>
    </row>
    <row r="1873" spans="1:5" x14ac:dyDescent="0.25">
      <c r="A1873" t="s">
        <v>6068</v>
      </c>
      <c r="B1873" t="s">
        <v>2725</v>
      </c>
      <c r="C1873" t="s">
        <v>1083</v>
      </c>
      <c r="D1873" t="b">
        <v>0</v>
      </c>
    </row>
    <row r="1874" spans="1:5" x14ac:dyDescent="0.25">
      <c r="A1874" t="s">
        <v>6068</v>
      </c>
      <c r="B1874" t="s">
        <v>2725</v>
      </c>
      <c r="C1874" t="s">
        <v>36</v>
      </c>
      <c r="D1874">
        <v>208</v>
      </c>
    </row>
    <row r="1875" spans="1:5" x14ac:dyDescent="0.25">
      <c r="A1875" t="s">
        <v>6068</v>
      </c>
      <c r="B1875" t="s">
        <v>2725</v>
      </c>
      <c r="C1875" t="s">
        <v>4751</v>
      </c>
      <c r="D1875">
        <v>0</v>
      </c>
    </row>
    <row r="1876" spans="1:5" x14ac:dyDescent="0.25">
      <c r="A1876" t="s">
        <v>6068</v>
      </c>
      <c r="B1876" t="s">
        <v>2725</v>
      </c>
      <c r="C1876" t="s">
        <v>2469</v>
      </c>
      <c r="D1876">
        <v>1</v>
      </c>
      <c r="E1876">
        <v>0</v>
      </c>
    </row>
    <row r="1877" spans="1:5" x14ac:dyDescent="0.25">
      <c r="A1877" t="s">
        <v>6068</v>
      </c>
      <c r="B1877" t="s">
        <v>2725</v>
      </c>
      <c r="C1877" t="s">
        <v>2467</v>
      </c>
      <c r="D1877">
        <v>0</v>
      </c>
    </row>
    <row r="1878" spans="1:5" x14ac:dyDescent="0.25">
      <c r="A1878" t="s">
        <v>6068</v>
      </c>
      <c r="B1878" t="s">
        <v>2725</v>
      </c>
      <c r="C1878" t="s">
        <v>2468</v>
      </c>
      <c r="D1878" t="s">
        <v>2475</v>
      </c>
    </row>
    <row r="1879" spans="1:5" x14ac:dyDescent="0.25">
      <c r="A1879" t="s">
        <v>6068</v>
      </c>
      <c r="B1879" t="s">
        <v>2725</v>
      </c>
      <c r="C1879" t="s">
        <v>4752</v>
      </c>
      <c r="D1879">
        <v>0</v>
      </c>
      <c r="E1879">
        <v>0</v>
      </c>
    </row>
    <row r="1880" spans="1:5" x14ac:dyDescent="0.25">
      <c r="A1880" t="s">
        <v>6068</v>
      </c>
      <c r="B1880" t="s">
        <v>2725</v>
      </c>
      <c r="C1880" t="s">
        <v>4753</v>
      </c>
      <c r="D1880">
        <v>0</v>
      </c>
      <c r="E1880">
        <v>0</v>
      </c>
    </row>
    <row r="1881" spans="1:5" x14ac:dyDescent="0.25">
      <c r="A1881" t="s">
        <v>6068</v>
      </c>
      <c r="B1881" t="s">
        <v>2725</v>
      </c>
      <c r="C1881" t="s">
        <v>800</v>
      </c>
      <c r="D1881" s="19" t="s">
        <v>815</v>
      </c>
    </row>
    <row r="1882" spans="1:5" x14ac:dyDescent="0.25">
      <c r="A1882" t="s">
        <v>6068</v>
      </c>
      <c r="B1882" t="s">
        <v>2726</v>
      </c>
      <c r="C1882" t="s">
        <v>1083</v>
      </c>
      <c r="D1882" t="b">
        <v>0</v>
      </c>
    </row>
    <row r="1883" spans="1:5" x14ac:dyDescent="0.25">
      <c r="A1883" t="s">
        <v>6068</v>
      </c>
      <c r="B1883" t="s">
        <v>2726</v>
      </c>
      <c r="C1883" t="s">
        <v>36</v>
      </c>
      <c r="D1883">
        <v>209</v>
      </c>
    </row>
    <row r="1884" spans="1:5" x14ac:dyDescent="0.25">
      <c r="A1884" t="s">
        <v>6068</v>
      </c>
      <c r="B1884" t="s">
        <v>2726</v>
      </c>
      <c r="C1884" t="s">
        <v>4751</v>
      </c>
      <c r="D1884">
        <v>0</v>
      </c>
    </row>
    <row r="1885" spans="1:5" x14ac:dyDescent="0.25">
      <c r="A1885" t="s">
        <v>6068</v>
      </c>
      <c r="B1885" t="s">
        <v>2726</v>
      </c>
      <c r="C1885" t="s">
        <v>2469</v>
      </c>
      <c r="D1885">
        <v>0</v>
      </c>
      <c r="E1885">
        <v>0</v>
      </c>
    </row>
    <row r="1886" spans="1:5" x14ac:dyDescent="0.25">
      <c r="A1886" t="s">
        <v>6068</v>
      </c>
      <c r="B1886" t="s">
        <v>2726</v>
      </c>
      <c r="C1886" t="s">
        <v>2467</v>
      </c>
      <c r="D1886">
        <v>0</v>
      </c>
    </row>
    <row r="1887" spans="1:5" x14ac:dyDescent="0.25">
      <c r="A1887" t="s">
        <v>6068</v>
      </c>
      <c r="B1887" t="s">
        <v>2726</v>
      </c>
      <c r="C1887" t="s">
        <v>2468</v>
      </c>
      <c r="D1887" t="s">
        <v>2475</v>
      </c>
    </row>
    <row r="1888" spans="1:5" x14ac:dyDescent="0.25">
      <c r="A1888" t="s">
        <v>6068</v>
      </c>
      <c r="B1888" t="s">
        <v>2726</v>
      </c>
      <c r="C1888" t="s">
        <v>4752</v>
      </c>
      <c r="D1888">
        <v>0</v>
      </c>
      <c r="E1888">
        <v>0</v>
      </c>
    </row>
    <row r="1889" spans="1:5" x14ac:dyDescent="0.25">
      <c r="A1889" t="s">
        <v>6068</v>
      </c>
      <c r="B1889" t="s">
        <v>2726</v>
      </c>
      <c r="C1889" t="s">
        <v>4753</v>
      </c>
      <c r="D1889">
        <v>0</v>
      </c>
      <c r="E1889">
        <v>0</v>
      </c>
    </row>
    <row r="1890" spans="1:5" x14ac:dyDescent="0.25">
      <c r="A1890" t="s">
        <v>6068</v>
      </c>
      <c r="B1890" t="s">
        <v>2726</v>
      </c>
      <c r="C1890" t="s">
        <v>800</v>
      </c>
      <c r="D1890" s="19" t="s">
        <v>873</v>
      </c>
    </row>
    <row r="1891" spans="1:5" x14ac:dyDescent="0.25">
      <c r="A1891" t="s">
        <v>6068</v>
      </c>
      <c r="B1891" t="s">
        <v>2727</v>
      </c>
      <c r="C1891" t="s">
        <v>1083</v>
      </c>
      <c r="D1891" t="b">
        <v>0</v>
      </c>
    </row>
    <row r="1892" spans="1:5" x14ac:dyDescent="0.25">
      <c r="A1892" t="s">
        <v>6068</v>
      </c>
      <c r="B1892" t="s">
        <v>2727</v>
      </c>
      <c r="C1892" t="s">
        <v>36</v>
      </c>
      <c r="D1892">
        <v>210</v>
      </c>
    </row>
    <row r="1893" spans="1:5" x14ac:dyDescent="0.25">
      <c r="A1893" t="s">
        <v>6068</v>
      </c>
      <c r="B1893" t="s">
        <v>2727</v>
      </c>
      <c r="C1893" t="s">
        <v>4751</v>
      </c>
      <c r="D1893">
        <v>0</v>
      </c>
    </row>
    <row r="1894" spans="1:5" x14ac:dyDescent="0.25">
      <c r="A1894" t="s">
        <v>6068</v>
      </c>
      <c r="B1894" t="s">
        <v>2727</v>
      </c>
      <c r="C1894" t="s">
        <v>2469</v>
      </c>
      <c r="D1894">
        <v>0</v>
      </c>
      <c r="E1894">
        <v>0</v>
      </c>
    </row>
    <row r="1895" spans="1:5" x14ac:dyDescent="0.25">
      <c r="A1895" t="s">
        <v>6068</v>
      </c>
      <c r="B1895" t="s">
        <v>2727</v>
      </c>
      <c r="C1895" t="s">
        <v>2467</v>
      </c>
      <c r="D1895">
        <v>0</v>
      </c>
    </row>
    <row r="1896" spans="1:5" x14ac:dyDescent="0.25">
      <c r="A1896" t="s">
        <v>6068</v>
      </c>
      <c r="B1896" t="s">
        <v>2727</v>
      </c>
      <c r="C1896" t="s">
        <v>2468</v>
      </c>
      <c r="D1896" t="s">
        <v>2475</v>
      </c>
    </row>
    <row r="1897" spans="1:5" x14ac:dyDescent="0.25">
      <c r="A1897" t="s">
        <v>6068</v>
      </c>
      <c r="B1897" t="s">
        <v>2727</v>
      </c>
      <c r="C1897" t="s">
        <v>4752</v>
      </c>
      <c r="D1897">
        <v>0</v>
      </c>
      <c r="E1897">
        <v>0</v>
      </c>
    </row>
    <row r="1898" spans="1:5" x14ac:dyDescent="0.25">
      <c r="A1898" t="s">
        <v>6068</v>
      </c>
      <c r="B1898" t="s">
        <v>2727</v>
      </c>
      <c r="C1898" t="s">
        <v>4753</v>
      </c>
      <c r="D1898">
        <v>0</v>
      </c>
      <c r="E1898">
        <v>0</v>
      </c>
    </row>
    <row r="1899" spans="1:5" x14ac:dyDescent="0.25">
      <c r="A1899" t="s">
        <v>6068</v>
      </c>
      <c r="B1899" t="s">
        <v>2727</v>
      </c>
      <c r="C1899" t="s">
        <v>800</v>
      </c>
      <c r="D1899" s="19"/>
    </row>
    <row r="1900" spans="1:5" x14ac:dyDescent="0.25">
      <c r="A1900" t="s">
        <v>6068</v>
      </c>
      <c r="B1900" t="s">
        <v>2728</v>
      </c>
      <c r="C1900" t="s">
        <v>1083</v>
      </c>
      <c r="D1900" t="b">
        <v>0</v>
      </c>
    </row>
    <row r="1901" spans="1:5" x14ac:dyDescent="0.25">
      <c r="A1901" t="s">
        <v>6068</v>
      </c>
      <c r="B1901" t="s">
        <v>2728</v>
      </c>
      <c r="C1901" t="s">
        <v>36</v>
      </c>
      <c r="D1901">
        <v>211</v>
      </c>
    </row>
    <row r="1902" spans="1:5" x14ac:dyDescent="0.25">
      <c r="A1902" t="s">
        <v>6068</v>
      </c>
      <c r="B1902" t="s">
        <v>2728</v>
      </c>
      <c r="C1902" t="s">
        <v>4751</v>
      </c>
      <c r="D1902">
        <v>0</v>
      </c>
    </row>
    <row r="1903" spans="1:5" x14ac:dyDescent="0.25">
      <c r="A1903" t="s">
        <v>6068</v>
      </c>
      <c r="B1903" t="s">
        <v>2728</v>
      </c>
      <c r="C1903" t="s">
        <v>2469</v>
      </c>
      <c r="D1903">
        <v>0</v>
      </c>
      <c r="E1903">
        <v>0</v>
      </c>
    </row>
    <row r="1904" spans="1:5" x14ac:dyDescent="0.25">
      <c r="A1904" t="s">
        <v>6068</v>
      </c>
      <c r="B1904" t="s">
        <v>2728</v>
      </c>
      <c r="C1904" t="s">
        <v>2467</v>
      </c>
      <c r="D1904">
        <v>0</v>
      </c>
    </row>
    <row r="1905" spans="1:5" x14ac:dyDescent="0.25">
      <c r="A1905" t="s">
        <v>6068</v>
      </c>
      <c r="B1905" t="s">
        <v>2728</v>
      </c>
      <c r="C1905" t="s">
        <v>2468</v>
      </c>
      <c r="D1905" t="s">
        <v>2475</v>
      </c>
    </row>
    <row r="1906" spans="1:5" x14ac:dyDescent="0.25">
      <c r="A1906" t="s">
        <v>6068</v>
      </c>
      <c r="B1906" t="s">
        <v>2728</v>
      </c>
      <c r="C1906" t="s">
        <v>4752</v>
      </c>
      <c r="D1906">
        <v>0</v>
      </c>
      <c r="E1906">
        <v>0</v>
      </c>
    </row>
    <row r="1907" spans="1:5" x14ac:dyDescent="0.25">
      <c r="A1907" t="s">
        <v>6068</v>
      </c>
      <c r="B1907" t="s">
        <v>2728</v>
      </c>
      <c r="C1907" t="s">
        <v>4753</v>
      </c>
      <c r="D1907">
        <v>0</v>
      </c>
      <c r="E1907">
        <v>0</v>
      </c>
    </row>
    <row r="1908" spans="1:5" x14ac:dyDescent="0.25">
      <c r="A1908" t="s">
        <v>6068</v>
      </c>
      <c r="B1908" t="s">
        <v>2728</v>
      </c>
      <c r="C1908" t="s">
        <v>800</v>
      </c>
      <c r="D1908" s="19"/>
    </row>
    <row r="1909" spans="1:5" x14ac:dyDescent="0.25">
      <c r="A1909" t="s">
        <v>6068</v>
      </c>
      <c r="B1909" t="s">
        <v>2729</v>
      </c>
      <c r="C1909" t="s">
        <v>1083</v>
      </c>
      <c r="D1909" t="b">
        <v>0</v>
      </c>
    </row>
    <row r="1910" spans="1:5" x14ac:dyDescent="0.25">
      <c r="A1910" t="s">
        <v>6068</v>
      </c>
      <c r="B1910" t="s">
        <v>2729</v>
      </c>
      <c r="C1910" t="s">
        <v>36</v>
      </c>
      <c r="D1910">
        <v>212</v>
      </c>
    </row>
    <row r="1911" spans="1:5" x14ac:dyDescent="0.25">
      <c r="A1911" t="s">
        <v>6068</v>
      </c>
      <c r="B1911" t="s">
        <v>2729</v>
      </c>
      <c r="C1911" t="s">
        <v>4751</v>
      </c>
      <c r="D1911">
        <v>0</v>
      </c>
    </row>
    <row r="1912" spans="1:5" x14ac:dyDescent="0.25">
      <c r="A1912" t="s">
        <v>6068</v>
      </c>
      <c r="B1912" t="s">
        <v>2729</v>
      </c>
      <c r="C1912" t="s">
        <v>2469</v>
      </c>
      <c r="D1912">
        <v>0</v>
      </c>
      <c r="E1912">
        <v>0</v>
      </c>
    </row>
    <row r="1913" spans="1:5" x14ac:dyDescent="0.25">
      <c r="A1913" t="s">
        <v>6068</v>
      </c>
      <c r="B1913" t="s">
        <v>2729</v>
      </c>
      <c r="C1913" t="s">
        <v>2467</v>
      </c>
      <c r="D1913">
        <v>0</v>
      </c>
    </row>
    <row r="1914" spans="1:5" x14ac:dyDescent="0.25">
      <c r="A1914" t="s">
        <v>6068</v>
      </c>
      <c r="B1914" t="s">
        <v>2729</v>
      </c>
      <c r="C1914" t="s">
        <v>2468</v>
      </c>
      <c r="D1914" t="s">
        <v>2475</v>
      </c>
    </row>
    <row r="1915" spans="1:5" x14ac:dyDescent="0.25">
      <c r="A1915" t="s">
        <v>6068</v>
      </c>
      <c r="B1915" t="s">
        <v>2729</v>
      </c>
      <c r="C1915" t="s">
        <v>4752</v>
      </c>
      <c r="D1915">
        <v>0</v>
      </c>
      <c r="E1915">
        <v>0</v>
      </c>
    </row>
    <row r="1916" spans="1:5" x14ac:dyDescent="0.25">
      <c r="A1916" t="s">
        <v>6068</v>
      </c>
      <c r="B1916" t="s">
        <v>2729</v>
      </c>
      <c r="C1916" t="s">
        <v>4753</v>
      </c>
      <c r="D1916">
        <v>0</v>
      </c>
      <c r="E1916">
        <v>0</v>
      </c>
    </row>
    <row r="1917" spans="1:5" x14ac:dyDescent="0.25">
      <c r="A1917" t="s">
        <v>6068</v>
      </c>
      <c r="B1917" t="s">
        <v>2729</v>
      </c>
      <c r="C1917" t="s">
        <v>800</v>
      </c>
      <c r="D1917" s="19"/>
    </row>
    <row r="1918" spans="1:5" x14ac:dyDescent="0.25">
      <c r="A1918" t="s">
        <v>6068</v>
      </c>
      <c r="B1918" t="s">
        <v>2730</v>
      </c>
      <c r="C1918" t="s">
        <v>1083</v>
      </c>
      <c r="D1918" t="b">
        <v>0</v>
      </c>
    </row>
    <row r="1919" spans="1:5" x14ac:dyDescent="0.25">
      <c r="A1919" t="s">
        <v>6068</v>
      </c>
      <c r="B1919" t="s">
        <v>2730</v>
      </c>
      <c r="C1919" t="s">
        <v>36</v>
      </c>
      <c r="D1919">
        <v>213</v>
      </c>
    </row>
    <row r="1920" spans="1:5" x14ac:dyDescent="0.25">
      <c r="A1920" t="s">
        <v>6068</v>
      </c>
      <c r="B1920" t="s">
        <v>2730</v>
      </c>
      <c r="C1920" t="s">
        <v>4751</v>
      </c>
      <c r="D1920">
        <v>0</v>
      </c>
    </row>
    <row r="1921" spans="1:5" x14ac:dyDescent="0.25">
      <c r="A1921" t="s">
        <v>6068</v>
      </c>
      <c r="B1921" t="s">
        <v>2730</v>
      </c>
      <c r="C1921" t="s">
        <v>2469</v>
      </c>
      <c r="D1921">
        <v>0</v>
      </c>
      <c r="E1921">
        <v>0</v>
      </c>
    </row>
    <row r="1922" spans="1:5" x14ac:dyDescent="0.25">
      <c r="A1922" t="s">
        <v>6068</v>
      </c>
      <c r="B1922" t="s">
        <v>2730</v>
      </c>
      <c r="C1922" t="s">
        <v>2467</v>
      </c>
      <c r="D1922">
        <v>0</v>
      </c>
    </row>
    <row r="1923" spans="1:5" x14ac:dyDescent="0.25">
      <c r="A1923" t="s">
        <v>6068</v>
      </c>
      <c r="B1923" t="s">
        <v>2730</v>
      </c>
      <c r="C1923" t="s">
        <v>2468</v>
      </c>
      <c r="D1923" t="s">
        <v>2475</v>
      </c>
    </row>
    <row r="1924" spans="1:5" x14ac:dyDescent="0.25">
      <c r="A1924" t="s">
        <v>6068</v>
      </c>
      <c r="B1924" t="s">
        <v>2730</v>
      </c>
      <c r="C1924" t="s">
        <v>4752</v>
      </c>
      <c r="D1924">
        <v>0</v>
      </c>
      <c r="E1924">
        <v>0</v>
      </c>
    </row>
    <row r="1925" spans="1:5" x14ac:dyDescent="0.25">
      <c r="A1925" t="s">
        <v>6068</v>
      </c>
      <c r="B1925" t="s">
        <v>2730</v>
      </c>
      <c r="C1925" t="s">
        <v>4753</v>
      </c>
      <c r="D1925">
        <v>0</v>
      </c>
      <c r="E1925">
        <v>0</v>
      </c>
    </row>
    <row r="1926" spans="1:5" x14ac:dyDescent="0.25">
      <c r="A1926" t="s">
        <v>6068</v>
      </c>
      <c r="B1926" t="s">
        <v>2730</v>
      </c>
      <c r="C1926" t="s">
        <v>800</v>
      </c>
      <c r="D1926" s="19"/>
    </row>
    <row r="1927" spans="1:5" x14ac:dyDescent="0.25">
      <c r="A1927" t="s">
        <v>6068</v>
      </c>
      <c r="B1927" t="s">
        <v>2731</v>
      </c>
      <c r="C1927" t="s">
        <v>1083</v>
      </c>
      <c r="D1927" t="b">
        <v>0</v>
      </c>
    </row>
    <row r="1928" spans="1:5" x14ac:dyDescent="0.25">
      <c r="A1928" t="s">
        <v>6068</v>
      </c>
      <c r="B1928" t="s">
        <v>2731</v>
      </c>
      <c r="C1928" t="s">
        <v>36</v>
      </c>
      <c r="D1928">
        <v>214</v>
      </c>
    </row>
    <row r="1929" spans="1:5" x14ac:dyDescent="0.25">
      <c r="A1929" t="s">
        <v>6068</v>
      </c>
      <c r="B1929" t="s">
        <v>2731</v>
      </c>
      <c r="C1929" t="s">
        <v>4751</v>
      </c>
      <c r="D1929">
        <v>0</v>
      </c>
    </row>
    <row r="1930" spans="1:5" x14ac:dyDescent="0.25">
      <c r="A1930" t="s">
        <v>6068</v>
      </c>
      <c r="B1930" t="s">
        <v>2731</v>
      </c>
      <c r="C1930" t="s">
        <v>2469</v>
      </c>
      <c r="D1930">
        <v>0</v>
      </c>
      <c r="E1930">
        <v>0</v>
      </c>
    </row>
    <row r="1931" spans="1:5" x14ac:dyDescent="0.25">
      <c r="A1931" t="s">
        <v>6068</v>
      </c>
      <c r="B1931" t="s">
        <v>2731</v>
      </c>
      <c r="C1931" t="s">
        <v>2467</v>
      </c>
      <c r="D1931">
        <v>0</v>
      </c>
    </row>
    <row r="1932" spans="1:5" x14ac:dyDescent="0.25">
      <c r="A1932" t="s">
        <v>6068</v>
      </c>
      <c r="B1932" t="s">
        <v>2731</v>
      </c>
      <c r="C1932" t="s">
        <v>2468</v>
      </c>
      <c r="D1932" t="s">
        <v>2475</v>
      </c>
    </row>
    <row r="1933" spans="1:5" x14ac:dyDescent="0.25">
      <c r="A1933" t="s">
        <v>6068</v>
      </c>
      <c r="B1933" t="s">
        <v>2731</v>
      </c>
      <c r="C1933" t="s">
        <v>4752</v>
      </c>
      <c r="D1933">
        <v>0</v>
      </c>
      <c r="E1933">
        <v>0</v>
      </c>
    </row>
    <row r="1934" spans="1:5" x14ac:dyDescent="0.25">
      <c r="A1934" t="s">
        <v>6068</v>
      </c>
      <c r="B1934" t="s">
        <v>2731</v>
      </c>
      <c r="C1934" t="s">
        <v>4753</v>
      </c>
      <c r="D1934">
        <v>0</v>
      </c>
      <c r="E1934">
        <v>0</v>
      </c>
    </row>
    <row r="1935" spans="1:5" x14ac:dyDescent="0.25">
      <c r="A1935" t="s">
        <v>6068</v>
      </c>
      <c r="B1935" t="s">
        <v>2731</v>
      </c>
      <c r="C1935" t="s">
        <v>800</v>
      </c>
      <c r="D1935" s="19"/>
    </row>
    <row r="1936" spans="1:5" x14ac:dyDescent="0.25">
      <c r="A1936" t="s">
        <v>6068</v>
      </c>
      <c r="B1936" t="s">
        <v>2732</v>
      </c>
      <c r="C1936" t="s">
        <v>1083</v>
      </c>
      <c r="D1936" t="b">
        <v>0</v>
      </c>
    </row>
    <row r="1937" spans="1:5" x14ac:dyDescent="0.25">
      <c r="A1937" t="s">
        <v>6068</v>
      </c>
      <c r="B1937" t="s">
        <v>2732</v>
      </c>
      <c r="C1937" t="s">
        <v>36</v>
      </c>
      <c r="D1937">
        <v>215</v>
      </c>
    </row>
    <row r="1938" spans="1:5" x14ac:dyDescent="0.25">
      <c r="A1938" t="s">
        <v>6068</v>
      </c>
      <c r="B1938" t="s">
        <v>2732</v>
      </c>
      <c r="C1938" t="s">
        <v>4751</v>
      </c>
      <c r="D1938">
        <v>0</v>
      </c>
    </row>
    <row r="1939" spans="1:5" x14ac:dyDescent="0.25">
      <c r="A1939" t="s">
        <v>6068</v>
      </c>
      <c r="B1939" t="s">
        <v>2732</v>
      </c>
      <c r="C1939" t="s">
        <v>2469</v>
      </c>
      <c r="D1939">
        <v>0</v>
      </c>
      <c r="E1939">
        <v>0</v>
      </c>
    </row>
    <row r="1940" spans="1:5" x14ac:dyDescent="0.25">
      <c r="A1940" t="s">
        <v>6068</v>
      </c>
      <c r="B1940" t="s">
        <v>2732</v>
      </c>
      <c r="C1940" t="s">
        <v>2467</v>
      </c>
      <c r="D1940">
        <v>0</v>
      </c>
    </row>
    <row r="1941" spans="1:5" x14ac:dyDescent="0.25">
      <c r="A1941" t="s">
        <v>6068</v>
      </c>
      <c r="B1941" t="s">
        <v>2732</v>
      </c>
      <c r="C1941" t="s">
        <v>2468</v>
      </c>
      <c r="D1941" t="s">
        <v>2475</v>
      </c>
    </row>
    <row r="1942" spans="1:5" x14ac:dyDescent="0.25">
      <c r="A1942" t="s">
        <v>6068</v>
      </c>
      <c r="B1942" t="s">
        <v>2732</v>
      </c>
      <c r="C1942" t="s">
        <v>4752</v>
      </c>
      <c r="D1942">
        <v>0</v>
      </c>
      <c r="E1942">
        <v>0</v>
      </c>
    </row>
    <row r="1943" spans="1:5" x14ac:dyDescent="0.25">
      <c r="A1943" t="s">
        <v>6068</v>
      </c>
      <c r="B1943" t="s">
        <v>2732</v>
      </c>
      <c r="C1943" t="s">
        <v>4753</v>
      </c>
      <c r="D1943">
        <v>0</v>
      </c>
      <c r="E1943">
        <v>0</v>
      </c>
    </row>
    <row r="1944" spans="1:5" x14ac:dyDescent="0.25">
      <c r="A1944" t="s">
        <v>6068</v>
      </c>
      <c r="B1944" t="s">
        <v>2732</v>
      </c>
      <c r="C1944" t="s">
        <v>800</v>
      </c>
      <c r="D1944" s="19"/>
    </row>
    <row r="1945" spans="1:5" x14ac:dyDescent="0.25">
      <c r="A1945" t="s">
        <v>6068</v>
      </c>
      <c r="B1945" t="s">
        <v>2733</v>
      </c>
      <c r="C1945" t="s">
        <v>1083</v>
      </c>
      <c r="D1945" t="b">
        <v>0</v>
      </c>
    </row>
    <row r="1946" spans="1:5" x14ac:dyDescent="0.25">
      <c r="A1946" t="s">
        <v>6068</v>
      </c>
      <c r="B1946" t="s">
        <v>2733</v>
      </c>
      <c r="C1946" t="s">
        <v>36</v>
      </c>
      <c r="D1946">
        <v>216</v>
      </c>
    </row>
    <row r="1947" spans="1:5" x14ac:dyDescent="0.25">
      <c r="A1947" t="s">
        <v>6068</v>
      </c>
      <c r="B1947" t="s">
        <v>2733</v>
      </c>
      <c r="C1947" t="s">
        <v>4751</v>
      </c>
      <c r="D1947">
        <v>0</v>
      </c>
    </row>
    <row r="1948" spans="1:5" x14ac:dyDescent="0.25">
      <c r="A1948" t="s">
        <v>6068</v>
      </c>
      <c r="B1948" t="s">
        <v>2733</v>
      </c>
      <c r="C1948" t="s">
        <v>2469</v>
      </c>
      <c r="D1948">
        <v>0</v>
      </c>
      <c r="E1948">
        <v>0</v>
      </c>
    </row>
    <row r="1949" spans="1:5" x14ac:dyDescent="0.25">
      <c r="A1949" t="s">
        <v>6068</v>
      </c>
      <c r="B1949" t="s">
        <v>2733</v>
      </c>
      <c r="C1949" t="s">
        <v>2467</v>
      </c>
      <c r="D1949">
        <v>0</v>
      </c>
    </row>
    <row r="1950" spans="1:5" x14ac:dyDescent="0.25">
      <c r="A1950" t="s">
        <v>6068</v>
      </c>
      <c r="B1950" t="s">
        <v>2733</v>
      </c>
      <c r="C1950" t="s">
        <v>2468</v>
      </c>
      <c r="D1950" t="s">
        <v>2475</v>
      </c>
    </row>
    <row r="1951" spans="1:5" x14ac:dyDescent="0.25">
      <c r="A1951" t="s">
        <v>6068</v>
      </c>
      <c r="B1951" t="s">
        <v>2733</v>
      </c>
      <c r="C1951" t="s">
        <v>4752</v>
      </c>
      <c r="D1951">
        <v>0</v>
      </c>
      <c r="E1951">
        <v>0</v>
      </c>
    </row>
    <row r="1952" spans="1:5" x14ac:dyDescent="0.25">
      <c r="A1952" t="s">
        <v>6068</v>
      </c>
      <c r="B1952" t="s">
        <v>2733</v>
      </c>
      <c r="C1952" t="s">
        <v>4753</v>
      </c>
      <c r="D1952">
        <v>0</v>
      </c>
      <c r="E1952">
        <v>0</v>
      </c>
    </row>
    <row r="1953" spans="1:5" x14ac:dyDescent="0.25">
      <c r="A1953" t="s">
        <v>6068</v>
      </c>
      <c r="B1953" t="s">
        <v>2733</v>
      </c>
      <c r="C1953" t="s">
        <v>800</v>
      </c>
      <c r="D1953" s="19"/>
    </row>
    <row r="1954" spans="1:5" x14ac:dyDescent="0.25">
      <c r="A1954" t="s">
        <v>6068</v>
      </c>
      <c r="B1954" t="s">
        <v>2734</v>
      </c>
      <c r="C1954" t="s">
        <v>1083</v>
      </c>
      <c r="D1954" t="b">
        <v>0</v>
      </c>
    </row>
    <row r="1955" spans="1:5" x14ac:dyDescent="0.25">
      <c r="A1955" t="s">
        <v>6068</v>
      </c>
      <c r="B1955" t="s">
        <v>2734</v>
      </c>
      <c r="C1955" t="s">
        <v>36</v>
      </c>
      <c r="D1955">
        <v>217</v>
      </c>
    </row>
    <row r="1956" spans="1:5" x14ac:dyDescent="0.25">
      <c r="A1956" t="s">
        <v>6068</v>
      </c>
      <c r="B1956" t="s">
        <v>2734</v>
      </c>
      <c r="C1956" t="s">
        <v>4751</v>
      </c>
      <c r="D1956">
        <v>0</v>
      </c>
    </row>
    <row r="1957" spans="1:5" x14ac:dyDescent="0.25">
      <c r="A1957" t="s">
        <v>6068</v>
      </c>
      <c r="B1957" t="s">
        <v>2734</v>
      </c>
      <c r="C1957" t="s">
        <v>2469</v>
      </c>
      <c r="D1957">
        <v>0</v>
      </c>
      <c r="E1957">
        <v>0</v>
      </c>
    </row>
    <row r="1958" spans="1:5" x14ac:dyDescent="0.25">
      <c r="A1958" t="s">
        <v>6068</v>
      </c>
      <c r="B1958" t="s">
        <v>2734</v>
      </c>
      <c r="C1958" t="s">
        <v>2467</v>
      </c>
      <c r="D1958">
        <v>0</v>
      </c>
    </row>
    <row r="1959" spans="1:5" x14ac:dyDescent="0.25">
      <c r="A1959" t="s">
        <v>6068</v>
      </c>
      <c r="B1959" t="s">
        <v>2734</v>
      </c>
      <c r="C1959" t="s">
        <v>2468</v>
      </c>
      <c r="D1959" t="s">
        <v>2475</v>
      </c>
    </row>
    <row r="1960" spans="1:5" x14ac:dyDescent="0.25">
      <c r="A1960" t="s">
        <v>6068</v>
      </c>
      <c r="B1960" t="s">
        <v>2734</v>
      </c>
      <c r="C1960" t="s">
        <v>4752</v>
      </c>
      <c r="D1960">
        <v>0</v>
      </c>
      <c r="E1960">
        <v>0</v>
      </c>
    </row>
    <row r="1961" spans="1:5" x14ac:dyDescent="0.25">
      <c r="A1961" t="s">
        <v>6068</v>
      </c>
      <c r="B1961" t="s">
        <v>2734</v>
      </c>
      <c r="C1961" t="s">
        <v>4753</v>
      </c>
      <c r="D1961">
        <v>0</v>
      </c>
      <c r="E1961">
        <v>0</v>
      </c>
    </row>
    <row r="1962" spans="1:5" x14ac:dyDescent="0.25">
      <c r="A1962" t="s">
        <v>6068</v>
      </c>
      <c r="B1962" t="s">
        <v>2734</v>
      </c>
      <c r="C1962" t="s">
        <v>800</v>
      </c>
      <c r="D1962" s="19"/>
    </row>
    <row r="1963" spans="1:5" x14ac:dyDescent="0.25">
      <c r="A1963" t="s">
        <v>6068</v>
      </c>
      <c r="B1963" t="s">
        <v>2735</v>
      </c>
      <c r="C1963" t="s">
        <v>1083</v>
      </c>
      <c r="D1963" t="b">
        <v>0</v>
      </c>
    </row>
    <row r="1964" spans="1:5" x14ac:dyDescent="0.25">
      <c r="A1964" t="s">
        <v>6068</v>
      </c>
      <c r="B1964" t="s">
        <v>2735</v>
      </c>
      <c r="C1964" t="s">
        <v>36</v>
      </c>
      <c r="D1964">
        <v>218</v>
      </c>
    </row>
    <row r="1965" spans="1:5" x14ac:dyDescent="0.25">
      <c r="A1965" t="s">
        <v>6068</v>
      </c>
      <c r="B1965" t="s">
        <v>2735</v>
      </c>
      <c r="C1965" t="s">
        <v>4751</v>
      </c>
      <c r="D1965">
        <v>0</v>
      </c>
    </row>
    <row r="1966" spans="1:5" x14ac:dyDescent="0.25">
      <c r="A1966" t="s">
        <v>6068</v>
      </c>
      <c r="B1966" t="s">
        <v>2735</v>
      </c>
      <c r="C1966" t="s">
        <v>2469</v>
      </c>
      <c r="D1966">
        <v>0</v>
      </c>
      <c r="E1966">
        <v>0</v>
      </c>
    </row>
    <row r="1967" spans="1:5" x14ac:dyDescent="0.25">
      <c r="A1967" t="s">
        <v>6068</v>
      </c>
      <c r="B1967" t="s">
        <v>2735</v>
      </c>
      <c r="C1967" t="s">
        <v>2467</v>
      </c>
      <c r="D1967">
        <v>0</v>
      </c>
    </row>
    <row r="1968" spans="1:5" x14ac:dyDescent="0.25">
      <c r="A1968" t="s">
        <v>6068</v>
      </c>
      <c r="B1968" t="s">
        <v>2735</v>
      </c>
      <c r="C1968" t="s">
        <v>2468</v>
      </c>
      <c r="D1968" t="s">
        <v>2475</v>
      </c>
    </row>
    <row r="1969" spans="1:5" x14ac:dyDescent="0.25">
      <c r="A1969" t="s">
        <v>6068</v>
      </c>
      <c r="B1969" t="s">
        <v>2735</v>
      </c>
      <c r="C1969" t="s">
        <v>4752</v>
      </c>
      <c r="D1969">
        <v>0</v>
      </c>
      <c r="E1969">
        <v>0</v>
      </c>
    </row>
    <row r="1970" spans="1:5" x14ac:dyDescent="0.25">
      <c r="A1970" t="s">
        <v>6068</v>
      </c>
      <c r="B1970" t="s">
        <v>2735</v>
      </c>
      <c r="C1970" t="s">
        <v>4753</v>
      </c>
      <c r="D1970">
        <v>0</v>
      </c>
      <c r="E1970">
        <v>0</v>
      </c>
    </row>
    <row r="1971" spans="1:5" x14ac:dyDescent="0.25">
      <c r="A1971" t="s">
        <v>6068</v>
      </c>
      <c r="B1971" t="s">
        <v>2735</v>
      </c>
      <c r="C1971" t="s">
        <v>800</v>
      </c>
      <c r="D1971" s="19"/>
    </row>
    <row r="1972" spans="1:5" x14ac:dyDescent="0.25">
      <c r="A1972" t="s">
        <v>6068</v>
      </c>
      <c r="B1972" t="s">
        <v>2711</v>
      </c>
      <c r="C1972" t="s">
        <v>1083</v>
      </c>
      <c r="D1972" t="b">
        <v>0</v>
      </c>
    </row>
    <row r="1973" spans="1:5" x14ac:dyDescent="0.25">
      <c r="A1973" t="s">
        <v>6068</v>
      </c>
      <c r="B1973" t="s">
        <v>2711</v>
      </c>
      <c r="C1973" t="s">
        <v>36</v>
      </c>
      <c r="D1973">
        <v>219</v>
      </c>
    </row>
    <row r="1974" spans="1:5" x14ac:dyDescent="0.25">
      <c r="A1974" t="s">
        <v>6068</v>
      </c>
      <c r="B1974" t="s">
        <v>2711</v>
      </c>
      <c r="C1974" t="s">
        <v>4751</v>
      </c>
      <c r="D1974">
        <v>0</v>
      </c>
    </row>
    <row r="1975" spans="1:5" x14ac:dyDescent="0.25">
      <c r="A1975" t="s">
        <v>6068</v>
      </c>
      <c r="B1975" t="s">
        <v>2711</v>
      </c>
      <c r="C1975" t="s">
        <v>2469</v>
      </c>
      <c r="D1975">
        <v>0</v>
      </c>
      <c r="E1975">
        <v>0</v>
      </c>
    </row>
    <row r="1976" spans="1:5" x14ac:dyDescent="0.25">
      <c r="A1976" t="s">
        <v>6068</v>
      </c>
      <c r="B1976" t="s">
        <v>2711</v>
      </c>
      <c r="C1976" t="s">
        <v>2467</v>
      </c>
      <c r="D1976">
        <v>0</v>
      </c>
    </row>
    <row r="1977" spans="1:5" x14ac:dyDescent="0.25">
      <c r="A1977" t="s">
        <v>6068</v>
      </c>
      <c r="B1977" t="s">
        <v>2711</v>
      </c>
      <c r="C1977" t="s">
        <v>2468</v>
      </c>
      <c r="D1977" t="s">
        <v>2475</v>
      </c>
    </row>
    <row r="1978" spans="1:5" x14ac:dyDescent="0.25">
      <c r="A1978" t="s">
        <v>6068</v>
      </c>
      <c r="B1978" t="s">
        <v>2711</v>
      </c>
      <c r="C1978" t="s">
        <v>4752</v>
      </c>
      <c r="D1978">
        <v>0</v>
      </c>
      <c r="E1978">
        <v>0</v>
      </c>
    </row>
    <row r="1979" spans="1:5" x14ac:dyDescent="0.25">
      <c r="A1979" t="s">
        <v>6068</v>
      </c>
      <c r="B1979" t="s">
        <v>2711</v>
      </c>
      <c r="C1979" t="s">
        <v>4753</v>
      </c>
      <c r="D1979">
        <v>0</v>
      </c>
      <c r="E1979">
        <v>0</v>
      </c>
    </row>
    <row r="1980" spans="1:5" x14ac:dyDescent="0.25">
      <c r="A1980" t="s">
        <v>6068</v>
      </c>
      <c r="B1980" t="s">
        <v>2711</v>
      </c>
      <c r="C1980" t="s">
        <v>800</v>
      </c>
      <c r="D1980" s="19"/>
    </row>
    <row r="1981" spans="1:5" x14ac:dyDescent="0.25">
      <c r="A1981" t="s">
        <v>6068</v>
      </c>
      <c r="B1981" t="s">
        <v>2680</v>
      </c>
      <c r="C1981" t="s">
        <v>1083</v>
      </c>
      <c r="D1981" t="b">
        <v>0</v>
      </c>
    </row>
    <row r="1982" spans="1:5" x14ac:dyDescent="0.25">
      <c r="A1982" t="s">
        <v>6068</v>
      </c>
      <c r="B1982" t="s">
        <v>2680</v>
      </c>
      <c r="C1982" t="s">
        <v>36</v>
      </c>
      <c r="D1982">
        <v>220</v>
      </c>
    </row>
    <row r="1983" spans="1:5" x14ac:dyDescent="0.25">
      <c r="A1983" t="s">
        <v>6068</v>
      </c>
      <c r="B1983" t="s">
        <v>2680</v>
      </c>
      <c r="C1983" t="s">
        <v>4751</v>
      </c>
      <c r="D1983">
        <v>0</v>
      </c>
    </row>
    <row r="1984" spans="1:5" x14ac:dyDescent="0.25">
      <c r="A1984" t="s">
        <v>6068</v>
      </c>
      <c r="B1984" t="s">
        <v>2680</v>
      </c>
      <c r="C1984" t="s">
        <v>2469</v>
      </c>
      <c r="D1984">
        <v>0</v>
      </c>
      <c r="E1984">
        <v>0</v>
      </c>
    </row>
    <row r="1985" spans="1:5" x14ac:dyDescent="0.25">
      <c r="A1985" t="s">
        <v>6068</v>
      </c>
      <c r="B1985" t="s">
        <v>2680</v>
      </c>
      <c r="C1985" t="s">
        <v>2467</v>
      </c>
      <c r="D1985">
        <v>0</v>
      </c>
    </row>
    <row r="1986" spans="1:5" x14ac:dyDescent="0.25">
      <c r="A1986" t="s">
        <v>6068</v>
      </c>
      <c r="B1986" t="s">
        <v>2680</v>
      </c>
      <c r="C1986" t="s">
        <v>2468</v>
      </c>
      <c r="D1986" t="s">
        <v>2475</v>
      </c>
    </row>
    <row r="1987" spans="1:5" x14ac:dyDescent="0.25">
      <c r="A1987" t="s">
        <v>6068</v>
      </c>
      <c r="B1987" t="s">
        <v>2680</v>
      </c>
      <c r="C1987" t="s">
        <v>4752</v>
      </c>
      <c r="D1987">
        <v>0</v>
      </c>
      <c r="E1987">
        <v>0</v>
      </c>
    </row>
    <row r="1988" spans="1:5" x14ac:dyDescent="0.25">
      <c r="A1988" t="s">
        <v>6068</v>
      </c>
      <c r="B1988" t="s">
        <v>2680</v>
      </c>
      <c r="C1988" t="s">
        <v>4753</v>
      </c>
      <c r="D1988">
        <v>0</v>
      </c>
      <c r="E1988">
        <v>0</v>
      </c>
    </row>
    <row r="1989" spans="1:5" x14ac:dyDescent="0.25">
      <c r="A1989" t="s">
        <v>6068</v>
      </c>
      <c r="B1989" t="s">
        <v>2680</v>
      </c>
      <c r="C1989" t="s">
        <v>800</v>
      </c>
      <c r="D1989" s="19"/>
    </row>
    <row r="1990" spans="1:5" x14ac:dyDescent="0.25">
      <c r="A1990" t="s">
        <v>6068</v>
      </c>
      <c r="B1990" t="s">
        <v>2681</v>
      </c>
      <c r="C1990" t="s">
        <v>1083</v>
      </c>
      <c r="D1990" t="b">
        <v>0</v>
      </c>
    </row>
    <row r="1991" spans="1:5" x14ac:dyDescent="0.25">
      <c r="A1991" t="s">
        <v>6068</v>
      </c>
      <c r="B1991" t="s">
        <v>2681</v>
      </c>
      <c r="C1991" t="s">
        <v>36</v>
      </c>
      <c r="D1991">
        <v>221</v>
      </c>
    </row>
    <row r="1992" spans="1:5" x14ac:dyDescent="0.25">
      <c r="A1992" t="s">
        <v>6068</v>
      </c>
      <c r="B1992" t="s">
        <v>2681</v>
      </c>
      <c r="C1992" t="s">
        <v>4751</v>
      </c>
      <c r="D1992">
        <v>0</v>
      </c>
    </row>
    <row r="1993" spans="1:5" x14ac:dyDescent="0.25">
      <c r="A1993" t="s">
        <v>6068</v>
      </c>
      <c r="B1993" t="s">
        <v>2681</v>
      </c>
      <c r="C1993" t="s">
        <v>2469</v>
      </c>
      <c r="D1993">
        <v>0</v>
      </c>
      <c r="E1993">
        <v>0</v>
      </c>
    </row>
    <row r="1994" spans="1:5" x14ac:dyDescent="0.25">
      <c r="A1994" t="s">
        <v>6068</v>
      </c>
      <c r="B1994" t="s">
        <v>2681</v>
      </c>
      <c r="C1994" t="s">
        <v>2467</v>
      </c>
      <c r="D1994">
        <v>0</v>
      </c>
    </row>
    <row r="1995" spans="1:5" x14ac:dyDescent="0.25">
      <c r="A1995" t="s">
        <v>6068</v>
      </c>
      <c r="B1995" t="s">
        <v>2681</v>
      </c>
      <c r="C1995" t="s">
        <v>2468</v>
      </c>
      <c r="D1995" t="s">
        <v>2475</v>
      </c>
    </row>
    <row r="1996" spans="1:5" x14ac:dyDescent="0.25">
      <c r="A1996" t="s">
        <v>6068</v>
      </c>
      <c r="B1996" t="s">
        <v>2681</v>
      </c>
      <c r="C1996" t="s">
        <v>4752</v>
      </c>
      <c r="D1996">
        <v>0</v>
      </c>
      <c r="E1996">
        <v>0</v>
      </c>
    </row>
    <row r="1997" spans="1:5" x14ac:dyDescent="0.25">
      <c r="A1997" t="s">
        <v>6068</v>
      </c>
      <c r="B1997" t="s">
        <v>2681</v>
      </c>
      <c r="C1997" t="s">
        <v>4753</v>
      </c>
      <c r="D1997">
        <v>0</v>
      </c>
      <c r="E1997">
        <v>0</v>
      </c>
    </row>
    <row r="1998" spans="1:5" x14ac:dyDescent="0.25">
      <c r="A1998" t="s">
        <v>6068</v>
      </c>
      <c r="B1998" t="s">
        <v>2681</v>
      </c>
      <c r="C1998" t="s">
        <v>800</v>
      </c>
      <c r="D1998" s="19"/>
    </row>
    <row r="1999" spans="1:5" x14ac:dyDescent="0.25">
      <c r="A1999" t="s">
        <v>6068</v>
      </c>
      <c r="B1999" t="s">
        <v>2682</v>
      </c>
      <c r="C1999" t="s">
        <v>1083</v>
      </c>
      <c r="D1999" t="b">
        <v>0</v>
      </c>
    </row>
    <row r="2000" spans="1:5" x14ac:dyDescent="0.25">
      <c r="A2000" t="s">
        <v>6068</v>
      </c>
      <c r="B2000" t="s">
        <v>2682</v>
      </c>
      <c r="C2000" t="s">
        <v>36</v>
      </c>
      <c r="D2000">
        <v>222</v>
      </c>
    </row>
    <row r="2001" spans="1:5" x14ac:dyDescent="0.25">
      <c r="A2001" t="s">
        <v>6068</v>
      </c>
      <c r="B2001" t="s">
        <v>2682</v>
      </c>
      <c r="C2001" t="s">
        <v>4751</v>
      </c>
      <c r="D2001">
        <v>0</v>
      </c>
    </row>
    <row r="2002" spans="1:5" x14ac:dyDescent="0.25">
      <c r="A2002" t="s">
        <v>6068</v>
      </c>
      <c r="B2002" t="s">
        <v>2682</v>
      </c>
      <c r="C2002" t="s">
        <v>2469</v>
      </c>
      <c r="D2002">
        <v>0</v>
      </c>
      <c r="E2002">
        <v>0</v>
      </c>
    </row>
    <row r="2003" spans="1:5" x14ac:dyDescent="0.25">
      <c r="A2003" t="s">
        <v>6068</v>
      </c>
      <c r="B2003" t="s">
        <v>2682</v>
      </c>
      <c r="C2003" t="s">
        <v>2467</v>
      </c>
      <c r="D2003">
        <v>0</v>
      </c>
    </row>
    <row r="2004" spans="1:5" x14ac:dyDescent="0.25">
      <c r="A2004" t="s">
        <v>6068</v>
      </c>
      <c r="B2004" t="s">
        <v>2682</v>
      </c>
      <c r="C2004" t="s">
        <v>2468</v>
      </c>
      <c r="D2004" t="s">
        <v>2475</v>
      </c>
    </row>
    <row r="2005" spans="1:5" x14ac:dyDescent="0.25">
      <c r="A2005" t="s">
        <v>6068</v>
      </c>
      <c r="B2005" t="s">
        <v>2682</v>
      </c>
      <c r="C2005" t="s">
        <v>4752</v>
      </c>
      <c r="D2005">
        <v>0</v>
      </c>
      <c r="E2005">
        <v>0</v>
      </c>
    </row>
    <row r="2006" spans="1:5" x14ac:dyDescent="0.25">
      <c r="A2006" t="s">
        <v>6068</v>
      </c>
      <c r="B2006" t="s">
        <v>2682</v>
      </c>
      <c r="C2006" t="s">
        <v>4753</v>
      </c>
      <c r="D2006">
        <v>0</v>
      </c>
      <c r="E2006">
        <v>0</v>
      </c>
    </row>
    <row r="2007" spans="1:5" x14ac:dyDescent="0.25">
      <c r="A2007" t="s">
        <v>6068</v>
      </c>
      <c r="B2007" t="s">
        <v>2682</v>
      </c>
      <c r="C2007" t="s">
        <v>800</v>
      </c>
      <c r="D2007" s="19"/>
    </row>
    <row r="2008" spans="1:5" x14ac:dyDescent="0.25">
      <c r="A2008" t="s">
        <v>6068</v>
      </c>
      <c r="B2008" t="s">
        <v>2712</v>
      </c>
      <c r="C2008" t="s">
        <v>1083</v>
      </c>
      <c r="D2008" t="b">
        <v>0</v>
      </c>
    </row>
    <row r="2009" spans="1:5" x14ac:dyDescent="0.25">
      <c r="A2009" t="s">
        <v>6068</v>
      </c>
      <c r="B2009" t="s">
        <v>2712</v>
      </c>
      <c r="C2009" t="s">
        <v>36</v>
      </c>
      <c r="D2009">
        <v>223</v>
      </c>
    </row>
    <row r="2010" spans="1:5" x14ac:dyDescent="0.25">
      <c r="A2010" t="s">
        <v>6068</v>
      </c>
      <c r="B2010" t="s">
        <v>2712</v>
      </c>
      <c r="C2010" t="s">
        <v>4751</v>
      </c>
      <c r="D2010">
        <v>0</v>
      </c>
    </row>
    <row r="2011" spans="1:5" x14ac:dyDescent="0.25">
      <c r="A2011" t="s">
        <v>6068</v>
      </c>
      <c r="B2011" t="s">
        <v>2712</v>
      </c>
      <c r="C2011" t="s">
        <v>2469</v>
      </c>
      <c r="D2011">
        <v>0</v>
      </c>
      <c r="E2011">
        <v>0</v>
      </c>
    </row>
    <row r="2012" spans="1:5" x14ac:dyDescent="0.25">
      <c r="A2012" t="s">
        <v>6068</v>
      </c>
      <c r="B2012" t="s">
        <v>2712</v>
      </c>
      <c r="C2012" t="s">
        <v>2467</v>
      </c>
      <c r="D2012">
        <v>0</v>
      </c>
    </row>
    <row r="2013" spans="1:5" x14ac:dyDescent="0.25">
      <c r="A2013" t="s">
        <v>6068</v>
      </c>
      <c r="B2013" t="s">
        <v>2712</v>
      </c>
      <c r="C2013" t="s">
        <v>2468</v>
      </c>
      <c r="D2013" t="s">
        <v>2475</v>
      </c>
    </row>
    <row r="2014" spans="1:5" x14ac:dyDescent="0.25">
      <c r="A2014" t="s">
        <v>6068</v>
      </c>
      <c r="B2014" t="s">
        <v>2712</v>
      </c>
      <c r="C2014" t="s">
        <v>4752</v>
      </c>
      <c r="D2014">
        <v>0</v>
      </c>
      <c r="E2014">
        <v>0</v>
      </c>
    </row>
    <row r="2015" spans="1:5" x14ac:dyDescent="0.25">
      <c r="A2015" t="s">
        <v>6068</v>
      </c>
      <c r="B2015" t="s">
        <v>2712</v>
      </c>
      <c r="C2015" t="s">
        <v>4753</v>
      </c>
      <c r="D2015">
        <v>0</v>
      </c>
      <c r="E2015">
        <v>0</v>
      </c>
    </row>
    <row r="2016" spans="1:5" x14ac:dyDescent="0.25">
      <c r="A2016" t="s">
        <v>6068</v>
      </c>
      <c r="B2016" t="s">
        <v>2712</v>
      </c>
      <c r="C2016" t="s">
        <v>800</v>
      </c>
      <c r="D2016" s="19"/>
    </row>
    <row r="2017" spans="1:5" x14ac:dyDescent="0.25">
      <c r="A2017" t="s">
        <v>2501</v>
      </c>
      <c r="B2017" t="s">
        <v>2746</v>
      </c>
      <c r="C2017" t="s">
        <v>1083</v>
      </c>
      <c r="D2017" t="b">
        <v>1</v>
      </c>
    </row>
    <row r="2018" spans="1:5" x14ac:dyDescent="0.25">
      <c r="A2018" t="s">
        <v>2501</v>
      </c>
      <c r="B2018" t="s">
        <v>2746</v>
      </c>
      <c r="C2018" t="s">
        <v>36</v>
      </c>
      <c r="D2018">
        <v>224</v>
      </c>
    </row>
    <row r="2019" spans="1:5" x14ac:dyDescent="0.25">
      <c r="A2019" t="s">
        <v>2501</v>
      </c>
      <c r="B2019" t="s">
        <v>2746</v>
      </c>
      <c r="C2019" t="s">
        <v>4751</v>
      </c>
      <c r="D2019">
        <v>0</v>
      </c>
    </row>
    <row r="2020" spans="1:5" x14ac:dyDescent="0.25">
      <c r="A2020" t="s">
        <v>2501</v>
      </c>
      <c r="B2020" t="s">
        <v>2746</v>
      </c>
      <c r="C2020" t="s">
        <v>2469</v>
      </c>
      <c r="D2020">
        <v>50</v>
      </c>
      <c r="E2020">
        <v>0</v>
      </c>
    </row>
    <row r="2021" spans="1:5" x14ac:dyDescent="0.25">
      <c r="A2021" t="s">
        <v>2501</v>
      </c>
      <c r="B2021" t="s">
        <v>2746</v>
      </c>
      <c r="C2021" t="s">
        <v>2467</v>
      </c>
      <c r="D2021">
        <v>0</v>
      </c>
    </row>
    <row r="2022" spans="1:5" x14ac:dyDescent="0.25">
      <c r="A2022" t="s">
        <v>2501</v>
      </c>
      <c r="B2022" t="s">
        <v>2746</v>
      </c>
      <c r="C2022" t="s">
        <v>2468</v>
      </c>
      <c r="D2022" t="s">
        <v>2475</v>
      </c>
    </row>
    <row r="2023" spans="1:5" x14ac:dyDescent="0.25">
      <c r="A2023" t="s">
        <v>2501</v>
      </c>
      <c r="B2023" t="s">
        <v>2746</v>
      </c>
      <c r="C2023" t="s">
        <v>4752</v>
      </c>
      <c r="D2023">
        <v>0</v>
      </c>
      <c r="E2023">
        <v>0</v>
      </c>
    </row>
    <row r="2024" spans="1:5" x14ac:dyDescent="0.25">
      <c r="A2024" t="s">
        <v>2501</v>
      </c>
      <c r="B2024" t="s">
        <v>2746</v>
      </c>
      <c r="C2024" t="s">
        <v>4753</v>
      </c>
      <c r="D2024">
        <v>800</v>
      </c>
      <c r="E2024">
        <v>0</v>
      </c>
    </row>
    <row r="2025" spans="1:5" x14ac:dyDescent="0.25">
      <c r="A2025" t="s">
        <v>2501</v>
      </c>
      <c r="B2025" t="s">
        <v>2746</v>
      </c>
      <c r="C2025" t="s">
        <v>800</v>
      </c>
      <c r="D2025" s="19" t="s">
        <v>861</v>
      </c>
    </row>
    <row r="2026" spans="1:5" x14ac:dyDescent="0.25">
      <c r="A2026" t="s">
        <v>2501</v>
      </c>
      <c r="B2026" t="s">
        <v>2748</v>
      </c>
      <c r="C2026" t="s">
        <v>1083</v>
      </c>
      <c r="D2026" t="b">
        <v>1</v>
      </c>
    </row>
    <row r="2027" spans="1:5" x14ac:dyDescent="0.25">
      <c r="A2027" t="s">
        <v>2501</v>
      </c>
      <c r="B2027" t="s">
        <v>2748</v>
      </c>
      <c r="C2027" t="s">
        <v>36</v>
      </c>
      <c r="D2027">
        <v>225</v>
      </c>
    </row>
    <row r="2028" spans="1:5" x14ac:dyDescent="0.25">
      <c r="A2028" t="s">
        <v>2501</v>
      </c>
      <c r="B2028" t="s">
        <v>2748</v>
      </c>
      <c r="C2028" t="s">
        <v>4751</v>
      </c>
      <c r="D2028">
        <v>0</v>
      </c>
    </row>
    <row r="2029" spans="1:5" x14ac:dyDescent="0.25">
      <c r="A2029" t="s">
        <v>2501</v>
      </c>
      <c r="B2029" t="s">
        <v>2748</v>
      </c>
      <c r="C2029" t="s">
        <v>2469</v>
      </c>
      <c r="D2029">
        <v>10</v>
      </c>
      <c r="E2029">
        <v>0</v>
      </c>
    </row>
    <row r="2030" spans="1:5" x14ac:dyDescent="0.25">
      <c r="A2030" t="s">
        <v>2501</v>
      </c>
      <c r="B2030" t="s">
        <v>2748</v>
      </c>
      <c r="C2030" t="s">
        <v>2467</v>
      </c>
      <c r="D2030">
        <v>0</v>
      </c>
    </row>
    <row r="2031" spans="1:5" x14ac:dyDescent="0.25">
      <c r="A2031" t="s">
        <v>2501</v>
      </c>
      <c r="B2031" t="s">
        <v>2748</v>
      </c>
      <c r="C2031" t="s">
        <v>2468</v>
      </c>
      <c r="D2031" t="s">
        <v>2475</v>
      </c>
    </row>
    <row r="2032" spans="1:5" x14ac:dyDescent="0.25">
      <c r="A2032" t="s">
        <v>2501</v>
      </c>
      <c r="B2032" t="s">
        <v>2748</v>
      </c>
      <c r="C2032" t="s">
        <v>4752</v>
      </c>
      <c r="D2032">
        <v>0</v>
      </c>
      <c r="E2032">
        <v>0</v>
      </c>
    </row>
    <row r="2033" spans="1:5" x14ac:dyDescent="0.25">
      <c r="A2033" t="s">
        <v>2501</v>
      </c>
      <c r="B2033" t="s">
        <v>2748</v>
      </c>
      <c r="C2033" t="s">
        <v>4753</v>
      </c>
      <c r="D2033">
        <v>0</v>
      </c>
      <c r="E2033">
        <v>0</v>
      </c>
    </row>
    <row r="2034" spans="1:5" x14ac:dyDescent="0.25">
      <c r="A2034" t="s">
        <v>2501</v>
      </c>
      <c r="B2034" t="s">
        <v>2748</v>
      </c>
      <c r="C2034" t="s">
        <v>800</v>
      </c>
      <c r="D2034" s="19" t="s">
        <v>861</v>
      </c>
    </row>
    <row r="2035" spans="1:5" x14ac:dyDescent="0.25">
      <c r="A2035" t="s">
        <v>2501</v>
      </c>
      <c r="B2035" t="s">
        <v>2750</v>
      </c>
      <c r="C2035" t="s">
        <v>1083</v>
      </c>
      <c r="D2035" t="b">
        <v>0</v>
      </c>
    </row>
    <row r="2036" spans="1:5" x14ac:dyDescent="0.25">
      <c r="A2036" t="s">
        <v>2501</v>
      </c>
      <c r="B2036" t="s">
        <v>2750</v>
      </c>
      <c r="C2036" t="s">
        <v>36</v>
      </c>
      <c r="D2036">
        <v>226</v>
      </c>
    </row>
    <row r="2037" spans="1:5" x14ac:dyDescent="0.25">
      <c r="A2037" t="s">
        <v>2501</v>
      </c>
      <c r="B2037" t="s">
        <v>2750</v>
      </c>
      <c r="C2037" t="s">
        <v>4751</v>
      </c>
      <c r="D2037">
        <v>0</v>
      </c>
    </row>
    <row r="2038" spans="1:5" x14ac:dyDescent="0.25">
      <c r="A2038" t="s">
        <v>2501</v>
      </c>
      <c r="B2038" t="s">
        <v>2750</v>
      </c>
      <c r="C2038" t="s">
        <v>2469</v>
      </c>
      <c r="D2038">
        <v>0</v>
      </c>
      <c r="E2038">
        <v>0</v>
      </c>
    </row>
    <row r="2039" spans="1:5" x14ac:dyDescent="0.25">
      <c r="A2039" t="s">
        <v>2501</v>
      </c>
      <c r="B2039" t="s">
        <v>2750</v>
      </c>
      <c r="C2039" t="s">
        <v>2467</v>
      </c>
      <c r="D2039">
        <v>0</v>
      </c>
    </row>
    <row r="2040" spans="1:5" x14ac:dyDescent="0.25">
      <c r="A2040" t="s">
        <v>2501</v>
      </c>
      <c r="B2040" t="s">
        <v>2750</v>
      </c>
      <c r="C2040" t="s">
        <v>2468</v>
      </c>
      <c r="D2040" t="s">
        <v>2475</v>
      </c>
    </row>
    <row r="2041" spans="1:5" x14ac:dyDescent="0.25">
      <c r="A2041" t="s">
        <v>2501</v>
      </c>
      <c r="B2041" t="s">
        <v>2750</v>
      </c>
      <c r="C2041" t="s">
        <v>4752</v>
      </c>
      <c r="D2041">
        <v>0</v>
      </c>
      <c r="E2041">
        <v>0</v>
      </c>
    </row>
    <row r="2042" spans="1:5" x14ac:dyDescent="0.25">
      <c r="A2042" t="s">
        <v>2501</v>
      </c>
      <c r="B2042" t="s">
        <v>2750</v>
      </c>
      <c r="C2042" t="s">
        <v>4753</v>
      </c>
      <c r="D2042">
        <v>0</v>
      </c>
      <c r="E2042">
        <v>0</v>
      </c>
    </row>
    <row r="2043" spans="1:5" x14ac:dyDescent="0.25">
      <c r="A2043" t="s">
        <v>2501</v>
      </c>
      <c r="B2043" t="s">
        <v>2750</v>
      </c>
      <c r="C2043" t="s">
        <v>800</v>
      </c>
      <c r="D2043" s="19"/>
    </row>
    <row r="2044" spans="1:5" x14ac:dyDescent="0.25">
      <c r="A2044" t="s">
        <v>2501</v>
      </c>
      <c r="B2044" t="s">
        <v>2751</v>
      </c>
      <c r="C2044" t="s">
        <v>1083</v>
      </c>
      <c r="D2044" t="b">
        <v>0</v>
      </c>
    </row>
    <row r="2045" spans="1:5" x14ac:dyDescent="0.25">
      <c r="A2045" t="s">
        <v>2501</v>
      </c>
      <c r="B2045" t="s">
        <v>2751</v>
      </c>
      <c r="C2045" t="s">
        <v>36</v>
      </c>
      <c r="D2045">
        <v>227</v>
      </c>
    </row>
    <row r="2046" spans="1:5" x14ac:dyDescent="0.25">
      <c r="A2046" t="s">
        <v>2501</v>
      </c>
      <c r="B2046" t="s">
        <v>2751</v>
      </c>
      <c r="C2046" t="s">
        <v>4751</v>
      </c>
      <c r="D2046">
        <v>0</v>
      </c>
    </row>
    <row r="2047" spans="1:5" x14ac:dyDescent="0.25">
      <c r="A2047" t="s">
        <v>2501</v>
      </c>
      <c r="B2047" t="s">
        <v>2751</v>
      </c>
      <c r="C2047" t="s">
        <v>2469</v>
      </c>
      <c r="D2047">
        <v>0</v>
      </c>
      <c r="E2047">
        <v>0</v>
      </c>
    </row>
    <row r="2048" spans="1:5" x14ac:dyDescent="0.25">
      <c r="A2048" t="s">
        <v>2501</v>
      </c>
      <c r="B2048" t="s">
        <v>2751</v>
      </c>
      <c r="C2048" t="s">
        <v>2467</v>
      </c>
      <c r="D2048">
        <v>0</v>
      </c>
    </row>
    <row r="2049" spans="1:5" x14ac:dyDescent="0.25">
      <c r="A2049" t="s">
        <v>2501</v>
      </c>
      <c r="B2049" t="s">
        <v>2751</v>
      </c>
      <c r="C2049" t="s">
        <v>2468</v>
      </c>
      <c r="D2049" t="s">
        <v>2475</v>
      </c>
    </row>
    <row r="2050" spans="1:5" x14ac:dyDescent="0.25">
      <c r="A2050" t="s">
        <v>2501</v>
      </c>
      <c r="B2050" t="s">
        <v>2751</v>
      </c>
      <c r="C2050" t="s">
        <v>4752</v>
      </c>
      <c r="D2050">
        <v>0</v>
      </c>
      <c r="E2050">
        <v>0</v>
      </c>
    </row>
    <row r="2051" spans="1:5" x14ac:dyDescent="0.25">
      <c r="A2051" t="s">
        <v>2501</v>
      </c>
      <c r="B2051" t="s">
        <v>2751</v>
      </c>
      <c r="C2051" t="s">
        <v>4753</v>
      </c>
      <c r="D2051">
        <v>0</v>
      </c>
      <c r="E2051">
        <v>0</v>
      </c>
    </row>
    <row r="2052" spans="1:5" x14ac:dyDescent="0.25">
      <c r="A2052" t="s">
        <v>2501</v>
      </c>
      <c r="B2052" t="s">
        <v>2751</v>
      </c>
      <c r="C2052" t="s">
        <v>800</v>
      </c>
      <c r="D2052" s="19"/>
    </row>
    <row r="2053" spans="1:5" x14ac:dyDescent="0.25">
      <c r="A2053" t="s">
        <v>2501</v>
      </c>
      <c r="B2053" t="s">
        <v>2752</v>
      </c>
      <c r="C2053" t="s">
        <v>1083</v>
      </c>
      <c r="D2053" t="b">
        <v>0</v>
      </c>
    </row>
    <row r="2054" spans="1:5" x14ac:dyDescent="0.25">
      <c r="A2054" t="s">
        <v>2501</v>
      </c>
      <c r="B2054" t="s">
        <v>2752</v>
      </c>
      <c r="C2054" t="s">
        <v>36</v>
      </c>
      <c r="D2054">
        <v>228</v>
      </c>
    </row>
    <row r="2055" spans="1:5" x14ac:dyDescent="0.25">
      <c r="A2055" t="s">
        <v>2501</v>
      </c>
      <c r="B2055" t="s">
        <v>2752</v>
      </c>
      <c r="C2055" t="s">
        <v>4751</v>
      </c>
      <c r="D2055">
        <v>0</v>
      </c>
    </row>
    <row r="2056" spans="1:5" x14ac:dyDescent="0.25">
      <c r="A2056" t="s">
        <v>2501</v>
      </c>
      <c r="B2056" t="s">
        <v>2752</v>
      </c>
      <c r="C2056" t="s">
        <v>2469</v>
      </c>
      <c r="D2056">
        <v>5</v>
      </c>
      <c r="E2056">
        <v>0</v>
      </c>
    </row>
    <row r="2057" spans="1:5" x14ac:dyDescent="0.25">
      <c r="A2057" t="s">
        <v>2501</v>
      </c>
      <c r="B2057" t="s">
        <v>2752</v>
      </c>
      <c r="C2057" t="s">
        <v>2467</v>
      </c>
      <c r="D2057">
        <v>0</v>
      </c>
    </row>
    <row r="2058" spans="1:5" x14ac:dyDescent="0.25">
      <c r="A2058" t="s">
        <v>2501</v>
      </c>
      <c r="B2058" t="s">
        <v>2752</v>
      </c>
      <c r="C2058" t="s">
        <v>2468</v>
      </c>
      <c r="D2058" t="s">
        <v>2475</v>
      </c>
    </row>
    <row r="2059" spans="1:5" x14ac:dyDescent="0.25">
      <c r="A2059" t="s">
        <v>2501</v>
      </c>
      <c r="B2059" t="s">
        <v>2752</v>
      </c>
      <c r="C2059" t="s">
        <v>4752</v>
      </c>
      <c r="D2059">
        <v>0</v>
      </c>
      <c r="E2059">
        <v>0</v>
      </c>
    </row>
    <row r="2060" spans="1:5" x14ac:dyDescent="0.25">
      <c r="A2060" t="s">
        <v>2501</v>
      </c>
      <c r="B2060" t="s">
        <v>2752</v>
      </c>
      <c r="C2060" t="s">
        <v>4753</v>
      </c>
      <c r="D2060">
        <v>0</v>
      </c>
      <c r="E2060">
        <v>0</v>
      </c>
    </row>
    <row r="2061" spans="1:5" x14ac:dyDescent="0.25">
      <c r="A2061" t="s">
        <v>2501</v>
      </c>
      <c r="B2061" t="s">
        <v>2752</v>
      </c>
      <c r="C2061" t="s">
        <v>800</v>
      </c>
      <c r="D2061" s="19" t="s">
        <v>861</v>
      </c>
    </row>
    <row r="2062" spans="1:5" x14ac:dyDescent="0.25">
      <c r="A2062" t="s">
        <v>2501</v>
      </c>
      <c r="B2062" t="s">
        <v>2753</v>
      </c>
      <c r="C2062" t="s">
        <v>1083</v>
      </c>
      <c r="D2062" t="b">
        <v>0</v>
      </c>
    </row>
    <row r="2063" spans="1:5" x14ac:dyDescent="0.25">
      <c r="A2063" t="s">
        <v>2501</v>
      </c>
      <c r="B2063" t="s">
        <v>2753</v>
      </c>
      <c r="C2063" t="s">
        <v>36</v>
      </c>
      <c r="D2063">
        <v>229</v>
      </c>
    </row>
    <row r="2064" spans="1:5" x14ac:dyDescent="0.25">
      <c r="A2064" t="s">
        <v>2501</v>
      </c>
      <c r="B2064" t="s">
        <v>2753</v>
      </c>
      <c r="C2064" t="s">
        <v>4751</v>
      </c>
      <c r="D2064">
        <v>0</v>
      </c>
    </row>
    <row r="2065" spans="1:5" x14ac:dyDescent="0.25">
      <c r="A2065" t="s">
        <v>2501</v>
      </c>
      <c r="B2065" t="s">
        <v>2753</v>
      </c>
      <c r="C2065" t="s">
        <v>2469</v>
      </c>
      <c r="D2065">
        <v>0</v>
      </c>
      <c r="E2065">
        <v>5</v>
      </c>
    </row>
    <row r="2066" spans="1:5" x14ac:dyDescent="0.25">
      <c r="A2066" t="s">
        <v>2501</v>
      </c>
      <c r="B2066" t="s">
        <v>2753</v>
      </c>
      <c r="C2066" t="s">
        <v>2467</v>
      </c>
      <c r="D2066">
        <v>0</v>
      </c>
    </row>
    <row r="2067" spans="1:5" x14ac:dyDescent="0.25">
      <c r="A2067" t="s">
        <v>2501</v>
      </c>
      <c r="B2067" t="s">
        <v>2753</v>
      </c>
      <c r="C2067" t="s">
        <v>2468</v>
      </c>
      <c r="D2067" t="s">
        <v>2475</v>
      </c>
    </row>
    <row r="2068" spans="1:5" x14ac:dyDescent="0.25">
      <c r="A2068" t="s">
        <v>2501</v>
      </c>
      <c r="B2068" t="s">
        <v>2753</v>
      </c>
      <c r="C2068" t="s">
        <v>4752</v>
      </c>
      <c r="D2068">
        <v>0</v>
      </c>
      <c r="E2068">
        <v>0</v>
      </c>
    </row>
    <row r="2069" spans="1:5" x14ac:dyDescent="0.25">
      <c r="A2069" t="s">
        <v>2501</v>
      </c>
      <c r="B2069" t="s">
        <v>2753</v>
      </c>
      <c r="C2069" t="s">
        <v>4753</v>
      </c>
      <c r="D2069">
        <v>0</v>
      </c>
      <c r="E2069">
        <v>0</v>
      </c>
    </row>
    <row r="2070" spans="1:5" x14ac:dyDescent="0.25">
      <c r="A2070" t="s">
        <v>2501</v>
      </c>
      <c r="B2070" t="s">
        <v>2753</v>
      </c>
      <c r="C2070" t="s">
        <v>800</v>
      </c>
      <c r="D2070" s="19" t="s">
        <v>861</v>
      </c>
    </row>
    <row r="2071" spans="1:5" x14ac:dyDescent="0.25">
      <c r="A2071" t="s">
        <v>2501</v>
      </c>
      <c r="B2071" t="s">
        <v>2754</v>
      </c>
      <c r="C2071" t="s">
        <v>1083</v>
      </c>
      <c r="D2071" t="b">
        <v>0</v>
      </c>
    </row>
    <row r="2072" spans="1:5" x14ac:dyDescent="0.25">
      <c r="A2072" t="s">
        <v>2501</v>
      </c>
      <c r="B2072" t="s">
        <v>2754</v>
      </c>
      <c r="C2072" t="s">
        <v>36</v>
      </c>
      <c r="D2072">
        <v>230</v>
      </c>
    </row>
    <row r="2073" spans="1:5" x14ac:dyDescent="0.25">
      <c r="A2073" t="s">
        <v>2501</v>
      </c>
      <c r="B2073" t="s">
        <v>2754</v>
      </c>
      <c r="C2073" t="s">
        <v>4751</v>
      </c>
      <c r="D2073">
        <v>0</v>
      </c>
    </row>
    <row r="2074" spans="1:5" x14ac:dyDescent="0.25">
      <c r="A2074" t="s">
        <v>2501</v>
      </c>
      <c r="B2074" t="s">
        <v>2754</v>
      </c>
      <c r="C2074" t="s">
        <v>2469</v>
      </c>
      <c r="D2074">
        <v>0</v>
      </c>
      <c r="E2074">
        <v>0</v>
      </c>
    </row>
    <row r="2075" spans="1:5" x14ac:dyDescent="0.25">
      <c r="A2075" t="s">
        <v>2501</v>
      </c>
      <c r="B2075" t="s">
        <v>2754</v>
      </c>
      <c r="C2075" t="s">
        <v>2467</v>
      </c>
      <c r="D2075">
        <v>0</v>
      </c>
    </row>
    <row r="2076" spans="1:5" x14ac:dyDescent="0.25">
      <c r="A2076" t="s">
        <v>2501</v>
      </c>
      <c r="B2076" t="s">
        <v>2754</v>
      </c>
      <c r="C2076" t="s">
        <v>2468</v>
      </c>
      <c r="D2076" t="s">
        <v>2475</v>
      </c>
    </row>
    <row r="2077" spans="1:5" x14ac:dyDescent="0.25">
      <c r="A2077" t="s">
        <v>2501</v>
      </c>
      <c r="B2077" t="s">
        <v>2754</v>
      </c>
      <c r="C2077" t="s">
        <v>4752</v>
      </c>
      <c r="D2077">
        <v>0</v>
      </c>
      <c r="E2077">
        <v>0</v>
      </c>
    </row>
    <row r="2078" spans="1:5" x14ac:dyDescent="0.25">
      <c r="A2078" t="s">
        <v>2501</v>
      </c>
      <c r="B2078" t="s">
        <v>2754</v>
      </c>
      <c r="C2078" t="s">
        <v>4753</v>
      </c>
      <c r="D2078">
        <v>0</v>
      </c>
      <c r="E2078">
        <v>0</v>
      </c>
    </row>
    <row r="2079" spans="1:5" x14ac:dyDescent="0.25">
      <c r="A2079" t="s">
        <v>2501</v>
      </c>
      <c r="B2079" t="s">
        <v>2754</v>
      </c>
      <c r="C2079" t="s">
        <v>800</v>
      </c>
      <c r="D2079" s="19"/>
    </row>
    <row r="2080" spans="1:5" x14ac:dyDescent="0.25">
      <c r="A2080" t="s">
        <v>2501</v>
      </c>
      <c r="B2080" t="s">
        <v>2755</v>
      </c>
      <c r="C2080" t="s">
        <v>1083</v>
      </c>
      <c r="D2080" t="b">
        <v>0</v>
      </c>
    </row>
    <row r="2081" spans="1:5" x14ac:dyDescent="0.25">
      <c r="A2081" t="s">
        <v>2501</v>
      </c>
      <c r="B2081" t="s">
        <v>2755</v>
      </c>
      <c r="C2081" t="s">
        <v>36</v>
      </c>
      <c r="D2081">
        <v>231</v>
      </c>
    </row>
    <row r="2082" spans="1:5" x14ac:dyDescent="0.25">
      <c r="A2082" t="s">
        <v>2501</v>
      </c>
      <c r="B2082" t="s">
        <v>2755</v>
      </c>
      <c r="C2082" t="s">
        <v>4751</v>
      </c>
      <c r="D2082">
        <v>0</v>
      </c>
    </row>
    <row r="2083" spans="1:5" x14ac:dyDescent="0.25">
      <c r="A2083" t="s">
        <v>2501</v>
      </c>
      <c r="B2083" t="s">
        <v>2755</v>
      </c>
      <c r="C2083" t="s">
        <v>2469</v>
      </c>
      <c r="D2083">
        <v>0</v>
      </c>
      <c r="E2083">
        <v>0</v>
      </c>
    </row>
    <row r="2084" spans="1:5" x14ac:dyDescent="0.25">
      <c r="A2084" t="s">
        <v>2501</v>
      </c>
      <c r="B2084" t="s">
        <v>2755</v>
      </c>
      <c r="C2084" t="s">
        <v>2467</v>
      </c>
      <c r="D2084">
        <v>0</v>
      </c>
    </row>
    <row r="2085" spans="1:5" x14ac:dyDescent="0.25">
      <c r="A2085" t="s">
        <v>2501</v>
      </c>
      <c r="B2085" t="s">
        <v>2755</v>
      </c>
      <c r="C2085" t="s">
        <v>2468</v>
      </c>
      <c r="D2085" t="s">
        <v>2475</v>
      </c>
    </row>
    <row r="2086" spans="1:5" x14ac:dyDescent="0.25">
      <c r="A2086" t="s">
        <v>2501</v>
      </c>
      <c r="B2086" t="s">
        <v>2755</v>
      </c>
      <c r="C2086" t="s">
        <v>4752</v>
      </c>
      <c r="D2086">
        <v>0</v>
      </c>
      <c r="E2086">
        <v>0</v>
      </c>
    </row>
    <row r="2087" spans="1:5" x14ac:dyDescent="0.25">
      <c r="A2087" t="s">
        <v>2501</v>
      </c>
      <c r="B2087" t="s">
        <v>2755</v>
      </c>
      <c r="C2087" t="s">
        <v>4753</v>
      </c>
      <c r="D2087">
        <v>0</v>
      </c>
      <c r="E2087">
        <v>0</v>
      </c>
    </row>
    <row r="2088" spans="1:5" x14ac:dyDescent="0.25">
      <c r="A2088" t="s">
        <v>2501</v>
      </c>
      <c r="B2088" t="s">
        <v>2755</v>
      </c>
      <c r="C2088" t="s">
        <v>800</v>
      </c>
      <c r="D2088" s="19"/>
    </row>
    <row r="2089" spans="1:5" x14ac:dyDescent="0.25">
      <c r="A2089" t="s">
        <v>2501</v>
      </c>
      <c r="B2089" t="s">
        <v>2756</v>
      </c>
      <c r="C2089" t="s">
        <v>1083</v>
      </c>
      <c r="D2089" t="b">
        <v>0</v>
      </c>
    </row>
    <row r="2090" spans="1:5" x14ac:dyDescent="0.25">
      <c r="A2090" t="s">
        <v>2501</v>
      </c>
      <c r="B2090" t="s">
        <v>2756</v>
      </c>
      <c r="C2090" t="s">
        <v>36</v>
      </c>
      <c r="D2090">
        <v>232</v>
      </c>
    </row>
    <row r="2091" spans="1:5" x14ac:dyDescent="0.25">
      <c r="A2091" t="s">
        <v>2501</v>
      </c>
      <c r="B2091" t="s">
        <v>2756</v>
      </c>
      <c r="C2091" t="s">
        <v>4751</v>
      </c>
      <c r="D2091">
        <v>0</v>
      </c>
    </row>
    <row r="2092" spans="1:5" x14ac:dyDescent="0.25">
      <c r="A2092" t="s">
        <v>2501</v>
      </c>
      <c r="B2092" t="s">
        <v>2756</v>
      </c>
      <c r="C2092" t="s">
        <v>2469</v>
      </c>
      <c r="D2092">
        <v>0</v>
      </c>
      <c r="E2092">
        <v>0</v>
      </c>
    </row>
    <row r="2093" spans="1:5" x14ac:dyDescent="0.25">
      <c r="A2093" t="s">
        <v>2501</v>
      </c>
      <c r="B2093" t="s">
        <v>2756</v>
      </c>
      <c r="C2093" t="s">
        <v>2467</v>
      </c>
      <c r="D2093">
        <v>0</v>
      </c>
    </row>
    <row r="2094" spans="1:5" x14ac:dyDescent="0.25">
      <c r="A2094" t="s">
        <v>2501</v>
      </c>
      <c r="B2094" t="s">
        <v>2756</v>
      </c>
      <c r="C2094" t="s">
        <v>2468</v>
      </c>
      <c r="D2094" t="s">
        <v>2475</v>
      </c>
    </row>
    <row r="2095" spans="1:5" x14ac:dyDescent="0.25">
      <c r="A2095" t="s">
        <v>2501</v>
      </c>
      <c r="B2095" t="s">
        <v>2756</v>
      </c>
      <c r="C2095" t="s">
        <v>4752</v>
      </c>
      <c r="D2095">
        <v>0</v>
      </c>
      <c r="E2095">
        <v>0</v>
      </c>
    </row>
    <row r="2096" spans="1:5" x14ac:dyDescent="0.25">
      <c r="A2096" t="s">
        <v>2501</v>
      </c>
      <c r="B2096" t="s">
        <v>2756</v>
      </c>
      <c r="C2096" t="s">
        <v>4753</v>
      </c>
      <c r="D2096">
        <v>0</v>
      </c>
      <c r="E2096">
        <v>0</v>
      </c>
    </row>
    <row r="2097" spans="1:5" x14ac:dyDescent="0.25">
      <c r="A2097" t="s">
        <v>2501</v>
      </c>
      <c r="B2097" t="s">
        <v>2756</v>
      </c>
      <c r="C2097" t="s">
        <v>800</v>
      </c>
      <c r="D2097" s="19"/>
    </row>
    <row r="2098" spans="1:5" x14ac:dyDescent="0.25">
      <c r="A2098" t="s">
        <v>2501</v>
      </c>
      <c r="B2098" t="s">
        <v>2757</v>
      </c>
      <c r="C2098" t="s">
        <v>1083</v>
      </c>
      <c r="D2098" t="b">
        <v>0</v>
      </c>
    </row>
    <row r="2099" spans="1:5" x14ac:dyDescent="0.25">
      <c r="A2099" t="s">
        <v>2501</v>
      </c>
      <c r="B2099" t="s">
        <v>2757</v>
      </c>
      <c r="C2099" t="s">
        <v>36</v>
      </c>
      <c r="D2099">
        <v>233</v>
      </c>
    </row>
    <row r="2100" spans="1:5" x14ac:dyDescent="0.25">
      <c r="A2100" t="s">
        <v>2501</v>
      </c>
      <c r="B2100" t="s">
        <v>2757</v>
      </c>
      <c r="C2100" t="s">
        <v>4751</v>
      </c>
      <c r="D2100">
        <v>0</v>
      </c>
    </row>
    <row r="2101" spans="1:5" x14ac:dyDescent="0.25">
      <c r="A2101" t="s">
        <v>2501</v>
      </c>
      <c r="B2101" t="s">
        <v>2757</v>
      </c>
      <c r="C2101" t="s">
        <v>2469</v>
      </c>
      <c r="D2101">
        <v>0</v>
      </c>
      <c r="E2101">
        <v>0</v>
      </c>
    </row>
    <row r="2102" spans="1:5" x14ac:dyDescent="0.25">
      <c r="A2102" t="s">
        <v>2501</v>
      </c>
      <c r="B2102" t="s">
        <v>2757</v>
      </c>
      <c r="C2102" t="s">
        <v>2467</v>
      </c>
      <c r="D2102">
        <v>0</v>
      </c>
    </row>
    <row r="2103" spans="1:5" x14ac:dyDescent="0.25">
      <c r="A2103" t="s">
        <v>2501</v>
      </c>
      <c r="B2103" t="s">
        <v>2757</v>
      </c>
      <c r="C2103" t="s">
        <v>2468</v>
      </c>
      <c r="D2103" t="s">
        <v>2475</v>
      </c>
    </row>
    <row r="2104" spans="1:5" x14ac:dyDescent="0.25">
      <c r="A2104" t="s">
        <v>2501</v>
      </c>
      <c r="B2104" t="s">
        <v>2757</v>
      </c>
      <c r="C2104" t="s">
        <v>4752</v>
      </c>
      <c r="D2104">
        <v>0</v>
      </c>
      <c r="E2104">
        <v>0</v>
      </c>
    </row>
    <row r="2105" spans="1:5" x14ac:dyDescent="0.25">
      <c r="A2105" t="s">
        <v>2501</v>
      </c>
      <c r="B2105" t="s">
        <v>2757</v>
      </c>
      <c r="C2105" t="s">
        <v>4753</v>
      </c>
      <c r="D2105">
        <v>0</v>
      </c>
      <c r="E2105">
        <v>0</v>
      </c>
    </row>
    <row r="2106" spans="1:5" x14ac:dyDescent="0.25">
      <c r="A2106" t="s">
        <v>2501</v>
      </c>
      <c r="B2106" t="s">
        <v>2757</v>
      </c>
      <c r="C2106" t="s">
        <v>800</v>
      </c>
      <c r="D2106" s="19"/>
    </row>
    <row r="2107" spans="1:5" x14ac:dyDescent="0.25">
      <c r="A2107" t="s">
        <v>2501</v>
      </c>
      <c r="B2107" t="s">
        <v>2758</v>
      </c>
      <c r="C2107" t="s">
        <v>1083</v>
      </c>
      <c r="D2107" t="b">
        <v>0</v>
      </c>
    </row>
    <row r="2108" spans="1:5" x14ac:dyDescent="0.25">
      <c r="A2108" t="s">
        <v>2501</v>
      </c>
      <c r="B2108" t="s">
        <v>2758</v>
      </c>
      <c r="C2108" t="s">
        <v>36</v>
      </c>
      <c r="D2108">
        <v>234</v>
      </c>
    </row>
    <row r="2109" spans="1:5" x14ac:dyDescent="0.25">
      <c r="A2109" t="s">
        <v>2501</v>
      </c>
      <c r="B2109" t="s">
        <v>2758</v>
      </c>
      <c r="C2109" t="s">
        <v>4751</v>
      </c>
      <c r="D2109">
        <v>0</v>
      </c>
    </row>
    <row r="2110" spans="1:5" x14ac:dyDescent="0.25">
      <c r="A2110" t="s">
        <v>2501</v>
      </c>
      <c r="B2110" t="s">
        <v>2758</v>
      </c>
      <c r="C2110" t="s">
        <v>2469</v>
      </c>
      <c r="D2110">
        <v>0</v>
      </c>
      <c r="E2110">
        <v>0</v>
      </c>
    </row>
    <row r="2111" spans="1:5" x14ac:dyDescent="0.25">
      <c r="A2111" t="s">
        <v>2501</v>
      </c>
      <c r="B2111" t="s">
        <v>2758</v>
      </c>
      <c r="C2111" t="s">
        <v>2467</v>
      </c>
      <c r="D2111">
        <v>0</v>
      </c>
    </row>
    <row r="2112" spans="1:5" x14ac:dyDescent="0.25">
      <c r="A2112" t="s">
        <v>2501</v>
      </c>
      <c r="B2112" t="s">
        <v>2758</v>
      </c>
      <c r="C2112" t="s">
        <v>2468</v>
      </c>
      <c r="D2112" t="s">
        <v>2475</v>
      </c>
    </row>
    <row r="2113" spans="1:5" x14ac:dyDescent="0.25">
      <c r="A2113" t="s">
        <v>2501</v>
      </c>
      <c r="B2113" t="s">
        <v>2758</v>
      </c>
      <c r="C2113" t="s">
        <v>4752</v>
      </c>
      <c r="D2113">
        <v>0</v>
      </c>
      <c r="E2113">
        <v>0</v>
      </c>
    </row>
    <row r="2114" spans="1:5" x14ac:dyDescent="0.25">
      <c r="A2114" t="s">
        <v>2501</v>
      </c>
      <c r="B2114" t="s">
        <v>2758</v>
      </c>
      <c r="C2114" t="s">
        <v>4753</v>
      </c>
      <c r="D2114">
        <v>0</v>
      </c>
      <c r="E2114">
        <v>0</v>
      </c>
    </row>
    <row r="2115" spans="1:5" x14ac:dyDescent="0.25">
      <c r="A2115" t="s">
        <v>2501</v>
      </c>
      <c r="B2115" t="s">
        <v>2758</v>
      </c>
      <c r="C2115" t="s">
        <v>800</v>
      </c>
      <c r="D2115" s="19"/>
    </row>
    <row r="2116" spans="1:5" x14ac:dyDescent="0.25">
      <c r="A2116" t="s">
        <v>2501</v>
      </c>
      <c r="B2116" t="s">
        <v>2759</v>
      </c>
      <c r="C2116" t="s">
        <v>1083</v>
      </c>
      <c r="D2116" t="b">
        <v>0</v>
      </c>
    </row>
    <row r="2117" spans="1:5" x14ac:dyDescent="0.25">
      <c r="A2117" t="s">
        <v>2501</v>
      </c>
      <c r="B2117" t="s">
        <v>2759</v>
      </c>
      <c r="C2117" t="s">
        <v>36</v>
      </c>
      <c r="D2117">
        <v>235</v>
      </c>
    </row>
    <row r="2118" spans="1:5" x14ac:dyDescent="0.25">
      <c r="A2118" t="s">
        <v>2501</v>
      </c>
      <c r="B2118" t="s">
        <v>2759</v>
      </c>
      <c r="C2118" t="s">
        <v>4751</v>
      </c>
      <c r="D2118">
        <v>0</v>
      </c>
    </row>
    <row r="2119" spans="1:5" x14ac:dyDescent="0.25">
      <c r="A2119" t="s">
        <v>2501</v>
      </c>
      <c r="B2119" t="s">
        <v>2759</v>
      </c>
      <c r="C2119" t="s">
        <v>2469</v>
      </c>
      <c r="D2119">
        <v>0</v>
      </c>
      <c r="E2119">
        <v>0</v>
      </c>
    </row>
    <row r="2120" spans="1:5" x14ac:dyDescent="0.25">
      <c r="A2120" t="s">
        <v>2501</v>
      </c>
      <c r="B2120" t="s">
        <v>2759</v>
      </c>
      <c r="C2120" t="s">
        <v>2467</v>
      </c>
      <c r="D2120">
        <v>0</v>
      </c>
    </row>
    <row r="2121" spans="1:5" x14ac:dyDescent="0.25">
      <c r="A2121" t="s">
        <v>2501</v>
      </c>
      <c r="B2121" t="s">
        <v>2759</v>
      </c>
      <c r="C2121" t="s">
        <v>2468</v>
      </c>
      <c r="D2121" t="s">
        <v>2475</v>
      </c>
    </row>
    <row r="2122" spans="1:5" x14ac:dyDescent="0.25">
      <c r="A2122" t="s">
        <v>2501</v>
      </c>
      <c r="B2122" t="s">
        <v>2759</v>
      </c>
      <c r="C2122" t="s">
        <v>4752</v>
      </c>
      <c r="D2122">
        <v>0</v>
      </c>
      <c r="E2122">
        <v>0</v>
      </c>
    </row>
    <row r="2123" spans="1:5" x14ac:dyDescent="0.25">
      <c r="A2123" t="s">
        <v>2501</v>
      </c>
      <c r="B2123" t="s">
        <v>2759</v>
      </c>
      <c r="C2123" t="s">
        <v>4753</v>
      </c>
      <c r="D2123">
        <v>0</v>
      </c>
      <c r="E2123">
        <v>0</v>
      </c>
    </row>
    <row r="2124" spans="1:5" x14ac:dyDescent="0.25">
      <c r="A2124" t="s">
        <v>2501</v>
      </c>
      <c r="B2124" t="s">
        <v>2759</v>
      </c>
      <c r="C2124" t="s">
        <v>800</v>
      </c>
      <c r="D2124" s="19"/>
    </row>
    <row r="2125" spans="1:5" x14ac:dyDescent="0.25">
      <c r="A2125" t="s">
        <v>2501</v>
      </c>
      <c r="B2125" t="s">
        <v>2760</v>
      </c>
      <c r="C2125" t="s">
        <v>1083</v>
      </c>
      <c r="D2125" t="b">
        <v>0</v>
      </c>
    </row>
    <row r="2126" spans="1:5" x14ac:dyDescent="0.25">
      <c r="A2126" t="s">
        <v>2501</v>
      </c>
      <c r="B2126" t="s">
        <v>2760</v>
      </c>
      <c r="C2126" t="s">
        <v>36</v>
      </c>
      <c r="D2126">
        <v>236</v>
      </c>
    </row>
    <row r="2127" spans="1:5" x14ac:dyDescent="0.25">
      <c r="A2127" t="s">
        <v>2501</v>
      </c>
      <c r="B2127" t="s">
        <v>2760</v>
      </c>
      <c r="C2127" t="s">
        <v>4751</v>
      </c>
      <c r="D2127">
        <v>0</v>
      </c>
    </row>
    <row r="2128" spans="1:5" x14ac:dyDescent="0.25">
      <c r="A2128" t="s">
        <v>2501</v>
      </c>
      <c r="B2128" t="s">
        <v>2760</v>
      </c>
      <c r="C2128" t="s">
        <v>2469</v>
      </c>
      <c r="D2128">
        <v>0</v>
      </c>
      <c r="E2128">
        <v>0</v>
      </c>
    </row>
    <row r="2129" spans="1:5" x14ac:dyDescent="0.25">
      <c r="A2129" t="s">
        <v>2501</v>
      </c>
      <c r="B2129" t="s">
        <v>2760</v>
      </c>
      <c r="C2129" t="s">
        <v>2467</v>
      </c>
      <c r="D2129">
        <v>0</v>
      </c>
    </row>
    <row r="2130" spans="1:5" x14ac:dyDescent="0.25">
      <c r="A2130" t="s">
        <v>2501</v>
      </c>
      <c r="B2130" t="s">
        <v>2760</v>
      </c>
      <c r="C2130" t="s">
        <v>2468</v>
      </c>
      <c r="D2130" t="s">
        <v>2475</v>
      </c>
    </row>
    <row r="2131" spans="1:5" x14ac:dyDescent="0.25">
      <c r="A2131" t="s">
        <v>2501</v>
      </c>
      <c r="B2131" t="s">
        <v>2760</v>
      </c>
      <c r="C2131" t="s">
        <v>4752</v>
      </c>
      <c r="D2131">
        <v>0</v>
      </c>
      <c r="E2131">
        <v>0</v>
      </c>
    </row>
    <row r="2132" spans="1:5" x14ac:dyDescent="0.25">
      <c r="A2132" t="s">
        <v>2501</v>
      </c>
      <c r="B2132" t="s">
        <v>2760</v>
      </c>
      <c r="C2132" t="s">
        <v>4753</v>
      </c>
      <c r="D2132">
        <v>0</v>
      </c>
      <c r="E2132">
        <v>0</v>
      </c>
    </row>
    <row r="2133" spans="1:5" x14ac:dyDescent="0.25">
      <c r="A2133" t="s">
        <v>2501</v>
      </c>
      <c r="B2133" t="s">
        <v>2760</v>
      </c>
      <c r="C2133" t="s">
        <v>800</v>
      </c>
      <c r="D2133" s="19"/>
    </row>
    <row r="2134" spans="1:5" x14ac:dyDescent="0.25">
      <c r="A2134" t="s">
        <v>2501</v>
      </c>
      <c r="B2134" t="s">
        <v>2761</v>
      </c>
      <c r="C2134" t="s">
        <v>1083</v>
      </c>
      <c r="D2134" t="b">
        <v>0</v>
      </c>
    </row>
    <row r="2135" spans="1:5" x14ac:dyDescent="0.25">
      <c r="A2135" t="s">
        <v>2501</v>
      </c>
      <c r="B2135" t="s">
        <v>2761</v>
      </c>
      <c r="C2135" t="s">
        <v>36</v>
      </c>
      <c r="D2135">
        <v>237</v>
      </c>
    </row>
    <row r="2136" spans="1:5" x14ac:dyDescent="0.25">
      <c r="A2136" t="s">
        <v>2501</v>
      </c>
      <c r="B2136" t="s">
        <v>2761</v>
      </c>
      <c r="C2136" t="s">
        <v>4751</v>
      </c>
      <c r="D2136">
        <v>0</v>
      </c>
    </row>
    <row r="2137" spans="1:5" x14ac:dyDescent="0.25">
      <c r="A2137" t="s">
        <v>2501</v>
      </c>
      <c r="B2137" t="s">
        <v>2761</v>
      </c>
      <c r="C2137" t="s">
        <v>2469</v>
      </c>
      <c r="D2137">
        <v>0</v>
      </c>
      <c r="E2137">
        <v>0</v>
      </c>
    </row>
    <row r="2138" spans="1:5" x14ac:dyDescent="0.25">
      <c r="A2138" t="s">
        <v>2501</v>
      </c>
      <c r="B2138" t="s">
        <v>2761</v>
      </c>
      <c r="C2138" t="s">
        <v>2467</v>
      </c>
      <c r="D2138">
        <v>0</v>
      </c>
    </row>
    <row r="2139" spans="1:5" x14ac:dyDescent="0.25">
      <c r="A2139" t="s">
        <v>2501</v>
      </c>
      <c r="B2139" t="s">
        <v>2761</v>
      </c>
      <c r="C2139" t="s">
        <v>2468</v>
      </c>
      <c r="D2139" t="s">
        <v>2475</v>
      </c>
    </row>
    <row r="2140" spans="1:5" x14ac:dyDescent="0.25">
      <c r="A2140" t="s">
        <v>2501</v>
      </c>
      <c r="B2140" t="s">
        <v>2761</v>
      </c>
      <c r="C2140" t="s">
        <v>4752</v>
      </c>
      <c r="D2140">
        <v>0</v>
      </c>
      <c r="E2140">
        <v>0</v>
      </c>
    </row>
    <row r="2141" spans="1:5" x14ac:dyDescent="0.25">
      <c r="A2141" t="s">
        <v>2501</v>
      </c>
      <c r="B2141" t="s">
        <v>2761</v>
      </c>
      <c r="C2141" t="s">
        <v>4753</v>
      </c>
      <c r="D2141">
        <v>0</v>
      </c>
      <c r="E2141">
        <v>0</v>
      </c>
    </row>
    <row r="2142" spans="1:5" x14ac:dyDescent="0.25">
      <c r="A2142" t="s">
        <v>2501</v>
      </c>
      <c r="B2142" t="s">
        <v>2761</v>
      </c>
      <c r="C2142" t="s">
        <v>800</v>
      </c>
      <c r="D2142" s="19"/>
    </row>
    <row r="2143" spans="1:5" x14ac:dyDescent="0.25">
      <c r="A2143" t="s">
        <v>2501</v>
      </c>
      <c r="B2143" t="s">
        <v>2762</v>
      </c>
      <c r="C2143" t="s">
        <v>1083</v>
      </c>
      <c r="D2143" t="b">
        <v>0</v>
      </c>
    </row>
    <row r="2144" spans="1:5" x14ac:dyDescent="0.25">
      <c r="A2144" t="s">
        <v>2501</v>
      </c>
      <c r="B2144" t="s">
        <v>2762</v>
      </c>
      <c r="C2144" t="s">
        <v>36</v>
      </c>
      <c r="D2144">
        <v>238</v>
      </c>
    </row>
    <row r="2145" spans="1:5" x14ac:dyDescent="0.25">
      <c r="A2145" t="s">
        <v>2501</v>
      </c>
      <c r="B2145" t="s">
        <v>2762</v>
      </c>
      <c r="C2145" t="s">
        <v>4751</v>
      </c>
      <c r="D2145">
        <v>0</v>
      </c>
    </row>
    <row r="2146" spans="1:5" x14ac:dyDescent="0.25">
      <c r="A2146" t="s">
        <v>2501</v>
      </c>
      <c r="B2146" t="s">
        <v>2762</v>
      </c>
      <c r="C2146" t="s">
        <v>2469</v>
      </c>
      <c r="D2146">
        <v>0</v>
      </c>
      <c r="E2146">
        <v>0</v>
      </c>
    </row>
    <row r="2147" spans="1:5" x14ac:dyDescent="0.25">
      <c r="A2147" t="s">
        <v>2501</v>
      </c>
      <c r="B2147" t="s">
        <v>2762</v>
      </c>
      <c r="C2147" t="s">
        <v>2467</v>
      </c>
      <c r="D2147">
        <v>0</v>
      </c>
    </row>
    <row r="2148" spans="1:5" x14ac:dyDescent="0.25">
      <c r="A2148" t="s">
        <v>2501</v>
      </c>
      <c r="B2148" t="s">
        <v>2762</v>
      </c>
      <c r="C2148" t="s">
        <v>2468</v>
      </c>
      <c r="D2148" t="s">
        <v>2475</v>
      </c>
    </row>
    <row r="2149" spans="1:5" x14ac:dyDescent="0.25">
      <c r="A2149" t="s">
        <v>2501</v>
      </c>
      <c r="B2149" t="s">
        <v>2762</v>
      </c>
      <c r="C2149" t="s">
        <v>4752</v>
      </c>
      <c r="D2149">
        <v>0</v>
      </c>
      <c r="E2149">
        <v>0</v>
      </c>
    </row>
    <row r="2150" spans="1:5" x14ac:dyDescent="0.25">
      <c r="A2150" t="s">
        <v>2501</v>
      </c>
      <c r="B2150" t="s">
        <v>2762</v>
      </c>
      <c r="C2150" t="s">
        <v>4753</v>
      </c>
      <c r="D2150">
        <v>0</v>
      </c>
      <c r="E2150">
        <v>0</v>
      </c>
    </row>
    <row r="2151" spans="1:5" x14ac:dyDescent="0.25">
      <c r="A2151" t="s">
        <v>2501</v>
      </c>
      <c r="B2151" t="s">
        <v>2762</v>
      </c>
      <c r="C2151" t="s">
        <v>800</v>
      </c>
      <c r="D2151" s="19"/>
    </row>
    <row r="2152" spans="1:5" x14ac:dyDescent="0.25">
      <c r="A2152" t="s">
        <v>2501</v>
      </c>
      <c r="B2152" t="s">
        <v>2763</v>
      </c>
      <c r="C2152" t="s">
        <v>1083</v>
      </c>
      <c r="D2152" t="b">
        <v>0</v>
      </c>
    </row>
    <row r="2153" spans="1:5" x14ac:dyDescent="0.25">
      <c r="A2153" t="s">
        <v>2501</v>
      </c>
      <c r="B2153" t="s">
        <v>2763</v>
      </c>
      <c r="C2153" t="s">
        <v>36</v>
      </c>
      <c r="D2153">
        <v>239</v>
      </c>
    </row>
    <row r="2154" spans="1:5" x14ac:dyDescent="0.25">
      <c r="A2154" t="s">
        <v>2501</v>
      </c>
      <c r="B2154" t="s">
        <v>2763</v>
      </c>
      <c r="C2154" t="s">
        <v>4751</v>
      </c>
      <c r="D2154">
        <v>0</v>
      </c>
    </row>
    <row r="2155" spans="1:5" x14ac:dyDescent="0.25">
      <c r="A2155" t="s">
        <v>2501</v>
      </c>
      <c r="B2155" t="s">
        <v>2763</v>
      </c>
      <c r="C2155" t="s">
        <v>2469</v>
      </c>
      <c r="D2155">
        <v>0</v>
      </c>
      <c r="E2155">
        <v>0</v>
      </c>
    </row>
    <row r="2156" spans="1:5" x14ac:dyDescent="0.25">
      <c r="A2156" t="s">
        <v>2501</v>
      </c>
      <c r="B2156" t="s">
        <v>2763</v>
      </c>
      <c r="C2156" t="s">
        <v>2467</v>
      </c>
      <c r="D2156">
        <v>0</v>
      </c>
    </row>
    <row r="2157" spans="1:5" x14ac:dyDescent="0.25">
      <c r="A2157" t="s">
        <v>2501</v>
      </c>
      <c r="B2157" t="s">
        <v>2763</v>
      </c>
      <c r="C2157" t="s">
        <v>2468</v>
      </c>
      <c r="D2157" t="s">
        <v>2475</v>
      </c>
    </row>
    <row r="2158" spans="1:5" x14ac:dyDescent="0.25">
      <c r="A2158" t="s">
        <v>2501</v>
      </c>
      <c r="B2158" t="s">
        <v>2763</v>
      </c>
      <c r="C2158" t="s">
        <v>4752</v>
      </c>
      <c r="D2158">
        <v>0</v>
      </c>
      <c r="E2158">
        <v>0</v>
      </c>
    </row>
    <row r="2159" spans="1:5" x14ac:dyDescent="0.25">
      <c r="A2159" t="s">
        <v>2501</v>
      </c>
      <c r="B2159" t="s">
        <v>2763</v>
      </c>
      <c r="C2159" t="s">
        <v>4753</v>
      </c>
      <c r="D2159">
        <v>0</v>
      </c>
      <c r="E2159">
        <v>0</v>
      </c>
    </row>
    <row r="2160" spans="1:5" x14ac:dyDescent="0.25">
      <c r="A2160" t="s">
        <v>2501</v>
      </c>
      <c r="B2160" t="s">
        <v>2763</v>
      </c>
      <c r="C2160" t="s">
        <v>800</v>
      </c>
      <c r="D2160" s="19"/>
    </row>
    <row r="2161" spans="1:5" x14ac:dyDescent="0.25">
      <c r="A2161" t="s">
        <v>2501</v>
      </c>
      <c r="B2161" t="s">
        <v>2764</v>
      </c>
      <c r="C2161" t="s">
        <v>1083</v>
      </c>
      <c r="D2161" t="b">
        <v>0</v>
      </c>
    </row>
    <row r="2162" spans="1:5" x14ac:dyDescent="0.25">
      <c r="A2162" t="s">
        <v>2501</v>
      </c>
      <c r="B2162" t="s">
        <v>2764</v>
      </c>
      <c r="C2162" t="s">
        <v>36</v>
      </c>
      <c r="D2162">
        <v>240</v>
      </c>
    </row>
    <row r="2163" spans="1:5" x14ac:dyDescent="0.25">
      <c r="A2163" t="s">
        <v>2501</v>
      </c>
      <c r="B2163" t="s">
        <v>2764</v>
      </c>
      <c r="C2163" t="s">
        <v>4751</v>
      </c>
      <c r="D2163">
        <v>0</v>
      </c>
    </row>
    <row r="2164" spans="1:5" x14ac:dyDescent="0.25">
      <c r="A2164" t="s">
        <v>2501</v>
      </c>
      <c r="B2164" t="s">
        <v>2764</v>
      </c>
      <c r="C2164" t="s">
        <v>2469</v>
      </c>
      <c r="D2164">
        <v>0</v>
      </c>
      <c r="E2164">
        <v>0</v>
      </c>
    </row>
    <row r="2165" spans="1:5" x14ac:dyDescent="0.25">
      <c r="A2165" t="s">
        <v>2501</v>
      </c>
      <c r="B2165" t="s">
        <v>2764</v>
      </c>
      <c r="C2165" t="s">
        <v>2467</v>
      </c>
      <c r="D2165">
        <v>0</v>
      </c>
    </row>
    <row r="2166" spans="1:5" x14ac:dyDescent="0.25">
      <c r="A2166" t="s">
        <v>2501</v>
      </c>
      <c r="B2166" t="s">
        <v>2764</v>
      </c>
      <c r="C2166" t="s">
        <v>2468</v>
      </c>
      <c r="D2166" t="s">
        <v>2475</v>
      </c>
    </row>
    <row r="2167" spans="1:5" x14ac:dyDescent="0.25">
      <c r="A2167" t="s">
        <v>2501</v>
      </c>
      <c r="B2167" t="s">
        <v>2764</v>
      </c>
      <c r="C2167" t="s">
        <v>4752</v>
      </c>
      <c r="D2167">
        <v>0</v>
      </c>
      <c r="E2167">
        <v>0</v>
      </c>
    </row>
    <row r="2168" spans="1:5" x14ac:dyDescent="0.25">
      <c r="A2168" t="s">
        <v>2501</v>
      </c>
      <c r="B2168" t="s">
        <v>2764</v>
      </c>
      <c r="C2168" t="s">
        <v>4753</v>
      </c>
      <c r="D2168">
        <v>0</v>
      </c>
      <c r="E2168">
        <v>0</v>
      </c>
    </row>
    <row r="2169" spans="1:5" x14ac:dyDescent="0.25">
      <c r="A2169" t="s">
        <v>2501</v>
      </c>
      <c r="B2169" t="s">
        <v>2764</v>
      </c>
      <c r="C2169" t="s">
        <v>800</v>
      </c>
      <c r="D2169" s="19"/>
    </row>
    <row r="2170" spans="1:5" x14ac:dyDescent="0.25">
      <c r="A2170" t="s">
        <v>2501</v>
      </c>
      <c r="B2170" t="s">
        <v>2765</v>
      </c>
      <c r="C2170" t="s">
        <v>1083</v>
      </c>
      <c r="D2170" t="b">
        <v>0</v>
      </c>
    </row>
    <row r="2171" spans="1:5" x14ac:dyDescent="0.25">
      <c r="A2171" t="s">
        <v>2501</v>
      </c>
      <c r="B2171" t="s">
        <v>2765</v>
      </c>
      <c r="C2171" t="s">
        <v>36</v>
      </c>
      <c r="D2171">
        <v>241</v>
      </c>
    </row>
    <row r="2172" spans="1:5" x14ac:dyDescent="0.25">
      <c r="A2172" t="s">
        <v>2501</v>
      </c>
      <c r="B2172" t="s">
        <v>2765</v>
      </c>
      <c r="C2172" t="s">
        <v>4751</v>
      </c>
      <c r="D2172">
        <v>0</v>
      </c>
    </row>
    <row r="2173" spans="1:5" x14ac:dyDescent="0.25">
      <c r="A2173" t="s">
        <v>2501</v>
      </c>
      <c r="B2173" t="s">
        <v>2765</v>
      </c>
      <c r="C2173" t="s">
        <v>2469</v>
      </c>
      <c r="D2173">
        <v>0</v>
      </c>
      <c r="E2173">
        <v>0</v>
      </c>
    </row>
    <row r="2174" spans="1:5" x14ac:dyDescent="0.25">
      <c r="A2174" t="s">
        <v>2501</v>
      </c>
      <c r="B2174" t="s">
        <v>2765</v>
      </c>
      <c r="C2174" t="s">
        <v>2467</v>
      </c>
      <c r="D2174">
        <v>0</v>
      </c>
    </row>
    <row r="2175" spans="1:5" x14ac:dyDescent="0.25">
      <c r="A2175" t="s">
        <v>2501</v>
      </c>
      <c r="B2175" t="s">
        <v>2765</v>
      </c>
      <c r="C2175" t="s">
        <v>2468</v>
      </c>
      <c r="D2175" t="s">
        <v>2475</v>
      </c>
    </row>
    <row r="2176" spans="1:5" x14ac:dyDescent="0.25">
      <c r="A2176" t="s">
        <v>2501</v>
      </c>
      <c r="B2176" t="s">
        <v>2765</v>
      </c>
      <c r="C2176" t="s">
        <v>4752</v>
      </c>
      <c r="D2176">
        <v>0</v>
      </c>
      <c r="E2176">
        <v>0</v>
      </c>
    </row>
    <row r="2177" spans="1:5" x14ac:dyDescent="0.25">
      <c r="A2177" t="s">
        <v>2501</v>
      </c>
      <c r="B2177" t="s">
        <v>2765</v>
      </c>
      <c r="C2177" t="s">
        <v>4753</v>
      </c>
      <c r="D2177">
        <v>0</v>
      </c>
      <c r="E2177">
        <v>0</v>
      </c>
    </row>
    <row r="2178" spans="1:5" x14ac:dyDescent="0.25">
      <c r="A2178" t="s">
        <v>2501</v>
      </c>
      <c r="B2178" t="s">
        <v>2765</v>
      </c>
      <c r="C2178" t="s">
        <v>800</v>
      </c>
      <c r="D2178" s="19"/>
    </row>
    <row r="2179" spans="1:5" x14ac:dyDescent="0.25">
      <c r="A2179" t="s">
        <v>2501</v>
      </c>
      <c r="B2179" t="s">
        <v>2766</v>
      </c>
      <c r="C2179" t="s">
        <v>1083</v>
      </c>
      <c r="D2179" t="b">
        <v>0</v>
      </c>
    </row>
    <row r="2180" spans="1:5" x14ac:dyDescent="0.25">
      <c r="A2180" t="s">
        <v>2501</v>
      </c>
      <c r="B2180" t="s">
        <v>2766</v>
      </c>
      <c r="C2180" t="s">
        <v>36</v>
      </c>
      <c r="D2180">
        <v>242</v>
      </c>
    </row>
    <row r="2181" spans="1:5" x14ac:dyDescent="0.25">
      <c r="A2181" t="s">
        <v>2501</v>
      </c>
      <c r="B2181" t="s">
        <v>2766</v>
      </c>
      <c r="C2181" t="s">
        <v>4751</v>
      </c>
      <c r="D2181">
        <v>0</v>
      </c>
    </row>
    <row r="2182" spans="1:5" x14ac:dyDescent="0.25">
      <c r="A2182" t="s">
        <v>2501</v>
      </c>
      <c r="B2182" t="s">
        <v>2766</v>
      </c>
      <c r="C2182" t="s">
        <v>2469</v>
      </c>
      <c r="D2182">
        <v>0</v>
      </c>
      <c r="E2182">
        <v>0</v>
      </c>
    </row>
    <row r="2183" spans="1:5" x14ac:dyDescent="0.25">
      <c r="A2183" t="s">
        <v>2501</v>
      </c>
      <c r="B2183" t="s">
        <v>2766</v>
      </c>
      <c r="C2183" t="s">
        <v>2467</v>
      </c>
      <c r="D2183">
        <v>0</v>
      </c>
    </row>
    <row r="2184" spans="1:5" x14ac:dyDescent="0.25">
      <c r="A2184" t="s">
        <v>2501</v>
      </c>
      <c r="B2184" t="s">
        <v>2766</v>
      </c>
      <c r="C2184" t="s">
        <v>2468</v>
      </c>
      <c r="D2184" t="s">
        <v>2475</v>
      </c>
    </row>
    <row r="2185" spans="1:5" x14ac:dyDescent="0.25">
      <c r="A2185" t="s">
        <v>2501</v>
      </c>
      <c r="B2185" t="s">
        <v>2766</v>
      </c>
      <c r="C2185" t="s">
        <v>4752</v>
      </c>
      <c r="D2185">
        <v>0</v>
      </c>
      <c r="E2185">
        <v>0</v>
      </c>
    </row>
    <row r="2186" spans="1:5" x14ac:dyDescent="0.25">
      <c r="A2186" t="s">
        <v>2501</v>
      </c>
      <c r="B2186" t="s">
        <v>2766</v>
      </c>
      <c r="C2186" t="s">
        <v>4753</v>
      </c>
      <c r="D2186">
        <v>0</v>
      </c>
      <c r="E2186">
        <v>0</v>
      </c>
    </row>
    <row r="2187" spans="1:5" x14ac:dyDescent="0.25">
      <c r="A2187" t="s">
        <v>2501</v>
      </c>
      <c r="B2187" t="s">
        <v>2766</v>
      </c>
      <c r="C2187" t="s">
        <v>800</v>
      </c>
      <c r="D2187" s="19"/>
    </row>
    <row r="2188" spans="1:5" x14ac:dyDescent="0.25">
      <c r="A2188" t="s">
        <v>2501</v>
      </c>
      <c r="B2188" t="s">
        <v>2767</v>
      </c>
      <c r="C2188" t="s">
        <v>1083</v>
      </c>
      <c r="D2188" t="b">
        <v>0</v>
      </c>
    </row>
    <row r="2189" spans="1:5" x14ac:dyDescent="0.25">
      <c r="A2189" t="s">
        <v>2501</v>
      </c>
      <c r="B2189" t="s">
        <v>2767</v>
      </c>
      <c r="C2189" t="s">
        <v>36</v>
      </c>
      <c r="D2189">
        <v>243</v>
      </c>
    </row>
    <row r="2190" spans="1:5" x14ac:dyDescent="0.25">
      <c r="A2190" t="s">
        <v>2501</v>
      </c>
      <c r="B2190" t="s">
        <v>2767</v>
      </c>
      <c r="C2190" t="s">
        <v>4751</v>
      </c>
      <c r="D2190">
        <v>0</v>
      </c>
    </row>
    <row r="2191" spans="1:5" x14ac:dyDescent="0.25">
      <c r="A2191" t="s">
        <v>2501</v>
      </c>
      <c r="B2191" t="s">
        <v>2767</v>
      </c>
      <c r="C2191" t="s">
        <v>2469</v>
      </c>
      <c r="D2191">
        <v>0</v>
      </c>
      <c r="E2191">
        <v>0</v>
      </c>
    </row>
    <row r="2192" spans="1:5" x14ac:dyDescent="0.25">
      <c r="A2192" t="s">
        <v>2501</v>
      </c>
      <c r="B2192" t="s">
        <v>2767</v>
      </c>
      <c r="C2192" t="s">
        <v>2467</v>
      </c>
      <c r="D2192">
        <v>0</v>
      </c>
    </row>
    <row r="2193" spans="1:5" x14ac:dyDescent="0.25">
      <c r="A2193" t="s">
        <v>2501</v>
      </c>
      <c r="B2193" t="s">
        <v>2767</v>
      </c>
      <c r="C2193" t="s">
        <v>2468</v>
      </c>
      <c r="D2193" t="s">
        <v>2475</v>
      </c>
    </row>
    <row r="2194" spans="1:5" x14ac:dyDescent="0.25">
      <c r="A2194" t="s">
        <v>2501</v>
      </c>
      <c r="B2194" t="s">
        <v>2767</v>
      </c>
      <c r="C2194" t="s">
        <v>4752</v>
      </c>
      <c r="D2194">
        <v>0</v>
      </c>
      <c r="E2194">
        <v>0</v>
      </c>
    </row>
    <row r="2195" spans="1:5" x14ac:dyDescent="0.25">
      <c r="A2195" t="s">
        <v>2501</v>
      </c>
      <c r="B2195" t="s">
        <v>2767</v>
      </c>
      <c r="C2195" t="s">
        <v>4753</v>
      </c>
      <c r="D2195">
        <v>0</v>
      </c>
      <c r="E2195">
        <v>0</v>
      </c>
    </row>
    <row r="2196" spans="1:5" x14ac:dyDescent="0.25">
      <c r="A2196" t="s">
        <v>2501</v>
      </c>
      <c r="B2196" t="s">
        <v>2767</v>
      </c>
      <c r="C2196" t="s">
        <v>800</v>
      </c>
      <c r="D2196" s="19"/>
    </row>
    <row r="2197" spans="1:5" x14ac:dyDescent="0.25">
      <c r="A2197" t="s">
        <v>2501</v>
      </c>
      <c r="B2197" t="s">
        <v>2768</v>
      </c>
      <c r="C2197" t="s">
        <v>1083</v>
      </c>
      <c r="D2197" t="b">
        <v>0</v>
      </c>
    </row>
    <row r="2198" spans="1:5" x14ac:dyDescent="0.25">
      <c r="A2198" t="s">
        <v>2501</v>
      </c>
      <c r="B2198" t="s">
        <v>2768</v>
      </c>
      <c r="C2198" t="s">
        <v>36</v>
      </c>
      <c r="D2198">
        <v>244</v>
      </c>
    </row>
    <row r="2199" spans="1:5" x14ac:dyDescent="0.25">
      <c r="A2199" t="s">
        <v>2501</v>
      </c>
      <c r="B2199" t="s">
        <v>2768</v>
      </c>
      <c r="C2199" t="s">
        <v>4751</v>
      </c>
      <c r="D2199">
        <v>0</v>
      </c>
    </row>
    <row r="2200" spans="1:5" x14ac:dyDescent="0.25">
      <c r="A2200" t="s">
        <v>2501</v>
      </c>
      <c r="B2200" t="s">
        <v>2768</v>
      </c>
      <c r="C2200" t="s">
        <v>2469</v>
      </c>
      <c r="D2200">
        <v>0</v>
      </c>
      <c r="E2200">
        <v>0</v>
      </c>
    </row>
    <row r="2201" spans="1:5" x14ac:dyDescent="0.25">
      <c r="A2201" t="s">
        <v>2501</v>
      </c>
      <c r="B2201" t="s">
        <v>2768</v>
      </c>
      <c r="C2201" t="s">
        <v>2467</v>
      </c>
      <c r="D2201">
        <v>0</v>
      </c>
    </row>
    <row r="2202" spans="1:5" x14ac:dyDescent="0.25">
      <c r="A2202" t="s">
        <v>2501</v>
      </c>
      <c r="B2202" t="s">
        <v>2768</v>
      </c>
      <c r="C2202" t="s">
        <v>2468</v>
      </c>
      <c r="D2202" t="s">
        <v>2475</v>
      </c>
    </row>
    <row r="2203" spans="1:5" x14ac:dyDescent="0.25">
      <c r="A2203" t="s">
        <v>2501</v>
      </c>
      <c r="B2203" t="s">
        <v>2768</v>
      </c>
      <c r="C2203" t="s">
        <v>4752</v>
      </c>
      <c r="D2203">
        <v>0</v>
      </c>
      <c r="E2203">
        <v>0</v>
      </c>
    </row>
    <row r="2204" spans="1:5" x14ac:dyDescent="0.25">
      <c r="A2204" t="s">
        <v>2501</v>
      </c>
      <c r="B2204" t="s">
        <v>2768</v>
      </c>
      <c r="C2204" t="s">
        <v>4753</v>
      </c>
      <c r="D2204">
        <v>0</v>
      </c>
      <c r="E2204">
        <v>0</v>
      </c>
    </row>
    <row r="2205" spans="1:5" x14ac:dyDescent="0.25">
      <c r="A2205" t="s">
        <v>2501</v>
      </c>
      <c r="B2205" t="s">
        <v>2768</v>
      </c>
      <c r="C2205" t="s">
        <v>800</v>
      </c>
      <c r="D2205" s="19"/>
    </row>
    <row r="2206" spans="1:5" x14ac:dyDescent="0.25">
      <c r="A2206" t="s">
        <v>2501</v>
      </c>
      <c r="B2206" t="s">
        <v>2769</v>
      </c>
      <c r="C2206" t="s">
        <v>1083</v>
      </c>
      <c r="D2206" t="b">
        <v>0</v>
      </c>
    </row>
    <row r="2207" spans="1:5" x14ac:dyDescent="0.25">
      <c r="A2207" t="s">
        <v>2501</v>
      </c>
      <c r="B2207" t="s">
        <v>2769</v>
      </c>
      <c r="C2207" t="s">
        <v>36</v>
      </c>
      <c r="D2207">
        <v>245</v>
      </c>
    </row>
    <row r="2208" spans="1:5" x14ac:dyDescent="0.25">
      <c r="A2208" t="s">
        <v>2501</v>
      </c>
      <c r="B2208" t="s">
        <v>2769</v>
      </c>
      <c r="C2208" t="s">
        <v>4751</v>
      </c>
      <c r="D2208">
        <v>0</v>
      </c>
    </row>
    <row r="2209" spans="1:5" x14ac:dyDescent="0.25">
      <c r="A2209" t="s">
        <v>2501</v>
      </c>
      <c r="B2209" t="s">
        <v>2769</v>
      </c>
      <c r="C2209" t="s">
        <v>2469</v>
      </c>
      <c r="D2209">
        <v>0</v>
      </c>
      <c r="E2209">
        <v>0</v>
      </c>
    </row>
    <row r="2210" spans="1:5" x14ac:dyDescent="0.25">
      <c r="A2210" t="s">
        <v>2501</v>
      </c>
      <c r="B2210" t="s">
        <v>2769</v>
      </c>
      <c r="C2210" t="s">
        <v>2467</v>
      </c>
      <c r="D2210">
        <v>0</v>
      </c>
    </row>
    <row r="2211" spans="1:5" x14ac:dyDescent="0.25">
      <c r="A2211" t="s">
        <v>2501</v>
      </c>
      <c r="B2211" t="s">
        <v>2769</v>
      </c>
      <c r="C2211" t="s">
        <v>2468</v>
      </c>
      <c r="D2211" t="s">
        <v>2475</v>
      </c>
    </row>
    <row r="2212" spans="1:5" x14ac:dyDescent="0.25">
      <c r="A2212" t="s">
        <v>2501</v>
      </c>
      <c r="B2212" t="s">
        <v>2769</v>
      </c>
      <c r="C2212" t="s">
        <v>4752</v>
      </c>
      <c r="D2212">
        <v>0</v>
      </c>
      <c r="E2212">
        <v>0</v>
      </c>
    </row>
    <row r="2213" spans="1:5" x14ac:dyDescent="0.25">
      <c r="A2213" t="s">
        <v>2501</v>
      </c>
      <c r="B2213" t="s">
        <v>2769</v>
      </c>
      <c r="C2213" t="s">
        <v>4753</v>
      </c>
      <c r="D2213">
        <v>0</v>
      </c>
      <c r="E2213">
        <v>0</v>
      </c>
    </row>
    <row r="2214" spans="1:5" x14ac:dyDescent="0.25">
      <c r="A2214" t="s">
        <v>2501</v>
      </c>
      <c r="B2214" t="s">
        <v>2769</v>
      </c>
      <c r="C2214" t="s">
        <v>800</v>
      </c>
      <c r="D2214" s="19"/>
    </row>
    <row r="2215" spans="1:5" x14ac:dyDescent="0.25">
      <c r="A2215" t="s">
        <v>2501</v>
      </c>
      <c r="B2215" t="s">
        <v>2770</v>
      </c>
      <c r="C2215" t="s">
        <v>1083</v>
      </c>
      <c r="D2215" t="b">
        <v>0</v>
      </c>
    </row>
    <row r="2216" spans="1:5" x14ac:dyDescent="0.25">
      <c r="A2216" t="s">
        <v>2501</v>
      </c>
      <c r="B2216" t="s">
        <v>2770</v>
      </c>
      <c r="C2216" t="s">
        <v>36</v>
      </c>
      <c r="D2216">
        <v>246</v>
      </c>
    </row>
    <row r="2217" spans="1:5" x14ac:dyDescent="0.25">
      <c r="A2217" t="s">
        <v>2501</v>
      </c>
      <c r="B2217" t="s">
        <v>2770</v>
      </c>
      <c r="C2217" t="s">
        <v>4751</v>
      </c>
      <c r="D2217">
        <v>0</v>
      </c>
    </row>
    <row r="2218" spans="1:5" x14ac:dyDescent="0.25">
      <c r="A2218" t="s">
        <v>2501</v>
      </c>
      <c r="B2218" t="s">
        <v>2770</v>
      </c>
      <c r="C2218" t="s">
        <v>2469</v>
      </c>
      <c r="D2218">
        <v>0</v>
      </c>
      <c r="E2218">
        <v>0</v>
      </c>
    </row>
    <row r="2219" spans="1:5" x14ac:dyDescent="0.25">
      <c r="A2219" t="s">
        <v>2501</v>
      </c>
      <c r="B2219" t="s">
        <v>2770</v>
      </c>
      <c r="C2219" t="s">
        <v>2467</v>
      </c>
      <c r="D2219">
        <v>0</v>
      </c>
    </row>
    <row r="2220" spans="1:5" x14ac:dyDescent="0.25">
      <c r="A2220" t="s">
        <v>2501</v>
      </c>
      <c r="B2220" t="s">
        <v>2770</v>
      </c>
      <c r="C2220" t="s">
        <v>2468</v>
      </c>
      <c r="D2220" t="s">
        <v>2475</v>
      </c>
    </row>
    <row r="2221" spans="1:5" x14ac:dyDescent="0.25">
      <c r="A2221" t="s">
        <v>2501</v>
      </c>
      <c r="B2221" t="s">
        <v>2770</v>
      </c>
      <c r="C2221" t="s">
        <v>4752</v>
      </c>
      <c r="D2221">
        <v>0</v>
      </c>
      <c r="E2221">
        <v>0</v>
      </c>
    </row>
    <row r="2222" spans="1:5" x14ac:dyDescent="0.25">
      <c r="A2222" t="s">
        <v>2501</v>
      </c>
      <c r="B2222" t="s">
        <v>2770</v>
      </c>
      <c r="C2222" t="s">
        <v>4753</v>
      </c>
      <c r="D2222">
        <v>0</v>
      </c>
      <c r="E2222">
        <v>0</v>
      </c>
    </row>
    <row r="2223" spans="1:5" x14ac:dyDescent="0.25">
      <c r="A2223" t="s">
        <v>2501</v>
      </c>
      <c r="B2223" t="s">
        <v>2770</v>
      </c>
      <c r="C2223" t="s">
        <v>800</v>
      </c>
      <c r="D2223" s="19"/>
    </row>
    <row r="2224" spans="1:5" x14ac:dyDescent="0.25">
      <c r="A2224" t="s">
        <v>2501</v>
      </c>
      <c r="B2224" t="s">
        <v>2771</v>
      </c>
      <c r="C2224" t="s">
        <v>1083</v>
      </c>
      <c r="D2224" t="b">
        <v>0</v>
      </c>
    </row>
    <row r="2225" spans="1:5" x14ac:dyDescent="0.25">
      <c r="A2225" t="s">
        <v>2501</v>
      </c>
      <c r="B2225" t="s">
        <v>2771</v>
      </c>
      <c r="C2225" t="s">
        <v>36</v>
      </c>
      <c r="D2225">
        <v>247</v>
      </c>
    </row>
    <row r="2226" spans="1:5" x14ac:dyDescent="0.25">
      <c r="A2226" t="s">
        <v>2501</v>
      </c>
      <c r="B2226" t="s">
        <v>2771</v>
      </c>
      <c r="C2226" t="s">
        <v>4751</v>
      </c>
      <c r="D2226">
        <v>0</v>
      </c>
    </row>
    <row r="2227" spans="1:5" x14ac:dyDescent="0.25">
      <c r="A2227" t="s">
        <v>2501</v>
      </c>
      <c r="B2227" t="s">
        <v>2771</v>
      </c>
      <c r="C2227" t="s">
        <v>2469</v>
      </c>
      <c r="D2227">
        <v>0</v>
      </c>
      <c r="E2227">
        <v>0</v>
      </c>
    </row>
    <row r="2228" spans="1:5" x14ac:dyDescent="0.25">
      <c r="A2228" t="s">
        <v>2501</v>
      </c>
      <c r="B2228" t="s">
        <v>2771</v>
      </c>
      <c r="C2228" t="s">
        <v>2467</v>
      </c>
      <c r="D2228">
        <v>0</v>
      </c>
    </row>
    <row r="2229" spans="1:5" x14ac:dyDescent="0.25">
      <c r="A2229" t="s">
        <v>2501</v>
      </c>
      <c r="B2229" t="s">
        <v>2771</v>
      </c>
      <c r="C2229" t="s">
        <v>2468</v>
      </c>
      <c r="D2229" t="s">
        <v>2475</v>
      </c>
    </row>
    <row r="2230" spans="1:5" x14ac:dyDescent="0.25">
      <c r="A2230" t="s">
        <v>2501</v>
      </c>
      <c r="B2230" t="s">
        <v>2771</v>
      </c>
      <c r="C2230" t="s">
        <v>4752</v>
      </c>
      <c r="D2230">
        <v>0</v>
      </c>
      <c r="E2230">
        <v>0</v>
      </c>
    </row>
    <row r="2231" spans="1:5" x14ac:dyDescent="0.25">
      <c r="A2231" t="s">
        <v>2501</v>
      </c>
      <c r="B2231" t="s">
        <v>2771</v>
      </c>
      <c r="C2231" t="s">
        <v>4753</v>
      </c>
      <c r="D2231">
        <v>0</v>
      </c>
      <c r="E2231">
        <v>0</v>
      </c>
    </row>
    <row r="2232" spans="1:5" x14ac:dyDescent="0.25">
      <c r="A2232" t="s">
        <v>2501</v>
      </c>
      <c r="B2232" t="s">
        <v>2771</v>
      </c>
      <c r="C2232" t="s">
        <v>800</v>
      </c>
      <c r="D2232" s="19"/>
    </row>
    <row r="2233" spans="1:5" x14ac:dyDescent="0.25">
      <c r="A2233" t="s">
        <v>2501</v>
      </c>
      <c r="B2233" t="s">
        <v>2772</v>
      </c>
      <c r="C2233" t="s">
        <v>1083</v>
      </c>
      <c r="D2233" t="b">
        <v>0</v>
      </c>
    </row>
    <row r="2234" spans="1:5" x14ac:dyDescent="0.25">
      <c r="A2234" t="s">
        <v>2501</v>
      </c>
      <c r="B2234" t="s">
        <v>2772</v>
      </c>
      <c r="C2234" t="s">
        <v>36</v>
      </c>
      <c r="D2234">
        <v>248</v>
      </c>
    </row>
    <row r="2235" spans="1:5" x14ac:dyDescent="0.25">
      <c r="A2235" t="s">
        <v>2501</v>
      </c>
      <c r="B2235" t="s">
        <v>2772</v>
      </c>
      <c r="C2235" t="s">
        <v>4751</v>
      </c>
      <c r="D2235">
        <v>0</v>
      </c>
    </row>
    <row r="2236" spans="1:5" x14ac:dyDescent="0.25">
      <c r="A2236" t="s">
        <v>2501</v>
      </c>
      <c r="B2236" t="s">
        <v>2772</v>
      </c>
      <c r="C2236" t="s">
        <v>2469</v>
      </c>
      <c r="D2236">
        <v>0</v>
      </c>
      <c r="E2236">
        <v>0</v>
      </c>
    </row>
    <row r="2237" spans="1:5" x14ac:dyDescent="0.25">
      <c r="A2237" t="s">
        <v>2501</v>
      </c>
      <c r="B2237" t="s">
        <v>2772</v>
      </c>
      <c r="C2237" t="s">
        <v>2467</v>
      </c>
      <c r="D2237">
        <v>0</v>
      </c>
    </row>
    <row r="2238" spans="1:5" x14ac:dyDescent="0.25">
      <c r="A2238" t="s">
        <v>2501</v>
      </c>
      <c r="B2238" t="s">
        <v>2772</v>
      </c>
      <c r="C2238" t="s">
        <v>2468</v>
      </c>
      <c r="D2238" t="s">
        <v>2475</v>
      </c>
    </row>
    <row r="2239" spans="1:5" x14ac:dyDescent="0.25">
      <c r="A2239" t="s">
        <v>2501</v>
      </c>
      <c r="B2239" t="s">
        <v>2772</v>
      </c>
      <c r="C2239" t="s">
        <v>4752</v>
      </c>
      <c r="D2239">
        <v>0</v>
      </c>
      <c r="E2239">
        <v>0</v>
      </c>
    </row>
    <row r="2240" spans="1:5" x14ac:dyDescent="0.25">
      <c r="A2240" t="s">
        <v>2501</v>
      </c>
      <c r="B2240" t="s">
        <v>2772</v>
      </c>
      <c r="C2240" t="s">
        <v>4753</v>
      </c>
      <c r="D2240">
        <v>0</v>
      </c>
      <c r="E2240">
        <v>0</v>
      </c>
    </row>
    <row r="2241" spans="1:5" x14ac:dyDescent="0.25">
      <c r="A2241" t="s">
        <v>2501</v>
      </c>
      <c r="B2241" t="s">
        <v>2772</v>
      </c>
      <c r="C2241" t="s">
        <v>800</v>
      </c>
      <c r="D2241" s="19"/>
    </row>
    <row r="2242" spans="1:5" x14ac:dyDescent="0.25">
      <c r="A2242" t="s">
        <v>2501</v>
      </c>
      <c r="B2242" t="s">
        <v>2773</v>
      </c>
      <c r="C2242" t="s">
        <v>1083</v>
      </c>
      <c r="D2242" t="b">
        <v>0</v>
      </c>
    </row>
    <row r="2243" spans="1:5" x14ac:dyDescent="0.25">
      <c r="A2243" t="s">
        <v>2501</v>
      </c>
      <c r="B2243" t="s">
        <v>2773</v>
      </c>
      <c r="C2243" t="s">
        <v>36</v>
      </c>
      <c r="D2243">
        <v>249</v>
      </c>
    </row>
    <row r="2244" spans="1:5" x14ac:dyDescent="0.25">
      <c r="A2244" t="s">
        <v>2501</v>
      </c>
      <c r="B2244" t="s">
        <v>2773</v>
      </c>
      <c r="C2244" t="s">
        <v>4751</v>
      </c>
      <c r="D2244">
        <v>0</v>
      </c>
    </row>
    <row r="2245" spans="1:5" x14ac:dyDescent="0.25">
      <c r="A2245" t="s">
        <v>2501</v>
      </c>
      <c r="B2245" t="s">
        <v>2773</v>
      </c>
      <c r="C2245" t="s">
        <v>2469</v>
      </c>
      <c r="D2245">
        <v>0</v>
      </c>
      <c r="E2245">
        <v>0</v>
      </c>
    </row>
    <row r="2246" spans="1:5" x14ac:dyDescent="0.25">
      <c r="A2246" t="s">
        <v>2501</v>
      </c>
      <c r="B2246" t="s">
        <v>2773</v>
      </c>
      <c r="C2246" t="s">
        <v>2467</v>
      </c>
      <c r="D2246">
        <v>0</v>
      </c>
    </row>
    <row r="2247" spans="1:5" x14ac:dyDescent="0.25">
      <c r="A2247" t="s">
        <v>2501</v>
      </c>
      <c r="B2247" t="s">
        <v>2773</v>
      </c>
      <c r="C2247" t="s">
        <v>2468</v>
      </c>
      <c r="D2247" t="s">
        <v>2475</v>
      </c>
    </row>
    <row r="2248" spans="1:5" x14ac:dyDescent="0.25">
      <c r="A2248" t="s">
        <v>2501</v>
      </c>
      <c r="B2248" t="s">
        <v>2773</v>
      </c>
      <c r="C2248" t="s">
        <v>4752</v>
      </c>
      <c r="D2248">
        <v>0</v>
      </c>
      <c r="E2248">
        <v>0</v>
      </c>
    </row>
    <row r="2249" spans="1:5" x14ac:dyDescent="0.25">
      <c r="A2249" t="s">
        <v>2501</v>
      </c>
      <c r="B2249" t="s">
        <v>2773</v>
      </c>
      <c r="C2249" t="s">
        <v>4753</v>
      </c>
      <c r="D2249">
        <v>0</v>
      </c>
      <c r="E2249">
        <v>0</v>
      </c>
    </row>
    <row r="2250" spans="1:5" x14ac:dyDescent="0.25">
      <c r="A2250" t="s">
        <v>2501</v>
      </c>
      <c r="B2250" t="s">
        <v>2773</v>
      </c>
      <c r="C2250" t="s">
        <v>800</v>
      </c>
      <c r="D2250" s="19"/>
    </row>
    <row r="2251" spans="1:5" x14ac:dyDescent="0.25">
      <c r="A2251" t="s">
        <v>2501</v>
      </c>
      <c r="B2251" t="s">
        <v>2774</v>
      </c>
      <c r="C2251" t="s">
        <v>1083</v>
      </c>
      <c r="D2251" t="b">
        <v>0</v>
      </c>
    </row>
    <row r="2252" spans="1:5" x14ac:dyDescent="0.25">
      <c r="A2252" t="s">
        <v>2501</v>
      </c>
      <c r="B2252" t="s">
        <v>2774</v>
      </c>
      <c r="C2252" t="s">
        <v>36</v>
      </c>
      <c r="D2252">
        <v>250</v>
      </c>
    </row>
    <row r="2253" spans="1:5" x14ac:dyDescent="0.25">
      <c r="A2253" t="s">
        <v>2501</v>
      </c>
      <c r="B2253" t="s">
        <v>2774</v>
      </c>
      <c r="C2253" t="s">
        <v>4751</v>
      </c>
      <c r="D2253">
        <v>0</v>
      </c>
    </row>
    <row r="2254" spans="1:5" x14ac:dyDescent="0.25">
      <c r="A2254" t="s">
        <v>2501</v>
      </c>
      <c r="B2254" t="s">
        <v>2774</v>
      </c>
      <c r="C2254" t="s">
        <v>2469</v>
      </c>
      <c r="D2254">
        <v>0</v>
      </c>
      <c r="E2254">
        <v>0</v>
      </c>
    </row>
    <row r="2255" spans="1:5" x14ac:dyDescent="0.25">
      <c r="A2255" t="s">
        <v>2501</v>
      </c>
      <c r="B2255" t="s">
        <v>2774</v>
      </c>
      <c r="C2255" t="s">
        <v>2467</v>
      </c>
      <c r="D2255">
        <v>0</v>
      </c>
    </row>
    <row r="2256" spans="1:5" x14ac:dyDescent="0.25">
      <c r="A2256" t="s">
        <v>2501</v>
      </c>
      <c r="B2256" t="s">
        <v>2774</v>
      </c>
      <c r="C2256" t="s">
        <v>2468</v>
      </c>
      <c r="D2256" t="s">
        <v>2475</v>
      </c>
    </row>
    <row r="2257" spans="1:5" x14ac:dyDescent="0.25">
      <c r="A2257" t="s">
        <v>2501</v>
      </c>
      <c r="B2257" t="s">
        <v>2774</v>
      </c>
      <c r="C2257" t="s">
        <v>4752</v>
      </c>
      <c r="D2257">
        <v>0</v>
      </c>
      <c r="E2257">
        <v>0</v>
      </c>
    </row>
    <row r="2258" spans="1:5" x14ac:dyDescent="0.25">
      <c r="A2258" t="s">
        <v>2501</v>
      </c>
      <c r="B2258" t="s">
        <v>2774</v>
      </c>
      <c r="C2258" t="s">
        <v>4753</v>
      </c>
      <c r="D2258">
        <v>0</v>
      </c>
      <c r="E2258">
        <v>0</v>
      </c>
    </row>
    <row r="2259" spans="1:5" x14ac:dyDescent="0.25">
      <c r="A2259" t="s">
        <v>2501</v>
      </c>
      <c r="B2259" t="s">
        <v>2774</v>
      </c>
      <c r="C2259" t="s">
        <v>800</v>
      </c>
      <c r="D2259" s="19"/>
    </row>
    <row r="2260" spans="1:5" x14ac:dyDescent="0.25">
      <c r="A2260" t="s">
        <v>2501</v>
      </c>
      <c r="B2260" t="s">
        <v>2775</v>
      </c>
      <c r="C2260" t="s">
        <v>1083</v>
      </c>
      <c r="D2260" t="b">
        <v>0</v>
      </c>
    </row>
    <row r="2261" spans="1:5" x14ac:dyDescent="0.25">
      <c r="A2261" t="s">
        <v>2501</v>
      </c>
      <c r="B2261" t="s">
        <v>2775</v>
      </c>
      <c r="C2261" t="s">
        <v>36</v>
      </c>
      <c r="D2261">
        <v>251</v>
      </c>
    </row>
    <row r="2262" spans="1:5" x14ac:dyDescent="0.25">
      <c r="A2262" t="s">
        <v>2501</v>
      </c>
      <c r="B2262" t="s">
        <v>2775</v>
      </c>
      <c r="C2262" t="s">
        <v>4751</v>
      </c>
      <c r="D2262">
        <v>0</v>
      </c>
    </row>
    <row r="2263" spans="1:5" x14ac:dyDescent="0.25">
      <c r="A2263" t="s">
        <v>2501</v>
      </c>
      <c r="B2263" t="s">
        <v>2775</v>
      </c>
      <c r="C2263" t="s">
        <v>2469</v>
      </c>
      <c r="D2263">
        <v>0</v>
      </c>
      <c r="E2263">
        <v>0</v>
      </c>
    </row>
    <row r="2264" spans="1:5" x14ac:dyDescent="0.25">
      <c r="A2264" t="s">
        <v>2501</v>
      </c>
      <c r="B2264" t="s">
        <v>2775</v>
      </c>
      <c r="C2264" t="s">
        <v>2467</v>
      </c>
      <c r="D2264">
        <v>0</v>
      </c>
    </row>
    <row r="2265" spans="1:5" x14ac:dyDescent="0.25">
      <c r="A2265" t="s">
        <v>2501</v>
      </c>
      <c r="B2265" t="s">
        <v>2775</v>
      </c>
      <c r="C2265" t="s">
        <v>2468</v>
      </c>
      <c r="D2265" t="s">
        <v>2475</v>
      </c>
    </row>
    <row r="2266" spans="1:5" x14ac:dyDescent="0.25">
      <c r="A2266" t="s">
        <v>2501</v>
      </c>
      <c r="B2266" t="s">
        <v>2775</v>
      </c>
      <c r="C2266" t="s">
        <v>4752</v>
      </c>
      <c r="D2266">
        <v>0</v>
      </c>
      <c r="E2266">
        <v>0</v>
      </c>
    </row>
    <row r="2267" spans="1:5" x14ac:dyDescent="0.25">
      <c r="A2267" t="s">
        <v>2501</v>
      </c>
      <c r="B2267" t="s">
        <v>2775</v>
      </c>
      <c r="C2267" t="s">
        <v>4753</v>
      </c>
      <c r="D2267">
        <v>0</v>
      </c>
      <c r="E2267">
        <v>0</v>
      </c>
    </row>
    <row r="2268" spans="1:5" x14ac:dyDescent="0.25">
      <c r="A2268" t="s">
        <v>2501</v>
      </c>
      <c r="B2268" t="s">
        <v>2775</v>
      </c>
      <c r="C2268" t="s">
        <v>800</v>
      </c>
      <c r="D2268" s="19"/>
    </row>
    <row r="2269" spans="1:5" x14ac:dyDescent="0.25">
      <c r="A2269" t="s">
        <v>2501</v>
      </c>
      <c r="B2269" t="s">
        <v>2776</v>
      </c>
      <c r="C2269" t="s">
        <v>1083</v>
      </c>
      <c r="D2269" t="b">
        <v>0</v>
      </c>
    </row>
    <row r="2270" spans="1:5" x14ac:dyDescent="0.25">
      <c r="A2270" t="s">
        <v>2501</v>
      </c>
      <c r="B2270" t="s">
        <v>2776</v>
      </c>
      <c r="C2270" t="s">
        <v>36</v>
      </c>
      <c r="D2270">
        <v>252</v>
      </c>
    </row>
    <row r="2271" spans="1:5" x14ac:dyDescent="0.25">
      <c r="A2271" t="s">
        <v>2501</v>
      </c>
      <c r="B2271" t="s">
        <v>2776</v>
      </c>
      <c r="C2271" t="s">
        <v>4751</v>
      </c>
      <c r="D2271">
        <v>0</v>
      </c>
    </row>
    <row r="2272" spans="1:5" x14ac:dyDescent="0.25">
      <c r="A2272" t="s">
        <v>2501</v>
      </c>
      <c r="B2272" t="s">
        <v>2776</v>
      </c>
      <c r="C2272" t="s">
        <v>2469</v>
      </c>
      <c r="D2272">
        <v>0</v>
      </c>
      <c r="E2272">
        <v>0</v>
      </c>
    </row>
    <row r="2273" spans="1:5" x14ac:dyDescent="0.25">
      <c r="A2273" t="s">
        <v>2501</v>
      </c>
      <c r="B2273" t="s">
        <v>2776</v>
      </c>
      <c r="C2273" t="s">
        <v>2467</v>
      </c>
      <c r="D2273">
        <v>0</v>
      </c>
    </row>
    <row r="2274" spans="1:5" x14ac:dyDescent="0.25">
      <c r="A2274" t="s">
        <v>2501</v>
      </c>
      <c r="B2274" t="s">
        <v>2776</v>
      </c>
      <c r="C2274" t="s">
        <v>2468</v>
      </c>
      <c r="D2274" t="s">
        <v>2475</v>
      </c>
    </row>
    <row r="2275" spans="1:5" x14ac:dyDescent="0.25">
      <c r="A2275" t="s">
        <v>2501</v>
      </c>
      <c r="B2275" t="s">
        <v>2776</v>
      </c>
      <c r="C2275" t="s">
        <v>4752</v>
      </c>
      <c r="D2275">
        <v>0</v>
      </c>
      <c r="E2275">
        <v>0</v>
      </c>
    </row>
    <row r="2276" spans="1:5" x14ac:dyDescent="0.25">
      <c r="A2276" t="s">
        <v>2501</v>
      </c>
      <c r="B2276" t="s">
        <v>2776</v>
      </c>
      <c r="C2276" t="s">
        <v>4753</v>
      </c>
      <c r="D2276">
        <v>0</v>
      </c>
      <c r="E2276">
        <v>0</v>
      </c>
    </row>
    <row r="2277" spans="1:5" x14ac:dyDescent="0.25">
      <c r="A2277" t="s">
        <v>2501</v>
      </c>
      <c r="B2277" t="s">
        <v>2776</v>
      </c>
      <c r="C2277" t="s">
        <v>800</v>
      </c>
      <c r="D2277" s="19"/>
    </row>
    <row r="2278" spans="1:5" x14ac:dyDescent="0.25">
      <c r="A2278" t="s">
        <v>2501</v>
      </c>
      <c r="B2278" t="s">
        <v>2777</v>
      </c>
      <c r="C2278" t="s">
        <v>1083</v>
      </c>
      <c r="D2278" t="b">
        <v>0</v>
      </c>
    </row>
    <row r="2279" spans="1:5" x14ac:dyDescent="0.25">
      <c r="A2279" t="s">
        <v>2501</v>
      </c>
      <c r="B2279" t="s">
        <v>2777</v>
      </c>
      <c r="C2279" t="s">
        <v>36</v>
      </c>
      <c r="D2279">
        <v>253</v>
      </c>
    </row>
    <row r="2280" spans="1:5" x14ac:dyDescent="0.25">
      <c r="A2280" t="s">
        <v>2501</v>
      </c>
      <c r="B2280" t="s">
        <v>2777</v>
      </c>
      <c r="C2280" t="s">
        <v>4751</v>
      </c>
      <c r="D2280">
        <v>0</v>
      </c>
    </row>
    <row r="2281" spans="1:5" x14ac:dyDescent="0.25">
      <c r="A2281" t="s">
        <v>2501</v>
      </c>
      <c r="B2281" t="s">
        <v>2777</v>
      </c>
      <c r="C2281" t="s">
        <v>2469</v>
      </c>
      <c r="D2281">
        <v>0</v>
      </c>
      <c r="E2281">
        <v>0</v>
      </c>
    </row>
    <row r="2282" spans="1:5" x14ac:dyDescent="0.25">
      <c r="A2282" t="s">
        <v>2501</v>
      </c>
      <c r="B2282" t="s">
        <v>2777</v>
      </c>
      <c r="C2282" t="s">
        <v>2467</v>
      </c>
      <c r="D2282">
        <v>0</v>
      </c>
    </row>
    <row r="2283" spans="1:5" x14ac:dyDescent="0.25">
      <c r="A2283" t="s">
        <v>2501</v>
      </c>
      <c r="B2283" t="s">
        <v>2777</v>
      </c>
      <c r="C2283" t="s">
        <v>2468</v>
      </c>
      <c r="D2283" t="s">
        <v>2475</v>
      </c>
    </row>
    <row r="2284" spans="1:5" x14ac:dyDescent="0.25">
      <c r="A2284" t="s">
        <v>2501</v>
      </c>
      <c r="B2284" t="s">
        <v>2777</v>
      </c>
      <c r="C2284" t="s">
        <v>4752</v>
      </c>
      <c r="D2284">
        <v>0</v>
      </c>
      <c r="E2284">
        <v>0</v>
      </c>
    </row>
    <row r="2285" spans="1:5" x14ac:dyDescent="0.25">
      <c r="A2285" t="s">
        <v>2501</v>
      </c>
      <c r="B2285" t="s">
        <v>2777</v>
      </c>
      <c r="C2285" t="s">
        <v>4753</v>
      </c>
      <c r="D2285">
        <v>0</v>
      </c>
      <c r="E2285">
        <v>0</v>
      </c>
    </row>
    <row r="2286" spans="1:5" x14ac:dyDescent="0.25">
      <c r="A2286" t="s">
        <v>2501</v>
      </c>
      <c r="B2286" t="s">
        <v>2777</v>
      </c>
      <c r="C2286" t="s">
        <v>800</v>
      </c>
      <c r="D2286" s="19"/>
    </row>
    <row r="2287" spans="1:5" x14ac:dyDescent="0.25">
      <c r="A2287" t="s">
        <v>2501</v>
      </c>
      <c r="B2287" t="s">
        <v>2778</v>
      </c>
      <c r="C2287" t="s">
        <v>1083</v>
      </c>
      <c r="D2287" t="b">
        <v>0</v>
      </c>
    </row>
    <row r="2288" spans="1:5" x14ac:dyDescent="0.25">
      <c r="A2288" t="s">
        <v>2501</v>
      </c>
      <c r="B2288" t="s">
        <v>2778</v>
      </c>
      <c r="C2288" t="s">
        <v>36</v>
      </c>
      <c r="D2288">
        <v>254</v>
      </c>
    </row>
    <row r="2289" spans="1:5" x14ac:dyDescent="0.25">
      <c r="A2289" t="s">
        <v>2501</v>
      </c>
      <c r="B2289" t="s">
        <v>2778</v>
      </c>
      <c r="C2289" t="s">
        <v>4751</v>
      </c>
      <c r="D2289">
        <v>0</v>
      </c>
    </row>
    <row r="2290" spans="1:5" x14ac:dyDescent="0.25">
      <c r="A2290" t="s">
        <v>2501</v>
      </c>
      <c r="B2290" t="s">
        <v>2778</v>
      </c>
      <c r="C2290" t="s">
        <v>2469</v>
      </c>
      <c r="D2290">
        <v>0</v>
      </c>
      <c r="E2290">
        <v>0</v>
      </c>
    </row>
    <row r="2291" spans="1:5" x14ac:dyDescent="0.25">
      <c r="A2291" t="s">
        <v>2501</v>
      </c>
      <c r="B2291" t="s">
        <v>2778</v>
      </c>
      <c r="C2291" t="s">
        <v>2467</v>
      </c>
      <c r="D2291">
        <v>0</v>
      </c>
    </row>
    <row r="2292" spans="1:5" x14ac:dyDescent="0.25">
      <c r="A2292" t="s">
        <v>2501</v>
      </c>
      <c r="B2292" t="s">
        <v>2778</v>
      </c>
      <c r="C2292" t="s">
        <v>2468</v>
      </c>
      <c r="D2292" t="s">
        <v>2475</v>
      </c>
    </row>
    <row r="2293" spans="1:5" x14ac:dyDescent="0.25">
      <c r="A2293" t="s">
        <v>2501</v>
      </c>
      <c r="B2293" t="s">
        <v>2778</v>
      </c>
      <c r="C2293" t="s">
        <v>4752</v>
      </c>
      <c r="D2293">
        <v>0</v>
      </c>
      <c r="E2293">
        <v>0</v>
      </c>
    </row>
    <row r="2294" spans="1:5" x14ac:dyDescent="0.25">
      <c r="A2294" t="s">
        <v>2501</v>
      </c>
      <c r="B2294" t="s">
        <v>2778</v>
      </c>
      <c r="C2294" t="s">
        <v>4753</v>
      </c>
      <c r="D2294">
        <v>0</v>
      </c>
      <c r="E2294">
        <v>0</v>
      </c>
    </row>
    <row r="2295" spans="1:5" x14ac:dyDescent="0.25">
      <c r="A2295" t="s">
        <v>2501</v>
      </c>
      <c r="B2295" t="s">
        <v>2778</v>
      </c>
      <c r="C2295" t="s">
        <v>800</v>
      </c>
      <c r="D2295" s="19"/>
    </row>
    <row r="2296" spans="1:5" x14ac:dyDescent="0.25">
      <c r="A2296" t="s">
        <v>2501</v>
      </c>
      <c r="B2296" t="s">
        <v>2779</v>
      </c>
      <c r="C2296" t="s">
        <v>1083</v>
      </c>
      <c r="D2296" t="b">
        <v>0</v>
      </c>
    </row>
    <row r="2297" spans="1:5" x14ac:dyDescent="0.25">
      <c r="A2297" t="s">
        <v>2501</v>
      </c>
      <c r="B2297" t="s">
        <v>2779</v>
      </c>
      <c r="C2297" t="s">
        <v>36</v>
      </c>
      <c r="D2297">
        <v>255</v>
      </c>
    </row>
    <row r="2298" spans="1:5" x14ac:dyDescent="0.25">
      <c r="A2298" t="s">
        <v>2501</v>
      </c>
      <c r="B2298" t="s">
        <v>2779</v>
      </c>
      <c r="C2298" t="s">
        <v>4751</v>
      </c>
      <c r="D2298">
        <v>0</v>
      </c>
    </row>
    <row r="2299" spans="1:5" x14ac:dyDescent="0.25">
      <c r="A2299" t="s">
        <v>2501</v>
      </c>
      <c r="B2299" t="s">
        <v>2779</v>
      </c>
      <c r="C2299" t="s">
        <v>2469</v>
      </c>
      <c r="D2299">
        <v>0</v>
      </c>
      <c r="E2299">
        <v>0</v>
      </c>
    </row>
    <row r="2300" spans="1:5" x14ac:dyDescent="0.25">
      <c r="A2300" t="s">
        <v>2501</v>
      </c>
      <c r="B2300" t="s">
        <v>2779</v>
      </c>
      <c r="C2300" t="s">
        <v>2467</v>
      </c>
      <c r="D2300">
        <v>0</v>
      </c>
    </row>
    <row r="2301" spans="1:5" x14ac:dyDescent="0.25">
      <c r="A2301" t="s">
        <v>2501</v>
      </c>
      <c r="B2301" t="s">
        <v>2779</v>
      </c>
      <c r="C2301" t="s">
        <v>2468</v>
      </c>
      <c r="D2301" t="s">
        <v>2475</v>
      </c>
    </row>
    <row r="2302" spans="1:5" x14ac:dyDescent="0.25">
      <c r="A2302" t="s">
        <v>2501</v>
      </c>
      <c r="B2302" t="s">
        <v>2779</v>
      </c>
      <c r="C2302" t="s">
        <v>4752</v>
      </c>
      <c r="D2302">
        <v>0</v>
      </c>
      <c r="E2302">
        <v>0</v>
      </c>
    </row>
    <row r="2303" spans="1:5" x14ac:dyDescent="0.25">
      <c r="A2303" t="s">
        <v>2501</v>
      </c>
      <c r="B2303" t="s">
        <v>2779</v>
      </c>
      <c r="C2303" t="s">
        <v>4753</v>
      </c>
      <c r="D2303">
        <v>0</v>
      </c>
      <c r="E2303">
        <v>0</v>
      </c>
    </row>
    <row r="2304" spans="1:5" x14ac:dyDescent="0.25">
      <c r="A2304" t="s">
        <v>2501</v>
      </c>
      <c r="B2304" t="s">
        <v>2779</v>
      </c>
      <c r="C2304" t="s">
        <v>800</v>
      </c>
      <c r="D2304" s="19"/>
    </row>
    <row r="2305" spans="1:5" x14ac:dyDescent="0.25">
      <c r="A2305" t="s">
        <v>2504</v>
      </c>
      <c r="B2305" t="s">
        <v>2780</v>
      </c>
      <c r="C2305" t="s">
        <v>1083</v>
      </c>
      <c r="D2305" t="b">
        <v>0</v>
      </c>
    </row>
    <row r="2306" spans="1:5" x14ac:dyDescent="0.25">
      <c r="A2306" t="s">
        <v>2504</v>
      </c>
      <c r="B2306" t="s">
        <v>2780</v>
      </c>
      <c r="C2306" t="s">
        <v>36</v>
      </c>
      <c r="D2306">
        <v>256</v>
      </c>
    </row>
    <row r="2307" spans="1:5" x14ac:dyDescent="0.25">
      <c r="A2307" t="s">
        <v>2504</v>
      </c>
      <c r="B2307" t="s">
        <v>2780</v>
      </c>
      <c r="C2307" t="s">
        <v>4751</v>
      </c>
      <c r="D2307">
        <v>0</v>
      </c>
    </row>
    <row r="2308" spans="1:5" x14ac:dyDescent="0.25">
      <c r="A2308" t="s">
        <v>2504</v>
      </c>
      <c r="B2308" t="s">
        <v>2780</v>
      </c>
      <c r="C2308" t="s">
        <v>2469</v>
      </c>
      <c r="D2308">
        <v>170</v>
      </c>
      <c r="E2308">
        <v>0</v>
      </c>
    </row>
    <row r="2309" spans="1:5" x14ac:dyDescent="0.25">
      <c r="A2309" t="s">
        <v>2504</v>
      </c>
      <c r="B2309" t="s">
        <v>2780</v>
      </c>
      <c r="C2309" t="s">
        <v>2467</v>
      </c>
      <c r="D2309">
        <v>0</v>
      </c>
    </row>
    <row r="2310" spans="1:5" x14ac:dyDescent="0.25">
      <c r="A2310" t="s">
        <v>2504</v>
      </c>
      <c r="B2310" t="s">
        <v>2780</v>
      </c>
      <c r="C2310" t="s">
        <v>2468</v>
      </c>
      <c r="D2310" t="s">
        <v>2475</v>
      </c>
    </row>
    <row r="2311" spans="1:5" x14ac:dyDescent="0.25">
      <c r="A2311" t="s">
        <v>2504</v>
      </c>
      <c r="B2311" t="s">
        <v>2780</v>
      </c>
      <c r="C2311" t="s">
        <v>4752</v>
      </c>
      <c r="D2311">
        <v>0</v>
      </c>
      <c r="E2311">
        <v>0</v>
      </c>
    </row>
    <row r="2312" spans="1:5" x14ac:dyDescent="0.25">
      <c r="A2312" t="s">
        <v>2504</v>
      </c>
      <c r="B2312" t="s">
        <v>2780</v>
      </c>
      <c r="C2312" t="s">
        <v>4753</v>
      </c>
      <c r="D2312">
        <v>800</v>
      </c>
      <c r="E2312">
        <v>0</v>
      </c>
    </row>
    <row r="2313" spans="1:5" x14ac:dyDescent="0.25">
      <c r="A2313" t="s">
        <v>2504</v>
      </c>
      <c r="B2313" t="s">
        <v>2780</v>
      </c>
      <c r="C2313" t="s">
        <v>800</v>
      </c>
      <c r="D2313" s="19"/>
    </row>
    <row r="2314" spans="1:5" x14ac:dyDescent="0.25">
      <c r="A2314" t="s">
        <v>2504</v>
      </c>
      <c r="B2314" t="s">
        <v>2736</v>
      </c>
      <c r="C2314" t="s">
        <v>1083</v>
      </c>
      <c r="D2314" t="b">
        <v>0</v>
      </c>
    </row>
    <row r="2315" spans="1:5" x14ac:dyDescent="0.25">
      <c r="A2315" t="s">
        <v>2504</v>
      </c>
      <c r="B2315" t="s">
        <v>2736</v>
      </c>
      <c r="C2315" t="s">
        <v>36</v>
      </c>
      <c r="D2315">
        <v>257</v>
      </c>
    </row>
    <row r="2316" spans="1:5" x14ac:dyDescent="0.25">
      <c r="A2316" t="s">
        <v>2504</v>
      </c>
      <c r="B2316" t="s">
        <v>2736</v>
      </c>
      <c r="C2316" t="s">
        <v>4751</v>
      </c>
      <c r="D2316">
        <v>0</v>
      </c>
    </row>
    <row r="2317" spans="1:5" x14ac:dyDescent="0.25">
      <c r="A2317" t="s">
        <v>2504</v>
      </c>
      <c r="B2317" t="s">
        <v>2736</v>
      </c>
      <c r="C2317" t="s">
        <v>2469</v>
      </c>
      <c r="D2317">
        <v>60</v>
      </c>
      <c r="E2317">
        <v>0</v>
      </c>
    </row>
    <row r="2318" spans="1:5" x14ac:dyDescent="0.25">
      <c r="A2318" t="s">
        <v>2504</v>
      </c>
      <c r="B2318" t="s">
        <v>2736</v>
      </c>
      <c r="C2318" t="s">
        <v>2467</v>
      </c>
      <c r="D2318">
        <v>0</v>
      </c>
    </row>
    <row r="2319" spans="1:5" x14ac:dyDescent="0.25">
      <c r="A2319" t="s">
        <v>2504</v>
      </c>
      <c r="B2319" t="s">
        <v>2736</v>
      </c>
      <c r="C2319" t="s">
        <v>2468</v>
      </c>
      <c r="D2319" t="s">
        <v>2475</v>
      </c>
    </row>
    <row r="2320" spans="1:5" x14ac:dyDescent="0.25">
      <c r="A2320" t="s">
        <v>2504</v>
      </c>
      <c r="B2320" t="s">
        <v>2736</v>
      </c>
      <c r="C2320" t="s">
        <v>4752</v>
      </c>
      <c r="D2320">
        <v>0</v>
      </c>
      <c r="E2320">
        <v>0</v>
      </c>
    </row>
    <row r="2321" spans="1:5" x14ac:dyDescent="0.25">
      <c r="A2321" t="s">
        <v>2504</v>
      </c>
      <c r="B2321" t="s">
        <v>2736</v>
      </c>
      <c r="C2321" t="s">
        <v>4753</v>
      </c>
      <c r="D2321">
        <v>0</v>
      </c>
      <c r="E2321">
        <v>0</v>
      </c>
    </row>
    <row r="2322" spans="1:5" x14ac:dyDescent="0.25">
      <c r="A2322" t="s">
        <v>2504</v>
      </c>
      <c r="B2322" t="s">
        <v>2736</v>
      </c>
      <c r="C2322" t="s">
        <v>800</v>
      </c>
      <c r="D2322" s="19"/>
    </row>
    <row r="2323" spans="1:5" x14ac:dyDescent="0.25">
      <c r="A2323" t="s">
        <v>2504</v>
      </c>
      <c r="B2323" t="s">
        <v>2737</v>
      </c>
      <c r="C2323" t="s">
        <v>1083</v>
      </c>
      <c r="D2323" t="b">
        <v>0</v>
      </c>
    </row>
    <row r="2324" spans="1:5" x14ac:dyDescent="0.25">
      <c r="A2324" t="s">
        <v>2504</v>
      </c>
      <c r="B2324" t="s">
        <v>2737</v>
      </c>
      <c r="C2324" t="s">
        <v>36</v>
      </c>
      <c r="D2324">
        <v>258</v>
      </c>
    </row>
    <row r="2325" spans="1:5" x14ac:dyDescent="0.25">
      <c r="A2325" t="s">
        <v>2504</v>
      </c>
      <c r="B2325" t="s">
        <v>2737</v>
      </c>
      <c r="C2325" t="s">
        <v>4751</v>
      </c>
      <c r="D2325">
        <v>0</v>
      </c>
    </row>
    <row r="2326" spans="1:5" x14ac:dyDescent="0.25">
      <c r="A2326" t="s">
        <v>2504</v>
      </c>
      <c r="B2326" t="s">
        <v>2737</v>
      </c>
      <c r="C2326" t="s">
        <v>2469</v>
      </c>
      <c r="D2326">
        <v>0</v>
      </c>
      <c r="E2326">
        <v>0</v>
      </c>
    </row>
    <row r="2327" spans="1:5" x14ac:dyDescent="0.25">
      <c r="A2327" t="s">
        <v>2504</v>
      </c>
      <c r="B2327" t="s">
        <v>2737</v>
      </c>
      <c r="C2327" t="s">
        <v>2467</v>
      </c>
      <c r="D2327">
        <v>0</v>
      </c>
    </row>
    <row r="2328" spans="1:5" x14ac:dyDescent="0.25">
      <c r="A2328" t="s">
        <v>2504</v>
      </c>
      <c r="B2328" t="s">
        <v>2737</v>
      </c>
      <c r="C2328" t="s">
        <v>2468</v>
      </c>
      <c r="D2328" t="s">
        <v>2475</v>
      </c>
    </row>
    <row r="2329" spans="1:5" x14ac:dyDescent="0.25">
      <c r="A2329" t="s">
        <v>2504</v>
      </c>
      <c r="B2329" t="s">
        <v>2737</v>
      </c>
      <c r="C2329" t="s">
        <v>4752</v>
      </c>
      <c r="D2329">
        <v>0</v>
      </c>
      <c r="E2329">
        <v>0</v>
      </c>
    </row>
    <row r="2330" spans="1:5" x14ac:dyDescent="0.25">
      <c r="A2330" t="s">
        <v>2504</v>
      </c>
      <c r="B2330" t="s">
        <v>2737</v>
      </c>
      <c r="C2330" t="s">
        <v>4753</v>
      </c>
      <c r="D2330">
        <v>0</v>
      </c>
      <c r="E2330">
        <v>0</v>
      </c>
    </row>
    <row r="2331" spans="1:5" x14ac:dyDescent="0.25">
      <c r="A2331" t="s">
        <v>2504</v>
      </c>
      <c r="B2331" t="s">
        <v>2737</v>
      </c>
      <c r="C2331" t="s">
        <v>800</v>
      </c>
      <c r="D2331" s="19"/>
    </row>
    <row r="2332" spans="1:5" x14ac:dyDescent="0.25">
      <c r="A2332" t="s">
        <v>2504</v>
      </c>
      <c r="B2332" t="s">
        <v>2738</v>
      </c>
      <c r="C2332" t="s">
        <v>1083</v>
      </c>
      <c r="D2332" t="b">
        <v>0</v>
      </c>
    </row>
    <row r="2333" spans="1:5" x14ac:dyDescent="0.25">
      <c r="A2333" t="s">
        <v>2504</v>
      </c>
      <c r="B2333" t="s">
        <v>2738</v>
      </c>
      <c r="C2333" t="s">
        <v>36</v>
      </c>
      <c r="D2333">
        <v>259</v>
      </c>
    </row>
    <row r="2334" spans="1:5" x14ac:dyDescent="0.25">
      <c r="A2334" t="s">
        <v>2504</v>
      </c>
      <c r="B2334" t="s">
        <v>2738</v>
      </c>
      <c r="C2334" t="s">
        <v>4751</v>
      </c>
      <c r="D2334">
        <v>0</v>
      </c>
    </row>
    <row r="2335" spans="1:5" x14ac:dyDescent="0.25">
      <c r="A2335" t="s">
        <v>2504</v>
      </c>
      <c r="B2335" t="s">
        <v>2738</v>
      </c>
      <c r="C2335" t="s">
        <v>2469</v>
      </c>
      <c r="D2335">
        <v>0</v>
      </c>
      <c r="E2335">
        <v>0</v>
      </c>
    </row>
    <row r="2336" spans="1:5" x14ac:dyDescent="0.25">
      <c r="A2336" t="s">
        <v>2504</v>
      </c>
      <c r="B2336" t="s">
        <v>2738</v>
      </c>
      <c r="C2336" t="s">
        <v>2467</v>
      </c>
      <c r="D2336">
        <v>0</v>
      </c>
    </row>
    <row r="2337" spans="1:5" x14ac:dyDescent="0.25">
      <c r="A2337" t="s">
        <v>2504</v>
      </c>
      <c r="B2337" t="s">
        <v>2738</v>
      </c>
      <c r="C2337" t="s">
        <v>2468</v>
      </c>
      <c r="D2337" t="s">
        <v>2475</v>
      </c>
    </row>
    <row r="2338" spans="1:5" x14ac:dyDescent="0.25">
      <c r="A2338" t="s">
        <v>2504</v>
      </c>
      <c r="B2338" t="s">
        <v>2738</v>
      </c>
      <c r="C2338" t="s">
        <v>4752</v>
      </c>
      <c r="D2338">
        <v>0</v>
      </c>
      <c r="E2338">
        <v>0</v>
      </c>
    </row>
    <row r="2339" spans="1:5" x14ac:dyDescent="0.25">
      <c r="A2339" t="s">
        <v>2504</v>
      </c>
      <c r="B2339" t="s">
        <v>2738</v>
      </c>
      <c r="C2339" t="s">
        <v>4753</v>
      </c>
      <c r="D2339">
        <v>0</v>
      </c>
      <c r="E2339">
        <v>0</v>
      </c>
    </row>
    <row r="2340" spans="1:5" x14ac:dyDescent="0.25">
      <c r="A2340" t="s">
        <v>2504</v>
      </c>
      <c r="B2340" t="s">
        <v>2738</v>
      </c>
      <c r="C2340" t="s">
        <v>800</v>
      </c>
      <c r="D2340" s="19"/>
    </row>
    <row r="2341" spans="1:5" x14ac:dyDescent="0.25">
      <c r="A2341" t="s">
        <v>2504</v>
      </c>
      <c r="B2341" t="s">
        <v>2739</v>
      </c>
      <c r="C2341" t="s">
        <v>1083</v>
      </c>
      <c r="D2341" t="b">
        <v>0</v>
      </c>
    </row>
    <row r="2342" spans="1:5" x14ac:dyDescent="0.25">
      <c r="A2342" t="s">
        <v>2504</v>
      </c>
      <c r="B2342" t="s">
        <v>2739</v>
      </c>
      <c r="C2342" t="s">
        <v>36</v>
      </c>
      <c r="D2342">
        <v>260</v>
      </c>
    </row>
    <row r="2343" spans="1:5" x14ac:dyDescent="0.25">
      <c r="A2343" t="s">
        <v>2504</v>
      </c>
      <c r="B2343" t="s">
        <v>2739</v>
      </c>
      <c r="C2343" t="s">
        <v>4751</v>
      </c>
      <c r="D2343">
        <v>0</v>
      </c>
    </row>
    <row r="2344" spans="1:5" x14ac:dyDescent="0.25">
      <c r="A2344" t="s">
        <v>2504</v>
      </c>
      <c r="B2344" t="s">
        <v>2739</v>
      </c>
      <c r="C2344" t="s">
        <v>2469</v>
      </c>
      <c r="D2344">
        <v>10</v>
      </c>
      <c r="E2344">
        <v>0</v>
      </c>
    </row>
    <row r="2345" spans="1:5" x14ac:dyDescent="0.25">
      <c r="A2345" t="s">
        <v>2504</v>
      </c>
      <c r="B2345" t="s">
        <v>2739</v>
      </c>
      <c r="C2345" t="s">
        <v>2467</v>
      </c>
      <c r="D2345">
        <v>0</v>
      </c>
    </row>
    <row r="2346" spans="1:5" x14ac:dyDescent="0.25">
      <c r="A2346" t="s">
        <v>2504</v>
      </c>
      <c r="B2346" t="s">
        <v>2739</v>
      </c>
      <c r="C2346" t="s">
        <v>2468</v>
      </c>
      <c r="D2346" t="s">
        <v>2475</v>
      </c>
    </row>
    <row r="2347" spans="1:5" x14ac:dyDescent="0.25">
      <c r="A2347" t="s">
        <v>2504</v>
      </c>
      <c r="B2347" t="s">
        <v>2739</v>
      </c>
      <c r="C2347" t="s">
        <v>4752</v>
      </c>
      <c r="D2347">
        <v>0</v>
      </c>
      <c r="E2347">
        <v>0</v>
      </c>
    </row>
    <row r="2348" spans="1:5" x14ac:dyDescent="0.25">
      <c r="A2348" t="s">
        <v>2504</v>
      </c>
      <c r="B2348" t="s">
        <v>2739</v>
      </c>
      <c r="C2348" t="s">
        <v>4753</v>
      </c>
      <c r="D2348">
        <v>0</v>
      </c>
      <c r="E2348">
        <v>0</v>
      </c>
    </row>
    <row r="2349" spans="1:5" x14ac:dyDescent="0.25">
      <c r="A2349" t="s">
        <v>2504</v>
      </c>
      <c r="B2349" t="s">
        <v>2739</v>
      </c>
      <c r="C2349" t="s">
        <v>800</v>
      </c>
      <c r="D2349" s="19"/>
    </row>
    <row r="2350" spans="1:5" x14ac:dyDescent="0.25">
      <c r="A2350" t="s">
        <v>2504</v>
      </c>
      <c r="B2350" t="s">
        <v>2740</v>
      </c>
      <c r="C2350" t="s">
        <v>1083</v>
      </c>
      <c r="D2350" t="b">
        <v>0</v>
      </c>
    </row>
    <row r="2351" spans="1:5" x14ac:dyDescent="0.25">
      <c r="A2351" t="s">
        <v>2504</v>
      </c>
      <c r="B2351" t="s">
        <v>2740</v>
      </c>
      <c r="C2351" t="s">
        <v>36</v>
      </c>
      <c r="D2351">
        <v>261</v>
      </c>
    </row>
    <row r="2352" spans="1:5" x14ac:dyDescent="0.25">
      <c r="A2352" t="s">
        <v>2504</v>
      </c>
      <c r="B2352" t="s">
        <v>2740</v>
      </c>
      <c r="C2352" t="s">
        <v>4751</v>
      </c>
      <c r="D2352">
        <v>0</v>
      </c>
    </row>
    <row r="2353" spans="1:5" x14ac:dyDescent="0.25">
      <c r="A2353" t="s">
        <v>2504</v>
      </c>
      <c r="B2353" t="s">
        <v>2740</v>
      </c>
      <c r="C2353" t="s">
        <v>2469</v>
      </c>
      <c r="D2353">
        <v>1</v>
      </c>
      <c r="E2353">
        <v>0</v>
      </c>
    </row>
    <row r="2354" spans="1:5" x14ac:dyDescent="0.25">
      <c r="A2354" t="s">
        <v>2504</v>
      </c>
      <c r="B2354" t="s">
        <v>2740</v>
      </c>
      <c r="C2354" t="s">
        <v>2467</v>
      </c>
      <c r="D2354">
        <v>0</v>
      </c>
    </row>
    <row r="2355" spans="1:5" x14ac:dyDescent="0.25">
      <c r="A2355" t="s">
        <v>2504</v>
      </c>
      <c r="B2355" t="s">
        <v>2740</v>
      </c>
      <c r="C2355" t="s">
        <v>2468</v>
      </c>
      <c r="D2355" t="s">
        <v>2475</v>
      </c>
    </row>
    <row r="2356" spans="1:5" x14ac:dyDescent="0.25">
      <c r="A2356" t="s">
        <v>2504</v>
      </c>
      <c r="B2356" t="s">
        <v>2740</v>
      </c>
      <c r="C2356" t="s">
        <v>4752</v>
      </c>
      <c r="D2356">
        <v>0</v>
      </c>
      <c r="E2356">
        <v>0</v>
      </c>
    </row>
    <row r="2357" spans="1:5" x14ac:dyDescent="0.25">
      <c r="A2357" t="s">
        <v>2504</v>
      </c>
      <c r="B2357" t="s">
        <v>2740</v>
      </c>
      <c r="C2357" t="s">
        <v>4753</v>
      </c>
      <c r="D2357">
        <v>0</v>
      </c>
      <c r="E2357">
        <v>0</v>
      </c>
    </row>
    <row r="2358" spans="1:5" x14ac:dyDescent="0.25">
      <c r="A2358" t="s">
        <v>2504</v>
      </c>
      <c r="B2358" t="s">
        <v>2740</v>
      </c>
      <c r="C2358" t="s">
        <v>800</v>
      </c>
      <c r="D2358" s="19"/>
    </row>
    <row r="2359" spans="1:5" x14ac:dyDescent="0.25">
      <c r="A2359" t="s">
        <v>2504</v>
      </c>
      <c r="B2359" t="s">
        <v>2741</v>
      </c>
      <c r="C2359" t="s">
        <v>1083</v>
      </c>
      <c r="D2359" t="b">
        <v>0</v>
      </c>
    </row>
    <row r="2360" spans="1:5" x14ac:dyDescent="0.25">
      <c r="A2360" t="s">
        <v>2504</v>
      </c>
      <c r="B2360" t="s">
        <v>2741</v>
      </c>
      <c r="C2360" t="s">
        <v>36</v>
      </c>
      <c r="D2360">
        <v>262</v>
      </c>
    </row>
    <row r="2361" spans="1:5" x14ac:dyDescent="0.25">
      <c r="A2361" t="s">
        <v>2504</v>
      </c>
      <c r="B2361" t="s">
        <v>2741</v>
      </c>
      <c r="C2361" t="s">
        <v>4751</v>
      </c>
      <c r="D2361">
        <v>0</v>
      </c>
    </row>
    <row r="2362" spans="1:5" x14ac:dyDescent="0.25">
      <c r="A2362" t="s">
        <v>2504</v>
      </c>
      <c r="B2362" t="s">
        <v>2741</v>
      </c>
      <c r="C2362" t="s">
        <v>2469</v>
      </c>
      <c r="D2362">
        <v>0</v>
      </c>
      <c r="E2362">
        <v>0</v>
      </c>
    </row>
    <row r="2363" spans="1:5" x14ac:dyDescent="0.25">
      <c r="A2363" t="s">
        <v>2504</v>
      </c>
      <c r="B2363" t="s">
        <v>2741</v>
      </c>
      <c r="C2363" t="s">
        <v>2467</v>
      </c>
      <c r="D2363">
        <v>0</v>
      </c>
    </row>
    <row r="2364" spans="1:5" x14ac:dyDescent="0.25">
      <c r="A2364" t="s">
        <v>2504</v>
      </c>
      <c r="B2364" t="s">
        <v>2741</v>
      </c>
      <c r="C2364" t="s">
        <v>2468</v>
      </c>
      <c r="D2364" t="s">
        <v>2475</v>
      </c>
    </row>
    <row r="2365" spans="1:5" x14ac:dyDescent="0.25">
      <c r="A2365" t="s">
        <v>2504</v>
      </c>
      <c r="B2365" t="s">
        <v>2741</v>
      </c>
      <c r="C2365" t="s">
        <v>4752</v>
      </c>
      <c r="D2365">
        <v>0</v>
      </c>
      <c r="E2365">
        <v>0</v>
      </c>
    </row>
    <row r="2366" spans="1:5" x14ac:dyDescent="0.25">
      <c r="A2366" t="s">
        <v>2504</v>
      </c>
      <c r="B2366" t="s">
        <v>2741</v>
      </c>
      <c r="C2366" t="s">
        <v>4753</v>
      </c>
      <c r="D2366">
        <v>0</v>
      </c>
      <c r="E2366">
        <v>0</v>
      </c>
    </row>
    <row r="2367" spans="1:5" x14ac:dyDescent="0.25">
      <c r="A2367" t="s">
        <v>2504</v>
      </c>
      <c r="B2367" t="s">
        <v>2741</v>
      </c>
      <c r="C2367" t="s">
        <v>800</v>
      </c>
      <c r="D2367" s="19"/>
    </row>
    <row r="2368" spans="1:5" x14ac:dyDescent="0.25">
      <c r="A2368" t="s">
        <v>2504</v>
      </c>
      <c r="B2368" t="s">
        <v>2742</v>
      </c>
      <c r="C2368" t="s">
        <v>1083</v>
      </c>
      <c r="D2368" t="b">
        <v>0</v>
      </c>
    </row>
    <row r="2369" spans="1:5" x14ac:dyDescent="0.25">
      <c r="A2369" t="s">
        <v>2504</v>
      </c>
      <c r="B2369" t="s">
        <v>2742</v>
      </c>
      <c r="C2369" t="s">
        <v>36</v>
      </c>
      <c r="D2369">
        <v>263</v>
      </c>
    </row>
    <row r="2370" spans="1:5" x14ac:dyDescent="0.25">
      <c r="A2370" t="s">
        <v>2504</v>
      </c>
      <c r="B2370" t="s">
        <v>2742</v>
      </c>
      <c r="C2370" t="s">
        <v>4751</v>
      </c>
      <c r="D2370">
        <v>0</v>
      </c>
    </row>
    <row r="2371" spans="1:5" x14ac:dyDescent="0.25">
      <c r="A2371" t="s">
        <v>2504</v>
      </c>
      <c r="B2371" t="s">
        <v>2742</v>
      </c>
      <c r="C2371" t="s">
        <v>2469</v>
      </c>
      <c r="D2371">
        <v>0</v>
      </c>
      <c r="E2371">
        <v>0</v>
      </c>
    </row>
    <row r="2372" spans="1:5" x14ac:dyDescent="0.25">
      <c r="A2372" t="s">
        <v>2504</v>
      </c>
      <c r="B2372" t="s">
        <v>2742</v>
      </c>
      <c r="C2372" t="s">
        <v>2467</v>
      </c>
      <c r="D2372">
        <v>0</v>
      </c>
    </row>
    <row r="2373" spans="1:5" x14ac:dyDescent="0.25">
      <c r="A2373" t="s">
        <v>2504</v>
      </c>
      <c r="B2373" t="s">
        <v>2742</v>
      </c>
      <c r="C2373" t="s">
        <v>2468</v>
      </c>
      <c r="D2373" t="s">
        <v>2475</v>
      </c>
    </row>
    <row r="2374" spans="1:5" x14ac:dyDescent="0.25">
      <c r="A2374" t="s">
        <v>2504</v>
      </c>
      <c r="B2374" t="s">
        <v>2742</v>
      </c>
      <c r="C2374" t="s">
        <v>4752</v>
      </c>
      <c r="D2374">
        <v>0</v>
      </c>
      <c r="E2374">
        <v>0</v>
      </c>
    </row>
    <row r="2375" spans="1:5" x14ac:dyDescent="0.25">
      <c r="A2375" t="s">
        <v>2504</v>
      </c>
      <c r="B2375" t="s">
        <v>2742</v>
      </c>
      <c r="C2375" t="s">
        <v>4753</v>
      </c>
      <c r="D2375">
        <v>0</v>
      </c>
      <c r="E2375">
        <v>0</v>
      </c>
    </row>
    <row r="2376" spans="1:5" x14ac:dyDescent="0.25">
      <c r="A2376" t="s">
        <v>2504</v>
      </c>
      <c r="B2376" t="s">
        <v>2742</v>
      </c>
      <c r="C2376" t="s">
        <v>800</v>
      </c>
      <c r="D2376" s="19"/>
    </row>
    <row r="2377" spans="1:5" x14ac:dyDescent="0.25">
      <c r="A2377" t="s">
        <v>2504</v>
      </c>
      <c r="B2377" t="s">
        <v>2743</v>
      </c>
      <c r="C2377" t="s">
        <v>1083</v>
      </c>
      <c r="D2377" t="b">
        <v>0</v>
      </c>
    </row>
    <row r="2378" spans="1:5" x14ac:dyDescent="0.25">
      <c r="A2378" t="s">
        <v>2504</v>
      </c>
      <c r="B2378" t="s">
        <v>2743</v>
      </c>
      <c r="C2378" t="s">
        <v>36</v>
      </c>
      <c r="D2378">
        <v>264</v>
      </c>
    </row>
    <row r="2379" spans="1:5" x14ac:dyDescent="0.25">
      <c r="A2379" t="s">
        <v>2504</v>
      </c>
      <c r="B2379" t="s">
        <v>2743</v>
      </c>
      <c r="C2379" t="s">
        <v>4751</v>
      </c>
      <c r="D2379">
        <v>0</v>
      </c>
    </row>
    <row r="2380" spans="1:5" x14ac:dyDescent="0.25">
      <c r="A2380" t="s">
        <v>2504</v>
      </c>
      <c r="B2380" t="s">
        <v>2743</v>
      </c>
      <c r="C2380" t="s">
        <v>2469</v>
      </c>
      <c r="D2380">
        <v>0</v>
      </c>
      <c r="E2380">
        <v>0</v>
      </c>
    </row>
    <row r="2381" spans="1:5" x14ac:dyDescent="0.25">
      <c r="A2381" t="s">
        <v>2504</v>
      </c>
      <c r="B2381" t="s">
        <v>2743</v>
      </c>
      <c r="C2381" t="s">
        <v>2467</v>
      </c>
      <c r="D2381">
        <v>0</v>
      </c>
    </row>
    <row r="2382" spans="1:5" x14ac:dyDescent="0.25">
      <c r="A2382" t="s">
        <v>2504</v>
      </c>
      <c r="B2382" t="s">
        <v>2743</v>
      </c>
      <c r="C2382" t="s">
        <v>2468</v>
      </c>
      <c r="D2382" t="s">
        <v>2475</v>
      </c>
    </row>
    <row r="2383" spans="1:5" x14ac:dyDescent="0.25">
      <c r="A2383" t="s">
        <v>2504</v>
      </c>
      <c r="B2383" t="s">
        <v>2743</v>
      </c>
      <c r="C2383" t="s">
        <v>4752</v>
      </c>
      <c r="D2383">
        <v>0</v>
      </c>
      <c r="E2383">
        <v>0</v>
      </c>
    </row>
    <row r="2384" spans="1:5" x14ac:dyDescent="0.25">
      <c r="A2384" t="s">
        <v>2504</v>
      </c>
      <c r="B2384" t="s">
        <v>2743</v>
      </c>
      <c r="C2384" t="s">
        <v>4753</v>
      </c>
      <c r="D2384">
        <v>0</v>
      </c>
      <c r="E2384">
        <v>0</v>
      </c>
    </row>
    <row r="2385" spans="1:5" x14ac:dyDescent="0.25">
      <c r="A2385" t="s">
        <v>2504</v>
      </c>
      <c r="B2385" t="s">
        <v>2743</v>
      </c>
      <c r="C2385" t="s">
        <v>800</v>
      </c>
      <c r="D2385" s="19"/>
    </row>
    <row r="2386" spans="1:5" x14ac:dyDescent="0.25">
      <c r="A2386" t="s">
        <v>2504</v>
      </c>
      <c r="B2386" t="s">
        <v>2744</v>
      </c>
      <c r="C2386" t="s">
        <v>1083</v>
      </c>
      <c r="D2386" t="b">
        <v>0</v>
      </c>
    </row>
    <row r="2387" spans="1:5" x14ac:dyDescent="0.25">
      <c r="A2387" t="s">
        <v>2504</v>
      </c>
      <c r="B2387" t="s">
        <v>2744</v>
      </c>
      <c r="C2387" t="s">
        <v>36</v>
      </c>
      <c r="D2387">
        <v>265</v>
      </c>
    </row>
    <row r="2388" spans="1:5" x14ac:dyDescent="0.25">
      <c r="A2388" t="s">
        <v>2504</v>
      </c>
      <c r="B2388" t="s">
        <v>2744</v>
      </c>
      <c r="C2388" t="s">
        <v>4751</v>
      </c>
      <c r="D2388">
        <v>0</v>
      </c>
    </row>
    <row r="2389" spans="1:5" x14ac:dyDescent="0.25">
      <c r="A2389" t="s">
        <v>2504</v>
      </c>
      <c r="B2389" t="s">
        <v>2744</v>
      </c>
      <c r="C2389" t="s">
        <v>2469</v>
      </c>
      <c r="D2389">
        <v>0</v>
      </c>
      <c r="E2389">
        <v>0</v>
      </c>
    </row>
    <row r="2390" spans="1:5" x14ac:dyDescent="0.25">
      <c r="A2390" t="s">
        <v>2504</v>
      </c>
      <c r="B2390" t="s">
        <v>2744</v>
      </c>
      <c r="C2390" t="s">
        <v>2467</v>
      </c>
      <c r="D2390">
        <v>0</v>
      </c>
    </row>
    <row r="2391" spans="1:5" x14ac:dyDescent="0.25">
      <c r="A2391" t="s">
        <v>2504</v>
      </c>
      <c r="B2391" t="s">
        <v>2744</v>
      </c>
      <c r="C2391" t="s">
        <v>2468</v>
      </c>
      <c r="D2391" t="s">
        <v>2475</v>
      </c>
    </row>
    <row r="2392" spans="1:5" x14ac:dyDescent="0.25">
      <c r="A2392" t="s">
        <v>2504</v>
      </c>
      <c r="B2392" t="s">
        <v>2744</v>
      </c>
      <c r="C2392" t="s">
        <v>4752</v>
      </c>
      <c r="D2392">
        <v>0</v>
      </c>
      <c r="E2392">
        <v>0</v>
      </c>
    </row>
    <row r="2393" spans="1:5" x14ac:dyDescent="0.25">
      <c r="A2393" t="s">
        <v>2504</v>
      </c>
      <c r="B2393" t="s">
        <v>2744</v>
      </c>
      <c r="C2393" t="s">
        <v>4753</v>
      </c>
      <c r="D2393">
        <v>0</v>
      </c>
      <c r="E2393">
        <v>0</v>
      </c>
    </row>
    <row r="2394" spans="1:5" x14ac:dyDescent="0.25">
      <c r="A2394" t="s">
        <v>2504</v>
      </c>
      <c r="B2394" t="s">
        <v>2744</v>
      </c>
      <c r="C2394" t="s">
        <v>800</v>
      </c>
      <c r="D2394" s="19"/>
    </row>
    <row r="2395" spans="1:5" x14ac:dyDescent="0.25">
      <c r="A2395" t="s">
        <v>2504</v>
      </c>
      <c r="B2395" t="s">
        <v>2745</v>
      </c>
      <c r="C2395" t="s">
        <v>1083</v>
      </c>
      <c r="D2395" t="b">
        <v>0</v>
      </c>
    </row>
    <row r="2396" spans="1:5" x14ac:dyDescent="0.25">
      <c r="A2396" t="s">
        <v>2504</v>
      </c>
      <c r="B2396" t="s">
        <v>2745</v>
      </c>
      <c r="C2396" t="s">
        <v>36</v>
      </c>
      <c r="D2396">
        <v>266</v>
      </c>
    </row>
    <row r="2397" spans="1:5" x14ac:dyDescent="0.25">
      <c r="A2397" t="s">
        <v>2504</v>
      </c>
      <c r="B2397" t="s">
        <v>2745</v>
      </c>
      <c r="C2397" t="s">
        <v>4751</v>
      </c>
      <c r="D2397">
        <v>0</v>
      </c>
    </row>
    <row r="2398" spans="1:5" x14ac:dyDescent="0.25">
      <c r="A2398" t="s">
        <v>2504</v>
      </c>
      <c r="B2398" t="s">
        <v>2745</v>
      </c>
      <c r="C2398" t="s">
        <v>2469</v>
      </c>
      <c r="D2398">
        <v>0</v>
      </c>
      <c r="E2398">
        <v>0</v>
      </c>
    </row>
    <row r="2399" spans="1:5" x14ac:dyDescent="0.25">
      <c r="A2399" t="s">
        <v>2504</v>
      </c>
      <c r="B2399" t="s">
        <v>2745</v>
      </c>
      <c r="C2399" t="s">
        <v>2467</v>
      </c>
      <c r="D2399">
        <v>0</v>
      </c>
    </row>
    <row r="2400" spans="1:5" x14ac:dyDescent="0.25">
      <c r="A2400" t="s">
        <v>2504</v>
      </c>
      <c r="B2400" t="s">
        <v>2745</v>
      </c>
      <c r="C2400" t="s">
        <v>2468</v>
      </c>
      <c r="D2400" t="s">
        <v>2475</v>
      </c>
    </row>
    <row r="2401" spans="1:5" x14ac:dyDescent="0.25">
      <c r="A2401" t="s">
        <v>2504</v>
      </c>
      <c r="B2401" t="s">
        <v>2745</v>
      </c>
      <c r="C2401" t="s">
        <v>4752</v>
      </c>
      <c r="D2401">
        <v>0</v>
      </c>
      <c r="E2401">
        <v>0</v>
      </c>
    </row>
    <row r="2402" spans="1:5" x14ac:dyDescent="0.25">
      <c r="A2402" t="s">
        <v>2504</v>
      </c>
      <c r="B2402" t="s">
        <v>2745</v>
      </c>
      <c r="C2402" t="s">
        <v>4753</v>
      </c>
      <c r="D2402">
        <v>0</v>
      </c>
      <c r="E2402">
        <v>0</v>
      </c>
    </row>
    <row r="2403" spans="1:5" x14ac:dyDescent="0.25">
      <c r="A2403" t="s">
        <v>2504</v>
      </c>
      <c r="B2403" t="s">
        <v>2745</v>
      </c>
      <c r="C2403" t="s">
        <v>800</v>
      </c>
      <c r="D2403" s="19"/>
    </row>
    <row r="2404" spans="1:5" x14ac:dyDescent="0.25">
      <c r="A2404" t="s">
        <v>2504</v>
      </c>
      <c r="B2404" t="s">
        <v>2719</v>
      </c>
      <c r="C2404" t="s">
        <v>1083</v>
      </c>
      <c r="D2404" t="b">
        <v>0</v>
      </c>
    </row>
    <row r="2405" spans="1:5" x14ac:dyDescent="0.25">
      <c r="A2405" t="s">
        <v>2504</v>
      </c>
      <c r="B2405" t="s">
        <v>2719</v>
      </c>
      <c r="C2405" t="s">
        <v>36</v>
      </c>
      <c r="D2405">
        <v>267</v>
      </c>
    </row>
    <row r="2406" spans="1:5" x14ac:dyDescent="0.25">
      <c r="A2406" t="s">
        <v>2504</v>
      </c>
      <c r="B2406" t="s">
        <v>2719</v>
      </c>
      <c r="C2406" t="s">
        <v>4751</v>
      </c>
      <c r="D2406">
        <v>0</v>
      </c>
    </row>
    <row r="2407" spans="1:5" x14ac:dyDescent="0.25">
      <c r="A2407" t="s">
        <v>2504</v>
      </c>
      <c r="B2407" t="s">
        <v>2719</v>
      </c>
      <c r="C2407" t="s">
        <v>2469</v>
      </c>
      <c r="D2407">
        <v>0</v>
      </c>
      <c r="E2407">
        <v>0</v>
      </c>
    </row>
    <row r="2408" spans="1:5" x14ac:dyDescent="0.25">
      <c r="A2408" t="s">
        <v>2504</v>
      </c>
      <c r="B2408" t="s">
        <v>2719</v>
      </c>
      <c r="C2408" t="s">
        <v>2467</v>
      </c>
      <c r="D2408">
        <v>0</v>
      </c>
    </row>
    <row r="2409" spans="1:5" x14ac:dyDescent="0.25">
      <c r="A2409" t="s">
        <v>2504</v>
      </c>
      <c r="B2409" t="s">
        <v>2719</v>
      </c>
      <c r="C2409" t="s">
        <v>2468</v>
      </c>
      <c r="D2409" t="s">
        <v>2475</v>
      </c>
    </row>
    <row r="2410" spans="1:5" x14ac:dyDescent="0.25">
      <c r="A2410" t="s">
        <v>2504</v>
      </c>
      <c r="B2410" t="s">
        <v>2719</v>
      </c>
      <c r="C2410" t="s">
        <v>4752</v>
      </c>
      <c r="D2410">
        <v>0</v>
      </c>
      <c r="E2410">
        <v>0</v>
      </c>
    </row>
    <row r="2411" spans="1:5" x14ac:dyDescent="0.25">
      <c r="A2411" t="s">
        <v>2504</v>
      </c>
      <c r="B2411" t="s">
        <v>2719</v>
      </c>
      <c r="C2411" t="s">
        <v>4753</v>
      </c>
      <c r="D2411">
        <v>0</v>
      </c>
      <c r="E2411">
        <v>0</v>
      </c>
    </row>
    <row r="2412" spans="1:5" x14ac:dyDescent="0.25">
      <c r="A2412" t="s">
        <v>2504</v>
      </c>
      <c r="B2412" t="s">
        <v>2719</v>
      </c>
      <c r="C2412" t="s">
        <v>800</v>
      </c>
      <c r="D2412" s="19"/>
    </row>
    <row r="2413" spans="1:5" x14ac:dyDescent="0.25">
      <c r="A2413" t="s">
        <v>2504</v>
      </c>
      <c r="B2413" t="s">
        <v>2720</v>
      </c>
      <c r="C2413" t="s">
        <v>1083</v>
      </c>
      <c r="D2413" t="b">
        <v>0</v>
      </c>
    </row>
    <row r="2414" spans="1:5" x14ac:dyDescent="0.25">
      <c r="A2414" t="s">
        <v>2504</v>
      </c>
      <c r="B2414" t="s">
        <v>2720</v>
      </c>
      <c r="C2414" t="s">
        <v>36</v>
      </c>
      <c r="D2414">
        <v>268</v>
      </c>
    </row>
    <row r="2415" spans="1:5" x14ac:dyDescent="0.25">
      <c r="A2415" t="s">
        <v>2504</v>
      </c>
      <c r="B2415" t="s">
        <v>2720</v>
      </c>
      <c r="C2415" t="s">
        <v>4751</v>
      </c>
      <c r="D2415">
        <v>0</v>
      </c>
    </row>
    <row r="2416" spans="1:5" x14ac:dyDescent="0.25">
      <c r="A2416" t="s">
        <v>2504</v>
      </c>
      <c r="B2416" t="s">
        <v>2720</v>
      </c>
      <c r="C2416" t="s">
        <v>2469</v>
      </c>
      <c r="D2416">
        <v>0</v>
      </c>
      <c r="E2416">
        <v>0</v>
      </c>
    </row>
    <row r="2417" spans="1:5" x14ac:dyDescent="0.25">
      <c r="A2417" t="s">
        <v>2504</v>
      </c>
      <c r="B2417" t="s">
        <v>2720</v>
      </c>
      <c r="C2417" t="s">
        <v>2467</v>
      </c>
      <c r="D2417">
        <v>0</v>
      </c>
    </row>
    <row r="2418" spans="1:5" x14ac:dyDescent="0.25">
      <c r="A2418" t="s">
        <v>2504</v>
      </c>
      <c r="B2418" t="s">
        <v>2720</v>
      </c>
      <c r="C2418" t="s">
        <v>2468</v>
      </c>
      <c r="D2418" t="s">
        <v>2475</v>
      </c>
    </row>
    <row r="2419" spans="1:5" x14ac:dyDescent="0.25">
      <c r="A2419" t="s">
        <v>2504</v>
      </c>
      <c r="B2419" t="s">
        <v>2720</v>
      </c>
      <c r="C2419" t="s">
        <v>4752</v>
      </c>
      <c r="D2419">
        <v>0</v>
      </c>
      <c r="E2419">
        <v>0</v>
      </c>
    </row>
    <row r="2420" spans="1:5" x14ac:dyDescent="0.25">
      <c r="A2420" t="s">
        <v>2504</v>
      </c>
      <c r="B2420" t="s">
        <v>2720</v>
      </c>
      <c r="C2420" t="s">
        <v>4753</v>
      </c>
      <c r="D2420">
        <v>0</v>
      </c>
      <c r="E2420">
        <v>0</v>
      </c>
    </row>
    <row r="2421" spans="1:5" x14ac:dyDescent="0.25">
      <c r="A2421" t="s">
        <v>2504</v>
      </c>
      <c r="B2421" t="s">
        <v>2720</v>
      </c>
      <c r="C2421" t="s">
        <v>800</v>
      </c>
      <c r="D2421" s="19"/>
    </row>
    <row r="2422" spans="1:5" x14ac:dyDescent="0.25">
      <c r="A2422" t="s">
        <v>2504</v>
      </c>
      <c r="B2422" t="s">
        <v>2721</v>
      </c>
      <c r="C2422" t="s">
        <v>1083</v>
      </c>
      <c r="D2422" t="b">
        <v>0</v>
      </c>
    </row>
    <row r="2423" spans="1:5" x14ac:dyDescent="0.25">
      <c r="A2423" t="s">
        <v>2504</v>
      </c>
      <c r="B2423" t="s">
        <v>2721</v>
      </c>
      <c r="C2423" t="s">
        <v>36</v>
      </c>
      <c r="D2423">
        <v>269</v>
      </c>
    </row>
    <row r="2424" spans="1:5" x14ac:dyDescent="0.25">
      <c r="A2424" t="s">
        <v>2504</v>
      </c>
      <c r="B2424" t="s">
        <v>2721</v>
      </c>
      <c r="C2424" t="s">
        <v>4751</v>
      </c>
      <c r="D2424">
        <v>0</v>
      </c>
    </row>
    <row r="2425" spans="1:5" x14ac:dyDescent="0.25">
      <c r="A2425" t="s">
        <v>2504</v>
      </c>
      <c r="B2425" t="s">
        <v>2721</v>
      </c>
      <c r="C2425" t="s">
        <v>2469</v>
      </c>
      <c r="D2425">
        <v>0</v>
      </c>
      <c r="E2425">
        <v>0</v>
      </c>
    </row>
    <row r="2426" spans="1:5" x14ac:dyDescent="0.25">
      <c r="A2426" t="s">
        <v>2504</v>
      </c>
      <c r="B2426" t="s">
        <v>2721</v>
      </c>
      <c r="C2426" t="s">
        <v>2467</v>
      </c>
      <c r="D2426">
        <v>0</v>
      </c>
    </row>
    <row r="2427" spans="1:5" x14ac:dyDescent="0.25">
      <c r="A2427" t="s">
        <v>2504</v>
      </c>
      <c r="B2427" t="s">
        <v>2721</v>
      </c>
      <c r="C2427" t="s">
        <v>2468</v>
      </c>
      <c r="D2427" t="s">
        <v>2475</v>
      </c>
    </row>
    <row r="2428" spans="1:5" x14ac:dyDescent="0.25">
      <c r="A2428" t="s">
        <v>2504</v>
      </c>
      <c r="B2428" t="s">
        <v>2721</v>
      </c>
      <c r="C2428" t="s">
        <v>4752</v>
      </c>
      <c r="D2428">
        <v>0</v>
      </c>
      <c r="E2428">
        <v>0</v>
      </c>
    </row>
    <row r="2429" spans="1:5" x14ac:dyDescent="0.25">
      <c r="A2429" t="s">
        <v>2504</v>
      </c>
      <c r="B2429" t="s">
        <v>2721</v>
      </c>
      <c r="C2429" t="s">
        <v>4753</v>
      </c>
      <c r="D2429">
        <v>0</v>
      </c>
      <c r="E2429">
        <v>0</v>
      </c>
    </row>
    <row r="2430" spans="1:5" x14ac:dyDescent="0.25">
      <c r="A2430" t="s">
        <v>2504</v>
      </c>
      <c r="B2430" t="s">
        <v>2721</v>
      </c>
      <c r="C2430" t="s">
        <v>800</v>
      </c>
      <c r="D2430" s="19"/>
    </row>
    <row r="2431" spans="1:5" x14ac:dyDescent="0.25">
      <c r="A2431" t="s">
        <v>2504</v>
      </c>
      <c r="B2431" t="s">
        <v>2722</v>
      </c>
      <c r="C2431" t="s">
        <v>1083</v>
      </c>
      <c r="D2431" t="b">
        <v>0</v>
      </c>
    </row>
    <row r="2432" spans="1:5" x14ac:dyDescent="0.25">
      <c r="A2432" t="s">
        <v>2504</v>
      </c>
      <c r="B2432" t="s">
        <v>2722</v>
      </c>
      <c r="C2432" t="s">
        <v>36</v>
      </c>
      <c r="D2432">
        <v>270</v>
      </c>
    </row>
    <row r="2433" spans="1:5" x14ac:dyDescent="0.25">
      <c r="A2433" t="s">
        <v>2504</v>
      </c>
      <c r="B2433" t="s">
        <v>2722</v>
      </c>
      <c r="C2433" t="s">
        <v>4751</v>
      </c>
      <c r="D2433">
        <v>0</v>
      </c>
    </row>
    <row r="2434" spans="1:5" x14ac:dyDescent="0.25">
      <c r="A2434" t="s">
        <v>2504</v>
      </c>
      <c r="B2434" t="s">
        <v>2722</v>
      </c>
      <c r="C2434" t="s">
        <v>2469</v>
      </c>
      <c r="D2434">
        <v>0</v>
      </c>
      <c r="E2434">
        <v>0</v>
      </c>
    </row>
    <row r="2435" spans="1:5" x14ac:dyDescent="0.25">
      <c r="A2435" t="s">
        <v>2504</v>
      </c>
      <c r="B2435" t="s">
        <v>2722</v>
      </c>
      <c r="C2435" t="s">
        <v>2467</v>
      </c>
      <c r="D2435">
        <v>0</v>
      </c>
    </row>
    <row r="2436" spans="1:5" x14ac:dyDescent="0.25">
      <c r="A2436" t="s">
        <v>2504</v>
      </c>
      <c r="B2436" t="s">
        <v>2722</v>
      </c>
      <c r="C2436" t="s">
        <v>2468</v>
      </c>
      <c r="D2436" t="s">
        <v>2475</v>
      </c>
    </row>
    <row r="2437" spans="1:5" x14ac:dyDescent="0.25">
      <c r="A2437" t="s">
        <v>2504</v>
      </c>
      <c r="B2437" t="s">
        <v>2722</v>
      </c>
      <c r="C2437" t="s">
        <v>4752</v>
      </c>
      <c r="D2437">
        <v>0</v>
      </c>
      <c r="E2437">
        <v>0</v>
      </c>
    </row>
    <row r="2438" spans="1:5" x14ac:dyDescent="0.25">
      <c r="A2438" t="s">
        <v>2504</v>
      </c>
      <c r="B2438" t="s">
        <v>2722</v>
      </c>
      <c r="C2438" t="s">
        <v>4753</v>
      </c>
      <c r="D2438">
        <v>0</v>
      </c>
      <c r="E2438">
        <v>0</v>
      </c>
    </row>
    <row r="2439" spans="1:5" x14ac:dyDescent="0.25">
      <c r="A2439" t="s">
        <v>2504</v>
      </c>
      <c r="B2439" t="s">
        <v>2722</v>
      </c>
      <c r="C2439" t="s">
        <v>800</v>
      </c>
      <c r="D2439" s="19"/>
    </row>
    <row r="2440" spans="1:5" x14ac:dyDescent="0.25">
      <c r="A2440" t="s">
        <v>2504</v>
      </c>
      <c r="B2440" t="s">
        <v>2723</v>
      </c>
      <c r="C2440" t="s">
        <v>1083</v>
      </c>
      <c r="D2440" t="b">
        <v>0</v>
      </c>
    </row>
    <row r="2441" spans="1:5" x14ac:dyDescent="0.25">
      <c r="A2441" t="s">
        <v>2504</v>
      </c>
      <c r="B2441" t="s">
        <v>2723</v>
      </c>
      <c r="C2441" t="s">
        <v>36</v>
      </c>
      <c r="D2441">
        <v>271</v>
      </c>
    </row>
    <row r="2442" spans="1:5" x14ac:dyDescent="0.25">
      <c r="A2442" t="s">
        <v>2504</v>
      </c>
      <c r="B2442" t="s">
        <v>2723</v>
      </c>
      <c r="C2442" t="s">
        <v>4751</v>
      </c>
      <c r="D2442">
        <v>0</v>
      </c>
    </row>
    <row r="2443" spans="1:5" x14ac:dyDescent="0.25">
      <c r="A2443" t="s">
        <v>2504</v>
      </c>
      <c r="B2443" t="s">
        <v>2723</v>
      </c>
      <c r="C2443" t="s">
        <v>2469</v>
      </c>
      <c r="D2443">
        <v>0</v>
      </c>
      <c r="E2443">
        <v>0</v>
      </c>
    </row>
    <row r="2444" spans="1:5" x14ac:dyDescent="0.25">
      <c r="A2444" t="s">
        <v>2504</v>
      </c>
      <c r="B2444" t="s">
        <v>2723</v>
      </c>
      <c r="C2444" t="s">
        <v>2467</v>
      </c>
      <c r="D2444">
        <v>0</v>
      </c>
    </row>
    <row r="2445" spans="1:5" x14ac:dyDescent="0.25">
      <c r="A2445" t="s">
        <v>2504</v>
      </c>
      <c r="B2445" t="s">
        <v>2723</v>
      </c>
      <c r="C2445" t="s">
        <v>2468</v>
      </c>
      <c r="D2445" t="s">
        <v>2475</v>
      </c>
    </row>
    <row r="2446" spans="1:5" x14ac:dyDescent="0.25">
      <c r="A2446" t="s">
        <v>2504</v>
      </c>
      <c r="B2446" t="s">
        <v>2723</v>
      </c>
      <c r="C2446" t="s">
        <v>4752</v>
      </c>
      <c r="D2446">
        <v>0</v>
      </c>
      <c r="E2446">
        <v>0</v>
      </c>
    </row>
    <row r="2447" spans="1:5" x14ac:dyDescent="0.25">
      <c r="A2447" t="s">
        <v>2504</v>
      </c>
      <c r="B2447" t="s">
        <v>2723</v>
      </c>
      <c r="C2447" t="s">
        <v>4753</v>
      </c>
      <c r="D2447">
        <v>0</v>
      </c>
      <c r="E2447">
        <v>0</v>
      </c>
    </row>
    <row r="2448" spans="1:5" x14ac:dyDescent="0.25">
      <c r="A2448" t="s">
        <v>2504</v>
      </c>
      <c r="B2448" t="s">
        <v>2723</v>
      </c>
      <c r="C2448" t="s">
        <v>800</v>
      </c>
      <c r="D2448" s="19"/>
    </row>
    <row r="2449" spans="1:5" x14ac:dyDescent="0.25">
      <c r="A2449" t="s">
        <v>2504</v>
      </c>
      <c r="B2449" t="s">
        <v>2724</v>
      </c>
      <c r="C2449" t="s">
        <v>1083</v>
      </c>
      <c r="D2449" t="b">
        <v>0</v>
      </c>
    </row>
    <row r="2450" spans="1:5" x14ac:dyDescent="0.25">
      <c r="A2450" t="s">
        <v>2504</v>
      </c>
      <c r="B2450" t="s">
        <v>2724</v>
      </c>
      <c r="C2450" t="s">
        <v>36</v>
      </c>
      <c r="D2450">
        <v>272</v>
      </c>
    </row>
    <row r="2451" spans="1:5" x14ac:dyDescent="0.25">
      <c r="A2451" t="s">
        <v>2504</v>
      </c>
      <c r="B2451" t="s">
        <v>2724</v>
      </c>
      <c r="C2451" t="s">
        <v>4751</v>
      </c>
      <c r="D2451">
        <v>0</v>
      </c>
    </row>
    <row r="2452" spans="1:5" x14ac:dyDescent="0.25">
      <c r="A2452" t="s">
        <v>2504</v>
      </c>
      <c r="B2452" t="s">
        <v>2724</v>
      </c>
      <c r="C2452" t="s">
        <v>2469</v>
      </c>
      <c r="D2452">
        <v>0</v>
      </c>
      <c r="E2452">
        <v>0</v>
      </c>
    </row>
    <row r="2453" spans="1:5" x14ac:dyDescent="0.25">
      <c r="A2453" t="s">
        <v>2504</v>
      </c>
      <c r="B2453" t="s">
        <v>2724</v>
      </c>
      <c r="C2453" t="s">
        <v>2467</v>
      </c>
      <c r="D2453">
        <v>0</v>
      </c>
    </row>
    <row r="2454" spans="1:5" x14ac:dyDescent="0.25">
      <c r="A2454" t="s">
        <v>2504</v>
      </c>
      <c r="B2454" t="s">
        <v>2724</v>
      </c>
      <c r="C2454" t="s">
        <v>2468</v>
      </c>
      <c r="D2454" t="s">
        <v>2475</v>
      </c>
    </row>
    <row r="2455" spans="1:5" x14ac:dyDescent="0.25">
      <c r="A2455" t="s">
        <v>2504</v>
      </c>
      <c r="B2455" t="s">
        <v>2724</v>
      </c>
      <c r="C2455" t="s">
        <v>4752</v>
      </c>
      <c r="D2455">
        <v>0</v>
      </c>
      <c r="E2455">
        <v>0</v>
      </c>
    </row>
    <row r="2456" spans="1:5" x14ac:dyDescent="0.25">
      <c r="A2456" t="s">
        <v>2504</v>
      </c>
      <c r="B2456" t="s">
        <v>2724</v>
      </c>
      <c r="C2456" t="s">
        <v>4753</v>
      </c>
      <c r="D2456">
        <v>0</v>
      </c>
      <c r="E2456">
        <v>0</v>
      </c>
    </row>
    <row r="2457" spans="1:5" x14ac:dyDescent="0.25">
      <c r="A2457" t="s">
        <v>2504</v>
      </c>
      <c r="B2457" t="s">
        <v>2724</v>
      </c>
      <c r="C2457" t="s">
        <v>800</v>
      </c>
      <c r="D2457" s="19"/>
    </row>
    <row r="2458" spans="1:5" x14ac:dyDescent="0.25">
      <c r="A2458" t="s">
        <v>2504</v>
      </c>
      <c r="B2458" t="s">
        <v>2725</v>
      </c>
      <c r="C2458" t="s">
        <v>1083</v>
      </c>
      <c r="D2458" t="b">
        <v>0</v>
      </c>
    </row>
    <row r="2459" spans="1:5" x14ac:dyDescent="0.25">
      <c r="A2459" t="s">
        <v>2504</v>
      </c>
      <c r="B2459" t="s">
        <v>2725</v>
      </c>
      <c r="C2459" t="s">
        <v>36</v>
      </c>
      <c r="D2459">
        <v>273</v>
      </c>
    </row>
    <row r="2460" spans="1:5" x14ac:dyDescent="0.25">
      <c r="A2460" t="s">
        <v>2504</v>
      </c>
      <c r="B2460" t="s">
        <v>2725</v>
      </c>
      <c r="C2460" t="s">
        <v>4751</v>
      </c>
      <c r="D2460">
        <v>0</v>
      </c>
    </row>
    <row r="2461" spans="1:5" x14ac:dyDescent="0.25">
      <c r="A2461" t="s">
        <v>2504</v>
      </c>
      <c r="B2461" t="s">
        <v>2725</v>
      </c>
      <c r="C2461" t="s">
        <v>2469</v>
      </c>
      <c r="D2461">
        <v>0</v>
      </c>
      <c r="E2461">
        <v>0</v>
      </c>
    </row>
    <row r="2462" spans="1:5" x14ac:dyDescent="0.25">
      <c r="A2462" t="s">
        <v>2504</v>
      </c>
      <c r="B2462" t="s">
        <v>2725</v>
      </c>
      <c r="C2462" t="s">
        <v>2467</v>
      </c>
      <c r="D2462">
        <v>0</v>
      </c>
    </row>
    <row r="2463" spans="1:5" x14ac:dyDescent="0.25">
      <c r="A2463" t="s">
        <v>2504</v>
      </c>
      <c r="B2463" t="s">
        <v>2725</v>
      </c>
      <c r="C2463" t="s">
        <v>2468</v>
      </c>
      <c r="D2463" t="s">
        <v>2475</v>
      </c>
    </row>
    <row r="2464" spans="1:5" x14ac:dyDescent="0.25">
      <c r="A2464" t="s">
        <v>2504</v>
      </c>
      <c r="B2464" t="s">
        <v>2725</v>
      </c>
      <c r="C2464" t="s">
        <v>4752</v>
      </c>
      <c r="D2464">
        <v>0</v>
      </c>
      <c r="E2464">
        <v>0</v>
      </c>
    </row>
    <row r="2465" spans="1:5" x14ac:dyDescent="0.25">
      <c r="A2465" t="s">
        <v>2504</v>
      </c>
      <c r="B2465" t="s">
        <v>2725</v>
      </c>
      <c r="C2465" t="s">
        <v>4753</v>
      </c>
      <c r="D2465">
        <v>0</v>
      </c>
      <c r="E2465">
        <v>0</v>
      </c>
    </row>
    <row r="2466" spans="1:5" x14ac:dyDescent="0.25">
      <c r="A2466" t="s">
        <v>2504</v>
      </c>
      <c r="B2466" t="s">
        <v>2725</v>
      </c>
      <c r="C2466" t="s">
        <v>800</v>
      </c>
      <c r="D2466" s="19"/>
    </row>
    <row r="2467" spans="1:5" x14ac:dyDescent="0.25">
      <c r="A2467" t="s">
        <v>2504</v>
      </c>
      <c r="B2467" t="s">
        <v>2726</v>
      </c>
      <c r="C2467" t="s">
        <v>1083</v>
      </c>
      <c r="D2467" t="b">
        <v>0</v>
      </c>
    </row>
    <row r="2468" spans="1:5" x14ac:dyDescent="0.25">
      <c r="A2468" t="s">
        <v>2504</v>
      </c>
      <c r="B2468" t="s">
        <v>2726</v>
      </c>
      <c r="C2468" t="s">
        <v>36</v>
      </c>
      <c r="D2468">
        <v>274</v>
      </c>
    </row>
    <row r="2469" spans="1:5" x14ac:dyDescent="0.25">
      <c r="A2469" t="s">
        <v>2504</v>
      </c>
      <c r="B2469" t="s">
        <v>2726</v>
      </c>
      <c r="C2469" t="s">
        <v>4751</v>
      </c>
      <c r="D2469">
        <v>0</v>
      </c>
    </row>
    <row r="2470" spans="1:5" x14ac:dyDescent="0.25">
      <c r="A2470" t="s">
        <v>2504</v>
      </c>
      <c r="B2470" t="s">
        <v>2726</v>
      </c>
      <c r="C2470" t="s">
        <v>2469</v>
      </c>
      <c r="D2470">
        <v>0</v>
      </c>
      <c r="E2470">
        <v>0</v>
      </c>
    </row>
    <row r="2471" spans="1:5" x14ac:dyDescent="0.25">
      <c r="A2471" t="s">
        <v>2504</v>
      </c>
      <c r="B2471" t="s">
        <v>2726</v>
      </c>
      <c r="C2471" t="s">
        <v>2467</v>
      </c>
      <c r="D2471">
        <v>0</v>
      </c>
    </row>
    <row r="2472" spans="1:5" x14ac:dyDescent="0.25">
      <c r="A2472" t="s">
        <v>2504</v>
      </c>
      <c r="B2472" t="s">
        <v>2726</v>
      </c>
      <c r="C2472" t="s">
        <v>2468</v>
      </c>
      <c r="D2472" t="s">
        <v>2475</v>
      </c>
    </row>
    <row r="2473" spans="1:5" x14ac:dyDescent="0.25">
      <c r="A2473" t="s">
        <v>2504</v>
      </c>
      <c r="B2473" t="s">
        <v>2726</v>
      </c>
      <c r="C2473" t="s">
        <v>4752</v>
      </c>
      <c r="D2473">
        <v>0</v>
      </c>
      <c r="E2473">
        <v>0</v>
      </c>
    </row>
    <row r="2474" spans="1:5" x14ac:dyDescent="0.25">
      <c r="A2474" t="s">
        <v>2504</v>
      </c>
      <c r="B2474" t="s">
        <v>2726</v>
      </c>
      <c r="C2474" t="s">
        <v>4753</v>
      </c>
      <c r="D2474">
        <v>0</v>
      </c>
      <c r="E2474">
        <v>0</v>
      </c>
    </row>
    <row r="2475" spans="1:5" x14ac:dyDescent="0.25">
      <c r="A2475" t="s">
        <v>2504</v>
      </c>
      <c r="B2475" t="s">
        <v>2726</v>
      </c>
      <c r="C2475" t="s">
        <v>800</v>
      </c>
      <c r="D2475" s="19"/>
    </row>
    <row r="2476" spans="1:5" x14ac:dyDescent="0.25">
      <c r="A2476" t="s">
        <v>2504</v>
      </c>
      <c r="B2476" t="s">
        <v>2727</v>
      </c>
      <c r="C2476" t="s">
        <v>1083</v>
      </c>
      <c r="D2476" t="b">
        <v>0</v>
      </c>
    </row>
    <row r="2477" spans="1:5" x14ac:dyDescent="0.25">
      <c r="A2477" t="s">
        <v>2504</v>
      </c>
      <c r="B2477" t="s">
        <v>2727</v>
      </c>
      <c r="C2477" t="s">
        <v>36</v>
      </c>
      <c r="D2477">
        <v>275</v>
      </c>
    </row>
    <row r="2478" spans="1:5" x14ac:dyDescent="0.25">
      <c r="A2478" t="s">
        <v>2504</v>
      </c>
      <c r="B2478" t="s">
        <v>2727</v>
      </c>
      <c r="C2478" t="s">
        <v>4751</v>
      </c>
      <c r="D2478">
        <v>0</v>
      </c>
    </row>
    <row r="2479" spans="1:5" x14ac:dyDescent="0.25">
      <c r="A2479" t="s">
        <v>2504</v>
      </c>
      <c r="B2479" t="s">
        <v>2727</v>
      </c>
      <c r="C2479" t="s">
        <v>2469</v>
      </c>
      <c r="D2479">
        <v>0</v>
      </c>
      <c r="E2479">
        <v>0</v>
      </c>
    </row>
    <row r="2480" spans="1:5" x14ac:dyDescent="0.25">
      <c r="A2480" t="s">
        <v>2504</v>
      </c>
      <c r="B2480" t="s">
        <v>2727</v>
      </c>
      <c r="C2480" t="s">
        <v>2467</v>
      </c>
      <c r="D2480">
        <v>0</v>
      </c>
    </row>
    <row r="2481" spans="1:5" x14ac:dyDescent="0.25">
      <c r="A2481" t="s">
        <v>2504</v>
      </c>
      <c r="B2481" t="s">
        <v>2727</v>
      </c>
      <c r="C2481" t="s">
        <v>2468</v>
      </c>
      <c r="D2481" t="s">
        <v>2475</v>
      </c>
    </row>
    <row r="2482" spans="1:5" x14ac:dyDescent="0.25">
      <c r="A2482" t="s">
        <v>2504</v>
      </c>
      <c r="B2482" t="s">
        <v>2727</v>
      </c>
      <c r="C2482" t="s">
        <v>4752</v>
      </c>
      <c r="D2482">
        <v>0</v>
      </c>
      <c r="E2482">
        <v>0</v>
      </c>
    </row>
    <row r="2483" spans="1:5" x14ac:dyDescent="0.25">
      <c r="A2483" t="s">
        <v>2504</v>
      </c>
      <c r="B2483" t="s">
        <v>2727</v>
      </c>
      <c r="C2483" t="s">
        <v>4753</v>
      </c>
      <c r="D2483">
        <v>0</v>
      </c>
      <c r="E2483">
        <v>0</v>
      </c>
    </row>
    <row r="2484" spans="1:5" x14ac:dyDescent="0.25">
      <c r="A2484" t="s">
        <v>2504</v>
      </c>
      <c r="B2484" t="s">
        <v>2727</v>
      </c>
      <c r="C2484" t="s">
        <v>800</v>
      </c>
      <c r="D2484" s="19"/>
    </row>
    <row r="2485" spans="1:5" x14ac:dyDescent="0.25">
      <c r="A2485" t="s">
        <v>2504</v>
      </c>
      <c r="B2485" t="s">
        <v>2728</v>
      </c>
      <c r="C2485" t="s">
        <v>1083</v>
      </c>
      <c r="D2485" t="b">
        <v>0</v>
      </c>
    </row>
    <row r="2486" spans="1:5" x14ac:dyDescent="0.25">
      <c r="A2486" t="s">
        <v>2504</v>
      </c>
      <c r="B2486" t="s">
        <v>2728</v>
      </c>
      <c r="C2486" t="s">
        <v>36</v>
      </c>
      <c r="D2486">
        <v>276</v>
      </c>
    </row>
    <row r="2487" spans="1:5" x14ac:dyDescent="0.25">
      <c r="A2487" t="s">
        <v>2504</v>
      </c>
      <c r="B2487" t="s">
        <v>2728</v>
      </c>
      <c r="C2487" t="s">
        <v>4751</v>
      </c>
      <c r="D2487">
        <v>0</v>
      </c>
    </row>
    <row r="2488" spans="1:5" x14ac:dyDescent="0.25">
      <c r="A2488" t="s">
        <v>2504</v>
      </c>
      <c r="B2488" t="s">
        <v>2728</v>
      </c>
      <c r="C2488" t="s">
        <v>2469</v>
      </c>
      <c r="D2488">
        <v>0</v>
      </c>
      <c r="E2488">
        <v>0</v>
      </c>
    </row>
    <row r="2489" spans="1:5" x14ac:dyDescent="0.25">
      <c r="A2489" t="s">
        <v>2504</v>
      </c>
      <c r="B2489" t="s">
        <v>2728</v>
      </c>
      <c r="C2489" t="s">
        <v>2467</v>
      </c>
      <c r="D2489">
        <v>0</v>
      </c>
    </row>
    <row r="2490" spans="1:5" x14ac:dyDescent="0.25">
      <c r="A2490" t="s">
        <v>2504</v>
      </c>
      <c r="B2490" t="s">
        <v>2728</v>
      </c>
      <c r="C2490" t="s">
        <v>2468</v>
      </c>
      <c r="D2490" t="s">
        <v>2475</v>
      </c>
    </row>
    <row r="2491" spans="1:5" x14ac:dyDescent="0.25">
      <c r="A2491" t="s">
        <v>2504</v>
      </c>
      <c r="B2491" t="s">
        <v>2728</v>
      </c>
      <c r="C2491" t="s">
        <v>4752</v>
      </c>
      <c r="D2491">
        <v>0</v>
      </c>
      <c r="E2491">
        <v>0</v>
      </c>
    </row>
    <row r="2492" spans="1:5" x14ac:dyDescent="0.25">
      <c r="A2492" t="s">
        <v>2504</v>
      </c>
      <c r="B2492" t="s">
        <v>2728</v>
      </c>
      <c r="C2492" t="s">
        <v>4753</v>
      </c>
      <c r="D2492">
        <v>0</v>
      </c>
      <c r="E2492">
        <v>0</v>
      </c>
    </row>
    <row r="2493" spans="1:5" x14ac:dyDescent="0.25">
      <c r="A2493" t="s">
        <v>2504</v>
      </c>
      <c r="B2493" t="s">
        <v>2728</v>
      </c>
      <c r="C2493" t="s">
        <v>800</v>
      </c>
      <c r="D2493" s="19"/>
    </row>
    <row r="2494" spans="1:5" x14ac:dyDescent="0.25">
      <c r="A2494" t="s">
        <v>2504</v>
      </c>
      <c r="B2494" t="s">
        <v>2729</v>
      </c>
      <c r="C2494" t="s">
        <v>1083</v>
      </c>
      <c r="D2494" t="b">
        <v>0</v>
      </c>
    </row>
    <row r="2495" spans="1:5" x14ac:dyDescent="0.25">
      <c r="A2495" t="s">
        <v>2504</v>
      </c>
      <c r="B2495" t="s">
        <v>2729</v>
      </c>
      <c r="C2495" t="s">
        <v>36</v>
      </c>
      <c r="D2495">
        <v>277</v>
      </c>
    </row>
    <row r="2496" spans="1:5" x14ac:dyDescent="0.25">
      <c r="A2496" t="s">
        <v>2504</v>
      </c>
      <c r="B2496" t="s">
        <v>2729</v>
      </c>
      <c r="C2496" t="s">
        <v>4751</v>
      </c>
      <c r="D2496">
        <v>0</v>
      </c>
    </row>
    <row r="2497" spans="1:5" x14ac:dyDescent="0.25">
      <c r="A2497" t="s">
        <v>2504</v>
      </c>
      <c r="B2497" t="s">
        <v>2729</v>
      </c>
      <c r="C2497" t="s">
        <v>2469</v>
      </c>
      <c r="D2497">
        <v>0</v>
      </c>
      <c r="E2497">
        <v>0</v>
      </c>
    </row>
    <row r="2498" spans="1:5" x14ac:dyDescent="0.25">
      <c r="A2498" t="s">
        <v>2504</v>
      </c>
      <c r="B2498" t="s">
        <v>2729</v>
      </c>
      <c r="C2498" t="s">
        <v>2467</v>
      </c>
      <c r="D2498">
        <v>0</v>
      </c>
    </row>
    <row r="2499" spans="1:5" x14ac:dyDescent="0.25">
      <c r="A2499" t="s">
        <v>2504</v>
      </c>
      <c r="B2499" t="s">
        <v>2729</v>
      </c>
      <c r="C2499" t="s">
        <v>2468</v>
      </c>
      <c r="D2499" t="s">
        <v>2475</v>
      </c>
    </row>
    <row r="2500" spans="1:5" x14ac:dyDescent="0.25">
      <c r="A2500" t="s">
        <v>2504</v>
      </c>
      <c r="B2500" t="s">
        <v>2729</v>
      </c>
      <c r="C2500" t="s">
        <v>4752</v>
      </c>
      <c r="D2500">
        <v>0</v>
      </c>
      <c r="E2500">
        <v>0</v>
      </c>
    </row>
    <row r="2501" spans="1:5" x14ac:dyDescent="0.25">
      <c r="A2501" t="s">
        <v>2504</v>
      </c>
      <c r="B2501" t="s">
        <v>2729</v>
      </c>
      <c r="C2501" t="s">
        <v>4753</v>
      </c>
      <c r="D2501">
        <v>0</v>
      </c>
      <c r="E2501">
        <v>0</v>
      </c>
    </row>
    <row r="2502" spans="1:5" x14ac:dyDescent="0.25">
      <c r="A2502" t="s">
        <v>2504</v>
      </c>
      <c r="B2502" t="s">
        <v>2729</v>
      </c>
      <c r="C2502" t="s">
        <v>800</v>
      </c>
      <c r="D2502" s="19"/>
    </row>
    <row r="2503" spans="1:5" x14ac:dyDescent="0.25">
      <c r="A2503" t="s">
        <v>2504</v>
      </c>
      <c r="B2503" t="s">
        <v>2730</v>
      </c>
      <c r="C2503" t="s">
        <v>1083</v>
      </c>
      <c r="D2503" t="b">
        <v>0</v>
      </c>
    </row>
    <row r="2504" spans="1:5" x14ac:dyDescent="0.25">
      <c r="A2504" t="s">
        <v>2504</v>
      </c>
      <c r="B2504" t="s">
        <v>2730</v>
      </c>
      <c r="C2504" t="s">
        <v>36</v>
      </c>
      <c r="D2504">
        <v>278</v>
      </c>
    </row>
    <row r="2505" spans="1:5" x14ac:dyDescent="0.25">
      <c r="A2505" t="s">
        <v>2504</v>
      </c>
      <c r="B2505" t="s">
        <v>2730</v>
      </c>
      <c r="C2505" t="s">
        <v>4751</v>
      </c>
      <c r="D2505">
        <v>0</v>
      </c>
    </row>
    <row r="2506" spans="1:5" x14ac:dyDescent="0.25">
      <c r="A2506" t="s">
        <v>2504</v>
      </c>
      <c r="B2506" t="s">
        <v>2730</v>
      </c>
      <c r="C2506" t="s">
        <v>2469</v>
      </c>
      <c r="D2506">
        <v>0</v>
      </c>
      <c r="E2506">
        <v>0</v>
      </c>
    </row>
    <row r="2507" spans="1:5" x14ac:dyDescent="0.25">
      <c r="A2507" t="s">
        <v>2504</v>
      </c>
      <c r="B2507" t="s">
        <v>2730</v>
      </c>
      <c r="C2507" t="s">
        <v>2467</v>
      </c>
      <c r="D2507">
        <v>0</v>
      </c>
    </row>
    <row r="2508" spans="1:5" x14ac:dyDescent="0.25">
      <c r="A2508" t="s">
        <v>2504</v>
      </c>
      <c r="B2508" t="s">
        <v>2730</v>
      </c>
      <c r="C2508" t="s">
        <v>2468</v>
      </c>
      <c r="D2508" t="s">
        <v>2475</v>
      </c>
    </row>
    <row r="2509" spans="1:5" x14ac:dyDescent="0.25">
      <c r="A2509" t="s">
        <v>2504</v>
      </c>
      <c r="B2509" t="s">
        <v>2730</v>
      </c>
      <c r="C2509" t="s">
        <v>4752</v>
      </c>
      <c r="D2509">
        <v>0</v>
      </c>
      <c r="E2509">
        <v>0</v>
      </c>
    </row>
    <row r="2510" spans="1:5" x14ac:dyDescent="0.25">
      <c r="A2510" t="s">
        <v>2504</v>
      </c>
      <c r="B2510" t="s">
        <v>2730</v>
      </c>
      <c r="C2510" t="s">
        <v>4753</v>
      </c>
      <c r="D2510">
        <v>0</v>
      </c>
      <c r="E2510">
        <v>0</v>
      </c>
    </row>
    <row r="2511" spans="1:5" x14ac:dyDescent="0.25">
      <c r="A2511" t="s">
        <v>2504</v>
      </c>
      <c r="B2511" t="s">
        <v>2730</v>
      </c>
      <c r="C2511" t="s">
        <v>800</v>
      </c>
      <c r="D2511" s="19"/>
    </row>
    <row r="2512" spans="1:5" x14ac:dyDescent="0.25">
      <c r="A2512" t="s">
        <v>2504</v>
      </c>
      <c r="B2512" t="s">
        <v>2731</v>
      </c>
      <c r="C2512" t="s">
        <v>1083</v>
      </c>
      <c r="D2512" t="b">
        <v>0</v>
      </c>
    </row>
    <row r="2513" spans="1:5" x14ac:dyDescent="0.25">
      <c r="A2513" t="s">
        <v>2504</v>
      </c>
      <c r="B2513" t="s">
        <v>2731</v>
      </c>
      <c r="C2513" t="s">
        <v>36</v>
      </c>
      <c r="D2513">
        <v>279</v>
      </c>
    </row>
    <row r="2514" spans="1:5" x14ac:dyDescent="0.25">
      <c r="A2514" t="s">
        <v>2504</v>
      </c>
      <c r="B2514" t="s">
        <v>2731</v>
      </c>
      <c r="C2514" t="s">
        <v>4751</v>
      </c>
      <c r="D2514">
        <v>0</v>
      </c>
    </row>
    <row r="2515" spans="1:5" x14ac:dyDescent="0.25">
      <c r="A2515" t="s">
        <v>2504</v>
      </c>
      <c r="B2515" t="s">
        <v>2731</v>
      </c>
      <c r="C2515" t="s">
        <v>2469</v>
      </c>
      <c r="D2515">
        <v>0</v>
      </c>
      <c r="E2515">
        <v>0</v>
      </c>
    </row>
    <row r="2516" spans="1:5" x14ac:dyDescent="0.25">
      <c r="A2516" t="s">
        <v>2504</v>
      </c>
      <c r="B2516" t="s">
        <v>2731</v>
      </c>
      <c r="C2516" t="s">
        <v>2467</v>
      </c>
      <c r="D2516">
        <v>0</v>
      </c>
    </row>
    <row r="2517" spans="1:5" x14ac:dyDescent="0.25">
      <c r="A2517" t="s">
        <v>2504</v>
      </c>
      <c r="B2517" t="s">
        <v>2731</v>
      </c>
      <c r="C2517" t="s">
        <v>2468</v>
      </c>
      <c r="D2517" t="s">
        <v>2475</v>
      </c>
    </row>
    <row r="2518" spans="1:5" x14ac:dyDescent="0.25">
      <c r="A2518" t="s">
        <v>2504</v>
      </c>
      <c r="B2518" t="s">
        <v>2731</v>
      </c>
      <c r="C2518" t="s">
        <v>4752</v>
      </c>
      <c r="D2518">
        <v>0</v>
      </c>
      <c r="E2518">
        <v>0</v>
      </c>
    </row>
    <row r="2519" spans="1:5" x14ac:dyDescent="0.25">
      <c r="A2519" t="s">
        <v>2504</v>
      </c>
      <c r="B2519" t="s">
        <v>2731</v>
      </c>
      <c r="C2519" t="s">
        <v>4753</v>
      </c>
      <c r="D2519">
        <v>0</v>
      </c>
      <c r="E2519">
        <v>0</v>
      </c>
    </row>
    <row r="2520" spans="1:5" x14ac:dyDescent="0.25">
      <c r="A2520" t="s">
        <v>2504</v>
      </c>
      <c r="B2520" t="s">
        <v>2731</v>
      </c>
      <c r="C2520" t="s">
        <v>800</v>
      </c>
      <c r="D2520" s="19"/>
    </row>
    <row r="2521" spans="1:5" x14ac:dyDescent="0.25">
      <c r="A2521" t="s">
        <v>2504</v>
      </c>
      <c r="B2521" t="s">
        <v>2732</v>
      </c>
      <c r="C2521" t="s">
        <v>1083</v>
      </c>
      <c r="D2521" t="b">
        <v>0</v>
      </c>
    </row>
    <row r="2522" spans="1:5" x14ac:dyDescent="0.25">
      <c r="A2522" t="s">
        <v>2504</v>
      </c>
      <c r="B2522" t="s">
        <v>2732</v>
      </c>
      <c r="C2522" t="s">
        <v>36</v>
      </c>
      <c r="D2522">
        <v>280</v>
      </c>
    </row>
    <row r="2523" spans="1:5" x14ac:dyDescent="0.25">
      <c r="A2523" t="s">
        <v>2504</v>
      </c>
      <c r="B2523" t="s">
        <v>2732</v>
      </c>
      <c r="C2523" t="s">
        <v>4751</v>
      </c>
      <c r="D2523">
        <v>0</v>
      </c>
    </row>
    <row r="2524" spans="1:5" x14ac:dyDescent="0.25">
      <c r="A2524" t="s">
        <v>2504</v>
      </c>
      <c r="B2524" t="s">
        <v>2732</v>
      </c>
      <c r="C2524" t="s">
        <v>2469</v>
      </c>
      <c r="D2524">
        <v>0</v>
      </c>
      <c r="E2524">
        <v>0</v>
      </c>
    </row>
    <row r="2525" spans="1:5" x14ac:dyDescent="0.25">
      <c r="A2525" t="s">
        <v>2504</v>
      </c>
      <c r="B2525" t="s">
        <v>2732</v>
      </c>
      <c r="C2525" t="s">
        <v>2467</v>
      </c>
      <c r="D2525">
        <v>0</v>
      </c>
    </row>
    <row r="2526" spans="1:5" x14ac:dyDescent="0.25">
      <c r="A2526" t="s">
        <v>2504</v>
      </c>
      <c r="B2526" t="s">
        <v>2732</v>
      </c>
      <c r="C2526" t="s">
        <v>2468</v>
      </c>
      <c r="D2526" t="s">
        <v>2475</v>
      </c>
    </row>
    <row r="2527" spans="1:5" x14ac:dyDescent="0.25">
      <c r="A2527" t="s">
        <v>2504</v>
      </c>
      <c r="B2527" t="s">
        <v>2732</v>
      </c>
      <c r="C2527" t="s">
        <v>4752</v>
      </c>
      <c r="D2527">
        <v>0</v>
      </c>
      <c r="E2527">
        <v>0</v>
      </c>
    </row>
    <row r="2528" spans="1:5" x14ac:dyDescent="0.25">
      <c r="A2528" t="s">
        <v>2504</v>
      </c>
      <c r="B2528" t="s">
        <v>2732</v>
      </c>
      <c r="C2528" t="s">
        <v>4753</v>
      </c>
      <c r="D2528">
        <v>0</v>
      </c>
      <c r="E2528">
        <v>0</v>
      </c>
    </row>
    <row r="2529" spans="1:5" x14ac:dyDescent="0.25">
      <c r="A2529" t="s">
        <v>2504</v>
      </c>
      <c r="B2529" t="s">
        <v>2732</v>
      </c>
      <c r="C2529" t="s">
        <v>800</v>
      </c>
      <c r="D2529" s="19"/>
    </row>
    <row r="2530" spans="1:5" x14ac:dyDescent="0.25">
      <c r="A2530" t="s">
        <v>2504</v>
      </c>
      <c r="B2530" t="s">
        <v>2733</v>
      </c>
      <c r="C2530" t="s">
        <v>1083</v>
      </c>
      <c r="D2530" t="b">
        <v>0</v>
      </c>
    </row>
    <row r="2531" spans="1:5" x14ac:dyDescent="0.25">
      <c r="A2531" t="s">
        <v>2504</v>
      </c>
      <c r="B2531" t="s">
        <v>2733</v>
      </c>
      <c r="C2531" t="s">
        <v>36</v>
      </c>
      <c r="D2531">
        <v>281</v>
      </c>
    </row>
    <row r="2532" spans="1:5" x14ac:dyDescent="0.25">
      <c r="A2532" t="s">
        <v>2504</v>
      </c>
      <c r="B2532" t="s">
        <v>2733</v>
      </c>
      <c r="C2532" t="s">
        <v>4751</v>
      </c>
      <c r="D2532">
        <v>0</v>
      </c>
    </row>
    <row r="2533" spans="1:5" x14ac:dyDescent="0.25">
      <c r="A2533" t="s">
        <v>2504</v>
      </c>
      <c r="B2533" t="s">
        <v>2733</v>
      </c>
      <c r="C2533" t="s">
        <v>2469</v>
      </c>
      <c r="D2533">
        <v>0</v>
      </c>
      <c r="E2533">
        <v>0</v>
      </c>
    </row>
    <row r="2534" spans="1:5" x14ac:dyDescent="0.25">
      <c r="A2534" t="s">
        <v>2504</v>
      </c>
      <c r="B2534" t="s">
        <v>2733</v>
      </c>
      <c r="C2534" t="s">
        <v>2467</v>
      </c>
      <c r="D2534">
        <v>0</v>
      </c>
    </row>
    <row r="2535" spans="1:5" x14ac:dyDescent="0.25">
      <c r="A2535" t="s">
        <v>2504</v>
      </c>
      <c r="B2535" t="s">
        <v>2733</v>
      </c>
      <c r="C2535" t="s">
        <v>2468</v>
      </c>
      <c r="D2535" t="s">
        <v>2475</v>
      </c>
    </row>
    <row r="2536" spans="1:5" x14ac:dyDescent="0.25">
      <c r="A2536" t="s">
        <v>2504</v>
      </c>
      <c r="B2536" t="s">
        <v>2733</v>
      </c>
      <c r="C2536" t="s">
        <v>4752</v>
      </c>
      <c r="D2536">
        <v>0</v>
      </c>
      <c r="E2536">
        <v>0</v>
      </c>
    </row>
    <row r="2537" spans="1:5" x14ac:dyDescent="0.25">
      <c r="A2537" t="s">
        <v>2504</v>
      </c>
      <c r="B2537" t="s">
        <v>2733</v>
      </c>
      <c r="C2537" t="s">
        <v>4753</v>
      </c>
      <c r="D2537">
        <v>0</v>
      </c>
      <c r="E2537">
        <v>0</v>
      </c>
    </row>
    <row r="2538" spans="1:5" x14ac:dyDescent="0.25">
      <c r="A2538" t="s">
        <v>2504</v>
      </c>
      <c r="B2538" t="s">
        <v>2733</v>
      </c>
      <c r="C2538" t="s">
        <v>800</v>
      </c>
      <c r="D2538" s="19"/>
    </row>
    <row r="2539" spans="1:5" x14ac:dyDescent="0.25">
      <c r="A2539" t="s">
        <v>2504</v>
      </c>
      <c r="B2539" t="s">
        <v>2734</v>
      </c>
      <c r="C2539" t="s">
        <v>1083</v>
      </c>
      <c r="D2539" t="b">
        <v>0</v>
      </c>
    </row>
    <row r="2540" spans="1:5" x14ac:dyDescent="0.25">
      <c r="A2540" t="s">
        <v>2504</v>
      </c>
      <c r="B2540" t="s">
        <v>2734</v>
      </c>
      <c r="C2540" t="s">
        <v>36</v>
      </c>
      <c r="D2540">
        <v>282</v>
      </c>
    </row>
    <row r="2541" spans="1:5" x14ac:dyDescent="0.25">
      <c r="A2541" t="s">
        <v>2504</v>
      </c>
      <c r="B2541" t="s">
        <v>2734</v>
      </c>
      <c r="C2541" t="s">
        <v>4751</v>
      </c>
      <c r="D2541">
        <v>0</v>
      </c>
    </row>
    <row r="2542" spans="1:5" x14ac:dyDescent="0.25">
      <c r="A2542" t="s">
        <v>2504</v>
      </c>
      <c r="B2542" t="s">
        <v>2734</v>
      </c>
      <c r="C2542" t="s">
        <v>2469</v>
      </c>
      <c r="D2542">
        <v>0</v>
      </c>
      <c r="E2542">
        <v>0</v>
      </c>
    </row>
    <row r="2543" spans="1:5" x14ac:dyDescent="0.25">
      <c r="A2543" t="s">
        <v>2504</v>
      </c>
      <c r="B2543" t="s">
        <v>2734</v>
      </c>
      <c r="C2543" t="s">
        <v>2467</v>
      </c>
      <c r="D2543">
        <v>0</v>
      </c>
    </row>
    <row r="2544" spans="1:5" x14ac:dyDescent="0.25">
      <c r="A2544" t="s">
        <v>2504</v>
      </c>
      <c r="B2544" t="s">
        <v>2734</v>
      </c>
      <c r="C2544" t="s">
        <v>2468</v>
      </c>
      <c r="D2544" t="s">
        <v>2475</v>
      </c>
    </row>
    <row r="2545" spans="1:5" x14ac:dyDescent="0.25">
      <c r="A2545" t="s">
        <v>2504</v>
      </c>
      <c r="B2545" t="s">
        <v>2734</v>
      </c>
      <c r="C2545" t="s">
        <v>4752</v>
      </c>
      <c r="D2545">
        <v>0</v>
      </c>
      <c r="E2545">
        <v>0</v>
      </c>
    </row>
    <row r="2546" spans="1:5" x14ac:dyDescent="0.25">
      <c r="A2546" t="s">
        <v>2504</v>
      </c>
      <c r="B2546" t="s">
        <v>2734</v>
      </c>
      <c r="C2546" t="s">
        <v>4753</v>
      </c>
      <c r="D2546">
        <v>0</v>
      </c>
      <c r="E2546">
        <v>0</v>
      </c>
    </row>
    <row r="2547" spans="1:5" x14ac:dyDescent="0.25">
      <c r="A2547" t="s">
        <v>2504</v>
      </c>
      <c r="B2547" t="s">
        <v>2734</v>
      </c>
      <c r="C2547" t="s">
        <v>800</v>
      </c>
      <c r="D2547" s="19"/>
    </row>
    <row r="2548" spans="1:5" x14ac:dyDescent="0.25">
      <c r="A2548" t="s">
        <v>2504</v>
      </c>
      <c r="B2548" t="s">
        <v>2735</v>
      </c>
      <c r="C2548" t="s">
        <v>1083</v>
      </c>
      <c r="D2548" t="b">
        <v>0</v>
      </c>
    </row>
    <row r="2549" spans="1:5" x14ac:dyDescent="0.25">
      <c r="A2549" t="s">
        <v>2504</v>
      </c>
      <c r="B2549" t="s">
        <v>2735</v>
      </c>
      <c r="C2549" t="s">
        <v>36</v>
      </c>
      <c r="D2549">
        <v>283</v>
      </c>
    </row>
    <row r="2550" spans="1:5" x14ac:dyDescent="0.25">
      <c r="A2550" t="s">
        <v>2504</v>
      </c>
      <c r="B2550" t="s">
        <v>2735</v>
      </c>
      <c r="C2550" t="s">
        <v>4751</v>
      </c>
      <c r="D2550">
        <v>0</v>
      </c>
    </row>
    <row r="2551" spans="1:5" x14ac:dyDescent="0.25">
      <c r="A2551" t="s">
        <v>2504</v>
      </c>
      <c r="B2551" t="s">
        <v>2735</v>
      </c>
      <c r="C2551" t="s">
        <v>2469</v>
      </c>
      <c r="D2551">
        <v>0</v>
      </c>
      <c r="E2551">
        <v>0</v>
      </c>
    </row>
    <row r="2552" spans="1:5" x14ac:dyDescent="0.25">
      <c r="A2552" t="s">
        <v>2504</v>
      </c>
      <c r="B2552" t="s">
        <v>2735</v>
      </c>
      <c r="C2552" t="s">
        <v>2467</v>
      </c>
      <c r="D2552">
        <v>0</v>
      </c>
    </row>
    <row r="2553" spans="1:5" x14ac:dyDescent="0.25">
      <c r="A2553" t="s">
        <v>2504</v>
      </c>
      <c r="B2553" t="s">
        <v>2735</v>
      </c>
      <c r="C2553" t="s">
        <v>2468</v>
      </c>
      <c r="D2553" t="s">
        <v>2475</v>
      </c>
    </row>
    <row r="2554" spans="1:5" x14ac:dyDescent="0.25">
      <c r="A2554" t="s">
        <v>2504</v>
      </c>
      <c r="B2554" t="s">
        <v>2735</v>
      </c>
      <c r="C2554" t="s">
        <v>4752</v>
      </c>
      <c r="D2554">
        <v>0</v>
      </c>
      <c r="E2554">
        <v>0</v>
      </c>
    </row>
    <row r="2555" spans="1:5" x14ac:dyDescent="0.25">
      <c r="A2555" t="s">
        <v>2504</v>
      </c>
      <c r="B2555" t="s">
        <v>2735</v>
      </c>
      <c r="C2555" t="s">
        <v>4753</v>
      </c>
      <c r="D2555">
        <v>0</v>
      </c>
      <c r="E2555">
        <v>0</v>
      </c>
    </row>
    <row r="2556" spans="1:5" x14ac:dyDescent="0.25">
      <c r="A2556" t="s">
        <v>2504</v>
      </c>
      <c r="B2556" t="s">
        <v>2735</v>
      </c>
      <c r="C2556" t="s">
        <v>800</v>
      </c>
      <c r="D2556" s="19"/>
    </row>
    <row r="2557" spans="1:5" x14ac:dyDescent="0.25">
      <c r="A2557" t="s">
        <v>2504</v>
      </c>
      <c r="B2557" t="s">
        <v>2711</v>
      </c>
      <c r="C2557" t="s">
        <v>1083</v>
      </c>
      <c r="D2557" t="b">
        <v>0</v>
      </c>
    </row>
    <row r="2558" spans="1:5" x14ac:dyDescent="0.25">
      <c r="A2558" t="s">
        <v>2504</v>
      </c>
      <c r="B2558" t="s">
        <v>2711</v>
      </c>
      <c r="C2558" t="s">
        <v>36</v>
      </c>
      <c r="D2558">
        <v>284</v>
      </c>
    </row>
    <row r="2559" spans="1:5" x14ac:dyDescent="0.25">
      <c r="A2559" t="s">
        <v>2504</v>
      </c>
      <c r="B2559" t="s">
        <v>2711</v>
      </c>
      <c r="C2559" t="s">
        <v>4751</v>
      </c>
      <c r="D2559">
        <v>0</v>
      </c>
    </row>
    <row r="2560" spans="1:5" x14ac:dyDescent="0.25">
      <c r="A2560" t="s">
        <v>2504</v>
      </c>
      <c r="B2560" t="s">
        <v>2711</v>
      </c>
      <c r="C2560" t="s">
        <v>2469</v>
      </c>
      <c r="D2560">
        <v>0</v>
      </c>
      <c r="E2560">
        <v>0</v>
      </c>
    </row>
    <row r="2561" spans="1:5" x14ac:dyDescent="0.25">
      <c r="A2561" t="s">
        <v>2504</v>
      </c>
      <c r="B2561" t="s">
        <v>2711</v>
      </c>
      <c r="C2561" t="s">
        <v>2467</v>
      </c>
      <c r="D2561">
        <v>0</v>
      </c>
    </row>
    <row r="2562" spans="1:5" x14ac:dyDescent="0.25">
      <c r="A2562" t="s">
        <v>2504</v>
      </c>
      <c r="B2562" t="s">
        <v>2711</v>
      </c>
      <c r="C2562" t="s">
        <v>2468</v>
      </c>
      <c r="D2562" t="s">
        <v>2475</v>
      </c>
    </row>
    <row r="2563" spans="1:5" x14ac:dyDescent="0.25">
      <c r="A2563" t="s">
        <v>2504</v>
      </c>
      <c r="B2563" t="s">
        <v>2711</v>
      </c>
      <c r="C2563" t="s">
        <v>4752</v>
      </c>
      <c r="D2563">
        <v>0</v>
      </c>
      <c r="E2563">
        <v>0</v>
      </c>
    </row>
    <row r="2564" spans="1:5" x14ac:dyDescent="0.25">
      <c r="A2564" t="s">
        <v>2504</v>
      </c>
      <c r="B2564" t="s">
        <v>2711</v>
      </c>
      <c r="C2564" t="s">
        <v>4753</v>
      </c>
      <c r="D2564">
        <v>0</v>
      </c>
      <c r="E2564">
        <v>0</v>
      </c>
    </row>
    <row r="2565" spans="1:5" x14ac:dyDescent="0.25">
      <c r="A2565" t="s">
        <v>2504</v>
      </c>
      <c r="B2565" t="s">
        <v>2711</v>
      </c>
      <c r="C2565" t="s">
        <v>800</v>
      </c>
      <c r="D2565" s="19"/>
    </row>
    <row r="2566" spans="1:5" x14ac:dyDescent="0.25">
      <c r="A2566" t="s">
        <v>2504</v>
      </c>
      <c r="B2566" t="s">
        <v>2680</v>
      </c>
      <c r="C2566" t="s">
        <v>1083</v>
      </c>
      <c r="D2566" t="b">
        <v>0</v>
      </c>
    </row>
    <row r="2567" spans="1:5" x14ac:dyDescent="0.25">
      <c r="A2567" t="s">
        <v>2504</v>
      </c>
      <c r="B2567" t="s">
        <v>2680</v>
      </c>
      <c r="C2567" t="s">
        <v>36</v>
      </c>
      <c r="D2567">
        <v>285</v>
      </c>
    </row>
    <row r="2568" spans="1:5" x14ac:dyDescent="0.25">
      <c r="A2568" t="s">
        <v>2504</v>
      </c>
      <c r="B2568" t="s">
        <v>2680</v>
      </c>
      <c r="C2568" t="s">
        <v>4751</v>
      </c>
      <c r="D2568">
        <v>0</v>
      </c>
    </row>
    <row r="2569" spans="1:5" x14ac:dyDescent="0.25">
      <c r="A2569" t="s">
        <v>2504</v>
      </c>
      <c r="B2569" t="s">
        <v>2680</v>
      </c>
      <c r="C2569" t="s">
        <v>2469</v>
      </c>
      <c r="D2569">
        <v>0</v>
      </c>
      <c r="E2569">
        <v>0</v>
      </c>
    </row>
    <row r="2570" spans="1:5" x14ac:dyDescent="0.25">
      <c r="A2570" t="s">
        <v>2504</v>
      </c>
      <c r="B2570" t="s">
        <v>2680</v>
      </c>
      <c r="C2570" t="s">
        <v>2467</v>
      </c>
      <c r="D2570">
        <v>0</v>
      </c>
    </row>
    <row r="2571" spans="1:5" x14ac:dyDescent="0.25">
      <c r="A2571" t="s">
        <v>2504</v>
      </c>
      <c r="B2571" t="s">
        <v>2680</v>
      </c>
      <c r="C2571" t="s">
        <v>2468</v>
      </c>
      <c r="D2571" t="s">
        <v>2475</v>
      </c>
    </row>
    <row r="2572" spans="1:5" x14ac:dyDescent="0.25">
      <c r="A2572" t="s">
        <v>2504</v>
      </c>
      <c r="B2572" t="s">
        <v>2680</v>
      </c>
      <c r="C2572" t="s">
        <v>4752</v>
      </c>
      <c r="D2572">
        <v>0</v>
      </c>
      <c r="E2572">
        <v>0</v>
      </c>
    </row>
    <row r="2573" spans="1:5" x14ac:dyDescent="0.25">
      <c r="A2573" t="s">
        <v>2504</v>
      </c>
      <c r="B2573" t="s">
        <v>2680</v>
      </c>
      <c r="C2573" t="s">
        <v>4753</v>
      </c>
      <c r="D2573">
        <v>0</v>
      </c>
      <c r="E2573">
        <v>0</v>
      </c>
    </row>
    <row r="2574" spans="1:5" x14ac:dyDescent="0.25">
      <c r="A2574" t="s">
        <v>2504</v>
      </c>
      <c r="B2574" t="s">
        <v>2680</v>
      </c>
      <c r="C2574" t="s">
        <v>800</v>
      </c>
      <c r="D2574" s="19"/>
    </row>
    <row r="2575" spans="1:5" x14ac:dyDescent="0.25">
      <c r="A2575" t="s">
        <v>2504</v>
      </c>
      <c r="B2575" t="s">
        <v>2681</v>
      </c>
      <c r="C2575" t="s">
        <v>1083</v>
      </c>
      <c r="D2575" t="b">
        <v>0</v>
      </c>
    </row>
    <row r="2576" spans="1:5" x14ac:dyDescent="0.25">
      <c r="A2576" t="s">
        <v>2504</v>
      </c>
      <c r="B2576" t="s">
        <v>2681</v>
      </c>
      <c r="C2576" t="s">
        <v>36</v>
      </c>
      <c r="D2576">
        <v>286</v>
      </c>
    </row>
    <row r="2577" spans="1:5" x14ac:dyDescent="0.25">
      <c r="A2577" t="s">
        <v>2504</v>
      </c>
      <c r="B2577" t="s">
        <v>2681</v>
      </c>
      <c r="C2577" t="s">
        <v>4751</v>
      </c>
      <c r="D2577">
        <v>0</v>
      </c>
    </row>
    <row r="2578" spans="1:5" x14ac:dyDescent="0.25">
      <c r="A2578" t="s">
        <v>2504</v>
      </c>
      <c r="B2578" t="s">
        <v>2681</v>
      </c>
      <c r="C2578" t="s">
        <v>2469</v>
      </c>
      <c r="D2578">
        <v>0</v>
      </c>
      <c r="E2578">
        <v>0</v>
      </c>
    </row>
    <row r="2579" spans="1:5" x14ac:dyDescent="0.25">
      <c r="A2579" t="s">
        <v>2504</v>
      </c>
      <c r="B2579" t="s">
        <v>2681</v>
      </c>
      <c r="C2579" t="s">
        <v>2467</v>
      </c>
      <c r="D2579">
        <v>0</v>
      </c>
    </row>
    <row r="2580" spans="1:5" x14ac:dyDescent="0.25">
      <c r="A2580" t="s">
        <v>2504</v>
      </c>
      <c r="B2580" t="s">
        <v>2681</v>
      </c>
      <c r="C2580" t="s">
        <v>2468</v>
      </c>
      <c r="D2580" t="s">
        <v>2475</v>
      </c>
    </row>
    <row r="2581" spans="1:5" x14ac:dyDescent="0.25">
      <c r="A2581" t="s">
        <v>2504</v>
      </c>
      <c r="B2581" t="s">
        <v>2681</v>
      </c>
      <c r="C2581" t="s">
        <v>4752</v>
      </c>
      <c r="D2581">
        <v>0</v>
      </c>
      <c r="E2581">
        <v>0</v>
      </c>
    </row>
    <row r="2582" spans="1:5" x14ac:dyDescent="0.25">
      <c r="A2582" t="s">
        <v>2504</v>
      </c>
      <c r="B2582" t="s">
        <v>2681</v>
      </c>
      <c r="C2582" t="s">
        <v>4753</v>
      </c>
      <c r="D2582">
        <v>0</v>
      </c>
      <c r="E2582">
        <v>0</v>
      </c>
    </row>
    <row r="2583" spans="1:5" x14ac:dyDescent="0.25">
      <c r="A2583" t="s">
        <v>2504</v>
      </c>
      <c r="B2583" t="s">
        <v>2681</v>
      </c>
      <c r="C2583" t="s">
        <v>800</v>
      </c>
      <c r="D2583" s="19"/>
    </row>
    <row r="2584" spans="1:5" x14ac:dyDescent="0.25">
      <c r="A2584" t="s">
        <v>2504</v>
      </c>
      <c r="B2584" t="s">
        <v>2682</v>
      </c>
      <c r="C2584" t="s">
        <v>1083</v>
      </c>
      <c r="D2584" t="b">
        <v>0</v>
      </c>
    </row>
    <row r="2585" spans="1:5" x14ac:dyDescent="0.25">
      <c r="A2585" t="s">
        <v>2504</v>
      </c>
      <c r="B2585" t="s">
        <v>2682</v>
      </c>
      <c r="C2585" t="s">
        <v>36</v>
      </c>
      <c r="D2585">
        <v>287</v>
      </c>
    </row>
    <row r="2586" spans="1:5" x14ac:dyDescent="0.25">
      <c r="A2586" t="s">
        <v>2504</v>
      </c>
      <c r="B2586" t="s">
        <v>2682</v>
      </c>
      <c r="C2586" t="s">
        <v>4751</v>
      </c>
      <c r="D2586">
        <v>0</v>
      </c>
    </row>
    <row r="2587" spans="1:5" x14ac:dyDescent="0.25">
      <c r="A2587" t="s">
        <v>2504</v>
      </c>
      <c r="B2587" t="s">
        <v>2682</v>
      </c>
      <c r="C2587" t="s">
        <v>2469</v>
      </c>
      <c r="D2587">
        <v>0</v>
      </c>
      <c r="E2587">
        <v>0</v>
      </c>
    </row>
    <row r="2588" spans="1:5" x14ac:dyDescent="0.25">
      <c r="A2588" t="s">
        <v>2504</v>
      </c>
      <c r="B2588" t="s">
        <v>2682</v>
      </c>
      <c r="C2588" t="s">
        <v>2467</v>
      </c>
      <c r="D2588">
        <v>0</v>
      </c>
    </row>
    <row r="2589" spans="1:5" x14ac:dyDescent="0.25">
      <c r="A2589" t="s">
        <v>2504</v>
      </c>
      <c r="B2589" t="s">
        <v>2682</v>
      </c>
      <c r="C2589" t="s">
        <v>2468</v>
      </c>
      <c r="D2589" t="s">
        <v>2475</v>
      </c>
    </row>
    <row r="2590" spans="1:5" x14ac:dyDescent="0.25">
      <c r="A2590" t="s">
        <v>2504</v>
      </c>
      <c r="B2590" t="s">
        <v>2682</v>
      </c>
      <c r="C2590" t="s">
        <v>4752</v>
      </c>
      <c r="D2590">
        <v>0</v>
      </c>
      <c r="E2590">
        <v>0</v>
      </c>
    </row>
    <row r="2591" spans="1:5" x14ac:dyDescent="0.25">
      <c r="A2591" t="s">
        <v>2504</v>
      </c>
      <c r="B2591" t="s">
        <v>2682</v>
      </c>
      <c r="C2591" t="s">
        <v>4753</v>
      </c>
      <c r="D2591">
        <v>0</v>
      </c>
      <c r="E2591">
        <v>0</v>
      </c>
    </row>
    <row r="2592" spans="1:5" x14ac:dyDescent="0.25">
      <c r="A2592" t="s">
        <v>2504</v>
      </c>
      <c r="B2592" t="s">
        <v>2682</v>
      </c>
      <c r="C2592" t="s">
        <v>800</v>
      </c>
      <c r="D2592" s="19"/>
    </row>
    <row r="2593" spans="1:5" x14ac:dyDescent="0.25">
      <c r="A2593" t="s">
        <v>2507</v>
      </c>
      <c r="B2593" t="s">
        <v>2781</v>
      </c>
      <c r="C2593" t="s">
        <v>1083</v>
      </c>
      <c r="D2593" t="b">
        <v>0</v>
      </c>
    </row>
    <row r="2594" spans="1:5" x14ac:dyDescent="0.25">
      <c r="A2594" t="s">
        <v>2507</v>
      </c>
      <c r="B2594" t="s">
        <v>2781</v>
      </c>
      <c r="C2594" t="s">
        <v>36</v>
      </c>
      <c r="D2594">
        <v>288</v>
      </c>
    </row>
    <row r="2595" spans="1:5" x14ac:dyDescent="0.25">
      <c r="A2595" t="s">
        <v>2507</v>
      </c>
      <c r="B2595" t="s">
        <v>2781</v>
      </c>
      <c r="C2595" t="s">
        <v>4751</v>
      </c>
      <c r="D2595">
        <v>0</v>
      </c>
    </row>
    <row r="2596" spans="1:5" x14ac:dyDescent="0.25">
      <c r="A2596" t="s">
        <v>2507</v>
      </c>
      <c r="B2596" t="s">
        <v>2781</v>
      </c>
      <c r="C2596" t="s">
        <v>2469</v>
      </c>
      <c r="D2596">
        <v>0</v>
      </c>
      <c r="E2596">
        <v>0</v>
      </c>
    </row>
    <row r="2597" spans="1:5" x14ac:dyDescent="0.25">
      <c r="A2597" t="s">
        <v>2507</v>
      </c>
      <c r="B2597" t="s">
        <v>2781</v>
      </c>
      <c r="C2597" t="s">
        <v>2467</v>
      </c>
      <c r="D2597">
        <v>0</v>
      </c>
    </row>
    <row r="2598" spans="1:5" x14ac:dyDescent="0.25">
      <c r="A2598" t="s">
        <v>2507</v>
      </c>
      <c r="B2598" t="s">
        <v>2781</v>
      </c>
      <c r="C2598" t="s">
        <v>2468</v>
      </c>
      <c r="D2598" t="s">
        <v>2475</v>
      </c>
    </row>
    <row r="2599" spans="1:5" x14ac:dyDescent="0.25">
      <c r="A2599" t="s">
        <v>2507</v>
      </c>
      <c r="B2599" t="s">
        <v>2781</v>
      </c>
      <c r="C2599" t="s">
        <v>4752</v>
      </c>
      <c r="D2599">
        <v>0</v>
      </c>
      <c r="E2599">
        <v>0</v>
      </c>
    </row>
    <row r="2600" spans="1:5" x14ac:dyDescent="0.25">
      <c r="A2600" t="s">
        <v>2507</v>
      </c>
      <c r="B2600" t="s">
        <v>2781</v>
      </c>
      <c r="C2600" t="s">
        <v>4753</v>
      </c>
      <c r="D2600">
        <v>0</v>
      </c>
      <c r="E2600">
        <v>0</v>
      </c>
    </row>
    <row r="2601" spans="1:5" x14ac:dyDescent="0.25">
      <c r="A2601" t="s">
        <v>2507</v>
      </c>
      <c r="B2601" t="s">
        <v>2781</v>
      </c>
      <c r="C2601" t="s">
        <v>800</v>
      </c>
      <c r="D2601" s="19" t="s">
        <v>6810</v>
      </c>
    </row>
    <row r="2602" spans="1:5" x14ac:dyDescent="0.25">
      <c r="A2602" t="s">
        <v>2507</v>
      </c>
      <c r="B2602" t="s">
        <v>2782</v>
      </c>
      <c r="C2602" t="s">
        <v>1083</v>
      </c>
      <c r="D2602" t="b">
        <v>0</v>
      </c>
    </row>
    <row r="2603" spans="1:5" x14ac:dyDescent="0.25">
      <c r="A2603" t="s">
        <v>2507</v>
      </c>
      <c r="B2603" t="s">
        <v>2782</v>
      </c>
      <c r="C2603" t="s">
        <v>36</v>
      </c>
      <c r="D2603">
        <v>289</v>
      </c>
    </row>
    <row r="2604" spans="1:5" x14ac:dyDescent="0.25">
      <c r="A2604" t="s">
        <v>2507</v>
      </c>
      <c r="B2604" t="s">
        <v>2782</v>
      </c>
      <c r="C2604" t="s">
        <v>4751</v>
      </c>
      <c r="D2604">
        <v>0</v>
      </c>
    </row>
    <row r="2605" spans="1:5" x14ac:dyDescent="0.25">
      <c r="A2605" t="s">
        <v>2507</v>
      </c>
      <c r="B2605" t="s">
        <v>2782</v>
      </c>
      <c r="C2605" t="s">
        <v>2469</v>
      </c>
      <c r="D2605">
        <v>150</v>
      </c>
      <c r="E2605">
        <v>0</v>
      </c>
    </row>
    <row r="2606" spans="1:5" x14ac:dyDescent="0.25">
      <c r="A2606" t="s">
        <v>2507</v>
      </c>
      <c r="B2606" t="s">
        <v>2782</v>
      </c>
      <c r="C2606" t="s">
        <v>2467</v>
      </c>
      <c r="D2606">
        <v>0</v>
      </c>
    </row>
    <row r="2607" spans="1:5" x14ac:dyDescent="0.25">
      <c r="A2607" t="s">
        <v>2507</v>
      </c>
      <c r="B2607" t="s">
        <v>2782</v>
      </c>
      <c r="C2607" t="s">
        <v>2468</v>
      </c>
      <c r="D2607" t="s">
        <v>2475</v>
      </c>
    </row>
    <row r="2608" spans="1:5" x14ac:dyDescent="0.25">
      <c r="A2608" t="s">
        <v>2507</v>
      </c>
      <c r="B2608" t="s">
        <v>2782</v>
      </c>
      <c r="C2608" t="s">
        <v>4752</v>
      </c>
      <c r="D2608">
        <v>0</v>
      </c>
      <c r="E2608">
        <v>0</v>
      </c>
    </row>
    <row r="2609" spans="1:5" x14ac:dyDescent="0.25">
      <c r="A2609" t="s">
        <v>2507</v>
      </c>
      <c r="B2609" t="s">
        <v>2782</v>
      </c>
      <c r="C2609" t="s">
        <v>4753</v>
      </c>
      <c r="D2609">
        <v>0</v>
      </c>
      <c r="E2609">
        <v>0</v>
      </c>
    </row>
    <row r="2610" spans="1:5" x14ac:dyDescent="0.25">
      <c r="A2610" t="s">
        <v>2507</v>
      </c>
      <c r="B2610" t="s">
        <v>2782</v>
      </c>
      <c r="C2610" t="s">
        <v>800</v>
      </c>
      <c r="D2610" s="19" t="s">
        <v>6810</v>
      </c>
    </row>
    <row r="2611" spans="1:5" x14ac:dyDescent="0.25">
      <c r="A2611" t="s">
        <v>2507</v>
      </c>
      <c r="B2611" t="s">
        <v>2783</v>
      </c>
      <c r="C2611" t="s">
        <v>1083</v>
      </c>
      <c r="D2611" t="b">
        <v>0</v>
      </c>
    </row>
    <row r="2612" spans="1:5" x14ac:dyDescent="0.25">
      <c r="A2612" t="s">
        <v>2507</v>
      </c>
      <c r="B2612" t="s">
        <v>2783</v>
      </c>
      <c r="C2612" t="s">
        <v>36</v>
      </c>
      <c r="D2612">
        <v>290</v>
      </c>
    </row>
    <row r="2613" spans="1:5" x14ac:dyDescent="0.25">
      <c r="A2613" t="s">
        <v>2507</v>
      </c>
      <c r="B2613" t="s">
        <v>2783</v>
      </c>
      <c r="C2613" t="s">
        <v>4751</v>
      </c>
      <c r="D2613">
        <v>0</v>
      </c>
    </row>
    <row r="2614" spans="1:5" x14ac:dyDescent="0.25">
      <c r="A2614" t="s">
        <v>2507</v>
      </c>
      <c r="B2614" t="s">
        <v>2783</v>
      </c>
      <c r="C2614" t="s">
        <v>2469</v>
      </c>
      <c r="D2614">
        <v>1</v>
      </c>
      <c r="E2614">
        <v>0</v>
      </c>
    </row>
    <row r="2615" spans="1:5" x14ac:dyDescent="0.25">
      <c r="A2615" t="s">
        <v>2507</v>
      </c>
      <c r="B2615" t="s">
        <v>2783</v>
      </c>
      <c r="C2615" t="s">
        <v>2467</v>
      </c>
      <c r="D2615">
        <v>0</v>
      </c>
    </row>
    <row r="2616" spans="1:5" x14ac:dyDescent="0.25">
      <c r="A2616" t="s">
        <v>2507</v>
      </c>
      <c r="B2616" t="s">
        <v>2783</v>
      </c>
      <c r="C2616" t="s">
        <v>2468</v>
      </c>
      <c r="D2616" t="s">
        <v>2475</v>
      </c>
    </row>
    <row r="2617" spans="1:5" x14ac:dyDescent="0.25">
      <c r="A2617" t="s">
        <v>2507</v>
      </c>
      <c r="B2617" t="s">
        <v>2783</v>
      </c>
      <c r="C2617" t="s">
        <v>4752</v>
      </c>
      <c r="D2617">
        <v>0</v>
      </c>
      <c r="E2617">
        <v>0</v>
      </c>
    </row>
    <row r="2618" spans="1:5" x14ac:dyDescent="0.25">
      <c r="A2618" t="s">
        <v>2507</v>
      </c>
      <c r="B2618" t="s">
        <v>2783</v>
      </c>
      <c r="C2618" t="s">
        <v>4753</v>
      </c>
      <c r="D2618">
        <v>0</v>
      </c>
      <c r="E2618">
        <v>0</v>
      </c>
    </row>
    <row r="2619" spans="1:5" x14ac:dyDescent="0.25">
      <c r="A2619" t="s">
        <v>2507</v>
      </c>
      <c r="B2619" t="s">
        <v>2783</v>
      </c>
      <c r="C2619" t="s">
        <v>800</v>
      </c>
      <c r="D2619" s="19" t="s">
        <v>815</v>
      </c>
    </row>
    <row r="2620" spans="1:5" x14ac:dyDescent="0.25">
      <c r="A2620" t="s">
        <v>2507</v>
      </c>
      <c r="B2620" t="s">
        <v>2784</v>
      </c>
      <c r="C2620" t="s">
        <v>1083</v>
      </c>
      <c r="D2620" t="b">
        <v>0</v>
      </c>
    </row>
    <row r="2621" spans="1:5" x14ac:dyDescent="0.25">
      <c r="A2621" t="s">
        <v>2507</v>
      </c>
      <c r="B2621" t="s">
        <v>2784</v>
      </c>
      <c r="C2621" t="s">
        <v>36</v>
      </c>
      <c r="D2621">
        <v>291</v>
      </c>
    </row>
    <row r="2622" spans="1:5" x14ac:dyDescent="0.25">
      <c r="A2622" t="s">
        <v>2507</v>
      </c>
      <c r="B2622" t="s">
        <v>2784</v>
      </c>
      <c r="C2622" t="s">
        <v>4751</v>
      </c>
      <c r="D2622">
        <v>0</v>
      </c>
    </row>
    <row r="2623" spans="1:5" x14ac:dyDescent="0.25">
      <c r="A2623" t="s">
        <v>2507</v>
      </c>
      <c r="B2623" t="s">
        <v>2784</v>
      </c>
      <c r="C2623" t="s">
        <v>2469</v>
      </c>
      <c r="D2623">
        <v>0</v>
      </c>
      <c r="E2623">
        <v>0</v>
      </c>
    </row>
    <row r="2624" spans="1:5" x14ac:dyDescent="0.25">
      <c r="A2624" t="s">
        <v>2507</v>
      </c>
      <c r="B2624" t="s">
        <v>2784</v>
      </c>
      <c r="C2624" t="s">
        <v>2467</v>
      </c>
      <c r="D2624">
        <v>0</v>
      </c>
    </row>
    <row r="2625" spans="1:5" x14ac:dyDescent="0.25">
      <c r="A2625" t="s">
        <v>2507</v>
      </c>
      <c r="B2625" t="s">
        <v>2784</v>
      </c>
      <c r="C2625" t="s">
        <v>2468</v>
      </c>
      <c r="D2625" t="s">
        <v>2475</v>
      </c>
    </row>
    <row r="2626" spans="1:5" x14ac:dyDescent="0.25">
      <c r="A2626" t="s">
        <v>2507</v>
      </c>
      <c r="B2626" t="s">
        <v>2784</v>
      </c>
      <c r="C2626" t="s">
        <v>4752</v>
      </c>
      <c r="D2626">
        <v>0</v>
      </c>
      <c r="E2626">
        <v>0</v>
      </c>
    </row>
    <row r="2627" spans="1:5" x14ac:dyDescent="0.25">
      <c r="A2627" t="s">
        <v>2507</v>
      </c>
      <c r="B2627" t="s">
        <v>2784</v>
      </c>
      <c r="C2627" t="s">
        <v>4753</v>
      </c>
      <c r="D2627">
        <v>0</v>
      </c>
      <c r="E2627">
        <v>0</v>
      </c>
    </row>
    <row r="2628" spans="1:5" x14ac:dyDescent="0.25">
      <c r="A2628" t="s">
        <v>2507</v>
      </c>
      <c r="B2628" t="s">
        <v>2784</v>
      </c>
      <c r="C2628" t="s">
        <v>800</v>
      </c>
      <c r="D2628" s="19" t="s">
        <v>6810</v>
      </c>
    </row>
    <row r="2629" spans="1:5" x14ac:dyDescent="0.25">
      <c r="A2629" t="s">
        <v>2507</v>
      </c>
      <c r="B2629" t="s">
        <v>2785</v>
      </c>
      <c r="C2629" t="s">
        <v>1083</v>
      </c>
      <c r="D2629" t="b">
        <v>0</v>
      </c>
    </row>
    <row r="2630" spans="1:5" x14ac:dyDescent="0.25">
      <c r="A2630" t="s">
        <v>2507</v>
      </c>
      <c r="B2630" t="s">
        <v>2785</v>
      </c>
      <c r="C2630" t="s">
        <v>36</v>
      </c>
      <c r="D2630">
        <v>292</v>
      </c>
    </row>
    <row r="2631" spans="1:5" x14ac:dyDescent="0.25">
      <c r="A2631" t="s">
        <v>2507</v>
      </c>
      <c r="B2631" t="s">
        <v>2785</v>
      </c>
      <c r="C2631" t="s">
        <v>4751</v>
      </c>
      <c r="D2631">
        <v>0</v>
      </c>
    </row>
    <row r="2632" spans="1:5" x14ac:dyDescent="0.25">
      <c r="A2632" t="s">
        <v>2507</v>
      </c>
      <c r="B2632" t="s">
        <v>2785</v>
      </c>
      <c r="C2632" t="s">
        <v>2469</v>
      </c>
      <c r="D2632">
        <v>120</v>
      </c>
      <c r="E2632">
        <v>0</v>
      </c>
    </row>
    <row r="2633" spans="1:5" x14ac:dyDescent="0.25">
      <c r="A2633" t="s">
        <v>2507</v>
      </c>
      <c r="B2633" t="s">
        <v>2785</v>
      </c>
      <c r="C2633" t="s">
        <v>2467</v>
      </c>
      <c r="D2633">
        <v>0</v>
      </c>
    </row>
    <row r="2634" spans="1:5" x14ac:dyDescent="0.25">
      <c r="A2634" t="s">
        <v>2507</v>
      </c>
      <c r="B2634" t="s">
        <v>2785</v>
      </c>
      <c r="C2634" t="s">
        <v>2468</v>
      </c>
      <c r="D2634" t="s">
        <v>2475</v>
      </c>
    </row>
    <row r="2635" spans="1:5" x14ac:dyDescent="0.25">
      <c r="A2635" t="s">
        <v>2507</v>
      </c>
      <c r="B2635" t="s">
        <v>2785</v>
      </c>
      <c r="C2635" t="s">
        <v>4752</v>
      </c>
      <c r="D2635">
        <v>0</v>
      </c>
      <c r="E2635">
        <v>0</v>
      </c>
    </row>
    <row r="2636" spans="1:5" x14ac:dyDescent="0.25">
      <c r="A2636" t="s">
        <v>2507</v>
      </c>
      <c r="B2636" t="s">
        <v>2785</v>
      </c>
      <c r="C2636" t="s">
        <v>4753</v>
      </c>
      <c r="D2636">
        <v>0</v>
      </c>
      <c r="E2636">
        <v>0</v>
      </c>
    </row>
    <row r="2637" spans="1:5" x14ac:dyDescent="0.25">
      <c r="A2637" t="s">
        <v>2507</v>
      </c>
      <c r="B2637" t="s">
        <v>2785</v>
      </c>
      <c r="C2637" t="s">
        <v>800</v>
      </c>
      <c r="D2637" s="19" t="s">
        <v>6810</v>
      </c>
    </row>
    <row r="2638" spans="1:5" x14ac:dyDescent="0.25">
      <c r="A2638" t="s">
        <v>2507</v>
      </c>
      <c r="B2638" t="s">
        <v>2786</v>
      </c>
      <c r="C2638" t="s">
        <v>1083</v>
      </c>
      <c r="D2638" t="b">
        <v>0</v>
      </c>
    </row>
    <row r="2639" spans="1:5" x14ac:dyDescent="0.25">
      <c r="A2639" t="s">
        <v>2507</v>
      </c>
      <c r="B2639" t="s">
        <v>2786</v>
      </c>
      <c r="C2639" t="s">
        <v>36</v>
      </c>
      <c r="D2639">
        <v>293</v>
      </c>
    </row>
    <row r="2640" spans="1:5" x14ac:dyDescent="0.25">
      <c r="A2640" t="s">
        <v>2507</v>
      </c>
      <c r="B2640" t="s">
        <v>2786</v>
      </c>
      <c r="C2640" t="s">
        <v>4751</v>
      </c>
      <c r="D2640">
        <v>0</v>
      </c>
    </row>
    <row r="2641" spans="1:5" x14ac:dyDescent="0.25">
      <c r="A2641" t="s">
        <v>2507</v>
      </c>
      <c r="B2641" t="s">
        <v>2786</v>
      </c>
      <c r="C2641" t="s">
        <v>2469</v>
      </c>
      <c r="D2641">
        <v>130</v>
      </c>
      <c r="E2641">
        <v>0</v>
      </c>
    </row>
    <row r="2642" spans="1:5" x14ac:dyDescent="0.25">
      <c r="A2642" t="s">
        <v>2507</v>
      </c>
      <c r="B2642" t="s">
        <v>2786</v>
      </c>
      <c r="C2642" t="s">
        <v>2467</v>
      </c>
      <c r="D2642">
        <v>0</v>
      </c>
    </row>
    <row r="2643" spans="1:5" x14ac:dyDescent="0.25">
      <c r="A2643" t="s">
        <v>2507</v>
      </c>
      <c r="B2643" t="s">
        <v>2786</v>
      </c>
      <c r="C2643" t="s">
        <v>2468</v>
      </c>
      <c r="D2643" t="s">
        <v>2475</v>
      </c>
    </row>
    <row r="2644" spans="1:5" x14ac:dyDescent="0.25">
      <c r="A2644" t="s">
        <v>2507</v>
      </c>
      <c r="B2644" t="s">
        <v>2786</v>
      </c>
      <c r="C2644" t="s">
        <v>4752</v>
      </c>
      <c r="D2644">
        <v>0</v>
      </c>
      <c r="E2644">
        <v>0</v>
      </c>
    </row>
    <row r="2645" spans="1:5" x14ac:dyDescent="0.25">
      <c r="A2645" t="s">
        <v>2507</v>
      </c>
      <c r="B2645" t="s">
        <v>2786</v>
      </c>
      <c r="C2645" t="s">
        <v>4753</v>
      </c>
      <c r="D2645">
        <v>0</v>
      </c>
      <c r="E2645">
        <v>0</v>
      </c>
    </row>
    <row r="2646" spans="1:5" x14ac:dyDescent="0.25">
      <c r="A2646" t="s">
        <v>2507</v>
      </c>
      <c r="B2646" t="s">
        <v>2786</v>
      </c>
      <c r="C2646" t="s">
        <v>800</v>
      </c>
      <c r="D2646" s="19" t="s">
        <v>6810</v>
      </c>
    </row>
    <row r="2647" spans="1:5" x14ac:dyDescent="0.25">
      <c r="A2647" t="s">
        <v>2507</v>
      </c>
      <c r="B2647" t="s">
        <v>2788</v>
      </c>
      <c r="C2647" t="s">
        <v>1083</v>
      </c>
      <c r="D2647" t="b">
        <v>0</v>
      </c>
    </row>
    <row r="2648" spans="1:5" x14ac:dyDescent="0.25">
      <c r="A2648" t="s">
        <v>2507</v>
      </c>
      <c r="B2648" t="s">
        <v>2788</v>
      </c>
      <c r="C2648" t="s">
        <v>36</v>
      </c>
      <c r="D2648">
        <v>294</v>
      </c>
    </row>
    <row r="2649" spans="1:5" x14ac:dyDescent="0.25">
      <c r="A2649" t="s">
        <v>2507</v>
      </c>
      <c r="B2649" t="s">
        <v>2788</v>
      </c>
      <c r="C2649" t="s">
        <v>4751</v>
      </c>
      <c r="D2649">
        <v>0</v>
      </c>
    </row>
    <row r="2650" spans="1:5" x14ac:dyDescent="0.25">
      <c r="A2650" t="s">
        <v>2507</v>
      </c>
      <c r="B2650" t="s">
        <v>2788</v>
      </c>
      <c r="C2650" t="s">
        <v>2469</v>
      </c>
      <c r="D2650">
        <v>1</v>
      </c>
      <c r="E2650">
        <v>0</v>
      </c>
    </row>
    <row r="2651" spans="1:5" x14ac:dyDescent="0.25">
      <c r="A2651" t="s">
        <v>2507</v>
      </c>
      <c r="B2651" t="s">
        <v>2788</v>
      </c>
      <c r="C2651" t="s">
        <v>2467</v>
      </c>
      <c r="D2651">
        <v>0</v>
      </c>
    </row>
    <row r="2652" spans="1:5" x14ac:dyDescent="0.25">
      <c r="A2652" t="s">
        <v>2507</v>
      </c>
      <c r="B2652" t="s">
        <v>2788</v>
      </c>
      <c r="C2652" t="s">
        <v>2468</v>
      </c>
      <c r="D2652" t="s">
        <v>2475</v>
      </c>
    </row>
    <row r="2653" spans="1:5" x14ac:dyDescent="0.25">
      <c r="A2653" t="s">
        <v>2507</v>
      </c>
      <c r="B2653" t="s">
        <v>2788</v>
      </c>
      <c r="C2653" t="s">
        <v>4752</v>
      </c>
      <c r="D2653">
        <v>0</v>
      </c>
      <c r="E2653">
        <v>0</v>
      </c>
    </row>
    <row r="2654" spans="1:5" x14ac:dyDescent="0.25">
      <c r="A2654" t="s">
        <v>2507</v>
      </c>
      <c r="B2654" t="s">
        <v>2788</v>
      </c>
      <c r="C2654" t="s">
        <v>4753</v>
      </c>
      <c r="D2654">
        <v>0</v>
      </c>
      <c r="E2654">
        <v>0</v>
      </c>
    </row>
    <row r="2655" spans="1:5" x14ac:dyDescent="0.25">
      <c r="A2655" t="s">
        <v>2507</v>
      </c>
      <c r="B2655" t="s">
        <v>2788</v>
      </c>
      <c r="C2655" t="s">
        <v>800</v>
      </c>
      <c r="D2655" s="19" t="s">
        <v>6810</v>
      </c>
    </row>
    <row r="2656" spans="1:5" x14ac:dyDescent="0.25">
      <c r="A2656" t="s">
        <v>2507</v>
      </c>
      <c r="B2656" t="s">
        <v>2789</v>
      </c>
      <c r="C2656" t="s">
        <v>1083</v>
      </c>
      <c r="D2656" t="b">
        <v>0</v>
      </c>
    </row>
    <row r="2657" spans="1:5" x14ac:dyDescent="0.25">
      <c r="A2657" t="s">
        <v>2507</v>
      </c>
      <c r="B2657" t="s">
        <v>2789</v>
      </c>
      <c r="C2657" t="s">
        <v>36</v>
      </c>
      <c r="D2657">
        <v>295</v>
      </c>
    </row>
    <row r="2658" spans="1:5" x14ac:dyDescent="0.25">
      <c r="A2658" t="s">
        <v>2507</v>
      </c>
      <c r="B2658" t="s">
        <v>2789</v>
      </c>
      <c r="C2658" t="s">
        <v>4751</v>
      </c>
      <c r="D2658">
        <v>0</v>
      </c>
    </row>
    <row r="2659" spans="1:5" x14ac:dyDescent="0.25">
      <c r="A2659" t="s">
        <v>2507</v>
      </c>
      <c r="B2659" t="s">
        <v>2789</v>
      </c>
      <c r="C2659" t="s">
        <v>2469</v>
      </c>
      <c r="D2659">
        <v>0</v>
      </c>
      <c r="E2659">
        <v>0</v>
      </c>
    </row>
    <row r="2660" spans="1:5" x14ac:dyDescent="0.25">
      <c r="A2660" t="s">
        <v>2507</v>
      </c>
      <c r="B2660" t="s">
        <v>2789</v>
      </c>
      <c r="C2660" t="s">
        <v>2467</v>
      </c>
      <c r="D2660">
        <v>0</v>
      </c>
    </row>
    <row r="2661" spans="1:5" x14ac:dyDescent="0.25">
      <c r="A2661" t="s">
        <v>2507</v>
      </c>
      <c r="B2661" t="s">
        <v>2789</v>
      </c>
      <c r="C2661" t="s">
        <v>2468</v>
      </c>
      <c r="D2661" t="s">
        <v>2475</v>
      </c>
    </row>
    <row r="2662" spans="1:5" x14ac:dyDescent="0.25">
      <c r="A2662" t="s">
        <v>2507</v>
      </c>
      <c r="B2662" t="s">
        <v>2789</v>
      </c>
      <c r="C2662" t="s">
        <v>4752</v>
      </c>
      <c r="D2662">
        <v>0</v>
      </c>
      <c r="E2662">
        <v>0</v>
      </c>
    </row>
    <row r="2663" spans="1:5" x14ac:dyDescent="0.25">
      <c r="A2663" t="s">
        <v>2507</v>
      </c>
      <c r="B2663" t="s">
        <v>2789</v>
      </c>
      <c r="C2663" t="s">
        <v>4753</v>
      </c>
      <c r="D2663">
        <v>0</v>
      </c>
      <c r="E2663">
        <v>0</v>
      </c>
    </row>
    <row r="2664" spans="1:5" x14ac:dyDescent="0.25">
      <c r="A2664" t="s">
        <v>2507</v>
      </c>
      <c r="B2664" t="s">
        <v>2789</v>
      </c>
      <c r="C2664" t="s">
        <v>800</v>
      </c>
      <c r="D2664" s="19" t="s">
        <v>6810</v>
      </c>
    </row>
    <row r="2665" spans="1:5" x14ac:dyDescent="0.25">
      <c r="A2665" t="s">
        <v>2507</v>
      </c>
      <c r="B2665" t="s">
        <v>2790</v>
      </c>
      <c r="C2665" t="s">
        <v>1083</v>
      </c>
      <c r="D2665" t="b">
        <v>0</v>
      </c>
    </row>
    <row r="2666" spans="1:5" x14ac:dyDescent="0.25">
      <c r="A2666" t="s">
        <v>2507</v>
      </c>
      <c r="B2666" t="s">
        <v>2790</v>
      </c>
      <c r="C2666" t="s">
        <v>36</v>
      </c>
      <c r="D2666">
        <v>296</v>
      </c>
    </row>
    <row r="2667" spans="1:5" x14ac:dyDescent="0.25">
      <c r="A2667" t="s">
        <v>2507</v>
      </c>
      <c r="B2667" t="s">
        <v>2790</v>
      </c>
      <c r="C2667" t="s">
        <v>4751</v>
      </c>
      <c r="D2667">
        <v>0</v>
      </c>
    </row>
    <row r="2668" spans="1:5" x14ac:dyDescent="0.25">
      <c r="A2668" t="s">
        <v>2507</v>
      </c>
      <c r="B2668" t="s">
        <v>2790</v>
      </c>
      <c r="C2668" t="s">
        <v>2469</v>
      </c>
      <c r="D2668">
        <v>1</v>
      </c>
      <c r="E2668">
        <v>0</v>
      </c>
    </row>
    <row r="2669" spans="1:5" x14ac:dyDescent="0.25">
      <c r="A2669" t="s">
        <v>2507</v>
      </c>
      <c r="B2669" t="s">
        <v>2790</v>
      </c>
      <c r="C2669" t="s">
        <v>2467</v>
      </c>
      <c r="D2669">
        <v>0</v>
      </c>
    </row>
    <row r="2670" spans="1:5" x14ac:dyDescent="0.25">
      <c r="A2670" t="s">
        <v>2507</v>
      </c>
      <c r="B2670" t="s">
        <v>2790</v>
      </c>
      <c r="C2670" t="s">
        <v>2468</v>
      </c>
      <c r="D2670" t="s">
        <v>2475</v>
      </c>
    </row>
    <row r="2671" spans="1:5" x14ac:dyDescent="0.25">
      <c r="A2671" t="s">
        <v>2507</v>
      </c>
      <c r="B2671" t="s">
        <v>2790</v>
      </c>
      <c r="C2671" t="s">
        <v>4752</v>
      </c>
      <c r="D2671">
        <v>0</v>
      </c>
      <c r="E2671">
        <v>0</v>
      </c>
    </row>
    <row r="2672" spans="1:5" x14ac:dyDescent="0.25">
      <c r="A2672" t="s">
        <v>2507</v>
      </c>
      <c r="B2672" t="s">
        <v>2790</v>
      </c>
      <c r="C2672" t="s">
        <v>4753</v>
      </c>
      <c r="D2672">
        <v>0</v>
      </c>
      <c r="E2672">
        <v>0</v>
      </c>
    </row>
    <row r="2673" spans="1:5" x14ac:dyDescent="0.25">
      <c r="A2673" t="s">
        <v>2507</v>
      </c>
      <c r="B2673" t="s">
        <v>2790</v>
      </c>
      <c r="C2673" t="s">
        <v>800</v>
      </c>
      <c r="D2673" s="19" t="s">
        <v>815</v>
      </c>
    </row>
    <row r="2674" spans="1:5" x14ac:dyDescent="0.25">
      <c r="A2674" t="s">
        <v>2507</v>
      </c>
      <c r="B2674" t="s">
        <v>2791</v>
      </c>
      <c r="C2674" t="s">
        <v>1083</v>
      </c>
      <c r="D2674" t="b">
        <v>0</v>
      </c>
    </row>
    <row r="2675" spans="1:5" x14ac:dyDescent="0.25">
      <c r="A2675" t="s">
        <v>2507</v>
      </c>
      <c r="B2675" t="s">
        <v>2791</v>
      </c>
      <c r="C2675" t="s">
        <v>36</v>
      </c>
      <c r="D2675">
        <v>297</v>
      </c>
    </row>
    <row r="2676" spans="1:5" x14ac:dyDescent="0.25">
      <c r="A2676" t="s">
        <v>2507</v>
      </c>
      <c r="B2676" t="s">
        <v>2791</v>
      </c>
      <c r="C2676" t="s">
        <v>4751</v>
      </c>
      <c r="D2676">
        <v>0</v>
      </c>
    </row>
    <row r="2677" spans="1:5" x14ac:dyDescent="0.25">
      <c r="A2677" t="s">
        <v>2507</v>
      </c>
      <c r="B2677" t="s">
        <v>2791</v>
      </c>
      <c r="C2677" t="s">
        <v>2469</v>
      </c>
      <c r="D2677">
        <v>0</v>
      </c>
      <c r="E2677">
        <v>0</v>
      </c>
    </row>
    <row r="2678" spans="1:5" x14ac:dyDescent="0.25">
      <c r="A2678" t="s">
        <v>2507</v>
      </c>
      <c r="B2678" t="s">
        <v>2791</v>
      </c>
      <c r="C2678" t="s">
        <v>2467</v>
      </c>
      <c r="D2678">
        <v>0</v>
      </c>
    </row>
    <row r="2679" spans="1:5" x14ac:dyDescent="0.25">
      <c r="A2679" t="s">
        <v>2507</v>
      </c>
      <c r="B2679" t="s">
        <v>2791</v>
      </c>
      <c r="C2679" t="s">
        <v>2468</v>
      </c>
      <c r="D2679" t="s">
        <v>2475</v>
      </c>
    </row>
    <row r="2680" spans="1:5" x14ac:dyDescent="0.25">
      <c r="A2680" t="s">
        <v>2507</v>
      </c>
      <c r="B2680" t="s">
        <v>2791</v>
      </c>
      <c r="C2680" t="s">
        <v>4752</v>
      </c>
      <c r="D2680">
        <v>0</v>
      </c>
      <c r="E2680">
        <v>0</v>
      </c>
    </row>
    <row r="2681" spans="1:5" x14ac:dyDescent="0.25">
      <c r="A2681" t="s">
        <v>2507</v>
      </c>
      <c r="B2681" t="s">
        <v>2791</v>
      </c>
      <c r="C2681" t="s">
        <v>4753</v>
      </c>
      <c r="D2681">
        <v>0</v>
      </c>
      <c r="E2681">
        <v>0</v>
      </c>
    </row>
    <row r="2682" spans="1:5" x14ac:dyDescent="0.25">
      <c r="A2682" t="s">
        <v>2507</v>
      </c>
      <c r="B2682" t="s">
        <v>2791</v>
      </c>
      <c r="C2682" t="s">
        <v>800</v>
      </c>
      <c r="D2682" s="19" t="s">
        <v>6810</v>
      </c>
    </row>
    <row r="2683" spans="1:5" x14ac:dyDescent="0.25">
      <c r="A2683" t="s">
        <v>2507</v>
      </c>
      <c r="B2683" t="s">
        <v>2792</v>
      </c>
      <c r="C2683" t="s">
        <v>1083</v>
      </c>
      <c r="D2683" t="b">
        <v>0</v>
      </c>
    </row>
    <row r="2684" spans="1:5" x14ac:dyDescent="0.25">
      <c r="A2684" t="s">
        <v>2507</v>
      </c>
      <c r="B2684" t="s">
        <v>2792</v>
      </c>
      <c r="C2684" t="s">
        <v>36</v>
      </c>
      <c r="D2684">
        <v>298</v>
      </c>
    </row>
    <row r="2685" spans="1:5" x14ac:dyDescent="0.25">
      <c r="A2685" t="s">
        <v>2507</v>
      </c>
      <c r="B2685" t="s">
        <v>2792</v>
      </c>
      <c r="C2685" t="s">
        <v>4751</v>
      </c>
      <c r="D2685">
        <v>0</v>
      </c>
    </row>
    <row r="2686" spans="1:5" x14ac:dyDescent="0.25">
      <c r="A2686" t="s">
        <v>2507</v>
      </c>
      <c r="B2686" t="s">
        <v>2792</v>
      </c>
      <c r="C2686" t="s">
        <v>2469</v>
      </c>
      <c r="D2686">
        <v>70</v>
      </c>
      <c r="E2686">
        <v>0</v>
      </c>
    </row>
    <row r="2687" spans="1:5" x14ac:dyDescent="0.25">
      <c r="A2687" t="s">
        <v>2507</v>
      </c>
      <c r="B2687" t="s">
        <v>2792</v>
      </c>
      <c r="C2687" t="s">
        <v>2467</v>
      </c>
      <c r="D2687">
        <v>0</v>
      </c>
    </row>
    <row r="2688" spans="1:5" x14ac:dyDescent="0.25">
      <c r="A2688" t="s">
        <v>2507</v>
      </c>
      <c r="B2688" t="s">
        <v>2792</v>
      </c>
      <c r="C2688" t="s">
        <v>2468</v>
      </c>
      <c r="D2688" t="s">
        <v>2475</v>
      </c>
    </row>
    <row r="2689" spans="1:5" x14ac:dyDescent="0.25">
      <c r="A2689" t="s">
        <v>2507</v>
      </c>
      <c r="B2689" t="s">
        <v>2792</v>
      </c>
      <c r="C2689" t="s">
        <v>4752</v>
      </c>
      <c r="D2689">
        <v>0</v>
      </c>
      <c r="E2689">
        <v>0</v>
      </c>
    </row>
    <row r="2690" spans="1:5" x14ac:dyDescent="0.25">
      <c r="A2690" t="s">
        <v>2507</v>
      </c>
      <c r="B2690" t="s">
        <v>2792</v>
      </c>
      <c r="C2690" t="s">
        <v>4753</v>
      </c>
      <c r="D2690">
        <v>0</v>
      </c>
      <c r="E2690">
        <v>0</v>
      </c>
    </row>
    <row r="2691" spans="1:5" x14ac:dyDescent="0.25">
      <c r="A2691" t="s">
        <v>2507</v>
      </c>
      <c r="B2691" t="s">
        <v>2792</v>
      </c>
      <c r="C2691" t="s">
        <v>800</v>
      </c>
      <c r="D2691" s="19" t="s">
        <v>6810</v>
      </c>
    </row>
    <row r="2692" spans="1:5" x14ac:dyDescent="0.25">
      <c r="A2692" t="s">
        <v>2507</v>
      </c>
      <c r="B2692" t="s">
        <v>2793</v>
      </c>
      <c r="C2692" t="s">
        <v>1083</v>
      </c>
      <c r="D2692" t="b">
        <v>0</v>
      </c>
    </row>
    <row r="2693" spans="1:5" x14ac:dyDescent="0.25">
      <c r="A2693" t="s">
        <v>2507</v>
      </c>
      <c r="B2693" t="s">
        <v>2793</v>
      </c>
      <c r="C2693" t="s">
        <v>36</v>
      </c>
      <c r="D2693">
        <v>299</v>
      </c>
    </row>
    <row r="2694" spans="1:5" x14ac:dyDescent="0.25">
      <c r="A2694" t="s">
        <v>2507</v>
      </c>
      <c r="B2694" t="s">
        <v>2793</v>
      </c>
      <c r="C2694" t="s">
        <v>4751</v>
      </c>
      <c r="D2694">
        <v>0</v>
      </c>
    </row>
    <row r="2695" spans="1:5" x14ac:dyDescent="0.25">
      <c r="A2695" t="s">
        <v>2507</v>
      </c>
      <c r="B2695" t="s">
        <v>2793</v>
      </c>
      <c r="C2695" t="s">
        <v>2469</v>
      </c>
      <c r="D2695">
        <v>80</v>
      </c>
      <c r="E2695">
        <v>0</v>
      </c>
    </row>
    <row r="2696" spans="1:5" x14ac:dyDescent="0.25">
      <c r="A2696" t="s">
        <v>2507</v>
      </c>
      <c r="B2696" t="s">
        <v>2793</v>
      </c>
      <c r="C2696" t="s">
        <v>2467</v>
      </c>
      <c r="D2696">
        <v>0</v>
      </c>
    </row>
    <row r="2697" spans="1:5" x14ac:dyDescent="0.25">
      <c r="A2697" t="s">
        <v>2507</v>
      </c>
      <c r="B2697" t="s">
        <v>2793</v>
      </c>
      <c r="C2697" t="s">
        <v>2468</v>
      </c>
      <c r="D2697" t="s">
        <v>2475</v>
      </c>
    </row>
    <row r="2698" spans="1:5" x14ac:dyDescent="0.25">
      <c r="A2698" t="s">
        <v>2507</v>
      </c>
      <c r="B2698" t="s">
        <v>2793</v>
      </c>
      <c r="C2698" t="s">
        <v>4752</v>
      </c>
      <c r="D2698">
        <v>0</v>
      </c>
      <c r="E2698">
        <v>0</v>
      </c>
    </row>
    <row r="2699" spans="1:5" x14ac:dyDescent="0.25">
      <c r="A2699" t="s">
        <v>2507</v>
      </c>
      <c r="B2699" t="s">
        <v>2793</v>
      </c>
      <c r="C2699" t="s">
        <v>4753</v>
      </c>
      <c r="D2699">
        <v>0</v>
      </c>
      <c r="E2699">
        <v>0</v>
      </c>
    </row>
    <row r="2700" spans="1:5" x14ac:dyDescent="0.25">
      <c r="A2700" t="s">
        <v>2507</v>
      </c>
      <c r="B2700" t="s">
        <v>2793</v>
      </c>
      <c r="C2700" t="s">
        <v>800</v>
      </c>
      <c r="D2700" s="19" t="s">
        <v>6810</v>
      </c>
    </row>
    <row r="2701" spans="1:5" x14ac:dyDescent="0.25">
      <c r="A2701" t="s">
        <v>2507</v>
      </c>
      <c r="B2701" t="s">
        <v>2795</v>
      </c>
      <c r="C2701" t="s">
        <v>1083</v>
      </c>
      <c r="D2701" t="b">
        <v>0</v>
      </c>
    </row>
    <row r="2702" spans="1:5" x14ac:dyDescent="0.25">
      <c r="A2702" t="s">
        <v>2507</v>
      </c>
      <c r="B2702" t="s">
        <v>2795</v>
      </c>
      <c r="C2702" t="s">
        <v>36</v>
      </c>
      <c r="D2702">
        <v>300</v>
      </c>
    </row>
    <row r="2703" spans="1:5" x14ac:dyDescent="0.25">
      <c r="A2703" t="s">
        <v>2507</v>
      </c>
      <c r="B2703" t="s">
        <v>2795</v>
      </c>
      <c r="C2703" t="s">
        <v>4751</v>
      </c>
      <c r="D2703">
        <v>0</v>
      </c>
    </row>
    <row r="2704" spans="1:5" x14ac:dyDescent="0.25">
      <c r="A2704" t="s">
        <v>2507</v>
      </c>
      <c r="B2704" t="s">
        <v>2795</v>
      </c>
      <c r="C2704" t="s">
        <v>2469</v>
      </c>
      <c r="D2704">
        <v>0</v>
      </c>
      <c r="E2704">
        <v>0</v>
      </c>
    </row>
    <row r="2705" spans="1:5" x14ac:dyDescent="0.25">
      <c r="A2705" t="s">
        <v>2507</v>
      </c>
      <c r="B2705" t="s">
        <v>2795</v>
      </c>
      <c r="C2705" t="s">
        <v>2467</v>
      </c>
      <c r="D2705">
        <v>0</v>
      </c>
    </row>
    <row r="2706" spans="1:5" x14ac:dyDescent="0.25">
      <c r="A2706" t="s">
        <v>2507</v>
      </c>
      <c r="B2706" t="s">
        <v>2795</v>
      </c>
      <c r="C2706" t="s">
        <v>2468</v>
      </c>
      <c r="D2706" t="s">
        <v>2475</v>
      </c>
    </row>
    <row r="2707" spans="1:5" x14ac:dyDescent="0.25">
      <c r="A2707" t="s">
        <v>2507</v>
      </c>
      <c r="B2707" t="s">
        <v>2795</v>
      </c>
      <c r="C2707" t="s">
        <v>4752</v>
      </c>
      <c r="D2707">
        <v>0</v>
      </c>
      <c r="E2707">
        <v>0</v>
      </c>
    </row>
    <row r="2708" spans="1:5" x14ac:dyDescent="0.25">
      <c r="A2708" t="s">
        <v>2507</v>
      </c>
      <c r="B2708" t="s">
        <v>2795</v>
      </c>
      <c r="C2708" t="s">
        <v>4753</v>
      </c>
      <c r="D2708">
        <v>0</v>
      </c>
      <c r="E2708">
        <v>0</v>
      </c>
    </row>
    <row r="2709" spans="1:5" x14ac:dyDescent="0.25">
      <c r="A2709" t="s">
        <v>2507</v>
      </c>
      <c r="B2709" t="s">
        <v>2795</v>
      </c>
      <c r="C2709" t="s">
        <v>800</v>
      </c>
      <c r="D2709" s="19" t="s">
        <v>6810</v>
      </c>
    </row>
    <row r="2710" spans="1:5" x14ac:dyDescent="0.25">
      <c r="A2710" t="s">
        <v>2507</v>
      </c>
      <c r="B2710" t="s">
        <v>2796</v>
      </c>
      <c r="C2710" t="s">
        <v>1083</v>
      </c>
      <c r="D2710" t="b">
        <v>0</v>
      </c>
    </row>
    <row r="2711" spans="1:5" x14ac:dyDescent="0.25">
      <c r="A2711" t="s">
        <v>2507</v>
      </c>
      <c r="B2711" t="s">
        <v>2796</v>
      </c>
      <c r="C2711" t="s">
        <v>36</v>
      </c>
      <c r="D2711">
        <v>301</v>
      </c>
    </row>
    <row r="2712" spans="1:5" x14ac:dyDescent="0.25">
      <c r="A2712" t="s">
        <v>2507</v>
      </c>
      <c r="B2712" t="s">
        <v>2796</v>
      </c>
      <c r="C2712" t="s">
        <v>4751</v>
      </c>
      <c r="D2712">
        <v>0</v>
      </c>
    </row>
    <row r="2713" spans="1:5" x14ac:dyDescent="0.25">
      <c r="A2713" t="s">
        <v>2507</v>
      </c>
      <c r="B2713" t="s">
        <v>2796</v>
      </c>
      <c r="C2713" t="s">
        <v>2469</v>
      </c>
      <c r="D2713">
        <v>120</v>
      </c>
      <c r="E2713">
        <v>0</v>
      </c>
    </row>
    <row r="2714" spans="1:5" x14ac:dyDescent="0.25">
      <c r="A2714" t="s">
        <v>2507</v>
      </c>
      <c r="B2714" t="s">
        <v>2796</v>
      </c>
      <c r="C2714" t="s">
        <v>2467</v>
      </c>
      <c r="D2714">
        <v>0</v>
      </c>
    </row>
    <row r="2715" spans="1:5" x14ac:dyDescent="0.25">
      <c r="A2715" t="s">
        <v>2507</v>
      </c>
      <c r="B2715" t="s">
        <v>2796</v>
      </c>
      <c r="C2715" t="s">
        <v>2468</v>
      </c>
      <c r="D2715" t="s">
        <v>2475</v>
      </c>
    </row>
    <row r="2716" spans="1:5" x14ac:dyDescent="0.25">
      <c r="A2716" t="s">
        <v>2507</v>
      </c>
      <c r="B2716" t="s">
        <v>2796</v>
      </c>
      <c r="C2716" t="s">
        <v>4752</v>
      </c>
      <c r="D2716">
        <v>0</v>
      </c>
      <c r="E2716">
        <v>0</v>
      </c>
    </row>
    <row r="2717" spans="1:5" x14ac:dyDescent="0.25">
      <c r="A2717" t="s">
        <v>2507</v>
      </c>
      <c r="B2717" t="s">
        <v>2796</v>
      </c>
      <c r="C2717" t="s">
        <v>4753</v>
      </c>
      <c r="D2717">
        <v>0</v>
      </c>
      <c r="E2717">
        <v>0</v>
      </c>
    </row>
    <row r="2718" spans="1:5" x14ac:dyDescent="0.25">
      <c r="A2718" t="s">
        <v>2507</v>
      </c>
      <c r="B2718" t="s">
        <v>2796</v>
      </c>
      <c r="C2718" t="s">
        <v>800</v>
      </c>
      <c r="D2718" s="19" t="s">
        <v>6810</v>
      </c>
    </row>
    <row r="2719" spans="1:5" x14ac:dyDescent="0.25">
      <c r="A2719" t="s">
        <v>2507</v>
      </c>
      <c r="B2719" t="s">
        <v>2797</v>
      </c>
      <c r="C2719" t="s">
        <v>1083</v>
      </c>
      <c r="D2719" t="b">
        <v>0</v>
      </c>
    </row>
    <row r="2720" spans="1:5" x14ac:dyDescent="0.25">
      <c r="A2720" t="s">
        <v>2507</v>
      </c>
      <c r="B2720" t="s">
        <v>2797</v>
      </c>
      <c r="C2720" t="s">
        <v>36</v>
      </c>
      <c r="D2720">
        <v>302</v>
      </c>
    </row>
    <row r="2721" spans="1:5" x14ac:dyDescent="0.25">
      <c r="A2721" t="s">
        <v>2507</v>
      </c>
      <c r="B2721" t="s">
        <v>2797</v>
      </c>
      <c r="C2721" t="s">
        <v>4751</v>
      </c>
      <c r="D2721">
        <v>0</v>
      </c>
    </row>
    <row r="2722" spans="1:5" x14ac:dyDescent="0.25">
      <c r="A2722" t="s">
        <v>2507</v>
      </c>
      <c r="B2722" t="s">
        <v>2797</v>
      </c>
      <c r="C2722" t="s">
        <v>2469</v>
      </c>
      <c r="D2722">
        <v>1</v>
      </c>
      <c r="E2722">
        <v>0</v>
      </c>
    </row>
    <row r="2723" spans="1:5" x14ac:dyDescent="0.25">
      <c r="A2723" t="s">
        <v>2507</v>
      </c>
      <c r="B2723" t="s">
        <v>2797</v>
      </c>
      <c r="C2723" t="s">
        <v>2467</v>
      </c>
      <c r="D2723">
        <v>0</v>
      </c>
    </row>
    <row r="2724" spans="1:5" x14ac:dyDescent="0.25">
      <c r="A2724" t="s">
        <v>2507</v>
      </c>
      <c r="B2724" t="s">
        <v>2797</v>
      </c>
      <c r="C2724" t="s">
        <v>2468</v>
      </c>
      <c r="D2724" t="s">
        <v>2475</v>
      </c>
    </row>
    <row r="2725" spans="1:5" x14ac:dyDescent="0.25">
      <c r="A2725" t="s">
        <v>2507</v>
      </c>
      <c r="B2725" t="s">
        <v>2797</v>
      </c>
      <c r="C2725" t="s">
        <v>4752</v>
      </c>
      <c r="D2725">
        <v>0</v>
      </c>
      <c r="E2725">
        <v>0</v>
      </c>
    </row>
    <row r="2726" spans="1:5" x14ac:dyDescent="0.25">
      <c r="A2726" t="s">
        <v>2507</v>
      </c>
      <c r="B2726" t="s">
        <v>2797</v>
      </c>
      <c r="C2726" t="s">
        <v>4753</v>
      </c>
      <c r="D2726">
        <v>0</v>
      </c>
      <c r="E2726">
        <v>0</v>
      </c>
    </row>
    <row r="2727" spans="1:5" x14ac:dyDescent="0.25">
      <c r="A2727" t="s">
        <v>2507</v>
      </c>
      <c r="B2727" t="s">
        <v>2797</v>
      </c>
      <c r="C2727" t="s">
        <v>800</v>
      </c>
      <c r="D2727" s="19" t="s">
        <v>815</v>
      </c>
    </row>
    <row r="2728" spans="1:5" x14ac:dyDescent="0.25">
      <c r="A2728" t="s">
        <v>2507</v>
      </c>
      <c r="B2728" t="s">
        <v>2798</v>
      </c>
      <c r="C2728" t="s">
        <v>1083</v>
      </c>
      <c r="D2728" t="b">
        <v>0</v>
      </c>
    </row>
    <row r="2729" spans="1:5" x14ac:dyDescent="0.25">
      <c r="A2729" t="s">
        <v>2507</v>
      </c>
      <c r="B2729" t="s">
        <v>2798</v>
      </c>
      <c r="C2729" t="s">
        <v>36</v>
      </c>
      <c r="D2729">
        <v>303</v>
      </c>
    </row>
    <row r="2730" spans="1:5" x14ac:dyDescent="0.25">
      <c r="A2730" t="s">
        <v>2507</v>
      </c>
      <c r="B2730" t="s">
        <v>2798</v>
      </c>
      <c r="C2730" t="s">
        <v>4751</v>
      </c>
      <c r="D2730">
        <v>0</v>
      </c>
    </row>
    <row r="2731" spans="1:5" x14ac:dyDescent="0.25">
      <c r="A2731" t="s">
        <v>2507</v>
      </c>
      <c r="B2731" t="s">
        <v>2798</v>
      </c>
      <c r="C2731" t="s">
        <v>2469</v>
      </c>
      <c r="D2731">
        <v>0</v>
      </c>
      <c r="E2731">
        <v>0</v>
      </c>
    </row>
    <row r="2732" spans="1:5" x14ac:dyDescent="0.25">
      <c r="A2732" t="s">
        <v>2507</v>
      </c>
      <c r="B2732" t="s">
        <v>2798</v>
      </c>
      <c r="C2732" t="s">
        <v>2467</v>
      </c>
      <c r="D2732">
        <v>0</v>
      </c>
    </row>
    <row r="2733" spans="1:5" x14ac:dyDescent="0.25">
      <c r="A2733" t="s">
        <v>2507</v>
      </c>
      <c r="B2733" t="s">
        <v>2798</v>
      </c>
      <c r="C2733" t="s">
        <v>2468</v>
      </c>
      <c r="D2733" t="s">
        <v>2475</v>
      </c>
    </row>
    <row r="2734" spans="1:5" x14ac:dyDescent="0.25">
      <c r="A2734" t="s">
        <v>2507</v>
      </c>
      <c r="B2734" t="s">
        <v>2798</v>
      </c>
      <c r="C2734" t="s">
        <v>4752</v>
      </c>
      <c r="D2734">
        <v>0</v>
      </c>
      <c r="E2734">
        <v>0</v>
      </c>
    </row>
    <row r="2735" spans="1:5" x14ac:dyDescent="0.25">
      <c r="A2735" t="s">
        <v>2507</v>
      </c>
      <c r="B2735" t="s">
        <v>2798</v>
      </c>
      <c r="C2735" t="s">
        <v>4753</v>
      </c>
      <c r="D2735">
        <v>0</v>
      </c>
      <c r="E2735">
        <v>0</v>
      </c>
    </row>
    <row r="2736" spans="1:5" x14ac:dyDescent="0.25">
      <c r="A2736" t="s">
        <v>2507</v>
      </c>
      <c r="B2736" t="s">
        <v>2798</v>
      </c>
      <c r="C2736" t="s">
        <v>800</v>
      </c>
      <c r="D2736" s="19" t="s">
        <v>6810</v>
      </c>
    </row>
    <row r="2737" spans="1:5" x14ac:dyDescent="0.25">
      <c r="A2737" t="s">
        <v>2507</v>
      </c>
      <c r="B2737" t="s">
        <v>2799</v>
      </c>
      <c r="C2737" t="s">
        <v>1083</v>
      </c>
      <c r="D2737" t="b">
        <v>0</v>
      </c>
    </row>
    <row r="2738" spans="1:5" x14ac:dyDescent="0.25">
      <c r="A2738" t="s">
        <v>2507</v>
      </c>
      <c r="B2738" t="s">
        <v>2799</v>
      </c>
      <c r="C2738" t="s">
        <v>36</v>
      </c>
      <c r="D2738">
        <v>304</v>
      </c>
    </row>
    <row r="2739" spans="1:5" x14ac:dyDescent="0.25">
      <c r="A2739" t="s">
        <v>2507</v>
      </c>
      <c r="B2739" t="s">
        <v>2799</v>
      </c>
      <c r="C2739" t="s">
        <v>4751</v>
      </c>
      <c r="D2739">
        <v>0</v>
      </c>
    </row>
    <row r="2740" spans="1:5" x14ac:dyDescent="0.25">
      <c r="A2740" t="s">
        <v>2507</v>
      </c>
      <c r="B2740" t="s">
        <v>2799</v>
      </c>
      <c r="C2740" t="s">
        <v>2469</v>
      </c>
      <c r="D2740">
        <v>70</v>
      </c>
      <c r="E2740">
        <v>0</v>
      </c>
    </row>
    <row r="2741" spans="1:5" x14ac:dyDescent="0.25">
      <c r="A2741" t="s">
        <v>2507</v>
      </c>
      <c r="B2741" t="s">
        <v>2799</v>
      </c>
      <c r="C2741" t="s">
        <v>2467</v>
      </c>
      <c r="D2741">
        <v>0</v>
      </c>
    </row>
    <row r="2742" spans="1:5" x14ac:dyDescent="0.25">
      <c r="A2742" t="s">
        <v>2507</v>
      </c>
      <c r="B2742" t="s">
        <v>2799</v>
      </c>
      <c r="C2742" t="s">
        <v>2468</v>
      </c>
      <c r="D2742" t="s">
        <v>2475</v>
      </c>
    </row>
    <row r="2743" spans="1:5" x14ac:dyDescent="0.25">
      <c r="A2743" t="s">
        <v>2507</v>
      </c>
      <c r="B2743" t="s">
        <v>2799</v>
      </c>
      <c r="C2743" t="s">
        <v>4752</v>
      </c>
      <c r="D2743">
        <v>0</v>
      </c>
      <c r="E2743">
        <v>0</v>
      </c>
    </row>
    <row r="2744" spans="1:5" x14ac:dyDescent="0.25">
      <c r="A2744" t="s">
        <v>2507</v>
      </c>
      <c r="B2744" t="s">
        <v>2799</v>
      </c>
      <c r="C2744" t="s">
        <v>4753</v>
      </c>
      <c r="D2744">
        <v>0</v>
      </c>
      <c r="E2744">
        <v>0</v>
      </c>
    </row>
    <row r="2745" spans="1:5" x14ac:dyDescent="0.25">
      <c r="A2745" t="s">
        <v>2507</v>
      </c>
      <c r="B2745" t="s">
        <v>2799</v>
      </c>
      <c r="C2745" t="s">
        <v>800</v>
      </c>
      <c r="D2745" s="19" t="s">
        <v>6810</v>
      </c>
    </row>
    <row r="2746" spans="1:5" x14ac:dyDescent="0.25">
      <c r="A2746" t="s">
        <v>2507</v>
      </c>
      <c r="B2746" t="s">
        <v>2800</v>
      </c>
      <c r="C2746" t="s">
        <v>1083</v>
      </c>
      <c r="D2746" t="b">
        <v>0</v>
      </c>
    </row>
    <row r="2747" spans="1:5" x14ac:dyDescent="0.25">
      <c r="A2747" t="s">
        <v>2507</v>
      </c>
      <c r="B2747" t="s">
        <v>2800</v>
      </c>
      <c r="C2747" t="s">
        <v>36</v>
      </c>
      <c r="D2747">
        <v>305</v>
      </c>
    </row>
    <row r="2748" spans="1:5" x14ac:dyDescent="0.25">
      <c r="A2748" t="s">
        <v>2507</v>
      </c>
      <c r="B2748" t="s">
        <v>2800</v>
      </c>
      <c r="C2748" t="s">
        <v>4751</v>
      </c>
      <c r="D2748">
        <v>0</v>
      </c>
    </row>
    <row r="2749" spans="1:5" x14ac:dyDescent="0.25">
      <c r="A2749" t="s">
        <v>2507</v>
      </c>
      <c r="B2749" t="s">
        <v>2800</v>
      </c>
      <c r="C2749" t="s">
        <v>2469</v>
      </c>
      <c r="D2749">
        <v>80</v>
      </c>
      <c r="E2749">
        <v>0</v>
      </c>
    </row>
    <row r="2750" spans="1:5" x14ac:dyDescent="0.25">
      <c r="A2750" t="s">
        <v>2507</v>
      </c>
      <c r="B2750" t="s">
        <v>2800</v>
      </c>
      <c r="C2750" t="s">
        <v>2467</v>
      </c>
      <c r="D2750">
        <v>0</v>
      </c>
    </row>
    <row r="2751" spans="1:5" x14ac:dyDescent="0.25">
      <c r="A2751" t="s">
        <v>2507</v>
      </c>
      <c r="B2751" t="s">
        <v>2800</v>
      </c>
      <c r="C2751" t="s">
        <v>2468</v>
      </c>
      <c r="D2751" t="s">
        <v>2475</v>
      </c>
    </row>
    <row r="2752" spans="1:5" x14ac:dyDescent="0.25">
      <c r="A2752" t="s">
        <v>2507</v>
      </c>
      <c r="B2752" t="s">
        <v>2800</v>
      </c>
      <c r="C2752" t="s">
        <v>4752</v>
      </c>
      <c r="D2752">
        <v>0</v>
      </c>
      <c r="E2752">
        <v>0</v>
      </c>
    </row>
    <row r="2753" spans="1:5" x14ac:dyDescent="0.25">
      <c r="A2753" t="s">
        <v>2507</v>
      </c>
      <c r="B2753" t="s">
        <v>2800</v>
      </c>
      <c r="C2753" t="s">
        <v>4753</v>
      </c>
      <c r="D2753">
        <v>0</v>
      </c>
      <c r="E2753">
        <v>0</v>
      </c>
    </row>
    <row r="2754" spans="1:5" x14ac:dyDescent="0.25">
      <c r="A2754" t="s">
        <v>2507</v>
      </c>
      <c r="B2754" t="s">
        <v>2800</v>
      </c>
      <c r="C2754" t="s">
        <v>800</v>
      </c>
      <c r="D2754" s="19" t="s">
        <v>6810</v>
      </c>
    </row>
    <row r="2755" spans="1:5" x14ac:dyDescent="0.25">
      <c r="A2755" t="s">
        <v>2507</v>
      </c>
      <c r="B2755" t="s">
        <v>2801</v>
      </c>
      <c r="C2755" t="s">
        <v>1083</v>
      </c>
      <c r="D2755" t="b">
        <v>0</v>
      </c>
    </row>
    <row r="2756" spans="1:5" x14ac:dyDescent="0.25">
      <c r="A2756" t="s">
        <v>2507</v>
      </c>
      <c r="B2756" t="s">
        <v>2801</v>
      </c>
      <c r="C2756" t="s">
        <v>36</v>
      </c>
      <c r="D2756">
        <v>306</v>
      </c>
    </row>
    <row r="2757" spans="1:5" x14ac:dyDescent="0.25">
      <c r="A2757" t="s">
        <v>2507</v>
      </c>
      <c r="B2757" t="s">
        <v>2801</v>
      </c>
      <c r="C2757" t="s">
        <v>4751</v>
      </c>
      <c r="D2757">
        <v>0</v>
      </c>
    </row>
    <row r="2758" spans="1:5" x14ac:dyDescent="0.25">
      <c r="A2758" t="s">
        <v>2507</v>
      </c>
      <c r="B2758" t="s">
        <v>2801</v>
      </c>
      <c r="C2758" t="s">
        <v>2469</v>
      </c>
      <c r="D2758">
        <v>0</v>
      </c>
      <c r="E2758">
        <v>0</v>
      </c>
    </row>
    <row r="2759" spans="1:5" x14ac:dyDescent="0.25">
      <c r="A2759" t="s">
        <v>2507</v>
      </c>
      <c r="B2759" t="s">
        <v>2801</v>
      </c>
      <c r="C2759" t="s">
        <v>2467</v>
      </c>
      <c r="D2759">
        <v>0</v>
      </c>
    </row>
    <row r="2760" spans="1:5" x14ac:dyDescent="0.25">
      <c r="A2760" t="s">
        <v>2507</v>
      </c>
      <c r="B2760" t="s">
        <v>2801</v>
      </c>
      <c r="C2760" t="s">
        <v>2468</v>
      </c>
      <c r="D2760" t="s">
        <v>2475</v>
      </c>
    </row>
    <row r="2761" spans="1:5" x14ac:dyDescent="0.25">
      <c r="A2761" t="s">
        <v>2507</v>
      </c>
      <c r="B2761" t="s">
        <v>2801</v>
      </c>
      <c r="C2761" t="s">
        <v>4752</v>
      </c>
      <c r="D2761">
        <v>0</v>
      </c>
      <c r="E2761">
        <v>0</v>
      </c>
    </row>
    <row r="2762" spans="1:5" x14ac:dyDescent="0.25">
      <c r="A2762" t="s">
        <v>2507</v>
      </c>
      <c r="B2762" t="s">
        <v>2801</v>
      </c>
      <c r="C2762" t="s">
        <v>4753</v>
      </c>
      <c r="D2762">
        <v>0</v>
      </c>
      <c r="E2762">
        <v>0</v>
      </c>
    </row>
    <row r="2763" spans="1:5" x14ac:dyDescent="0.25">
      <c r="A2763" t="s">
        <v>2507</v>
      </c>
      <c r="B2763" t="s">
        <v>2801</v>
      </c>
      <c r="C2763" t="s">
        <v>800</v>
      </c>
      <c r="D2763" s="19"/>
    </row>
    <row r="2764" spans="1:5" x14ac:dyDescent="0.25">
      <c r="A2764" t="s">
        <v>2507</v>
      </c>
      <c r="B2764" t="s">
        <v>2802</v>
      </c>
      <c r="C2764" t="s">
        <v>1083</v>
      </c>
      <c r="D2764" t="b">
        <v>0</v>
      </c>
    </row>
    <row r="2765" spans="1:5" x14ac:dyDescent="0.25">
      <c r="A2765" t="s">
        <v>2507</v>
      </c>
      <c r="B2765" t="s">
        <v>2802</v>
      </c>
      <c r="C2765" t="s">
        <v>36</v>
      </c>
      <c r="D2765">
        <v>307</v>
      </c>
    </row>
    <row r="2766" spans="1:5" x14ac:dyDescent="0.25">
      <c r="A2766" t="s">
        <v>2507</v>
      </c>
      <c r="B2766" t="s">
        <v>2802</v>
      </c>
      <c r="C2766" t="s">
        <v>4751</v>
      </c>
      <c r="D2766">
        <v>0</v>
      </c>
    </row>
    <row r="2767" spans="1:5" x14ac:dyDescent="0.25">
      <c r="A2767" t="s">
        <v>2507</v>
      </c>
      <c r="B2767" t="s">
        <v>2802</v>
      </c>
      <c r="C2767" t="s">
        <v>2469</v>
      </c>
      <c r="D2767">
        <v>0</v>
      </c>
      <c r="E2767">
        <v>0</v>
      </c>
    </row>
    <row r="2768" spans="1:5" x14ac:dyDescent="0.25">
      <c r="A2768" t="s">
        <v>2507</v>
      </c>
      <c r="B2768" t="s">
        <v>2802</v>
      </c>
      <c r="C2768" t="s">
        <v>2467</v>
      </c>
      <c r="D2768">
        <v>0</v>
      </c>
    </row>
    <row r="2769" spans="1:5" x14ac:dyDescent="0.25">
      <c r="A2769" t="s">
        <v>2507</v>
      </c>
      <c r="B2769" t="s">
        <v>2802</v>
      </c>
      <c r="C2769" t="s">
        <v>2468</v>
      </c>
      <c r="D2769" t="s">
        <v>2475</v>
      </c>
    </row>
    <row r="2770" spans="1:5" x14ac:dyDescent="0.25">
      <c r="A2770" t="s">
        <v>2507</v>
      </c>
      <c r="B2770" t="s">
        <v>2802</v>
      </c>
      <c r="C2770" t="s">
        <v>4752</v>
      </c>
      <c r="D2770">
        <v>0</v>
      </c>
      <c r="E2770">
        <v>0</v>
      </c>
    </row>
    <row r="2771" spans="1:5" x14ac:dyDescent="0.25">
      <c r="A2771" t="s">
        <v>2507</v>
      </c>
      <c r="B2771" t="s">
        <v>2802</v>
      </c>
      <c r="C2771" t="s">
        <v>4753</v>
      </c>
      <c r="D2771">
        <v>0</v>
      </c>
      <c r="E2771">
        <v>0</v>
      </c>
    </row>
    <row r="2772" spans="1:5" x14ac:dyDescent="0.25">
      <c r="A2772" t="s">
        <v>2507</v>
      </c>
      <c r="B2772" t="s">
        <v>2802</v>
      </c>
      <c r="C2772" t="s">
        <v>800</v>
      </c>
      <c r="D2772" s="19"/>
    </row>
    <row r="2773" spans="1:5" x14ac:dyDescent="0.25">
      <c r="A2773" t="s">
        <v>2507</v>
      </c>
      <c r="B2773" t="s">
        <v>2803</v>
      </c>
      <c r="C2773" t="s">
        <v>1083</v>
      </c>
      <c r="D2773" t="b">
        <v>0</v>
      </c>
    </row>
    <row r="2774" spans="1:5" x14ac:dyDescent="0.25">
      <c r="A2774" t="s">
        <v>2507</v>
      </c>
      <c r="B2774" t="s">
        <v>2803</v>
      </c>
      <c r="C2774" t="s">
        <v>36</v>
      </c>
      <c r="D2774">
        <v>308</v>
      </c>
    </row>
    <row r="2775" spans="1:5" x14ac:dyDescent="0.25">
      <c r="A2775" t="s">
        <v>2507</v>
      </c>
      <c r="B2775" t="s">
        <v>2803</v>
      </c>
      <c r="C2775" t="s">
        <v>4751</v>
      </c>
      <c r="D2775">
        <v>0</v>
      </c>
    </row>
    <row r="2776" spans="1:5" x14ac:dyDescent="0.25">
      <c r="A2776" t="s">
        <v>2507</v>
      </c>
      <c r="B2776" t="s">
        <v>2803</v>
      </c>
      <c r="C2776" t="s">
        <v>2469</v>
      </c>
      <c r="D2776">
        <v>0</v>
      </c>
      <c r="E2776">
        <v>0</v>
      </c>
    </row>
    <row r="2777" spans="1:5" x14ac:dyDescent="0.25">
      <c r="A2777" t="s">
        <v>2507</v>
      </c>
      <c r="B2777" t="s">
        <v>2803</v>
      </c>
      <c r="C2777" t="s">
        <v>2467</v>
      </c>
      <c r="D2777">
        <v>0</v>
      </c>
    </row>
    <row r="2778" spans="1:5" x14ac:dyDescent="0.25">
      <c r="A2778" t="s">
        <v>2507</v>
      </c>
      <c r="B2778" t="s">
        <v>2803</v>
      </c>
      <c r="C2778" t="s">
        <v>2468</v>
      </c>
      <c r="D2778" t="s">
        <v>2475</v>
      </c>
    </row>
    <row r="2779" spans="1:5" x14ac:dyDescent="0.25">
      <c r="A2779" t="s">
        <v>2507</v>
      </c>
      <c r="B2779" t="s">
        <v>2803</v>
      </c>
      <c r="C2779" t="s">
        <v>4752</v>
      </c>
      <c r="D2779">
        <v>0</v>
      </c>
      <c r="E2779">
        <v>0</v>
      </c>
    </row>
    <row r="2780" spans="1:5" x14ac:dyDescent="0.25">
      <c r="A2780" t="s">
        <v>2507</v>
      </c>
      <c r="B2780" t="s">
        <v>2803</v>
      </c>
      <c r="C2780" t="s">
        <v>4753</v>
      </c>
      <c r="D2780">
        <v>0</v>
      </c>
      <c r="E2780">
        <v>0</v>
      </c>
    </row>
    <row r="2781" spans="1:5" x14ac:dyDescent="0.25">
      <c r="A2781" t="s">
        <v>2507</v>
      </c>
      <c r="B2781" t="s">
        <v>2803</v>
      </c>
      <c r="C2781" t="s">
        <v>800</v>
      </c>
      <c r="D2781" s="19"/>
    </row>
    <row r="2782" spans="1:5" x14ac:dyDescent="0.25">
      <c r="A2782" t="s">
        <v>2507</v>
      </c>
      <c r="B2782" t="s">
        <v>2804</v>
      </c>
      <c r="C2782" t="s">
        <v>1083</v>
      </c>
      <c r="D2782" t="b">
        <v>0</v>
      </c>
    </row>
    <row r="2783" spans="1:5" x14ac:dyDescent="0.25">
      <c r="A2783" t="s">
        <v>2507</v>
      </c>
      <c r="B2783" t="s">
        <v>2804</v>
      </c>
      <c r="C2783" t="s">
        <v>36</v>
      </c>
      <c r="D2783">
        <v>309</v>
      </c>
    </row>
    <row r="2784" spans="1:5" x14ac:dyDescent="0.25">
      <c r="A2784" t="s">
        <v>2507</v>
      </c>
      <c r="B2784" t="s">
        <v>2804</v>
      </c>
      <c r="C2784" t="s">
        <v>4751</v>
      </c>
      <c r="D2784">
        <v>0</v>
      </c>
    </row>
    <row r="2785" spans="1:5" x14ac:dyDescent="0.25">
      <c r="A2785" t="s">
        <v>2507</v>
      </c>
      <c r="B2785" t="s">
        <v>2804</v>
      </c>
      <c r="C2785" t="s">
        <v>2469</v>
      </c>
      <c r="D2785">
        <v>0</v>
      </c>
      <c r="E2785">
        <v>0</v>
      </c>
    </row>
    <row r="2786" spans="1:5" x14ac:dyDescent="0.25">
      <c r="A2786" t="s">
        <v>2507</v>
      </c>
      <c r="B2786" t="s">
        <v>2804</v>
      </c>
      <c r="C2786" t="s">
        <v>2467</v>
      </c>
      <c r="D2786">
        <v>0</v>
      </c>
    </row>
    <row r="2787" spans="1:5" x14ac:dyDescent="0.25">
      <c r="A2787" t="s">
        <v>2507</v>
      </c>
      <c r="B2787" t="s">
        <v>2804</v>
      </c>
      <c r="C2787" t="s">
        <v>2468</v>
      </c>
      <c r="D2787" t="s">
        <v>2475</v>
      </c>
    </row>
    <row r="2788" spans="1:5" x14ac:dyDescent="0.25">
      <c r="A2788" t="s">
        <v>2507</v>
      </c>
      <c r="B2788" t="s">
        <v>2804</v>
      </c>
      <c r="C2788" t="s">
        <v>4752</v>
      </c>
      <c r="D2788">
        <v>0</v>
      </c>
      <c r="E2788">
        <v>0</v>
      </c>
    </row>
    <row r="2789" spans="1:5" x14ac:dyDescent="0.25">
      <c r="A2789" t="s">
        <v>2507</v>
      </c>
      <c r="B2789" t="s">
        <v>2804</v>
      </c>
      <c r="C2789" t="s">
        <v>4753</v>
      </c>
      <c r="D2789">
        <v>0</v>
      </c>
      <c r="E2789">
        <v>0</v>
      </c>
    </row>
    <row r="2790" spans="1:5" x14ac:dyDescent="0.25">
      <c r="A2790" t="s">
        <v>2507</v>
      </c>
      <c r="B2790" t="s">
        <v>2804</v>
      </c>
      <c r="C2790" t="s">
        <v>800</v>
      </c>
      <c r="D2790" s="19"/>
    </row>
    <row r="2791" spans="1:5" x14ac:dyDescent="0.25">
      <c r="A2791" t="s">
        <v>2507</v>
      </c>
      <c r="B2791" t="s">
        <v>2805</v>
      </c>
      <c r="C2791" t="s">
        <v>1083</v>
      </c>
      <c r="D2791" t="b">
        <v>0</v>
      </c>
    </row>
    <row r="2792" spans="1:5" x14ac:dyDescent="0.25">
      <c r="A2792" t="s">
        <v>2507</v>
      </c>
      <c r="B2792" t="s">
        <v>2805</v>
      </c>
      <c r="C2792" t="s">
        <v>36</v>
      </c>
      <c r="D2792">
        <v>310</v>
      </c>
    </row>
    <row r="2793" spans="1:5" x14ac:dyDescent="0.25">
      <c r="A2793" t="s">
        <v>2507</v>
      </c>
      <c r="B2793" t="s">
        <v>2805</v>
      </c>
      <c r="C2793" t="s">
        <v>4751</v>
      </c>
      <c r="D2793">
        <v>0</v>
      </c>
    </row>
    <row r="2794" spans="1:5" x14ac:dyDescent="0.25">
      <c r="A2794" t="s">
        <v>2507</v>
      </c>
      <c r="B2794" t="s">
        <v>2805</v>
      </c>
      <c r="C2794" t="s">
        <v>2469</v>
      </c>
      <c r="D2794">
        <v>60</v>
      </c>
      <c r="E2794">
        <v>0</v>
      </c>
    </row>
    <row r="2795" spans="1:5" x14ac:dyDescent="0.25">
      <c r="A2795" t="s">
        <v>2507</v>
      </c>
      <c r="B2795" t="s">
        <v>2805</v>
      </c>
      <c r="C2795" t="s">
        <v>2467</v>
      </c>
      <c r="D2795">
        <v>0</v>
      </c>
    </row>
    <row r="2796" spans="1:5" x14ac:dyDescent="0.25">
      <c r="A2796" t="s">
        <v>2507</v>
      </c>
      <c r="B2796" t="s">
        <v>2805</v>
      </c>
      <c r="C2796" t="s">
        <v>2468</v>
      </c>
      <c r="D2796" t="s">
        <v>2475</v>
      </c>
    </row>
    <row r="2797" spans="1:5" x14ac:dyDescent="0.25">
      <c r="A2797" t="s">
        <v>2507</v>
      </c>
      <c r="B2797" t="s">
        <v>2805</v>
      </c>
      <c r="C2797" t="s">
        <v>4752</v>
      </c>
      <c r="D2797">
        <v>0</v>
      </c>
      <c r="E2797">
        <v>0</v>
      </c>
    </row>
    <row r="2798" spans="1:5" x14ac:dyDescent="0.25">
      <c r="A2798" t="s">
        <v>2507</v>
      </c>
      <c r="B2798" t="s">
        <v>2805</v>
      </c>
      <c r="C2798" t="s">
        <v>4753</v>
      </c>
      <c r="D2798">
        <v>0</v>
      </c>
      <c r="E2798">
        <v>0</v>
      </c>
    </row>
    <row r="2799" spans="1:5" x14ac:dyDescent="0.25">
      <c r="A2799" t="s">
        <v>2507</v>
      </c>
      <c r="B2799" t="s">
        <v>2805</v>
      </c>
      <c r="C2799" t="s">
        <v>800</v>
      </c>
      <c r="D2799" s="19"/>
    </row>
    <row r="2800" spans="1:5" x14ac:dyDescent="0.25">
      <c r="A2800" t="s">
        <v>2507</v>
      </c>
      <c r="B2800" t="s">
        <v>2806</v>
      </c>
      <c r="C2800" t="s">
        <v>1083</v>
      </c>
      <c r="D2800" t="b">
        <v>0</v>
      </c>
    </row>
    <row r="2801" spans="1:5" x14ac:dyDescent="0.25">
      <c r="A2801" t="s">
        <v>2507</v>
      </c>
      <c r="B2801" t="s">
        <v>2806</v>
      </c>
      <c r="C2801" t="s">
        <v>36</v>
      </c>
      <c r="D2801">
        <v>311</v>
      </c>
    </row>
    <row r="2802" spans="1:5" x14ac:dyDescent="0.25">
      <c r="A2802" t="s">
        <v>2507</v>
      </c>
      <c r="B2802" t="s">
        <v>2806</v>
      </c>
      <c r="C2802" t="s">
        <v>4751</v>
      </c>
      <c r="D2802">
        <v>0</v>
      </c>
    </row>
    <row r="2803" spans="1:5" x14ac:dyDescent="0.25">
      <c r="A2803" t="s">
        <v>2507</v>
      </c>
      <c r="B2803" t="s">
        <v>2806</v>
      </c>
      <c r="C2803" t="s">
        <v>2469</v>
      </c>
      <c r="D2803">
        <v>0</v>
      </c>
      <c r="E2803">
        <v>0</v>
      </c>
    </row>
    <row r="2804" spans="1:5" x14ac:dyDescent="0.25">
      <c r="A2804" t="s">
        <v>2507</v>
      </c>
      <c r="B2804" t="s">
        <v>2806</v>
      </c>
      <c r="C2804" t="s">
        <v>2467</v>
      </c>
      <c r="D2804">
        <v>0</v>
      </c>
    </row>
    <row r="2805" spans="1:5" x14ac:dyDescent="0.25">
      <c r="A2805" t="s">
        <v>2507</v>
      </c>
      <c r="B2805" t="s">
        <v>2806</v>
      </c>
      <c r="C2805" t="s">
        <v>2468</v>
      </c>
      <c r="D2805" t="s">
        <v>2475</v>
      </c>
    </row>
    <row r="2806" spans="1:5" x14ac:dyDescent="0.25">
      <c r="A2806" t="s">
        <v>2507</v>
      </c>
      <c r="B2806" t="s">
        <v>2806</v>
      </c>
      <c r="C2806" t="s">
        <v>4752</v>
      </c>
      <c r="D2806">
        <v>0</v>
      </c>
      <c r="E2806">
        <v>0</v>
      </c>
    </row>
    <row r="2807" spans="1:5" x14ac:dyDescent="0.25">
      <c r="A2807" t="s">
        <v>2507</v>
      </c>
      <c r="B2807" t="s">
        <v>2806</v>
      </c>
      <c r="C2807" t="s">
        <v>4753</v>
      </c>
      <c r="D2807">
        <v>0</v>
      </c>
      <c r="E2807">
        <v>0</v>
      </c>
    </row>
    <row r="2808" spans="1:5" x14ac:dyDescent="0.25">
      <c r="A2808" t="s">
        <v>2507</v>
      </c>
      <c r="B2808" t="s">
        <v>2806</v>
      </c>
      <c r="C2808" t="s">
        <v>800</v>
      </c>
      <c r="D2808" s="19"/>
    </row>
    <row r="2809" spans="1:5" x14ac:dyDescent="0.25">
      <c r="A2809" t="s">
        <v>2507</v>
      </c>
      <c r="B2809" t="s">
        <v>2807</v>
      </c>
      <c r="C2809" t="s">
        <v>1083</v>
      </c>
      <c r="D2809" t="b">
        <v>0</v>
      </c>
    </row>
    <row r="2810" spans="1:5" x14ac:dyDescent="0.25">
      <c r="A2810" t="s">
        <v>2507</v>
      </c>
      <c r="B2810" t="s">
        <v>2807</v>
      </c>
      <c r="C2810" t="s">
        <v>36</v>
      </c>
      <c r="D2810">
        <v>312</v>
      </c>
    </row>
    <row r="2811" spans="1:5" x14ac:dyDescent="0.25">
      <c r="A2811" t="s">
        <v>2507</v>
      </c>
      <c r="B2811" t="s">
        <v>2807</v>
      </c>
      <c r="C2811" t="s">
        <v>4751</v>
      </c>
      <c r="D2811">
        <v>0</v>
      </c>
    </row>
    <row r="2812" spans="1:5" x14ac:dyDescent="0.25">
      <c r="A2812" t="s">
        <v>2507</v>
      </c>
      <c r="B2812" t="s">
        <v>2807</v>
      </c>
      <c r="C2812" t="s">
        <v>2469</v>
      </c>
      <c r="D2812">
        <v>0</v>
      </c>
      <c r="E2812">
        <v>0</v>
      </c>
    </row>
    <row r="2813" spans="1:5" x14ac:dyDescent="0.25">
      <c r="A2813" t="s">
        <v>2507</v>
      </c>
      <c r="B2813" t="s">
        <v>2807</v>
      </c>
      <c r="C2813" t="s">
        <v>2467</v>
      </c>
      <c r="D2813">
        <v>0</v>
      </c>
    </row>
    <row r="2814" spans="1:5" x14ac:dyDescent="0.25">
      <c r="A2814" t="s">
        <v>2507</v>
      </c>
      <c r="B2814" t="s">
        <v>2807</v>
      </c>
      <c r="C2814" t="s">
        <v>2468</v>
      </c>
      <c r="D2814" t="s">
        <v>2475</v>
      </c>
    </row>
    <row r="2815" spans="1:5" x14ac:dyDescent="0.25">
      <c r="A2815" t="s">
        <v>2507</v>
      </c>
      <c r="B2815" t="s">
        <v>2807</v>
      </c>
      <c r="C2815" t="s">
        <v>4752</v>
      </c>
      <c r="D2815">
        <v>0</v>
      </c>
      <c r="E2815">
        <v>0</v>
      </c>
    </row>
    <row r="2816" spans="1:5" x14ac:dyDescent="0.25">
      <c r="A2816" t="s">
        <v>2507</v>
      </c>
      <c r="B2816" t="s">
        <v>2807</v>
      </c>
      <c r="C2816" t="s">
        <v>4753</v>
      </c>
      <c r="D2816">
        <v>0</v>
      </c>
      <c r="E2816">
        <v>0</v>
      </c>
    </row>
    <row r="2817" spans="1:5" x14ac:dyDescent="0.25">
      <c r="A2817" t="s">
        <v>2507</v>
      </c>
      <c r="B2817" t="s">
        <v>2807</v>
      </c>
      <c r="C2817" t="s">
        <v>800</v>
      </c>
      <c r="D2817" s="19"/>
    </row>
    <row r="2818" spans="1:5" x14ac:dyDescent="0.25">
      <c r="A2818" t="s">
        <v>2507</v>
      </c>
      <c r="B2818" t="s">
        <v>2808</v>
      </c>
      <c r="C2818" t="s">
        <v>1083</v>
      </c>
      <c r="D2818" t="b">
        <v>0</v>
      </c>
    </row>
    <row r="2819" spans="1:5" x14ac:dyDescent="0.25">
      <c r="A2819" t="s">
        <v>2507</v>
      </c>
      <c r="B2819" t="s">
        <v>2808</v>
      </c>
      <c r="C2819" t="s">
        <v>36</v>
      </c>
      <c r="D2819">
        <v>313</v>
      </c>
    </row>
    <row r="2820" spans="1:5" x14ac:dyDescent="0.25">
      <c r="A2820" t="s">
        <v>2507</v>
      </c>
      <c r="B2820" t="s">
        <v>2808</v>
      </c>
      <c r="C2820" t="s">
        <v>4751</v>
      </c>
      <c r="D2820">
        <v>0</v>
      </c>
    </row>
    <row r="2821" spans="1:5" x14ac:dyDescent="0.25">
      <c r="A2821" t="s">
        <v>2507</v>
      </c>
      <c r="B2821" t="s">
        <v>2808</v>
      </c>
      <c r="C2821" t="s">
        <v>2469</v>
      </c>
      <c r="D2821">
        <v>0</v>
      </c>
      <c r="E2821">
        <v>0</v>
      </c>
    </row>
    <row r="2822" spans="1:5" x14ac:dyDescent="0.25">
      <c r="A2822" t="s">
        <v>2507</v>
      </c>
      <c r="B2822" t="s">
        <v>2808</v>
      </c>
      <c r="C2822" t="s">
        <v>2467</v>
      </c>
      <c r="D2822">
        <v>0</v>
      </c>
    </row>
    <row r="2823" spans="1:5" x14ac:dyDescent="0.25">
      <c r="A2823" t="s">
        <v>2507</v>
      </c>
      <c r="B2823" t="s">
        <v>2808</v>
      </c>
      <c r="C2823" t="s">
        <v>2468</v>
      </c>
      <c r="D2823" t="s">
        <v>2475</v>
      </c>
    </row>
    <row r="2824" spans="1:5" x14ac:dyDescent="0.25">
      <c r="A2824" t="s">
        <v>2507</v>
      </c>
      <c r="B2824" t="s">
        <v>2808</v>
      </c>
      <c r="C2824" t="s">
        <v>4752</v>
      </c>
      <c r="D2824">
        <v>0</v>
      </c>
      <c r="E2824">
        <v>0</v>
      </c>
    </row>
    <row r="2825" spans="1:5" x14ac:dyDescent="0.25">
      <c r="A2825" t="s">
        <v>2507</v>
      </c>
      <c r="B2825" t="s">
        <v>2808</v>
      </c>
      <c r="C2825" t="s">
        <v>4753</v>
      </c>
      <c r="D2825">
        <v>0</v>
      </c>
      <c r="E2825">
        <v>0</v>
      </c>
    </row>
    <row r="2826" spans="1:5" x14ac:dyDescent="0.25">
      <c r="A2826" t="s">
        <v>2507</v>
      </c>
      <c r="B2826" t="s">
        <v>2808</v>
      </c>
      <c r="C2826" t="s">
        <v>800</v>
      </c>
      <c r="D2826" s="19"/>
    </row>
    <row r="2827" spans="1:5" x14ac:dyDescent="0.25">
      <c r="A2827" t="s">
        <v>2507</v>
      </c>
      <c r="B2827" t="s">
        <v>2809</v>
      </c>
      <c r="C2827" t="s">
        <v>1083</v>
      </c>
      <c r="D2827" t="b">
        <v>0</v>
      </c>
    </row>
    <row r="2828" spans="1:5" x14ac:dyDescent="0.25">
      <c r="A2828" t="s">
        <v>2507</v>
      </c>
      <c r="B2828" t="s">
        <v>2809</v>
      </c>
      <c r="C2828" t="s">
        <v>36</v>
      </c>
      <c r="D2828">
        <v>314</v>
      </c>
    </row>
    <row r="2829" spans="1:5" x14ac:dyDescent="0.25">
      <c r="A2829" t="s">
        <v>2507</v>
      </c>
      <c r="B2829" t="s">
        <v>2809</v>
      </c>
      <c r="C2829" t="s">
        <v>4751</v>
      </c>
      <c r="D2829">
        <v>0</v>
      </c>
    </row>
    <row r="2830" spans="1:5" x14ac:dyDescent="0.25">
      <c r="A2830" t="s">
        <v>2507</v>
      </c>
      <c r="B2830" t="s">
        <v>2809</v>
      </c>
      <c r="C2830" t="s">
        <v>2469</v>
      </c>
      <c r="D2830">
        <v>0</v>
      </c>
      <c r="E2830">
        <v>0</v>
      </c>
    </row>
    <row r="2831" spans="1:5" x14ac:dyDescent="0.25">
      <c r="A2831" t="s">
        <v>2507</v>
      </c>
      <c r="B2831" t="s">
        <v>2809</v>
      </c>
      <c r="C2831" t="s">
        <v>2467</v>
      </c>
      <c r="D2831">
        <v>0</v>
      </c>
    </row>
    <row r="2832" spans="1:5" x14ac:dyDescent="0.25">
      <c r="A2832" t="s">
        <v>2507</v>
      </c>
      <c r="B2832" t="s">
        <v>2809</v>
      </c>
      <c r="C2832" t="s">
        <v>2468</v>
      </c>
      <c r="D2832" t="s">
        <v>2475</v>
      </c>
    </row>
    <row r="2833" spans="1:5" x14ac:dyDescent="0.25">
      <c r="A2833" t="s">
        <v>2507</v>
      </c>
      <c r="B2833" t="s">
        <v>2809</v>
      </c>
      <c r="C2833" t="s">
        <v>4752</v>
      </c>
      <c r="D2833">
        <v>0</v>
      </c>
      <c r="E2833">
        <v>0</v>
      </c>
    </row>
    <row r="2834" spans="1:5" x14ac:dyDescent="0.25">
      <c r="A2834" t="s">
        <v>2507</v>
      </c>
      <c r="B2834" t="s">
        <v>2809</v>
      </c>
      <c r="C2834" t="s">
        <v>4753</v>
      </c>
      <c r="D2834">
        <v>0</v>
      </c>
      <c r="E2834">
        <v>0</v>
      </c>
    </row>
    <row r="2835" spans="1:5" x14ac:dyDescent="0.25">
      <c r="A2835" t="s">
        <v>2507</v>
      </c>
      <c r="B2835" t="s">
        <v>2809</v>
      </c>
      <c r="C2835" t="s">
        <v>800</v>
      </c>
      <c r="D2835" s="19"/>
    </row>
    <row r="2836" spans="1:5" x14ac:dyDescent="0.25">
      <c r="A2836" t="s">
        <v>2507</v>
      </c>
      <c r="B2836" t="s">
        <v>2810</v>
      </c>
      <c r="C2836" t="s">
        <v>1083</v>
      </c>
      <c r="D2836" t="b">
        <v>0</v>
      </c>
    </row>
    <row r="2837" spans="1:5" x14ac:dyDescent="0.25">
      <c r="A2837" t="s">
        <v>2507</v>
      </c>
      <c r="B2837" t="s">
        <v>2810</v>
      </c>
      <c r="C2837" t="s">
        <v>36</v>
      </c>
      <c r="D2837">
        <v>315</v>
      </c>
    </row>
    <row r="2838" spans="1:5" x14ac:dyDescent="0.25">
      <c r="A2838" t="s">
        <v>2507</v>
      </c>
      <c r="B2838" t="s">
        <v>2810</v>
      </c>
      <c r="C2838" t="s">
        <v>4751</v>
      </c>
      <c r="D2838">
        <v>0</v>
      </c>
    </row>
    <row r="2839" spans="1:5" x14ac:dyDescent="0.25">
      <c r="A2839" t="s">
        <v>2507</v>
      </c>
      <c r="B2839" t="s">
        <v>2810</v>
      </c>
      <c r="C2839" t="s">
        <v>2469</v>
      </c>
      <c r="D2839">
        <v>0</v>
      </c>
      <c r="E2839">
        <v>0</v>
      </c>
    </row>
    <row r="2840" spans="1:5" x14ac:dyDescent="0.25">
      <c r="A2840" t="s">
        <v>2507</v>
      </c>
      <c r="B2840" t="s">
        <v>2810</v>
      </c>
      <c r="C2840" t="s">
        <v>2467</v>
      </c>
      <c r="D2840">
        <v>0</v>
      </c>
    </row>
    <row r="2841" spans="1:5" x14ac:dyDescent="0.25">
      <c r="A2841" t="s">
        <v>2507</v>
      </c>
      <c r="B2841" t="s">
        <v>2810</v>
      </c>
      <c r="C2841" t="s">
        <v>2468</v>
      </c>
      <c r="D2841" t="s">
        <v>2475</v>
      </c>
    </row>
    <row r="2842" spans="1:5" x14ac:dyDescent="0.25">
      <c r="A2842" t="s">
        <v>2507</v>
      </c>
      <c r="B2842" t="s">
        <v>2810</v>
      </c>
      <c r="C2842" t="s">
        <v>4752</v>
      </c>
      <c r="D2842">
        <v>0</v>
      </c>
      <c r="E2842">
        <v>0</v>
      </c>
    </row>
    <row r="2843" spans="1:5" x14ac:dyDescent="0.25">
      <c r="A2843" t="s">
        <v>2507</v>
      </c>
      <c r="B2843" t="s">
        <v>2810</v>
      </c>
      <c r="C2843" t="s">
        <v>4753</v>
      </c>
      <c r="D2843">
        <v>0</v>
      </c>
      <c r="E2843">
        <v>0</v>
      </c>
    </row>
    <row r="2844" spans="1:5" x14ac:dyDescent="0.25">
      <c r="A2844" t="s">
        <v>2507</v>
      </c>
      <c r="B2844" t="s">
        <v>2810</v>
      </c>
      <c r="C2844" t="s">
        <v>800</v>
      </c>
      <c r="D2844" s="19"/>
    </row>
    <row r="2845" spans="1:5" x14ac:dyDescent="0.25">
      <c r="A2845" t="s">
        <v>2507</v>
      </c>
      <c r="B2845" t="s">
        <v>2811</v>
      </c>
      <c r="C2845" t="s">
        <v>1083</v>
      </c>
      <c r="D2845" t="b">
        <v>0</v>
      </c>
    </row>
    <row r="2846" spans="1:5" x14ac:dyDescent="0.25">
      <c r="A2846" t="s">
        <v>2507</v>
      </c>
      <c r="B2846" t="s">
        <v>2811</v>
      </c>
      <c r="C2846" t="s">
        <v>36</v>
      </c>
      <c r="D2846">
        <v>316</v>
      </c>
    </row>
    <row r="2847" spans="1:5" x14ac:dyDescent="0.25">
      <c r="A2847" t="s">
        <v>2507</v>
      </c>
      <c r="B2847" t="s">
        <v>2811</v>
      </c>
      <c r="C2847" t="s">
        <v>4751</v>
      </c>
      <c r="D2847">
        <v>0</v>
      </c>
    </row>
    <row r="2848" spans="1:5" x14ac:dyDescent="0.25">
      <c r="A2848" t="s">
        <v>2507</v>
      </c>
      <c r="B2848" t="s">
        <v>2811</v>
      </c>
      <c r="C2848" t="s">
        <v>2469</v>
      </c>
      <c r="D2848">
        <v>60</v>
      </c>
      <c r="E2848">
        <v>0</v>
      </c>
    </row>
    <row r="2849" spans="1:5" x14ac:dyDescent="0.25">
      <c r="A2849" t="s">
        <v>2507</v>
      </c>
      <c r="B2849" t="s">
        <v>2811</v>
      </c>
      <c r="C2849" t="s">
        <v>2467</v>
      </c>
      <c r="D2849">
        <v>0</v>
      </c>
    </row>
    <row r="2850" spans="1:5" x14ac:dyDescent="0.25">
      <c r="A2850" t="s">
        <v>2507</v>
      </c>
      <c r="B2850" t="s">
        <v>2811</v>
      </c>
      <c r="C2850" t="s">
        <v>2468</v>
      </c>
      <c r="D2850" t="s">
        <v>2475</v>
      </c>
    </row>
    <row r="2851" spans="1:5" x14ac:dyDescent="0.25">
      <c r="A2851" t="s">
        <v>2507</v>
      </c>
      <c r="B2851" t="s">
        <v>2811</v>
      </c>
      <c r="C2851" t="s">
        <v>4752</v>
      </c>
      <c r="D2851">
        <v>0</v>
      </c>
      <c r="E2851">
        <v>0</v>
      </c>
    </row>
    <row r="2852" spans="1:5" x14ac:dyDescent="0.25">
      <c r="A2852" t="s">
        <v>2507</v>
      </c>
      <c r="B2852" t="s">
        <v>2811</v>
      </c>
      <c r="C2852" t="s">
        <v>4753</v>
      </c>
      <c r="D2852">
        <v>0</v>
      </c>
      <c r="E2852">
        <v>0</v>
      </c>
    </row>
    <row r="2853" spans="1:5" x14ac:dyDescent="0.25">
      <c r="A2853" t="s">
        <v>2507</v>
      </c>
      <c r="B2853" t="s">
        <v>2811</v>
      </c>
      <c r="C2853" t="s">
        <v>800</v>
      </c>
      <c r="D2853" s="19"/>
    </row>
    <row r="2854" spans="1:5" x14ac:dyDescent="0.25">
      <c r="A2854" t="s">
        <v>2507</v>
      </c>
      <c r="B2854" t="s">
        <v>2812</v>
      </c>
      <c r="C2854" t="s">
        <v>1083</v>
      </c>
      <c r="D2854" t="b">
        <v>0</v>
      </c>
    </row>
    <row r="2855" spans="1:5" x14ac:dyDescent="0.25">
      <c r="A2855" t="s">
        <v>2507</v>
      </c>
      <c r="B2855" t="s">
        <v>2812</v>
      </c>
      <c r="C2855" t="s">
        <v>36</v>
      </c>
      <c r="D2855">
        <v>317</v>
      </c>
    </row>
    <row r="2856" spans="1:5" x14ac:dyDescent="0.25">
      <c r="A2856" t="s">
        <v>2507</v>
      </c>
      <c r="B2856" t="s">
        <v>2812</v>
      </c>
      <c r="C2856" t="s">
        <v>4751</v>
      </c>
      <c r="D2856">
        <v>0</v>
      </c>
    </row>
    <row r="2857" spans="1:5" x14ac:dyDescent="0.25">
      <c r="A2857" t="s">
        <v>2507</v>
      </c>
      <c r="B2857" t="s">
        <v>2812</v>
      </c>
      <c r="C2857" t="s">
        <v>2469</v>
      </c>
      <c r="D2857">
        <v>70</v>
      </c>
      <c r="E2857">
        <v>0</v>
      </c>
    </row>
    <row r="2858" spans="1:5" x14ac:dyDescent="0.25">
      <c r="A2858" t="s">
        <v>2507</v>
      </c>
      <c r="B2858" t="s">
        <v>2812</v>
      </c>
      <c r="C2858" t="s">
        <v>2467</v>
      </c>
      <c r="D2858">
        <v>0</v>
      </c>
    </row>
    <row r="2859" spans="1:5" x14ac:dyDescent="0.25">
      <c r="A2859" t="s">
        <v>2507</v>
      </c>
      <c r="B2859" t="s">
        <v>2812</v>
      </c>
      <c r="C2859" t="s">
        <v>2468</v>
      </c>
      <c r="D2859" t="s">
        <v>2475</v>
      </c>
    </row>
    <row r="2860" spans="1:5" x14ac:dyDescent="0.25">
      <c r="A2860" t="s">
        <v>2507</v>
      </c>
      <c r="B2860" t="s">
        <v>2812</v>
      </c>
      <c r="C2860" t="s">
        <v>4752</v>
      </c>
      <c r="D2860">
        <v>0</v>
      </c>
      <c r="E2860">
        <v>0</v>
      </c>
    </row>
    <row r="2861" spans="1:5" x14ac:dyDescent="0.25">
      <c r="A2861" t="s">
        <v>2507</v>
      </c>
      <c r="B2861" t="s">
        <v>2812</v>
      </c>
      <c r="C2861" t="s">
        <v>4753</v>
      </c>
      <c r="D2861">
        <v>0</v>
      </c>
      <c r="E2861">
        <v>0</v>
      </c>
    </row>
    <row r="2862" spans="1:5" x14ac:dyDescent="0.25">
      <c r="A2862" t="s">
        <v>2507</v>
      </c>
      <c r="B2862" t="s">
        <v>2812</v>
      </c>
      <c r="C2862" t="s">
        <v>800</v>
      </c>
      <c r="D2862" s="19"/>
    </row>
    <row r="2863" spans="1:5" x14ac:dyDescent="0.25">
      <c r="A2863" t="s">
        <v>2507</v>
      </c>
      <c r="B2863" t="s">
        <v>2813</v>
      </c>
      <c r="C2863" t="s">
        <v>1083</v>
      </c>
      <c r="D2863" t="b">
        <v>0</v>
      </c>
    </row>
    <row r="2864" spans="1:5" x14ac:dyDescent="0.25">
      <c r="A2864" t="s">
        <v>2507</v>
      </c>
      <c r="B2864" t="s">
        <v>2813</v>
      </c>
      <c r="C2864" t="s">
        <v>36</v>
      </c>
      <c r="D2864">
        <v>318</v>
      </c>
    </row>
    <row r="2865" spans="1:5" x14ac:dyDescent="0.25">
      <c r="A2865" t="s">
        <v>2507</v>
      </c>
      <c r="B2865" t="s">
        <v>2813</v>
      </c>
      <c r="C2865" t="s">
        <v>4751</v>
      </c>
      <c r="D2865">
        <v>0</v>
      </c>
    </row>
    <row r="2866" spans="1:5" x14ac:dyDescent="0.25">
      <c r="A2866" t="s">
        <v>2507</v>
      </c>
      <c r="B2866" t="s">
        <v>2813</v>
      </c>
      <c r="C2866" t="s">
        <v>2469</v>
      </c>
      <c r="D2866">
        <v>0</v>
      </c>
      <c r="E2866">
        <v>0</v>
      </c>
    </row>
    <row r="2867" spans="1:5" x14ac:dyDescent="0.25">
      <c r="A2867" t="s">
        <v>2507</v>
      </c>
      <c r="B2867" t="s">
        <v>2813</v>
      </c>
      <c r="C2867" t="s">
        <v>2467</v>
      </c>
      <c r="D2867">
        <v>0</v>
      </c>
    </row>
    <row r="2868" spans="1:5" x14ac:dyDescent="0.25">
      <c r="A2868" t="s">
        <v>2507</v>
      </c>
      <c r="B2868" t="s">
        <v>2813</v>
      </c>
      <c r="C2868" t="s">
        <v>2468</v>
      </c>
      <c r="D2868" t="s">
        <v>2475</v>
      </c>
    </row>
    <row r="2869" spans="1:5" x14ac:dyDescent="0.25">
      <c r="A2869" t="s">
        <v>2507</v>
      </c>
      <c r="B2869" t="s">
        <v>2813</v>
      </c>
      <c r="C2869" t="s">
        <v>4752</v>
      </c>
      <c r="D2869">
        <v>0</v>
      </c>
      <c r="E2869">
        <v>0</v>
      </c>
    </row>
    <row r="2870" spans="1:5" x14ac:dyDescent="0.25">
      <c r="A2870" t="s">
        <v>2507</v>
      </c>
      <c r="B2870" t="s">
        <v>2813</v>
      </c>
      <c r="C2870" t="s">
        <v>4753</v>
      </c>
      <c r="D2870">
        <v>0</v>
      </c>
      <c r="E2870">
        <v>0</v>
      </c>
    </row>
    <row r="2871" spans="1:5" x14ac:dyDescent="0.25">
      <c r="A2871" t="s">
        <v>2507</v>
      </c>
      <c r="B2871" t="s">
        <v>2813</v>
      </c>
      <c r="C2871" t="s">
        <v>800</v>
      </c>
      <c r="D2871" s="19"/>
    </row>
    <row r="2872" spans="1:5" x14ac:dyDescent="0.25">
      <c r="A2872" t="s">
        <v>2507</v>
      </c>
      <c r="B2872" t="s">
        <v>2814</v>
      </c>
      <c r="C2872" t="s">
        <v>1083</v>
      </c>
      <c r="D2872" t="b">
        <v>0</v>
      </c>
    </row>
    <row r="2873" spans="1:5" x14ac:dyDescent="0.25">
      <c r="A2873" t="s">
        <v>2507</v>
      </c>
      <c r="B2873" t="s">
        <v>2814</v>
      </c>
      <c r="C2873" t="s">
        <v>36</v>
      </c>
      <c r="D2873">
        <v>319</v>
      </c>
    </row>
    <row r="2874" spans="1:5" x14ac:dyDescent="0.25">
      <c r="A2874" t="s">
        <v>2507</v>
      </c>
      <c r="B2874" t="s">
        <v>2814</v>
      </c>
      <c r="C2874" t="s">
        <v>4751</v>
      </c>
      <c r="D2874">
        <v>0</v>
      </c>
    </row>
    <row r="2875" spans="1:5" x14ac:dyDescent="0.25">
      <c r="A2875" t="s">
        <v>2507</v>
      </c>
      <c r="B2875" t="s">
        <v>2814</v>
      </c>
      <c r="C2875" t="s">
        <v>2469</v>
      </c>
      <c r="D2875">
        <v>0</v>
      </c>
      <c r="E2875">
        <v>0</v>
      </c>
    </row>
    <row r="2876" spans="1:5" x14ac:dyDescent="0.25">
      <c r="A2876" t="s">
        <v>2507</v>
      </c>
      <c r="B2876" t="s">
        <v>2814</v>
      </c>
      <c r="C2876" t="s">
        <v>2467</v>
      </c>
      <c r="D2876">
        <v>0</v>
      </c>
    </row>
    <row r="2877" spans="1:5" x14ac:dyDescent="0.25">
      <c r="A2877" t="s">
        <v>2507</v>
      </c>
      <c r="B2877" t="s">
        <v>2814</v>
      </c>
      <c r="C2877" t="s">
        <v>2468</v>
      </c>
      <c r="D2877" t="s">
        <v>2475</v>
      </c>
    </row>
    <row r="2878" spans="1:5" x14ac:dyDescent="0.25">
      <c r="A2878" t="s">
        <v>2507</v>
      </c>
      <c r="B2878" t="s">
        <v>2814</v>
      </c>
      <c r="C2878" t="s">
        <v>4752</v>
      </c>
      <c r="D2878">
        <v>0</v>
      </c>
      <c r="E2878">
        <v>0</v>
      </c>
    </row>
    <row r="2879" spans="1:5" x14ac:dyDescent="0.25">
      <c r="A2879" t="s">
        <v>2507</v>
      </c>
      <c r="B2879" t="s">
        <v>2814</v>
      </c>
      <c r="C2879" t="s">
        <v>4753</v>
      </c>
      <c r="D2879">
        <v>0</v>
      </c>
      <c r="E2879">
        <v>0</v>
      </c>
    </row>
    <row r="2880" spans="1:5" x14ac:dyDescent="0.25">
      <c r="A2880" t="s">
        <v>2507</v>
      </c>
      <c r="B2880" t="s">
        <v>2814</v>
      </c>
      <c r="C2880" t="s">
        <v>800</v>
      </c>
      <c r="D2880" s="19"/>
    </row>
    <row r="2881" spans="1:5" x14ac:dyDescent="0.25">
      <c r="A2881" t="s">
        <v>2510</v>
      </c>
      <c r="B2881" t="s">
        <v>2780</v>
      </c>
      <c r="C2881" t="s">
        <v>1083</v>
      </c>
      <c r="D2881" t="b">
        <v>0</v>
      </c>
    </row>
    <row r="2882" spans="1:5" x14ac:dyDescent="0.25">
      <c r="A2882" t="s">
        <v>2510</v>
      </c>
      <c r="B2882" t="s">
        <v>2780</v>
      </c>
      <c r="C2882" t="s">
        <v>36</v>
      </c>
      <c r="D2882">
        <v>320</v>
      </c>
    </row>
    <row r="2883" spans="1:5" x14ac:dyDescent="0.25">
      <c r="A2883" t="s">
        <v>2510</v>
      </c>
      <c r="B2883" t="s">
        <v>2780</v>
      </c>
      <c r="C2883" t="s">
        <v>4751</v>
      </c>
      <c r="D2883">
        <v>0</v>
      </c>
    </row>
    <row r="2884" spans="1:5" x14ac:dyDescent="0.25">
      <c r="A2884" t="s">
        <v>2510</v>
      </c>
      <c r="B2884" t="s">
        <v>2780</v>
      </c>
      <c r="C2884" t="s">
        <v>2469</v>
      </c>
      <c r="D2884">
        <v>0</v>
      </c>
      <c r="E2884">
        <v>0</v>
      </c>
    </row>
    <row r="2885" spans="1:5" x14ac:dyDescent="0.25">
      <c r="A2885" t="s">
        <v>2510</v>
      </c>
      <c r="B2885" t="s">
        <v>2780</v>
      </c>
      <c r="C2885" t="s">
        <v>2467</v>
      </c>
      <c r="D2885">
        <v>0</v>
      </c>
    </row>
    <row r="2886" spans="1:5" x14ac:dyDescent="0.25">
      <c r="A2886" t="s">
        <v>2510</v>
      </c>
      <c r="B2886" t="s">
        <v>2780</v>
      </c>
      <c r="C2886" t="s">
        <v>2468</v>
      </c>
      <c r="D2886" t="s">
        <v>2475</v>
      </c>
    </row>
    <row r="2887" spans="1:5" x14ac:dyDescent="0.25">
      <c r="A2887" t="s">
        <v>2510</v>
      </c>
      <c r="B2887" t="s">
        <v>2780</v>
      </c>
      <c r="C2887" t="s">
        <v>4752</v>
      </c>
      <c r="D2887">
        <v>0</v>
      </c>
      <c r="E2887">
        <v>0</v>
      </c>
    </row>
    <row r="2888" spans="1:5" x14ac:dyDescent="0.25">
      <c r="A2888" t="s">
        <v>2510</v>
      </c>
      <c r="B2888" t="s">
        <v>2780</v>
      </c>
      <c r="C2888" t="s">
        <v>4753</v>
      </c>
      <c r="D2888">
        <v>0</v>
      </c>
      <c r="E2888">
        <v>0</v>
      </c>
    </row>
    <row r="2889" spans="1:5" x14ac:dyDescent="0.25">
      <c r="A2889" t="s">
        <v>2510</v>
      </c>
      <c r="B2889" t="s">
        <v>2780</v>
      </c>
      <c r="C2889" t="s">
        <v>800</v>
      </c>
      <c r="D2889" s="19"/>
    </row>
    <row r="2890" spans="1:5" x14ac:dyDescent="0.25">
      <c r="A2890" t="s">
        <v>2510</v>
      </c>
      <c r="B2890" t="s">
        <v>2736</v>
      </c>
      <c r="C2890" t="s">
        <v>1083</v>
      </c>
      <c r="D2890" t="b">
        <v>0</v>
      </c>
    </row>
    <row r="2891" spans="1:5" x14ac:dyDescent="0.25">
      <c r="A2891" t="s">
        <v>2510</v>
      </c>
      <c r="B2891" t="s">
        <v>2736</v>
      </c>
      <c r="C2891" t="s">
        <v>36</v>
      </c>
      <c r="D2891">
        <v>321</v>
      </c>
    </row>
    <row r="2892" spans="1:5" x14ac:dyDescent="0.25">
      <c r="A2892" t="s">
        <v>2510</v>
      </c>
      <c r="B2892" t="s">
        <v>2736</v>
      </c>
      <c r="C2892" t="s">
        <v>4751</v>
      </c>
      <c r="D2892">
        <v>0</v>
      </c>
    </row>
    <row r="2893" spans="1:5" x14ac:dyDescent="0.25">
      <c r="A2893" t="s">
        <v>2510</v>
      </c>
      <c r="B2893" t="s">
        <v>2736</v>
      </c>
      <c r="C2893" t="s">
        <v>2469</v>
      </c>
      <c r="D2893">
        <v>150</v>
      </c>
      <c r="E2893">
        <v>0</v>
      </c>
    </row>
    <row r="2894" spans="1:5" x14ac:dyDescent="0.25">
      <c r="A2894" t="s">
        <v>2510</v>
      </c>
      <c r="B2894" t="s">
        <v>2736</v>
      </c>
      <c r="C2894" t="s">
        <v>2467</v>
      </c>
      <c r="D2894">
        <v>0</v>
      </c>
    </row>
    <row r="2895" spans="1:5" x14ac:dyDescent="0.25">
      <c r="A2895" t="s">
        <v>2510</v>
      </c>
      <c r="B2895" t="s">
        <v>2736</v>
      </c>
      <c r="C2895" t="s">
        <v>2468</v>
      </c>
      <c r="D2895" t="s">
        <v>2475</v>
      </c>
    </row>
    <row r="2896" spans="1:5" x14ac:dyDescent="0.25">
      <c r="A2896" t="s">
        <v>2510</v>
      </c>
      <c r="B2896" t="s">
        <v>2736</v>
      </c>
      <c r="C2896" t="s">
        <v>4752</v>
      </c>
      <c r="D2896">
        <v>0</v>
      </c>
      <c r="E2896">
        <v>0</v>
      </c>
    </row>
    <row r="2897" spans="1:5" x14ac:dyDescent="0.25">
      <c r="A2897" t="s">
        <v>2510</v>
      </c>
      <c r="B2897" t="s">
        <v>2736</v>
      </c>
      <c r="C2897" t="s">
        <v>4753</v>
      </c>
      <c r="D2897">
        <v>0</v>
      </c>
      <c r="E2897">
        <v>0</v>
      </c>
    </row>
    <row r="2898" spans="1:5" x14ac:dyDescent="0.25">
      <c r="A2898" t="s">
        <v>2510</v>
      </c>
      <c r="B2898" t="s">
        <v>2736</v>
      </c>
      <c r="C2898" t="s">
        <v>800</v>
      </c>
      <c r="D2898" s="19"/>
    </row>
    <row r="2899" spans="1:5" x14ac:dyDescent="0.25">
      <c r="A2899" t="s">
        <v>2510</v>
      </c>
      <c r="B2899" t="s">
        <v>2737</v>
      </c>
      <c r="C2899" t="s">
        <v>1083</v>
      </c>
      <c r="D2899" t="b">
        <v>0</v>
      </c>
    </row>
    <row r="2900" spans="1:5" x14ac:dyDescent="0.25">
      <c r="A2900" t="s">
        <v>2510</v>
      </c>
      <c r="B2900" t="s">
        <v>2737</v>
      </c>
      <c r="C2900" t="s">
        <v>36</v>
      </c>
      <c r="D2900">
        <v>322</v>
      </c>
    </row>
    <row r="2901" spans="1:5" x14ac:dyDescent="0.25">
      <c r="A2901" t="s">
        <v>2510</v>
      </c>
      <c r="B2901" t="s">
        <v>2737</v>
      </c>
      <c r="C2901" t="s">
        <v>4751</v>
      </c>
      <c r="D2901">
        <v>0</v>
      </c>
    </row>
    <row r="2902" spans="1:5" x14ac:dyDescent="0.25">
      <c r="A2902" t="s">
        <v>2510</v>
      </c>
      <c r="B2902" t="s">
        <v>2737</v>
      </c>
      <c r="C2902" t="s">
        <v>2469</v>
      </c>
      <c r="D2902">
        <v>1</v>
      </c>
      <c r="E2902">
        <v>0</v>
      </c>
    </row>
    <row r="2903" spans="1:5" x14ac:dyDescent="0.25">
      <c r="A2903" t="s">
        <v>2510</v>
      </c>
      <c r="B2903" t="s">
        <v>2737</v>
      </c>
      <c r="C2903" t="s">
        <v>2467</v>
      </c>
      <c r="D2903">
        <v>0</v>
      </c>
    </row>
    <row r="2904" spans="1:5" x14ac:dyDescent="0.25">
      <c r="A2904" t="s">
        <v>2510</v>
      </c>
      <c r="B2904" t="s">
        <v>2737</v>
      </c>
      <c r="C2904" t="s">
        <v>2468</v>
      </c>
      <c r="D2904" t="s">
        <v>2475</v>
      </c>
    </row>
    <row r="2905" spans="1:5" x14ac:dyDescent="0.25">
      <c r="A2905" t="s">
        <v>2510</v>
      </c>
      <c r="B2905" t="s">
        <v>2737</v>
      </c>
      <c r="C2905" t="s">
        <v>4752</v>
      </c>
      <c r="D2905">
        <v>0</v>
      </c>
      <c r="E2905">
        <v>0</v>
      </c>
    </row>
    <row r="2906" spans="1:5" x14ac:dyDescent="0.25">
      <c r="A2906" t="s">
        <v>2510</v>
      </c>
      <c r="B2906" t="s">
        <v>2737</v>
      </c>
      <c r="C2906" t="s">
        <v>4753</v>
      </c>
      <c r="D2906">
        <v>0</v>
      </c>
      <c r="E2906">
        <v>0</v>
      </c>
    </row>
    <row r="2907" spans="1:5" x14ac:dyDescent="0.25">
      <c r="A2907" t="s">
        <v>2510</v>
      </c>
      <c r="B2907" t="s">
        <v>2737</v>
      </c>
      <c r="C2907" t="s">
        <v>800</v>
      </c>
      <c r="D2907" s="19"/>
    </row>
    <row r="2908" spans="1:5" x14ac:dyDescent="0.25">
      <c r="A2908" t="s">
        <v>2510</v>
      </c>
      <c r="B2908" t="s">
        <v>2738</v>
      </c>
      <c r="C2908" t="s">
        <v>1083</v>
      </c>
      <c r="D2908" t="b">
        <v>0</v>
      </c>
    </row>
    <row r="2909" spans="1:5" x14ac:dyDescent="0.25">
      <c r="A2909" t="s">
        <v>2510</v>
      </c>
      <c r="B2909" t="s">
        <v>2738</v>
      </c>
      <c r="C2909" t="s">
        <v>36</v>
      </c>
      <c r="D2909">
        <v>323</v>
      </c>
    </row>
    <row r="2910" spans="1:5" x14ac:dyDescent="0.25">
      <c r="A2910" t="s">
        <v>2510</v>
      </c>
      <c r="B2910" t="s">
        <v>2738</v>
      </c>
      <c r="C2910" t="s">
        <v>4751</v>
      </c>
      <c r="D2910">
        <v>0</v>
      </c>
    </row>
    <row r="2911" spans="1:5" x14ac:dyDescent="0.25">
      <c r="A2911" t="s">
        <v>2510</v>
      </c>
      <c r="B2911" t="s">
        <v>2738</v>
      </c>
      <c r="C2911" t="s">
        <v>2469</v>
      </c>
      <c r="D2911">
        <v>0</v>
      </c>
      <c r="E2911">
        <v>0</v>
      </c>
    </row>
    <row r="2912" spans="1:5" x14ac:dyDescent="0.25">
      <c r="A2912" t="s">
        <v>2510</v>
      </c>
      <c r="B2912" t="s">
        <v>2738</v>
      </c>
      <c r="C2912" t="s">
        <v>2467</v>
      </c>
      <c r="D2912">
        <v>0</v>
      </c>
    </row>
    <row r="2913" spans="1:5" x14ac:dyDescent="0.25">
      <c r="A2913" t="s">
        <v>2510</v>
      </c>
      <c r="B2913" t="s">
        <v>2738</v>
      </c>
      <c r="C2913" t="s">
        <v>2468</v>
      </c>
      <c r="D2913" t="s">
        <v>2475</v>
      </c>
    </row>
    <row r="2914" spans="1:5" x14ac:dyDescent="0.25">
      <c r="A2914" t="s">
        <v>2510</v>
      </c>
      <c r="B2914" t="s">
        <v>2738</v>
      </c>
      <c r="C2914" t="s">
        <v>4752</v>
      </c>
      <c r="D2914">
        <v>0</v>
      </c>
      <c r="E2914">
        <v>0</v>
      </c>
    </row>
    <row r="2915" spans="1:5" x14ac:dyDescent="0.25">
      <c r="A2915" t="s">
        <v>2510</v>
      </c>
      <c r="B2915" t="s">
        <v>2738</v>
      </c>
      <c r="C2915" t="s">
        <v>4753</v>
      </c>
      <c r="D2915">
        <v>0</v>
      </c>
      <c r="E2915">
        <v>0</v>
      </c>
    </row>
    <row r="2916" spans="1:5" x14ac:dyDescent="0.25">
      <c r="A2916" t="s">
        <v>2510</v>
      </c>
      <c r="B2916" t="s">
        <v>2738</v>
      </c>
      <c r="C2916" t="s">
        <v>800</v>
      </c>
      <c r="D2916" s="19"/>
    </row>
    <row r="2917" spans="1:5" x14ac:dyDescent="0.25">
      <c r="A2917" t="s">
        <v>2510</v>
      </c>
      <c r="B2917" t="s">
        <v>2739</v>
      </c>
      <c r="C2917" t="s">
        <v>1083</v>
      </c>
      <c r="D2917" t="b">
        <v>0</v>
      </c>
    </row>
    <row r="2918" spans="1:5" x14ac:dyDescent="0.25">
      <c r="A2918" t="s">
        <v>2510</v>
      </c>
      <c r="B2918" t="s">
        <v>2739</v>
      </c>
      <c r="C2918" t="s">
        <v>36</v>
      </c>
      <c r="D2918">
        <v>324</v>
      </c>
    </row>
    <row r="2919" spans="1:5" x14ac:dyDescent="0.25">
      <c r="A2919" t="s">
        <v>2510</v>
      </c>
      <c r="B2919" t="s">
        <v>2739</v>
      </c>
      <c r="C2919" t="s">
        <v>4751</v>
      </c>
      <c r="D2919">
        <v>0</v>
      </c>
    </row>
    <row r="2920" spans="1:5" x14ac:dyDescent="0.25">
      <c r="A2920" t="s">
        <v>2510</v>
      </c>
      <c r="B2920" t="s">
        <v>2739</v>
      </c>
      <c r="C2920" t="s">
        <v>2469</v>
      </c>
      <c r="D2920">
        <v>120</v>
      </c>
      <c r="E2920">
        <v>0</v>
      </c>
    </row>
    <row r="2921" spans="1:5" x14ac:dyDescent="0.25">
      <c r="A2921" t="s">
        <v>2510</v>
      </c>
      <c r="B2921" t="s">
        <v>2739</v>
      </c>
      <c r="C2921" t="s">
        <v>2467</v>
      </c>
      <c r="D2921">
        <v>0</v>
      </c>
    </row>
    <row r="2922" spans="1:5" x14ac:dyDescent="0.25">
      <c r="A2922" t="s">
        <v>2510</v>
      </c>
      <c r="B2922" t="s">
        <v>2739</v>
      </c>
      <c r="C2922" t="s">
        <v>2468</v>
      </c>
      <c r="D2922" t="s">
        <v>2475</v>
      </c>
    </row>
    <row r="2923" spans="1:5" x14ac:dyDescent="0.25">
      <c r="A2923" t="s">
        <v>2510</v>
      </c>
      <c r="B2923" t="s">
        <v>2739</v>
      </c>
      <c r="C2923" t="s">
        <v>4752</v>
      </c>
      <c r="D2923">
        <v>0</v>
      </c>
      <c r="E2923">
        <v>0</v>
      </c>
    </row>
    <row r="2924" spans="1:5" x14ac:dyDescent="0.25">
      <c r="A2924" t="s">
        <v>2510</v>
      </c>
      <c r="B2924" t="s">
        <v>2739</v>
      </c>
      <c r="C2924" t="s">
        <v>4753</v>
      </c>
      <c r="D2924">
        <v>0</v>
      </c>
      <c r="E2924">
        <v>0</v>
      </c>
    </row>
    <row r="2925" spans="1:5" x14ac:dyDescent="0.25">
      <c r="A2925" t="s">
        <v>2510</v>
      </c>
      <c r="B2925" t="s">
        <v>2739</v>
      </c>
      <c r="C2925" t="s">
        <v>800</v>
      </c>
      <c r="D2925" s="19"/>
    </row>
    <row r="2926" spans="1:5" x14ac:dyDescent="0.25">
      <c r="A2926" t="s">
        <v>2510</v>
      </c>
      <c r="B2926" t="s">
        <v>2740</v>
      </c>
      <c r="C2926" t="s">
        <v>1083</v>
      </c>
      <c r="D2926" t="b">
        <v>0</v>
      </c>
    </row>
    <row r="2927" spans="1:5" x14ac:dyDescent="0.25">
      <c r="A2927" t="s">
        <v>2510</v>
      </c>
      <c r="B2927" t="s">
        <v>2740</v>
      </c>
      <c r="C2927" t="s">
        <v>36</v>
      </c>
      <c r="D2927">
        <v>325</v>
      </c>
    </row>
    <row r="2928" spans="1:5" x14ac:dyDescent="0.25">
      <c r="A2928" t="s">
        <v>2510</v>
      </c>
      <c r="B2928" t="s">
        <v>2740</v>
      </c>
      <c r="C2928" t="s">
        <v>4751</v>
      </c>
      <c r="D2928">
        <v>0</v>
      </c>
    </row>
    <row r="2929" spans="1:5" x14ac:dyDescent="0.25">
      <c r="A2929" t="s">
        <v>2510</v>
      </c>
      <c r="B2929" t="s">
        <v>2740</v>
      </c>
      <c r="C2929" t="s">
        <v>2469</v>
      </c>
      <c r="D2929">
        <v>130</v>
      </c>
      <c r="E2929">
        <v>0</v>
      </c>
    </row>
    <row r="2930" spans="1:5" x14ac:dyDescent="0.25">
      <c r="A2930" t="s">
        <v>2510</v>
      </c>
      <c r="B2930" t="s">
        <v>2740</v>
      </c>
      <c r="C2930" t="s">
        <v>2467</v>
      </c>
      <c r="D2930">
        <v>0</v>
      </c>
    </row>
    <row r="2931" spans="1:5" x14ac:dyDescent="0.25">
      <c r="A2931" t="s">
        <v>2510</v>
      </c>
      <c r="B2931" t="s">
        <v>2740</v>
      </c>
      <c r="C2931" t="s">
        <v>2468</v>
      </c>
      <c r="D2931" t="s">
        <v>2475</v>
      </c>
    </row>
    <row r="2932" spans="1:5" x14ac:dyDescent="0.25">
      <c r="A2932" t="s">
        <v>2510</v>
      </c>
      <c r="B2932" t="s">
        <v>2740</v>
      </c>
      <c r="C2932" t="s">
        <v>4752</v>
      </c>
      <c r="D2932">
        <v>0</v>
      </c>
      <c r="E2932">
        <v>0</v>
      </c>
    </row>
    <row r="2933" spans="1:5" x14ac:dyDescent="0.25">
      <c r="A2933" t="s">
        <v>2510</v>
      </c>
      <c r="B2933" t="s">
        <v>2740</v>
      </c>
      <c r="C2933" t="s">
        <v>4753</v>
      </c>
      <c r="D2933">
        <v>0</v>
      </c>
      <c r="E2933">
        <v>0</v>
      </c>
    </row>
    <row r="2934" spans="1:5" x14ac:dyDescent="0.25">
      <c r="A2934" t="s">
        <v>2510</v>
      </c>
      <c r="B2934" t="s">
        <v>2740</v>
      </c>
      <c r="C2934" t="s">
        <v>800</v>
      </c>
      <c r="D2934" s="19"/>
    </row>
    <row r="2935" spans="1:5" x14ac:dyDescent="0.25">
      <c r="A2935" t="s">
        <v>2510</v>
      </c>
      <c r="B2935" t="s">
        <v>2741</v>
      </c>
      <c r="C2935" t="s">
        <v>1083</v>
      </c>
      <c r="D2935" t="b">
        <v>0</v>
      </c>
    </row>
    <row r="2936" spans="1:5" x14ac:dyDescent="0.25">
      <c r="A2936" t="s">
        <v>2510</v>
      </c>
      <c r="B2936" t="s">
        <v>2741</v>
      </c>
      <c r="C2936" t="s">
        <v>36</v>
      </c>
      <c r="D2936">
        <v>326</v>
      </c>
    </row>
    <row r="2937" spans="1:5" x14ac:dyDescent="0.25">
      <c r="A2937" t="s">
        <v>2510</v>
      </c>
      <c r="B2937" t="s">
        <v>2741</v>
      </c>
      <c r="C2937" t="s">
        <v>4751</v>
      </c>
      <c r="D2937">
        <v>0</v>
      </c>
    </row>
    <row r="2938" spans="1:5" x14ac:dyDescent="0.25">
      <c r="A2938" t="s">
        <v>2510</v>
      </c>
      <c r="B2938" t="s">
        <v>2741</v>
      </c>
      <c r="C2938" t="s">
        <v>2469</v>
      </c>
      <c r="D2938">
        <v>1</v>
      </c>
      <c r="E2938">
        <v>0</v>
      </c>
    </row>
    <row r="2939" spans="1:5" x14ac:dyDescent="0.25">
      <c r="A2939" t="s">
        <v>2510</v>
      </c>
      <c r="B2939" t="s">
        <v>2741</v>
      </c>
      <c r="C2939" t="s">
        <v>2467</v>
      </c>
      <c r="D2939">
        <v>0</v>
      </c>
    </row>
    <row r="2940" spans="1:5" x14ac:dyDescent="0.25">
      <c r="A2940" t="s">
        <v>2510</v>
      </c>
      <c r="B2940" t="s">
        <v>2741</v>
      </c>
      <c r="C2940" t="s">
        <v>2468</v>
      </c>
      <c r="D2940" t="s">
        <v>2475</v>
      </c>
    </row>
    <row r="2941" spans="1:5" x14ac:dyDescent="0.25">
      <c r="A2941" t="s">
        <v>2510</v>
      </c>
      <c r="B2941" t="s">
        <v>2741</v>
      </c>
      <c r="C2941" t="s">
        <v>4752</v>
      </c>
      <c r="D2941">
        <v>0</v>
      </c>
      <c r="E2941">
        <v>0</v>
      </c>
    </row>
    <row r="2942" spans="1:5" x14ac:dyDescent="0.25">
      <c r="A2942" t="s">
        <v>2510</v>
      </c>
      <c r="B2942" t="s">
        <v>2741</v>
      </c>
      <c r="C2942" t="s">
        <v>4753</v>
      </c>
      <c r="D2942">
        <v>0</v>
      </c>
      <c r="E2942">
        <v>0</v>
      </c>
    </row>
    <row r="2943" spans="1:5" x14ac:dyDescent="0.25">
      <c r="A2943" t="s">
        <v>2510</v>
      </c>
      <c r="B2943" t="s">
        <v>2741</v>
      </c>
      <c r="C2943" t="s">
        <v>800</v>
      </c>
      <c r="D2943" s="19"/>
    </row>
    <row r="2944" spans="1:5" x14ac:dyDescent="0.25">
      <c r="A2944" t="s">
        <v>2510</v>
      </c>
      <c r="B2944" t="s">
        <v>2742</v>
      </c>
      <c r="C2944" t="s">
        <v>1083</v>
      </c>
      <c r="D2944" t="b">
        <v>0</v>
      </c>
    </row>
    <row r="2945" spans="1:5" x14ac:dyDescent="0.25">
      <c r="A2945" t="s">
        <v>2510</v>
      </c>
      <c r="B2945" t="s">
        <v>2742</v>
      </c>
      <c r="C2945" t="s">
        <v>36</v>
      </c>
      <c r="D2945">
        <v>327</v>
      </c>
    </row>
    <row r="2946" spans="1:5" x14ac:dyDescent="0.25">
      <c r="A2946" t="s">
        <v>2510</v>
      </c>
      <c r="B2946" t="s">
        <v>2742</v>
      </c>
      <c r="C2946" t="s">
        <v>4751</v>
      </c>
      <c r="D2946">
        <v>0</v>
      </c>
    </row>
    <row r="2947" spans="1:5" x14ac:dyDescent="0.25">
      <c r="A2947" t="s">
        <v>2510</v>
      </c>
      <c r="B2947" t="s">
        <v>2742</v>
      </c>
      <c r="C2947" t="s">
        <v>2469</v>
      </c>
      <c r="D2947">
        <v>0</v>
      </c>
      <c r="E2947">
        <v>0</v>
      </c>
    </row>
    <row r="2948" spans="1:5" x14ac:dyDescent="0.25">
      <c r="A2948" t="s">
        <v>2510</v>
      </c>
      <c r="B2948" t="s">
        <v>2742</v>
      </c>
      <c r="C2948" t="s">
        <v>2467</v>
      </c>
      <c r="D2948">
        <v>0</v>
      </c>
    </row>
    <row r="2949" spans="1:5" x14ac:dyDescent="0.25">
      <c r="A2949" t="s">
        <v>2510</v>
      </c>
      <c r="B2949" t="s">
        <v>2742</v>
      </c>
      <c r="C2949" t="s">
        <v>2468</v>
      </c>
      <c r="D2949" t="s">
        <v>2475</v>
      </c>
    </row>
    <row r="2950" spans="1:5" x14ac:dyDescent="0.25">
      <c r="A2950" t="s">
        <v>2510</v>
      </c>
      <c r="B2950" t="s">
        <v>2742</v>
      </c>
      <c r="C2950" t="s">
        <v>4752</v>
      </c>
      <c r="D2950">
        <v>0</v>
      </c>
      <c r="E2950">
        <v>0</v>
      </c>
    </row>
    <row r="2951" spans="1:5" x14ac:dyDescent="0.25">
      <c r="A2951" t="s">
        <v>2510</v>
      </c>
      <c r="B2951" t="s">
        <v>2742</v>
      </c>
      <c r="C2951" t="s">
        <v>4753</v>
      </c>
      <c r="D2951">
        <v>0</v>
      </c>
      <c r="E2951">
        <v>0</v>
      </c>
    </row>
    <row r="2952" spans="1:5" x14ac:dyDescent="0.25">
      <c r="A2952" t="s">
        <v>2510</v>
      </c>
      <c r="B2952" t="s">
        <v>2742</v>
      </c>
      <c r="C2952" t="s">
        <v>800</v>
      </c>
      <c r="D2952" s="19"/>
    </row>
    <row r="2953" spans="1:5" x14ac:dyDescent="0.25">
      <c r="A2953" t="s">
        <v>2510</v>
      </c>
      <c r="B2953" t="s">
        <v>2743</v>
      </c>
      <c r="C2953" t="s">
        <v>1083</v>
      </c>
      <c r="D2953" t="b">
        <v>0</v>
      </c>
    </row>
    <row r="2954" spans="1:5" x14ac:dyDescent="0.25">
      <c r="A2954" t="s">
        <v>2510</v>
      </c>
      <c r="B2954" t="s">
        <v>2743</v>
      </c>
      <c r="C2954" t="s">
        <v>36</v>
      </c>
      <c r="D2954">
        <v>328</v>
      </c>
    </row>
    <row r="2955" spans="1:5" x14ac:dyDescent="0.25">
      <c r="A2955" t="s">
        <v>2510</v>
      </c>
      <c r="B2955" t="s">
        <v>2743</v>
      </c>
      <c r="C2955" t="s">
        <v>4751</v>
      </c>
      <c r="D2955">
        <v>0</v>
      </c>
    </row>
    <row r="2956" spans="1:5" x14ac:dyDescent="0.25">
      <c r="A2956" t="s">
        <v>2510</v>
      </c>
      <c r="B2956" t="s">
        <v>2743</v>
      </c>
      <c r="C2956" t="s">
        <v>2469</v>
      </c>
      <c r="D2956">
        <v>1</v>
      </c>
      <c r="E2956">
        <v>0</v>
      </c>
    </row>
    <row r="2957" spans="1:5" x14ac:dyDescent="0.25">
      <c r="A2957" t="s">
        <v>2510</v>
      </c>
      <c r="B2957" t="s">
        <v>2743</v>
      </c>
      <c r="C2957" t="s">
        <v>2467</v>
      </c>
      <c r="D2957">
        <v>0</v>
      </c>
    </row>
    <row r="2958" spans="1:5" x14ac:dyDescent="0.25">
      <c r="A2958" t="s">
        <v>2510</v>
      </c>
      <c r="B2958" t="s">
        <v>2743</v>
      </c>
      <c r="C2958" t="s">
        <v>2468</v>
      </c>
      <c r="D2958" t="s">
        <v>2475</v>
      </c>
    </row>
    <row r="2959" spans="1:5" x14ac:dyDescent="0.25">
      <c r="A2959" t="s">
        <v>2510</v>
      </c>
      <c r="B2959" t="s">
        <v>2743</v>
      </c>
      <c r="C2959" t="s">
        <v>4752</v>
      </c>
      <c r="D2959">
        <v>0</v>
      </c>
      <c r="E2959">
        <v>0</v>
      </c>
    </row>
    <row r="2960" spans="1:5" x14ac:dyDescent="0.25">
      <c r="A2960" t="s">
        <v>2510</v>
      </c>
      <c r="B2960" t="s">
        <v>2743</v>
      </c>
      <c r="C2960" t="s">
        <v>4753</v>
      </c>
      <c r="D2960">
        <v>0</v>
      </c>
      <c r="E2960">
        <v>0</v>
      </c>
    </row>
    <row r="2961" spans="1:5" x14ac:dyDescent="0.25">
      <c r="A2961" t="s">
        <v>2510</v>
      </c>
      <c r="B2961" t="s">
        <v>2743</v>
      </c>
      <c r="C2961" t="s">
        <v>800</v>
      </c>
      <c r="D2961" s="19"/>
    </row>
    <row r="2962" spans="1:5" x14ac:dyDescent="0.25">
      <c r="A2962" t="s">
        <v>2510</v>
      </c>
      <c r="B2962" t="s">
        <v>2744</v>
      </c>
      <c r="C2962" t="s">
        <v>1083</v>
      </c>
      <c r="D2962" t="b">
        <v>0</v>
      </c>
    </row>
    <row r="2963" spans="1:5" x14ac:dyDescent="0.25">
      <c r="A2963" t="s">
        <v>2510</v>
      </c>
      <c r="B2963" t="s">
        <v>2744</v>
      </c>
      <c r="C2963" t="s">
        <v>36</v>
      </c>
      <c r="D2963">
        <v>329</v>
      </c>
    </row>
    <row r="2964" spans="1:5" x14ac:dyDescent="0.25">
      <c r="A2964" t="s">
        <v>2510</v>
      </c>
      <c r="B2964" t="s">
        <v>2744</v>
      </c>
      <c r="C2964" t="s">
        <v>4751</v>
      </c>
      <c r="D2964">
        <v>0</v>
      </c>
    </row>
    <row r="2965" spans="1:5" x14ac:dyDescent="0.25">
      <c r="A2965" t="s">
        <v>2510</v>
      </c>
      <c r="B2965" t="s">
        <v>2744</v>
      </c>
      <c r="C2965" t="s">
        <v>2469</v>
      </c>
      <c r="D2965">
        <v>0</v>
      </c>
      <c r="E2965">
        <v>0</v>
      </c>
    </row>
    <row r="2966" spans="1:5" x14ac:dyDescent="0.25">
      <c r="A2966" t="s">
        <v>2510</v>
      </c>
      <c r="B2966" t="s">
        <v>2744</v>
      </c>
      <c r="C2966" t="s">
        <v>2467</v>
      </c>
      <c r="D2966">
        <v>0</v>
      </c>
    </row>
    <row r="2967" spans="1:5" x14ac:dyDescent="0.25">
      <c r="A2967" t="s">
        <v>2510</v>
      </c>
      <c r="B2967" t="s">
        <v>2744</v>
      </c>
      <c r="C2967" t="s">
        <v>2468</v>
      </c>
      <c r="D2967" t="s">
        <v>2475</v>
      </c>
    </row>
    <row r="2968" spans="1:5" x14ac:dyDescent="0.25">
      <c r="A2968" t="s">
        <v>2510</v>
      </c>
      <c r="B2968" t="s">
        <v>2744</v>
      </c>
      <c r="C2968" t="s">
        <v>4752</v>
      </c>
      <c r="D2968">
        <v>0</v>
      </c>
      <c r="E2968">
        <v>0</v>
      </c>
    </row>
    <row r="2969" spans="1:5" x14ac:dyDescent="0.25">
      <c r="A2969" t="s">
        <v>2510</v>
      </c>
      <c r="B2969" t="s">
        <v>2744</v>
      </c>
      <c r="C2969" t="s">
        <v>4753</v>
      </c>
      <c r="D2969">
        <v>0</v>
      </c>
      <c r="E2969">
        <v>0</v>
      </c>
    </row>
    <row r="2970" spans="1:5" x14ac:dyDescent="0.25">
      <c r="A2970" t="s">
        <v>2510</v>
      </c>
      <c r="B2970" t="s">
        <v>2744</v>
      </c>
      <c r="C2970" t="s">
        <v>800</v>
      </c>
      <c r="D2970" s="19"/>
    </row>
    <row r="2971" spans="1:5" x14ac:dyDescent="0.25">
      <c r="A2971" t="s">
        <v>2510</v>
      </c>
      <c r="B2971" t="s">
        <v>2745</v>
      </c>
      <c r="C2971" t="s">
        <v>1083</v>
      </c>
      <c r="D2971" t="b">
        <v>0</v>
      </c>
    </row>
    <row r="2972" spans="1:5" x14ac:dyDescent="0.25">
      <c r="A2972" t="s">
        <v>2510</v>
      </c>
      <c r="B2972" t="s">
        <v>2745</v>
      </c>
      <c r="C2972" t="s">
        <v>36</v>
      </c>
      <c r="D2972">
        <v>330</v>
      </c>
    </row>
    <row r="2973" spans="1:5" x14ac:dyDescent="0.25">
      <c r="A2973" t="s">
        <v>2510</v>
      </c>
      <c r="B2973" t="s">
        <v>2745</v>
      </c>
      <c r="C2973" t="s">
        <v>4751</v>
      </c>
      <c r="D2973">
        <v>0</v>
      </c>
    </row>
    <row r="2974" spans="1:5" x14ac:dyDescent="0.25">
      <c r="A2974" t="s">
        <v>2510</v>
      </c>
      <c r="B2974" t="s">
        <v>2745</v>
      </c>
      <c r="C2974" t="s">
        <v>2469</v>
      </c>
      <c r="D2974">
        <v>70</v>
      </c>
      <c r="E2974">
        <v>0</v>
      </c>
    </row>
    <row r="2975" spans="1:5" x14ac:dyDescent="0.25">
      <c r="A2975" t="s">
        <v>2510</v>
      </c>
      <c r="B2975" t="s">
        <v>2745</v>
      </c>
      <c r="C2975" t="s">
        <v>2467</v>
      </c>
      <c r="D2975">
        <v>0</v>
      </c>
    </row>
    <row r="2976" spans="1:5" x14ac:dyDescent="0.25">
      <c r="A2976" t="s">
        <v>2510</v>
      </c>
      <c r="B2976" t="s">
        <v>2745</v>
      </c>
      <c r="C2976" t="s">
        <v>2468</v>
      </c>
      <c r="D2976" t="s">
        <v>2475</v>
      </c>
    </row>
    <row r="2977" spans="1:5" x14ac:dyDescent="0.25">
      <c r="A2977" t="s">
        <v>2510</v>
      </c>
      <c r="B2977" t="s">
        <v>2745</v>
      </c>
      <c r="C2977" t="s">
        <v>4752</v>
      </c>
      <c r="D2977">
        <v>0</v>
      </c>
      <c r="E2977">
        <v>0</v>
      </c>
    </row>
    <row r="2978" spans="1:5" x14ac:dyDescent="0.25">
      <c r="A2978" t="s">
        <v>2510</v>
      </c>
      <c r="B2978" t="s">
        <v>2745</v>
      </c>
      <c r="C2978" t="s">
        <v>4753</v>
      </c>
      <c r="D2978">
        <v>0</v>
      </c>
      <c r="E2978">
        <v>0</v>
      </c>
    </row>
    <row r="2979" spans="1:5" x14ac:dyDescent="0.25">
      <c r="A2979" t="s">
        <v>2510</v>
      </c>
      <c r="B2979" t="s">
        <v>2745</v>
      </c>
      <c r="C2979" t="s">
        <v>800</v>
      </c>
      <c r="D2979" s="19"/>
    </row>
    <row r="2980" spans="1:5" x14ac:dyDescent="0.25">
      <c r="A2980" t="s">
        <v>2510</v>
      </c>
      <c r="B2980" t="s">
        <v>2719</v>
      </c>
      <c r="C2980" t="s">
        <v>1083</v>
      </c>
      <c r="D2980" t="b">
        <v>0</v>
      </c>
    </row>
    <row r="2981" spans="1:5" x14ac:dyDescent="0.25">
      <c r="A2981" t="s">
        <v>2510</v>
      </c>
      <c r="B2981" t="s">
        <v>2719</v>
      </c>
      <c r="C2981" t="s">
        <v>36</v>
      </c>
      <c r="D2981">
        <v>331</v>
      </c>
    </row>
    <row r="2982" spans="1:5" x14ac:dyDescent="0.25">
      <c r="A2982" t="s">
        <v>2510</v>
      </c>
      <c r="B2982" t="s">
        <v>2719</v>
      </c>
      <c r="C2982" t="s">
        <v>4751</v>
      </c>
      <c r="D2982">
        <v>0</v>
      </c>
    </row>
    <row r="2983" spans="1:5" x14ac:dyDescent="0.25">
      <c r="A2983" t="s">
        <v>2510</v>
      </c>
      <c r="B2983" t="s">
        <v>2719</v>
      </c>
      <c r="C2983" t="s">
        <v>2469</v>
      </c>
      <c r="D2983">
        <v>80</v>
      </c>
      <c r="E2983">
        <v>0</v>
      </c>
    </row>
    <row r="2984" spans="1:5" x14ac:dyDescent="0.25">
      <c r="A2984" t="s">
        <v>2510</v>
      </c>
      <c r="B2984" t="s">
        <v>2719</v>
      </c>
      <c r="C2984" t="s">
        <v>2467</v>
      </c>
      <c r="D2984">
        <v>0</v>
      </c>
    </row>
    <row r="2985" spans="1:5" x14ac:dyDescent="0.25">
      <c r="A2985" t="s">
        <v>2510</v>
      </c>
      <c r="B2985" t="s">
        <v>2719</v>
      </c>
      <c r="C2985" t="s">
        <v>2468</v>
      </c>
      <c r="D2985" t="s">
        <v>2475</v>
      </c>
    </row>
    <row r="2986" spans="1:5" x14ac:dyDescent="0.25">
      <c r="A2986" t="s">
        <v>2510</v>
      </c>
      <c r="B2986" t="s">
        <v>2719</v>
      </c>
      <c r="C2986" t="s">
        <v>4752</v>
      </c>
      <c r="D2986">
        <v>0</v>
      </c>
      <c r="E2986">
        <v>0</v>
      </c>
    </row>
    <row r="2987" spans="1:5" x14ac:dyDescent="0.25">
      <c r="A2987" t="s">
        <v>2510</v>
      </c>
      <c r="B2987" t="s">
        <v>2719</v>
      </c>
      <c r="C2987" t="s">
        <v>4753</v>
      </c>
      <c r="D2987">
        <v>0</v>
      </c>
      <c r="E2987">
        <v>0</v>
      </c>
    </row>
    <row r="2988" spans="1:5" x14ac:dyDescent="0.25">
      <c r="A2988" t="s">
        <v>2510</v>
      </c>
      <c r="B2988" t="s">
        <v>2719</v>
      </c>
      <c r="C2988" t="s">
        <v>800</v>
      </c>
      <c r="D2988" s="19"/>
    </row>
    <row r="2989" spans="1:5" x14ac:dyDescent="0.25">
      <c r="A2989" t="s">
        <v>2510</v>
      </c>
      <c r="B2989" t="s">
        <v>2720</v>
      </c>
      <c r="C2989" t="s">
        <v>1083</v>
      </c>
      <c r="D2989" t="b">
        <v>0</v>
      </c>
    </row>
    <row r="2990" spans="1:5" x14ac:dyDescent="0.25">
      <c r="A2990" t="s">
        <v>2510</v>
      </c>
      <c r="B2990" t="s">
        <v>2720</v>
      </c>
      <c r="C2990" t="s">
        <v>36</v>
      </c>
      <c r="D2990">
        <v>332</v>
      </c>
    </row>
    <row r="2991" spans="1:5" x14ac:dyDescent="0.25">
      <c r="A2991" t="s">
        <v>2510</v>
      </c>
      <c r="B2991" t="s">
        <v>2720</v>
      </c>
      <c r="C2991" t="s">
        <v>4751</v>
      </c>
      <c r="D2991">
        <v>0</v>
      </c>
    </row>
    <row r="2992" spans="1:5" x14ac:dyDescent="0.25">
      <c r="A2992" t="s">
        <v>2510</v>
      </c>
      <c r="B2992" t="s">
        <v>2720</v>
      </c>
      <c r="C2992" t="s">
        <v>2469</v>
      </c>
      <c r="D2992">
        <v>0</v>
      </c>
      <c r="E2992">
        <v>0</v>
      </c>
    </row>
    <row r="2993" spans="1:5" x14ac:dyDescent="0.25">
      <c r="A2993" t="s">
        <v>2510</v>
      </c>
      <c r="B2993" t="s">
        <v>2720</v>
      </c>
      <c r="C2993" t="s">
        <v>2467</v>
      </c>
      <c r="D2993">
        <v>0</v>
      </c>
    </row>
    <row r="2994" spans="1:5" x14ac:dyDescent="0.25">
      <c r="A2994" t="s">
        <v>2510</v>
      </c>
      <c r="B2994" t="s">
        <v>2720</v>
      </c>
      <c r="C2994" t="s">
        <v>2468</v>
      </c>
      <c r="D2994" t="s">
        <v>2475</v>
      </c>
    </row>
    <row r="2995" spans="1:5" x14ac:dyDescent="0.25">
      <c r="A2995" t="s">
        <v>2510</v>
      </c>
      <c r="B2995" t="s">
        <v>2720</v>
      </c>
      <c r="C2995" t="s">
        <v>4752</v>
      </c>
      <c r="D2995">
        <v>0</v>
      </c>
      <c r="E2995">
        <v>0</v>
      </c>
    </row>
    <row r="2996" spans="1:5" x14ac:dyDescent="0.25">
      <c r="A2996" t="s">
        <v>2510</v>
      </c>
      <c r="B2996" t="s">
        <v>2720</v>
      </c>
      <c r="C2996" t="s">
        <v>4753</v>
      </c>
      <c r="D2996">
        <v>0</v>
      </c>
      <c r="E2996">
        <v>0</v>
      </c>
    </row>
    <row r="2997" spans="1:5" x14ac:dyDescent="0.25">
      <c r="A2997" t="s">
        <v>2510</v>
      </c>
      <c r="B2997" t="s">
        <v>2720</v>
      </c>
      <c r="C2997" t="s">
        <v>800</v>
      </c>
      <c r="D2997" s="19"/>
    </row>
    <row r="2998" spans="1:5" x14ac:dyDescent="0.25">
      <c r="A2998" t="s">
        <v>2510</v>
      </c>
      <c r="B2998" t="s">
        <v>2721</v>
      </c>
      <c r="C2998" t="s">
        <v>1083</v>
      </c>
      <c r="D2998" t="b">
        <v>0</v>
      </c>
    </row>
    <row r="2999" spans="1:5" x14ac:dyDescent="0.25">
      <c r="A2999" t="s">
        <v>2510</v>
      </c>
      <c r="B2999" t="s">
        <v>2721</v>
      </c>
      <c r="C2999" t="s">
        <v>36</v>
      </c>
      <c r="D2999">
        <v>333</v>
      </c>
    </row>
    <row r="3000" spans="1:5" x14ac:dyDescent="0.25">
      <c r="A3000" t="s">
        <v>2510</v>
      </c>
      <c r="B3000" t="s">
        <v>2721</v>
      </c>
      <c r="C3000" t="s">
        <v>4751</v>
      </c>
      <c r="D3000">
        <v>0</v>
      </c>
    </row>
    <row r="3001" spans="1:5" x14ac:dyDescent="0.25">
      <c r="A3001" t="s">
        <v>2510</v>
      </c>
      <c r="B3001" t="s">
        <v>2721</v>
      </c>
      <c r="C3001" t="s">
        <v>2469</v>
      </c>
      <c r="D3001">
        <v>120</v>
      </c>
      <c r="E3001">
        <v>0</v>
      </c>
    </row>
    <row r="3002" spans="1:5" x14ac:dyDescent="0.25">
      <c r="A3002" t="s">
        <v>2510</v>
      </c>
      <c r="B3002" t="s">
        <v>2721</v>
      </c>
      <c r="C3002" t="s">
        <v>2467</v>
      </c>
      <c r="D3002">
        <v>0</v>
      </c>
    </row>
    <row r="3003" spans="1:5" x14ac:dyDescent="0.25">
      <c r="A3003" t="s">
        <v>2510</v>
      </c>
      <c r="B3003" t="s">
        <v>2721</v>
      </c>
      <c r="C3003" t="s">
        <v>2468</v>
      </c>
      <c r="D3003" t="s">
        <v>2475</v>
      </c>
    </row>
    <row r="3004" spans="1:5" x14ac:dyDescent="0.25">
      <c r="A3004" t="s">
        <v>2510</v>
      </c>
      <c r="B3004" t="s">
        <v>2721</v>
      </c>
      <c r="C3004" t="s">
        <v>4752</v>
      </c>
      <c r="D3004">
        <v>0</v>
      </c>
      <c r="E3004">
        <v>0</v>
      </c>
    </row>
    <row r="3005" spans="1:5" x14ac:dyDescent="0.25">
      <c r="A3005" t="s">
        <v>2510</v>
      </c>
      <c r="B3005" t="s">
        <v>2721</v>
      </c>
      <c r="C3005" t="s">
        <v>4753</v>
      </c>
      <c r="D3005">
        <v>0</v>
      </c>
      <c r="E3005">
        <v>0</v>
      </c>
    </row>
    <row r="3006" spans="1:5" x14ac:dyDescent="0.25">
      <c r="A3006" t="s">
        <v>2510</v>
      </c>
      <c r="B3006" t="s">
        <v>2721</v>
      </c>
      <c r="C3006" t="s">
        <v>800</v>
      </c>
      <c r="D3006" s="19"/>
    </row>
    <row r="3007" spans="1:5" x14ac:dyDescent="0.25">
      <c r="A3007" t="s">
        <v>2510</v>
      </c>
      <c r="B3007" t="s">
        <v>2722</v>
      </c>
      <c r="C3007" t="s">
        <v>1083</v>
      </c>
      <c r="D3007" t="b">
        <v>0</v>
      </c>
    </row>
    <row r="3008" spans="1:5" x14ac:dyDescent="0.25">
      <c r="A3008" t="s">
        <v>2510</v>
      </c>
      <c r="B3008" t="s">
        <v>2722</v>
      </c>
      <c r="C3008" t="s">
        <v>36</v>
      </c>
      <c r="D3008">
        <v>334</v>
      </c>
    </row>
    <row r="3009" spans="1:5" x14ac:dyDescent="0.25">
      <c r="A3009" t="s">
        <v>2510</v>
      </c>
      <c r="B3009" t="s">
        <v>2722</v>
      </c>
      <c r="C3009" t="s">
        <v>4751</v>
      </c>
      <c r="D3009">
        <v>0</v>
      </c>
    </row>
    <row r="3010" spans="1:5" x14ac:dyDescent="0.25">
      <c r="A3010" t="s">
        <v>2510</v>
      </c>
      <c r="B3010" t="s">
        <v>2722</v>
      </c>
      <c r="C3010" t="s">
        <v>2469</v>
      </c>
      <c r="D3010">
        <v>1</v>
      </c>
      <c r="E3010">
        <v>0</v>
      </c>
    </row>
    <row r="3011" spans="1:5" x14ac:dyDescent="0.25">
      <c r="A3011" t="s">
        <v>2510</v>
      </c>
      <c r="B3011" t="s">
        <v>2722</v>
      </c>
      <c r="C3011" t="s">
        <v>2467</v>
      </c>
      <c r="D3011">
        <v>0</v>
      </c>
    </row>
    <row r="3012" spans="1:5" x14ac:dyDescent="0.25">
      <c r="A3012" t="s">
        <v>2510</v>
      </c>
      <c r="B3012" t="s">
        <v>2722</v>
      </c>
      <c r="C3012" t="s">
        <v>2468</v>
      </c>
      <c r="D3012" t="s">
        <v>2475</v>
      </c>
    </row>
    <row r="3013" spans="1:5" x14ac:dyDescent="0.25">
      <c r="A3013" t="s">
        <v>2510</v>
      </c>
      <c r="B3013" t="s">
        <v>2722</v>
      </c>
      <c r="C3013" t="s">
        <v>4752</v>
      </c>
      <c r="D3013">
        <v>0</v>
      </c>
      <c r="E3013">
        <v>0</v>
      </c>
    </row>
    <row r="3014" spans="1:5" x14ac:dyDescent="0.25">
      <c r="A3014" t="s">
        <v>2510</v>
      </c>
      <c r="B3014" t="s">
        <v>2722</v>
      </c>
      <c r="C3014" t="s">
        <v>4753</v>
      </c>
      <c r="D3014">
        <v>0</v>
      </c>
      <c r="E3014">
        <v>0</v>
      </c>
    </row>
    <row r="3015" spans="1:5" x14ac:dyDescent="0.25">
      <c r="A3015" t="s">
        <v>2510</v>
      </c>
      <c r="B3015" t="s">
        <v>2722</v>
      </c>
      <c r="C3015" t="s">
        <v>800</v>
      </c>
      <c r="D3015" s="19"/>
    </row>
    <row r="3016" spans="1:5" x14ac:dyDescent="0.25">
      <c r="A3016" t="s">
        <v>2510</v>
      </c>
      <c r="B3016" t="s">
        <v>2723</v>
      </c>
      <c r="C3016" t="s">
        <v>1083</v>
      </c>
      <c r="D3016" t="b">
        <v>0</v>
      </c>
    </row>
    <row r="3017" spans="1:5" x14ac:dyDescent="0.25">
      <c r="A3017" t="s">
        <v>2510</v>
      </c>
      <c r="B3017" t="s">
        <v>2723</v>
      </c>
      <c r="C3017" t="s">
        <v>36</v>
      </c>
      <c r="D3017">
        <v>335</v>
      </c>
    </row>
    <row r="3018" spans="1:5" x14ac:dyDescent="0.25">
      <c r="A3018" t="s">
        <v>2510</v>
      </c>
      <c r="B3018" t="s">
        <v>2723</v>
      </c>
      <c r="C3018" t="s">
        <v>4751</v>
      </c>
      <c r="D3018">
        <v>0</v>
      </c>
    </row>
    <row r="3019" spans="1:5" x14ac:dyDescent="0.25">
      <c r="A3019" t="s">
        <v>2510</v>
      </c>
      <c r="B3019" t="s">
        <v>2723</v>
      </c>
      <c r="C3019" t="s">
        <v>2469</v>
      </c>
      <c r="D3019">
        <v>0</v>
      </c>
      <c r="E3019">
        <v>0</v>
      </c>
    </row>
    <row r="3020" spans="1:5" x14ac:dyDescent="0.25">
      <c r="A3020" t="s">
        <v>2510</v>
      </c>
      <c r="B3020" t="s">
        <v>2723</v>
      </c>
      <c r="C3020" t="s">
        <v>2467</v>
      </c>
      <c r="D3020">
        <v>0</v>
      </c>
    </row>
    <row r="3021" spans="1:5" x14ac:dyDescent="0.25">
      <c r="A3021" t="s">
        <v>2510</v>
      </c>
      <c r="B3021" t="s">
        <v>2723</v>
      </c>
      <c r="C3021" t="s">
        <v>2468</v>
      </c>
      <c r="D3021" t="s">
        <v>2475</v>
      </c>
    </row>
    <row r="3022" spans="1:5" x14ac:dyDescent="0.25">
      <c r="A3022" t="s">
        <v>2510</v>
      </c>
      <c r="B3022" t="s">
        <v>2723</v>
      </c>
      <c r="C3022" t="s">
        <v>4752</v>
      </c>
      <c r="D3022">
        <v>0</v>
      </c>
      <c r="E3022">
        <v>0</v>
      </c>
    </row>
    <row r="3023" spans="1:5" x14ac:dyDescent="0.25">
      <c r="A3023" t="s">
        <v>2510</v>
      </c>
      <c r="B3023" t="s">
        <v>2723</v>
      </c>
      <c r="C3023" t="s">
        <v>4753</v>
      </c>
      <c r="D3023">
        <v>0</v>
      </c>
      <c r="E3023">
        <v>0</v>
      </c>
    </row>
    <row r="3024" spans="1:5" x14ac:dyDescent="0.25">
      <c r="A3024" t="s">
        <v>2510</v>
      </c>
      <c r="B3024" t="s">
        <v>2723</v>
      </c>
      <c r="C3024" t="s">
        <v>800</v>
      </c>
      <c r="D3024" s="19"/>
    </row>
    <row r="3025" spans="1:5" x14ac:dyDescent="0.25">
      <c r="A3025" t="s">
        <v>2510</v>
      </c>
      <c r="B3025" t="s">
        <v>2724</v>
      </c>
      <c r="C3025" t="s">
        <v>1083</v>
      </c>
      <c r="D3025" t="b">
        <v>0</v>
      </c>
    </row>
    <row r="3026" spans="1:5" x14ac:dyDescent="0.25">
      <c r="A3026" t="s">
        <v>2510</v>
      </c>
      <c r="B3026" t="s">
        <v>2724</v>
      </c>
      <c r="C3026" t="s">
        <v>36</v>
      </c>
      <c r="D3026">
        <v>336</v>
      </c>
    </row>
    <row r="3027" spans="1:5" x14ac:dyDescent="0.25">
      <c r="A3027" t="s">
        <v>2510</v>
      </c>
      <c r="B3027" t="s">
        <v>2724</v>
      </c>
      <c r="C3027" t="s">
        <v>4751</v>
      </c>
      <c r="D3027">
        <v>0</v>
      </c>
    </row>
    <row r="3028" spans="1:5" x14ac:dyDescent="0.25">
      <c r="A3028" t="s">
        <v>2510</v>
      </c>
      <c r="B3028" t="s">
        <v>2724</v>
      </c>
      <c r="C3028" t="s">
        <v>2469</v>
      </c>
      <c r="D3028">
        <v>70</v>
      </c>
      <c r="E3028">
        <v>0</v>
      </c>
    </row>
    <row r="3029" spans="1:5" x14ac:dyDescent="0.25">
      <c r="A3029" t="s">
        <v>2510</v>
      </c>
      <c r="B3029" t="s">
        <v>2724</v>
      </c>
      <c r="C3029" t="s">
        <v>2467</v>
      </c>
      <c r="D3029">
        <v>0</v>
      </c>
    </row>
    <row r="3030" spans="1:5" x14ac:dyDescent="0.25">
      <c r="A3030" t="s">
        <v>2510</v>
      </c>
      <c r="B3030" t="s">
        <v>2724</v>
      </c>
      <c r="C3030" t="s">
        <v>2468</v>
      </c>
      <c r="D3030" t="s">
        <v>2475</v>
      </c>
    </row>
    <row r="3031" spans="1:5" x14ac:dyDescent="0.25">
      <c r="A3031" t="s">
        <v>2510</v>
      </c>
      <c r="B3031" t="s">
        <v>2724</v>
      </c>
      <c r="C3031" t="s">
        <v>4752</v>
      </c>
      <c r="D3031">
        <v>0</v>
      </c>
      <c r="E3031">
        <v>0</v>
      </c>
    </row>
    <row r="3032" spans="1:5" x14ac:dyDescent="0.25">
      <c r="A3032" t="s">
        <v>2510</v>
      </c>
      <c r="B3032" t="s">
        <v>2724</v>
      </c>
      <c r="C3032" t="s">
        <v>4753</v>
      </c>
      <c r="D3032">
        <v>0</v>
      </c>
      <c r="E3032">
        <v>0</v>
      </c>
    </row>
    <row r="3033" spans="1:5" x14ac:dyDescent="0.25">
      <c r="A3033" t="s">
        <v>2510</v>
      </c>
      <c r="B3033" t="s">
        <v>2724</v>
      </c>
      <c r="C3033" t="s">
        <v>800</v>
      </c>
      <c r="D3033" s="19"/>
    </row>
    <row r="3034" spans="1:5" x14ac:dyDescent="0.25">
      <c r="A3034" t="s">
        <v>2510</v>
      </c>
      <c r="B3034" t="s">
        <v>2725</v>
      </c>
      <c r="C3034" t="s">
        <v>1083</v>
      </c>
      <c r="D3034" t="b">
        <v>0</v>
      </c>
    </row>
    <row r="3035" spans="1:5" x14ac:dyDescent="0.25">
      <c r="A3035" t="s">
        <v>2510</v>
      </c>
      <c r="B3035" t="s">
        <v>2725</v>
      </c>
      <c r="C3035" t="s">
        <v>36</v>
      </c>
      <c r="D3035">
        <v>337</v>
      </c>
    </row>
    <row r="3036" spans="1:5" x14ac:dyDescent="0.25">
      <c r="A3036" t="s">
        <v>2510</v>
      </c>
      <c r="B3036" t="s">
        <v>2725</v>
      </c>
      <c r="C3036" t="s">
        <v>4751</v>
      </c>
      <c r="D3036">
        <v>0</v>
      </c>
    </row>
    <row r="3037" spans="1:5" x14ac:dyDescent="0.25">
      <c r="A3037" t="s">
        <v>2510</v>
      </c>
      <c r="B3037" t="s">
        <v>2725</v>
      </c>
      <c r="C3037" t="s">
        <v>2469</v>
      </c>
      <c r="D3037">
        <v>80</v>
      </c>
      <c r="E3037">
        <v>0</v>
      </c>
    </row>
    <row r="3038" spans="1:5" x14ac:dyDescent="0.25">
      <c r="A3038" t="s">
        <v>2510</v>
      </c>
      <c r="B3038" t="s">
        <v>2725</v>
      </c>
      <c r="C3038" t="s">
        <v>2467</v>
      </c>
      <c r="D3038">
        <v>0</v>
      </c>
    </row>
    <row r="3039" spans="1:5" x14ac:dyDescent="0.25">
      <c r="A3039" t="s">
        <v>2510</v>
      </c>
      <c r="B3039" t="s">
        <v>2725</v>
      </c>
      <c r="C3039" t="s">
        <v>2468</v>
      </c>
      <c r="D3039" t="s">
        <v>2475</v>
      </c>
    </row>
    <row r="3040" spans="1:5" x14ac:dyDescent="0.25">
      <c r="A3040" t="s">
        <v>2510</v>
      </c>
      <c r="B3040" t="s">
        <v>2725</v>
      </c>
      <c r="C3040" t="s">
        <v>4752</v>
      </c>
      <c r="D3040">
        <v>0</v>
      </c>
      <c r="E3040">
        <v>0</v>
      </c>
    </row>
    <row r="3041" spans="1:5" x14ac:dyDescent="0.25">
      <c r="A3041" t="s">
        <v>2510</v>
      </c>
      <c r="B3041" t="s">
        <v>2725</v>
      </c>
      <c r="C3041" t="s">
        <v>4753</v>
      </c>
      <c r="D3041">
        <v>0</v>
      </c>
      <c r="E3041">
        <v>0</v>
      </c>
    </row>
    <row r="3042" spans="1:5" x14ac:dyDescent="0.25">
      <c r="A3042" t="s">
        <v>2510</v>
      </c>
      <c r="B3042" t="s">
        <v>2725</v>
      </c>
      <c r="C3042" t="s">
        <v>800</v>
      </c>
      <c r="D3042" s="19"/>
    </row>
    <row r="3043" spans="1:5" x14ac:dyDescent="0.25">
      <c r="A3043" t="s">
        <v>2510</v>
      </c>
      <c r="B3043" t="s">
        <v>2726</v>
      </c>
      <c r="C3043" t="s">
        <v>1083</v>
      </c>
      <c r="D3043" t="b">
        <v>0</v>
      </c>
    </row>
    <row r="3044" spans="1:5" x14ac:dyDescent="0.25">
      <c r="A3044" t="s">
        <v>2510</v>
      </c>
      <c r="B3044" t="s">
        <v>2726</v>
      </c>
      <c r="C3044" t="s">
        <v>36</v>
      </c>
      <c r="D3044">
        <v>338</v>
      </c>
    </row>
    <row r="3045" spans="1:5" x14ac:dyDescent="0.25">
      <c r="A3045" t="s">
        <v>2510</v>
      </c>
      <c r="B3045" t="s">
        <v>2726</v>
      </c>
      <c r="C3045" t="s">
        <v>4751</v>
      </c>
      <c r="D3045">
        <v>0</v>
      </c>
    </row>
    <row r="3046" spans="1:5" x14ac:dyDescent="0.25">
      <c r="A3046" t="s">
        <v>2510</v>
      </c>
      <c r="B3046" t="s">
        <v>2726</v>
      </c>
      <c r="C3046" t="s">
        <v>2469</v>
      </c>
      <c r="D3046">
        <v>0</v>
      </c>
      <c r="E3046">
        <v>0</v>
      </c>
    </row>
    <row r="3047" spans="1:5" x14ac:dyDescent="0.25">
      <c r="A3047" t="s">
        <v>2510</v>
      </c>
      <c r="B3047" t="s">
        <v>2726</v>
      </c>
      <c r="C3047" t="s">
        <v>2467</v>
      </c>
      <c r="D3047">
        <v>0</v>
      </c>
    </row>
    <row r="3048" spans="1:5" x14ac:dyDescent="0.25">
      <c r="A3048" t="s">
        <v>2510</v>
      </c>
      <c r="B3048" t="s">
        <v>2726</v>
      </c>
      <c r="C3048" t="s">
        <v>2468</v>
      </c>
      <c r="D3048" t="s">
        <v>2475</v>
      </c>
    </row>
    <row r="3049" spans="1:5" x14ac:dyDescent="0.25">
      <c r="A3049" t="s">
        <v>2510</v>
      </c>
      <c r="B3049" t="s">
        <v>2726</v>
      </c>
      <c r="C3049" t="s">
        <v>4752</v>
      </c>
      <c r="D3049">
        <v>0</v>
      </c>
      <c r="E3049">
        <v>0</v>
      </c>
    </row>
    <row r="3050" spans="1:5" x14ac:dyDescent="0.25">
      <c r="A3050" t="s">
        <v>2510</v>
      </c>
      <c r="B3050" t="s">
        <v>2726</v>
      </c>
      <c r="C3050" t="s">
        <v>4753</v>
      </c>
      <c r="D3050">
        <v>0</v>
      </c>
      <c r="E3050">
        <v>0</v>
      </c>
    </row>
    <row r="3051" spans="1:5" x14ac:dyDescent="0.25">
      <c r="A3051" t="s">
        <v>2510</v>
      </c>
      <c r="B3051" t="s">
        <v>2726</v>
      </c>
      <c r="C3051" t="s">
        <v>800</v>
      </c>
      <c r="D3051" s="19"/>
    </row>
    <row r="3052" spans="1:5" x14ac:dyDescent="0.25">
      <c r="A3052" t="s">
        <v>2510</v>
      </c>
      <c r="B3052" t="s">
        <v>2727</v>
      </c>
      <c r="C3052" t="s">
        <v>1083</v>
      </c>
      <c r="D3052" t="b">
        <v>0</v>
      </c>
    </row>
    <row r="3053" spans="1:5" x14ac:dyDescent="0.25">
      <c r="A3053" t="s">
        <v>2510</v>
      </c>
      <c r="B3053" t="s">
        <v>2727</v>
      </c>
      <c r="C3053" t="s">
        <v>36</v>
      </c>
      <c r="D3053">
        <v>339</v>
      </c>
    </row>
    <row r="3054" spans="1:5" x14ac:dyDescent="0.25">
      <c r="A3054" t="s">
        <v>2510</v>
      </c>
      <c r="B3054" t="s">
        <v>2727</v>
      </c>
      <c r="C3054" t="s">
        <v>4751</v>
      </c>
      <c r="D3054">
        <v>0</v>
      </c>
    </row>
    <row r="3055" spans="1:5" x14ac:dyDescent="0.25">
      <c r="A3055" t="s">
        <v>2510</v>
      </c>
      <c r="B3055" t="s">
        <v>2727</v>
      </c>
      <c r="C3055" t="s">
        <v>2469</v>
      </c>
      <c r="D3055">
        <v>0</v>
      </c>
      <c r="E3055">
        <v>0</v>
      </c>
    </row>
    <row r="3056" spans="1:5" x14ac:dyDescent="0.25">
      <c r="A3056" t="s">
        <v>2510</v>
      </c>
      <c r="B3056" t="s">
        <v>2727</v>
      </c>
      <c r="C3056" t="s">
        <v>2467</v>
      </c>
      <c r="D3056">
        <v>0</v>
      </c>
    </row>
    <row r="3057" spans="1:5" x14ac:dyDescent="0.25">
      <c r="A3057" t="s">
        <v>2510</v>
      </c>
      <c r="B3057" t="s">
        <v>2727</v>
      </c>
      <c r="C3057" t="s">
        <v>2468</v>
      </c>
      <c r="D3057" t="s">
        <v>2475</v>
      </c>
    </row>
    <row r="3058" spans="1:5" x14ac:dyDescent="0.25">
      <c r="A3058" t="s">
        <v>2510</v>
      </c>
      <c r="B3058" t="s">
        <v>2727</v>
      </c>
      <c r="C3058" t="s">
        <v>4752</v>
      </c>
      <c r="D3058">
        <v>0</v>
      </c>
      <c r="E3058">
        <v>0</v>
      </c>
    </row>
    <row r="3059" spans="1:5" x14ac:dyDescent="0.25">
      <c r="A3059" t="s">
        <v>2510</v>
      </c>
      <c r="B3059" t="s">
        <v>2727</v>
      </c>
      <c r="C3059" t="s">
        <v>4753</v>
      </c>
      <c r="D3059">
        <v>0</v>
      </c>
      <c r="E3059">
        <v>0</v>
      </c>
    </row>
    <row r="3060" spans="1:5" x14ac:dyDescent="0.25">
      <c r="A3060" t="s">
        <v>2510</v>
      </c>
      <c r="B3060" t="s">
        <v>2727</v>
      </c>
      <c r="C3060" t="s">
        <v>800</v>
      </c>
      <c r="D3060" s="19"/>
    </row>
    <row r="3061" spans="1:5" x14ac:dyDescent="0.25">
      <c r="A3061" t="s">
        <v>2510</v>
      </c>
      <c r="B3061" t="s">
        <v>2728</v>
      </c>
      <c r="C3061" t="s">
        <v>1083</v>
      </c>
      <c r="D3061" t="b">
        <v>0</v>
      </c>
    </row>
    <row r="3062" spans="1:5" x14ac:dyDescent="0.25">
      <c r="A3062" t="s">
        <v>2510</v>
      </c>
      <c r="B3062" t="s">
        <v>2728</v>
      </c>
      <c r="C3062" t="s">
        <v>36</v>
      </c>
      <c r="D3062">
        <v>340</v>
      </c>
    </row>
    <row r="3063" spans="1:5" x14ac:dyDescent="0.25">
      <c r="A3063" t="s">
        <v>2510</v>
      </c>
      <c r="B3063" t="s">
        <v>2728</v>
      </c>
      <c r="C3063" t="s">
        <v>4751</v>
      </c>
      <c r="D3063">
        <v>0</v>
      </c>
    </row>
    <row r="3064" spans="1:5" x14ac:dyDescent="0.25">
      <c r="A3064" t="s">
        <v>2510</v>
      </c>
      <c r="B3064" t="s">
        <v>2728</v>
      </c>
      <c r="C3064" t="s">
        <v>2469</v>
      </c>
      <c r="D3064">
        <v>0</v>
      </c>
      <c r="E3064">
        <v>0</v>
      </c>
    </row>
    <row r="3065" spans="1:5" x14ac:dyDescent="0.25">
      <c r="A3065" t="s">
        <v>2510</v>
      </c>
      <c r="B3065" t="s">
        <v>2728</v>
      </c>
      <c r="C3065" t="s">
        <v>2467</v>
      </c>
      <c r="D3065">
        <v>0</v>
      </c>
    </row>
    <row r="3066" spans="1:5" x14ac:dyDescent="0.25">
      <c r="A3066" t="s">
        <v>2510</v>
      </c>
      <c r="B3066" t="s">
        <v>2728</v>
      </c>
      <c r="C3066" t="s">
        <v>2468</v>
      </c>
      <c r="D3066" t="s">
        <v>2475</v>
      </c>
    </row>
    <row r="3067" spans="1:5" x14ac:dyDescent="0.25">
      <c r="A3067" t="s">
        <v>2510</v>
      </c>
      <c r="B3067" t="s">
        <v>2728</v>
      </c>
      <c r="C3067" t="s">
        <v>4752</v>
      </c>
      <c r="D3067">
        <v>0</v>
      </c>
      <c r="E3067">
        <v>0</v>
      </c>
    </row>
    <row r="3068" spans="1:5" x14ac:dyDescent="0.25">
      <c r="A3068" t="s">
        <v>2510</v>
      </c>
      <c r="B3068" t="s">
        <v>2728</v>
      </c>
      <c r="C3068" t="s">
        <v>4753</v>
      </c>
      <c r="D3068">
        <v>0</v>
      </c>
      <c r="E3068">
        <v>0</v>
      </c>
    </row>
    <row r="3069" spans="1:5" x14ac:dyDescent="0.25">
      <c r="A3069" t="s">
        <v>2510</v>
      </c>
      <c r="B3069" t="s">
        <v>2728</v>
      </c>
      <c r="C3069" t="s">
        <v>800</v>
      </c>
      <c r="D3069" s="19"/>
    </row>
    <row r="3070" spans="1:5" x14ac:dyDescent="0.25">
      <c r="A3070" t="s">
        <v>2510</v>
      </c>
      <c r="B3070" t="s">
        <v>2729</v>
      </c>
      <c r="C3070" t="s">
        <v>1083</v>
      </c>
      <c r="D3070" t="b">
        <v>0</v>
      </c>
    </row>
    <row r="3071" spans="1:5" x14ac:dyDescent="0.25">
      <c r="A3071" t="s">
        <v>2510</v>
      </c>
      <c r="B3071" t="s">
        <v>2729</v>
      </c>
      <c r="C3071" t="s">
        <v>36</v>
      </c>
      <c r="D3071">
        <v>341</v>
      </c>
    </row>
    <row r="3072" spans="1:5" x14ac:dyDescent="0.25">
      <c r="A3072" t="s">
        <v>2510</v>
      </c>
      <c r="B3072" t="s">
        <v>2729</v>
      </c>
      <c r="C3072" t="s">
        <v>4751</v>
      </c>
      <c r="D3072">
        <v>0</v>
      </c>
    </row>
    <row r="3073" spans="1:5" x14ac:dyDescent="0.25">
      <c r="A3073" t="s">
        <v>2510</v>
      </c>
      <c r="B3073" t="s">
        <v>2729</v>
      </c>
      <c r="C3073" t="s">
        <v>2469</v>
      </c>
      <c r="D3073">
        <v>0</v>
      </c>
      <c r="E3073">
        <v>0</v>
      </c>
    </row>
    <row r="3074" spans="1:5" x14ac:dyDescent="0.25">
      <c r="A3074" t="s">
        <v>2510</v>
      </c>
      <c r="B3074" t="s">
        <v>2729</v>
      </c>
      <c r="C3074" t="s">
        <v>2467</v>
      </c>
      <c r="D3074">
        <v>0</v>
      </c>
    </row>
    <row r="3075" spans="1:5" x14ac:dyDescent="0.25">
      <c r="A3075" t="s">
        <v>2510</v>
      </c>
      <c r="B3075" t="s">
        <v>2729</v>
      </c>
      <c r="C3075" t="s">
        <v>2468</v>
      </c>
      <c r="D3075" t="s">
        <v>2475</v>
      </c>
    </row>
    <row r="3076" spans="1:5" x14ac:dyDescent="0.25">
      <c r="A3076" t="s">
        <v>2510</v>
      </c>
      <c r="B3076" t="s">
        <v>2729</v>
      </c>
      <c r="C3076" t="s">
        <v>4752</v>
      </c>
      <c r="D3076">
        <v>0</v>
      </c>
      <c r="E3076">
        <v>0</v>
      </c>
    </row>
    <row r="3077" spans="1:5" x14ac:dyDescent="0.25">
      <c r="A3077" t="s">
        <v>2510</v>
      </c>
      <c r="B3077" t="s">
        <v>2729</v>
      </c>
      <c r="C3077" t="s">
        <v>4753</v>
      </c>
      <c r="D3077">
        <v>0</v>
      </c>
      <c r="E3077">
        <v>0</v>
      </c>
    </row>
    <row r="3078" spans="1:5" x14ac:dyDescent="0.25">
      <c r="A3078" t="s">
        <v>2510</v>
      </c>
      <c r="B3078" t="s">
        <v>2729</v>
      </c>
      <c r="C3078" t="s">
        <v>800</v>
      </c>
      <c r="D3078" s="19"/>
    </row>
    <row r="3079" spans="1:5" x14ac:dyDescent="0.25">
      <c r="A3079" t="s">
        <v>2510</v>
      </c>
      <c r="B3079" t="s">
        <v>2730</v>
      </c>
      <c r="C3079" t="s">
        <v>1083</v>
      </c>
      <c r="D3079" t="b">
        <v>0</v>
      </c>
    </row>
    <row r="3080" spans="1:5" x14ac:dyDescent="0.25">
      <c r="A3080" t="s">
        <v>2510</v>
      </c>
      <c r="B3080" t="s">
        <v>2730</v>
      </c>
      <c r="C3080" t="s">
        <v>36</v>
      </c>
      <c r="D3080">
        <v>342</v>
      </c>
    </row>
    <row r="3081" spans="1:5" x14ac:dyDescent="0.25">
      <c r="A3081" t="s">
        <v>2510</v>
      </c>
      <c r="B3081" t="s">
        <v>2730</v>
      </c>
      <c r="C3081" t="s">
        <v>4751</v>
      </c>
      <c r="D3081">
        <v>0</v>
      </c>
    </row>
    <row r="3082" spans="1:5" x14ac:dyDescent="0.25">
      <c r="A3082" t="s">
        <v>2510</v>
      </c>
      <c r="B3082" t="s">
        <v>2730</v>
      </c>
      <c r="C3082" t="s">
        <v>2469</v>
      </c>
      <c r="D3082">
        <v>0</v>
      </c>
      <c r="E3082">
        <v>0</v>
      </c>
    </row>
    <row r="3083" spans="1:5" x14ac:dyDescent="0.25">
      <c r="A3083" t="s">
        <v>2510</v>
      </c>
      <c r="B3083" t="s">
        <v>2730</v>
      </c>
      <c r="C3083" t="s">
        <v>2467</v>
      </c>
      <c r="D3083">
        <v>0</v>
      </c>
    </row>
    <row r="3084" spans="1:5" x14ac:dyDescent="0.25">
      <c r="A3084" t="s">
        <v>2510</v>
      </c>
      <c r="B3084" t="s">
        <v>2730</v>
      </c>
      <c r="C3084" t="s">
        <v>2468</v>
      </c>
      <c r="D3084" t="s">
        <v>2475</v>
      </c>
    </row>
    <row r="3085" spans="1:5" x14ac:dyDescent="0.25">
      <c r="A3085" t="s">
        <v>2510</v>
      </c>
      <c r="B3085" t="s">
        <v>2730</v>
      </c>
      <c r="C3085" t="s">
        <v>4752</v>
      </c>
      <c r="D3085">
        <v>0</v>
      </c>
      <c r="E3085">
        <v>0</v>
      </c>
    </row>
    <row r="3086" spans="1:5" x14ac:dyDescent="0.25">
      <c r="A3086" t="s">
        <v>2510</v>
      </c>
      <c r="B3086" t="s">
        <v>2730</v>
      </c>
      <c r="C3086" t="s">
        <v>4753</v>
      </c>
      <c r="D3086">
        <v>0</v>
      </c>
      <c r="E3086">
        <v>0</v>
      </c>
    </row>
    <row r="3087" spans="1:5" x14ac:dyDescent="0.25">
      <c r="A3087" t="s">
        <v>2510</v>
      </c>
      <c r="B3087" t="s">
        <v>2730</v>
      </c>
      <c r="C3087" t="s">
        <v>800</v>
      </c>
      <c r="D3087" s="19"/>
    </row>
    <row r="3088" spans="1:5" x14ac:dyDescent="0.25">
      <c r="A3088" t="s">
        <v>2510</v>
      </c>
      <c r="B3088" t="s">
        <v>2731</v>
      </c>
      <c r="C3088" t="s">
        <v>1083</v>
      </c>
      <c r="D3088" t="b">
        <v>0</v>
      </c>
    </row>
    <row r="3089" spans="1:5" x14ac:dyDescent="0.25">
      <c r="A3089" t="s">
        <v>2510</v>
      </c>
      <c r="B3089" t="s">
        <v>2731</v>
      </c>
      <c r="C3089" t="s">
        <v>36</v>
      </c>
      <c r="D3089">
        <v>343</v>
      </c>
    </row>
    <row r="3090" spans="1:5" x14ac:dyDescent="0.25">
      <c r="A3090" t="s">
        <v>2510</v>
      </c>
      <c r="B3090" t="s">
        <v>2731</v>
      </c>
      <c r="C3090" t="s">
        <v>4751</v>
      </c>
      <c r="D3090">
        <v>0</v>
      </c>
    </row>
    <row r="3091" spans="1:5" x14ac:dyDescent="0.25">
      <c r="A3091" t="s">
        <v>2510</v>
      </c>
      <c r="B3091" t="s">
        <v>2731</v>
      </c>
      <c r="C3091" t="s">
        <v>2469</v>
      </c>
      <c r="D3091">
        <v>0</v>
      </c>
      <c r="E3091">
        <v>0</v>
      </c>
    </row>
    <row r="3092" spans="1:5" x14ac:dyDescent="0.25">
      <c r="A3092" t="s">
        <v>2510</v>
      </c>
      <c r="B3092" t="s">
        <v>2731</v>
      </c>
      <c r="C3092" t="s">
        <v>2467</v>
      </c>
      <c r="D3092">
        <v>0</v>
      </c>
    </row>
    <row r="3093" spans="1:5" x14ac:dyDescent="0.25">
      <c r="A3093" t="s">
        <v>2510</v>
      </c>
      <c r="B3093" t="s">
        <v>2731</v>
      </c>
      <c r="C3093" t="s">
        <v>2468</v>
      </c>
      <c r="D3093" t="s">
        <v>2475</v>
      </c>
    </row>
    <row r="3094" spans="1:5" x14ac:dyDescent="0.25">
      <c r="A3094" t="s">
        <v>2510</v>
      </c>
      <c r="B3094" t="s">
        <v>2731</v>
      </c>
      <c r="C3094" t="s">
        <v>4752</v>
      </c>
      <c r="D3094">
        <v>0</v>
      </c>
      <c r="E3094">
        <v>0</v>
      </c>
    </row>
    <row r="3095" spans="1:5" x14ac:dyDescent="0.25">
      <c r="A3095" t="s">
        <v>2510</v>
      </c>
      <c r="B3095" t="s">
        <v>2731</v>
      </c>
      <c r="C3095" t="s">
        <v>4753</v>
      </c>
      <c r="D3095">
        <v>0</v>
      </c>
      <c r="E3095">
        <v>0</v>
      </c>
    </row>
    <row r="3096" spans="1:5" x14ac:dyDescent="0.25">
      <c r="A3096" t="s">
        <v>2510</v>
      </c>
      <c r="B3096" t="s">
        <v>2731</v>
      </c>
      <c r="C3096" t="s">
        <v>800</v>
      </c>
      <c r="D3096" s="19"/>
    </row>
    <row r="3097" spans="1:5" x14ac:dyDescent="0.25">
      <c r="A3097" t="s">
        <v>2510</v>
      </c>
      <c r="B3097" t="s">
        <v>2732</v>
      </c>
      <c r="C3097" t="s">
        <v>1083</v>
      </c>
      <c r="D3097" t="b">
        <v>0</v>
      </c>
    </row>
    <row r="3098" spans="1:5" x14ac:dyDescent="0.25">
      <c r="A3098" t="s">
        <v>2510</v>
      </c>
      <c r="B3098" t="s">
        <v>2732</v>
      </c>
      <c r="C3098" t="s">
        <v>36</v>
      </c>
      <c r="D3098">
        <v>344</v>
      </c>
    </row>
    <row r="3099" spans="1:5" x14ac:dyDescent="0.25">
      <c r="A3099" t="s">
        <v>2510</v>
      </c>
      <c r="B3099" t="s">
        <v>2732</v>
      </c>
      <c r="C3099" t="s">
        <v>4751</v>
      </c>
      <c r="D3099">
        <v>0</v>
      </c>
    </row>
    <row r="3100" spans="1:5" x14ac:dyDescent="0.25">
      <c r="A3100" t="s">
        <v>2510</v>
      </c>
      <c r="B3100" t="s">
        <v>2732</v>
      </c>
      <c r="C3100" t="s">
        <v>2469</v>
      </c>
      <c r="D3100">
        <v>0</v>
      </c>
      <c r="E3100">
        <v>0</v>
      </c>
    </row>
    <row r="3101" spans="1:5" x14ac:dyDescent="0.25">
      <c r="A3101" t="s">
        <v>2510</v>
      </c>
      <c r="B3101" t="s">
        <v>2732</v>
      </c>
      <c r="C3101" t="s">
        <v>2467</v>
      </c>
      <c r="D3101">
        <v>0</v>
      </c>
    </row>
    <row r="3102" spans="1:5" x14ac:dyDescent="0.25">
      <c r="A3102" t="s">
        <v>2510</v>
      </c>
      <c r="B3102" t="s">
        <v>2732</v>
      </c>
      <c r="C3102" t="s">
        <v>2468</v>
      </c>
      <c r="D3102" t="s">
        <v>2475</v>
      </c>
    </row>
    <row r="3103" spans="1:5" x14ac:dyDescent="0.25">
      <c r="A3103" t="s">
        <v>2510</v>
      </c>
      <c r="B3103" t="s">
        <v>2732</v>
      </c>
      <c r="C3103" t="s">
        <v>4752</v>
      </c>
      <c r="D3103">
        <v>0</v>
      </c>
      <c r="E3103">
        <v>0</v>
      </c>
    </row>
    <row r="3104" spans="1:5" x14ac:dyDescent="0.25">
      <c r="A3104" t="s">
        <v>2510</v>
      </c>
      <c r="B3104" t="s">
        <v>2732</v>
      </c>
      <c r="C3104" t="s">
        <v>4753</v>
      </c>
      <c r="D3104">
        <v>0</v>
      </c>
      <c r="E3104">
        <v>0</v>
      </c>
    </row>
    <row r="3105" spans="1:5" x14ac:dyDescent="0.25">
      <c r="A3105" t="s">
        <v>2510</v>
      </c>
      <c r="B3105" t="s">
        <v>2732</v>
      </c>
      <c r="C3105" t="s">
        <v>800</v>
      </c>
      <c r="D3105" s="19"/>
    </row>
    <row r="3106" spans="1:5" x14ac:dyDescent="0.25">
      <c r="A3106" t="s">
        <v>2510</v>
      </c>
      <c r="B3106" t="s">
        <v>2733</v>
      </c>
      <c r="C3106" t="s">
        <v>1083</v>
      </c>
      <c r="D3106" t="b">
        <v>0</v>
      </c>
    </row>
    <row r="3107" spans="1:5" x14ac:dyDescent="0.25">
      <c r="A3107" t="s">
        <v>2510</v>
      </c>
      <c r="B3107" t="s">
        <v>2733</v>
      </c>
      <c r="C3107" t="s">
        <v>36</v>
      </c>
      <c r="D3107">
        <v>345</v>
      </c>
    </row>
    <row r="3108" spans="1:5" x14ac:dyDescent="0.25">
      <c r="A3108" t="s">
        <v>2510</v>
      </c>
      <c r="B3108" t="s">
        <v>2733</v>
      </c>
      <c r="C3108" t="s">
        <v>4751</v>
      </c>
      <c r="D3108">
        <v>0</v>
      </c>
    </row>
    <row r="3109" spans="1:5" x14ac:dyDescent="0.25">
      <c r="A3109" t="s">
        <v>2510</v>
      </c>
      <c r="B3109" t="s">
        <v>2733</v>
      </c>
      <c r="C3109" t="s">
        <v>2469</v>
      </c>
      <c r="D3109">
        <v>0</v>
      </c>
      <c r="E3109">
        <v>0</v>
      </c>
    </row>
    <row r="3110" spans="1:5" x14ac:dyDescent="0.25">
      <c r="A3110" t="s">
        <v>2510</v>
      </c>
      <c r="B3110" t="s">
        <v>2733</v>
      </c>
      <c r="C3110" t="s">
        <v>2467</v>
      </c>
      <c r="D3110">
        <v>0</v>
      </c>
    </row>
    <row r="3111" spans="1:5" x14ac:dyDescent="0.25">
      <c r="A3111" t="s">
        <v>2510</v>
      </c>
      <c r="B3111" t="s">
        <v>2733</v>
      </c>
      <c r="C3111" t="s">
        <v>2468</v>
      </c>
      <c r="D3111" t="s">
        <v>2475</v>
      </c>
    </row>
    <row r="3112" spans="1:5" x14ac:dyDescent="0.25">
      <c r="A3112" t="s">
        <v>2510</v>
      </c>
      <c r="B3112" t="s">
        <v>2733</v>
      </c>
      <c r="C3112" t="s">
        <v>4752</v>
      </c>
      <c r="D3112">
        <v>0</v>
      </c>
      <c r="E3112">
        <v>0</v>
      </c>
    </row>
    <row r="3113" spans="1:5" x14ac:dyDescent="0.25">
      <c r="A3113" t="s">
        <v>2510</v>
      </c>
      <c r="B3113" t="s">
        <v>2733</v>
      </c>
      <c r="C3113" t="s">
        <v>4753</v>
      </c>
      <c r="D3113">
        <v>0</v>
      </c>
      <c r="E3113">
        <v>0</v>
      </c>
    </row>
    <row r="3114" spans="1:5" x14ac:dyDescent="0.25">
      <c r="A3114" t="s">
        <v>2510</v>
      </c>
      <c r="B3114" t="s">
        <v>2733</v>
      </c>
      <c r="C3114" t="s">
        <v>800</v>
      </c>
      <c r="D3114" s="19"/>
    </row>
    <row r="3115" spans="1:5" x14ac:dyDescent="0.25">
      <c r="A3115" t="s">
        <v>2510</v>
      </c>
      <c r="B3115" t="s">
        <v>2734</v>
      </c>
      <c r="C3115" t="s">
        <v>1083</v>
      </c>
      <c r="D3115" t="b">
        <v>0</v>
      </c>
    </row>
    <row r="3116" spans="1:5" x14ac:dyDescent="0.25">
      <c r="A3116" t="s">
        <v>2510</v>
      </c>
      <c r="B3116" t="s">
        <v>2734</v>
      </c>
      <c r="C3116" t="s">
        <v>36</v>
      </c>
      <c r="D3116">
        <v>346</v>
      </c>
    </row>
    <row r="3117" spans="1:5" x14ac:dyDescent="0.25">
      <c r="A3117" t="s">
        <v>2510</v>
      </c>
      <c r="B3117" t="s">
        <v>2734</v>
      </c>
      <c r="C3117" t="s">
        <v>4751</v>
      </c>
      <c r="D3117">
        <v>0</v>
      </c>
    </row>
    <row r="3118" spans="1:5" x14ac:dyDescent="0.25">
      <c r="A3118" t="s">
        <v>2510</v>
      </c>
      <c r="B3118" t="s">
        <v>2734</v>
      </c>
      <c r="C3118" t="s">
        <v>2469</v>
      </c>
      <c r="D3118">
        <v>0</v>
      </c>
      <c r="E3118">
        <v>0</v>
      </c>
    </row>
    <row r="3119" spans="1:5" x14ac:dyDescent="0.25">
      <c r="A3119" t="s">
        <v>2510</v>
      </c>
      <c r="B3119" t="s">
        <v>2734</v>
      </c>
      <c r="C3119" t="s">
        <v>2467</v>
      </c>
      <c r="D3119">
        <v>0</v>
      </c>
    </row>
    <row r="3120" spans="1:5" x14ac:dyDescent="0.25">
      <c r="A3120" t="s">
        <v>2510</v>
      </c>
      <c r="B3120" t="s">
        <v>2734</v>
      </c>
      <c r="C3120" t="s">
        <v>2468</v>
      </c>
      <c r="D3120" t="s">
        <v>2475</v>
      </c>
    </row>
    <row r="3121" spans="1:5" x14ac:dyDescent="0.25">
      <c r="A3121" t="s">
        <v>2510</v>
      </c>
      <c r="B3121" t="s">
        <v>2734</v>
      </c>
      <c r="C3121" t="s">
        <v>4752</v>
      </c>
      <c r="D3121">
        <v>0</v>
      </c>
      <c r="E3121">
        <v>0</v>
      </c>
    </row>
    <row r="3122" spans="1:5" x14ac:dyDescent="0.25">
      <c r="A3122" t="s">
        <v>2510</v>
      </c>
      <c r="B3122" t="s">
        <v>2734</v>
      </c>
      <c r="C3122" t="s">
        <v>4753</v>
      </c>
      <c r="D3122">
        <v>0</v>
      </c>
      <c r="E3122">
        <v>0</v>
      </c>
    </row>
    <row r="3123" spans="1:5" x14ac:dyDescent="0.25">
      <c r="A3123" t="s">
        <v>2510</v>
      </c>
      <c r="B3123" t="s">
        <v>2734</v>
      </c>
      <c r="C3123" t="s">
        <v>800</v>
      </c>
      <c r="D3123" s="19"/>
    </row>
    <row r="3124" spans="1:5" x14ac:dyDescent="0.25">
      <c r="A3124" t="s">
        <v>2510</v>
      </c>
      <c r="B3124" t="s">
        <v>2735</v>
      </c>
      <c r="C3124" t="s">
        <v>1083</v>
      </c>
      <c r="D3124" t="b">
        <v>0</v>
      </c>
    </row>
    <row r="3125" spans="1:5" x14ac:dyDescent="0.25">
      <c r="A3125" t="s">
        <v>2510</v>
      </c>
      <c r="B3125" t="s">
        <v>2735</v>
      </c>
      <c r="C3125" t="s">
        <v>36</v>
      </c>
      <c r="D3125">
        <v>347</v>
      </c>
    </row>
    <row r="3126" spans="1:5" x14ac:dyDescent="0.25">
      <c r="A3126" t="s">
        <v>2510</v>
      </c>
      <c r="B3126" t="s">
        <v>2735</v>
      </c>
      <c r="C3126" t="s">
        <v>4751</v>
      </c>
      <c r="D3126">
        <v>0</v>
      </c>
    </row>
    <row r="3127" spans="1:5" x14ac:dyDescent="0.25">
      <c r="A3127" t="s">
        <v>2510</v>
      </c>
      <c r="B3127" t="s">
        <v>2735</v>
      </c>
      <c r="C3127" t="s">
        <v>2469</v>
      </c>
      <c r="D3127">
        <v>0</v>
      </c>
      <c r="E3127">
        <v>0</v>
      </c>
    </row>
    <row r="3128" spans="1:5" x14ac:dyDescent="0.25">
      <c r="A3128" t="s">
        <v>2510</v>
      </c>
      <c r="B3128" t="s">
        <v>2735</v>
      </c>
      <c r="C3128" t="s">
        <v>2467</v>
      </c>
      <c r="D3128">
        <v>0</v>
      </c>
    </row>
    <row r="3129" spans="1:5" x14ac:dyDescent="0.25">
      <c r="A3129" t="s">
        <v>2510</v>
      </c>
      <c r="B3129" t="s">
        <v>2735</v>
      </c>
      <c r="C3129" t="s">
        <v>2468</v>
      </c>
      <c r="D3129" t="s">
        <v>2475</v>
      </c>
    </row>
    <row r="3130" spans="1:5" x14ac:dyDescent="0.25">
      <c r="A3130" t="s">
        <v>2510</v>
      </c>
      <c r="B3130" t="s">
        <v>2735</v>
      </c>
      <c r="C3130" t="s">
        <v>4752</v>
      </c>
      <c r="D3130">
        <v>0</v>
      </c>
      <c r="E3130">
        <v>0</v>
      </c>
    </row>
    <row r="3131" spans="1:5" x14ac:dyDescent="0.25">
      <c r="A3131" t="s">
        <v>2510</v>
      </c>
      <c r="B3131" t="s">
        <v>2735</v>
      </c>
      <c r="C3131" t="s">
        <v>4753</v>
      </c>
      <c r="D3131">
        <v>0</v>
      </c>
      <c r="E3131">
        <v>0</v>
      </c>
    </row>
    <row r="3132" spans="1:5" x14ac:dyDescent="0.25">
      <c r="A3132" t="s">
        <v>2510</v>
      </c>
      <c r="B3132" t="s">
        <v>2735</v>
      </c>
      <c r="C3132" t="s">
        <v>800</v>
      </c>
      <c r="D3132" s="19"/>
    </row>
    <row r="3133" spans="1:5" x14ac:dyDescent="0.25">
      <c r="A3133" t="s">
        <v>2510</v>
      </c>
      <c r="B3133" t="s">
        <v>2711</v>
      </c>
      <c r="C3133" t="s">
        <v>1083</v>
      </c>
      <c r="D3133" t="b">
        <v>0</v>
      </c>
    </row>
    <row r="3134" spans="1:5" x14ac:dyDescent="0.25">
      <c r="A3134" t="s">
        <v>2510</v>
      </c>
      <c r="B3134" t="s">
        <v>2711</v>
      </c>
      <c r="C3134" t="s">
        <v>36</v>
      </c>
      <c r="D3134">
        <v>348</v>
      </c>
    </row>
    <row r="3135" spans="1:5" x14ac:dyDescent="0.25">
      <c r="A3135" t="s">
        <v>2510</v>
      </c>
      <c r="B3135" t="s">
        <v>2711</v>
      </c>
      <c r="C3135" t="s">
        <v>4751</v>
      </c>
      <c r="D3135">
        <v>0</v>
      </c>
    </row>
    <row r="3136" spans="1:5" x14ac:dyDescent="0.25">
      <c r="A3136" t="s">
        <v>2510</v>
      </c>
      <c r="B3136" t="s">
        <v>2711</v>
      </c>
      <c r="C3136" t="s">
        <v>2469</v>
      </c>
      <c r="D3136">
        <v>0</v>
      </c>
      <c r="E3136">
        <v>0</v>
      </c>
    </row>
    <row r="3137" spans="1:5" x14ac:dyDescent="0.25">
      <c r="A3137" t="s">
        <v>2510</v>
      </c>
      <c r="B3137" t="s">
        <v>2711</v>
      </c>
      <c r="C3137" t="s">
        <v>2467</v>
      </c>
      <c r="D3137">
        <v>0</v>
      </c>
    </row>
    <row r="3138" spans="1:5" x14ac:dyDescent="0.25">
      <c r="A3138" t="s">
        <v>2510</v>
      </c>
      <c r="B3138" t="s">
        <v>2711</v>
      </c>
      <c r="C3138" t="s">
        <v>2468</v>
      </c>
      <c r="D3138" t="s">
        <v>2475</v>
      </c>
    </row>
    <row r="3139" spans="1:5" x14ac:dyDescent="0.25">
      <c r="A3139" t="s">
        <v>2510</v>
      </c>
      <c r="B3139" t="s">
        <v>2711</v>
      </c>
      <c r="C3139" t="s">
        <v>4752</v>
      </c>
      <c r="D3139">
        <v>0</v>
      </c>
      <c r="E3139">
        <v>0</v>
      </c>
    </row>
    <row r="3140" spans="1:5" x14ac:dyDescent="0.25">
      <c r="A3140" t="s">
        <v>2510</v>
      </c>
      <c r="B3140" t="s">
        <v>2711</v>
      </c>
      <c r="C3140" t="s">
        <v>4753</v>
      </c>
      <c r="D3140">
        <v>0</v>
      </c>
      <c r="E3140">
        <v>0</v>
      </c>
    </row>
    <row r="3141" spans="1:5" x14ac:dyDescent="0.25">
      <c r="A3141" t="s">
        <v>2510</v>
      </c>
      <c r="B3141" t="s">
        <v>2711</v>
      </c>
      <c r="C3141" t="s">
        <v>800</v>
      </c>
      <c r="D3141" s="19"/>
    </row>
    <row r="3142" spans="1:5" x14ac:dyDescent="0.25">
      <c r="A3142" t="s">
        <v>2510</v>
      </c>
      <c r="B3142" t="s">
        <v>2680</v>
      </c>
      <c r="C3142" t="s">
        <v>1083</v>
      </c>
      <c r="D3142" t="b">
        <v>0</v>
      </c>
    </row>
    <row r="3143" spans="1:5" x14ac:dyDescent="0.25">
      <c r="A3143" t="s">
        <v>2510</v>
      </c>
      <c r="B3143" t="s">
        <v>2680</v>
      </c>
      <c r="C3143" t="s">
        <v>36</v>
      </c>
      <c r="D3143">
        <v>349</v>
      </c>
    </row>
    <row r="3144" spans="1:5" x14ac:dyDescent="0.25">
      <c r="A3144" t="s">
        <v>2510</v>
      </c>
      <c r="B3144" t="s">
        <v>2680</v>
      </c>
      <c r="C3144" t="s">
        <v>4751</v>
      </c>
      <c r="D3144">
        <v>0</v>
      </c>
    </row>
    <row r="3145" spans="1:5" x14ac:dyDescent="0.25">
      <c r="A3145" t="s">
        <v>2510</v>
      </c>
      <c r="B3145" t="s">
        <v>2680</v>
      </c>
      <c r="C3145" t="s">
        <v>2469</v>
      </c>
      <c r="D3145">
        <v>0</v>
      </c>
      <c r="E3145">
        <v>0</v>
      </c>
    </row>
    <row r="3146" spans="1:5" x14ac:dyDescent="0.25">
      <c r="A3146" t="s">
        <v>2510</v>
      </c>
      <c r="B3146" t="s">
        <v>2680</v>
      </c>
      <c r="C3146" t="s">
        <v>2467</v>
      </c>
      <c r="D3146">
        <v>0</v>
      </c>
    </row>
    <row r="3147" spans="1:5" x14ac:dyDescent="0.25">
      <c r="A3147" t="s">
        <v>2510</v>
      </c>
      <c r="B3147" t="s">
        <v>2680</v>
      </c>
      <c r="C3147" t="s">
        <v>2468</v>
      </c>
      <c r="D3147" t="s">
        <v>2475</v>
      </c>
    </row>
    <row r="3148" spans="1:5" x14ac:dyDescent="0.25">
      <c r="A3148" t="s">
        <v>2510</v>
      </c>
      <c r="B3148" t="s">
        <v>2680</v>
      </c>
      <c r="C3148" t="s">
        <v>4752</v>
      </c>
      <c r="D3148">
        <v>0</v>
      </c>
      <c r="E3148">
        <v>0</v>
      </c>
    </row>
    <row r="3149" spans="1:5" x14ac:dyDescent="0.25">
      <c r="A3149" t="s">
        <v>2510</v>
      </c>
      <c r="B3149" t="s">
        <v>2680</v>
      </c>
      <c r="C3149" t="s">
        <v>4753</v>
      </c>
      <c r="D3149">
        <v>0</v>
      </c>
      <c r="E3149">
        <v>0</v>
      </c>
    </row>
    <row r="3150" spans="1:5" x14ac:dyDescent="0.25">
      <c r="A3150" t="s">
        <v>2510</v>
      </c>
      <c r="B3150" t="s">
        <v>2680</v>
      </c>
      <c r="C3150" t="s">
        <v>800</v>
      </c>
      <c r="D3150" s="19"/>
    </row>
    <row r="3151" spans="1:5" x14ac:dyDescent="0.25">
      <c r="A3151" t="s">
        <v>2510</v>
      </c>
      <c r="B3151" t="s">
        <v>2681</v>
      </c>
      <c r="C3151" t="s">
        <v>1083</v>
      </c>
      <c r="D3151" t="b">
        <v>0</v>
      </c>
    </row>
    <row r="3152" spans="1:5" x14ac:dyDescent="0.25">
      <c r="A3152" t="s">
        <v>2510</v>
      </c>
      <c r="B3152" t="s">
        <v>2681</v>
      </c>
      <c r="C3152" t="s">
        <v>36</v>
      </c>
      <c r="D3152">
        <v>350</v>
      </c>
    </row>
    <row r="3153" spans="1:5" x14ac:dyDescent="0.25">
      <c r="A3153" t="s">
        <v>2510</v>
      </c>
      <c r="B3153" t="s">
        <v>2681</v>
      </c>
      <c r="C3153" t="s">
        <v>4751</v>
      </c>
      <c r="D3153">
        <v>0</v>
      </c>
    </row>
    <row r="3154" spans="1:5" x14ac:dyDescent="0.25">
      <c r="A3154" t="s">
        <v>2510</v>
      </c>
      <c r="B3154" t="s">
        <v>2681</v>
      </c>
      <c r="C3154" t="s">
        <v>2469</v>
      </c>
      <c r="D3154">
        <v>0</v>
      </c>
      <c r="E3154">
        <v>0</v>
      </c>
    </row>
    <row r="3155" spans="1:5" x14ac:dyDescent="0.25">
      <c r="A3155" t="s">
        <v>2510</v>
      </c>
      <c r="B3155" t="s">
        <v>2681</v>
      </c>
      <c r="C3155" t="s">
        <v>2467</v>
      </c>
      <c r="D3155">
        <v>0</v>
      </c>
    </row>
    <row r="3156" spans="1:5" x14ac:dyDescent="0.25">
      <c r="A3156" t="s">
        <v>2510</v>
      </c>
      <c r="B3156" t="s">
        <v>2681</v>
      </c>
      <c r="C3156" t="s">
        <v>2468</v>
      </c>
      <c r="D3156" t="s">
        <v>2475</v>
      </c>
    </row>
    <row r="3157" spans="1:5" x14ac:dyDescent="0.25">
      <c r="A3157" t="s">
        <v>2510</v>
      </c>
      <c r="B3157" t="s">
        <v>2681</v>
      </c>
      <c r="C3157" t="s">
        <v>4752</v>
      </c>
      <c r="D3157">
        <v>0</v>
      </c>
      <c r="E3157">
        <v>0</v>
      </c>
    </row>
    <row r="3158" spans="1:5" x14ac:dyDescent="0.25">
      <c r="A3158" t="s">
        <v>2510</v>
      </c>
      <c r="B3158" t="s">
        <v>2681</v>
      </c>
      <c r="C3158" t="s">
        <v>4753</v>
      </c>
      <c r="D3158">
        <v>0</v>
      </c>
      <c r="E3158">
        <v>0</v>
      </c>
    </row>
    <row r="3159" spans="1:5" x14ac:dyDescent="0.25">
      <c r="A3159" t="s">
        <v>2510</v>
      </c>
      <c r="B3159" t="s">
        <v>2681</v>
      </c>
      <c r="C3159" t="s">
        <v>800</v>
      </c>
      <c r="D3159" s="19"/>
    </row>
    <row r="3160" spans="1:5" x14ac:dyDescent="0.25">
      <c r="A3160" t="s">
        <v>2510</v>
      </c>
      <c r="B3160" t="s">
        <v>2682</v>
      </c>
      <c r="C3160" t="s">
        <v>1083</v>
      </c>
      <c r="D3160" t="b">
        <v>0</v>
      </c>
    </row>
    <row r="3161" spans="1:5" x14ac:dyDescent="0.25">
      <c r="A3161" t="s">
        <v>2510</v>
      </c>
      <c r="B3161" t="s">
        <v>2682</v>
      </c>
      <c r="C3161" t="s">
        <v>36</v>
      </c>
      <c r="D3161">
        <v>351</v>
      </c>
    </row>
    <row r="3162" spans="1:5" x14ac:dyDescent="0.25">
      <c r="A3162" t="s">
        <v>2510</v>
      </c>
      <c r="B3162" t="s">
        <v>2682</v>
      </c>
      <c r="C3162" t="s">
        <v>4751</v>
      </c>
      <c r="D3162">
        <v>0</v>
      </c>
    </row>
    <row r="3163" spans="1:5" x14ac:dyDescent="0.25">
      <c r="A3163" t="s">
        <v>2510</v>
      </c>
      <c r="B3163" t="s">
        <v>2682</v>
      </c>
      <c r="C3163" t="s">
        <v>2469</v>
      </c>
      <c r="D3163">
        <v>0</v>
      </c>
      <c r="E3163">
        <v>0</v>
      </c>
    </row>
    <row r="3164" spans="1:5" x14ac:dyDescent="0.25">
      <c r="A3164" t="s">
        <v>2510</v>
      </c>
      <c r="B3164" t="s">
        <v>2682</v>
      </c>
      <c r="C3164" t="s">
        <v>2467</v>
      </c>
      <c r="D3164">
        <v>0</v>
      </c>
    </row>
    <row r="3165" spans="1:5" x14ac:dyDescent="0.25">
      <c r="A3165" t="s">
        <v>2510</v>
      </c>
      <c r="B3165" t="s">
        <v>2682</v>
      </c>
      <c r="C3165" t="s">
        <v>2468</v>
      </c>
      <c r="D3165" t="s">
        <v>2475</v>
      </c>
    </row>
    <row r="3166" spans="1:5" x14ac:dyDescent="0.25">
      <c r="A3166" t="s">
        <v>2510</v>
      </c>
      <c r="B3166" t="s">
        <v>2682</v>
      </c>
      <c r="C3166" t="s">
        <v>4752</v>
      </c>
      <c r="D3166">
        <v>0</v>
      </c>
      <c r="E3166">
        <v>0</v>
      </c>
    </row>
    <row r="3167" spans="1:5" x14ac:dyDescent="0.25">
      <c r="A3167" t="s">
        <v>2510</v>
      </c>
      <c r="B3167" t="s">
        <v>2682</v>
      </c>
      <c r="C3167" t="s">
        <v>4753</v>
      </c>
      <c r="D3167">
        <v>0</v>
      </c>
      <c r="E3167">
        <v>0</v>
      </c>
    </row>
    <row r="3168" spans="1:5" x14ac:dyDescent="0.25">
      <c r="A3168" t="s">
        <v>2510</v>
      </c>
      <c r="B3168" t="s">
        <v>2682</v>
      </c>
      <c r="C3168" t="s">
        <v>800</v>
      </c>
      <c r="D3168" s="19"/>
    </row>
    <row r="3169" spans="1:5" x14ac:dyDescent="0.25">
      <c r="A3169" t="s">
        <v>2513</v>
      </c>
      <c r="B3169" t="s">
        <v>2815</v>
      </c>
      <c r="C3169" t="s">
        <v>1083</v>
      </c>
      <c r="D3169" t="b">
        <v>0</v>
      </c>
    </row>
    <row r="3170" spans="1:5" x14ac:dyDescent="0.25">
      <c r="A3170" t="s">
        <v>2513</v>
      </c>
      <c r="B3170" t="s">
        <v>2815</v>
      </c>
      <c r="C3170" t="s">
        <v>36</v>
      </c>
      <c r="D3170">
        <v>352</v>
      </c>
    </row>
    <row r="3171" spans="1:5" x14ac:dyDescent="0.25">
      <c r="A3171" t="s">
        <v>2513</v>
      </c>
      <c r="B3171" t="s">
        <v>2815</v>
      </c>
      <c r="C3171" t="s">
        <v>4751</v>
      </c>
      <c r="D3171">
        <v>0</v>
      </c>
    </row>
    <row r="3172" spans="1:5" x14ac:dyDescent="0.25">
      <c r="A3172" t="s">
        <v>2513</v>
      </c>
      <c r="B3172" t="s">
        <v>2815</v>
      </c>
      <c r="C3172" t="s">
        <v>2469</v>
      </c>
      <c r="D3172">
        <v>10</v>
      </c>
      <c r="E3172">
        <v>0</v>
      </c>
    </row>
    <row r="3173" spans="1:5" x14ac:dyDescent="0.25">
      <c r="A3173" t="s">
        <v>2513</v>
      </c>
      <c r="B3173" t="s">
        <v>2815</v>
      </c>
      <c r="C3173" t="s">
        <v>2467</v>
      </c>
      <c r="D3173">
        <v>0</v>
      </c>
    </row>
    <row r="3174" spans="1:5" x14ac:dyDescent="0.25">
      <c r="A3174" t="s">
        <v>2513</v>
      </c>
      <c r="B3174" t="s">
        <v>2815</v>
      </c>
      <c r="C3174" t="s">
        <v>2468</v>
      </c>
      <c r="D3174" t="s">
        <v>2475</v>
      </c>
    </row>
    <row r="3175" spans="1:5" x14ac:dyDescent="0.25">
      <c r="A3175" t="s">
        <v>2513</v>
      </c>
      <c r="B3175" t="s">
        <v>2815</v>
      </c>
      <c r="C3175" t="s">
        <v>4752</v>
      </c>
      <c r="D3175">
        <v>0</v>
      </c>
      <c r="E3175">
        <v>0</v>
      </c>
    </row>
    <row r="3176" spans="1:5" x14ac:dyDescent="0.25">
      <c r="A3176" t="s">
        <v>2513</v>
      </c>
      <c r="B3176" t="s">
        <v>2815</v>
      </c>
      <c r="C3176" t="s">
        <v>4753</v>
      </c>
      <c r="D3176">
        <v>0</v>
      </c>
      <c r="E3176">
        <v>0</v>
      </c>
    </row>
    <row r="3177" spans="1:5" x14ac:dyDescent="0.25">
      <c r="A3177" t="s">
        <v>2513</v>
      </c>
      <c r="B3177" t="s">
        <v>2815</v>
      </c>
      <c r="C3177" t="s">
        <v>800</v>
      </c>
      <c r="D3177" s="19" t="s">
        <v>807</v>
      </c>
    </row>
    <row r="3178" spans="1:5" x14ac:dyDescent="0.25">
      <c r="A3178" t="s">
        <v>2513</v>
      </c>
      <c r="B3178" t="s">
        <v>2816</v>
      </c>
      <c r="C3178" t="s">
        <v>1083</v>
      </c>
      <c r="D3178" t="b">
        <v>0</v>
      </c>
    </row>
    <row r="3179" spans="1:5" x14ac:dyDescent="0.25">
      <c r="A3179" t="s">
        <v>2513</v>
      </c>
      <c r="B3179" t="s">
        <v>2816</v>
      </c>
      <c r="C3179" t="s">
        <v>36</v>
      </c>
      <c r="D3179">
        <v>353</v>
      </c>
    </row>
    <row r="3180" spans="1:5" x14ac:dyDescent="0.25">
      <c r="A3180" t="s">
        <v>2513</v>
      </c>
      <c r="B3180" t="s">
        <v>2816</v>
      </c>
      <c r="C3180" t="s">
        <v>4751</v>
      </c>
      <c r="D3180">
        <v>0</v>
      </c>
    </row>
    <row r="3181" spans="1:5" x14ac:dyDescent="0.25">
      <c r="A3181" t="s">
        <v>2513</v>
      </c>
      <c r="B3181" t="s">
        <v>2816</v>
      </c>
      <c r="C3181" t="s">
        <v>2469</v>
      </c>
      <c r="D3181">
        <v>15</v>
      </c>
      <c r="E3181">
        <v>0</v>
      </c>
    </row>
    <row r="3182" spans="1:5" x14ac:dyDescent="0.25">
      <c r="A3182" t="s">
        <v>2513</v>
      </c>
      <c r="B3182" t="s">
        <v>2816</v>
      </c>
      <c r="C3182" t="s">
        <v>2467</v>
      </c>
      <c r="D3182">
        <v>0</v>
      </c>
    </row>
    <row r="3183" spans="1:5" x14ac:dyDescent="0.25">
      <c r="A3183" t="s">
        <v>2513</v>
      </c>
      <c r="B3183" t="s">
        <v>2816</v>
      </c>
      <c r="C3183" t="s">
        <v>2468</v>
      </c>
      <c r="D3183" t="s">
        <v>2475</v>
      </c>
    </row>
    <row r="3184" spans="1:5" x14ac:dyDescent="0.25">
      <c r="A3184" t="s">
        <v>2513</v>
      </c>
      <c r="B3184" t="s">
        <v>2816</v>
      </c>
      <c r="C3184" t="s">
        <v>4752</v>
      </c>
      <c r="D3184">
        <v>0</v>
      </c>
      <c r="E3184">
        <v>0</v>
      </c>
    </row>
    <row r="3185" spans="1:5" x14ac:dyDescent="0.25">
      <c r="A3185" t="s">
        <v>2513</v>
      </c>
      <c r="B3185" t="s">
        <v>2816</v>
      </c>
      <c r="C3185" t="s">
        <v>4753</v>
      </c>
      <c r="D3185">
        <v>0</v>
      </c>
      <c r="E3185">
        <v>0</v>
      </c>
    </row>
    <row r="3186" spans="1:5" x14ac:dyDescent="0.25">
      <c r="A3186" t="s">
        <v>2513</v>
      </c>
      <c r="B3186" t="s">
        <v>2816</v>
      </c>
      <c r="C3186" t="s">
        <v>800</v>
      </c>
      <c r="D3186" s="19" t="s">
        <v>807</v>
      </c>
    </row>
    <row r="3187" spans="1:5" x14ac:dyDescent="0.25">
      <c r="A3187" t="s">
        <v>2513</v>
      </c>
      <c r="B3187" t="s">
        <v>2819</v>
      </c>
      <c r="C3187" t="s">
        <v>1083</v>
      </c>
      <c r="D3187" t="b">
        <v>0</v>
      </c>
    </row>
    <row r="3188" spans="1:5" x14ac:dyDescent="0.25">
      <c r="A3188" t="s">
        <v>2513</v>
      </c>
      <c r="B3188" t="s">
        <v>2819</v>
      </c>
      <c r="C3188" t="s">
        <v>36</v>
      </c>
      <c r="D3188">
        <v>354</v>
      </c>
    </row>
    <row r="3189" spans="1:5" x14ac:dyDescent="0.25">
      <c r="A3189" t="s">
        <v>2513</v>
      </c>
      <c r="B3189" t="s">
        <v>2819</v>
      </c>
      <c r="C3189" t="s">
        <v>4751</v>
      </c>
      <c r="D3189">
        <v>0</v>
      </c>
    </row>
    <row r="3190" spans="1:5" x14ac:dyDescent="0.25">
      <c r="A3190" t="s">
        <v>2513</v>
      </c>
      <c r="B3190" t="s">
        <v>2819</v>
      </c>
      <c r="C3190" t="s">
        <v>2469</v>
      </c>
      <c r="D3190">
        <v>95</v>
      </c>
      <c r="E3190">
        <v>0</v>
      </c>
    </row>
    <row r="3191" spans="1:5" x14ac:dyDescent="0.25">
      <c r="A3191" t="s">
        <v>2513</v>
      </c>
      <c r="B3191" t="s">
        <v>2819</v>
      </c>
      <c r="C3191" t="s">
        <v>2467</v>
      </c>
      <c r="D3191">
        <v>0</v>
      </c>
    </row>
    <row r="3192" spans="1:5" x14ac:dyDescent="0.25">
      <c r="A3192" t="s">
        <v>2513</v>
      </c>
      <c r="B3192" t="s">
        <v>2819</v>
      </c>
      <c r="C3192" t="s">
        <v>2468</v>
      </c>
      <c r="D3192" t="s">
        <v>2475</v>
      </c>
    </row>
    <row r="3193" spans="1:5" x14ac:dyDescent="0.25">
      <c r="A3193" t="s">
        <v>2513</v>
      </c>
      <c r="B3193" t="s">
        <v>2819</v>
      </c>
      <c r="C3193" t="s">
        <v>4752</v>
      </c>
      <c r="D3193">
        <v>0</v>
      </c>
      <c r="E3193">
        <v>0</v>
      </c>
    </row>
    <row r="3194" spans="1:5" x14ac:dyDescent="0.25">
      <c r="A3194" t="s">
        <v>2513</v>
      </c>
      <c r="B3194" t="s">
        <v>2819</v>
      </c>
      <c r="C3194" t="s">
        <v>4753</v>
      </c>
      <c r="D3194">
        <v>0</v>
      </c>
      <c r="E3194">
        <v>0</v>
      </c>
    </row>
    <row r="3195" spans="1:5" x14ac:dyDescent="0.25">
      <c r="A3195" t="s">
        <v>2513</v>
      </c>
      <c r="B3195" t="s">
        <v>2819</v>
      </c>
      <c r="C3195" t="s">
        <v>800</v>
      </c>
      <c r="D3195" s="19" t="s">
        <v>807</v>
      </c>
    </row>
    <row r="3196" spans="1:5" x14ac:dyDescent="0.25">
      <c r="A3196" t="s">
        <v>2513</v>
      </c>
      <c r="B3196" t="s">
        <v>2820</v>
      </c>
      <c r="C3196" t="s">
        <v>1083</v>
      </c>
      <c r="D3196" t="b">
        <v>0</v>
      </c>
    </row>
    <row r="3197" spans="1:5" x14ac:dyDescent="0.25">
      <c r="A3197" t="s">
        <v>2513</v>
      </c>
      <c r="B3197" t="s">
        <v>2820</v>
      </c>
      <c r="C3197" t="s">
        <v>36</v>
      </c>
      <c r="D3197">
        <v>355</v>
      </c>
    </row>
    <row r="3198" spans="1:5" x14ac:dyDescent="0.25">
      <c r="A3198" t="s">
        <v>2513</v>
      </c>
      <c r="B3198" t="s">
        <v>2820</v>
      </c>
      <c r="C3198" t="s">
        <v>4751</v>
      </c>
      <c r="D3198">
        <v>0</v>
      </c>
    </row>
    <row r="3199" spans="1:5" x14ac:dyDescent="0.25">
      <c r="A3199" t="s">
        <v>2513</v>
      </c>
      <c r="B3199" t="s">
        <v>2820</v>
      </c>
      <c r="C3199" t="s">
        <v>2469</v>
      </c>
      <c r="D3199">
        <v>98</v>
      </c>
      <c r="E3199">
        <v>0</v>
      </c>
    </row>
    <row r="3200" spans="1:5" x14ac:dyDescent="0.25">
      <c r="A3200" t="s">
        <v>2513</v>
      </c>
      <c r="B3200" t="s">
        <v>2820</v>
      </c>
      <c r="C3200" t="s">
        <v>2467</v>
      </c>
      <c r="D3200">
        <v>0</v>
      </c>
    </row>
    <row r="3201" spans="1:5" x14ac:dyDescent="0.25">
      <c r="A3201" t="s">
        <v>2513</v>
      </c>
      <c r="B3201" t="s">
        <v>2820</v>
      </c>
      <c r="C3201" t="s">
        <v>2468</v>
      </c>
      <c r="D3201" t="s">
        <v>2475</v>
      </c>
    </row>
    <row r="3202" spans="1:5" x14ac:dyDescent="0.25">
      <c r="A3202" t="s">
        <v>2513</v>
      </c>
      <c r="B3202" t="s">
        <v>2820</v>
      </c>
      <c r="C3202" t="s">
        <v>4752</v>
      </c>
      <c r="D3202">
        <v>0</v>
      </c>
      <c r="E3202">
        <v>0</v>
      </c>
    </row>
    <row r="3203" spans="1:5" x14ac:dyDescent="0.25">
      <c r="A3203" t="s">
        <v>2513</v>
      </c>
      <c r="B3203" t="s">
        <v>2820</v>
      </c>
      <c r="C3203" t="s">
        <v>4753</v>
      </c>
      <c r="D3203">
        <v>0</v>
      </c>
      <c r="E3203">
        <v>0</v>
      </c>
    </row>
    <row r="3204" spans="1:5" x14ac:dyDescent="0.25">
      <c r="A3204" t="s">
        <v>2513</v>
      </c>
      <c r="B3204" t="s">
        <v>2820</v>
      </c>
      <c r="C3204" t="s">
        <v>800</v>
      </c>
      <c r="D3204" s="19" t="s">
        <v>807</v>
      </c>
    </row>
    <row r="3205" spans="1:5" x14ac:dyDescent="0.25">
      <c r="A3205" t="s">
        <v>2513</v>
      </c>
      <c r="B3205" t="s">
        <v>2822</v>
      </c>
      <c r="C3205" t="s">
        <v>1083</v>
      </c>
      <c r="D3205" t="b">
        <v>0</v>
      </c>
    </row>
    <row r="3206" spans="1:5" x14ac:dyDescent="0.25">
      <c r="A3206" t="s">
        <v>2513</v>
      </c>
      <c r="B3206" t="s">
        <v>2822</v>
      </c>
      <c r="C3206" t="s">
        <v>36</v>
      </c>
      <c r="D3206">
        <v>356</v>
      </c>
    </row>
    <row r="3207" spans="1:5" x14ac:dyDescent="0.25">
      <c r="A3207" t="s">
        <v>2513</v>
      </c>
      <c r="B3207" t="s">
        <v>2822</v>
      </c>
      <c r="C3207" t="s">
        <v>4751</v>
      </c>
      <c r="D3207">
        <v>0</v>
      </c>
    </row>
    <row r="3208" spans="1:5" x14ac:dyDescent="0.25">
      <c r="A3208" t="s">
        <v>2513</v>
      </c>
      <c r="B3208" t="s">
        <v>2822</v>
      </c>
      <c r="C3208" t="s">
        <v>2469</v>
      </c>
      <c r="D3208">
        <v>110</v>
      </c>
      <c r="E3208">
        <v>0</v>
      </c>
    </row>
    <row r="3209" spans="1:5" x14ac:dyDescent="0.25">
      <c r="A3209" t="s">
        <v>2513</v>
      </c>
      <c r="B3209" t="s">
        <v>2822</v>
      </c>
      <c r="C3209" t="s">
        <v>2467</v>
      </c>
      <c r="D3209">
        <v>0</v>
      </c>
    </row>
    <row r="3210" spans="1:5" x14ac:dyDescent="0.25">
      <c r="A3210" t="s">
        <v>2513</v>
      </c>
      <c r="B3210" t="s">
        <v>2822</v>
      </c>
      <c r="C3210" t="s">
        <v>2468</v>
      </c>
      <c r="D3210" t="s">
        <v>2475</v>
      </c>
    </row>
    <row r="3211" spans="1:5" x14ac:dyDescent="0.25">
      <c r="A3211" t="s">
        <v>2513</v>
      </c>
      <c r="B3211" t="s">
        <v>2822</v>
      </c>
      <c r="C3211" t="s">
        <v>4752</v>
      </c>
      <c r="D3211">
        <v>0</v>
      </c>
      <c r="E3211">
        <v>0</v>
      </c>
    </row>
    <row r="3212" spans="1:5" x14ac:dyDescent="0.25">
      <c r="A3212" t="s">
        <v>2513</v>
      </c>
      <c r="B3212" t="s">
        <v>2822</v>
      </c>
      <c r="C3212" t="s">
        <v>4753</v>
      </c>
      <c r="D3212">
        <v>0</v>
      </c>
      <c r="E3212">
        <v>0</v>
      </c>
    </row>
    <row r="3213" spans="1:5" x14ac:dyDescent="0.25">
      <c r="A3213" t="s">
        <v>2513</v>
      </c>
      <c r="B3213" t="s">
        <v>2822</v>
      </c>
      <c r="C3213" t="s">
        <v>800</v>
      </c>
      <c r="D3213" s="19" t="s">
        <v>807</v>
      </c>
    </row>
    <row r="3214" spans="1:5" x14ac:dyDescent="0.25">
      <c r="A3214" t="s">
        <v>2513</v>
      </c>
      <c r="B3214" t="s">
        <v>2823</v>
      </c>
      <c r="C3214" t="s">
        <v>1083</v>
      </c>
      <c r="D3214" t="b">
        <v>0</v>
      </c>
    </row>
    <row r="3215" spans="1:5" x14ac:dyDescent="0.25">
      <c r="A3215" t="s">
        <v>2513</v>
      </c>
      <c r="B3215" t="s">
        <v>2823</v>
      </c>
      <c r="C3215" t="s">
        <v>36</v>
      </c>
      <c r="D3215">
        <v>357</v>
      </c>
    </row>
    <row r="3216" spans="1:5" x14ac:dyDescent="0.25">
      <c r="A3216" t="s">
        <v>2513</v>
      </c>
      <c r="B3216" t="s">
        <v>2823</v>
      </c>
      <c r="C3216" t="s">
        <v>4751</v>
      </c>
      <c r="D3216">
        <v>0</v>
      </c>
    </row>
    <row r="3217" spans="1:5" x14ac:dyDescent="0.25">
      <c r="A3217" t="s">
        <v>2513</v>
      </c>
      <c r="B3217" t="s">
        <v>2823</v>
      </c>
      <c r="C3217" t="s">
        <v>2469</v>
      </c>
      <c r="D3217">
        <v>120</v>
      </c>
      <c r="E3217">
        <v>0</v>
      </c>
    </row>
    <row r="3218" spans="1:5" x14ac:dyDescent="0.25">
      <c r="A3218" t="s">
        <v>2513</v>
      </c>
      <c r="B3218" t="s">
        <v>2823</v>
      </c>
      <c r="C3218" t="s">
        <v>2467</v>
      </c>
      <c r="D3218">
        <v>0</v>
      </c>
    </row>
    <row r="3219" spans="1:5" x14ac:dyDescent="0.25">
      <c r="A3219" t="s">
        <v>2513</v>
      </c>
      <c r="B3219" t="s">
        <v>2823</v>
      </c>
      <c r="C3219" t="s">
        <v>2468</v>
      </c>
      <c r="D3219" t="s">
        <v>2475</v>
      </c>
    </row>
    <row r="3220" spans="1:5" x14ac:dyDescent="0.25">
      <c r="A3220" t="s">
        <v>2513</v>
      </c>
      <c r="B3220" t="s">
        <v>2823</v>
      </c>
      <c r="C3220" t="s">
        <v>4752</v>
      </c>
      <c r="D3220">
        <v>0</v>
      </c>
      <c r="E3220">
        <v>0</v>
      </c>
    </row>
    <row r="3221" spans="1:5" x14ac:dyDescent="0.25">
      <c r="A3221" t="s">
        <v>2513</v>
      </c>
      <c r="B3221" t="s">
        <v>2823</v>
      </c>
      <c r="C3221" t="s">
        <v>4753</v>
      </c>
      <c r="D3221">
        <v>0</v>
      </c>
      <c r="E3221">
        <v>0</v>
      </c>
    </row>
    <row r="3222" spans="1:5" x14ac:dyDescent="0.25">
      <c r="A3222" t="s">
        <v>2513</v>
      </c>
      <c r="B3222" t="s">
        <v>2823</v>
      </c>
      <c r="C3222" t="s">
        <v>800</v>
      </c>
      <c r="D3222" s="19" t="s">
        <v>807</v>
      </c>
    </row>
    <row r="3223" spans="1:5" x14ac:dyDescent="0.25">
      <c r="A3223" t="s">
        <v>2513</v>
      </c>
      <c r="B3223" t="s">
        <v>2824</v>
      </c>
      <c r="C3223" t="s">
        <v>1083</v>
      </c>
      <c r="D3223" t="b">
        <v>0</v>
      </c>
    </row>
    <row r="3224" spans="1:5" x14ac:dyDescent="0.25">
      <c r="A3224" t="s">
        <v>2513</v>
      </c>
      <c r="B3224" t="s">
        <v>2824</v>
      </c>
      <c r="C3224" t="s">
        <v>36</v>
      </c>
      <c r="D3224">
        <v>358</v>
      </c>
    </row>
    <row r="3225" spans="1:5" x14ac:dyDescent="0.25">
      <c r="A3225" t="s">
        <v>2513</v>
      </c>
      <c r="B3225" t="s">
        <v>2824</v>
      </c>
      <c r="C3225" t="s">
        <v>4751</v>
      </c>
      <c r="D3225">
        <v>0</v>
      </c>
    </row>
    <row r="3226" spans="1:5" x14ac:dyDescent="0.25">
      <c r="A3226" t="s">
        <v>2513</v>
      </c>
      <c r="B3226" t="s">
        <v>2824</v>
      </c>
      <c r="C3226" t="s">
        <v>2469</v>
      </c>
      <c r="D3226">
        <v>2</v>
      </c>
      <c r="E3226">
        <v>0</v>
      </c>
    </row>
    <row r="3227" spans="1:5" x14ac:dyDescent="0.25">
      <c r="A3227" t="s">
        <v>2513</v>
      </c>
      <c r="B3227" t="s">
        <v>2824</v>
      </c>
      <c r="C3227" t="s">
        <v>2467</v>
      </c>
      <c r="D3227">
        <v>0</v>
      </c>
    </row>
    <row r="3228" spans="1:5" x14ac:dyDescent="0.25">
      <c r="A3228" t="s">
        <v>2513</v>
      </c>
      <c r="B3228" t="s">
        <v>2824</v>
      </c>
      <c r="C3228" t="s">
        <v>2468</v>
      </c>
      <c r="D3228" t="s">
        <v>2475</v>
      </c>
    </row>
    <row r="3229" spans="1:5" x14ac:dyDescent="0.25">
      <c r="A3229" t="s">
        <v>2513</v>
      </c>
      <c r="B3229" t="s">
        <v>2824</v>
      </c>
      <c r="C3229" t="s">
        <v>4752</v>
      </c>
      <c r="D3229">
        <v>0</v>
      </c>
      <c r="E3229">
        <v>0</v>
      </c>
    </row>
    <row r="3230" spans="1:5" x14ac:dyDescent="0.25">
      <c r="A3230" t="s">
        <v>2513</v>
      </c>
      <c r="B3230" t="s">
        <v>2824</v>
      </c>
      <c r="C3230" t="s">
        <v>4753</v>
      </c>
      <c r="D3230">
        <v>0</v>
      </c>
      <c r="E3230">
        <v>0</v>
      </c>
    </row>
    <row r="3231" spans="1:5" x14ac:dyDescent="0.25">
      <c r="A3231" t="s">
        <v>2513</v>
      </c>
      <c r="B3231" t="s">
        <v>2824</v>
      </c>
      <c r="C3231" t="s">
        <v>800</v>
      </c>
      <c r="D3231" s="19" t="s">
        <v>807</v>
      </c>
    </row>
    <row r="3232" spans="1:5" x14ac:dyDescent="0.25">
      <c r="A3232" t="s">
        <v>2513</v>
      </c>
      <c r="B3232" t="s">
        <v>2826</v>
      </c>
      <c r="C3232" t="s">
        <v>1083</v>
      </c>
      <c r="D3232" t="b">
        <v>0</v>
      </c>
    </row>
    <row r="3233" spans="1:5" x14ac:dyDescent="0.25">
      <c r="A3233" t="s">
        <v>2513</v>
      </c>
      <c r="B3233" t="s">
        <v>2826</v>
      </c>
      <c r="C3233" t="s">
        <v>36</v>
      </c>
      <c r="D3233">
        <v>359</v>
      </c>
    </row>
    <row r="3234" spans="1:5" x14ac:dyDescent="0.25">
      <c r="A3234" t="s">
        <v>2513</v>
      </c>
      <c r="B3234" t="s">
        <v>2826</v>
      </c>
      <c r="C3234" t="s">
        <v>4751</v>
      </c>
      <c r="D3234">
        <v>0</v>
      </c>
    </row>
    <row r="3235" spans="1:5" x14ac:dyDescent="0.25">
      <c r="A3235" t="s">
        <v>2513</v>
      </c>
      <c r="B3235" t="s">
        <v>2826</v>
      </c>
      <c r="C3235" t="s">
        <v>2469</v>
      </c>
      <c r="D3235">
        <v>2</v>
      </c>
      <c r="E3235">
        <v>0</v>
      </c>
    </row>
    <row r="3236" spans="1:5" x14ac:dyDescent="0.25">
      <c r="A3236" t="s">
        <v>2513</v>
      </c>
      <c r="B3236" t="s">
        <v>2826</v>
      </c>
      <c r="C3236" t="s">
        <v>2467</v>
      </c>
      <c r="D3236">
        <v>0</v>
      </c>
    </row>
    <row r="3237" spans="1:5" x14ac:dyDescent="0.25">
      <c r="A3237" t="s">
        <v>2513</v>
      </c>
      <c r="B3237" t="s">
        <v>2826</v>
      </c>
      <c r="C3237" t="s">
        <v>2468</v>
      </c>
      <c r="D3237" t="s">
        <v>2475</v>
      </c>
    </row>
    <row r="3238" spans="1:5" x14ac:dyDescent="0.25">
      <c r="A3238" t="s">
        <v>2513</v>
      </c>
      <c r="B3238" t="s">
        <v>2826</v>
      </c>
      <c r="C3238" t="s">
        <v>4752</v>
      </c>
      <c r="D3238">
        <v>0</v>
      </c>
      <c r="E3238">
        <v>0</v>
      </c>
    </row>
    <row r="3239" spans="1:5" x14ac:dyDescent="0.25">
      <c r="A3239" t="s">
        <v>2513</v>
      </c>
      <c r="B3239" t="s">
        <v>2826</v>
      </c>
      <c r="C3239" t="s">
        <v>4753</v>
      </c>
      <c r="D3239">
        <v>0</v>
      </c>
      <c r="E3239">
        <v>0</v>
      </c>
    </row>
    <row r="3240" spans="1:5" x14ac:dyDescent="0.25">
      <c r="A3240" t="s">
        <v>2513</v>
      </c>
      <c r="B3240" t="s">
        <v>2826</v>
      </c>
      <c r="C3240" t="s">
        <v>800</v>
      </c>
      <c r="D3240" s="19" t="s">
        <v>807</v>
      </c>
    </row>
    <row r="3241" spans="1:5" x14ac:dyDescent="0.25">
      <c r="A3241" t="s">
        <v>2513</v>
      </c>
      <c r="B3241" t="s">
        <v>2827</v>
      </c>
      <c r="C3241" t="s">
        <v>1083</v>
      </c>
      <c r="D3241" t="b">
        <v>0</v>
      </c>
    </row>
    <row r="3242" spans="1:5" x14ac:dyDescent="0.25">
      <c r="A3242" t="s">
        <v>2513</v>
      </c>
      <c r="B3242" t="s">
        <v>2827</v>
      </c>
      <c r="C3242" t="s">
        <v>36</v>
      </c>
      <c r="D3242">
        <v>360</v>
      </c>
    </row>
    <row r="3243" spans="1:5" x14ac:dyDescent="0.25">
      <c r="A3243" t="s">
        <v>2513</v>
      </c>
      <c r="B3243" t="s">
        <v>2827</v>
      </c>
      <c r="C3243" t="s">
        <v>4751</v>
      </c>
      <c r="D3243">
        <v>0</v>
      </c>
    </row>
    <row r="3244" spans="1:5" x14ac:dyDescent="0.25">
      <c r="A3244" t="s">
        <v>2513</v>
      </c>
      <c r="B3244" t="s">
        <v>2827</v>
      </c>
      <c r="C3244" t="s">
        <v>2469</v>
      </c>
      <c r="D3244">
        <v>5</v>
      </c>
      <c r="E3244">
        <v>0</v>
      </c>
    </row>
    <row r="3245" spans="1:5" x14ac:dyDescent="0.25">
      <c r="A3245" t="s">
        <v>2513</v>
      </c>
      <c r="B3245" t="s">
        <v>2827</v>
      </c>
      <c r="C3245" t="s">
        <v>2467</v>
      </c>
      <c r="D3245">
        <v>0</v>
      </c>
    </row>
    <row r="3246" spans="1:5" x14ac:dyDescent="0.25">
      <c r="A3246" t="s">
        <v>2513</v>
      </c>
      <c r="B3246" t="s">
        <v>2827</v>
      </c>
      <c r="C3246" t="s">
        <v>2468</v>
      </c>
      <c r="D3246" t="s">
        <v>2475</v>
      </c>
    </row>
    <row r="3247" spans="1:5" x14ac:dyDescent="0.25">
      <c r="A3247" t="s">
        <v>2513</v>
      </c>
      <c r="B3247" t="s">
        <v>2827</v>
      </c>
      <c r="C3247" t="s">
        <v>4752</v>
      </c>
      <c r="D3247">
        <v>0</v>
      </c>
      <c r="E3247">
        <v>0</v>
      </c>
    </row>
    <row r="3248" spans="1:5" x14ac:dyDescent="0.25">
      <c r="A3248" t="s">
        <v>2513</v>
      </c>
      <c r="B3248" t="s">
        <v>2827</v>
      </c>
      <c r="C3248" t="s">
        <v>4753</v>
      </c>
      <c r="D3248">
        <v>0</v>
      </c>
      <c r="E3248">
        <v>0</v>
      </c>
    </row>
    <row r="3249" spans="1:5" x14ac:dyDescent="0.25">
      <c r="A3249" t="s">
        <v>2513</v>
      </c>
      <c r="B3249" t="s">
        <v>2827</v>
      </c>
      <c r="C3249" t="s">
        <v>800</v>
      </c>
      <c r="D3249" s="19" t="s">
        <v>807</v>
      </c>
    </row>
    <row r="3250" spans="1:5" x14ac:dyDescent="0.25">
      <c r="A3250" t="s">
        <v>2513</v>
      </c>
      <c r="B3250" t="s">
        <v>2828</v>
      </c>
      <c r="C3250" t="s">
        <v>1083</v>
      </c>
      <c r="D3250" t="b">
        <v>0</v>
      </c>
    </row>
    <row r="3251" spans="1:5" x14ac:dyDescent="0.25">
      <c r="A3251" t="s">
        <v>2513</v>
      </c>
      <c r="B3251" t="s">
        <v>2828</v>
      </c>
      <c r="C3251" t="s">
        <v>36</v>
      </c>
      <c r="D3251">
        <v>361</v>
      </c>
    </row>
    <row r="3252" spans="1:5" x14ac:dyDescent="0.25">
      <c r="A3252" t="s">
        <v>2513</v>
      </c>
      <c r="B3252" t="s">
        <v>2828</v>
      </c>
      <c r="C3252" t="s">
        <v>4751</v>
      </c>
      <c r="D3252">
        <v>0</v>
      </c>
    </row>
    <row r="3253" spans="1:5" x14ac:dyDescent="0.25">
      <c r="A3253" t="s">
        <v>2513</v>
      </c>
      <c r="B3253" t="s">
        <v>2828</v>
      </c>
      <c r="C3253" t="s">
        <v>2469</v>
      </c>
      <c r="D3253">
        <v>5</v>
      </c>
      <c r="E3253">
        <v>0</v>
      </c>
    </row>
    <row r="3254" spans="1:5" x14ac:dyDescent="0.25">
      <c r="A3254" t="s">
        <v>2513</v>
      </c>
      <c r="B3254" t="s">
        <v>2828</v>
      </c>
      <c r="C3254" t="s">
        <v>2467</v>
      </c>
      <c r="D3254">
        <v>0</v>
      </c>
    </row>
    <row r="3255" spans="1:5" x14ac:dyDescent="0.25">
      <c r="A3255" t="s">
        <v>2513</v>
      </c>
      <c r="B3255" t="s">
        <v>2828</v>
      </c>
      <c r="C3255" t="s">
        <v>2468</v>
      </c>
      <c r="D3255" t="s">
        <v>2475</v>
      </c>
    </row>
    <row r="3256" spans="1:5" x14ac:dyDescent="0.25">
      <c r="A3256" t="s">
        <v>2513</v>
      </c>
      <c r="B3256" t="s">
        <v>2828</v>
      </c>
      <c r="C3256" t="s">
        <v>4752</v>
      </c>
      <c r="D3256">
        <v>0</v>
      </c>
      <c r="E3256">
        <v>0</v>
      </c>
    </row>
    <row r="3257" spans="1:5" x14ac:dyDescent="0.25">
      <c r="A3257" t="s">
        <v>2513</v>
      </c>
      <c r="B3257" t="s">
        <v>2828</v>
      </c>
      <c r="C3257" t="s">
        <v>4753</v>
      </c>
      <c r="D3257">
        <v>0</v>
      </c>
      <c r="E3257">
        <v>0</v>
      </c>
    </row>
    <row r="3258" spans="1:5" x14ac:dyDescent="0.25">
      <c r="A3258" t="s">
        <v>2513</v>
      </c>
      <c r="B3258" t="s">
        <v>2828</v>
      </c>
      <c r="C3258" t="s">
        <v>800</v>
      </c>
      <c r="D3258" s="19" t="s">
        <v>807</v>
      </c>
    </row>
    <row r="3259" spans="1:5" x14ac:dyDescent="0.25">
      <c r="A3259" t="s">
        <v>2513</v>
      </c>
      <c r="B3259" t="s">
        <v>2829</v>
      </c>
      <c r="C3259" t="s">
        <v>1083</v>
      </c>
      <c r="D3259" t="b">
        <v>0</v>
      </c>
    </row>
    <row r="3260" spans="1:5" x14ac:dyDescent="0.25">
      <c r="A3260" t="s">
        <v>2513</v>
      </c>
      <c r="B3260" t="s">
        <v>2829</v>
      </c>
      <c r="C3260" t="s">
        <v>36</v>
      </c>
      <c r="D3260">
        <v>362</v>
      </c>
    </row>
    <row r="3261" spans="1:5" x14ac:dyDescent="0.25">
      <c r="A3261" t="s">
        <v>2513</v>
      </c>
      <c r="B3261" t="s">
        <v>2829</v>
      </c>
      <c r="C3261" t="s">
        <v>4751</v>
      </c>
      <c r="D3261">
        <v>0</v>
      </c>
    </row>
    <row r="3262" spans="1:5" x14ac:dyDescent="0.25">
      <c r="A3262" t="s">
        <v>2513</v>
      </c>
      <c r="B3262" t="s">
        <v>2829</v>
      </c>
      <c r="C3262" t="s">
        <v>2469</v>
      </c>
      <c r="D3262">
        <v>5</v>
      </c>
      <c r="E3262">
        <v>0</v>
      </c>
    </row>
    <row r="3263" spans="1:5" x14ac:dyDescent="0.25">
      <c r="A3263" t="s">
        <v>2513</v>
      </c>
      <c r="B3263" t="s">
        <v>2829</v>
      </c>
      <c r="C3263" t="s">
        <v>2467</v>
      </c>
      <c r="D3263">
        <v>0</v>
      </c>
    </row>
    <row r="3264" spans="1:5" x14ac:dyDescent="0.25">
      <c r="A3264" t="s">
        <v>2513</v>
      </c>
      <c r="B3264" t="s">
        <v>2829</v>
      </c>
      <c r="C3264" t="s">
        <v>2468</v>
      </c>
      <c r="D3264" t="s">
        <v>2475</v>
      </c>
    </row>
    <row r="3265" spans="1:5" x14ac:dyDescent="0.25">
      <c r="A3265" t="s">
        <v>2513</v>
      </c>
      <c r="B3265" t="s">
        <v>2829</v>
      </c>
      <c r="C3265" t="s">
        <v>4752</v>
      </c>
      <c r="D3265">
        <v>0</v>
      </c>
      <c r="E3265">
        <v>0</v>
      </c>
    </row>
    <row r="3266" spans="1:5" x14ac:dyDescent="0.25">
      <c r="A3266" t="s">
        <v>2513</v>
      </c>
      <c r="B3266" t="s">
        <v>2829</v>
      </c>
      <c r="C3266" t="s">
        <v>4753</v>
      </c>
      <c r="D3266">
        <v>0</v>
      </c>
      <c r="E3266">
        <v>0</v>
      </c>
    </row>
    <row r="3267" spans="1:5" x14ac:dyDescent="0.25">
      <c r="A3267" t="s">
        <v>2513</v>
      </c>
      <c r="B3267" t="s">
        <v>2829</v>
      </c>
      <c r="C3267" t="s">
        <v>800</v>
      </c>
      <c r="D3267" s="19" t="s">
        <v>807</v>
      </c>
    </row>
    <row r="3268" spans="1:5" x14ac:dyDescent="0.25">
      <c r="A3268" t="s">
        <v>2513</v>
      </c>
      <c r="B3268" t="s">
        <v>2830</v>
      </c>
      <c r="C3268" t="s">
        <v>1083</v>
      </c>
      <c r="D3268" t="b">
        <v>0</v>
      </c>
    </row>
    <row r="3269" spans="1:5" x14ac:dyDescent="0.25">
      <c r="A3269" t="s">
        <v>2513</v>
      </c>
      <c r="B3269" t="s">
        <v>2830</v>
      </c>
      <c r="C3269" t="s">
        <v>36</v>
      </c>
      <c r="D3269">
        <v>363</v>
      </c>
    </row>
    <row r="3270" spans="1:5" x14ac:dyDescent="0.25">
      <c r="A3270" t="s">
        <v>2513</v>
      </c>
      <c r="B3270" t="s">
        <v>2830</v>
      </c>
      <c r="C3270" t="s">
        <v>4751</v>
      </c>
      <c r="D3270">
        <v>0</v>
      </c>
    </row>
    <row r="3271" spans="1:5" x14ac:dyDescent="0.25">
      <c r="A3271" t="s">
        <v>2513</v>
      </c>
      <c r="B3271" t="s">
        <v>2830</v>
      </c>
      <c r="C3271" t="s">
        <v>2469</v>
      </c>
      <c r="D3271">
        <v>5</v>
      </c>
      <c r="E3271">
        <v>0</v>
      </c>
    </row>
    <row r="3272" spans="1:5" x14ac:dyDescent="0.25">
      <c r="A3272" t="s">
        <v>2513</v>
      </c>
      <c r="B3272" t="s">
        <v>2830</v>
      </c>
      <c r="C3272" t="s">
        <v>2467</v>
      </c>
      <c r="D3272">
        <v>0</v>
      </c>
    </row>
    <row r="3273" spans="1:5" x14ac:dyDescent="0.25">
      <c r="A3273" t="s">
        <v>2513</v>
      </c>
      <c r="B3273" t="s">
        <v>2830</v>
      </c>
      <c r="C3273" t="s">
        <v>2468</v>
      </c>
      <c r="D3273" t="s">
        <v>2475</v>
      </c>
    </row>
    <row r="3274" spans="1:5" x14ac:dyDescent="0.25">
      <c r="A3274" t="s">
        <v>2513</v>
      </c>
      <c r="B3274" t="s">
        <v>2830</v>
      </c>
      <c r="C3274" t="s">
        <v>4752</v>
      </c>
      <c r="D3274">
        <v>0</v>
      </c>
      <c r="E3274">
        <v>0</v>
      </c>
    </row>
    <row r="3275" spans="1:5" x14ac:dyDescent="0.25">
      <c r="A3275" t="s">
        <v>2513</v>
      </c>
      <c r="B3275" t="s">
        <v>2830</v>
      </c>
      <c r="C3275" t="s">
        <v>4753</v>
      </c>
      <c r="D3275">
        <v>0</v>
      </c>
      <c r="E3275">
        <v>0</v>
      </c>
    </row>
    <row r="3276" spans="1:5" x14ac:dyDescent="0.25">
      <c r="A3276" t="s">
        <v>2513</v>
      </c>
      <c r="B3276" t="s">
        <v>2830</v>
      </c>
      <c r="C3276" t="s">
        <v>800</v>
      </c>
      <c r="D3276" s="19" t="s">
        <v>807</v>
      </c>
    </row>
    <row r="3277" spans="1:5" x14ac:dyDescent="0.25">
      <c r="A3277" t="s">
        <v>2513</v>
      </c>
      <c r="B3277" t="s">
        <v>2831</v>
      </c>
      <c r="C3277" t="s">
        <v>1083</v>
      </c>
      <c r="D3277" t="b">
        <v>0</v>
      </c>
    </row>
    <row r="3278" spans="1:5" x14ac:dyDescent="0.25">
      <c r="A3278" t="s">
        <v>2513</v>
      </c>
      <c r="B3278" t="s">
        <v>2831</v>
      </c>
      <c r="C3278" t="s">
        <v>36</v>
      </c>
      <c r="D3278">
        <v>364</v>
      </c>
    </row>
    <row r="3279" spans="1:5" x14ac:dyDescent="0.25">
      <c r="A3279" t="s">
        <v>2513</v>
      </c>
      <c r="B3279" t="s">
        <v>2831</v>
      </c>
      <c r="C3279" t="s">
        <v>4751</v>
      </c>
      <c r="D3279">
        <v>0</v>
      </c>
    </row>
    <row r="3280" spans="1:5" x14ac:dyDescent="0.25">
      <c r="A3280" t="s">
        <v>2513</v>
      </c>
      <c r="B3280" t="s">
        <v>2831</v>
      </c>
      <c r="C3280" t="s">
        <v>2469</v>
      </c>
      <c r="D3280">
        <v>0</v>
      </c>
      <c r="E3280">
        <v>0</v>
      </c>
    </row>
    <row r="3281" spans="1:5" x14ac:dyDescent="0.25">
      <c r="A3281" t="s">
        <v>2513</v>
      </c>
      <c r="B3281" t="s">
        <v>2831</v>
      </c>
      <c r="C3281" t="s">
        <v>2467</v>
      </c>
      <c r="D3281">
        <v>0</v>
      </c>
    </row>
    <row r="3282" spans="1:5" x14ac:dyDescent="0.25">
      <c r="A3282" t="s">
        <v>2513</v>
      </c>
      <c r="B3282" t="s">
        <v>2831</v>
      </c>
      <c r="C3282" t="s">
        <v>2468</v>
      </c>
      <c r="D3282" t="s">
        <v>2475</v>
      </c>
    </row>
    <row r="3283" spans="1:5" x14ac:dyDescent="0.25">
      <c r="A3283" t="s">
        <v>2513</v>
      </c>
      <c r="B3283" t="s">
        <v>2831</v>
      </c>
      <c r="C3283" t="s">
        <v>4752</v>
      </c>
      <c r="D3283">
        <v>0</v>
      </c>
      <c r="E3283">
        <v>0</v>
      </c>
    </row>
    <row r="3284" spans="1:5" x14ac:dyDescent="0.25">
      <c r="A3284" t="s">
        <v>2513</v>
      </c>
      <c r="B3284" t="s">
        <v>2831</v>
      </c>
      <c r="C3284" t="s">
        <v>4753</v>
      </c>
      <c r="D3284">
        <v>0</v>
      </c>
      <c r="E3284">
        <v>0</v>
      </c>
    </row>
    <row r="3285" spans="1:5" x14ac:dyDescent="0.25">
      <c r="A3285" t="s">
        <v>2513</v>
      </c>
      <c r="B3285" t="s">
        <v>2831</v>
      </c>
      <c r="C3285" t="s">
        <v>800</v>
      </c>
      <c r="D3285" s="19"/>
    </row>
    <row r="3286" spans="1:5" x14ac:dyDescent="0.25">
      <c r="A3286" t="s">
        <v>2513</v>
      </c>
      <c r="B3286" t="s">
        <v>2832</v>
      </c>
      <c r="C3286" t="s">
        <v>1083</v>
      </c>
      <c r="D3286" t="b">
        <v>0</v>
      </c>
    </row>
    <row r="3287" spans="1:5" x14ac:dyDescent="0.25">
      <c r="A3287" t="s">
        <v>2513</v>
      </c>
      <c r="B3287" t="s">
        <v>2832</v>
      </c>
      <c r="C3287" t="s">
        <v>36</v>
      </c>
      <c r="D3287">
        <v>365</v>
      </c>
    </row>
    <row r="3288" spans="1:5" x14ac:dyDescent="0.25">
      <c r="A3288" t="s">
        <v>2513</v>
      </c>
      <c r="B3288" t="s">
        <v>2832</v>
      </c>
      <c r="C3288" t="s">
        <v>4751</v>
      </c>
      <c r="D3288">
        <v>0</v>
      </c>
    </row>
    <row r="3289" spans="1:5" x14ac:dyDescent="0.25">
      <c r="A3289" t="s">
        <v>2513</v>
      </c>
      <c r="B3289" t="s">
        <v>2832</v>
      </c>
      <c r="C3289" t="s">
        <v>2469</v>
      </c>
      <c r="D3289">
        <v>0</v>
      </c>
      <c r="E3289">
        <v>0</v>
      </c>
    </row>
    <row r="3290" spans="1:5" x14ac:dyDescent="0.25">
      <c r="A3290" t="s">
        <v>2513</v>
      </c>
      <c r="B3290" t="s">
        <v>2832</v>
      </c>
      <c r="C3290" t="s">
        <v>2467</v>
      </c>
      <c r="D3290">
        <v>0</v>
      </c>
    </row>
    <row r="3291" spans="1:5" x14ac:dyDescent="0.25">
      <c r="A3291" t="s">
        <v>2513</v>
      </c>
      <c r="B3291" t="s">
        <v>2832</v>
      </c>
      <c r="C3291" t="s">
        <v>2468</v>
      </c>
      <c r="D3291" t="s">
        <v>2475</v>
      </c>
    </row>
    <row r="3292" spans="1:5" x14ac:dyDescent="0.25">
      <c r="A3292" t="s">
        <v>2513</v>
      </c>
      <c r="B3292" t="s">
        <v>2832</v>
      </c>
      <c r="C3292" t="s">
        <v>4752</v>
      </c>
      <c r="D3292">
        <v>0</v>
      </c>
      <c r="E3292">
        <v>0</v>
      </c>
    </row>
    <row r="3293" spans="1:5" x14ac:dyDescent="0.25">
      <c r="A3293" t="s">
        <v>2513</v>
      </c>
      <c r="B3293" t="s">
        <v>2832</v>
      </c>
      <c r="C3293" t="s">
        <v>4753</v>
      </c>
      <c r="D3293">
        <v>0</v>
      </c>
      <c r="E3293">
        <v>0</v>
      </c>
    </row>
    <row r="3294" spans="1:5" x14ac:dyDescent="0.25">
      <c r="A3294" t="s">
        <v>2513</v>
      </c>
      <c r="B3294" t="s">
        <v>2832</v>
      </c>
      <c r="C3294" t="s">
        <v>800</v>
      </c>
      <c r="D3294" s="19"/>
    </row>
    <row r="3295" spans="1:5" x14ac:dyDescent="0.25">
      <c r="A3295" t="s">
        <v>2513</v>
      </c>
      <c r="B3295" t="s">
        <v>2833</v>
      </c>
      <c r="C3295" t="s">
        <v>1083</v>
      </c>
      <c r="D3295" t="b">
        <v>0</v>
      </c>
    </row>
    <row r="3296" spans="1:5" x14ac:dyDescent="0.25">
      <c r="A3296" t="s">
        <v>2513</v>
      </c>
      <c r="B3296" t="s">
        <v>2833</v>
      </c>
      <c r="C3296" t="s">
        <v>36</v>
      </c>
      <c r="D3296">
        <v>366</v>
      </c>
    </row>
    <row r="3297" spans="1:5" x14ac:dyDescent="0.25">
      <c r="A3297" t="s">
        <v>2513</v>
      </c>
      <c r="B3297" t="s">
        <v>2833</v>
      </c>
      <c r="C3297" t="s">
        <v>4751</v>
      </c>
      <c r="D3297">
        <v>0</v>
      </c>
    </row>
    <row r="3298" spans="1:5" x14ac:dyDescent="0.25">
      <c r="A3298" t="s">
        <v>2513</v>
      </c>
      <c r="B3298" t="s">
        <v>2833</v>
      </c>
      <c r="C3298" t="s">
        <v>2469</v>
      </c>
      <c r="D3298">
        <v>0</v>
      </c>
      <c r="E3298">
        <v>0</v>
      </c>
    </row>
    <row r="3299" spans="1:5" x14ac:dyDescent="0.25">
      <c r="A3299" t="s">
        <v>2513</v>
      </c>
      <c r="B3299" t="s">
        <v>2833</v>
      </c>
      <c r="C3299" t="s">
        <v>2467</v>
      </c>
      <c r="D3299">
        <v>0</v>
      </c>
    </row>
    <row r="3300" spans="1:5" x14ac:dyDescent="0.25">
      <c r="A3300" t="s">
        <v>2513</v>
      </c>
      <c r="B3300" t="s">
        <v>2833</v>
      </c>
      <c r="C3300" t="s">
        <v>2468</v>
      </c>
      <c r="D3300" t="s">
        <v>2475</v>
      </c>
    </row>
    <row r="3301" spans="1:5" x14ac:dyDescent="0.25">
      <c r="A3301" t="s">
        <v>2513</v>
      </c>
      <c r="B3301" t="s">
        <v>2833</v>
      </c>
      <c r="C3301" t="s">
        <v>4752</v>
      </c>
      <c r="D3301">
        <v>0</v>
      </c>
      <c r="E3301">
        <v>0</v>
      </c>
    </row>
    <row r="3302" spans="1:5" x14ac:dyDescent="0.25">
      <c r="A3302" t="s">
        <v>2513</v>
      </c>
      <c r="B3302" t="s">
        <v>2833</v>
      </c>
      <c r="C3302" t="s">
        <v>4753</v>
      </c>
      <c r="D3302">
        <v>0</v>
      </c>
      <c r="E3302">
        <v>0</v>
      </c>
    </row>
    <row r="3303" spans="1:5" x14ac:dyDescent="0.25">
      <c r="A3303" t="s">
        <v>2513</v>
      </c>
      <c r="B3303" t="s">
        <v>2833</v>
      </c>
      <c r="C3303" t="s">
        <v>800</v>
      </c>
      <c r="D3303" s="19"/>
    </row>
    <row r="3304" spans="1:5" x14ac:dyDescent="0.25">
      <c r="A3304" t="s">
        <v>2513</v>
      </c>
      <c r="B3304" t="s">
        <v>2834</v>
      </c>
      <c r="C3304" t="s">
        <v>1083</v>
      </c>
      <c r="D3304" t="b">
        <v>0</v>
      </c>
    </row>
    <row r="3305" spans="1:5" x14ac:dyDescent="0.25">
      <c r="A3305" t="s">
        <v>2513</v>
      </c>
      <c r="B3305" t="s">
        <v>2834</v>
      </c>
      <c r="C3305" t="s">
        <v>36</v>
      </c>
      <c r="D3305">
        <v>367</v>
      </c>
    </row>
    <row r="3306" spans="1:5" x14ac:dyDescent="0.25">
      <c r="A3306" t="s">
        <v>2513</v>
      </c>
      <c r="B3306" t="s">
        <v>2834</v>
      </c>
      <c r="C3306" t="s">
        <v>4751</v>
      </c>
      <c r="D3306">
        <v>0</v>
      </c>
    </row>
    <row r="3307" spans="1:5" x14ac:dyDescent="0.25">
      <c r="A3307" t="s">
        <v>2513</v>
      </c>
      <c r="B3307" t="s">
        <v>2834</v>
      </c>
      <c r="C3307" t="s">
        <v>2469</v>
      </c>
      <c r="D3307">
        <v>0</v>
      </c>
      <c r="E3307">
        <v>0</v>
      </c>
    </row>
    <row r="3308" spans="1:5" x14ac:dyDescent="0.25">
      <c r="A3308" t="s">
        <v>2513</v>
      </c>
      <c r="B3308" t="s">
        <v>2834</v>
      </c>
      <c r="C3308" t="s">
        <v>2467</v>
      </c>
      <c r="D3308">
        <v>0</v>
      </c>
    </row>
    <row r="3309" spans="1:5" x14ac:dyDescent="0.25">
      <c r="A3309" t="s">
        <v>2513</v>
      </c>
      <c r="B3309" t="s">
        <v>2834</v>
      </c>
      <c r="C3309" t="s">
        <v>2468</v>
      </c>
      <c r="D3309" t="s">
        <v>2475</v>
      </c>
    </row>
    <row r="3310" spans="1:5" x14ac:dyDescent="0.25">
      <c r="A3310" t="s">
        <v>2513</v>
      </c>
      <c r="B3310" t="s">
        <v>2834</v>
      </c>
      <c r="C3310" t="s">
        <v>4752</v>
      </c>
      <c r="D3310">
        <v>0</v>
      </c>
      <c r="E3310">
        <v>0</v>
      </c>
    </row>
    <row r="3311" spans="1:5" x14ac:dyDescent="0.25">
      <c r="A3311" t="s">
        <v>2513</v>
      </c>
      <c r="B3311" t="s">
        <v>2834</v>
      </c>
      <c r="C3311" t="s">
        <v>4753</v>
      </c>
      <c r="D3311">
        <v>0</v>
      </c>
      <c r="E3311">
        <v>0</v>
      </c>
    </row>
    <row r="3312" spans="1:5" x14ac:dyDescent="0.25">
      <c r="A3312" t="s">
        <v>2513</v>
      </c>
      <c r="B3312" t="s">
        <v>2834</v>
      </c>
      <c r="C3312" t="s">
        <v>800</v>
      </c>
      <c r="D3312" s="19"/>
    </row>
    <row r="3313" spans="1:5" x14ac:dyDescent="0.25">
      <c r="A3313" t="s">
        <v>2513</v>
      </c>
      <c r="B3313" t="s">
        <v>2835</v>
      </c>
      <c r="C3313" t="s">
        <v>1083</v>
      </c>
      <c r="D3313" t="b">
        <v>0</v>
      </c>
    </row>
    <row r="3314" spans="1:5" x14ac:dyDescent="0.25">
      <c r="A3314" t="s">
        <v>2513</v>
      </c>
      <c r="B3314" t="s">
        <v>2835</v>
      </c>
      <c r="C3314" t="s">
        <v>36</v>
      </c>
      <c r="D3314">
        <v>368</v>
      </c>
    </row>
    <row r="3315" spans="1:5" x14ac:dyDescent="0.25">
      <c r="A3315" t="s">
        <v>2513</v>
      </c>
      <c r="B3315" t="s">
        <v>2835</v>
      </c>
      <c r="C3315" t="s">
        <v>4751</v>
      </c>
      <c r="D3315">
        <v>0</v>
      </c>
    </row>
    <row r="3316" spans="1:5" x14ac:dyDescent="0.25">
      <c r="A3316" t="s">
        <v>2513</v>
      </c>
      <c r="B3316" t="s">
        <v>2835</v>
      </c>
      <c r="C3316" t="s">
        <v>2469</v>
      </c>
      <c r="D3316">
        <v>0</v>
      </c>
      <c r="E3316">
        <v>0</v>
      </c>
    </row>
    <row r="3317" spans="1:5" x14ac:dyDescent="0.25">
      <c r="A3317" t="s">
        <v>2513</v>
      </c>
      <c r="B3317" t="s">
        <v>2835</v>
      </c>
      <c r="C3317" t="s">
        <v>2467</v>
      </c>
      <c r="D3317">
        <v>0</v>
      </c>
    </row>
    <row r="3318" spans="1:5" x14ac:dyDescent="0.25">
      <c r="A3318" t="s">
        <v>2513</v>
      </c>
      <c r="B3318" t="s">
        <v>2835</v>
      </c>
      <c r="C3318" t="s">
        <v>2468</v>
      </c>
      <c r="D3318" t="s">
        <v>2475</v>
      </c>
    </row>
    <row r="3319" spans="1:5" x14ac:dyDescent="0.25">
      <c r="A3319" t="s">
        <v>2513</v>
      </c>
      <c r="B3319" t="s">
        <v>2835</v>
      </c>
      <c r="C3319" t="s">
        <v>4752</v>
      </c>
      <c r="D3319">
        <v>0</v>
      </c>
      <c r="E3319">
        <v>0</v>
      </c>
    </row>
    <row r="3320" spans="1:5" x14ac:dyDescent="0.25">
      <c r="A3320" t="s">
        <v>2513</v>
      </c>
      <c r="B3320" t="s">
        <v>2835</v>
      </c>
      <c r="C3320" t="s">
        <v>4753</v>
      </c>
      <c r="D3320">
        <v>0</v>
      </c>
      <c r="E3320">
        <v>0</v>
      </c>
    </row>
    <row r="3321" spans="1:5" x14ac:dyDescent="0.25">
      <c r="A3321" t="s">
        <v>2513</v>
      </c>
      <c r="B3321" t="s">
        <v>2835</v>
      </c>
      <c r="C3321" t="s">
        <v>800</v>
      </c>
      <c r="D3321" s="19" t="s">
        <v>874</v>
      </c>
    </row>
    <row r="3322" spans="1:5" x14ac:dyDescent="0.25">
      <c r="A3322" t="s">
        <v>2513</v>
      </c>
      <c r="B3322" t="s">
        <v>2836</v>
      </c>
      <c r="C3322" t="s">
        <v>1083</v>
      </c>
      <c r="D3322" t="b">
        <v>0</v>
      </c>
    </row>
    <row r="3323" spans="1:5" x14ac:dyDescent="0.25">
      <c r="A3323" t="s">
        <v>2513</v>
      </c>
      <c r="B3323" t="s">
        <v>2836</v>
      </c>
      <c r="C3323" t="s">
        <v>36</v>
      </c>
      <c r="D3323">
        <v>369</v>
      </c>
    </row>
    <row r="3324" spans="1:5" x14ac:dyDescent="0.25">
      <c r="A3324" t="s">
        <v>2513</v>
      </c>
      <c r="B3324" t="s">
        <v>2836</v>
      </c>
      <c r="C3324" t="s">
        <v>4751</v>
      </c>
      <c r="D3324">
        <v>0</v>
      </c>
    </row>
    <row r="3325" spans="1:5" x14ac:dyDescent="0.25">
      <c r="A3325" t="s">
        <v>2513</v>
      </c>
      <c r="B3325" t="s">
        <v>2836</v>
      </c>
      <c r="C3325" t="s">
        <v>2469</v>
      </c>
      <c r="D3325">
        <v>1500</v>
      </c>
      <c r="E3325">
        <v>0</v>
      </c>
    </row>
    <row r="3326" spans="1:5" x14ac:dyDescent="0.25">
      <c r="A3326" t="s">
        <v>2513</v>
      </c>
      <c r="B3326" t="s">
        <v>2836</v>
      </c>
      <c r="C3326" t="s">
        <v>2467</v>
      </c>
      <c r="D3326">
        <v>0</v>
      </c>
    </row>
    <row r="3327" spans="1:5" x14ac:dyDescent="0.25">
      <c r="A3327" t="s">
        <v>2513</v>
      </c>
      <c r="B3327" t="s">
        <v>2836</v>
      </c>
      <c r="C3327" t="s">
        <v>2468</v>
      </c>
      <c r="D3327" t="s">
        <v>2475</v>
      </c>
    </row>
    <row r="3328" spans="1:5" x14ac:dyDescent="0.25">
      <c r="A3328" t="s">
        <v>2513</v>
      </c>
      <c r="B3328" t="s">
        <v>2836</v>
      </c>
      <c r="C3328" t="s">
        <v>4752</v>
      </c>
      <c r="D3328">
        <v>0</v>
      </c>
      <c r="E3328">
        <v>0</v>
      </c>
    </row>
    <row r="3329" spans="1:5" x14ac:dyDescent="0.25">
      <c r="A3329" t="s">
        <v>2513</v>
      </c>
      <c r="B3329" t="s">
        <v>2836</v>
      </c>
      <c r="C3329" t="s">
        <v>4753</v>
      </c>
      <c r="D3329">
        <v>0</v>
      </c>
      <c r="E3329">
        <v>0</v>
      </c>
    </row>
    <row r="3330" spans="1:5" x14ac:dyDescent="0.25">
      <c r="A3330" t="s">
        <v>2513</v>
      </c>
      <c r="B3330" t="s">
        <v>2836</v>
      </c>
      <c r="C3330" t="s">
        <v>800</v>
      </c>
      <c r="D3330" s="19" t="s">
        <v>874</v>
      </c>
    </row>
    <row r="3331" spans="1:5" x14ac:dyDescent="0.25">
      <c r="A3331" t="s">
        <v>2513</v>
      </c>
      <c r="B3331" t="s">
        <v>2838</v>
      </c>
      <c r="C3331" t="s">
        <v>1083</v>
      </c>
      <c r="D3331" t="b">
        <v>0</v>
      </c>
    </row>
    <row r="3332" spans="1:5" x14ac:dyDescent="0.25">
      <c r="A3332" t="s">
        <v>2513</v>
      </c>
      <c r="B3332" t="s">
        <v>2838</v>
      </c>
      <c r="C3332" t="s">
        <v>36</v>
      </c>
      <c r="D3332">
        <v>370</v>
      </c>
    </row>
    <row r="3333" spans="1:5" x14ac:dyDescent="0.25">
      <c r="A3333" t="s">
        <v>2513</v>
      </c>
      <c r="B3333" t="s">
        <v>2838</v>
      </c>
      <c r="C3333" t="s">
        <v>4751</v>
      </c>
      <c r="D3333">
        <v>0</v>
      </c>
    </row>
    <row r="3334" spans="1:5" x14ac:dyDescent="0.25">
      <c r="A3334" t="s">
        <v>2513</v>
      </c>
      <c r="B3334" t="s">
        <v>2838</v>
      </c>
      <c r="C3334" t="s">
        <v>2469</v>
      </c>
      <c r="D3334">
        <v>1</v>
      </c>
      <c r="E3334">
        <v>0</v>
      </c>
    </row>
    <row r="3335" spans="1:5" x14ac:dyDescent="0.25">
      <c r="A3335" t="s">
        <v>2513</v>
      </c>
      <c r="B3335" t="s">
        <v>2838</v>
      </c>
      <c r="C3335" t="s">
        <v>2467</v>
      </c>
      <c r="D3335">
        <v>0</v>
      </c>
    </row>
    <row r="3336" spans="1:5" x14ac:dyDescent="0.25">
      <c r="A3336" t="s">
        <v>2513</v>
      </c>
      <c r="B3336" t="s">
        <v>2838</v>
      </c>
      <c r="C3336" t="s">
        <v>2468</v>
      </c>
      <c r="D3336" t="s">
        <v>2475</v>
      </c>
    </row>
    <row r="3337" spans="1:5" x14ac:dyDescent="0.25">
      <c r="A3337" t="s">
        <v>2513</v>
      </c>
      <c r="B3337" t="s">
        <v>2838</v>
      </c>
      <c r="C3337" t="s">
        <v>4752</v>
      </c>
      <c r="D3337">
        <v>0</v>
      </c>
      <c r="E3337">
        <v>0</v>
      </c>
    </row>
    <row r="3338" spans="1:5" x14ac:dyDescent="0.25">
      <c r="A3338" t="s">
        <v>2513</v>
      </c>
      <c r="B3338" t="s">
        <v>2838</v>
      </c>
      <c r="C3338" t="s">
        <v>4753</v>
      </c>
      <c r="D3338">
        <v>0</v>
      </c>
      <c r="E3338">
        <v>0</v>
      </c>
    </row>
    <row r="3339" spans="1:5" x14ac:dyDescent="0.25">
      <c r="A3339" t="s">
        <v>2513</v>
      </c>
      <c r="B3339" t="s">
        <v>2838</v>
      </c>
      <c r="C3339" t="s">
        <v>800</v>
      </c>
      <c r="D3339" s="19" t="s">
        <v>815</v>
      </c>
    </row>
    <row r="3340" spans="1:5" x14ac:dyDescent="0.25">
      <c r="A3340" t="s">
        <v>2513</v>
      </c>
      <c r="B3340" t="s">
        <v>2839</v>
      </c>
      <c r="C3340" t="s">
        <v>1083</v>
      </c>
      <c r="D3340" t="b">
        <v>0</v>
      </c>
    </row>
    <row r="3341" spans="1:5" x14ac:dyDescent="0.25">
      <c r="A3341" t="s">
        <v>2513</v>
      </c>
      <c r="B3341" t="s">
        <v>2839</v>
      </c>
      <c r="C3341" t="s">
        <v>36</v>
      </c>
      <c r="D3341">
        <v>371</v>
      </c>
    </row>
    <row r="3342" spans="1:5" x14ac:dyDescent="0.25">
      <c r="A3342" t="s">
        <v>2513</v>
      </c>
      <c r="B3342" t="s">
        <v>2839</v>
      </c>
      <c r="C3342" t="s">
        <v>4751</v>
      </c>
      <c r="D3342">
        <v>0</v>
      </c>
    </row>
    <row r="3343" spans="1:5" x14ac:dyDescent="0.25">
      <c r="A3343" t="s">
        <v>2513</v>
      </c>
      <c r="B3343" t="s">
        <v>2839</v>
      </c>
      <c r="C3343" t="s">
        <v>2469</v>
      </c>
      <c r="D3343">
        <v>0</v>
      </c>
      <c r="E3343">
        <v>0</v>
      </c>
    </row>
    <row r="3344" spans="1:5" x14ac:dyDescent="0.25">
      <c r="A3344" t="s">
        <v>2513</v>
      </c>
      <c r="B3344" t="s">
        <v>2839</v>
      </c>
      <c r="C3344" t="s">
        <v>2467</v>
      </c>
      <c r="D3344">
        <v>0</v>
      </c>
    </row>
    <row r="3345" spans="1:5" x14ac:dyDescent="0.25">
      <c r="A3345" t="s">
        <v>2513</v>
      </c>
      <c r="B3345" t="s">
        <v>2839</v>
      </c>
      <c r="C3345" t="s">
        <v>2468</v>
      </c>
      <c r="D3345" t="s">
        <v>2475</v>
      </c>
    </row>
    <row r="3346" spans="1:5" x14ac:dyDescent="0.25">
      <c r="A3346" t="s">
        <v>2513</v>
      </c>
      <c r="B3346" t="s">
        <v>2839</v>
      </c>
      <c r="C3346" t="s">
        <v>4752</v>
      </c>
      <c r="D3346">
        <v>0</v>
      </c>
      <c r="E3346">
        <v>0</v>
      </c>
    </row>
    <row r="3347" spans="1:5" x14ac:dyDescent="0.25">
      <c r="A3347" t="s">
        <v>2513</v>
      </c>
      <c r="B3347" t="s">
        <v>2839</v>
      </c>
      <c r="C3347" t="s">
        <v>4753</v>
      </c>
      <c r="D3347">
        <v>0</v>
      </c>
      <c r="E3347">
        <v>0</v>
      </c>
    </row>
    <row r="3348" spans="1:5" x14ac:dyDescent="0.25">
      <c r="A3348" t="s">
        <v>2513</v>
      </c>
      <c r="B3348" t="s">
        <v>2839</v>
      </c>
      <c r="C3348" t="s">
        <v>800</v>
      </c>
      <c r="D3348" s="19" t="s">
        <v>874</v>
      </c>
    </row>
    <row r="3349" spans="1:5" x14ac:dyDescent="0.25">
      <c r="A3349" t="s">
        <v>2513</v>
      </c>
      <c r="B3349" t="s">
        <v>2840</v>
      </c>
      <c r="C3349" t="s">
        <v>1083</v>
      </c>
      <c r="D3349" t="b">
        <v>0</v>
      </c>
    </row>
    <row r="3350" spans="1:5" x14ac:dyDescent="0.25">
      <c r="A3350" t="s">
        <v>2513</v>
      </c>
      <c r="B3350" t="s">
        <v>2840</v>
      </c>
      <c r="C3350" t="s">
        <v>36</v>
      </c>
      <c r="D3350">
        <v>372</v>
      </c>
    </row>
    <row r="3351" spans="1:5" x14ac:dyDescent="0.25">
      <c r="A3351" t="s">
        <v>2513</v>
      </c>
      <c r="B3351" t="s">
        <v>2840</v>
      </c>
      <c r="C3351" t="s">
        <v>4751</v>
      </c>
      <c r="D3351">
        <v>0</v>
      </c>
    </row>
    <row r="3352" spans="1:5" x14ac:dyDescent="0.25">
      <c r="A3352" t="s">
        <v>2513</v>
      </c>
      <c r="B3352" t="s">
        <v>2840</v>
      </c>
      <c r="C3352" t="s">
        <v>2469</v>
      </c>
      <c r="D3352">
        <v>0</v>
      </c>
      <c r="E3352">
        <v>0</v>
      </c>
    </row>
    <row r="3353" spans="1:5" x14ac:dyDescent="0.25">
      <c r="A3353" t="s">
        <v>2513</v>
      </c>
      <c r="B3353" t="s">
        <v>2840</v>
      </c>
      <c r="C3353" t="s">
        <v>2467</v>
      </c>
      <c r="D3353">
        <v>0</v>
      </c>
    </row>
    <row r="3354" spans="1:5" x14ac:dyDescent="0.25">
      <c r="A3354" t="s">
        <v>2513</v>
      </c>
      <c r="B3354" t="s">
        <v>2840</v>
      </c>
      <c r="C3354" t="s">
        <v>2468</v>
      </c>
      <c r="D3354" t="s">
        <v>2475</v>
      </c>
    </row>
    <row r="3355" spans="1:5" x14ac:dyDescent="0.25">
      <c r="A3355" t="s">
        <v>2513</v>
      </c>
      <c r="B3355" t="s">
        <v>2840</v>
      </c>
      <c r="C3355" t="s">
        <v>4752</v>
      </c>
      <c r="D3355">
        <v>0</v>
      </c>
      <c r="E3355">
        <v>0</v>
      </c>
    </row>
    <row r="3356" spans="1:5" x14ac:dyDescent="0.25">
      <c r="A3356" t="s">
        <v>2513</v>
      </c>
      <c r="B3356" t="s">
        <v>2840</v>
      </c>
      <c r="C3356" t="s">
        <v>4753</v>
      </c>
      <c r="D3356">
        <v>0</v>
      </c>
      <c r="E3356">
        <v>0</v>
      </c>
    </row>
    <row r="3357" spans="1:5" x14ac:dyDescent="0.25">
      <c r="A3357" t="s">
        <v>2513</v>
      </c>
      <c r="B3357" t="s">
        <v>2840</v>
      </c>
      <c r="C3357" t="s">
        <v>800</v>
      </c>
      <c r="D3357" s="19" t="s">
        <v>874</v>
      </c>
    </row>
    <row r="3358" spans="1:5" x14ac:dyDescent="0.25">
      <c r="A3358" t="s">
        <v>2513</v>
      </c>
      <c r="B3358" t="s">
        <v>2841</v>
      </c>
      <c r="C3358" t="s">
        <v>1083</v>
      </c>
      <c r="D3358" t="b">
        <v>0</v>
      </c>
    </row>
    <row r="3359" spans="1:5" x14ac:dyDescent="0.25">
      <c r="A3359" t="s">
        <v>2513</v>
      </c>
      <c r="B3359" t="s">
        <v>2841</v>
      </c>
      <c r="C3359" t="s">
        <v>36</v>
      </c>
      <c r="D3359">
        <v>373</v>
      </c>
    </row>
    <row r="3360" spans="1:5" x14ac:dyDescent="0.25">
      <c r="A3360" t="s">
        <v>2513</v>
      </c>
      <c r="B3360" t="s">
        <v>2841</v>
      </c>
      <c r="C3360" t="s">
        <v>4751</v>
      </c>
      <c r="D3360">
        <v>0</v>
      </c>
    </row>
    <row r="3361" spans="1:5" x14ac:dyDescent="0.25">
      <c r="A3361" t="s">
        <v>2513</v>
      </c>
      <c r="B3361" t="s">
        <v>2841</v>
      </c>
      <c r="C3361" t="s">
        <v>2469</v>
      </c>
      <c r="D3361">
        <v>1500</v>
      </c>
      <c r="E3361">
        <v>0</v>
      </c>
    </row>
    <row r="3362" spans="1:5" x14ac:dyDescent="0.25">
      <c r="A3362" t="s">
        <v>2513</v>
      </c>
      <c r="B3362" t="s">
        <v>2841</v>
      </c>
      <c r="C3362" t="s">
        <v>2467</v>
      </c>
      <c r="D3362">
        <v>0</v>
      </c>
    </row>
    <row r="3363" spans="1:5" x14ac:dyDescent="0.25">
      <c r="A3363" t="s">
        <v>2513</v>
      </c>
      <c r="B3363" t="s">
        <v>2841</v>
      </c>
      <c r="C3363" t="s">
        <v>2468</v>
      </c>
      <c r="D3363" t="s">
        <v>2475</v>
      </c>
    </row>
    <row r="3364" spans="1:5" x14ac:dyDescent="0.25">
      <c r="A3364" t="s">
        <v>2513</v>
      </c>
      <c r="B3364" t="s">
        <v>2841</v>
      </c>
      <c r="C3364" t="s">
        <v>4752</v>
      </c>
      <c r="D3364">
        <v>0</v>
      </c>
      <c r="E3364">
        <v>0</v>
      </c>
    </row>
    <row r="3365" spans="1:5" x14ac:dyDescent="0.25">
      <c r="A3365" t="s">
        <v>2513</v>
      </c>
      <c r="B3365" t="s">
        <v>2841</v>
      </c>
      <c r="C3365" t="s">
        <v>4753</v>
      </c>
      <c r="D3365">
        <v>0</v>
      </c>
      <c r="E3365">
        <v>0</v>
      </c>
    </row>
    <row r="3366" spans="1:5" x14ac:dyDescent="0.25">
      <c r="A3366" t="s">
        <v>2513</v>
      </c>
      <c r="B3366" t="s">
        <v>2841</v>
      </c>
      <c r="C3366" t="s">
        <v>800</v>
      </c>
      <c r="D3366" s="19" t="s">
        <v>874</v>
      </c>
    </row>
    <row r="3367" spans="1:5" x14ac:dyDescent="0.25">
      <c r="A3367" t="s">
        <v>2513</v>
      </c>
      <c r="B3367" t="s">
        <v>2842</v>
      </c>
      <c r="C3367" t="s">
        <v>1083</v>
      </c>
      <c r="D3367" t="b">
        <v>0</v>
      </c>
    </row>
    <row r="3368" spans="1:5" x14ac:dyDescent="0.25">
      <c r="A3368" t="s">
        <v>2513</v>
      </c>
      <c r="B3368" t="s">
        <v>2842</v>
      </c>
      <c r="C3368" t="s">
        <v>36</v>
      </c>
      <c r="D3368">
        <v>374</v>
      </c>
    </row>
    <row r="3369" spans="1:5" x14ac:dyDescent="0.25">
      <c r="A3369" t="s">
        <v>2513</v>
      </c>
      <c r="B3369" t="s">
        <v>2842</v>
      </c>
      <c r="C3369" t="s">
        <v>4751</v>
      </c>
      <c r="D3369">
        <v>0</v>
      </c>
    </row>
    <row r="3370" spans="1:5" x14ac:dyDescent="0.25">
      <c r="A3370" t="s">
        <v>2513</v>
      </c>
      <c r="B3370" t="s">
        <v>2842</v>
      </c>
      <c r="C3370" t="s">
        <v>2469</v>
      </c>
      <c r="D3370">
        <v>1</v>
      </c>
      <c r="E3370">
        <v>0</v>
      </c>
    </row>
    <row r="3371" spans="1:5" x14ac:dyDescent="0.25">
      <c r="A3371" t="s">
        <v>2513</v>
      </c>
      <c r="B3371" t="s">
        <v>2842</v>
      </c>
      <c r="C3371" t="s">
        <v>2467</v>
      </c>
      <c r="D3371">
        <v>0</v>
      </c>
    </row>
    <row r="3372" spans="1:5" x14ac:dyDescent="0.25">
      <c r="A3372" t="s">
        <v>2513</v>
      </c>
      <c r="B3372" t="s">
        <v>2842</v>
      </c>
      <c r="C3372" t="s">
        <v>2468</v>
      </c>
      <c r="D3372" t="s">
        <v>2475</v>
      </c>
    </row>
    <row r="3373" spans="1:5" x14ac:dyDescent="0.25">
      <c r="A3373" t="s">
        <v>2513</v>
      </c>
      <c r="B3373" t="s">
        <v>2842</v>
      </c>
      <c r="C3373" t="s">
        <v>4752</v>
      </c>
      <c r="D3373">
        <v>0</v>
      </c>
      <c r="E3373">
        <v>0</v>
      </c>
    </row>
    <row r="3374" spans="1:5" x14ac:dyDescent="0.25">
      <c r="A3374" t="s">
        <v>2513</v>
      </c>
      <c r="B3374" t="s">
        <v>2842</v>
      </c>
      <c r="C3374" t="s">
        <v>4753</v>
      </c>
      <c r="D3374">
        <v>0</v>
      </c>
      <c r="E3374">
        <v>0</v>
      </c>
    </row>
    <row r="3375" spans="1:5" x14ac:dyDescent="0.25">
      <c r="A3375" t="s">
        <v>2513</v>
      </c>
      <c r="B3375" t="s">
        <v>2842</v>
      </c>
      <c r="C3375" t="s">
        <v>800</v>
      </c>
      <c r="D3375" s="19" t="s">
        <v>815</v>
      </c>
    </row>
    <row r="3376" spans="1:5" x14ac:dyDescent="0.25">
      <c r="A3376" t="s">
        <v>2513</v>
      </c>
      <c r="B3376" t="s">
        <v>2843</v>
      </c>
      <c r="C3376" t="s">
        <v>1083</v>
      </c>
      <c r="D3376" t="b">
        <v>0</v>
      </c>
    </row>
    <row r="3377" spans="1:5" x14ac:dyDescent="0.25">
      <c r="A3377" t="s">
        <v>2513</v>
      </c>
      <c r="B3377" t="s">
        <v>2843</v>
      </c>
      <c r="C3377" t="s">
        <v>36</v>
      </c>
      <c r="D3377">
        <v>375</v>
      </c>
    </row>
    <row r="3378" spans="1:5" x14ac:dyDescent="0.25">
      <c r="A3378" t="s">
        <v>2513</v>
      </c>
      <c r="B3378" t="s">
        <v>2843</v>
      </c>
      <c r="C3378" t="s">
        <v>4751</v>
      </c>
      <c r="D3378">
        <v>0</v>
      </c>
    </row>
    <row r="3379" spans="1:5" x14ac:dyDescent="0.25">
      <c r="A3379" t="s">
        <v>2513</v>
      </c>
      <c r="B3379" t="s">
        <v>2843</v>
      </c>
      <c r="C3379" t="s">
        <v>2469</v>
      </c>
      <c r="D3379">
        <v>0</v>
      </c>
      <c r="E3379">
        <v>0</v>
      </c>
    </row>
    <row r="3380" spans="1:5" x14ac:dyDescent="0.25">
      <c r="A3380" t="s">
        <v>2513</v>
      </c>
      <c r="B3380" t="s">
        <v>2843</v>
      </c>
      <c r="C3380" t="s">
        <v>2467</v>
      </c>
      <c r="D3380">
        <v>0</v>
      </c>
    </row>
    <row r="3381" spans="1:5" x14ac:dyDescent="0.25">
      <c r="A3381" t="s">
        <v>2513</v>
      </c>
      <c r="B3381" t="s">
        <v>2843</v>
      </c>
      <c r="C3381" t="s">
        <v>2468</v>
      </c>
      <c r="D3381" t="s">
        <v>2475</v>
      </c>
    </row>
    <row r="3382" spans="1:5" x14ac:dyDescent="0.25">
      <c r="A3382" t="s">
        <v>2513</v>
      </c>
      <c r="B3382" t="s">
        <v>2843</v>
      </c>
      <c r="C3382" t="s">
        <v>4752</v>
      </c>
      <c r="D3382">
        <v>0</v>
      </c>
      <c r="E3382">
        <v>0</v>
      </c>
    </row>
    <row r="3383" spans="1:5" x14ac:dyDescent="0.25">
      <c r="A3383" t="s">
        <v>2513</v>
      </c>
      <c r="B3383" t="s">
        <v>2843</v>
      </c>
      <c r="C3383" t="s">
        <v>4753</v>
      </c>
      <c r="D3383">
        <v>0</v>
      </c>
      <c r="E3383">
        <v>0</v>
      </c>
    </row>
    <row r="3384" spans="1:5" x14ac:dyDescent="0.25">
      <c r="A3384" t="s">
        <v>2513</v>
      </c>
      <c r="B3384" t="s">
        <v>2843</v>
      </c>
      <c r="C3384" t="s">
        <v>800</v>
      </c>
      <c r="D3384" s="19" t="s">
        <v>874</v>
      </c>
    </row>
    <row r="3385" spans="1:5" x14ac:dyDescent="0.25">
      <c r="A3385" t="s">
        <v>2513</v>
      </c>
      <c r="B3385" t="s">
        <v>2844</v>
      </c>
      <c r="C3385" t="s">
        <v>1083</v>
      </c>
      <c r="D3385" t="b">
        <v>0</v>
      </c>
    </row>
    <row r="3386" spans="1:5" x14ac:dyDescent="0.25">
      <c r="A3386" t="s">
        <v>2513</v>
      </c>
      <c r="B3386" t="s">
        <v>2844</v>
      </c>
      <c r="C3386" t="s">
        <v>36</v>
      </c>
      <c r="D3386">
        <v>376</v>
      </c>
    </row>
    <row r="3387" spans="1:5" x14ac:dyDescent="0.25">
      <c r="A3387" t="s">
        <v>2513</v>
      </c>
      <c r="B3387" t="s">
        <v>2844</v>
      </c>
      <c r="C3387" t="s">
        <v>4751</v>
      </c>
      <c r="D3387">
        <v>0</v>
      </c>
    </row>
    <row r="3388" spans="1:5" x14ac:dyDescent="0.25">
      <c r="A3388" t="s">
        <v>2513</v>
      </c>
      <c r="B3388" t="s">
        <v>2844</v>
      </c>
      <c r="C3388" t="s">
        <v>2469</v>
      </c>
      <c r="D3388">
        <v>0</v>
      </c>
      <c r="E3388">
        <v>0</v>
      </c>
    </row>
    <row r="3389" spans="1:5" x14ac:dyDescent="0.25">
      <c r="A3389" t="s">
        <v>2513</v>
      </c>
      <c r="B3389" t="s">
        <v>2844</v>
      </c>
      <c r="C3389" t="s">
        <v>2467</v>
      </c>
      <c r="D3389">
        <v>0</v>
      </c>
    </row>
    <row r="3390" spans="1:5" x14ac:dyDescent="0.25">
      <c r="A3390" t="s">
        <v>2513</v>
      </c>
      <c r="B3390" t="s">
        <v>2844</v>
      </c>
      <c r="C3390" t="s">
        <v>2468</v>
      </c>
      <c r="D3390" t="s">
        <v>2475</v>
      </c>
    </row>
    <row r="3391" spans="1:5" x14ac:dyDescent="0.25">
      <c r="A3391" t="s">
        <v>2513</v>
      </c>
      <c r="B3391" t="s">
        <v>2844</v>
      </c>
      <c r="C3391" t="s">
        <v>4752</v>
      </c>
      <c r="D3391">
        <v>0</v>
      </c>
      <c r="E3391">
        <v>0</v>
      </c>
    </row>
    <row r="3392" spans="1:5" x14ac:dyDescent="0.25">
      <c r="A3392" t="s">
        <v>2513</v>
      </c>
      <c r="B3392" t="s">
        <v>2844</v>
      </c>
      <c r="C3392" t="s">
        <v>4753</v>
      </c>
      <c r="D3392">
        <v>0</v>
      </c>
      <c r="E3392">
        <v>0</v>
      </c>
    </row>
    <row r="3393" spans="1:5" x14ac:dyDescent="0.25">
      <c r="A3393" t="s">
        <v>2513</v>
      </c>
      <c r="B3393" t="s">
        <v>2844</v>
      </c>
      <c r="C3393" t="s">
        <v>800</v>
      </c>
      <c r="D3393" s="19"/>
    </row>
    <row r="3394" spans="1:5" x14ac:dyDescent="0.25">
      <c r="A3394" t="s">
        <v>2513</v>
      </c>
      <c r="B3394" t="s">
        <v>2845</v>
      </c>
      <c r="C3394" t="s">
        <v>1083</v>
      </c>
      <c r="D3394" t="b">
        <v>0</v>
      </c>
    </row>
    <row r="3395" spans="1:5" x14ac:dyDescent="0.25">
      <c r="A3395" t="s">
        <v>2513</v>
      </c>
      <c r="B3395" t="s">
        <v>2845</v>
      </c>
      <c r="C3395" t="s">
        <v>36</v>
      </c>
      <c r="D3395">
        <v>377</v>
      </c>
    </row>
    <row r="3396" spans="1:5" x14ac:dyDescent="0.25">
      <c r="A3396" t="s">
        <v>2513</v>
      </c>
      <c r="B3396" t="s">
        <v>2845</v>
      </c>
      <c r="C3396" t="s">
        <v>4751</v>
      </c>
      <c r="D3396">
        <v>0</v>
      </c>
    </row>
    <row r="3397" spans="1:5" x14ac:dyDescent="0.25">
      <c r="A3397" t="s">
        <v>2513</v>
      </c>
      <c r="B3397" t="s">
        <v>2845</v>
      </c>
      <c r="C3397" t="s">
        <v>2469</v>
      </c>
      <c r="D3397">
        <v>0</v>
      </c>
      <c r="E3397">
        <v>0</v>
      </c>
    </row>
    <row r="3398" spans="1:5" x14ac:dyDescent="0.25">
      <c r="A3398" t="s">
        <v>2513</v>
      </c>
      <c r="B3398" t="s">
        <v>2845</v>
      </c>
      <c r="C3398" t="s">
        <v>2467</v>
      </c>
      <c r="D3398">
        <v>0</v>
      </c>
    </row>
    <row r="3399" spans="1:5" x14ac:dyDescent="0.25">
      <c r="A3399" t="s">
        <v>2513</v>
      </c>
      <c r="B3399" t="s">
        <v>2845</v>
      </c>
      <c r="C3399" t="s">
        <v>2468</v>
      </c>
      <c r="D3399" t="s">
        <v>2475</v>
      </c>
    </row>
    <row r="3400" spans="1:5" x14ac:dyDescent="0.25">
      <c r="A3400" t="s">
        <v>2513</v>
      </c>
      <c r="B3400" t="s">
        <v>2845</v>
      </c>
      <c r="C3400" t="s">
        <v>4752</v>
      </c>
      <c r="D3400">
        <v>0</v>
      </c>
      <c r="E3400">
        <v>0</v>
      </c>
    </row>
    <row r="3401" spans="1:5" x14ac:dyDescent="0.25">
      <c r="A3401" t="s">
        <v>2513</v>
      </c>
      <c r="B3401" t="s">
        <v>2845</v>
      </c>
      <c r="C3401" t="s">
        <v>4753</v>
      </c>
      <c r="D3401">
        <v>0</v>
      </c>
      <c r="E3401">
        <v>0</v>
      </c>
    </row>
    <row r="3402" spans="1:5" x14ac:dyDescent="0.25">
      <c r="A3402" t="s">
        <v>2513</v>
      </c>
      <c r="B3402" t="s">
        <v>2845</v>
      </c>
      <c r="C3402" t="s">
        <v>800</v>
      </c>
      <c r="D3402" s="19"/>
    </row>
    <row r="3403" spans="1:5" x14ac:dyDescent="0.25">
      <c r="A3403" t="s">
        <v>2513</v>
      </c>
      <c r="B3403" t="s">
        <v>2846</v>
      </c>
      <c r="C3403" t="s">
        <v>1083</v>
      </c>
      <c r="D3403" t="b">
        <v>0</v>
      </c>
    </row>
    <row r="3404" spans="1:5" x14ac:dyDescent="0.25">
      <c r="A3404" t="s">
        <v>2513</v>
      </c>
      <c r="B3404" t="s">
        <v>2846</v>
      </c>
      <c r="C3404" t="s">
        <v>36</v>
      </c>
      <c r="D3404">
        <v>378</v>
      </c>
    </row>
    <row r="3405" spans="1:5" x14ac:dyDescent="0.25">
      <c r="A3405" t="s">
        <v>2513</v>
      </c>
      <c r="B3405" t="s">
        <v>2846</v>
      </c>
      <c r="C3405" t="s">
        <v>4751</v>
      </c>
      <c r="D3405">
        <v>0</v>
      </c>
    </row>
    <row r="3406" spans="1:5" x14ac:dyDescent="0.25">
      <c r="A3406" t="s">
        <v>2513</v>
      </c>
      <c r="B3406" t="s">
        <v>2846</v>
      </c>
      <c r="C3406" t="s">
        <v>2469</v>
      </c>
      <c r="D3406">
        <v>0</v>
      </c>
      <c r="E3406">
        <v>0</v>
      </c>
    </row>
    <row r="3407" spans="1:5" x14ac:dyDescent="0.25">
      <c r="A3407" t="s">
        <v>2513</v>
      </c>
      <c r="B3407" t="s">
        <v>2846</v>
      </c>
      <c r="C3407" t="s">
        <v>2467</v>
      </c>
      <c r="D3407">
        <v>0</v>
      </c>
    </row>
    <row r="3408" spans="1:5" x14ac:dyDescent="0.25">
      <c r="A3408" t="s">
        <v>2513</v>
      </c>
      <c r="B3408" t="s">
        <v>2846</v>
      </c>
      <c r="C3408" t="s">
        <v>2468</v>
      </c>
      <c r="D3408" t="s">
        <v>2475</v>
      </c>
    </row>
    <row r="3409" spans="1:5" x14ac:dyDescent="0.25">
      <c r="A3409" t="s">
        <v>2513</v>
      </c>
      <c r="B3409" t="s">
        <v>2846</v>
      </c>
      <c r="C3409" t="s">
        <v>4752</v>
      </c>
      <c r="D3409">
        <v>0</v>
      </c>
      <c r="E3409">
        <v>0</v>
      </c>
    </row>
    <row r="3410" spans="1:5" x14ac:dyDescent="0.25">
      <c r="A3410" t="s">
        <v>2513</v>
      </c>
      <c r="B3410" t="s">
        <v>2846</v>
      </c>
      <c r="C3410" t="s">
        <v>4753</v>
      </c>
      <c r="D3410">
        <v>0</v>
      </c>
      <c r="E3410">
        <v>0</v>
      </c>
    </row>
    <row r="3411" spans="1:5" x14ac:dyDescent="0.25">
      <c r="A3411" t="s">
        <v>2513</v>
      </c>
      <c r="B3411" t="s">
        <v>2846</v>
      </c>
      <c r="C3411" t="s">
        <v>800</v>
      </c>
      <c r="D3411" s="19"/>
    </row>
    <row r="3412" spans="1:5" x14ac:dyDescent="0.25">
      <c r="A3412" t="s">
        <v>2513</v>
      </c>
      <c r="B3412" t="s">
        <v>2847</v>
      </c>
      <c r="C3412" t="s">
        <v>1083</v>
      </c>
      <c r="D3412" t="b">
        <v>0</v>
      </c>
    </row>
    <row r="3413" spans="1:5" x14ac:dyDescent="0.25">
      <c r="A3413" t="s">
        <v>2513</v>
      </c>
      <c r="B3413" t="s">
        <v>2847</v>
      </c>
      <c r="C3413" t="s">
        <v>36</v>
      </c>
      <c r="D3413">
        <v>379</v>
      </c>
    </row>
    <row r="3414" spans="1:5" x14ac:dyDescent="0.25">
      <c r="A3414" t="s">
        <v>2513</v>
      </c>
      <c r="B3414" t="s">
        <v>2847</v>
      </c>
      <c r="C3414" t="s">
        <v>4751</v>
      </c>
      <c r="D3414">
        <v>0</v>
      </c>
    </row>
    <row r="3415" spans="1:5" x14ac:dyDescent="0.25">
      <c r="A3415" t="s">
        <v>2513</v>
      </c>
      <c r="B3415" t="s">
        <v>2847</v>
      </c>
      <c r="C3415" t="s">
        <v>2469</v>
      </c>
      <c r="D3415">
        <v>0</v>
      </c>
      <c r="E3415">
        <v>0</v>
      </c>
    </row>
    <row r="3416" spans="1:5" x14ac:dyDescent="0.25">
      <c r="A3416" t="s">
        <v>2513</v>
      </c>
      <c r="B3416" t="s">
        <v>2847</v>
      </c>
      <c r="C3416" t="s">
        <v>2467</v>
      </c>
      <c r="D3416">
        <v>0</v>
      </c>
    </row>
    <row r="3417" spans="1:5" x14ac:dyDescent="0.25">
      <c r="A3417" t="s">
        <v>2513</v>
      </c>
      <c r="B3417" t="s">
        <v>2847</v>
      </c>
      <c r="C3417" t="s">
        <v>2468</v>
      </c>
      <c r="D3417" t="s">
        <v>2475</v>
      </c>
    </row>
    <row r="3418" spans="1:5" x14ac:dyDescent="0.25">
      <c r="A3418" t="s">
        <v>2513</v>
      </c>
      <c r="B3418" t="s">
        <v>2847</v>
      </c>
      <c r="C3418" t="s">
        <v>4752</v>
      </c>
      <c r="D3418">
        <v>0</v>
      </c>
      <c r="E3418">
        <v>0</v>
      </c>
    </row>
    <row r="3419" spans="1:5" x14ac:dyDescent="0.25">
      <c r="A3419" t="s">
        <v>2513</v>
      </c>
      <c r="B3419" t="s">
        <v>2847</v>
      </c>
      <c r="C3419" t="s">
        <v>4753</v>
      </c>
      <c r="D3419">
        <v>0</v>
      </c>
      <c r="E3419">
        <v>0</v>
      </c>
    </row>
    <row r="3420" spans="1:5" x14ac:dyDescent="0.25">
      <c r="A3420" t="s">
        <v>2513</v>
      </c>
      <c r="B3420" t="s">
        <v>2847</v>
      </c>
      <c r="C3420" t="s">
        <v>800</v>
      </c>
      <c r="D3420" s="19"/>
    </row>
    <row r="3421" spans="1:5" x14ac:dyDescent="0.25">
      <c r="A3421" t="s">
        <v>2513</v>
      </c>
      <c r="B3421" t="s">
        <v>2848</v>
      </c>
      <c r="C3421" t="s">
        <v>1083</v>
      </c>
      <c r="D3421" t="b">
        <v>0</v>
      </c>
    </row>
    <row r="3422" spans="1:5" x14ac:dyDescent="0.25">
      <c r="A3422" t="s">
        <v>2513</v>
      </c>
      <c r="B3422" t="s">
        <v>2848</v>
      </c>
      <c r="C3422" t="s">
        <v>36</v>
      </c>
      <c r="D3422">
        <v>380</v>
      </c>
    </row>
    <row r="3423" spans="1:5" x14ac:dyDescent="0.25">
      <c r="A3423" t="s">
        <v>2513</v>
      </c>
      <c r="B3423" t="s">
        <v>2848</v>
      </c>
      <c r="C3423" t="s">
        <v>4751</v>
      </c>
      <c r="D3423">
        <v>0</v>
      </c>
    </row>
    <row r="3424" spans="1:5" x14ac:dyDescent="0.25">
      <c r="A3424" t="s">
        <v>2513</v>
      </c>
      <c r="B3424" t="s">
        <v>2848</v>
      </c>
      <c r="C3424" t="s">
        <v>2469</v>
      </c>
      <c r="D3424">
        <v>0</v>
      </c>
      <c r="E3424">
        <v>0</v>
      </c>
    </row>
    <row r="3425" spans="1:5" x14ac:dyDescent="0.25">
      <c r="A3425" t="s">
        <v>2513</v>
      </c>
      <c r="B3425" t="s">
        <v>2848</v>
      </c>
      <c r="C3425" t="s">
        <v>2467</v>
      </c>
      <c r="D3425">
        <v>0</v>
      </c>
    </row>
    <row r="3426" spans="1:5" x14ac:dyDescent="0.25">
      <c r="A3426" t="s">
        <v>2513</v>
      </c>
      <c r="B3426" t="s">
        <v>2848</v>
      </c>
      <c r="C3426" t="s">
        <v>2468</v>
      </c>
      <c r="D3426" t="s">
        <v>2475</v>
      </c>
    </row>
    <row r="3427" spans="1:5" x14ac:dyDescent="0.25">
      <c r="A3427" t="s">
        <v>2513</v>
      </c>
      <c r="B3427" t="s">
        <v>2848</v>
      </c>
      <c r="C3427" t="s">
        <v>4752</v>
      </c>
      <c r="D3427">
        <v>0</v>
      </c>
      <c r="E3427">
        <v>0</v>
      </c>
    </row>
    <row r="3428" spans="1:5" x14ac:dyDescent="0.25">
      <c r="A3428" t="s">
        <v>2513</v>
      </c>
      <c r="B3428" t="s">
        <v>2848</v>
      </c>
      <c r="C3428" t="s">
        <v>4753</v>
      </c>
      <c r="D3428">
        <v>0</v>
      </c>
      <c r="E3428">
        <v>0</v>
      </c>
    </row>
    <row r="3429" spans="1:5" x14ac:dyDescent="0.25">
      <c r="A3429" t="s">
        <v>2513</v>
      </c>
      <c r="B3429" t="s">
        <v>2848</v>
      </c>
      <c r="C3429" t="s">
        <v>800</v>
      </c>
      <c r="D3429" s="19"/>
    </row>
    <row r="3430" spans="1:5" x14ac:dyDescent="0.25">
      <c r="A3430" t="s">
        <v>2513</v>
      </c>
      <c r="B3430" t="s">
        <v>2849</v>
      </c>
      <c r="C3430" t="s">
        <v>1083</v>
      </c>
      <c r="D3430" t="b">
        <v>0</v>
      </c>
    </row>
    <row r="3431" spans="1:5" x14ac:dyDescent="0.25">
      <c r="A3431" t="s">
        <v>2513</v>
      </c>
      <c r="B3431" t="s">
        <v>2849</v>
      </c>
      <c r="C3431" t="s">
        <v>36</v>
      </c>
      <c r="D3431">
        <v>381</v>
      </c>
    </row>
    <row r="3432" spans="1:5" x14ac:dyDescent="0.25">
      <c r="A3432" t="s">
        <v>2513</v>
      </c>
      <c r="B3432" t="s">
        <v>2849</v>
      </c>
      <c r="C3432" t="s">
        <v>4751</v>
      </c>
      <c r="D3432">
        <v>0</v>
      </c>
    </row>
    <row r="3433" spans="1:5" x14ac:dyDescent="0.25">
      <c r="A3433" t="s">
        <v>2513</v>
      </c>
      <c r="B3433" t="s">
        <v>2849</v>
      </c>
      <c r="C3433" t="s">
        <v>2469</v>
      </c>
      <c r="D3433">
        <v>0</v>
      </c>
      <c r="E3433">
        <v>0</v>
      </c>
    </row>
    <row r="3434" spans="1:5" x14ac:dyDescent="0.25">
      <c r="A3434" t="s">
        <v>2513</v>
      </c>
      <c r="B3434" t="s">
        <v>2849</v>
      </c>
      <c r="C3434" t="s">
        <v>2467</v>
      </c>
      <c r="D3434">
        <v>0</v>
      </c>
    </row>
    <row r="3435" spans="1:5" x14ac:dyDescent="0.25">
      <c r="A3435" t="s">
        <v>2513</v>
      </c>
      <c r="B3435" t="s">
        <v>2849</v>
      </c>
      <c r="C3435" t="s">
        <v>2468</v>
      </c>
      <c r="D3435" t="s">
        <v>2475</v>
      </c>
    </row>
    <row r="3436" spans="1:5" x14ac:dyDescent="0.25">
      <c r="A3436" t="s">
        <v>2513</v>
      </c>
      <c r="B3436" t="s">
        <v>2849</v>
      </c>
      <c r="C3436" t="s">
        <v>4752</v>
      </c>
      <c r="D3436">
        <v>0</v>
      </c>
      <c r="E3436">
        <v>0</v>
      </c>
    </row>
    <row r="3437" spans="1:5" x14ac:dyDescent="0.25">
      <c r="A3437" t="s">
        <v>2513</v>
      </c>
      <c r="B3437" t="s">
        <v>2849</v>
      </c>
      <c r="C3437" t="s">
        <v>4753</v>
      </c>
      <c r="D3437">
        <v>0</v>
      </c>
      <c r="E3437">
        <v>0</v>
      </c>
    </row>
    <row r="3438" spans="1:5" x14ac:dyDescent="0.25">
      <c r="A3438" t="s">
        <v>2513</v>
      </c>
      <c r="B3438" t="s">
        <v>2849</v>
      </c>
      <c r="C3438" t="s">
        <v>800</v>
      </c>
      <c r="D3438" s="19"/>
    </row>
    <row r="3439" spans="1:5" x14ac:dyDescent="0.25">
      <c r="A3439" t="s">
        <v>2513</v>
      </c>
      <c r="B3439" t="s">
        <v>2850</v>
      </c>
      <c r="C3439" t="s">
        <v>1083</v>
      </c>
      <c r="D3439" t="b">
        <v>0</v>
      </c>
    </row>
    <row r="3440" spans="1:5" x14ac:dyDescent="0.25">
      <c r="A3440" t="s">
        <v>2513</v>
      </c>
      <c r="B3440" t="s">
        <v>2850</v>
      </c>
      <c r="C3440" t="s">
        <v>36</v>
      </c>
      <c r="D3440">
        <v>382</v>
      </c>
    </row>
    <row r="3441" spans="1:5" x14ac:dyDescent="0.25">
      <c r="A3441" t="s">
        <v>2513</v>
      </c>
      <c r="B3441" t="s">
        <v>2850</v>
      </c>
      <c r="C3441" t="s">
        <v>4751</v>
      </c>
      <c r="D3441">
        <v>0</v>
      </c>
    </row>
    <row r="3442" spans="1:5" x14ac:dyDescent="0.25">
      <c r="A3442" t="s">
        <v>2513</v>
      </c>
      <c r="B3442" t="s">
        <v>2850</v>
      </c>
      <c r="C3442" t="s">
        <v>2469</v>
      </c>
      <c r="D3442">
        <v>0</v>
      </c>
      <c r="E3442">
        <v>0</v>
      </c>
    </row>
    <row r="3443" spans="1:5" x14ac:dyDescent="0.25">
      <c r="A3443" t="s">
        <v>2513</v>
      </c>
      <c r="B3443" t="s">
        <v>2850</v>
      </c>
      <c r="C3443" t="s">
        <v>2467</v>
      </c>
      <c r="D3443">
        <v>0</v>
      </c>
    </row>
    <row r="3444" spans="1:5" x14ac:dyDescent="0.25">
      <c r="A3444" t="s">
        <v>2513</v>
      </c>
      <c r="B3444" t="s">
        <v>2850</v>
      </c>
      <c r="C3444" t="s">
        <v>2468</v>
      </c>
      <c r="D3444" t="s">
        <v>2475</v>
      </c>
    </row>
    <row r="3445" spans="1:5" x14ac:dyDescent="0.25">
      <c r="A3445" t="s">
        <v>2513</v>
      </c>
      <c r="B3445" t="s">
        <v>2850</v>
      </c>
      <c r="C3445" t="s">
        <v>4752</v>
      </c>
      <c r="D3445">
        <v>0</v>
      </c>
      <c r="E3445">
        <v>0</v>
      </c>
    </row>
    <row r="3446" spans="1:5" x14ac:dyDescent="0.25">
      <c r="A3446" t="s">
        <v>2513</v>
      </c>
      <c r="B3446" t="s">
        <v>2850</v>
      </c>
      <c r="C3446" t="s">
        <v>4753</v>
      </c>
      <c r="D3446">
        <v>0</v>
      </c>
      <c r="E3446">
        <v>0</v>
      </c>
    </row>
    <row r="3447" spans="1:5" x14ac:dyDescent="0.25">
      <c r="A3447" t="s">
        <v>2513</v>
      </c>
      <c r="B3447" t="s">
        <v>2850</v>
      </c>
      <c r="C3447" t="s">
        <v>800</v>
      </c>
      <c r="D3447" s="19"/>
    </row>
    <row r="3448" spans="1:5" x14ac:dyDescent="0.25">
      <c r="A3448" t="s">
        <v>2513</v>
      </c>
      <c r="B3448" t="s">
        <v>2851</v>
      </c>
      <c r="C3448" t="s">
        <v>1083</v>
      </c>
      <c r="D3448" t="b">
        <v>0</v>
      </c>
    </row>
    <row r="3449" spans="1:5" x14ac:dyDescent="0.25">
      <c r="A3449" t="s">
        <v>2513</v>
      </c>
      <c r="B3449" t="s">
        <v>2851</v>
      </c>
      <c r="C3449" t="s">
        <v>36</v>
      </c>
      <c r="D3449">
        <v>383</v>
      </c>
    </row>
    <row r="3450" spans="1:5" x14ac:dyDescent="0.25">
      <c r="A3450" t="s">
        <v>2513</v>
      </c>
      <c r="B3450" t="s">
        <v>2851</v>
      </c>
      <c r="C3450" t="s">
        <v>4751</v>
      </c>
      <c r="D3450">
        <v>0</v>
      </c>
    </row>
    <row r="3451" spans="1:5" x14ac:dyDescent="0.25">
      <c r="A3451" t="s">
        <v>2513</v>
      </c>
      <c r="B3451" t="s">
        <v>2851</v>
      </c>
      <c r="C3451" t="s">
        <v>2469</v>
      </c>
      <c r="D3451">
        <v>0</v>
      </c>
      <c r="E3451">
        <v>0</v>
      </c>
    </row>
    <row r="3452" spans="1:5" x14ac:dyDescent="0.25">
      <c r="A3452" t="s">
        <v>2513</v>
      </c>
      <c r="B3452" t="s">
        <v>2851</v>
      </c>
      <c r="C3452" t="s">
        <v>2467</v>
      </c>
      <c r="D3452">
        <v>0</v>
      </c>
    </row>
    <row r="3453" spans="1:5" x14ac:dyDescent="0.25">
      <c r="A3453" t="s">
        <v>2513</v>
      </c>
      <c r="B3453" t="s">
        <v>2851</v>
      </c>
      <c r="C3453" t="s">
        <v>2468</v>
      </c>
      <c r="D3453" t="s">
        <v>2475</v>
      </c>
    </row>
    <row r="3454" spans="1:5" x14ac:dyDescent="0.25">
      <c r="A3454" t="s">
        <v>2513</v>
      </c>
      <c r="B3454" t="s">
        <v>2851</v>
      </c>
      <c r="C3454" t="s">
        <v>4752</v>
      </c>
      <c r="D3454">
        <v>0</v>
      </c>
      <c r="E3454">
        <v>0</v>
      </c>
    </row>
    <row r="3455" spans="1:5" x14ac:dyDescent="0.25">
      <c r="A3455" t="s">
        <v>2513</v>
      </c>
      <c r="B3455" t="s">
        <v>2851</v>
      </c>
      <c r="C3455" t="s">
        <v>4753</v>
      </c>
      <c r="D3455">
        <v>0</v>
      </c>
      <c r="E3455">
        <v>0</v>
      </c>
    </row>
    <row r="3456" spans="1:5" x14ac:dyDescent="0.25">
      <c r="A3456" t="s">
        <v>2513</v>
      </c>
      <c r="B3456" t="s">
        <v>2851</v>
      </c>
      <c r="C3456" t="s">
        <v>800</v>
      </c>
      <c r="D3456" s="19"/>
    </row>
    <row r="3457" spans="1:5" x14ac:dyDescent="0.25">
      <c r="A3457" t="s">
        <v>2517</v>
      </c>
      <c r="B3457" t="s">
        <v>2852</v>
      </c>
      <c r="C3457" t="s">
        <v>1083</v>
      </c>
      <c r="D3457" t="b">
        <v>0</v>
      </c>
    </row>
    <row r="3458" spans="1:5" x14ac:dyDescent="0.25">
      <c r="A3458" t="s">
        <v>2517</v>
      </c>
      <c r="B3458" t="s">
        <v>2852</v>
      </c>
      <c r="C3458" t="s">
        <v>36</v>
      </c>
      <c r="D3458">
        <v>384</v>
      </c>
    </row>
    <row r="3459" spans="1:5" x14ac:dyDescent="0.25">
      <c r="A3459" t="s">
        <v>2517</v>
      </c>
      <c r="B3459" t="s">
        <v>2852</v>
      </c>
      <c r="C3459" t="s">
        <v>4751</v>
      </c>
      <c r="D3459">
        <v>0</v>
      </c>
    </row>
    <row r="3460" spans="1:5" x14ac:dyDescent="0.25">
      <c r="A3460" t="s">
        <v>2517</v>
      </c>
      <c r="B3460" t="s">
        <v>2852</v>
      </c>
      <c r="C3460" t="s">
        <v>2469</v>
      </c>
      <c r="D3460">
        <v>7800</v>
      </c>
      <c r="E3460">
        <v>0</v>
      </c>
    </row>
    <row r="3461" spans="1:5" x14ac:dyDescent="0.25">
      <c r="A3461" t="s">
        <v>2517</v>
      </c>
      <c r="B3461" t="s">
        <v>2852</v>
      </c>
      <c r="C3461" t="s">
        <v>2467</v>
      </c>
      <c r="D3461">
        <v>0</v>
      </c>
    </row>
    <row r="3462" spans="1:5" x14ac:dyDescent="0.25">
      <c r="A3462" t="s">
        <v>2517</v>
      </c>
      <c r="B3462" t="s">
        <v>2852</v>
      </c>
      <c r="C3462" t="s">
        <v>2468</v>
      </c>
      <c r="D3462" t="s">
        <v>2475</v>
      </c>
    </row>
    <row r="3463" spans="1:5" x14ac:dyDescent="0.25">
      <c r="A3463" t="s">
        <v>2517</v>
      </c>
      <c r="B3463" t="s">
        <v>2852</v>
      </c>
      <c r="C3463" t="s">
        <v>4752</v>
      </c>
      <c r="D3463">
        <v>0</v>
      </c>
      <c r="E3463">
        <v>0</v>
      </c>
    </row>
    <row r="3464" spans="1:5" x14ac:dyDescent="0.25">
      <c r="A3464" t="s">
        <v>2517</v>
      </c>
      <c r="B3464" t="s">
        <v>2852</v>
      </c>
      <c r="C3464" t="s">
        <v>4753</v>
      </c>
      <c r="D3464">
        <v>0</v>
      </c>
      <c r="E3464">
        <v>0</v>
      </c>
    </row>
    <row r="3465" spans="1:5" x14ac:dyDescent="0.25">
      <c r="A3465" t="s">
        <v>2517</v>
      </c>
      <c r="B3465" t="s">
        <v>2852</v>
      </c>
      <c r="C3465" t="s">
        <v>800</v>
      </c>
      <c r="D3465" s="19" t="s">
        <v>940</v>
      </c>
    </row>
    <row r="3466" spans="1:5" x14ac:dyDescent="0.25">
      <c r="A3466" t="s">
        <v>2517</v>
      </c>
      <c r="B3466" t="s">
        <v>2853</v>
      </c>
      <c r="C3466" t="s">
        <v>1083</v>
      </c>
      <c r="D3466" t="b">
        <v>0</v>
      </c>
    </row>
    <row r="3467" spans="1:5" x14ac:dyDescent="0.25">
      <c r="A3467" t="s">
        <v>2517</v>
      </c>
      <c r="B3467" t="s">
        <v>2853</v>
      </c>
      <c r="C3467" t="s">
        <v>36</v>
      </c>
      <c r="D3467">
        <v>385</v>
      </c>
    </row>
    <row r="3468" spans="1:5" x14ac:dyDescent="0.25">
      <c r="A3468" t="s">
        <v>2517</v>
      </c>
      <c r="B3468" t="s">
        <v>2853</v>
      </c>
      <c r="C3468" t="s">
        <v>4751</v>
      </c>
      <c r="D3468">
        <v>0</v>
      </c>
    </row>
    <row r="3469" spans="1:5" x14ac:dyDescent="0.25">
      <c r="A3469" t="s">
        <v>2517</v>
      </c>
      <c r="B3469" t="s">
        <v>2853</v>
      </c>
      <c r="C3469" t="s">
        <v>2469</v>
      </c>
      <c r="D3469">
        <v>8000</v>
      </c>
      <c r="E3469">
        <v>0</v>
      </c>
    </row>
    <row r="3470" spans="1:5" x14ac:dyDescent="0.25">
      <c r="A3470" t="s">
        <v>2517</v>
      </c>
      <c r="B3470" t="s">
        <v>2853</v>
      </c>
      <c r="C3470" t="s">
        <v>2467</v>
      </c>
      <c r="D3470">
        <v>0</v>
      </c>
    </row>
    <row r="3471" spans="1:5" x14ac:dyDescent="0.25">
      <c r="A3471" t="s">
        <v>2517</v>
      </c>
      <c r="B3471" t="s">
        <v>2853</v>
      </c>
      <c r="C3471" t="s">
        <v>2468</v>
      </c>
      <c r="D3471" t="s">
        <v>2475</v>
      </c>
    </row>
    <row r="3472" spans="1:5" x14ac:dyDescent="0.25">
      <c r="A3472" t="s">
        <v>2517</v>
      </c>
      <c r="B3472" t="s">
        <v>2853</v>
      </c>
      <c r="C3472" t="s">
        <v>4752</v>
      </c>
      <c r="D3472">
        <v>0</v>
      </c>
      <c r="E3472">
        <v>0</v>
      </c>
    </row>
    <row r="3473" spans="1:5" x14ac:dyDescent="0.25">
      <c r="A3473" t="s">
        <v>2517</v>
      </c>
      <c r="B3473" t="s">
        <v>2853</v>
      </c>
      <c r="C3473" t="s">
        <v>4753</v>
      </c>
      <c r="D3473">
        <v>0</v>
      </c>
      <c r="E3473">
        <v>0</v>
      </c>
    </row>
    <row r="3474" spans="1:5" x14ac:dyDescent="0.25">
      <c r="A3474" t="s">
        <v>2517</v>
      </c>
      <c r="B3474" t="s">
        <v>2853</v>
      </c>
      <c r="C3474" t="s">
        <v>800</v>
      </c>
      <c r="D3474" s="19" t="s">
        <v>940</v>
      </c>
    </row>
    <row r="3475" spans="1:5" x14ac:dyDescent="0.25">
      <c r="A3475" t="s">
        <v>2517</v>
      </c>
      <c r="B3475" t="s">
        <v>2854</v>
      </c>
      <c r="C3475" t="s">
        <v>1083</v>
      </c>
      <c r="D3475" t="b">
        <v>0</v>
      </c>
    </row>
    <row r="3476" spans="1:5" x14ac:dyDescent="0.25">
      <c r="A3476" t="s">
        <v>2517</v>
      </c>
      <c r="B3476" t="s">
        <v>2854</v>
      </c>
      <c r="C3476" t="s">
        <v>36</v>
      </c>
      <c r="D3476">
        <v>386</v>
      </c>
    </row>
    <row r="3477" spans="1:5" x14ac:dyDescent="0.25">
      <c r="A3477" t="s">
        <v>2517</v>
      </c>
      <c r="B3477" t="s">
        <v>2854</v>
      </c>
      <c r="C3477" t="s">
        <v>4751</v>
      </c>
      <c r="D3477">
        <v>0</v>
      </c>
    </row>
    <row r="3478" spans="1:5" x14ac:dyDescent="0.25">
      <c r="A3478" t="s">
        <v>2517</v>
      </c>
      <c r="B3478" t="s">
        <v>2854</v>
      </c>
      <c r="C3478" t="s">
        <v>2469</v>
      </c>
      <c r="D3478">
        <v>7800</v>
      </c>
      <c r="E3478">
        <v>0</v>
      </c>
    </row>
    <row r="3479" spans="1:5" x14ac:dyDescent="0.25">
      <c r="A3479" t="s">
        <v>2517</v>
      </c>
      <c r="B3479" t="s">
        <v>2854</v>
      </c>
      <c r="C3479" t="s">
        <v>2467</v>
      </c>
      <c r="D3479">
        <v>0</v>
      </c>
    </row>
    <row r="3480" spans="1:5" x14ac:dyDescent="0.25">
      <c r="A3480" t="s">
        <v>2517</v>
      </c>
      <c r="B3480" t="s">
        <v>2854</v>
      </c>
      <c r="C3480" t="s">
        <v>2468</v>
      </c>
      <c r="D3480" t="s">
        <v>2475</v>
      </c>
    </row>
    <row r="3481" spans="1:5" x14ac:dyDescent="0.25">
      <c r="A3481" t="s">
        <v>2517</v>
      </c>
      <c r="B3481" t="s">
        <v>2854</v>
      </c>
      <c r="C3481" t="s">
        <v>4752</v>
      </c>
      <c r="D3481">
        <v>0</v>
      </c>
      <c r="E3481">
        <v>0</v>
      </c>
    </row>
    <row r="3482" spans="1:5" x14ac:dyDescent="0.25">
      <c r="A3482" t="s">
        <v>2517</v>
      </c>
      <c r="B3482" t="s">
        <v>2854</v>
      </c>
      <c r="C3482" t="s">
        <v>4753</v>
      </c>
      <c r="D3482">
        <v>0</v>
      </c>
      <c r="E3482">
        <v>0</v>
      </c>
    </row>
    <row r="3483" spans="1:5" x14ac:dyDescent="0.25">
      <c r="A3483" t="s">
        <v>2517</v>
      </c>
      <c r="B3483" t="s">
        <v>2854</v>
      </c>
      <c r="C3483" t="s">
        <v>800</v>
      </c>
      <c r="D3483" s="19" t="s">
        <v>940</v>
      </c>
    </row>
    <row r="3484" spans="1:5" x14ac:dyDescent="0.25">
      <c r="A3484" t="s">
        <v>2517</v>
      </c>
      <c r="B3484" t="s">
        <v>2855</v>
      </c>
      <c r="C3484" t="s">
        <v>1083</v>
      </c>
      <c r="D3484" t="b">
        <v>0</v>
      </c>
    </row>
    <row r="3485" spans="1:5" x14ac:dyDescent="0.25">
      <c r="A3485" t="s">
        <v>2517</v>
      </c>
      <c r="B3485" t="s">
        <v>2855</v>
      </c>
      <c r="C3485" t="s">
        <v>36</v>
      </c>
      <c r="D3485">
        <v>387</v>
      </c>
    </row>
    <row r="3486" spans="1:5" x14ac:dyDescent="0.25">
      <c r="A3486" t="s">
        <v>2517</v>
      </c>
      <c r="B3486" t="s">
        <v>2855</v>
      </c>
      <c r="C3486" t="s">
        <v>4751</v>
      </c>
      <c r="D3486">
        <v>0</v>
      </c>
    </row>
    <row r="3487" spans="1:5" x14ac:dyDescent="0.25">
      <c r="A3487" t="s">
        <v>2517</v>
      </c>
      <c r="B3487" t="s">
        <v>2855</v>
      </c>
      <c r="C3487" t="s">
        <v>2469</v>
      </c>
      <c r="D3487">
        <v>8000</v>
      </c>
      <c r="E3487">
        <v>0</v>
      </c>
    </row>
    <row r="3488" spans="1:5" x14ac:dyDescent="0.25">
      <c r="A3488" t="s">
        <v>2517</v>
      </c>
      <c r="B3488" t="s">
        <v>2855</v>
      </c>
      <c r="C3488" t="s">
        <v>2467</v>
      </c>
      <c r="D3488">
        <v>0</v>
      </c>
    </row>
    <row r="3489" spans="1:5" x14ac:dyDescent="0.25">
      <c r="A3489" t="s">
        <v>2517</v>
      </c>
      <c r="B3489" t="s">
        <v>2855</v>
      </c>
      <c r="C3489" t="s">
        <v>2468</v>
      </c>
      <c r="D3489" t="s">
        <v>2475</v>
      </c>
    </row>
    <row r="3490" spans="1:5" x14ac:dyDescent="0.25">
      <c r="A3490" t="s">
        <v>2517</v>
      </c>
      <c r="B3490" t="s">
        <v>2855</v>
      </c>
      <c r="C3490" t="s">
        <v>4752</v>
      </c>
      <c r="D3490">
        <v>0</v>
      </c>
      <c r="E3490">
        <v>0</v>
      </c>
    </row>
    <row r="3491" spans="1:5" x14ac:dyDescent="0.25">
      <c r="A3491" t="s">
        <v>2517</v>
      </c>
      <c r="B3491" t="s">
        <v>2855</v>
      </c>
      <c r="C3491" t="s">
        <v>4753</v>
      </c>
      <c r="D3491">
        <v>0</v>
      </c>
      <c r="E3491">
        <v>0</v>
      </c>
    </row>
    <row r="3492" spans="1:5" x14ac:dyDescent="0.25">
      <c r="A3492" t="s">
        <v>2517</v>
      </c>
      <c r="B3492" t="s">
        <v>2855</v>
      </c>
      <c r="C3492" t="s">
        <v>800</v>
      </c>
      <c r="D3492" s="19" t="s">
        <v>940</v>
      </c>
    </row>
    <row r="3493" spans="1:5" x14ac:dyDescent="0.25">
      <c r="A3493" t="s">
        <v>2517</v>
      </c>
      <c r="B3493" t="s">
        <v>2856</v>
      </c>
      <c r="C3493" t="s">
        <v>1083</v>
      </c>
      <c r="D3493" t="b">
        <v>0</v>
      </c>
    </row>
    <row r="3494" spans="1:5" x14ac:dyDescent="0.25">
      <c r="A3494" t="s">
        <v>2517</v>
      </c>
      <c r="B3494" t="s">
        <v>2856</v>
      </c>
      <c r="C3494" t="s">
        <v>36</v>
      </c>
      <c r="D3494">
        <v>388</v>
      </c>
    </row>
    <row r="3495" spans="1:5" x14ac:dyDescent="0.25">
      <c r="A3495" t="s">
        <v>2517</v>
      </c>
      <c r="B3495" t="s">
        <v>2856</v>
      </c>
      <c r="C3495" t="s">
        <v>4751</v>
      </c>
      <c r="D3495">
        <v>0</v>
      </c>
    </row>
    <row r="3496" spans="1:5" x14ac:dyDescent="0.25">
      <c r="A3496" t="s">
        <v>2517</v>
      </c>
      <c r="B3496" t="s">
        <v>2856</v>
      </c>
      <c r="C3496" t="s">
        <v>2469</v>
      </c>
      <c r="D3496">
        <v>0</v>
      </c>
      <c r="E3496">
        <v>0</v>
      </c>
    </row>
    <row r="3497" spans="1:5" x14ac:dyDescent="0.25">
      <c r="A3497" t="s">
        <v>2517</v>
      </c>
      <c r="B3497" t="s">
        <v>2856</v>
      </c>
      <c r="C3497" t="s">
        <v>2467</v>
      </c>
      <c r="D3497">
        <v>0</v>
      </c>
    </row>
    <row r="3498" spans="1:5" x14ac:dyDescent="0.25">
      <c r="A3498" t="s">
        <v>2517</v>
      </c>
      <c r="B3498" t="s">
        <v>2856</v>
      </c>
      <c r="C3498" t="s">
        <v>2468</v>
      </c>
      <c r="D3498" t="s">
        <v>2475</v>
      </c>
    </row>
    <row r="3499" spans="1:5" x14ac:dyDescent="0.25">
      <c r="A3499" t="s">
        <v>2517</v>
      </c>
      <c r="B3499" t="s">
        <v>2856</v>
      </c>
      <c r="C3499" t="s">
        <v>4752</v>
      </c>
      <c r="D3499">
        <v>0</v>
      </c>
      <c r="E3499">
        <v>0</v>
      </c>
    </row>
    <row r="3500" spans="1:5" x14ac:dyDescent="0.25">
      <c r="A3500" t="s">
        <v>2517</v>
      </c>
      <c r="B3500" t="s">
        <v>2856</v>
      </c>
      <c r="C3500" t="s">
        <v>4753</v>
      </c>
      <c r="D3500">
        <v>0</v>
      </c>
      <c r="E3500">
        <v>0</v>
      </c>
    </row>
    <row r="3501" spans="1:5" x14ac:dyDescent="0.25">
      <c r="A3501" t="s">
        <v>2517</v>
      </c>
      <c r="B3501" t="s">
        <v>2856</v>
      </c>
      <c r="C3501" t="s">
        <v>800</v>
      </c>
      <c r="D3501" s="19" t="s">
        <v>871</v>
      </c>
    </row>
    <row r="3502" spans="1:5" x14ac:dyDescent="0.25">
      <c r="A3502" t="s">
        <v>2517</v>
      </c>
      <c r="B3502" t="s">
        <v>2857</v>
      </c>
      <c r="C3502" t="s">
        <v>1083</v>
      </c>
      <c r="D3502" t="b">
        <v>0</v>
      </c>
    </row>
    <row r="3503" spans="1:5" x14ac:dyDescent="0.25">
      <c r="A3503" t="s">
        <v>2517</v>
      </c>
      <c r="B3503" t="s">
        <v>2857</v>
      </c>
      <c r="C3503" t="s">
        <v>36</v>
      </c>
      <c r="D3503">
        <v>389</v>
      </c>
    </row>
    <row r="3504" spans="1:5" x14ac:dyDescent="0.25">
      <c r="A3504" t="s">
        <v>2517</v>
      </c>
      <c r="B3504" t="s">
        <v>2857</v>
      </c>
      <c r="C3504" t="s">
        <v>4751</v>
      </c>
      <c r="D3504">
        <v>0</v>
      </c>
    </row>
    <row r="3505" spans="1:5" x14ac:dyDescent="0.25">
      <c r="A3505" t="s">
        <v>2517</v>
      </c>
      <c r="B3505" t="s">
        <v>2857</v>
      </c>
      <c r="C3505" t="s">
        <v>2469</v>
      </c>
      <c r="D3505">
        <v>25</v>
      </c>
      <c r="E3505">
        <v>0</v>
      </c>
    </row>
    <row r="3506" spans="1:5" x14ac:dyDescent="0.25">
      <c r="A3506" t="s">
        <v>2517</v>
      </c>
      <c r="B3506" t="s">
        <v>2857</v>
      </c>
      <c r="C3506" t="s">
        <v>2467</v>
      </c>
      <c r="D3506">
        <v>0</v>
      </c>
    </row>
    <row r="3507" spans="1:5" x14ac:dyDescent="0.25">
      <c r="A3507" t="s">
        <v>2517</v>
      </c>
      <c r="B3507" t="s">
        <v>2857</v>
      </c>
      <c r="C3507" t="s">
        <v>2468</v>
      </c>
      <c r="D3507" t="s">
        <v>2475</v>
      </c>
    </row>
    <row r="3508" spans="1:5" x14ac:dyDescent="0.25">
      <c r="A3508" t="s">
        <v>2517</v>
      </c>
      <c r="B3508" t="s">
        <v>2857</v>
      </c>
      <c r="C3508" t="s">
        <v>4752</v>
      </c>
      <c r="D3508">
        <v>0</v>
      </c>
      <c r="E3508">
        <v>0</v>
      </c>
    </row>
    <row r="3509" spans="1:5" x14ac:dyDescent="0.25">
      <c r="A3509" t="s">
        <v>2517</v>
      </c>
      <c r="B3509" t="s">
        <v>2857</v>
      </c>
      <c r="C3509" t="s">
        <v>4753</v>
      </c>
      <c r="D3509">
        <v>0</v>
      </c>
      <c r="E3509">
        <v>0</v>
      </c>
    </row>
    <row r="3510" spans="1:5" x14ac:dyDescent="0.25">
      <c r="A3510" t="s">
        <v>2517</v>
      </c>
      <c r="B3510" t="s">
        <v>2857</v>
      </c>
      <c r="C3510" t="s">
        <v>800</v>
      </c>
      <c r="D3510" s="19" t="s">
        <v>871</v>
      </c>
    </row>
    <row r="3511" spans="1:5" x14ac:dyDescent="0.25">
      <c r="A3511" t="s">
        <v>2517</v>
      </c>
      <c r="B3511" t="s">
        <v>2858</v>
      </c>
      <c r="C3511" t="s">
        <v>1083</v>
      </c>
      <c r="D3511" t="b">
        <v>0</v>
      </c>
    </row>
    <row r="3512" spans="1:5" x14ac:dyDescent="0.25">
      <c r="A3512" t="s">
        <v>2517</v>
      </c>
      <c r="B3512" t="s">
        <v>2858</v>
      </c>
      <c r="C3512" t="s">
        <v>36</v>
      </c>
      <c r="D3512">
        <v>390</v>
      </c>
    </row>
    <row r="3513" spans="1:5" x14ac:dyDescent="0.25">
      <c r="A3513" t="s">
        <v>2517</v>
      </c>
      <c r="B3513" t="s">
        <v>2858</v>
      </c>
      <c r="C3513" t="s">
        <v>4751</v>
      </c>
      <c r="D3513">
        <v>0</v>
      </c>
    </row>
    <row r="3514" spans="1:5" x14ac:dyDescent="0.25">
      <c r="A3514" t="s">
        <v>2517</v>
      </c>
      <c r="B3514" t="s">
        <v>2858</v>
      </c>
      <c r="C3514" t="s">
        <v>2469</v>
      </c>
      <c r="D3514">
        <v>1</v>
      </c>
      <c r="E3514">
        <v>0</v>
      </c>
    </row>
    <row r="3515" spans="1:5" x14ac:dyDescent="0.25">
      <c r="A3515" t="s">
        <v>2517</v>
      </c>
      <c r="B3515" t="s">
        <v>2858</v>
      </c>
      <c r="C3515" t="s">
        <v>2467</v>
      </c>
      <c r="D3515">
        <v>0</v>
      </c>
    </row>
    <row r="3516" spans="1:5" x14ac:dyDescent="0.25">
      <c r="A3516" t="s">
        <v>2517</v>
      </c>
      <c r="B3516" t="s">
        <v>2858</v>
      </c>
      <c r="C3516" t="s">
        <v>2468</v>
      </c>
      <c r="D3516" t="s">
        <v>2475</v>
      </c>
    </row>
    <row r="3517" spans="1:5" x14ac:dyDescent="0.25">
      <c r="A3517" t="s">
        <v>2517</v>
      </c>
      <c r="B3517" t="s">
        <v>2858</v>
      </c>
      <c r="C3517" t="s">
        <v>4752</v>
      </c>
      <c r="D3517">
        <v>0</v>
      </c>
      <c r="E3517">
        <v>0</v>
      </c>
    </row>
    <row r="3518" spans="1:5" x14ac:dyDescent="0.25">
      <c r="A3518" t="s">
        <v>2517</v>
      </c>
      <c r="B3518" t="s">
        <v>2858</v>
      </c>
      <c r="C3518" t="s">
        <v>4753</v>
      </c>
      <c r="D3518">
        <v>0</v>
      </c>
      <c r="E3518">
        <v>0</v>
      </c>
    </row>
    <row r="3519" spans="1:5" x14ac:dyDescent="0.25">
      <c r="A3519" t="s">
        <v>2517</v>
      </c>
      <c r="B3519" t="s">
        <v>2858</v>
      </c>
      <c r="C3519" t="s">
        <v>800</v>
      </c>
      <c r="D3519" s="19" t="s">
        <v>871</v>
      </c>
    </row>
    <row r="3520" spans="1:5" x14ac:dyDescent="0.25">
      <c r="A3520" t="s">
        <v>2517</v>
      </c>
      <c r="B3520" t="s">
        <v>2859</v>
      </c>
      <c r="C3520" t="s">
        <v>1083</v>
      </c>
      <c r="D3520" t="b">
        <v>0</v>
      </c>
    </row>
    <row r="3521" spans="1:5" x14ac:dyDescent="0.25">
      <c r="A3521" t="s">
        <v>2517</v>
      </c>
      <c r="B3521" t="s">
        <v>2859</v>
      </c>
      <c r="C3521" t="s">
        <v>36</v>
      </c>
      <c r="D3521">
        <v>391</v>
      </c>
    </row>
    <row r="3522" spans="1:5" x14ac:dyDescent="0.25">
      <c r="A3522" t="s">
        <v>2517</v>
      </c>
      <c r="B3522" t="s">
        <v>2859</v>
      </c>
      <c r="C3522" t="s">
        <v>4751</v>
      </c>
      <c r="D3522">
        <v>0</v>
      </c>
    </row>
    <row r="3523" spans="1:5" x14ac:dyDescent="0.25">
      <c r="A3523" t="s">
        <v>2517</v>
      </c>
      <c r="B3523" t="s">
        <v>2859</v>
      </c>
      <c r="C3523" t="s">
        <v>2469</v>
      </c>
      <c r="D3523">
        <v>0</v>
      </c>
      <c r="E3523">
        <v>0</v>
      </c>
    </row>
    <row r="3524" spans="1:5" x14ac:dyDescent="0.25">
      <c r="A3524" t="s">
        <v>2517</v>
      </c>
      <c r="B3524" t="s">
        <v>2859</v>
      </c>
      <c r="C3524" t="s">
        <v>2467</v>
      </c>
      <c r="D3524">
        <v>0</v>
      </c>
    </row>
    <row r="3525" spans="1:5" x14ac:dyDescent="0.25">
      <c r="A3525" t="s">
        <v>2517</v>
      </c>
      <c r="B3525" t="s">
        <v>2859</v>
      </c>
      <c r="C3525" t="s">
        <v>2468</v>
      </c>
      <c r="D3525" t="s">
        <v>2475</v>
      </c>
    </row>
    <row r="3526" spans="1:5" x14ac:dyDescent="0.25">
      <c r="A3526" t="s">
        <v>2517</v>
      </c>
      <c r="B3526" t="s">
        <v>2859</v>
      </c>
      <c r="C3526" t="s">
        <v>4752</v>
      </c>
      <c r="D3526">
        <v>0</v>
      </c>
      <c r="E3526">
        <v>0</v>
      </c>
    </row>
    <row r="3527" spans="1:5" x14ac:dyDescent="0.25">
      <c r="A3527" t="s">
        <v>2517</v>
      </c>
      <c r="B3527" t="s">
        <v>2859</v>
      </c>
      <c r="C3527" t="s">
        <v>4753</v>
      </c>
      <c r="D3527">
        <v>0</v>
      </c>
      <c r="E3527">
        <v>0</v>
      </c>
    </row>
    <row r="3528" spans="1:5" x14ac:dyDescent="0.25">
      <c r="A3528" t="s">
        <v>2517</v>
      </c>
      <c r="B3528" t="s">
        <v>2859</v>
      </c>
      <c r="C3528" t="s">
        <v>800</v>
      </c>
      <c r="D3528" s="19" t="s">
        <v>871</v>
      </c>
    </row>
    <row r="3529" spans="1:5" x14ac:dyDescent="0.25">
      <c r="A3529" t="s">
        <v>2517</v>
      </c>
      <c r="B3529" t="s">
        <v>2860</v>
      </c>
      <c r="C3529" t="s">
        <v>1083</v>
      </c>
      <c r="D3529" t="b">
        <v>0</v>
      </c>
    </row>
    <row r="3530" spans="1:5" x14ac:dyDescent="0.25">
      <c r="A3530" t="s">
        <v>2517</v>
      </c>
      <c r="B3530" t="s">
        <v>2860</v>
      </c>
      <c r="C3530" t="s">
        <v>36</v>
      </c>
      <c r="D3530">
        <v>392</v>
      </c>
    </row>
    <row r="3531" spans="1:5" x14ac:dyDescent="0.25">
      <c r="A3531" t="s">
        <v>2517</v>
      </c>
      <c r="B3531" t="s">
        <v>2860</v>
      </c>
      <c r="C3531" t="s">
        <v>4751</v>
      </c>
      <c r="D3531">
        <v>0</v>
      </c>
    </row>
    <row r="3532" spans="1:5" x14ac:dyDescent="0.25">
      <c r="A3532" t="s">
        <v>2517</v>
      </c>
      <c r="B3532" t="s">
        <v>2860</v>
      </c>
      <c r="C3532" t="s">
        <v>2469</v>
      </c>
      <c r="D3532">
        <v>2</v>
      </c>
      <c r="E3532">
        <v>0</v>
      </c>
    </row>
    <row r="3533" spans="1:5" x14ac:dyDescent="0.25">
      <c r="A3533" t="s">
        <v>2517</v>
      </c>
      <c r="B3533" t="s">
        <v>2860</v>
      </c>
      <c r="C3533" t="s">
        <v>2467</v>
      </c>
      <c r="D3533">
        <v>0</v>
      </c>
    </row>
    <row r="3534" spans="1:5" x14ac:dyDescent="0.25">
      <c r="A3534" t="s">
        <v>2517</v>
      </c>
      <c r="B3534" t="s">
        <v>2860</v>
      </c>
      <c r="C3534" t="s">
        <v>2468</v>
      </c>
      <c r="D3534" t="s">
        <v>2475</v>
      </c>
    </row>
    <row r="3535" spans="1:5" x14ac:dyDescent="0.25">
      <c r="A3535" t="s">
        <v>2517</v>
      </c>
      <c r="B3535" t="s">
        <v>2860</v>
      </c>
      <c r="C3535" t="s">
        <v>4752</v>
      </c>
      <c r="D3535">
        <v>0</v>
      </c>
      <c r="E3535">
        <v>0</v>
      </c>
    </row>
    <row r="3536" spans="1:5" x14ac:dyDescent="0.25">
      <c r="A3536" t="s">
        <v>2517</v>
      </c>
      <c r="B3536" t="s">
        <v>2860</v>
      </c>
      <c r="C3536" t="s">
        <v>4753</v>
      </c>
      <c r="D3536">
        <v>0</v>
      </c>
      <c r="E3536">
        <v>0</v>
      </c>
    </row>
    <row r="3537" spans="1:5" x14ac:dyDescent="0.25">
      <c r="A3537" t="s">
        <v>2517</v>
      </c>
      <c r="B3537" t="s">
        <v>2860</v>
      </c>
      <c r="C3537" t="s">
        <v>800</v>
      </c>
      <c r="D3537" s="19" t="s">
        <v>871</v>
      </c>
    </row>
    <row r="3538" spans="1:5" x14ac:dyDescent="0.25">
      <c r="A3538" t="s">
        <v>2517</v>
      </c>
      <c r="B3538" t="s">
        <v>2861</v>
      </c>
      <c r="C3538" t="s">
        <v>1083</v>
      </c>
      <c r="D3538" t="b">
        <v>0</v>
      </c>
    </row>
    <row r="3539" spans="1:5" x14ac:dyDescent="0.25">
      <c r="A3539" t="s">
        <v>2517</v>
      </c>
      <c r="B3539" t="s">
        <v>2861</v>
      </c>
      <c r="C3539" t="s">
        <v>36</v>
      </c>
      <c r="D3539">
        <v>393</v>
      </c>
    </row>
    <row r="3540" spans="1:5" x14ac:dyDescent="0.25">
      <c r="A3540" t="s">
        <v>2517</v>
      </c>
      <c r="B3540" t="s">
        <v>2861</v>
      </c>
      <c r="C3540" t="s">
        <v>4751</v>
      </c>
      <c r="D3540">
        <v>0</v>
      </c>
    </row>
    <row r="3541" spans="1:5" x14ac:dyDescent="0.25">
      <c r="A3541" t="s">
        <v>2517</v>
      </c>
      <c r="B3541" t="s">
        <v>2861</v>
      </c>
      <c r="C3541" t="s">
        <v>2469</v>
      </c>
      <c r="D3541">
        <v>4</v>
      </c>
      <c r="E3541">
        <v>0</v>
      </c>
    </row>
    <row r="3542" spans="1:5" x14ac:dyDescent="0.25">
      <c r="A3542" t="s">
        <v>2517</v>
      </c>
      <c r="B3542" t="s">
        <v>2861</v>
      </c>
      <c r="C3542" t="s">
        <v>2467</v>
      </c>
      <c r="D3542">
        <v>0</v>
      </c>
    </row>
    <row r="3543" spans="1:5" x14ac:dyDescent="0.25">
      <c r="A3543" t="s">
        <v>2517</v>
      </c>
      <c r="B3543" t="s">
        <v>2861</v>
      </c>
      <c r="C3543" t="s">
        <v>2468</v>
      </c>
      <c r="D3543" t="s">
        <v>2475</v>
      </c>
    </row>
    <row r="3544" spans="1:5" x14ac:dyDescent="0.25">
      <c r="A3544" t="s">
        <v>2517</v>
      </c>
      <c r="B3544" t="s">
        <v>2861</v>
      </c>
      <c r="C3544" t="s">
        <v>4752</v>
      </c>
      <c r="D3544">
        <v>0</v>
      </c>
      <c r="E3544">
        <v>0</v>
      </c>
    </row>
    <row r="3545" spans="1:5" x14ac:dyDescent="0.25">
      <c r="A3545" t="s">
        <v>2517</v>
      </c>
      <c r="B3545" t="s">
        <v>2861</v>
      </c>
      <c r="C3545" t="s">
        <v>4753</v>
      </c>
      <c r="D3545">
        <v>0</v>
      </c>
      <c r="E3545">
        <v>0</v>
      </c>
    </row>
    <row r="3546" spans="1:5" x14ac:dyDescent="0.25">
      <c r="A3546" t="s">
        <v>2517</v>
      </c>
      <c r="B3546" t="s">
        <v>2861</v>
      </c>
      <c r="C3546" t="s">
        <v>800</v>
      </c>
      <c r="D3546" s="19" t="s">
        <v>871</v>
      </c>
    </row>
    <row r="3547" spans="1:5" x14ac:dyDescent="0.25">
      <c r="A3547" t="s">
        <v>2517</v>
      </c>
      <c r="B3547" t="s">
        <v>2863</v>
      </c>
      <c r="C3547" t="s">
        <v>1083</v>
      </c>
      <c r="D3547" t="b">
        <v>0</v>
      </c>
    </row>
    <row r="3548" spans="1:5" x14ac:dyDescent="0.25">
      <c r="A3548" t="s">
        <v>2517</v>
      </c>
      <c r="B3548" t="s">
        <v>2863</v>
      </c>
      <c r="C3548" t="s">
        <v>36</v>
      </c>
      <c r="D3548">
        <v>394</v>
      </c>
    </row>
    <row r="3549" spans="1:5" x14ac:dyDescent="0.25">
      <c r="A3549" t="s">
        <v>2517</v>
      </c>
      <c r="B3549" t="s">
        <v>2863</v>
      </c>
      <c r="C3549" t="s">
        <v>4751</v>
      </c>
      <c r="D3549">
        <v>0</v>
      </c>
    </row>
    <row r="3550" spans="1:5" x14ac:dyDescent="0.25">
      <c r="A3550" t="s">
        <v>2517</v>
      </c>
      <c r="B3550" t="s">
        <v>2863</v>
      </c>
      <c r="C3550" t="s">
        <v>2469</v>
      </c>
      <c r="D3550">
        <v>0</v>
      </c>
      <c r="E3550">
        <v>0</v>
      </c>
    </row>
    <row r="3551" spans="1:5" x14ac:dyDescent="0.25">
      <c r="A3551" t="s">
        <v>2517</v>
      </c>
      <c r="B3551" t="s">
        <v>2863</v>
      </c>
      <c r="C3551" t="s">
        <v>2467</v>
      </c>
      <c r="D3551">
        <v>0</v>
      </c>
    </row>
    <row r="3552" spans="1:5" x14ac:dyDescent="0.25">
      <c r="A3552" t="s">
        <v>2517</v>
      </c>
      <c r="B3552" t="s">
        <v>2863</v>
      </c>
      <c r="C3552" t="s">
        <v>2468</v>
      </c>
      <c r="D3552" t="s">
        <v>2475</v>
      </c>
    </row>
    <row r="3553" spans="1:5" x14ac:dyDescent="0.25">
      <c r="A3553" t="s">
        <v>2517</v>
      </c>
      <c r="B3553" t="s">
        <v>2863</v>
      </c>
      <c r="C3553" t="s">
        <v>4752</v>
      </c>
      <c r="D3553">
        <v>0</v>
      </c>
      <c r="E3553">
        <v>0</v>
      </c>
    </row>
    <row r="3554" spans="1:5" x14ac:dyDescent="0.25">
      <c r="A3554" t="s">
        <v>2517</v>
      </c>
      <c r="B3554" t="s">
        <v>2863</v>
      </c>
      <c r="C3554" t="s">
        <v>4753</v>
      </c>
      <c r="D3554">
        <v>0</v>
      </c>
      <c r="E3554">
        <v>0</v>
      </c>
    </row>
    <row r="3555" spans="1:5" x14ac:dyDescent="0.25">
      <c r="A3555" t="s">
        <v>2517</v>
      </c>
      <c r="B3555" t="s">
        <v>2863</v>
      </c>
      <c r="C3555" t="s">
        <v>800</v>
      </c>
      <c r="D3555" s="19"/>
    </row>
    <row r="3556" spans="1:5" x14ac:dyDescent="0.25">
      <c r="A3556" t="s">
        <v>2517</v>
      </c>
      <c r="B3556" t="s">
        <v>2864</v>
      </c>
      <c r="C3556" t="s">
        <v>1083</v>
      </c>
      <c r="D3556" t="b">
        <v>0</v>
      </c>
    </row>
    <row r="3557" spans="1:5" x14ac:dyDescent="0.25">
      <c r="A3557" t="s">
        <v>2517</v>
      </c>
      <c r="B3557" t="s">
        <v>2864</v>
      </c>
      <c r="C3557" t="s">
        <v>36</v>
      </c>
      <c r="D3557">
        <v>395</v>
      </c>
    </row>
    <row r="3558" spans="1:5" x14ac:dyDescent="0.25">
      <c r="A3558" t="s">
        <v>2517</v>
      </c>
      <c r="B3558" t="s">
        <v>2864</v>
      </c>
      <c r="C3558" t="s">
        <v>4751</v>
      </c>
      <c r="D3558">
        <v>0</v>
      </c>
    </row>
    <row r="3559" spans="1:5" x14ac:dyDescent="0.25">
      <c r="A3559" t="s">
        <v>2517</v>
      </c>
      <c r="B3559" t="s">
        <v>2864</v>
      </c>
      <c r="C3559" t="s">
        <v>2469</v>
      </c>
      <c r="D3559">
        <v>0</v>
      </c>
      <c r="E3559">
        <v>0</v>
      </c>
    </row>
    <row r="3560" spans="1:5" x14ac:dyDescent="0.25">
      <c r="A3560" t="s">
        <v>2517</v>
      </c>
      <c r="B3560" t="s">
        <v>2864</v>
      </c>
      <c r="C3560" t="s">
        <v>2467</v>
      </c>
      <c r="D3560">
        <v>0</v>
      </c>
    </row>
    <row r="3561" spans="1:5" x14ac:dyDescent="0.25">
      <c r="A3561" t="s">
        <v>2517</v>
      </c>
      <c r="B3561" t="s">
        <v>2864</v>
      </c>
      <c r="C3561" t="s">
        <v>2468</v>
      </c>
      <c r="D3561" t="s">
        <v>2475</v>
      </c>
    </row>
    <row r="3562" spans="1:5" x14ac:dyDescent="0.25">
      <c r="A3562" t="s">
        <v>2517</v>
      </c>
      <c r="B3562" t="s">
        <v>2864</v>
      </c>
      <c r="C3562" t="s">
        <v>4752</v>
      </c>
      <c r="D3562">
        <v>0</v>
      </c>
      <c r="E3562">
        <v>0</v>
      </c>
    </row>
    <row r="3563" spans="1:5" x14ac:dyDescent="0.25">
      <c r="A3563" t="s">
        <v>2517</v>
      </c>
      <c r="B3563" t="s">
        <v>2864</v>
      </c>
      <c r="C3563" t="s">
        <v>4753</v>
      </c>
      <c r="D3563">
        <v>0</v>
      </c>
      <c r="E3563">
        <v>0</v>
      </c>
    </row>
    <row r="3564" spans="1:5" x14ac:dyDescent="0.25">
      <c r="A3564" t="s">
        <v>2517</v>
      </c>
      <c r="B3564" t="s">
        <v>2864</v>
      </c>
      <c r="C3564" t="s">
        <v>800</v>
      </c>
      <c r="D3564" s="19"/>
    </row>
    <row r="3565" spans="1:5" x14ac:dyDescent="0.25">
      <c r="A3565" t="s">
        <v>2517</v>
      </c>
      <c r="B3565" t="s">
        <v>2865</v>
      </c>
      <c r="C3565" t="s">
        <v>1083</v>
      </c>
      <c r="D3565" t="b">
        <v>0</v>
      </c>
    </row>
    <row r="3566" spans="1:5" x14ac:dyDescent="0.25">
      <c r="A3566" t="s">
        <v>2517</v>
      </c>
      <c r="B3566" t="s">
        <v>2865</v>
      </c>
      <c r="C3566" t="s">
        <v>36</v>
      </c>
      <c r="D3566">
        <v>396</v>
      </c>
    </row>
    <row r="3567" spans="1:5" x14ac:dyDescent="0.25">
      <c r="A3567" t="s">
        <v>2517</v>
      </c>
      <c r="B3567" t="s">
        <v>2865</v>
      </c>
      <c r="C3567" t="s">
        <v>4751</v>
      </c>
      <c r="D3567">
        <v>0</v>
      </c>
    </row>
    <row r="3568" spans="1:5" x14ac:dyDescent="0.25">
      <c r="A3568" t="s">
        <v>2517</v>
      </c>
      <c r="B3568" t="s">
        <v>2865</v>
      </c>
      <c r="C3568" t="s">
        <v>2469</v>
      </c>
      <c r="D3568">
        <v>0</v>
      </c>
      <c r="E3568">
        <v>0</v>
      </c>
    </row>
    <row r="3569" spans="1:5" x14ac:dyDescent="0.25">
      <c r="A3569" t="s">
        <v>2517</v>
      </c>
      <c r="B3569" t="s">
        <v>2865</v>
      </c>
      <c r="C3569" t="s">
        <v>2467</v>
      </c>
      <c r="D3569">
        <v>0</v>
      </c>
    </row>
    <row r="3570" spans="1:5" x14ac:dyDescent="0.25">
      <c r="A3570" t="s">
        <v>2517</v>
      </c>
      <c r="B3570" t="s">
        <v>2865</v>
      </c>
      <c r="C3570" t="s">
        <v>2468</v>
      </c>
      <c r="D3570" t="s">
        <v>2475</v>
      </c>
    </row>
    <row r="3571" spans="1:5" x14ac:dyDescent="0.25">
      <c r="A3571" t="s">
        <v>2517</v>
      </c>
      <c r="B3571" t="s">
        <v>2865</v>
      </c>
      <c r="C3571" t="s">
        <v>4752</v>
      </c>
      <c r="D3571">
        <v>0</v>
      </c>
      <c r="E3571">
        <v>0</v>
      </c>
    </row>
    <row r="3572" spans="1:5" x14ac:dyDescent="0.25">
      <c r="A3572" t="s">
        <v>2517</v>
      </c>
      <c r="B3572" t="s">
        <v>2865</v>
      </c>
      <c r="C3572" t="s">
        <v>4753</v>
      </c>
      <c r="D3572">
        <v>0</v>
      </c>
      <c r="E3572">
        <v>0</v>
      </c>
    </row>
    <row r="3573" spans="1:5" x14ac:dyDescent="0.25">
      <c r="A3573" t="s">
        <v>2517</v>
      </c>
      <c r="B3573" t="s">
        <v>2865</v>
      </c>
      <c r="C3573" t="s">
        <v>800</v>
      </c>
      <c r="D3573" s="19"/>
    </row>
    <row r="3574" spans="1:5" x14ac:dyDescent="0.25">
      <c r="A3574" t="s">
        <v>2517</v>
      </c>
      <c r="B3574" t="s">
        <v>2866</v>
      </c>
      <c r="C3574" t="s">
        <v>1083</v>
      </c>
      <c r="D3574" t="b">
        <v>0</v>
      </c>
    </row>
    <row r="3575" spans="1:5" x14ac:dyDescent="0.25">
      <c r="A3575" t="s">
        <v>2517</v>
      </c>
      <c r="B3575" t="s">
        <v>2866</v>
      </c>
      <c r="C3575" t="s">
        <v>36</v>
      </c>
      <c r="D3575">
        <v>397</v>
      </c>
    </row>
    <row r="3576" spans="1:5" x14ac:dyDescent="0.25">
      <c r="A3576" t="s">
        <v>2517</v>
      </c>
      <c r="B3576" t="s">
        <v>2866</v>
      </c>
      <c r="C3576" t="s">
        <v>4751</v>
      </c>
      <c r="D3576">
        <v>0</v>
      </c>
    </row>
    <row r="3577" spans="1:5" x14ac:dyDescent="0.25">
      <c r="A3577" t="s">
        <v>2517</v>
      </c>
      <c r="B3577" t="s">
        <v>2866</v>
      </c>
      <c r="C3577" t="s">
        <v>2469</v>
      </c>
      <c r="D3577">
        <v>0</v>
      </c>
      <c r="E3577">
        <v>0</v>
      </c>
    </row>
    <row r="3578" spans="1:5" x14ac:dyDescent="0.25">
      <c r="A3578" t="s">
        <v>2517</v>
      </c>
      <c r="B3578" t="s">
        <v>2866</v>
      </c>
      <c r="C3578" t="s">
        <v>2467</v>
      </c>
      <c r="D3578">
        <v>0</v>
      </c>
    </row>
    <row r="3579" spans="1:5" x14ac:dyDescent="0.25">
      <c r="A3579" t="s">
        <v>2517</v>
      </c>
      <c r="B3579" t="s">
        <v>2866</v>
      </c>
      <c r="C3579" t="s">
        <v>2468</v>
      </c>
      <c r="D3579" t="s">
        <v>2475</v>
      </c>
    </row>
    <row r="3580" spans="1:5" x14ac:dyDescent="0.25">
      <c r="A3580" t="s">
        <v>2517</v>
      </c>
      <c r="B3580" t="s">
        <v>2866</v>
      </c>
      <c r="C3580" t="s">
        <v>4752</v>
      </c>
      <c r="D3580">
        <v>0</v>
      </c>
      <c r="E3580">
        <v>0</v>
      </c>
    </row>
    <row r="3581" spans="1:5" x14ac:dyDescent="0.25">
      <c r="A3581" t="s">
        <v>2517</v>
      </c>
      <c r="B3581" t="s">
        <v>2866</v>
      </c>
      <c r="C3581" t="s">
        <v>4753</v>
      </c>
      <c r="D3581">
        <v>0</v>
      </c>
      <c r="E3581">
        <v>0</v>
      </c>
    </row>
    <row r="3582" spans="1:5" x14ac:dyDescent="0.25">
      <c r="A3582" t="s">
        <v>2517</v>
      </c>
      <c r="B3582" t="s">
        <v>2866</v>
      </c>
      <c r="C3582" t="s">
        <v>800</v>
      </c>
      <c r="D3582" s="19"/>
    </row>
    <row r="3583" spans="1:5" x14ac:dyDescent="0.25">
      <c r="A3583" t="s">
        <v>2517</v>
      </c>
      <c r="B3583" t="s">
        <v>2867</v>
      </c>
      <c r="C3583" t="s">
        <v>1083</v>
      </c>
      <c r="D3583" t="b">
        <v>0</v>
      </c>
    </row>
    <row r="3584" spans="1:5" x14ac:dyDescent="0.25">
      <c r="A3584" t="s">
        <v>2517</v>
      </c>
      <c r="B3584" t="s">
        <v>2867</v>
      </c>
      <c r="C3584" t="s">
        <v>36</v>
      </c>
      <c r="D3584">
        <v>398</v>
      </c>
    </row>
    <row r="3585" spans="1:5" x14ac:dyDescent="0.25">
      <c r="A3585" t="s">
        <v>2517</v>
      </c>
      <c r="B3585" t="s">
        <v>2867</v>
      </c>
      <c r="C3585" t="s">
        <v>4751</v>
      </c>
      <c r="D3585">
        <v>0</v>
      </c>
    </row>
    <row r="3586" spans="1:5" x14ac:dyDescent="0.25">
      <c r="A3586" t="s">
        <v>2517</v>
      </c>
      <c r="B3586" t="s">
        <v>2867</v>
      </c>
      <c r="C3586" t="s">
        <v>2469</v>
      </c>
      <c r="D3586">
        <v>0</v>
      </c>
      <c r="E3586">
        <v>0</v>
      </c>
    </row>
    <row r="3587" spans="1:5" x14ac:dyDescent="0.25">
      <c r="A3587" t="s">
        <v>2517</v>
      </c>
      <c r="B3587" t="s">
        <v>2867</v>
      </c>
      <c r="C3587" t="s">
        <v>2467</v>
      </c>
      <c r="D3587">
        <v>0</v>
      </c>
    </row>
    <row r="3588" spans="1:5" x14ac:dyDescent="0.25">
      <c r="A3588" t="s">
        <v>2517</v>
      </c>
      <c r="B3588" t="s">
        <v>2867</v>
      </c>
      <c r="C3588" t="s">
        <v>2468</v>
      </c>
      <c r="D3588" t="s">
        <v>2475</v>
      </c>
    </row>
    <row r="3589" spans="1:5" x14ac:dyDescent="0.25">
      <c r="A3589" t="s">
        <v>2517</v>
      </c>
      <c r="B3589" t="s">
        <v>2867</v>
      </c>
      <c r="C3589" t="s">
        <v>4752</v>
      </c>
      <c r="D3589">
        <v>0</v>
      </c>
      <c r="E3589">
        <v>0</v>
      </c>
    </row>
    <row r="3590" spans="1:5" x14ac:dyDescent="0.25">
      <c r="A3590" t="s">
        <v>2517</v>
      </c>
      <c r="B3590" t="s">
        <v>2867</v>
      </c>
      <c r="C3590" t="s">
        <v>4753</v>
      </c>
      <c r="D3590">
        <v>0</v>
      </c>
      <c r="E3590">
        <v>0</v>
      </c>
    </row>
    <row r="3591" spans="1:5" x14ac:dyDescent="0.25">
      <c r="A3591" t="s">
        <v>2517</v>
      </c>
      <c r="B3591" t="s">
        <v>2867</v>
      </c>
      <c r="C3591" t="s">
        <v>800</v>
      </c>
      <c r="D3591" s="19"/>
    </row>
    <row r="3592" spans="1:5" x14ac:dyDescent="0.25">
      <c r="A3592" t="s">
        <v>2517</v>
      </c>
      <c r="B3592" t="s">
        <v>2868</v>
      </c>
      <c r="C3592" t="s">
        <v>1083</v>
      </c>
      <c r="D3592" t="b">
        <v>0</v>
      </c>
    </row>
    <row r="3593" spans="1:5" x14ac:dyDescent="0.25">
      <c r="A3593" t="s">
        <v>2517</v>
      </c>
      <c r="B3593" t="s">
        <v>2868</v>
      </c>
      <c r="C3593" t="s">
        <v>36</v>
      </c>
      <c r="D3593">
        <v>399</v>
      </c>
    </row>
    <row r="3594" spans="1:5" x14ac:dyDescent="0.25">
      <c r="A3594" t="s">
        <v>2517</v>
      </c>
      <c r="B3594" t="s">
        <v>2868</v>
      </c>
      <c r="C3594" t="s">
        <v>4751</v>
      </c>
      <c r="D3594">
        <v>0</v>
      </c>
    </row>
    <row r="3595" spans="1:5" x14ac:dyDescent="0.25">
      <c r="A3595" t="s">
        <v>2517</v>
      </c>
      <c r="B3595" t="s">
        <v>2868</v>
      </c>
      <c r="C3595" t="s">
        <v>2469</v>
      </c>
      <c r="D3595">
        <v>0</v>
      </c>
      <c r="E3595">
        <v>0</v>
      </c>
    </row>
    <row r="3596" spans="1:5" x14ac:dyDescent="0.25">
      <c r="A3596" t="s">
        <v>2517</v>
      </c>
      <c r="B3596" t="s">
        <v>2868</v>
      </c>
      <c r="C3596" t="s">
        <v>2467</v>
      </c>
      <c r="D3596">
        <v>0</v>
      </c>
    </row>
    <row r="3597" spans="1:5" x14ac:dyDescent="0.25">
      <c r="A3597" t="s">
        <v>2517</v>
      </c>
      <c r="B3597" t="s">
        <v>2868</v>
      </c>
      <c r="C3597" t="s">
        <v>2468</v>
      </c>
      <c r="D3597" t="s">
        <v>2475</v>
      </c>
    </row>
    <row r="3598" spans="1:5" x14ac:dyDescent="0.25">
      <c r="A3598" t="s">
        <v>2517</v>
      </c>
      <c r="B3598" t="s">
        <v>2868</v>
      </c>
      <c r="C3598" t="s">
        <v>4752</v>
      </c>
      <c r="D3598">
        <v>0</v>
      </c>
      <c r="E3598">
        <v>0</v>
      </c>
    </row>
    <row r="3599" spans="1:5" x14ac:dyDescent="0.25">
      <c r="A3599" t="s">
        <v>2517</v>
      </c>
      <c r="B3599" t="s">
        <v>2868</v>
      </c>
      <c r="C3599" t="s">
        <v>4753</v>
      </c>
      <c r="D3599">
        <v>0</v>
      </c>
      <c r="E3599">
        <v>0</v>
      </c>
    </row>
    <row r="3600" spans="1:5" x14ac:dyDescent="0.25">
      <c r="A3600" t="s">
        <v>2517</v>
      </c>
      <c r="B3600" t="s">
        <v>2868</v>
      </c>
      <c r="C3600" t="s">
        <v>800</v>
      </c>
      <c r="D3600" s="19"/>
    </row>
    <row r="3601" spans="1:5" x14ac:dyDescent="0.25">
      <c r="A3601" t="s">
        <v>2517</v>
      </c>
      <c r="B3601" t="s">
        <v>2869</v>
      </c>
      <c r="C3601" t="s">
        <v>1083</v>
      </c>
      <c r="D3601" t="b">
        <v>0</v>
      </c>
    </row>
    <row r="3602" spans="1:5" x14ac:dyDescent="0.25">
      <c r="A3602" t="s">
        <v>2517</v>
      </c>
      <c r="B3602" t="s">
        <v>2869</v>
      </c>
      <c r="C3602" t="s">
        <v>36</v>
      </c>
      <c r="D3602">
        <v>400</v>
      </c>
    </row>
    <row r="3603" spans="1:5" x14ac:dyDescent="0.25">
      <c r="A3603" t="s">
        <v>2517</v>
      </c>
      <c r="B3603" t="s">
        <v>2869</v>
      </c>
      <c r="C3603" t="s">
        <v>4751</v>
      </c>
      <c r="D3603">
        <v>0</v>
      </c>
    </row>
    <row r="3604" spans="1:5" x14ac:dyDescent="0.25">
      <c r="A3604" t="s">
        <v>2517</v>
      </c>
      <c r="B3604" t="s">
        <v>2869</v>
      </c>
      <c r="C3604" t="s">
        <v>2469</v>
      </c>
      <c r="D3604">
        <v>0</v>
      </c>
      <c r="E3604">
        <v>0</v>
      </c>
    </row>
    <row r="3605" spans="1:5" x14ac:dyDescent="0.25">
      <c r="A3605" t="s">
        <v>2517</v>
      </c>
      <c r="B3605" t="s">
        <v>2869</v>
      </c>
      <c r="C3605" t="s">
        <v>2467</v>
      </c>
      <c r="D3605">
        <v>0</v>
      </c>
    </row>
    <row r="3606" spans="1:5" x14ac:dyDescent="0.25">
      <c r="A3606" t="s">
        <v>2517</v>
      </c>
      <c r="B3606" t="s">
        <v>2869</v>
      </c>
      <c r="C3606" t="s">
        <v>2468</v>
      </c>
      <c r="D3606" t="s">
        <v>2475</v>
      </c>
    </row>
    <row r="3607" spans="1:5" x14ac:dyDescent="0.25">
      <c r="A3607" t="s">
        <v>2517</v>
      </c>
      <c r="B3607" t="s">
        <v>2869</v>
      </c>
      <c r="C3607" t="s">
        <v>4752</v>
      </c>
      <c r="D3607">
        <v>0</v>
      </c>
      <c r="E3607">
        <v>0</v>
      </c>
    </row>
    <row r="3608" spans="1:5" x14ac:dyDescent="0.25">
      <c r="A3608" t="s">
        <v>2517</v>
      </c>
      <c r="B3608" t="s">
        <v>2869</v>
      </c>
      <c r="C3608" t="s">
        <v>4753</v>
      </c>
      <c r="D3608">
        <v>0</v>
      </c>
      <c r="E3608">
        <v>0</v>
      </c>
    </row>
    <row r="3609" spans="1:5" x14ac:dyDescent="0.25">
      <c r="A3609" t="s">
        <v>2517</v>
      </c>
      <c r="B3609" t="s">
        <v>2869</v>
      </c>
      <c r="C3609" t="s">
        <v>800</v>
      </c>
      <c r="D3609" s="19"/>
    </row>
    <row r="3610" spans="1:5" x14ac:dyDescent="0.25">
      <c r="A3610" t="s">
        <v>2517</v>
      </c>
      <c r="B3610" t="s">
        <v>2870</v>
      </c>
      <c r="C3610" t="s">
        <v>1083</v>
      </c>
      <c r="D3610" t="b">
        <v>0</v>
      </c>
    </row>
    <row r="3611" spans="1:5" x14ac:dyDescent="0.25">
      <c r="A3611" t="s">
        <v>2517</v>
      </c>
      <c r="B3611" t="s">
        <v>2870</v>
      </c>
      <c r="C3611" t="s">
        <v>36</v>
      </c>
      <c r="D3611">
        <v>401</v>
      </c>
    </row>
    <row r="3612" spans="1:5" x14ac:dyDescent="0.25">
      <c r="A3612" t="s">
        <v>2517</v>
      </c>
      <c r="B3612" t="s">
        <v>2870</v>
      </c>
      <c r="C3612" t="s">
        <v>4751</v>
      </c>
      <c r="D3612">
        <v>0</v>
      </c>
    </row>
    <row r="3613" spans="1:5" x14ac:dyDescent="0.25">
      <c r="A3613" t="s">
        <v>2517</v>
      </c>
      <c r="B3613" t="s">
        <v>2870</v>
      </c>
      <c r="C3613" t="s">
        <v>2469</v>
      </c>
      <c r="D3613">
        <v>0</v>
      </c>
      <c r="E3613">
        <v>0</v>
      </c>
    </row>
    <row r="3614" spans="1:5" x14ac:dyDescent="0.25">
      <c r="A3614" t="s">
        <v>2517</v>
      </c>
      <c r="B3614" t="s">
        <v>2870</v>
      </c>
      <c r="C3614" t="s">
        <v>2467</v>
      </c>
      <c r="D3614">
        <v>0</v>
      </c>
    </row>
    <row r="3615" spans="1:5" x14ac:dyDescent="0.25">
      <c r="A3615" t="s">
        <v>2517</v>
      </c>
      <c r="B3615" t="s">
        <v>2870</v>
      </c>
      <c r="C3615" t="s">
        <v>2468</v>
      </c>
      <c r="D3615" t="s">
        <v>2475</v>
      </c>
    </row>
    <row r="3616" spans="1:5" x14ac:dyDescent="0.25">
      <c r="A3616" t="s">
        <v>2517</v>
      </c>
      <c r="B3616" t="s">
        <v>2870</v>
      </c>
      <c r="C3616" t="s">
        <v>4752</v>
      </c>
      <c r="D3616">
        <v>0</v>
      </c>
      <c r="E3616">
        <v>0</v>
      </c>
    </row>
    <row r="3617" spans="1:5" x14ac:dyDescent="0.25">
      <c r="A3617" t="s">
        <v>2517</v>
      </c>
      <c r="B3617" t="s">
        <v>2870</v>
      </c>
      <c r="C3617" t="s">
        <v>4753</v>
      </c>
      <c r="D3617">
        <v>0</v>
      </c>
      <c r="E3617">
        <v>0</v>
      </c>
    </row>
    <row r="3618" spans="1:5" x14ac:dyDescent="0.25">
      <c r="A3618" t="s">
        <v>2517</v>
      </c>
      <c r="B3618" t="s">
        <v>2870</v>
      </c>
      <c r="C3618" t="s">
        <v>800</v>
      </c>
      <c r="D3618" s="19"/>
    </row>
    <row r="3619" spans="1:5" x14ac:dyDescent="0.25">
      <c r="A3619" t="s">
        <v>2517</v>
      </c>
      <c r="B3619" t="s">
        <v>2871</v>
      </c>
      <c r="C3619" t="s">
        <v>1083</v>
      </c>
      <c r="D3619" t="b">
        <v>0</v>
      </c>
    </row>
    <row r="3620" spans="1:5" x14ac:dyDescent="0.25">
      <c r="A3620" t="s">
        <v>2517</v>
      </c>
      <c r="B3620" t="s">
        <v>2871</v>
      </c>
      <c r="C3620" t="s">
        <v>36</v>
      </c>
      <c r="D3620">
        <v>402</v>
      </c>
    </row>
    <row r="3621" spans="1:5" x14ac:dyDescent="0.25">
      <c r="A3621" t="s">
        <v>2517</v>
      </c>
      <c r="B3621" t="s">
        <v>2871</v>
      </c>
      <c r="C3621" t="s">
        <v>4751</v>
      </c>
      <c r="D3621">
        <v>0</v>
      </c>
    </row>
    <row r="3622" spans="1:5" x14ac:dyDescent="0.25">
      <c r="A3622" t="s">
        <v>2517</v>
      </c>
      <c r="B3622" t="s">
        <v>2871</v>
      </c>
      <c r="C3622" t="s">
        <v>2469</v>
      </c>
      <c r="D3622">
        <v>0</v>
      </c>
      <c r="E3622">
        <v>0</v>
      </c>
    </row>
    <row r="3623" spans="1:5" x14ac:dyDescent="0.25">
      <c r="A3623" t="s">
        <v>2517</v>
      </c>
      <c r="B3623" t="s">
        <v>2871</v>
      </c>
      <c r="C3623" t="s">
        <v>2467</v>
      </c>
      <c r="D3623">
        <v>0</v>
      </c>
    </row>
    <row r="3624" spans="1:5" x14ac:dyDescent="0.25">
      <c r="A3624" t="s">
        <v>2517</v>
      </c>
      <c r="B3624" t="s">
        <v>2871</v>
      </c>
      <c r="C3624" t="s">
        <v>2468</v>
      </c>
      <c r="D3624" t="s">
        <v>2475</v>
      </c>
    </row>
    <row r="3625" spans="1:5" x14ac:dyDescent="0.25">
      <c r="A3625" t="s">
        <v>2517</v>
      </c>
      <c r="B3625" t="s">
        <v>2871</v>
      </c>
      <c r="C3625" t="s">
        <v>4752</v>
      </c>
      <c r="D3625">
        <v>0</v>
      </c>
      <c r="E3625">
        <v>0</v>
      </c>
    </row>
    <row r="3626" spans="1:5" x14ac:dyDescent="0.25">
      <c r="A3626" t="s">
        <v>2517</v>
      </c>
      <c r="B3626" t="s">
        <v>2871</v>
      </c>
      <c r="C3626" t="s">
        <v>4753</v>
      </c>
      <c r="D3626">
        <v>0</v>
      </c>
      <c r="E3626">
        <v>0</v>
      </c>
    </row>
    <row r="3627" spans="1:5" x14ac:dyDescent="0.25">
      <c r="A3627" t="s">
        <v>2517</v>
      </c>
      <c r="B3627" t="s">
        <v>2871</v>
      </c>
      <c r="C3627" t="s">
        <v>800</v>
      </c>
      <c r="D3627" s="19"/>
    </row>
    <row r="3628" spans="1:5" x14ac:dyDescent="0.25">
      <c r="A3628" t="s">
        <v>2517</v>
      </c>
      <c r="B3628" t="s">
        <v>2872</v>
      </c>
      <c r="C3628" t="s">
        <v>1083</v>
      </c>
      <c r="D3628" t="b">
        <v>0</v>
      </c>
    </row>
    <row r="3629" spans="1:5" x14ac:dyDescent="0.25">
      <c r="A3629" t="s">
        <v>2517</v>
      </c>
      <c r="B3629" t="s">
        <v>2872</v>
      </c>
      <c r="C3629" t="s">
        <v>36</v>
      </c>
      <c r="D3629">
        <v>403</v>
      </c>
    </row>
    <row r="3630" spans="1:5" x14ac:dyDescent="0.25">
      <c r="A3630" t="s">
        <v>2517</v>
      </c>
      <c r="B3630" t="s">
        <v>2872</v>
      </c>
      <c r="C3630" t="s">
        <v>4751</v>
      </c>
      <c r="D3630">
        <v>0</v>
      </c>
    </row>
    <row r="3631" spans="1:5" x14ac:dyDescent="0.25">
      <c r="A3631" t="s">
        <v>2517</v>
      </c>
      <c r="B3631" t="s">
        <v>2872</v>
      </c>
      <c r="C3631" t="s">
        <v>2469</v>
      </c>
      <c r="D3631">
        <v>0</v>
      </c>
      <c r="E3631">
        <v>0</v>
      </c>
    </row>
    <row r="3632" spans="1:5" x14ac:dyDescent="0.25">
      <c r="A3632" t="s">
        <v>2517</v>
      </c>
      <c r="B3632" t="s">
        <v>2872</v>
      </c>
      <c r="C3632" t="s">
        <v>2467</v>
      </c>
      <c r="D3632">
        <v>0</v>
      </c>
    </row>
    <row r="3633" spans="1:5" x14ac:dyDescent="0.25">
      <c r="A3633" t="s">
        <v>2517</v>
      </c>
      <c r="B3633" t="s">
        <v>2872</v>
      </c>
      <c r="C3633" t="s">
        <v>2468</v>
      </c>
      <c r="D3633" t="s">
        <v>2475</v>
      </c>
    </row>
    <row r="3634" spans="1:5" x14ac:dyDescent="0.25">
      <c r="A3634" t="s">
        <v>2517</v>
      </c>
      <c r="B3634" t="s">
        <v>2872</v>
      </c>
      <c r="C3634" t="s">
        <v>4752</v>
      </c>
      <c r="D3634">
        <v>0</v>
      </c>
      <c r="E3634">
        <v>0</v>
      </c>
    </row>
    <row r="3635" spans="1:5" x14ac:dyDescent="0.25">
      <c r="A3635" t="s">
        <v>2517</v>
      </c>
      <c r="B3635" t="s">
        <v>2872</v>
      </c>
      <c r="C3635" t="s">
        <v>4753</v>
      </c>
      <c r="D3635">
        <v>0</v>
      </c>
      <c r="E3635">
        <v>0</v>
      </c>
    </row>
    <row r="3636" spans="1:5" x14ac:dyDescent="0.25">
      <c r="A3636" t="s">
        <v>2517</v>
      </c>
      <c r="B3636" t="s">
        <v>2872</v>
      </c>
      <c r="C3636" t="s">
        <v>800</v>
      </c>
      <c r="D3636" s="19"/>
    </row>
    <row r="3637" spans="1:5" x14ac:dyDescent="0.25">
      <c r="A3637" t="s">
        <v>2517</v>
      </c>
      <c r="B3637" t="s">
        <v>2873</v>
      </c>
      <c r="C3637" t="s">
        <v>1083</v>
      </c>
      <c r="D3637" t="b">
        <v>0</v>
      </c>
    </row>
    <row r="3638" spans="1:5" x14ac:dyDescent="0.25">
      <c r="A3638" t="s">
        <v>2517</v>
      </c>
      <c r="B3638" t="s">
        <v>2873</v>
      </c>
      <c r="C3638" t="s">
        <v>36</v>
      </c>
      <c r="D3638">
        <v>404</v>
      </c>
    </row>
    <row r="3639" spans="1:5" x14ac:dyDescent="0.25">
      <c r="A3639" t="s">
        <v>2517</v>
      </c>
      <c r="B3639" t="s">
        <v>2873</v>
      </c>
      <c r="C3639" t="s">
        <v>4751</v>
      </c>
      <c r="D3639">
        <v>0</v>
      </c>
    </row>
    <row r="3640" spans="1:5" x14ac:dyDescent="0.25">
      <c r="A3640" t="s">
        <v>2517</v>
      </c>
      <c r="B3640" t="s">
        <v>2873</v>
      </c>
      <c r="C3640" t="s">
        <v>2469</v>
      </c>
      <c r="D3640">
        <v>0</v>
      </c>
      <c r="E3640">
        <v>0</v>
      </c>
    </row>
    <row r="3641" spans="1:5" x14ac:dyDescent="0.25">
      <c r="A3641" t="s">
        <v>2517</v>
      </c>
      <c r="B3641" t="s">
        <v>2873</v>
      </c>
      <c r="C3641" t="s">
        <v>2467</v>
      </c>
      <c r="D3641">
        <v>0</v>
      </c>
    </row>
    <row r="3642" spans="1:5" x14ac:dyDescent="0.25">
      <c r="A3642" t="s">
        <v>2517</v>
      </c>
      <c r="B3642" t="s">
        <v>2873</v>
      </c>
      <c r="C3642" t="s">
        <v>2468</v>
      </c>
      <c r="D3642" t="s">
        <v>2475</v>
      </c>
    </row>
    <row r="3643" spans="1:5" x14ac:dyDescent="0.25">
      <c r="A3643" t="s">
        <v>2517</v>
      </c>
      <c r="B3643" t="s">
        <v>2873</v>
      </c>
      <c r="C3643" t="s">
        <v>4752</v>
      </c>
      <c r="D3643">
        <v>0</v>
      </c>
      <c r="E3643">
        <v>0</v>
      </c>
    </row>
    <row r="3644" spans="1:5" x14ac:dyDescent="0.25">
      <c r="A3644" t="s">
        <v>2517</v>
      </c>
      <c r="B3644" t="s">
        <v>2873</v>
      </c>
      <c r="C3644" t="s">
        <v>4753</v>
      </c>
      <c r="D3644">
        <v>0</v>
      </c>
      <c r="E3644">
        <v>0</v>
      </c>
    </row>
    <row r="3645" spans="1:5" x14ac:dyDescent="0.25">
      <c r="A3645" t="s">
        <v>2517</v>
      </c>
      <c r="B3645" t="s">
        <v>2873</v>
      </c>
      <c r="C3645" t="s">
        <v>800</v>
      </c>
      <c r="D3645" s="19"/>
    </row>
    <row r="3646" spans="1:5" x14ac:dyDescent="0.25">
      <c r="A3646" t="s">
        <v>2517</v>
      </c>
      <c r="B3646" t="s">
        <v>2874</v>
      </c>
      <c r="C3646" t="s">
        <v>1083</v>
      </c>
      <c r="D3646" t="b">
        <v>0</v>
      </c>
    </row>
    <row r="3647" spans="1:5" x14ac:dyDescent="0.25">
      <c r="A3647" t="s">
        <v>2517</v>
      </c>
      <c r="B3647" t="s">
        <v>2874</v>
      </c>
      <c r="C3647" t="s">
        <v>36</v>
      </c>
      <c r="D3647">
        <v>405</v>
      </c>
    </row>
    <row r="3648" spans="1:5" x14ac:dyDescent="0.25">
      <c r="A3648" t="s">
        <v>2517</v>
      </c>
      <c r="B3648" t="s">
        <v>2874</v>
      </c>
      <c r="C3648" t="s">
        <v>4751</v>
      </c>
      <c r="D3648">
        <v>0</v>
      </c>
    </row>
    <row r="3649" spans="1:5" x14ac:dyDescent="0.25">
      <c r="A3649" t="s">
        <v>2517</v>
      </c>
      <c r="B3649" t="s">
        <v>2874</v>
      </c>
      <c r="C3649" t="s">
        <v>2469</v>
      </c>
      <c r="D3649">
        <v>0</v>
      </c>
      <c r="E3649">
        <v>0</v>
      </c>
    </row>
    <row r="3650" spans="1:5" x14ac:dyDescent="0.25">
      <c r="A3650" t="s">
        <v>2517</v>
      </c>
      <c r="B3650" t="s">
        <v>2874</v>
      </c>
      <c r="C3650" t="s">
        <v>2467</v>
      </c>
      <c r="D3650">
        <v>0</v>
      </c>
    </row>
    <row r="3651" spans="1:5" x14ac:dyDescent="0.25">
      <c r="A3651" t="s">
        <v>2517</v>
      </c>
      <c r="B3651" t="s">
        <v>2874</v>
      </c>
      <c r="C3651" t="s">
        <v>2468</v>
      </c>
      <c r="D3651" t="s">
        <v>2475</v>
      </c>
    </row>
    <row r="3652" spans="1:5" x14ac:dyDescent="0.25">
      <c r="A3652" t="s">
        <v>2517</v>
      </c>
      <c r="B3652" t="s">
        <v>2874</v>
      </c>
      <c r="C3652" t="s">
        <v>4752</v>
      </c>
      <c r="D3652">
        <v>0</v>
      </c>
      <c r="E3652">
        <v>0</v>
      </c>
    </row>
    <row r="3653" spans="1:5" x14ac:dyDescent="0.25">
      <c r="A3653" t="s">
        <v>2517</v>
      </c>
      <c r="B3653" t="s">
        <v>2874</v>
      </c>
      <c r="C3653" t="s">
        <v>4753</v>
      </c>
      <c r="D3653">
        <v>0</v>
      </c>
      <c r="E3653">
        <v>0</v>
      </c>
    </row>
    <row r="3654" spans="1:5" x14ac:dyDescent="0.25">
      <c r="A3654" t="s">
        <v>2517</v>
      </c>
      <c r="B3654" t="s">
        <v>2874</v>
      </c>
      <c r="C3654" t="s">
        <v>800</v>
      </c>
      <c r="D3654" s="19"/>
    </row>
    <row r="3655" spans="1:5" x14ac:dyDescent="0.25">
      <c r="A3655" t="s">
        <v>2517</v>
      </c>
      <c r="B3655" t="s">
        <v>2875</v>
      </c>
      <c r="C3655" t="s">
        <v>1083</v>
      </c>
      <c r="D3655" t="b">
        <v>0</v>
      </c>
    </row>
    <row r="3656" spans="1:5" x14ac:dyDescent="0.25">
      <c r="A3656" t="s">
        <v>2517</v>
      </c>
      <c r="B3656" t="s">
        <v>2875</v>
      </c>
      <c r="C3656" t="s">
        <v>36</v>
      </c>
      <c r="D3656">
        <v>406</v>
      </c>
    </row>
    <row r="3657" spans="1:5" x14ac:dyDescent="0.25">
      <c r="A3657" t="s">
        <v>2517</v>
      </c>
      <c r="B3657" t="s">
        <v>2875</v>
      </c>
      <c r="C3657" t="s">
        <v>4751</v>
      </c>
      <c r="D3657">
        <v>0</v>
      </c>
    </row>
    <row r="3658" spans="1:5" x14ac:dyDescent="0.25">
      <c r="A3658" t="s">
        <v>2517</v>
      </c>
      <c r="B3658" t="s">
        <v>2875</v>
      </c>
      <c r="C3658" t="s">
        <v>2469</v>
      </c>
      <c r="D3658">
        <v>0</v>
      </c>
      <c r="E3658">
        <v>0</v>
      </c>
    </row>
    <row r="3659" spans="1:5" x14ac:dyDescent="0.25">
      <c r="A3659" t="s">
        <v>2517</v>
      </c>
      <c r="B3659" t="s">
        <v>2875</v>
      </c>
      <c r="C3659" t="s">
        <v>2467</v>
      </c>
      <c r="D3659">
        <v>0</v>
      </c>
    </row>
    <row r="3660" spans="1:5" x14ac:dyDescent="0.25">
      <c r="A3660" t="s">
        <v>2517</v>
      </c>
      <c r="B3660" t="s">
        <v>2875</v>
      </c>
      <c r="C3660" t="s">
        <v>2468</v>
      </c>
      <c r="D3660" t="s">
        <v>2475</v>
      </c>
    </row>
    <row r="3661" spans="1:5" x14ac:dyDescent="0.25">
      <c r="A3661" t="s">
        <v>2517</v>
      </c>
      <c r="B3661" t="s">
        <v>2875</v>
      </c>
      <c r="C3661" t="s">
        <v>4752</v>
      </c>
      <c r="D3661">
        <v>0</v>
      </c>
      <c r="E3661">
        <v>0</v>
      </c>
    </row>
    <row r="3662" spans="1:5" x14ac:dyDescent="0.25">
      <c r="A3662" t="s">
        <v>2517</v>
      </c>
      <c r="B3662" t="s">
        <v>2875</v>
      </c>
      <c r="C3662" t="s">
        <v>4753</v>
      </c>
      <c r="D3662">
        <v>0</v>
      </c>
      <c r="E3662">
        <v>0</v>
      </c>
    </row>
    <row r="3663" spans="1:5" x14ac:dyDescent="0.25">
      <c r="A3663" t="s">
        <v>2517</v>
      </c>
      <c r="B3663" t="s">
        <v>2875</v>
      </c>
      <c r="C3663" t="s">
        <v>800</v>
      </c>
      <c r="D3663" s="19"/>
    </row>
    <row r="3664" spans="1:5" x14ac:dyDescent="0.25">
      <c r="A3664" t="s">
        <v>2517</v>
      </c>
      <c r="B3664" t="s">
        <v>2876</v>
      </c>
      <c r="C3664" t="s">
        <v>1083</v>
      </c>
      <c r="D3664" t="b">
        <v>0</v>
      </c>
    </row>
    <row r="3665" spans="1:5" x14ac:dyDescent="0.25">
      <c r="A3665" t="s">
        <v>2517</v>
      </c>
      <c r="B3665" t="s">
        <v>2876</v>
      </c>
      <c r="C3665" t="s">
        <v>36</v>
      </c>
      <c r="D3665">
        <v>407</v>
      </c>
    </row>
    <row r="3666" spans="1:5" x14ac:dyDescent="0.25">
      <c r="A3666" t="s">
        <v>2517</v>
      </c>
      <c r="B3666" t="s">
        <v>2876</v>
      </c>
      <c r="C3666" t="s">
        <v>4751</v>
      </c>
      <c r="D3666">
        <v>0</v>
      </c>
    </row>
    <row r="3667" spans="1:5" x14ac:dyDescent="0.25">
      <c r="A3667" t="s">
        <v>2517</v>
      </c>
      <c r="B3667" t="s">
        <v>2876</v>
      </c>
      <c r="C3667" t="s">
        <v>2469</v>
      </c>
      <c r="D3667">
        <v>0</v>
      </c>
      <c r="E3667">
        <v>0</v>
      </c>
    </row>
    <row r="3668" spans="1:5" x14ac:dyDescent="0.25">
      <c r="A3668" t="s">
        <v>2517</v>
      </c>
      <c r="B3668" t="s">
        <v>2876</v>
      </c>
      <c r="C3668" t="s">
        <v>2467</v>
      </c>
      <c r="D3668">
        <v>0</v>
      </c>
    </row>
    <row r="3669" spans="1:5" x14ac:dyDescent="0.25">
      <c r="A3669" t="s">
        <v>2517</v>
      </c>
      <c r="B3669" t="s">
        <v>2876</v>
      </c>
      <c r="C3669" t="s">
        <v>2468</v>
      </c>
      <c r="D3669" t="s">
        <v>2475</v>
      </c>
    </row>
    <row r="3670" spans="1:5" x14ac:dyDescent="0.25">
      <c r="A3670" t="s">
        <v>2517</v>
      </c>
      <c r="B3670" t="s">
        <v>2876</v>
      </c>
      <c r="C3670" t="s">
        <v>4752</v>
      </c>
      <c r="D3670">
        <v>0</v>
      </c>
      <c r="E3670">
        <v>0</v>
      </c>
    </row>
    <row r="3671" spans="1:5" x14ac:dyDescent="0.25">
      <c r="A3671" t="s">
        <v>2517</v>
      </c>
      <c r="B3671" t="s">
        <v>2876</v>
      </c>
      <c r="C3671" t="s">
        <v>4753</v>
      </c>
      <c r="D3671">
        <v>0</v>
      </c>
      <c r="E3671">
        <v>0</v>
      </c>
    </row>
    <row r="3672" spans="1:5" x14ac:dyDescent="0.25">
      <c r="A3672" t="s">
        <v>2517</v>
      </c>
      <c r="B3672" t="s">
        <v>2876</v>
      </c>
      <c r="C3672" t="s">
        <v>800</v>
      </c>
      <c r="D3672" s="19"/>
    </row>
    <row r="3673" spans="1:5" x14ac:dyDescent="0.25">
      <c r="A3673" t="s">
        <v>2517</v>
      </c>
      <c r="B3673" t="s">
        <v>2877</v>
      </c>
      <c r="C3673" t="s">
        <v>1083</v>
      </c>
      <c r="D3673" t="b">
        <v>0</v>
      </c>
    </row>
    <row r="3674" spans="1:5" x14ac:dyDescent="0.25">
      <c r="A3674" t="s">
        <v>2517</v>
      </c>
      <c r="B3674" t="s">
        <v>2877</v>
      </c>
      <c r="C3674" t="s">
        <v>36</v>
      </c>
      <c r="D3674">
        <v>408</v>
      </c>
    </row>
    <row r="3675" spans="1:5" x14ac:dyDescent="0.25">
      <c r="A3675" t="s">
        <v>2517</v>
      </c>
      <c r="B3675" t="s">
        <v>2877</v>
      </c>
      <c r="C3675" t="s">
        <v>4751</v>
      </c>
      <c r="D3675">
        <v>0</v>
      </c>
    </row>
    <row r="3676" spans="1:5" x14ac:dyDescent="0.25">
      <c r="A3676" t="s">
        <v>2517</v>
      </c>
      <c r="B3676" t="s">
        <v>2877</v>
      </c>
      <c r="C3676" t="s">
        <v>2469</v>
      </c>
      <c r="D3676">
        <v>0</v>
      </c>
      <c r="E3676">
        <v>0</v>
      </c>
    </row>
    <row r="3677" spans="1:5" x14ac:dyDescent="0.25">
      <c r="A3677" t="s">
        <v>2517</v>
      </c>
      <c r="B3677" t="s">
        <v>2877</v>
      </c>
      <c r="C3677" t="s">
        <v>2467</v>
      </c>
      <c r="D3677">
        <v>0</v>
      </c>
    </row>
    <row r="3678" spans="1:5" x14ac:dyDescent="0.25">
      <c r="A3678" t="s">
        <v>2517</v>
      </c>
      <c r="B3678" t="s">
        <v>2877</v>
      </c>
      <c r="C3678" t="s">
        <v>2468</v>
      </c>
      <c r="D3678" t="s">
        <v>2475</v>
      </c>
    </row>
    <row r="3679" spans="1:5" x14ac:dyDescent="0.25">
      <c r="A3679" t="s">
        <v>2517</v>
      </c>
      <c r="B3679" t="s">
        <v>2877</v>
      </c>
      <c r="C3679" t="s">
        <v>4752</v>
      </c>
      <c r="D3679">
        <v>0</v>
      </c>
      <c r="E3679">
        <v>0</v>
      </c>
    </row>
    <row r="3680" spans="1:5" x14ac:dyDescent="0.25">
      <c r="A3680" t="s">
        <v>2517</v>
      </c>
      <c r="B3680" t="s">
        <v>2877</v>
      </c>
      <c r="C3680" t="s">
        <v>4753</v>
      </c>
      <c r="D3680">
        <v>0</v>
      </c>
      <c r="E3680">
        <v>0</v>
      </c>
    </row>
    <row r="3681" spans="1:5" x14ac:dyDescent="0.25">
      <c r="A3681" t="s">
        <v>2517</v>
      </c>
      <c r="B3681" t="s">
        <v>2877</v>
      </c>
      <c r="C3681" t="s">
        <v>800</v>
      </c>
      <c r="D3681" s="19"/>
    </row>
    <row r="3682" spans="1:5" x14ac:dyDescent="0.25">
      <c r="A3682" t="s">
        <v>2517</v>
      </c>
      <c r="B3682" t="s">
        <v>2878</v>
      </c>
      <c r="C3682" t="s">
        <v>1083</v>
      </c>
      <c r="D3682" t="b">
        <v>0</v>
      </c>
    </row>
    <row r="3683" spans="1:5" x14ac:dyDescent="0.25">
      <c r="A3683" t="s">
        <v>2517</v>
      </c>
      <c r="B3683" t="s">
        <v>2878</v>
      </c>
      <c r="C3683" t="s">
        <v>36</v>
      </c>
      <c r="D3683">
        <v>409</v>
      </c>
    </row>
    <row r="3684" spans="1:5" x14ac:dyDescent="0.25">
      <c r="A3684" t="s">
        <v>2517</v>
      </c>
      <c r="B3684" t="s">
        <v>2878</v>
      </c>
      <c r="C3684" t="s">
        <v>4751</v>
      </c>
      <c r="D3684">
        <v>0</v>
      </c>
    </row>
    <row r="3685" spans="1:5" x14ac:dyDescent="0.25">
      <c r="A3685" t="s">
        <v>2517</v>
      </c>
      <c r="B3685" t="s">
        <v>2878</v>
      </c>
      <c r="C3685" t="s">
        <v>2469</v>
      </c>
      <c r="D3685">
        <v>0</v>
      </c>
      <c r="E3685">
        <v>0</v>
      </c>
    </row>
    <row r="3686" spans="1:5" x14ac:dyDescent="0.25">
      <c r="A3686" t="s">
        <v>2517</v>
      </c>
      <c r="B3686" t="s">
        <v>2878</v>
      </c>
      <c r="C3686" t="s">
        <v>2467</v>
      </c>
      <c r="D3686">
        <v>0</v>
      </c>
    </row>
    <row r="3687" spans="1:5" x14ac:dyDescent="0.25">
      <c r="A3687" t="s">
        <v>2517</v>
      </c>
      <c r="B3687" t="s">
        <v>2878</v>
      </c>
      <c r="C3687" t="s">
        <v>2468</v>
      </c>
      <c r="D3687" t="s">
        <v>2475</v>
      </c>
    </row>
    <row r="3688" spans="1:5" x14ac:dyDescent="0.25">
      <c r="A3688" t="s">
        <v>2517</v>
      </c>
      <c r="B3688" t="s">
        <v>2878</v>
      </c>
      <c r="C3688" t="s">
        <v>4752</v>
      </c>
      <c r="D3688">
        <v>0</v>
      </c>
      <c r="E3688">
        <v>0</v>
      </c>
    </row>
    <row r="3689" spans="1:5" x14ac:dyDescent="0.25">
      <c r="A3689" t="s">
        <v>2517</v>
      </c>
      <c r="B3689" t="s">
        <v>2878</v>
      </c>
      <c r="C3689" t="s">
        <v>4753</v>
      </c>
      <c r="D3689">
        <v>0</v>
      </c>
      <c r="E3689">
        <v>0</v>
      </c>
    </row>
    <row r="3690" spans="1:5" x14ac:dyDescent="0.25">
      <c r="A3690" t="s">
        <v>2517</v>
      </c>
      <c r="B3690" t="s">
        <v>2878</v>
      </c>
      <c r="C3690" t="s">
        <v>800</v>
      </c>
      <c r="D3690" s="19"/>
    </row>
    <row r="3691" spans="1:5" x14ac:dyDescent="0.25">
      <c r="A3691" t="s">
        <v>2517</v>
      </c>
      <c r="B3691" t="s">
        <v>2879</v>
      </c>
      <c r="C3691" t="s">
        <v>1083</v>
      </c>
      <c r="D3691" t="b">
        <v>0</v>
      </c>
    </row>
    <row r="3692" spans="1:5" x14ac:dyDescent="0.25">
      <c r="A3692" t="s">
        <v>2517</v>
      </c>
      <c r="B3692" t="s">
        <v>2879</v>
      </c>
      <c r="C3692" t="s">
        <v>36</v>
      </c>
      <c r="D3692">
        <v>410</v>
      </c>
    </row>
    <row r="3693" spans="1:5" x14ac:dyDescent="0.25">
      <c r="A3693" t="s">
        <v>2517</v>
      </c>
      <c r="B3693" t="s">
        <v>2879</v>
      </c>
      <c r="C3693" t="s">
        <v>4751</v>
      </c>
      <c r="D3693">
        <v>0</v>
      </c>
    </row>
    <row r="3694" spans="1:5" x14ac:dyDescent="0.25">
      <c r="A3694" t="s">
        <v>2517</v>
      </c>
      <c r="B3694" t="s">
        <v>2879</v>
      </c>
      <c r="C3694" t="s">
        <v>2469</v>
      </c>
      <c r="D3694">
        <v>0</v>
      </c>
      <c r="E3694">
        <v>0</v>
      </c>
    </row>
    <row r="3695" spans="1:5" x14ac:dyDescent="0.25">
      <c r="A3695" t="s">
        <v>2517</v>
      </c>
      <c r="B3695" t="s">
        <v>2879</v>
      </c>
      <c r="C3695" t="s">
        <v>2467</v>
      </c>
      <c r="D3695">
        <v>0</v>
      </c>
    </row>
    <row r="3696" spans="1:5" x14ac:dyDescent="0.25">
      <c r="A3696" t="s">
        <v>2517</v>
      </c>
      <c r="B3696" t="s">
        <v>2879</v>
      </c>
      <c r="C3696" t="s">
        <v>2468</v>
      </c>
      <c r="D3696" t="s">
        <v>2475</v>
      </c>
    </row>
    <row r="3697" spans="1:5" x14ac:dyDescent="0.25">
      <c r="A3697" t="s">
        <v>2517</v>
      </c>
      <c r="B3697" t="s">
        <v>2879</v>
      </c>
      <c r="C3697" t="s">
        <v>4752</v>
      </c>
      <c r="D3697">
        <v>0</v>
      </c>
      <c r="E3697">
        <v>0</v>
      </c>
    </row>
    <row r="3698" spans="1:5" x14ac:dyDescent="0.25">
      <c r="A3698" t="s">
        <v>2517</v>
      </c>
      <c r="B3698" t="s">
        <v>2879</v>
      </c>
      <c r="C3698" t="s">
        <v>4753</v>
      </c>
      <c r="D3698">
        <v>0</v>
      </c>
      <c r="E3698">
        <v>0</v>
      </c>
    </row>
    <row r="3699" spans="1:5" x14ac:dyDescent="0.25">
      <c r="A3699" t="s">
        <v>2517</v>
      </c>
      <c r="B3699" t="s">
        <v>2879</v>
      </c>
      <c r="C3699" t="s">
        <v>800</v>
      </c>
      <c r="D3699" s="19"/>
    </row>
    <row r="3700" spans="1:5" x14ac:dyDescent="0.25">
      <c r="A3700" t="s">
        <v>2517</v>
      </c>
      <c r="B3700" t="s">
        <v>2880</v>
      </c>
      <c r="C3700" t="s">
        <v>1083</v>
      </c>
      <c r="D3700" t="b">
        <v>0</v>
      </c>
    </row>
    <row r="3701" spans="1:5" x14ac:dyDescent="0.25">
      <c r="A3701" t="s">
        <v>2517</v>
      </c>
      <c r="B3701" t="s">
        <v>2880</v>
      </c>
      <c r="C3701" t="s">
        <v>36</v>
      </c>
      <c r="D3701">
        <v>411</v>
      </c>
    </row>
    <row r="3702" spans="1:5" x14ac:dyDescent="0.25">
      <c r="A3702" t="s">
        <v>2517</v>
      </c>
      <c r="B3702" t="s">
        <v>2880</v>
      </c>
      <c r="C3702" t="s">
        <v>4751</v>
      </c>
      <c r="D3702">
        <v>0</v>
      </c>
    </row>
    <row r="3703" spans="1:5" x14ac:dyDescent="0.25">
      <c r="A3703" t="s">
        <v>2517</v>
      </c>
      <c r="B3703" t="s">
        <v>2880</v>
      </c>
      <c r="C3703" t="s">
        <v>2469</v>
      </c>
      <c r="D3703">
        <v>0</v>
      </c>
      <c r="E3703">
        <v>0</v>
      </c>
    </row>
    <row r="3704" spans="1:5" x14ac:dyDescent="0.25">
      <c r="A3704" t="s">
        <v>2517</v>
      </c>
      <c r="B3704" t="s">
        <v>2880</v>
      </c>
      <c r="C3704" t="s">
        <v>2467</v>
      </c>
      <c r="D3704">
        <v>0</v>
      </c>
    </row>
    <row r="3705" spans="1:5" x14ac:dyDescent="0.25">
      <c r="A3705" t="s">
        <v>2517</v>
      </c>
      <c r="B3705" t="s">
        <v>2880</v>
      </c>
      <c r="C3705" t="s">
        <v>2468</v>
      </c>
      <c r="D3705" t="s">
        <v>2475</v>
      </c>
    </row>
    <row r="3706" spans="1:5" x14ac:dyDescent="0.25">
      <c r="A3706" t="s">
        <v>2517</v>
      </c>
      <c r="B3706" t="s">
        <v>2880</v>
      </c>
      <c r="C3706" t="s">
        <v>4752</v>
      </c>
      <c r="D3706">
        <v>0</v>
      </c>
      <c r="E3706">
        <v>0</v>
      </c>
    </row>
    <row r="3707" spans="1:5" x14ac:dyDescent="0.25">
      <c r="A3707" t="s">
        <v>2517</v>
      </c>
      <c r="B3707" t="s">
        <v>2880</v>
      </c>
      <c r="C3707" t="s">
        <v>4753</v>
      </c>
      <c r="D3707">
        <v>0</v>
      </c>
      <c r="E3707">
        <v>0</v>
      </c>
    </row>
    <row r="3708" spans="1:5" x14ac:dyDescent="0.25">
      <c r="A3708" t="s">
        <v>2517</v>
      </c>
      <c r="B3708" t="s">
        <v>2880</v>
      </c>
      <c r="C3708" t="s">
        <v>800</v>
      </c>
      <c r="D3708" s="19"/>
    </row>
    <row r="3709" spans="1:5" x14ac:dyDescent="0.25">
      <c r="A3709" t="s">
        <v>2517</v>
      </c>
      <c r="B3709" t="s">
        <v>2881</v>
      </c>
      <c r="C3709" t="s">
        <v>1083</v>
      </c>
      <c r="D3709" t="b">
        <v>0</v>
      </c>
    </row>
    <row r="3710" spans="1:5" x14ac:dyDescent="0.25">
      <c r="A3710" t="s">
        <v>2517</v>
      </c>
      <c r="B3710" t="s">
        <v>2881</v>
      </c>
      <c r="C3710" t="s">
        <v>36</v>
      </c>
      <c r="D3710">
        <v>412</v>
      </c>
    </row>
    <row r="3711" spans="1:5" x14ac:dyDescent="0.25">
      <c r="A3711" t="s">
        <v>2517</v>
      </c>
      <c r="B3711" t="s">
        <v>2881</v>
      </c>
      <c r="C3711" t="s">
        <v>4751</v>
      </c>
      <c r="D3711">
        <v>0</v>
      </c>
    </row>
    <row r="3712" spans="1:5" x14ac:dyDescent="0.25">
      <c r="A3712" t="s">
        <v>2517</v>
      </c>
      <c r="B3712" t="s">
        <v>2881</v>
      </c>
      <c r="C3712" t="s">
        <v>2469</v>
      </c>
      <c r="D3712">
        <v>0</v>
      </c>
      <c r="E3712">
        <v>0</v>
      </c>
    </row>
    <row r="3713" spans="1:5" x14ac:dyDescent="0.25">
      <c r="A3713" t="s">
        <v>2517</v>
      </c>
      <c r="B3713" t="s">
        <v>2881</v>
      </c>
      <c r="C3713" t="s">
        <v>2467</v>
      </c>
      <c r="D3713">
        <v>0</v>
      </c>
    </row>
    <row r="3714" spans="1:5" x14ac:dyDescent="0.25">
      <c r="A3714" t="s">
        <v>2517</v>
      </c>
      <c r="B3714" t="s">
        <v>2881</v>
      </c>
      <c r="C3714" t="s">
        <v>2468</v>
      </c>
      <c r="D3714" t="s">
        <v>2475</v>
      </c>
    </row>
    <row r="3715" spans="1:5" x14ac:dyDescent="0.25">
      <c r="A3715" t="s">
        <v>2517</v>
      </c>
      <c r="B3715" t="s">
        <v>2881</v>
      </c>
      <c r="C3715" t="s">
        <v>4752</v>
      </c>
      <c r="D3715">
        <v>0</v>
      </c>
      <c r="E3715">
        <v>0</v>
      </c>
    </row>
    <row r="3716" spans="1:5" x14ac:dyDescent="0.25">
      <c r="A3716" t="s">
        <v>2517</v>
      </c>
      <c r="B3716" t="s">
        <v>2881</v>
      </c>
      <c r="C3716" t="s">
        <v>4753</v>
      </c>
      <c r="D3716">
        <v>0</v>
      </c>
      <c r="E3716">
        <v>0</v>
      </c>
    </row>
    <row r="3717" spans="1:5" x14ac:dyDescent="0.25">
      <c r="A3717" t="s">
        <v>2517</v>
      </c>
      <c r="B3717" t="s">
        <v>2881</v>
      </c>
      <c r="C3717" t="s">
        <v>800</v>
      </c>
      <c r="D3717" s="19"/>
    </row>
    <row r="3718" spans="1:5" x14ac:dyDescent="0.25">
      <c r="A3718" t="s">
        <v>2517</v>
      </c>
      <c r="B3718" t="s">
        <v>2882</v>
      </c>
      <c r="C3718" t="s">
        <v>1083</v>
      </c>
      <c r="D3718" t="b">
        <v>0</v>
      </c>
    </row>
    <row r="3719" spans="1:5" x14ac:dyDescent="0.25">
      <c r="A3719" t="s">
        <v>2517</v>
      </c>
      <c r="B3719" t="s">
        <v>2882</v>
      </c>
      <c r="C3719" t="s">
        <v>36</v>
      </c>
      <c r="D3719">
        <v>413</v>
      </c>
    </row>
    <row r="3720" spans="1:5" x14ac:dyDescent="0.25">
      <c r="A3720" t="s">
        <v>2517</v>
      </c>
      <c r="B3720" t="s">
        <v>2882</v>
      </c>
      <c r="C3720" t="s">
        <v>4751</v>
      </c>
      <c r="D3720">
        <v>0</v>
      </c>
    </row>
    <row r="3721" spans="1:5" x14ac:dyDescent="0.25">
      <c r="A3721" t="s">
        <v>2517</v>
      </c>
      <c r="B3721" t="s">
        <v>2882</v>
      </c>
      <c r="C3721" t="s">
        <v>2469</v>
      </c>
      <c r="D3721">
        <v>0</v>
      </c>
      <c r="E3721">
        <v>0</v>
      </c>
    </row>
    <row r="3722" spans="1:5" x14ac:dyDescent="0.25">
      <c r="A3722" t="s">
        <v>2517</v>
      </c>
      <c r="B3722" t="s">
        <v>2882</v>
      </c>
      <c r="C3722" t="s">
        <v>2467</v>
      </c>
      <c r="D3722">
        <v>0</v>
      </c>
    </row>
    <row r="3723" spans="1:5" x14ac:dyDescent="0.25">
      <c r="A3723" t="s">
        <v>2517</v>
      </c>
      <c r="B3723" t="s">
        <v>2882</v>
      </c>
      <c r="C3723" t="s">
        <v>2468</v>
      </c>
      <c r="D3723" t="s">
        <v>2475</v>
      </c>
    </row>
    <row r="3724" spans="1:5" x14ac:dyDescent="0.25">
      <c r="A3724" t="s">
        <v>2517</v>
      </c>
      <c r="B3724" t="s">
        <v>2882</v>
      </c>
      <c r="C3724" t="s">
        <v>4752</v>
      </c>
      <c r="D3724">
        <v>0</v>
      </c>
      <c r="E3724">
        <v>0</v>
      </c>
    </row>
    <row r="3725" spans="1:5" x14ac:dyDescent="0.25">
      <c r="A3725" t="s">
        <v>2517</v>
      </c>
      <c r="B3725" t="s">
        <v>2882</v>
      </c>
      <c r="C3725" t="s">
        <v>4753</v>
      </c>
      <c r="D3725">
        <v>0</v>
      </c>
      <c r="E3725">
        <v>0</v>
      </c>
    </row>
    <row r="3726" spans="1:5" x14ac:dyDescent="0.25">
      <c r="A3726" t="s">
        <v>2517</v>
      </c>
      <c r="B3726" t="s">
        <v>2882</v>
      </c>
      <c r="C3726" t="s">
        <v>800</v>
      </c>
      <c r="D3726" s="19"/>
    </row>
    <row r="3727" spans="1:5" x14ac:dyDescent="0.25">
      <c r="A3727" t="s">
        <v>2517</v>
      </c>
      <c r="B3727" t="s">
        <v>2883</v>
      </c>
      <c r="C3727" t="s">
        <v>1083</v>
      </c>
      <c r="D3727" t="b">
        <v>0</v>
      </c>
    </row>
    <row r="3728" spans="1:5" x14ac:dyDescent="0.25">
      <c r="A3728" t="s">
        <v>2517</v>
      </c>
      <c r="B3728" t="s">
        <v>2883</v>
      </c>
      <c r="C3728" t="s">
        <v>36</v>
      </c>
      <c r="D3728">
        <v>414</v>
      </c>
    </row>
    <row r="3729" spans="1:5" x14ac:dyDescent="0.25">
      <c r="A3729" t="s">
        <v>2517</v>
      </c>
      <c r="B3729" t="s">
        <v>2883</v>
      </c>
      <c r="C3729" t="s">
        <v>4751</v>
      </c>
      <c r="D3729">
        <v>0</v>
      </c>
    </row>
    <row r="3730" spans="1:5" x14ac:dyDescent="0.25">
      <c r="A3730" t="s">
        <v>2517</v>
      </c>
      <c r="B3730" t="s">
        <v>2883</v>
      </c>
      <c r="C3730" t="s">
        <v>2469</v>
      </c>
      <c r="D3730">
        <v>0</v>
      </c>
      <c r="E3730">
        <v>0</v>
      </c>
    </row>
    <row r="3731" spans="1:5" x14ac:dyDescent="0.25">
      <c r="A3731" t="s">
        <v>2517</v>
      </c>
      <c r="B3731" t="s">
        <v>2883</v>
      </c>
      <c r="C3731" t="s">
        <v>2467</v>
      </c>
      <c r="D3731">
        <v>0</v>
      </c>
    </row>
    <row r="3732" spans="1:5" x14ac:dyDescent="0.25">
      <c r="A3732" t="s">
        <v>2517</v>
      </c>
      <c r="B3732" t="s">
        <v>2883</v>
      </c>
      <c r="C3732" t="s">
        <v>2468</v>
      </c>
      <c r="D3732" t="s">
        <v>2475</v>
      </c>
    </row>
    <row r="3733" spans="1:5" x14ac:dyDescent="0.25">
      <c r="A3733" t="s">
        <v>2517</v>
      </c>
      <c r="B3733" t="s">
        <v>2883</v>
      </c>
      <c r="C3733" t="s">
        <v>4752</v>
      </c>
      <c r="D3733">
        <v>0</v>
      </c>
      <c r="E3733">
        <v>0</v>
      </c>
    </row>
    <row r="3734" spans="1:5" x14ac:dyDescent="0.25">
      <c r="A3734" t="s">
        <v>2517</v>
      </c>
      <c r="B3734" t="s">
        <v>2883</v>
      </c>
      <c r="C3734" t="s">
        <v>4753</v>
      </c>
      <c r="D3734">
        <v>0</v>
      </c>
      <c r="E3734">
        <v>0</v>
      </c>
    </row>
    <row r="3735" spans="1:5" x14ac:dyDescent="0.25">
      <c r="A3735" t="s">
        <v>2517</v>
      </c>
      <c r="B3735" t="s">
        <v>2883</v>
      </c>
      <c r="C3735" t="s">
        <v>800</v>
      </c>
      <c r="D3735" s="19"/>
    </row>
    <row r="3736" spans="1:5" x14ac:dyDescent="0.25">
      <c r="A3736" t="s">
        <v>2517</v>
      </c>
      <c r="B3736" t="s">
        <v>2884</v>
      </c>
      <c r="C3736" t="s">
        <v>1083</v>
      </c>
      <c r="D3736" t="b">
        <v>0</v>
      </c>
    </row>
    <row r="3737" spans="1:5" x14ac:dyDescent="0.25">
      <c r="A3737" t="s">
        <v>2517</v>
      </c>
      <c r="B3737" t="s">
        <v>2884</v>
      </c>
      <c r="C3737" t="s">
        <v>36</v>
      </c>
      <c r="D3737">
        <v>415</v>
      </c>
    </row>
    <row r="3738" spans="1:5" x14ac:dyDescent="0.25">
      <c r="A3738" t="s">
        <v>2517</v>
      </c>
      <c r="B3738" t="s">
        <v>2884</v>
      </c>
      <c r="C3738" t="s">
        <v>4751</v>
      </c>
      <c r="D3738">
        <v>0</v>
      </c>
    </row>
    <row r="3739" spans="1:5" x14ac:dyDescent="0.25">
      <c r="A3739" t="s">
        <v>2517</v>
      </c>
      <c r="B3739" t="s">
        <v>2884</v>
      </c>
      <c r="C3739" t="s">
        <v>2469</v>
      </c>
      <c r="D3739">
        <v>0</v>
      </c>
      <c r="E3739">
        <v>0</v>
      </c>
    </row>
    <row r="3740" spans="1:5" x14ac:dyDescent="0.25">
      <c r="A3740" t="s">
        <v>2517</v>
      </c>
      <c r="B3740" t="s">
        <v>2884</v>
      </c>
      <c r="C3740" t="s">
        <v>2467</v>
      </c>
      <c r="D3740">
        <v>0</v>
      </c>
    </row>
    <row r="3741" spans="1:5" x14ac:dyDescent="0.25">
      <c r="A3741" t="s">
        <v>2517</v>
      </c>
      <c r="B3741" t="s">
        <v>2884</v>
      </c>
      <c r="C3741" t="s">
        <v>2468</v>
      </c>
      <c r="D3741" t="s">
        <v>2475</v>
      </c>
    </row>
    <row r="3742" spans="1:5" x14ac:dyDescent="0.25">
      <c r="A3742" t="s">
        <v>2517</v>
      </c>
      <c r="B3742" t="s">
        <v>2884</v>
      </c>
      <c r="C3742" t="s">
        <v>4752</v>
      </c>
      <c r="D3742">
        <v>0</v>
      </c>
      <c r="E3742">
        <v>0</v>
      </c>
    </row>
    <row r="3743" spans="1:5" x14ac:dyDescent="0.25">
      <c r="A3743" t="s">
        <v>2517</v>
      </c>
      <c r="B3743" t="s">
        <v>2884</v>
      </c>
      <c r="C3743" t="s">
        <v>4753</v>
      </c>
      <c r="D3743">
        <v>0</v>
      </c>
      <c r="E3743">
        <v>0</v>
      </c>
    </row>
    <row r="3744" spans="1:5" x14ac:dyDescent="0.25">
      <c r="A3744" t="s">
        <v>2517</v>
      </c>
      <c r="B3744" t="s">
        <v>2884</v>
      </c>
      <c r="C3744" t="s">
        <v>800</v>
      </c>
      <c r="D3744" s="19"/>
    </row>
    <row r="3745" spans="1:5" x14ac:dyDescent="0.25">
      <c r="A3745" t="s">
        <v>2520</v>
      </c>
      <c r="B3745" t="s">
        <v>2885</v>
      </c>
      <c r="C3745" t="s">
        <v>1083</v>
      </c>
      <c r="D3745" t="b">
        <v>0</v>
      </c>
    </row>
    <row r="3746" spans="1:5" x14ac:dyDescent="0.25">
      <c r="A3746" t="s">
        <v>2520</v>
      </c>
      <c r="B3746" t="s">
        <v>2885</v>
      </c>
      <c r="C3746" t="s">
        <v>36</v>
      </c>
      <c r="D3746">
        <v>416</v>
      </c>
    </row>
    <row r="3747" spans="1:5" x14ac:dyDescent="0.25">
      <c r="A3747" t="s">
        <v>2520</v>
      </c>
      <c r="B3747" t="s">
        <v>2885</v>
      </c>
      <c r="C3747" t="s">
        <v>4751</v>
      </c>
      <c r="D3747">
        <v>1</v>
      </c>
    </row>
    <row r="3748" spans="1:5" x14ac:dyDescent="0.25">
      <c r="A3748" t="s">
        <v>2520</v>
      </c>
      <c r="B3748" t="s">
        <v>2885</v>
      </c>
      <c r="C3748" t="s">
        <v>2469</v>
      </c>
      <c r="D3748">
        <v>0</v>
      </c>
      <c r="E3748">
        <v>0</v>
      </c>
    </row>
    <row r="3749" spans="1:5" x14ac:dyDescent="0.25">
      <c r="A3749" t="s">
        <v>2520</v>
      </c>
      <c r="B3749" t="s">
        <v>2885</v>
      </c>
      <c r="C3749" t="s">
        <v>2467</v>
      </c>
      <c r="D3749">
        <v>2</v>
      </c>
    </row>
    <row r="3750" spans="1:5" x14ac:dyDescent="0.25">
      <c r="A3750" t="s">
        <v>2520</v>
      </c>
      <c r="B3750" t="s">
        <v>2885</v>
      </c>
      <c r="C3750" t="s">
        <v>2468</v>
      </c>
      <c r="D3750" t="s">
        <v>2475</v>
      </c>
    </row>
    <row r="3751" spans="1:5" x14ac:dyDescent="0.25">
      <c r="A3751" t="s">
        <v>2520</v>
      </c>
      <c r="B3751" t="s">
        <v>2885</v>
      </c>
      <c r="C3751" t="s">
        <v>4752</v>
      </c>
      <c r="D3751">
        <v>0</v>
      </c>
      <c r="E3751">
        <v>0</v>
      </c>
    </row>
    <row r="3752" spans="1:5" x14ac:dyDescent="0.25">
      <c r="A3752" t="s">
        <v>2520</v>
      </c>
      <c r="B3752" t="s">
        <v>2885</v>
      </c>
      <c r="C3752" t="s">
        <v>4753</v>
      </c>
      <c r="D3752">
        <v>0</v>
      </c>
      <c r="E3752">
        <v>0</v>
      </c>
    </row>
    <row r="3753" spans="1:5" x14ac:dyDescent="0.25">
      <c r="A3753" t="s">
        <v>2520</v>
      </c>
      <c r="B3753" t="s">
        <v>2885</v>
      </c>
      <c r="C3753" t="s">
        <v>800</v>
      </c>
      <c r="D3753" s="19" t="s">
        <v>815</v>
      </c>
    </row>
    <row r="3754" spans="1:5" x14ac:dyDescent="0.25">
      <c r="A3754" t="s">
        <v>2520</v>
      </c>
      <c r="B3754" t="s">
        <v>2886</v>
      </c>
      <c r="C3754" t="s">
        <v>1083</v>
      </c>
      <c r="D3754" t="b">
        <v>0</v>
      </c>
    </row>
    <row r="3755" spans="1:5" x14ac:dyDescent="0.25">
      <c r="A3755" t="s">
        <v>2520</v>
      </c>
      <c r="B3755" t="s">
        <v>2886</v>
      </c>
      <c r="C3755" t="s">
        <v>36</v>
      </c>
      <c r="D3755">
        <v>417</v>
      </c>
    </row>
    <row r="3756" spans="1:5" x14ac:dyDescent="0.25">
      <c r="A3756" t="s">
        <v>2520</v>
      </c>
      <c r="B3756" t="s">
        <v>2886</v>
      </c>
      <c r="C3756" t="s">
        <v>4751</v>
      </c>
      <c r="D3756">
        <v>1</v>
      </c>
    </row>
    <row r="3757" spans="1:5" x14ac:dyDescent="0.25">
      <c r="A3757" t="s">
        <v>2520</v>
      </c>
      <c r="B3757" t="s">
        <v>2886</v>
      </c>
      <c r="C3757" t="s">
        <v>2469</v>
      </c>
      <c r="D3757">
        <v>0</v>
      </c>
      <c r="E3757">
        <v>0</v>
      </c>
    </row>
    <row r="3758" spans="1:5" x14ac:dyDescent="0.25">
      <c r="A3758" t="s">
        <v>2520</v>
      </c>
      <c r="B3758" t="s">
        <v>2886</v>
      </c>
      <c r="C3758" t="s">
        <v>2467</v>
      </c>
      <c r="D3758">
        <v>0</v>
      </c>
    </row>
    <row r="3759" spans="1:5" x14ac:dyDescent="0.25">
      <c r="A3759" t="s">
        <v>2520</v>
      </c>
      <c r="B3759" t="s">
        <v>2886</v>
      </c>
      <c r="C3759" t="s">
        <v>2468</v>
      </c>
      <c r="D3759" t="s">
        <v>2475</v>
      </c>
    </row>
    <row r="3760" spans="1:5" x14ac:dyDescent="0.25">
      <c r="A3760" t="s">
        <v>2520</v>
      </c>
      <c r="B3760" t="s">
        <v>2886</v>
      </c>
      <c r="C3760" t="s">
        <v>4752</v>
      </c>
      <c r="D3760">
        <v>0</v>
      </c>
      <c r="E3760">
        <v>0</v>
      </c>
    </row>
    <row r="3761" spans="1:5" x14ac:dyDescent="0.25">
      <c r="A3761" t="s">
        <v>2520</v>
      </c>
      <c r="B3761" t="s">
        <v>2886</v>
      </c>
      <c r="C3761" t="s">
        <v>4753</v>
      </c>
      <c r="D3761">
        <v>0</v>
      </c>
      <c r="E3761">
        <v>0</v>
      </c>
    </row>
    <row r="3762" spans="1:5" x14ac:dyDescent="0.25">
      <c r="A3762" t="s">
        <v>2520</v>
      </c>
      <c r="B3762" t="s">
        <v>2886</v>
      </c>
      <c r="C3762" t="s">
        <v>800</v>
      </c>
      <c r="D3762" s="19" t="s">
        <v>815</v>
      </c>
    </row>
    <row r="3763" spans="1:5" x14ac:dyDescent="0.25">
      <c r="A3763" t="s">
        <v>2520</v>
      </c>
      <c r="B3763" t="s">
        <v>2887</v>
      </c>
      <c r="C3763" t="s">
        <v>1083</v>
      </c>
      <c r="D3763" t="b">
        <v>0</v>
      </c>
    </row>
    <row r="3764" spans="1:5" x14ac:dyDescent="0.25">
      <c r="A3764" t="s">
        <v>2520</v>
      </c>
      <c r="B3764" t="s">
        <v>2887</v>
      </c>
      <c r="C3764" t="s">
        <v>36</v>
      </c>
      <c r="D3764">
        <v>418</v>
      </c>
    </row>
    <row r="3765" spans="1:5" x14ac:dyDescent="0.25">
      <c r="A3765" t="s">
        <v>2520</v>
      </c>
      <c r="B3765" t="s">
        <v>2887</v>
      </c>
      <c r="C3765" t="s">
        <v>4751</v>
      </c>
      <c r="D3765">
        <v>1</v>
      </c>
    </row>
    <row r="3766" spans="1:5" x14ac:dyDescent="0.25">
      <c r="A3766" t="s">
        <v>2520</v>
      </c>
      <c r="B3766" t="s">
        <v>2887</v>
      </c>
      <c r="C3766" t="s">
        <v>2469</v>
      </c>
      <c r="D3766">
        <v>0</v>
      </c>
      <c r="E3766">
        <v>0</v>
      </c>
    </row>
    <row r="3767" spans="1:5" x14ac:dyDescent="0.25">
      <c r="A3767" t="s">
        <v>2520</v>
      </c>
      <c r="B3767" t="s">
        <v>2887</v>
      </c>
      <c r="C3767" t="s">
        <v>2467</v>
      </c>
      <c r="D3767">
        <v>2</v>
      </c>
    </row>
    <row r="3768" spans="1:5" x14ac:dyDescent="0.25">
      <c r="A3768" t="s">
        <v>2520</v>
      </c>
      <c r="B3768" t="s">
        <v>2887</v>
      </c>
      <c r="C3768" t="s">
        <v>2468</v>
      </c>
      <c r="D3768" t="s">
        <v>2475</v>
      </c>
    </row>
    <row r="3769" spans="1:5" x14ac:dyDescent="0.25">
      <c r="A3769" t="s">
        <v>2520</v>
      </c>
      <c r="B3769" t="s">
        <v>2887</v>
      </c>
      <c r="C3769" t="s">
        <v>4752</v>
      </c>
      <c r="D3769">
        <v>0</v>
      </c>
      <c r="E3769">
        <v>0</v>
      </c>
    </row>
    <row r="3770" spans="1:5" x14ac:dyDescent="0.25">
      <c r="A3770" t="s">
        <v>2520</v>
      </c>
      <c r="B3770" t="s">
        <v>2887</v>
      </c>
      <c r="C3770" t="s">
        <v>4753</v>
      </c>
      <c r="D3770">
        <v>0</v>
      </c>
      <c r="E3770">
        <v>0</v>
      </c>
    </row>
    <row r="3771" spans="1:5" x14ac:dyDescent="0.25">
      <c r="A3771" t="s">
        <v>2520</v>
      </c>
      <c r="B3771" t="s">
        <v>2887</v>
      </c>
      <c r="C3771" t="s">
        <v>800</v>
      </c>
      <c r="D3771" s="19" t="s">
        <v>815</v>
      </c>
    </row>
    <row r="3772" spans="1:5" x14ac:dyDescent="0.25">
      <c r="A3772" t="s">
        <v>2520</v>
      </c>
      <c r="B3772" t="s">
        <v>2888</v>
      </c>
      <c r="C3772" t="s">
        <v>1083</v>
      </c>
      <c r="D3772" t="b">
        <v>0</v>
      </c>
    </row>
    <row r="3773" spans="1:5" x14ac:dyDescent="0.25">
      <c r="A3773" t="s">
        <v>2520</v>
      </c>
      <c r="B3773" t="s">
        <v>2888</v>
      </c>
      <c r="C3773" t="s">
        <v>36</v>
      </c>
      <c r="D3773">
        <v>419</v>
      </c>
    </row>
    <row r="3774" spans="1:5" x14ac:dyDescent="0.25">
      <c r="A3774" t="s">
        <v>2520</v>
      </c>
      <c r="B3774" t="s">
        <v>2888</v>
      </c>
      <c r="C3774" t="s">
        <v>4751</v>
      </c>
      <c r="D3774">
        <v>1</v>
      </c>
    </row>
    <row r="3775" spans="1:5" x14ac:dyDescent="0.25">
      <c r="A3775" t="s">
        <v>2520</v>
      </c>
      <c r="B3775" t="s">
        <v>2888</v>
      </c>
      <c r="C3775" t="s">
        <v>2469</v>
      </c>
      <c r="D3775">
        <v>0</v>
      </c>
      <c r="E3775">
        <v>0</v>
      </c>
    </row>
    <row r="3776" spans="1:5" x14ac:dyDescent="0.25">
      <c r="A3776" t="s">
        <v>2520</v>
      </c>
      <c r="B3776" t="s">
        <v>2888</v>
      </c>
      <c r="C3776" t="s">
        <v>2467</v>
      </c>
      <c r="D3776">
        <v>1</v>
      </c>
    </row>
    <row r="3777" spans="1:5" x14ac:dyDescent="0.25">
      <c r="A3777" t="s">
        <v>2520</v>
      </c>
      <c r="B3777" t="s">
        <v>2888</v>
      </c>
      <c r="C3777" t="s">
        <v>2468</v>
      </c>
      <c r="D3777" t="s">
        <v>2475</v>
      </c>
    </row>
    <row r="3778" spans="1:5" x14ac:dyDescent="0.25">
      <c r="A3778" t="s">
        <v>2520</v>
      </c>
      <c r="B3778" t="s">
        <v>2888</v>
      </c>
      <c r="C3778" t="s">
        <v>4752</v>
      </c>
      <c r="D3778">
        <v>0</v>
      </c>
      <c r="E3778">
        <v>0</v>
      </c>
    </row>
    <row r="3779" spans="1:5" x14ac:dyDescent="0.25">
      <c r="A3779" t="s">
        <v>2520</v>
      </c>
      <c r="B3779" t="s">
        <v>2888</v>
      </c>
      <c r="C3779" t="s">
        <v>4753</v>
      </c>
      <c r="D3779">
        <v>0</v>
      </c>
      <c r="E3779">
        <v>0</v>
      </c>
    </row>
    <row r="3780" spans="1:5" x14ac:dyDescent="0.25">
      <c r="A3780" t="s">
        <v>2520</v>
      </c>
      <c r="B3780" t="s">
        <v>2888</v>
      </c>
      <c r="C3780" t="s">
        <v>800</v>
      </c>
      <c r="D3780" s="19" t="s">
        <v>815</v>
      </c>
    </row>
    <row r="3781" spans="1:5" x14ac:dyDescent="0.25">
      <c r="A3781" t="s">
        <v>2520</v>
      </c>
      <c r="B3781" t="s">
        <v>2889</v>
      </c>
      <c r="C3781" t="s">
        <v>1083</v>
      </c>
      <c r="D3781" t="b">
        <v>0</v>
      </c>
    </row>
    <row r="3782" spans="1:5" x14ac:dyDescent="0.25">
      <c r="A3782" t="s">
        <v>2520</v>
      </c>
      <c r="B3782" t="s">
        <v>2889</v>
      </c>
      <c r="C3782" t="s">
        <v>36</v>
      </c>
      <c r="D3782">
        <v>420</v>
      </c>
    </row>
    <row r="3783" spans="1:5" x14ac:dyDescent="0.25">
      <c r="A3783" t="s">
        <v>2520</v>
      </c>
      <c r="B3783" t="s">
        <v>2889</v>
      </c>
      <c r="C3783" t="s">
        <v>4751</v>
      </c>
      <c r="D3783">
        <v>0</v>
      </c>
    </row>
    <row r="3784" spans="1:5" x14ac:dyDescent="0.25">
      <c r="A3784" t="s">
        <v>2520</v>
      </c>
      <c r="B3784" t="s">
        <v>2889</v>
      </c>
      <c r="C3784" t="s">
        <v>2469</v>
      </c>
      <c r="D3784">
        <v>0</v>
      </c>
      <c r="E3784">
        <v>8</v>
      </c>
    </row>
    <row r="3785" spans="1:5" x14ac:dyDescent="0.25">
      <c r="A3785" t="s">
        <v>2520</v>
      </c>
      <c r="B3785" t="s">
        <v>2889</v>
      </c>
      <c r="C3785" t="s">
        <v>2467</v>
      </c>
      <c r="D3785">
        <v>0</v>
      </c>
    </row>
    <row r="3786" spans="1:5" x14ac:dyDescent="0.25">
      <c r="A3786" t="s">
        <v>2520</v>
      </c>
      <c r="B3786" t="s">
        <v>2889</v>
      </c>
      <c r="C3786" t="s">
        <v>2468</v>
      </c>
      <c r="D3786" t="s">
        <v>2475</v>
      </c>
    </row>
    <row r="3787" spans="1:5" x14ac:dyDescent="0.25">
      <c r="A3787" t="s">
        <v>2520</v>
      </c>
      <c r="B3787" t="s">
        <v>2889</v>
      </c>
      <c r="C3787" t="s">
        <v>4752</v>
      </c>
      <c r="D3787">
        <v>0</v>
      </c>
      <c r="E3787">
        <v>0</v>
      </c>
    </row>
    <row r="3788" spans="1:5" x14ac:dyDescent="0.25">
      <c r="A3788" t="s">
        <v>2520</v>
      </c>
      <c r="B3788" t="s">
        <v>2889</v>
      </c>
      <c r="C3788" t="s">
        <v>4753</v>
      </c>
      <c r="D3788">
        <v>0</v>
      </c>
      <c r="E3788">
        <v>0</v>
      </c>
    </row>
    <row r="3789" spans="1:5" x14ac:dyDescent="0.25">
      <c r="A3789" t="s">
        <v>2520</v>
      </c>
      <c r="B3789" t="s">
        <v>2889</v>
      </c>
      <c r="C3789" t="s">
        <v>800</v>
      </c>
      <c r="D3789" s="19" t="s">
        <v>807</v>
      </c>
    </row>
    <row r="3790" spans="1:5" x14ac:dyDescent="0.25">
      <c r="A3790" t="s">
        <v>2520</v>
      </c>
      <c r="B3790" t="s">
        <v>2891</v>
      </c>
      <c r="C3790" t="s">
        <v>1083</v>
      </c>
      <c r="D3790" t="b">
        <v>0</v>
      </c>
    </row>
    <row r="3791" spans="1:5" x14ac:dyDescent="0.25">
      <c r="A3791" t="s">
        <v>2520</v>
      </c>
      <c r="B3791" t="s">
        <v>2891</v>
      </c>
      <c r="C3791" t="s">
        <v>36</v>
      </c>
      <c r="D3791">
        <v>421</v>
      </c>
    </row>
    <row r="3792" spans="1:5" x14ac:dyDescent="0.25">
      <c r="A3792" t="s">
        <v>2520</v>
      </c>
      <c r="B3792" t="s">
        <v>2891</v>
      </c>
      <c r="C3792" t="s">
        <v>4751</v>
      </c>
      <c r="D3792">
        <v>0</v>
      </c>
    </row>
    <row r="3793" spans="1:5" x14ac:dyDescent="0.25">
      <c r="A3793" t="s">
        <v>2520</v>
      </c>
      <c r="B3793" t="s">
        <v>2891</v>
      </c>
      <c r="C3793" t="s">
        <v>2469</v>
      </c>
      <c r="D3793">
        <v>60</v>
      </c>
      <c r="E3793">
        <v>0</v>
      </c>
    </row>
    <row r="3794" spans="1:5" x14ac:dyDescent="0.25">
      <c r="A3794" t="s">
        <v>2520</v>
      </c>
      <c r="B3794" t="s">
        <v>2891</v>
      </c>
      <c r="C3794" t="s">
        <v>2467</v>
      </c>
      <c r="D3794">
        <v>0</v>
      </c>
    </row>
    <row r="3795" spans="1:5" x14ac:dyDescent="0.25">
      <c r="A3795" t="s">
        <v>2520</v>
      </c>
      <c r="B3795" t="s">
        <v>2891</v>
      </c>
      <c r="C3795" t="s">
        <v>2468</v>
      </c>
      <c r="D3795" t="s">
        <v>2475</v>
      </c>
    </row>
    <row r="3796" spans="1:5" x14ac:dyDescent="0.25">
      <c r="A3796" t="s">
        <v>2520</v>
      </c>
      <c r="B3796" t="s">
        <v>2891</v>
      </c>
      <c r="C3796" t="s">
        <v>4752</v>
      </c>
      <c r="D3796">
        <v>0</v>
      </c>
      <c r="E3796">
        <v>0</v>
      </c>
    </row>
    <row r="3797" spans="1:5" x14ac:dyDescent="0.25">
      <c r="A3797" t="s">
        <v>2520</v>
      </c>
      <c r="B3797" t="s">
        <v>2891</v>
      </c>
      <c r="C3797" t="s">
        <v>4753</v>
      </c>
      <c r="D3797">
        <v>0</v>
      </c>
      <c r="E3797">
        <v>0</v>
      </c>
    </row>
    <row r="3798" spans="1:5" x14ac:dyDescent="0.25">
      <c r="A3798" t="s">
        <v>2520</v>
      </c>
      <c r="B3798" t="s">
        <v>2891</v>
      </c>
      <c r="C3798" t="s">
        <v>800</v>
      </c>
      <c r="D3798" s="19" t="s">
        <v>2892</v>
      </c>
    </row>
    <row r="3799" spans="1:5" x14ac:dyDescent="0.25">
      <c r="A3799" t="s">
        <v>2520</v>
      </c>
      <c r="B3799" t="s">
        <v>2740</v>
      </c>
      <c r="C3799" t="s">
        <v>1083</v>
      </c>
      <c r="D3799" t="b">
        <v>0</v>
      </c>
    </row>
    <row r="3800" spans="1:5" x14ac:dyDescent="0.25">
      <c r="A3800" t="s">
        <v>2520</v>
      </c>
      <c r="B3800" t="s">
        <v>2740</v>
      </c>
      <c r="C3800" t="s">
        <v>36</v>
      </c>
      <c r="D3800">
        <v>422</v>
      </c>
    </row>
    <row r="3801" spans="1:5" x14ac:dyDescent="0.25">
      <c r="A3801" t="s">
        <v>2520</v>
      </c>
      <c r="B3801" t="s">
        <v>2740</v>
      </c>
      <c r="C3801" t="s">
        <v>4751</v>
      </c>
      <c r="D3801">
        <v>0</v>
      </c>
    </row>
    <row r="3802" spans="1:5" x14ac:dyDescent="0.25">
      <c r="A3802" t="s">
        <v>2520</v>
      </c>
      <c r="B3802" t="s">
        <v>2740</v>
      </c>
      <c r="C3802" t="s">
        <v>2469</v>
      </c>
      <c r="D3802">
        <v>25</v>
      </c>
      <c r="E3802">
        <v>0</v>
      </c>
    </row>
    <row r="3803" spans="1:5" x14ac:dyDescent="0.25">
      <c r="A3803" t="s">
        <v>2520</v>
      </c>
      <c r="B3803" t="s">
        <v>2740</v>
      </c>
      <c r="C3803" t="s">
        <v>2467</v>
      </c>
      <c r="D3803">
        <v>0</v>
      </c>
    </row>
    <row r="3804" spans="1:5" x14ac:dyDescent="0.25">
      <c r="A3804" t="s">
        <v>2520</v>
      </c>
      <c r="B3804" t="s">
        <v>2740</v>
      </c>
      <c r="C3804" t="s">
        <v>2468</v>
      </c>
      <c r="D3804" t="s">
        <v>2475</v>
      </c>
    </row>
    <row r="3805" spans="1:5" x14ac:dyDescent="0.25">
      <c r="A3805" t="s">
        <v>2520</v>
      </c>
      <c r="B3805" t="s">
        <v>2740</v>
      </c>
      <c r="C3805" t="s">
        <v>4752</v>
      </c>
      <c r="D3805">
        <v>0</v>
      </c>
      <c r="E3805">
        <v>0</v>
      </c>
    </row>
    <row r="3806" spans="1:5" x14ac:dyDescent="0.25">
      <c r="A3806" t="s">
        <v>2520</v>
      </c>
      <c r="B3806" t="s">
        <v>2740</v>
      </c>
      <c r="C3806" t="s">
        <v>4753</v>
      </c>
      <c r="D3806">
        <v>0</v>
      </c>
      <c r="E3806">
        <v>0</v>
      </c>
    </row>
    <row r="3807" spans="1:5" x14ac:dyDescent="0.25">
      <c r="A3807" t="s">
        <v>2520</v>
      </c>
      <c r="B3807" t="s">
        <v>2740</v>
      </c>
      <c r="C3807" t="s">
        <v>800</v>
      </c>
      <c r="D3807" s="19"/>
    </row>
    <row r="3808" spans="1:5" x14ac:dyDescent="0.25">
      <c r="A3808" t="s">
        <v>2520</v>
      </c>
      <c r="B3808" t="s">
        <v>2741</v>
      </c>
      <c r="C3808" t="s">
        <v>1083</v>
      </c>
      <c r="D3808" t="b">
        <v>0</v>
      </c>
    </row>
    <row r="3809" spans="1:5" x14ac:dyDescent="0.25">
      <c r="A3809" t="s">
        <v>2520</v>
      </c>
      <c r="B3809" t="s">
        <v>2741</v>
      </c>
      <c r="C3809" t="s">
        <v>36</v>
      </c>
      <c r="D3809">
        <v>423</v>
      </c>
    </row>
    <row r="3810" spans="1:5" x14ac:dyDescent="0.25">
      <c r="A3810" t="s">
        <v>2520</v>
      </c>
      <c r="B3810" t="s">
        <v>2741</v>
      </c>
      <c r="C3810" t="s">
        <v>4751</v>
      </c>
      <c r="D3810">
        <v>0</v>
      </c>
    </row>
    <row r="3811" spans="1:5" x14ac:dyDescent="0.25">
      <c r="A3811" t="s">
        <v>2520</v>
      </c>
      <c r="B3811" t="s">
        <v>2741</v>
      </c>
      <c r="C3811" t="s">
        <v>2469</v>
      </c>
      <c r="D3811">
        <v>1</v>
      </c>
      <c r="E3811">
        <v>0</v>
      </c>
    </row>
    <row r="3812" spans="1:5" x14ac:dyDescent="0.25">
      <c r="A3812" t="s">
        <v>2520</v>
      </c>
      <c r="B3812" t="s">
        <v>2741</v>
      </c>
      <c r="C3812" t="s">
        <v>2467</v>
      </c>
      <c r="D3812">
        <v>0</v>
      </c>
    </row>
    <row r="3813" spans="1:5" x14ac:dyDescent="0.25">
      <c r="A3813" t="s">
        <v>2520</v>
      </c>
      <c r="B3813" t="s">
        <v>2741</v>
      </c>
      <c r="C3813" t="s">
        <v>2468</v>
      </c>
      <c r="D3813" t="s">
        <v>2475</v>
      </c>
    </row>
    <row r="3814" spans="1:5" x14ac:dyDescent="0.25">
      <c r="A3814" t="s">
        <v>2520</v>
      </c>
      <c r="B3814" t="s">
        <v>2741</v>
      </c>
      <c r="C3814" t="s">
        <v>4752</v>
      </c>
      <c r="D3814">
        <v>0</v>
      </c>
      <c r="E3814">
        <v>0</v>
      </c>
    </row>
    <row r="3815" spans="1:5" x14ac:dyDescent="0.25">
      <c r="A3815" t="s">
        <v>2520</v>
      </c>
      <c r="B3815" t="s">
        <v>2741</v>
      </c>
      <c r="C3815" t="s">
        <v>4753</v>
      </c>
      <c r="D3815">
        <v>0</v>
      </c>
      <c r="E3815">
        <v>0</v>
      </c>
    </row>
    <row r="3816" spans="1:5" x14ac:dyDescent="0.25">
      <c r="A3816" t="s">
        <v>2520</v>
      </c>
      <c r="B3816" t="s">
        <v>2741</v>
      </c>
      <c r="C3816" t="s">
        <v>800</v>
      </c>
      <c r="D3816" s="19"/>
    </row>
    <row r="3817" spans="1:5" x14ac:dyDescent="0.25">
      <c r="A3817" t="s">
        <v>2520</v>
      </c>
      <c r="B3817" t="s">
        <v>2742</v>
      </c>
      <c r="C3817" t="s">
        <v>1083</v>
      </c>
      <c r="D3817" t="b">
        <v>0</v>
      </c>
    </row>
    <row r="3818" spans="1:5" x14ac:dyDescent="0.25">
      <c r="A3818" t="s">
        <v>2520</v>
      </c>
      <c r="B3818" t="s">
        <v>2742</v>
      </c>
      <c r="C3818" t="s">
        <v>36</v>
      </c>
      <c r="D3818">
        <v>424</v>
      </c>
    </row>
    <row r="3819" spans="1:5" x14ac:dyDescent="0.25">
      <c r="A3819" t="s">
        <v>2520</v>
      </c>
      <c r="B3819" t="s">
        <v>2742</v>
      </c>
      <c r="C3819" t="s">
        <v>4751</v>
      </c>
      <c r="D3819">
        <v>0</v>
      </c>
    </row>
    <row r="3820" spans="1:5" x14ac:dyDescent="0.25">
      <c r="A3820" t="s">
        <v>2520</v>
      </c>
      <c r="B3820" t="s">
        <v>2742</v>
      </c>
      <c r="C3820" t="s">
        <v>2469</v>
      </c>
      <c r="D3820">
        <v>0</v>
      </c>
      <c r="E3820">
        <v>0</v>
      </c>
    </row>
    <row r="3821" spans="1:5" x14ac:dyDescent="0.25">
      <c r="A3821" t="s">
        <v>2520</v>
      </c>
      <c r="B3821" t="s">
        <v>2742</v>
      </c>
      <c r="C3821" t="s">
        <v>2467</v>
      </c>
      <c r="D3821">
        <v>0</v>
      </c>
    </row>
    <row r="3822" spans="1:5" x14ac:dyDescent="0.25">
      <c r="A3822" t="s">
        <v>2520</v>
      </c>
      <c r="B3822" t="s">
        <v>2742</v>
      </c>
      <c r="C3822" t="s">
        <v>2468</v>
      </c>
      <c r="D3822" t="s">
        <v>2475</v>
      </c>
    </row>
    <row r="3823" spans="1:5" x14ac:dyDescent="0.25">
      <c r="A3823" t="s">
        <v>2520</v>
      </c>
      <c r="B3823" t="s">
        <v>2742</v>
      </c>
      <c r="C3823" t="s">
        <v>4752</v>
      </c>
      <c r="D3823">
        <v>0</v>
      </c>
      <c r="E3823">
        <v>0</v>
      </c>
    </row>
    <row r="3824" spans="1:5" x14ac:dyDescent="0.25">
      <c r="A3824" t="s">
        <v>2520</v>
      </c>
      <c r="B3824" t="s">
        <v>2742</v>
      </c>
      <c r="C3824" t="s">
        <v>4753</v>
      </c>
      <c r="D3824">
        <v>0</v>
      </c>
      <c r="E3824">
        <v>0</v>
      </c>
    </row>
    <row r="3825" spans="1:5" x14ac:dyDescent="0.25">
      <c r="A3825" t="s">
        <v>2520</v>
      </c>
      <c r="B3825" t="s">
        <v>2742</v>
      </c>
      <c r="C3825" t="s">
        <v>800</v>
      </c>
      <c r="D3825" s="19"/>
    </row>
    <row r="3826" spans="1:5" x14ac:dyDescent="0.25">
      <c r="A3826" t="s">
        <v>2520</v>
      </c>
      <c r="B3826" t="s">
        <v>2743</v>
      </c>
      <c r="C3826" t="s">
        <v>1083</v>
      </c>
      <c r="D3826" t="b">
        <v>0</v>
      </c>
    </row>
    <row r="3827" spans="1:5" x14ac:dyDescent="0.25">
      <c r="A3827" t="s">
        <v>2520</v>
      </c>
      <c r="B3827" t="s">
        <v>2743</v>
      </c>
      <c r="C3827" t="s">
        <v>36</v>
      </c>
      <c r="D3827">
        <v>425</v>
      </c>
    </row>
    <row r="3828" spans="1:5" x14ac:dyDescent="0.25">
      <c r="A3828" t="s">
        <v>2520</v>
      </c>
      <c r="B3828" t="s">
        <v>2743</v>
      </c>
      <c r="C3828" t="s">
        <v>4751</v>
      </c>
      <c r="D3828">
        <v>0</v>
      </c>
    </row>
    <row r="3829" spans="1:5" x14ac:dyDescent="0.25">
      <c r="A3829" t="s">
        <v>2520</v>
      </c>
      <c r="B3829" t="s">
        <v>2743</v>
      </c>
      <c r="C3829" t="s">
        <v>2469</v>
      </c>
      <c r="D3829">
        <v>2</v>
      </c>
      <c r="E3829">
        <v>0</v>
      </c>
    </row>
    <row r="3830" spans="1:5" x14ac:dyDescent="0.25">
      <c r="A3830" t="s">
        <v>2520</v>
      </c>
      <c r="B3830" t="s">
        <v>2743</v>
      </c>
      <c r="C3830" t="s">
        <v>2467</v>
      </c>
      <c r="D3830">
        <v>0</v>
      </c>
    </row>
    <row r="3831" spans="1:5" x14ac:dyDescent="0.25">
      <c r="A3831" t="s">
        <v>2520</v>
      </c>
      <c r="B3831" t="s">
        <v>2743</v>
      </c>
      <c r="C3831" t="s">
        <v>2468</v>
      </c>
      <c r="D3831" t="s">
        <v>2475</v>
      </c>
    </row>
    <row r="3832" spans="1:5" x14ac:dyDescent="0.25">
      <c r="A3832" t="s">
        <v>2520</v>
      </c>
      <c r="B3832" t="s">
        <v>2743</v>
      </c>
      <c r="C3832" t="s">
        <v>4752</v>
      </c>
      <c r="D3832">
        <v>0</v>
      </c>
      <c r="E3832">
        <v>0</v>
      </c>
    </row>
    <row r="3833" spans="1:5" x14ac:dyDescent="0.25">
      <c r="A3833" t="s">
        <v>2520</v>
      </c>
      <c r="B3833" t="s">
        <v>2743</v>
      </c>
      <c r="C3833" t="s">
        <v>4753</v>
      </c>
      <c r="D3833">
        <v>0</v>
      </c>
      <c r="E3833">
        <v>0</v>
      </c>
    </row>
    <row r="3834" spans="1:5" x14ac:dyDescent="0.25">
      <c r="A3834" t="s">
        <v>2520</v>
      </c>
      <c r="B3834" t="s">
        <v>2743</v>
      </c>
      <c r="C3834" t="s">
        <v>800</v>
      </c>
      <c r="D3834" s="19"/>
    </row>
    <row r="3835" spans="1:5" x14ac:dyDescent="0.25">
      <c r="A3835" t="s">
        <v>2520</v>
      </c>
      <c r="B3835" t="s">
        <v>2893</v>
      </c>
      <c r="C3835" t="s">
        <v>1083</v>
      </c>
      <c r="D3835" t="b">
        <v>0</v>
      </c>
    </row>
    <row r="3836" spans="1:5" x14ac:dyDescent="0.25">
      <c r="A3836" t="s">
        <v>2520</v>
      </c>
      <c r="B3836" t="s">
        <v>2893</v>
      </c>
      <c r="C3836" t="s">
        <v>36</v>
      </c>
      <c r="D3836">
        <v>426</v>
      </c>
    </row>
    <row r="3837" spans="1:5" x14ac:dyDescent="0.25">
      <c r="A3837" t="s">
        <v>2520</v>
      </c>
      <c r="B3837" t="s">
        <v>2893</v>
      </c>
      <c r="C3837" t="s">
        <v>4751</v>
      </c>
      <c r="D3837">
        <v>0</v>
      </c>
    </row>
    <row r="3838" spans="1:5" x14ac:dyDescent="0.25">
      <c r="A3838" t="s">
        <v>2520</v>
      </c>
      <c r="B3838" t="s">
        <v>2893</v>
      </c>
      <c r="C3838" t="s">
        <v>2469</v>
      </c>
      <c r="D3838">
        <v>10</v>
      </c>
      <c r="E3838">
        <v>0</v>
      </c>
    </row>
    <row r="3839" spans="1:5" x14ac:dyDescent="0.25">
      <c r="A3839" t="s">
        <v>2520</v>
      </c>
      <c r="B3839" t="s">
        <v>2893</v>
      </c>
      <c r="C3839" t="s">
        <v>2467</v>
      </c>
      <c r="D3839">
        <v>0</v>
      </c>
    </row>
    <row r="3840" spans="1:5" x14ac:dyDescent="0.25">
      <c r="A3840" t="s">
        <v>2520</v>
      </c>
      <c r="B3840" t="s">
        <v>2893</v>
      </c>
      <c r="C3840" t="s">
        <v>2468</v>
      </c>
      <c r="D3840" t="s">
        <v>2475</v>
      </c>
    </row>
    <row r="3841" spans="1:5" x14ac:dyDescent="0.25">
      <c r="A3841" t="s">
        <v>2520</v>
      </c>
      <c r="B3841" t="s">
        <v>2893</v>
      </c>
      <c r="C3841" t="s">
        <v>4752</v>
      </c>
      <c r="D3841">
        <v>0</v>
      </c>
      <c r="E3841">
        <v>0</v>
      </c>
    </row>
    <row r="3842" spans="1:5" x14ac:dyDescent="0.25">
      <c r="A3842" t="s">
        <v>2520</v>
      </c>
      <c r="B3842" t="s">
        <v>2893</v>
      </c>
      <c r="C3842" t="s">
        <v>4753</v>
      </c>
      <c r="D3842">
        <v>0</v>
      </c>
      <c r="E3842">
        <v>0</v>
      </c>
    </row>
    <row r="3843" spans="1:5" x14ac:dyDescent="0.25">
      <c r="A3843" t="s">
        <v>2520</v>
      </c>
      <c r="B3843" t="s">
        <v>2893</v>
      </c>
      <c r="C3843" t="s">
        <v>800</v>
      </c>
      <c r="D3843" s="19" t="s">
        <v>2894</v>
      </c>
    </row>
    <row r="3844" spans="1:5" x14ac:dyDescent="0.25">
      <c r="A3844" t="s">
        <v>2520</v>
      </c>
      <c r="B3844" t="s">
        <v>2895</v>
      </c>
      <c r="C3844" t="s">
        <v>1083</v>
      </c>
      <c r="D3844" t="b">
        <v>0</v>
      </c>
    </row>
    <row r="3845" spans="1:5" x14ac:dyDescent="0.25">
      <c r="A3845" t="s">
        <v>2520</v>
      </c>
      <c r="B3845" t="s">
        <v>2895</v>
      </c>
      <c r="C3845" t="s">
        <v>36</v>
      </c>
      <c r="D3845">
        <v>427</v>
      </c>
    </row>
    <row r="3846" spans="1:5" x14ac:dyDescent="0.25">
      <c r="A3846" t="s">
        <v>2520</v>
      </c>
      <c r="B3846" t="s">
        <v>2895</v>
      </c>
      <c r="C3846" t="s">
        <v>4751</v>
      </c>
      <c r="D3846">
        <v>0</v>
      </c>
    </row>
    <row r="3847" spans="1:5" x14ac:dyDescent="0.25">
      <c r="A3847" t="s">
        <v>2520</v>
      </c>
      <c r="B3847" t="s">
        <v>2895</v>
      </c>
      <c r="C3847" t="s">
        <v>2469</v>
      </c>
      <c r="D3847">
        <v>0</v>
      </c>
      <c r="E3847">
        <v>95</v>
      </c>
    </row>
    <row r="3848" spans="1:5" x14ac:dyDescent="0.25">
      <c r="A3848" t="s">
        <v>2520</v>
      </c>
      <c r="B3848" t="s">
        <v>2895</v>
      </c>
      <c r="C3848" t="s">
        <v>2467</v>
      </c>
      <c r="D3848">
        <v>4</v>
      </c>
    </row>
    <row r="3849" spans="1:5" x14ac:dyDescent="0.25">
      <c r="A3849" t="s">
        <v>2520</v>
      </c>
      <c r="B3849" t="s">
        <v>2895</v>
      </c>
      <c r="C3849" t="s">
        <v>2468</v>
      </c>
      <c r="D3849" t="s">
        <v>2475</v>
      </c>
    </row>
    <row r="3850" spans="1:5" x14ac:dyDescent="0.25">
      <c r="A3850" t="s">
        <v>2520</v>
      </c>
      <c r="B3850" t="s">
        <v>2895</v>
      </c>
      <c r="C3850" t="s">
        <v>4752</v>
      </c>
      <c r="D3850">
        <v>0</v>
      </c>
      <c r="E3850">
        <v>0</v>
      </c>
    </row>
    <row r="3851" spans="1:5" x14ac:dyDescent="0.25">
      <c r="A3851" t="s">
        <v>2520</v>
      </c>
      <c r="B3851" t="s">
        <v>2895</v>
      </c>
      <c r="C3851" t="s">
        <v>4753</v>
      </c>
      <c r="D3851">
        <v>0</v>
      </c>
      <c r="E3851">
        <v>0</v>
      </c>
    </row>
    <row r="3852" spans="1:5" x14ac:dyDescent="0.25">
      <c r="A3852" t="s">
        <v>2520</v>
      </c>
      <c r="B3852" t="s">
        <v>2895</v>
      </c>
      <c r="C3852" t="s">
        <v>800</v>
      </c>
      <c r="D3852" s="19" t="s">
        <v>815</v>
      </c>
    </row>
    <row r="3853" spans="1:5" x14ac:dyDescent="0.25">
      <c r="A3853" t="s">
        <v>2520</v>
      </c>
      <c r="B3853" t="s">
        <v>2896</v>
      </c>
      <c r="C3853" t="s">
        <v>1083</v>
      </c>
      <c r="D3853" t="b">
        <v>0</v>
      </c>
    </row>
    <row r="3854" spans="1:5" x14ac:dyDescent="0.25">
      <c r="A3854" t="s">
        <v>2520</v>
      </c>
      <c r="B3854" t="s">
        <v>2896</v>
      </c>
      <c r="C3854" t="s">
        <v>36</v>
      </c>
      <c r="D3854">
        <v>428</v>
      </c>
    </row>
    <row r="3855" spans="1:5" x14ac:dyDescent="0.25">
      <c r="A3855" t="s">
        <v>2520</v>
      </c>
      <c r="B3855" t="s">
        <v>2896</v>
      </c>
      <c r="C3855" t="s">
        <v>4751</v>
      </c>
      <c r="D3855">
        <v>0</v>
      </c>
    </row>
    <row r="3856" spans="1:5" x14ac:dyDescent="0.25">
      <c r="A3856" t="s">
        <v>2520</v>
      </c>
      <c r="B3856" t="s">
        <v>2896</v>
      </c>
      <c r="C3856" t="s">
        <v>2469</v>
      </c>
      <c r="D3856">
        <v>400</v>
      </c>
      <c r="E3856">
        <v>0</v>
      </c>
    </row>
    <row r="3857" spans="1:5" x14ac:dyDescent="0.25">
      <c r="A3857" t="s">
        <v>2520</v>
      </c>
      <c r="B3857" t="s">
        <v>2896</v>
      </c>
      <c r="C3857" t="s">
        <v>2467</v>
      </c>
      <c r="D3857">
        <v>0</v>
      </c>
    </row>
    <row r="3858" spans="1:5" x14ac:dyDescent="0.25">
      <c r="A3858" t="s">
        <v>2520</v>
      </c>
      <c r="B3858" t="s">
        <v>2896</v>
      </c>
      <c r="C3858" t="s">
        <v>2468</v>
      </c>
      <c r="D3858" t="s">
        <v>2475</v>
      </c>
    </row>
    <row r="3859" spans="1:5" x14ac:dyDescent="0.25">
      <c r="A3859" t="s">
        <v>2520</v>
      </c>
      <c r="B3859" t="s">
        <v>2896</v>
      </c>
      <c r="C3859" t="s">
        <v>4752</v>
      </c>
      <c r="D3859">
        <v>0</v>
      </c>
      <c r="E3859">
        <v>0</v>
      </c>
    </row>
    <row r="3860" spans="1:5" x14ac:dyDescent="0.25">
      <c r="A3860" t="s">
        <v>2520</v>
      </c>
      <c r="B3860" t="s">
        <v>2896</v>
      </c>
      <c r="C3860" t="s">
        <v>4753</v>
      </c>
      <c r="D3860">
        <v>0</v>
      </c>
      <c r="E3860">
        <v>0</v>
      </c>
    </row>
    <row r="3861" spans="1:5" x14ac:dyDescent="0.25">
      <c r="A3861" t="s">
        <v>2520</v>
      </c>
      <c r="B3861" t="s">
        <v>2896</v>
      </c>
      <c r="C3861" t="s">
        <v>800</v>
      </c>
      <c r="D3861" s="19" t="s">
        <v>820</v>
      </c>
    </row>
    <row r="3862" spans="1:5" x14ac:dyDescent="0.25">
      <c r="A3862" t="s">
        <v>2520</v>
      </c>
      <c r="B3862" t="s">
        <v>2897</v>
      </c>
      <c r="C3862" t="s">
        <v>1083</v>
      </c>
      <c r="D3862" t="b">
        <v>0</v>
      </c>
    </row>
    <row r="3863" spans="1:5" x14ac:dyDescent="0.25">
      <c r="A3863" t="s">
        <v>2520</v>
      </c>
      <c r="B3863" t="s">
        <v>2897</v>
      </c>
      <c r="C3863" t="s">
        <v>36</v>
      </c>
      <c r="D3863">
        <v>429</v>
      </c>
    </row>
    <row r="3864" spans="1:5" x14ac:dyDescent="0.25">
      <c r="A3864" t="s">
        <v>2520</v>
      </c>
      <c r="B3864" t="s">
        <v>2897</v>
      </c>
      <c r="C3864" t="s">
        <v>4751</v>
      </c>
      <c r="D3864">
        <v>0</v>
      </c>
    </row>
    <row r="3865" spans="1:5" x14ac:dyDescent="0.25">
      <c r="A3865" t="s">
        <v>2520</v>
      </c>
      <c r="B3865" t="s">
        <v>2897</v>
      </c>
      <c r="C3865" t="s">
        <v>2469</v>
      </c>
      <c r="D3865">
        <v>-20</v>
      </c>
      <c r="E3865">
        <v>0</v>
      </c>
    </row>
    <row r="3866" spans="1:5" x14ac:dyDescent="0.25">
      <c r="A3866" t="s">
        <v>2520</v>
      </c>
      <c r="B3866" t="s">
        <v>2897</v>
      </c>
      <c r="C3866" t="s">
        <v>2467</v>
      </c>
      <c r="D3866">
        <v>0</v>
      </c>
    </row>
    <row r="3867" spans="1:5" x14ac:dyDescent="0.25">
      <c r="A3867" t="s">
        <v>2520</v>
      </c>
      <c r="B3867" t="s">
        <v>2897</v>
      </c>
      <c r="C3867" t="s">
        <v>2468</v>
      </c>
      <c r="D3867" t="s">
        <v>2475</v>
      </c>
    </row>
    <row r="3868" spans="1:5" x14ac:dyDescent="0.25">
      <c r="A3868" t="s">
        <v>2520</v>
      </c>
      <c r="B3868" t="s">
        <v>2897</v>
      </c>
      <c r="C3868" t="s">
        <v>4752</v>
      </c>
      <c r="D3868">
        <v>0</v>
      </c>
      <c r="E3868">
        <v>0</v>
      </c>
    </row>
    <row r="3869" spans="1:5" x14ac:dyDescent="0.25">
      <c r="A3869" t="s">
        <v>2520</v>
      </c>
      <c r="B3869" t="s">
        <v>2897</v>
      </c>
      <c r="C3869" t="s">
        <v>4753</v>
      </c>
      <c r="D3869">
        <v>0</v>
      </c>
      <c r="E3869">
        <v>0</v>
      </c>
    </row>
    <row r="3870" spans="1:5" x14ac:dyDescent="0.25">
      <c r="A3870" t="s">
        <v>2520</v>
      </c>
      <c r="B3870" t="s">
        <v>2897</v>
      </c>
      <c r="C3870" t="s">
        <v>800</v>
      </c>
      <c r="D3870" s="19" t="s">
        <v>2894</v>
      </c>
    </row>
    <row r="3871" spans="1:5" x14ac:dyDescent="0.25">
      <c r="A3871" t="s">
        <v>2520</v>
      </c>
      <c r="B3871" t="s">
        <v>2898</v>
      </c>
      <c r="C3871" t="s">
        <v>1083</v>
      </c>
      <c r="D3871" t="b">
        <v>0</v>
      </c>
    </row>
    <row r="3872" spans="1:5" x14ac:dyDescent="0.25">
      <c r="A3872" t="s">
        <v>2520</v>
      </c>
      <c r="B3872" t="s">
        <v>2898</v>
      </c>
      <c r="C3872" t="s">
        <v>36</v>
      </c>
      <c r="D3872">
        <v>430</v>
      </c>
    </row>
    <row r="3873" spans="1:5" x14ac:dyDescent="0.25">
      <c r="A3873" t="s">
        <v>2520</v>
      </c>
      <c r="B3873" t="s">
        <v>2898</v>
      </c>
      <c r="C3873" t="s">
        <v>4751</v>
      </c>
      <c r="D3873">
        <v>0</v>
      </c>
    </row>
    <row r="3874" spans="1:5" x14ac:dyDescent="0.25">
      <c r="A3874" t="s">
        <v>2520</v>
      </c>
      <c r="B3874" t="s">
        <v>2898</v>
      </c>
      <c r="C3874" t="s">
        <v>2469</v>
      </c>
      <c r="D3874">
        <v>0</v>
      </c>
      <c r="E3874">
        <v>9</v>
      </c>
    </row>
    <row r="3875" spans="1:5" x14ac:dyDescent="0.25">
      <c r="A3875" t="s">
        <v>2520</v>
      </c>
      <c r="B3875" t="s">
        <v>2898</v>
      </c>
      <c r="C3875" t="s">
        <v>2467</v>
      </c>
      <c r="D3875">
        <v>4</v>
      </c>
    </row>
    <row r="3876" spans="1:5" x14ac:dyDescent="0.25">
      <c r="A3876" t="s">
        <v>2520</v>
      </c>
      <c r="B3876" t="s">
        <v>2898</v>
      </c>
      <c r="C3876" t="s">
        <v>2468</v>
      </c>
      <c r="D3876" t="s">
        <v>2475</v>
      </c>
    </row>
    <row r="3877" spans="1:5" x14ac:dyDescent="0.25">
      <c r="A3877" t="s">
        <v>2520</v>
      </c>
      <c r="B3877" t="s">
        <v>2898</v>
      </c>
      <c r="C3877" t="s">
        <v>4752</v>
      </c>
      <c r="D3877">
        <v>0</v>
      </c>
      <c r="E3877">
        <v>0</v>
      </c>
    </row>
    <row r="3878" spans="1:5" x14ac:dyDescent="0.25">
      <c r="A3878" t="s">
        <v>2520</v>
      </c>
      <c r="B3878" t="s">
        <v>2898</v>
      </c>
      <c r="C3878" t="s">
        <v>4753</v>
      </c>
      <c r="D3878">
        <v>0</v>
      </c>
      <c r="E3878">
        <v>0</v>
      </c>
    </row>
    <row r="3879" spans="1:5" x14ac:dyDescent="0.25">
      <c r="A3879" t="s">
        <v>2520</v>
      </c>
      <c r="B3879" t="s">
        <v>2898</v>
      </c>
      <c r="C3879" t="s">
        <v>800</v>
      </c>
      <c r="D3879" s="19" t="s">
        <v>815</v>
      </c>
    </row>
    <row r="3880" spans="1:5" x14ac:dyDescent="0.25">
      <c r="A3880" t="s">
        <v>2520</v>
      </c>
      <c r="B3880" t="s">
        <v>2899</v>
      </c>
      <c r="C3880" t="s">
        <v>1083</v>
      </c>
      <c r="D3880" t="b">
        <v>0</v>
      </c>
    </row>
    <row r="3881" spans="1:5" x14ac:dyDescent="0.25">
      <c r="A3881" t="s">
        <v>2520</v>
      </c>
      <c r="B3881" t="s">
        <v>2899</v>
      </c>
      <c r="C3881" t="s">
        <v>36</v>
      </c>
      <c r="D3881">
        <v>431</v>
      </c>
    </row>
    <row r="3882" spans="1:5" x14ac:dyDescent="0.25">
      <c r="A3882" t="s">
        <v>2520</v>
      </c>
      <c r="B3882" t="s">
        <v>2899</v>
      </c>
      <c r="C3882" t="s">
        <v>4751</v>
      </c>
      <c r="D3882">
        <v>0</v>
      </c>
    </row>
    <row r="3883" spans="1:5" x14ac:dyDescent="0.25">
      <c r="A3883" t="s">
        <v>2520</v>
      </c>
      <c r="B3883" t="s">
        <v>2899</v>
      </c>
      <c r="C3883" t="s">
        <v>2469</v>
      </c>
      <c r="D3883">
        <v>380</v>
      </c>
      <c r="E3883">
        <v>0</v>
      </c>
    </row>
    <row r="3884" spans="1:5" x14ac:dyDescent="0.25">
      <c r="A3884" t="s">
        <v>2520</v>
      </c>
      <c r="B3884" t="s">
        <v>2899</v>
      </c>
      <c r="C3884" t="s">
        <v>2467</v>
      </c>
      <c r="D3884">
        <v>0</v>
      </c>
    </row>
    <row r="3885" spans="1:5" x14ac:dyDescent="0.25">
      <c r="A3885" t="s">
        <v>2520</v>
      </c>
      <c r="B3885" t="s">
        <v>2899</v>
      </c>
      <c r="C3885" t="s">
        <v>2468</v>
      </c>
      <c r="D3885" t="s">
        <v>2475</v>
      </c>
    </row>
    <row r="3886" spans="1:5" x14ac:dyDescent="0.25">
      <c r="A3886" t="s">
        <v>2520</v>
      </c>
      <c r="B3886" t="s">
        <v>2899</v>
      </c>
      <c r="C3886" t="s">
        <v>4752</v>
      </c>
      <c r="D3886">
        <v>0</v>
      </c>
      <c r="E3886">
        <v>0</v>
      </c>
    </row>
    <row r="3887" spans="1:5" x14ac:dyDescent="0.25">
      <c r="A3887" t="s">
        <v>2520</v>
      </c>
      <c r="B3887" t="s">
        <v>2899</v>
      </c>
      <c r="C3887" t="s">
        <v>4753</v>
      </c>
      <c r="D3887">
        <v>0</v>
      </c>
      <c r="E3887">
        <v>0</v>
      </c>
    </row>
    <row r="3888" spans="1:5" x14ac:dyDescent="0.25">
      <c r="A3888" t="s">
        <v>2520</v>
      </c>
      <c r="B3888" t="s">
        <v>2899</v>
      </c>
      <c r="C3888" t="s">
        <v>800</v>
      </c>
      <c r="D3888" s="19" t="s">
        <v>820</v>
      </c>
    </row>
    <row r="3889" spans="1:5" x14ac:dyDescent="0.25">
      <c r="A3889" t="s">
        <v>2520</v>
      </c>
      <c r="B3889" t="s">
        <v>2900</v>
      </c>
      <c r="C3889" t="s">
        <v>1083</v>
      </c>
      <c r="D3889" t="b">
        <v>0</v>
      </c>
    </row>
    <row r="3890" spans="1:5" x14ac:dyDescent="0.25">
      <c r="A3890" t="s">
        <v>2520</v>
      </c>
      <c r="B3890" t="s">
        <v>2900</v>
      </c>
      <c r="C3890" t="s">
        <v>36</v>
      </c>
      <c r="D3890">
        <v>432</v>
      </c>
    </row>
    <row r="3891" spans="1:5" x14ac:dyDescent="0.25">
      <c r="A3891" t="s">
        <v>2520</v>
      </c>
      <c r="B3891" t="s">
        <v>2900</v>
      </c>
      <c r="C3891" t="s">
        <v>4751</v>
      </c>
      <c r="D3891">
        <v>0</v>
      </c>
    </row>
    <row r="3892" spans="1:5" x14ac:dyDescent="0.25">
      <c r="A3892" t="s">
        <v>2520</v>
      </c>
      <c r="B3892" t="s">
        <v>2900</v>
      </c>
      <c r="C3892" t="s">
        <v>2469</v>
      </c>
      <c r="D3892">
        <v>40</v>
      </c>
      <c r="E3892">
        <v>0</v>
      </c>
    </row>
    <row r="3893" spans="1:5" x14ac:dyDescent="0.25">
      <c r="A3893" t="s">
        <v>2520</v>
      </c>
      <c r="B3893" t="s">
        <v>2900</v>
      </c>
      <c r="C3893" t="s">
        <v>2467</v>
      </c>
      <c r="D3893">
        <v>0</v>
      </c>
    </row>
    <row r="3894" spans="1:5" x14ac:dyDescent="0.25">
      <c r="A3894" t="s">
        <v>2520</v>
      </c>
      <c r="B3894" t="s">
        <v>2900</v>
      </c>
      <c r="C3894" t="s">
        <v>2468</v>
      </c>
      <c r="D3894" t="s">
        <v>2475</v>
      </c>
    </row>
    <row r="3895" spans="1:5" x14ac:dyDescent="0.25">
      <c r="A3895" t="s">
        <v>2520</v>
      </c>
      <c r="B3895" t="s">
        <v>2900</v>
      </c>
      <c r="C3895" t="s">
        <v>4752</v>
      </c>
      <c r="D3895">
        <v>0</v>
      </c>
      <c r="E3895">
        <v>0</v>
      </c>
    </row>
    <row r="3896" spans="1:5" x14ac:dyDescent="0.25">
      <c r="A3896" t="s">
        <v>2520</v>
      </c>
      <c r="B3896" t="s">
        <v>2900</v>
      </c>
      <c r="C3896" t="s">
        <v>4753</v>
      </c>
      <c r="D3896">
        <v>0</v>
      </c>
      <c r="E3896">
        <v>0</v>
      </c>
    </row>
    <row r="3897" spans="1:5" x14ac:dyDescent="0.25">
      <c r="A3897" t="s">
        <v>2520</v>
      </c>
      <c r="B3897" t="s">
        <v>2900</v>
      </c>
      <c r="C3897" t="s">
        <v>800</v>
      </c>
      <c r="D3897" s="19" t="s">
        <v>2894</v>
      </c>
    </row>
    <row r="3898" spans="1:5" x14ac:dyDescent="0.25">
      <c r="A3898" t="s">
        <v>2520</v>
      </c>
      <c r="B3898" t="s">
        <v>2901</v>
      </c>
      <c r="C3898" t="s">
        <v>1083</v>
      </c>
      <c r="D3898" t="b">
        <v>0</v>
      </c>
    </row>
    <row r="3899" spans="1:5" x14ac:dyDescent="0.25">
      <c r="A3899" t="s">
        <v>2520</v>
      </c>
      <c r="B3899" t="s">
        <v>2901</v>
      </c>
      <c r="C3899" t="s">
        <v>36</v>
      </c>
      <c r="D3899">
        <v>433</v>
      </c>
    </row>
    <row r="3900" spans="1:5" x14ac:dyDescent="0.25">
      <c r="A3900" t="s">
        <v>2520</v>
      </c>
      <c r="B3900" t="s">
        <v>2901</v>
      </c>
      <c r="C3900" t="s">
        <v>4751</v>
      </c>
      <c r="D3900">
        <v>0</v>
      </c>
    </row>
    <row r="3901" spans="1:5" x14ac:dyDescent="0.25">
      <c r="A3901" t="s">
        <v>2520</v>
      </c>
      <c r="B3901" t="s">
        <v>2901</v>
      </c>
      <c r="C3901" t="s">
        <v>2469</v>
      </c>
      <c r="D3901">
        <v>0</v>
      </c>
      <c r="E3901">
        <v>98</v>
      </c>
    </row>
    <row r="3902" spans="1:5" x14ac:dyDescent="0.25">
      <c r="A3902" t="s">
        <v>2520</v>
      </c>
      <c r="B3902" t="s">
        <v>2901</v>
      </c>
      <c r="C3902" t="s">
        <v>2467</v>
      </c>
      <c r="D3902">
        <v>0</v>
      </c>
    </row>
    <row r="3903" spans="1:5" x14ac:dyDescent="0.25">
      <c r="A3903" t="s">
        <v>2520</v>
      </c>
      <c r="B3903" t="s">
        <v>2901</v>
      </c>
      <c r="C3903" t="s">
        <v>2468</v>
      </c>
      <c r="D3903" t="s">
        <v>2475</v>
      </c>
    </row>
    <row r="3904" spans="1:5" x14ac:dyDescent="0.25">
      <c r="A3904" t="s">
        <v>2520</v>
      </c>
      <c r="B3904" t="s">
        <v>2901</v>
      </c>
      <c r="C3904" t="s">
        <v>4752</v>
      </c>
      <c r="D3904">
        <v>0</v>
      </c>
      <c r="E3904">
        <v>0</v>
      </c>
    </row>
    <row r="3905" spans="1:5" x14ac:dyDescent="0.25">
      <c r="A3905" t="s">
        <v>2520</v>
      </c>
      <c r="B3905" t="s">
        <v>2901</v>
      </c>
      <c r="C3905" t="s">
        <v>4753</v>
      </c>
      <c r="D3905">
        <v>0</v>
      </c>
      <c r="E3905">
        <v>0</v>
      </c>
    </row>
    <row r="3906" spans="1:5" x14ac:dyDescent="0.25">
      <c r="A3906" t="s">
        <v>2520</v>
      </c>
      <c r="B3906" t="s">
        <v>2901</v>
      </c>
      <c r="C3906" t="s">
        <v>800</v>
      </c>
      <c r="D3906" s="19" t="s">
        <v>815</v>
      </c>
    </row>
    <row r="3907" spans="1:5" x14ac:dyDescent="0.25">
      <c r="A3907" t="s">
        <v>2520</v>
      </c>
      <c r="B3907" t="s">
        <v>2902</v>
      </c>
      <c r="C3907" t="s">
        <v>1083</v>
      </c>
      <c r="D3907" t="b">
        <v>0</v>
      </c>
    </row>
    <row r="3908" spans="1:5" x14ac:dyDescent="0.25">
      <c r="A3908" t="s">
        <v>2520</v>
      </c>
      <c r="B3908" t="s">
        <v>2902</v>
      </c>
      <c r="C3908" t="s">
        <v>36</v>
      </c>
      <c r="D3908">
        <v>434</v>
      </c>
    </row>
    <row r="3909" spans="1:5" x14ac:dyDescent="0.25">
      <c r="A3909" t="s">
        <v>2520</v>
      </c>
      <c r="B3909" t="s">
        <v>2902</v>
      </c>
      <c r="C3909" t="s">
        <v>4751</v>
      </c>
      <c r="D3909">
        <v>0</v>
      </c>
    </row>
    <row r="3910" spans="1:5" x14ac:dyDescent="0.25">
      <c r="A3910" t="s">
        <v>2520</v>
      </c>
      <c r="B3910" t="s">
        <v>2902</v>
      </c>
      <c r="C3910" t="s">
        <v>2469</v>
      </c>
      <c r="D3910">
        <v>450</v>
      </c>
      <c r="E3910">
        <v>0</v>
      </c>
    </row>
    <row r="3911" spans="1:5" x14ac:dyDescent="0.25">
      <c r="A3911" t="s">
        <v>2520</v>
      </c>
      <c r="B3911" t="s">
        <v>2902</v>
      </c>
      <c r="C3911" t="s">
        <v>2467</v>
      </c>
      <c r="D3911">
        <v>0</v>
      </c>
    </row>
    <row r="3912" spans="1:5" x14ac:dyDescent="0.25">
      <c r="A3912" t="s">
        <v>2520</v>
      </c>
      <c r="B3912" t="s">
        <v>2902</v>
      </c>
      <c r="C3912" t="s">
        <v>2468</v>
      </c>
      <c r="D3912" t="s">
        <v>2475</v>
      </c>
    </row>
    <row r="3913" spans="1:5" x14ac:dyDescent="0.25">
      <c r="A3913" t="s">
        <v>2520</v>
      </c>
      <c r="B3913" t="s">
        <v>2902</v>
      </c>
      <c r="C3913" t="s">
        <v>4752</v>
      </c>
      <c r="D3913">
        <v>0</v>
      </c>
      <c r="E3913">
        <v>0</v>
      </c>
    </row>
    <row r="3914" spans="1:5" x14ac:dyDescent="0.25">
      <c r="A3914" t="s">
        <v>2520</v>
      </c>
      <c r="B3914" t="s">
        <v>2902</v>
      </c>
      <c r="C3914" t="s">
        <v>4753</v>
      </c>
      <c r="D3914">
        <v>0</v>
      </c>
      <c r="E3914">
        <v>0</v>
      </c>
    </row>
    <row r="3915" spans="1:5" x14ac:dyDescent="0.25">
      <c r="A3915" t="s">
        <v>2520</v>
      </c>
      <c r="B3915" t="s">
        <v>2902</v>
      </c>
      <c r="C3915" t="s">
        <v>800</v>
      </c>
      <c r="D3915" s="19" t="s">
        <v>820</v>
      </c>
    </row>
    <row r="3916" spans="1:5" x14ac:dyDescent="0.25">
      <c r="A3916" t="s">
        <v>2520</v>
      </c>
      <c r="B3916" t="s">
        <v>2726</v>
      </c>
      <c r="C3916" t="s">
        <v>1083</v>
      </c>
      <c r="D3916" t="b">
        <v>0</v>
      </c>
    </row>
    <row r="3917" spans="1:5" x14ac:dyDescent="0.25">
      <c r="A3917" t="s">
        <v>2520</v>
      </c>
      <c r="B3917" t="s">
        <v>2726</v>
      </c>
      <c r="C3917" t="s">
        <v>36</v>
      </c>
      <c r="D3917">
        <v>435</v>
      </c>
    </row>
    <row r="3918" spans="1:5" x14ac:dyDescent="0.25">
      <c r="A3918" t="s">
        <v>2520</v>
      </c>
      <c r="B3918" t="s">
        <v>2726</v>
      </c>
      <c r="C3918" t="s">
        <v>4751</v>
      </c>
      <c r="D3918">
        <v>0</v>
      </c>
    </row>
    <row r="3919" spans="1:5" x14ac:dyDescent="0.25">
      <c r="A3919" t="s">
        <v>2520</v>
      </c>
      <c r="B3919" t="s">
        <v>2726</v>
      </c>
      <c r="C3919" t="s">
        <v>2469</v>
      </c>
      <c r="D3919">
        <v>730</v>
      </c>
      <c r="E3919">
        <v>0</v>
      </c>
    </row>
    <row r="3920" spans="1:5" x14ac:dyDescent="0.25">
      <c r="A3920" t="s">
        <v>2520</v>
      </c>
      <c r="B3920" t="s">
        <v>2726</v>
      </c>
      <c r="C3920" t="s">
        <v>2467</v>
      </c>
      <c r="D3920">
        <v>0</v>
      </c>
    </row>
    <row r="3921" spans="1:5" x14ac:dyDescent="0.25">
      <c r="A3921" t="s">
        <v>2520</v>
      </c>
      <c r="B3921" t="s">
        <v>2726</v>
      </c>
      <c r="C3921" t="s">
        <v>2468</v>
      </c>
      <c r="D3921" t="s">
        <v>2475</v>
      </c>
    </row>
    <row r="3922" spans="1:5" x14ac:dyDescent="0.25">
      <c r="A3922" t="s">
        <v>2520</v>
      </c>
      <c r="B3922" t="s">
        <v>2726</v>
      </c>
      <c r="C3922" t="s">
        <v>4752</v>
      </c>
      <c r="D3922">
        <v>0</v>
      </c>
      <c r="E3922">
        <v>0</v>
      </c>
    </row>
    <row r="3923" spans="1:5" x14ac:dyDescent="0.25">
      <c r="A3923" t="s">
        <v>2520</v>
      </c>
      <c r="B3923" t="s">
        <v>2726</v>
      </c>
      <c r="C3923" t="s">
        <v>4753</v>
      </c>
      <c r="D3923">
        <v>0</v>
      </c>
      <c r="E3923">
        <v>0</v>
      </c>
    </row>
    <row r="3924" spans="1:5" x14ac:dyDescent="0.25">
      <c r="A3924" t="s">
        <v>2520</v>
      </c>
      <c r="B3924" t="s">
        <v>2726</v>
      </c>
      <c r="C3924" t="s">
        <v>800</v>
      </c>
      <c r="D3924" s="19"/>
    </row>
    <row r="3925" spans="1:5" x14ac:dyDescent="0.25">
      <c r="A3925" t="s">
        <v>2520</v>
      </c>
      <c r="B3925" t="s">
        <v>2727</v>
      </c>
      <c r="C3925" t="s">
        <v>1083</v>
      </c>
      <c r="D3925" t="b">
        <v>0</v>
      </c>
    </row>
    <row r="3926" spans="1:5" x14ac:dyDescent="0.25">
      <c r="A3926" t="s">
        <v>2520</v>
      </c>
      <c r="B3926" t="s">
        <v>2727</v>
      </c>
      <c r="C3926" t="s">
        <v>36</v>
      </c>
      <c r="D3926">
        <v>436</v>
      </c>
    </row>
    <row r="3927" spans="1:5" x14ac:dyDescent="0.25">
      <c r="A3927" t="s">
        <v>2520</v>
      </c>
      <c r="B3927" t="s">
        <v>2727</v>
      </c>
      <c r="C3927" t="s">
        <v>4751</v>
      </c>
      <c r="D3927">
        <v>0</v>
      </c>
    </row>
    <row r="3928" spans="1:5" x14ac:dyDescent="0.25">
      <c r="A3928" t="s">
        <v>2520</v>
      </c>
      <c r="B3928" t="s">
        <v>2727</v>
      </c>
      <c r="C3928" t="s">
        <v>2469</v>
      </c>
      <c r="D3928">
        <v>0</v>
      </c>
      <c r="E3928">
        <v>0</v>
      </c>
    </row>
    <row r="3929" spans="1:5" x14ac:dyDescent="0.25">
      <c r="A3929" t="s">
        <v>2520</v>
      </c>
      <c r="B3929" t="s">
        <v>2727</v>
      </c>
      <c r="C3929" t="s">
        <v>2467</v>
      </c>
      <c r="D3929">
        <v>0</v>
      </c>
    </row>
    <row r="3930" spans="1:5" x14ac:dyDescent="0.25">
      <c r="A3930" t="s">
        <v>2520</v>
      </c>
      <c r="B3930" t="s">
        <v>2727</v>
      </c>
      <c r="C3930" t="s">
        <v>2468</v>
      </c>
      <c r="D3930" t="s">
        <v>2475</v>
      </c>
    </row>
    <row r="3931" spans="1:5" x14ac:dyDescent="0.25">
      <c r="A3931" t="s">
        <v>2520</v>
      </c>
      <c r="B3931" t="s">
        <v>2727</v>
      </c>
      <c r="C3931" t="s">
        <v>4752</v>
      </c>
      <c r="D3931">
        <v>0</v>
      </c>
      <c r="E3931">
        <v>0</v>
      </c>
    </row>
    <row r="3932" spans="1:5" x14ac:dyDescent="0.25">
      <c r="A3932" t="s">
        <v>2520</v>
      </c>
      <c r="B3932" t="s">
        <v>2727</v>
      </c>
      <c r="C3932" t="s">
        <v>4753</v>
      </c>
      <c r="D3932">
        <v>0</v>
      </c>
      <c r="E3932">
        <v>0</v>
      </c>
    </row>
    <row r="3933" spans="1:5" x14ac:dyDescent="0.25">
      <c r="A3933" t="s">
        <v>2520</v>
      </c>
      <c r="B3933" t="s">
        <v>2727</v>
      </c>
      <c r="C3933" t="s">
        <v>800</v>
      </c>
      <c r="D3933" s="19"/>
    </row>
    <row r="3934" spans="1:5" x14ac:dyDescent="0.25">
      <c r="A3934" t="s">
        <v>2520</v>
      </c>
      <c r="B3934" t="s">
        <v>2728</v>
      </c>
      <c r="C3934" t="s">
        <v>1083</v>
      </c>
      <c r="D3934" t="b">
        <v>0</v>
      </c>
    </row>
    <row r="3935" spans="1:5" x14ac:dyDescent="0.25">
      <c r="A3935" t="s">
        <v>2520</v>
      </c>
      <c r="B3935" t="s">
        <v>2728</v>
      </c>
      <c r="C3935" t="s">
        <v>36</v>
      </c>
      <c r="D3935">
        <v>437</v>
      </c>
    </row>
    <row r="3936" spans="1:5" x14ac:dyDescent="0.25">
      <c r="A3936" t="s">
        <v>2520</v>
      </c>
      <c r="B3936" t="s">
        <v>2728</v>
      </c>
      <c r="C3936" t="s">
        <v>4751</v>
      </c>
      <c r="D3936">
        <v>0</v>
      </c>
    </row>
    <row r="3937" spans="1:5" x14ac:dyDescent="0.25">
      <c r="A3937" t="s">
        <v>2520</v>
      </c>
      <c r="B3937" t="s">
        <v>2728</v>
      </c>
      <c r="C3937" t="s">
        <v>2469</v>
      </c>
      <c r="D3937">
        <v>0</v>
      </c>
      <c r="E3937">
        <v>0</v>
      </c>
    </row>
    <row r="3938" spans="1:5" x14ac:dyDescent="0.25">
      <c r="A3938" t="s">
        <v>2520</v>
      </c>
      <c r="B3938" t="s">
        <v>2728</v>
      </c>
      <c r="C3938" t="s">
        <v>2467</v>
      </c>
      <c r="D3938">
        <v>0</v>
      </c>
    </row>
    <row r="3939" spans="1:5" x14ac:dyDescent="0.25">
      <c r="A3939" t="s">
        <v>2520</v>
      </c>
      <c r="B3939" t="s">
        <v>2728</v>
      </c>
      <c r="C3939" t="s">
        <v>2468</v>
      </c>
      <c r="D3939" t="s">
        <v>2475</v>
      </c>
    </row>
    <row r="3940" spans="1:5" x14ac:dyDescent="0.25">
      <c r="A3940" t="s">
        <v>2520</v>
      </c>
      <c r="B3940" t="s">
        <v>2728</v>
      </c>
      <c r="C3940" t="s">
        <v>4752</v>
      </c>
      <c r="D3940">
        <v>0</v>
      </c>
      <c r="E3940">
        <v>0</v>
      </c>
    </row>
    <row r="3941" spans="1:5" x14ac:dyDescent="0.25">
      <c r="A3941" t="s">
        <v>2520</v>
      </c>
      <c r="B3941" t="s">
        <v>2728</v>
      </c>
      <c r="C3941" t="s">
        <v>4753</v>
      </c>
      <c r="D3941">
        <v>0</v>
      </c>
      <c r="E3941">
        <v>0</v>
      </c>
    </row>
    <row r="3942" spans="1:5" x14ac:dyDescent="0.25">
      <c r="A3942" t="s">
        <v>2520</v>
      </c>
      <c r="B3942" t="s">
        <v>2728</v>
      </c>
      <c r="C3942" t="s">
        <v>800</v>
      </c>
      <c r="D3942" s="19"/>
    </row>
    <row r="3943" spans="1:5" x14ac:dyDescent="0.25">
      <c r="A3943" t="s">
        <v>2520</v>
      </c>
      <c r="B3943" t="s">
        <v>2729</v>
      </c>
      <c r="C3943" t="s">
        <v>1083</v>
      </c>
      <c r="D3943" t="b">
        <v>0</v>
      </c>
    </row>
    <row r="3944" spans="1:5" x14ac:dyDescent="0.25">
      <c r="A3944" t="s">
        <v>2520</v>
      </c>
      <c r="B3944" t="s">
        <v>2729</v>
      </c>
      <c r="C3944" t="s">
        <v>36</v>
      </c>
      <c r="D3944">
        <v>438</v>
      </c>
    </row>
    <row r="3945" spans="1:5" x14ac:dyDescent="0.25">
      <c r="A3945" t="s">
        <v>2520</v>
      </c>
      <c r="B3945" t="s">
        <v>2729</v>
      </c>
      <c r="C3945" t="s">
        <v>4751</v>
      </c>
      <c r="D3945">
        <v>0</v>
      </c>
    </row>
    <row r="3946" spans="1:5" x14ac:dyDescent="0.25">
      <c r="A3946" t="s">
        <v>2520</v>
      </c>
      <c r="B3946" t="s">
        <v>2729</v>
      </c>
      <c r="C3946" t="s">
        <v>2469</v>
      </c>
      <c r="D3946">
        <v>0</v>
      </c>
      <c r="E3946">
        <v>0</v>
      </c>
    </row>
    <row r="3947" spans="1:5" x14ac:dyDescent="0.25">
      <c r="A3947" t="s">
        <v>2520</v>
      </c>
      <c r="B3947" t="s">
        <v>2729</v>
      </c>
      <c r="C3947" t="s">
        <v>2467</v>
      </c>
      <c r="D3947">
        <v>0</v>
      </c>
    </row>
    <row r="3948" spans="1:5" x14ac:dyDescent="0.25">
      <c r="A3948" t="s">
        <v>2520</v>
      </c>
      <c r="B3948" t="s">
        <v>2729</v>
      </c>
      <c r="C3948" t="s">
        <v>2468</v>
      </c>
      <c r="D3948" t="s">
        <v>2475</v>
      </c>
    </row>
    <row r="3949" spans="1:5" x14ac:dyDescent="0.25">
      <c r="A3949" t="s">
        <v>2520</v>
      </c>
      <c r="B3949" t="s">
        <v>2729</v>
      </c>
      <c r="C3949" t="s">
        <v>4752</v>
      </c>
      <c r="D3949">
        <v>0</v>
      </c>
      <c r="E3949">
        <v>0</v>
      </c>
    </row>
    <row r="3950" spans="1:5" x14ac:dyDescent="0.25">
      <c r="A3950" t="s">
        <v>2520</v>
      </c>
      <c r="B3950" t="s">
        <v>2729</v>
      </c>
      <c r="C3950" t="s">
        <v>4753</v>
      </c>
      <c r="D3950">
        <v>0</v>
      </c>
      <c r="E3950">
        <v>0</v>
      </c>
    </row>
    <row r="3951" spans="1:5" x14ac:dyDescent="0.25">
      <c r="A3951" t="s">
        <v>2520</v>
      </c>
      <c r="B3951" t="s">
        <v>2729</v>
      </c>
      <c r="C3951" t="s">
        <v>800</v>
      </c>
      <c r="D3951" s="19"/>
    </row>
    <row r="3952" spans="1:5" x14ac:dyDescent="0.25">
      <c r="A3952" t="s">
        <v>2520</v>
      </c>
      <c r="B3952" t="s">
        <v>2730</v>
      </c>
      <c r="C3952" t="s">
        <v>1083</v>
      </c>
      <c r="D3952" t="b">
        <v>0</v>
      </c>
    </row>
    <row r="3953" spans="1:5" x14ac:dyDescent="0.25">
      <c r="A3953" t="s">
        <v>2520</v>
      </c>
      <c r="B3953" t="s">
        <v>2730</v>
      </c>
      <c r="C3953" t="s">
        <v>36</v>
      </c>
      <c r="D3953">
        <v>439</v>
      </c>
    </row>
    <row r="3954" spans="1:5" x14ac:dyDescent="0.25">
      <c r="A3954" t="s">
        <v>2520</v>
      </c>
      <c r="B3954" t="s">
        <v>2730</v>
      </c>
      <c r="C3954" t="s">
        <v>4751</v>
      </c>
      <c r="D3954">
        <v>0</v>
      </c>
    </row>
    <row r="3955" spans="1:5" x14ac:dyDescent="0.25">
      <c r="A3955" t="s">
        <v>2520</v>
      </c>
      <c r="B3955" t="s">
        <v>2730</v>
      </c>
      <c r="C3955" t="s">
        <v>2469</v>
      </c>
      <c r="D3955">
        <v>0</v>
      </c>
      <c r="E3955">
        <v>0</v>
      </c>
    </row>
    <row r="3956" spans="1:5" x14ac:dyDescent="0.25">
      <c r="A3956" t="s">
        <v>2520</v>
      </c>
      <c r="B3956" t="s">
        <v>2730</v>
      </c>
      <c r="C3956" t="s">
        <v>2467</v>
      </c>
      <c r="D3956">
        <v>0</v>
      </c>
    </row>
    <row r="3957" spans="1:5" x14ac:dyDescent="0.25">
      <c r="A3957" t="s">
        <v>2520</v>
      </c>
      <c r="B3957" t="s">
        <v>2730</v>
      </c>
      <c r="C3957" t="s">
        <v>2468</v>
      </c>
      <c r="D3957" t="s">
        <v>2475</v>
      </c>
    </row>
    <row r="3958" spans="1:5" x14ac:dyDescent="0.25">
      <c r="A3958" t="s">
        <v>2520</v>
      </c>
      <c r="B3958" t="s">
        <v>2730</v>
      </c>
      <c r="C3958" t="s">
        <v>4752</v>
      </c>
      <c r="D3958">
        <v>0</v>
      </c>
      <c r="E3958">
        <v>0</v>
      </c>
    </row>
    <row r="3959" spans="1:5" x14ac:dyDescent="0.25">
      <c r="A3959" t="s">
        <v>2520</v>
      </c>
      <c r="B3959" t="s">
        <v>2730</v>
      </c>
      <c r="C3959" t="s">
        <v>4753</v>
      </c>
      <c r="D3959">
        <v>0</v>
      </c>
      <c r="E3959">
        <v>0</v>
      </c>
    </row>
    <row r="3960" spans="1:5" x14ac:dyDescent="0.25">
      <c r="A3960" t="s">
        <v>2520</v>
      </c>
      <c r="B3960" t="s">
        <v>2730</v>
      </c>
      <c r="C3960" t="s">
        <v>800</v>
      </c>
      <c r="D3960" s="19"/>
    </row>
    <row r="3961" spans="1:5" x14ac:dyDescent="0.25">
      <c r="A3961" t="s">
        <v>2520</v>
      </c>
      <c r="B3961" t="s">
        <v>2731</v>
      </c>
      <c r="C3961" t="s">
        <v>1083</v>
      </c>
      <c r="D3961" t="b">
        <v>0</v>
      </c>
    </row>
    <row r="3962" spans="1:5" x14ac:dyDescent="0.25">
      <c r="A3962" t="s">
        <v>2520</v>
      </c>
      <c r="B3962" t="s">
        <v>2731</v>
      </c>
      <c r="C3962" t="s">
        <v>36</v>
      </c>
      <c r="D3962">
        <v>440</v>
      </c>
    </row>
    <row r="3963" spans="1:5" x14ac:dyDescent="0.25">
      <c r="A3963" t="s">
        <v>2520</v>
      </c>
      <c r="B3963" t="s">
        <v>2731</v>
      </c>
      <c r="C3963" t="s">
        <v>4751</v>
      </c>
      <c r="D3963">
        <v>0</v>
      </c>
    </row>
    <row r="3964" spans="1:5" x14ac:dyDescent="0.25">
      <c r="A3964" t="s">
        <v>2520</v>
      </c>
      <c r="B3964" t="s">
        <v>2731</v>
      </c>
      <c r="C3964" t="s">
        <v>2469</v>
      </c>
      <c r="D3964">
        <v>0</v>
      </c>
      <c r="E3964">
        <v>0</v>
      </c>
    </row>
    <row r="3965" spans="1:5" x14ac:dyDescent="0.25">
      <c r="A3965" t="s">
        <v>2520</v>
      </c>
      <c r="B3965" t="s">
        <v>2731</v>
      </c>
      <c r="C3965" t="s">
        <v>2467</v>
      </c>
      <c r="D3965">
        <v>0</v>
      </c>
    </row>
    <row r="3966" spans="1:5" x14ac:dyDescent="0.25">
      <c r="A3966" t="s">
        <v>2520</v>
      </c>
      <c r="B3966" t="s">
        <v>2731</v>
      </c>
      <c r="C3966" t="s">
        <v>2468</v>
      </c>
      <c r="D3966" t="s">
        <v>2475</v>
      </c>
    </row>
    <row r="3967" spans="1:5" x14ac:dyDescent="0.25">
      <c r="A3967" t="s">
        <v>2520</v>
      </c>
      <c r="B3967" t="s">
        <v>2731</v>
      </c>
      <c r="C3967" t="s">
        <v>4752</v>
      </c>
      <c r="D3967">
        <v>0</v>
      </c>
      <c r="E3967">
        <v>0</v>
      </c>
    </row>
    <row r="3968" spans="1:5" x14ac:dyDescent="0.25">
      <c r="A3968" t="s">
        <v>2520</v>
      </c>
      <c r="B3968" t="s">
        <v>2731</v>
      </c>
      <c r="C3968" t="s">
        <v>4753</v>
      </c>
      <c r="D3968">
        <v>0</v>
      </c>
      <c r="E3968">
        <v>0</v>
      </c>
    </row>
    <row r="3969" spans="1:5" x14ac:dyDescent="0.25">
      <c r="A3969" t="s">
        <v>2520</v>
      </c>
      <c r="B3969" t="s">
        <v>2731</v>
      </c>
      <c r="C3969" t="s">
        <v>800</v>
      </c>
      <c r="D3969" s="19"/>
    </row>
    <row r="3970" spans="1:5" x14ac:dyDescent="0.25">
      <c r="A3970" t="s">
        <v>2520</v>
      </c>
      <c r="B3970" t="s">
        <v>2732</v>
      </c>
      <c r="C3970" t="s">
        <v>1083</v>
      </c>
      <c r="D3970" t="b">
        <v>0</v>
      </c>
    </row>
    <row r="3971" spans="1:5" x14ac:dyDescent="0.25">
      <c r="A3971" t="s">
        <v>2520</v>
      </c>
      <c r="B3971" t="s">
        <v>2732</v>
      </c>
      <c r="C3971" t="s">
        <v>36</v>
      </c>
      <c r="D3971">
        <v>441</v>
      </c>
    </row>
    <row r="3972" spans="1:5" x14ac:dyDescent="0.25">
      <c r="A3972" t="s">
        <v>2520</v>
      </c>
      <c r="B3972" t="s">
        <v>2732</v>
      </c>
      <c r="C3972" t="s">
        <v>4751</v>
      </c>
      <c r="D3972">
        <v>0</v>
      </c>
    </row>
    <row r="3973" spans="1:5" x14ac:dyDescent="0.25">
      <c r="A3973" t="s">
        <v>2520</v>
      </c>
      <c r="B3973" t="s">
        <v>2732</v>
      </c>
      <c r="C3973" t="s">
        <v>2469</v>
      </c>
      <c r="D3973">
        <v>0</v>
      </c>
      <c r="E3973">
        <v>0</v>
      </c>
    </row>
    <row r="3974" spans="1:5" x14ac:dyDescent="0.25">
      <c r="A3974" t="s">
        <v>2520</v>
      </c>
      <c r="B3974" t="s">
        <v>2732</v>
      </c>
      <c r="C3974" t="s">
        <v>2467</v>
      </c>
      <c r="D3974">
        <v>0</v>
      </c>
    </row>
    <row r="3975" spans="1:5" x14ac:dyDescent="0.25">
      <c r="A3975" t="s">
        <v>2520</v>
      </c>
      <c r="B3975" t="s">
        <v>2732</v>
      </c>
      <c r="C3975" t="s">
        <v>2468</v>
      </c>
      <c r="D3975" t="s">
        <v>2475</v>
      </c>
    </row>
    <row r="3976" spans="1:5" x14ac:dyDescent="0.25">
      <c r="A3976" t="s">
        <v>2520</v>
      </c>
      <c r="B3976" t="s">
        <v>2732</v>
      </c>
      <c r="C3976" t="s">
        <v>4752</v>
      </c>
      <c r="D3976">
        <v>0</v>
      </c>
      <c r="E3976">
        <v>0</v>
      </c>
    </row>
    <row r="3977" spans="1:5" x14ac:dyDescent="0.25">
      <c r="A3977" t="s">
        <v>2520</v>
      </c>
      <c r="B3977" t="s">
        <v>2732</v>
      </c>
      <c r="C3977" t="s">
        <v>4753</v>
      </c>
      <c r="D3977">
        <v>0</v>
      </c>
      <c r="E3977">
        <v>0</v>
      </c>
    </row>
    <row r="3978" spans="1:5" x14ac:dyDescent="0.25">
      <c r="A3978" t="s">
        <v>2520</v>
      </c>
      <c r="B3978" t="s">
        <v>2732</v>
      </c>
      <c r="C3978" t="s">
        <v>800</v>
      </c>
      <c r="D3978" s="19"/>
    </row>
    <row r="3979" spans="1:5" x14ac:dyDescent="0.25">
      <c r="A3979" t="s">
        <v>2520</v>
      </c>
      <c r="B3979" t="s">
        <v>2733</v>
      </c>
      <c r="C3979" t="s">
        <v>1083</v>
      </c>
      <c r="D3979" t="b">
        <v>0</v>
      </c>
    </row>
    <row r="3980" spans="1:5" x14ac:dyDescent="0.25">
      <c r="A3980" t="s">
        <v>2520</v>
      </c>
      <c r="B3980" t="s">
        <v>2733</v>
      </c>
      <c r="C3980" t="s">
        <v>36</v>
      </c>
      <c r="D3980">
        <v>442</v>
      </c>
    </row>
    <row r="3981" spans="1:5" x14ac:dyDescent="0.25">
      <c r="A3981" t="s">
        <v>2520</v>
      </c>
      <c r="B3981" t="s">
        <v>2733</v>
      </c>
      <c r="C3981" t="s">
        <v>4751</v>
      </c>
      <c r="D3981">
        <v>0</v>
      </c>
    </row>
    <row r="3982" spans="1:5" x14ac:dyDescent="0.25">
      <c r="A3982" t="s">
        <v>2520</v>
      </c>
      <c r="B3982" t="s">
        <v>2733</v>
      </c>
      <c r="C3982" t="s">
        <v>2469</v>
      </c>
      <c r="D3982">
        <v>0</v>
      </c>
      <c r="E3982">
        <v>0</v>
      </c>
    </row>
    <row r="3983" spans="1:5" x14ac:dyDescent="0.25">
      <c r="A3983" t="s">
        <v>2520</v>
      </c>
      <c r="B3983" t="s">
        <v>2733</v>
      </c>
      <c r="C3983" t="s">
        <v>2467</v>
      </c>
      <c r="D3983">
        <v>0</v>
      </c>
    </row>
    <row r="3984" spans="1:5" x14ac:dyDescent="0.25">
      <c r="A3984" t="s">
        <v>2520</v>
      </c>
      <c r="B3984" t="s">
        <v>2733</v>
      </c>
      <c r="C3984" t="s">
        <v>2468</v>
      </c>
      <c r="D3984" t="s">
        <v>2475</v>
      </c>
    </row>
    <row r="3985" spans="1:5" x14ac:dyDescent="0.25">
      <c r="A3985" t="s">
        <v>2520</v>
      </c>
      <c r="B3985" t="s">
        <v>2733</v>
      </c>
      <c r="C3985" t="s">
        <v>4752</v>
      </c>
      <c r="D3985">
        <v>0</v>
      </c>
      <c r="E3985">
        <v>0</v>
      </c>
    </row>
    <row r="3986" spans="1:5" x14ac:dyDescent="0.25">
      <c r="A3986" t="s">
        <v>2520</v>
      </c>
      <c r="B3986" t="s">
        <v>2733</v>
      </c>
      <c r="C3986" t="s">
        <v>4753</v>
      </c>
      <c r="D3986">
        <v>0</v>
      </c>
      <c r="E3986">
        <v>0</v>
      </c>
    </row>
    <row r="3987" spans="1:5" x14ac:dyDescent="0.25">
      <c r="A3987" t="s">
        <v>2520</v>
      </c>
      <c r="B3987" t="s">
        <v>2733</v>
      </c>
      <c r="C3987" t="s">
        <v>800</v>
      </c>
      <c r="D3987" s="19"/>
    </row>
    <row r="3988" spans="1:5" x14ac:dyDescent="0.25">
      <c r="A3988" t="s">
        <v>2520</v>
      </c>
      <c r="B3988" t="s">
        <v>2734</v>
      </c>
      <c r="C3988" t="s">
        <v>1083</v>
      </c>
      <c r="D3988" t="b">
        <v>0</v>
      </c>
    </row>
    <row r="3989" spans="1:5" x14ac:dyDescent="0.25">
      <c r="A3989" t="s">
        <v>2520</v>
      </c>
      <c r="B3989" t="s">
        <v>2734</v>
      </c>
      <c r="C3989" t="s">
        <v>36</v>
      </c>
      <c r="D3989">
        <v>443</v>
      </c>
    </row>
    <row r="3990" spans="1:5" x14ac:dyDescent="0.25">
      <c r="A3990" t="s">
        <v>2520</v>
      </c>
      <c r="B3990" t="s">
        <v>2734</v>
      </c>
      <c r="C3990" t="s">
        <v>4751</v>
      </c>
      <c r="D3990">
        <v>0</v>
      </c>
    </row>
    <row r="3991" spans="1:5" x14ac:dyDescent="0.25">
      <c r="A3991" t="s">
        <v>2520</v>
      </c>
      <c r="B3991" t="s">
        <v>2734</v>
      </c>
      <c r="C3991" t="s">
        <v>2469</v>
      </c>
      <c r="D3991">
        <v>0</v>
      </c>
      <c r="E3991">
        <v>0</v>
      </c>
    </row>
    <row r="3992" spans="1:5" x14ac:dyDescent="0.25">
      <c r="A3992" t="s">
        <v>2520</v>
      </c>
      <c r="B3992" t="s">
        <v>2734</v>
      </c>
      <c r="C3992" t="s">
        <v>2467</v>
      </c>
      <c r="D3992">
        <v>0</v>
      </c>
    </row>
    <row r="3993" spans="1:5" x14ac:dyDescent="0.25">
      <c r="A3993" t="s">
        <v>2520</v>
      </c>
      <c r="B3993" t="s">
        <v>2734</v>
      </c>
      <c r="C3993" t="s">
        <v>2468</v>
      </c>
      <c r="D3993" t="s">
        <v>2475</v>
      </c>
    </row>
    <row r="3994" spans="1:5" x14ac:dyDescent="0.25">
      <c r="A3994" t="s">
        <v>2520</v>
      </c>
      <c r="B3994" t="s">
        <v>2734</v>
      </c>
      <c r="C3994" t="s">
        <v>4752</v>
      </c>
      <c r="D3994">
        <v>0</v>
      </c>
      <c r="E3994">
        <v>0</v>
      </c>
    </row>
    <row r="3995" spans="1:5" x14ac:dyDescent="0.25">
      <c r="A3995" t="s">
        <v>2520</v>
      </c>
      <c r="B3995" t="s">
        <v>2734</v>
      </c>
      <c r="C3995" t="s">
        <v>4753</v>
      </c>
      <c r="D3995">
        <v>0</v>
      </c>
      <c r="E3995">
        <v>0</v>
      </c>
    </row>
    <row r="3996" spans="1:5" x14ac:dyDescent="0.25">
      <c r="A3996" t="s">
        <v>2520</v>
      </c>
      <c r="B3996" t="s">
        <v>2734</v>
      </c>
      <c r="C3996" t="s">
        <v>800</v>
      </c>
      <c r="D3996" s="19"/>
    </row>
    <row r="3997" spans="1:5" x14ac:dyDescent="0.25">
      <c r="A3997" t="s">
        <v>2520</v>
      </c>
      <c r="B3997" t="s">
        <v>2904</v>
      </c>
      <c r="C3997" t="s">
        <v>1083</v>
      </c>
      <c r="D3997" t="b">
        <v>0</v>
      </c>
    </row>
    <row r="3998" spans="1:5" x14ac:dyDescent="0.25">
      <c r="A3998" t="s">
        <v>2520</v>
      </c>
      <c r="B3998" t="s">
        <v>2904</v>
      </c>
      <c r="C3998" t="s">
        <v>36</v>
      </c>
      <c r="D3998">
        <v>444</v>
      </c>
    </row>
    <row r="3999" spans="1:5" x14ac:dyDescent="0.25">
      <c r="A3999" t="s">
        <v>2520</v>
      </c>
      <c r="B3999" t="s">
        <v>2904</v>
      </c>
      <c r="C3999" t="s">
        <v>4751</v>
      </c>
      <c r="D3999">
        <v>0</v>
      </c>
    </row>
    <row r="4000" spans="1:5" x14ac:dyDescent="0.25">
      <c r="A4000" t="s">
        <v>2520</v>
      </c>
      <c r="B4000" t="s">
        <v>2904</v>
      </c>
      <c r="C4000" t="s">
        <v>2469</v>
      </c>
      <c r="D4000">
        <v>0</v>
      </c>
      <c r="E4000">
        <v>0</v>
      </c>
    </row>
    <row r="4001" spans="1:5" x14ac:dyDescent="0.25">
      <c r="A4001" t="s">
        <v>2520</v>
      </c>
      <c r="B4001" t="s">
        <v>2904</v>
      </c>
      <c r="C4001" t="s">
        <v>2467</v>
      </c>
      <c r="D4001">
        <v>0</v>
      </c>
    </row>
    <row r="4002" spans="1:5" x14ac:dyDescent="0.25">
      <c r="A4002" t="s">
        <v>2520</v>
      </c>
      <c r="B4002" t="s">
        <v>2904</v>
      </c>
      <c r="C4002" t="s">
        <v>2468</v>
      </c>
      <c r="D4002" t="s">
        <v>2475</v>
      </c>
    </row>
    <row r="4003" spans="1:5" x14ac:dyDescent="0.25">
      <c r="A4003" t="s">
        <v>2520</v>
      </c>
      <c r="B4003" t="s">
        <v>2904</v>
      </c>
      <c r="C4003" t="s">
        <v>4752</v>
      </c>
      <c r="D4003">
        <v>0</v>
      </c>
      <c r="E4003">
        <v>0</v>
      </c>
    </row>
    <row r="4004" spans="1:5" x14ac:dyDescent="0.25">
      <c r="A4004" t="s">
        <v>2520</v>
      </c>
      <c r="B4004" t="s">
        <v>2904</v>
      </c>
      <c r="C4004" t="s">
        <v>4753</v>
      </c>
      <c r="D4004">
        <v>0</v>
      </c>
      <c r="E4004">
        <v>0</v>
      </c>
    </row>
    <row r="4005" spans="1:5" x14ac:dyDescent="0.25">
      <c r="A4005" t="s">
        <v>2520</v>
      </c>
      <c r="B4005" t="s">
        <v>2904</v>
      </c>
      <c r="C4005" t="s">
        <v>800</v>
      </c>
      <c r="D4005" s="19" t="s">
        <v>815</v>
      </c>
    </row>
    <row r="4006" spans="1:5" x14ac:dyDescent="0.25">
      <c r="A4006" t="s">
        <v>2520</v>
      </c>
      <c r="B4006" t="s">
        <v>2905</v>
      </c>
      <c r="C4006" t="s">
        <v>1083</v>
      </c>
      <c r="D4006" t="b">
        <v>0</v>
      </c>
    </row>
    <row r="4007" spans="1:5" x14ac:dyDescent="0.25">
      <c r="A4007" t="s">
        <v>2520</v>
      </c>
      <c r="B4007" t="s">
        <v>2905</v>
      </c>
      <c r="C4007" t="s">
        <v>36</v>
      </c>
      <c r="D4007">
        <v>445</v>
      </c>
    </row>
    <row r="4008" spans="1:5" x14ac:dyDescent="0.25">
      <c r="A4008" t="s">
        <v>2520</v>
      </c>
      <c r="B4008" t="s">
        <v>2905</v>
      </c>
      <c r="C4008" t="s">
        <v>4751</v>
      </c>
      <c r="D4008">
        <v>0</v>
      </c>
    </row>
    <row r="4009" spans="1:5" x14ac:dyDescent="0.25">
      <c r="A4009" t="s">
        <v>2520</v>
      </c>
      <c r="B4009" t="s">
        <v>2905</v>
      </c>
      <c r="C4009" t="s">
        <v>2469</v>
      </c>
      <c r="D4009">
        <v>27648</v>
      </c>
      <c r="E4009">
        <v>0</v>
      </c>
    </row>
    <row r="4010" spans="1:5" x14ac:dyDescent="0.25">
      <c r="A4010" t="s">
        <v>2520</v>
      </c>
      <c r="B4010" t="s">
        <v>2905</v>
      </c>
      <c r="C4010" t="s">
        <v>2467</v>
      </c>
      <c r="D4010">
        <v>0</v>
      </c>
    </row>
    <row r="4011" spans="1:5" x14ac:dyDescent="0.25">
      <c r="A4011" t="s">
        <v>2520</v>
      </c>
      <c r="B4011" t="s">
        <v>2905</v>
      </c>
      <c r="C4011" t="s">
        <v>2468</v>
      </c>
      <c r="D4011" t="s">
        <v>2475</v>
      </c>
    </row>
    <row r="4012" spans="1:5" x14ac:dyDescent="0.25">
      <c r="A4012" t="s">
        <v>2520</v>
      </c>
      <c r="B4012" t="s">
        <v>2905</v>
      </c>
      <c r="C4012" t="s">
        <v>4752</v>
      </c>
      <c r="D4012">
        <v>0</v>
      </c>
      <c r="E4012">
        <v>0</v>
      </c>
    </row>
    <row r="4013" spans="1:5" x14ac:dyDescent="0.25">
      <c r="A4013" t="s">
        <v>2520</v>
      </c>
      <c r="B4013" t="s">
        <v>2905</v>
      </c>
      <c r="C4013" t="s">
        <v>4753</v>
      </c>
      <c r="D4013">
        <v>0</v>
      </c>
      <c r="E4013">
        <v>0</v>
      </c>
    </row>
    <row r="4014" spans="1:5" x14ac:dyDescent="0.25">
      <c r="A4014" t="s">
        <v>2520</v>
      </c>
      <c r="B4014" t="s">
        <v>2905</v>
      </c>
      <c r="C4014" t="s">
        <v>800</v>
      </c>
      <c r="D4014" s="19" t="s">
        <v>815</v>
      </c>
    </row>
    <row r="4015" spans="1:5" x14ac:dyDescent="0.25">
      <c r="A4015" t="s">
        <v>2520</v>
      </c>
      <c r="B4015" t="s">
        <v>2907</v>
      </c>
      <c r="C4015" t="s">
        <v>1083</v>
      </c>
      <c r="D4015" t="b">
        <v>0</v>
      </c>
    </row>
    <row r="4016" spans="1:5" x14ac:dyDescent="0.25">
      <c r="A4016" t="s">
        <v>2520</v>
      </c>
      <c r="B4016" t="s">
        <v>2907</v>
      </c>
      <c r="C4016" t="s">
        <v>36</v>
      </c>
      <c r="D4016">
        <v>446</v>
      </c>
    </row>
    <row r="4017" spans="1:5" x14ac:dyDescent="0.25">
      <c r="A4017" t="s">
        <v>2520</v>
      </c>
      <c r="B4017" t="s">
        <v>2907</v>
      </c>
      <c r="C4017" t="s">
        <v>4751</v>
      </c>
      <c r="D4017">
        <v>0</v>
      </c>
    </row>
    <row r="4018" spans="1:5" x14ac:dyDescent="0.25">
      <c r="A4018" t="s">
        <v>2520</v>
      </c>
      <c r="B4018" t="s">
        <v>2907</v>
      </c>
      <c r="C4018" t="s">
        <v>2469</v>
      </c>
      <c r="D4018">
        <v>1</v>
      </c>
      <c r="E4018">
        <v>0</v>
      </c>
    </row>
    <row r="4019" spans="1:5" x14ac:dyDescent="0.25">
      <c r="A4019" t="s">
        <v>2520</v>
      </c>
      <c r="B4019" t="s">
        <v>2907</v>
      </c>
      <c r="C4019" t="s">
        <v>2467</v>
      </c>
      <c r="D4019">
        <v>0</v>
      </c>
    </row>
    <row r="4020" spans="1:5" x14ac:dyDescent="0.25">
      <c r="A4020" t="s">
        <v>2520</v>
      </c>
      <c r="B4020" t="s">
        <v>2907</v>
      </c>
      <c r="C4020" t="s">
        <v>2468</v>
      </c>
      <c r="D4020" t="s">
        <v>2475</v>
      </c>
    </row>
    <row r="4021" spans="1:5" x14ac:dyDescent="0.25">
      <c r="A4021" t="s">
        <v>2520</v>
      </c>
      <c r="B4021" t="s">
        <v>2907</v>
      </c>
      <c r="C4021" t="s">
        <v>4752</v>
      </c>
      <c r="D4021">
        <v>0</v>
      </c>
      <c r="E4021">
        <v>0</v>
      </c>
    </row>
    <row r="4022" spans="1:5" x14ac:dyDescent="0.25">
      <c r="A4022" t="s">
        <v>2520</v>
      </c>
      <c r="B4022" t="s">
        <v>2907</v>
      </c>
      <c r="C4022" t="s">
        <v>4753</v>
      </c>
      <c r="D4022">
        <v>0</v>
      </c>
      <c r="E4022">
        <v>0</v>
      </c>
    </row>
    <row r="4023" spans="1:5" x14ac:dyDescent="0.25">
      <c r="A4023" t="s">
        <v>2520</v>
      </c>
      <c r="B4023" t="s">
        <v>2907</v>
      </c>
      <c r="C4023" t="s">
        <v>800</v>
      </c>
      <c r="D4023" s="19" t="s">
        <v>815</v>
      </c>
    </row>
    <row r="4024" spans="1:5" x14ac:dyDescent="0.25">
      <c r="A4024" t="s">
        <v>2520</v>
      </c>
      <c r="B4024" t="s">
        <v>2908</v>
      </c>
      <c r="C4024" t="s">
        <v>1083</v>
      </c>
      <c r="D4024" t="b">
        <v>0</v>
      </c>
    </row>
    <row r="4025" spans="1:5" x14ac:dyDescent="0.25">
      <c r="A4025" t="s">
        <v>2520</v>
      </c>
      <c r="B4025" t="s">
        <v>2908</v>
      </c>
      <c r="C4025" t="s">
        <v>36</v>
      </c>
      <c r="D4025">
        <v>447</v>
      </c>
    </row>
    <row r="4026" spans="1:5" x14ac:dyDescent="0.25">
      <c r="A4026" t="s">
        <v>2520</v>
      </c>
      <c r="B4026" t="s">
        <v>2908</v>
      </c>
      <c r="C4026" t="s">
        <v>4751</v>
      </c>
      <c r="D4026">
        <v>0</v>
      </c>
    </row>
    <row r="4027" spans="1:5" x14ac:dyDescent="0.25">
      <c r="A4027" t="s">
        <v>2520</v>
      </c>
      <c r="B4027" t="s">
        <v>2908</v>
      </c>
      <c r="C4027" t="s">
        <v>2469</v>
      </c>
      <c r="D4027">
        <v>0</v>
      </c>
      <c r="E4027">
        <v>0</v>
      </c>
    </row>
    <row r="4028" spans="1:5" x14ac:dyDescent="0.25">
      <c r="A4028" t="s">
        <v>2520</v>
      </c>
      <c r="B4028" t="s">
        <v>2908</v>
      </c>
      <c r="C4028" t="s">
        <v>2467</v>
      </c>
      <c r="D4028">
        <v>0</v>
      </c>
    </row>
    <row r="4029" spans="1:5" x14ac:dyDescent="0.25">
      <c r="A4029" t="s">
        <v>2520</v>
      </c>
      <c r="B4029" t="s">
        <v>2908</v>
      </c>
      <c r="C4029" t="s">
        <v>2468</v>
      </c>
      <c r="D4029" t="s">
        <v>2475</v>
      </c>
    </row>
    <row r="4030" spans="1:5" x14ac:dyDescent="0.25">
      <c r="A4030" t="s">
        <v>2520</v>
      </c>
      <c r="B4030" t="s">
        <v>2908</v>
      </c>
      <c r="C4030" t="s">
        <v>4752</v>
      </c>
      <c r="D4030">
        <v>0</v>
      </c>
      <c r="E4030">
        <v>0</v>
      </c>
    </row>
    <row r="4031" spans="1:5" x14ac:dyDescent="0.25">
      <c r="A4031" t="s">
        <v>2520</v>
      </c>
      <c r="B4031" t="s">
        <v>2908</v>
      </c>
      <c r="C4031" t="s">
        <v>4753</v>
      </c>
      <c r="D4031">
        <v>0</v>
      </c>
      <c r="E4031">
        <v>0</v>
      </c>
    </row>
    <row r="4032" spans="1:5" x14ac:dyDescent="0.25">
      <c r="A4032" t="s">
        <v>2520</v>
      </c>
      <c r="B4032" t="s">
        <v>2908</v>
      </c>
      <c r="C4032" t="s">
        <v>800</v>
      </c>
      <c r="D4032" s="19" t="s">
        <v>815</v>
      </c>
    </row>
    <row r="4033" spans="1:5" x14ac:dyDescent="0.25">
      <c r="A4033" t="s">
        <v>2523</v>
      </c>
      <c r="B4033" t="s">
        <v>2909</v>
      </c>
      <c r="C4033" t="s">
        <v>1083</v>
      </c>
      <c r="D4033" t="b">
        <v>0</v>
      </c>
    </row>
    <row r="4034" spans="1:5" x14ac:dyDescent="0.25">
      <c r="A4034" t="s">
        <v>2523</v>
      </c>
      <c r="B4034" t="s">
        <v>2909</v>
      </c>
      <c r="C4034" t="s">
        <v>36</v>
      </c>
      <c r="D4034">
        <v>448</v>
      </c>
    </row>
    <row r="4035" spans="1:5" x14ac:dyDescent="0.25">
      <c r="A4035" t="s">
        <v>2523</v>
      </c>
      <c r="B4035" t="s">
        <v>2909</v>
      </c>
      <c r="C4035" t="s">
        <v>4751</v>
      </c>
      <c r="D4035">
        <v>0</v>
      </c>
    </row>
    <row r="4036" spans="1:5" x14ac:dyDescent="0.25">
      <c r="A4036" t="s">
        <v>2523</v>
      </c>
      <c r="B4036" t="s">
        <v>2909</v>
      </c>
      <c r="C4036" t="s">
        <v>2469</v>
      </c>
      <c r="D4036">
        <v>0</v>
      </c>
      <c r="E4036">
        <v>0</v>
      </c>
    </row>
    <row r="4037" spans="1:5" x14ac:dyDescent="0.25">
      <c r="A4037" t="s">
        <v>2523</v>
      </c>
      <c r="B4037" t="s">
        <v>2909</v>
      </c>
      <c r="C4037" t="s">
        <v>2467</v>
      </c>
      <c r="D4037">
        <v>0</v>
      </c>
    </row>
    <row r="4038" spans="1:5" x14ac:dyDescent="0.25">
      <c r="A4038" t="s">
        <v>2523</v>
      </c>
      <c r="B4038" t="s">
        <v>2909</v>
      </c>
      <c r="C4038" t="s">
        <v>2468</v>
      </c>
      <c r="D4038" t="s">
        <v>2475</v>
      </c>
    </row>
    <row r="4039" spans="1:5" x14ac:dyDescent="0.25">
      <c r="A4039" t="s">
        <v>2523</v>
      </c>
      <c r="B4039" t="s">
        <v>2909</v>
      </c>
      <c r="C4039" t="s">
        <v>4752</v>
      </c>
      <c r="D4039">
        <v>0</v>
      </c>
      <c r="E4039">
        <v>0</v>
      </c>
    </row>
    <row r="4040" spans="1:5" x14ac:dyDescent="0.25">
      <c r="A4040" t="s">
        <v>2523</v>
      </c>
      <c r="B4040" t="s">
        <v>2909</v>
      </c>
      <c r="C4040" t="s">
        <v>4753</v>
      </c>
      <c r="D4040">
        <v>0</v>
      </c>
      <c r="E4040">
        <v>0</v>
      </c>
    </row>
    <row r="4041" spans="1:5" x14ac:dyDescent="0.25">
      <c r="A4041" t="s">
        <v>2523</v>
      </c>
      <c r="B4041" t="s">
        <v>2909</v>
      </c>
      <c r="C4041" t="s">
        <v>800</v>
      </c>
      <c r="D4041" s="19" t="s">
        <v>807</v>
      </c>
    </row>
    <row r="4042" spans="1:5" x14ac:dyDescent="0.25">
      <c r="A4042" t="s">
        <v>2523</v>
      </c>
      <c r="B4042" t="s">
        <v>2910</v>
      </c>
      <c r="C4042" t="s">
        <v>1083</v>
      </c>
      <c r="D4042" t="b">
        <v>0</v>
      </c>
    </row>
    <row r="4043" spans="1:5" x14ac:dyDescent="0.25">
      <c r="A4043" t="s">
        <v>2523</v>
      </c>
      <c r="B4043" t="s">
        <v>2910</v>
      </c>
      <c r="C4043" t="s">
        <v>36</v>
      </c>
      <c r="D4043">
        <v>449</v>
      </c>
    </row>
    <row r="4044" spans="1:5" x14ac:dyDescent="0.25">
      <c r="A4044" t="s">
        <v>2523</v>
      </c>
      <c r="B4044" t="s">
        <v>2910</v>
      </c>
      <c r="C4044" t="s">
        <v>4751</v>
      </c>
      <c r="D4044">
        <v>0</v>
      </c>
    </row>
    <row r="4045" spans="1:5" x14ac:dyDescent="0.25">
      <c r="A4045" t="s">
        <v>2523</v>
      </c>
      <c r="B4045" t="s">
        <v>2910</v>
      </c>
      <c r="C4045" t="s">
        <v>2469</v>
      </c>
      <c r="D4045">
        <v>100</v>
      </c>
      <c r="E4045">
        <v>0</v>
      </c>
    </row>
    <row r="4046" spans="1:5" x14ac:dyDescent="0.25">
      <c r="A4046" t="s">
        <v>2523</v>
      </c>
      <c r="B4046" t="s">
        <v>2910</v>
      </c>
      <c r="C4046" t="s">
        <v>2467</v>
      </c>
      <c r="D4046">
        <v>0</v>
      </c>
    </row>
    <row r="4047" spans="1:5" x14ac:dyDescent="0.25">
      <c r="A4047" t="s">
        <v>2523</v>
      </c>
      <c r="B4047" t="s">
        <v>2910</v>
      </c>
      <c r="C4047" t="s">
        <v>2468</v>
      </c>
      <c r="D4047" t="s">
        <v>2475</v>
      </c>
    </row>
    <row r="4048" spans="1:5" x14ac:dyDescent="0.25">
      <c r="A4048" t="s">
        <v>2523</v>
      </c>
      <c r="B4048" t="s">
        <v>2910</v>
      </c>
      <c r="C4048" t="s">
        <v>4752</v>
      </c>
      <c r="D4048">
        <v>0</v>
      </c>
      <c r="E4048">
        <v>0</v>
      </c>
    </row>
    <row r="4049" spans="1:5" x14ac:dyDescent="0.25">
      <c r="A4049" t="s">
        <v>2523</v>
      </c>
      <c r="B4049" t="s">
        <v>2910</v>
      </c>
      <c r="C4049" t="s">
        <v>4753</v>
      </c>
      <c r="D4049">
        <v>0</v>
      </c>
      <c r="E4049">
        <v>0</v>
      </c>
    </row>
    <row r="4050" spans="1:5" x14ac:dyDescent="0.25">
      <c r="A4050" t="s">
        <v>2523</v>
      </c>
      <c r="B4050" t="s">
        <v>2910</v>
      </c>
      <c r="C4050" t="s">
        <v>800</v>
      </c>
      <c r="D4050" s="19" t="s">
        <v>807</v>
      </c>
    </row>
    <row r="4051" spans="1:5" x14ac:dyDescent="0.25">
      <c r="A4051" t="s">
        <v>2523</v>
      </c>
      <c r="B4051" t="s">
        <v>2911</v>
      </c>
      <c r="C4051" t="s">
        <v>1083</v>
      </c>
      <c r="D4051" t="b">
        <v>0</v>
      </c>
    </row>
    <row r="4052" spans="1:5" x14ac:dyDescent="0.25">
      <c r="A4052" t="s">
        <v>2523</v>
      </c>
      <c r="B4052" t="s">
        <v>2911</v>
      </c>
      <c r="C4052" t="s">
        <v>36</v>
      </c>
      <c r="D4052">
        <v>450</v>
      </c>
    </row>
    <row r="4053" spans="1:5" x14ac:dyDescent="0.25">
      <c r="A4053" t="s">
        <v>2523</v>
      </c>
      <c r="B4053" t="s">
        <v>2911</v>
      </c>
      <c r="C4053" t="s">
        <v>4751</v>
      </c>
      <c r="D4053">
        <v>0</v>
      </c>
    </row>
    <row r="4054" spans="1:5" x14ac:dyDescent="0.25">
      <c r="A4054" t="s">
        <v>2523</v>
      </c>
      <c r="B4054" t="s">
        <v>2911</v>
      </c>
      <c r="C4054" t="s">
        <v>2469</v>
      </c>
      <c r="D4054">
        <v>0</v>
      </c>
      <c r="E4054">
        <v>0</v>
      </c>
    </row>
    <row r="4055" spans="1:5" x14ac:dyDescent="0.25">
      <c r="A4055" t="s">
        <v>2523</v>
      </c>
      <c r="B4055" t="s">
        <v>2911</v>
      </c>
      <c r="C4055" t="s">
        <v>2467</v>
      </c>
      <c r="D4055">
        <v>0</v>
      </c>
    </row>
    <row r="4056" spans="1:5" x14ac:dyDescent="0.25">
      <c r="A4056" t="s">
        <v>2523</v>
      </c>
      <c r="B4056" t="s">
        <v>2911</v>
      </c>
      <c r="C4056" t="s">
        <v>2468</v>
      </c>
      <c r="D4056" t="s">
        <v>2475</v>
      </c>
    </row>
    <row r="4057" spans="1:5" x14ac:dyDescent="0.25">
      <c r="A4057" t="s">
        <v>2523</v>
      </c>
      <c r="B4057" t="s">
        <v>2911</v>
      </c>
      <c r="C4057" t="s">
        <v>4752</v>
      </c>
      <c r="D4057">
        <v>0</v>
      </c>
      <c r="E4057">
        <v>0</v>
      </c>
    </row>
    <row r="4058" spans="1:5" x14ac:dyDescent="0.25">
      <c r="A4058" t="s">
        <v>2523</v>
      </c>
      <c r="B4058" t="s">
        <v>2911</v>
      </c>
      <c r="C4058" t="s">
        <v>4753</v>
      </c>
      <c r="D4058">
        <v>0</v>
      </c>
      <c r="E4058">
        <v>0</v>
      </c>
    </row>
    <row r="4059" spans="1:5" x14ac:dyDescent="0.25">
      <c r="A4059" t="s">
        <v>2523</v>
      </c>
      <c r="B4059" t="s">
        <v>2911</v>
      </c>
      <c r="C4059" t="s">
        <v>800</v>
      </c>
      <c r="D4059" s="19" t="s">
        <v>807</v>
      </c>
    </row>
    <row r="4060" spans="1:5" x14ac:dyDescent="0.25">
      <c r="A4060" t="s">
        <v>2523</v>
      </c>
      <c r="B4060" t="s">
        <v>2912</v>
      </c>
      <c r="C4060" t="s">
        <v>1083</v>
      </c>
      <c r="D4060" t="b">
        <v>0</v>
      </c>
    </row>
    <row r="4061" spans="1:5" x14ac:dyDescent="0.25">
      <c r="A4061" t="s">
        <v>2523</v>
      </c>
      <c r="B4061" t="s">
        <v>2912</v>
      </c>
      <c r="C4061" t="s">
        <v>36</v>
      </c>
      <c r="D4061">
        <v>451</v>
      </c>
    </row>
    <row r="4062" spans="1:5" x14ac:dyDescent="0.25">
      <c r="A4062" t="s">
        <v>2523</v>
      </c>
      <c r="B4062" t="s">
        <v>2912</v>
      </c>
      <c r="C4062" t="s">
        <v>4751</v>
      </c>
      <c r="D4062">
        <v>0</v>
      </c>
    </row>
    <row r="4063" spans="1:5" x14ac:dyDescent="0.25">
      <c r="A4063" t="s">
        <v>2523</v>
      </c>
      <c r="B4063" t="s">
        <v>2912</v>
      </c>
      <c r="C4063" t="s">
        <v>2469</v>
      </c>
      <c r="D4063">
        <v>1</v>
      </c>
      <c r="E4063">
        <v>0</v>
      </c>
    </row>
    <row r="4064" spans="1:5" x14ac:dyDescent="0.25">
      <c r="A4064" t="s">
        <v>2523</v>
      </c>
      <c r="B4064" t="s">
        <v>2912</v>
      </c>
      <c r="C4064" t="s">
        <v>2467</v>
      </c>
      <c r="D4064">
        <v>0</v>
      </c>
    </row>
    <row r="4065" spans="1:5" x14ac:dyDescent="0.25">
      <c r="A4065" t="s">
        <v>2523</v>
      </c>
      <c r="B4065" t="s">
        <v>2912</v>
      </c>
      <c r="C4065" t="s">
        <v>2468</v>
      </c>
      <c r="D4065" t="s">
        <v>2475</v>
      </c>
    </row>
    <row r="4066" spans="1:5" x14ac:dyDescent="0.25">
      <c r="A4066" t="s">
        <v>2523</v>
      </c>
      <c r="B4066" t="s">
        <v>2912</v>
      </c>
      <c r="C4066" t="s">
        <v>4752</v>
      </c>
      <c r="D4066">
        <v>0</v>
      </c>
      <c r="E4066">
        <v>0</v>
      </c>
    </row>
    <row r="4067" spans="1:5" x14ac:dyDescent="0.25">
      <c r="A4067" t="s">
        <v>2523</v>
      </c>
      <c r="B4067" t="s">
        <v>2912</v>
      </c>
      <c r="C4067" t="s">
        <v>4753</v>
      </c>
      <c r="D4067">
        <v>0</v>
      </c>
      <c r="E4067">
        <v>0</v>
      </c>
    </row>
    <row r="4068" spans="1:5" x14ac:dyDescent="0.25">
      <c r="A4068" t="s">
        <v>2523</v>
      </c>
      <c r="B4068" t="s">
        <v>2912</v>
      </c>
      <c r="C4068" t="s">
        <v>800</v>
      </c>
      <c r="D4068" s="19" t="s">
        <v>815</v>
      </c>
    </row>
    <row r="4069" spans="1:5" x14ac:dyDescent="0.25">
      <c r="A4069" t="s">
        <v>2523</v>
      </c>
      <c r="B4069" t="s">
        <v>2913</v>
      </c>
      <c r="C4069" t="s">
        <v>1083</v>
      </c>
      <c r="D4069" t="b">
        <v>0</v>
      </c>
    </row>
    <row r="4070" spans="1:5" x14ac:dyDescent="0.25">
      <c r="A4070" t="s">
        <v>2523</v>
      </c>
      <c r="B4070" t="s">
        <v>2913</v>
      </c>
      <c r="C4070" t="s">
        <v>36</v>
      </c>
      <c r="D4070">
        <v>452</v>
      </c>
    </row>
    <row r="4071" spans="1:5" x14ac:dyDescent="0.25">
      <c r="A4071" t="s">
        <v>2523</v>
      </c>
      <c r="B4071" t="s">
        <v>2913</v>
      </c>
      <c r="C4071" t="s">
        <v>4751</v>
      </c>
      <c r="D4071">
        <v>0</v>
      </c>
    </row>
    <row r="4072" spans="1:5" x14ac:dyDescent="0.25">
      <c r="A4072" t="s">
        <v>2523</v>
      </c>
      <c r="B4072" t="s">
        <v>2913</v>
      </c>
      <c r="C4072" t="s">
        <v>2469</v>
      </c>
      <c r="D4072">
        <v>0</v>
      </c>
      <c r="E4072">
        <v>0</v>
      </c>
    </row>
    <row r="4073" spans="1:5" x14ac:dyDescent="0.25">
      <c r="A4073" t="s">
        <v>2523</v>
      </c>
      <c r="B4073" t="s">
        <v>2913</v>
      </c>
      <c r="C4073" t="s">
        <v>2467</v>
      </c>
      <c r="D4073">
        <v>0</v>
      </c>
    </row>
    <row r="4074" spans="1:5" x14ac:dyDescent="0.25">
      <c r="A4074" t="s">
        <v>2523</v>
      </c>
      <c r="B4074" t="s">
        <v>2913</v>
      </c>
      <c r="C4074" t="s">
        <v>2468</v>
      </c>
      <c r="D4074" t="s">
        <v>2475</v>
      </c>
    </row>
    <row r="4075" spans="1:5" x14ac:dyDescent="0.25">
      <c r="A4075" t="s">
        <v>2523</v>
      </c>
      <c r="B4075" t="s">
        <v>2913</v>
      </c>
      <c r="C4075" t="s">
        <v>4752</v>
      </c>
      <c r="D4075">
        <v>0</v>
      </c>
      <c r="E4075">
        <v>0</v>
      </c>
    </row>
    <row r="4076" spans="1:5" x14ac:dyDescent="0.25">
      <c r="A4076" t="s">
        <v>2523</v>
      </c>
      <c r="B4076" t="s">
        <v>2913</v>
      </c>
      <c r="C4076" t="s">
        <v>4753</v>
      </c>
      <c r="D4076">
        <v>0</v>
      </c>
      <c r="E4076">
        <v>0</v>
      </c>
    </row>
    <row r="4077" spans="1:5" x14ac:dyDescent="0.25">
      <c r="A4077" t="s">
        <v>2523</v>
      </c>
      <c r="B4077" t="s">
        <v>2913</v>
      </c>
      <c r="C4077" t="s">
        <v>800</v>
      </c>
      <c r="D4077" s="19" t="s">
        <v>807</v>
      </c>
    </row>
    <row r="4078" spans="1:5" x14ac:dyDescent="0.25">
      <c r="A4078" t="s">
        <v>2523</v>
      </c>
      <c r="B4078" t="s">
        <v>2914</v>
      </c>
      <c r="C4078" t="s">
        <v>1083</v>
      </c>
      <c r="D4078" t="b">
        <v>0</v>
      </c>
    </row>
    <row r="4079" spans="1:5" x14ac:dyDescent="0.25">
      <c r="A4079" t="s">
        <v>2523</v>
      </c>
      <c r="B4079" t="s">
        <v>2914</v>
      </c>
      <c r="C4079" t="s">
        <v>36</v>
      </c>
      <c r="D4079">
        <v>453</v>
      </c>
    </row>
    <row r="4080" spans="1:5" x14ac:dyDescent="0.25">
      <c r="A4080" t="s">
        <v>2523</v>
      </c>
      <c r="B4080" t="s">
        <v>2914</v>
      </c>
      <c r="C4080" t="s">
        <v>4751</v>
      </c>
      <c r="D4080">
        <v>0</v>
      </c>
    </row>
    <row r="4081" spans="1:5" x14ac:dyDescent="0.25">
      <c r="A4081" t="s">
        <v>2523</v>
      </c>
      <c r="B4081" t="s">
        <v>2914</v>
      </c>
      <c r="C4081" t="s">
        <v>2469</v>
      </c>
      <c r="D4081">
        <v>100</v>
      </c>
      <c r="E4081">
        <v>0</v>
      </c>
    </row>
    <row r="4082" spans="1:5" x14ac:dyDescent="0.25">
      <c r="A4082" t="s">
        <v>2523</v>
      </c>
      <c r="B4082" t="s">
        <v>2914</v>
      </c>
      <c r="C4082" t="s">
        <v>2467</v>
      </c>
      <c r="D4082">
        <v>0</v>
      </c>
    </row>
    <row r="4083" spans="1:5" x14ac:dyDescent="0.25">
      <c r="A4083" t="s">
        <v>2523</v>
      </c>
      <c r="B4083" t="s">
        <v>2914</v>
      </c>
      <c r="C4083" t="s">
        <v>2468</v>
      </c>
      <c r="D4083" t="s">
        <v>2475</v>
      </c>
    </row>
    <row r="4084" spans="1:5" x14ac:dyDescent="0.25">
      <c r="A4084" t="s">
        <v>2523</v>
      </c>
      <c r="B4084" t="s">
        <v>2914</v>
      </c>
      <c r="C4084" t="s">
        <v>4752</v>
      </c>
      <c r="D4084">
        <v>0</v>
      </c>
      <c r="E4084">
        <v>0</v>
      </c>
    </row>
    <row r="4085" spans="1:5" x14ac:dyDescent="0.25">
      <c r="A4085" t="s">
        <v>2523</v>
      </c>
      <c r="B4085" t="s">
        <v>2914</v>
      </c>
      <c r="C4085" t="s">
        <v>4753</v>
      </c>
      <c r="D4085">
        <v>0</v>
      </c>
      <c r="E4085">
        <v>0</v>
      </c>
    </row>
    <row r="4086" spans="1:5" x14ac:dyDescent="0.25">
      <c r="A4086" t="s">
        <v>2523</v>
      </c>
      <c r="B4086" t="s">
        <v>2914</v>
      </c>
      <c r="C4086" t="s">
        <v>800</v>
      </c>
      <c r="D4086" s="19" t="s">
        <v>807</v>
      </c>
    </row>
    <row r="4087" spans="1:5" x14ac:dyDescent="0.25">
      <c r="A4087" t="s">
        <v>2523</v>
      </c>
      <c r="B4087" t="s">
        <v>2915</v>
      </c>
      <c r="C4087" t="s">
        <v>1083</v>
      </c>
      <c r="D4087" t="b">
        <v>0</v>
      </c>
    </row>
    <row r="4088" spans="1:5" x14ac:dyDescent="0.25">
      <c r="A4088" t="s">
        <v>2523</v>
      </c>
      <c r="B4088" t="s">
        <v>2915</v>
      </c>
      <c r="C4088" t="s">
        <v>36</v>
      </c>
      <c r="D4088">
        <v>454</v>
      </c>
    </row>
    <row r="4089" spans="1:5" x14ac:dyDescent="0.25">
      <c r="A4089" t="s">
        <v>2523</v>
      </c>
      <c r="B4089" t="s">
        <v>2915</v>
      </c>
      <c r="C4089" t="s">
        <v>4751</v>
      </c>
      <c r="D4089">
        <v>0</v>
      </c>
    </row>
    <row r="4090" spans="1:5" x14ac:dyDescent="0.25">
      <c r="A4090" t="s">
        <v>2523</v>
      </c>
      <c r="B4090" t="s">
        <v>2915</v>
      </c>
      <c r="C4090" t="s">
        <v>2469</v>
      </c>
      <c r="D4090">
        <v>0</v>
      </c>
      <c r="E4090">
        <v>0</v>
      </c>
    </row>
    <row r="4091" spans="1:5" x14ac:dyDescent="0.25">
      <c r="A4091" t="s">
        <v>2523</v>
      </c>
      <c r="B4091" t="s">
        <v>2915</v>
      </c>
      <c r="C4091" t="s">
        <v>2467</v>
      </c>
      <c r="D4091">
        <v>0</v>
      </c>
    </row>
    <row r="4092" spans="1:5" x14ac:dyDescent="0.25">
      <c r="A4092" t="s">
        <v>2523</v>
      </c>
      <c r="B4092" t="s">
        <v>2915</v>
      </c>
      <c r="C4092" t="s">
        <v>2468</v>
      </c>
      <c r="D4092" t="s">
        <v>2475</v>
      </c>
    </row>
    <row r="4093" spans="1:5" x14ac:dyDescent="0.25">
      <c r="A4093" t="s">
        <v>2523</v>
      </c>
      <c r="B4093" t="s">
        <v>2915</v>
      </c>
      <c r="C4093" t="s">
        <v>4752</v>
      </c>
      <c r="D4093">
        <v>0</v>
      </c>
      <c r="E4093">
        <v>0</v>
      </c>
    </row>
    <row r="4094" spans="1:5" x14ac:dyDescent="0.25">
      <c r="A4094" t="s">
        <v>2523</v>
      </c>
      <c r="B4094" t="s">
        <v>2915</v>
      </c>
      <c r="C4094" t="s">
        <v>4753</v>
      </c>
      <c r="D4094">
        <v>0</v>
      </c>
      <c r="E4094">
        <v>0</v>
      </c>
    </row>
    <row r="4095" spans="1:5" x14ac:dyDescent="0.25">
      <c r="A4095" t="s">
        <v>2523</v>
      </c>
      <c r="B4095" t="s">
        <v>2915</v>
      </c>
      <c r="C4095" t="s">
        <v>800</v>
      </c>
      <c r="D4095" s="19" t="s">
        <v>807</v>
      </c>
    </row>
    <row r="4096" spans="1:5" x14ac:dyDescent="0.25">
      <c r="A4096" t="s">
        <v>2523</v>
      </c>
      <c r="B4096" t="s">
        <v>2916</v>
      </c>
      <c r="C4096" t="s">
        <v>1083</v>
      </c>
      <c r="D4096" t="b">
        <v>0</v>
      </c>
    </row>
    <row r="4097" spans="1:5" x14ac:dyDescent="0.25">
      <c r="A4097" t="s">
        <v>2523</v>
      </c>
      <c r="B4097" t="s">
        <v>2916</v>
      </c>
      <c r="C4097" t="s">
        <v>36</v>
      </c>
      <c r="D4097">
        <v>455</v>
      </c>
    </row>
    <row r="4098" spans="1:5" x14ac:dyDescent="0.25">
      <c r="A4098" t="s">
        <v>2523</v>
      </c>
      <c r="B4098" t="s">
        <v>2916</v>
      </c>
      <c r="C4098" t="s">
        <v>4751</v>
      </c>
      <c r="D4098">
        <v>0</v>
      </c>
    </row>
    <row r="4099" spans="1:5" x14ac:dyDescent="0.25">
      <c r="A4099" t="s">
        <v>2523</v>
      </c>
      <c r="B4099" t="s">
        <v>2916</v>
      </c>
      <c r="C4099" t="s">
        <v>2469</v>
      </c>
      <c r="D4099">
        <v>1</v>
      </c>
      <c r="E4099">
        <v>0</v>
      </c>
    </row>
    <row r="4100" spans="1:5" x14ac:dyDescent="0.25">
      <c r="A4100" t="s">
        <v>2523</v>
      </c>
      <c r="B4100" t="s">
        <v>2916</v>
      </c>
      <c r="C4100" t="s">
        <v>2467</v>
      </c>
      <c r="D4100">
        <v>0</v>
      </c>
    </row>
    <row r="4101" spans="1:5" x14ac:dyDescent="0.25">
      <c r="A4101" t="s">
        <v>2523</v>
      </c>
      <c r="B4101" t="s">
        <v>2916</v>
      </c>
      <c r="C4101" t="s">
        <v>2468</v>
      </c>
      <c r="D4101" t="s">
        <v>2475</v>
      </c>
    </row>
    <row r="4102" spans="1:5" x14ac:dyDescent="0.25">
      <c r="A4102" t="s">
        <v>2523</v>
      </c>
      <c r="B4102" t="s">
        <v>2916</v>
      </c>
      <c r="C4102" t="s">
        <v>4752</v>
      </c>
      <c r="D4102">
        <v>0</v>
      </c>
      <c r="E4102">
        <v>0</v>
      </c>
    </row>
    <row r="4103" spans="1:5" x14ac:dyDescent="0.25">
      <c r="A4103" t="s">
        <v>2523</v>
      </c>
      <c r="B4103" t="s">
        <v>2916</v>
      </c>
      <c r="C4103" t="s">
        <v>4753</v>
      </c>
      <c r="D4103">
        <v>0</v>
      </c>
      <c r="E4103">
        <v>0</v>
      </c>
    </row>
    <row r="4104" spans="1:5" x14ac:dyDescent="0.25">
      <c r="A4104" t="s">
        <v>2523</v>
      </c>
      <c r="B4104" t="s">
        <v>2916</v>
      </c>
      <c r="C4104" t="s">
        <v>800</v>
      </c>
      <c r="D4104" s="19" t="s">
        <v>815</v>
      </c>
    </row>
    <row r="4105" spans="1:5" x14ac:dyDescent="0.25">
      <c r="A4105" t="s">
        <v>2523</v>
      </c>
      <c r="B4105" t="s">
        <v>2917</v>
      </c>
      <c r="C4105" t="s">
        <v>1083</v>
      </c>
      <c r="D4105" t="b">
        <v>0</v>
      </c>
    </row>
    <row r="4106" spans="1:5" x14ac:dyDescent="0.25">
      <c r="A4106" t="s">
        <v>2523</v>
      </c>
      <c r="B4106" t="s">
        <v>2917</v>
      </c>
      <c r="C4106" t="s">
        <v>36</v>
      </c>
      <c r="D4106">
        <v>456</v>
      </c>
    </row>
    <row r="4107" spans="1:5" x14ac:dyDescent="0.25">
      <c r="A4107" t="s">
        <v>2523</v>
      </c>
      <c r="B4107" t="s">
        <v>2917</v>
      </c>
      <c r="C4107" t="s">
        <v>4751</v>
      </c>
      <c r="D4107">
        <v>0</v>
      </c>
    </row>
    <row r="4108" spans="1:5" x14ac:dyDescent="0.25">
      <c r="A4108" t="s">
        <v>2523</v>
      </c>
      <c r="B4108" t="s">
        <v>2917</v>
      </c>
      <c r="C4108" t="s">
        <v>2469</v>
      </c>
      <c r="D4108">
        <v>100</v>
      </c>
      <c r="E4108">
        <v>0</v>
      </c>
    </row>
    <row r="4109" spans="1:5" x14ac:dyDescent="0.25">
      <c r="A4109" t="s">
        <v>2523</v>
      </c>
      <c r="B4109" t="s">
        <v>2917</v>
      </c>
      <c r="C4109" t="s">
        <v>2467</v>
      </c>
      <c r="D4109">
        <v>0</v>
      </c>
    </row>
    <row r="4110" spans="1:5" x14ac:dyDescent="0.25">
      <c r="A4110" t="s">
        <v>2523</v>
      </c>
      <c r="B4110" t="s">
        <v>2917</v>
      </c>
      <c r="C4110" t="s">
        <v>2468</v>
      </c>
      <c r="D4110" t="s">
        <v>2475</v>
      </c>
    </row>
    <row r="4111" spans="1:5" x14ac:dyDescent="0.25">
      <c r="A4111" t="s">
        <v>2523</v>
      </c>
      <c r="B4111" t="s">
        <v>2917</v>
      </c>
      <c r="C4111" t="s">
        <v>4752</v>
      </c>
      <c r="D4111">
        <v>0</v>
      </c>
      <c r="E4111">
        <v>0</v>
      </c>
    </row>
    <row r="4112" spans="1:5" x14ac:dyDescent="0.25">
      <c r="A4112" t="s">
        <v>2523</v>
      </c>
      <c r="B4112" t="s">
        <v>2917</v>
      </c>
      <c r="C4112" t="s">
        <v>4753</v>
      </c>
      <c r="D4112">
        <v>0</v>
      </c>
      <c r="E4112">
        <v>0</v>
      </c>
    </row>
    <row r="4113" spans="1:5" x14ac:dyDescent="0.25">
      <c r="A4113" t="s">
        <v>2523</v>
      </c>
      <c r="B4113" t="s">
        <v>2917</v>
      </c>
      <c r="C4113" t="s">
        <v>800</v>
      </c>
      <c r="D4113" s="19" t="s">
        <v>807</v>
      </c>
    </row>
    <row r="4114" spans="1:5" x14ac:dyDescent="0.25">
      <c r="A4114" t="s">
        <v>2523</v>
      </c>
      <c r="B4114" t="s">
        <v>2918</v>
      </c>
      <c r="C4114" t="s">
        <v>1083</v>
      </c>
      <c r="D4114" t="b">
        <v>0</v>
      </c>
    </row>
    <row r="4115" spans="1:5" x14ac:dyDescent="0.25">
      <c r="A4115" t="s">
        <v>2523</v>
      </c>
      <c r="B4115" t="s">
        <v>2918</v>
      </c>
      <c r="C4115" t="s">
        <v>36</v>
      </c>
      <c r="D4115">
        <v>457</v>
      </c>
    </row>
    <row r="4116" spans="1:5" x14ac:dyDescent="0.25">
      <c r="A4116" t="s">
        <v>2523</v>
      </c>
      <c r="B4116" t="s">
        <v>2918</v>
      </c>
      <c r="C4116" t="s">
        <v>4751</v>
      </c>
      <c r="D4116">
        <v>0</v>
      </c>
    </row>
    <row r="4117" spans="1:5" x14ac:dyDescent="0.25">
      <c r="A4117" t="s">
        <v>2523</v>
      </c>
      <c r="B4117" t="s">
        <v>2918</v>
      </c>
      <c r="C4117" t="s">
        <v>2469</v>
      </c>
      <c r="D4117">
        <v>0</v>
      </c>
      <c r="E4117">
        <v>0</v>
      </c>
    </row>
    <row r="4118" spans="1:5" x14ac:dyDescent="0.25">
      <c r="A4118" t="s">
        <v>2523</v>
      </c>
      <c r="B4118" t="s">
        <v>2918</v>
      </c>
      <c r="C4118" t="s">
        <v>2467</v>
      </c>
      <c r="D4118">
        <v>0</v>
      </c>
    </row>
    <row r="4119" spans="1:5" x14ac:dyDescent="0.25">
      <c r="A4119" t="s">
        <v>2523</v>
      </c>
      <c r="B4119" t="s">
        <v>2918</v>
      </c>
      <c r="C4119" t="s">
        <v>2468</v>
      </c>
      <c r="D4119" t="s">
        <v>2475</v>
      </c>
    </row>
    <row r="4120" spans="1:5" x14ac:dyDescent="0.25">
      <c r="A4120" t="s">
        <v>2523</v>
      </c>
      <c r="B4120" t="s">
        <v>2918</v>
      </c>
      <c r="C4120" t="s">
        <v>4752</v>
      </c>
      <c r="D4120">
        <v>0</v>
      </c>
      <c r="E4120">
        <v>0</v>
      </c>
    </row>
    <row r="4121" spans="1:5" x14ac:dyDescent="0.25">
      <c r="A4121" t="s">
        <v>2523</v>
      </c>
      <c r="B4121" t="s">
        <v>2918</v>
      </c>
      <c r="C4121" t="s">
        <v>4753</v>
      </c>
      <c r="D4121">
        <v>0</v>
      </c>
      <c r="E4121">
        <v>0</v>
      </c>
    </row>
    <row r="4122" spans="1:5" x14ac:dyDescent="0.25">
      <c r="A4122" t="s">
        <v>2523</v>
      </c>
      <c r="B4122" t="s">
        <v>2918</v>
      </c>
      <c r="C4122" t="s">
        <v>800</v>
      </c>
      <c r="D4122" s="19" t="s">
        <v>807</v>
      </c>
    </row>
    <row r="4123" spans="1:5" x14ac:dyDescent="0.25">
      <c r="A4123" t="s">
        <v>2523</v>
      </c>
      <c r="B4123" t="s">
        <v>2919</v>
      </c>
      <c r="C4123" t="s">
        <v>1083</v>
      </c>
      <c r="D4123" t="b">
        <v>0</v>
      </c>
    </row>
    <row r="4124" spans="1:5" x14ac:dyDescent="0.25">
      <c r="A4124" t="s">
        <v>2523</v>
      </c>
      <c r="B4124" t="s">
        <v>2919</v>
      </c>
      <c r="C4124" t="s">
        <v>36</v>
      </c>
      <c r="D4124">
        <v>458</v>
      </c>
    </row>
    <row r="4125" spans="1:5" x14ac:dyDescent="0.25">
      <c r="A4125" t="s">
        <v>2523</v>
      </c>
      <c r="B4125" t="s">
        <v>2919</v>
      </c>
      <c r="C4125" t="s">
        <v>4751</v>
      </c>
      <c r="D4125">
        <v>0</v>
      </c>
    </row>
    <row r="4126" spans="1:5" x14ac:dyDescent="0.25">
      <c r="A4126" t="s">
        <v>2523</v>
      </c>
      <c r="B4126" t="s">
        <v>2919</v>
      </c>
      <c r="C4126" t="s">
        <v>2469</v>
      </c>
      <c r="D4126">
        <v>0</v>
      </c>
      <c r="E4126">
        <v>0</v>
      </c>
    </row>
    <row r="4127" spans="1:5" x14ac:dyDescent="0.25">
      <c r="A4127" t="s">
        <v>2523</v>
      </c>
      <c r="B4127" t="s">
        <v>2919</v>
      </c>
      <c r="C4127" t="s">
        <v>2467</v>
      </c>
      <c r="D4127">
        <v>0</v>
      </c>
    </row>
    <row r="4128" spans="1:5" x14ac:dyDescent="0.25">
      <c r="A4128" t="s">
        <v>2523</v>
      </c>
      <c r="B4128" t="s">
        <v>2919</v>
      </c>
      <c r="C4128" t="s">
        <v>2468</v>
      </c>
      <c r="D4128" t="s">
        <v>2475</v>
      </c>
    </row>
    <row r="4129" spans="1:5" x14ac:dyDescent="0.25">
      <c r="A4129" t="s">
        <v>2523</v>
      </c>
      <c r="B4129" t="s">
        <v>2919</v>
      </c>
      <c r="C4129" t="s">
        <v>4752</v>
      </c>
      <c r="D4129">
        <v>0</v>
      </c>
      <c r="E4129">
        <v>0</v>
      </c>
    </row>
    <row r="4130" spans="1:5" x14ac:dyDescent="0.25">
      <c r="A4130" t="s">
        <v>2523</v>
      </c>
      <c r="B4130" t="s">
        <v>2919</v>
      </c>
      <c r="C4130" t="s">
        <v>4753</v>
      </c>
      <c r="D4130">
        <v>0</v>
      </c>
      <c r="E4130">
        <v>0</v>
      </c>
    </row>
    <row r="4131" spans="1:5" x14ac:dyDescent="0.25">
      <c r="A4131" t="s">
        <v>2523</v>
      </c>
      <c r="B4131" t="s">
        <v>2919</v>
      </c>
      <c r="C4131" t="s">
        <v>800</v>
      </c>
      <c r="D4131" s="19" t="s">
        <v>807</v>
      </c>
    </row>
    <row r="4132" spans="1:5" x14ac:dyDescent="0.25">
      <c r="A4132" t="s">
        <v>2523</v>
      </c>
      <c r="B4132" t="s">
        <v>2920</v>
      </c>
      <c r="C4132" t="s">
        <v>1083</v>
      </c>
      <c r="D4132" t="b">
        <v>0</v>
      </c>
    </row>
    <row r="4133" spans="1:5" x14ac:dyDescent="0.25">
      <c r="A4133" t="s">
        <v>2523</v>
      </c>
      <c r="B4133" t="s">
        <v>2920</v>
      </c>
      <c r="C4133" t="s">
        <v>36</v>
      </c>
      <c r="D4133">
        <v>459</v>
      </c>
    </row>
    <row r="4134" spans="1:5" x14ac:dyDescent="0.25">
      <c r="A4134" t="s">
        <v>2523</v>
      </c>
      <c r="B4134" t="s">
        <v>2920</v>
      </c>
      <c r="C4134" t="s">
        <v>4751</v>
      </c>
      <c r="D4134">
        <v>0</v>
      </c>
    </row>
    <row r="4135" spans="1:5" x14ac:dyDescent="0.25">
      <c r="A4135" t="s">
        <v>2523</v>
      </c>
      <c r="B4135" t="s">
        <v>2920</v>
      </c>
      <c r="C4135" t="s">
        <v>2469</v>
      </c>
      <c r="D4135">
        <v>1</v>
      </c>
      <c r="E4135">
        <v>0</v>
      </c>
    </row>
    <row r="4136" spans="1:5" x14ac:dyDescent="0.25">
      <c r="A4136" t="s">
        <v>2523</v>
      </c>
      <c r="B4136" t="s">
        <v>2920</v>
      </c>
      <c r="C4136" t="s">
        <v>2467</v>
      </c>
      <c r="D4136">
        <v>0</v>
      </c>
    </row>
    <row r="4137" spans="1:5" x14ac:dyDescent="0.25">
      <c r="A4137" t="s">
        <v>2523</v>
      </c>
      <c r="B4137" t="s">
        <v>2920</v>
      </c>
      <c r="C4137" t="s">
        <v>2468</v>
      </c>
      <c r="D4137" t="s">
        <v>2475</v>
      </c>
    </row>
    <row r="4138" spans="1:5" x14ac:dyDescent="0.25">
      <c r="A4138" t="s">
        <v>2523</v>
      </c>
      <c r="B4138" t="s">
        <v>2920</v>
      </c>
      <c r="C4138" t="s">
        <v>4752</v>
      </c>
      <c r="D4138">
        <v>0</v>
      </c>
      <c r="E4138">
        <v>0</v>
      </c>
    </row>
    <row r="4139" spans="1:5" x14ac:dyDescent="0.25">
      <c r="A4139" t="s">
        <v>2523</v>
      </c>
      <c r="B4139" t="s">
        <v>2920</v>
      </c>
      <c r="C4139" t="s">
        <v>4753</v>
      </c>
      <c r="D4139">
        <v>0</v>
      </c>
      <c r="E4139">
        <v>0</v>
      </c>
    </row>
    <row r="4140" spans="1:5" x14ac:dyDescent="0.25">
      <c r="A4140" t="s">
        <v>2523</v>
      </c>
      <c r="B4140" t="s">
        <v>2920</v>
      </c>
      <c r="C4140" t="s">
        <v>800</v>
      </c>
      <c r="D4140" s="19" t="s">
        <v>815</v>
      </c>
    </row>
    <row r="4141" spans="1:5" x14ac:dyDescent="0.25">
      <c r="A4141" t="s">
        <v>2523</v>
      </c>
      <c r="B4141" t="s">
        <v>2921</v>
      </c>
      <c r="C4141" t="s">
        <v>1083</v>
      </c>
      <c r="D4141" t="b">
        <v>0</v>
      </c>
    </row>
    <row r="4142" spans="1:5" x14ac:dyDescent="0.25">
      <c r="A4142" t="s">
        <v>2523</v>
      </c>
      <c r="B4142" t="s">
        <v>2921</v>
      </c>
      <c r="C4142" t="s">
        <v>36</v>
      </c>
      <c r="D4142">
        <v>460</v>
      </c>
    </row>
    <row r="4143" spans="1:5" x14ac:dyDescent="0.25">
      <c r="A4143" t="s">
        <v>2523</v>
      </c>
      <c r="B4143" t="s">
        <v>2921</v>
      </c>
      <c r="C4143" t="s">
        <v>4751</v>
      </c>
      <c r="D4143">
        <v>0</v>
      </c>
    </row>
    <row r="4144" spans="1:5" x14ac:dyDescent="0.25">
      <c r="A4144" t="s">
        <v>2523</v>
      </c>
      <c r="B4144" t="s">
        <v>2921</v>
      </c>
      <c r="C4144" t="s">
        <v>2469</v>
      </c>
      <c r="D4144">
        <v>0</v>
      </c>
      <c r="E4144">
        <v>0</v>
      </c>
    </row>
    <row r="4145" spans="1:5" x14ac:dyDescent="0.25">
      <c r="A4145" t="s">
        <v>2523</v>
      </c>
      <c r="B4145" t="s">
        <v>2921</v>
      </c>
      <c r="C4145" t="s">
        <v>2467</v>
      </c>
      <c r="D4145">
        <v>0</v>
      </c>
    </row>
    <row r="4146" spans="1:5" x14ac:dyDescent="0.25">
      <c r="A4146" t="s">
        <v>2523</v>
      </c>
      <c r="B4146" t="s">
        <v>2921</v>
      </c>
      <c r="C4146" t="s">
        <v>2468</v>
      </c>
      <c r="D4146" t="s">
        <v>2475</v>
      </c>
    </row>
    <row r="4147" spans="1:5" x14ac:dyDescent="0.25">
      <c r="A4147" t="s">
        <v>2523</v>
      </c>
      <c r="B4147" t="s">
        <v>2921</v>
      </c>
      <c r="C4147" t="s">
        <v>4752</v>
      </c>
      <c r="D4147">
        <v>0</v>
      </c>
      <c r="E4147">
        <v>0</v>
      </c>
    </row>
    <row r="4148" spans="1:5" x14ac:dyDescent="0.25">
      <c r="A4148" t="s">
        <v>2523</v>
      </c>
      <c r="B4148" t="s">
        <v>2921</v>
      </c>
      <c r="C4148" t="s">
        <v>4753</v>
      </c>
      <c r="D4148">
        <v>0</v>
      </c>
      <c r="E4148">
        <v>0</v>
      </c>
    </row>
    <row r="4149" spans="1:5" x14ac:dyDescent="0.25">
      <c r="A4149" t="s">
        <v>2523</v>
      </c>
      <c r="B4149" t="s">
        <v>2921</v>
      </c>
      <c r="C4149" t="s">
        <v>800</v>
      </c>
      <c r="D4149" s="19" t="s">
        <v>807</v>
      </c>
    </row>
    <row r="4150" spans="1:5" x14ac:dyDescent="0.25">
      <c r="A4150" t="s">
        <v>2523</v>
      </c>
      <c r="B4150" t="s">
        <v>2922</v>
      </c>
      <c r="C4150" t="s">
        <v>1083</v>
      </c>
      <c r="D4150" t="b">
        <v>0</v>
      </c>
    </row>
    <row r="4151" spans="1:5" x14ac:dyDescent="0.25">
      <c r="A4151" t="s">
        <v>2523</v>
      </c>
      <c r="B4151" t="s">
        <v>2922</v>
      </c>
      <c r="C4151" t="s">
        <v>36</v>
      </c>
      <c r="D4151">
        <v>461</v>
      </c>
    </row>
    <row r="4152" spans="1:5" x14ac:dyDescent="0.25">
      <c r="A4152" t="s">
        <v>2523</v>
      </c>
      <c r="B4152" t="s">
        <v>2922</v>
      </c>
      <c r="C4152" t="s">
        <v>4751</v>
      </c>
      <c r="D4152">
        <v>0</v>
      </c>
    </row>
    <row r="4153" spans="1:5" x14ac:dyDescent="0.25">
      <c r="A4153" t="s">
        <v>2523</v>
      </c>
      <c r="B4153" t="s">
        <v>2922</v>
      </c>
      <c r="C4153" t="s">
        <v>2469</v>
      </c>
      <c r="D4153">
        <v>100</v>
      </c>
      <c r="E4153">
        <v>0</v>
      </c>
    </row>
    <row r="4154" spans="1:5" x14ac:dyDescent="0.25">
      <c r="A4154" t="s">
        <v>2523</v>
      </c>
      <c r="B4154" t="s">
        <v>2922</v>
      </c>
      <c r="C4154" t="s">
        <v>2467</v>
      </c>
      <c r="D4154">
        <v>0</v>
      </c>
    </row>
    <row r="4155" spans="1:5" x14ac:dyDescent="0.25">
      <c r="A4155" t="s">
        <v>2523</v>
      </c>
      <c r="B4155" t="s">
        <v>2922</v>
      </c>
      <c r="C4155" t="s">
        <v>2468</v>
      </c>
      <c r="D4155" t="s">
        <v>2475</v>
      </c>
    </row>
    <row r="4156" spans="1:5" x14ac:dyDescent="0.25">
      <c r="A4156" t="s">
        <v>2523</v>
      </c>
      <c r="B4156" t="s">
        <v>2922</v>
      </c>
      <c r="C4156" t="s">
        <v>4752</v>
      </c>
      <c r="D4156">
        <v>0</v>
      </c>
      <c r="E4156">
        <v>0</v>
      </c>
    </row>
    <row r="4157" spans="1:5" x14ac:dyDescent="0.25">
      <c r="A4157" t="s">
        <v>2523</v>
      </c>
      <c r="B4157" t="s">
        <v>2922</v>
      </c>
      <c r="C4157" t="s">
        <v>4753</v>
      </c>
      <c r="D4157">
        <v>0</v>
      </c>
      <c r="E4157">
        <v>0</v>
      </c>
    </row>
    <row r="4158" spans="1:5" x14ac:dyDescent="0.25">
      <c r="A4158" t="s">
        <v>2523</v>
      </c>
      <c r="B4158" t="s">
        <v>2922</v>
      </c>
      <c r="C4158" t="s">
        <v>800</v>
      </c>
      <c r="D4158" s="19" t="s">
        <v>807</v>
      </c>
    </row>
    <row r="4159" spans="1:5" x14ac:dyDescent="0.25">
      <c r="A4159" t="s">
        <v>2523</v>
      </c>
      <c r="B4159" t="s">
        <v>2923</v>
      </c>
      <c r="C4159" t="s">
        <v>1083</v>
      </c>
      <c r="D4159" t="b">
        <v>0</v>
      </c>
    </row>
    <row r="4160" spans="1:5" x14ac:dyDescent="0.25">
      <c r="A4160" t="s">
        <v>2523</v>
      </c>
      <c r="B4160" t="s">
        <v>2923</v>
      </c>
      <c r="C4160" t="s">
        <v>36</v>
      </c>
      <c r="D4160">
        <v>462</v>
      </c>
    </row>
    <row r="4161" spans="1:5" x14ac:dyDescent="0.25">
      <c r="A4161" t="s">
        <v>2523</v>
      </c>
      <c r="B4161" t="s">
        <v>2923</v>
      </c>
      <c r="C4161" t="s">
        <v>4751</v>
      </c>
      <c r="D4161">
        <v>0</v>
      </c>
    </row>
    <row r="4162" spans="1:5" x14ac:dyDescent="0.25">
      <c r="A4162" t="s">
        <v>2523</v>
      </c>
      <c r="B4162" t="s">
        <v>2923</v>
      </c>
      <c r="C4162" t="s">
        <v>2469</v>
      </c>
      <c r="D4162">
        <v>0</v>
      </c>
      <c r="E4162">
        <v>0</v>
      </c>
    </row>
    <row r="4163" spans="1:5" x14ac:dyDescent="0.25">
      <c r="A4163" t="s">
        <v>2523</v>
      </c>
      <c r="B4163" t="s">
        <v>2923</v>
      </c>
      <c r="C4163" t="s">
        <v>2467</v>
      </c>
      <c r="D4163">
        <v>0</v>
      </c>
    </row>
    <row r="4164" spans="1:5" x14ac:dyDescent="0.25">
      <c r="A4164" t="s">
        <v>2523</v>
      </c>
      <c r="B4164" t="s">
        <v>2923</v>
      </c>
      <c r="C4164" t="s">
        <v>2468</v>
      </c>
      <c r="D4164" t="s">
        <v>2475</v>
      </c>
    </row>
    <row r="4165" spans="1:5" x14ac:dyDescent="0.25">
      <c r="A4165" t="s">
        <v>2523</v>
      </c>
      <c r="B4165" t="s">
        <v>2923</v>
      </c>
      <c r="C4165" t="s">
        <v>4752</v>
      </c>
      <c r="D4165">
        <v>0</v>
      </c>
      <c r="E4165">
        <v>0</v>
      </c>
    </row>
    <row r="4166" spans="1:5" x14ac:dyDescent="0.25">
      <c r="A4166" t="s">
        <v>2523</v>
      </c>
      <c r="B4166" t="s">
        <v>2923</v>
      </c>
      <c r="C4166" t="s">
        <v>4753</v>
      </c>
      <c r="D4166">
        <v>0</v>
      </c>
      <c r="E4166">
        <v>0</v>
      </c>
    </row>
    <row r="4167" spans="1:5" x14ac:dyDescent="0.25">
      <c r="A4167" t="s">
        <v>2523</v>
      </c>
      <c r="B4167" t="s">
        <v>2923</v>
      </c>
      <c r="C4167" t="s">
        <v>800</v>
      </c>
      <c r="D4167" s="19" t="s">
        <v>807</v>
      </c>
    </row>
    <row r="4168" spans="1:5" x14ac:dyDescent="0.25">
      <c r="A4168" t="s">
        <v>2523</v>
      </c>
      <c r="B4168" t="s">
        <v>2924</v>
      </c>
      <c r="C4168" t="s">
        <v>1083</v>
      </c>
      <c r="D4168" t="b">
        <v>0</v>
      </c>
    </row>
    <row r="4169" spans="1:5" x14ac:dyDescent="0.25">
      <c r="A4169" t="s">
        <v>2523</v>
      </c>
      <c r="B4169" t="s">
        <v>2924</v>
      </c>
      <c r="C4169" t="s">
        <v>36</v>
      </c>
      <c r="D4169">
        <v>463</v>
      </c>
    </row>
    <row r="4170" spans="1:5" x14ac:dyDescent="0.25">
      <c r="A4170" t="s">
        <v>2523</v>
      </c>
      <c r="B4170" t="s">
        <v>2924</v>
      </c>
      <c r="C4170" t="s">
        <v>4751</v>
      </c>
      <c r="D4170">
        <v>0</v>
      </c>
    </row>
    <row r="4171" spans="1:5" x14ac:dyDescent="0.25">
      <c r="A4171" t="s">
        <v>2523</v>
      </c>
      <c r="B4171" t="s">
        <v>2924</v>
      </c>
      <c r="C4171" t="s">
        <v>2469</v>
      </c>
      <c r="D4171">
        <v>1</v>
      </c>
      <c r="E4171">
        <v>0</v>
      </c>
    </row>
    <row r="4172" spans="1:5" x14ac:dyDescent="0.25">
      <c r="A4172" t="s">
        <v>2523</v>
      </c>
      <c r="B4172" t="s">
        <v>2924</v>
      </c>
      <c r="C4172" t="s">
        <v>2467</v>
      </c>
      <c r="D4172">
        <v>0</v>
      </c>
    </row>
    <row r="4173" spans="1:5" x14ac:dyDescent="0.25">
      <c r="A4173" t="s">
        <v>2523</v>
      </c>
      <c r="B4173" t="s">
        <v>2924</v>
      </c>
      <c r="C4173" t="s">
        <v>2468</v>
      </c>
      <c r="D4173" t="s">
        <v>2475</v>
      </c>
    </row>
    <row r="4174" spans="1:5" x14ac:dyDescent="0.25">
      <c r="A4174" t="s">
        <v>2523</v>
      </c>
      <c r="B4174" t="s">
        <v>2924</v>
      </c>
      <c r="C4174" t="s">
        <v>4752</v>
      </c>
      <c r="D4174">
        <v>0</v>
      </c>
      <c r="E4174">
        <v>0</v>
      </c>
    </row>
    <row r="4175" spans="1:5" x14ac:dyDescent="0.25">
      <c r="A4175" t="s">
        <v>2523</v>
      </c>
      <c r="B4175" t="s">
        <v>2924</v>
      </c>
      <c r="C4175" t="s">
        <v>4753</v>
      </c>
      <c r="D4175">
        <v>0</v>
      </c>
      <c r="E4175">
        <v>0</v>
      </c>
    </row>
    <row r="4176" spans="1:5" x14ac:dyDescent="0.25">
      <c r="A4176" t="s">
        <v>2523</v>
      </c>
      <c r="B4176" t="s">
        <v>2924</v>
      </c>
      <c r="C4176" t="s">
        <v>800</v>
      </c>
      <c r="D4176" s="19" t="s">
        <v>815</v>
      </c>
    </row>
    <row r="4177" spans="1:5" x14ac:dyDescent="0.25">
      <c r="A4177" t="s">
        <v>2523</v>
      </c>
      <c r="B4177" t="s">
        <v>2925</v>
      </c>
      <c r="C4177" t="s">
        <v>1083</v>
      </c>
      <c r="D4177" t="b">
        <v>0</v>
      </c>
    </row>
    <row r="4178" spans="1:5" x14ac:dyDescent="0.25">
      <c r="A4178" t="s">
        <v>2523</v>
      </c>
      <c r="B4178" t="s">
        <v>2925</v>
      </c>
      <c r="C4178" t="s">
        <v>36</v>
      </c>
      <c r="D4178">
        <v>464</v>
      </c>
    </row>
    <row r="4179" spans="1:5" x14ac:dyDescent="0.25">
      <c r="A4179" t="s">
        <v>2523</v>
      </c>
      <c r="B4179" t="s">
        <v>2925</v>
      </c>
      <c r="C4179" t="s">
        <v>4751</v>
      </c>
      <c r="D4179">
        <v>0</v>
      </c>
    </row>
    <row r="4180" spans="1:5" x14ac:dyDescent="0.25">
      <c r="A4180" t="s">
        <v>2523</v>
      </c>
      <c r="B4180" t="s">
        <v>2925</v>
      </c>
      <c r="C4180" t="s">
        <v>2469</v>
      </c>
      <c r="D4180">
        <v>0</v>
      </c>
      <c r="E4180">
        <v>0</v>
      </c>
    </row>
    <row r="4181" spans="1:5" x14ac:dyDescent="0.25">
      <c r="A4181" t="s">
        <v>2523</v>
      </c>
      <c r="B4181" t="s">
        <v>2925</v>
      </c>
      <c r="C4181" t="s">
        <v>2467</v>
      </c>
      <c r="D4181">
        <v>0</v>
      </c>
    </row>
    <row r="4182" spans="1:5" x14ac:dyDescent="0.25">
      <c r="A4182" t="s">
        <v>2523</v>
      </c>
      <c r="B4182" t="s">
        <v>2925</v>
      </c>
      <c r="C4182" t="s">
        <v>2468</v>
      </c>
      <c r="D4182" t="s">
        <v>2475</v>
      </c>
    </row>
    <row r="4183" spans="1:5" x14ac:dyDescent="0.25">
      <c r="A4183" t="s">
        <v>2523</v>
      </c>
      <c r="B4183" t="s">
        <v>2925</v>
      </c>
      <c r="C4183" t="s">
        <v>4752</v>
      </c>
      <c r="D4183">
        <v>0</v>
      </c>
      <c r="E4183">
        <v>0</v>
      </c>
    </row>
    <row r="4184" spans="1:5" x14ac:dyDescent="0.25">
      <c r="A4184" t="s">
        <v>2523</v>
      </c>
      <c r="B4184" t="s">
        <v>2925</v>
      </c>
      <c r="C4184" t="s">
        <v>4753</v>
      </c>
      <c r="D4184">
        <v>0</v>
      </c>
      <c r="E4184">
        <v>0</v>
      </c>
    </row>
    <row r="4185" spans="1:5" x14ac:dyDescent="0.25">
      <c r="A4185" t="s">
        <v>2523</v>
      </c>
      <c r="B4185" t="s">
        <v>2925</v>
      </c>
      <c r="C4185" t="s">
        <v>800</v>
      </c>
      <c r="D4185" s="19" t="s">
        <v>807</v>
      </c>
    </row>
    <row r="4186" spans="1:5" x14ac:dyDescent="0.25">
      <c r="A4186" t="s">
        <v>2523</v>
      </c>
      <c r="B4186" t="s">
        <v>2926</v>
      </c>
      <c r="C4186" t="s">
        <v>1083</v>
      </c>
      <c r="D4186" t="b">
        <v>0</v>
      </c>
    </row>
    <row r="4187" spans="1:5" x14ac:dyDescent="0.25">
      <c r="A4187" t="s">
        <v>2523</v>
      </c>
      <c r="B4187" t="s">
        <v>2926</v>
      </c>
      <c r="C4187" t="s">
        <v>36</v>
      </c>
      <c r="D4187">
        <v>465</v>
      </c>
    </row>
    <row r="4188" spans="1:5" x14ac:dyDescent="0.25">
      <c r="A4188" t="s">
        <v>2523</v>
      </c>
      <c r="B4188" t="s">
        <v>2926</v>
      </c>
      <c r="C4188" t="s">
        <v>4751</v>
      </c>
      <c r="D4188">
        <v>0</v>
      </c>
    </row>
    <row r="4189" spans="1:5" x14ac:dyDescent="0.25">
      <c r="A4189" t="s">
        <v>2523</v>
      </c>
      <c r="B4189" t="s">
        <v>2926</v>
      </c>
      <c r="C4189" t="s">
        <v>2469</v>
      </c>
      <c r="D4189">
        <v>100</v>
      </c>
      <c r="E4189">
        <v>0</v>
      </c>
    </row>
    <row r="4190" spans="1:5" x14ac:dyDescent="0.25">
      <c r="A4190" t="s">
        <v>2523</v>
      </c>
      <c r="B4190" t="s">
        <v>2926</v>
      </c>
      <c r="C4190" t="s">
        <v>2467</v>
      </c>
      <c r="D4190">
        <v>0</v>
      </c>
    </row>
    <row r="4191" spans="1:5" x14ac:dyDescent="0.25">
      <c r="A4191" t="s">
        <v>2523</v>
      </c>
      <c r="B4191" t="s">
        <v>2926</v>
      </c>
      <c r="C4191" t="s">
        <v>2468</v>
      </c>
      <c r="D4191" t="s">
        <v>2475</v>
      </c>
    </row>
    <row r="4192" spans="1:5" x14ac:dyDescent="0.25">
      <c r="A4192" t="s">
        <v>2523</v>
      </c>
      <c r="B4192" t="s">
        <v>2926</v>
      </c>
      <c r="C4192" t="s">
        <v>4752</v>
      </c>
      <c r="D4192">
        <v>0</v>
      </c>
      <c r="E4192">
        <v>0</v>
      </c>
    </row>
    <row r="4193" spans="1:5" x14ac:dyDescent="0.25">
      <c r="A4193" t="s">
        <v>2523</v>
      </c>
      <c r="B4193" t="s">
        <v>2926</v>
      </c>
      <c r="C4193" t="s">
        <v>4753</v>
      </c>
      <c r="D4193">
        <v>0</v>
      </c>
      <c r="E4193">
        <v>0</v>
      </c>
    </row>
    <row r="4194" spans="1:5" x14ac:dyDescent="0.25">
      <c r="A4194" t="s">
        <v>2523</v>
      </c>
      <c r="B4194" t="s">
        <v>2926</v>
      </c>
      <c r="C4194" t="s">
        <v>800</v>
      </c>
      <c r="D4194" s="19" t="s">
        <v>807</v>
      </c>
    </row>
    <row r="4195" spans="1:5" x14ac:dyDescent="0.25">
      <c r="A4195" t="s">
        <v>2523</v>
      </c>
      <c r="B4195" t="s">
        <v>2927</v>
      </c>
      <c r="C4195" t="s">
        <v>1083</v>
      </c>
      <c r="D4195" t="b">
        <v>0</v>
      </c>
    </row>
    <row r="4196" spans="1:5" x14ac:dyDescent="0.25">
      <c r="A4196" t="s">
        <v>2523</v>
      </c>
      <c r="B4196" t="s">
        <v>2927</v>
      </c>
      <c r="C4196" t="s">
        <v>36</v>
      </c>
      <c r="D4196">
        <v>466</v>
      </c>
    </row>
    <row r="4197" spans="1:5" x14ac:dyDescent="0.25">
      <c r="A4197" t="s">
        <v>2523</v>
      </c>
      <c r="B4197" t="s">
        <v>2927</v>
      </c>
      <c r="C4197" t="s">
        <v>4751</v>
      </c>
      <c r="D4197">
        <v>0</v>
      </c>
    </row>
    <row r="4198" spans="1:5" x14ac:dyDescent="0.25">
      <c r="A4198" t="s">
        <v>2523</v>
      </c>
      <c r="B4198" t="s">
        <v>2927</v>
      </c>
      <c r="C4198" t="s">
        <v>2469</v>
      </c>
      <c r="D4198">
        <v>0</v>
      </c>
      <c r="E4198">
        <v>0</v>
      </c>
    </row>
    <row r="4199" spans="1:5" x14ac:dyDescent="0.25">
      <c r="A4199" t="s">
        <v>2523</v>
      </c>
      <c r="B4199" t="s">
        <v>2927</v>
      </c>
      <c r="C4199" t="s">
        <v>2467</v>
      </c>
      <c r="D4199">
        <v>0</v>
      </c>
    </row>
    <row r="4200" spans="1:5" x14ac:dyDescent="0.25">
      <c r="A4200" t="s">
        <v>2523</v>
      </c>
      <c r="B4200" t="s">
        <v>2927</v>
      </c>
      <c r="C4200" t="s">
        <v>2468</v>
      </c>
      <c r="D4200" t="s">
        <v>2475</v>
      </c>
    </row>
    <row r="4201" spans="1:5" x14ac:dyDescent="0.25">
      <c r="A4201" t="s">
        <v>2523</v>
      </c>
      <c r="B4201" t="s">
        <v>2927</v>
      </c>
      <c r="C4201" t="s">
        <v>4752</v>
      </c>
      <c r="D4201">
        <v>0</v>
      </c>
      <c r="E4201">
        <v>0</v>
      </c>
    </row>
    <row r="4202" spans="1:5" x14ac:dyDescent="0.25">
      <c r="A4202" t="s">
        <v>2523</v>
      </c>
      <c r="B4202" t="s">
        <v>2927</v>
      </c>
      <c r="C4202" t="s">
        <v>4753</v>
      </c>
      <c r="D4202">
        <v>0</v>
      </c>
      <c r="E4202">
        <v>0</v>
      </c>
    </row>
    <row r="4203" spans="1:5" x14ac:dyDescent="0.25">
      <c r="A4203" t="s">
        <v>2523</v>
      </c>
      <c r="B4203" t="s">
        <v>2927</v>
      </c>
      <c r="C4203" t="s">
        <v>800</v>
      </c>
      <c r="D4203" s="19" t="s">
        <v>807</v>
      </c>
    </row>
    <row r="4204" spans="1:5" x14ac:dyDescent="0.25">
      <c r="A4204" t="s">
        <v>2523</v>
      </c>
      <c r="B4204" t="s">
        <v>2928</v>
      </c>
      <c r="C4204" t="s">
        <v>1083</v>
      </c>
      <c r="D4204" t="b">
        <v>0</v>
      </c>
    </row>
    <row r="4205" spans="1:5" x14ac:dyDescent="0.25">
      <c r="A4205" t="s">
        <v>2523</v>
      </c>
      <c r="B4205" t="s">
        <v>2928</v>
      </c>
      <c r="C4205" t="s">
        <v>36</v>
      </c>
      <c r="D4205">
        <v>467</v>
      </c>
    </row>
    <row r="4206" spans="1:5" x14ac:dyDescent="0.25">
      <c r="A4206" t="s">
        <v>2523</v>
      </c>
      <c r="B4206" t="s">
        <v>2928</v>
      </c>
      <c r="C4206" t="s">
        <v>4751</v>
      </c>
      <c r="D4206">
        <v>0</v>
      </c>
    </row>
    <row r="4207" spans="1:5" x14ac:dyDescent="0.25">
      <c r="A4207" t="s">
        <v>2523</v>
      </c>
      <c r="B4207" t="s">
        <v>2928</v>
      </c>
      <c r="C4207" t="s">
        <v>2469</v>
      </c>
      <c r="D4207">
        <v>1</v>
      </c>
      <c r="E4207">
        <v>0</v>
      </c>
    </row>
    <row r="4208" spans="1:5" x14ac:dyDescent="0.25">
      <c r="A4208" t="s">
        <v>2523</v>
      </c>
      <c r="B4208" t="s">
        <v>2928</v>
      </c>
      <c r="C4208" t="s">
        <v>2467</v>
      </c>
      <c r="D4208">
        <v>0</v>
      </c>
    </row>
    <row r="4209" spans="1:5" x14ac:dyDescent="0.25">
      <c r="A4209" t="s">
        <v>2523</v>
      </c>
      <c r="B4209" t="s">
        <v>2928</v>
      </c>
      <c r="C4209" t="s">
        <v>2468</v>
      </c>
      <c r="D4209" t="s">
        <v>2475</v>
      </c>
    </row>
    <row r="4210" spans="1:5" x14ac:dyDescent="0.25">
      <c r="A4210" t="s">
        <v>2523</v>
      </c>
      <c r="B4210" t="s">
        <v>2928</v>
      </c>
      <c r="C4210" t="s">
        <v>4752</v>
      </c>
      <c r="D4210">
        <v>0</v>
      </c>
      <c r="E4210">
        <v>0</v>
      </c>
    </row>
    <row r="4211" spans="1:5" x14ac:dyDescent="0.25">
      <c r="A4211" t="s">
        <v>2523</v>
      </c>
      <c r="B4211" t="s">
        <v>2928</v>
      </c>
      <c r="C4211" t="s">
        <v>4753</v>
      </c>
      <c r="D4211">
        <v>0</v>
      </c>
      <c r="E4211">
        <v>0</v>
      </c>
    </row>
    <row r="4212" spans="1:5" x14ac:dyDescent="0.25">
      <c r="A4212" t="s">
        <v>2523</v>
      </c>
      <c r="B4212" t="s">
        <v>2928</v>
      </c>
      <c r="C4212" t="s">
        <v>800</v>
      </c>
      <c r="D4212" s="19" t="s">
        <v>815</v>
      </c>
    </row>
    <row r="4213" spans="1:5" x14ac:dyDescent="0.25">
      <c r="A4213" t="s">
        <v>2523</v>
      </c>
      <c r="B4213" t="s">
        <v>2929</v>
      </c>
      <c r="C4213" t="s">
        <v>1083</v>
      </c>
      <c r="D4213" t="b">
        <v>0</v>
      </c>
    </row>
    <row r="4214" spans="1:5" x14ac:dyDescent="0.25">
      <c r="A4214" t="s">
        <v>2523</v>
      </c>
      <c r="B4214" t="s">
        <v>2929</v>
      </c>
      <c r="C4214" t="s">
        <v>36</v>
      </c>
      <c r="D4214">
        <v>468</v>
      </c>
    </row>
    <row r="4215" spans="1:5" x14ac:dyDescent="0.25">
      <c r="A4215" t="s">
        <v>2523</v>
      </c>
      <c r="B4215" t="s">
        <v>2929</v>
      </c>
      <c r="C4215" t="s">
        <v>4751</v>
      </c>
      <c r="D4215">
        <v>0</v>
      </c>
    </row>
    <row r="4216" spans="1:5" x14ac:dyDescent="0.25">
      <c r="A4216" t="s">
        <v>2523</v>
      </c>
      <c r="B4216" t="s">
        <v>2929</v>
      </c>
      <c r="C4216" t="s">
        <v>2469</v>
      </c>
      <c r="D4216">
        <v>0</v>
      </c>
      <c r="E4216">
        <v>0</v>
      </c>
    </row>
    <row r="4217" spans="1:5" x14ac:dyDescent="0.25">
      <c r="A4217" t="s">
        <v>2523</v>
      </c>
      <c r="B4217" t="s">
        <v>2929</v>
      </c>
      <c r="C4217" t="s">
        <v>2467</v>
      </c>
      <c r="D4217">
        <v>0</v>
      </c>
    </row>
    <row r="4218" spans="1:5" x14ac:dyDescent="0.25">
      <c r="A4218" t="s">
        <v>2523</v>
      </c>
      <c r="B4218" t="s">
        <v>2929</v>
      </c>
      <c r="C4218" t="s">
        <v>2468</v>
      </c>
      <c r="D4218" t="s">
        <v>2475</v>
      </c>
    </row>
    <row r="4219" spans="1:5" x14ac:dyDescent="0.25">
      <c r="A4219" t="s">
        <v>2523</v>
      </c>
      <c r="B4219" t="s">
        <v>2929</v>
      </c>
      <c r="C4219" t="s">
        <v>4752</v>
      </c>
      <c r="D4219">
        <v>0</v>
      </c>
      <c r="E4219">
        <v>0</v>
      </c>
    </row>
    <row r="4220" spans="1:5" x14ac:dyDescent="0.25">
      <c r="A4220" t="s">
        <v>2523</v>
      </c>
      <c r="B4220" t="s">
        <v>2929</v>
      </c>
      <c r="C4220" t="s">
        <v>4753</v>
      </c>
      <c r="D4220">
        <v>0</v>
      </c>
      <c r="E4220">
        <v>0</v>
      </c>
    </row>
    <row r="4221" spans="1:5" x14ac:dyDescent="0.25">
      <c r="A4221" t="s">
        <v>2523</v>
      </c>
      <c r="B4221" t="s">
        <v>2929</v>
      </c>
      <c r="C4221" t="s">
        <v>800</v>
      </c>
      <c r="D4221" s="19" t="s">
        <v>807</v>
      </c>
    </row>
    <row r="4222" spans="1:5" x14ac:dyDescent="0.25">
      <c r="A4222" t="s">
        <v>2523</v>
      </c>
      <c r="B4222" t="s">
        <v>2930</v>
      </c>
      <c r="C4222" t="s">
        <v>1083</v>
      </c>
      <c r="D4222" t="b">
        <v>0</v>
      </c>
    </row>
    <row r="4223" spans="1:5" x14ac:dyDescent="0.25">
      <c r="A4223" t="s">
        <v>2523</v>
      </c>
      <c r="B4223" t="s">
        <v>2930</v>
      </c>
      <c r="C4223" t="s">
        <v>36</v>
      </c>
      <c r="D4223">
        <v>469</v>
      </c>
    </row>
    <row r="4224" spans="1:5" x14ac:dyDescent="0.25">
      <c r="A4224" t="s">
        <v>2523</v>
      </c>
      <c r="B4224" t="s">
        <v>2930</v>
      </c>
      <c r="C4224" t="s">
        <v>4751</v>
      </c>
      <c r="D4224">
        <v>0</v>
      </c>
    </row>
    <row r="4225" spans="1:5" x14ac:dyDescent="0.25">
      <c r="A4225" t="s">
        <v>2523</v>
      </c>
      <c r="B4225" t="s">
        <v>2930</v>
      </c>
      <c r="C4225" t="s">
        <v>2469</v>
      </c>
      <c r="D4225">
        <v>106</v>
      </c>
      <c r="E4225">
        <v>1129</v>
      </c>
    </row>
    <row r="4226" spans="1:5" x14ac:dyDescent="0.25">
      <c r="A4226" t="s">
        <v>2523</v>
      </c>
      <c r="B4226" t="s">
        <v>2930</v>
      </c>
      <c r="C4226" t="s">
        <v>2467</v>
      </c>
      <c r="D4226">
        <v>0</v>
      </c>
    </row>
    <row r="4227" spans="1:5" x14ac:dyDescent="0.25">
      <c r="A4227" t="s">
        <v>2523</v>
      </c>
      <c r="B4227" t="s">
        <v>2930</v>
      </c>
      <c r="C4227" t="s">
        <v>2468</v>
      </c>
      <c r="D4227" t="s">
        <v>2475</v>
      </c>
    </row>
    <row r="4228" spans="1:5" x14ac:dyDescent="0.25">
      <c r="A4228" t="s">
        <v>2523</v>
      </c>
      <c r="B4228" t="s">
        <v>2930</v>
      </c>
      <c r="C4228" t="s">
        <v>4752</v>
      </c>
      <c r="D4228">
        <v>0</v>
      </c>
      <c r="E4228">
        <v>0</v>
      </c>
    </row>
    <row r="4229" spans="1:5" x14ac:dyDescent="0.25">
      <c r="A4229" t="s">
        <v>2523</v>
      </c>
      <c r="B4229" t="s">
        <v>2930</v>
      </c>
      <c r="C4229" t="s">
        <v>4753</v>
      </c>
      <c r="D4229">
        <v>0</v>
      </c>
      <c r="E4229">
        <v>0</v>
      </c>
    </row>
    <row r="4230" spans="1:5" x14ac:dyDescent="0.25">
      <c r="A4230" t="s">
        <v>2523</v>
      </c>
      <c r="B4230" t="s">
        <v>2930</v>
      </c>
      <c r="C4230" t="s">
        <v>800</v>
      </c>
      <c r="D4230" s="19" t="s">
        <v>807</v>
      </c>
    </row>
    <row r="4231" spans="1:5" x14ac:dyDescent="0.25">
      <c r="A4231" t="s">
        <v>2523</v>
      </c>
      <c r="B4231" t="s">
        <v>2932</v>
      </c>
      <c r="C4231" t="s">
        <v>1083</v>
      </c>
      <c r="D4231" t="b">
        <v>0</v>
      </c>
    </row>
    <row r="4232" spans="1:5" x14ac:dyDescent="0.25">
      <c r="A4232" t="s">
        <v>2523</v>
      </c>
      <c r="B4232" t="s">
        <v>2932</v>
      </c>
      <c r="C4232" t="s">
        <v>36</v>
      </c>
      <c r="D4232">
        <v>470</v>
      </c>
    </row>
    <row r="4233" spans="1:5" x14ac:dyDescent="0.25">
      <c r="A4233" t="s">
        <v>2523</v>
      </c>
      <c r="B4233" t="s">
        <v>2932</v>
      </c>
      <c r="C4233" t="s">
        <v>4751</v>
      </c>
      <c r="D4233">
        <v>0</v>
      </c>
    </row>
    <row r="4234" spans="1:5" x14ac:dyDescent="0.25">
      <c r="A4234" t="s">
        <v>2523</v>
      </c>
      <c r="B4234" t="s">
        <v>2932</v>
      </c>
      <c r="C4234" t="s">
        <v>2469</v>
      </c>
      <c r="D4234">
        <v>0</v>
      </c>
      <c r="E4234">
        <v>0</v>
      </c>
    </row>
    <row r="4235" spans="1:5" x14ac:dyDescent="0.25">
      <c r="A4235" t="s">
        <v>2523</v>
      </c>
      <c r="B4235" t="s">
        <v>2932</v>
      </c>
      <c r="C4235" t="s">
        <v>2467</v>
      </c>
      <c r="D4235">
        <v>0</v>
      </c>
    </row>
    <row r="4236" spans="1:5" x14ac:dyDescent="0.25">
      <c r="A4236" t="s">
        <v>2523</v>
      </c>
      <c r="B4236" t="s">
        <v>2932</v>
      </c>
      <c r="C4236" t="s">
        <v>2468</v>
      </c>
      <c r="D4236" t="s">
        <v>2475</v>
      </c>
    </row>
    <row r="4237" spans="1:5" x14ac:dyDescent="0.25">
      <c r="A4237" t="s">
        <v>2523</v>
      </c>
      <c r="B4237" t="s">
        <v>2932</v>
      </c>
      <c r="C4237" t="s">
        <v>4752</v>
      </c>
      <c r="D4237">
        <v>0</v>
      </c>
      <c r="E4237">
        <v>0</v>
      </c>
    </row>
    <row r="4238" spans="1:5" x14ac:dyDescent="0.25">
      <c r="A4238" t="s">
        <v>2523</v>
      </c>
      <c r="B4238" t="s">
        <v>2932</v>
      </c>
      <c r="C4238" t="s">
        <v>4753</v>
      </c>
      <c r="D4238">
        <v>0</v>
      </c>
      <c r="E4238">
        <v>0</v>
      </c>
    </row>
    <row r="4239" spans="1:5" x14ac:dyDescent="0.25">
      <c r="A4239" t="s">
        <v>2523</v>
      </c>
      <c r="B4239" t="s">
        <v>2932</v>
      </c>
      <c r="C4239" t="s">
        <v>800</v>
      </c>
      <c r="D4239" s="19" t="s">
        <v>807</v>
      </c>
    </row>
    <row r="4240" spans="1:5" x14ac:dyDescent="0.25">
      <c r="A4240" t="s">
        <v>2523</v>
      </c>
      <c r="B4240" t="s">
        <v>2933</v>
      </c>
      <c r="C4240" t="s">
        <v>1083</v>
      </c>
      <c r="D4240" t="b">
        <v>0</v>
      </c>
    </row>
    <row r="4241" spans="1:5" x14ac:dyDescent="0.25">
      <c r="A4241" t="s">
        <v>2523</v>
      </c>
      <c r="B4241" t="s">
        <v>2933</v>
      </c>
      <c r="C4241" t="s">
        <v>36</v>
      </c>
      <c r="D4241">
        <v>471</v>
      </c>
    </row>
    <row r="4242" spans="1:5" x14ac:dyDescent="0.25">
      <c r="A4242" t="s">
        <v>2523</v>
      </c>
      <c r="B4242" t="s">
        <v>2933</v>
      </c>
      <c r="C4242" t="s">
        <v>4751</v>
      </c>
      <c r="D4242">
        <v>0</v>
      </c>
    </row>
    <row r="4243" spans="1:5" x14ac:dyDescent="0.25">
      <c r="A4243" t="s">
        <v>2523</v>
      </c>
      <c r="B4243" t="s">
        <v>2933</v>
      </c>
      <c r="C4243" t="s">
        <v>2469</v>
      </c>
      <c r="D4243">
        <v>1</v>
      </c>
      <c r="E4243">
        <v>0</v>
      </c>
    </row>
    <row r="4244" spans="1:5" x14ac:dyDescent="0.25">
      <c r="A4244" t="s">
        <v>2523</v>
      </c>
      <c r="B4244" t="s">
        <v>2933</v>
      </c>
      <c r="C4244" t="s">
        <v>2467</v>
      </c>
      <c r="D4244">
        <v>0</v>
      </c>
    </row>
    <row r="4245" spans="1:5" x14ac:dyDescent="0.25">
      <c r="A4245" t="s">
        <v>2523</v>
      </c>
      <c r="B4245" t="s">
        <v>2933</v>
      </c>
      <c r="C4245" t="s">
        <v>2468</v>
      </c>
      <c r="D4245" t="s">
        <v>2475</v>
      </c>
    </row>
    <row r="4246" spans="1:5" x14ac:dyDescent="0.25">
      <c r="A4246" t="s">
        <v>2523</v>
      </c>
      <c r="B4246" t="s">
        <v>2933</v>
      </c>
      <c r="C4246" t="s">
        <v>4752</v>
      </c>
      <c r="D4246">
        <v>0</v>
      </c>
      <c r="E4246">
        <v>0</v>
      </c>
    </row>
    <row r="4247" spans="1:5" x14ac:dyDescent="0.25">
      <c r="A4247" t="s">
        <v>2523</v>
      </c>
      <c r="B4247" t="s">
        <v>2933</v>
      </c>
      <c r="C4247" t="s">
        <v>4753</v>
      </c>
      <c r="D4247">
        <v>0</v>
      </c>
      <c r="E4247">
        <v>0</v>
      </c>
    </row>
    <row r="4248" spans="1:5" x14ac:dyDescent="0.25">
      <c r="A4248" t="s">
        <v>2523</v>
      </c>
      <c r="B4248" t="s">
        <v>2933</v>
      </c>
      <c r="C4248" t="s">
        <v>800</v>
      </c>
      <c r="D4248" s="19" t="s">
        <v>815</v>
      </c>
    </row>
    <row r="4249" spans="1:5" x14ac:dyDescent="0.25">
      <c r="A4249" t="s">
        <v>2523</v>
      </c>
      <c r="B4249" t="s">
        <v>2934</v>
      </c>
      <c r="C4249" t="s">
        <v>1083</v>
      </c>
      <c r="D4249" t="b">
        <v>0</v>
      </c>
    </row>
    <row r="4250" spans="1:5" x14ac:dyDescent="0.25">
      <c r="A4250" t="s">
        <v>2523</v>
      </c>
      <c r="B4250" t="s">
        <v>2934</v>
      </c>
      <c r="C4250" t="s">
        <v>36</v>
      </c>
      <c r="D4250">
        <v>472</v>
      </c>
    </row>
    <row r="4251" spans="1:5" x14ac:dyDescent="0.25">
      <c r="A4251" t="s">
        <v>2523</v>
      </c>
      <c r="B4251" t="s">
        <v>2934</v>
      </c>
      <c r="C4251" t="s">
        <v>4751</v>
      </c>
      <c r="D4251">
        <v>0</v>
      </c>
    </row>
    <row r="4252" spans="1:5" x14ac:dyDescent="0.25">
      <c r="A4252" t="s">
        <v>2523</v>
      </c>
      <c r="B4252" t="s">
        <v>2934</v>
      </c>
      <c r="C4252" t="s">
        <v>2469</v>
      </c>
      <c r="D4252">
        <v>0</v>
      </c>
      <c r="E4252">
        <v>0</v>
      </c>
    </row>
    <row r="4253" spans="1:5" x14ac:dyDescent="0.25">
      <c r="A4253" t="s">
        <v>2523</v>
      </c>
      <c r="B4253" t="s">
        <v>2934</v>
      </c>
      <c r="C4253" t="s">
        <v>2467</v>
      </c>
      <c r="D4253">
        <v>0</v>
      </c>
    </row>
    <row r="4254" spans="1:5" x14ac:dyDescent="0.25">
      <c r="A4254" t="s">
        <v>2523</v>
      </c>
      <c r="B4254" t="s">
        <v>2934</v>
      </c>
      <c r="C4254" t="s">
        <v>2468</v>
      </c>
      <c r="D4254" t="s">
        <v>2475</v>
      </c>
    </row>
    <row r="4255" spans="1:5" x14ac:dyDescent="0.25">
      <c r="A4255" t="s">
        <v>2523</v>
      </c>
      <c r="B4255" t="s">
        <v>2934</v>
      </c>
      <c r="C4255" t="s">
        <v>4752</v>
      </c>
      <c r="D4255">
        <v>0</v>
      </c>
      <c r="E4255">
        <v>0</v>
      </c>
    </row>
    <row r="4256" spans="1:5" x14ac:dyDescent="0.25">
      <c r="A4256" t="s">
        <v>2523</v>
      </c>
      <c r="B4256" t="s">
        <v>2934</v>
      </c>
      <c r="C4256" t="s">
        <v>4753</v>
      </c>
      <c r="D4256">
        <v>0</v>
      </c>
      <c r="E4256">
        <v>0</v>
      </c>
    </row>
    <row r="4257" spans="1:5" x14ac:dyDescent="0.25">
      <c r="A4257" t="s">
        <v>2523</v>
      </c>
      <c r="B4257" t="s">
        <v>2934</v>
      </c>
      <c r="C4257" t="s">
        <v>800</v>
      </c>
      <c r="D4257" s="19" t="s">
        <v>807</v>
      </c>
    </row>
    <row r="4258" spans="1:5" x14ac:dyDescent="0.25">
      <c r="A4258" t="s">
        <v>2523</v>
      </c>
      <c r="B4258" t="s">
        <v>2935</v>
      </c>
      <c r="C4258" t="s">
        <v>1083</v>
      </c>
      <c r="D4258" t="b">
        <v>0</v>
      </c>
    </row>
    <row r="4259" spans="1:5" x14ac:dyDescent="0.25">
      <c r="A4259" t="s">
        <v>2523</v>
      </c>
      <c r="B4259" t="s">
        <v>2935</v>
      </c>
      <c r="C4259" t="s">
        <v>36</v>
      </c>
      <c r="D4259">
        <v>473</v>
      </c>
    </row>
    <row r="4260" spans="1:5" x14ac:dyDescent="0.25">
      <c r="A4260" t="s">
        <v>2523</v>
      </c>
      <c r="B4260" t="s">
        <v>2935</v>
      </c>
      <c r="C4260" t="s">
        <v>4751</v>
      </c>
      <c r="D4260">
        <v>0</v>
      </c>
    </row>
    <row r="4261" spans="1:5" x14ac:dyDescent="0.25">
      <c r="A4261" t="s">
        <v>2523</v>
      </c>
      <c r="B4261" t="s">
        <v>2935</v>
      </c>
      <c r="C4261" t="s">
        <v>2469</v>
      </c>
      <c r="D4261">
        <v>107</v>
      </c>
      <c r="E4261">
        <v>533</v>
      </c>
    </row>
    <row r="4262" spans="1:5" x14ac:dyDescent="0.25">
      <c r="A4262" t="s">
        <v>2523</v>
      </c>
      <c r="B4262" t="s">
        <v>2935</v>
      </c>
      <c r="C4262" t="s">
        <v>2467</v>
      </c>
      <c r="D4262">
        <v>0</v>
      </c>
    </row>
    <row r="4263" spans="1:5" x14ac:dyDescent="0.25">
      <c r="A4263" t="s">
        <v>2523</v>
      </c>
      <c r="B4263" t="s">
        <v>2935</v>
      </c>
      <c r="C4263" t="s">
        <v>2468</v>
      </c>
      <c r="D4263" t="s">
        <v>2475</v>
      </c>
    </row>
    <row r="4264" spans="1:5" x14ac:dyDescent="0.25">
      <c r="A4264" t="s">
        <v>2523</v>
      </c>
      <c r="B4264" t="s">
        <v>2935</v>
      </c>
      <c r="C4264" t="s">
        <v>4752</v>
      </c>
      <c r="D4264">
        <v>0</v>
      </c>
      <c r="E4264">
        <v>0</v>
      </c>
    </row>
    <row r="4265" spans="1:5" x14ac:dyDescent="0.25">
      <c r="A4265" t="s">
        <v>2523</v>
      </c>
      <c r="B4265" t="s">
        <v>2935</v>
      </c>
      <c r="C4265" t="s">
        <v>4753</v>
      </c>
      <c r="D4265">
        <v>0</v>
      </c>
      <c r="E4265">
        <v>0</v>
      </c>
    </row>
    <row r="4266" spans="1:5" x14ac:dyDescent="0.25">
      <c r="A4266" t="s">
        <v>2523</v>
      </c>
      <c r="B4266" t="s">
        <v>2935</v>
      </c>
      <c r="C4266" t="s">
        <v>800</v>
      </c>
      <c r="D4266" s="19" t="s">
        <v>807</v>
      </c>
    </row>
    <row r="4267" spans="1:5" x14ac:dyDescent="0.25">
      <c r="A4267" t="s">
        <v>2523</v>
      </c>
      <c r="B4267" t="s">
        <v>2937</v>
      </c>
      <c r="C4267" t="s">
        <v>1083</v>
      </c>
      <c r="D4267" t="b">
        <v>0</v>
      </c>
    </row>
    <row r="4268" spans="1:5" x14ac:dyDescent="0.25">
      <c r="A4268" t="s">
        <v>2523</v>
      </c>
      <c r="B4268" t="s">
        <v>2937</v>
      </c>
      <c r="C4268" t="s">
        <v>36</v>
      </c>
      <c r="D4268">
        <v>474</v>
      </c>
    </row>
    <row r="4269" spans="1:5" x14ac:dyDescent="0.25">
      <c r="A4269" t="s">
        <v>2523</v>
      </c>
      <c r="B4269" t="s">
        <v>2937</v>
      </c>
      <c r="C4269" t="s">
        <v>4751</v>
      </c>
      <c r="D4269">
        <v>0</v>
      </c>
    </row>
    <row r="4270" spans="1:5" x14ac:dyDescent="0.25">
      <c r="A4270" t="s">
        <v>2523</v>
      </c>
      <c r="B4270" t="s">
        <v>2937</v>
      </c>
      <c r="C4270" t="s">
        <v>2469</v>
      </c>
      <c r="D4270">
        <v>0</v>
      </c>
      <c r="E4270">
        <v>0</v>
      </c>
    </row>
    <row r="4271" spans="1:5" x14ac:dyDescent="0.25">
      <c r="A4271" t="s">
        <v>2523</v>
      </c>
      <c r="B4271" t="s">
        <v>2937</v>
      </c>
      <c r="C4271" t="s">
        <v>2467</v>
      </c>
      <c r="D4271">
        <v>0</v>
      </c>
    </row>
    <row r="4272" spans="1:5" x14ac:dyDescent="0.25">
      <c r="A4272" t="s">
        <v>2523</v>
      </c>
      <c r="B4272" t="s">
        <v>2937</v>
      </c>
      <c r="C4272" t="s">
        <v>2468</v>
      </c>
      <c r="D4272" t="s">
        <v>2475</v>
      </c>
    </row>
    <row r="4273" spans="1:5" x14ac:dyDescent="0.25">
      <c r="A4273" t="s">
        <v>2523</v>
      </c>
      <c r="B4273" t="s">
        <v>2937</v>
      </c>
      <c r="C4273" t="s">
        <v>4752</v>
      </c>
      <c r="D4273">
        <v>0</v>
      </c>
      <c r="E4273">
        <v>0</v>
      </c>
    </row>
    <row r="4274" spans="1:5" x14ac:dyDescent="0.25">
      <c r="A4274" t="s">
        <v>2523</v>
      </c>
      <c r="B4274" t="s">
        <v>2937</v>
      </c>
      <c r="C4274" t="s">
        <v>4753</v>
      </c>
      <c r="D4274">
        <v>0</v>
      </c>
      <c r="E4274">
        <v>0</v>
      </c>
    </row>
    <row r="4275" spans="1:5" x14ac:dyDescent="0.25">
      <c r="A4275" t="s">
        <v>2523</v>
      </c>
      <c r="B4275" t="s">
        <v>2937</v>
      </c>
      <c r="C4275" t="s">
        <v>800</v>
      </c>
      <c r="D4275" s="19" t="s">
        <v>807</v>
      </c>
    </row>
    <row r="4276" spans="1:5" x14ac:dyDescent="0.25">
      <c r="A4276" t="s">
        <v>2523</v>
      </c>
      <c r="B4276" t="s">
        <v>2938</v>
      </c>
      <c r="C4276" t="s">
        <v>1083</v>
      </c>
      <c r="D4276" t="b">
        <v>0</v>
      </c>
    </row>
    <row r="4277" spans="1:5" x14ac:dyDescent="0.25">
      <c r="A4277" t="s">
        <v>2523</v>
      </c>
      <c r="B4277" t="s">
        <v>2938</v>
      </c>
      <c r="C4277" t="s">
        <v>36</v>
      </c>
      <c r="D4277">
        <v>475</v>
      </c>
    </row>
    <row r="4278" spans="1:5" x14ac:dyDescent="0.25">
      <c r="A4278" t="s">
        <v>2523</v>
      </c>
      <c r="B4278" t="s">
        <v>2938</v>
      </c>
      <c r="C4278" t="s">
        <v>4751</v>
      </c>
      <c r="D4278">
        <v>0</v>
      </c>
    </row>
    <row r="4279" spans="1:5" x14ac:dyDescent="0.25">
      <c r="A4279" t="s">
        <v>2523</v>
      </c>
      <c r="B4279" t="s">
        <v>2938</v>
      </c>
      <c r="C4279" t="s">
        <v>2469</v>
      </c>
      <c r="D4279">
        <v>1</v>
      </c>
      <c r="E4279">
        <v>0</v>
      </c>
    </row>
    <row r="4280" spans="1:5" x14ac:dyDescent="0.25">
      <c r="A4280" t="s">
        <v>2523</v>
      </c>
      <c r="B4280" t="s">
        <v>2938</v>
      </c>
      <c r="C4280" t="s">
        <v>2467</v>
      </c>
      <c r="D4280">
        <v>0</v>
      </c>
    </row>
    <row r="4281" spans="1:5" x14ac:dyDescent="0.25">
      <c r="A4281" t="s">
        <v>2523</v>
      </c>
      <c r="B4281" t="s">
        <v>2938</v>
      </c>
      <c r="C4281" t="s">
        <v>2468</v>
      </c>
      <c r="D4281" t="s">
        <v>2475</v>
      </c>
    </row>
    <row r="4282" spans="1:5" x14ac:dyDescent="0.25">
      <c r="A4282" t="s">
        <v>2523</v>
      </c>
      <c r="B4282" t="s">
        <v>2938</v>
      </c>
      <c r="C4282" t="s">
        <v>4752</v>
      </c>
      <c r="D4282">
        <v>0</v>
      </c>
      <c r="E4282">
        <v>0</v>
      </c>
    </row>
    <row r="4283" spans="1:5" x14ac:dyDescent="0.25">
      <c r="A4283" t="s">
        <v>2523</v>
      </c>
      <c r="B4283" t="s">
        <v>2938</v>
      </c>
      <c r="C4283" t="s">
        <v>4753</v>
      </c>
      <c r="D4283">
        <v>0</v>
      </c>
      <c r="E4283">
        <v>0</v>
      </c>
    </row>
    <row r="4284" spans="1:5" x14ac:dyDescent="0.25">
      <c r="A4284" t="s">
        <v>2523</v>
      </c>
      <c r="B4284" t="s">
        <v>2938</v>
      </c>
      <c r="C4284" t="s">
        <v>800</v>
      </c>
      <c r="D4284" s="19" t="s">
        <v>815</v>
      </c>
    </row>
    <row r="4285" spans="1:5" x14ac:dyDescent="0.25">
      <c r="A4285" t="s">
        <v>2523</v>
      </c>
      <c r="B4285" t="s">
        <v>2939</v>
      </c>
      <c r="C4285" t="s">
        <v>1083</v>
      </c>
      <c r="D4285" t="b">
        <v>0</v>
      </c>
    </row>
    <row r="4286" spans="1:5" x14ac:dyDescent="0.25">
      <c r="A4286" t="s">
        <v>2523</v>
      </c>
      <c r="B4286" t="s">
        <v>2939</v>
      </c>
      <c r="C4286" t="s">
        <v>36</v>
      </c>
      <c r="D4286">
        <v>476</v>
      </c>
    </row>
    <row r="4287" spans="1:5" x14ac:dyDescent="0.25">
      <c r="A4287" t="s">
        <v>2523</v>
      </c>
      <c r="B4287" t="s">
        <v>2939</v>
      </c>
      <c r="C4287" t="s">
        <v>4751</v>
      </c>
      <c r="D4287">
        <v>0</v>
      </c>
    </row>
    <row r="4288" spans="1:5" x14ac:dyDescent="0.25">
      <c r="A4288" t="s">
        <v>2523</v>
      </c>
      <c r="B4288" t="s">
        <v>2939</v>
      </c>
      <c r="C4288" t="s">
        <v>2469</v>
      </c>
      <c r="D4288">
        <v>0</v>
      </c>
      <c r="E4288">
        <v>0</v>
      </c>
    </row>
    <row r="4289" spans="1:5" x14ac:dyDescent="0.25">
      <c r="A4289" t="s">
        <v>2523</v>
      </c>
      <c r="B4289" t="s">
        <v>2939</v>
      </c>
      <c r="C4289" t="s">
        <v>2467</v>
      </c>
      <c r="D4289">
        <v>0</v>
      </c>
    </row>
    <row r="4290" spans="1:5" x14ac:dyDescent="0.25">
      <c r="A4290" t="s">
        <v>2523</v>
      </c>
      <c r="B4290" t="s">
        <v>2939</v>
      </c>
      <c r="C4290" t="s">
        <v>2468</v>
      </c>
      <c r="D4290" t="s">
        <v>2475</v>
      </c>
    </row>
    <row r="4291" spans="1:5" x14ac:dyDescent="0.25">
      <c r="A4291" t="s">
        <v>2523</v>
      </c>
      <c r="B4291" t="s">
        <v>2939</v>
      </c>
      <c r="C4291" t="s">
        <v>4752</v>
      </c>
      <c r="D4291">
        <v>0</v>
      </c>
      <c r="E4291">
        <v>0</v>
      </c>
    </row>
    <row r="4292" spans="1:5" x14ac:dyDescent="0.25">
      <c r="A4292" t="s">
        <v>2523</v>
      </c>
      <c r="B4292" t="s">
        <v>2939</v>
      </c>
      <c r="C4292" t="s">
        <v>4753</v>
      </c>
      <c r="D4292">
        <v>0</v>
      </c>
      <c r="E4292">
        <v>0</v>
      </c>
    </row>
    <row r="4293" spans="1:5" x14ac:dyDescent="0.25">
      <c r="A4293" t="s">
        <v>2523</v>
      </c>
      <c r="B4293" t="s">
        <v>2939</v>
      </c>
      <c r="C4293" t="s">
        <v>800</v>
      </c>
      <c r="D4293" s="19" t="s">
        <v>807</v>
      </c>
    </row>
    <row r="4294" spans="1:5" x14ac:dyDescent="0.25">
      <c r="A4294" t="s">
        <v>2523</v>
      </c>
      <c r="B4294" t="s">
        <v>2940</v>
      </c>
      <c r="C4294" t="s">
        <v>1083</v>
      </c>
      <c r="D4294" t="b">
        <v>0</v>
      </c>
    </row>
    <row r="4295" spans="1:5" x14ac:dyDescent="0.25">
      <c r="A4295" t="s">
        <v>2523</v>
      </c>
      <c r="B4295" t="s">
        <v>2940</v>
      </c>
      <c r="C4295" t="s">
        <v>36</v>
      </c>
      <c r="D4295">
        <v>477</v>
      </c>
    </row>
    <row r="4296" spans="1:5" x14ac:dyDescent="0.25">
      <c r="A4296" t="s">
        <v>2523</v>
      </c>
      <c r="B4296" t="s">
        <v>2940</v>
      </c>
      <c r="C4296" t="s">
        <v>4751</v>
      </c>
      <c r="D4296">
        <v>0</v>
      </c>
    </row>
    <row r="4297" spans="1:5" x14ac:dyDescent="0.25">
      <c r="A4297" t="s">
        <v>2523</v>
      </c>
      <c r="B4297" t="s">
        <v>2940</v>
      </c>
      <c r="C4297" t="s">
        <v>2469</v>
      </c>
      <c r="D4297">
        <v>105</v>
      </c>
      <c r="E4297">
        <v>4859</v>
      </c>
    </row>
    <row r="4298" spans="1:5" x14ac:dyDescent="0.25">
      <c r="A4298" t="s">
        <v>2523</v>
      </c>
      <c r="B4298" t="s">
        <v>2940</v>
      </c>
      <c r="C4298" t="s">
        <v>2467</v>
      </c>
      <c r="D4298">
        <v>0</v>
      </c>
    </row>
    <row r="4299" spans="1:5" x14ac:dyDescent="0.25">
      <c r="A4299" t="s">
        <v>2523</v>
      </c>
      <c r="B4299" t="s">
        <v>2940</v>
      </c>
      <c r="C4299" t="s">
        <v>2468</v>
      </c>
      <c r="D4299" t="s">
        <v>2475</v>
      </c>
    </row>
    <row r="4300" spans="1:5" x14ac:dyDescent="0.25">
      <c r="A4300" t="s">
        <v>2523</v>
      </c>
      <c r="B4300" t="s">
        <v>2940</v>
      </c>
      <c r="C4300" t="s">
        <v>4752</v>
      </c>
      <c r="D4300">
        <v>0</v>
      </c>
      <c r="E4300">
        <v>0</v>
      </c>
    </row>
    <row r="4301" spans="1:5" x14ac:dyDescent="0.25">
      <c r="A4301" t="s">
        <v>2523</v>
      </c>
      <c r="B4301" t="s">
        <v>2940</v>
      </c>
      <c r="C4301" t="s">
        <v>4753</v>
      </c>
      <c r="D4301">
        <v>0</v>
      </c>
      <c r="E4301">
        <v>0</v>
      </c>
    </row>
    <row r="4302" spans="1:5" x14ac:dyDescent="0.25">
      <c r="A4302" t="s">
        <v>2523</v>
      </c>
      <c r="B4302" t="s">
        <v>2940</v>
      </c>
      <c r="C4302" t="s">
        <v>800</v>
      </c>
      <c r="D4302" s="19" t="s">
        <v>807</v>
      </c>
    </row>
    <row r="4303" spans="1:5" x14ac:dyDescent="0.25">
      <c r="A4303" t="s">
        <v>2523</v>
      </c>
      <c r="B4303" t="s">
        <v>2942</v>
      </c>
      <c r="C4303" t="s">
        <v>1083</v>
      </c>
      <c r="D4303" t="b">
        <v>0</v>
      </c>
    </row>
    <row r="4304" spans="1:5" x14ac:dyDescent="0.25">
      <c r="A4304" t="s">
        <v>2523</v>
      </c>
      <c r="B4304" t="s">
        <v>2942</v>
      </c>
      <c r="C4304" t="s">
        <v>36</v>
      </c>
      <c r="D4304">
        <v>478</v>
      </c>
    </row>
    <row r="4305" spans="1:5" x14ac:dyDescent="0.25">
      <c r="A4305" t="s">
        <v>2523</v>
      </c>
      <c r="B4305" t="s">
        <v>2942</v>
      </c>
      <c r="C4305" t="s">
        <v>4751</v>
      </c>
      <c r="D4305">
        <v>0</v>
      </c>
    </row>
    <row r="4306" spans="1:5" x14ac:dyDescent="0.25">
      <c r="A4306" t="s">
        <v>2523</v>
      </c>
      <c r="B4306" t="s">
        <v>2942</v>
      </c>
      <c r="C4306" t="s">
        <v>2469</v>
      </c>
      <c r="D4306">
        <v>0</v>
      </c>
      <c r="E4306">
        <v>0</v>
      </c>
    </row>
    <row r="4307" spans="1:5" x14ac:dyDescent="0.25">
      <c r="A4307" t="s">
        <v>2523</v>
      </c>
      <c r="B4307" t="s">
        <v>2942</v>
      </c>
      <c r="C4307" t="s">
        <v>2467</v>
      </c>
      <c r="D4307">
        <v>0</v>
      </c>
    </row>
    <row r="4308" spans="1:5" x14ac:dyDescent="0.25">
      <c r="A4308" t="s">
        <v>2523</v>
      </c>
      <c r="B4308" t="s">
        <v>2942</v>
      </c>
      <c r="C4308" t="s">
        <v>2468</v>
      </c>
      <c r="D4308" t="s">
        <v>2475</v>
      </c>
    </row>
    <row r="4309" spans="1:5" x14ac:dyDescent="0.25">
      <c r="A4309" t="s">
        <v>2523</v>
      </c>
      <c r="B4309" t="s">
        <v>2942</v>
      </c>
      <c r="C4309" t="s">
        <v>4752</v>
      </c>
      <c r="D4309">
        <v>0</v>
      </c>
      <c r="E4309">
        <v>0</v>
      </c>
    </row>
    <row r="4310" spans="1:5" x14ac:dyDescent="0.25">
      <c r="A4310" t="s">
        <v>2523</v>
      </c>
      <c r="B4310" t="s">
        <v>2942</v>
      </c>
      <c r="C4310" t="s">
        <v>4753</v>
      </c>
      <c r="D4310">
        <v>0</v>
      </c>
      <c r="E4310">
        <v>0</v>
      </c>
    </row>
    <row r="4311" spans="1:5" x14ac:dyDescent="0.25">
      <c r="A4311" t="s">
        <v>2523</v>
      </c>
      <c r="B4311" t="s">
        <v>2942</v>
      </c>
      <c r="C4311" t="s">
        <v>800</v>
      </c>
      <c r="D4311" s="19" t="s">
        <v>807</v>
      </c>
    </row>
    <row r="4312" spans="1:5" x14ac:dyDescent="0.25">
      <c r="A4312" t="s">
        <v>2523</v>
      </c>
      <c r="B4312" t="s">
        <v>2943</v>
      </c>
      <c r="C4312" t="s">
        <v>1083</v>
      </c>
      <c r="D4312" t="b">
        <v>0</v>
      </c>
    </row>
    <row r="4313" spans="1:5" x14ac:dyDescent="0.25">
      <c r="A4313" t="s">
        <v>2523</v>
      </c>
      <c r="B4313" t="s">
        <v>2943</v>
      </c>
      <c r="C4313" t="s">
        <v>36</v>
      </c>
      <c r="D4313">
        <v>479</v>
      </c>
    </row>
    <row r="4314" spans="1:5" x14ac:dyDescent="0.25">
      <c r="A4314" t="s">
        <v>2523</v>
      </c>
      <c r="B4314" t="s">
        <v>2943</v>
      </c>
      <c r="C4314" t="s">
        <v>4751</v>
      </c>
      <c r="D4314">
        <v>0</v>
      </c>
    </row>
    <row r="4315" spans="1:5" x14ac:dyDescent="0.25">
      <c r="A4315" t="s">
        <v>2523</v>
      </c>
      <c r="B4315" t="s">
        <v>2943</v>
      </c>
      <c r="C4315" t="s">
        <v>2469</v>
      </c>
      <c r="D4315">
        <v>1</v>
      </c>
      <c r="E4315">
        <v>0</v>
      </c>
    </row>
    <row r="4316" spans="1:5" x14ac:dyDescent="0.25">
      <c r="A4316" t="s">
        <v>2523</v>
      </c>
      <c r="B4316" t="s">
        <v>2943</v>
      </c>
      <c r="C4316" t="s">
        <v>2467</v>
      </c>
      <c r="D4316">
        <v>0</v>
      </c>
    </row>
    <row r="4317" spans="1:5" x14ac:dyDescent="0.25">
      <c r="A4317" t="s">
        <v>2523</v>
      </c>
      <c r="B4317" t="s">
        <v>2943</v>
      </c>
      <c r="C4317" t="s">
        <v>2468</v>
      </c>
      <c r="D4317" t="s">
        <v>2475</v>
      </c>
    </row>
    <row r="4318" spans="1:5" x14ac:dyDescent="0.25">
      <c r="A4318" t="s">
        <v>2523</v>
      </c>
      <c r="B4318" t="s">
        <v>2943</v>
      </c>
      <c r="C4318" t="s">
        <v>4752</v>
      </c>
      <c r="D4318">
        <v>0</v>
      </c>
      <c r="E4318">
        <v>0</v>
      </c>
    </row>
    <row r="4319" spans="1:5" x14ac:dyDescent="0.25">
      <c r="A4319" t="s">
        <v>2523</v>
      </c>
      <c r="B4319" t="s">
        <v>2943</v>
      </c>
      <c r="C4319" t="s">
        <v>4753</v>
      </c>
      <c r="D4319">
        <v>0</v>
      </c>
      <c r="E4319">
        <v>0</v>
      </c>
    </row>
    <row r="4320" spans="1:5" x14ac:dyDescent="0.25">
      <c r="A4320" t="s">
        <v>2523</v>
      </c>
      <c r="B4320" t="s">
        <v>2943</v>
      </c>
      <c r="C4320" t="s">
        <v>800</v>
      </c>
      <c r="D4320" s="19" t="s">
        <v>815</v>
      </c>
    </row>
    <row r="4321" spans="1:5" x14ac:dyDescent="0.25">
      <c r="A4321" t="s">
        <v>2525</v>
      </c>
      <c r="B4321" t="s">
        <v>2944</v>
      </c>
      <c r="C4321" t="s">
        <v>1083</v>
      </c>
      <c r="D4321" t="b">
        <v>0</v>
      </c>
    </row>
    <row r="4322" spans="1:5" x14ac:dyDescent="0.25">
      <c r="A4322" t="s">
        <v>2525</v>
      </c>
      <c r="B4322" t="s">
        <v>2944</v>
      </c>
      <c r="C4322" t="s">
        <v>36</v>
      </c>
      <c r="D4322">
        <v>480</v>
      </c>
    </row>
    <row r="4323" spans="1:5" x14ac:dyDescent="0.25">
      <c r="A4323" t="s">
        <v>2525</v>
      </c>
      <c r="B4323" t="s">
        <v>2944</v>
      </c>
      <c r="C4323" t="s">
        <v>4751</v>
      </c>
      <c r="D4323">
        <v>0</v>
      </c>
    </row>
    <row r="4324" spans="1:5" x14ac:dyDescent="0.25">
      <c r="A4324" t="s">
        <v>2525</v>
      </c>
      <c r="B4324" t="s">
        <v>2944</v>
      </c>
      <c r="C4324" t="s">
        <v>2469</v>
      </c>
      <c r="D4324">
        <v>0</v>
      </c>
      <c r="E4324">
        <v>0</v>
      </c>
    </row>
    <row r="4325" spans="1:5" x14ac:dyDescent="0.25">
      <c r="A4325" t="s">
        <v>2525</v>
      </c>
      <c r="B4325" t="s">
        <v>2944</v>
      </c>
      <c r="C4325" t="s">
        <v>2467</v>
      </c>
      <c r="D4325">
        <v>0</v>
      </c>
    </row>
    <row r="4326" spans="1:5" x14ac:dyDescent="0.25">
      <c r="A4326" t="s">
        <v>2525</v>
      </c>
      <c r="B4326" t="s">
        <v>2944</v>
      </c>
      <c r="C4326" t="s">
        <v>2468</v>
      </c>
      <c r="D4326" t="s">
        <v>2475</v>
      </c>
    </row>
    <row r="4327" spans="1:5" x14ac:dyDescent="0.25">
      <c r="A4327" t="s">
        <v>2525</v>
      </c>
      <c r="B4327" t="s">
        <v>2944</v>
      </c>
      <c r="C4327" t="s">
        <v>4752</v>
      </c>
      <c r="D4327">
        <v>0</v>
      </c>
      <c r="E4327">
        <v>0</v>
      </c>
    </row>
    <row r="4328" spans="1:5" x14ac:dyDescent="0.25">
      <c r="A4328" t="s">
        <v>2525</v>
      </c>
      <c r="B4328" t="s">
        <v>2944</v>
      </c>
      <c r="C4328" t="s">
        <v>4753</v>
      </c>
      <c r="D4328">
        <v>0</v>
      </c>
      <c r="E4328">
        <v>0</v>
      </c>
    </row>
    <row r="4329" spans="1:5" x14ac:dyDescent="0.25">
      <c r="A4329" t="s">
        <v>2525</v>
      </c>
      <c r="B4329" t="s">
        <v>2944</v>
      </c>
      <c r="C4329" t="s">
        <v>800</v>
      </c>
      <c r="D4329" s="19" t="s">
        <v>807</v>
      </c>
    </row>
    <row r="4330" spans="1:5" x14ac:dyDescent="0.25">
      <c r="A4330" t="s">
        <v>2525</v>
      </c>
      <c r="B4330" t="s">
        <v>2945</v>
      </c>
      <c r="C4330" t="s">
        <v>1083</v>
      </c>
      <c r="D4330" t="b">
        <v>0</v>
      </c>
    </row>
    <row r="4331" spans="1:5" x14ac:dyDescent="0.25">
      <c r="A4331" t="s">
        <v>2525</v>
      </c>
      <c r="B4331" t="s">
        <v>2945</v>
      </c>
      <c r="C4331" t="s">
        <v>36</v>
      </c>
      <c r="D4331">
        <v>481</v>
      </c>
    </row>
    <row r="4332" spans="1:5" x14ac:dyDescent="0.25">
      <c r="A4332" t="s">
        <v>2525</v>
      </c>
      <c r="B4332" t="s">
        <v>2945</v>
      </c>
      <c r="C4332" t="s">
        <v>4751</v>
      </c>
      <c r="D4332">
        <v>0</v>
      </c>
    </row>
    <row r="4333" spans="1:5" x14ac:dyDescent="0.25">
      <c r="A4333" t="s">
        <v>2525</v>
      </c>
      <c r="B4333" t="s">
        <v>2945</v>
      </c>
      <c r="C4333" t="s">
        <v>2469</v>
      </c>
      <c r="D4333">
        <v>107</v>
      </c>
      <c r="E4333">
        <v>3668</v>
      </c>
    </row>
    <row r="4334" spans="1:5" x14ac:dyDescent="0.25">
      <c r="A4334" t="s">
        <v>2525</v>
      </c>
      <c r="B4334" t="s">
        <v>2945</v>
      </c>
      <c r="C4334" t="s">
        <v>2467</v>
      </c>
      <c r="D4334">
        <v>0</v>
      </c>
    </row>
    <row r="4335" spans="1:5" x14ac:dyDescent="0.25">
      <c r="A4335" t="s">
        <v>2525</v>
      </c>
      <c r="B4335" t="s">
        <v>2945</v>
      </c>
      <c r="C4335" t="s">
        <v>2468</v>
      </c>
      <c r="D4335" t="s">
        <v>2475</v>
      </c>
    </row>
    <row r="4336" spans="1:5" x14ac:dyDescent="0.25">
      <c r="A4336" t="s">
        <v>2525</v>
      </c>
      <c r="B4336" t="s">
        <v>2945</v>
      </c>
      <c r="C4336" t="s">
        <v>4752</v>
      </c>
      <c r="D4336">
        <v>0</v>
      </c>
      <c r="E4336">
        <v>0</v>
      </c>
    </row>
    <row r="4337" spans="1:5" x14ac:dyDescent="0.25">
      <c r="A4337" t="s">
        <v>2525</v>
      </c>
      <c r="B4337" t="s">
        <v>2945</v>
      </c>
      <c r="C4337" t="s">
        <v>4753</v>
      </c>
      <c r="D4337">
        <v>0</v>
      </c>
      <c r="E4337">
        <v>0</v>
      </c>
    </row>
    <row r="4338" spans="1:5" x14ac:dyDescent="0.25">
      <c r="A4338" t="s">
        <v>2525</v>
      </c>
      <c r="B4338" t="s">
        <v>2945</v>
      </c>
      <c r="C4338" t="s">
        <v>800</v>
      </c>
      <c r="D4338" s="19" t="s">
        <v>807</v>
      </c>
    </row>
    <row r="4339" spans="1:5" x14ac:dyDescent="0.25">
      <c r="A4339" t="s">
        <v>2525</v>
      </c>
      <c r="B4339" t="s">
        <v>2947</v>
      </c>
      <c r="C4339" t="s">
        <v>1083</v>
      </c>
      <c r="D4339" t="b">
        <v>0</v>
      </c>
    </row>
    <row r="4340" spans="1:5" x14ac:dyDescent="0.25">
      <c r="A4340" t="s">
        <v>2525</v>
      </c>
      <c r="B4340" t="s">
        <v>2947</v>
      </c>
      <c r="C4340" t="s">
        <v>36</v>
      </c>
      <c r="D4340">
        <v>482</v>
      </c>
    </row>
    <row r="4341" spans="1:5" x14ac:dyDescent="0.25">
      <c r="A4341" t="s">
        <v>2525</v>
      </c>
      <c r="B4341" t="s">
        <v>2947</v>
      </c>
      <c r="C4341" t="s">
        <v>4751</v>
      </c>
      <c r="D4341">
        <v>0</v>
      </c>
    </row>
    <row r="4342" spans="1:5" x14ac:dyDescent="0.25">
      <c r="A4342" t="s">
        <v>2525</v>
      </c>
      <c r="B4342" t="s">
        <v>2947</v>
      </c>
      <c r="C4342" t="s">
        <v>2469</v>
      </c>
      <c r="D4342">
        <v>0</v>
      </c>
      <c r="E4342">
        <v>0</v>
      </c>
    </row>
    <row r="4343" spans="1:5" x14ac:dyDescent="0.25">
      <c r="A4343" t="s">
        <v>2525</v>
      </c>
      <c r="B4343" t="s">
        <v>2947</v>
      </c>
      <c r="C4343" t="s">
        <v>2467</v>
      </c>
      <c r="D4343">
        <v>0</v>
      </c>
    </row>
    <row r="4344" spans="1:5" x14ac:dyDescent="0.25">
      <c r="A4344" t="s">
        <v>2525</v>
      </c>
      <c r="B4344" t="s">
        <v>2947</v>
      </c>
      <c r="C4344" t="s">
        <v>2468</v>
      </c>
      <c r="D4344" t="s">
        <v>2475</v>
      </c>
    </row>
    <row r="4345" spans="1:5" x14ac:dyDescent="0.25">
      <c r="A4345" t="s">
        <v>2525</v>
      </c>
      <c r="B4345" t="s">
        <v>2947</v>
      </c>
      <c r="C4345" t="s">
        <v>4752</v>
      </c>
      <c r="D4345">
        <v>0</v>
      </c>
      <c r="E4345">
        <v>0</v>
      </c>
    </row>
    <row r="4346" spans="1:5" x14ac:dyDescent="0.25">
      <c r="A4346" t="s">
        <v>2525</v>
      </c>
      <c r="B4346" t="s">
        <v>2947</v>
      </c>
      <c r="C4346" t="s">
        <v>4753</v>
      </c>
      <c r="D4346">
        <v>0</v>
      </c>
      <c r="E4346">
        <v>0</v>
      </c>
    </row>
    <row r="4347" spans="1:5" x14ac:dyDescent="0.25">
      <c r="A4347" t="s">
        <v>2525</v>
      </c>
      <c r="B4347" t="s">
        <v>2947</v>
      </c>
      <c r="C4347" t="s">
        <v>800</v>
      </c>
      <c r="D4347" s="19" t="s">
        <v>807</v>
      </c>
    </row>
    <row r="4348" spans="1:5" x14ac:dyDescent="0.25">
      <c r="A4348" t="s">
        <v>2525</v>
      </c>
      <c r="B4348" t="s">
        <v>2948</v>
      </c>
      <c r="C4348" t="s">
        <v>1083</v>
      </c>
      <c r="D4348" t="b">
        <v>0</v>
      </c>
    </row>
    <row r="4349" spans="1:5" x14ac:dyDescent="0.25">
      <c r="A4349" t="s">
        <v>2525</v>
      </c>
      <c r="B4349" t="s">
        <v>2948</v>
      </c>
      <c r="C4349" t="s">
        <v>36</v>
      </c>
      <c r="D4349">
        <v>483</v>
      </c>
    </row>
    <row r="4350" spans="1:5" x14ac:dyDescent="0.25">
      <c r="A4350" t="s">
        <v>2525</v>
      </c>
      <c r="B4350" t="s">
        <v>2948</v>
      </c>
      <c r="C4350" t="s">
        <v>4751</v>
      </c>
      <c r="D4350">
        <v>0</v>
      </c>
    </row>
    <row r="4351" spans="1:5" x14ac:dyDescent="0.25">
      <c r="A4351" t="s">
        <v>2525</v>
      </c>
      <c r="B4351" t="s">
        <v>2948</v>
      </c>
      <c r="C4351" t="s">
        <v>2469</v>
      </c>
      <c r="D4351">
        <v>1</v>
      </c>
      <c r="E4351">
        <v>0</v>
      </c>
    </row>
    <row r="4352" spans="1:5" x14ac:dyDescent="0.25">
      <c r="A4352" t="s">
        <v>2525</v>
      </c>
      <c r="B4352" t="s">
        <v>2948</v>
      </c>
      <c r="C4352" t="s">
        <v>2467</v>
      </c>
      <c r="D4352">
        <v>0</v>
      </c>
    </row>
    <row r="4353" spans="1:5" x14ac:dyDescent="0.25">
      <c r="A4353" t="s">
        <v>2525</v>
      </c>
      <c r="B4353" t="s">
        <v>2948</v>
      </c>
      <c r="C4353" t="s">
        <v>2468</v>
      </c>
      <c r="D4353" t="s">
        <v>2475</v>
      </c>
    </row>
    <row r="4354" spans="1:5" x14ac:dyDescent="0.25">
      <c r="A4354" t="s">
        <v>2525</v>
      </c>
      <c r="B4354" t="s">
        <v>2948</v>
      </c>
      <c r="C4354" t="s">
        <v>4752</v>
      </c>
      <c r="D4354">
        <v>0</v>
      </c>
      <c r="E4354">
        <v>0</v>
      </c>
    </row>
    <row r="4355" spans="1:5" x14ac:dyDescent="0.25">
      <c r="A4355" t="s">
        <v>2525</v>
      </c>
      <c r="B4355" t="s">
        <v>2948</v>
      </c>
      <c r="C4355" t="s">
        <v>4753</v>
      </c>
      <c r="D4355">
        <v>0</v>
      </c>
      <c r="E4355">
        <v>0</v>
      </c>
    </row>
    <row r="4356" spans="1:5" x14ac:dyDescent="0.25">
      <c r="A4356" t="s">
        <v>2525</v>
      </c>
      <c r="B4356" t="s">
        <v>2948</v>
      </c>
      <c r="C4356" t="s">
        <v>800</v>
      </c>
      <c r="D4356" s="19" t="s">
        <v>815</v>
      </c>
    </row>
    <row r="4357" spans="1:5" x14ac:dyDescent="0.25">
      <c r="A4357" t="s">
        <v>2525</v>
      </c>
      <c r="B4357" t="s">
        <v>2949</v>
      </c>
      <c r="C4357" t="s">
        <v>1083</v>
      </c>
      <c r="D4357" t="b">
        <v>0</v>
      </c>
    </row>
    <row r="4358" spans="1:5" x14ac:dyDescent="0.25">
      <c r="A4358" t="s">
        <v>2525</v>
      </c>
      <c r="B4358" t="s">
        <v>2949</v>
      </c>
      <c r="C4358" t="s">
        <v>36</v>
      </c>
      <c r="D4358">
        <v>484</v>
      </c>
    </row>
    <row r="4359" spans="1:5" x14ac:dyDescent="0.25">
      <c r="A4359" t="s">
        <v>2525</v>
      </c>
      <c r="B4359" t="s">
        <v>2949</v>
      </c>
      <c r="C4359" t="s">
        <v>4751</v>
      </c>
      <c r="D4359">
        <v>0</v>
      </c>
    </row>
    <row r="4360" spans="1:5" x14ac:dyDescent="0.25">
      <c r="A4360" t="s">
        <v>2525</v>
      </c>
      <c r="B4360" t="s">
        <v>2949</v>
      </c>
      <c r="C4360" t="s">
        <v>2469</v>
      </c>
      <c r="D4360">
        <v>0</v>
      </c>
      <c r="E4360">
        <v>0</v>
      </c>
    </row>
    <row r="4361" spans="1:5" x14ac:dyDescent="0.25">
      <c r="A4361" t="s">
        <v>2525</v>
      </c>
      <c r="B4361" t="s">
        <v>2949</v>
      </c>
      <c r="C4361" t="s">
        <v>2467</v>
      </c>
      <c r="D4361">
        <v>0</v>
      </c>
    </row>
    <row r="4362" spans="1:5" x14ac:dyDescent="0.25">
      <c r="A4362" t="s">
        <v>2525</v>
      </c>
      <c r="B4362" t="s">
        <v>2949</v>
      </c>
      <c r="C4362" t="s">
        <v>2468</v>
      </c>
      <c r="D4362" t="s">
        <v>2475</v>
      </c>
    </row>
    <row r="4363" spans="1:5" x14ac:dyDescent="0.25">
      <c r="A4363" t="s">
        <v>2525</v>
      </c>
      <c r="B4363" t="s">
        <v>2949</v>
      </c>
      <c r="C4363" t="s">
        <v>4752</v>
      </c>
      <c r="D4363">
        <v>0</v>
      </c>
      <c r="E4363">
        <v>0</v>
      </c>
    </row>
    <row r="4364" spans="1:5" x14ac:dyDescent="0.25">
      <c r="A4364" t="s">
        <v>2525</v>
      </c>
      <c r="B4364" t="s">
        <v>2949</v>
      </c>
      <c r="C4364" t="s">
        <v>4753</v>
      </c>
      <c r="D4364">
        <v>0</v>
      </c>
      <c r="E4364">
        <v>0</v>
      </c>
    </row>
    <row r="4365" spans="1:5" x14ac:dyDescent="0.25">
      <c r="A4365" t="s">
        <v>2525</v>
      </c>
      <c r="B4365" t="s">
        <v>2949</v>
      </c>
      <c r="C4365" t="s">
        <v>800</v>
      </c>
      <c r="D4365" s="19" t="s">
        <v>807</v>
      </c>
    </row>
    <row r="4366" spans="1:5" x14ac:dyDescent="0.25">
      <c r="A4366" t="s">
        <v>2525</v>
      </c>
      <c r="B4366" t="s">
        <v>2950</v>
      </c>
      <c r="C4366" t="s">
        <v>1083</v>
      </c>
      <c r="D4366" t="b">
        <v>0</v>
      </c>
    </row>
    <row r="4367" spans="1:5" x14ac:dyDescent="0.25">
      <c r="A4367" t="s">
        <v>2525</v>
      </c>
      <c r="B4367" t="s">
        <v>2950</v>
      </c>
      <c r="C4367" t="s">
        <v>36</v>
      </c>
      <c r="D4367">
        <v>485</v>
      </c>
    </row>
    <row r="4368" spans="1:5" x14ac:dyDescent="0.25">
      <c r="A4368" t="s">
        <v>2525</v>
      </c>
      <c r="B4368" t="s">
        <v>2950</v>
      </c>
      <c r="C4368" t="s">
        <v>4751</v>
      </c>
      <c r="D4368">
        <v>0</v>
      </c>
    </row>
    <row r="4369" spans="1:5" x14ac:dyDescent="0.25">
      <c r="A4369" t="s">
        <v>2525</v>
      </c>
      <c r="B4369" t="s">
        <v>2950</v>
      </c>
      <c r="C4369" t="s">
        <v>2469</v>
      </c>
      <c r="D4369">
        <v>106</v>
      </c>
      <c r="E4369">
        <v>583</v>
      </c>
    </row>
    <row r="4370" spans="1:5" x14ac:dyDescent="0.25">
      <c r="A4370" t="s">
        <v>2525</v>
      </c>
      <c r="B4370" t="s">
        <v>2950</v>
      </c>
      <c r="C4370" t="s">
        <v>2467</v>
      </c>
      <c r="D4370">
        <v>0</v>
      </c>
    </row>
    <row r="4371" spans="1:5" x14ac:dyDescent="0.25">
      <c r="A4371" t="s">
        <v>2525</v>
      </c>
      <c r="B4371" t="s">
        <v>2950</v>
      </c>
      <c r="C4371" t="s">
        <v>2468</v>
      </c>
      <c r="D4371" t="s">
        <v>2475</v>
      </c>
    </row>
    <row r="4372" spans="1:5" x14ac:dyDescent="0.25">
      <c r="A4372" t="s">
        <v>2525</v>
      </c>
      <c r="B4372" t="s">
        <v>2950</v>
      </c>
      <c r="C4372" t="s">
        <v>4752</v>
      </c>
      <c r="D4372">
        <v>0</v>
      </c>
      <c r="E4372">
        <v>0</v>
      </c>
    </row>
    <row r="4373" spans="1:5" x14ac:dyDescent="0.25">
      <c r="A4373" t="s">
        <v>2525</v>
      </c>
      <c r="B4373" t="s">
        <v>2950</v>
      </c>
      <c r="C4373" t="s">
        <v>4753</v>
      </c>
      <c r="D4373">
        <v>0</v>
      </c>
      <c r="E4373">
        <v>0</v>
      </c>
    </row>
    <row r="4374" spans="1:5" x14ac:dyDescent="0.25">
      <c r="A4374" t="s">
        <v>2525</v>
      </c>
      <c r="B4374" t="s">
        <v>2950</v>
      </c>
      <c r="C4374" t="s">
        <v>800</v>
      </c>
      <c r="D4374" s="19" t="s">
        <v>807</v>
      </c>
    </row>
    <row r="4375" spans="1:5" x14ac:dyDescent="0.25">
      <c r="A4375" t="s">
        <v>2525</v>
      </c>
      <c r="B4375" t="s">
        <v>2952</v>
      </c>
      <c r="C4375" t="s">
        <v>1083</v>
      </c>
      <c r="D4375" t="b">
        <v>0</v>
      </c>
    </row>
    <row r="4376" spans="1:5" x14ac:dyDescent="0.25">
      <c r="A4376" t="s">
        <v>2525</v>
      </c>
      <c r="B4376" t="s">
        <v>2952</v>
      </c>
      <c r="C4376" t="s">
        <v>36</v>
      </c>
      <c r="D4376">
        <v>486</v>
      </c>
    </row>
    <row r="4377" spans="1:5" x14ac:dyDescent="0.25">
      <c r="A4377" t="s">
        <v>2525</v>
      </c>
      <c r="B4377" t="s">
        <v>2952</v>
      </c>
      <c r="C4377" t="s">
        <v>4751</v>
      </c>
      <c r="D4377">
        <v>0</v>
      </c>
    </row>
    <row r="4378" spans="1:5" x14ac:dyDescent="0.25">
      <c r="A4378" t="s">
        <v>2525</v>
      </c>
      <c r="B4378" t="s">
        <v>2952</v>
      </c>
      <c r="C4378" t="s">
        <v>2469</v>
      </c>
      <c r="D4378">
        <v>0</v>
      </c>
      <c r="E4378">
        <v>0</v>
      </c>
    </row>
    <row r="4379" spans="1:5" x14ac:dyDescent="0.25">
      <c r="A4379" t="s">
        <v>2525</v>
      </c>
      <c r="B4379" t="s">
        <v>2952</v>
      </c>
      <c r="C4379" t="s">
        <v>2467</v>
      </c>
      <c r="D4379">
        <v>0</v>
      </c>
    </row>
    <row r="4380" spans="1:5" x14ac:dyDescent="0.25">
      <c r="A4380" t="s">
        <v>2525</v>
      </c>
      <c r="B4380" t="s">
        <v>2952</v>
      </c>
      <c r="C4380" t="s">
        <v>2468</v>
      </c>
      <c r="D4380" t="s">
        <v>2475</v>
      </c>
    </row>
    <row r="4381" spans="1:5" x14ac:dyDescent="0.25">
      <c r="A4381" t="s">
        <v>2525</v>
      </c>
      <c r="B4381" t="s">
        <v>2952</v>
      </c>
      <c r="C4381" t="s">
        <v>4752</v>
      </c>
      <c r="D4381">
        <v>0</v>
      </c>
      <c r="E4381">
        <v>0</v>
      </c>
    </row>
    <row r="4382" spans="1:5" x14ac:dyDescent="0.25">
      <c r="A4382" t="s">
        <v>2525</v>
      </c>
      <c r="B4382" t="s">
        <v>2952</v>
      </c>
      <c r="C4382" t="s">
        <v>4753</v>
      </c>
      <c r="D4382">
        <v>0</v>
      </c>
      <c r="E4382">
        <v>0</v>
      </c>
    </row>
    <row r="4383" spans="1:5" x14ac:dyDescent="0.25">
      <c r="A4383" t="s">
        <v>2525</v>
      </c>
      <c r="B4383" t="s">
        <v>2952</v>
      </c>
      <c r="C4383" t="s">
        <v>800</v>
      </c>
      <c r="D4383" s="19" t="s">
        <v>807</v>
      </c>
    </row>
    <row r="4384" spans="1:5" x14ac:dyDescent="0.25">
      <c r="A4384" t="s">
        <v>2525</v>
      </c>
      <c r="B4384" t="s">
        <v>2953</v>
      </c>
      <c r="C4384" t="s">
        <v>1083</v>
      </c>
      <c r="D4384" t="b">
        <v>0</v>
      </c>
    </row>
    <row r="4385" spans="1:5" x14ac:dyDescent="0.25">
      <c r="A4385" t="s">
        <v>2525</v>
      </c>
      <c r="B4385" t="s">
        <v>2953</v>
      </c>
      <c r="C4385" t="s">
        <v>36</v>
      </c>
      <c r="D4385">
        <v>487</v>
      </c>
    </row>
    <row r="4386" spans="1:5" x14ac:dyDescent="0.25">
      <c r="A4386" t="s">
        <v>2525</v>
      </c>
      <c r="B4386" t="s">
        <v>2953</v>
      </c>
      <c r="C4386" t="s">
        <v>4751</v>
      </c>
      <c r="D4386">
        <v>0</v>
      </c>
    </row>
    <row r="4387" spans="1:5" x14ac:dyDescent="0.25">
      <c r="A4387" t="s">
        <v>2525</v>
      </c>
      <c r="B4387" t="s">
        <v>2953</v>
      </c>
      <c r="C4387" t="s">
        <v>2469</v>
      </c>
      <c r="D4387">
        <v>1</v>
      </c>
      <c r="E4387">
        <v>0</v>
      </c>
    </row>
    <row r="4388" spans="1:5" x14ac:dyDescent="0.25">
      <c r="A4388" t="s">
        <v>2525</v>
      </c>
      <c r="B4388" t="s">
        <v>2953</v>
      </c>
      <c r="C4388" t="s">
        <v>2467</v>
      </c>
      <c r="D4388">
        <v>0</v>
      </c>
    </row>
    <row r="4389" spans="1:5" x14ac:dyDescent="0.25">
      <c r="A4389" t="s">
        <v>2525</v>
      </c>
      <c r="B4389" t="s">
        <v>2953</v>
      </c>
      <c r="C4389" t="s">
        <v>2468</v>
      </c>
      <c r="D4389" t="s">
        <v>2475</v>
      </c>
    </row>
    <row r="4390" spans="1:5" x14ac:dyDescent="0.25">
      <c r="A4390" t="s">
        <v>2525</v>
      </c>
      <c r="B4390" t="s">
        <v>2953</v>
      </c>
      <c r="C4390" t="s">
        <v>4752</v>
      </c>
      <c r="D4390">
        <v>0</v>
      </c>
      <c r="E4390">
        <v>0</v>
      </c>
    </row>
    <row r="4391" spans="1:5" x14ac:dyDescent="0.25">
      <c r="A4391" t="s">
        <v>2525</v>
      </c>
      <c r="B4391" t="s">
        <v>2953</v>
      </c>
      <c r="C4391" t="s">
        <v>4753</v>
      </c>
      <c r="D4391">
        <v>0</v>
      </c>
      <c r="E4391">
        <v>0</v>
      </c>
    </row>
    <row r="4392" spans="1:5" x14ac:dyDescent="0.25">
      <c r="A4392" t="s">
        <v>2525</v>
      </c>
      <c r="B4392" t="s">
        <v>2953</v>
      </c>
      <c r="C4392" t="s">
        <v>800</v>
      </c>
      <c r="D4392" s="19" t="s">
        <v>815</v>
      </c>
    </row>
    <row r="4393" spans="1:5" x14ac:dyDescent="0.25">
      <c r="A4393" t="s">
        <v>2525</v>
      </c>
      <c r="B4393" t="s">
        <v>2954</v>
      </c>
      <c r="C4393" t="s">
        <v>1083</v>
      </c>
      <c r="D4393" t="b">
        <v>0</v>
      </c>
    </row>
    <row r="4394" spans="1:5" x14ac:dyDescent="0.25">
      <c r="A4394" t="s">
        <v>2525</v>
      </c>
      <c r="B4394" t="s">
        <v>2954</v>
      </c>
      <c r="C4394" t="s">
        <v>36</v>
      </c>
      <c r="D4394">
        <v>488</v>
      </c>
    </row>
    <row r="4395" spans="1:5" x14ac:dyDescent="0.25">
      <c r="A4395" t="s">
        <v>2525</v>
      </c>
      <c r="B4395" t="s">
        <v>2954</v>
      </c>
      <c r="C4395" t="s">
        <v>4751</v>
      </c>
      <c r="D4395">
        <v>0</v>
      </c>
    </row>
    <row r="4396" spans="1:5" x14ac:dyDescent="0.25">
      <c r="A4396" t="s">
        <v>2525</v>
      </c>
      <c r="B4396" t="s">
        <v>2954</v>
      </c>
      <c r="C4396" t="s">
        <v>2469</v>
      </c>
      <c r="D4396">
        <v>0</v>
      </c>
      <c r="E4396">
        <v>0</v>
      </c>
    </row>
    <row r="4397" spans="1:5" x14ac:dyDescent="0.25">
      <c r="A4397" t="s">
        <v>2525</v>
      </c>
      <c r="B4397" t="s">
        <v>2954</v>
      </c>
      <c r="C4397" t="s">
        <v>2467</v>
      </c>
      <c r="D4397">
        <v>0</v>
      </c>
    </row>
    <row r="4398" spans="1:5" x14ac:dyDescent="0.25">
      <c r="A4398" t="s">
        <v>2525</v>
      </c>
      <c r="B4398" t="s">
        <v>2954</v>
      </c>
      <c r="C4398" t="s">
        <v>2468</v>
      </c>
      <c r="D4398" t="s">
        <v>2475</v>
      </c>
    </row>
    <row r="4399" spans="1:5" x14ac:dyDescent="0.25">
      <c r="A4399" t="s">
        <v>2525</v>
      </c>
      <c r="B4399" t="s">
        <v>2954</v>
      </c>
      <c r="C4399" t="s">
        <v>4752</v>
      </c>
      <c r="D4399">
        <v>0</v>
      </c>
      <c r="E4399">
        <v>0</v>
      </c>
    </row>
    <row r="4400" spans="1:5" x14ac:dyDescent="0.25">
      <c r="A4400" t="s">
        <v>2525</v>
      </c>
      <c r="B4400" t="s">
        <v>2954</v>
      </c>
      <c r="C4400" t="s">
        <v>4753</v>
      </c>
      <c r="D4400">
        <v>0</v>
      </c>
      <c r="E4400">
        <v>0</v>
      </c>
    </row>
    <row r="4401" spans="1:5" x14ac:dyDescent="0.25">
      <c r="A4401" t="s">
        <v>2525</v>
      </c>
      <c r="B4401" t="s">
        <v>2954</v>
      </c>
      <c r="C4401" t="s">
        <v>800</v>
      </c>
      <c r="D4401" s="19" t="s">
        <v>807</v>
      </c>
    </row>
    <row r="4402" spans="1:5" x14ac:dyDescent="0.25">
      <c r="A4402" t="s">
        <v>2525</v>
      </c>
      <c r="B4402" t="s">
        <v>2955</v>
      </c>
      <c r="C4402" t="s">
        <v>1083</v>
      </c>
      <c r="D4402" t="b">
        <v>0</v>
      </c>
    </row>
    <row r="4403" spans="1:5" x14ac:dyDescent="0.25">
      <c r="A4403" t="s">
        <v>2525</v>
      </c>
      <c r="B4403" t="s">
        <v>2955</v>
      </c>
      <c r="C4403" t="s">
        <v>36</v>
      </c>
      <c r="D4403">
        <v>489</v>
      </c>
    </row>
    <row r="4404" spans="1:5" x14ac:dyDescent="0.25">
      <c r="A4404" t="s">
        <v>2525</v>
      </c>
      <c r="B4404" t="s">
        <v>2955</v>
      </c>
      <c r="C4404" t="s">
        <v>4751</v>
      </c>
      <c r="D4404">
        <v>0</v>
      </c>
    </row>
    <row r="4405" spans="1:5" x14ac:dyDescent="0.25">
      <c r="A4405" t="s">
        <v>2525</v>
      </c>
      <c r="B4405" t="s">
        <v>2955</v>
      </c>
      <c r="C4405" t="s">
        <v>2469</v>
      </c>
      <c r="D4405">
        <v>107</v>
      </c>
      <c r="E4405">
        <v>3667</v>
      </c>
    </row>
    <row r="4406" spans="1:5" x14ac:dyDescent="0.25">
      <c r="A4406" t="s">
        <v>2525</v>
      </c>
      <c r="B4406" t="s">
        <v>2955</v>
      </c>
      <c r="C4406" t="s">
        <v>2467</v>
      </c>
      <c r="D4406">
        <v>0</v>
      </c>
    </row>
    <row r="4407" spans="1:5" x14ac:dyDescent="0.25">
      <c r="A4407" t="s">
        <v>2525</v>
      </c>
      <c r="B4407" t="s">
        <v>2955</v>
      </c>
      <c r="C4407" t="s">
        <v>2468</v>
      </c>
      <c r="D4407" t="s">
        <v>2475</v>
      </c>
    </row>
    <row r="4408" spans="1:5" x14ac:dyDescent="0.25">
      <c r="A4408" t="s">
        <v>2525</v>
      </c>
      <c r="B4408" t="s">
        <v>2955</v>
      </c>
      <c r="C4408" t="s">
        <v>4752</v>
      </c>
      <c r="D4408">
        <v>0</v>
      </c>
      <c r="E4408">
        <v>0</v>
      </c>
    </row>
    <row r="4409" spans="1:5" x14ac:dyDescent="0.25">
      <c r="A4409" t="s">
        <v>2525</v>
      </c>
      <c r="B4409" t="s">
        <v>2955</v>
      </c>
      <c r="C4409" t="s">
        <v>4753</v>
      </c>
      <c r="D4409">
        <v>0</v>
      </c>
      <c r="E4409">
        <v>0</v>
      </c>
    </row>
    <row r="4410" spans="1:5" x14ac:dyDescent="0.25">
      <c r="A4410" t="s">
        <v>2525</v>
      </c>
      <c r="B4410" t="s">
        <v>2955</v>
      </c>
      <c r="C4410" t="s">
        <v>800</v>
      </c>
      <c r="D4410" s="19" t="s">
        <v>807</v>
      </c>
    </row>
    <row r="4411" spans="1:5" x14ac:dyDescent="0.25">
      <c r="A4411" t="s">
        <v>2525</v>
      </c>
      <c r="B4411" t="s">
        <v>2957</v>
      </c>
      <c r="C4411" t="s">
        <v>1083</v>
      </c>
      <c r="D4411" t="b">
        <v>0</v>
      </c>
    </row>
    <row r="4412" spans="1:5" x14ac:dyDescent="0.25">
      <c r="A4412" t="s">
        <v>2525</v>
      </c>
      <c r="B4412" t="s">
        <v>2957</v>
      </c>
      <c r="C4412" t="s">
        <v>36</v>
      </c>
      <c r="D4412">
        <v>490</v>
      </c>
    </row>
    <row r="4413" spans="1:5" x14ac:dyDescent="0.25">
      <c r="A4413" t="s">
        <v>2525</v>
      </c>
      <c r="B4413" t="s">
        <v>2957</v>
      </c>
      <c r="C4413" t="s">
        <v>4751</v>
      </c>
      <c r="D4413">
        <v>0</v>
      </c>
    </row>
    <row r="4414" spans="1:5" x14ac:dyDescent="0.25">
      <c r="A4414" t="s">
        <v>2525</v>
      </c>
      <c r="B4414" t="s">
        <v>2957</v>
      </c>
      <c r="C4414" t="s">
        <v>2469</v>
      </c>
      <c r="D4414">
        <v>0</v>
      </c>
      <c r="E4414">
        <v>0</v>
      </c>
    </row>
    <row r="4415" spans="1:5" x14ac:dyDescent="0.25">
      <c r="A4415" t="s">
        <v>2525</v>
      </c>
      <c r="B4415" t="s">
        <v>2957</v>
      </c>
      <c r="C4415" t="s">
        <v>2467</v>
      </c>
      <c r="D4415">
        <v>0</v>
      </c>
    </row>
    <row r="4416" spans="1:5" x14ac:dyDescent="0.25">
      <c r="A4416" t="s">
        <v>2525</v>
      </c>
      <c r="B4416" t="s">
        <v>2957</v>
      </c>
      <c r="C4416" t="s">
        <v>2468</v>
      </c>
      <c r="D4416" t="s">
        <v>2475</v>
      </c>
    </row>
    <row r="4417" spans="1:5" x14ac:dyDescent="0.25">
      <c r="A4417" t="s">
        <v>2525</v>
      </c>
      <c r="B4417" t="s">
        <v>2957</v>
      </c>
      <c r="C4417" t="s">
        <v>4752</v>
      </c>
      <c r="D4417">
        <v>0</v>
      </c>
      <c r="E4417">
        <v>0</v>
      </c>
    </row>
    <row r="4418" spans="1:5" x14ac:dyDescent="0.25">
      <c r="A4418" t="s">
        <v>2525</v>
      </c>
      <c r="B4418" t="s">
        <v>2957</v>
      </c>
      <c r="C4418" t="s">
        <v>4753</v>
      </c>
      <c r="D4418">
        <v>0</v>
      </c>
      <c r="E4418">
        <v>0</v>
      </c>
    </row>
    <row r="4419" spans="1:5" x14ac:dyDescent="0.25">
      <c r="A4419" t="s">
        <v>2525</v>
      </c>
      <c r="B4419" t="s">
        <v>2957</v>
      </c>
      <c r="C4419" t="s">
        <v>800</v>
      </c>
      <c r="D4419" s="19" t="s">
        <v>807</v>
      </c>
    </row>
    <row r="4420" spans="1:5" x14ac:dyDescent="0.25">
      <c r="A4420" t="s">
        <v>2525</v>
      </c>
      <c r="B4420" t="s">
        <v>2958</v>
      </c>
      <c r="C4420" t="s">
        <v>1083</v>
      </c>
      <c r="D4420" t="b">
        <v>0</v>
      </c>
    </row>
    <row r="4421" spans="1:5" x14ac:dyDescent="0.25">
      <c r="A4421" t="s">
        <v>2525</v>
      </c>
      <c r="B4421" t="s">
        <v>2958</v>
      </c>
      <c r="C4421" t="s">
        <v>36</v>
      </c>
      <c r="D4421">
        <v>491</v>
      </c>
    </row>
    <row r="4422" spans="1:5" x14ac:dyDescent="0.25">
      <c r="A4422" t="s">
        <v>2525</v>
      </c>
      <c r="B4422" t="s">
        <v>2958</v>
      </c>
      <c r="C4422" t="s">
        <v>4751</v>
      </c>
      <c r="D4422">
        <v>0</v>
      </c>
    </row>
    <row r="4423" spans="1:5" x14ac:dyDescent="0.25">
      <c r="A4423" t="s">
        <v>2525</v>
      </c>
      <c r="B4423" t="s">
        <v>2958</v>
      </c>
      <c r="C4423" t="s">
        <v>2469</v>
      </c>
      <c r="D4423">
        <v>1</v>
      </c>
      <c r="E4423">
        <v>0</v>
      </c>
    </row>
    <row r="4424" spans="1:5" x14ac:dyDescent="0.25">
      <c r="A4424" t="s">
        <v>2525</v>
      </c>
      <c r="B4424" t="s">
        <v>2958</v>
      </c>
      <c r="C4424" t="s">
        <v>2467</v>
      </c>
      <c r="D4424">
        <v>0</v>
      </c>
    </row>
    <row r="4425" spans="1:5" x14ac:dyDescent="0.25">
      <c r="A4425" t="s">
        <v>2525</v>
      </c>
      <c r="B4425" t="s">
        <v>2958</v>
      </c>
      <c r="C4425" t="s">
        <v>2468</v>
      </c>
      <c r="D4425" t="s">
        <v>2475</v>
      </c>
    </row>
    <row r="4426" spans="1:5" x14ac:dyDescent="0.25">
      <c r="A4426" t="s">
        <v>2525</v>
      </c>
      <c r="B4426" t="s">
        <v>2958</v>
      </c>
      <c r="C4426" t="s">
        <v>4752</v>
      </c>
      <c r="D4426">
        <v>0</v>
      </c>
      <c r="E4426">
        <v>0</v>
      </c>
    </row>
    <row r="4427" spans="1:5" x14ac:dyDescent="0.25">
      <c r="A4427" t="s">
        <v>2525</v>
      </c>
      <c r="B4427" t="s">
        <v>2958</v>
      </c>
      <c r="C4427" t="s">
        <v>4753</v>
      </c>
      <c r="D4427">
        <v>0</v>
      </c>
      <c r="E4427">
        <v>0</v>
      </c>
    </row>
    <row r="4428" spans="1:5" x14ac:dyDescent="0.25">
      <c r="A4428" t="s">
        <v>2525</v>
      </c>
      <c r="B4428" t="s">
        <v>2958</v>
      </c>
      <c r="C4428" t="s">
        <v>800</v>
      </c>
      <c r="D4428" s="19" t="s">
        <v>815</v>
      </c>
    </row>
    <row r="4429" spans="1:5" x14ac:dyDescent="0.25">
      <c r="A4429" t="s">
        <v>2525</v>
      </c>
      <c r="B4429" t="s">
        <v>2959</v>
      </c>
      <c r="C4429" t="s">
        <v>1083</v>
      </c>
      <c r="D4429" t="b">
        <v>0</v>
      </c>
    </row>
    <row r="4430" spans="1:5" x14ac:dyDescent="0.25">
      <c r="A4430" t="s">
        <v>2525</v>
      </c>
      <c r="B4430" t="s">
        <v>2959</v>
      </c>
      <c r="C4430" t="s">
        <v>36</v>
      </c>
      <c r="D4430">
        <v>492</v>
      </c>
    </row>
    <row r="4431" spans="1:5" x14ac:dyDescent="0.25">
      <c r="A4431" t="s">
        <v>2525</v>
      </c>
      <c r="B4431" t="s">
        <v>2959</v>
      </c>
      <c r="C4431" t="s">
        <v>4751</v>
      </c>
      <c r="D4431">
        <v>0</v>
      </c>
    </row>
    <row r="4432" spans="1:5" x14ac:dyDescent="0.25">
      <c r="A4432" t="s">
        <v>2525</v>
      </c>
      <c r="B4432" t="s">
        <v>2959</v>
      </c>
      <c r="C4432" t="s">
        <v>2469</v>
      </c>
      <c r="D4432">
        <v>0</v>
      </c>
      <c r="E4432">
        <v>0</v>
      </c>
    </row>
    <row r="4433" spans="1:5" x14ac:dyDescent="0.25">
      <c r="A4433" t="s">
        <v>2525</v>
      </c>
      <c r="B4433" t="s">
        <v>2959</v>
      </c>
      <c r="C4433" t="s">
        <v>2467</v>
      </c>
      <c r="D4433">
        <v>0</v>
      </c>
    </row>
    <row r="4434" spans="1:5" x14ac:dyDescent="0.25">
      <c r="A4434" t="s">
        <v>2525</v>
      </c>
      <c r="B4434" t="s">
        <v>2959</v>
      </c>
      <c r="C4434" t="s">
        <v>2468</v>
      </c>
      <c r="D4434" t="s">
        <v>2475</v>
      </c>
    </row>
    <row r="4435" spans="1:5" x14ac:dyDescent="0.25">
      <c r="A4435" t="s">
        <v>2525</v>
      </c>
      <c r="B4435" t="s">
        <v>2959</v>
      </c>
      <c r="C4435" t="s">
        <v>4752</v>
      </c>
      <c r="D4435">
        <v>0</v>
      </c>
      <c r="E4435">
        <v>0</v>
      </c>
    </row>
    <row r="4436" spans="1:5" x14ac:dyDescent="0.25">
      <c r="A4436" t="s">
        <v>2525</v>
      </c>
      <c r="B4436" t="s">
        <v>2959</v>
      </c>
      <c r="C4436" t="s">
        <v>4753</v>
      </c>
      <c r="D4436">
        <v>0</v>
      </c>
      <c r="E4436">
        <v>0</v>
      </c>
    </row>
    <row r="4437" spans="1:5" x14ac:dyDescent="0.25">
      <c r="A4437" t="s">
        <v>2525</v>
      </c>
      <c r="B4437" t="s">
        <v>2959</v>
      </c>
      <c r="C4437" t="s">
        <v>800</v>
      </c>
      <c r="D4437" s="19" t="s">
        <v>807</v>
      </c>
    </row>
    <row r="4438" spans="1:5" x14ac:dyDescent="0.25">
      <c r="A4438" t="s">
        <v>2525</v>
      </c>
      <c r="B4438" t="s">
        <v>2960</v>
      </c>
      <c r="C4438" t="s">
        <v>1083</v>
      </c>
      <c r="D4438" t="b">
        <v>0</v>
      </c>
    </row>
    <row r="4439" spans="1:5" x14ac:dyDescent="0.25">
      <c r="A4439" t="s">
        <v>2525</v>
      </c>
      <c r="B4439" t="s">
        <v>2960</v>
      </c>
      <c r="C4439" t="s">
        <v>36</v>
      </c>
      <c r="D4439">
        <v>493</v>
      </c>
    </row>
    <row r="4440" spans="1:5" x14ac:dyDescent="0.25">
      <c r="A4440" t="s">
        <v>2525</v>
      </c>
      <c r="B4440" t="s">
        <v>2960</v>
      </c>
      <c r="C4440" t="s">
        <v>4751</v>
      </c>
      <c r="D4440">
        <v>0</v>
      </c>
    </row>
    <row r="4441" spans="1:5" x14ac:dyDescent="0.25">
      <c r="A4441" t="s">
        <v>2525</v>
      </c>
      <c r="B4441" t="s">
        <v>2960</v>
      </c>
      <c r="C4441" t="s">
        <v>2469</v>
      </c>
      <c r="D4441">
        <v>100</v>
      </c>
      <c r="E4441">
        <v>0</v>
      </c>
    </row>
    <row r="4442" spans="1:5" x14ac:dyDescent="0.25">
      <c r="A4442" t="s">
        <v>2525</v>
      </c>
      <c r="B4442" t="s">
        <v>2960</v>
      </c>
      <c r="C4442" t="s">
        <v>2467</v>
      </c>
      <c r="D4442">
        <v>0</v>
      </c>
    </row>
    <row r="4443" spans="1:5" x14ac:dyDescent="0.25">
      <c r="A4443" t="s">
        <v>2525</v>
      </c>
      <c r="B4443" t="s">
        <v>2960</v>
      </c>
      <c r="C4443" t="s">
        <v>2468</v>
      </c>
      <c r="D4443" t="s">
        <v>2475</v>
      </c>
    </row>
    <row r="4444" spans="1:5" x14ac:dyDescent="0.25">
      <c r="A4444" t="s">
        <v>2525</v>
      </c>
      <c r="B4444" t="s">
        <v>2960</v>
      </c>
      <c r="C4444" t="s">
        <v>4752</v>
      </c>
      <c r="D4444">
        <v>0</v>
      </c>
      <c r="E4444">
        <v>0</v>
      </c>
    </row>
    <row r="4445" spans="1:5" x14ac:dyDescent="0.25">
      <c r="A4445" t="s">
        <v>2525</v>
      </c>
      <c r="B4445" t="s">
        <v>2960</v>
      </c>
      <c r="C4445" t="s">
        <v>4753</v>
      </c>
      <c r="D4445">
        <v>0</v>
      </c>
      <c r="E4445">
        <v>0</v>
      </c>
    </row>
    <row r="4446" spans="1:5" x14ac:dyDescent="0.25">
      <c r="A4446" t="s">
        <v>2525</v>
      </c>
      <c r="B4446" t="s">
        <v>2960</v>
      </c>
      <c r="C4446" t="s">
        <v>800</v>
      </c>
      <c r="D4446" s="19" t="s">
        <v>807</v>
      </c>
    </row>
    <row r="4447" spans="1:5" x14ac:dyDescent="0.25">
      <c r="A4447" t="s">
        <v>2525</v>
      </c>
      <c r="B4447" t="s">
        <v>2961</v>
      </c>
      <c r="C4447" t="s">
        <v>1083</v>
      </c>
      <c r="D4447" t="b">
        <v>0</v>
      </c>
    </row>
    <row r="4448" spans="1:5" x14ac:dyDescent="0.25">
      <c r="A4448" t="s">
        <v>2525</v>
      </c>
      <c r="B4448" t="s">
        <v>2961</v>
      </c>
      <c r="C4448" t="s">
        <v>36</v>
      </c>
      <c r="D4448">
        <v>494</v>
      </c>
    </row>
    <row r="4449" spans="1:5" x14ac:dyDescent="0.25">
      <c r="A4449" t="s">
        <v>2525</v>
      </c>
      <c r="B4449" t="s">
        <v>2961</v>
      </c>
      <c r="C4449" t="s">
        <v>4751</v>
      </c>
      <c r="D4449">
        <v>0</v>
      </c>
    </row>
    <row r="4450" spans="1:5" x14ac:dyDescent="0.25">
      <c r="A4450" t="s">
        <v>2525</v>
      </c>
      <c r="B4450" t="s">
        <v>2961</v>
      </c>
      <c r="C4450" t="s">
        <v>2469</v>
      </c>
      <c r="D4450">
        <v>0</v>
      </c>
      <c r="E4450">
        <v>0</v>
      </c>
    </row>
    <row r="4451" spans="1:5" x14ac:dyDescent="0.25">
      <c r="A4451" t="s">
        <v>2525</v>
      </c>
      <c r="B4451" t="s">
        <v>2961</v>
      </c>
      <c r="C4451" t="s">
        <v>2467</v>
      </c>
      <c r="D4451">
        <v>0</v>
      </c>
    </row>
    <row r="4452" spans="1:5" x14ac:dyDescent="0.25">
      <c r="A4452" t="s">
        <v>2525</v>
      </c>
      <c r="B4452" t="s">
        <v>2961</v>
      </c>
      <c r="C4452" t="s">
        <v>2468</v>
      </c>
      <c r="D4452" t="s">
        <v>2475</v>
      </c>
    </row>
    <row r="4453" spans="1:5" x14ac:dyDescent="0.25">
      <c r="A4453" t="s">
        <v>2525</v>
      </c>
      <c r="B4453" t="s">
        <v>2961</v>
      </c>
      <c r="C4453" t="s">
        <v>4752</v>
      </c>
      <c r="D4453">
        <v>0</v>
      </c>
      <c r="E4453">
        <v>0</v>
      </c>
    </row>
    <row r="4454" spans="1:5" x14ac:dyDescent="0.25">
      <c r="A4454" t="s">
        <v>2525</v>
      </c>
      <c r="B4454" t="s">
        <v>2961</v>
      </c>
      <c r="C4454" t="s">
        <v>4753</v>
      </c>
      <c r="D4454">
        <v>0</v>
      </c>
      <c r="E4454">
        <v>0</v>
      </c>
    </row>
    <row r="4455" spans="1:5" x14ac:dyDescent="0.25">
      <c r="A4455" t="s">
        <v>2525</v>
      </c>
      <c r="B4455" t="s">
        <v>2961</v>
      </c>
      <c r="C4455" t="s">
        <v>800</v>
      </c>
      <c r="D4455" s="19" t="s">
        <v>807</v>
      </c>
    </row>
    <row r="4456" spans="1:5" x14ac:dyDescent="0.25">
      <c r="A4456" t="s">
        <v>2525</v>
      </c>
      <c r="B4456" t="s">
        <v>2962</v>
      </c>
      <c r="C4456" t="s">
        <v>1083</v>
      </c>
      <c r="D4456" t="b">
        <v>0</v>
      </c>
    </row>
    <row r="4457" spans="1:5" x14ac:dyDescent="0.25">
      <c r="A4457" t="s">
        <v>2525</v>
      </c>
      <c r="B4457" t="s">
        <v>2962</v>
      </c>
      <c r="C4457" t="s">
        <v>36</v>
      </c>
      <c r="D4457">
        <v>495</v>
      </c>
    </row>
    <row r="4458" spans="1:5" x14ac:dyDescent="0.25">
      <c r="A4458" t="s">
        <v>2525</v>
      </c>
      <c r="B4458" t="s">
        <v>2962</v>
      </c>
      <c r="C4458" t="s">
        <v>4751</v>
      </c>
      <c r="D4458">
        <v>0</v>
      </c>
    </row>
    <row r="4459" spans="1:5" x14ac:dyDescent="0.25">
      <c r="A4459" t="s">
        <v>2525</v>
      </c>
      <c r="B4459" t="s">
        <v>2962</v>
      </c>
      <c r="C4459" t="s">
        <v>2469</v>
      </c>
      <c r="D4459">
        <v>1</v>
      </c>
      <c r="E4459">
        <v>0</v>
      </c>
    </row>
    <row r="4460" spans="1:5" x14ac:dyDescent="0.25">
      <c r="A4460" t="s">
        <v>2525</v>
      </c>
      <c r="B4460" t="s">
        <v>2962</v>
      </c>
      <c r="C4460" t="s">
        <v>2467</v>
      </c>
      <c r="D4460">
        <v>0</v>
      </c>
    </row>
    <row r="4461" spans="1:5" x14ac:dyDescent="0.25">
      <c r="A4461" t="s">
        <v>2525</v>
      </c>
      <c r="B4461" t="s">
        <v>2962</v>
      </c>
      <c r="C4461" t="s">
        <v>2468</v>
      </c>
      <c r="D4461" t="s">
        <v>2475</v>
      </c>
    </row>
    <row r="4462" spans="1:5" x14ac:dyDescent="0.25">
      <c r="A4462" t="s">
        <v>2525</v>
      </c>
      <c r="B4462" t="s">
        <v>2962</v>
      </c>
      <c r="C4462" t="s">
        <v>4752</v>
      </c>
      <c r="D4462">
        <v>0</v>
      </c>
      <c r="E4462">
        <v>0</v>
      </c>
    </row>
    <row r="4463" spans="1:5" x14ac:dyDescent="0.25">
      <c r="A4463" t="s">
        <v>2525</v>
      </c>
      <c r="B4463" t="s">
        <v>2962</v>
      </c>
      <c r="C4463" t="s">
        <v>4753</v>
      </c>
      <c r="D4463">
        <v>0</v>
      </c>
      <c r="E4463">
        <v>0</v>
      </c>
    </row>
    <row r="4464" spans="1:5" x14ac:dyDescent="0.25">
      <c r="A4464" t="s">
        <v>2525</v>
      </c>
      <c r="B4464" t="s">
        <v>2962</v>
      </c>
      <c r="C4464" t="s">
        <v>800</v>
      </c>
      <c r="D4464" s="19" t="s">
        <v>815</v>
      </c>
    </row>
    <row r="4465" spans="1:5" x14ac:dyDescent="0.25">
      <c r="A4465" t="s">
        <v>2525</v>
      </c>
      <c r="B4465" t="s">
        <v>2963</v>
      </c>
      <c r="C4465" t="s">
        <v>1083</v>
      </c>
      <c r="D4465" t="b">
        <v>0</v>
      </c>
    </row>
    <row r="4466" spans="1:5" x14ac:dyDescent="0.25">
      <c r="A4466" t="s">
        <v>2525</v>
      </c>
      <c r="B4466" t="s">
        <v>2963</v>
      </c>
      <c r="C4466" t="s">
        <v>36</v>
      </c>
      <c r="D4466">
        <v>496</v>
      </c>
    </row>
    <row r="4467" spans="1:5" x14ac:dyDescent="0.25">
      <c r="A4467" t="s">
        <v>2525</v>
      </c>
      <c r="B4467" t="s">
        <v>2963</v>
      </c>
      <c r="C4467" t="s">
        <v>4751</v>
      </c>
      <c r="D4467">
        <v>0</v>
      </c>
    </row>
    <row r="4468" spans="1:5" x14ac:dyDescent="0.25">
      <c r="A4468" t="s">
        <v>2525</v>
      </c>
      <c r="B4468" t="s">
        <v>2963</v>
      </c>
      <c r="C4468" t="s">
        <v>2469</v>
      </c>
      <c r="D4468">
        <v>0</v>
      </c>
      <c r="E4468">
        <v>0</v>
      </c>
    </row>
    <row r="4469" spans="1:5" x14ac:dyDescent="0.25">
      <c r="A4469" t="s">
        <v>2525</v>
      </c>
      <c r="B4469" t="s">
        <v>2963</v>
      </c>
      <c r="C4469" t="s">
        <v>2467</v>
      </c>
      <c r="D4469">
        <v>0</v>
      </c>
    </row>
    <row r="4470" spans="1:5" x14ac:dyDescent="0.25">
      <c r="A4470" t="s">
        <v>2525</v>
      </c>
      <c r="B4470" t="s">
        <v>2963</v>
      </c>
      <c r="C4470" t="s">
        <v>2468</v>
      </c>
      <c r="D4470" t="s">
        <v>2475</v>
      </c>
    </row>
    <row r="4471" spans="1:5" x14ac:dyDescent="0.25">
      <c r="A4471" t="s">
        <v>2525</v>
      </c>
      <c r="B4471" t="s">
        <v>2963</v>
      </c>
      <c r="C4471" t="s">
        <v>4752</v>
      </c>
      <c r="D4471">
        <v>0</v>
      </c>
      <c r="E4471">
        <v>0</v>
      </c>
    </row>
    <row r="4472" spans="1:5" x14ac:dyDescent="0.25">
      <c r="A4472" t="s">
        <v>2525</v>
      </c>
      <c r="B4472" t="s">
        <v>2963</v>
      </c>
      <c r="C4472" t="s">
        <v>4753</v>
      </c>
      <c r="D4472">
        <v>0</v>
      </c>
      <c r="E4472">
        <v>0</v>
      </c>
    </row>
    <row r="4473" spans="1:5" x14ac:dyDescent="0.25">
      <c r="A4473" t="s">
        <v>2525</v>
      </c>
      <c r="B4473" t="s">
        <v>2963</v>
      </c>
      <c r="C4473" t="s">
        <v>800</v>
      </c>
      <c r="D4473" s="19" t="s">
        <v>807</v>
      </c>
    </row>
    <row r="4474" spans="1:5" x14ac:dyDescent="0.25">
      <c r="A4474" t="s">
        <v>2525</v>
      </c>
      <c r="B4474" t="s">
        <v>2964</v>
      </c>
      <c r="C4474" t="s">
        <v>1083</v>
      </c>
      <c r="D4474" t="b">
        <v>0</v>
      </c>
    </row>
    <row r="4475" spans="1:5" x14ac:dyDescent="0.25">
      <c r="A4475" t="s">
        <v>2525</v>
      </c>
      <c r="B4475" t="s">
        <v>2964</v>
      </c>
      <c r="C4475" t="s">
        <v>36</v>
      </c>
      <c r="D4475">
        <v>497</v>
      </c>
    </row>
    <row r="4476" spans="1:5" x14ac:dyDescent="0.25">
      <c r="A4476" t="s">
        <v>2525</v>
      </c>
      <c r="B4476" t="s">
        <v>2964</v>
      </c>
      <c r="C4476" t="s">
        <v>4751</v>
      </c>
      <c r="D4476">
        <v>0</v>
      </c>
    </row>
    <row r="4477" spans="1:5" x14ac:dyDescent="0.25">
      <c r="A4477" t="s">
        <v>2525</v>
      </c>
      <c r="B4477" t="s">
        <v>2964</v>
      </c>
      <c r="C4477" t="s">
        <v>2469</v>
      </c>
      <c r="D4477">
        <v>0</v>
      </c>
      <c r="E4477">
        <v>0</v>
      </c>
    </row>
    <row r="4478" spans="1:5" x14ac:dyDescent="0.25">
      <c r="A4478" t="s">
        <v>2525</v>
      </c>
      <c r="B4478" t="s">
        <v>2964</v>
      </c>
      <c r="C4478" t="s">
        <v>2467</v>
      </c>
      <c r="D4478">
        <v>0</v>
      </c>
    </row>
    <row r="4479" spans="1:5" x14ac:dyDescent="0.25">
      <c r="A4479" t="s">
        <v>2525</v>
      </c>
      <c r="B4479" t="s">
        <v>2964</v>
      </c>
      <c r="C4479" t="s">
        <v>2468</v>
      </c>
      <c r="D4479" t="s">
        <v>2475</v>
      </c>
    </row>
    <row r="4480" spans="1:5" x14ac:dyDescent="0.25">
      <c r="A4480" t="s">
        <v>2525</v>
      </c>
      <c r="B4480" t="s">
        <v>2964</v>
      </c>
      <c r="C4480" t="s">
        <v>4752</v>
      </c>
      <c r="D4480">
        <v>0</v>
      </c>
      <c r="E4480">
        <v>0</v>
      </c>
    </row>
    <row r="4481" spans="1:5" x14ac:dyDescent="0.25">
      <c r="A4481" t="s">
        <v>2525</v>
      </c>
      <c r="B4481" t="s">
        <v>2964</v>
      </c>
      <c r="C4481" t="s">
        <v>4753</v>
      </c>
      <c r="D4481">
        <v>0</v>
      </c>
      <c r="E4481">
        <v>0</v>
      </c>
    </row>
    <row r="4482" spans="1:5" x14ac:dyDescent="0.25">
      <c r="A4482" t="s">
        <v>2525</v>
      </c>
      <c r="B4482" t="s">
        <v>2964</v>
      </c>
      <c r="C4482" t="s">
        <v>800</v>
      </c>
      <c r="D4482" s="19" t="s">
        <v>807</v>
      </c>
    </row>
    <row r="4483" spans="1:5" x14ac:dyDescent="0.25">
      <c r="A4483" t="s">
        <v>2525</v>
      </c>
      <c r="B4483" t="s">
        <v>2965</v>
      </c>
      <c r="C4483" t="s">
        <v>1083</v>
      </c>
      <c r="D4483" t="b">
        <v>0</v>
      </c>
    </row>
    <row r="4484" spans="1:5" x14ac:dyDescent="0.25">
      <c r="A4484" t="s">
        <v>2525</v>
      </c>
      <c r="B4484" t="s">
        <v>2965</v>
      </c>
      <c r="C4484" t="s">
        <v>36</v>
      </c>
      <c r="D4484">
        <v>498</v>
      </c>
    </row>
    <row r="4485" spans="1:5" x14ac:dyDescent="0.25">
      <c r="A4485" t="s">
        <v>2525</v>
      </c>
      <c r="B4485" t="s">
        <v>2965</v>
      </c>
      <c r="C4485" t="s">
        <v>4751</v>
      </c>
      <c r="D4485">
        <v>0</v>
      </c>
    </row>
    <row r="4486" spans="1:5" x14ac:dyDescent="0.25">
      <c r="A4486" t="s">
        <v>2525</v>
      </c>
      <c r="B4486" t="s">
        <v>2965</v>
      </c>
      <c r="C4486" t="s">
        <v>2469</v>
      </c>
      <c r="D4486">
        <v>0</v>
      </c>
      <c r="E4486">
        <v>0</v>
      </c>
    </row>
    <row r="4487" spans="1:5" x14ac:dyDescent="0.25">
      <c r="A4487" t="s">
        <v>2525</v>
      </c>
      <c r="B4487" t="s">
        <v>2965</v>
      </c>
      <c r="C4487" t="s">
        <v>2467</v>
      </c>
      <c r="D4487">
        <v>0</v>
      </c>
    </row>
    <row r="4488" spans="1:5" x14ac:dyDescent="0.25">
      <c r="A4488" t="s">
        <v>2525</v>
      </c>
      <c r="B4488" t="s">
        <v>2965</v>
      </c>
      <c r="C4488" t="s">
        <v>2468</v>
      </c>
      <c r="D4488" t="s">
        <v>2475</v>
      </c>
    </row>
    <row r="4489" spans="1:5" x14ac:dyDescent="0.25">
      <c r="A4489" t="s">
        <v>2525</v>
      </c>
      <c r="B4489" t="s">
        <v>2965</v>
      </c>
      <c r="C4489" t="s">
        <v>4752</v>
      </c>
      <c r="D4489">
        <v>0</v>
      </c>
      <c r="E4489">
        <v>0</v>
      </c>
    </row>
    <row r="4490" spans="1:5" x14ac:dyDescent="0.25">
      <c r="A4490" t="s">
        <v>2525</v>
      </c>
      <c r="B4490" t="s">
        <v>2965</v>
      </c>
      <c r="C4490" t="s">
        <v>4753</v>
      </c>
      <c r="D4490">
        <v>0</v>
      </c>
      <c r="E4490">
        <v>0</v>
      </c>
    </row>
    <row r="4491" spans="1:5" x14ac:dyDescent="0.25">
      <c r="A4491" t="s">
        <v>2525</v>
      </c>
      <c r="B4491" t="s">
        <v>2965</v>
      </c>
      <c r="C4491" t="s">
        <v>800</v>
      </c>
      <c r="D4491" s="19" t="s">
        <v>807</v>
      </c>
    </row>
    <row r="4492" spans="1:5" x14ac:dyDescent="0.25">
      <c r="A4492" t="s">
        <v>2525</v>
      </c>
      <c r="B4492" t="s">
        <v>2966</v>
      </c>
      <c r="C4492" t="s">
        <v>1083</v>
      </c>
      <c r="D4492" t="b">
        <v>0</v>
      </c>
    </row>
    <row r="4493" spans="1:5" x14ac:dyDescent="0.25">
      <c r="A4493" t="s">
        <v>2525</v>
      </c>
      <c r="B4493" t="s">
        <v>2966</v>
      </c>
      <c r="C4493" t="s">
        <v>36</v>
      </c>
      <c r="D4493">
        <v>499</v>
      </c>
    </row>
    <row r="4494" spans="1:5" x14ac:dyDescent="0.25">
      <c r="A4494" t="s">
        <v>2525</v>
      </c>
      <c r="B4494" t="s">
        <v>2966</v>
      </c>
      <c r="C4494" t="s">
        <v>4751</v>
      </c>
      <c r="D4494">
        <v>0</v>
      </c>
    </row>
    <row r="4495" spans="1:5" x14ac:dyDescent="0.25">
      <c r="A4495" t="s">
        <v>2525</v>
      </c>
      <c r="B4495" t="s">
        <v>2966</v>
      </c>
      <c r="C4495" t="s">
        <v>2469</v>
      </c>
      <c r="D4495">
        <v>0</v>
      </c>
      <c r="E4495">
        <v>0</v>
      </c>
    </row>
    <row r="4496" spans="1:5" x14ac:dyDescent="0.25">
      <c r="A4496" t="s">
        <v>2525</v>
      </c>
      <c r="B4496" t="s">
        <v>2966</v>
      </c>
      <c r="C4496" t="s">
        <v>2467</v>
      </c>
      <c r="D4496">
        <v>0</v>
      </c>
    </row>
    <row r="4497" spans="1:5" x14ac:dyDescent="0.25">
      <c r="A4497" t="s">
        <v>2525</v>
      </c>
      <c r="B4497" t="s">
        <v>2966</v>
      </c>
      <c r="C4497" t="s">
        <v>2468</v>
      </c>
      <c r="D4497" t="s">
        <v>2475</v>
      </c>
    </row>
    <row r="4498" spans="1:5" x14ac:dyDescent="0.25">
      <c r="A4498" t="s">
        <v>2525</v>
      </c>
      <c r="B4498" t="s">
        <v>2966</v>
      </c>
      <c r="C4498" t="s">
        <v>4752</v>
      </c>
      <c r="D4498">
        <v>0</v>
      </c>
      <c r="E4498">
        <v>0</v>
      </c>
    </row>
    <row r="4499" spans="1:5" x14ac:dyDescent="0.25">
      <c r="A4499" t="s">
        <v>2525</v>
      </c>
      <c r="B4499" t="s">
        <v>2966</v>
      </c>
      <c r="C4499" t="s">
        <v>4753</v>
      </c>
      <c r="D4499">
        <v>0</v>
      </c>
      <c r="E4499">
        <v>0</v>
      </c>
    </row>
    <row r="4500" spans="1:5" x14ac:dyDescent="0.25">
      <c r="A4500" t="s">
        <v>2525</v>
      </c>
      <c r="B4500" t="s">
        <v>2966</v>
      </c>
      <c r="C4500" t="s">
        <v>800</v>
      </c>
      <c r="D4500" s="19" t="s">
        <v>815</v>
      </c>
    </row>
    <row r="4501" spans="1:5" x14ac:dyDescent="0.25">
      <c r="A4501" t="s">
        <v>2525</v>
      </c>
      <c r="B4501" t="s">
        <v>2967</v>
      </c>
      <c r="C4501" t="s">
        <v>1083</v>
      </c>
      <c r="D4501" t="b">
        <v>0</v>
      </c>
    </row>
    <row r="4502" spans="1:5" x14ac:dyDescent="0.25">
      <c r="A4502" t="s">
        <v>2525</v>
      </c>
      <c r="B4502" t="s">
        <v>2967</v>
      </c>
      <c r="C4502" t="s">
        <v>36</v>
      </c>
      <c r="D4502">
        <v>500</v>
      </c>
    </row>
    <row r="4503" spans="1:5" x14ac:dyDescent="0.25">
      <c r="A4503" t="s">
        <v>2525</v>
      </c>
      <c r="B4503" t="s">
        <v>2967</v>
      </c>
      <c r="C4503" t="s">
        <v>4751</v>
      </c>
      <c r="D4503">
        <v>0</v>
      </c>
    </row>
    <row r="4504" spans="1:5" x14ac:dyDescent="0.25">
      <c r="A4504" t="s">
        <v>2525</v>
      </c>
      <c r="B4504" t="s">
        <v>2967</v>
      </c>
      <c r="C4504" t="s">
        <v>2469</v>
      </c>
      <c r="D4504">
        <v>0</v>
      </c>
      <c r="E4504">
        <v>0</v>
      </c>
    </row>
    <row r="4505" spans="1:5" x14ac:dyDescent="0.25">
      <c r="A4505" t="s">
        <v>2525</v>
      </c>
      <c r="B4505" t="s">
        <v>2967</v>
      </c>
      <c r="C4505" t="s">
        <v>2467</v>
      </c>
      <c r="D4505">
        <v>0</v>
      </c>
    </row>
    <row r="4506" spans="1:5" x14ac:dyDescent="0.25">
      <c r="A4506" t="s">
        <v>2525</v>
      </c>
      <c r="B4506" t="s">
        <v>2967</v>
      </c>
      <c r="C4506" t="s">
        <v>2468</v>
      </c>
      <c r="D4506" t="s">
        <v>2475</v>
      </c>
    </row>
    <row r="4507" spans="1:5" x14ac:dyDescent="0.25">
      <c r="A4507" t="s">
        <v>2525</v>
      </c>
      <c r="B4507" t="s">
        <v>2967</v>
      </c>
      <c r="C4507" t="s">
        <v>4752</v>
      </c>
      <c r="D4507">
        <v>0</v>
      </c>
      <c r="E4507">
        <v>0</v>
      </c>
    </row>
    <row r="4508" spans="1:5" x14ac:dyDescent="0.25">
      <c r="A4508" t="s">
        <v>2525</v>
      </c>
      <c r="B4508" t="s">
        <v>2967</v>
      </c>
      <c r="C4508" t="s">
        <v>4753</v>
      </c>
      <c r="D4508">
        <v>0</v>
      </c>
      <c r="E4508">
        <v>0</v>
      </c>
    </row>
    <row r="4509" spans="1:5" x14ac:dyDescent="0.25">
      <c r="A4509" t="s">
        <v>2525</v>
      </c>
      <c r="B4509" t="s">
        <v>2967</v>
      </c>
      <c r="C4509" t="s">
        <v>800</v>
      </c>
      <c r="D4509" s="19" t="s">
        <v>807</v>
      </c>
    </row>
    <row r="4510" spans="1:5" x14ac:dyDescent="0.25">
      <c r="A4510" t="s">
        <v>2525</v>
      </c>
      <c r="B4510" t="s">
        <v>2968</v>
      </c>
      <c r="C4510" t="s">
        <v>1083</v>
      </c>
      <c r="D4510" t="b">
        <v>0</v>
      </c>
    </row>
    <row r="4511" spans="1:5" x14ac:dyDescent="0.25">
      <c r="A4511" t="s">
        <v>2525</v>
      </c>
      <c r="B4511" t="s">
        <v>2968</v>
      </c>
      <c r="C4511" t="s">
        <v>36</v>
      </c>
      <c r="D4511">
        <v>501</v>
      </c>
    </row>
    <row r="4512" spans="1:5" x14ac:dyDescent="0.25">
      <c r="A4512" t="s">
        <v>2525</v>
      </c>
      <c r="B4512" t="s">
        <v>2968</v>
      </c>
      <c r="C4512" t="s">
        <v>4751</v>
      </c>
      <c r="D4512">
        <v>0</v>
      </c>
    </row>
    <row r="4513" spans="1:5" x14ac:dyDescent="0.25">
      <c r="A4513" t="s">
        <v>2525</v>
      </c>
      <c r="B4513" t="s">
        <v>2968</v>
      </c>
      <c r="C4513" t="s">
        <v>2469</v>
      </c>
      <c r="D4513">
        <v>0</v>
      </c>
      <c r="E4513">
        <v>0</v>
      </c>
    </row>
    <row r="4514" spans="1:5" x14ac:dyDescent="0.25">
      <c r="A4514" t="s">
        <v>2525</v>
      </c>
      <c r="B4514" t="s">
        <v>2968</v>
      </c>
      <c r="C4514" t="s">
        <v>2467</v>
      </c>
      <c r="D4514">
        <v>0</v>
      </c>
    </row>
    <row r="4515" spans="1:5" x14ac:dyDescent="0.25">
      <c r="A4515" t="s">
        <v>2525</v>
      </c>
      <c r="B4515" t="s">
        <v>2968</v>
      </c>
      <c r="C4515" t="s">
        <v>2468</v>
      </c>
      <c r="D4515" t="s">
        <v>2475</v>
      </c>
    </row>
    <row r="4516" spans="1:5" x14ac:dyDescent="0.25">
      <c r="A4516" t="s">
        <v>2525</v>
      </c>
      <c r="B4516" t="s">
        <v>2968</v>
      </c>
      <c r="C4516" t="s">
        <v>4752</v>
      </c>
      <c r="D4516">
        <v>0</v>
      </c>
      <c r="E4516">
        <v>0</v>
      </c>
    </row>
    <row r="4517" spans="1:5" x14ac:dyDescent="0.25">
      <c r="A4517" t="s">
        <v>2525</v>
      </c>
      <c r="B4517" t="s">
        <v>2968</v>
      </c>
      <c r="C4517" t="s">
        <v>4753</v>
      </c>
      <c r="D4517">
        <v>0</v>
      </c>
      <c r="E4517">
        <v>0</v>
      </c>
    </row>
    <row r="4518" spans="1:5" x14ac:dyDescent="0.25">
      <c r="A4518" t="s">
        <v>2525</v>
      </c>
      <c r="B4518" t="s">
        <v>2968</v>
      </c>
      <c r="C4518" t="s">
        <v>800</v>
      </c>
      <c r="D4518" s="19" t="s">
        <v>807</v>
      </c>
    </row>
    <row r="4519" spans="1:5" x14ac:dyDescent="0.25">
      <c r="A4519" t="s">
        <v>2525</v>
      </c>
      <c r="B4519" t="s">
        <v>2969</v>
      </c>
      <c r="C4519" t="s">
        <v>1083</v>
      </c>
      <c r="D4519" t="b">
        <v>0</v>
      </c>
    </row>
    <row r="4520" spans="1:5" x14ac:dyDescent="0.25">
      <c r="A4520" t="s">
        <v>2525</v>
      </c>
      <c r="B4520" t="s">
        <v>2969</v>
      </c>
      <c r="C4520" t="s">
        <v>36</v>
      </c>
      <c r="D4520">
        <v>502</v>
      </c>
    </row>
    <row r="4521" spans="1:5" x14ac:dyDescent="0.25">
      <c r="A4521" t="s">
        <v>2525</v>
      </c>
      <c r="B4521" t="s">
        <v>2969</v>
      </c>
      <c r="C4521" t="s">
        <v>4751</v>
      </c>
      <c r="D4521">
        <v>0</v>
      </c>
    </row>
    <row r="4522" spans="1:5" x14ac:dyDescent="0.25">
      <c r="A4522" t="s">
        <v>2525</v>
      </c>
      <c r="B4522" t="s">
        <v>2969</v>
      </c>
      <c r="C4522" t="s">
        <v>2469</v>
      </c>
      <c r="D4522">
        <v>0</v>
      </c>
      <c r="E4522">
        <v>0</v>
      </c>
    </row>
    <row r="4523" spans="1:5" x14ac:dyDescent="0.25">
      <c r="A4523" t="s">
        <v>2525</v>
      </c>
      <c r="B4523" t="s">
        <v>2969</v>
      </c>
      <c r="C4523" t="s">
        <v>2467</v>
      </c>
      <c r="D4523">
        <v>0</v>
      </c>
    </row>
    <row r="4524" spans="1:5" x14ac:dyDescent="0.25">
      <c r="A4524" t="s">
        <v>2525</v>
      </c>
      <c r="B4524" t="s">
        <v>2969</v>
      </c>
      <c r="C4524" t="s">
        <v>2468</v>
      </c>
      <c r="D4524" t="s">
        <v>2475</v>
      </c>
    </row>
    <row r="4525" spans="1:5" x14ac:dyDescent="0.25">
      <c r="A4525" t="s">
        <v>2525</v>
      </c>
      <c r="B4525" t="s">
        <v>2969</v>
      </c>
      <c r="C4525" t="s">
        <v>4752</v>
      </c>
      <c r="D4525">
        <v>0</v>
      </c>
      <c r="E4525">
        <v>0</v>
      </c>
    </row>
    <row r="4526" spans="1:5" x14ac:dyDescent="0.25">
      <c r="A4526" t="s">
        <v>2525</v>
      </c>
      <c r="B4526" t="s">
        <v>2969</v>
      </c>
      <c r="C4526" t="s">
        <v>4753</v>
      </c>
      <c r="D4526">
        <v>0</v>
      </c>
      <c r="E4526">
        <v>0</v>
      </c>
    </row>
    <row r="4527" spans="1:5" x14ac:dyDescent="0.25">
      <c r="A4527" t="s">
        <v>2525</v>
      </c>
      <c r="B4527" t="s">
        <v>2969</v>
      </c>
      <c r="C4527" t="s">
        <v>800</v>
      </c>
      <c r="D4527" s="19" t="s">
        <v>807</v>
      </c>
    </row>
    <row r="4528" spans="1:5" x14ac:dyDescent="0.25">
      <c r="A4528" t="s">
        <v>2525</v>
      </c>
      <c r="B4528" t="s">
        <v>2970</v>
      </c>
      <c r="C4528" t="s">
        <v>1083</v>
      </c>
      <c r="D4528" t="b">
        <v>0</v>
      </c>
    </row>
    <row r="4529" spans="1:5" x14ac:dyDescent="0.25">
      <c r="A4529" t="s">
        <v>2525</v>
      </c>
      <c r="B4529" t="s">
        <v>2970</v>
      </c>
      <c r="C4529" t="s">
        <v>36</v>
      </c>
      <c r="D4529">
        <v>503</v>
      </c>
    </row>
    <row r="4530" spans="1:5" x14ac:dyDescent="0.25">
      <c r="A4530" t="s">
        <v>2525</v>
      </c>
      <c r="B4530" t="s">
        <v>2970</v>
      </c>
      <c r="C4530" t="s">
        <v>4751</v>
      </c>
      <c r="D4530">
        <v>0</v>
      </c>
    </row>
    <row r="4531" spans="1:5" x14ac:dyDescent="0.25">
      <c r="A4531" t="s">
        <v>2525</v>
      </c>
      <c r="B4531" t="s">
        <v>2970</v>
      </c>
      <c r="C4531" t="s">
        <v>2469</v>
      </c>
      <c r="D4531">
        <v>0</v>
      </c>
      <c r="E4531">
        <v>0</v>
      </c>
    </row>
    <row r="4532" spans="1:5" x14ac:dyDescent="0.25">
      <c r="A4532" t="s">
        <v>2525</v>
      </c>
      <c r="B4532" t="s">
        <v>2970</v>
      </c>
      <c r="C4532" t="s">
        <v>2467</v>
      </c>
      <c r="D4532">
        <v>0</v>
      </c>
    </row>
    <row r="4533" spans="1:5" x14ac:dyDescent="0.25">
      <c r="A4533" t="s">
        <v>2525</v>
      </c>
      <c r="B4533" t="s">
        <v>2970</v>
      </c>
      <c r="C4533" t="s">
        <v>2468</v>
      </c>
      <c r="D4533" t="s">
        <v>2475</v>
      </c>
    </row>
    <row r="4534" spans="1:5" x14ac:dyDescent="0.25">
      <c r="A4534" t="s">
        <v>2525</v>
      </c>
      <c r="B4534" t="s">
        <v>2970</v>
      </c>
      <c r="C4534" t="s">
        <v>4752</v>
      </c>
      <c r="D4534">
        <v>0</v>
      </c>
      <c r="E4534">
        <v>0</v>
      </c>
    </row>
    <row r="4535" spans="1:5" x14ac:dyDescent="0.25">
      <c r="A4535" t="s">
        <v>2525</v>
      </c>
      <c r="B4535" t="s">
        <v>2970</v>
      </c>
      <c r="C4535" t="s">
        <v>4753</v>
      </c>
      <c r="D4535">
        <v>0</v>
      </c>
      <c r="E4535">
        <v>0</v>
      </c>
    </row>
    <row r="4536" spans="1:5" x14ac:dyDescent="0.25">
      <c r="A4536" t="s">
        <v>2525</v>
      </c>
      <c r="B4536" t="s">
        <v>2970</v>
      </c>
      <c r="C4536" t="s">
        <v>800</v>
      </c>
      <c r="D4536" s="19" t="s">
        <v>815</v>
      </c>
    </row>
    <row r="4537" spans="1:5" x14ac:dyDescent="0.25">
      <c r="A4537" t="s">
        <v>2525</v>
      </c>
      <c r="B4537" t="s">
        <v>2971</v>
      </c>
      <c r="C4537" t="s">
        <v>1083</v>
      </c>
      <c r="D4537" t="b">
        <v>0</v>
      </c>
    </row>
    <row r="4538" spans="1:5" x14ac:dyDescent="0.25">
      <c r="A4538" t="s">
        <v>2525</v>
      </c>
      <c r="B4538" t="s">
        <v>2971</v>
      </c>
      <c r="C4538" t="s">
        <v>36</v>
      </c>
      <c r="D4538">
        <v>504</v>
      </c>
    </row>
    <row r="4539" spans="1:5" x14ac:dyDescent="0.25">
      <c r="A4539" t="s">
        <v>2525</v>
      </c>
      <c r="B4539" t="s">
        <v>2971</v>
      </c>
      <c r="C4539" t="s">
        <v>4751</v>
      </c>
      <c r="D4539">
        <v>0</v>
      </c>
    </row>
    <row r="4540" spans="1:5" x14ac:dyDescent="0.25">
      <c r="A4540" t="s">
        <v>2525</v>
      </c>
      <c r="B4540" t="s">
        <v>2971</v>
      </c>
      <c r="C4540" t="s">
        <v>2469</v>
      </c>
      <c r="D4540">
        <v>0</v>
      </c>
      <c r="E4540">
        <v>0</v>
      </c>
    </row>
    <row r="4541" spans="1:5" x14ac:dyDescent="0.25">
      <c r="A4541" t="s">
        <v>2525</v>
      </c>
      <c r="B4541" t="s">
        <v>2971</v>
      </c>
      <c r="C4541" t="s">
        <v>2467</v>
      </c>
      <c r="D4541">
        <v>0</v>
      </c>
    </row>
    <row r="4542" spans="1:5" x14ac:dyDescent="0.25">
      <c r="A4542" t="s">
        <v>2525</v>
      </c>
      <c r="B4542" t="s">
        <v>2971</v>
      </c>
      <c r="C4542" t="s">
        <v>2468</v>
      </c>
      <c r="D4542" t="s">
        <v>2475</v>
      </c>
    </row>
    <row r="4543" spans="1:5" x14ac:dyDescent="0.25">
      <c r="A4543" t="s">
        <v>2525</v>
      </c>
      <c r="B4543" t="s">
        <v>2971</v>
      </c>
      <c r="C4543" t="s">
        <v>4752</v>
      </c>
      <c r="D4543">
        <v>0</v>
      </c>
      <c r="E4543">
        <v>0</v>
      </c>
    </row>
    <row r="4544" spans="1:5" x14ac:dyDescent="0.25">
      <c r="A4544" t="s">
        <v>2525</v>
      </c>
      <c r="B4544" t="s">
        <v>2971</v>
      </c>
      <c r="C4544" t="s">
        <v>4753</v>
      </c>
      <c r="D4544">
        <v>0</v>
      </c>
      <c r="E4544">
        <v>0</v>
      </c>
    </row>
    <row r="4545" spans="1:5" x14ac:dyDescent="0.25">
      <c r="A4545" t="s">
        <v>2525</v>
      </c>
      <c r="B4545" t="s">
        <v>2971</v>
      </c>
      <c r="C4545" t="s">
        <v>800</v>
      </c>
      <c r="D4545" s="19"/>
    </row>
    <row r="4546" spans="1:5" x14ac:dyDescent="0.25">
      <c r="A4546" t="s">
        <v>2525</v>
      </c>
      <c r="B4546" t="s">
        <v>2972</v>
      </c>
      <c r="C4546" t="s">
        <v>1083</v>
      </c>
      <c r="D4546" t="b">
        <v>0</v>
      </c>
    </row>
    <row r="4547" spans="1:5" x14ac:dyDescent="0.25">
      <c r="A4547" t="s">
        <v>2525</v>
      </c>
      <c r="B4547" t="s">
        <v>2972</v>
      </c>
      <c r="C4547" t="s">
        <v>36</v>
      </c>
      <c r="D4547">
        <v>505</v>
      </c>
    </row>
    <row r="4548" spans="1:5" x14ac:dyDescent="0.25">
      <c r="A4548" t="s">
        <v>2525</v>
      </c>
      <c r="B4548" t="s">
        <v>2972</v>
      </c>
      <c r="C4548" t="s">
        <v>4751</v>
      </c>
      <c r="D4548">
        <v>0</v>
      </c>
    </row>
    <row r="4549" spans="1:5" x14ac:dyDescent="0.25">
      <c r="A4549" t="s">
        <v>2525</v>
      </c>
      <c r="B4549" t="s">
        <v>2972</v>
      </c>
      <c r="C4549" t="s">
        <v>2469</v>
      </c>
      <c r="D4549">
        <v>0</v>
      </c>
      <c r="E4549">
        <v>0</v>
      </c>
    </row>
    <row r="4550" spans="1:5" x14ac:dyDescent="0.25">
      <c r="A4550" t="s">
        <v>2525</v>
      </c>
      <c r="B4550" t="s">
        <v>2972</v>
      </c>
      <c r="C4550" t="s">
        <v>2467</v>
      </c>
      <c r="D4550">
        <v>0</v>
      </c>
    </row>
    <row r="4551" spans="1:5" x14ac:dyDescent="0.25">
      <c r="A4551" t="s">
        <v>2525</v>
      </c>
      <c r="B4551" t="s">
        <v>2972</v>
      </c>
      <c r="C4551" t="s">
        <v>2468</v>
      </c>
      <c r="D4551" t="s">
        <v>2475</v>
      </c>
    </row>
    <row r="4552" spans="1:5" x14ac:dyDescent="0.25">
      <c r="A4552" t="s">
        <v>2525</v>
      </c>
      <c r="B4552" t="s">
        <v>2972</v>
      </c>
      <c r="C4552" t="s">
        <v>4752</v>
      </c>
      <c r="D4552">
        <v>0</v>
      </c>
      <c r="E4552">
        <v>0</v>
      </c>
    </row>
    <row r="4553" spans="1:5" x14ac:dyDescent="0.25">
      <c r="A4553" t="s">
        <v>2525</v>
      </c>
      <c r="B4553" t="s">
        <v>2972</v>
      </c>
      <c r="C4553" t="s">
        <v>4753</v>
      </c>
      <c r="D4553">
        <v>0</v>
      </c>
      <c r="E4553">
        <v>0</v>
      </c>
    </row>
    <row r="4554" spans="1:5" x14ac:dyDescent="0.25">
      <c r="A4554" t="s">
        <v>2525</v>
      </c>
      <c r="B4554" t="s">
        <v>2972</v>
      </c>
      <c r="C4554" t="s">
        <v>800</v>
      </c>
      <c r="D4554" s="19"/>
    </row>
    <row r="4555" spans="1:5" x14ac:dyDescent="0.25">
      <c r="A4555" t="s">
        <v>2525</v>
      </c>
      <c r="B4555" t="s">
        <v>2973</v>
      </c>
      <c r="C4555" t="s">
        <v>1083</v>
      </c>
      <c r="D4555" t="b">
        <v>0</v>
      </c>
    </row>
    <row r="4556" spans="1:5" x14ac:dyDescent="0.25">
      <c r="A4556" t="s">
        <v>2525</v>
      </c>
      <c r="B4556" t="s">
        <v>2973</v>
      </c>
      <c r="C4556" t="s">
        <v>36</v>
      </c>
      <c r="D4556">
        <v>506</v>
      </c>
    </row>
    <row r="4557" spans="1:5" x14ac:dyDescent="0.25">
      <c r="A4557" t="s">
        <v>2525</v>
      </c>
      <c r="B4557" t="s">
        <v>2973</v>
      </c>
      <c r="C4557" t="s">
        <v>4751</v>
      </c>
      <c r="D4557">
        <v>0</v>
      </c>
    </row>
    <row r="4558" spans="1:5" x14ac:dyDescent="0.25">
      <c r="A4558" t="s">
        <v>2525</v>
      </c>
      <c r="B4558" t="s">
        <v>2973</v>
      </c>
      <c r="C4558" t="s">
        <v>2469</v>
      </c>
      <c r="D4558">
        <v>0</v>
      </c>
      <c r="E4558">
        <v>0</v>
      </c>
    </row>
    <row r="4559" spans="1:5" x14ac:dyDescent="0.25">
      <c r="A4559" t="s">
        <v>2525</v>
      </c>
      <c r="B4559" t="s">
        <v>2973</v>
      </c>
      <c r="C4559" t="s">
        <v>2467</v>
      </c>
      <c r="D4559">
        <v>0</v>
      </c>
    </row>
    <row r="4560" spans="1:5" x14ac:dyDescent="0.25">
      <c r="A4560" t="s">
        <v>2525</v>
      </c>
      <c r="B4560" t="s">
        <v>2973</v>
      </c>
      <c r="C4560" t="s">
        <v>2468</v>
      </c>
      <c r="D4560" t="s">
        <v>2475</v>
      </c>
    </row>
    <row r="4561" spans="1:5" x14ac:dyDescent="0.25">
      <c r="A4561" t="s">
        <v>2525</v>
      </c>
      <c r="B4561" t="s">
        <v>2973</v>
      </c>
      <c r="C4561" t="s">
        <v>4752</v>
      </c>
      <c r="D4561">
        <v>0</v>
      </c>
      <c r="E4561">
        <v>0</v>
      </c>
    </row>
    <row r="4562" spans="1:5" x14ac:dyDescent="0.25">
      <c r="A4562" t="s">
        <v>2525</v>
      </c>
      <c r="B4562" t="s">
        <v>2973</v>
      </c>
      <c r="C4562" t="s">
        <v>4753</v>
      </c>
      <c r="D4562">
        <v>0</v>
      </c>
      <c r="E4562">
        <v>0</v>
      </c>
    </row>
    <row r="4563" spans="1:5" x14ac:dyDescent="0.25">
      <c r="A4563" t="s">
        <v>2525</v>
      </c>
      <c r="B4563" t="s">
        <v>2973</v>
      </c>
      <c r="C4563" t="s">
        <v>800</v>
      </c>
      <c r="D4563" s="19"/>
    </row>
    <row r="4564" spans="1:5" x14ac:dyDescent="0.25">
      <c r="A4564" t="s">
        <v>2525</v>
      </c>
      <c r="B4564" t="s">
        <v>2974</v>
      </c>
      <c r="C4564" t="s">
        <v>1083</v>
      </c>
      <c r="D4564" t="b">
        <v>0</v>
      </c>
    </row>
    <row r="4565" spans="1:5" x14ac:dyDescent="0.25">
      <c r="A4565" t="s">
        <v>2525</v>
      </c>
      <c r="B4565" t="s">
        <v>2974</v>
      </c>
      <c r="C4565" t="s">
        <v>36</v>
      </c>
      <c r="D4565">
        <v>507</v>
      </c>
    </row>
    <row r="4566" spans="1:5" x14ac:dyDescent="0.25">
      <c r="A4566" t="s">
        <v>2525</v>
      </c>
      <c r="B4566" t="s">
        <v>2974</v>
      </c>
      <c r="C4566" t="s">
        <v>4751</v>
      </c>
      <c r="D4566">
        <v>0</v>
      </c>
    </row>
    <row r="4567" spans="1:5" x14ac:dyDescent="0.25">
      <c r="A4567" t="s">
        <v>2525</v>
      </c>
      <c r="B4567" t="s">
        <v>2974</v>
      </c>
      <c r="C4567" t="s">
        <v>2469</v>
      </c>
      <c r="D4567">
        <v>0</v>
      </c>
      <c r="E4567">
        <v>0</v>
      </c>
    </row>
    <row r="4568" spans="1:5" x14ac:dyDescent="0.25">
      <c r="A4568" t="s">
        <v>2525</v>
      </c>
      <c r="B4568" t="s">
        <v>2974</v>
      </c>
      <c r="C4568" t="s">
        <v>2467</v>
      </c>
      <c r="D4568">
        <v>0</v>
      </c>
    </row>
    <row r="4569" spans="1:5" x14ac:dyDescent="0.25">
      <c r="A4569" t="s">
        <v>2525</v>
      </c>
      <c r="B4569" t="s">
        <v>2974</v>
      </c>
      <c r="C4569" t="s">
        <v>2468</v>
      </c>
      <c r="D4569" t="s">
        <v>2475</v>
      </c>
    </row>
    <row r="4570" spans="1:5" x14ac:dyDescent="0.25">
      <c r="A4570" t="s">
        <v>2525</v>
      </c>
      <c r="B4570" t="s">
        <v>2974</v>
      </c>
      <c r="C4570" t="s">
        <v>4752</v>
      </c>
      <c r="D4570">
        <v>0</v>
      </c>
      <c r="E4570">
        <v>0</v>
      </c>
    </row>
    <row r="4571" spans="1:5" x14ac:dyDescent="0.25">
      <c r="A4571" t="s">
        <v>2525</v>
      </c>
      <c r="B4571" t="s">
        <v>2974</v>
      </c>
      <c r="C4571" t="s">
        <v>4753</v>
      </c>
      <c r="D4571">
        <v>0</v>
      </c>
      <c r="E4571">
        <v>0</v>
      </c>
    </row>
    <row r="4572" spans="1:5" x14ac:dyDescent="0.25">
      <c r="A4572" t="s">
        <v>2525</v>
      </c>
      <c r="B4572" t="s">
        <v>2974</v>
      </c>
      <c r="C4572" t="s">
        <v>800</v>
      </c>
      <c r="D4572" s="19"/>
    </row>
    <row r="4573" spans="1:5" x14ac:dyDescent="0.25">
      <c r="A4573" t="s">
        <v>2525</v>
      </c>
      <c r="B4573" t="s">
        <v>2975</v>
      </c>
      <c r="C4573" t="s">
        <v>1083</v>
      </c>
      <c r="D4573" t="b">
        <v>0</v>
      </c>
    </row>
    <row r="4574" spans="1:5" x14ac:dyDescent="0.25">
      <c r="A4574" t="s">
        <v>2525</v>
      </c>
      <c r="B4574" t="s">
        <v>2975</v>
      </c>
      <c r="C4574" t="s">
        <v>36</v>
      </c>
      <c r="D4574">
        <v>508</v>
      </c>
    </row>
    <row r="4575" spans="1:5" x14ac:dyDescent="0.25">
      <c r="A4575" t="s">
        <v>2525</v>
      </c>
      <c r="B4575" t="s">
        <v>2975</v>
      </c>
      <c r="C4575" t="s">
        <v>4751</v>
      </c>
      <c r="D4575">
        <v>0</v>
      </c>
    </row>
    <row r="4576" spans="1:5" x14ac:dyDescent="0.25">
      <c r="A4576" t="s">
        <v>2525</v>
      </c>
      <c r="B4576" t="s">
        <v>2975</v>
      </c>
      <c r="C4576" t="s">
        <v>2469</v>
      </c>
      <c r="D4576">
        <v>0</v>
      </c>
      <c r="E4576">
        <v>0</v>
      </c>
    </row>
    <row r="4577" spans="1:5" x14ac:dyDescent="0.25">
      <c r="A4577" t="s">
        <v>2525</v>
      </c>
      <c r="B4577" t="s">
        <v>2975</v>
      </c>
      <c r="C4577" t="s">
        <v>2467</v>
      </c>
      <c r="D4577">
        <v>0</v>
      </c>
    </row>
    <row r="4578" spans="1:5" x14ac:dyDescent="0.25">
      <c r="A4578" t="s">
        <v>2525</v>
      </c>
      <c r="B4578" t="s">
        <v>2975</v>
      </c>
      <c r="C4578" t="s">
        <v>2468</v>
      </c>
      <c r="D4578" t="s">
        <v>2475</v>
      </c>
    </row>
    <row r="4579" spans="1:5" x14ac:dyDescent="0.25">
      <c r="A4579" t="s">
        <v>2525</v>
      </c>
      <c r="B4579" t="s">
        <v>2975</v>
      </c>
      <c r="C4579" t="s">
        <v>4752</v>
      </c>
      <c r="D4579">
        <v>0</v>
      </c>
      <c r="E4579">
        <v>0</v>
      </c>
    </row>
    <row r="4580" spans="1:5" x14ac:dyDescent="0.25">
      <c r="A4580" t="s">
        <v>2525</v>
      </c>
      <c r="B4580" t="s">
        <v>2975</v>
      </c>
      <c r="C4580" t="s">
        <v>4753</v>
      </c>
      <c r="D4580">
        <v>0</v>
      </c>
      <c r="E4580">
        <v>0</v>
      </c>
    </row>
    <row r="4581" spans="1:5" x14ac:dyDescent="0.25">
      <c r="A4581" t="s">
        <v>2525</v>
      </c>
      <c r="B4581" t="s">
        <v>2975</v>
      </c>
      <c r="C4581" t="s">
        <v>800</v>
      </c>
      <c r="D4581" s="19"/>
    </row>
    <row r="4582" spans="1:5" x14ac:dyDescent="0.25">
      <c r="A4582" t="s">
        <v>2525</v>
      </c>
      <c r="B4582" t="s">
        <v>2976</v>
      </c>
      <c r="C4582" t="s">
        <v>1083</v>
      </c>
      <c r="D4582" t="b">
        <v>0</v>
      </c>
    </row>
    <row r="4583" spans="1:5" x14ac:dyDescent="0.25">
      <c r="A4583" t="s">
        <v>2525</v>
      </c>
      <c r="B4583" t="s">
        <v>2976</v>
      </c>
      <c r="C4583" t="s">
        <v>36</v>
      </c>
      <c r="D4583">
        <v>509</v>
      </c>
    </row>
    <row r="4584" spans="1:5" x14ac:dyDescent="0.25">
      <c r="A4584" t="s">
        <v>2525</v>
      </c>
      <c r="B4584" t="s">
        <v>2976</v>
      </c>
      <c r="C4584" t="s">
        <v>4751</v>
      </c>
      <c r="D4584">
        <v>0</v>
      </c>
    </row>
    <row r="4585" spans="1:5" x14ac:dyDescent="0.25">
      <c r="A4585" t="s">
        <v>2525</v>
      </c>
      <c r="B4585" t="s">
        <v>2976</v>
      </c>
      <c r="C4585" t="s">
        <v>2469</v>
      </c>
      <c r="D4585">
        <v>0</v>
      </c>
      <c r="E4585">
        <v>0</v>
      </c>
    </row>
    <row r="4586" spans="1:5" x14ac:dyDescent="0.25">
      <c r="A4586" t="s">
        <v>2525</v>
      </c>
      <c r="B4586" t="s">
        <v>2976</v>
      </c>
      <c r="C4586" t="s">
        <v>2467</v>
      </c>
      <c r="D4586">
        <v>0</v>
      </c>
    </row>
    <row r="4587" spans="1:5" x14ac:dyDescent="0.25">
      <c r="A4587" t="s">
        <v>2525</v>
      </c>
      <c r="B4587" t="s">
        <v>2976</v>
      </c>
      <c r="C4587" t="s">
        <v>2468</v>
      </c>
      <c r="D4587" t="s">
        <v>2475</v>
      </c>
    </row>
    <row r="4588" spans="1:5" x14ac:dyDescent="0.25">
      <c r="A4588" t="s">
        <v>2525</v>
      </c>
      <c r="B4588" t="s">
        <v>2976</v>
      </c>
      <c r="C4588" t="s">
        <v>4752</v>
      </c>
      <c r="D4588">
        <v>0</v>
      </c>
      <c r="E4588">
        <v>0</v>
      </c>
    </row>
    <row r="4589" spans="1:5" x14ac:dyDescent="0.25">
      <c r="A4589" t="s">
        <v>2525</v>
      </c>
      <c r="B4589" t="s">
        <v>2976</v>
      </c>
      <c r="C4589" t="s">
        <v>4753</v>
      </c>
      <c r="D4589">
        <v>0</v>
      </c>
      <c r="E4589">
        <v>0</v>
      </c>
    </row>
    <row r="4590" spans="1:5" x14ac:dyDescent="0.25">
      <c r="A4590" t="s">
        <v>2525</v>
      </c>
      <c r="B4590" t="s">
        <v>2976</v>
      </c>
      <c r="C4590" t="s">
        <v>800</v>
      </c>
      <c r="D4590" s="19"/>
    </row>
    <row r="4591" spans="1:5" x14ac:dyDescent="0.25">
      <c r="A4591" t="s">
        <v>2525</v>
      </c>
      <c r="B4591" t="s">
        <v>2977</v>
      </c>
      <c r="C4591" t="s">
        <v>1083</v>
      </c>
      <c r="D4591" t="b">
        <v>0</v>
      </c>
    </row>
    <row r="4592" spans="1:5" x14ac:dyDescent="0.25">
      <c r="A4592" t="s">
        <v>2525</v>
      </c>
      <c r="B4592" t="s">
        <v>2977</v>
      </c>
      <c r="C4592" t="s">
        <v>36</v>
      </c>
      <c r="D4592">
        <v>510</v>
      </c>
    </row>
    <row r="4593" spans="1:5" x14ac:dyDescent="0.25">
      <c r="A4593" t="s">
        <v>2525</v>
      </c>
      <c r="B4593" t="s">
        <v>2977</v>
      </c>
      <c r="C4593" t="s">
        <v>4751</v>
      </c>
      <c r="D4593">
        <v>0</v>
      </c>
    </row>
    <row r="4594" spans="1:5" x14ac:dyDescent="0.25">
      <c r="A4594" t="s">
        <v>2525</v>
      </c>
      <c r="B4594" t="s">
        <v>2977</v>
      </c>
      <c r="C4594" t="s">
        <v>2469</v>
      </c>
      <c r="D4594">
        <v>0</v>
      </c>
      <c r="E4594">
        <v>0</v>
      </c>
    </row>
    <row r="4595" spans="1:5" x14ac:dyDescent="0.25">
      <c r="A4595" t="s">
        <v>2525</v>
      </c>
      <c r="B4595" t="s">
        <v>2977</v>
      </c>
      <c r="C4595" t="s">
        <v>2467</v>
      </c>
      <c r="D4595">
        <v>0</v>
      </c>
    </row>
    <row r="4596" spans="1:5" x14ac:dyDescent="0.25">
      <c r="A4596" t="s">
        <v>2525</v>
      </c>
      <c r="B4596" t="s">
        <v>2977</v>
      </c>
      <c r="C4596" t="s">
        <v>2468</v>
      </c>
      <c r="D4596" t="s">
        <v>2475</v>
      </c>
    </row>
    <row r="4597" spans="1:5" x14ac:dyDescent="0.25">
      <c r="A4597" t="s">
        <v>2525</v>
      </c>
      <c r="B4597" t="s">
        <v>2977</v>
      </c>
      <c r="C4597" t="s">
        <v>4752</v>
      </c>
      <c r="D4597">
        <v>0</v>
      </c>
      <c r="E4597">
        <v>0</v>
      </c>
    </row>
    <row r="4598" spans="1:5" x14ac:dyDescent="0.25">
      <c r="A4598" t="s">
        <v>2525</v>
      </c>
      <c r="B4598" t="s">
        <v>2977</v>
      </c>
      <c r="C4598" t="s">
        <v>4753</v>
      </c>
      <c r="D4598">
        <v>0</v>
      </c>
      <c r="E4598">
        <v>0</v>
      </c>
    </row>
    <row r="4599" spans="1:5" x14ac:dyDescent="0.25">
      <c r="A4599" t="s">
        <v>2525</v>
      </c>
      <c r="B4599" t="s">
        <v>2977</v>
      </c>
      <c r="C4599" t="s">
        <v>800</v>
      </c>
      <c r="D4599" s="19"/>
    </row>
    <row r="4600" spans="1:5" x14ac:dyDescent="0.25">
      <c r="A4600" t="s">
        <v>2525</v>
      </c>
      <c r="B4600" t="s">
        <v>2978</v>
      </c>
      <c r="C4600" t="s">
        <v>1083</v>
      </c>
      <c r="D4600" t="b">
        <v>0</v>
      </c>
    </row>
    <row r="4601" spans="1:5" x14ac:dyDescent="0.25">
      <c r="A4601" t="s">
        <v>2525</v>
      </c>
      <c r="B4601" t="s">
        <v>2978</v>
      </c>
      <c r="C4601" t="s">
        <v>36</v>
      </c>
      <c r="D4601">
        <v>511</v>
      </c>
    </row>
    <row r="4602" spans="1:5" x14ac:dyDescent="0.25">
      <c r="A4602" t="s">
        <v>2525</v>
      </c>
      <c r="B4602" t="s">
        <v>2978</v>
      </c>
      <c r="C4602" t="s">
        <v>4751</v>
      </c>
      <c r="D4602">
        <v>0</v>
      </c>
    </row>
    <row r="4603" spans="1:5" x14ac:dyDescent="0.25">
      <c r="A4603" t="s">
        <v>2525</v>
      </c>
      <c r="B4603" t="s">
        <v>2978</v>
      </c>
      <c r="C4603" t="s">
        <v>2469</v>
      </c>
      <c r="D4603">
        <v>0</v>
      </c>
      <c r="E4603">
        <v>0</v>
      </c>
    </row>
    <row r="4604" spans="1:5" x14ac:dyDescent="0.25">
      <c r="A4604" t="s">
        <v>2525</v>
      </c>
      <c r="B4604" t="s">
        <v>2978</v>
      </c>
      <c r="C4604" t="s">
        <v>2467</v>
      </c>
      <c r="D4604">
        <v>0</v>
      </c>
    </row>
    <row r="4605" spans="1:5" x14ac:dyDescent="0.25">
      <c r="A4605" t="s">
        <v>2525</v>
      </c>
      <c r="B4605" t="s">
        <v>2978</v>
      </c>
      <c r="C4605" t="s">
        <v>2468</v>
      </c>
      <c r="D4605" t="s">
        <v>2475</v>
      </c>
    </row>
    <row r="4606" spans="1:5" x14ac:dyDescent="0.25">
      <c r="A4606" t="s">
        <v>2525</v>
      </c>
      <c r="B4606" t="s">
        <v>2978</v>
      </c>
      <c r="C4606" t="s">
        <v>4752</v>
      </c>
      <c r="D4606">
        <v>0</v>
      </c>
      <c r="E4606">
        <v>0</v>
      </c>
    </row>
    <row r="4607" spans="1:5" x14ac:dyDescent="0.25">
      <c r="A4607" t="s">
        <v>2525</v>
      </c>
      <c r="B4607" t="s">
        <v>2978</v>
      </c>
      <c r="C4607" t="s">
        <v>4753</v>
      </c>
      <c r="D4607">
        <v>0</v>
      </c>
      <c r="E4607">
        <v>0</v>
      </c>
    </row>
    <row r="4608" spans="1:5" x14ac:dyDescent="0.25">
      <c r="A4608" t="s">
        <v>2525</v>
      </c>
      <c r="B4608" t="s">
        <v>2978</v>
      </c>
      <c r="C4608" t="s">
        <v>800</v>
      </c>
      <c r="D4608" s="19"/>
    </row>
    <row r="4609" spans="1:5" x14ac:dyDescent="0.25">
      <c r="A4609" t="s">
        <v>2529</v>
      </c>
      <c r="B4609" t="s">
        <v>2979</v>
      </c>
      <c r="C4609" t="s">
        <v>1083</v>
      </c>
      <c r="D4609" t="b">
        <v>0</v>
      </c>
    </row>
    <row r="4610" spans="1:5" x14ac:dyDescent="0.25">
      <c r="A4610" t="s">
        <v>2529</v>
      </c>
      <c r="B4610" t="s">
        <v>2979</v>
      </c>
      <c r="C4610" t="s">
        <v>36</v>
      </c>
      <c r="D4610">
        <v>512</v>
      </c>
    </row>
    <row r="4611" spans="1:5" x14ac:dyDescent="0.25">
      <c r="A4611" t="s">
        <v>2529</v>
      </c>
      <c r="B4611" t="s">
        <v>2979</v>
      </c>
      <c r="C4611" t="s">
        <v>4751</v>
      </c>
      <c r="D4611">
        <v>1</v>
      </c>
    </row>
    <row r="4612" spans="1:5" x14ac:dyDescent="0.25">
      <c r="A4612" t="s">
        <v>2529</v>
      </c>
      <c r="B4612" t="s">
        <v>2979</v>
      </c>
      <c r="C4612" t="s">
        <v>2469</v>
      </c>
      <c r="D4612">
        <v>0</v>
      </c>
      <c r="E4612">
        <v>0</v>
      </c>
    </row>
    <row r="4613" spans="1:5" x14ac:dyDescent="0.25">
      <c r="A4613" t="s">
        <v>2529</v>
      </c>
      <c r="B4613" t="s">
        <v>2979</v>
      </c>
      <c r="C4613" t="s">
        <v>2467</v>
      </c>
      <c r="D4613">
        <v>6</v>
      </c>
    </row>
    <row r="4614" spans="1:5" x14ac:dyDescent="0.25">
      <c r="A4614" t="s">
        <v>2529</v>
      </c>
      <c r="B4614" t="s">
        <v>2979</v>
      </c>
      <c r="C4614" t="s">
        <v>2468</v>
      </c>
      <c r="D4614" t="s">
        <v>2475</v>
      </c>
    </row>
    <row r="4615" spans="1:5" x14ac:dyDescent="0.25">
      <c r="A4615" t="s">
        <v>2529</v>
      </c>
      <c r="B4615" t="s">
        <v>2979</v>
      </c>
      <c r="C4615" t="s">
        <v>4752</v>
      </c>
      <c r="D4615">
        <v>0</v>
      </c>
      <c r="E4615">
        <v>0</v>
      </c>
    </row>
    <row r="4616" spans="1:5" x14ac:dyDescent="0.25">
      <c r="A4616" t="s">
        <v>2529</v>
      </c>
      <c r="B4616" t="s">
        <v>2979</v>
      </c>
      <c r="C4616" t="s">
        <v>4753</v>
      </c>
      <c r="D4616">
        <v>0</v>
      </c>
      <c r="E4616">
        <v>0</v>
      </c>
    </row>
    <row r="4617" spans="1:5" x14ac:dyDescent="0.25">
      <c r="A4617" t="s">
        <v>2529</v>
      </c>
      <c r="B4617" t="s">
        <v>2979</v>
      </c>
      <c r="C4617" t="s">
        <v>800</v>
      </c>
      <c r="D4617" s="19" t="s">
        <v>815</v>
      </c>
    </row>
    <row r="4618" spans="1:5" x14ac:dyDescent="0.25">
      <c r="A4618" t="s">
        <v>2529</v>
      </c>
      <c r="B4618" t="s">
        <v>2980</v>
      </c>
      <c r="C4618" t="s">
        <v>1083</v>
      </c>
      <c r="D4618" t="b">
        <v>0</v>
      </c>
    </row>
    <row r="4619" spans="1:5" x14ac:dyDescent="0.25">
      <c r="A4619" t="s">
        <v>2529</v>
      </c>
      <c r="B4619" t="s">
        <v>2980</v>
      </c>
      <c r="C4619" t="s">
        <v>36</v>
      </c>
      <c r="D4619">
        <v>513</v>
      </c>
    </row>
    <row r="4620" spans="1:5" x14ac:dyDescent="0.25">
      <c r="A4620" t="s">
        <v>2529</v>
      </c>
      <c r="B4620" t="s">
        <v>2980</v>
      </c>
      <c r="C4620" t="s">
        <v>4751</v>
      </c>
      <c r="D4620">
        <v>1</v>
      </c>
    </row>
    <row r="4621" spans="1:5" x14ac:dyDescent="0.25">
      <c r="A4621" t="s">
        <v>2529</v>
      </c>
      <c r="B4621" t="s">
        <v>2980</v>
      </c>
      <c r="C4621" t="s">
        <v>2469</v>
      </c>
      <c r="D4621">
        <v>0</v>
      </c>
      <c r="E4621">
        <v>0</v>
      </c>
    </row>
    <row r="4622" spans="1:5" x14ac:dyDescent="0.25">
      <c r="A4622" t="s">
        <v>2529</v>
      </c>
      <c r="B4622" t="s">
        <v>2980</v>
      </c>
      <c r="C4622" t="s">
        <v>2467</v>
      </c>
      <c r="D4622">
        <v>1</v>
      </c>
    </row>
    <row r="4623" spans="1:5" x14ac:dyDescent="0.25">
      <c r="A4623" t="s">
        <v>2529</v>
      </c>
      <c r="B4623" t="s">
        <v>2980</v>
      </c>
      <c r="C4623" t="s">
        <v>2468</v>
      </c>
      <c r="D4623" t="s">
        <v>2475</v>
      </c>
    </row>
    <row r="4624" spans="1:5" x14ac:dyDescent="0.25">
      <c r="A4624" t="s">
        <v>2529</v>
      </c>
      <c r="B4624" t="s">
        <v>2980</v>
      </c>
      <c r="C4624" t="s">
        <v>4752</v>
      </c>
      <c r="D4624">
        <v>0</v>
      </c>
      <c r="E4624">
        <v>0</v>
      </c>
    </row>
    <row r="4625" spans="1:5" x14ac:dyDescent="0.25">
      <c r="A4625" t="s">
        <v>2529</v>
      </c>
      <c r="B4625" t="s">
        <v>2980</v>
      </c>
      <c r="C4625" t="s">
        <v>4753</v>
      </c>
      <c r="D4625">
        <v>0</v>
      </c>
      <c r="E4625">
        <v>0</v>
      </c>
    </row>
    <row r="4626" spans="1:5" x14ac:dyDescent="0.25">
      <c r="A4626" t="s">
        <v>2529</v>
      </c>
      <c r="B4626" t="s">
        <v>2980</v>
      </c>
      <c r="C4626" t="s">
        <v>800</v>
      </c>
      <c r="D4626" s="19" t="s">
        <v>815</v>
      </c>
    </row>
    <row r="4627" spans="1:5" x14ac:dyDescent="0.25">
      <c r="A4627" t="s">
        <v>2529</v>
      </c>
      <c r="B4627" t="s">
        <v>2981</v>
      </c>
      <c r="C4627" t="s">
        <v>1083</v>
      </c>
      <c r="D4627" t="b">
        <v>0</v>
      </c>
    </row>
    <row r="4628" spans="1:5" x14ac:dyDescent="0.25">
      <c r="A4628" t="s">
        <v>2529</v>
      </c>
      <c r="B4628" t="s">
        <v>2981</v>
      </c>
      <c r="C4628" t="s">
        <v>36</v>
      </c>
      <c r="D4628">
        <v>514</v>
      </c>
    </row>
    <row r="4629" spans="1:5" x14ac:dyDescent="0.25">
      <c r="A4629" t="s">
        <v>2529</v>
      </c>
      <c r="B4629" t="s">
        <v>2981</v>
      </c>
      <c r="C4629" t="s">
        <v>4751</v>
      </c>
      <c r="D4629">
        <v>1</v>
      </c>
    </row>
    <row r="4630" spans="1:5" x14ac:dyDescent="0.25">
      <c r="A4630" t="s">
        <v>2529</v>
      </c>
      <c r="B4630" t="s">
        <v>2981</v>
      </c>
      <c r="C4630" t="s">
        <v>2469</v>
      </c>
      <c r="D4630">
        <v>0</v>
      </c>
      <c r="E4630">
        <v>1</v>
      </c>
    </row>
    <row r="4631" spans="1:5" x14ac:dyDescent="0.25">
      <c r="A4631" t="s">
        <v>2529</v>
      </c>
      <c r="B4631" t="s">
        <v>2981</v>
      </c>
      <c r="C4631" t="s">
        <v>2467</v>
      </c>
      <c r="D4631">
        <v>1</v>
      </c>
    </row>
    <row r="4632" spans="1:5" x14ac:dyDescent="0.25">
      <c r="A4632" t="s">
        <v>2529</v>
      </c>
      <c r="B4632" t="s">
        <v>2981</v>
      </c>
      <c r="C4632" t="s">
        <v>2468</v>
      </c>
      <c r="D4632" t="s">
        <v>2475</v>
      </c>
    </row>
    <row r="4633" spans="1:5" x14ac:dyDescent="0.25">
      <c r="A4633" t="s">
        <v>2529</v>
      </c>
      <c r="B4633" t="s">
        <v>2981</v>
      </c>
      <c r="C4633" t="s">
        <v>4752</v>
      </c>
      <c r="D4633">
        <v>0</v>
      </c>
      <c r="E4633">
        <v>0</v>
      </c>
    </row>
    <row r="4634" spans="1:5" x14ac:dyDescent="0.25">
      <c r="A4634" t="s">
        <v>2529</v>
      </c>
      <c r="B4634" t="s">
        <v>2981</v>
      </c>
      <c r="C4634" t="s">
        <v>4753</v>
      </c>
      <c r="D4634">
        <v>0</v>
      </c>
      <c r="E4634">
        <v>0</v>
      </c>
    </row>
    <row r="4635" spans="1:5" x14ac:dyDescent="0.25">
      <c r="A4635" t="s">
        <v>2529</v>
      </c>
      <c r="B4635" t="s">
        <v>2981</v>
      </c>
      <c r="C4635" t="s">
        <v>800</v>
      </c>
      <c r="D4635" s="19" t="s">
        <v>815</v>
      </c>
    </row>
    <row r="4636" spans="1:5" x14ac:dyDescent="0.25">
      <c r="A4636" t="s">
        <v>2529</v>
      </c>
      <c r="B4636" t="s">
        <v>2982</v>
      </c>
      <c r="C4636" t="s">
        <v>1083</v>
      </c>
      <c r="D4636" t="b">
        <v>0</v>
      </c>
    </row>
    <row r="4637" spans="1:5" x14ac:dyDescent="0.25">
      <c r="A4637" t="s">
        <v>2529</v>
      </c>
      <c r="B4637" t="s">
        <v>2982</v>
      </c>
      <c r="C4637" t="s">
        <v>36</v>
      </c>
      <c r="D4637">
        <v>515</v>
      </c>
    </row>
    <row r="4638" spans="1:5" x14ac:dyDescent="0.25">
      <c r="A4638" t="s">
        <v>2529</v>
      </c>
      <c r="B4638" t="s">
        <v>2982</v>
      </c>
      <c r="C4638" t="s">
        <v>4751</v>
      </c>
      <c r="D4638">
        <v>0</v>
      </c>
    </row>
    <row r="4639" spans="1:5" x14ac:dyDescent="0.25">
      <c r="A4639" t="s">
        <v>2529</v>
      </c>
      <c r="B4639" t="s">
        <v>2982</v>
      </c>
      <c r="C4639" t="s">
        <v>2469</v>
      </c>
      <c r="D4639">
        <v>0</v>
      </c>
      <c r="E4639">
        <v>5</v>
      </c>
    </row>
    <row r="4640" spans="1:5" x14ac:dyDescent="0.25">
      <c r="A4640" t="s">
        <v>2529</v>
      </c>
      <c r="B4640" t="s">
        <v>2982</v>
      </c>
      <c r="C4640" t="s">
        <v>2467</v>
      </c>
      <c r="D4640">
        <v>0</v>
      </c>
    </row>
    <row r="4641" spans="1:5" x14ac:dyDescent="0.25">
      <c r="A4641" t="s">
        <v>2529</v>
      </c>
      <c r="B4641" t="s">
        <v>2982</v>
      </c>
      <c r="C4641" t="s">
        <v>2468</v>
      </c>
      <c r="D4641" t="s">
        <v>2475</v>
      </c>
    </row>
    <row r="4642" spans="1:5" x14ac:dyDescent="0.25">
      <c r="A4642" t="s">
        <v>2529</v>
      </c>
      <c r="B4642" t="s">
        <v>2982</v>
      </c>
      <c r="C4642" t="s">
        <v>4752</v>
      </c>
      <c r="D4642">
        <v>0</v>
      </c>
      <c r="E4642">
        <v>0</v>
      </c>
    </row>
    <row r="4643" spans="1:5" x14ac:dyDescent="0.25">
      <c r="A4643" t="s">
        <v>2529</v>
      </c>
      <c r="B4643" t="s">
        <v>2982</v>
      </c>
      <c r="C4643" t="s">
        <v>4753</v>
      </c>
      <c r="D4643">
        <v>0</v>
      </c>
      <c r="E4643">
        <v>0</v>
      </c>
    </row>
    <row r="4644" spans="1:5" x14ac:dyDescent="0.25">
      <c r="A4644" t="s">
        <v>2529</v>
      </c>
      <c r="B4644" t="s">
        <v>2982</v>
      </c>
      <c r="C4644" t="s">
        <v>800</v>
      </c>
      <c r="D4644" s="19" t="s">
        <v>807</v>
      </c>
    </row>
    <row r="4645" spans="1:5" x14ac:dyDescent="0.25">
      <c r="A4645" t="s">
        <v>2529</v>
      </c>
      <c r="B4645" t="s">
        <v>2984</v>
      </c>
      <c r="C4645" t="s">
        <v>1083</v>
      </c>
      <c r="D4645" t="b">
        <v>0</v>
      </c>
    </row>
    <row r="4646" spans="1:5" x14ac:dyDescent="0.25">
      <c r="A4646" t="s">
        <v>2529</v>
      </c>
      <c r="B4646" t="s">
        <v>2984</v>
      </c>
      <c r="C4646" t="s">
        <v>36</v>
      </c>
      <c r="D4646">
        <v>516</v>
      </c>
    </row>
    <row r="4647" spans="1:5" x14ac:dyDescent="0.25">
      <c r="A4647" t="s">
        <v>2529</v>
      </c>
      <c r="B4647" t="s">
        <v>2984</v>
      </c>
      <c r="C4647" t="s">
        <v>4751</v>
      </c>
      <c r="D4647">
        <v>0</v>
      </c>
    </row>
    <row r="4648" spans="1:5" x14ac:dyDescent="0.25">
      <c r="A4648" t="s">
        <v>2529</v>
      </c>
      <c r="B4648" t="s">
        <v>2984</v>
      </c>
      <c r="C4648" t="s">
        <v>2469</v>
      </c>
      <c r="D4648">
        <v>99</v>
      </c>
      <c r="E4648">
        <v>5</v>
      </c>
    </row>
    <row r="4649" spans="1:5" x14ac:dyDescent="0.25">
      <c r="A4649" t="s">
        <v>2529</v>
      </c>
      <c r="B4649" t="s">
        <v>2984</v>
      </c>
      <c r="C4649" t="s">
        <v>2467</v>
      </c>
      <c r="D4649">
        <v>0</v>
      </c>
    </row>
    <row r="4650" spans="1:5" x14ac:dyDescent="0.25">
      <c r="A4650" t="s">
        <v>2529</v>
      </c>
      <c r="B4650" t="s">
        <v>2984</v>
      </c>
      <c r="C4650" t="s">
        <v>2468</v>
      </c>
      <c r="D4650" t="s">
        <v>2475</v>
      </c>
    </row>
    <row r="4651" spans="1:5" x14ac:dyDescent="0.25">
      <c r="A4651" t="s">
        <v>2529</v>
      </c>
      <c r="B4651" t="s">
        <v>2984</v>
      </c>
      <c r="C4651" t="s">
        <v>4752</v>
      </c>
      <c r="D4651">
        <v>0</v>
      </c>
      <c r="E4651">
        <v>0</v>
      </c>
    </row>
    <row r="4652" spans="1:5" x14ac:dyDescent="0.25">
      <c r="A4652" t="s">
        <v>2529</v>
      </c>
      <c r="B4652" t="s">
        <v>2984</v>
      </c>
      <c r="C4652" t="s">
        <v>4753</v>
      </c>
      <c r="D4652">
        <v>0</v>
      </c>
      <c r="E4652">
        <v>0</v>
      </c>
    </row>
    <row r="4653" spans="1:5" x14ac:dyDescent="0.25">
      <c r="A4653" t="s">
        <v>2529</v>
      </c>
      <c r="B4653" t="s">
        <v>2984</v>
      </c>
      <c r="C4653" t="s">
        <v>800</v>
      </c>
      <c r="D4653" s="19" t="s">
        <v>807</v>
      </c>
    </row>
    <row r="4654" spans="1:5" x14ac:dyDescent="0.25">
      <c r="A4654" t="s">
        <v>2529</v>
      </c>
      <c r="B4654" t="s">
        <v>2986</v>
      </c>
      <c r="C4654" t="s">
        <v>1083</v>
      </c>
      <c r="D4654" t="b">
        <v>0</v>
      </c>
    </row>
    <row r="4655" spans="1:5" x14ac:dyDescent="0.25">
      <c r="A4655" t="s">
        <v>2529</v>
      </c>
      <c r="B4655" t="s">
        <v>2986</v>
      </c>
      <c r="C4655" t="s">
        <v>36</v>
      </c>
      <c r="D4655">
        <v>517</v>
      </c>
    </row>
    <row r="4656" spans="1:5" x14ac:dyDescent="0.25">
      <c r="A4656" t="s">
        <v>2529</v>
      </c>
      <c r="B4656" t="s">
        <v>2986</v>
      </c>
      <c r="C4656" t="s">
        <v>4751</v>
      </c>
      <c r="D4656">
        <v>0</v>
      </c>
    </row>
    <row r="4657" spans="1:5" x14ac:dyDescent="0.25">
      <c r="A4657" t="s">
        <v>2529</v>
      </c>
      <c r="B4657" t="s">
        <v>2986</v>
      </c>
      <c r="C4657" t="s">
        <v>2469</v>
      </c>
      <c r="D4657">
        <v>0</v>
      </c>
      <c r="E4657">
        <v>0</v>
      </c>
    </row>
    <row r="4658" spans="1:5" x14ac:dyDescent="0.25">
      <c r="A4658" t="s">
        <v>2529</v>
      </c>
      <c r="B4658" t="s">
        <v>2986</v>
      </c>
      <c r="C4658" t="s">
        <v>2467</v>
      </c>
      <c r="D4658">
        <v>0</v>
      </c>
    </row>
    <row r="4659" spans="1:5" x14ac:dyDescent="0.25">
      <c r="A4659" t="s">
        <v>2529</v>
      </c>
      <c r="B4659" t="s">
        <v>2986</v>
      </c>
      <c r="C4659" t="s">
        <v>2468</v>
      </c>
      <c r="D4659" t="s">
        <v>2475</v>
      </c>
    </row>
    <row r="4660" spans="1:5" x14ac:dyDescent="0.25">
      <c r="A4660" t="s">
        <v>2529</v>
      </c>
      <c r="B4660" t="s">
        <v>2986</v>
      </c>
      <c r="C4660" t="s">
        <v>4752</v>
      </c>
      <c r="D4660">
        <v>0</v>
      </c>
      <c r="E4660">
        <v>0</v>
      </c>
    </row>
    <row r="4661" spans="1:5" x14ac:dyDescent="0.25">
      <c r="A4661" t="s">
        <v>2529</v>
      </c>
      <c r="B4661" t="s">
        <v>2986</v>
      </c>
      <c r="C4661" t="s">
        <v>4753</v>
      </c>
      <c r="D4661">
        <v>0</v>
      </c>
      <c r="E4661">
        <v>0</v>
      </c>
    </row>
    <row r="4662" spans="1:5" x14ac:dyDescent="0.25">
      <c r="A4662" t="s">
        <v>2529</v>
      </c>
      <c r="B4662" t="s">
        <v>2986</v>
      </c>
      <c r="C4662" t="s">
        <v>800</v>
      </c>
      <c r="D4662" s="19"/>
    </row>
    <row r="4663" spans="1:5" x14ac:dyDescent="0.25">
      <c r="A4663" t="s">
        <v>2529</v>
      </c>
      <c r="B4663" t="s">
        <v>2987</v>
      </c>
      <c r="C4663" t="s">
        <v>1083</v>
      </c>
      <c r="D4663" t="b">
        <v>0</v>
      </c>
    </row>
    <row r="4664" spans="1:5" x14ac:dyDescent="0.25">
      <c r="A4664" t="s">
        <v>2529</v>
      </c>
      <c r="B4664" t="s">
        <v>2987</v>
      </c>
      <c r="C4664" t="s">
        <v>36</v>
      </c>
      <c r="D4664">
        <v>518</v>
      </c>
    </row>
    <row r="4665" spans="1:5" x14ac:dyDescent="0.25">
      <c r="A4665" t="s">
        <v>2529</v>
      </c>
      <c r="B4665" t="s">
        <v>2987</v>
      </c>
      <c r="C4665" t="s">
        <v>4751</v>
      </c>
      <c r="D4665">
        <v>0</v>
      </c>
    </row>
    <row r="4666" spans="1:5" x14ac:dyDescent="0.25">
      <c r="A4666" t="s">
        <v>2529</v>
      </c>
      <c r="B4666" t="s">
        <v>2987</v>
      </c>
      <c r="C4666" t="s">
        <v>2469</v>
      </c>
      <c r="D4666">
        <v>0</v>
      </c>
      <c r="E4666">
        <v>0</v>
      </c>
    </row>
    <row r="4667" spans="1:5" x14ac:dyDescent="0.25">
      <c r="A4667" t="s">
        <v>2529</v>
      </c>
      <c r="B4667" t="s">
        <v>2987</v>
      </c>
      <c r="C4667" t="s">
        <v>2467</v>
      </c>
      <c r="D4667">
        <v>0</v>
      </c>
    </row>
    <row r="4668" spans="1:5" x14ac:dyDescent="0.25">
      <c r="A4668" t="s">
        <v>2529</v>
      </c>
      <c r="B4668" t="s">
        <v>2987</v>
      </c>
      <c r="C4668" t="s">
        <v>2468</v>
      </c>
      <c r="D4668" t="s">
        <v>2475</v>
      </c>
    </row>
    <row r="4669" spans="1:5" x14ac:dyDescent="0.25">
      <c r="A4669" t="s">
        <v>2529</v>
      </c>
      <c r="B4669" t="s">
        <v>2987</v>
      </c>
      <c r="C4669" t="s">
        <v>4752</v>
      </c>
      <c r="D4669">
        <v>0</v>
      </c>
      <c r="E4669">
        <v>0</v>
      </c>
    </row>
    <row r="4670" spans="1:5" x14ac:dyDescent="0.25">
      <c r="A4670" t="s">
        <v>2529</v>
      </c>
      <c r="B4670" t="s">
        <v>2987</v>
      </c>
      <c r="C4670" t="s">
        <v>4753</v>
      </c>
      <c r="D4670">
        <v>0</v>
      </c>
      <c r="E4670">
        <v>0</v>
      </c>
    </row>
    <row r="4671" spans="1:5" x14ac:dyDescent="0.25">
      <c r="A4671" t="s">
        <v>2529</v>
      </c>
      <c r="B4671" t="s">
        <v>2987</v>
      </c>
      <c r="C4671" t="s">
        <v>800</v>
      </c>
      <c r="D4671" s="19"/>
    </row>
    <row r="4672" spans="1:5" x14ac:dyDescent="0.25">
      <c r="A4672" t="s">
        <v>2529</v>
      </c>
      <c r="B4672" t="s">
        <v>2988</v>
      </c>
      <c r="C4672" t="s">
        <v>1083</v>
      </c>
      <c r="D4672" t="b">
        <v>0</v>
      </c>
    </row>
    <row r="4673" spans="1:5" x14ac:dyDescent="0.25">
      <c r="A4673" t="s">
        <v>2529</v>
      </c>
      <c r="B4673" t="s">
        <v>2988</v>
      </c>
      <c r="C4673" t="s">
        <v>36</v>
      </c>
      <c r="D4673">
        <v>519</v>
      </c>
    </row>
    <row r="4674" spans="1:5" x14ac:dyDescent="0.25">
      <c r="A4674" t="s">
        <v>2529</v>
      </c>
      <c r="B4674" t="s">
        <v>2988</v>
      </c>
      <c r="C4674" t="s">
        <v>4751</v>
      </c>
      <c r="D4674">
        <v>0</v>
      </c>
    </row>
    <row r="4675" spans="1:5" x14ac:dyDescent="0.25">
      <c r="A4675" t="s">
        <v>2529</v>
      </c>
      <c r="B4675" t="s">
        <v>2988</v>
      </c>
      <c r="C4675" t="s">
        <v>2469</v>
      </c>
      <c r="D4675">
        <v>10</v>
      </c>
      <c r="E4675">
        <v>0</v>
      </c>
    </row>
    <row r="4676" spans="1:5" x14ac:dyDescent="0.25">
      <c r="A4676" t="s">
        <v>2529</v>
      </c>
      <c r="B4676" t="s">
        <v>2988</v>
      </c>
      <c r="C4676" t="s">
        <v>2467</v>
      </c>
      <c r="D4676">
        <v>0</v>
      </c>
    </row>
    <row r="4677" spans="1:5" x14ac:dyDescent="0.25">
      <c r="A4677" t="s">
        <v>2529</v>
      </c>
      <c r="B4677" t="s">
        <v>2988</v>
      </c>
      <c r="C4677" t="s">
        <v>2468</v>
      </c>
      <c r="D4677" t="s">
        <v>2475</v>
      </c>
    </row>
    <row r="4678" spans="1:5" x14ac:dyDescent="0.25">
      <c r="A4678" t="s">
        <v>2529</v>
      </c>
      <c r="B4678" t="s">
        <v>2988</v>
      </c>
      <c r="C4678" t="s">
        <v>4752</v>
      </c>
      <c r="D4678">
        <v>0</v>
      </c>
      <c r="E4678">
        <v>0</v>
      </c>
    </row>
    <row r="4679" spans="1:5" x14ac:dyDescent="0.25">
      <c r="A4679" t="s">
        <v>2529</v>
      </c>
      <c r="B4679" t="s">
        <v>2988</v>
      </c>
      <c r="C4679" t="s">
        <v>4753</v>
      </c>
      <c r="D4679">
        <v>0</v>
      </c>
      <c r="E4679">
        <v>0</v>
      </c>
    </row>
    <row r="4680" spans="1:5" x14ac:dyDescent="0.25">
      <c r="A4680" t="s">
        <v>2529</v>
      </c>
      <c r="B4680" t="s">
        <v>2988</v>
      </c>
      <c r="C4680" t="s">
        <v>800</v>
      </c>
      <c r="D4680" s="19" t="s">
        <v>807</v>
      </c>
    </row>
    <row r="4681" spans="1:5" x14ac:dyDescent="0.25">
      <c r="A4681" t="s">
        <v>2529</v>
      </c>
      <c r="B4681" t="s">
        <v>2990</v>
      </c>
      <c r="C4681" t="s">
        <v>1083</v>
      </c>
      <c r="D4681" t="b">
        <v>0</v>
      </c>
    </row>
    <row r="4682" spans="1:5" x14ac:dyDescent="0.25">
      <c r="A4682" t="s">
        <v>2529</v>
      </c>
      <c r="B4682" t="s">
        <v>2990</v>
      </c>
      <c r="C4682" t="s">
        <v>36</v>
      </c>
      <c r="D4682">
        <v>520</v>
      </c>
    </row>
    <row r="4683" spans="1:5" x14ac:dyDescent="0.25">
      <c r="A4683" t="s">
        <v>2529</v>
      </c>
      <c r="B4683" t="s">
        <v>2990</v>
      </c>
      <c r="C4683" t="s">
        <v>4751</v>
      </c>
      <c r="D4683">
        <v>0</v>
      </c>
    </row>
    <row r="4684" spans="1:5" x14ac:dyDescent="0.25">
      <c r="A4684" t="s">
        <v>2529</v>
      </c>
      <c r="B4684" t="s">
        <v>2990</v>
      </c>
      <c r="C4684" t="s">
        <v>2469</v>
      </c>
      <c r="D4684">
        <v>0</v>
      </c>
      <c r="E4684">
        <v>0</v>
      </c>
    </row>
    <row r="4685" spans="1:5" x14ac:dyDescent="0.25">
      <c r="A4685" t="s">
        <v>2529</v>
      </c>
      <c r="B4685" t="s">
        <v>2990</v>
      </c>
      <c r="C4685" t="s">
        <v>2467</v>
      </c>
      <c r="D4685">
        <v>0</v>
      </c>
    </row>
    <row r="4686" spans="1:5" x14ac:dyDescent="0.25">
      <c r="A4686" t="s">
        <v>2529</v>
      </c>
      <c r="B4686" t="s">
        <v>2990</v>
      </c>
      <c r="C4686" t="s">
        <v>2468</v>
      </c>
      <c r="D4686" t="s">
        <v>2475</v>
      </c>
    </row>
    <row r="4687" spans="1:5" x14ac:dyDescent="0.25">
      <c r="A4687" t="s">
        <v>2529</v>
      </c>
      <c r="B4687" t="s">
        <v>2990</v>
      </c>
      <c r="C4687" t="s">
        <v>4752</v>
      </c>
      <c r="D4687">
        <v>0</v>
      </c>
      <c r="E4687">
        <v>0</v>
      </c>
    </row>
    <row r="4688" spans="1:5" x14ac:dyDescent="0.25">
      <c r="A4688" t="s">
        <v>2529</v>
      </c>
      <c r="B4688" t="s">
        <v>2990</v>
      </c>
      <c r="C4688" t="s">
        <v>4753</v>
      </c>
      <c r="D4688">
        <v>0</v>
      </c>
      <c r="E4688">
        <v>0</v>
      </c>
    </row>
    <row r="4689" spans="1:5" x14ac:dyDescent="0.25">
      <c r="A4689" t="s">
        <v>2529</v>
      </c>
      <c r="B4689" t="s">
        <v>2990</v>
      </c>
      <c r="C4689" t="s">
        <v>800</v>
      </c>
      <c r="D4689" s="19" t="s">
        <v>807</v>
      </c>
    </row>
    <row r="4690" spans="1:5" x14ac:dyDescent="0.25">
      <c r="A4690" t="s">
        <v>2529</v>
      </c>
      <c r="B4690" t="s">
        <v>2991</v>
      </c>
      <c r="C4690" t="s">
        <v>1083</v>
      </c>
      <c r="D4690" t="b">
        <v>0</v>
      </c>
    </row>
    <row r="4691" spans="1:5" x14ac:dyDescent="0.25">
      <c r="A4691" t="s">
        <v>2529</v>
      </c>
      <c r="B4691" t="s">
        <v>2991</v>
      </c>
      <c r="C4691" t="s">
        <v>36</v>
      </c>
      <c r="D4691">
        <v>521</v>
      </c>
    </row>
    <row r="4692" spans="1:5" x14ac:dyDescent="0.25">
      <c r="A4692" t="s">
        <v>2529</v>
      </c>
      <c r="B4692" t="s">
        <v>2991</v>
      </c>
      <c r="C4692" t="s">
        <v>4751</v>
      </c>
      <c r="D4692">
        <v>0</v>
      </c>
    </row>
    <row r="4693" spans="1:5" x14ac:dyDescent="0.25">
      <c r="A4693" t="s">
        <v>2529</v>
      </c>
      <c r="B4693" t="s">
        <v>2991</v>
      </c>
      <c r="C4693" t="s">
        <v>2469</v>
      </c>
      <c r="D4693">
        <v>10</v>
      </c>
      <c r="E4693">
        <v>0</v>
      </c>
    </row>
    <row r="4694" spans="1:5" x14ac:dyDescent="0.25">
      <c r="A4694" t="s">
        <v>2529</v>
      </c>
      <c r="B4694" t="s">
        <v>2991</v>
      </c>
      <c r="C4694" t="s">
        <v>2467</v>
      </c>
      <c r="D4694">
        <v>0</v>
      </c>
    </row>
    <row r="4695" spans="1:5" x14ac:dyDescent="0.25">
      <c r="A4695" t="s">
        <v>2529</v>
      </c>
      <c r="B4695" t="s">
        <v>2991</v>
      </c>
      <c r="C4695" t="s">
        <v>2468</v>
      </c>
      <c r="D4695" t="s">
        <v>2475</v>
      </c>
    </row>
    <row r="4696" spans="1:5" x14ac:dyDescent="0.25">
      <c r="A4696" t="s">
        <v>2529</v>
      </c>
      <c r="B4696" t="s">
        <v>2991</v>
      </c>
      <c r="C4696" t="s">
        <v>4752</v>
      </c>
      <c r="D4696">
        <v>0</v>
      </c>
      <c r="E4696">
        <v>0</v>
      </c>
    </row>
    <row r="4697" spans="1:5" x14ac:dyDescent="0.25">
      <c r="A4697" t="s">
        <v>2529</v>
      </c>
      <c r="B4697" t="s">
        <v>2991</v>
      </c>
      <c r="C4697" t="s">
        <v>4753</v>
      </c>
      <c r="D4697">
        <v>0</v>
      </c>
      <c r="E4697">
        <v>0</v>
      </c>
    </row>
    <row r="4698" spans="1:5" x14ac:dyDescent="0.25">
      <c r="A4698" t="s">
        <v>2529</v>
      </c>
      <c r="B4698" t="s">
        <v>2991</v>
      </c>
      <c r="C4698" t="s">
        <v>800</v>
      </c>
      <c r="D4698" s="19" t="s">
        <v>807</v>
      </c>
    </row>
    <row r="4699" spans="1:5" x14ac:dyDescent="0.25">
      <c r="A4699" t="s">
        <v>2529</v>
      </c>
      <c r="B4699" t="s">
        <v>2992</v>
      </c>
      <c r="C4699" t="s">
        <v>1083</v>
      </c>
      <c r="D4699" t="b">
        <v>0</v>
      </c>
    </row>
    <row r="4700" spans="1:5" x14ac:dyDescent="0.25">
      <c r="A4700" t="s">
        <v>2529</v>
      </c>
      <c r="B4700" t="s">
        <v>2992</v>
      </c>
      <c r="C4700" t="s">
        <v>36</v>
      </c>
      <c r="D4700">
        <v>522</v>
      </c>
    </row>
    <row r="4701" spans="1:5" x14ac:dyDescent="0.25">
      <c r="A4701" t="s">
        <v>2529</v>
      </c>
      <c r="B4701" t="s">
        <v>2992</v>
      </c>
      <c r="C4701" t="s">
        <v>4751</v>
      </c>
      <c r="D4701">
        <v>0</v>
      </c>
    </row>
    <row r="4702" spans="1:5" x14ac:dyDescent="0.25">
      <c r="A4702" t="s">
        <v>2529</v>
      </c>
      <c r="B4702" t="s">
        <v>2992</v>
      </c>
      <c r="C4702" t="s">
        <v>2469</v>
      </c>
      <c r="D4702">
        <v>15</v>
      </c>
      <c r="E4702">
        <v>0</v>
      </c>
    </row>
    <row r="4703" spans="1:5" x14ac:dyDescent="0.25">
      <c r="A4703" t="s">
        <v>2529</v>
      </c>
      <c r="B4703" t="s">
        <v>2992</v>
      </c>
      <c r="C4703" t="s">
        <v>2467</v>
      </c>
      <c r="D4703">
        <v>0</v>
      </c>
    </row>
    <row r="4704" spans="1:5" x14ac:dyDescent="0.25">
      <c r="A4704" t="s">
        <v>2529</v>
      </c>
      <c r="B4704" t="s">
        <v>2992</v>
      </c>
      <c r="C4704" t="s">
        <v>2468</v>
      </c>
      <c r="D4704" t="s">
        <v>2475</v>
      </c>
    </row>
    <row r="4705" spans="1:5" x14ac:dyDescent="0.25">
      <c r="A4705" t="s">
        <v>2529</v>
      </c>
      <c r="B4705" t="s">
        <v>2992</v>
      </c>
      <c r="C4705" t="s">
        <v>4752</v>
      </c>
      <c r="D4705">
        <v>0</v>
      </c>
      <c r="E4705">
        <v>0</v>
      </c>
    </row>
    <row r="4706" spans="1:5" x14ac:dyDescent="0.25">
      <c r="A4706" t="s">
        <v>2529</v>
      </c>
      <c r="B4706" t="s">
        <v>2992</v>
      </c>
      <c r="C4706" t="s">
        <v>4753</v>
      </c>
      <c r="D4706">
        <v>0</v>
      </c>
      <c r="E4706">
        <v>0</v>
      </c>
    </row>
    <row r="4707" spans="1:5" x14ac:dyDescent="0.25">
      <c r="A4707" t="s">
        <v>2529</v>
      </c>
      <c r="B4707" t="s">
        <v>2992</v>
      </c>
      <c r="C4707" t="s">
        <v>800</v>
      </c>
      <c r="D4707" s="19" t="s">
        <v>807</v>
      </c>
    </row>
    <row r="4708" spans="1:5" x14ac:dyDescent="0.25">
      <c r="A4708" t="s">
        <v>2529</v>
      </c>
      <c r="B4708" t="s">
        <v>2993</v>
      </c>
      <c r="C4708" t="s">
        <v>1083</v>
      </c>
      <c r="D4708" t="b">
        <v>0</v>
      </c>
    </row>
    <row r="4709" spans="1:5" x14ac:dyDescent="0.25">
      <c r="A4709" t="s">
        <v>2529</v>
      </c>
      <c r="B4709" t="s">
        <v>2993</v>
      </c>
      <c r="C4709" t="s">
        <v>36</v>
      </c>
      <c r="D4709">
        <v>523</v>
      </c>
    </row>
    <row r="4710" spans="1:5" x14ac:dyDescent="0.25">
      <c r="A4710" t="s">
        <v>2529</v>
      </c>
      <c r="B4710" t="s">
        <v>2993</v>
      </c>
      <c r="C4710" t="s">
        <v>4751</v>
      </c>
      <c r="D4710">
        <v>0</v>
      </c>
    </row>
    <row r="4711" spans="1:5" x14ac:dyDescent="0.25">
      <c r="A4711" t="s">
        <v>2529</v>
      </c>
      <c r="B4711" t="s">
        <v>2993</v>
      </c>
      <c r="C4711" t="s">
        <v>2469</v>
      </c>
      <c r="D4711">
        <v>0</v>
      </c>
      <c r="E4711">
        <v>0</v>
      </c>
    </row>
    <row r="4712" spans="1:5" x14ac:dyDescent="0.25">
      <c r="A4712" t="s">
        <v>2529</v>
      </c>
      <c r="B4712" t="s">
        <v>2993</v>
      </c>
      <c r="C4712" t="s">
        <v>2467</v>
      </c>
      <c r="D4712">
        <v>0</v>
      </c>
    </row>
    <row r="4713" spans="1:5" x14ac:dyDescent="0.25">
      <c r="A4713" t="s">
        <v>2529</v>
      </c>
      <c r="B4713" t="s">
        <v>2993</v>
      </c>
      <c r="C4713" t="s">
        <v>2468</v>
      </c>
      <c r="D4713" t="s">
        <v>2475</v>
      </c>
    </row>
    <row r="4714" spans="1:5" x14ac:dyDescent="0.25">
      <c r="A4714" t="s">
        <v>2529</v>
      </c>
      <c r="B4714" t="s">
        <v>2993</v>
      </c>
      <c r="C4714" t="s">
        <v>4752</v>
      </c>
      <c r="D4714">
        <v>0</v>
      </c>
      <c r="E4714">
        <v>0</v>
      </c>
    </row>
    <row r="4715" spans="1:5" x14ac:dyDescent="0.25">
      <c r="A4715" t="s">
        <v>2529</v>
      </c>
      <c r="B4715" t="s">
        <v>2993</v>
      </c>
      <c r="C4715" t="s">
        <v>4753</v>
      </c>
      <c r="D4715">
        <v>0</v>
      </c>
      <c r="E4715">
        <v>0</v>
      </c>
    </row>
    <row r="4716" spans="1:5" x14ac:dyDescent="0.25">
      <c r="A4716" t="s">
        <v>2529</v>
      </c>
      <c r="B4716" t="s">
        <v>2993</v>
      </c>
      <c r="C4716" t="s">
        <v>800</v>
      </c>
      <c r="D4716" s="19" t="s">
        <v>807</v>
      </c>
    </row>
    <row r="4717" spans="1:5" x14ac:dyDescent="0.25">
      <c r="A4717" t="s">
        <v>2529</v>
      </c>
      <c r="B4717" t="s">
        <v>2994</v>
      </c>
      <c r="C4717" t="s">
        <v>1083</v>
      </c>
      <c r="D4717" t="b">
        <v>0</v>
      </c>
    </row>
    <row r="4718" spans="1:5" x14ac:dyDescent="0.25">
      <c r="A4718" t="s">
        <v>2529</v>
      </c>
      <c r="B4718" t="s">
        <v>2994</v>
      </c>
      <c r="C4718" t="s">
        <v>36</v>
      </c>
      <c r="D4718">
        <v>524</v>
      </c>
    </row>
    <row r="4719" spans="1:5" x14ac:dyDescent="0.25">
      <c r="A4719" t="s">
        <v>2529</v>
      </c>
      <c r="B4719" t="s">
        <v>2994</v>
      </c>
      <c r="C4719" t="s">
        <v>4751</v>
      </c>
      <c r="D4719">
        <v>0</v>
      </c>
    </row>
    <row r="4720" spans="1:5" x14ac:dyDescent="0.25">
      <c r="A4720" t="s">
        <v>2529</v>
      </c>
      <c r="B4720" t="s">
        <v>2994</v>
      </c>
      <c r="C4720" t="s">
        <v>2469</v>
      </c>
      <c r="D4720">
        <v>20</v>
      </c>
      <c r="E4720">
        <v>0</v>
      </c>
    </row>
    <row r="4721" spans="1:5" x14ac:dyDescent="0.25">
      <c r="A4721" t="s">
        <v>2529</v>
      </c>
      <c r="B4721" t="s">
        <v>2994</v>
      </c>
      <c r="C4721" t="s">
        <v>2467</v>
      </c>
      <c r="D4721">
        <v>0</v>
      </c>
    </row>
    <row r="4722" spans="1:5" x14ac:dyDescent="0.25">
      <c r="A4722" t="s">
        <v>2529</v>
      </c>
      <c r="B4722" t="s">
        <v>2994</v>
      </c>
      <c r="C4722" t="s">
        <v>2468</v>
      </c>
      <c r="D4722" t="s">
        <v>2475</v>
      </c>
    </row>
    <row r="4723" spans="1:5" x14ac:dyDescent="0.25">
      <c r="A4723" t="s">
        <v>2529</v>
      </c>
      <c r="B4723" t="s">
        <v>2994</v>
      </c>
      <c r="C4723" t="s">
        <v>4752</v>
      </c>
      <c r="D4723">
        <v>0</v>
      </c>
      <c r="E4723">
        <v>0</v>
      </c>
    </row>
    <row r="4724" spans="1:5" x14ac:dyDescent="0.25">
      <c r="A4724" t="s">
        <v>2529</v>
      </c>
      <c r="B4724" t="s">
        <v>2994</v>
      </c>
      <c r="C4724" t="s">
        <v>4753</v>
      </c>
      <c r="D4724">
        <v>0</v>
      </c>
      <c r="E4724">
        <v>0</v>
      </c>
    </row>
    <row r="4725" spans="1:5" x14ac:dyDescent="0.25">
      <c r="A4725" t="s">
        <v>2529</v>
      </c>
      <c r="B4725" t="s">
        <v>2994</v>
      </c>
      <c r="C4725" t="s">
        <v>800</v>
      </c>
      <c r="D4725" s="19" t="s">
        <v>807</v>
      </c>
    </row>
    <row r="4726" spans="1:5" x14ac:dyDescent="0.25">
      <c r="A4726" t="s">
        <v>2529</v>
      </c>
      <c r="B4726" t="s">
        <v>2995</v>
      </c>
      <c r="C4726" t="s">
        <v>1083</v>
      </c>
      <c r="D4726" t="b">
        <v>0</v>
      </c>
    </row>
    <row r="4727" spans="1:5" x14ac:dyDescent="0.25">
      <c r="A4727" t="s">
        <v>2529</v>
      </c>
      <c r="B4727" t="s">
        <v>2995</v>
      </c>
      <c r="C4727" t="s">
        <v>36</v>
      </c>
      <c r="D4727">
        <v>525</v>
      </c>
    </row>
    <row r="4728" spans="1:5" x14ac:dyDescent="0.25">
      <c r="A4728" t="s">
        <v>2529</v>
      </c>
      <c r="B4728" t="s">
        <v>2995</v>
      </c>
      <c r="C4728" t="s">
        <v>4751</v>
      </c>
      <c r="D4728">
        <v>0</v>
      </c>
    </row>
    <row r="4729" spans="1:5" x14ac:dyDescent="0.25">
      <c r="A4729" t="s">
        <v>2529</v>
      </c>
      <c r="B4729" t="s">
        <v>2995</v>
      </c>
      <c r="C4729" t="s">
        <v>2469</v>
      </c>
      <c r="D4729">
        <v>20</v>
      </c>
      <c r="E4729">
        <v>0</v>
      </c>
    </row>
    <row r="4730" spans="1:5" x14ac:dyDescent="0.25">
      <c r="A4730" t="s">
        <v>2529</v>
      </c>
      <c r="B4730" t="s">
        <v>2995</v>
      </c>
      <c r="C4730" t="s">
        <v>2467</v>
      </c>
      <c r="D4730">
        <v>0</v>
      </c>
    </row>
    <row r="4731" spans="1:5" x14ac:dyDescent="0.25">
      <c r="A4731" t="s">
        <v>2529</v>
      </c>
      <c r="B4731" t="s">
        <v>2995</v>
      </c>
      <c r="C4731" t="s">
        <v>2468</v>
      </c>
      <c r="D4731" t="s">
        <v>2475</v>
      </c>
    </row>
    <row r="4732" spans="1:5" x14ac:dyDescent="0.25">
      <c r="A4732" t="s">
        <v>2529</v>
      </c>
      <c r="B4732" t="s">
        <v>2995</v>
      </c>
      <c r="C4732" t="s">
        <v>4752</v>
      </c>
      <c r="D4732">
        <v>0</v>
      </c>
      <c r="E4732">
        <v>0</v>
      </c>
    </row>
    <row r="4733" spans="1:5" x14ac:dyDescent="0.25">
      <c r="A4733" t="s">
        <v>2529</v>
      </c>
      <c r="B4733" t="s">
        <v>2995</v>
      </c>
      <c r="C4733" t="s">
        <v>4753</v>
      </c>
      <c r="D4733">
        <v>0</v>
      </c>
      <c r="E4733">
        <v>0</v>
      </c>
    </row>
    <row r="4734" spans="1:5" x14ac:dyDescent="0.25">
      <c r="A4734" t="s">
        <v>2529</v>
      </c>
      <c r="B4734" t="s">
        <v>2995</v>
      </c>
      <c r="C4734" t="s">
        <v>800</v>
      </c>
      <c r="D4734" s="19" t="s">
        <v>807</v>
      </c>
    </row>
    <row r="4735" spans="1:5" x14ac:dyDescent="0.25">
      <c r="A4735" t="s">
        <v>2529</v>
      </c>
      <c r="B4735" t="s">
        <v>2996</v>
      </c>
      <c r="C4735" t="s">
        <v>1083</v>
      </c>
      <c r="D4735" t="b">
        <v>0</v>
      </c>
    </row>
    <row r="4736" spans="1:5" x14ac:dyDescent="0.25">
      <c r="A4736" t="s">
        <v>2529</v>
      </c>
      <c r="B4736" t="s">
        <v>2996</v>
      </c>
      <c r="C4736" t="s">
        <v>36</v>
      </c>
      <c r="D4736">
        <v>526</v>
      </c>
    </row>
    <row r="4737" spans="1:5" x14ac:dyDescent="0.25">
      <c r="A4737" t="s">
        <v>2529</v>
      </c>
      <c r="B4737" t="s">
        <v>2996</v>
      </c>
      <c r="C4737" t="s">
        <v>4751</v>
      </c>
      <c r="D4737">
        <v>0</v>
      </c>
    </row>
    <row r="4738" spans="1:5" x14ac:dyDescent="0.25">
      <c r="A4738" t="s">
        <v>2529</v>
      </c>
      <c r="B4738" t="s">
        <v>2996</v>
      </c>
      <c r="C4738" t="s">
        <v>2469</v>
      </c>
      <c r="D4738">
        <v>0</v>
      </c>
      <c r="E4738">
        <v>0</v>
      </c>
    </row>
    <row r="4739" spans="1:5" x14ac:dyDescent="0.25">
      <c r="A4739" t="s">
        <v>2529</v>
      </c>
      <c r="B4739" t="s">
        <v>2996</v>
      </c>
      <c r="C4739" t="s">
        <v>2467</v>
      </c>
      <c r="D4739">
        <v>0</v>
      </c>
    </row>
    <row r="4740" spans="1:5" x14ac:dyDescent="0.25">
      <c r="A4740" t="s">
        <v>2529</v>
      </c>
      <c r="B4740" t="s">
        <v>2996</v>
      </c>
      <c r="C4740" t="s">
        <v>2468</v>
      </c>
      <c r="D4740" t="s">
        <v>2475</v>
      </c>
    </row>
    <row r="4741" spans="1:5" x14ac:dyDescent="0.25">
      <c r="A4741" t="s">
        <v>2529</v>
      </c>
      <c r="B4741" t="s">
        <v>2996</v>
      </c>
      <c r="C4741" t="s">
        <v>4752</v>
      </c>
      <c r="D4741">
        <v>0</v>
      </c>
      <c r="E4741">
        <v>0</v>
      </c>
    </row>
    <row r="4742" spans="1:5" x14ac:dyDescent="0.25">
      <c r="A4742" t="s">
        <v>2529</v>
      </c>
      <c r="B4742" t="s">
        <v>2996</v>
      </c>
      <c r="C4742" t="s">
        <v>4753</v>
      </c>
      <c r="D4742">
        <v>0</v>
      </c>
      <c r="E4742">
        <v>0</v>
      </c>
    </row>
    <row r="4743" spans="1:5" x14ac:dyDescent="0.25">
      <c r="A4743" t="s">
        <v>2529</v>
      </c>
      <c r="B4743" t="s">
        <v>2996</v>
      </c>
      <c r="C4743" t="s">
        <v>800</v>
      </c>
      <c r="D4743" s="19" t="s">
        <v>807</v>
      </c>
    </row>
    <row r="4744" spans="1:5" x14ac:dyDescent="0.25">
      <c r="A4744" t="s">
        <v>2529</v>
      </c>
      <c r="B4744" t="s">
        <v>2998</v>
      </c>
      <c r="C4744" t="s">
        <v>1083</v>
      </c>
      <c r="D4744" t="b">
        <v>0</v>
      </c>
    </row>
    <row r="4745" spans="1:5" x14ac:dyDescent="0.25">
      <c r="A4745" t="s">
        <v>2529</v>
      </c>
      <c r="B4745" t="s">
        <v>2998</v>
      </c>
      <c r="C4745" t="s">
        <v>36</v>
      </c>
      <c r="D4745">
        <v>527</v>
      </c>
    </row>
    <row r="4746" spans="1:5" x14ac:dyDescent="0.25">
      <c r="A4746" t="s">
        <v>2529</v>
      </c>
      <c r="B4746" t="s">
        <v>2998</v>
      </c>
      <c r="C4746" t="s">
        <v>4751</v>
      </c>
      <c r="D4746">
        <v>0</v>
      </c>
    </row>
    <row r="4747" spans="1:5" x14ac:dyDescent="0.25">
      <c r="A4747" t="s">
        <v>2529</v>
      </c>
      <c r="B4747" t="s">
        <v>2998</v>
      </c>
      <c r="C4747" t="s">
        <v>2469</v>
      </c>
      <c r="D4747">
        <v>30</v>
      </c>
      <c r="E4747">
        <v>0</v>
      </c>
    </row>
    <row r="4748" spans="1:5" x14ac:dyDescent="0.25">
      <c r="A4748" t="s">
        <v>2529</v>
      </c>
      <c r="B4748" t="s">
        <v>2998</v>
      </c>
      <c r="C4748" t="s">
        <v>2467</v>
      </c>
      <c r="D4748">
        <v>0</v>
      </c>
    </row>
    <row r="4749" spans="1:5" x14ac:dyDescent="0.25">
      <c r="A4749" t="s">
        <v>2529</v>
      </c>
      <c r="B4749" t="s">
        <v>2998</v>
      </c>
      <c r="C4749" t="s">
        <v>2468</v>
      </c>
      <c r="D4749" t="s">
        <v>2475</v>
      </c>
    </row>
    <row r="4750" spans="1:5" x14ac:dyDescent="0.25">
      <c r="A4750" t="s">
        <v>2529</v>
      </c>
      <c r="B4750" t="s">
        <v>2998</v>
      </c>
      <c r="C4750" t="s">
        <v>4752</v>
      </c>
      <c r="D4750">
        <v>0</v>
      </c>
      <c r="E4750">
        <v>0</v>
      </c>
    </row>
    <row r="4751" spans="1:5" x14ac:dyDescent="0.25">
      <c r="A4751" t="s">
        <v>2529</v>
      </c>
      <c r="B4751" t="s">
        <v>2998</v>
      </c>
      <c r="C4751" t="s">
        <v>4753</v>
      </c>
      <c r="D4751">
        <v>0</v>
      </c>
      <c r="E4751">
        <v>0</v>
      </c>
    </row>
    <row r="4752" spans="1:5" x14ac:dyDescent="0.25">
      <c r="A4752" t="s">
        <v>2529</v>
      </c>
      <c r="B4752" t="s">
        <v>2998</v>
      </c>
      <c r="C4752" t="s">
        <v>800</v>
      </c>
      <c r="D4752" s="19" t="s">
        <v>807</v>
      </c>
    </row>
    <row r="4753" spans="1:5" x14ac:dyDescent="0.25">
      <c r="A4753" t="s">
        <v>2529</v>
      </c>
      <c r="B4753" t="s">
        <v>2999</v>
      </c>
      <c r="C4753" t="s">
        <v>1083</v>
      </c>
      <c r="D4753" t="b">
        <v>0</v>
      </c>
    </row>
    <row r="4754" spans="1:5" x14ac:dyDescent="0.25">
      <c r="A4754" t="s">
        <v>2529</v>
      </c>
      <c r="B4754" t="s">
        <v>2999</v>
      </c>
      <c r="C4754" t="s">
        <v>36</v>
      </c>
      <c r="D4754">
        <v>528</v>
      </c>
    </row>
    <row r="4755" spans="1:5" x14ac:dyDescent="0.25">
      <c r="A4755" t="s">
        <v>2529</v>
      </c>
      <c r="B4755" t="s">
        <v>2999</v>
      </c>
      <c r="C4755" t="s">
        <v>4751</v>
      </c>
      <c r="D4755">
        <v>1</v>
      </c>
    </row>
    <row r="4756" spans="1:5" x14ac:dyDescent="0.25">
      <c r="A4756" t="s">
        <v>2529</v>
      </c>
      <c r="B4756" t="s">
        <v>2999</v>
      </c>
      <c r="C4756" t="s">
        <v>2469</v>
      </c>
      <c r="D4756">
        <v>0</v>
      </c>
      <c r="E4756">
        <v>5</v>
      </c>
    </row>
    <row r="4757" spans="1:5" x14ac:dyDescent="0.25">
      <c r="A4757" t="s">
        <v>2529</v>
      </c>
      <c r="B4757" t="s">
        <v>2999</v>
      </c>
      <c r="C4757" t="s">
        <v>2467</v>
      </c>
      <c r="D4757">
        <v>1</v>
      </c>
    </row>
    <row r="4758" spans="1:5" x14ac:dyDescent="0.25">
      <c r="A4758" t="s">
        <v>2529</v>
      </c>
      <c r="B4758" t="s">
        <v>2999</v>
      </c>
      <c r="C4758" t="s">
        <v>2468</v>
      </c>
      <c r="D4758" t="s">
        <v>2475</v>
      </c>
    </row>
    <row r="4759" spans="1:5" x14ac:dyDescent="0.25">
      <c r="A4759" t="s">
        <v>2529</v>
      </c>
      <c r="B4759" t="s">
        <v>2999</v>
      </c>
      <c r="C4759" t="s">
        <v>4752</v>
      </c>
      <c r="D4759">
        <v>0</v>
      </c>
      <c r="E4759">
        <v>0</v>
      </c>
    </row>
    <row r="4760" spans="1:5" x14ac:dyDescent="0.25">
      <c r="A4760" t="s">
        <v>2529</v>
      </c>
      <c r="B4760" t="s">
        <v>2999</v>
      </c>
      <c r="C4760" t="s">
        <v>4753</v>
      </c>
      <c r="D4760">
        <v>0</v>
      </c>
      <c r="E4760">
        <v>0</v>
      </c>
    </row>
    <row r="4761" spans="1:5" x14ac:dyDescent="0.25">
      <c r="A4761" t="s">
        <v>2529</v>
      </c>
      <c r="B4761" t="s">
        <v>2999</v>
      </c>
      <c r="C4761" t="s">
        <v>800</v>
      </c>
      <c r="D4761" s="19" t="s">
        <v>815</v>
      </c>
    </row>
    <row r="4762" spans="1:5" x14ac:dyDescent="0.25">
      <c r="A4762" t="s">
        <v>2529</v>
      </c>
      <c r="B4762" t="s">
        <v>3000</v>
      </c>
      <c r="C4762" t="s">
        <v>1083</v>
      </c>
      <c r="D4762" t="b">
        <v>0</v>
      </c>
    </row>
    <row r="4763" spans="1:5" x14ac:dyDescent="0.25">
      <c r="A4763" t="s">
        <v>2529</v>
      </c>
      <c r="B4763" t="s">
        <v>3000</v>
      </c>
      <c r="C4763" t="s">
        <v>36</v>
      </c>
      <c r="D4763">
        <v>529</v>
      </c>
    </row>
    <row r="4764" spans="1:5" x14ac:dyDescent="0.25">
      <c r="A4764" t="s">
        <v>2529</v>
      </c>
      <c r="B4764" t="s">
        <v>3000</v>
      </c>
      <c r="C4764" t="s">
        <v>4751</v>
      </c>
      <c r="D4764">
        <v>0</v>
      </c>
    </row>
    <row r="4765" spans="1:5" x14ac:dyDescent="0.25">
      <c r="A4765" t="s">
        <v>2529</v>
      </c>
      <c r="B4765" t="s">
        <v>3000</v>
      </c>
      <c r="C4765" t="s">
        <v>2469</v>
      </c>
      <c r="D4765">
        <v>0</v>
      </c>
      <c r="E4765">
        <v>1</v>
      </c>
    </row>
    <row r="4766" spans="1:5" x14ac:dyDescent="0.25">
      <c r="A4766" t="s">
        <v>2529</v>
      </c>
      <c r="B4766" t="s">
        <v>3000</v>
      </c>
      <c r="C4766" t="s">
        <v>2467</v>
      </c>
      <c r="D4766">
        <v>0</v>
      </c>
    </row>
    <row r="4767" spans="1:5" x14ac:dyDescent="0.25">
      <c r="A4767" t="s">
        <v>2529</v>
      </c>
      <c r="B4767" t="s">
        <v>3000</v>
      </c>
      <c r="C4767" t="s">
        <v>2468</v>
      </c>
      <c r="D4767" t="s">
        <v>2475</v>
      </c>
    </row>
    <row r="4768" spans="1:5" x14ac:dyDescent="0.25">
      <c r="A4768" t="s">
        <v>2529</v>
      </c>
      <c r="B4768" t="s">
        <v>3000</v>
      </c>
      <c r="C4768" t="s">
        <v>4752</v>
      </c>
      <c r="D4768">
        <v>0</v>
      </c>
      <c r="E4768">
        <v>0</v>
      </c>
    </row>
    <row r="4769" spans="1:5" x14ac:dyDescent="0.25">
      <c r="A4769" t="s">
        <v>2529</v>
      </c>
      <c r="B4769" t="s">
        <v>3000</v>
      </c>
      <c r="C4769" t="s">
        <v>4753</v>
      </c>
      <c r="D4769">
        <v>0</v>
      </c>
      <c r="E4769">
        <v>0</v>
      </c>
    </row>
    <row r="4770" spans="1:5" x14ac:dyDescent="0.25">
      <c r="A4770" t="s">
        <v>2529</v>
      </c>
      <c r="B4770" t="s">
        <v>3000</v>
      </c>
      <c r="C4770" t="s">
        <v>800</v>
      </c>
      <c r="D4770" s="19" t="s">
        <v>874</v>
      </c>
    </row>
    <row r="4771" spans="1:5" x14ac:dyDescent="0.25">
      <c r="A4771" t="s">
        <v>2529</v>
      </c>
      <c r="B4771" t="s">
        <v>3001</v>
      </c>
      <c r="C4771" t="s">
        <v>1083</v>
      </c>
      <c r="D4771" t="b">
        <v>0</v>
      </c>
    </row>
    <row r="4772" spans="1:5" x14ac:dyDescent="0.25">
      <c r="A4772" t="s">
        <v>2529</v>
      </c>
      <c r="B4772" t="s">
        <v>3001</v>
      </c>
      <c r="C4772" t="s">
        <v>36</v>
      </c>
      <c r="D4772">
        <v>530</v>
      </c>
    </row>
    <row r="4773" spans="1:5" x14ac:dyDescent="0.25">
      <c r="A4773" t="s">
        <v>2529</v>
      </c>
      <c r="B4773" t="s">
        <v>3001</v>
      </c>
      <c r="C4773" t="s">
        <v>4751</v>
      </c>
      <c r="D4773">
        <v>0</v>
      </c>
    </row>
    <row r="4774" spans="1:5" x14ac:dyDescent="0.25">
      <c r="A4774" t="s">
        <v>2529</v>
      </c>
      <c r="B4774" t="s">
        <v>3001</v>
      </c>
      <c r="C4774" t="s">
        <v>2469</v>
      </c>
      <c r="D4774">
        <v>100</v>
      </c>
      <c r="E4774">
        <v>0</v>
      </c>
    </row>
    <row r="4775" spans="1:5" x14ac:dyDescent="0.25">
      <c r="A4775" t="s">
        <v>2529</v>
      </c>
      <c r="B4775" t="s">
        <v>3001</v>
      </c>
      <c r="C4775" t="s">
        <v>2467</v>
      </c>
      <c r="D4775">
        <v>0</v>
      </c>
    </row>
    <row r="4776" spans="1:5" x14ac:dyDescent="0.25">
      <c r="A4776" t="s">
        <v>2529</v>
      </c>
      <c r="B4776" t="s">
        <v>3001</v>
      </c>
      <c r="C4776" t="s">
        <v>2468</v>
      </c>
      <c r="D4776" t="s">
        <v>2475</v>
      </c>
    </row>
    <row r="4777" spans="1:5" x14ac:dyDescent="0.25">
      <c r="A4777" t="s">
        <v>2529</v>
      </c>
      <c r="B4777" t="s">
        <v>3001</v>
      </c>
      <c r="C4777" t="s">
        <v>4752</v>
      </c>
      <c r="D4777">
        <v>0</v>
      </c>
      <c r="E4777">
        <v>0</v>
      </c>
    </row>
    <row r="4778" spans="1:5" x14ac:dyDescent="0.25">
      <c r="A4778" t="s">
        <v>2529</v>
      </c>
      <c r="B4778" t="s">
        <v>3001</v>
      </c>
      <c r="C4778" t="s">
        <v>4753</v>
      </c>
      <c r="D4778">
        <v>0</v>
      </c>
      <c r="E4778">
        <v>0</v>
      </c>
    </row>
    <row r="4779" spans="1:5" x14ac:dyDescent="0.25">
      <c r="A4779" t="s">
        <v>2529</v>
      </c>
      <c r="B4779" t="s">
        <v>3001</v>
      </c>
      <c r="C4779" t="s">
        <v>800</v>
      </c>
      <c r="D4779" s="19" t="s">
        <v>807</v>
      </c>
    </row>
    <row r="4780" spans="1:5" x14ac:dyDescent="0.25">
      <c r="A4780" t="s">
        <v>2529</v>
      </c>
      <c r="B4780" t="s">
        <v>3002</v>
      </c>
      <c r="C4780" t="s">
        <v>1083</v>
      </c>
      <c r="D4780" t="b">
        <v>0</v>
      </c>
    </row>
    <row r="4781" spans="1:5" x14ac:dyDescent="0.25">
      <c r="A4781" t="s">
        <v>2529</v>
      </c>
      <c r="B4781" t="s">
        <v>3002</v>
      </c>
      <c r="C4781" t="s">
        <v>36</v>
      </c>
      <c r="D4781">
        <v>531</v>
      </c>
    </row>
    <row r="4782" spans="1:5" x14ac:dyDescent="0.25">
      <c r="A4782" t="s">
        <v>2529</v>
      </c>
      <c r="B4782" t="s">
        <v>3002</v>
      </c>
      <c r="C4782" t="s">
        <v>4751</v>
      </c>
      <c r="D4782">
        <v>0</v>
      </c>
    </row>
    <row r="4783" spans="1:5" x14ac:dyDescent="0.25">
      <c r="A4783" t="s">
        <v>2529</v>
      </c>
      <c r="B4783" t="s">
        <v>3002</v>
      </c>
      <c r="C4783" t="s">
        <v>2469</v>
      </c>
      <c r="D4783">
        <v>20</v>
      </c>
      <c r="E4783">
        <v>0</v>
      </c>
    </row>
    <row r="4784" spans="1:5" x14ac:dyDescent="0.25">
      <c r="A4784" t="s">
        <v>2529</v>
      </c>
      <c r="B4784" t="s">
        <v>3002</v>
      </c>
      <c r="C4784" t="s">
        <v>2467</v>
      </c>
      <c r="D4784">
        <v>0</v>
      </c>
    </row>
    <row r="4785" spans="1:5" x14ac:dyDescent="0.25">
      <c r="A4785" t="s">
        <v>2529</v>
      </c>
      <c r="B4785" t="s">
        <v>3002</v>
      </c>
      <c r="C4785" t="s">
        <v>2468</v>
      </c>
      <c r="D4785" t="s">
        <v>2475</v>
      </c>
    </row>
    <row r="4786" spans="1:5" x14ac:dyDescent="0.25">
      <c r="A4786" t="s">
        <v>2529</v>
      </c>
      <c r="B4786" t="s">
        <v>3002</v>
      </c>
      <c r="C4786" t="s">
        <v>4752</v>
      </c>
      <c r="D4786">
        <v>0</v>
      </c>
      <c r="E4786">
        <v>0</v>
      </c>
    </row>
    <row r="4787" spans="1:5" x14ac:dyDescent="0.25">
      <c r="A4787" t="s">
        <v>2529</v>
      </c>
      <c r="B4787" t="s">
        <v>3002</v>
      </c>
      <c r="C4787" t="s">
        <v>4753</v>
      </c>
      <c r="D4787">
        <v>0</v>
      </c>
      <c r="E4787">
        <v>0</v>
      </c>
    </row>
    <row r="4788" spans="1:5" x14ac:dyDescent="0.25">
      <c r="A4788" t="s">
        <v>2529</v>
      </c>
      <c r="B4788" t="s">
        <v>3002</v>
      </c>
      <c r="C4788" t="s">
        <v>800</v>
      </c>
      <c r="D4788" s="19" t="s">
        <v>807</v>
      </c>
    </row>
    <row r="4789" spans="1:5" x14ac:dyDescent="0.25">
      <c r="A4789" t="s">
        <v>2529</v>
      </c>
      <c r="B4789" t="s">
        <v>3003</v>
      </c>
      <c r="C4789" t="s">
        <v>1083</v>
      </c>
      <c r="D4789" t="b">
        <v>0</v>
      </c>
    </row>
    <row r="4790" spans="1:5" x14ac:dyDescent="0.25">
      <c r="A4790" t="s">
        <v>2529</v>
      </c>
      <c r="B4790" t="s">
        <v>3003</v>
      </c>
      <c r="C4790" t="s">
        <v>36</v>
      </c>
      <c r="D4790">
        <v>532</v>
      </c>
    </row>
    <row r="4791" spans="1:5" x14ac:dyDescent="0.25">
      <c r="A4791" t="s">
        <v>2529</v>
      </c>
      <c r="B4791" t="s">
        <v>3003</v>
      </c>
      <c r="C4791" t="s">
        <v>4751</v>
      </c>
      <c r="D4791">
        <v>1</v>
      </c>
    </row>
    <row r="4792" spans="1:5" x14ac:dyDescent="0.25">
      <c r="A4792" t="s">
        <v>2529</v>
      </c>
      <c r="B4792" t="s">
        <v>3003</v>
      </c>
      <c r="C4792" t="s">
        <v>2469</v>
      </c>
      <c r="D4792">
        <v>0</v>
      </c>
      <c r="E4792">
        <v>0</v>
      </c>
    </row>
    <row r="4793" spans="1:5" x14ac:dyDescent="0.25">
      <c r="A4793" t="s">
        <v>2529</v>
      </c>
      <c r="B4793" t="s">
        <v>3003</v>
      </c>
      <c r="C4793" t="s">
        <v>2467</v>
      </c>
      <c r="D4793">
        <v>1</v>
      </c>
    </row>
    <row r="4794" spans="1:5" x14ac:dyDescent="0.25">
      <c r="A4794" t="s">
        <v>2529</v>
      </c>
      <c r="B4794" t="s">
        <v>3003</v>
      </c>
      <c r="C4794" t="s">
        <v>2468</v>
      </c>
      <c r="D4794" t="s">
        <v>2475</v>
      </c>
    </row>
    <row r="4795" spans="1:5" x14ac:dyDescent="0.25">
      <c r="A4795" t="s">
        <v>2529</v>
      </c>
      <c r="B4795" t="s">
        <v>3003</v>
      </c>
      <c r="C4795" t="s">
        <v>4752</v>
      </c>
      <c r="D4795">
        <v>0</v>
      </c>
      <c r="E4795">
        <v>0</v>
      </c>
    </row>
    <row r="4796" spans="1:5" x14ac:dyDescent="0.25">
      <c r="A4796" t="s">
        <v>2529</v>
      </c>
      <c r="B4796" t="s">
        <v>3003</v>
      </c>
      <c r="C4796" t="s">
        <v>4753</v>
      </c>
      <c r="D4796">
        <v>0</v>
      </c>
      <c r="E4796">
        <v>0</v>
      </c>
    </row>
    <row r="4797" spans="1:5" x14ac:dyDescent="0.25">
      <c r="A4797" t="s">
        <v>2529</v>
      </c>
      <c r="B4797" t="s">
        <v>3003</v>
      </c>
      <c r="C4797" t="s">
        <v>800</v>
      </c>
      <c r="D4797" s="19" t="s">
        <v>2892</v>
      </c>
    </row>
    <row r="4798" spans="1:5" x14ac:dyDescent="0.25">
      <c r="A4798" t="s">
        <v>2529</v>
      </c>
      <c r="B4798" t="s">
        <v>3004</v>
      </c>
      <c r="C4798" t="s">
        <v>1083</v>
      </c>
      <c r="D4798" t="b">
        <v>0</v>
      </c>
    </row>
    <row r="4799" spans="1:5" x14ac:dyDescent="0.25">
      <c r="A4799" t="s">
        <v>2529</v>
      </c>
      <c r="B4799" t="s">
        <v>3004</v>
      </c>
      <c r="C4799" t="s">
        <v>36</v>
      </c>
      <c r="D4799">
        <v>533</v>
      </c>
    </row>
    <row r="4800" spans="1:5" x14ac:dyDescent="0.25">
      <c r="A4800" t="s">
        <v>2529</v>
      </c>
      <c r="B4800" t="s">
        <v>3004</v>
      </c>
      <c r="C4800" t="s">
        <v>4751</v>
      </c>
      <c r="D4800">
        <v>0</v>
      </c>
    </row>
    <row r="4801" spans="1:5" x14ac:dyDescent="0.25">
      <c r="A4801" t="s">
        <v>2529</v>
      </c>
      <c r="B4801" t="s">
        <v>3004</v>
      </c>
      <c r="C4801" t="s">
        <v>2469</v>
      </c>
      <c r="D4801">
        <v>180</v>
      </c>
      <c r="E4801">
        <v>0</v>
      </c>
    </row>
    <row r="4802" spans="1:5" x14ac:dyDescent="0.25">
      <c r="A4802" t="s">
        <v>2529</v>
      </c>
      <c r="B4802" t="s">
        <v>3004</v>
      </c>
      <c r="C4802" t="s">
        <v>2467</v>
      </c>
      <c r="D4802">
        <v>0</v>
      </c>
    </row>
    <row r="4803" spans="1:5" x14ac:dyDescent="0.25">
      <c r="A4803" t="s">
        <v>2529</v>
      </c>
      <c r="B4803" t="s">
        <v>3004</v>
      </c>
      <c r="C4803" t="s">
        <v>2468</v>
      </c>
      <c r="D4803" t="s">
        <v>2475</v>
      </c>
    </row>
    <row r="4804" spans="1:5" x14ac:dyDescent="0.25">
      <c r="A4804" t="s">
        <v>2529</v>
      </c>
      <c r="B4804" t="s">
        <v>3004</v>
      </c>
      <c r="C4804" t="s">
        <v>4752</v>
      </c>
      <c r="D4804">
        <v>0</v>
      </c>
      <c r="E4804">
        <v>0</v>
      </c>
    </row>
    <row r="4805" spans="1:5" x14ac:dyDescent="0.25">
      <c r="A4805" t="s">
        <v>2529</v>
      </c>
      <c r="B4805" t="s">
        <v>3004</v>
      </c>
      <c r="C4805" t="s">
        <v>4753</v>
      </c>
      <c r="D4805">
        <v>0</v>
      </c>
      <c r="E4805">
        <v>0</v>
      </c>
    </row>
    <row r="4806" spans="1:5" x14ac:dyDescent="0.25">
      <c r="A4806" t="s">
        <v>2529</v>
      </c>
      <c r="B4806" t="s">
        <v>3004</v>
      </c>
      <c r="C4806" t="s">
        <v>800</v>
      </c>
      <c r="D4806" s="19" t="s">
        <v>2892</v>
      </c>
    </row>
    <row r="4807" spans="1:5" x14ac:dyDescent="0.25">
      <c r="A4807" t="s">
        <v>2529</v>
      </c>
      <c r="B4807" t="s">
        <v>3005</v>
      </c>
      <c r="C4807" t="s">
        <v>1083</v>
      </c>
      <c r="D4807" t="b">
        <v>0</v>
      </c>
    </row>
    <row r="4808" spans="1:5" x14ac:dyDescent="0.25">
      <c r="A4808" t="s">
        <v>2529</v>
      </c>
      <c r="B4808" t="s">
        <v>3005</v>
      </c>
      <c r="C4808" t="s">
        <v>36</v>
      </c>
      <c r="D4808">
        <v>534</v>
      </c>
    </row>
    <row r="4809" spans="1:5" x14ac:dyDescent="0.25">
      <c r="A4809" t="s">
        <v>2529</v>
      </c>
      <c r="B4809" t="s">
        <v>3005</v>
      </c>
      <c r="C4809" t="s">
        <v>4751</v>
      </c>
      <c r="D4809">
        <v>0</v>
      </c>
    </row>
    <row r="4810" spans="1:5" x14ac:dyDescent="0.25">
      <c r="A4810" t="s">
        <v>2529</v>
      </c>
      <c r="B4810" t="s">
        <v>3005</v>
      </c>
      <c r="C4810" t="s">
        <v>2469</v>
      </c>
      <c r="D4810">
        <v>60</v>
      </c>
      <c r="E4810">
        <v>0</v>
      </c>
    </row>
    <row r="4811" spans="1:5" x14ac:dyDescent="0.25">
      <c r="A4811" t="s">
        <v>2529</v>
      </c>
      <c r="B4811" t="s">
        <v>3005</v>
      </c>
      <c r="C4811" t="s">
        <v>2467</v>
      </c>
      <c r="D4811">
        <v>0</v>
      </c>
    </row>
    <row r="4812" spans="1:5" x14ac:dyDescent="0.25">
      <c r="A4812" t="s">
        <v>2529</v>
      </c>
      <c r="B4812" t="s">
        <v>3005</v>
      </c>
      <c r="C4812" t="s">
        <v>2468</v>
      </c>
      <c r="D4812" t="s">
        <v>2475</v>
      </c>
    </row>
    <row r="4813" spans="1:5" x14ac:dyDescent="0.25">
      <c r="A4813" t="s">
        <v>2529</v>
      </c>
      <c r="B4813" t="s">
        <v>3005</v>
      </c>
      <c r="C4813" t="s">
        <v>4752</v>
      </c>
      <c r="D4813">
        <v>0</v>
      </c>
      <c r="E4813">
        <v>0</v>
      </c>
    </row>
    <row r="4814" spans="1:5" x14ac:dyDescent="0.25">
      <c r="A4814" t="s">
        <v>2529</v>
      </c>
      <c r="B4814" t="s">
        <v>3005</v>
      </c>
      <c r="C4814" t="s">
        <v>4753</v>
      </c>
      <c r="D4814">
        <v>0</v>
      </c>
      <c r="E4814">
        <v>0</v>
      </c>
    </row>
    <row r="4815" spans="1:5" x14ac:dyDescent="0.25">
      <c r="A4815" t="s">
        <v>2529</v>
      </c>
      <c r="B4815" t="s">
        <v>3005</v>
      </c>
      <c r="C4815" t="s">
        <v>800</v>
      </c>
      <c r="D4815" s="19"/>
    </row>
    <row r="4816" spans="1:5" x14ac:dyDescent="0.25">
      <c r="A4816" t="s">
        <v>2529</v>
      </c>
      <c r="B4816" t="s">
        <v>3006</v>
      </c>
      <c r="C4816" t="s">
        <v>1083</v>
      </c>
      <c r="D4816" t="b">
        <v>0</v>
      </c>
    </row>
    <row r="4817" spans="1:5" x14ac:dyDescent="0.25">
      <c r="A4817" t="s">
        <v>2529</v>
      </c>
      <c r="B4817" t="s">
        <v>3006</v>
      </c>
      <c r="C4817" t="s">
        <v>36</v>
      </c>
      <c r="D4817">
        <v>535</v>
      </c>
    </row>
    <row r="4818" spans="1:5" x14ac:dyDescent="0.25">
      <c r="A4818" t="s">
        <v>2529</v>
      </c>
      <c r="B4818" t="s">
        <v>3006</v>
      </c>
      <c r="C4818" t="s">
        <v>4751</v>
      </c>
      <c r="D4818">
        <v>0</v>
      </c>
    </row>
    <row r="4819" spans="1:5" x14ac:dyDescent="0.25">
      <c r="A4819" t="s">
        <v>2529</v>
      </c>
      <c r="B4819" t="s">
        <v>3006</v>
      </c>
      <c r="C4819" t="s">
        <v>2469</v>
      </c>
      <c r="D4819">
        <v>0</v>
      </c>
      <c r="E4819">
        <v>0</v>
      </c>
    </row>
    <row r="4820" spans="1:5" x14ac:dyDescent="0.25">
      <c r="A4820" t="s">
        <v>2529</v>
      </c>
      <c r="B4820" t="s">
        <v>3006</v>
      </c>
      <c r="C4820" t="s">
        <v>2467</v>
      </c>
      <c r="D4820">
        <v>0</v>
      </c>
    </row>
    <row r="4821" spans="1:5" x14ac:dyDescent="0.25">
      <c r="A4821" t="s">
        <v>2529</v>
      </c>
      <c r="B4821" t="s">
        <v>3006</v>
      </c>
      <c r="C4821" t="s">
        <v>2468</v>
      </c>
      <c r="D4821" t="s">
        <v>2475</v>
      </c>
    </row>
    <row r="4822" spans="1:5" x14ac:dyDescent="0.25">
      <c r="A4822" t="s">
        <v>2529</v>
      </c>
      <c r="B4822" t="s">
        <v>3006</v>
      </c>
      <c r="C4822" t="s">
        <v>4752</v>
      </c>
      <c r="D4822">
        <v>0</v>
      </c>
      <c r="E4822">
        <v>0</v>
      </c>
    </row>
    <row r="4823" spans="1:5" x14ac:dyDescent="0.25">
      <c r="A4823" t="s">
        <v>2529</v>
      </c>
      <c r="B4823" t="s">
        <v>3006</v>
      </c>
      <c r="C4823" t="s">
        <v>4753</v>
      </c>
      <c r="D4823">
        <v>0</v>
      </c>
      <c r="E4823">
        <v>0</v>
      </c>
    </row>
    <row r="4824" spans="1:5" x14ac:dyDescent="0.25">
      <c r="A4824" t="s">
        <v>2529</v>
      </c>
      <c r="B4824" t="s">
        <v>3006</v>
      </c>
      <c r="C4824" t="s">
        <v>800</v>
      </c>
      <c r="D4824" s="19" t="s">
        <v>2892</v>
      </c>
    </row>
    <row r="4825" spans="1:5" x14ac:dyDescent="0.25">
      <c r="A4825" t="s">
        <v>2529</v>
      </c>
      <c r="B4825" t="s">
        <v>3007</v>
      </c>
      <c r="C4825" t="s">
        <v>1083</v>
      </c>
      <c r="D4825" t="b">
        <v>0</v>
      </c>
    </row>
    <row r="4826" spans="1:5" x14ac:dyDescent="0.25">
      <c r="A4826" t="s">
        <v>2529</v>
      </c>
      <c r="B4826" t="s">
        <v>3007</v>
      </c>
      <c r="C4826" t="s">
        <v>36</v>
      </c>
      <c r="D4826">
        <v>536</v>
      </c>
    </row>
    <row r="4827" spans="1:5" x14ac:dyDescent="0.25">
      <c r="A4827" t="s">
        <v>2529</v>
      </c>
      <c r="B4827" t="s">
        <v>3007</v>
      </c>
      <c r="C4827" t="s">
        <v>4751</v>
      </c>
      <c r="D4827">
        <v>0</v>
      </c>
    </row>
    <row r="4828" spans="1:5" x14ac:dyDescent="0.25">
      <c r="A4828" t="s">
        <v>2529</v>
      </c>
      <c r="B4828" t="s">
        <v>3007</v>
      </c>
      <c r="C4828" t="s">
        <v>2469</v>
      </c>
      <c r="D4828">
        <v>180</v>
      </c>
      <c r="E4828">
        <v>0</v>
      </c>
    </row>
    <row r="4829" spans="1:5" x14ac:dyDescent="0.25">
      <c r="A4829" t="s">
        <v>2529</v>
      </c>
      <c r="B4829" t="s">
        <v>3007</v>
      </c>
      <c r="C4829" t="s">
        <v>2467</v>
      </c>
      <c r="D4829">
        <v>0</v>
      </c>
    </row>
    <row r="4830" spans="1:5" x14ac:dyDescent="0.25">
      <c r="A4830" t="s">
        <v>2529</v>
      </c>
      <c r="B4830" t="s">
        <v>3007</v>
      </c>
      <c r="C4830" t="s">
        <v>2468</v>
      </c>
      <c r="D4830" t="s">
        <v>2475</v>
      </c>
    </row>
    <row r="4831" spans="1:5" x14ac:dyDescent="0.25">
      <c r="A4831" t="s">
        <v>2529</v>
      </c>
      <c r="B4831" t="s">
        <v>3007</v>
      </c>
      <c r="C4831" t="s">
        <v>4752</v>
      </c>
      <c r="D4831">
        <v>0</v>
      </c>
      <c r="E4831">
        <v>0</v>
      </c>
    </row>
    <row r="4832" spans="1:5" x14ac:dyDescent="0.25">
      <c r="A4832" t="s">
        <v>2529</v>
      </c>
      <c r="B4832" t="s">
        <v>3007</v>
      </c>
      <c r="C4832" t="s">
        <v>4753</v>
      </c>
      <c r="D4832">
        <v>0</v>
      </c>
      <c r="E4832">
        <v>0</v>
      </c>
    </row>
    <row r="4833" spans="1:5" x14ac:dyDescent="0.25">
      <c r="A4833" t="s">
        <v>2529</v>
      </c>
      <c r="B4833" t="s">
        <v>3007</v>
      </c>
      <c r="C4833" t="s">
        <v>800</v>
      </c>
      <c r="D4833" s="19" t="s">
        <v>2892</v>
      </c>
    </row>
    <row r="4834" spans="1:5" x14ac:dyDescent="0.25">
      <c r="A4834" t="s">
        <v>2529</v>
      </c>
      <c r="B4834" t="s">
        <v>3008</v>
      </c>
      <c r="C4834" t="s">
        <v>1083</v>
      </c>
      <c r="D4834" t="b">
        <v>0</v>
      </c>
    </row>
    <row r="4835" spans="1:5" x14ac:dyDescent="0.25">
      <c r="A4835" t="s">
        <v>2529</v>
      </c>
      <c r="B4835" t="s">
        <v>3008</v>
      </c>
      <c r="C4835" t="s">
        <v>36</v>
      </c>
      <c r="D4835">
        <v>537</v>
      </c>
    </row>
    <row r="4836" spans="1:5" x14ac:dyDescent="0.25">
      <c r="A4836" t="s">
        <v>2529</v>
      </c>
      <c r="B4836" t="s">
        <v>3008</v>
      </c>
      <c r="C4836" t="s">
        <v>4751</v>
      </c>
      <c r="D4836">
        <v>0</v>
      </c>
    </row>
    <row r="4837" spans="1:5" x14ac:dyDescent="0.25">
      <c r="A4837" t="s">
        <v>2529</v>
      </c>
      <c r="B4837" t="s">
        <v>3008</v>
      </c>
      <c r="C4837" t="s">
        <v>2469</v>
      </c>
      <c r="D4837">
        <v>60</v>
      </c>
      <c r="E4837">
        <v>0</v>
      </c>
    </row>
    <row r="4838" spans="1:5" x14ac:dyDescent="0.25">
      <c r="A4838" t="s">
        <v>2529</v>
      </c>
      <c r="B4838" t="s">
        <v>3008</v>
      </c>
      <c r="C4838" t="s">
        <v>2467</v>
      </c>
      <c r="D4838">
        <v>0</v>
      </c>
    </row>
    <row r="4839" spans="1:5" x14ac:dyDescent="0.25">
      <c r="A4839" t="s">
        <v>2529</v>
      </c>
      <c r="B4839" t="s">
        <v>3008</v>
      </c>
      <c r="C4839" t="s">
        <v>2468</v>
      </c>
      <c r="D4839" t="s">
        <v>2475</v>
      </c>
    </row>
    <row r="4840" spans="1:5" x14ac:dyDescent="0.25">
      <c r="A4840" t="s">
        <v>2529</v>
      </c>
      <c r="B4840" t="s">
        <v>3008</v>
      </c>
      <c r="C4840" t="s">
        <v>4752</v>
      </c>
      <c r="D4840">
        <v>0</v>
      </c>
      <c r="E4840">
        <v>0</v>
      </c>
    </row>
    <row r="4841" spans="1:5" x14ac:dyDescent="0.25">
      <c r="A4841" t="s">
        <v>2529</v>
      </c>
      <c r="B4841" t="s">
        <v>3008</v>
      </c>
      <c r="C4841" t="s">
        <v>4753</v>
      </c>
      <c r="D4841">
        <v>0</v>
      </c>
      <c r="E4841">
        <v>0</v>
      </c>
    </row>
    <row r="4842" spans="1:5" x14ac:dyDescent="0.25">
      <c r="A4842" t="s">
        <v>2529</v>
      </c>
      <c r="B4842" t="s">
        <v>3008</v>
      </c>
      <c r="C4842" t="s">
        <v>800</v>
      </c>
      <c r="D4842" s="19" t="s">
        <v>2892</v>
      </c>
    </row>
    <row r="4843" spans="1:5" x14ac:dyDescent="0.25">
      <c r="A4843" t="s">
        <v>2529</v>
      </c>
      <c r="B4843" t="s">
        <v>3009</v>
      </c>
      <c r="C4843" t="s">
        <v>1083</v>
      </c>
      <c r="D4843" t="b">
        <v>0</v>
      </c>
    </row>
    <row r="4844" spans="1:5" x14ac:dyDescent="0.25">
      <c r="A4844" t="s">
        <v>2529</v>
      </c>
      <c r="B4844" t="s">
        <v>3009</v>
      </c>
      <c r="C4844" t="s">
        <v>36</v>
      </c>
      <c r="D4844">
        <v>538</v>
      </c>
    </row>
    <row r="4845" spans="1:5" x14ac:dyDescent="0.25">
      <c r="A4845" t="s">
        <v>2529</v>
      </c>
      <c r="B4845" t="s">
        <v>3009</v>
      </c>
      <c r="C4845" t="s">
        <v>4751</v>
      </c>
      <c r="D4845">
        <v>0</v>
      </c>
    </row>
    <row r="4846" spans="1:5" x14ac:dyDescent="0.25">
      <c r="A4846" t="s">
        <v>2529</v>
      </c>
      <c r="B4846" t="s">
        <v>3009</v>
      </c>
      <c r="C4846" t="s">
        <v>2469</v>
      </c>
      <c r="D4846">
        <v>0</v>
      </c>
      <c r="E4846">
        <v>0</v>
      </c>
    </row>
    <row r="4847" spans="1:5" x14ac:dyDescent="0.25">
      <c r="A4847" t="s">
        <v>2529</v>
      </c>
      <c r="B4847" t="s">
        <v>3009</v>
      </c>
      <c r="C4847" t="s">
        <v>2467</v>
      </c>
      <c r="D4847">
        <v>0</v>
      </c>
    </row>
    <row r="4848" spans="1:5" x14ac:dyDescent="0.25">
      <c r="A4848" t="s">
        <v>2529</v>
      </c>
      <c r="B4848" t="s">
        <v>3009</v>
      </c>
      <c r="C4848" t="s">
        <v>2468</v>
      </c>
      <c r="D4848" t="s">
        <v>2475</v>
      </c>
    </row>
    <row r="4849" spans="1:5" x14ac:dyDescent="0.25">
      <c r="A4849" t="s">
        <v>2529</v>
      </c>
      <c r="B4849" t="s">
        <v>3009</v>
      </c>
      <c r="C4849" t="s">
        <v>4752</v>
      </c>
      <c r="D4849">
        <v>0</v>
      </c>
      <c r="E4849">
        <v>0</v>
      </c>
    </row>
    <row r="4850" spans="1:5" x14ac:dyDescent="0.25">
      <c r="A4850" t="s">
        <v>2529</v>
      </c>
      <c r="B4850" t="s">
        <v>3009</v>
      </c>
      <c r="C4850" t="s">
        <v>4753</v>
      </c>
      <c r="D4850">
        <v>0</v>
      </c>
      <c r="E4850">
        <v>0</v>
      </c>
    </row>
    <row r="4851" spans="1:5" x14ac:dyDescent="0.25">
      <c r="A4851" t="s">
        <v>2529</v>
      </c>
      <c r="B4851" t="s">
        <v>3009</v>
      </c>
      <c r="C4851" t="s">
        <v>800</v>
      </c>
      <c r="D4851" s="19"/>
    </row>
    <row r="4852" spans="1:5" x14ac:dyDescent="0.25">
      <c r="A4852" t="s">
        <v>2529</v>
      </c>
      <c r="B4852" t="s">
        <v>3010</v>
      </c>
      <c r="C4852" t="s">
        <v>1083</v>
      </c>
      <c r="D4852" t="b">
        <v>0</v>
      </c>
    </row>
    <row r="4853" spans="1:5" x14ac:dyDescent="0.25">
      <c r="A4853" t="s">
        <v>2529</v>
      </c>
      <c r="B4853" t="s">
        <v>3010</v>
      </c>
      <c r="C4853" t="s">
        <v>36</v>
      </c>
      <c r="D4853">
        <v>539</v>
      </c>
    </row>
    <row r="4854" spans="1:5" x14ac:dyDescent="0.25">
      <c r="A4854" t="s">
        <v>2529</v>
      </c>
      <c r="B4854" t="s">
        <v>3010</v>
      </c>
      <c r="C4854" t="s">
        <v>4751</v>
      </c>
      <c r="D4854">
        <v>0</v>
      </c>
    </row>
    <row r="4855" spans="1:5" x14ac:dyDescent="0.25">
      <c r="A4855" t="s">
        <v>2529</v>
      </c>
      <c r="B4855" t="s">
        <v>3010</v>
      </c>
      <c r="C4855" t="s">
        <v>2469</v>
      </c>
      <c r="D4855">
        <v>0</v>
      </c>
      <c r="E4855">
        <v>0</v>
      </c>
    </row>
    <row r="4856" spans="1:5" x14ac:dyDescent="0.25">
      <c r="A4856" t="s">
        <v>2529</v>
      </c>
      <c r="B4856" t="s">
        <v>3010</v>
      </c>
      <c r="C4856" t="s">
        <v>2467</v>
      </c>
      <c r="D4856">
        <v>0</v>
      </c>
    </row>
    <row r="4857" spans="1:5" x14ac:dyDescent="0.25">
      <c r="A4857" t="s">
        <v>2529</v>
      </c>
      <c r="B4857" t="s">
        <v>3010</v>
      </c>
      <c r="C4857" t="s">
        <v>2468</v>
      </c>
      <c r="D4857" t="s">
        <v>2475</v>
      </c>
    </row>
    <row r="4858" spans="1:5" x14ac:dyDescent="0.25">
      <c r="A4858" t="s">
        <v>2529</v>
      </c>
      <c r="B4858" t="s">
        <v>3010</v>
      </c>
      <c r="C4858" t="s">
        <v>4752</v>
      </c>
      <c r="D4858">
        <v>0</v>
      </c>
      <c r="E4858">
        <v>0</v>
      </c>
    </row>
    <row r="4859" spans="1:5" x14ac:dyDescent="0.25">
      <c r="A4859" t="s">
        <v>2529</v>
      </c>
      <c r="B4859" t="s">
        <v>3010</v>
      </c>
      <c r="C4859" t="s">
        <v>4753</v>
      </c>
      <c r="D4859">
        <v>0</v>
      </c>
      <c r="E4859">
        <v>0</v>
      </c>
    </row>
    <row r="4860" spans="1:5" x14ac:dyDescent="0.25">
      <c r="A4860" t="s">
        <v>2529</v>
      </c>
      <c r="B4860" t="s">
        <v>3010</v>
      </c>
      <c r="C4860" t="s">
        <v>800</v>
      </c>
      <c r="D4860" s="19"/>
    </row>
    <row r="4861" spans="1:5" x14ac:dyDescent="0.25">
      <c r="A4861" t="s">
        <v>2529</v>
      </c>
      <c r="B4861" t="s">
        <v>3011</v>
      </c>
      <c r="C4861" t="s">
        <v>1083</v>
      </c>
      <c r="D4861" t="b">
        <v>0</v>
      </c>
    </row>
    <row r="4862" spans="1:5" x14ac:dyDescent="0.25">
      <c r="A4862" t="s">
        <v>2529</v>
      </c>
      <c r="B4862" t="s">
        <v>3011</v>
      </c>
      <c r="C4862" t="s">
        <v>36</v>
      </c>
      <c r="D4862">
        <v>540</v>
      </c>
    </row>
    <row r="4863" spans="1:5" x14ac:dyDescent="0.25">
      <c r="A4863" t="s">
        <v>2529</v>
      </c>
      <c r="B4863" t="s">
        <v>3011</v>
      </c>
      <c r="C4863" t="s">
        <v>4751</v>
      </c>
      <c r="D4863">
        <v>0</v>
      </c>
    </row>
    <row r="4864" spans="1:5" x14ac:dyDescent="0.25">
      <c r="A4864" t="s">
        <v>2529</v>
      </c>
      <c r="B4864" t="s">
        <v>3011</v>
      </c>
      <c r="C4864" t="s">
        <v>2469</v>
      </c>
      <c r="D4864">
        <v>0</v>
      </c>
      <c r="E4864">
        <v>0</v>
      </c>
    </row>
    <row r="4865" spans="1:5" x14ac:dyDescent="0.25">
      <c r="A4865" t="s">
        <v>2529</v>
      </c>
      <c r="B4865" t="s">
        <v>3011</v>
      </c>
      <c r="C4865" t="s">
        <v>2467</v>
      </c>
      <c r="D4865">
        <v>0</v>
      </c>
    </row>
    <row r="4866" spans="1:5" x14ac:dyDescent="0.25">
      <c r="A4866" t="s">
        <v>2529</v>
      </c>
      <c r="B4866" t="s">
        <v>3011</v>
      </c>
      <c r="C4866" t="s">
        <v>2468</v>
      </c>
      <c r="D4866" t="s">
        <v>2475</v>
      </c>
    </row>
    <row r="4867" spans="1:5" x14ac:dyDescent="0.25">
      <c r="A4867" t="s">
        <v>2529</v>
      </c>
      <c r="B4867" t="s">
        <v>3011</v>
      </c>
      <c r="C4867" t="s">
        <v>4752</v>
      </c>
      <c r="D4867">
        <v>0</v>
      </c>
      <c r="E4867">
        <v>0</v>
      </c>
    </row>
    <row r="4868" spans="1:5" x14ac:dyDescent="0.25">
      <c r="A4868" t="s">
        <v>2529</v>
      </c>
      <c r="B4868" t="s">
        <v>3011</v>
      </c>
      <c r="C4868" t="s">
        <v>4753</v>
      </c>
      <c r="D4868">
        <v>0</v>
      </c>
      <c r="E4868">
        <v>0</v>
      </c>
    </row>
    <row r="4869" spans="1:5" x14ac:dyDescent="0.25">
      <c r="A4869" t="s">
        <v>2529</v>
      </c>
      <c r="B4869" t="s">
        <v>3011</v>
      </c>
      <c r="C4869" t="s">
        <v>800</v>
      </c>
      <c r="D4869" s="19"/>
    </row>
    <row r="4870" spans="1:5" x14ac:dyDescent="0.25">
      <c r="A4870" t="s">
        <v>2529</v>
      </c>
      <c r="B4870" t="s">
        <v>3012</v>
      </c>
      <c r="C4870" t="s">
        <v>1083</v>
      </c>
      <c r="D4870" t="b">
        <v>0</v>
      </c>
    </row>
    <row r="4871" spans="1:5" x14ac:dyDescent="0.25">
      <c r="A4871" t="s">
        <v>2529</v>
      </c>
      <c r="B4871" t="s">
        <v>3012</v>
      </c>
      <c r="C4871" t="s">
        <v>36</v>
      </c>
      <c r="D4871">
        <v>541</v>
      </c>
    </row>
    <row r="4872" spans="1:5" x14ac:dyDescent="0.25">
      <c r="A4872" t="s">
        <v>2529</v>
      </c>
      <c r="B4872" t="s">
        <v>3012</v>
      </c>
      <c r="C4872" t="s">
        <v>4751</v>
      </c>
      <c r="D4872">
        <v>0</v>
      </c>
    </row>
    <row r="4873" spans="1:5" x14ac:dyDescent="0.25">
      <c r="A4873" t="s">
        <v>2529</v>
      </c>
      <c r="B4873" t="s">
        <v>3012</v>
      </c>
      <c r="C4873" t="s">
        <v>2469</v>
      </c>
      <c r="D4873">
        <v>5</v>
      </c>
      <c r="E4873">
        <v>0</v>
      </c>
    </row>
    <row r="4874" spans="1:5" x14ac:dyDescent="0.25">
      <c r="A4874" t="s">
        <v>2529</v>
      </c>
      <c r="B4874" t="s">
        <v>3012</v>
      </c>
      <c r="C4874" t="s">
        <v>2467</v>
      </c>
      <c r="D4874">
        <v>0</v>
      </c>
    </row>
    <row r="4875" spans="1:5" x14ac:dyDescent="0.25">
      <c r="A4875" t="s">
        <v>2529</v>
      </c>
      <c r="B4875" t="s">
        <v>3012</v>
      </c>
      <c r="C4875" t="s">
        <v>2468</v>
      </c>
      <c r="D4875" t="s">
        <v>2475</v>
      </c>
    </row>
    <row r="4876" spans="1:5" x14ac:dyDescent="0.25">
      <c r="A4876" t="s">
        <v>2529</v>
      </c>
      <c r="B4876" t="s">
        <v>3012</v>
      </c>
      <c r="C4876" t="s">
        <v>4752</v>
      </c>
      <c r="D4876">
        <v>0</v>
      </c>
      <c r="E4876">
        <v>0</v>
      </c>
    </row>
    <row r="4877" spans="1:5" x14ac:dyDescent="0.25">
      <c r="A4877" t="s">
        <v>2529</v>
      </c>
      <c r="B4877" t="s">
        <v>3012</v>
      </c>
      <c r="C4877" t="s">
        <v>4753</v>
      </c>
      <c r="D4877">
        <v>0</v>
      </c>
      <c r="E4877">
        <v>0</v>
      </c>
    </row>
    <row r="4878" spans="1:5" x14ac:dyDescent="0.25">
      <c r="A4878" t="s">
        <v>2529</v>
      </c>
      <c r="B4878" t="s">
        <v>3012</v>
      </c>
      <c r="C4878" t="s">
        <v>800</v>
      </c>
      <c r="D4878" s="19" t="s">
        <v>807</v>
      </c>
    </row>
    <row r="4879" spans="1:5" x14ac:dyDescent="0.25">
      <c r="A4879" t="s">
        <v>2529</v>
      </c>
      <c r="B4879" t="s">
        <v>3013</v>
      </c>
      <c r="C4879" t="s">
        <v>1083</v>
      </c>
      <c r="D4879" t="b">
        <v>0</v>
      </c>
    </row>
    <row r="4880" spans="1:5" x14ac:dyDescent="0.25">
      <c r="A4880" t="s">
        <v>2529</v>
      </c>
      <c r="B4880" t="s">
        <v>3013</v>
      </c>
      <c r="C4880" t="s">
        <v>36</v>
      </c>
      <c r="D4880">
        <v>542</v>
      </c>
    </row>
    <row r="4881" spans="1:5" x14ac:dyDescent="0.25">
      <c r="A4881" t="s">
        <v>2529</v>
      </c>
      <c r="B4881" t="s">
        <v>3013</v>
      </c>
      <c r="C4881" t="s">
        <v>4751</v>
      </c>
      <c r="D4881">
        <v>0</v>
      </c>
    </row>
    <row r="4882" spans="1:5" x14ac:dyDescent="0.25">
      <c r="A4882" t="s">
        <v>2529</v>
      </c>
      <c r="B4882" t="s">
        <v>3013</v>
      </c>
      <c r="C4882" t="s">
        <v>2469</v>
      </c>
      <c r="D4882">
        <v>0</v>
      </c>
      <c r="E4882">
        <v>0</v>
      </c>
    </row>
    <row r="4883" spans="1:5" x14ac:dyDescent="0.25">
      <c r="A4883" t="s">
        <v>2529</v>
      </c>
      <c r="B4883" t="s">
        <v>3013</v>
      </c>
      <c r="C4883" t="s">
        <v>2467</v>
      </c>
      <c r="D4883">
        <v>0</v>
      </c>
    </row>
    <row r="4884" spans="1:5" x14ac:dyDescent="0.25">
      <c r="A4884" t="s">
        <v>2529</v>
      </c>
      <c r="B4884" t="s">
        <v>3013</v>
      </c>
      <c r="C4884" t="s">
        <v>2468</v>
      </c>
      <c r="D4884" t="s">
        <v>2475</v>
      </c>
    </row>
    <row r="4885" spans="1:5" x14ac:dyDescent="0.25">
      <c r="A4885" t="s">
        <v>2529</v>
      </c>
      <c r="B4885" t="s">
        <v>3013</v>
      </c>
      <c r="C4885" t="s">
        <v>4752</v>
      </c>
      <c r="D4885">
        <v>0</v>
      </c>
      <c r="E4885">
        <v>0</v>
      </c>
    </row>
    <row r="4886" spans="1:5" x14ac:dyDescent="0.25">
      <c r="A4886" t="s">
        <v>2529</v>
      </c>
      <c r="B4886" t="s">
        <v>3013</v>
      </c>
      <c r="C4886" t="s">
        <v>4753</v>
      </c>
      <c r="D4886">
        <v>0</v>
      </c>
      <c r="E4886">
        <v>0</v>
      </c>
    </row>
    <row r="4887" spans="1:5" x14ac:dyDescent="0.25">
      <c r="A4887" t="s">
        <v>2529</v>
      </c>
      <c r="B4887" t="s">
        <v>3013</v>
      </c>
      <c r="C4887" t="s">
        <v>800</v>
      </c>
      <c r="D4887" s="19" t="s">
        <v>807</v>
      </c>
    </row>
    <row r="4888" spans="1:5" x14ac:dyDescent="0.25">
      <c r="A4888" t="s">
        <v>2529</v>
      </c>
      <c r="B4888" t="s">
        <v>3014</v>
      </c>
      <c r="C4888" t="s">
        <v>1083</v>
      </c>
      <c r="D4888" t="b">
        <v>0</v>
      </c>
    </row>
    <row r="4889" spans="1:5" x14ac:dyDescent="0.25">
      <c r="A4889" t="s">
        <v>2529</v>
      </c>
      <c r="B4889" t="s">
        <v>3014</v>
      </c>
      <c r="C4889" t="s">
        <v>36</v>
      </c>
      <c r="D4889">
        <v>543</v>
      </c>
    </row>
    <row r="4890" spans="1:5" x14ac:dyDescent="0.25">
      <c r="A4890" t="s">
        <v>2529</v>
      </c>
      <c r="B4890" t="s">
        <v>3014</v>
      </c>
      <c r="C4890" t="s">
        <v>4751</v>
      </c>
      <c r="D4890">
        <v>0</v>
      </c>
    </row>
    <row r="4891" spans="1:5" x14ac:dyDescent="0.25">
      <c r="A4891" t="s">
        <v>2529</v>
      </c>
      <c r="B4891" t="s">
        <v>3014</v>
      </c>
      <c r="C4891" t="s">
        <v>2469</v>
      </c>
      <c r="D4891">
        <v>-2</v>
      </c>
      <c r="E4891">
        <v>0</v>
      </c>
    </row>
    <row r="4892" spans="1:5" x14ac:dyDescent="0.25">
      <c r="A4892" t="s">
        <v>2529</v>
      </c>
      <c r="B4892" t="s">
        <v>3014</v>
      </c>
      <c r="C4892" t="s">
        <v>2467</v>
      </c>
      <c r="D4892">
        <v>0</v>
      </c>
    </row>
    <row r="4893" spans="1:5" x14ac:dyDescent="0.25">
      <c r="A4893" t="s">
        <v>2529</v>
      </c>
      <c r="B4893" t="s">
        <v>3014</v>
      </c>
      <c r="C4893" t="s">
        <v>2468</v>
      </c>
      <c r="D4893" t="s">
        <v>2475</v>
      </c>
    </row>
    <row r="4894" spans="1:5" x14ac:dyDescent="0.25">
      <c r="A4894" t="s">
        <v>2529</v>
      </c>
      <c r="B4894" t="s">
        <v>3014</v>
      </c>
      <c r="C4894" t="s">
        <v>4752</v>
      </c>
      <c r="D4894">
        <v>0</v>
      </c>
      <c r="E4894">
        <v>0</v>
      </c>
    </row>
    <row r="4895" spans="1:5" x14ac:dyDescent="0.25">
      <c r="A4895" t="s">
        <v>2529</v>
      </c>
      <c r="B4895" t="s">
        <v>3014</v>
      </c>
      <c r="C4895" t="s">
        <v>4753</v>
      </c>
      <c r="D4895">
        <v>0</v>
      </c>
      <c r="E4895">
        <v>0</v>
      </c>
    </row>
    <row r="4896" spans="1:5" x14ac:dyDescent="0.25">
      <c r="A4896" t="s">
        <v>2529</v>
      </c>
      <c r="B4896" t="s">
        <v>3014</v>
      </c>
      <c r="C4896" t="s">
        <v>800</v>
      </c>
      <c r="D4896" s="19" t="s">
        <v>873</v>
      </c>
    </row>
    <row r="4897" spans="1:5" x14ac:dyDescent="0.25">
      <c r="A4897" t="s">
        <v>2533</v>
      </c>
      <c r="B4897" t="s">
        <v>3016</v>
      </c>
      <c r="C4897" t="s">
        <v>1083</v>
      </c>
      <c r="D4897" t="b">
        <v>0</v>
      </c>
    </row>
    <row r="4898" spans="1:5" x14ac:dyDescent="0.25">
      <c r="A4898" t="s">
        <v>2533</v>
      </c>
      <c r="B4898" t="s">
        <v>3016</v>
      </c>
      <c r="C4898" t="s">
        <v>36</v>
      </c>
      <c r="D4898">
        <v>544</v>
      </c>
    </row>
    <row r="4899" spans="1:5" x14ac:dyDescent="0.25">
      <c r="A4899" t="s">
        <v>2533</v>
      </c>
      <c r="B4899" t="s">
        <v>3016</v>
      </c>
      <c r="C4899" t="s">
        <v>4751</v>
      </c>
      <c r="D4899">
        <v>0</v>
      </c>
    </row>
    <row r="4900" spans="1:5" x14ac:dyDescent="0.25">
      <c r="A4900" t="s">
        <v>2533</v>
      </c>
      <c r="B4900" t="s">
        <v>3016</v>
      </c>
      <c r="C4900" t="s">
        <v>2469</v>
      </c>
      <c r="D4900">
        <v>0</v>
      </c>
      <c r="E4900">
        <v>0</v>
      </c>
    </row>
    <row r="4901" spans="1:5" x14ac:dyDescent="0.25">
      <c r="A4901" t="s">
        <v>2533</v>
      </c>
      <c r="B4901" t="s">
        <v>3016</v>
      </c>
      <c r="C4901" t="s">
        <v>2467</v>
      </c>
      <c r="D4901">
        <v>0</v>
      </c>
    </row>
    <row r="4902" spans="1:5" x14ac:dyDescent="0.25">
      <c r="A4902" t="s">
        <v>2533</v>
      </c>
      <c r="B4902" t="s">
        <v>3016</v>
      </c>
      <c r="C4902" t="s">
        <v>2468</v>
      </c>
      <c r="D4902" t="s">
        <v>2475</v>
      </c>
    </row>
    <row r="4903" spans="1:5" x14ac:dyDescent="0.25">
      <c r="A4903" t="s">
        <v>2533</v>
      </c>
      <c r="B4903" t="s">
        <v>3016</v>
      </c>
      <c r="C4903" t="s">
        <v>4752</v>
      </c>
      <c r="D4903">
        <v>0</v>
      </c>
      <c r="E4903">
        <v>0</v>
      </c>
    </row>
    <row r="4904" spans="1:5" x14ac:dyDescent="0.25">
      <c r="A4904" t="s">
        <v>2533</v>
      </c>
      <c r="B4904" t="s">
        <v>3016</v>
      </c>
      <c r="C4904" t="s">
        <v>4753</v>
      </c>
      <c r="D4904">
        <v>0</v>
      </c>
      <c r="E4904">
        <v>0</v>
      </c>
    </row>
    <row r="4905" spans="1:5" x14ac:dyDescent="0.25">
      <c r="A4905" t="s">
        <v>2533</v>
      </c>
      <c r="B4905" t="s">
        <v>3016</v>
      </c>
      <c r="C4905" t="s">
        <v>800</v>
      </c>
      <c r="D4905" s="19" t="s">
        <v>873</v>
      </c>
    </row>
    <row r="4906" spans="1:5" x14ac:dyDescent="0.25">
      <c r="A4906" t="s">
        <v>2533</v>
      </c>
      <c r="B4906" t="s">
        <v>3017</v>
      </c>
      <c r="C4906" t="s">
        <v>1083</v>
      </c>
      <c r="D4906" t="b">
        <v>0</v>
      </c>
    </row>
    <row r="4907" spans="1:5" x14ac:dyDescent="0.25">
      <c r="A4907" t="s">
        <v>2533</v>
      </c>
      <c r="B4907" t="s">
        <v>3017</v>
      </c>
      <c r="C4907" t="s">
        <v>36</v>
      </c>
      <c r="D4907">
        <v>545</v>
      </c>
    </row>
    <row r="4908" spans="1:5" x14ac:dyDescent="0.25">
      <c r="A4908" t="s">
        <v>2533</v>
      </c>
      <c r="B4908" t="s">
        <v>3017</v>
      </c>
      <c r="C4908" t="s">
        <v>4751</v>
      </c>
      <c r="D4908">
        <v>0</v>
      </c>
    </row>
    <row r="4909" spans="1:5" x14ac:dyDescent="0.25">
      <c r="A4909" t="s">
        <v>2533</v>
      </c>
      <c r="B4909" t="s">
        <v>3017</v>
      </c>
      <c r="C4909" t="s">
        <v>2469</v>
      </c>
      <c r="D4909">
        <v>-100</v>
      </c>
      <c r="E4909">
        <v>0</v>
      </c>
    </row>
    <row r="4910" spans="1:5" x14ac:dyDescent="0.25">
      <c r="A4910" t="s">
        <v>2533</v>
      </c>
      <c r="B4910" t="s">
        <v>3017</v>
      </c>
      <c r="C4910" t="s">
        <v>2467</v>
      </c>
      <c r="D4910">
        <v>0</v>
      </c>
    </row>
    <row r="4911" spans="1:5" x14ac:dyDescent="0.25">
      <c r="A4911" t="s">
        <v>2533</v>
      </c>
      <c r="B4911" t="s">
        <v>3017</v>
      </c>
      <c r="C4911" t="s">
        <v>2468</v>
      </c>
      <c r="D4911" t="s">
        <v>2475</v>
      </c>
    </row>
    <row r="4912" spans="1:5" x14ac:dyDescent="0.25">
      <c r="A4912" t="s">
        <v>2533</v>
      </c>
      <c r="B4912" t="s">
        <v>3017</v>
      </c>
      <c r="C4912" t="s">
        <v>4752</v>
      </c>
      <c r="D4912">
        <v>0</v>
      </c>
      <c r="E4912">
        <v>0</v>
      </c>
    </row>
    <row r="4913" spans="1:5" x14ac:dyDescent="0.25">
      <c r="A4913" t="s">
        <v>2533</v>
      </c>
      <c r="B4913" t="s">
        <v>3017</v>
      </c>
      <c r="C4913" t="s">
        <v>4753</v>
      </c>
      <c r="D4913">
        <v>0</v>
      </c>
      <c r="E4913">
        <v>0</v>
      </c>
    </row>
    <row r="4914" spans="1:5" x14ac:dyDescent="0.25">
      <c r="A4914" t="s">
        <v>2533</v>
      </c>
      <c r="B4914" t="s">
        <v>3017</v>
      </c>
      <c r="C4914" t="s">
        <v>800</v>
      </c>
      <c r="D4914" s="19" t="s">
        <v>95</v>
      </c>
      <c r="E4914" s="19" t="s">
        <v>95</v>
      </c>
    </row>
    <row r="4915" spans="1:5" x14ac:dyDescent="0.25">
      <c r="A4915" t="s">
        <v>2533</v>
      </c>
      <c r="B4915" t="s">
        <v>3019</v>
      </c>
      <c r="C4915" t="s">
        <v>1083</v>
      </c>
      <c r="D4915" t="b">
        <v>0</v>
      </c>
    </row>
    <row r="4916" spans="1:5" x14ac:dyDescent="0.25">
      <c r="A4916" t="s">
        <v>2533</v>
      </c>
      <c r="B4916" t="s">
        <v>3019</v>
      </c>
      <c r="C4916" t="s">
        <v>36</v>
      </c>
      <c r="D4916">
        <v>546</v>
      </c>
    </row>
    <row r="4917" spans="1:5" x14ac:dyDescent="0.25">
      <c r="A4917" t="s">
        <v>2533</v>
      </c>
      <c r="B4917" t="s">
        <v>3019</v>
      </c>
      <c r="C4917" t="s">
        <v>4751</v>
      </c>
      <c r="D4917">
        <v>0</v>
      </c>
    </row>
    <row r="4918" spans="1:5" x14ac:dyDescent="0.25">
      <c r="A4918" t="s">
        <v>2533</v>
      </c>
      <c r="B4918" t="s">
        <v>3019</v>
      </c>
      <c r="C4918" t="s">
        <v>2469</v>
      </c>
      <c r="D4918">
        <v>100</v>
      </c>
      <c r="E4918">
        <v>0</v>
      </c>
    </row>
    <row r="4919" spans="1:5" x14ac:dyDescent="0.25">
      <c r="A4919" t="s">
        <v>2533</v>
      </c>
      <c r="B4919" t="s">
        <v>3019</v>
      </c>
      <c r="C4919" t="s">
        <v>2467</v>
      </c>
      <c r="D4919">
        <v>0</v>
      </c>
    </row>
    <row r="4920" spans="1:5" x14ac:dyDescent="0.25">
      <c r="A4920" t="s">
        <v>2533</v>
      </c>
      <c r="B4920" t="s">
        <v>3019</v>
      </c>
      <c r="C4920" t="s">
        <v>2468</v>
      </c>
      <c r="D4920" t="s">
        <v>2475</v>
      </c>
    </row>
    <row r="4921" spans="1:5" x14ac:dyDescent="0.25">
      <c r="A4921" t="s">
        <v>2533</v>
      </c>
      <c r="B4921" t="s">
        <v>3019</v>
      </c>
      <c r="C4921" t="s">
        <v>4752</v>
      </c>
      <c r="D4921">
        <v>0</v>
      </c>
      <c r="E4921">
        <v>0</v>
      </c>
    </row>
    <row r="4922" spans="1:5" x14ac:dyDescent="0.25">
      <c r="A4922" t="s">
        <v>2533</v>
      </c>
      <c r="B4922" t="s">
        <v>3019</v>
      </c>
      <c r="C4922" t="s">
        <v>4753</v>
      </c>
      <c r="D4922">
        <v>0</v>
      </c>
      <c r="E4922">
        <v>0</v>
      </c>
    </row>
    <row r="4923" spans="1:5" x14ac:dyDescent="0.25">
      <c r="A4923" t="s">
        <v>2533</v>
      </c>
      <c r="B4923" t="s">
        <v>3019</v>
      </c>
      <c r="C4923" t="s">
        <v>800</v>
      </c>
      <c r="D4923" s="19"/>
    </row>
    <row r="4924" spans="1:5" x14ac:dyDescent="0.25">
      <c r="A4924" t="s">
        <v>2533</v>
      </c>
      <c r="B4924" t="s">
        <v>3020</v>
      </c>
      <c r="C4924" t="s">
        <v>1083</v>
      </c>
      <c r="D4924" t="b">
        <v>0</v>
      </c>
    </row>
    <row r="4925" spans="1:5" x14ac:dyDescent="0.25">
      <c r="A4925" t="s">
        <v>2533</v>
      </c>
      <c r="B4925" t="s">
        <v>3020</v>
      </c>
      <c r="C4925" t="s">
        <v>36</v>
      </c>
      <c r="D4925">
        <v>547</v>
      </c>
    </row>
    <row r="4926" spans="1:5" x14ac:dyDescent="0.25">
      <c r="A4926" t="s">
        <v>2533</v>
      </c>
      <c r="B4926" t="s">
        <v>3020</v>
      </c>
      <c r="C4926" t="s">
        <v>4751</v>
      </c>
      <c r="D4926">
        <v>0</v>
      </c>
    </row>
    <row r="4927" spans="1:5" x14ac:dyDescent="0.25">
      <c r="A4927" t="s">
        <v>2533</v>
      </c>
      <c r="B4927" t="s">
        <v>3020</v>
      </c>
      <c r="C4927" t="s">
        <v>2469</v>
      </c>
      <c r="D4927">
        <v>0</v>
      </c>
      <c r="E4927">
        <v>0</v>
      </c>
    </row>
    <row r="4928" spans="1:5" x14ac:dyDescent="0.25">
      <c r="A4928" t="s">
        <v>2533</v>
      </c>
      <c r="B4928" t="s">
        <v>3020</v>
      </c>
      <c r="C4928" t="s">
        <v>2467</v>
      </c>
      <c r="D4928">
        <v>0</v>
      </c>
    </row>
    <row r="4929" spans="1:5" x14ac:dyDescent="0.25">
      <c r="A4929" t="s">
        <v>2533</v>
      </c>
      <c r="B4929" t="s">
        <v>3020</v>
      </c>
      <c r="C4929" t="s">
        <v>2468</v>
      </c>
      <c r="D4929" t="s">
        <v>2475</v>
      </c>
    </row>
    <row r="4930" spans="1:5" x14ac:dyDescent="0.25">
      <c r="A4930" t="s">
        <v>2533</v>
      </c>
      <c r="B4930" t="s">
        <v>3020</v>
      </c>
      <c r="C4930" t="s">
        <v>4752</v>
      </c>
      <c r="D4930">
        <v>0</v>
      </c>
      <c r="E4930">
        <v>0</v>
      </c>
    </row>
    <row r="4931" spans="1:5" x14ac:dyDescent="0.25">
      <c r="A4931" t="s">
        <v>2533</v>
      </c>
      <c r="B4931" t="s">
        <v>3020</v>
      </c>
      <c r="C4931" t="s">
        <v>4753</v>
      </c>
      <c r="D4931">
        <v>0</v>
      </c>
      <c r="E4931">
        <v>0</v>
      </c>
    </row>
    <row r="4932" spans="1:5" x14ac:dyDescent="0.25">
      <c r="A4932" t="s">
        <v>2533</v>
      </c>
      <c r="B4932" t="s">
        <v>3020</v>
      </c>
      <c r="C4932" t="s">
        <v>800</v>
      </c>
      <c r="D4932" s="19"/>
    </row>
    <row r="4933" spans="1:5" x14ac:dyDescent="0.25">
      <c r="A4933" t="s">
        <v>2533</v>
      </c>
      <c r="B4933" t="s">
        <v>3021</v>
      </c>
      <c r="C4933" t="s">
        <v>1083</v>
      </c>
      <c r="D4933" t="b">
        <v>0</v>
      </c>
    </row>
    <row r="4934" spans="1:5" x14ac:dyDescent="0.25">
      <c r="A4934" t="s">
        <v>2533</v>
      </c>
      <c r="B4934" t="s">
        <v>3021</v>
      </c>
      <c r="C4934" t="s">
        <v>36</v>
      </c>
      <c r="D4934">
        <v>548</v>
      </c>
    </row>
    <row r="4935" spans="1:5" x14ac:dyDescent="0.25">
      <c r="A4935" t="s">
        <v>2533</v>
      </c>
      <c r="B4935" t="s">
        <v>3021</v>
      </c>
      <c r="C4935" t="s">
        <v>4751</v>
      </c>
      <c r="D4935">
        <v>0</v>
      </c>
    </row>
    <row r="4936" spans="1:5" x14ac:dyDescent="0.25">
      <c r="A4936" t="s">
        <v>2533</v>
      </c>
      <c r="B4936" t="s">
        <v>3021</v>
      </c>
      <c r="C4936" t="s">
        <v>2469</v>
      </c>
      <c r="D4936">
        <v>1</v>
      </c>
      <c r="E4936">
        <v>0</v>
      </c>
    </row>
    <row r="4937" spans="1:5" x14ac:dyDescent="0.25">
      <c r="A4937" t="s">
        <v>2533</v>
      </c>
      <c r="B4937" t="s">
        <v>3021</v>
      </c>
      <c r="C4937" t="s">
        <v>2467</v>
      </c>
      <c r="D4937">
        <v>0</v>
      </c>
    </row>
    <row r="4938" spans="1:5" x14ac:dyDescent="0.25">
      <c r="A4938" t="s">
        <v>2533</v>
      </c>
      <c r="B4938" t="s">
        <v>3021</v>
      </c>
      <c r="C4938" t="s">
        <v>2468</v>
      </c>
      <c r="D4938" t="s">
        <v>2475</v>
      </c>
    </row>
    <row r="4939" spans="1:5" x14ac:dyDescent="0.25">
      <c r="A4939" t="s">
        <v>2533</v>
      </c>
      <c r="B4939" t="s">
        <v>3021</v>
      </c>
      <c r="C4939" t="s">
        <v>4752</v>
      </c>
      <c r="D4939">
        <v>0</v>
      </c>
      <c r="E4939">
        <v>0</v>
      </c>
    </row>
    <row r="4940" spans="1:5" x14ac:dyDescent="0.25">
      <c r="A4940" t="s">
        <v>2533</v>
      </c>
      <c r="B4940" t="s">
        <v>3021</v>
      </c>
      <c r="C4940" t="s">
        <v>4753</v>
      </c>
      <c r="D4940">
        <v>0</v>
      </c>
      <c r="E4940">
        <v>0</v>
      </c>
    </row>
    <row r="4941" spans="1:5" x14ac:dyDescent="0.25">
      <c r="A4941" t="s">
        <v>2533</v>
      </c>
      <c r="B4941" t="s">
        <v>3021</v>
      </c>
      <c r="C4941" t="s">
        <v>800</v>
      </c>
      <c r="D4941" s="19"/>
    </row>
    <row r="4942" spans="1:5" x14ac:dyDescent="0.25">
      <c r="A4942" t="s">
        <v>2533</v>
      </c>
      <c r="B4942" t="s">
        <v>3022</v>
      </c>
      <c r="C4942" t="s">
        <v>1083</v>
      </c>
      <c r="D4942" t="b">
        <v>0</v>
      </c>
    </row>
    <row r="4943" spans="1:5" x14ac:dyDescent="0.25">
      <c r="A4943" t="s">
        <v>2533</v>
      </c>
      <c r="B4943" t="s">
        <v>3022</v>
      </c>
      <c r="C4943" t="s">
        <v>36</v>
      </c>
      <c r="D4943">
        <v>549</v>
      </c>
    </row>
    <row r="4944" spans="1:5" x14ac:dyDescent="0.25">
      <c r="A4944" t="s">
        <v>2533</v>
      </c>
      <c r="B4944" t="s">
        <v>3022</v>
      </c>
      <c r="C4944" t="s">
        <v>4751</v>
      </c>
      <c r="D4944">
        <v>0</v>
      </c>
    </row>
    <row r="4945" spans="1:5" x14ac:dyDescent="0.25">
      <c r="A4945" t="s">
        <v>2533</v>
      </c>
      <c r="B4945" t="s">
        <v>3022</v>
      </c>
      <c r="C4945" t="s">
        <v>2469</v>
      </c>
      <c r="D4945">
        <v>-100</v>
      </c>
      <c r="E4945">
        <v>0</v>
      </c>
    </row>
    <row r="4946" spans="1:5" x14ac:dyDescent="0.25">
      <c r="A4946" t="s">
        <v>2533</v>
      </c>
      <c r="B4946" t="s">
        <v>3022</v>
      </c>
      <c r="C4946" t="s">
        <v>2467</v>
      </c>
      <c r="D4946">
        <v>0</v>
      </c>
    </row>
    <row r="4947" spans="1:5" x14ac:dyDescent="0.25">
      <c r="A4947" t="s">
        <v>2533</v>
      </c>
      <c r="B4947" t="s">
        <v>3022</v>
      </c>
      <c r="C4947" t="s">
        <v>2468</v>
      </c>
      <c r="D4947" t="s">
        <v>2475</v>
      </c>
    </row>
    <row r="4948" spans="1:5" x14ac:dyDescent="0.25">
      <c r="A4948" t="s">
        <v>2533</v>
      </c>
      <c r="B4948" t="s">
        <v>3022</v>
      </c>
      <c r="C4948" t="s">
        <v>4752</v>
      </c>
      <c r="D4948">
        <v>-100</v>
      </c>
      <c r="E4948">
        <v>0</v>
      </c>
    </row>
    <row r="4949" spans="1:5" x14ac:dyDescent="0.25">
      <c r="A4949" t="s">
        <v>2533</v>
      </c>
      <c r="B4949" t="s">
        <v>3022</v>
      </c>
      <c r="C4949" t="s">
        <v>4753</v>
      </c>
      <c r="D4949">
        <v>0</v>
      </c>
      <c r="E4949">
        <v>0</v>
      </c>
    </row>
    <row r="4950" spans="1:5" x14ac:dyDescent="0.25">
      <c r="A4950" t="s">
        <v>2533</v>
      </c>
      <c r="B4950" t="s">
        <v>3022</v>
      </c>
      <c r="C4950" t="s">
        <v>800</v>
      </c>
      <c r="D4950" s="19" t="s">
        <v>815</v>
      </c>
    </row>
    <row r="4951" spans="1:5" x14ac:dyDescent="0.25">
      <c r="A4951" t="s">
        <v>2533</v>
      </c>
      <c r="B4951" t="s">
        <v>3023</v>
      </c>
      <c r="C4951" t="s">
        <v>1083</v>
      </c>
      <c r="D4951" t="b">
        <v>0</v>
      </c>
    </row>
    <row r="4952" spans="1:5" x14ac:dyDescent="0.25">
      <c r="A4952" t="s">
        <v>2533</v>
      </c>
      <c r="B4952" t="s">
        <v>3023</v>
      </c>
      <c r="C4952" t="s">
        <v>36</v>
      </c>
      <c r="D4952">
        <v>550</v>
      </c>
    </row>
    <row r="4953" spans="1:5" x14ac:dyDescent="0.25">
      <c r="A4953" t="s">
        <v>2533</v>
      </c>
      <c r="B4953" t="s">
        <v>3023</v>
      </c>
      <c r="C4953" t="s">
        <v>4751</v>
      </c>
      <c r="D4953">
        <v>0</v>
      </c>
    </row>
    <row r="4954" spans="1:5" x14ac:dyDescent="0.25">
      <c r="A4954" t="s">
        <v>2533</v>
      </c>
      <c r="B4954" t="s">
        <v>3023</v>
      </c>
      <c r="C4954" t="s">
        <v>2469</v>
      </c>
      <c r="D4954">
        <v>100</v>
      </c>
      <c r="E4954">
        <v>0</v>
      </c>
    </row>
    <row r="4955" spans="1:5" x14ac:dyDescent="0.25">
      <c r="A4955" t="s">
        <v>2533</v>
      </c>
      <c r="B4955" t="s">
        <v>3023</v>
      </c>
      <c r="C4955" t="s">
        <v>2467</v>
      </c>
      <c r="D4955">
        <v>0</v>
      </c>
    </row>
    <row r="4956" spans="1:5" x14ac:dyDescent="0.25">
      <c r="A4956" t="s">
        <v>2533</v>
      </c>
      <c r="B4956" t="s">
        <v>3023</v>
      </c>
      <c r="C4956" t="s">
        <v>2468</v>
      </c>
      <c r="D4956" t="s">
        <v>2475</v>
      </c>
    </row>
    <row r="4957" spans="1:5" x14ac:dyDescent="0.25">
      <c r="A4957" t="s">
        <v>2533</v>
      </c>
      <c r="B4957" t="s">
        <v>3023</v>
      </c>
      <c r="C4957" t="s">
        <v>4752</v>
      </c>
      <c r="D4957">
        <v>0</v>
      </c>
      <c r="E4957">
        <v>0</v>
      </c>
    </row>
    <row r="4958" spans="1:5" x14ac:dyDescent="0.25">
      <c r="A4958" t="s">
        <v>2533</v>
      </c>
      <c r="B4958" t="s">
        <v>3023</v>
      </c>
      <c r="C4958" t="s">
        <v>4753</v>
      </c>
      <c r="D4958">
        <v>0</v>
      </c>
      <c r="E4958">
        <v>0</v>
      </c>
    </row>
    <row r="4959" spans="1:5" x14ac:dyDescent="0.25">
      <c r="A4959" t="s">
        <v>2533</v>
      </c>
      <c r="B4959" t="s">
        <v>3023</v>
      </c>
      <c r="C4959" t="s">
        <v>800</v>
      </c>
      <c r="D4959" s="19" t="s">
        <v>815</v>
      </c>
    </row>
    <row r="4960" spans="1:5" x14ac:dyDescent="0.25">
      <c r="A4960" t="s">
        <v>2533</v>
      </c>
      <c r="B4960" t="s">
        <v>3024</v>
      </c>
      <c r="C4960" t="s">
        <v>1083</v>
      </c>
      <c r="D4960" t="b">
        <v>0</v>
      </c>
    </row>
    <row r="4961" spans="1:5" x14ac:dyDescent="0.25">
      <c r="A4961" t="s">
        <v>2533</v>
      </c>
      <c r="B4961" t="s">
        <v>3024</v>
      </c>
      <c r="C4961" t="s">
        <v>36</v>
      </c>
      <c r="D4961">
        <v>551</v>
      </c>
    </row>
    <row r="4962" spans="1:5" x14ac:dyDescent="0.25">
      <c r="A4962" t="s">
        <v>2533</v>
      </c>
      <c r="B4962" t="s">
        <v>3024</v>
      </c>
      <c r="C4962" t="s">
        <v>4751</v>
      </c>
      <c r="D4962">
        <v>0</v>
      </c>
    </row>
    <row r="4963" spans="1:5" x14ac:dyDescent="0.25">
      <c r="A4963" t="s">
        <v>2533</v>
      </c>
      <c r="B4963" t="s">
        <v>3024</v>
      </c>
      <c r="C4963" t="s">
        <v>2469</v>
      </c>
      <c r="D4963">
        <v>0</v>
      </c>
      <c r="E4963">
        <v>0</v>
      </c>
    </row>
    <row r="4964" spans="1:5" x14ac:dyDescent="0.25">
      <c r="A4964" t="s">
        <v>2533</v>
      </c>
      <c r="B4964" t="s">
        <v>3024</v>
      </c>
      <c r="C4964" t="s">
        <v>2467</v>
      </c>
      <c r="D4964">
        <v>0</v>
      </c>
    </row>
    <row r="4965" spans="1:5" x14ac:dyDescent="0.25">
      <c r="A4965" t="s">
        <v>2533</v>
      </c>
      <c r="B4965" t="s">
        <v>3024</v>
      </c>
      <c r="C4965" t="s">
        <v>2468</v>
      </c>
      <c r="D4965" t="s">
        <v>2475</v>
      </c>
    </row>
    <row r="4966" spans="1:5" x14ac:dyDescent="0.25">
      <c r="A4966" t="s">
        <v>2533</v>
      </c>
      <c r="B4966" t="s">
        <v>3024</v>
      </c>
      <c r="C4966" t="s">
        <v>4752</v>
      </c>
      <c r="D4966">
        <v>0</v>
      </c>
      <c r="E4966">
        <v>0</v>
      </c>
    </row>
    <row r="4967" spans="1:5" x14ac:dyDescent="0.25">
      <c r="A4967" t="s">
        <v>2533</v>
      </c>
      <c r="B4967" t="s">
        <v>3024</v>
      </c>
      <c r="C4967" t="s">
        <v>4753</v>
      </c>
      <c r="D4967">
        <v>0</v>
      </c>
      <c r="E4967">
        <v>0</v>
      </c>
    </row>
    <row r="4968" spans="1:5" x14ac:dyDescent="0.25">
      <c r="A4968" t="s">
        <v>2533</v>
      </c>
      <c r="B4968" t="s">
        <v>3024</v>
      </c>
      <c r="C4968" t="s">
        <v>800</v>
      </c>
      <c r="D4968" s="19" t="s">
        <v>815</v>
      </c>
    </row>
    <row r="4969" spans="1:5" x14ac:dyDescent="0.25">
      <c r="A4969" t="s">
        <v>2533</v>
      </c>
      <c r="B4969" t="s">
        <v>3025</v>
      </c>
      <c r="C4969" t="s">
        <v>1083</v>
      </c>
      <c r="D4969" t="b">
        <v>0</v>
      </c>
    </row>
    <row r="4970" spans="1:5" x14ac:dyDescent="0.25">
      <c r="A4970" t="s">
        <v>2533</v>
      </c>
      <c r="B4970" t="s">
        <v>3025</v>
      </c>
      <c r="C4970" t="s">
        <v>36</v>
      </c>
      <c r="D4970">
        <v>552</v>
      </c>
    </row>
    <row r="4971" spans="1:5" x14ac:dyDescent="0.25">
      <c r="A4971" t="s">
        <v>2533</v>
      </c>
      <c r="B4971" t="s">
        <v>3025</v>
      </c>
      <c r="C4971" t="s">
        <v>4751</v>
      </c>
      <c r="D4971">
        <v>0</v>
      </c>
    </row>
    <row r="4972" spans="1:5" x14ac:dyDescent="0.25">
      <c r="A4972" t="s">
        <v>2533</v>
      </c>
      <c r="B4972" t="s">
        <v>3025</v>
      </c>
      <c r="C4972" t="s">
        <v>2469</v>
      </c>
      <c r="D4972">
        <v>1</v>
      </c>
      <c r="E4972">
        <v>0</v>
      </c>
    </row>
    <row r="4973" spans="1:5" x14ac:dyDescent="0.25">
      <c r="A4973" t="s">
        <v>2533</v>
      </c>
      <c r="B4973" t="s">
        <v>3025</v>
      </c>
      <c r="C4973" t="s">
        <v>2467</v>
      </c>
      <c r="D4973">
        <v>0</v>
      </c>
    </row>
    <row r="4974" spans="1:5" x14ac:dyDescent="0.25">
      <c r="A4974" t="s">
        <v>2533</v>
      </c>
      <c r="B4974" t="s">
        <v>3025</v>
      </c>
      <c r="C4974" t="s">
        <v>2468</v>
      </c>
      <c r="D4974" t="s">
        <v>2475</v>
      </c>
    </row>
    <row r="4975" spans="1:5" x14ac:dyDescent="0.25">
      <c r="A4975" t="s">
        <v>2533</v>
      </c>
      <c r="B4975" t="s">
        <v>3025</v>
      </c>
      <c r="C4975" t="s">
        <v>4752</v>
      </c>
      <c r="D4975">
        <v>0</v>
      </c>
      <c r="E4975">
        <v>0</v>
      </c>
    </row>
    <row r="4976" spans="1:5" x14ac:dyDescent="0.25">
      <c r="A4976" t="s">
        <v>2533</v>
      </c>
      <c r="B4976" t="s">
        <v>3025</v>
      </c>
      <c r="C4976" t="s">
        <v>4753</v>
      </c>
      <c r="D4976">
        <v>0</v>
      </c>
      <c r="E4976">
        <v>0</v>
      </c>
    </row>
    <row r="4977" spans="1:5" x14ac:dyDescent="0.25">
      <c r="A4977" t="s">
        <v>2533</v>
      </c>
      <c r="B4977" t="s">
        <v>3025</v>
      </c>
      <c r="C4977" t="s">
        <v>800</v>
      </c>
      <c r="D4977" s="19" t="s">
        <v>815</v>
      </c>
    </row>
    <row r="4978" spans="1:5" x14ac:dyDescent="0.25">
      <c r="A4978" t="s">
        <v>2533</v>
      </c>
      <c r="B4978" t="s">
        <v>3026</v>
      </c>
      <c r="C4978" t="s">
        <v>1083</v>
      </c>
      <c r="D4978" t="b">
        <v>0</v>
      </c>
    </row>
    <row r="4979" spans="1:5" x14ac:dyDescent="0.25">
      <c r="A4979" t="s">
        <v>2533</v>
      </c>
      <c r="B4979" t="s">
        <v>3026</v>
      </c>
      <c r="C4979" t="s">
        <v>36</v>
      </c>
      <c r="D4979">
        <v>553</v>
      </c>
    </row>
    <row r="4980" spans="1:5" x14ac:dyDescent="0.25">
      <c r="A4980" t="s">
        <v>2533</v>
      </c>
      <c r="B4980" t="s">
        <v>3026</v>
      </c>
      <c r="C4980" t="s">
        <v>4751</v>
      </c>
      <c r="D4980">
        <v>0</v>
      </c>
    </row>
    <row r="4981" spans="1:5" x14ac:dyDescent="0.25">
      <c r="A4981" t="s">
        <v>2533</v>
      </c>
      <c r="B4981" t="s">
        <v>3026</v>
      </c>
      <c r="C4981" t="s">
        <v>2469</v>
      </c>
      <c r="D4981">
        <v>0</v>
      </c>
      <c r="E4981">
        <v>0</v>
      </c>
    </row>
    <row r="4982" spans="1:5" x14ac:dyDescent="0.25">
      <c r="A4982" t="s">
        <v>2533</v>
      </c>
      <c r="B4982" t="s">
        <v>3026</v>
      </c>
      <c r="C4982" t="s">
        <v>2467</v>
      </c>
      <c r="D4982">
        <v>0</v>
      </c>
    </row>
    <row r="4983" spans="1:5" x14ac:dyDescent="0.25">
      <c r="A4983" t="s">
        <v>2533</v>
      </c>
      <c r="B4983" t="s">
        <v>3026</v>
      </c>
      <c r="C4983" t="s">
        <v>2468</v>
      </c>
      <c r="D4983" t="s">
        <v>2475</v>
      </c>
    </row>
    <row r="4984" spans="1:5" x14ac:dyDescent="0.25">
      <c r="A4984" t="s">
        <v>2533</v>
      </c>
      <c r="B4984" t="s">
        <v>3026</v>
      </c>
      <c r="C4984" t="s">
        <v>4752</v>
      </c>
      <c r="D4984">
        <v>0</v>
      </c>
      <c r="E4984">
        <v>0</v>
      </c>
    </row>
    <row r="4985" spans="1:5" x14ac:dyDescent="0.25">
      <c r="A4985" t="s">
        <v>2533</v>
      </c>
      <c r="B4985" t="s">
        <v>3026</v>
      </c>
      <c r="C4985" t="s">
        <v>4753</v>
      </c>
      <c r="D4985">
        <v>0</v>
      </c>
      <c r="E4985">
        <v>0</v>
      </c>
    </row>
    <row r="4986" spans="1:5" x14ac:dyDescent="0.25">
      <c r="A4986" t="s">
        <v>2533</v>
      </c>
      <c r="B4986" t="s">
        <v>3026</v>
      </c>
      <c r="C4986" t="s">
        <v>800</v>
      </c>
      <c r="D4986" s="19"/>
    </row>
    <row r="4987" spans="1:5" x14ac:dyDescent="0.25">
      <c r="A4987" t="s">
        <v>2533</v>
      </c>
      <c r="B4987" t="s">
        <v>3027</v>
      </c>
      <c r="C4987" t="s">
        <v>1083</v>
      </c>
      <c r="D4987" t="b">
        <v>0</v>
      </c>
    </row>
    <row r="4988" spans="1:5" x14ac:dyDescent="0.25">
      <c r="A4988" t="s">
        <v>2533</v>
      </c>
      <c r="B4988" t="s">
        <v>3027</v>
      </c>
      <c r="C4988" t="s">
        <v>36</v>
      </c>
      <c r="D4988">
        <v>554</v>
      </c>
    </row>
    <row r="4989" spans="1:5" x14ac:dyDescent="0.25">
      <c r="A4989" t="s">
        <v>2533</v>
      </c>
      <c r="B4989" t="s">
        <v>3027</v>
      </c>
      <c r="C4989" t="s">
        <v>4751</v>
      </c>
      <c r="D4989">
        <v>0</v>
      </c>
    </row>
    <row r="4990" spans="1:5" x14ac:dyDescent="0.25">
      <c r="A4990" t="s">
        <v>2533</v>
      </c>
      <c r="B4990" t="s">
        <v>3027</v>
      </c>
      <c r="C4990" t="s">
        <v>2469</v>
      </c>
      <c r="D4990">
        <v>0</v>
      </c>
      <c r="E4990">
        <v>0</v>
      </c>
    </row>
    <row r="4991" spans="1:5" x14ac:dyDescent="0.25">
      <c r="A4991" t="s">
        <v>2533</v>
      </c>
      <c r="B4991" t="s">
        <v>3027</v>
      </c>
      <c r="C4991" t="s">
        <v>2467</v>
      </c>
      <c r="D4991">
        <v>0</v>
      </c>
    </row>
    <row r="4992" spans="1:5" x14ac:dyDescent="0.25">
      <c r="A4992" t="s">
        <v>2533</v>
      </c>
      <c r="B4992" t="s">
        <v>3027</v>
      </c>
      <c r="C4992" t="s">
        <v>2468</v>
      </c>
      <c r="D4992" t="s">
        <v>2475</v>
      </c>
    </row>
    <row r="4993" spans="1:5" x14ac:dyDescent="0.25">
      <c r="A4993" t="s">
        <v>2533</v>
      </c>
      <c r="B4993" t="s">
        <v>3027</v>
      </c>
      <c r="C4993" t="s">
        <v>4752</v>
      </c>
      <c r="D4993">
        <v>0</v>
      </c>
      <c r="E4993">
        <v>0</v>
      </c>
    </row>
    <row r="4994" spans="1:5" x14ac:dyDescent="0.25">
      <c r="A4994" t="s">
        <v>2533</v>
      </c>
      <c r="B4994" t="s">
        <v>3027</v>
      </c>
      <c r="C4994" t="s">
        <v>4753</v>
      </c>
      <c r="D4994">
        <v>0</v>
      </c>
      <c r="E4994">
        <v>0</v>
      </c>
    </row>
    <row r="4995" spans="1:5" x14ac:dyDescent="0.25">
      <c r="A4995" t="s">
        <v>2533</v>
      </c>
      <c r="B4995" t="s">
        <v>3027</v>
      </c>
      <c r="C4995" t="s">
        <v>800</v>
      </c>
      <c r="D4995" s="19"/>
    </row>
    <row r="4996" spans="1:5" x14ac:dyDescent="0.25">
      <c r="A4996" t="s">
        <v>2533</v>
      </c>
      <c r="B4996" t="s">
        <v>3028</v>
      </c>
      <c r="C4996" t="s">
        <v>1083</v>
      </c>
      <c r="D4996" t="b">
        <v>0</v>
      </c>
    </row>
    <row r="4997" spans="1:5" x14ac:dyDescent="0.25">
      <c r="A4997" t="s">
        <v>2533</v>
      </c>
      <c r="B4997" t="s">
        <v>3028</v>
      </c>
      <c r="C4997" t="s">
        <v>36</v>
      </c>
      <c r="D4997">
        <v>555</v>
      </c>
    </row>
    <row r="4998" spans="1:5" x14ac:dyDescent="0.25">
      <c r="A4998" t="s">
        <v>2533</v>
      </c>
      <c r="B4998" t="s">
        <v>3028</v>
      </c>
      <c r="C4998" t="s">
        <v>4751</v>
      </c>
      <c r="D4998">
        <v>0</v>
      </c>
    </row>
    <row r="4999" spans="1:5" x14ac:dyDescent="0.25">
      <c r="A4999" t="s">
        <v>2533</v>
      </c>
      <c r="B4999" t="s">
        <v>3028</v>
      </c>
      <c r="C4999" t="s">
        <v>2469</v>
      </c>
      <c r="D4999">
        <v>0</v>
      </c>
      <c r="E4999">
        <v>0</v>
      </c>
    </row>
    <row r="5000" spans="1:5" x14ac:dyDescent="0.25">
      <c r="A5000" t="s">
        <v>2533</v>
      </c>
      <c r="B5000" t="s">
        <v>3028</v>
      </c>
      <c r="C5000" t="s">
        <v>2467</v>
      </c>
      <c r="D5000">
        <v>0</v>
      </c>
    </row>
    <row r="5001" spans="1:5" x14ac:dyDescent="0.25">
      <c r="A5001" t="s">
        <v>2533</v>
      </c>
      <c r="B5001" t="s">
        <v>3028</v>
      </c>
      <c r="C5001" t="s">
        <v>2468</v>
      </c>
      <c r="D5001" t="s">
        <v>2475</v>
      </c>
    </row>
    <row r="5002" spans="1:5" x14ac:dyDescent="0.25">
      <c r="A5002" t="s">
        <v>2533</v>
      </c>
      <c r="B5002" t="s">
        <v>3028</v>
      </c>
      <c r="C5002" t="s">
        <v>4752</v>
      </c>
      <c r="D5002">
        <v>0</v>
      </c>
      <c r="E5002">
        <v>0</v>
      </c>
    </row>
    <row r="5003" spans="1:5" x14ac:dyDescent="0.25">
      <c r="A5003" t="s">
        <v>2533</v>
      </c>
      <c r="B5003" t="s">
        <v>3028</v>
      </c>
      <c r="C5003" t="s">
        <v>4753</v>
      </c>
      <c r="D5003">
        <v>0</v>
      </c>
      <c r="E5003">
        <v>0</v>
      </c>
    </row>
    <row r="5004" spans="1:5" x14ac:dyDescent="0.25">
      <c r="A5004" t="s">
        <v>2533</v>
      </c>
      <c r="B5004" t="s">
        <v>3028</v>
      </c>
      <c r="C5004" t="s">
        <v>800</v>
      </c>
      <c r="D5004" s="19"/>
    </row>
    <row r="5005" spans="1:5" x14ac:dyDescent="0.25">
      <c r="A5005" t="s">
        <v>2533</v>
      </c>
      <c r="B5005" t="s">
        <v>3029</v>
      </c>
      <c r="C5005" t="s">
        <v>1083</v>
      </c>
      <c r="D5005" t="b">
        <v>0</v>
      </c>
    </row>
    <row r="5006" spans="1:5" x14ac:dyDescent="0.25">
      <c r="A5006" t="s">
        <v>2533</v>
      </c>
      <c r="B5006" t="s">
        <v>3029</v>
      </c>
      <c r="C5006" t="s">
        <v>36</v>
      </c>
      <c r="D5006">
        <v>556</v>
      </c>
    </row>
    <row r="5007" spans="1:5" x14ac:dyDescent="0.25">
      <c r="A5007" t="s">
        <v>2533</v>
      </c>
      <c r="B5007" t="s">
        <v>3029</v>
      </c>
      <c r="C5007" t="s">
        <v>4751</v>
      </c>
      <c r="D5007">
        <v>0</v>
      </c>
    </row>
    <row r="5008" spans="1:5" x14ac:dyDescent="0.25">
      <c r="A5008" t="s">
        <v>2533</v>
      </c>
      <c r="B5008" t="s">
        <v>3029</v>
      </c>
      <c r="C5008" t="s">
        <v>2469</v>
      </c>
      <c r="D5008">
        <v>0</v>
      </c>
      <c r="E5008">
        <v>0</v>
      </c>
    </row>
    <row r="5009" spans="1:5" x14ac:dyDescent="0.25">
      <c r="A5009" t="s">
        <v>2533</v>
      </c>
      <c r="B5009" t="s">
        <v>3029</v>
      </c>
      <c r="C5009" t="s">
        <v>2467</v>
      </c>
      <c r="D5009">
        <v>0</v>
      </c>
    </row>
    <row r="5010" spans="1:5" x14ac:dyDescent="0.25">
      <c r="A5010" t="s">
        <v>2533</v>
      </c>
      <c r="B5010" t="s">
        <v>3029</v>
      </c>
      <c r="C5010" t="s">
        <v>2468</v>
      </c>
      <c r="D5010" t="s">
        <v>2475</v>
      </c>
    </row>
    <row r="5011" spans="1:5" x14ac:dyDescent="0.25">
      <c r="A5011" t="s">
        <v>2533</v>
      </c>
      <c r="B5011" t="s">
        <v>3029</v>
      </c>
      <c r="C5011" t="s">
        <v>4752</v>
      </c>
      <c r="D5011">
        <v>0</v>
      </c>
      <c r="E5011">
        <v>0</v>
      </c>
    </row>
    <row r="5012" spans="1:5" x14ac:dyDescent="0.25">
      <c r="A5012" t="s">
        <v>2533</v>
      </c>
      <c r="B5012" t="s">
        <v>3029</v>
      </c>
      <c r="C5012" t="s">
        <v>4753</v>
      </c>
      <c r="D5012">
        <v>0</v>
      </c>
      <c r="E5012">
        <v>0</v>
      </c>
    </row>
    <row r="5013" spans="1:5" x14ac:dyDescent="0.25">
      <c r="A5013" t="s">
        <v>2533</v>
      </c>
      <c r="B5013" t="s">
        <v>3029</v>
      </c>
      <c r="C5013" t="s">
        <v>800</v>
      </c>
      <c r="D5013" s="19"/>
    </row>
    <row r="5014" spans="1:5" x14ac:dyDescent="0.25">
      <c r="A5014" t="s">
        <v>2533</v>
      </c>
      <c r="B5014" t="s">
        <v>291</v>
      </c>
      <c r="C5014" t="s">
        <v>1083</v>
      </c>
      <c r="D5014" t="b">
        <v>0</v>
      </c>
    </row>
    <row r="5015" spans="1:5" x14ac:dyDescent="0.25">
      <c r="A5015" t="s">
        <v>2533</v>
      </c>
      <c r="B5015" t="s">
        <v>291</v>
      </c>
      <c r="C5015" t="s">
        <v>36</v>
      </c>
      <c r="D5015">
        <v>557</v>
      </c>
    </row>
    <row r="5016" spans="1:5" x14ac:dyDescent="0.25">
      <c r="A5016" t="s">
        <v>2533</v>
      </c>
      <c r="B5016" t="s">
        <v>291</v>
      </c>
      <c r="C5016" t="s">
        <v>4751</v>
      </c>
      <c r="D5016">
        <v>0</v>
      </c>
    </row>
    <row r="5017" spans="1:5" x14ac:dyDescent="0.25">
      <c r="A5017" t="s">
        <v>2533</v>
      </c>
      <c r="B5017" t="s">
        <v>291</v>
      </c>
      <c r="C5017" t="s">
        <v>2469</v>
      </c>
      <c r="D5017">
        <v>0</v>
      </c>
      <c r="E5017">
        <v>0</v>
      </c>
    </row>
    <row r="5018" spans="1:5" x14ac:dyDescent="0.25">
      <c r="A5018" t="s">
        <v>2533</v>
      </c>
      <c r="B5018" t="s">
        <v>291</v>
      </c>
      <c r="C5018" t="s">
        <v>2467</v>
      </c>
      <c r="D5018">
        <v>0</v>
      </c>
    </row>
    <row r="5019" spans="1:5" x14ac:dyDescent="0.25">
      <c r="A5019" t="s">
        <v>2533</v>
      </c>
      <c r="B5019" t="s">
        <v>291</v>
      </c>
      <c r="C5019" t="s">
        <v>2468</v>
      </c>
      <c r="D5019" t="s">
        <v>2475</v>
      </c>
    </row>
    <row r="5020" spans="1:5" x14ac:dyDescent="0.25">
      <c r="A5020" t="s">
        <v>2533</v>
      </c>
      <c r="B5020" t="s">
        <v>291</v>
      </c>
      <c r="C5020" t="s">
        <v>4752</v>
      </c>
      <c r="D5020">
        <v>0</v>
      </c>
      <c r="E5020">
        <v>0</v>
      </c>
    </row>
    <row r="5021" spans="1:5" x14ac:dyDescent="0.25">
      <c r="A5021" t="s">
        <v>2533</v>
      </c>
      <c r="B5021" t="s">
        <v>291</v>
      </c>
      <c r="C5021" t="s">
        <v>4753</v>
      </c>
      <c r="D5021">
        <v>0</v>
      </c>
      <c r="E5021">
        <v>0</v>
      </c>
    </row>
    <row r="5022" spans="1:5" x14ac:dyDescent="0.25">
      <c r="A5022" t="s">
        <v>2533</v>
      </c>
      <c r="B5022" t="s">
        <v>291</v>
      </c>
      <c r="C5022" t="s">
        <v>800</v>
      </c>
      <c r="D5022" s="19"/>
    </row>
    <row r="5023" spans="1:5" x14ac:dyDescent="0.25">
      <c r="A5023" t="s">
        <v>2533</v>
      </c>
      <c r="B5023" t="s">
        <v>3030</v>
      </c>
      <c r="C5023" t="s">
        <v>1083</v>
      </c>
      <c r="D5023" t="b">
        <v>0</v>
      </c>
    </row>
    <row r="5024" spans="1:5" x14ac:dyDescent="0.25">
      <c r="A5024" t="s">
        <v>2533</v>
      </c>
      <c r="B5024" t="s">
        <v>3030</v>
      </c>
      <c r="C5024" t="s">
        <v>36</v>
      </c>
      <c r="D5024">
        <v>558</v>
      </c>
    </row>
    <row r="5025" spans="1:5" x14ac:dyDescent="0.25">
      <c r="A5025" t="s">
        <v>2533</v>
      </c>
      <c r="B5025" t="s">
        <v>3030</v>
      </c>
      <c r="C5025" t="s">
        <v>4751</v>
      </c>
      <c r="D5025">
        <v>0</v>
      </c>
    </row>
    <row r="5026" spans="1:5" x14ac:dyDescent="0.25">
      <c r="A5026" t="s">
        <v>2533</v>
      </c>
      <c r="B5026" t="s">
        <v>3030</v>
      </c>
      <c r="C5026" t="s">
        <v>2469</v>
      </c>
      <c r="D5026">
        <v>60</v>
      </c>
      <c r="E5026">
        <v>0</v>
      </c>
    </row>
    <row r="5027" spans="1:5" x14ac:dyDescent="0.25">
      <c r="A5027" t="s">
        <v>2533</v>
      </c>
      <c r="B5027" t="s">
        <v>3030</v>
      </c>
      <c r="C5027" t="s">
        <v>2467</v>
      </c>
      <c r="D5027">
        <v>0</v>
      </c>
    </row>
    <row r="5028" spans="1:5" x14ac:dyDescent="0.25">
      <c r="A5028" t="s">
        <v>2533</v>
      </c>
      <c r="B5028" t="s">
        <v>3030</v>
      </c>
      <c r="C5028" t="s">
        <v>2468</v>
      </c>
      <c r="D5028" t="s">
        <v>2475</v>
      </c>
    </row>
    <row r="5029" spans="1:5" x14ac:dyDescent="0.25">
      <c r="A5029" t="s">
        <v>2533</v>
      </c>
      <c r="B5029" t="s">
        <v>3030</v>
      </c>
      <c r="C5029" t="s">
        <v>4752</v>
      </c>
      <c r="D5029">
        <v>0</v>
      </c>
      <c r="E5029">
        <v>0</v>
      </c>
    </row>
    <row r="5030" spans="1:5" x14ac:dyDescent="0.25">
      <c r="A5030" t="s">
        <v>2533</v>
      </c>
      <c r="B5030" t="s">
        <v>3030</v>
      </c>
      <c r="C5030" t="s">
        <v>4753</v>
      </c>
      <c r="D5030">
        <v>0</v>
      </c>
      <c r="E5030">
        <v>0</v>
      </c>
    </row>
    <row r="5031" spans="1:5" x14ac:dyDescent="0.25">
      <c r="A5031" t="s">
        <v>2533</v>
      </c>
      <c r="B5031" t="s">
        <v>3030</v>
      </c>
      <c r="C5031" t="s">
        <v>800</v>
      </c>
      <c r="D5031" s="19" t="s">
        <v>2892</v>
      </c>
    </row>
    <row r="5032" spans="1:5" x14ac:dyDescent="0.25">
      <c r="A5032" t="s">
        <v>2533</v>
      </c>
      <c r="B5032" t="s">
        <v>3031</v>
      </c>
      <c r="C5032" t="s">
        <v>1083</v>
      </c>
      <c r="D5032" t="b">
        <v>0</v>
      </c>
    </row>
    <row r="5033" spans="1:5" x14ac:dyDescent="0.25">
      <c r="A5033" t="s">
        <v>2533</v>
      </c>
      <c r="B5033" t="s">
        <v>3031</v>
      </c>
      <c r="C5033" t="s">
        <v>36</v>
      </c>
      <c r="D5033">
        <v>559</v>
      </c>
    </row>
    <row r="5034" spans="1:5" x14ac:dyDescent="0.25">
      <c r="A5034" t="s">
        <v>2533</v>
      </c>
      <c r="B5034" t="s">
        <v>3031</v>
      </c>
      <c r="C5034" t="s">
        <v>4751</v>
      </c>
      <c r="D5034">
        <v>0</v>
      </c>
    </row>
    <row r="5035" spans="1:5" x14ac:dyDescent="0.25">
      <c r="A5035" t="s">
        <v>2533</v>
      </c>
      <c r="B5035" t="s">
        <v>3031</v>
      </c>
      <c r="C5035" t="s">
        <v>2469</v>
      </c>
      <c r="D5035">
        <v>0</v>
      </c>
      <c r="E5035">
        <v>5</v>
      </c>
    </row>
    <row r="5036" spans="1:5" x14ac:dyDescent="0.25">
      <c r="A5036" t="s">
        <v>2533</v>
      </c>
      <c r="B5036" t="s">
        <v>3031</v>
      </c>
      <c r="C5036" t="s">
        <v>2467</v>
      </c>
      <c r="D5036">
        <v>0</v>
      </c>
    </row>
    <row r="5037" spans="1:5" x14ac:dyDescent="0.25">
      <c r="A5037" t="s">
        <v>2533</v>
      </c>
      <c r="B5037" t="s">
        <v>3031</v>
      </c>
      <c r="C5037" t="s">
        <v>2468</v>
      </c>
      <c r="D5037" t="s">
        <v>2475</v>
      </c>
    </row>
    <row r="5038" spans="1:5" x14ac:dyDescent="0.25">
      <c r="A5038" t="s">
        <v>2533</v>
      </c>
      <c r="B5038" t="s">
        <v>3031</v>
      </c>
      <c r="C5038" t="s">
        <v>4752</v>
      </c>
      <c r="D5038">
        <v>0</v>
      </c>
      <c r="E5038">
        <v>0</v>
      </c>
    </row>
    <row r="5039" spans="1:5" x14ac:dyDescent="0.25">
      <c r="A5039" t="s">
        <v>2533</v>
      </c>
      <c r="B5039" t="s">
        <v>3031</v>
      </c>
      <c r="C5039" t="s">
        <v>4753</v>
      </c>
      <c r="D5039">
        <v>0</v>
      </c>
      <c r="E5039">
        <v>0</v>
      </c>
    </row>
    <row r="5040" spans="1:5" x14ac:dyDescent="0.25">
      <c r="A5040" t="s">
        <v>2533</v>
      </c>
      <c r="B5040" t="s">
        <v>3031</v>
      </c>
      <c r="C5040" t="s">
        <v>800</v>
      </c>
      <c r="D5040" s="19" t="s">
        <v>3032</v>
      </c>
    </row>
    <row r="5041" spans="1:5" x14ac:dyDescent="0.25">
      <c r="A5041" t="s">
        <v>2533</v>
      </c>
      <c r="B5041" t="s">
        <v>3033</v>
      </c>
      <c r="C5041" t="s">
        <v>1083</v>
      </c>
      <c r="D5041" t="b">
        <v>0</v>
      </c>
    </row>
    <row r="5042" spans="1:5" x14ac:dyDescent="0.25">
      <c r="A5042" t="s">
        <v>2533</v>
      </c>
      <c r="B5042" t="s">
        <v>3033</v>
      </c>
      <c r="C5042" t="s">
        <v>36</v>
      </c>
      <c r="D5042">
        <v>560</v>
      </c>
    </row>
    <row r="5043" spans="1:5" x14ac:dyDescent="0.25">
      <c r="A5043" t="s">
        <v>2533</v>
      </c>
      <c r="B5043" t="s">
        <v>3033</v>
      </c>
      <c r="C5043" t="s">
        <v>4751</v>
      </c>
      <c r="D5043">
        <v>0</v>
      </c>
    </row>
    <row r="5044" spans="1:5" x14ac:dyDescent="0.25">
      <c r="A5044" t="s">
        <v>2533</v>
      </c>
      <c r="B5044" t="s">
        <v>3033</v>
      </c>
      <c r="C5044" t="s">
        <v>2469</v>
      </c>
      <c r="D5044">
        <v>0</v>
      </c>
      <c r="E5044">
        <v>75</v>
      </c>
    </row>
    <row r="5045" spans="1:5" x14ac:dyDescent="0.25">
      <c r="A5045" t="s">
        <v>2533</v>
      </c>
      <c r="B5045" t="s">
        <v>3033</v>
      </c>
      <c r="C5045" t="s">
        <v>2467</v>
      </c>
      <c r="D5045">
        <v>0</v>
      </c>
    </row>
    <row r="5046" spans="1:5" x14ac:dyDescent="0.25">
      <c r="A5046" t="s">
        <v>2533</v>
      </c>
      <c r="B5046" t="s">
        <v>3033</v>
      </c>
      <c r="C5046" t="s">
        <v>2468</v>
      </c>
      <c r="D5046" t="s">
        <v>2475</v>
      </c>
    </row>
    <row r="5047" spans="1:5" x14ac:dyDescent="0.25">
      <c r="A5047" t="s">
        <v>2533</v>
      </c>
      <c r="B5047" t="s">
        <v>3033</v>
      </c>
      <c r="C5047" t="s">
        <v>4752</v>
      </c>
      <c r="D5047">
        <v>0</v>
      </c>
      <c r="E5047">
        <v>0</v>
      </c>
    </row>
    <row r="5048" spans="1:5" x14ac:dyDescent="0.25">
      <c r="A5048" t="s">
        <v>2533</v>
      </c>
      <c r="B5048" t="s">
        <v>3033</v>
      </c>
      <c r="C5048" t="s">
        <v>4753</v>
      </c>
      <c r="D5048">
        <v>0</v>
      </c>
      <c r="E5048">
        <v>0</v>
      </c>
    </row>
    <row r="5049" spans="1:5" x14ac:dyDescent="0.25">
      <c r="A5049" t="s">
        <v>2533</v>
      </c>
      <c r="B5049" t="s">
        <v>3033</v>
      </c>
      <c r="C5049" t="s">
        <v>800</v>
      </c>
      <c r="D5049" s="19" t="s">
        <v>3032</v>
      </c>
    </row>
    <row r="5050" spans="1:5" x14ac:dyDescent="0.25">
      <c r="A5050" t="s">
        <v>2533</v>
      </c>
      <c r="B5050" t="s">
        <v>3035</v>
      </c>
      <c r="C5050" t="s">
        <v>1083</v>
      </c>
      <c r="D5050" t="b">
        <v>0</v>
      </c>
    </row>
    <row r="5051" spans="1:5" x14ac:dyDescent="0.25">
      <c r="A5051" t="s">
        <v>2533</v>
      </c>
      <c r="B5051" t="s">
        <v>3035</v>
      </c>
      <c r="C5051" t="s">
        <v>36</v>
      </c>
      <c r="D5051">
        <v>561</v>
      </c>
    </row>
    <row r="5052" spans="1:5" x14ac:dyDescent="0.25">
      <c r="A5052" t="s">
        <v>2533</v>
      </c>
      <c r="B5052" t="s">
        <v>3035</v>
      </c>
      <c r="C5052" t="s">
        <v>4751</v>
      </c>
      <c r="D5052">
        <v>0</v>
      </c>
    </row>
    <row r="5053" spans="1:5" x14ac:dyDescent="0.25">
      <c r="A5053" t="s">
        <v>2533</v>
      </c>
      <c r="B5053" t="s">
        <v>3035</v>
      </c>
      <c r="C5053" t="s">
        <v>2469</v>
      </c>
      <c r="D5053">
        <v>32</v>
      </c>
      <c r="E5053">
        <v>0</v>
      </c>
    </row>
    <row r="5054" spans="1:5" x14ac:dyDescent="0.25">
      <c r="A5054" t="s">
        <v>2533</v>
      </c>
      <c r="B5054" t="s">
        <v>3035</v>
      </c>
      <c r="C5054" t="s">
        <v>2467</v>
      </c>
      <c r="D5054">
        <v>0</v>
      </c>
    </row>
    <row r="5055" spans="1:5" x14ac:dyDescent="0.25">
      <c r="A5055" t="s">
        <v>2533</v>
      </c>
      <c r="B5055" t="s">
        <v>3035</v>
      </c>
      <c r="C5055" t="s">
        <v>2468</v>
      </c>
      <c r="D5055" t="s">
        <v>2528</v>
      </c>
    </row>
    <row r="5056" spans="1:5" x14ac:dyDescent="0.25">
      <c r="A5056" t="s">
        <v>2533</v>
      </c>
      <c r="B5056" t="s">
        <v>3035</v>
      </c>
      <c r="C5056" t="s">
        <v>4752</v>
      </c>
      <c r="D5056">
        <v>0</v>
      </c>
      <c r="E5056">
        <v>0</v>
      </c>
    </row>
    <row r="5057" spans="1:5" x14ac:dyDescent="0.25">
      <c r="A5057" t="s">
        <v>2533</v>
      </c>
      <c r="B5057" t="s">
        <v>3035</v>
      </c>
      <c r="C5057" t="s">
        <v>4753</v>
      </c>
      <c r="D5057">
        <v>0</v>
      </c>
      <c r="E5057">
        <v>0</v>
      </c>
    </row>
    <row r="5058" spans="1:5" x14ac:dyDescent="0.25">
      <c r="A5058" t="s">
        <v>2533</v>
      </c>
      <c r="B5058" t="s">
        <v>3035</v>
      </c>
      <c r="C5058" t="s">
        <v>800</v>
      </c>
      <c r="D5058" s="19" t="s">
        <v>807</v>
      </c>
    </row>
    <row r="5059" spans="1:5" x14ac:dyDescent="0.25">
      <c r="A5059" t="s">
        <v>2533</v>
      </c>
      <c r="B5059" t="s">
        <v>3037</v>
      </c>
      <c r="C5059" t="s">
        <v>1083</v>
      </c>
      <c r="D5059" t="b">
        <v>0</v>
      </c>
    </row>
    <row r="5060" spans="1:5" x14ac:dyDescent="0.25">
      <c r="A5060" t="s">
        <v>2533</v>
      </c>
      <c r="B5060" t="s">
        <v>3037</v>
      </c>
      <c r="C5060" t="s">
        <v>36</v>
      </c>
      <c r="D5060">
        <v>562</v>
      </c>
    </row>
    <row r="5061" spans="1:5" x14ac:dyDescent="0.25">
      <c r="A5061" t="s">
        <v>2533</v>
      </c>
      <c r="B5061" t="s">
        <v>3037</v>
      </c>
      <c r="C5061" t="s">
        <v>4751</v>
      </c>
      <c r="D5061">
        <v>0</v>
      </c>
    </row>
    <row r="5062" spans="1:5" x14ac:dyDescent="0.25">
      <c r="A5062" t="s">
        <v>2533</v>
      </c>
      <c r="B5062" t="s">
        <v>3037</v>
      </c>
      <c r="C5062" t="s">
        <v>2469</v>
      </c>
      <c r="D5062">
        <v>90</v>
      </c>
      <c r="E5062">
        <v>0</v>
      </c>
    </row>
    <row r="5063" spans="1:5" x14ac:dyDescent="0.25">
      <c r="A5063" t="s">
        <v>2533</v>
      </c>
      <c r="B5063" t="s">
        <v>3037</v>
      </c>
      <c r="C5063" t="s">
        <v>2467</v>
      </c>
      <c r="D5063">
        <v>0</v>
      </c>
    </row>
    <row r="5064" spans="1:5" x14ac:dyDescent="0.25">
      <c r="A5064" t="s">
        <v>2533</v>
      </c>
      <c r="B5064" t="s">
        <v>3037</v>
      </c>
      <c r="C5064" t="s">
        <v>2468</v>
      </c>
      <c r="D5064" t="s">
        <v>2528</v>
      </c>
    </row>
    <row r="5065" spans="1:5" x14ac:dyDescent="0.25">
      <c r="A5065" t="s">
        <v>2533</v>
      </c>
      <c r="B5065" t="s">
        <v>3037</v>
      </c>
      <c r="C5065" t="s">
        <v>4752</v>
      </c>
      <c r="D5065">
        <v>0</v>
      </c>
      <c r="E5065">
        <v>0</v>
      </c>
    </row>
    <row r="5066" spans="1:5" x14ac:dyDescent="0.25">
      <c r="A5066" t="s">
        <v>2533</v>
      </c>
      <c r="B5066" t="s">
        <v>3037</v>
      </c>
      <c r="C5066" t="s">
        <v>4753</v>
      </c>
      <c r="D5066">
        <v>0</v>
      </c>
      <c r="E5066">
        <v>0</v>
      </c>
    </row>
    <row r="5067" spans="1:5" x14ac:dyDescent="0.25">
      <c r="A5067" t="s">
        <v>2533</v>
      </c>
      <c r="B5067" t="s">
        <v>3037</v>
      </c>
      <c r="C5067" t="s">
        <v>800</v>
      </c>
      <c r="D5067" s="19" t="s">
        <v>807</v>
      </c>
    </row>
    <row r="5068" spans="1:5" x14ac:dyDescent="0.25">
      <c r="A5068" t="s">
        <v>2533</v>
      </c>
      <c r="B5068" t="s">
        <v>3039</v>
      </c>
      <c r="C5068" t="s">
        <v>1083</v>
      </c>
      <c r="D5068" t="b">
        <v>0</v>
      </c>
    </row>
    <row r="5069" spans="1:5" x14ac:dyDescent="0.25">
      <c r="A5069" t="s">
        <v>2533</v>
      </c>
      <c r="B5069" t="s">
        <v>3039</v>
      </c>
      <c r="C5069" t="s">
        <v>36</v>
      </c>
      <c r="D5069">
        <v>563</v>
      </c>
    </row>
    <row r="5070" spans="1:5" x14ac:dyDescent="0.25">
      <c r="A5070" t="s">
        <v>2533</v>
      </c>
      <c r="B5070" t="s">
        <v>3039</v>
      </c>
      <c r="C5070" t="s">
        <v>4751</v>
      </c>
      <c r="D5070">
        <v>0</v>
      </c>
    </row>
    <row r="5071" spans="1:5" x14ac:dyDescent="0.25">
      <c r="A5071" t="s">
        <v>2533</v>
      </c>
      <c r="B5071" t="s">
        <v>3039</v>
      </c>
      <c r="C5071" t="s">
        <v>2469</v>
      </c>
      <c r="D5071">
        <v>5</v>
      </c>
      <c r="E5071">
        <v>0</v>
      </c>
    </row>
    <row r="5072" spans="1:5" x14ac:dyDescent="0.25">
      <c r="A5072" t="s">
        <v>2533</v>
      </c>
      <c r="B5072" t="s">
        <v>3039</v>
      </c>
      <c r="C5072" t="s">
        <v>2467</v>
      </c>
      <c r="D5072">
        <v>0</v>
      </c>
    </row>
    <row r="5073" spans="1:5" x14ac:dyDescent="0.25">
      <c r="A5073" t="s">
        <v>2533</v>
      </c>
      <c r="B5073" t="s">
        <v>3039</v>
      </c>
      <c r="C5073" t="s">
        <v>2468</v>
      </c>
      <c r="D5073" t="s">
        <v>2475</v>
      </c>
    </row>
    <row r="5074" spans="1:5" x14ac:dyDescent="0.25">
      <c r="A5074" t="s">
        <v>2533</v>
      </c>
      <c r="B5074" t="s">
        <v>3039</v>
      </c>
      <c r="C5074" t="s">
        <v>4752</v>
      </c>
      <c r="D5074">
        <v>0</v>
      </c>
      <c r="E5074">
        <v>0</v>
      </c>
    </row>
    <row r="5075" spans="1:5" x14ac:dyDescent="0.25">
      <c r="A5075" t="s">
        <v>2533</v>
      </c>
      <c r="B5075" t="s">
        <v>3039</v>
      </c>
      <c r="C5075" t="s">
        <v>4753</v>
      </c>
      <c r="D5075">
        <v>0</v>
      </c>
      <c r="E5075">
        <v>0</v>
      </c>
    </row>
    <row r="5076" spans="1:5" x14ac:dyDescent="0.25">
      <c r="A5076" t="s">
        <v>2533</v>
      </c>
      <c r="B5076" t="s">
        <v>3039</v>
      </c>
      <c r="C5076" t="s">
        <v>800</v>
      </c>
      <c r="D5076" s="19" t="s">
        <v>807</v>
      </c>
    </row>
    <row r="5077" spans="1:5" x14ac:dyDescent="0.25">
      <c r="A5077" t="s">
        <v>2533</v>
      </c>
      <c r="B5077" t="s">
        <v>3040</v>
      </c>
      <c r="C5077" t="s">
        <v>1083</v>
      </c>
      <c r="D5077" t="b">
        <v>0</v>
      </c>
    </row>
    <row r="5078" spans="1:5" x14ac:dyDescent="0.25">
      <c r="A5078" t="s">
        <v>2533</v>
      </c>
      <c r="B5078" t="s">
        <v>3040</v>
      </c>
      <c r="C5078" t="s">
        <v>36</v>
      </c>
      <c r="D5078">
        <v>564</v>
      </c>
    </row>
    <row r="5079" spans="1:5" x14ac:dyDescent="0.25">
      <c r="A5079" t="s">
        <v>2533</v>
      </c>
      <c r="B5079" t="s">
        <v>3040</v>
      </c>
      <c r="C5079" t="s">
        <v>4751</v>
      </c>
      <c r="D5079">
        <v>0</v>
      </c>
    </row>
    <row r="5080" spans="1:5" x14ac:dyDescent="0.25">
      <c r="A5080" t="s">
        <v>2533</v>
      </c>
      <c r="B5080" t="s">
        <v>3040</v>
      </c>
      <c r="C5080" t="s">
        <v>2469</v>
      </c>
      <c r="D5080">
        <v>39</v>
      </c>
      <c r="E5080">
        <v>0</v>
      </c>
    </row>
    <row r="5081" spans="1:5" x14ac:dyDescent="0.25">
      <c r="A5081" t="s">
        <v>2533</v>
      </c>
      <c r="B5081" t="s">
        <v>3040</v>
      </c>
      <c r="C5081" t="s">
        <v>2467</v>
      </c>
      <c r="D5081">
        <v>0</v>
      </c>
    </row>
    <row r="5082" spans="1:5" x14ac:dyDescent="0.25">
      <c r="A5082" t="s">
        <v>2533</v>
      </c>
      <c r="B5082" t="s">
        <v>3040</v>
      </c>
      <c r="C5082" t="s">
        <v>2468</v>
      </c>
      <c r="D5082" t="s">
        <v>2528</v>
      </c>
    </row>
    <row r="5083" spans="1:5" x14ac:dyDescent="0.25">
      <c r="A5083" t="s">
        <v>2533</v>
      </c>
      <c r="B5083" t="s">
        <v>3040</v>
      </c>
      <c r="C5083" t="s">
        <v>4752</v>
      </c>
      <c r="D5083">
        <v>0</v>
      </c>
      <c r="E5083">
        <v>0</v>
      </c>
    </row>
    <row r="5084" spans="1:5" x14ac:dyDescent="0.25">
      <c r="A5084" t="s">
        <v>2533</v>
      </c>
      <c r="B5084" t="s">
        <v>3040</v>
      </c>
      <c r="C5084" t="s">
        <v>4753</v>
      </c>
      <c r="D5084">
        <v>0</v>
      </c>
      <c r="E5084">
        <v>0</v>
      </c>
    </row>
    <row r="5085" spans="1:5" x14ac:dyDescent="0.25">
      <c r="A5085" t="s">
        <v>2533</v>
      </c>
      <c r="B5085" t="s">
        <v>3040</v>
      </c>
      <c r="C5085" t="s">
        <v>800</v>
      </c>
      <c r="D5085" s="19" t="s">
        <v>807</v>
      </c>
    </row>
    <row r="5086" spans="1:5" x14ac:dyDescent="0.25">
      <c r="A5086" t="s">
        <v>2533</v>
      </c>
      <c r="B5086" t="s">
        <v>3042</v>
      </c>
      <c r="C5086" t="s">
        <v>1083</v>
      </c>
      <c r="D5086" t="b">
        <v>0</v>
      </c>
    </row>
    <row r="5087" spans="1:5" x14ac:dyDescent="0.25">
      <c r="A5087" t="s">
        <v>2533</v>
      </c>
      <c r="B5087" t="s">
        <v>3042</v>
      </c>
      <c r="C5087" t="s">
        <v>36</v>
      </c>
      <c r="D5087">
        <v>565</v>
      </c>
    </row>
    <row r="5088" spans="1:5" x14ac:dyDescent="0.25">
      <c r="A5088" t="s">
        <v>2533</v>
      </c>
      <c r="B5088" t="s">
        <v>3042</v>
      </c>
      <c r="C5088" t="s">
        <v>4751</v>
      </c>
      <c r="D5088">
        <v>0</v>
      </c>
    </row>
    <row r="5089" spans="1:5" x14ac:dyDescent="0.25">
      <c r="A5089" t="s">
        <v>2533</v>
      </c>
      <c r="B5089" t="s">
        <v>3042</v>
      </c>
      <c r="C5089" t="s">
        <v>2469</v>
      </c>
      <c r="D5089">
        <v>68</v>
      </c>
      <c r="E5089">
        <v>0</v>
      </c>
    </row>
    <row r="5090" spans="1:5" x14ac:dyDescent="0.25">
      <c r="A5090" t="s">
        <v>2533</v>
      </c>
      <c r="B5090" t="s">
        <v>3042</v>
      </c>
      <c r="C5090" t="s">
        <v>2467</v>
      </c>
      <c r="D5090">
        <v>0</v>
      </c>
    </row>
    <row r="5091" spans="1:5" x14ac:dyDescent="0.25">
      <c r="A5091" t="s">
        <v>2533</v>
      </c>
      <c r="B5091" t="s">
        <v>3042</v>
      </c>
      <c r="C5091" t="s">
        <v>2468</v>
      </c>
      <c r="D5091" t="s">
        <v>2528</v>
      </c>
    </row>
    <row r="5092" spans="1:5" x14ac:dyDescent="0.25">
      <c r="A5092" t="s">
        <v>2533</v>
      </c>
      <c r="B5092" t="s">
        <v>3042</v>
      </c>
      <c r="C5092" t="s">
        <v>4752</v>
      </c>
      <c r="D5092">
        <v>0</v>
      </c>
      <c r="E5092">
        <v>0</v>
      </c>
    </row>
    <row r="5093" spans="1:5" x14ac:dyDescent="0.25">
      <c r="A5093" t="s">
        <v>2533</v>
      </c>
      <c r="B5093" t="s">
        <v>3042</v>
      </c>
      <c r="C5093" t="s">
        <v>4753</v>
      </c>
      <c r="D5093">
        <v>0</v>
      </c>
      <c r="E5093">
        <v>0</v>
      </c>
    </row>
    <row r="5094" spans="1:5" x14ac:dyDescent="0.25">
      <c r="A5094" t="s">
        <v>2533</v>
      </c>
      <c r="B5094" t="s">
        <v>3042</v>
      </c>
      <c r="C5094" t="s">
        <v>800</v>
      </c>
      <c r="D5094" s="19" t="s">
        <v>807</v>
      </c>
    </row>
    <row r="5095" spans="1:5" x14ac:dyDescent="0.25">
      <c r="A5095" t="s">
        <v>2533</v>
      </c>
      <c r="B5095" t="s">
        <v>3044</v>
      </c>
      <c r="C5095" t="s">
        <v>1083</v>
      </c>
      <c r="D5095" t="b">
        <v>0</v>
      </c>
    </row>
    <row r="5096" spans="1:5" x14ac:dyDescent="0.25">
      <c r="A5096" t="s">
        <v>2533</v>
      </c>
      <c r="B5096" t="s">
        <v>3044</v>
      </c>
      <c r="C5096" t="s">
        <v>36</v>
      </c>
      <c r="D5096">
        <v>566</v>
      </c>
    </row>
    <row r="5097" spans="1:5" x14ac:dyDescent="0.25">
      <c r="A5097" t="s">
        <v>2533</v>
      </c>
      <c r="B5097" t="s">
        <v>3044</v>
      </c>
      <c r="C5097" t="s">
        <v>4751</v>
      </c>
      <c r="D5097">
        <v>0</v>
      </c>
    </row>
    <row r="5098" spans="1:5" x14ac:dyDescent="0.25">
      <c r="A5098" t="s">
        <v>2533</v>
      </c>
      <c r="B5098" t="s">
        <v>3044</v>
      </c>
      <c r="C5098" t="s">
        <v>2469</v>
      </c>
      <c r="D5098">
        <v>5</v>
      </c>
      <c r="E5098">
        <v>0</v>
      </c>
    </row>
    <row r="5099" spans="1:5" x14ac:dyDescent="0.25">
      <c r="A5099" t="s">
        <v>2533</v>
      </c>
      <c r="B5099" t="s">
        <v>3044</v>
      </c>
      <c r="C5099" t="s">
        <v>2467</v>
      </c>
      <c r="D5099">
        <v>0</v>
      </c>
    </row>
    <row r="5100" spans="1:5" x14ac:dyDescent="0.25">
      <c r="A5100" t="s">
        <v>2533</v>
      </c>
      <c r="B5100" t="s">
        <v>3044</v>
      </c>
      <c r="C5100" t="s">
        <v>2468</v>
      </c>
      <c r="D5100" t="s">
        <v>2475</v>
      </c>
    </row>
    <row r="5101" spans="1:5" x14ac:dyDescent="0.25">
      <c r="A5101" t="s">
        <v>2533</v>
      </c>
      <c r="B5101" t="s">
        <v>3044</v>
      </c>
      <c r="C5101" t="s">
        <v>4752</v>
      </c>
      <c r="D5101">
        <v>0</v>
      </c>
      <c r="E5101">
        <v>0</v>
      </c>
    </row>
    <row r="5102" spans="1:5" x14ac:dyDescent="0.25">
      <c r="A5102" t="s">
        <v>2533</v>
      </c>
      <c r="B5102" t="s">
        <v>3044</v>
      </c>
      <c r="C5102" t="s">
        <v>4753</v>
      </c>
      <c r="D5102">
        <v>0</v>
      </c>
      <c r="E5102">
        <v>0</v>
      </c>
    </row>
    <row r="5103" spans="1:5" x14ac:dyDescent="0.25">
      <c r="A5103" t="s">
        <v>2533</v>
      </c>
      <c r="B5103" t="s">
        <v>3044</v>
      </c>
      <c r="C5103" t="s">
        <v>800</v>
      </c>
      <c r="D5103" s="19" t="s">
        <v>807</v>
      </c>
    </row>
    <row r="5104" spans="1:5" x14ac:dyDescent="0.25">
      <c r="A5104" t="s">
        <v>2533</v>
      </c>
      <c r="B5104" t="s">
        <v>3045</v>
      </c>
      <c r="C5104" t="s">
        <v>1083</v>
      </c>
      <c r="D5104" t="b">
        <v>0</v>
      </c>
    </row>
    <row r="5105" spans="1:5" x14ac:dyDescent="0.25">
      <c r="A5105" t="s">
        <v>2533</v>
      </c>
      <c r="B5105" t="s">
        <v>3045</v>
      </c>
      <c r="C5105" t="s">
        <v>36</v>
      </c>
      <c r="D5105">
        <v>567</v>
      </c>
    </row>
    <row r="5106" spans="1:5" x14ac:dyDescent="0.25">
      <c r="A5106" t="s">
        <v>2533</v>
      </c>
      <c r="B5106" t="s">
        <v>3045</v>
      </c>
      <c r="C5106" t="s">
        <v>4751</v>
      </c>
      <c r="D5106">
        <v>0</v>
      </c>
    </row>
    <row r="5107" spans="1:5" x14ac:dyDescent="0.25">
      <c r="A5107" t="s">
        <v>2533</v>
      </c>
      <c r="B5107" t="s">
        <v>3045</v>
      </c>
      <c r="C5107" t="s">
        <v>2469</v>
      </c>
      <c r="D5107">
        <v>41</v>
      </c>
      <c r="E5107">
        <v>0</v>
      </c>
    </row>
    <row r="5108" spans="1:5" x14ac:dyDescent="0.25">
      <c r="A5108" t="s">
        <v>2533</v>
      </c>
      <c r="B5108" t="s">
        <v>3045</v>
      </c>
      <c r="C5108" t="s">
        <v>2467</v>
      </c>
      <c r="D5108">
        <v>0</v>
      </c>
    </row>
    <row r="5109" spans="1:5" x14ac:dyDescent="0.25">
      <c r="A5109" t="s">
        <v>2533</v>
      </c>
      <c r="B5109" t="s">
        <v>3045</v>
      </c>
      <c r="C5109" t="s">
        <v>2468</v>
      </c>
      <c r="D5109" t="s">
        <v>2528</v>
      </c>
    </row>
    <row r="5110" spans="1:5" x14ac:dyDescent="0.25">
      <c r="A5110" t="s">
        <v>2533</v>
      </c>
      <c r="B5110" t="s">
        <v>3045</v>
      </c>
      <c r="C5110" t="s">
        <v>4752</v>
      </c>
      <c r="D5110">
        <v>0</v>
      </c>
      <c r="E5110">
        <v>0</v>
      </c>
    </row>
    <row r="5111" spans="1:5" x14ac:dyDescent="0.25">
      <c r="A5111" t="s">
        <v>2533</v>
      </c>
      <c r="B5111" t="s">
        <v>3045</v>
      </c>
      <c r="C5111" t="s">
        <v>4753</v>
      </c>
      <c r="D5111">
        <v>0</v>
      </c>
      <c r="E5111">
        <v>0</v>
      </c>
    </row>
    <row r="5112" spans="1:5" x14ac:dyDescent="0.25">
      <c r="A5112" t="s">
        <v>2533</v>
      </c>
      <c r="B5112" t="s">
        <v>3045</v>
      </c>
      <c r="C5112" t="s">
        <v>800</v>
      </c>
      <c r="D5112" s="19" t="s">
        <v>807</v>
      </c>
    </row>
    <row r="5113" spans="1:5" x14ac:dyDescent="0.25">
      <c r="A5113" t="s">
        <v>2533</v>
      </c>
      <c r="B5113" t="s">
        <v>3047</v>
      </c>
      <c r="C5113" t="s">
        <v>1083</v>
      </c>
      <c r="D5113" t="b">
        <v>0</v>
      </c>
    </row>
    <row r="5114" spans="1:5" x14ac:dyDescent="0.25">
      <c r="A5114" t="s">
        <v>2533</v>
      </c>
      <c r="B5114" t="s">
        <v>3047</v>
      </c>
      <c r="C5114" t="s">
        <v>36</v>
      </c>
      <c r="D5114">
        <v>568</v>
      </c>
    </row>
    <row r="5115" spans="1:5" x14ac:dyDescent="0.25">
      <c r="A5115" t="s">
        <v>2533</v>
      </c>
      <c r="B5115" t="s">
        <v>3047</v>
      </c>
      <c r="C5115" t="s">
        <v>4751</v>
      </c>
      <c r="D5115">
        <v>0</v>
      </c>
    </row>
    <row r="5116" spans="1:5" x14ac:dyDescent="0.25">
      <c r="A5116" t="s">
        <v>2533</v>
      </c>
      <c r="B5116" t="s">
        <v>3047</v>
      </c>
      <c r="C5116" t="s">
        <v>2469</v>
      </c>
      <c r="D5116">
        <v>60</v>
      </c>
      <c r="E5116">
        <v>0</v>
      </c>
    </row>
    <row r="5117" spans="1:5" x14ac:dyDescent="0.25">
      <c r="A5117" t="s">
        <v>2533</v>
      </c>
      <c r="B5117" t="s">
        <v>3047</v>
      </c>
      <c r="C5117" t="s">
        <v>2467</v>
      </c>
      <c r="D5117">
        <v>0</v>
      </c>
    </row>
    <row r="5118" spans="1:5" x14ac:dyDescent="0.25">
      <c r="A5118" t="s">
        <v>2533</v>
      </c>
      <c r="B5118" t="s">
        <v>3047</v>
      </c>
      <c r="C5118" t="s">
        <v>2468</v>
      </c>
      <c r="D5118" t="s">
        <v>2528</v>
      </c>
    </row>
    <row r="5119" spans="1:5" x14ac:dyDescent="0.25">
      <c r="A5119" t="s">
        <v>2533</v>
      </c>
      <c r="B5119" t="s">
        <v>3047</v>
      </c>
      <c r="C5119" t="s">
        <v>4752</v>
      </c>
      <c r="D5119">
        <v>0</v>
      </c>
      <c r="E5119">
        <v>0</v>
      </c>
    </row>
    <row r="5120" spans="1:5" x14ac:dyDescent="0.25">
      <c r="A5120" t="s">
        <v>2533</v>
      </c>
      <c r="B5120" t="s">
        <v>3047</v>
      </c>
      <c r="C5120" t="s">
        <v>4753</v>
      </c>
      <c r="D5120">
        <v>0</v>
      </c>
      <c r="E5120">
        <v>0</v>
      </c>
    </row>
    <row r="5121" spans="1:5" x14ac:dyDescent="0.25">
      <c r="A5121" t="s">
        <v>2533</v>
      </c>
      <c r="B5121" t="s">
        <v>3047</v>
      </c>
      <c r="C5121" t="s">
        <v>800</v>
      </c>
      <c r="D5121" s="19" t="s">
        <v>807</v>
      </c>
    </row>
    <row r="5122" spans="1:5" x14ac:dyDescent="0.25">
      <c r="A5122" t="s">
        <v>2533</v>
      </c>
      <c r="B5122" t="s">
        <v>3048</v>
      </c>
      <c r="C5122" t="s">
        <v>1083</v>
      </c>
      <c r="D5122" t="b">
        <v>0</v>
      </c>
    </row>
    <row r="5123" spans="1:5" x14ac:dyDescent="0.25">
      <c r="A5123" t="s">
        <v>2533</v>
      </c>
      <c r="B5123" t="s">
        <v>3048</v>
      </c>
      <c r="C5123" t="s">
        <v>36</v>
      </c>
      <c r="D5123">
        <v>569</v>
      </c>
    </row>
    <row r="5124" spans="1:5" x14ac:dyDescent="0.25">
      <c r="A5124" t="s">
        <v>2533</v>
      </c>
      <c r="B5124" t="s">
        <v>3048</v>
      </c>
      <c r="C5124" t="s">
        <v>4751</v>
      </c>
      <c r="D5124">
        <v>0</v>
      </c>
    </row>
    <row r="5125" spans="1:5" x14ac:dyDescent="0.25">
      <c r="A5125" t="s">
        <v>2533</v>
      </c>
      <c r="B5125" t="s">
        <v>3048</v>
      </c>
      <c r="C5125" t="s">
        <v>2469</v>
      </c>
      <c r="D5125">
        <v>5</v>
      </c>
      <c r="E5125">
        <v>0</v>
      </c>
    </row>
    <row r="5126" spans="1:5" x14ac:dyDescent="0.25">
      <c r="A5126" t="s">
        <v>2533</v>
      </c>
      <c r="B5126" t="s">
        <v>3048</v>
      </c>
      <c r="C5126" t="s">
        <v>2467</v>
      </c>
      <c r="D5126">
        <v>0</v>
      </c>
    </row>
    <row r="5127" spans="1:5" x14ac:dyDescent="0.25">
      <c r="A5127" t="s">
        <v>2533</v>
      </c>
      <c r="B5127" t="s">
        <v>3048</v>
      </c>
      <c r="C5127" t="s">
        <v>2468</v>
      </c>
      <c r="D5127" t="s">
        <v>2475</v>
      </c>
    </row>
    <row r="5128" spans="1:5" x14ac:dyDescent="0.25">
      <c r="A5128" t="s">
        <v>2533</v>
      </c>
      <c r="B5128" t="s">
        <v>3048</v>
      </c>
      <c r="C5128" t="s">
        <v>4752</v>
      </c>
      <c r="D5128">
        <v>0</v>
      </c>
      <c r="E5128">
        <v>0</v>
      </c>
    </row>
    <row r="5129" spans="1:5" x14ac:dyDescent="0.25">
      <c r="A5129" t="s">
        <v>2533</v>
      </c>
      <c r="B5129" t="s">
        <v>3048</v>
      </c>
      <c r="C5129" t="s">
        <v>4753</v>
      </c>
      <c r="D5129">
        <v>0</v>
      </c>
      <c r="E5129">
        <v>0</v>
      </c>
    </row>
    <row r="5130" spans="1:5" x14ac:dyDescent="0.25">
      <c r="A5130" t="s">
        <v>2533</v>
      </c>
      <c r="B5130" t="s">
        <v>3048</v>
      </c>
      <c r="C5130" t="s">
        <v>800</v>
      </c>
      <c r="D5130" s="19" t="s">
        <v>807</v>
      </c>
    </row>
    <row r="5131" spans="1:5" x14ac:dyDescent="0.25">
      <c r="A5131" t="s">
        <v>2533</v>
      </c>
      <c r="B5131" t="s">
        <v>3049</v>
      </c>
      <c r="C5131" t="s">
        <v>1083</v>
      </c>
      <c r="D5131" t="b">
        <v>0</v>
      </c>
    </row>
    <row r="5132" spans="1:5" x14ac:dyDescent="0.25">
      <c r="A5132" t="s">
        <v>2533</v>
      </c>
      <c r="B5132" t="s">
        <v>3049</v>
      </c>
      <c r="C5132" t="s">
        <v>36</v>
      </c>
      <c r="D5132">
        <v>570</v>
      </c>
    </row>
    <row r="5133" spans="1:5" x14ac:dyDescent="0.25">
      <c r="A5133" t="s">
        <v>2533</v>
      </c>
      <c r="B5133" t="s">
        <v>3049</v>
      </c>
      <c r="C5133" t="s">
        <v>4751</v>
      </c>
      <c r="D5133">
        <v>0</v>
      </c>
    </row>
    <row r="5134" spans="1:5" x14ac:dyDescent="0.25">
      <c r="A5134" t="s">
        <v>2533</v>
      </c>
      <c r="B5134" t="s">
        <v>3049</v>
      </c>
      <c r="C5134" t="s">
        <v>2469</v>
      </c>
      <c r="D5134">
        <v>42</v>
      </c>
      <c r="E5134">
        <v>0</v>
      </c>
    </row>
    <row r="5135" spans="1:5" x14ac:dyDescent="0.25">
      <c r="A5135" t="s">
        <v>2533</v>
      </c>
      <c r="B5135" t="s">
        <v>3049</v>
      </c>
      <c r="C5135" t="s">
        <v>2467</v>
      </c>
      <c r="D5135">
        <v>0</v>
      </c>
    </row>
    <row r="5136" spans="1:5" x14ac:dyDescent="0.25">
      <c r="A5136" t="s">
        <v>2533</v>
      </c>
      <c r="B5136" t="s">
        <v>3049</v>
      </c>
      <c r="C5136" t="s">
        <v>2468</v>
      </c>
      <c r="D5136" t="s">
        <v>2528</v>
      </c>
    </row>
    <row r="5137" spans="1:5" x14ac:dyDescent="0.25">
      <c r="A5137" t="s">
        <v>2533</v>
      </c>
      <c r="B5137" t="s">
        <v>3049</v>
      </c>
      <c r="C5137" t="s">
        <v>4752</v>
      </c>
      <c r="D5137">
        <v>0</v>
      </c>
      <c r="E5137">
        <v>0</v>
      </c>
    </row>
    <row r="5138" spans="1:5" x14ac:dyDescent="0.25">
      <c r="A5138" t="s">
        <v>2533</v>
      </c>
      <c r="B5138" t="s">
        <v>3049</v>
      </c>
      <c r="C5138" t="s">
        <v>4753</v>
      </c>
      <c r="D5138">
        <v>0</v>
      </c>
      <c r="E5138">
        <v>0</v>
      </c>
    </row>
    <row r="5139" spans="1:5" x14ac:dyDescent="0.25">
      <c r="A5139" t="s">
        <v>2533</v>
      </c>
      <c r="B5139" t="s">
        <v>3049</v>
      </c>
      <c r="C5139" t="s">
        <v>800</v>
      </c>
      <c r="D5139" s="19" t="s">
        <v>807</v>
      </c>
    </row>
    <row r="5140" spans="1:5" x14ac:dyDescent="0.25">
      <c r="A5140" t="s">
        <v>2533</v>
      </c>
      <c r="B5140" t="s">
        <v>3051</v>
      </c>
      <c r="C5140" t="s">
        <v>1083</v>
      </c>
      <c r="D5140" t="b">
        <v>0</v>
      </c>
    </row>
    <row r="5141" spans="1:5" x14ac:dyDescent="0.25">
      <c r="A5141" t="s">
        <v>2533</v>
      </c>
      <c r="B5141" t="s">
        <v>3051</v>
      </c>
      <c r="C5141" t="s">
        <v>36</v>
      </c>
      <c r="D5141">
        <v>571</v>
      </c>
    </row>
    <row r="5142" spans="1:5" x14ac:dyDescent="0.25">
      <c r="A5142" t="s">
        <v>2533</v>
      </c>
      <c r="B5142" t="s">
        <v>3051</v>
      </c>
      <c r="C5142" t="s">
        <v>4751</v>
      </c>
      <c r="D5142">
        <v>0</v>
      </c>
    </row>
    <row r="5143" spans="1:5" x14ac:dyDescent="0.25">
      <c r="A5143" t="s">
        <v>2533</v>
      </c>
      <c r="B5143" t="s">
        <v>3051</v>
      </c>
      <c r="C5143" t="s">
        <v>2469</v>
      </c>
      <c r="D5143">
        <v>57</v>
      </c>
      <c r="E5143">
        <v>0</v>
      </c>
    </row>
    <row r="5144" spans="1:5" x14ac:dyDescent="0.25">
      <c r="A5144" t="s">
        <v>2533</v>
      </c>
      <c r="B5144" t="s">
        <v>3051</v>
      </c>
      <c r="C5144" t="s">
        <v>2467</v>
      </c>
      <c r="D5144">
        <v>0</v>
      </c>
    </row>
    <row r="5145" spans="1:5" x14ac:dyDescent="0.25">
      <c r="A5145" t="s">
        <v>2533</v>
      </c>
      <c r="B5145" t="s">
        <v>3051</v>
      </c>
      <c r="C5145" t="s">
        <v>2468</v>
      </c>
      <c r="D5145" t="s">
        <v>2528</v>
      </c>
    </row>
    <row r="5146" spans="1:5" x14ac:dyDescent="0.25">
      <c r="A5146" t="s">
        <v>2533</v>
      </c>
      <c r="B5146" t="s">
        <v>3051</v>
      </c>
      <c r="C5146" t="s">
        <v>4752</v>
      </c>
      <c r="D5146">
        <v>0</v>
      </c>
      <c r="E5146">
        <v>0</v>
      </c>
    </row>
    <row r="5147" spans="1:5" x14ac:dyDescent="0.25">
      <c r="A5147" t="s">
        <v>2533</v>
      </c>
      <c r="B5147" t="s">
        <v>3051</v>
      </c>
      <c r="C5147" t="s">
        <v>4753</v>
      </c>
      <c r="D5147">
        <v>0</v>
      </c>
      <c r="E5147">
        <v>0</v>
      </c>
    </row>
    <row r="5148" spans="1:5" x14ac:dyDescent="0.25">
      <c r="A5148" t="s">
        <v>2533</v>
      </c>
      <c r="B5148" t="s">
        <v>3051</v>
      </c>
      <c r="C5148" t="s">
        <v>800</v>
      </c>
      <c r="D5148" s="19" t="s">
        <v>807</v>
      </c>
    </row>
    <row r="5149" spans="1:5" x14ac:dyDescent="0.25">
      <c r="A5149" t="s">
        <v>2533</v>
      </c>
      <c r="B5149" t="s">
        <v>3053</v>
      </c>
      <c r="C5149" t="s">
        <v>1083</v>
      </c>
      <c r="D5149" t="b">
        <v>0</v>
      </c>
    </row>
    <row r="5150" spans="1:5" x14ac:dyDescent="0.25">
      <c r="A5150" t="s">
        <v>2533</v>
      </c>
      <c r="B5150" t="s">
        <v>3053</v>
      </c>
      <c r="C5150" t="s">
        <v>36</v>
      </c>
      <c r="D5150">
        <v>572</v>
      </c>
    </row>
    <row r="5151" spans="1:5" x14ac:dyDescent="0.25">
      <c r="A5151" t="s">
        <v>2533</v>
      </c>
      <c r="B5151" t="s">
        <v>3053</v>
      </c>
      <c r="C5151" t="s">
        <v>4751</v>
      </c>
      <c r="D5151">
        <v>0</v>
      </c>
    </row>
    <row r="5152" spans="1:5" x14ac:dyDescent="0.25">
      <c r="A5152" t="s">
        <v>2533</v>
      </c>
      <c r="B5152" t="s">
        <v>3053</v>
      </c>
      <c r="C5152" t="s">
        <v>2469</v>
      </c>
      <c r="D5152">
        <v>5</v>
      </c>
      <c r="E5152">
        <v>0</v>
      </c>
    </row>
    <row r="5153" spans="1:5" x14ac:dyDescent="0.25">
      <c r="A5153" t="s">
        <v>2533</v>
      </c>
      <c r="B5153" t="s">
        <v>3053</v>
      </c>
      <c r="C5153" t="s">
        <v>2467</v>
      </c>
      <c r="D5153">
        <v>0</v>
      </c>
    </row>
    <row r="5154" spans="1:5" x14ac:dyDescent="0.25">
      <c r="A5154" t="s">
        <v>2533</v>
      </c>
      <c r="B5154" t="s">
        <v>3053</v>
      </c>
      <c r="C5154" t="s">
        <v>2468</v>
      </c>
      <c r="D5154" t="s">
        <v>2475</v>
      </c>
    </row>
    <row r="5155" spans="1:5" x14ac:dyDescent="0.25">
      <c r="A5155" t="s">
        <v>2533</v>
      </c>
      <c r="B5155" t="s">
        <v>3053</v>
      </c>
      <c r="C5155" t="s">
        <v>4752</v>
      </c>
      <c r="D5155">
        <v>0</v>
      </c>
      <c r="E5155">
        <v>0</v>
      </c>
    </row>
    <row r="5156" spans="1:5" x14ac:dyDescent="0.25">
      <c r="A5156" t="s">
        <v>2533</v>
      </c>
      <c r="B5156" t="s">
        <v>3053</v>
      </c>
      <c r="C5156" t="s">
        <v>4753</v>
      </c>
      <c r="D5156">
        <v>0</v>
      </c>
      <c r="E5156">
        <v>0</v>
      </c>
    </row>
    <row r="5157" spans="1:5" x14ac:dyDescent="0.25">
      <c r="A5157" t="s">
        <v>2533</v>
      </c>
      <c r="B5157" t="s">
        <v>3053</v>
      </c>
      <c r="C5157" t="s">
        <v>800</v>
      </c>
      <c r="D5157" s="19" t="s">
        <v>807</v>
      </c>
    </row>
    <row r="5158" spans="1:5" x14ac:dyDescent="0.25">
      <c r="A5158" t="s">
        <v>2533</v>
      </c>
      <c r="B5158" t="s">
        <v>3054</v>
      </c>
      <c r="C5158" t="s">
        <v>1083</v>
      </c>
      <c r="D5158" t="b">
        <v>0</v>
      </c>
    </row>
    <row r="5159" spans="1:5" x14ac:dyDescent="0.25">
      <c r="A5159" t="s">
        <v>2533</v>
      </c>
      <c r="B5159" t="s">
        <v>3054</v>
      </c>
      <c r="C5159" t="s">
        <v>36</v>
      </c>
      <c r="D5159">
        <v>573</v>
      </c>
    </row>
    <row r="5160" spans="1:5" x14ac:dyDescent="0.25">
      <c r="A5160" t="s">
        <v>2533</v>
      </c>
      <c r="B5160" t="s">
        <v>3054</v>
      </c>
      <c r="C5160" t="s">
        <v>4751</v>
      </c>
      <c r="D5160">
        <v>0</v>
      </c>
    </row>
    <row r="5161" spans="1:5" x14ac:dyDescent="0.25">
      <c r="A5161" t="s">
        <v>2533</v>
      </c>
      <c r="B5161" t="s">
        <v>3054</v>
      </c>
      <c r="C5161" t="s">
        <v>2469</v>
      </c>
      <c r="D5161">
        <v>42</v>
      </c>
      <c r="E5161">
        <v>0</v>
      </c>
    </row>
    <row r="5162" spans="1:5" x14ac:dyDescent="0.25">
      <c r="A5162" t="s">
        <v>2533</v>
      </c>
      <c r="B5162" t="s">
        <v>3054</v>
      </c>
      <c r="C5162" t="s">
        <v>2467</v>
      </c>
      <c r="D5162">
        <v>0</v>
      </c>
    </row>
    <row r="5163" spans="1:5" x14ac:dyDescent="0.25">
      <c r="A5163" t="s">
        <v>2533</v>
      </c>
      <c r="B5163" t="s">
        <v>3054</v>
      </c>
      <c r="C5163" t="s">
        <v>2468</v>
      </c>
      <c r="D5163" t="s">
        <v>2528</v>
      </c>
    </row>
    <row r="5164" spans="1:5" x14ac:dyDescent="0.25">
      <c r="A5164" t="s">
        <v>2533</v>
      </c>
      <c r="B5164" t="s">
        <v>3054</v>
      </c>
      <c r="C5164" t="s">
        <v>4752</v>
      </c>
      <c r="D5164">
        <v>0</v>
      </c>
      <c r="E5164">
        <v>0</v>
      </c>
    </row>
    <row r="5165" spans="1:5" x14ac:dyDescent="0.25">
      <c r="A5165" t="s">
        <v>2533</v>
      </c>
      <c r="B5165" t="s">
        <v>3054</v>
      </c>
      <c r="C5165" t="s">
        <v>4753</v>
      </c>
      <c r="D5165">
        <v>0</v>
      </c>
      <c r="E5165">
        <v>0</v>
      </c>
    </row>
    <row r="5166" spans="1:5" x14ac:dyDescent="0.25">
      <c r="A5166" t="s">
        <v>2533</v>
      </c>
      <c r="B5166" t="s">
        <v>3054</v>
      </c>
      <c r="C5166" t="s">
        <v>800</v>
      </c>
      <c r="D5166" s="19" t="s">
        <v>807</v>
      </c>
    </row>
    <row r="5167" spans="1:5" x14ac:dyDescent="0.25">
      <c r="A5167" t="s">
        <v>2533</v>
      </c>
      <c r="B5167" t="s">
        <v>3055</v>
      </c>
      <c r="C5167" t="s">
        <v>1083</v>
      </c>
      <c r="D5167" t="b">
        <v>0</v>
      </c>
    </row>
    <row r="5168" spans="1:5" x14ac:dyDescent="0.25">
      <c r="A5168" t="s">
        <v>2533</v>
      </c>
      <c r="B5168" t="s">
        <v>3055</v>
      </c>
      <c r="C5168" t="s">
        <v>36</v>
      </c>
      <c r="D5168">
        <v>574</v>
      </c>
    </row>
    <row r="5169" spans="1:5" x14ac:dyDescent="0.25">
      <c r="A5169" t="s">
        <v>2533</v>
      </c>
      <c r="B5169" t="s">
        <v>3055</v>
      </c>
      <c r="C5169" t="s">
        <v>4751</v>
      </c>
      <c r="D5169">
        <v>0</v>
      </c>
    </row>
    <row r="5170" spans="1:5" x14ac:dyDescent="0.25">
      <c r="A5170" t="s">
        <v>2533</v>
      </c>
      <c r="B5170" t="s">
        <v>3055</v>
      </c>
      <c r="C5170" t="s">
        <v>2469</v>
      </c>
      <c r="D5170">
        <v>54</v>
      </c>
      <c r="E5170">
        <v>0</v>
      </c>
    </row>
    <row r="5171" spans="1:5" x14ac:dyDescent="0.25">
      <c r="A5171" t="s">
        <v>2533</v>
      </c>
      <c r="B5171" t="s">
        <v>3055</v>
      </c>
      <c r="C5171" t="s">
        <v>2467</v>
      </c>
      <c r="D5171">
        <v>0</v>
      </c>
    </row>
    <row r="5172" spans="1:5" x14ac:dyDescent="0.25">
      <c r="A5172" t="s">
        <v>2533</v>
      </c>
      <c r="B5172" t="s">
        <v>3055</v>
      </c>
      <c r="C5172" t="s">
        <v>2468</v>
      </c>
      <c r="D5172" t="s">
        <v>2528</v>
      </c>
    </row>
    <row r="5173" spans="1:5" x14ac:dyDescent="0.25">
      <c r="A5173" t="s">
        <v>2533</v>
      </c>
      <c r="B5173" t="s">
        <v>3055</v>
      </c>
      <c r="C5173" t="s">
        <v>4752</v>
      </c>
      <c r="D5173">
        <v>0</v>
      </c>
      <c r="E5173">
        <v>0</v>
      </c>
    </row>
    <row r="5174" spans="1:5" x14ac:dyDescent="0.25">
      <c r="A5174" t="s">
        <v>2533</v>
      </c>
      <c r="B5174" t="s">
        <v>3055</v>
      </c>
      <c r="C5174" t="s">
        <v>4753</v>
      </c>
      <c r="D5174">
        <v>0</v>
      </c>
      <c r="E5174">
        <v>0</v>
      </c>
    </row>
    <row r="5175" spans="1:5" x14ac:dyDescent="0.25">
      <c r="A5175" t="s">
        <v>2533</v>
      </c>
      <c r="B5175" t="s">
        <v>3055</v>
      </c>
      <c r="C5175" t="s">
        <v>800</v>
      </c>
      <c r="D5175" s="19" t="s">
        <v>807</v>
      </c>
    </row>
    <row r="5176" spans="1:5" x14ac:dyDescent="0.25">
      <c r="A5176" t="s">
        <v>2533</v>
      </c>
      <c r="B5176" t="s">
        <v>3057</v>
      </c>
      <c r="C5176" t="s">
        <v>1083</v>
      </c>
      <c r="D5176" t="b">
        <v>0</v>
      </c>
    </row>
    <row r="5177" spans="1:5" x14ac:dyDescent="0.25">
      <c r="A5177" t="s">
        <v>2533</v>
      </c>
      <c r="B5177" t="s">
        <v>3057</v>
      </c>
      <c r="C5177" t="s">
        <v>36</v>
      </c>
      <c r="D5177">
        <v>575</v>
      </c>
    </row>
    <row r="5178" spans="1:5" x14ac:dyDescent="0.25">
      <c r="A5178" t="s">
        <v>2533</v>
      </c>
      <c r="B5178" t="s">
        <v>3057</v>
      </c>
      <c r="C5178" t="s">
        <v>4751</v>
      </c>
      <c r="D5178">
        <v>0</v>
      </c>
    </row>
    <row r="5179" spans="1:5" x14ac:dyDescent="0.25">
      <c r="A5179" t="s">
        <v>2533</v>
      </c>
      <c r="B5179" t="s">
        <v>3057</v>
      </c>
      <c r="C5179" t="s">
        <v>2469</v>
      </c>
      <c r="D5179">
        <v>5</v>
      </c>
      <c r="E5179">
        <v>0</v>
      </c>
    </row>
    <row r="5180" spans="1:5" x14ac:dyDescent="0.25">
      <c r="A5180" t="s">
        <v>2533</v>
      </c>
      <c r="B5180" t="s">
        <v>3057</v>
      </c>
      <c r="C5180" t="s">
        <v>2467</v>
      </c>
      <c r="D5180">
        <v>0</v>
      </c>
    </row>
    <row r="5181" spans="1:5" x14ac:dyDescent="0.25">
      <c r="A5181" t="s">
        <v>2533</v>
      </c>
      <c r="B5181" t="s">
        <v>3057</v>
      </c>
      <c r="C5181" t="s">
        <v>2468</v>
      </c>
      <c r="D5181" t="s">
        <v>2475</v>
      </c>
    </row>
    <row r="5182" spans="1:5" x14ac:dyDescent="0.25">
      <c r="A5182" t="s">
        <v>2533</v>
      </c>
      <c r="B5182" t="s">
        <v>3057</v>
      </c>
      <c r="C5182" t="s">
        <v>4752</v>
      </c>
      <c r="D5182">
        <v>0</v>
      </c>
      <c r="E5182">
        <v>0</v>
      </c>
    </row>
    <row r="5183" spans="1:5" x14ac:dyDescent="0.25">
      <c r="A5183" t="s">
        <v>2533</v>
      </c>
      <c r="B5183" t="s">
        <v>3057</v>
      </c>
      <c r="C5183" t="s">
        <v>4753</v>
      </c>
      <c r="D5183">
        <v>0</v>
      </c>
      <c r="E5183">
        <v>0</v>
      </c>
    </row>
    <row r="5184" spans="1:5" x14ac:dyDescent="0.25">
      <c r="A5184" t="s">
        <v>2533</v>
      </c>
      <c r="B5184" t="s">
        <v>3057</v>
      </c>
      <c r="C5184" t="s">
        <v>800</v>
      </c>
      <c r="D5184" s="19" t="s">
        <v>807</v>
      </c>
    </row>
    <row r="5185" spans="1:5" x14ac:dyDescent="0.25">
      <c r="A5185" t="s">
        <v>2537</v>
      </c>
      <c r="B5185" t="s">
        <v>3058</v>
      </c>
      <c r="C5185" t="s">
        <v>1083</v>
      </c>
      <c r="D5185" t="b">
        <v>0</v>
      </c>
    </row>
    <row r="5186" spans="1:5" x14ac:dyDescent="0.25">
      <c r="A5186" t="s">
        <v>2537</v>
      </c>
      <c r="B5186" t="s">
        <v>3058</v>
      </c>
      <c r="C5186" t="s">
        <v>36</v>
      </c>
      <c r="D5186">
        <v>576</v>
      </c>
    </row>
    <row r="5187" spans="1:5" x14ac:dyDescent="0.25">
      <c r="A5187" t="s">
        <v>2537</v>
      </c>
      <c r="B5187" t="s">
        <v>3058</v>
      </c>
      <c r="C5187" t="s">
        <v>4751</v>
      </c>
      <c r="D5187">
        <v>0</v>
      </c>
    </row>
    <row r="5188" spans="1:5" x14ac:dyDescent="0.25">
      <c r="A5188" t="s">
        <v>2537</v>
      </c>
      <c r="B5188" t="s">
        <v>3058</v>
      </c>
      <c r="C5188" t="s">
        <v>2469</v>
      </c>
      <c r="D5188">
        <v>0</v>
      </c>
      <c r="E5188">
        <v>0</v>
      </c>
    </row>
    <row r="5189" spans="1:5" x14ac:dyDescent="0.25">
      <c r="A5189" t="s">
        <v>2537</v>
      </c>
      <c r="B5189" t="s">
        <v>3058</v>
      </c>
      <c r="C5189" t="s">
        <v>2467</v>
      </c>
      <c r="D5189">
        <v>0</v>
      </c>
    </row>
    <row r="5190" spans="1:5" x14ac:dyDescent="0.25">
      <c r="A5190" t="s">
        <v>2537</v>
      </c>
      <c r="B5190" t="s">
        <v>3058</v>
      </c>
      <c r="C5190" t="s">
        <v>2468</v>
      </c>
      <c r="D5190" t="s">
        <v>2475</v>
      </c>
    </row>
    <row r="5191" spans="1:5" x14ac:dyDescent="0.25">
      <c r="A5191" t="s">
        <v>2537</v>
      </c>
      <c r="B5191" t="s">
        <v>3058</v>
      </c>
      <c r="C5191" t="s">
        <v>4752</v>
      </c>
      <c r="D5191">
        <v>0</v>
      </c>
      <c r="E5191">
        <v>0</v>
      </c>
    </row>
    <row r="5192" spans="1:5" x14ac:dyDescent="0.25">
      <c r="A5192" t="s">
        <v>2537</v>
      </c>
      <c r="B5192" t="s">
        <v>3058</v>
      </c>
      <c r="C5192" t="s">
        <v>4753</v>
      </c>
      <c r="D5192">
        <v>0</v>
      </c>
      <c r="E5192">
        <v>0</v>
      </c>
    </row>
    <row r="5193" spans="1:5" x14ac:dyDescent="0.25">
      <c r="A5193" t="s">
        <v>2537</v>
      </c>
      <c r="B5193" t="s">
        <v>3058</v>
      </c>
      <c r="C5193" t="s">
        <v>800</v>
      </c>
      <c r="D5193" s="19"/>
    </row>
    <row r="5194" spans="1:5" x14ac:dyDescent="0.25">
      <c r="A5194" t="s">
        <v>2537</v>
      </c>
      <c r="B5194" t="s">
        <v>3059</v>
      </c>
      <c r="C5194" t="s">
        <v>1083</v>
      </c>
      <c r="D5194" t="b">
        <v>0</v>
      </c>
    </row>
    <row r="5195" spans="1:5" x14ac:dyDescent="0.25">
      <c r="A5195" t="s">
        <v>2537</v>
      </c>
      <c r="B5195" t="s">
        <v>3059</v>
      </c>
      <c r="C5195" t="s">
        <v>36</v>
      </c>
      <c r="D5195">
        <v>577</v>
      </c>
    </row>
    <row r="5196" spans="1:5" x14ac:dyDescent="0.25">
      <c r="A5196" t="s">
        <v>2537</v>
      </c>
      <c r="B5196" t="s">
        <v>3059</v>
      </c>
      <c r="C5196" t="s">
        <v>4751</v>
      </c>
      <c r="D5196">
        <v>0</v>
      </c>
    </row>
    <row r="5197" spans="1:5" x14ac:dyDescent="0.25">
      <c r="A5197" t="s">
        <v>2537</v>
      </c>
      <c r="B5197" t="s">
        <v>3059</v>
      </c>
      <c r="C5197" t="s">
        <v>2469</v>
      </c>
      <c r="D5197">
        <v>-100</v>
      </c>
      <c r="E5197">
        <v>0</v>
      </c>
    </row>
    <row r="5198" spans="1:5" x14ac:dyDescent="0.25">
      <c r="A5198" t="s">
        <v>2537</v>
      </c>
      <c r="B5198" t="s">
        <v>3059</v>
      </c>
      <c r="C5198" t="s">
        <v>2467</v>
      </c>
      <c r="D5198">
        <v>0</v>
      </c>
    </row>
    <row r="5199" spans="1:5" x14ac:dyDescent="0.25">
      <c r="A5199" t="s">
        <v>2537</v>
      </c>
      <c r="B5199" t="s">
        <v>3059</v>
      </c>
      <c r="C5199" t="s">
        <v>2468</v>
      </c>
      <c r="D5199" t="s">
        <v>2475</v>
      </c>
    </row>
    <row r="5200" spans="1:5" x14ac:dyDescent="0.25">
      <c r="A5200" t="s">
        <v>2537</v>
      </c>
      <c r="B5200" t="s">
        <v>3059</v>
      </c>
      <c r="C5200" t="s">
        <v>4752</v>
      </c>
      <c r="D5200">
        <v>0</v>
      </c>
      <c r="E5200">
        <v>0</v>
      </c>
    </row>
    <row r="5201" spans="1:5" x14ac:dyDescent="0.25">
      <c r="A5201" t="s">
        <v>2537</v>
      </c>
      <c r="B5201" t="s">
        <v>3059</v>
      </c>
      <c r="C5201" t="s">
        <v>4753</v>
      </c>
      <c r="D5201">
        <v>0</v>
      </c>
      <c r="E5201">
        <v>0</v>
      </c>
    </row>
    <row r="5202" spans="1:5" x14ac:dyDescent="0.25">
      <c r="A5202" t="s">
        <v>2537</v>
      </c>
      <c r="B5202" t="s">
        <v>3059</v>
      </c>
      <c r="C5202" t="s">
        <v>800</v>
      </c>
      <c r="D5202" s="19"/>
    </row>
    <row r="5203" spans="1:5" x14ac:dyDescent="0.25">
      <c r="A5203" t="s">
        <v>2537</v>
      </c>
      <c r="B5203" t="s">
        <v>3060</v>
      </c>
      <c r="C5203" t="s">
        <v>1083</v>
      </c>
      <c r="D5203" t="b">
        <v>0</v>
      </c>
    </row>
    <row r="5204" spans="1:5" x14ac:dyDescent="0.25">
      <c r="A5204" t="s">
        <v>2537</v>
      </c>
      <c r="B5204" t="s">
        <v>3060</v>
      </c>
      <c r="C5204" t="s">
        <v>36</v>
      </c>
      <c r="D5204">
        <v>578</v>
      </c>
    </row>
    <row r="5205" spans="1:5" x14ac:dyDescent="0.25">
      <c r="A5205" t="s">
        <v>2537</v>
      </c>
      <c r="B5205" t="s">
        <v>3060</v>
      </c>
      <c r="C5205" t="s">
        <v>4751</v>
      </c>
      <c r="D5205">
        <v>0</v>
      </c>
    </row>
    <row r="5206" spans="1:5" x14ac:dyDescent="0.25">
      <c r="A5206" t="s">
        <v>2537</v>
      </c>
      <c r="B5206" t="s">
        <v>3060</v>
      </c>
      <c r="C5206" t="s">
        <v>2469</v>
      </c>
      <c r="D5206">
        <v>100</v>
      </c>
      <c r="E5206">
        <v>0</v>
      </c>
    </row>
    <row r="5207" spans="1:5" x14ac:dyDescent="0.25">
      <c r="A5207" t="s">
        <v>2537</v>
      </c>
      <c r="B5207" t="s">
        <v>3060</v>
      </c>
      <c r="C5207" t="s">
        <v>2467</v>
      </c>
      <c r="D5207">
        <v>0</v>
      </c>
    </row>
    <row r="5208" spans="1:5" x14ac:dyDescent="0.25">
      <c r="A5208" t="s">
        <v>2537</v>
      </c>
      <c r="B5208" t="s">
        <v>3060</v>
      </c>
      <c r="C5208" t="s">
        <v>2468</v>
      </c>
      <c r="D5208" t="s">
        <v>2475</v>
      </c>
    </row>
    <row r="5209" spans="1:5" x14ac:dyDescent="0.25">
      <c r="A5209" t="s">
        <v>2537</v>
      </c>
      <c r="B5209" t="s">
        <v>3060</v>
      </c>
      <c r="C5209" t="s">
        <v>4752</v>
      </c>
      <c r="D5209">
        <v>0</v>
      </c>
      <c r="E5209">
        <v>0</v>
      </c>
    </row>
    <row r="5210" spans="1:5" x14ac:dyDescent="0.25">
      <c r="A5210" t="s">
        <v>2537</v>
      </c>
      <c r="B5210" t="s">
        <v>3060</v>
      </c>
      <c r="C5210" t="s">
        <v>4753</v>
      </c>
      <c r="D5210">
        <v>0</v>
      </c>
      <c r="E5210">
        <v>0</v>
      </c>
    </row>
    <row r="5211" spans="1:5" x14ac:dyDescent="0.25">
      <c r="A5211" t="s">
        <v>2537</v>
      </c>
      <c r="B5211" t="s">
        <v>3060</v>
      </c>
      <c r="C5211" t="s">
        <v>800</v>
      </c>
      <c r="D5211" s="19"/>
    </row>
    <row r="5212" spans="1:5" x14ac:dyDescent="0.25">
      <c r="A5212" t="s">
        <v>2537</v>
      </c>
      <c r="B5212" t="s">
        <v>3061</v>
      </c>
      <c r="C5212" t="s">
        <v>1083</v>
      </c>
      <c r="D5212" t="b">
        <v>0</v>
      </c>
    </row>
    <row r="5213" spans="1:5" x14ac:dyDescent="0.25">
      <c r="A5213" t="s">
        <v>2537</v>
      </c>
      <c r="B5213" t="s">
        <v>3061</v>
      </c>
      <c r="C5213" t="s">
        <v>36</v>
      </c>
      <c r="D5213">
        <v>579</v>
      </c>
    </row>
    <row r="5214" spans="1:5" x14ac:dyDescent="0.25">
      <c r="A5214" t="s">
        <v>2537</v>
      </c>
      <c r="B5214" t="s">
        <v>3061</v>
      </c>
      <c r="C5214" t="s">
        <v>4751</v>
      </c>
      <c r="D5214">
        <v>0</v>
      </c>
    </row>
    <row r="5215" spans="1:5" x14ac:dyDescent="0.25">
      <c r="A5215" t="s">
        <v>2537</v>
      </c>
      <c r="B5215" t="s">
        <v>3061</v>
      </c>
      <c r="C5215" t="s">
        <v>2469</v>
      </c>
      <c r="D5215">
        <v>0</v>
      </c>
      <c r="E5215">
        <v>0</v>
      </c>
    </row>
    <row r="5216" spans="1:5" x14ac:dyDescent="0.25">
      <c r="A5216" t="s">
        <v>2537</v>
      </c>
      <c r="B5216" t="s">
        <v>3061</v>
      </c>
      <c r="C5216" t="s">
        <v>2467</v>
      </c>
      <c r="D5216">
        <v>0</v>
      </c>
    </row>
    <row r="5217" spans="1:5" x14ac:dyDescent="0.25">
      <c r="A5217" t="s">
        <v>2537</v>
      </c>
      <c r="B5217" t="s">
        <v>3061</v>
      </c>
      <c r="C5217" t="s">
        <v>2468</v>
      </c>
      <c r="D5217" t="s">
        <v>2475</v>
      </c>
    </row>
    <row r="5218" spans="1:5" x14ac:dyDescent="0.25">
      <c r="A5218" t="s">
        <v>2537</v>
      </c>
      <c r="B5218" t="s">
        <v>3061</v>
      </c>
      <c r="C5218" t="s">
        <v>4752</v>
      </c>
      <c r="D5218">
        <v>0</v>
      </c>
      <c r="E5218">
        <v>0</v>
      </c>
    </row>
    <row r="5219" spans="1:5" x14ac:dyDescent="0.25">
      <c r="A5219" t="s">
        <v>2537</v>
      </c>
      <c r="B5219" t="s">
        <v>3061</v>
      </c>
      <c r="C5219" t="s">
        <v>4753</v>
      </c>
      <c r="D5219">
        <v>0</v>
      </c>
      <c r="E5219">
        <v>0</v>
      </c>
    </row>
    <row r="5220" spans="1:5" x14ac:dyDescent="0.25">
      <c r="A5220" t="s">
        <v>2537</v>
      </c>
      <c r="B5220" t="s">
        <v>3061</v>
      </c>
      <c r="C5220" t="s">
        <v>800</v>
      </c>
      <c r="D5220" s="19"/>
    </row>
    <row r="5221" spans="1:5" x14ac:dyDescent="0.25">
      <c r="A5221" t="s">
        <v>2537</v>
      </c>
      <c r="B5221" t="s">
        <v>3062</v>
      </c>
      <c r="C5221" t="s">
        <v>1083</v>
      </c>
      <c r="D5221" t="b">
        <v>0</v>
      </c>
    </row>
    <row r="5222" spans="1:5" x14ac:dyDescent="0.25">
      <c r="A5222" t="s">
        <v>2537</v>
      </c>
      <c r="B5222" t="s">
        <v>3062</v>
      </c>
      <c r="C5222" t="s">
        <v>36</v>
      </c>
      <c r="D5222">
        <v>580</v>
      </c>
    </row>
    <row r="5223" spans="1:5" x14ac:dyDescent="0.25">
      <c r="A5223" t="s">
        <v>2537</v>
      </c>
      <c r="B5223" t="s">
        <v>3062</v>
      </c>
      <c r="C5223" t="s">
        <v>4751</v>
      </c>
      <c r="D5223">
        <v>0</v>
      </c>
    </row>
    <row r="5224" spans="1:5" x14ac:dyDescent="0.25">
      <c r="A5224" t="s">
        <v>2537</v>
      </c>
      <c r="B5224" t="s">
        <v>3062</v>
      </c>
      <c r="C5224" t="s">
        <v>2469</v>
      </c>
      <c r="D5224">
        <v>1</v>
      </c>
      <c r="E5224">
        <v>0</v>
      </c>
    </row>
    <row r="5225" spans="1:5" x14ac:dyDescent="0.25">
      <c r="A5225" t="s">
        <v>2537</v>
      </c>
      <c r="B5225" t="s">
        <v>3062</v>
      </c>
      <c r="C5225" t="s">
        <v>2467</v>
      </c>
      <c r="D5225">
        <v>0</v>
      </c>
    </row>
    <row r="5226" spans="1:5" x14ac:dyDescent="0.25">
      <c r="A5226" t="s">
        <v>2537</v>
      </c>
      <c r="B5226" t="s">
        <v>3062</v>
      </c>
      <c r="C5226" t="s">
        <v>2468</v>
      </c>
      <c r="D5226" t="s">
        <v>2475</v>
      </c>
    </row>
    <row r="5227" spans="1:5" x14ac:dyDescent="0.25">
      <c r="A5227" t="s">
        <v>2537</v>
      </c>
      <c r="B5227" t="s">
        <v>3062</v>
      </c>
      <c r="C5227" t="s">
        <v>4752</v>
      </c>
      <c r="D5227">
        <v>0</v>
      </c>
      <c r="E5227">
        <v>0</v>
      </c>
    </row>
    <row r="5228" spans="1:5" x14ac:dyDescent="0.25">
      <c r="A5228" t="s">
        <v>2537</v>
      </c>
      <c r="B5228" t="s">
        <v>3062</v>
      </c>
      <c r="C5228" t="s">
        <v>4753</v>
      </c>
      <c r="D5228">
        <v>0</v>
      </c>
      <c r="E5228">
        <v>0</v>
      </c>
    </row>
    <row r="5229" spans="1:5" x14ac:dyDescent="0.25">
      <c r="A5229" t="s">
        <v>2537</v>
      </c>
      <c r="B5229" t="s">
        <v>3062</v>
      </c>
      <c r="C5229" t="s">
        <v>800</v>
      </c>
      <c r="D5229" s="19"/>
    </row>
    <row r="5230" spans="1:5" x14ac:dyDescent="0.25">
      <c r="A5230" t="s">
        <v>2537</v>
      </c>
      <c r="B5230" t="s">
        <v>3064</v>
      </c>
      <c r="C5230" t="s">
        <v>1083</v>
      </c>
      <c r="D5230" t="b">
        <v>0</v>
      </c>
    </row>
    <row r="5231" spans="1:5" x14ac:dyDescent="0.25">
      <c r="A5231" t="s">
        <v>2537</v>
      </c>
      <c r="B5231" t="s">
        <v>3064</v>
      </c>
      <c r="C5231" t="s">
        <v>36</v>
      </c>
      <c r="D5231">
        <v>581</v>
      </c>
    </row>
    <row r="5232" spans="1:5" x14ac:dyDescent="0.25">
      <c r="A5232" t="s">
        <v>2537</v>
      </c>
      <c r="B5232" t="s">
        <v>3064</v>
      </c>
      <c r="C5232" t="s">
        <v>4751</v>
      </c>
      <c r="D5232">
        <v>0</v>
      </c>
    </row>
    <row r="5233" spans="1:5" x14ac:dyDescent="0.25">
      <c r="A5233" t="s">
        <v>2537</v>
      </c>
      <c r="B5233" t="s">
        <v>3064</v>
      </c>
      <c r="C5233" t="s">
        <v>2469</v>
      </c>
      <c r="D5233">
        <v>-100</v>
      </c>
      <c r="E5233">
        <v>0</v>
      </c>
    </row>
    <row r="5234" spans="1:5" x14ac:dyDescent="0.25">
      <c r="A5234" t="s">
        <v>2537</v>
      </c>
      <c r="B5234" t="s">
        <v>3064</v>
      </c>
      <c r="C5234" t="s">
        <v>2467</v>
      </c>
      <c r="D5234">
        <v>0</v>
      </c>
    </row>
    <row r="5235" spans="1:5" x14ac:dyDescent="0.25">
      <c r="A5235" t="s">
        <v>2537</v>
      </c>
      <c r="B5235" t="s">
        <v>3064</v>
      </c>
      <c r="C5235" t="s">
        <v>2468</v>
      </c>
      <c r="D5235" t="s">
        <v>2475</v>
      </c>
    </row>
    <row r="5236" spans="1:5" x14ac:dyDescent="0.25">
      <c r="A5236" t="s">
        <v>2537</v>
      </c>
      <c r="B5236" t="s">
        <v>3064</v>
      </c>
      <c r="C5236" t="s">
        <v>4752</v>
      </c>
      <c r="D5236">
        <v>-100</v>
      </c>
      <c r="E5236">
        <v>0</v>
      </c>
    </row>
    <row r="5237" spans="1:5" x14ac:dyDescent="0.25">
      <c r="A5237" t="s">
        <v>2537</v>
      </c>
      <c r="B5237" t="s">
        <v>3064</v>
      </c>
      <c r="C5237" t="s">
        <v>4753</v>
      </c>
      <c r="D5237">
        <v>0</v>
      </c>
      <c r="E5237">
        <v>0</v>
      </c>
    </row>
    <row r="5238" spans="1:5" x14ac:dyDescent="0.25">
      <c r="A5238" t="s">
        <v>2537</v>
      </c>
      <c r="B5238" t="s">
        <v>3064</v>
      </c>
      <c r="C5238" t="s">
        <v>800</v>
      </c>
      <c r="D5238" s="19"/>
    </row>
    <row r="5239" spans="1:5" x14ac:dyDescent="0.25">
      <c r="A5239" t="s">
        <v>2537</v>
      </c>
      <c r="B5239" t="s">
        <v>284</v>
      </c>
      <c r="C5239" t="s">
        <v>1083</v>
      </c>
      <c r="D5239" t="b">
        <v>0</v>
      </c>
    </row>
    <row r="5240" spans="1:5" x14ac:dyDescent="0.25">
      <c r="A5240" t="s">
        <v>2537</v>
      </c>
      <c r="B5240" t="s">
        <v>284</v>
      </c>
      <c r="C5240" t="s">
        <v>36</v>
      </c>
      <c r="D5240">
        <v>582</v>
      </c>
    </row>
    <row r="5241" spans="1:5" x14ac:dyDescent="0.25">
      <c r="A5241" t="s">
        <v>2537</v>
      </c>
      <c r="B5241" t="s">
        <v>284</v>
      </c>
      <c r="C5241" t="s">
        <v>4751</v>
      </c>
      <c r="D5241">
        <v>0</v>
      </c>
    </row>
    <row r="5242" spans="1:5" x14ac:dyDescent="0.25">
      <c r="A5242" t="s">
        <v>2537</v>
      </c>
      <c r="B5242" t="s">
        <v>284</v>
      </c>
      <c r="C5242" t="s">
        <v>2469</v>
      </c>
      <c r="D5242">
        <v>100</v>
      </c>
      <c r="E5242">
        <v>0</v>
      </c>
    </row>
    <row r="5243" spans="1:5" x14ac:dyDescent="0.25">
      <c r="A5243" t="s">
        <v>2537</v>
      </c>
      <c r="B5243" t="s">
        <v>284</v>
      </c>
      <c r="C5243" t="s">
        <v>2467</v>
      </c>
      <c r="D5243">
        <v>0</v>
      </c>
    </row>
    <row r="5244" spans="1:5" x14ac:dyDescent="0.25">
      <c r="A5244" t="s">
        <v>2537</v>
      </c>
      <c r="B5244" t="s">
        <v>284</v>
      </c>
      <c r="C5244" t="s">
        <v>2468</v>
      </c>
      <c r="D5244" t="s">
        <v>2475</v>
      </c>
    </row>
    <row r="5245" spans="1:5" x14ac:dyDescent="0.25">
      <c r="A5245" t="s">
        <v>2537</v>
      </c>
      <c r="B5245" t="s">
        <v>284</v>
      </c>
      <c r="C5245" t="s">
        <v>4752</v>
      </c>
      <c r="D5245">
        <v>0</v>
      </c>
      <c r="E5245">
        <v>0</v>
      </c>
    </row>
    <row r="5246" spans="1:5" x14ac:dyDescent="0.25">
      <c r="A5246" t="s">
        <v>2537</v>
      </c>
      <c r="B5246" t="s">
        <v>284</v>
      </c>
      <c r="C5246" t="s">
        <v>4753</v>
      </c>
      <c r="D5246">
        <v>0</v>
      </c>
      <c r="E5246">
        <v>0</v>
      </c>
    </row>
    <row r="5247" spans="1:5" x14ac:dyDescent="0.25">
      <c r="A5247" t="s">
        <v>2537</v>
      </c>
      <c r="B5247" t="s">
        <v>284</v>
      </c>
      <c r="C5247" t="s">
        <v>800</v>
      </c>
      <c r="D5247" s="19"/>
    </row>
    <row r="5248" spans="1:5" x14ac:dyDescent="0.25">
      <c r="A5248" t="s">
        <v>2537</v>
      </c>
      <c r="B5248" t="s">
        <v>285</v>
      </c>
      <c r="C5248" t="s">
        <v>1083</v>
      </c>
      <c r="D5248" t="b">
        <v>0</v>
      </c>
    </row>
    <row r="5249" spans="1:5" x14ac:dyDescent="0.25">
      <c r="A5249" t="s">
        <v>2537</v>
      </c>
      <c r="B5249" t="s">
        <v>285</v>
      </c>
      <c r="C5249" t="s">
        <v>36</v>
      </c>
      <c r="D5249">
        <v>583</v>
      </c>
    </row>
    <row r="5250" spans="1:5" x14ac:dyDescent="0.25">
      <c r="A5250" t="s">
        <v>2537</v>
      </c>
      <c r="B5250" t="s">
        <v>285</v>
      </c>
      <c r="C5250" t="s">
        <v>4751</v>
      </c>
      <c r="D5250">
        <v>0</v>
      </c>
    </row>
    <row r="5251" spans="1:5" x14ac:dyDescent="0.25">
      <c r="A5251" t="s">
        <v>2537</v>
      </c>
      <c r="B5251" t="s">
        <v>285</v>
      </c>
      <c r="C5251" t="s">
        <v>2469</v>
      </c>
      <c r="D5251">
        <v>0</v>
      </c>
      <c r="E5251">
        <v>0</v>
      </c>
    </row>
    <row r="5252" spans="1:5" x14ac:dyDescent="0.25">
      <c r="A5252" t="s">
        <v>2537</v>
      </c>
      <c r="B5252" t="s">
        <v>285</v>
      </c>
      <c r="C5252" t="s">
        <v>2467</v>
      </c>
      <c r="D5252">
        <v>0</v>
      </c>
    </row>
    <row r="5253" spans="1:5" x14ac:dyDescent="0.25">
      <c r="A5253" t="s">
        <v>2537</v>
      </c>
      <c r="B5253" t="s">
        <v>285</v>
      </c>
      <c r="C5253" t="s">
        <v>2468</v>
      </c>
      <c r="D5253" t="s">
        <v>2475</v>
      </c>
    </row>
    <row r="5254" spans="1:5" x14ac:dyDescent="0.25">
      <c r="A5254" t="s">
        <v>2537</v>
      </c>
      <c r="B5254" t="s">
        <v>285</v>
      </c>
      <c r="C5254" t="s">
        <v>4752</v>
      </c>
      <c r="D5254">
        <v>0</v>
      </c>
      <c r="E5254">
        <v>0</v>
      </c>
    </row>
    <row r="5255" spans="1:5" x14ac:dyDescent="0.25">
      <c r="A5255" t="s">
        <v>2537</v>
      </c>
      <c r="B5255" t="s">
        <v>285</v>
      </c>
      <c r="C5255" t="s">
        <v>4753</v>
      </c>
      <c r="D5255">
        <v>0</v>
      </c>
      <c r="E5255">
        <v>0</v>
      </c>
    </row>
    <row r="5256" spans="1:5" x14ac:dyDescent="0.25">
      <c r="A5256" t="s">
        <v>2537</v>
      </c>
      <c r="B5256" t="s">
        <v>285</v>
      </c>
      <c r="C5256" t="s">
        <v>800</v>
      </c>
      <c r="D5256" s="19"/>
    </row>
    <row r="5257" spans="1:5" x14ac:dyDescent="0.25">
      <c r="A5257" t="s">
        <v>2537</v>
      </c>
      <c r="B5257" t="s">
        <v>286</v>
      </c>
      <c r="C5257" t="s">
        <v>1083</v>
      </c>
      <c r="D5257" t="b">
        <v>0</v>
      </c>
    </row>
    <row r="5258" spans="1:5" x14ac:dyDescent="0.25">
      <c r="A5258" t="s">
        <v>2537</v>
      </c>
      <c r="B5258" t="s">
        <v>286</v>
      </c>
      <c r="C5258" t="s">
        <v>36</v>
      </c>
      <c r="D5258">
        <v>584</v>
      </c>
    </row>
    <row r="5259" spans="1:5" x14ac:dyDescent="0.25">
      <c r="A5259" t="s">
        <v>2537</v>
      </c>
      <c r="B5259" t="s">
        <v>286</v>
      </c>
      <c r="C5259" t="s">
        <v>4751</v>
      </c>
      <c r="D5259">
        <v>0</v>
      </c>
    </row>
    <row r="5260" spans="1:5" x14ac:dyDescent="0.25">
      <c r="A5260" t="s">
        <v>2537</v>
      </c>
      <c r="B5260" t="s">
        <v>286</v>
      </c>
      <c r="C5260" t="s">
        <v>2469</v>
      </c>
      <c r="D5260">
        <v>1</v>
      </c>
      <c r="E5260">
        <v>0</v>
      </c>
    </row>
    <row r="5261" spans="1:5" x14ac:dyDescent="0.25">
      <c r="A5261" t="s">
        <v>2537</v>
      </c>
      <c r="B5261" t="s">
        <v>286</v>
      </c>
      <c r="C5261" t="s">
        <v>2467</v>
      </c>
      <c r="D5261">
        <v>0</v>
      </c>
    </row>
    <row r="5262" spans="1:5" x14ac:dyDescent="0.25">
      <c r="A5262" t="s">
        <v>2537</v>
      </c>
      <c r="B5262" t="s">
        <v>286</v>
      </c>
      <c r="C5262" t="s">
        <v>2468</v>
      </c>
      <c r="D5262" t="s">
        <v>2475</v>
      </c>
    </row>
    <row r="5263" spans="1:5" x14ac:dyDescent="0.25">
      <c r="A5263" t="s">
        <v>2537</v>
      </c>
      <c r="B5263" t="s">
        <v>286</v>
      </c>
      <c r="C5263" t="s">
        <v>4752</v>
      </c>
      <c r="D5263">
        <v>0</v>
      </c>
      <c r="E5263">
        <v>0</v>
      </c>
    </row>
    <row r="5264" spans="1:5" x14ac:dyDescent="0.25">
      <c r="A5264" t="s">
        <v>2537</v>
      </c>
      <c r="B5264" t="s">
        <v>286</v>
      </c>
      <c r="C5264" t="s">
        <v>4753</v>
      </c>
      <c r="D5264">
        <v>0</v>
      </c>
      <c r="E5264">
        <v>0</v>
      </c>
    </row>
    <row r="5265" spans="1:5" x14ac:dyDescent="0.25">
      <c r="A5265" t="s">
        <v>2537</v>
      </c>
      <c r="B5265" t="s">
        <v>286</v>
      </c>
      <c r="C5265" t="s">
        <v>800</v>
      </c>
      <c r="D5265" s="19"/>
    </row>
    <row r="5266" spans="1:5" x14ac:dyDescent="0.25">
      <c r="A5266" t="s">
        <v>2537</v>
      </c>
      <c r="B5266" t="s">
        <v>287</v>
      </c>
      <c r="C5266" t="s">
        <v>1083</v>
      </c>
      <c r="D5266" t="b">
        <v>0</v>
      </c>
    </row>
    <row r="5267" spans="1:5" x14ac:dyDescent="0.25">
      <c r="A5267" t="s">
        <v>2537</v>
      </c>
      <c r="B5267" t="s">
        <v>287</v>
      </c>
      <c r="C5267" t="s">
        <v>36</v>
      </c>
      <c r="D5267">
        <v>585</v>
      </c>
    </row>
    <row r="5268" spans="1:5" x14ac:dyDescent="0.25">
      <c r="A5268" t="s">
        <v>2537</v>
      </c>
      <c r="B5268" t="s">
        <v>287</v>
      </c>
      <c r="C5268" t="s">
        <v>4751</v>
      </c>
      <c r="D5268">
        <v>0</v>
      </c>
    </row>
    <row r="5269" spans="1:5" x14ac:dyDescent="0.25">
      <c r="A5269" t="s">
        <v>2537</v>
      </c>
      <c r="B5269" t="s">
        <v>287</v>
      </c>
      <c r="C5269" t="s">
        <v>2469</v>
      </c>
      <c r="D5269">
        <v>0</v>
      </c>
      <c r="E5269">
        <v>0</v>
      </c>
    </row>
    <row r="5270" spans="1:5" x14ac:dyDescent="0.25">
      <c r="A5270" t="s">
        <v>2537</v>
      </c>
      <c r="B5270" t="s">
        <v>287</v>
      </c>
      <c r="C5270" t="s">
        <v>2467</v>
      </c>
      <c r="D5270">
        <v>0</v>
      </c>
    </row>
    <row r="5271" spans="1:5" x14ac:dyDescent="0.25">
      <c r="A5271" t="s">
        <v>2537</v>
      </c>
      <c r="B5271" t="s">
        <v>287</v>
      </c>
      <c r="C5271" t="s">
        <v>2468</v>
      </c>
      <c r="D5271" t="s">
        <v>2475</v>
      </c>
    </row>
    <row r="5272" spans="1:5" x14ac:dyDescent="0.25">
      <c r="A5272" t="s">
        <v>2537</v>
      </c>
      <c r="B5272" t="s">
        <v>287</v>
      </c>
      <c r="C5272" t="s">
        <v>4752</v>
      </c>
      <c r="D5272">
        <v>0</v>
      </c>
      <c r="E5272">
        <v>0</v>
      </c>
    </row>
    <row r="5273" spans="1:5" x14ac:dyDescent="0.25">
      <c r="A5273" t="s">
        <v>2537</v>
      </c>
      <c r="B5273" t="s">
        <v>287</v>
      </c>
      <c r="C5273" t="s">
        <v>4753</v>
      </c>
      <c r="D5273">
        <v>0</v>
      </c>
      <c r="E5273">
        <v>0</v>
      </c>
    </row>
    <row r="5274" spans="1:5" x14ac:dyDescent="0.25">
      <c r="A5274" t="s">
        <v>2537</v>
      </c>
      <c r="B5274" t="s">
        <v>287</v>
      </c>
      <c r="C5274" t="s">
        <v>800</v>
      </c>
      <c r="D5274" s="19"/>
    </row>
    <row r="5275" spans="1:5" x14ac:dyDescent="0.25">
      <c r="A5275" t="s">
        <v>2537</v>
      </c>
      <c r="B5275" t="s">
        <v>288</v>
      </c>
      <c r="C5275" t="s">
        <v>1083</v>
      </c>
      <c r="D5275" t="b">
        <v>0</v>
      </c>
    </row>
    <row r="5276" spans="1:5" x14ac:dyDescent="0.25">
      <c r="A5276" t="s">
        <v>2537</v>
      </c>
      <c r="B5276" t="s">
        <v>288</v>
      </c>
      <c r="C5276" t="s">
        <v>36</v>
      </c>
      <c r="D5276">
        <v>586</v>
      </c>
    </row>
    <row r="5277" spans="1:5" x14ac:dyDescent="0.25">
      <c r="A5277" t="s">
        <v>2537</v>
      </c>
      <c r="B5277" t="s">
        <v>288</v>
      </c>
      <c r="C5277" t="s">
        <v>4751</v>
      </c>
      <c r="D5277">
        <v>0</v>
      </c>
    </row>
    <row r="5278" spans="1:5" x14ac:dyDescent="0.25">
      <c r="A5278" t="s">
        <v>2537</v>
      </c>
      <c r="B5278" t="s">
        <v>288</v>
      </c>
      <c r="C5278" t="s">
        <v>2469</v>
      </c>
      <c r="D5278">
        <v>0</v>
      </c>
      <c r="E5278">
        <v>0</v>
      </c>
    </row>
    <row r="5279" spans="1:5" x14ac:dyDescent="0.25">
      <c r="A5279" t="s">
        <v>2537</v>
      </c>
      <c r="B5279" t="s">
        <v>288</v>
      </c>
      <c r="C5279" t="s">
        <v>2467</v>
      </c>
      <c r="D5279">
        <v>0</v>
      </c>
    </row>
    <row r="5280" spans="1:5" x14ac:dyDescent="0.25">
      <c r="A5280" t="s">
        <v>2537</v>
      </c>
      <c r="B5280" t="s">
        <v>288</v>
      </c>
      <c r="C5280" t="s">
        <v>2468</v>
      </c>
      <c r="D5280" t="s">
        <v>2475</v>
      </c>
    </row>
    <row r="5281" spans="1:5" x14ac:dyDescent="0.25">
      <c r="A5281" t="s">
        <v>2537</v>
      </c>
      <c r="B5281" t="s">
        <v>288</v>
      </c>
      <c r="C5281" t="s">
        <v>4752</v>
      </c>
      <c r="D5281">
        <v>0</v>
      </c>
      <c r="E5281">
        <v>0</v>
      </c>
    </row>
    <row r="5282" spans="1:5" x14ac:dyDescent="0.25">
      <c r="A5282" t="s">
        <v>2537</v>
      </c>
      <c r="B5282" t="s">
        <v>288</v>
      </c>
      <c r="C5282" t="s">
        <v>4753</v>
      </c>
      <c r="D5282">
        <v>0</v>
      </c>
      <c r="E5282">
        <v>0</v>
      </c>
    </row>
    <row r="5283" spans="1:5" x14ac:dyDescent="0.25">
      <c r="A5283" t="s">
        <v>2537</v>
      </c>
      <c r="B5283" t="s">
        <v>288</v>
      </c>
      <c r="C5283" t="s">
        <v>800</v>
      </c>
      <c r="D5283" s="19"/>
    </row>
    <row r="5284" spans="1:5" x14ac:dyDescent="0.25">
      <c r="A5284" t="s">
        <v>2537</v>
      </c>
      <c r="B5284" t="s">
        <v>289</v>
      </c>
      <c r="C5284" t="s">
        <v>1083</v>
      </c>
      <c r="D5284" t="b">
        <v>0</v>
      </c>
    </row>
    <row r="5285" spans="1:5" x14ac:dyDescent="0.25">
      <c r="A5285" t="s">
        <v>2537</v>
      </c>
      <c r="B5285" t="s">
        <v>289</v>
      </c>
      <c r="C5285" t="s">
        <v>36</v>
      </c>
      <c r="D5285">
        <v>587</v>
      </c>
    </row>
    <row r="5286" spans="1:5" x14ac:dyDescent="0.25">
      <c r="A5286" t="s">
        <v>2537</v>
      </c>
      <c r="B5286" t="s">
        <v>289</v>
      </c>
      <c r="C5286" t="s">
        <v>4751</v>
      </c>
      <c r="D5286">
        <v>0</v>
      </c>
    </row>
    <row r="5287" spans="1:5" x14ac:dyDescent="0.25">
      <c r="A5287" t="s">
        <v>2537</v>
      </c>
      <c r="B5287" t="s">
        <v>289</v>
      </c>
      <c r="C5287" t="s">
        <v>2469</v>
      </c>
      <c r="D5287">
        <v>0</v>
      </c>
      <c r="E5287">
        <v>0</v>
      </c>
    </row>
    <row r="5288" spans="1:5" x14ac:dyDescent="0.25">
      <c r="A5288" t="s">
        <v>2537</v>
      </c>
      <c r="B5288" t="s">
        <v>289</v>
      </c>
      <c r="C5288" t="s">
        <v>2467</v>
      </c>
      <c r="D5288">
        <v>0</v>
      </c>
    </row>
    <row r="5289" spans="1:5" x14ac:dyDescent="0.25">
      <c r="A5289" t="s">
        <v>2537</v>
      </c>
      <c r="B5289" t="s">
        <v>289</v>
      </c>
      <c r="C5289" t="s">
        <v>2468</v>
      </c>
      <c r="D5289" t="s">
        <v>2475</v>
      </c>
    </row>
    <row r="5290" spans="1:5" x14ac:dyDescent="0.25">
      <c r="A5290" t="s">
        <v>2537</v>
      </c>
      <c r="B5290" t="s">
        <v>289</v>
      </c>
      <c r="C5290" t="s">
        <v>4752</v>
      </c>
      <c r="D5290">
        <v>0</v>
      </c>
      <c r="E5290">
        <v>0</v>
      </c>
    </row>
    <row r="5291" spans="1:5" x14ac:dyDescent="0.25">
      <c r="A5291" t="s">
        <v>2537</v>
      </c>
      <c r="B5291" t="s">
        <v>289</v>
      </c>
      <c r="C5291" t="s">
        <v>4753</v>
      </c>
      <c r="D5291">
        <v>0</v>
      </c>
      <c r="E5291">
        <v>0</v>
      </c>
    </row>
    <row r="5292" spans="1:5" x14ac:dyDescent="0.25">
      <c r="A5292" t="s">
        <v>2537</v>
      </c>
      <c r="B5292" t="s">
        <v>289</v>
      </c>
      <c r="C5292" t="s">
        <v>800</v>
      </c>
      <c r="D5292" s="19"/>
    </row>
    <row r="5293" spans="1:5" x14ac:dyDescent="0.25">
      <c r="A5293" t="s">
        <v>2537</v>
      </c>
      <c r="B5293" t="s">
        <v>290</v>
      </c>
      <c r="C5293" t="s">
        <v>1083</v>
      </c>
      <c r="D5293" t="b">
        <v>0</v>
      </c>
    </row>
    <row r="5294" spans="1:5" x14ac:dyDescent="0.25">
      <c r="A5294" t="s">
        <v>2537</v>
      </c>
      <c r="B5294" t="s">
        <v>290</v>
      </c>
      <c r="C5294" t="s">
        <v>36</v>
      </c>
      <c r="D5294">
        <v>588</v>
      </c>
    </row>
    <row r="5295" spans="1:5" x14ac:dyDescent="0.25">
      <c r="A5295" t="s">
        <v>2537</v>
      </c>
      <c r="B5295" t="s">
        <v>290</v>
      </c>
      <c r="C5295" t="s">
        <v>4751</v>
      </c>
      <c r="D5295">
        <v>0</v>
      </c>
    </row>
    <row r="5296" spans="1:5" x14ac:dyDescent="0.25">
      <c r="A5296" t="s">
        <v>2537</v>
      </c>
      <c r="B5296" t="s">
        <v>290</v>
      </c>
      <c r="C5296" t="s">
        <v>2469</v>
      </c>
      <c r="D5296">
        <v>0</v>
      </c>
      <c r="E5296">
        <v>0</v>
      </c>
    </row>
    <row r="5297" spans="1:5" x14ac:dyDescent="0.25">
      <c r="A5297" t="s">
        <v>2537</v>
      </c>
      <c r="B5297" t="s">
        <v>290</v>
      </c>
      <c r="C5297" t="s">
        <v>2467</v>
      </c>
      <c r="D5297">
        <v>0</v>
      </c>
    </row>
    <row r="5298" spans="1:5" x14ac:dyDescent="0.25">
      <c r="A5298" t="s">
        <v>2537</v>
      </c>
      <c r="B5298" t="s">
        <v>290</v>
      </c>
      <c r="C5298" t="s">
        <v>2468</v>
      </c>
      <c r="D5298" t="s">
        <v>2475</v>
      </c>
    </row>
    <row r="5299" spans="1:5" x14ac:dyDescent="0.25">
      <c r="A5299" t="s">
        <v>2537</v>
      </c>
      <c r="B5299" t="s">
        <v>290</v>
      </c>
      <c r="C5299" t="s">
        <v>4752</v>
      </c>
      <c r="D5299">
        <v>0</v>
      </c>
      <c r="E5299">
        <v>0</v>
      </c>
    </row>
    <row r="5300" spans="1:5" x14ac:dyDescent="0.25">
      <c r="A5300" t="s">
        <v>2537</v>
      </c>
      <c r="B5300" t="s">
        <v>290</v>
      </c>
      <c r="C5300" t="s">
        <v>4753</v>
      </c>
      <c r="D5300">
        <v>0</v>
      </c>
      <c r="E5300">
        <v>0</v>
      </c>
    </row>
    <row r="5301" spans="1:5" x14ac:dyDescent="0.25">
      <c r="A5301" t="s">
        <v>2537</v>
      </c>
      <c r="B5301" t="s">
        <v>290</v>
      </c>
      <c r="C5301" t="s">
        <v>800</v>
      </c>
      <c r="D5301" s="19"/>
    </row>
    <row r="5302" spans="1:5" x14ac:dyDescent="0.25">
      <c r="A5302" t="s">
        <v>2537</v>
      </c>
      <c r="B5302" t="s">
        <v>291</v>
      </c>
      <c r="C5302" t="s">
        <v>1083</v>
      </c>
      <c r="D5302" t="b">
        <v>0</v>
      </c>
    </row>
    <row r="5303" spans="1:5" x14ac:dyDescent="0.25">
      <c r="A5303" t="s">
        <v>2537</v>
      </c>
      <c r="B5303" t="s">
        <v>291</v>
      </c>
      <c r="C5303" t="s">
        <v>36</v>
      </c>
      <c r="D5303">
        <v>589</v>
      </c>
    </row>
    <row r="5304" spans="1:5" x14ac:dyDescent="0.25">
      <c r="A5304" t="s">
        <v>2537</v>
      </c>
      <c r="B5304" t="s">
        <v>291</v>
      </c>
      <c r="C5304" t="s">
        <v>4751</v>
      </c>
      <c r="D5304">
        <v>0</v>
      </c>
    </row>
    <row r="5305" spans="1:5" x14ac:dyDescent="0.25">
      <c r="A5305" t="s">
        <v>2537</v>
      </c>
      <c r="B5305" t="s">
        <v>291</v>
      </c>
      <c r="C5305" t="s">
        <v>2469</v>
      </c>
      <c r="D5305">
        <v>0</v>
      </c>
      <c r="E5305">
        <v>0</v>
      </c>
    </row>
    <row r="5306" spans="1:5" x14ac:dyDescent="0.25">
      <c r="A5306" t="s">
        <v>2537</v>
      </c>
      <c r="B5306" t="s">
        <v>291</v>
      </c>
      <c r="C5306" t="s">
        <v>2467</v>
      </c>
      <c r="D5306">
        <v>0</v>
      </c>
    </row>
    <row r="5307" spans="1:5" x14ac:dyDescent="0.25">
      <c r="A5307" t="s">
        <v>2537</v>
      </c>
      <c r="B5307" t="s">
        <v>291</v>
      </c>
      <c r="C5307" t="s">
        <v>2468</v>
      </c>
      <c r="D5307" t="s">
        <v>2475</v>
      </c>
    </row>
    <row r="5308" spans="1:5" x14ac:dyDescent="0.25">
      <c r="A5308" t="s">
        <v>2537</v>
      </c>
      <c r="B5308" t="s">
        <v>291</v>
      </c>
      <c r="C5308" t="s">
        <v>4752</v>
      </c>
      <c r="D5308">
        <v>0</v>
      </c>
      <c r="E5308">
        <v>0</v>
      </c>
    </row>
    <row r="5309" spans="1:5" x14ac:dyDescent="0.25">
      <c r="A5309" t="s">
        <v>2537</v>
      </c>
      <c r="B5309" t="s">
        <v>291</v>
      </c>
      <c r="C5309" t="s">
        <v>4753</v>
      </c>
      <c r="D5309">
        <v>0</v>
      </c>
      <c r="E5309">
        <v>0</v>
      </c>
    </row>
    <row r="5310" spans="1:5" x14ac:dyDescent="0.25">
      <c r="A5310" t="s">
        <v>2537</v>
      </c>
      <c r="B5310" t="s">
        <v>291</v>
      </c>
      <c r="C5310" t="s">
        <v>800</v>
      </c>
      <c r="D5310" s="19"/>
    </row>
    <row r="5311" spans="1:5" x14ac:dyDescent="0.25">
      <c r="A5311" t="s">
        <v>2537</v>
      </c>
      <c r="B5311" t="s">
        <v>292</v>
      </c>
      <c r="C5311" t="s">
        <v>1083</v>
      </c>
      <c r="D5311" t="b">
        <v>0</v>
      </c>
    </row>
    <row r="5312" spans="1:5" x14ac:dyDescent="0.25">
      <c r="A5312" t="s">
        <v>2537</v>
      </c>
      <c r="B5312" t="s">
        <v>292</v>
      </c>
      <c r="C5312" t="s">
        <v>36</v>
      </c>
      <c r="D5312">
        <v>590</v>
      </c>
    </row>
    <row r="5313" spans="1:5" x14ac:dyDescent="0.25">
      <c r="A5313" t="s">
        <v>2537</v>
      </c>
      <c r="B5313" t="s">
        <v>292</v>
      </c>
      <c r="C5313" t="s">
        <v>4751</v>
      </c>
      <c r="D5313">
        <v>0</v>
      </c>
    </row>
    <row r="5314" spans="1:5" x14ac:dyDescent="0.25">
      <c r="A5314" t="s">
        <v>2537</v>
      </c>
      <c r="B5314" t="s">
        <v>292</v>
      </c>
      <c r="C5314" t="s">
        <v>2469</v>
      </c>
      <c r="D5314">
        <v>300</v>
      </c>
      <c r="E5314">
        <v>0</v>
      </c>
    </row>
    <row r="5315" spans="1:5" x14ac:dyDescent="0.25">
      <c r="A5315" t="s">
        <v>2537</v>
      </c>
      <c r="B5315" t="s">
        <v>292</v>
      </c>
      <c r="C5315" t="s">
        <v>2467</v>
      </c>
      <c r="D5315">
        <v>0</v>
      </c>
    </row>
    <row r="5316" spans="1:5" x14ac:dyDescent="0.25">
      <c r="A5316" t="s">
        <v>2537</v>
      </c>
      <c r="B5316" t="s">
        <v>292</v>
      </c>
      <c r="C5316" t="s">
        <v>2468</v>
      </c>
      <c r="D5316" t="s">
        <v>2475</v>
      </c>
    </row>
    <row r="5317" spans="1:5" x14ac:dyDescent="0.25">
      <c r="A5317" t="s">
        <v>2537</v>
      </c>
      <c r="B5317" t="s">
        <v>292</v>
      </c>
      <c r="C5317" t="s">
        <v>4752</v>
      </c>
      <c r="D5317">
        <v>0</v>
      </c>
      <c r="E5317">
        <v>0</v>
      </c>
    </row>
    <row r="5318" spans="1:5" x14ac:dyDescent="0.25">
      <c r="A5318" t="s">
        <v>2537</v>
      </c>
      <c r="B5318" t="s">
        <v>292</v>
      </c>
      <c r="C5318" t="s">
        <v>4753</v>
      </c>
      <c r="D5318">
        <v>0</v>
      </c>
      <c r="E5318">
        <v>0</v>
      </c>
    </row>
    <row r="5319" spans="1:5" x14ac:dyDescent="0.25">
      <c r="A5319" t="s">
        <v>2537</v>
      </c>
      <c r="B5319" t="s">
        <v>292</v>
      </c>
      <c r="C5319" t="s">
        <v>800</v>
      </c>
      <c r="D5319" s="19"/>
    </row>
    <row r="5320" spans="1:5" x14ac:dyDescent="0.25">
      <c r="A5320" t="s">
        <v>2537</v>
      </c>
      <c r="B5320" t="s">
        <v>293</v>
      </c>
      <c r="C5320" t="s">
        <v>1083</v>
      </c>
      <c r="D5320" t="b">
        <v>0</v>
      </c>
    </row>
    <row r="5321" spans="1:5" x14ac:dyDescent="0.25">
      <c r="A5321" t="s">
        <v>2537</v>
      </c>
      <c r="B5321" t="s">
        <v>293</v>
      </c>
      <c r="C5321" t="s">
        <v>36</v>
      </c>
      <c r="D5321">
        <v>591</v>
      </c>
    </row>
    <row r="5322" spans="1:5" x14ac:dyDescent="0.25">
      <c r="A5322" t="s">
        <v>2537</v>
      </c>
      <c r="B5322" t="s">
        <v>293</v>
      </c>
      <c r="C5322" t="s">
        <v>4751</v>
      </c>
      <c r="D5322">
        <v>0</v>
      </c>
    </row>
    <row r="5323" spans="1:5" x14ac:dyDescent="0.25">
      <c r="A5323" t="s">
        <v>2537</v>
      </c>
      <c r="B5323" t="s">
        <v>293</v>
      </c>
      <c r="C5323" t="s">
        <v>2469</v>
      </c>
      <c r="D5323">
        <v>0</v>
      </c>
      <c r="E5323">
        <v>0</v>
      </c>
    </row>
    <row r="5324" spans="1:5" x14ac:dyDescent="0.25">
      <c r="A5324" t="s">
        <v>2537</v>
      </c>
      <c r="B5324" t="s">
        <v>293</v>
      </c>
      <c r="C5324" t="s">
        <v>2467</v>
      </c>
      <c r="D5324">
        <v>0</v>
      </c>
    </row>
    <row r="5325" spans="1:5" x14ac:dyDescent="0.25">
      <c r="A5325" t="s">
        <v>2537</v>
      </c>
      <c r="B5325" t="s">
        <v>293</v>
      </c>
      <c r="C5325" t="s">
        <v>2468</v>
      </c>
      <c r="D5325" t="s">
        <v>2475</v>
      </c>
    </row>
    <row r="5326" spans="1:5" x14ac:dyDescent="0.25">
      <c r="A5326" t="s">
        <v>2537</v>
      </c>
      <c r="B5326" t="s">
        <v>293</v>
      </c>
      <c r="C5326" t="s">
        <v>4752</v>
      </c>
      <c r="D5326">
        <v>0</v>
      </c>
      <c r="E5326">
        <v>0</v>
      </c>
    </row>
    <row r="5327" spans="1:5" x14ac:dyDescent="0.25">
      <c r="A5327" t="s">
        <v>2537</v>
      </c>
      <c r="B5327" t="s">
        <v>293</v>
      </c>
      <c r="C5327" t="s">
        <v>4753</v>
      </c>
      <c r="D5327">
        <v>0</v>
      </c>
      <c r="E5327">
        <v>0</v>
      </c>
    </row>
    <row r="5328" spans="1:5" x14ac:dyDescent="0.25">
      <c r="A5328" t="s">
        <v>2537</v>
      </c>
      <c r="B5328" t="s">
        <v>293</v>
      </c>
      <c r="C5328" t="s">
        <v>800</v>
      </c>
      <c r="D5328" s="19"/>
    </row>
    <row r="5329" spans="1:5" x14ac:dyDescent="0.25">
      <c r="A5329" t="s">
        <v>2537</v>
      </c>
      <c r="B5329" t="s">
        <v>294</v>
      </c>
      <c r="C5329" t="s">
        <v>1083</v>
      </c>
      <c r="D5329" t="b">
        <v>0</v>
      </c>
    </row>
    <row r="5330" spans="1:5" x14ac:dyDescent="0.25">
      <c r="A5330" t="s">
        <v>2537</v>
      </c>
      <c r="B5330" t="s">
        <v>294</v>
      </c>
      <c r="C5330" t="s">
        <v>36</v>
      </c>
      <c r="D5330">
        <v>592</v>
      </c>
    </row>
    <row r="5331" spans="1:5" x14ac:dyDescent="0.25">
      <c r="A5331" t="s">
        <v>2537</v>
      </c>
      <c r="B5331" t="s">
        <v>294</v>
      </c>
      <c r="C5331" t="s">
        <v>4751</v>
      </c>
      <c r="D5331">
        <v>0</v>
      </c>
    </row>
    <row r="5332" spans="1:5" x14ac:dyDescent="0.25">
      <c r="A5332" t="s">
        <v>2537</v>
      </c>
      <c r="B5332" t="s">
        <v>294</v>
      </c>
      <c r="C5332" t="s">
        <v>2469</v>
      </c>
      <c r="D5332">
        <v>0</v>
      </c>
      <c r="E5332">
        <v>0</v>
      </c>
    </row>
    <row r="5333" spans="1:5" x14ac:dyDescent="0.25">
      <c r="A5333" t="s">
        <v>2537</v>
      </c>
      <c r="B5333" t="s">
        <v>294</v>
      </c>
      <c r="C5333" t="s">
        <v>2467</v>
      </c>
      <c r="D5333">
        <v>0</v>
      </c>
    </row>
    <row r="5334" spans="1:5" x14ac:dyDescent="0.25">
      <c r="A5334" t="s">
        <v>2537</v>
      </c>
      <c r="B5334" t="s">
        <v>294</v>
      </c>
      <c r="C5334" t="s">
        <v>2468</v>
      </c>
      <c r="D5334" t="s">
        <v>2475</v>
      </c>
    </row>
    <row r="5335" spans="1:5" x14ac:dyDescent="0.25">
      <c r="A5335" t="s">
        <v>2537</v>
      </c>
      <c r="B5335" t="s">
        <v>294</v>
      </c>
      <c r="C5335" t="s">
        <v>4752</v>
      </c>
      <c r="D5335">
        <v>0</v>
      </c>
      <c r="E5335">
        <v>0</v>
      </c>
    </row>
    <row r="5336" spans="1:5" x14ac:dyDescent="0.25">
      <c r="A5336" t="s">
        <v>2537</v>
      </c>
      <c r="B5336" t="s">
        <v>294</v>
      </c>
      <c r="C5336" t="s">
        <v>4753</v>
      </c>
      <c r="D5336">
        <v>0</v>
      </c>
      <c r="E5336">
        <v>0</v>
      </c>
    </row>
    <row r="5337" spans="1:5" x14ac:dyDescent="0.25">
      <c r="A5337" t="s">
        <v>2537</v>
      </c>
      <c r="B5337" t="s">
        <v>294</v>
      </c>
      <c r="C5337" t="s">
        <v>800</v>
      </c>
      <c r="D5337" s="19"/>
    </row>
    <row r="5338" spans="1:5" x14ac:dyDescent="0.25">
      <c r="A5338" t="s">
        <v>2537</v>
      </c>
      <c r="B5338" t="s">
        <v>295</v>
      </c>
      <c r="C5338" t="s">
        <v>1083</v>
      </c>
      <c r="D5338" t="b">
        <v>0</v>
      </c>
    </row>
    <row r="5339" spans="1:5" x14ac:dyDescent="0.25">
      <c r="A5339" t="s">
        <v>2537</v>
      </c>
      <c r="B5339" t="s">
        <v>295</v>
      </c>
      <c r="C5339" t="s">
        <v>36</v>
      </c>
      <c r="D5339">
        <v>593</v>
      </c>
    </row>
    <row r="5340" spans="1:5" x14ac:dyDescent="0.25">
      <c r="A5340" t="s">
        <v>2537</v>
      </c>
      <c r="B5340" t="s">
        <v>295</v>
      </c>
      <c r="C5340" t="s">
        <v>4751</v>
      </c>
      <c r="D5340">
        <v>0</v>
      </c>
    </row>
    <row r="5341" spans="1:5" x14ac:dyDescent="0.25">
      <c r="A5341" t="s">
        <v>2537</v>
      </c>
      <c r="B5341" t="s">
        <v>295</v>
      </c>
      <c r="C5341" t="s">
        <v>2469</v>
      </c>
      <c r="D5341">
        <v>0</v>
      </c>
      <c r="E5341">
        <v>0</v>
      </c>
    </row>
    <row r="5342" spans="1:5" x14ac:dyDescent="0.25">
      <c r="A5342" t="s">
        <v>2537</v>
      </c>
      <c r="B5342" t="s">
        <v>295</v>
      </c>
      <c r="C5342" t="s">
        <v>2467</v>
      </c>
      <c r="D5342">
        <v>0</v>
      </c>
    </row>
    <row r="5343" spans="1:5" x14ac:dyDescent="0.25">
      <c r="A5343" t="s">
        <v>2537</v>
      </c>
      <c r="B5343" t="s">
        <v>295</v>
      </c>
      <c r="C5343" t="s">
        <v>2468</v>
      </c>
      <c r="D5343" t="s">
        <v>2475</v>
      </c>
    </row>
    <row r="5344" spans="1:5" x14ac:dyDescent="0.25">
      <c r="A5344" t="s">
        <v>2537</v>
      </c>
      <c r="B5344" t="s">
        <v>295</v>
      </c>
      <c r="C5344" t="s">
        <v>4752</v>
      </c>
      <c r="D5344">
        <v>0</v>
      </c>
      <c r="E5344">
        <v>0</v>
      </c>
    </row>
    <row r="5345" spans="1:5" x14ac:dyDescent="0.25">
      <c r="A5345" t="s">
        <v>2537</v>
      </c>
      <c r="B5345" t="s">
        <v>295</v>
      </c>
      <c r="C5345" t="s">
        <v>4753</v>
      </c>
      <c r="D5345">
        <v>0</v>
      </c>
      <c r="E5345">
        <v>0</v>
      </c>
    </row>
    <row r="5346" spans="1:5" x14ac:dyDescent="0.25">
      <c r="A5346" t="s">
        <v>2537</v>
      </c>
      <c r="B5346" t="s">
        <v>295</v>
      </c>
      <c r="C5346" t="s">
        <v>800</v>
      </c>
      <c r="D5346" s="19"/>
    </row>
    <row r="5347" spans="1:5" x14ac:dyDescent="0.25">
      <c r="A5347" t="s">
        <v>2537</v>
      </c>
      <c r="B5347" t="s">
        <v>296</v>
      </c>
      <c r="C5347" t="s">
        <v>1083</v>
      </c>
      <c r="D5347" t="b">
        <v>0</v>
      </c>
    </row>
    <row r="5348" spans="1:5" x14ac:dyDescent="0.25">
      <c r="A5348" t="s">
        <v>2537</v>
      </c>
      <c r="B5348" t="s">
        <v>296</v>
      </c>
      <c r="C5348" t="s">
        <v>36</v>
      </c>
      <c r="D5348">
        <v>594</v>
      </c>
    </row>
    <row r="5349" spans="1:5" x14ac:dyDescent="0.25">
      <c r="A5349" t="s">
        <v>2537</v>
      </c>
      <c r="B5349" t="s">
        <v>296</v>
      </c>
      <c r="C5349" t="s">
        <v>4751</v>
      </c>
      <c r="D5349">
        <v>0</v>
      </c>
    </row>
    <row r="5350" spans="1:5" x14ac:dyDescent="0.25">
      <c r="A5350" t="s">
        <v>2537</v>
      </c>
      <c r="B5350" t="s">
        <v>296</v>
      </c>
      <c r="C5350" t="s">
        <v>2469</v>
      </c>
      <c r="D5350">
        <v>0</v>
      </c>
      <c r="E5350">
        <v>0</v>
      </c>
    </row>
    <row r="5351" spans="1:5" x14ac:dyDescent="0.25">
      <c r="A5351" t="s">
        <v>2537</v>
      </c>
      <c r="B5351" t="s">
        <v>296</v>
      </c>
      <c r="C5351" t="s">
        <v>2467</v>
      </c>
      <c r="D5351">
        <v>0</v>
      </c>
    </row>
    <row r="5352" spans="1:5" x14ac:dyDescent="0.25">
      <c r="A5352" t="s">
        <v>2537</v>
      </c>
      <c r="B5352" t="s">
        <v>296</v>
      </c>
      <c r="C5352" t="s">
        <v>2468</v>
      </c>
      <c r="D5352" t="s">
        <v>2475</v>
      </c>
    </row>
    <row r="5353" spans="1:5" x14ac:dyDescent="0.25">
      <c r="A5353" t="s">
        <v>2537</v>
      </c>
      <c r="B5353" t="s">
        <v>296</v>
      </c>
      <c r="C5353" t="s">
        <v>4752</v>
      </c>
      <c r="D5353">
        <v>0</v>
      </c>
      <c r="E5353">
        <v>0</v>
      </c>
    </row>
    <row r="5354" spans="1:5" x14ac:dyDescent="0.25">
      <c r="A5354" t="s">
        <v>2537</v>
      </c>
      <c r="B5354" t="s">
        <v>296</v>
      </c>
      <c r="C5354" t="s">
        <v>4753</v>
      </c>
      <c r="D5354">
        <v>0</v>
      </c>
      <c r="E5354">
        <v>0</v>
      </c>
    </row>
    <row r="5355" spans="1:5" x14ac:dyDescent="0.25">
      <c r="A5355" t="s">
        <v>2537</v>
      </c>
      <c r="B5355" t="s">
        <v>296</v>
      </c>
      <c r="C5355" t="s">
        <v>800</v>
      </c>
      <c r="D5355" s="19"/>
    </row>
    <row r="5356" spans="1:5" x14ac:dyDescent="0.25">
      <c r="A5356" t="s">
        <v>2537</v>
      </c>
      <c r="B5356" t="s">
        <v>2056</v>
      </c>
      <c r="C5356" t="s">
        <v>1083</v>
      </c>
      <c r="D5356" t="b">
        <v>0</v>
      </c>
    </row>
    <row r="5357" spans="1:5" x14ac:dyDescent="0.25">
      <c r="A5357" t="s">
        <v>2537</v>
      </c>
      <c r="B5357" t="s">
        <v>2056</v>
      </c>
      <c r="C5357" t="s">
        <v>36</v>
      </c>
      <c r="D5357">
        <v>595</v>
      </c>
    </row>
    <row r="5358" spans="1:5" x14ac:dyDescent="0.25">
      <c r="A5358" t="s">
        <v>2537</v>
      </c>
      <c r="B5358" t="s">
        <v>2056</v>
      </c>
      <c r="C5358" t="s">
        <v>4751</v>
      </c>
      <c r="D5358">
        <v>0</v>
      </c>
    </row>
    <row r="5359" spans="1:5" x14ac:dyDescent="0.25">
      <c r="A5359" t="s">
        <v>2537</v>
      </c>
      <c r="B5359" t="s">
        <v>2056</v>
      </c>
      <c r="C5359" t="s">
        <v>2469</v>
      </c>
      <c r="D5359">
        <v>0</v>
      </c>
      <c r="E5359">
        <v>0</v>
      </c>
    </row>
    <row r="5360" spans="1:5" x14ac:dyDescent="0.25">
      <c r="A5360" t="s">
        <v>2537</v>
      </c>
      <c r="B5360" t="s">
        <v>2056</v>
      </c>
      <c r="C5360" t="s">
        <v>2467</v>
      </c>
      <c r="D5360">
        <v>0</v>
      </c>
    </row>
    <row r="5361" spans="1:5" x14ac:dyDescent="0.25">
      <c r="A5361" t="s">
        <v>2537</v>
      </c>
      <c r="B5361" t="s">
        <v>2056</v>
      </c>
      <c r="C5361" t="s">
        <v>2468</v>
      </c>
      <c r="D5361" t="s">
        <v>2475</v>
      </c>
    </row>
    <row r="5362" spans="1:5" x14ac:dyDescent="0.25">
      <c r="A5362" t="s">
        <v>2537</v>
      </c>
      <c r="B5362" t="s">
        <v>2056</v>
      </c>
      <c r="C5362" t="s">
        <v>4752</v>
      </c>
      <c r="D5362">
        <v>0</v>
      </c>
      <c r="E5362">
        <v>0</v>
      </c>
    </row>
    <row r="5363" spans="1:5" x14ac:dyDescent="0.25">
      <c r="A5363" t="s">
        <v>2537</v>
      </c>
      <c r="B5363" t="s">
        <v>2056</v>
      </c>
      <c r="C5363" t="s">
        <v>4753</v>
      </c>
      <c r="D5363">
        <v>0</v>
      </c>
      <c r="E5363">
        <v>0</v>
      </c>
    </row>
    <row r="5364" spans="1:5" x14ac:dyDescent="0.25">
      <c r="A5364" t="s">
        <v>2537</v>
      </c>
      <c r="B5364" t="s">
        <v>2056</v>
      </c>
      <c r="C5364" t="s">
        <v>800</v>
      </c>
      <c r="D5364" s="19"/>
    </row>
    <row r="5365" spans="1:5" x14ac:dyDescent="0.25">
      <c r="A5365" t="s">
        <v>2537</v>
      </c>
      <c r="B5365" t="s">
        <v>297</v>
      </c>
      <c r="C5365" t="s">
        <v>1083</v>
      </c>
      <c r="D5365" t="b">
        <v>0</v>
      </c>
    </row>
    <row r="5366" spans="1:5" x14ac:dyDescent="0.25">
      <c r="A5366" t="s">
        <v>2537</v>
      </c>
      <c r="B5366" t="s">
        <v>297</v>
      </c>
      <c r="C5366" t="s">
        <v>36</v>
      </c>
      <c r="D5366">
        <v>596</v>
      </c>
    </row>
    <row r="5367" spans="1:5" x14ac:dyDescent="0.25">
      <c r="A5367" t="s">
        <v>2537</v>
      </c>
      <c r="B5367" t="s">
        <v>297</v>
      </c>
      <c r="C5367" t="s">
        <v>4751</v>
      </c>
      <c r="D5367">
        <v>0</v>
      </c>
    </row>
    <row r="5368" spans="1:5" x14ac:dyDescent="0.25">
      <c r="A5368" t="s">
        <v>2537</v>
      </c>
      <c r="B5368" t="s">
        <v>297</v>
      </c>
      <c r="C5368" t="s">
        <v>2469</v>
      </c>
      <c r="D5368">
        <v>0</v>
      </c>
      <c r="E5368">
        <v>0</v>
      </c>
    </row>
    <row r="5369" spans="1:5" x14ac:dyDescent="0.25">
      <c r="A5369" t="s">
        <v>2537</v>
      </c>
      <c r="B5369" t="s">
        <v>297</v>
      </c>
      <c r="C5369" t="s">
        <v>2467</v>
      </c>
      <c r="D5369">
        <v>0</v>
      </c>
    </row>
    <row r="5370" spans="1:5" x14ac:dyDescent="0.25">
      <c r="A5370" t="s">
        <v>2537</v>
      </c>
      <c r="B5370" t="s">
        <v>297</v>
      </c>
      <c r="C5370" t="s">
        <v>2468</v>
      </c>
      <c r="D5370" t="s">
        <v>2475</v>
      </c>
    </row>
    <row r="5371" spans="1:5" x14ac:dyDescent="0.25">
      <c r="A5371" t="s">
        <v>2537</v>
      </c>
      <c r="B5371" t="s">
        <v>297</v>
      </c>
      <c r="C5371" t="s">
        <v>4752</v>
      </c>
      <c r="D5371">
        <v>0</v>
      </c>
      <c r="E5371">
        <v>0</v>
      </c>
    </row>
    <row r="5372" spans="1:5" x14ac:dyDescent="0.25">
      <c r="A5372" t="s">
        <v>2537</v>
      </c>
      <c r="B5372" t="s">
        <v>297</v>
      </c>
      <c r="C5372" t="s">
        <v>4753</v>
      </c>
      <c r="D5372">
        <v>0</v>
      </c>
      <c r="E5372">
        <v>0</v>
      </c>
    </row>
    <row r="5373" spans="1:5" x14ac:dyDescent="0.25">
      <c r="A5373" t="s">
        <v>2537</v>
      </c>
      <c r="B5373" t="s">
        <v>297</v>
      </c>
      <c r="C5373" t="s">
        <v>800</v>
      </c>
      <c r="D5373" s="19"/>
    </row>
    <row r="5374" spans="1:5" x14ac:dyDescent="0.25">
      <c r="A5374" t="s">
        <v>2537</v>
      </c>
      <c r="B5374" t="s">
        <v>298</v>
      </c>
      <c r="C5374" t="s">
        <v>1083</v>
      </c>
      <c r="D5374" t="b">
        <v>0</v>
      </c>
    </row>
    <row r="5375" spans="1:5" x14ac:dyDescent="0.25">
      <c r="A5375" t="s">
        <v>2537</v>
      </c>
      <c r="B5375" t="s">
        <v>298</v>
      </c>
      <c r="C5375" t="s">
        <v>36</v>
      </c>
      <c r="D5375">
        <v>597</v>
      </c>
    </row>
    <row r="5376" spans="1:5" x14ac:dyDescent="0.25">
      <c r="A5376" t="s">
        <v>2537</v>
      </c>
      <c r="B5376" t="s">
        <v>298</v>
      </c>
      <c r="C5376" t="s">
        <v>4751</v>
      </c>
      <c r="D5376">
        <v>0</v>
      </c>
    </row>
    <row r="5377" spans="1:5" x14ac:dyDescent="0.25">
      <c r="A5377" t="s">
        <v>2537</v>
      </c>
      <c r="B5377" t="s">
        <v>298</v>
      </c>
      <c r="C5377" t="s">
        <v>2469</v>
      </c>
      <c r="D5377">
        <v>0</v>
      </c>
      <c r="E5377">
        <v>0</v>
      </c>
    </row>
    <row r="5378" spans="1:5" x14ac:dyDescent="0.25">
      <c r="A5378" t="s">
        <v>2537</v>
      </c>
      <c r="B5378" t="s">
        <v>298</v>
      </c>
      <c r="C5378" t="s">
        <v>2467</v>
      </c>
      <c r="D5378">
        <v>0</v>
      </c>
    </row>
    <row r="5379" spans="1:5" x14ac:dyDescent="0.25">
      <c r="A5379" t="s">
        <v>2537</v>
      </c>
      <c r="B5379" t="s">
        <v>298</v>
      </c>
      <c r="C5379" t="s">
        <v>2468</v>
      </c>
      <c r="D5379" t="s">
        <v>2475</v>
      </c>
    </row>
    <row r="5380" spans="1:5" x14ac:dyDescent="0.25">
      <c r="A5380" t="s">
        <v>2537</v>
      </c>
      <c r="B5380" t="s">
        <v>298</v>
      </c>
      <c r="C5380" t="s">
        <v>4752</v>
      </c>
      <c r="D5380">
        <v>0</v>
      </c>
      <c r="E5380">
        <v>0</v>
      </c>
    </row>
    <row r="5381" spans="1:5" x14ac:dyDescent="0.25">
      <c r="A5381" t="s">
        <v>2537</v>
      </c>
      <c r="B5381" t="s">
        <v>298</v>
      </c>
      <c r="C5381" t="s">
        <v>4753</v>
      </c>
      <c r="D5381">
        <v>0</v>
      </c>
      <c r="E5381">
        <v>0</v>
      </c>
    </row>
    <row r="5382" spans="1:5" x14ac:dyDescent="0.25">
      <c r="A5382" t="s">
        <v>2537</v>
      </c>
      <c r="B5382" t="s">
        <v>298</v>
      </c>
      <c r="C5382" t="s">
        <v>800</v>
      </c>
      <c r="D5382" s="19"/>
    </row>
    <row r="5383" spans="1:5" x14ac:dyDescent="0.25">
      <c r="A5383" t="s">
        <v>2537</v>
      </c>
      <c r="B5383" t="s">
        <v>299</v>
      </c>
      <c r="C5383" t="s">
        <v>1083</v>
      </c>
      <c r="D5383" t="b">
        <v>0</v>
      </c>
    </row>
    <row r="5384" spans="1:5" x14ac:dyDescent="0.25">
      <c r="A5384" t="s">
        <v>2537</v>
      </c>
      <c r="B5384" t="s">
        <v>299</v>
      </c>
      <c r="C5384" t="s">
        <v>36</v>
      </c>
      <c r="D5384">
        <v>598</v>
      </c>
    </row>
    <row r="5385" spans="1:5" x14ac:dyDescent="0.25">
      <c r="A5385" t="s">
        <v>2537</v>
      </c>
      <c r="B5385" t="s">
        <v>299</v>
      </c>
      <c r="C5385" t="s">
        <v>4751</v>
      </c>
      <c r="D5385">
        <v>0</v>
      </c>
    </row>
    <row r="5386" spans="1:5" x14ac:dyDescent="0.25">
      <c r="A5386" t="s">
        <v>2537</v>
      </c>
      <c r="B5386" t="s">
        <v>299</v>
      </c>
      <c r="C5386" t="s">
        <v>2469</v>
      </c>
      <c r="D5386">
        <v>0</v>
      </c>
      <c r="E5386">
        <v>0</v>
      </c>
    </row>
    <row r="5387" spans="1:5" x14ac:dyDescent="0.25">
      <c r="A5387" t="s">
        <v>2537</v>
      </c>
      <c r="B5387" t="s">
        <v>299</v>
      </c>
      <c r="C5387" t="s">
        <v>2467</v>
      </c>
      <c r="D5387">
        <v>0</v>
      </c>
    </row>
    <row r="5388" spans="1:5" x14ac:dyDescent="0.25">
      <c r="A5388" t="s">
        <v>2537</v>
      </c>
      <c r="B5388" t="s">
        <v>299</v>
      </c>
      <c r="C5388" t="s">
        <v>2468</v>
      </c>
      <c r="D5388" t="s">
        <v>2475</v>
      </c>
    </row>
    <row r="5389" spans="1:5" x14ac:dyDescent="0.25">
      <c r="A5389" t="s">
        <v>2537</v>
      </c>
      <c r="B5389" t="s">
        <v>299</v>
      </c>
      <c r="C5389" t="s">
        <v>4752</v>
      </c>
      <c r="D5389">
        <v>0</v>
      </c>
      <c r="E5389">
        <v>0</v>
      </c>
    </row>
    <row r="5390" spans="1:5" x14ac:dyDescent="0.25">
      <c r="A5390" t="s">
        <v>2537</v>
      </c>
      <c r="B5390" t="s">
        <v>299</v>
      </c>
      <c r="C5390" t="s">
        <v>4753</v>
      </c>
      <c r="D5390">
        <v>0</v>
      </c>
      <c r="E5390">
        <v>0</v>
      </c>
    </row>
    <row r="5391" spans="1:5" x14ac:dyDescent="0.25">
      <c r="A5391" t="s">
        <v>2537</v>
      </c>
      <c r="B5391" t="s">
        <v>299</v>
      </c>
      <c r="C5391" t="s">
        <v>800</v>
      </c>
      <c r="D5391" s="19"/>
    </row>
    <row r="5392" spans="1:5" x14ac:dyDescent="0.25">
      <c r="A5392" t="s">
        <v>2537</v>
      </c>
      <c r="B5392" t="s">
        <v>300</v>
      </c>
      <c r="C5392" t="s">
        <v>1083</v>
      </c>
      <c r="D5392" t="b">
        <v>0</v>
      </c>
    </row>
    <row r="5393" spans="1:5" x14ac:dyDescent="0.25">
      <c r="A5393" t="s">
        <v>2537</v>
      </c>
      <c r="B5393" t="s">
        <v>300</v>
      </c>
      <c r="C5393" t="s">
        <v>36</v>
      </c>
      <c r="D5393">
        <v>599</v>
      </c>
    </row>
    <row r="5394" spans="1:5" x14ac:dyDescent="0.25">
      <c r="A5394" t="s">
        <v>2537</v>
      </c>
      <c r="B5394" t="s">
        <v>300</v>
      </c>
      <c r="C5394" t="s">
        <v>4751</v>
      </c>
      <c r="D5394">
        <v>0</v>
      </c>
    </row>
    <row r="5395" spans="1:5" x14ac:dyDescent="0.25">
      <c r="A5395" t="s">
        <v>2537</v>
      </c>
      <c r="B5395" t="s">
        <v>300</v>
      </c>
      <c r="C5395" t="s">
        <v>2469</v>
      </c>
      <c r="D5395">
        <v>0</v>
      </c>
      <c r="E5395">
        <v>0</v>
      </c>
    </row>
    <row r="5396" spans="1:5" x14ac:dyDescent="0.25">
      <c r="A5396" t="s">
        <v>2537</v>
      </c>
      <c r="B5396" t="s">
        <v>300</v>
      </c>
      <c r="C5396" t="s">
        <v>2467</v>
      </c>
      <c r="D5396">
        <v>0</v>
      </c>
    </row>
    <row r="5397" spans="1:5" x14ac:dyDescent="0.25">
      <c r="A5397" t="s">
        <v>2537</v>
      </c>
      <c r="B5397" t="s">
        <v>300</v>
      </c>
      <c r="C5397" t="s">
        <v>2468</v>
      </c>
      <c r="D5397" t="s">
        <v>2475</v>
      </c>
    </row>
    <row r="5398" spans="1:5" x14ac:dyDescent="0.25">
      <c r="A5398" t="s">
        <v>2537</v>
      </c>
      <c r="B5398" t="s">
        <v>300</v>
      </c>
      <c r="C5398" t="s">
        <v>4752</v>
      </c>
      <c r="D5398">
        <v>0</v>
      </c>
      <c r="E5398">
        <v>0</v>
      </c>
    </row>
    <row r="5399" spans="1:5" x14ac:dyDescent="0.25">
      <c r="A5399" t="s">
        <v>2537</v>
      </c>
      <c r="B5399" t="s">
        <v>300</v>
      </c>
      <c r="C5399" t="s">
        <v>4753</v>
      </c>
      <c r="D5399">
        <v>0</v>
      </c>
      <c r="E5399">
        <v>0</v>
      </c>
    </row>
    <row r="5400" spans="1:5" x14ac:dyDescent="0.25">
      <c r="A5400" t="s">
        <v>2537</v>
      </c>
      <c r="B5400" t="s">
        <v>300</v>
      </c>
      <c r="C5400" t="s">
        <v>800</v>
      </c>
      <c r="D5400" s="19"/>
    </row>
    <row r="5401" spans="1:5" x14ac:dyDescent="0.25">
      <c r="A5401" t="s">
        <v>2537</v>
      </c>
      <c r="B5401" t="s">
        <v>301</v>
      </c>
      <c r="C5401" t="s">
        <v>1083</v>
      </c>
      <c r="D5401" t="b">
        <v>0</v>
      </c>
    </row>
    <row r="5402" spans="1:5" x14ac:dyDescent="0.25">
      <c r="A5402" t="s">
        <v>2537</v>
      </c>
      <c r="B5402" t="s">
        <v>301</v>
      </c>
      <c r="C5402" t="s">
        <v>36</v>
      </c>
      <c r="D5402">
        <v>600</v>
      </c>
    </row>
    <row r="5403" spans="1:5" x14ac:dyDescent="0.25">
      <c r="A5403" t="s">
        <v>2537</v>
      </c>
      <c r="B5403" t="s">
        <v>301</v>
      </c>
      <c r="C5403" t="s">
        <v>4751</v>
      </c>
      <c r="D5403">
        <v>0</v>
      </c>
    </row>
    <row r="5404" spans="1:5" x14ac:dyDescent="0.25">
      <c r="A5404" t="s">
        <v>2537</v>
      </c>
      <c r="B5404" t="s">
        <v>301</v>
      </c>
      <c r="C5404" t="s">
        <v>2469</v>
      </c>
      <c r="D5404">
        <v>300</v>
      </c>
      <c r="E5404">
        <v>0</v>
      </c>
    </row>
    <row r="5405" spans="1:5" x14ac:dyDescent="0.25">
      <c r="A5405" t="s">
        <v>2537</v>
      </c>
      <c r="B5405" t="s">
        <v>301</v>
      </c>
      <c r="C5405" t="s">
        <v>2467</v>
      </c>
      <c r="D5405">
        <v>0</v>
      </c>
    </row>
    <row r="5406" spans="1:5" x14ac:dyDescent="0.25">
      <c r="A5406" t="s">
        <v>2537</v>
      </c>
      <c r="B5406" t="s">
        <v>301</v>
      </c>
      <c r="C5406" t="s">
        <v>2468</v>
      </c>
      <c r="D5406" t="s">
        <v>2475</v>
      </c>
    </row>
    <row r="5407" spans="1:5" x14ac:dyDescent="0.25">
      <c r="A5407" t="s">
        <v>2537</v>
      </c>
      <c r="B5407" t="s">
        <v>301</v>
      </c>
      <c r="C5407" t="s">
        <v>4752</v>
      </c>
      <c r="D5407">
        <v>0</v>
      </c>
      <c r="E5407">
        <v>0</v>
      </c>
    </row>
    <row r="5408" spans="1:5" x14ac:dyDescent="0.25">
      <c r="A5408" t="s">
        <v>2537</v>
      </c>
      <c r="B5408" t="s">
        <v>301</v>
      </c>
      <c r="C5408" t="s">
        <v>4753</v>
      </c>
      <c r="D5408">
        <v>0</v>
      </c>
      <c r="E5408">
        <v>0</v>
      </c>
    </row>
    <row r="5409" spans="1:5" x14ac:dyDescent="0.25">
      <c r="A5409" t="s">
        <v>2537</v>
      </c>
      <c r="B5409" t="s">
        <v>301</v>
      </c>
      <c r="C5409" t="s">
        <v>800</v>
      </c>
      <c r="D5409" s="19"/>
    </row>
    <row r="5410" spans="1:5" x14ac:dyDescent="0.25">
      <c r="A5410" t="s">
        <v>2537</v>
      </c>
      <c r="B5410" t="s">
        <v>563</v>
      </c>
      <c r="C5410" t="s">
        <v>1083</v>
      </c>
      <c r="D5410" t="b">
        <v>0</v>
      </c>
    </row>
    <row r="5411" spans="1:5" x14ac:dyDescent="0.25">
      <c r="A5411" t="s">
        <v>2537</v>
      </c>
      <c r="B5411" t="s">
        <v>563</v>
      </c>
      <c r="C5411" t="s">
        <v>36</v>
      </c>
      <c r="D5411">
        <v>601</v>
      </c>
    </row>
    <row r="5412" spans="1:5" x14ac:dyDescent="0.25">
      <c r="A5412" t="s">
        <v>2537</v>
      </c>
      <c r="B5412" t="s">
        <v>563</v>
      </c>
      <c r="C5412" t="s">
        <v>4751</v>
      </c>
      <c r="D5412">
        <v>0</v>
      </c>
    </row>
    <row r="5413" spans="1:5" x14ac:dyDescent="0.25">
      <c r="A5413" t="s">
        <v>2537</v>
      </c>
      <c r="B5413" t="s">
        <v>563</v>
      </c>
      <c r="C5413" t="s">
        <v>2469</v>
      </c>
      <c r="D5413">
        <v>100</v>
      </c>
      <c r="E5413">
        <v>0</v>
      </c>
    </row>
    <row r="5414" spans="1:5" x14ac:dyDescent="0.25">
      <c r="A5414" t="s">
        <v>2537</v>
      </c>
      <c r="B5414" t="s">
        <v>563</v>
      </c>
      <c r="C5414" t="s">
        <v>2467</v>
      </c>
      <c r="D5414">
        <v>0</v>
      </c>
    </row>
    <row r="5415" spans="1:5" x14ac:dyDescent="0.25">
      <c r="A5415" t="s">
        <v>2537</v>
      </c>
      <c r="B5415" t="s">
        <v>563</v>
      </c>
      <c r="C5415" t="s">
        <v>2468</v>
      </c>
      <c r="D5415" t="s">
        <v>2475</v>
      </c>
    </row>
    <row r="5416" spans="1:5" x14ac:dyDescent="0.25">
      <c r="A5416" t="s">
        <v>2537</v>
      </c>
      <c r="B5416" t="s">
        <v>563</v>
      </c>
      <c r="C5416" t="s">
        <v>4752</v>
      </c>
      <c r="D5416">
        <v>0</v>
      </c>
      <c r="E5416">
        <v>0</v>
      </c>
    </row>
    <row r="5417" spans="1:5" x14ac:dyDescent="0.25">
      <c r="A5417" t="s">
        <v>2537</v>
      </c>
      <c r="B5417" t="s">
        <v>563</v>
      </c>
      <c r="C5417" t="s">
        <v>4753</v>
      </c>
      <c r="D5417">
        <v>0</v>
      </c>
      <c r="E5417">
        <v>0</v>
      </c>
    </row>
    <row r="5418" spans="1:5" x14ac:dyDescent="0.25">
      <c r="A5418" t="s">
        <v>2537</v>
      </c>
      <c r="B5418" t="s">
        <v>563</v>
      </c>
      <c r="C5418" t="s">
        <v>800</v>
      </c>
      <c r="D5418" s="19"/>
    </row>
    <row r="5419" spans="1:5" x14ac:dyDescent="0.25">
      <c r="A5419" t="s">
        <v>2537</v>
      </c>
      <c r="B5419" t="s">
        <v>564</v>
      </c>
      <c r="C5419" t="s">
        <v>1083</v>
      </c>
      <c r="D5419" t="b">
        <v>0</v>
      </c>
    </row>
    <row r="5420" spans="1:5" x14ac:dyDescent="0.25">
      <c r="A5420" t="s">
        <v>2537</v>
      </c>
      <c r="B5420" t="s">
        <v>564</v>
      </c>
      <c r="C5420" t="s">
        <v>36</v>
      </c>
      <c r="D5420">
        <v>602</v>
      </c>
    </row>
    <row r="5421" spans="1:5" x14ac:dyDescent="0.25">
      <c r="A5421" t="s">
        <v>2537</v>
      </c>
      <c r="B5421" t="s">
        <v>564</v>
      </c>
      <c r="C5421" t="s">
        <v>4751</v>
      </c>
      <c r="D5421">
        <v>0</v>
      </c>
    </row>
    <row r="5422" spans="1:5" x14ac:dyDescent="0.25">
      <c r="A5422" t="s">
        <v>2537</v>
      </c>
      <c r="B5422" t="s">
        <v>564</v>
      </c>
      <c r="C5422" t="s">
        <v>2469</v>
      </c>
      <c r="D5422">
        <v>30</v>
      </c>
      <c r="E5422">
        <v>0</v>
      </c>
    </row>
    <row r="5423" spans="1:5" x14ac:dyDescent="0.25">
      <c r="A5423" t="s">
        <v>2537</v>
      </c>
      <c r="B5423" t="s">
        <v>564</v>
      </c>
      <c r="C5423" t="s">
        <v>2467</v>
      </c>
      <c r="D5423">
        <v>0</v>
      </c>
    </row>
    <row r="5424" spans="1:5" x14ac:dyDescent="0.25">
      <c r="A5424" t="s">
        <v>2537</v>
      </c>
      <c r="B5424" t="s">
        <v>564</v>
      </c>
      <c r="C5424" t="s">
        <v>2468</v>
      </c>
      <c r="D5424" t="s">
        <v>2475</v>
      </c>
    </row>
    <row r="5425" spans="1:5" x14ac:dyDescent="0.25">
      <c r="A5425" t="s">
        <v>2537</v>
      </c>
      <c r="B5425" t="s">
        <v>564</v>
      </c>
      <c r="C5425" t="s">
        <v>4752</v>
      </c>
      <c r="D5425">
        <v>0</v>
      </c>
      <c r="E5425">
        <v>0</v>
      </c>
    </row>
    <row r="5426" spans="1:5" x14ac:dyDescent="0.25">
      <c r="A5426" t="s">
        <v>2537</v>
      </c>
      <c r="B5426" t="s">
        <v>564</v>
      </c>
      <c r="C5426" t="s">
        <v>4753</v>
      </c>
      <c r="D5426">
        <v>0</v>
      </c>
      <c r="E5426">
        <v>0</v>
      </c>
    </row>
    <row r="5427" spans="1:5" x14ac:dyDescent="0.25">
      <c r="A5427" t="s">
        <v>2537</v>
      </c>
      <c r="B5427" t="s">
        <v>564</v>
      </c>
      <c r="C5427" t="s">
        <v>800</v>
      </c>
      <c r="D5427" s="19"/>
    </row>
    <row r="5428" spans="1:5" x14ac:dyDescent="0.25">
      <c r="A5428" t="s">
        <v>2537</v>
      </c>
      <c r="B5428" t="s">
        <v>302</v>
      </c>
      <c r="C5428" t="s">
        <v>1083</v>
      </c>
      <c r="D5428" t="b">
        <v>0</v>
      </c>
    </row>
    <row r="5429" spans="1:5" x14ac:dyDescent="0.25">
      <c r="A5429" t="s">
        <v>2537</v>
      </c>
      <c r="B5429" t="s">
        <v>302</v>
      </c>
      <c r="C5429" t="s">
        <v>36</v>
      </c>
      <c r="D5429">
        <v>603</v>
      </c>
    </row>
    <row r="5430" spans="1:5" x14ac:dyDescent="0.25">
      <c r="A5430" t="s">
        <v>2537</v>
      </c>
      <c r="B5430" t="s">
        <v>302</v>
      </c>
      <c r="C5430" t="s">
        <v>4751</v>
      </c>
      <c r="D5430">
        <v>0</v>
      </c>
    </row>
    <row r="5431" spans="1:5" x14ac:dyDescent="0.25">
      <c r="A5431" t="s">
        <v>2537</v>
      </c>
      <c r="B5431" t="s">
        <v>302</v>
      </c>
      <c r="C5431" t="s">
        <v>2469</v>
      </c>
      <c r="D5431">
        <v>300</v>
      </c>
      <c r="E5431">
        <v>0</v>
      </c>
    </row>
    <row r="5432" spans="1:5" x14ac:dyDescent="0.25">
      <c r="A5432" t="s">
        <v>2537</v>
      </c>
      <c r="B5432" t="s">
        <v>302</v>
      </c>
      <c r="C5432" t="s">
        <v>2467</v>
      </c>
      <c r="D5432">
        <v>0</v>
      </c>
    </row>
    <row r="5433" spans="1:5" x14ac:dyDescent="0.25">
      <c r="A5433" t="s">
        <v>2537</v>
      </c>
      <c r="B5433" t="s">
        <v>302</v>
      </c>
      <c r="C5433" t="s">
        <v>2468</v>
      </c>
      <c r="D5433" t="s">
        <v>2475</v>
      </c>
    </row>
    <row r="5434" spans="1:5" x14ac:dyDescent="0.25">
      <c r="A5434" t="s">
        <v>2537</v>
      </c>
      <c r="B5434" t="s">
        <v>302</v>
      </c>
      <c r="C5434" t="s">
        <v>4752</v>
      </c>
      <c r="D5434">
        <v>0</v>
      </c>
      <c r="E5434">
        <v>0</v>
      </c>
    </row>
    <row r="5435" spans="1:5" x14ac:dyDescent="0.25">
      <c r="A5435" t="s">
        <v>2537</v>
      </c>
      <c r="B5435" t="s">
        <v>302</v>
      </c>
      <c r="C5435" t="s">
        <v>4753</v>
      </c>
      <c r="D5435">
        <v>0</v>
      </c>
      <c r="E5435">
        <v>0</v>
      </c>
    </row>
    <row r="5436" spans="1:5" x14ac:dyDescent="0.25">
      <c r="A5436" t="s">
        <v>2537</v>
      </c>
      <c r="B5436" t="s">
        <v>302</v>
      </c>
      <c r="C5436" t="s">
        <v>800</v>
      </c>
      <c r="D5436" s="19"/>
    </row>
    <row r="5437" spans="1:5" x14ac:dyDescent="0.25">
      <c r="A5437" t="s">
        <v>2537</v>
      </c>
      <c r="B5437" t="s">
        <v>303</v>
      </c>
      <c r="C5437" t="s">
        <v>1083</v>
      </c>
      <c r="D5437" t="b">
        <v>0</v>
      </c>
    </row>
    <row r="5438" spans="1:5" x14ac:dyDescent="0.25">
      <c r="A5438" t="s">
        <v>2537</v>
      </c>
      <c r="B5438" t="s">
        <v>303</v>
      </c>
      <c r="C5438" t="s">
        <v>36</v>
      </c>
      <c r="D5438">
        <v>604</v>
      </c>
    </row>
    <row r="5439" spans="1:5" x14ac:dyDescent="0.25">
      <c r="A5439" t="s">
        <v>2537</v>
      </c>
      <c r="B5439" t="s">
        <v>303</v>
      </c>
      <c r="C5439" t="s">
        <v>4751</v>
      </c>
      <c r="D5439">
        <v>0</v>
      </c>
    </row>
    <row r="5440" spans="1:5" x14ac:dyDescent="0.25">
      <c r="A5440" t="s">
        <v>2537</v>
      </c>
      <c r="B5440" t="s">
        <v>303</v>
      </c>
      <c r="C5440" t="s">
        <v>2469</v>
      </c>
      <c r="D5440">
        <v>100</v>
      </c>
      <c r="E5440">
        <v>0</v>
      </c>
    </row>
    <row r="5441" spans="1:5" x14ac:dyDescent="0.25">
      <c r="A5441" t="s">
        <v>2537</v>
      </c>
      <c r="B5441" t="s">
        <v>303</v>
      </c>
      <c r="C5441" t="s">
        <v>2467</v>
      </c>
      <c r="D5441">
        <v>0</v>
      </c>
    </row>
    <row r="5442" spans="1:5" x14ac:dyDescent="0.25">
      <c r="A5442" t="s">
        <v>2537</v>
      </c>
      <c r="B5442" t="s">
        <v>303</v>
      </c>
      <c r="C5442" t="s">
        <v>2468</v>
      </c>
      <c r="D5442" t="s">
        <v>2475</v>
      </c>
    </row>
    <row r="5443" spans="1:5" x14ac:dyDescent="0.25">
      <c r="A5443" t="s">
        <v>2537</v>
      </c>
      <c r="B5443" t="s">
        <v>303</v>
      </c>
      <c r="C5443" t="s">
        <v>4752</v>
      </c>
      <c r="D5443">
        <v>0</v>
      </c>
      <c r="E5443">
        <v>0</v>
      </c>
    </row>
    <row r="5444" spans="1:5" x14ac:dyDescent="0.25">
      <c r="A5444" t="s">
        <v>2537</v>
      </c>
      <c r="B5444" t="s">
        <v>303</v>
      </c>
      <c r="C5444" t="s">
        <v>4753</v>
      </c>
      <c r="D5444">
        <v>0</v>
      </c>
      <c r="E5444">
        <v>0</v>
      </c>
    </row>
    <row r="5445" spans="1:5" x14ac:dyDescent="0.25">
      <c r="A5445" t="s">
        <v>2537</v>
      </c>
      <c r="B5445" t="s">
        <v>303</v>
      </c>
      <c r="C5445" t="s">
        <v>800</v>
      </c>
      <c r="D5445" s="19"/>
    </row>
    <row r="5446" spans="1:5" x14ac:dyDescent="0.25">
      <c r="A5446" t="s">
        <v>2537</v>
      </c>
      <c r="B5446" t="s">
        <v>304</v>
      </c>
      <c r="C5446" t="s">
        <v>1083</v>
      </c>
      <c r="D5446" t="b">
        <v>0</v>
      </c>
    </row>
    <row r="5447" spans="1:5" x14ac:dyDescent="0.25">
      <c r="A5447" t="s">
        <v>2537</v>
      </c>
      <c r="B5447" t="s">
        <v>304</v>
      </c>
      <c r="C5447" t="s">
        <v>36</v>
      </c>
      <c r="D5447">
        <v>605</v>
      </c>
    </row>
    <row r="5448" spans="1:5" x14ac:dyDescent="0.25">
      <c r="A5448" t="s">
        <v>2537</v>
      </c>
      <c r="B5448" t="s">
        <v>304</v>
      </c>
      <c r="C5448" t="s">
        <v>4751</v>
      </c>
      <c r="D5448">
        <v>0</v>
      </c>
    </row>
    <row r="5449" spans="1:5" x14ac:dyDescent="0.25">
      <c r="A5449" t="s">
        <v>2537</v>
      </c>
      <c r="B5449" t="s">
        <v>304</v>
      </c>
      <c r="C5449" t="s">
        <v>2469</v>
      </c>
      <c r="D5449">
        <v>30</v>
      </c>
      <c r="E5449">
        <v>0</v>
      </c>
    </row>
    <row r="5450" spans="1:5" x14ac:dyDescent="0.25">
      <c r="A5450" t="s">
        <v>2537</v>
      </c>
      <c r="B5450" t="s">
        <v>304</v>
      </c>
      <c r="C5450" t="s">
        <v>2467</v>
      </c>
      <c r="D5450">
        <v>0</v>
      </c>
    </row>
    <row r="5451" spans="1:5" x14ac:dyDescent="0.25">
      <c r="A5451" t="s">
        <v>2537</v>
      </c>
      <c r="B5451" t="s">
        <v>304</v>
      </c>
      <c r="C5451" t="s">
        <v>2468</v>
      </c>
      <c r="D5451" t="s">
        <v>2475</v>
      </c>
    </row>
    <row r="5452" spans="1:5" x14ac:dyDescent="0.25">
      <c r="A5452" t="s">
        <v>2537</v>
      </c>
      <c r="B5452" t="s">
        <v>304</v>
      </c>
      <c r="C5452" t="s">
        <v>4752</v>
      </c>
      <c r="D5452">
        <v>0</v>
      </c>
      <c r="E5452">
        <v>0</v>
      </c>
    </row>
    <row r="5453" spans="1:5" x14ac:dyDescent="0.25">
      <c r="A5453" t="s">
        <v>2537</v>
      </c>
      <c r="B5453" t="s">
        <v>304</v>
      </c>
      <c r="C5453" t="s">
        <v>4753</v>
      </c>
      <c r="D5453">
        <v>0</v>
      </c>
      <c r="E5453">
        <v>0</v>
      </c>
    </row>
    <row r="5454" spans="1:5" x14ac:dyDescent="0.25">
      <c r="A5454" t="s">
        <v>2537</v>
      </c>
      <c r="B5454" t="s">
        <v>304</v>
      </c>
      <c r="C5454" t="s">
        <v>800</v>
      </c>
      <c r="D5454" s="19"/>
    </row>
    <row r="5455" spans="1:5" x14ac:dyDescent="0.25">
      <c r="A5455" t="s">
        <v>2537</v>
      </c>
      <c r="B5455" t="s">
        <v>305</v>
      </c>
      <c r="C5455" t="s">
        <v>1083</v>
      </c>
      <c r="D5455" t="b">
        <v>0</v>
      </c>
    </row>
    <row r="5456" spans="1:5" x14ac:dyDescent="0.25">
      <c r="A5456" t="s">
        <v>2537</v>
      </c>
      <c r="B5456" t="s">
        <v>305</v>
      </c>
      <c r="C5456" t="s">
        <v>36</v>
      </c>
      <c r="D5456">
        <v>606</v>
      </c>
    </row>
    <row r="5457" spans="1:5" x14ac:dyDescent="0.25">
      <c r="A5457" t="s">
        <v>2537</v>
      </c>
      <c r="B5457" t="s">
        <v>305</v>
      </c>
      <c r="C5457" t="s">
        <v>4751</v>
      </c>
      <c r="D5457">
        <v>0</v>
      </c>
    </row>
    <row r="5458" spans="1:5" x14ac:dyDescent="0.25">
      <c r="A5458" t="s">
        <v>2537</v>
      </c>
      <c r="B5458" t="s">
        <v>305</v>
      </c>
      <c r="C5458" t="s">
        <v>2469</v>
      </c>
      <c r="D5458">
        <v>0</v>
      </c>
      <c r="E5458">
        <v>0</v>
      </c>
    </row>
    <row r="5459" spans="1:5" x14ac:dyDescent="0.25">
      <c r="A5459" t="s">
        <v>2537</v>
      </c>
      <c r="B5459" t="s">
        <v>305</v>
      </c>
      <c r="C5459" t="s">
        <v>2467</v>
      </c>
      <c r="D5459">
        <v>0</v>
      </c>
    </row>
    <row r="5460" spans="1:5" x14ac:dyDescent="0.25">
      <c r="A5460" t="s">
        <v>2537</v>
      </c>
      <c r="B5460" t="s">
        <v>305</v>
      </c>
      <c r="C5460" t="s">
        <v>2468</v>
      </c>
      <c r="D5460" t="s">
        <v>2475</v>
      </c>
    </row>
    <row r="5461" spans="1:5" x14ac:dyDescent="0.25">
      <c r="A5461" t="s">
        <v>2537</v>
      </c>
      <c r="B5461" t="s">
        <v>305</v>
      </c>
      <c r="C5461" t="s">
        <v>4752</v>
      </c>
      <c r="D5461">
        <v>0</v>
      </c>
      <c r="E5461">
        <v>0</v>
      </c>
    </row>
    <row r="5462" spans="1:5" x14ac:dyDescent="0.25">
      <c r="A5462" t="s">
        <v>2537</v>
      </c>
      <c r="B5462" t="s">
        <v>305</v>
      </c>
      <c r="C5462" t="s">
        <v>4753</v>
      </c>
      <c r="D5462">
        <v>0</v>
      </c>
      <c r="E5462">
        <v>0</v>
      </c>
    </row>
    <row r="5463" spans="1:5" x14ac:dyDescent="0.25">
      <c r="A5463" t="s">
        <v>2537</v>
      </c>
      <c r="B5463" t="s">
        <v>305</v>
      </c>
      <c r="C5463" t="s">
        <v>800</v>
      </c>
      <c r="D5463" s="19"/>
    </row>
    <row r="5464" spans="1:5" x14ac:dyDescent="0.25">
      <c r="A5464" t="s">
        <v>2537</v>
      </c>
      <c r="B5464" t="s">
        <v>306</v>
      </c>
      <c r="C5464" t="s">
        <v>1083</v>
      </c>
      <c r="D5464" t="b">
        <v>0</v>
      </c>
    </row>
    <row r="5465" spans="1:5" x14ac:dyDescent="0.25">
      <c r="A5465" t="s">
        <v>2537</v>
      </c>
      <c r="B5465" t="s">
        <v>306</v>
      </c>
      <c r="C5465" t="s">
        <v>36</v>
      </c>
      <c r="D5465">
        <v>607</v>
      </c>
    </row>
    <row r="5466" spans="1:5" x14ac:dyDescent="0.25">
      <c r="A5466" t="s">
        <v>2537</v>
      </c>
      <c r="B5466" t="s">
        <v>306</v>
      </c>
      <c r="C5466" t="s">
        <v>4751</v>
      </c>
      <c r="D5466">
        <v>0</v>
      </c>
    </row>
    <row r="5467" spans="1:5" x14ac:dyDescent="0.25">
      <c r="A5467" t="s">
        <v>2537</v>
      </c>
      <c r="B5467" t="s">
        <v>306</v>
      </c>
      <c r="C5467" t="s">
        <v>2469</v>
      </c>
      <c r="D5467">
        <v>0</v>
      </c>
      <c r="E5467">
        <v>0</v>
      </c>
    </row>
    <row r="5468" spans="1:5" x14ac:dyDescent="0.25">
      <c r="A5468" t="s">
        <v>2537</v>
      </c>
      <c r="B5468" t="s">
        <v>306</v>
      </c>
      <c r="C5468" t="s">
        <v>2467</v>
      </c>
      <c r="D5468">
        <v>0</v>
      </c>
    </row>
    <row r="5469" spans="1:5" x14ac:dyDescent="0.25">
      <c r="A5469" t="s">
        <v>2537</v>
      </c>
      <c r="B5469" t="s">
        <v>306</v>
      </c>
      <c r="C5469" t="s">
        <v>2468</v>
      </c>
      <c r="D5469" t="s">
        <v>2475</v>
      </c>
    </row>
    <row r="5470" spans="1:5" x14ac:dyDescent="0.25">
      <c r="A5470" t="s">
        <v>2537</v>
      </c>
      <c r="B5470" t="s">
        <v>306</v>
      </c>
      <c r="C5470" t="s">
        <v>4752</v>
      </c>
      <c r="D5470">
        <v>0</v>
      </c>
      <c r="E5470">
        <v>0</v>
      </c>
    </row>
    <row r="5471" spans="1:5" x14ac:dyDescent="0.25">
      <c r="A5471" t="s">
        <v>2537</v>
      </c>
      <c r="B5471" t="s">
        <v>306</v>
      </c>
      <c r="C5471" t="s">
        <v>4753</v>
      </c>
      <c r="D5471">
        <v>0</v>
      </c>
      <c r="E5471">
        <v>0</v>
      </c>
    </row>
    <row r="5472" spans="1:5" x14ac:dyDescent="0.25">
      <c r="A5472" t="s">
        <v>2537</v>
      </c>
      <c r="B5472" t="s">
        <v>306</v>
      </c>
      <c r="C5472" t="s">
        <v>800</v>
      </c>
      <c r="D5472" s="19"/>
    </row>
    <row r="5473" spans="1:5" x14ac:dyDescent="0.25">
      <c r="A5473" t="s">
        <v>2541</v>
      </c>
      <c r="B5473" t="s">
        <v>3067</v>
      </c>
      <c r="C5473" t="s">
        <v>1083</v>
      </c>
      <c r="D5473" t="b">
        <v>1</v>
      </c>
    </row>
    <row r="5474" spans="1:5" x14ac:dyDescent="0.25">
      <c r="A5474" t="s">
        <v>2541</v>
      </c>
      <c r="B5474" t="s">
        <v>3067</v>
      </c>
      <c r="C5474" t="s">
        <v>36</v>
      </c>
      <c r="D5474">
        <v>608</v>
      </c>
    </row>
    <row r="5475" spans="1:5" x14ac:dyDescent="0.25">
      <c r="A5475" t="s">
        <v>2541</v>
      </c>
      <c r="B5475" t="s">
        <v>3067</v>
      </c>
      <c r="C5475" t="s">
        <v>4751</v>
      </c>
      <c r="D5475">
        <v>0</v>
      </c>
    </row>
    <row r="5476" spans="1:5" x14ac:dyDescent="0.25">
      <c r="A5476" t="s">
        <v>2541</v>
      </c>
      <c r="B5476" t="s">
        <v>3067</v>
      </c>
      <c r="C5476" t="s">
        <v>2469</v>
      </c>
      <c r="D5476">
        <v>70</v>
      </c>
      <c r="E5476">
        <v>0</v>
      </c>
    </row>
    <row r="5477" spans="1:5" x14ac:dyDescent="0.25">
      <c r="A5477" t="s">
        <v>2541</v>
      </c>
      <c r="B5477" t="s">
        <v>3067</v>
      </c>
      <c r="C5477" t="s">
        <v>2467</v>
      </c>
      <c r="D5477">
        <v>0</v>
      </c>
    </row>
    <row r="5478" spans="1:5" x14ac:dyDescent="0.25">
      <c r="A5478" t="s">
        <v>2541</v>
      </c>
      <c r="B5478" t="s">
        <v>3067</v>
      </c>
      <c r="C5478" t="s">
        <v>2468</v>
      </c>
      <c r="D5478" t="s">
        <v>2475</v>
      </c>
    </row>
    <row r="5479" spans="1:5" x14ac:dyDescent="0.25">
      <c r="A5479" t="s">
        <v>2541</v>
      </c>
      <c r="B5479" t="s">
        <v>3067</v>
      </c>
      <c r="C5479" t="s">
        <v>4752</v>
      </c>
      <c r="D5479">
        <v>0</v>
      </c>
      <c r="E5479">
        <v>0</v>
      </c>
    </row>
    <row r="5480" spans="1:5" x14ac:dyDescent="0.25">
      <c r="A5480" t="s">
        <v>2541</v>
      </c>
      <c r="B5480" t="s">
        <v>3067</v>
      </c>
      <c r="C5480" t="s">
        <v>4753</v>
      </c>
      <c r="D5480">
        <v>0</v>
      </c>
      <c r="E5480">
        <v>0</v>
      </c>
    </row>
    <row r="5481" spans="1:5" x14ac:dyDescent="0.25">
      <c r="A5481" t="s">
        <v>2541</v>
      </c>
      <c r="B5481" t="s">
        <v>3067</v>
      </c>
      <c r="C5481" t="s">
        <v>800</v>
      </c>
      <c r="D5481" s="19" t="s">
        <v>873</v>
      </c>
    </row>
    <row r="5482" spans="1:5" x14ac:dyDescent="0.25">
      <c r="A5482" t="s">
        <v>2541</v>
      </c>
      <c r="B5482" t="s">
        <v>3068</v>
      </c>
      <c r="C5482" t="s">
        <v>1083</v>
      </c>
      <c r="D5482" t="b">
        <v>1</v>
      </c>
    </row>
    <row r="5483" spans="1:5" x14ac:dyDescent="0.25">
      <c r="A5483" t="s">
        <v>2541</v>
      </c>
      <c r="B5483" t="s">
        <v>3068</v>
      </c>
      <c r="C5483" t="s">
        <v>36</v>
      </c>
      <c r="D5483">
        <v>609</v>
      </c>
    </row>
    <row r="5484" spans="1:5" x14ac:dyDescent="0.25">
      <c r="A5484" t="s">
        <v>2541</v>
      </c>
      <c r="B5484" t="s">
        <v>3068</v>
      </c>
      <c r="C5484" t="s">
        <v>4751</v>
      </c>
      <c r="D5484">
        <v>0</v>
      </c>
    </row>
    <row r="5485" spans="1:5" x14ac:dyDescent="0.25">
      <c r="A5485" t="s">
        <v>2541</v>
      </c>
      <c r="B5485" t="s">
        <v>3068</v>
      </c>
      <c r="C5485" t="s">
        <v>2469</v>
      </c>
      <c r="D5485">
        <v>71</v>
      </c>
      <c r="E5485">
        <v>0</v>
      </c>
    </row>
    <row r="5486" spans="1:5" x14ac:dyDescent="0.25">
      <c r="A5486" t="s">
        <v>2541</v>
      </c>
      <c r="B5486" t="s">
        <v>3068</v>
      </c>
      <c r="C5486" t="s">
        <v>2467</v>
      </c>
      <c r="D5486">
        <v>0</v>
      </c>
    </row>
    <row r="5487" spans="1:5" x14ac:dyDescent="0.25">
      <c r="A5487" t="s">
        <v>2541</v>
      </c>
      <c r="B5487" t="s">
        <v>3068</v>
      </c>
      <c r="C5487" t="s">
        <v>2468</v>
      </c>
      <c r="D5487" t="s">
        <v>2475</v>
      </c>
    </row>
    <row r="5488" spans="1:5" x14ac:dyDescent="0.25">
      <c r="A5488" t="s">
        <v>2541</v>
      </c>
      <c r="B5488" t="s">
        <v>3068</v>
      </c>
      <c r="C5488" t="s">
        <v>4752</v>
      </c>
      <c r="D5488">
        <v>0</v>
      </c>
      <c r="E5488">
        <v>0</v>
      </c>
    </row>
    <row r="5489" spans="1:5" x14ac:dyDescent="0.25">
      <c r="A5489" t="s">
        <v>2541</v>
      </c>
      <c r="B5489" t="s">
        <v>3068</v>
      </c>
      <c r="C5489" t="s">
        <v>4753</v>
      </c>
      <c r="D5489">
        <v>0</v>
      </c>
      <c r="E5489">
        <v>0</v>
      </c>
    </row>
    <row r="5490" spans="1:5" x14ac:dyDescent="0.25">
      <c r="A5490" t="s">
        <v>2541</v>
      </c>
      <c r="B5490" t="s">
        <v>3068</v>
      </c>
      <c r="C5490" t="s">
        <v>800</v>
      </c>
      <c r="D5490" s="19" t="s">
        <v>873</v>
      </c>
    </row>
    <row r="5491" spans="1:5" x14ac:dyDescent="0.25">
      <c r="A5491" t="s">
        <v>2541</v>
      </c>
      <c r="B5491" t="s">
        <v>3069</v>
      </c>
      <c r="C5491" t="s">
        <v>1083</v>
      </c>
      <c r="D5491" t="b">
        <v>1</v>
      </c>
    </row>
    <row r="5492" spans="1:5" x14ac:dyDescent="0.25">
      <c r="A5492" t="s">
        <v>2541</v>
      </c>
      <c r="B5492" t="s">
        <v>3069</v>
      </c>
      <c r="C5492" t="s">
        <v>36</v>
      </c>
      <c r="D5492">
        <v>610</v>
      </c>
    </row>
    <row r="5493" spans="1:5" x14ac:dyDescent="0.25">
      <c r="A5493" t="s">
        <v>2541</v>
      </c>
      <c r="B5493" t="s">
        <v>3069</v>
      </c>
      <c r="C5493" t="s">
        <v>4751</v>
      </c>
      <c r="D5493">
        <v>0</v>
      </c>
    </row>
    <row r="5494" spans="1:5" x14ac:dyDescent="0.25">
      <c r="A5494" t="s">
        <v>2541</v>
      </c>
      <c r="B5494" t="s">
        <v>3069</v>
      </c>
      <c r="C5494" t="s">
        <v>2469</v>
      </c>
      <c r="D5494">
        <v>0</v>
      </c>
      <c r="E5494">
        <v>0</v>
      </c>
    </row>
    <row r="5495" spans="1:5" x14ac:dyDescent="0.25">
      <c r="A5495" t="s">
        <v>2541</v>
      </c>
      <c r="B5495" t="s">
        <v>3069</v>
      </c>
      <c r="C5495" t="s">
        <v>2467</v>
      </c>
      <c r="D5495">
        <v>40</v>
      </c>
    </row>
    <row r="5496" spans="1:5" x14ac:dyDescent="0.25">
      <c r="A5496" t="s">
        <v>2541</v>
      </c>
      <c r="B5496" t="s">
        <v>3069</v>
      </c>
      <c r="C5496" t="s">
        <v>2468</v>
      </c>
      <c r="D5496" t="s">
        <v>3100</v>
      </c>
    </row>
    <row r="5497" spans="1:5" x14ac:dyDescent="0.25">
      <c r="A5497" t="s">
        <v>2541</v>
      </c>
      <c r="B5497" t="s">
        <v>3069</v>
      </c>
      <c r="C5497" t="s">
        <v>4752</v>
      </c>
      <c r="D5497">
        <v>0</v>
      </c>
      <c r="E5497">
        <v>0</v>
      </c>
    </row>
    <row r="5498" spans="1:5" x14ac:dyDescent="0.25">
      <c r="A5498" t="s">
        <v>2541</v>
      </c>
      <c r="B5498" t="s">
        <v>3069</v>
      </c>
      <c r="C5498" t="s">
        <v>4753</v>
      </c>
      <c r="D5498">
        <v>0</v>
      </c>
      <c r="E5498">
        <v>0</v>
      </c>
    </row>
    <row r="5499" spans="1:5" x14ac:dyDescent="0.25">
      <c r="A5499" t="s">
        <v>2541</v>
      </c>
      <c r="B5499" t="s">
        <v>3069</v>
      </c>
      <c r="C5499" t="s">
        <v>800</v>
      </c>
      <c r="D5499" s="19" t="s">
        <v>2892</v>
      </c>
    </row>
    <row r="5500" spans="1:5" x14ac:dyDescent="0.25">
      <c r="A5500" t="s">
        <v>2541</v>
      </c>
      <c r="B5500" t="s">
        <v>3070</v>
      </c>
      <c r="C5500" t="s">
        <v>1083</v>
      </c>
      <c r="D5500" t="b">
        <v>1</v>
      </c>
    </row>
    <row r="5501" spans="1:5" x14ac:dyDescent="0.25">
      <c r="A5501" t="s">
        <v>2541</v>
      </c>
      <c r="B5501" t="s">
        <v>3070</v>
      </c>
      <c r="C5501" t="s">
        <v>36</v>
      </c>
      <c r="D5501">
        <v>611</v>
      </c>
    </row>
    <row r="5502" spans="1:5" x14ac:dyDescent="0.25">
      <c r="A5502" t="s">
        <v>2541</v>
      </c>
      <c r="B5502" t="s">
        <v>3070</v>
      </c>
      <c r="C5502" t="s">
        <v>4751</v>
      </c>
      <c r="D5502">
        <v>0</v>
      </c>
    </row>
    <row r="5503" spans="1:5" x14ac:dyDescent="0.25">
      <c r="A5503" t="s">
        <v>2541</v>
      </c>
      <c r="B5503" t="s">
        <v>3070</v>
      </c>
      <c r="C5503" t="s">
        <v>2469</v>
      </c>
      <c r="D5503">
        <v>0</v>
      </c>
      <c r="E5503">
        <v>0</v>
      </c>
    </row>
    <row r="5504" spans="1:5" x14ac:dyDescent="0.25">
      <c r="A5504" t="s">
        <v>2541</v>
      </c>
      <c r="B5504" t="s">
        <v>3070</v>
      </c>
      <c r="C5504" t="s">
        <v>2467</v>
      </c>
      <c r="D5504">
        <v>40</v>
      </c>
    </row>
    <row r="5505" spans="1:5" x14ac:dyDescent="0.25">
      <c r="A5505" t="s">
        <v>2541</v>
      </c>
      <c r="B5505" t="s">
        <v>3070</v>
      </c>
      <c r="C5505" t="s">
        <v>2468</v>
      </c>
      <c r="D5505" t="s">
        <v>3100</v>
      </c>
    </row>
    <row r="5506" spans="1:5" x14ac:dyDescent="0.25">
      <c r="A5506" t="s">
        <v>2541</v>
      </c>
      <c r="B5506" t="s">
        <v>3070</v>
      </c>
      <c r="C5506" t="s">
        <v>4752</v>
      </c>
      <c r="D5506">
        <v>0</v>
      </c>
      <c r="E5506">
        <v>0</v>
      </c>
    </row>
    <row r="5507" spans="1:5" x14ac:dyDescent="0.25">
      <c r="A5507" t="s">
        <v>2541</v>
      </c>
      <c r="B5507" t="s">
        <v>3070</v>
      </c>
      <c r="C5507" t="s">
        <v>4753</v>
      </c>
      <c r="D5507">
        <v>0</v>
      </c>
      <c r="E5507">
        <v>0</v>
      </c>
    </row>
    <row r="5508" spans="1:5" x14ac:dyDescent="0.25">
      <c r="A5508" t="s">
        <v>2541</v>
      </c>
      <c r="B5508" t="s">
        <v>3070</v>
      </c>
      <c r="C5508" t="s">
        <v>800</v>
      </c>
      <c r="D5508" s="19" t="s">
        <v>2892</v>
      </c>
    </row>
    <row r="5509" spans="1:5" x14ac:dyDescent="0.25">
      <c r="A5509" t="s">
        <v>2541</v>
      </c>
      <c r="B5509" t="s">
        <v>3071</v>
      </c>
      <c r="C5509" t="s">
        <v>1083</v>
      </c>
      <c r="D5509" t="b">
        <v>1</v>
      </c>
    </row>
    <row r="5510" spans="1:5" x14ac:dyDescent="0.25">
      <c r="A5510" t="s">
        <v>2541</v>
      </c>
      <c r="B5510" t="s">
        <v>3071</v>
      </c>
      <c r="C5510" t="s">
        <v>36</v>
      </c>
      <c r="D5510">
        <v>612</v>
      </c>
    </row>
    <row r="5511" spans="1:5" x14ac:dyDescent="0.25">
      <c r="A5511" t="s">
        <v>2541</v>
      </c>
      <c r="B5511" t="s">
        <v>3071</v>
      </c>
      <c r="C5511" t="s">
        <v>4751</v>
      </c>
      <c r="D5511">
        <v>0</v>
      </c>
    </row>
    <row r="5512" spans="1:5" x14ac:dyDescent="0.25">
      <c r="A5512" t="s">
        <v>2541</v>
      </c>
      <c r="B5512" t="s">
        <v>3071</v>
      </c>
      <c r="C5512" t="s">
        <v>2469</v>
      </c>
      <c r="D5512">
        <v>0</v>
      </c>
      <c r="E5512">
        <v>0</v>
      </c>
    </row>
    <row r="5513" spans="1:5" x14ac:dyDescent="0.25">
      <c r="A5513" t="s">
        <v>2541</v>
      </c>
      <c r="B5513" t="s">
        <v>3071</v>
      </c>
      <c r="C5513" t="s">
        <v>2467</v>
      </c>
      <c r="D5513">
        <v>1</v>
      </c>
    </row>
    <row r="5514" spans="1:5" x14ac:dyDescent="0.25">
      <c r="A5514" t="s">
        <v>2541</v>
      </c>
      <c r="B5514" t="s">
        <v>3071</v>
      </c>
      <c r="C5514" t="s">
        <v>2468</v>
      </c>
      <c r="D5514" t="s">
        <v>2475</v>
      </c>
    </row>
    <row r="5515" spans="1:5" x14ac:dyDescent="0.25">
      <c r="A5515" t="s">
        <v>2541</v>
      </c>
      <c r="B5515" t="s">
        <v>3071</v>
      </c>
      <c r="C5515" t="s">
        <v>4752</v>
      </c>
      <c r="D5515">
        <v>0</v>
      </c>
      <c r="E5515">
        <v>0</v>
      </c>
    </row>
    <row r="5516" spans="1:5" x14ac:dyDescent="0.25">
      <c r="A5516" t="s">
        <v>2541</v>
      </c>
      <c r="B5516" t="s">
        <v>3071</v>
      </c>
      <c r="C5516" t="s">
        <v>4753</v>
      </c>
      <c r="D5516">
        <v>0</v>
      </c>
      <c r="E5516">
        <v>0</v>
      </c>
    </row>
    <row r="5517" spans="1:5" x14ac:dyDescent="0.25">
      <c r="A5517" t="s">
        <v>2541</v>
      </c>
      <c r="B5517" t="s">
        <v>3071</v>
      </c>
      <c r="C5517" t="s">
        <v>800</v>
      </c>
      <c r="D5517" s="19" t="s">
        <v>2892</v>
      </c>
    </row>
    <row r="5518" spans="1:5" x14ac:dyDescent="0.25">
      <c r="A5518" t="s">
        <v>2541</v>
      </c>
      <c r="B5518" t="s">
        <v>3072</v>
      </c>
      <c r="C5518" t="s">
        <v>1083</v>
      </c>
      <c r="D5518" t="b">
        <v>1</v>
      </c>
    </row>
    <row r="5519" spans="1:5" x14ac:dyDescent="0.25">
      <c r="A5519" t="s">
        <v>2541</v>
      </c>
      <c r="B5519" t="s">
        <v>3072</v>
      </c>
      <c r="C5519" t="s">
        <v>36</v>
      </c>
      <c r="D5519">
        <v>613</v>
      </c>
    </row>
    <row r="5520" spans="1:5" x14ac:dyDescent="0.25">
      <c r="A5520" t="s">
        <v>2541</v>
      </c>
      <c r="B5520" t="s">
        <v>3072</v>
      </c>
      <c r="C5520" t="s">
        <v>4751</v>
      </c>
      <c r="D5520">
        <v>0</v>
      </c>
    </row>
    <row r="5521" spans="1:5" x14ac:dyDescent="0.25">
      <c r="A5521" t="s">
        <v>2541</v>
      </c>
      <c r="B5521" t="s">
        <v>3072</v>
      </c>
      <c r="C5521" t="s">
        <v>2469</v>
      </c>
      <c r="D5521">
        <v>0</v>
      </c>
      <c r="E5521">
        <v>0</v>
      </c>
    </row>
    <row r="5522" spans="1:5" x14ac:dyDescent="0.25">
      <c r="A5522" t="s">
        <v>2541</v>
      </c>
      <c r="B5522" t="s">
        <v>3072</v>
      </c>
      <c r="C5522" t="s">
        <v>2467</v>
      </c>
      <c r="D5522">
        <v>1</v>
      </c>
    </row>
    <row r="5523" spans="1:5" x14ac:dyDescent="0.25">
      <c r="A5523" t="s">
        <v>2541</v>
      </c>
      <c r="B5523" t="s">
        <v>3072</v>
      </c>
      <c r="C5523" t="s">
        <v>2468</v>
      </c>
      <c r="D5523" t="s">
        <v>2475</v>
      </c>
    </row>
    <row r="5524" spans="1:5" x14ac:dyDescent="0.25">
      <c r="A5524" t="s">
        <v>2541</v>
      </c>
      <c r="B5524" t="s">
        <v>3072</v>
      </c>
      <c r="C5524" t="s">
        <v>4752</v>
      </c>
      <c r="D5524">
        <v>0</v>
      </c>
      <c r="E5524">
        <v>0</v>
      </c>
    </row>
    <row r="5525" spans="1:5" x14ac:dyDescent="0.25">
      <c r="A5525" t="s">
        <v>2541</v>
      </c>
      <c r="B5525" t="s">
        <v>3072</v>
      </c>
      <c r="C5525" t="s">
        <v>4753</v>
      </c>
      <c r="D5525">
        <v>0</v>
      </c>
      <c r="E5525">
        <v>0</v>
      </c>
    </row>
    <row r="5526" spans="1:5" x14ac:dyDescent="0.25">
      <c r="A5526" t="s">
        <v>2541</v>
      </c>
      <c r="B5526" t="s">
        <v>3072</v>
      </c>
      <c r="C5526" t="s">
        <v>800</v>
      </c>
      <c r="D5526" s="19" t="s">
        <v>2892</v>
      </c>
    </row>
    <row r="5527" spans="1:5" x14ac:dyDescent="0.25">
      <c r="A5527" t="s">
        <v>2541</v>
      </c>
      <c r="B5527" t="s">
        <v>3073</v>
      </c>
      <c r="C5527" t="s">
        <v>1083</v>
      </c>
      <c r="D5527" t="b">
        <v>1</v>
      </c>
    </row>
    <row r="5528" spans="1:5" x14ac:dyDescent="0.25">
      <c r="A5528" t="s">
        <v>2541</v>
      </c>
      <c r="B5528" t="s">
        <v>3073</v>
      </c>
      <c r="C5528" t="s">
        <v>36</v>
      </c>
      <c r="D5528">
        <v>614</v>
      </c>
    </row>
    <row r="5529" spans="1:5" x14ac:dyDescent="0.25">
      <c r="A5529" t="s">
        <v>2541</v>
      </c>
      <c r="B5529" t="s">
        <v>3073</v>
      </c>
      <c r="C5529" t="s">
        <v>4751</v>
      </c>
      <c r="D5529">
        <v>1</v>
      </c>
    </row>
    <row r="5530" spans="1:5" x14ac:dyDescent="0.25">
      <c r="A5530" t="s">
        <v>2541</v>
      </c>
      <c r="B5530" t="s">
        <v>3073</v>
      </c>
      <c r="C5530" t="s">
        <v>2469</v>
      </c>
      <c r="D5530">
        <v>0</v>
      </c>
      <c r="E5530">
        <v>0</v>
      </c>
    </row>
    <row r="5531" spans="1:5" x14ac:dyDescent="0.25">
      <c r="A5531" t="s">
        <v>2541</v>
      </c>
      <c r="B5531" t="s">
        <v>3073</v>
      </c>
      <c r="C5531" t="s">
        <v>2467</v>
      </c>
      <c r="D5531">
        <v>0</v>
      </c>
    </row>
    <row r="5532" spans="1:5" x14ac:dyDescent="0.25">
      <c r="A5532" t="s">
        <v>2541</v>
      </c>
      <c r="B5532" t="s">
        <v>3073</v>
      </c>
      <c r="C5532" t="s">
        <v>2468</v>
      </c>
      <c r="D5532" t="s">
        <v>2475</v>
      </c>
    </row>
    <row r="5533" spans="1:5" x14ac:dyDescent="0.25">
      <c r="A5533" t="s">
        <v>2541</v>
      </c>
      <c r="B5533" t="s">
        <v>3073</v>
      </c>
      <c r="C5533" t="s">
        <v>4752</v>
      </c>
      <c r="D5533">
        <v>0</v>
      </c>
      <c r="E5533">
        <v>0</v>
      </c>
    </row>
    <row r="5534" spans="1:5" x14ac:dyDescent="0.25">
      <c r="A5534" t="s">
        <v>2541</v>
      </c>
      <c r="B5534" t="s">
        <v>3073</v>
      </c>
      <c r="C5534" t="s">
        <v>4753</v>
      </c>
      <c r="D5534">
        <v>0</v>
      </c>
      <c r="E5534">
        <v>0</v>
      </c>
    </row>
    <row r="5535" spans="1:5" x14ac:dyDescent="0.25">
      <c r="A5535" t="s">
        <v>2541</v>
      </c>
      <c r="B5535" t="s">
        <v>3073</v>
      </c>
      <c r="C5535" t="s">
        <v>800</v>
      </c>
      <c r="D5535" s="19" t="s">
        <v>815</v>
      </c>
    </row>
    <row r="5536" spans="1:5" x14ac:dyDescent="0.25">
      <c r="A5536" t="s">
        <v>2541</v>
      </c>
      <c r="B5536" t="s">
        <v>3074</v>
      </c>
      <c r="C5536" t="s">
        <v>1083</v>
      </c>
      <c r="D5536" t="b">
        <v>1</v>
      </c>
    </row>
    <row r="5537" spans="1:5" x14ac:dyDescent="0.25">
      <c r="A5537" t="s">
        <v>2541</v>
      </c>
      <c r="B5537" t="s">
        <v>3074</v>
      </c>
      <c r="C5537" t="s">
        <v>36</v>
      </c>
      <c r="D5537">
        <v>615</v>
      </c>
    </row>
    <row r="5538" spans="1:5" x14ac:dyDescent="0.25">
      <c r="A5538" t="s">
        <v>2541</v>
      </c>
      <c r="B5538" t="s">
        <v>3074</v>
      </c>
      <c r="C5538" t="s">
        <v>4751</v>
      </c>
      <c r="D5538">
        <v>1</v>
      </c>
    </row>
    <row r="5539" spans="1:5" x14ac:dyDescent="0.25">
      <c r="A5539" t="s">
        <v>2541</v>
      </c>
      <c r="B5539" t="s">
        <v>3074</v>
      </c>
      <c r="C5539" t="s">
        <v>2469</v>
      </c>
      <c r="D5539">
        <v>20</v>
      </c>
      <c r="E5539">
        <v>0</v>
      </c>
    </row>
    <row r="5540" spans="1:5" x14ac:dyDescent="0.25">
      <c r="A5540" t="s">
        <v>2541</v>
      </c>
      <c r="B5540" t="s">
        <v>3074</v>
      </c>
      <c r="C5540" t="s">
        <v>2467</v>
      </c>
      <c r="D5540">
        <v>1</v>
      </c>
    </row>
    <row r="5541" spans="1:5" x14ac:dyDescent="0.25">
      <c r="A5541" t="s">
        <v>2541</v>
      </c>
      <c r="B5541" t="s">
        <v>3074</v>
      </c>
      <c r="C5541" t="s">
        <v>2468</v>
      </c>
      <c r="D5541" t="s">
        <v>2475</v>
      </c>
    </row>
    <row r="5542" spans="1:5" x14ac:dyDescent="0.25">
      <c r="A5542" t="s">
        <v>2541</v>
      </c>
      <c r="B5542" t="s">
        <v>3074</v>
      </c>
      <c r="C5542" t="s">
        <v>4752</v>
      </c>
      <c r="D5542">
        <v>0</v>
      </c>
      <c r="E5542">
        <v>0</v>
      </c>
    </row>
    <row r="5543" spans="1:5" x14ac:dyDescent="0.25">
      <c r="A5543" t="s">
        <v>2541</v>
      </c>
      <c r="B5543" t="s">
        <v>3074</v>
      </c>
      <c r="C5543" t="s">
        <v>4753</v>
      </c>
      <c r="D5543">
        <v>0</v>
      </c>
      <c r="E5543">
        <v>0</v>
      </c>
    </row>
    <row r="5544" spans="1:5" x14ac:dyDescent="0.25">
      <c r="A5544" t="s">
        <v>2541</v>
      </c>
      <c r="B5544" t="s">
        <v>3074</v>
      </c>
      <c r="C5544" t="s">
        <v>800</v>
      </c>
      <c r="D5544" s="19" t="s">
        <v>815</v>
      </c>
    </row>
    <row r="5545" spans="1:5" x14ac:dyDescent="0.25">
      <c r="A5545" t="s">
        <v>2541</v>
      </c>
      <c r="B5545" t="s">
        <v>3075</v>
      </c>
      <c r="C5545" t="s">
        <v>1083</v>
      </c>
      <c r="D5545" t="b">
        <v>1</v>
      </c>
    </row>
    <row r="5546" spans="1:5" x14ac:dyDescent="0.25">
      <c r="A5546" t="s">
        <v>2541</v>
      </c>
      <c r="B5546" t="s">
        <v>3075</v>
      </c>
      <c r="C5546" t="s">
        <v>36</v>
      </c>
      <c r="D5546">
        <v>616</v>
      </c>
    </row>
    <row r="5547" spans="1:5" x14ac:dyDescent="0.25">
      <c r="A5547" t="s">
        <v>2541</v>
      </c>
      <c r="B5547" t="s">
        <v>3075</v>
      </c>
      <c r="C5547" t="s">
        <v>4751</v>
      </c>
      <c r="D5547">
        <v>1</v>
      </c>
    </row>
    <row r="5548" spans="1:5" x14ac:dyDescent="0.25">
      <c r="A5548" t="s">
        <v>2541</v>
      </c>
      <c r="B5548" t="s">
        <v>3075</v>
      </c>
      <c r="C5548" t="s">
        <v>2469</v>
      </c>
      <c r="D5548">
        <v>0</v>
      </c>
      <c r="E5548">
        <v>0</v>
      </c>
    </row>
    <row r="5549" spans="1:5" x14ac:dyDescent="0.25">
      <c r="A5549" t="s">
        <v>2541</v>
      </c>
      <c r="B5549" t="s">
        <v>3075</v>
      </c>
      <c r="C5549" t="s">
        <v>2467</v>
      </c>
      <c r="D5549">
        <v>1</v>
      </c>
    </row>
    <row r="5550" spans="1:5" x14ac:dyDescent="0.25">
      <c r="A5550" t="s">
        <v>2541</v>
      </c>
      <c r="B5550" t="s">
        <v>3075</v>
      </c>
      <c r="C5550" t="s">
        <v>2468</v>
      </c>
      <c r="D5550" t="s">
        <v>2475</v>
      </c>
    </row>
    <row r="5551" spans="1:5" x14ac:dyDescent="0.25">
      <c r="A5551" t="s">
        <v>2541</v>
      </c>
      <c r="B5551" t="s">
        <v>3075</v>
      </c>
      <c r="C5551" t="s">
        <v>4752</v>
      </c>
      <c r="D5551">
        <v>0</v>
      </c>
      <c r="E5551">
        <v>0</v>
      </c>
    </row>
    <row r="5552" spans="1:5" x14ac:dyDescent="0.25">
      <c r="A5552" t="s">
        <v>2541</v>
      </c>
      <c r="B5552" t="s">
        <v>3075</v>
      </c>
      <c r="C5552" t="s">
        <v>4753</v>
      </c>
      <c r="D5552">
        <v>0</v>
      </c>
      <c r="E5552">
        <v>0</v>
      </c>
    </row>
    <row r="5553" spans="1:5" x14ac:dyDescent="0.25">
      <c r="A5553" t="s">
        <v>2541</v>
      </c>
      <c r="B5553" t="s">
        <v>3075</v>
      </c>
      <c r="C5553" t="s">
        <v>800</v>
      </c>
      <c r="D5553" s="19" t="s">
        <v>815</v>
      </c>
    </row>
    <row r="5554" spans="1:5" x14ac:dyDescent="0.25">
      <c r="A5554" t="s">
        <v>2541</v>
      </c>
      <c r="B5554" t="s">
        <v>3076</v>
      </c>
      <c r="C5554" t="s">
        <v>1083</v>
      </c>
      <c r="D5554" t="b">
        <v>1</v>
      </c>
    </row>
    <row r="5555" spans="1:5" x14ac:dyDescent="0.25">
      <c r="A5555" t="s">
        <v>2541</v>
      </c>
      <c r="B5555" t="s">
        <v>3076</v>
      </c>
      <c r="C5555" t="s">
        <v>36</v>
      </c>
      <c r="D5555">
        <v>617</v>
      </c>
    </row>
    <row r="5556" spans="1:5" x14ac:dyDescent="0.25">
      <c r="A5556" t="s">
        <v>2541</v>
      </c>
      <c r="B5556" t="s">
        <v>3076</v>
      </c>
      <c r="C5556" t="s">
        <v>4751</v>
      </c>
      <c r="D5556">
        <v>1</v>
      </c>
    </row>
    <row r="5557" spans="1:5" x14ac:dyDescent="0.25">
      <c r="A5557" t="s">
        <v>2541</v>
      </c>
      <c r="B5557" t="s">
        <v>3076</v>
      </c>
      <c r="C5557" t="s">
        <v>2469</v>
      </c>
      <c r="D5557">
        <v>0</v>
      </c>
      <c r="E5557">
        <v>0</v>
      </c>
    </row>
    <row r="5558" spans="1:5" x14ac:dyDescent="0.25">
      <c r="A5558" t="s">
        <v>2541</v>
      </c>
      <c r="B5558" t="s">
        <v>3076</v>
      </c>
      <c r="C5558" t="s">
        <v>2467</v>
      </c>
      <c r="D5558">
        <v>0</v>
      </c>
    </row>
    <row r="5559" spans="1:5" x14ac:dyDescent="0.25">
      <c r="A5559" t="s">
        <v>2541</v>
      </c>
      <c r="B5559" t="s">
        <v>3076</v>
      </c>
      <c r="C5559" t="s">
        <v>2468</v>
      </c>
      <c r="D5559" t="s">
        <v>2475</v>
      </c>
    </row>
    <row r="5560" spans="1:5" x14ac:dyDescent="0.25">
      <c r="A5560" t="s">
        <v>2541</v>
      </c>
      <c r="B5560" t="s">
        <v>3076</v>
      </c>
      <c r="C5560" t="s">
        <v>4752</v>
      </c>
      <c r="D5560">
        <v>0</v>
      </c>
      <c r="E5560">
        <v>0</v>
      </c>
    </row>
    <row r="5561" spans="1:5" x14ac:dyDescent="0.25">
      <c r="A5561" t="s">
        <v>2541</v>
      </c>
      <c r="B5561" t="s">
        <v>3076</v>
      </c>
      <c r="C5561" t="s">
        <v>4753</v>
      </c>
      <c r="D5561">
        <v>0</v>
      </c>
      <c r="E5561">
        <v>0</v>
      </c>
    </row>
    <row r="5562" spans="1:5" x14ac:dyDescent="0.25">
      <c r="A5562" t="s">
        <v>2541</v>
      </c>
      <c r="B5562" t="s">
        <v>3076</v>
      </c>
      <c r="C5562" t="s">
        <v>800</v>
      </c>
      <c r="D5562" s="19" t="s">
        <v>815</v>
      </c>
    </row>
    <row r="5563" spans="1:5" x14ac:dyDescent="0.25">
      <c r="A5563" t="s">
        <v>2541</v>
      </c>
      <c r="B5563" t="s">
        <v>3077</v>
      </c>
      <c r="C5563" t="s">
        <v>1083</v>
      </c>
      <c r="D5563" t="b">
        <v>1</v>
      </c>
    </row>
    <row r="5564" spans="1:5" x14ac:dyDescent="0.25">
      <c r="A5564" t="s">
        <v>2541</v>
      </c>
      <c r="B5564" t="s">
        <v>3077</v>
      </c>
      <c r="C5564" t="s">
        <v>36</v>
      </c>
      <c r="D5564">
        <v>618</v>
      </c>
    </row>
    <row r="5565" spans="1:5" x14ac:dyDescent="0.25">
      <c r="A5565" t="s">
        <v>2541</v>
      </c>
      <c r="B5565" t="s">
        <v>3077</v>
      </c>
      <c r="C5565" t="s">
        <v>4751</v>
      </c>
      <c r="D5565">
        <v>1</v>
      </c>
    </row>
    <row r="5566" spans="1:5" x14ac:dyDescent="0.25">
      <c r="A5566" t="s">
        <v>2541</v>
      </c>
      <c r="B5566" t="s">
        <v>3077</v>
      </c>
      <c r="C5566" t="s">
        <v>2469</v>
      </c>
      <c r="D5566">
        <v>20</v>
      </c>
      <c r="E5566">
        <v>0</v>
      </c>
    </row>
    <row r="5567" spans="1:5" x14ac:dyDescent="0.25">
      <c r="A5567" t="s">
        <v>2541</v>
      </c>
      <c r="B5567" t="s">
        <v>3077</v>
      </c>
      <c r="C5567" t="s">
        <v>2467</v>
      </c>
      <c r="D5567">
        <v>0</v>
      </c>
    </row>
    <row r="5568" spans="1:5" x14ac:dyDescent="0.25">
      <c r="A5568" t="s">
        <v>2541</v>
      </c>
      <c r="B5568" t="s">
        <v>3077</v>
      </c>
      <c r="C5568" t="s">
        <v>2468</v>
      </c>
      <c r="D5568" t="s">
        <v>2475</v>
      </c>
    </row>
    <row r="5569" spans="1:5" x14ac:dyDescent="0.25">
      <c r="A5569" t="s">
        <v>2541</v>
      </c>
      <c r="B5569" t="s">
        <v>3077</v>
      </c>
      <c r="C5569" t="s">
        <v>4752</v>
      </c>
      <c r="D5569">
        <v>0</v>
      </c>
      <c r="E5569">
        <v>0</v>
      </c>
    </row>
    <row r="5570" spans="1:5" x14ac:dyDescent="0.25">
      <c r="A5570" t="s">
        <v>2541</v>
      </c>
      <c r="B5570" t="s">
        <v>3077</v>
      </c>
      <c r="C5570" t="s">
        <v>4753</v>
      </c>
      <c r="D5570">
        <v>0</v>
      </c>
      <c r="E5570">
        <v>0</v>
      </c>
    </row>
    <row r="5571" spans="1:5" x14ac:dyDescent="0.25">
      <c r="A5571" t="s">
        <v>2541</v>
      </c>
      <c r="B5571" t="s">
        <v>3077</v>
      </c>
      <c r="C5571" t="s">
        <v>800</v>
      </c>
      <c r="D5571" s="19" t="s">
        <v>815</v>
      </c>
    </row>
    <row r="5572" spans="1:5" x14ac:dyDescent="0.25">
      <c r="A5572" t="s">
        <v>2541</v>
      </c>
      <c r="B5572" t="s">
        <v>3078</v>
      </c>
      <c r="C5572" t="s">
        <v>1083</v>
      </c>
      <c r="D5572" t="b">
        <v>1</v>
      </c>
    </row>
    <row r="5573" spans="1:5" x14ac:dyDescent="0.25">
      <c r="A5573" t="s">
        <v>2541</v>
      </c>
      <c r="B5573" t="s">
        <v>3078</v>
      </c>
      <c r="C5573" t="s">
        <v>36</v>
      </c>
      <c r="D5573">
        <v>619</v>
      </c>
    </row>
    <row r="5574" spans="1:5" x14ac:dyDescent="0.25">
      <c r="A5574" t="s">
        <v>2541</v>
      </c>
      <c r="B5574" t="s">
        <v>3078</v>
      </c>
      <c r="C5574" t="s">
        <v>4751</v>
      </c>
      <c r="D5574">
        <v>1</v>
      </c>
    </row>
    <row r="5575" spans="1:5" x14ac:dyDescent="0.25">
      <c r="A5575" t="s">
        <v>2541</v>
      </c>
      <c r="B5575" t="s">
        <v>3078</v>
      </c>
      <c r="C5575" t="s">
        <v>2469</v>
      </c>
      <c r="D5575">
        <v>0</v>
      </c>
      <c r="E5575">
        <v>0</v>
      </c>
    </row>
    <row r="5576" spans="1:5" x14ac:dyDescent="0.25">
      <c r="A5576" t="s">
        <v>2541</v>
      </c>
      <c r="B5576" t="s">
        <v>3078</v>
      </c>
      <c r="C5576" t="s">
        <v>2467</v>
      </c>
      <c r="D5576">
        <v>600</v>
      </c>
    </row>
    <row r="5577" spans="1:5" x14ac:dyDescent="0.25">
      <c r="A5577" t="s">
        <v>2541</v>
      </c>
      <c r="B5577" t="s">
        <v>3078</v>
      </c>
      <c r="C5577" t="s">
        <v>2468</v>
      </c>
      <c r="D5577" t="s">
        <v>2475</v>
      </c>
    </row>
    <row r="5578" spans="1:5" x14ac:dyDescent="0.25">
      <c r="A5578" t="s">
        <v>2541</v>
      </c>
      <c r="B5578" t="s">
        <v>3078</v>
      </c>
      <c r="C5578" t="s">
        <v>4752</v>
      </c>
      <c r="D5578">
        <v>0</v>
      </c>
      <c r="E5578">
        <v>0</v>
      </c>
    </row>
    <row r="5579" spans="1:5" x14ac:dyDescent="0.25">
      <c r="A5579" t="s">
        <v>2541</v>
      </c>
      <c r="B5579" t="s">
        <v>3078</v>
      </c>
      <c r="C5579" t="s">
        <v>4753</v>
      </c>
      <c r="D5579">
        <v>0</v>
      </c>
      <c r="E5579">
        <v>0</v>
      </c>
    </row>
    <row r="5580" spans="1:5" x14ac:dyDescent="0.25">
      <c r="A5580" t="s">
        <v>2541</v>
      </c>
      <c r="B5580" t="s">
        <v>3078</v>
      </c>
      <c r="C5580" t="s">
        <v>800</v>
      </c>
      <c r="D5580" s="19" t="s">
        <v>815</v>
      </c>
    </row>
    <row r="5581" spans="1:5" x14ac:dyDescent="0.25">
      <c r="A5581" t="s">
        <v>2541</v>
      </c>
      <c r="B5581" t="s">
        <v>3079</v>
      </c>
      <c r="C5581" t="s">
        <v>1083</v>
      </c>
      <c r="D5581" t="b">
        <v>1</v>
      </c>
    </row>
    <row r="5582" spans="1:5" x14ac:dyDescent="0.25">
      <c r="A5582" t="s">
        <v>2541</v>
      </c>
      <c r="B5582" t="s">
        <v>3079</v>
      </c>
      <c r="C5582" t="s">
        <v>36</v>
      </c>
      <c r="D5582">
        <v>620</v>
      </c>
    </row>
    <row r="5583" spans="1:5" x14ac:dyDescent="0.25">
      <c r="A5583" t="s">
        <v>2541</v>
      </c>
      <c r="B5583" t="s">
        <v>3079</v>
      </c>
      <c r="C5583" t="s">
        <v>4751</v>
      </c>
      <c r="D5583">
        <v>0</v>
      </c>
    </row>
    <row r="5584" spans="1:5" x14ac:dyDescent="0.25">
      <c r="A5584" t="s">
        <v>2541</v>
      </c>
      <c r="B5584" t="s">
        <v>3079</v>
      </c>
      <c r="C5584" t="s">
        <v>2469</v>
      </c>
      <c r="D5584">
        <v>0</v>
      </c>
      <c r="E5584">
        <v>12</v>
      </c>
    </row>
    <row r="5585" spans="1:5" x14ac:dyDescent="0.25">
      <c r="A5585" t="s">
        <v>2541</v>
      </c>
      <c r="B5585" t="s">
        <v>3079</v>
      </c>
      <c r="C5585" t="s">
        <v>2467</v>
      </c>
      <c r="D5585">
        <v>400</v>
      </c>
    </row>
    <row r="5586" spans="1:5" x14ac:dyDescent="0.25">
      <c r="A5586" t="s">
        <v>2541</v>
      </c>
      <c r="B5586" t="s">
        <v>3079</v>
      </c>
      <c r="C5586" t="s">
        <v>2468</v>
      </c>
      <c r="D5586" t="s">
        <v>3100</v>
      </c>
    </row>
    <row r="5587" spans="1:5" x14ac:dyDescent="0.25">
      <c r="A5587" t="s">
        <v>2541</v>
      </c>
      <c r="B5587" t="s">
        <v>3079</v>
      </c>
      <c r="C5587" t="s">
        <v>4752</v>
      </c>
      <c r="D5587">
        <v>0</v>
      </c>
      <c r="E5587">
        <v>0</v>
      </c>
    </row>
    <row r="5588" spans="1:5" x14ac:dyDescent="0.25">
      <c r="A5588" t="s">
        <v>2541</v>
      </c>
      <c r="B5588" t="s">
        <v>3079</v>
      </c>
      <c r="C5588" t="s">
        <v>4753</v>
      </c>
      <c r="D5588">
        <v>0</v>
      </c>
      <c r="E5588">
        <v>0</v>
      </c>
    </row>
    <row r="5589" spans="1:5" x14ac:dyDescent="0.25">
      <c r="A5589" t="s">
        <v>2541</v>
      </c>
      <c r="B5589" t="s">
        <v>3079</v>
      </c>
      <c r="C5589" t="s">
        <v>800</v>
      </c>
      <c r="D5589" s="19"/>
    </row>
    <row r="5590" spans="1:5" x14ac:dyDescent="0.25">
      <c r="A5590" t="s">
        <v>2541</v>
      </c>
      <c r="B5590" t="s">
        <v>3080</v>
      </c>
      <c r="C5590" t="s">
        <v>1083</v>
      </c>
      <c r="D5590" t="b">
        <v>1</v>
      </c>
    </row>
    <row r="5591" spans="1:5" x14ac:dyDescent="0.25">
      <c r="A5591" t="s">
        <v>2541</v>
      </c>
      <c r="B5591" t="s">
        <v>3080</v>
      </c>
      <c r="C5591" t="s">
        <v>36</v>
      </c>
      <c r="D5591">
        <v>621</v>
      </c>
    </row>
    <row r="5592" spans="1:5" x14ac:dyDescent="0.25">
      <c r="A5592" t="s">
        <v>2541</v>
      </c>
      <c r="B5592" t="s">
        <v>3080</v>
      </c>
      <c r="C5592" t="s">
        <v>4751</v>
      </c>
      <c r="D5592">
        <v>2</v>
      </c>
    </row>
    <row r="5593" spans="1:5" x14ac:dyDescent="0.25">
      <c r="A5593" t="s">
        <v>2541</v>
      </c>
      <c r="B5593" t="s">
        <v>3080</v>
      </c>
      <c r="C5593" t="s">
        <v>2469</v>
      </c>
      <c r="D5593">
        <v>0</v>
      </c>
      <c r="E5593">
        <v>0</v>
      </c>
    </row>
    <row r="5594" spans="1:5" x14ac:dyDescent="0.25">
      <c r="A5594" t="s">
        <v>2541</v>
      </c>
      <c r="B5594" t="s">
        <v>3080</v>
      </c>
      <c r="C5594" t="s">
        <v>2467</v>
      </c>
      <c r="D5594">
        <v>0</v>
      </c>
    </row>
    <row r="5595" spans="1:5" x14ac:dyDescent="0.25">
      <c r="A5595" t="s">
        <v>2541</v>
      </c>
      <c r="B5595" t="s">
        <v>3080</v>
      </c>
      <c r="C5595" t="s">
        <v>2468</v>
      </c>
      <c r="D5595" t="s">
        <v>3100</v>
      </c>
    </row>
    <row r="5596" spans="1:5" x14ac:dyDescent="0.25">
      <c r="A5596" t="s">
        <v>2541</v>
      </c>
      <c r="B5596" t="s">
        <v>3080</v>
      </c>
      <c r="C5596" t="s">
        <v>4752</v>
      </c>
      <c r="D5596">
        <v>0</v>
      </c>
      <c r="E5596">
        <v>0</v>
      </c>
    </row>
    <row r="5597" spans="1:5" x14ac:dyDescent="0.25">
      <c r="A5597" t="s">
        <v>2541</v>
      </c>
      <c r="B5597" t="s">
        <v>3080</v>
      </c>
      <c r="C5597" t="s">
        <v>4753</v>
      </c>
      <c r="D5597">
        <v>0</v>
      </c>
      <c r="E5597">
        <v>0</v>
      </c>
    </row>
    <row r="5598" spans="1:5" x14ac:dyDescent="0.25">
      <c r="A5598" t="s">
        <v>2541</v>
      </c>
      <c r="B5598" t="s">
        <v>3080</v>
      </c>
      <c r="C5598" t="s">
        <v>800</v>
      </c>
      <c r="D5598" s="19" t="s">
        <v>815</v>
      </c>
    </row>
    <row r="5599" spans="1:5" x14ac:dyDescent="0.25">
      <c r="A5599" t="s">
        <v>2541</v>
      </c>
      <c r="B5599" t="s">
        <v>3081</v>
      </c>
      <c r="C5599" t="s">
        <v>1083</v>
      </c>
      <c r="D5599" t="b">
        <v>1</v>
      </c>
    </row>
    <row r="5600" spans="1:5" x14ac:dyDescent="0.25">
      <c r="A5600" t="s">
        <v>2541</v>
      </c>
      <c r="B5600" t="s">
        <v>3081</v>
      </c>
      <c r="C5600" t="s">
        <v>36</v>
      </c>
      <c r="D5600">
        <v>622</v>
      </c>
    </row>
    <row r="5601" spans="1:5" x14ac:dyDescent="0.25">
      <c r="A5601" t="s">
        <v>2541</v>
      </c>
      <c r="B5601" t="s">
        <v>3081</v>
      </c>
      <c r="C5601" t="s">
        <v>4751</v>
      </c>
      <c r="D5601">
        <v>2</v>
      </c>
    </row>
    <row r="5602" spans="1:5" x14ac:dyDescent="0.25">
      <c r="A5602" t="s">
        <v>2541</v>
      </c>
      <c r="B5602" t="s">
        <v>3081</v>
      </c>
      <c r="C5602" t="s">
        <v>2469</v>
      </c>
      <c r="D5602">
        <v>0</v>
      </c>
      <c r="E5602">
        <v>0</v>
      </c>
    </row>
    <row r="5603" spans="1:5" x14ac:dyDescent="0.25">
      <c r="A5603" t="s">
        <v>2541</v>
      </c>
      <c r="B5603" t="s">
        <v>3081</v>
      </c>
      <c r="C5603" t="s">
        <v>2467</v>
      </c>
      <c r="D5603">
        <v>0</v>
      </c>
    </row>
    <row r="5604" spans="1:5" x14ac:dyDescent="0.25">
      <c r="A5604" t="s">
        <v>2541</v>
      </c>
      <c r="B5604" t="s">
        <v>3081</v>
      </c>
      <c r="C5604" t="s">
        <v>2468</v>
      </c>
      <c r="D5604" t="s">
        <v>3082</v>
      </c>
    </row>
    <row r="5605" spans="1:5" x14ac:dyDescent="0.25">
      <c r="A5605" t="s">
        <v>2541</v>
      </c>
      <c r="B5605" t="s">
        <v>3081</v>
      </c>
      <c r="C5605" t="s">
        <v>4752</v>
      </c>
      <c r="D5605">
        <v>0</v>
      </c>
      <c r="E5605">
        <v>0</v>
      </c>
    </row>
    <row r="5606" spans="1:5" x14ac:dyDescent="0.25">
      <c r="A5606" t="s">
        <v>2541</v>
      </c>
      <c r="B5606" t="s">
        <v>3081</v>
      </c>
      <c r="C5606" t="s">
        <v>4753</v>
      </c>
      <c r="D5606">
        <v>0</v>
      </c>
      <c r="E5606">
        <v>0</v>
      </c>
    </row>
    <row r="5607" spans="1:5" x14ac:dyDescent="0.25">
      <c r="A5607" t="s">
        <v>2541</v>
      </c>
      <c r="B5607" t="s">
        <v>3081</v>
      </c>
      <c r="C5607" t="s">
        <v>800</v>
      </c>
      <c r="D5607" s="19" t="s">
        <v>815</v>
      </c>
    </row>
    <row r="5608" spans="1:5" x14ac:dyDescent="0.25">
      <c r="A5608" t="s">
        <v>2541</v>
      </c>
      <c r="B5608" t="s">
        <v>3083</v>
      </c>
      <c r="C5608" t="s">
        <v>1083</v>
      </c>
      <c r="D5608" t="b">
        <v>1</v>
      </c>
    </row>
    <row r="5609" spans="1:5" x14ac:dyDescent="0.25">
      <c r="A5609" t="s">
        <v>2541</v>
      </c>
      <c r="B5609" t="s">
        <v>3083</v>
      </c>
      <c r="C5609" t="s">
        <v>36</v>
      </c>
      <c r="D5609">
        <v>623</v>
      </c>
    </row>
    <row r="5610" spans="1:5" x14ac:dyDescent="0.25">
      <c r="A5610" t="s">
        <v>2541</v>
      </c>
      <c r="B5610" t="s">
        <v>3083</v>
      </c>
      <c r="C5610" t="s">
        <v>4751</v>
      </c>
      <c r="D5610">
        <v>2</v>
      </c>
    </row>
    <row r="5611" spans="1:5" x14ac:dyDescent="0.25">
      <c r="A5611" t="s">
        <v>2541</v>
      </c>
      <c r="B5611" t="s">
        <v>3083</v>
      </c>
      <c r="C5611" t="s">
        <v>2469</v>
      </c>
      <c r="D5611">
        <v>0</v>
      </c>
      <c r="E5611">
        <v>0</v>
      </c>
    </row>
    <row r="5612" spans="1:5" x14ac:dyDescent="0.25">
      <c r="A5612" t="s">
        <v>2541</v>
      </c>
      <c r="B5612" t="s">
        <v>3083</v>
      </c>
      <c r="C5612" t="s">
        <v>2467</v>
      </c>
      <c r="D5612">
        <v>0</v>
      </c>
    </row>
    <row r="5613" spans="1:5" x14ac:dyDescent="0.25">
      <c r="A5613" t="s">
        <v>2541</v>
      </c>
      <c r="B5613" t="s">
        <v>3083</v>
      </c>
      <c r="C5613" t="s">
        <v>2468</v>
      </c>
      <c r="D5613" t="s">
        <v>3084</v>
      </c>
    </row>
    <row r="5614" spans="1:5" x14ac:dyDescent="0.25">
      <c r="A5614" t="s">
        <v>2541</v>
      </c>
      <c r="B5614" t="s">
        <v>3083</v>
      </c>
      <c r="C5614" t="s">
        <v>4752</v>
      </c>
      <c r="D5614">
        <v>0</v>
      </c>
      <c r="E5614">
        <v>0</v>
      </c>
    </row>
    <row r="5615" spans="1:5" x14ac:dyDescent="0.25">
      <c r="A5615" t="s">
        <v>2541</v>
      </c>
      <c r="B5615" t="s">
        <v>3083</v>
      </c>
      <c r="C5615" t="s">
        <v>4753</v>
      </c>
      <c r="D5615">
        <v>0</v>
      </c>
      <c r="E5615">
        <v>0</v>
      </c>
    </row>
    <row r="5616" spans="1:5" x14ac:dyDescent="0.25">
      <c r="A5616" t="s">
        <v>2541</v>
      </c>
      <c r="B5616" t="s">
        <v>3083</v>
      </c>
      <c r="C5616" t="s">
        <v>800</v>
      </c>
      <c r="D5616" s="19" t="s">
        <v>815</v>
      </c>
    </row>
    <row r="5617" spans="1:5" x14ac:dyDescent="0.25">
      <c r="A5617" t="s">
        <v>2541</v>
      </c>
      <c r="B5617" t="s">
        <v>3085</v>
      </c>
      <c r="C5617" t="s">
        <v>1083</v>
      </c>
      <c r="D5617" t="b">
        <v>1</v>
      </c>
    </row>
    <row r="5618" spans="1:5" x14ac:dyDescent="0.25">
      <c r="A5618" t="s">
        <v>2541</v>
      </c>
      <c r="B5618" t="s">
        <v>3085</v>
      </c>
      <c r="C5618" t="s">
        <v>36</v>
      </c>
      <c r="D5618">
        <v>624</v>
      </c>
    </row>
    <row r="5619" spans="1:5" x14ac:dyDescent="0.25">
      <c r="A5619" t="s">
        <v>2541</v>
      </c>
      <c r="B5619" t="s">
        <v>3085</v>
      </c>
      <c r="C5619" t="s">
        <v>4751</v>
      </c>
      <c r="D5619">
        <v>0</v>
      </c>
    </row>
    <row r="5620" spans="1:5" x14ac:dyDescent="0.25">
      <c r="A5620" t="s">
        <v>2541</v>
      </c>
      <c r="B5620" t="s">
        <v>3085</v>
      </c>
      <c r="C5620" t="s">
        <v>2469</v>
      </c>
      <c r="D5620">
        <v>0</v>
      </c>
      <c r="E5620">
        <v>25</v>
      </c>
    </row>
    <row r="5621" spans="1:5" x14ac:dyDescent="0.25">
      <c r="A5621" t="s">
        <v>2541</v>
      </c>
      <c r="B5621" t="s">
        <v>3085</v>
      </c>
      <c r="C5621" t="s">
        <v>2467</v>
      </c>
      <c r="D5621">
        <v>600</v>
      </c>
    </row>
    <row r="5622" spans="1:5" x14ac:dyDescent="0.25">
      <c r="A5622" t="s">
        <v>2541</v>
      </c>
      <c r="B5622" t="s">
        <v>3085</v>
      </c>
      <c r="C5622" t="s">
        <v>2468</v>
      </c>
      <c r="D5622" t="s">
        <v>3100</v>
      </c>
    </row>
    <row r="5623" spans="1:5" x14ac:dyDescent="0.25">
      <c r="A5623" t="s">
        <v>2541</v>
      </c>
      <c r="B5623" t="s">
        <v>3085</v>
      </c>
      <c r="C5623" t="s">
        <v>4752</v>
      </c>
      <c r="D5623">
        <v>0</v>
      </c>
      <c r="E5623">
        <v>0</v>
      </c>
    </row>
    <row r="5624" spans="1:5" x14ac:dyDescent="0.25">
      <c r="A5624" t="s">
        <v>2541</v>
      </c>
      <c r="B5624" t="s">
        <v>3085</v>
      </c>
      <c r="C5624" t="s">
        <v>4753</v>
      </c>
      <c r="D5624">
        <v>0</v>
      </c>
      <c r="E5624">
        <v>0</v>
      </c>
    </row>
    <row r="5625" spans="1:5" x14ac:dyDescent="0.25">
      <c r="A5625" t="s">
        <v>2541</v>
      </c>
      <c r="B5625" t="s">
        <v>3085</v>
      </c>
      <c r="C5625" t="s">
        <v>800</v>
      </c>
      <c r="D5625" s="19" t="s">
        <v>873</v>
      </c>
    </row>
    <row r="5626" spans="1:5" x14ac:dyDescent="0.25">
      <c r="A5626" t="s">
        <v>2541</v>
      </c>
      <c r="B5626" t="s">
        <v>3086</v>
      </c>
      <c r="C5626" t="s">
        <v>1083</v>
      </c>
      <c r="D5626" t="b">
        <v>1</v>
      </c>
    </row>
    <row r="5627" spans="1:5" x14ac:dyDescent="0.25">
      <c r="A5627" t="s">
        <v>2541</v>
      </c>
      <c r="B5627" t="s">
        <v>3086</v>
      </c>
      <c r="C5627" t="s">
        <v>36</v>
      </c>
      <c r="D5627">
        <v>625</v>
      </c>
    </row>
    <row r="5628" spans="1:5" x14ac:dyDescent="0.25">
      <c r="A5628" t="s">
        <v>2541</v>
      </c>
      <c r="B5628" t="s">
        <v>3086</v>
      </c>
      <c r="C5628" t="s">
        <v>4751</v>
      </c>
      <c r="D5628">
        <v>0</v>
      </c>
    </row>
    <row r="5629" spans="1:5" x14ac:dyDescent="0.25">
      <c r="A5629" t="s">
        <v>2541</v>
      </c>
      <c r="B5629" t="s">
        <v>3086</v>
      </c>
      <c r="C5629" t="s">
        <v>2469</v>
      </c>
      <c r="D5629">
        <v>0</v>
      </c>
      <c r="E5629">
        <v>0</v>
      </c>
    </row>
    <row r="5630" spans="1:5" x14ac:dyDescent="0.25">
      <c r="A5630" t="s">
        <v>2541</v>
      </c>
      <c r="B5630" t="s">
        <v>3086</v>
      </c>
      <c r="C5630" t="s">
        <v>2467</v>
      </c>
      <c r="D5630">
        <v>120</v>
      </c>
    </row>
    <row r="5631" spans="1:5" x14ac:dyDescent="0.25">
      <c r="A5631" t="s">
        <v>2541</v>
      </c>
      <c r="B5631" t="s">
        <v>3086</v>
      </c>
      <c r="C5631" t="s">
        <v>2468</v>
      </c>
      <c r="D5631" t="s">
        <v>2997</v>
      </c>
    </row>
    <row r="5632" spans="1:5" x14ac:dyDescent="0.25">
      <c r="A5632" t="s">
        <v>2541</v>
      </c>
      <c r="B5632" t="s">
        <v>3086</v>
      </c>
      <c r="C5632" t="s">
        <v>4752</v>
      </c>
      <c r="D5632">
        <v>0</v>
      </c>
      <c r="E5632">
        <v>0</v>
      </c>
    </row>
    <row r="5633" spans="1:5" x14ac:dyDescent="0.25">
      <c r="A5633" t="s">
        <v>2541</v>
      </c>
      <c r="B5633" t="s">
        <v>3086</v>
      </c>
      <c r="C5633" t="s">
        <v>4753</v>
      </c>
      <c r="D5633">
        <v>0</v>
      </c>
      <c r="E5633">
        <v>0</v>
      </c>
    </row>
    <row r="5634" spans="1:5" x14ac:dyDescent="0.25">
      <c r="A5634" t="s">
        <v>2541</v>
      </c>
      <c r="B5634" t="s">
        <v>3086</v>
      </c>
      <c r="C5634" t="s">
        <v>800</v>
      </c>
      <c r="D5634" s="19" t="s">
        <v>807</v>
      </c>
    </row>
    <row r="5635" spans="1:5" x14ac:dyDescent="0.25">
      <c r="A5635" t="s">
        <v>2541</v>
      </c>
      <c r="B5635" t="s">
        <v>3087</v>
      </c>
      <c r="C5635" t="s">
        <v>1083</v>
      </c>
      <c r="D5635" t="b">
        <v>1</v>
      </c>
    </row>
    <row r="5636" spans="1:5" x14ac:dyDescent="0.25">
      <c r="A5636" t="s">
        <v>2541</v>
      </c>
      <c r="B5636" t="s">
        <v>3087</v>
      </c>
      <c r="C5636" t="s">
        <v>36</v>
      </c>
      <c r="D5636">
        <v>626</v>
      </c>
    </row>
    <row r="5637" spans="1:5" x14ac:dyDescent="0.25">
      <c r="A5637" t="s">
        <v>2541</v>
      </c>
      <c r="B5637" t="s">
        <v>3087</v>
      </c>
      <c r="C5637" t="s">
        <v>4751</v>
      </c>
      <c r="D5637">
        <v>0</v>
      </c>
    </row>
    <row r="5638" spans="1:5" x14ac:dyDescent="0.25">
      <c r="A5638" t="s">
        <v>2541</v>
      </c>
      <c r="B5638" t="s">
        <v>3087</v>
      </c>
      <c r="C5638" t="s">
        <v>2469</v>
      </c>
      <c r="D5638">
        <v>7</v>
      </c>
      <c r="E5638">
        <v>0</v>
      </c>
    </row>
    <row r="5639" spans="1:5" x14ac:dyDescent="0.25">
      <c r="A5639" t="s">
        <v>2541</v>
      </c>
      <c r="B5639" t="s">
        <v>3087</v>
      </c>
      <c r="C5639" t="s">
        <v>2467</v>
      </c>
      <c r="D5639">
        <v>40</v>
      </c>
    </row>
    <row r="5640" spans="1:5" x14ac:dyDescent="0.25">
      <c r="A5640" t="s">
        <v>2541</v>
      </c>
      <c r="B5640" t="s">
        <v>3087</v>
      </c>
      <c r="C5640" t="s">
        <v>2468</v>
      </c>
      <c r="D5640" t="s">
        <v>2997</v>
      </c>
    </row>
    <row r="5641" spans="1:5" x14ac:dyDescent="0.25">
      <c r="A5641" t="s">
        <v>2541</v>
      </c>
      <c r="B5641" t="s">
        <v>3087</v>
      </c>
      <c r="C5641" t="s">
        <v>4752</v>
      </c>
      <c r="D5641">
        <v>0</v>
      </c>
      <c r="E5641">
        <v>0</v>
      </c>
    </row>
    <row r="5642" spans="1:5" x14ac:dyDescent="0.25">
      <c r="A5642" t="s">
        <v>2541</v>
      </c>
      <c r="B5642" t="s">
        <v>3087</v>
      </c>
      <c r="C5642" t="s">
        <v>4753</v>
      </c>
      <c r="D5642">
        <v>0</v>
      </c>
      <c r="E5642">
        <v>0</v>
      </c>
    </row>
    <row r="5643" spans="1:5" x14ac:dyDescent="0.25">
      <c r="A5643" t="s">
        <v>2541</v>
      </c>
      <c r="B5643" t="s">
        <v>3087</v>
      </c>
      <c r="C5643" t="s">
        <v>800</v>
      </c>
      <c r="D5643" s="19" t="s">
        <v>807</v>
      </c>
    </row>
    <row r="5644" spans="1:5" x14ac:dyDescent="0.25">
      <c r="A5644" t="s">
        <v>2541</v>
      </c>
      <c r="B5644" t="s">
        <v>3088</v>
      </c>
      <c r="C5644" t="s">
        <v>1083</v>
      </c>
      <c r="D5644" t="b">
        <v>1</v>
      </c>
    </row>
    <row r="5645" spans="1:5" x14ac:dyDescent="0.25">
      <c r="A5645" t="s">
        <v>2541</v>
      </c>
      <c r="B5645" t="s">
        <v>3088</v>
      </c>
      <c r="C5645" t="s">
        <v>36</v>
      </c>
      <c r="D5645">
        <v>627</v>
      </c>
    </row>
    <row r="5646" spans="1:5" x14ac:dyDescent="0.25">
      <c r="A5646" t="s">
        <v>2541</v>
      </c>
      <c r="B5646" t="s">
        <v>3088</v>
      </c>
      <c r="C5646" t="s">
        <v>4751</v>
      </c>
      <c r="D5646">
        <v>0</v>
      </c>
    </row>
    <row r="5647" spans="1:5" x14ac:dyDescent="0.25">
      <c r="A5647" t="s">
        <v>2541</v>
      </c>
      <c r="B5647" t="s">
        <v>3088</v>
      </c>
      <c r="C5647" t="s">
        <v>2469</v>
      </c>
      <c r="D5647">
        <v>0</v>
      </c>
      <c r="E5647">
        <v>0</v>
      </c>
    </row>
    <row r="5648" spans="1:5" x14ac:dyDescent="0.25">
      <c r="A5648" t="s">
        <v>2541</v>
      </c>
      <c r="B5648" t="s">
        <v>3088</v>
      </c>
      <c r="C5648" t="s">
        <v>2467</v>
      </c>
      <c r="D5648">
        <v>0</v>
      </c>
    </row>
    <row r="5649" spans="1:5" x14ac:dyDescent="0.25">
      <c r="A5649" t="s">
        <v>2541</v>
      </c>
      <c r="B5649" t="s">
        <v>3088</v>
      </c>
      <c r="C5649" t="s">
        <v>2468</v>
      </c>
      <c r="D5649" t="s">
        <v>2475</v>
      </c>
    </row>
    <row r="5650" spans="1:5" x14ac:dyDescent="0.25">
      <c r="A5650" t="s">
        <v>2541</v>
      </c>
      <c r="B5650" t="s">
        <v>3088</v>
      </c>
      <c r="C5650" t="s">
        <v>4752</v>
      </c>
      <c r="D5650">
        <v>0</v>
      </c>
      <c r="E5650">
        <v>0</v>
      </c>
    </row>
    <row r="5651" spans="1:5" x14ac:dyDescent="0.25">
      <c r="A5651" t="s">
        <v>2541</v>
      </c>
      <c r="B5651" t="s">
        <v>3088</v>
      </c>
      <c r="C5651" t="s">
        <v>4753</v>
      </c>
      <c r="D5651">
        <v>0</v>
      </c>
      <c r="E5651">
        <v>0</v>
      </c>
    </row>
    <row r="5652" spans="1:5" x14ac:dyDescent="0.25">
      <c r="A5652" t="s">
        <v>2541</v>
      </c>
      <c r="B5652" t="s">
        <v>3088</v>
      </c>
      <c r="C5652" t="s">
        <v>800</v>
      </c>
      <c r="D5652" s="19" t="s">
        <v>873</v>
      </c>
    </row>
    <row r="5653" spans="1:5" x14ac:dyDescent="0.25">
      <c r="A5653" t="s">
        <v>2541</v>
      </c>
      <c r="B5653" t="s">
        <v>3089</v>
      </c>
      <c r="C5653" t="s">
        <v>1083</v>
      </c>
      <c r="D5653" t="b">
        <v>1</v>
      </c>
    </row>
    <row r="5654" spans="1:5" x14ac:dyDescent="0.25">
      <c r="A5654" t="s">
        <v>2541</v>
      </c>
      <c r="B5654" t="s">
        <v>3089</v>
      </c>
      <c r="C5654" t="s">
        <v>36</v>
      </c>
      <c r="D5654">
        <v>628</v>
      </c>
    </row>
    <row r="5655" spans="1:5" x14ac:dyDescent="0.25">
      <c r="A5655" t="s">
        <v>2541</v>
      </c>
      <c r="B5655" t="s">
        <v>3089</v>
      </c>
      <c r="C5655" t="s">
        <v>4751</v>
      </c>
      <c r="D5655">
        <v>0</v>
      </c>
    </row>
    <row r="5656" spans="1:5" x14ac:dyDescent="0.25">
      <c r="A5656" t="s">
        <v>2541</v>
      </c>
      <c r="B5656" t="s">
        <v>3089</v>
      </c>
      <c r="C5656" t="s">
        <v>2469</v>
      </c>
      <c r="D5656">
        <v>100</v>
      </c>
      <c r="E5656">
        <v>0</v>
      </c>
    </row>
    <row r="5657" spans="1:5" x14ac:dyDescent="0.25">
      <c r="A5657" t="s">
        <v>2541</v>
      </c>
      <c r="B5657" t="s">
        <v>3089</v>
      </c>
      <c r="C5657" t="s">
        <v>2467</v>
      </c>
      <c r="D5657">
        <v>0</v>
      </c>
    </row>
    <row r="5658" spans="1:5" x14ac:dyDescent="0.25">
      <c r="A5658" t="s">
        <v>2541</v>
      </c>
      <c r="B5658" t="s">
        <v>3089</v>
      </c>
      <c r="C5658" t="s">
        <v>2468</v>
      </c>
      <c r="D5658" t="s">
        <v>2475</v>
      </c>
    </row>
    <row r="5659" spans="1:5" x14ac:dyDescent="0.25">
      <c r="A5659" t="s">
        <v>2541</v>
      </c>
      <c r="B5659" t="s">
        <v>3089</v>
      </c>
      <c r="C5659" t="s">
        <v>4752</v>
      </c>
      <c r="D5659">
        <v>0</v>
      </c>
      <c r="E5659">
        <v>0</v>
      </c>
    </row>
    <row r="5660" spans="1:5" x14ac:dyDescent="0.25">
      <c r="A5660" t="s">
        <v>2541</v>
      </c>
      <c r="B5660" t="s">
        <v>3089</v>
      </c>
      <c r="C5660" t="s">
        <v>4753</v>
      </c>
      <c r="D5660">
        <v>0</v>
      </c>
      <c r="E5660">
        <v>0</v>
      </c>
    </row>
    <row r="5661" spans="1:5" x14ac:dyDescent="0.25">
      <c r="A5661" t="s">
        <v>2541</v>
      </c>
      <c r="B5661" t="s">
        <v>3089</v>
      </c>
      <c r="C5661" t="s">
        <v>800</v>
      </c>
      <c r="D5661" s="19" t="s">
        <v>873</v>
      </c>
    </row>
    <row r="5662" spans="1:5" x14ac:dyDescent="0.25">
      <c r="A5662" t="s">
        <v>2541</v>
      </c>
      <c r="B5662" t="s">
        <v>3090</v>
      </c>
      <c r="C5662" t="s">
        <v>1083</v>
      </c>
      <c r="D5662" t="b">
        <v>1</v>
      </c>
    </row>
    <row r="5663" spans="1:5" x14ac:dyDescent="0.25">
      <c r="A5663" t="s">
        <v>2541</v>
      </c>
      <c r="B5663" t="s">
        <v>3090</v>
      </c>
      <c r="C5663" t="s">
        <v>36</v>
      </c>
      <c r="D5663">
        <v>629</v>
      </c>
    </row>
    <row r="5664" spans="1:5" x14ac:dyDescent="0.25">
      <c r="A5664" t="s">
        <v>2541</v>
      </c>
      <c r="B5664" t="s">
        <v>3090</v>
      </c>
      <c r="C5664" t="s">
        <v>4751</v>
      </c>
      <c r="D5664">
        <v>0</v>
      </c>
    </row>
    <row r="5665" spans="1:5" x14ac:dyDescent="0.25">
      <c r="A5665" t="s">
        <v>2541</v>
      </c>
      <c r="B5665" t="s">
        <v>3090</v>
      </c>
      <c r="C5665" t="s">
        <v>2469</v>
      </c>
      <c r="D5665">
        <v>1</v>
      </c>
      <c r="E5665">
        <v>0</v>
      </c>
    </row>
    <row r="5666" spans="1:5" x14ac:dyDescent="0.25">
      <c r="A5666" t="s">
        <v>2541</v>
      </c>
      <c r="B5666" t="s">
        <v>3090</v>
      </c>
      <c r="C5666" t="s">
        <v>2467</v>
      </c>
      <c r="D5666">
        <v>0</v>
      </c>
    </row>
    <row r="5667" spans="1:5" x14ac:dyDescent="0.25">
      <c r="A5667" t="s">
        <v>2541</v>
      </c>
      <c r="B5667" t="s">
        <v>3090</v>
      </c>
      <c r="C5667" t="s">
        <v>2468</v>
      </c>
      <c r="D5667" t="s">
        <v>2475</v>
      </c>
    </row>
    <row r="5668" spans="1:5" x14ac:dyDescent="0.25">
      <c r="A5668" t="s">
        <v>2541</v>
      </c>
      <c r="B5668" t="s">
        <v>3090</v>
      </c>
      <c r="C5668" t="s">
        <v>4752</v>
      </c>
      <c r="D5668">
        <v>0</v>
      </c>
      <c r="E5668">
        <v>0</v>
      </c>
    </row>
    <row r="5669" spans="1:5" x14ac:dyDescent="0.25">
      <c r="A5669" t="s">
        <v>2541</v>
      </c>
      <c r="B5669" t="s">
        <v>3090</v>
      </c>
      <c r="C5669" t="s">
        <v>4753</v>
      </c>
      <c r="D5669">
        <v>0</v>
      </c>
      <c r="E5669">
        <v>0</v>
      </c>
    </row>
    <row r="5670" spans="1:5" x14ac:dyDescent="0.25">
      <c r="A5670" t="s">
        <v>2541</v>
      </c>
      <c r="B5670" t="s">
        <v>3090</v>
      </c>
      <c r="C5670" t="s">
        <v>800</v>
      </c>
      <c r="D5670" s="19" t="s">
        <v>815</v>
      </c>
    </row>
    <row r="5671" spans="1:5" x14ac:dyDescent="0.25">
      <c r="A5671" t="s">
        <v>2541</v>
      </c>
      <c r="B5671" t="s">
        <v>3091</v>
      </c>
      <c r="C5671" t="s">
        <v>1083</v>
      </c>
      <c r="D5671" t="b">
        <v>1</v>
      </c>
    </row>
    <row r="5672" spans="1:5" x14ac:dyDescent="0.25">
      <c r="A5672" t="s">
        <v>2541</v>
      </c>
      <c r="B5672" t="s">
        <v>3091</v>
      </c>
      <c r="C5672" t="s">
        <v>36</v>
      </c>
      <c r="D5672">
        <v>630</v>
      </c>
    </row>
    <row r="5673" spans="1:5" x14ac:dyDescent="0.25">
      <c r="A5673" t="s">
        <v>2541</v>
      </c>
      <c r="B5673" t="s">
        <v>3091</v>
      </c>
      <c r="C5673" t="s">
        <v>4751</v>
      </c>
      <c r="D5673">
        <v>0</v>
      </c>
    </row>
    <row r="5674" spans="1:5" x14ac:dyDescent="0.25">
      <c r="A5674" t="s">
        <v>2541</v>
      </c>
      <c r="B5674" t="s">
        <v>3091</v>
      </c>
      <c r="C5674" t="s">
        <v>2469</v>
      </c>
      <c r="D5674">
        <v>0</v>
      </c>
      <c r="E5674">
        <v>0</v>
      </c>
    </row>
    <row r="5675" spans="1:5" x14ac:dyDescent="0.25">
      <c r="A5675" t="s">
        <v>2541</v>
      </c>
      <c r="B5675" t="s">
        <v>3091</v>
      </c>
      <c r="C5675" t="s">
        <v>2467</v>
      </c>
      <c r="D5675">
        <v>0</v>
      </c>
    </row>
    <row r="5676" spans="1:5" x14ac:dyDescent="0.25">
      <c r="A5676" t="s">
        <v>2541</v>
      </c>
      <c r="B5676" t="s">
        <v>3091</v>
      </c>
      <c r="C5676" t="s">
        <v>2468</v>
      </c>
      <c r="D5676" t="s">
        <v>2475</v>
      </c>
    </row>
    <row r="5677" spans="1:5" x14ac:dyDescent="0.25">
      <c r="A5677" t="s">
        <v>2541</v>
      </c>
      <c r="B5677" t="s">
        <v>3091</v>
      </c>
      <c r="C5677" t="s">
        <v>4752</v>
      </c>
      <c r="D5677">
        <v>0</v>
      </c>
      <c r="E5677">
        <v>0</v>
      </c>
    </row>
    <row r="5678" spans="1:5" x14ac:dyDescent="0.25">
      <c r="A5678" t="s">
        <v>2541</v>
      </c>
      <c r="B5678" t="s">
        <v>3091</v>
      </c>
      <c r="C5678" t="s">
        <v>4753</v>
      </c>
      <c r="D5678">
        <v>0</v>
      </c>
      <c r="E5678">
        <v>0</v>
      </c>
    </row>
    <row r="5679" spans="1:5" x14ac:dyDescent="0.25">
      <c r="A5679" t="s">
        <v>2541</v>
      </c>
      <c r="B5679" t="s">
        <v>3091</v>
      </c>
      <c r="C5679" t="s">
        <v>800</v>
      </c>
      <c r="D5679" s="19" t="s">
        <v>807</v>
      </c>
    </row>
    <row r="5680" spans="1:5" x14ac:dyDescent="0.25">
      <c r="A5680" t="s">
        <v>2541</v>
      </c>
      <c r="B5680" t="s">
        <v>3092</v>
      </c>
      <c r="C5680" t="s">
        <v>1083</v>
      </c>
      <c r="D5680" t="b">
        <v>1</v>
      </c>
    </row>
    <row r="5681" spans="1:5" x14ac:dyDescent="0.25">
      <c r="A5681" t="s">
        <v>2541</v>
      </c>
      <c r="B5681" t="s">
        <v>3092</v>
      </c>
      <c r="C5681" t="s">
        <v>36</v>
      </c>
      <c r="D5681">
        <v>631</v>
      </c>
    </row>
    <row r="5682" spans="1:5" x14ac:dyDescent="0.25">
      <c r="A5682" t="s">
        <v>2541</v>
      </c>
      <c r="B5682" t="s">
        <v>3092</v>
      </c>
      <c r="C5682" t="s">
        <v>4751</v>
      </c>
      <c r="D5682">
        <v>0</v>
      </c>
    </row>
    <row r="5683" spans="1:5" x14ac:dyDescent="0.25">
      <c r="A5683" t="s">
        <v>2541</v>
      </c>
      <c r="B5683" t="s">
        <v>3092</v>
      </c>
      <c r="C5683" t="s">
        <v>2469</v>
      </c>
      <c r="D5683">
        <v>0</v>
      </c>
      <c r="E5683">
        <v>0</v>
      </c>
    </row>
    <row r="5684" spans="1:5" x14ac:dyDescent="0.25">
      <c r="A5684" t="s">
        <v>2541</v>
      </c>
      <c r="B5684" t="s">
        <v>3092</v>
      </c>
      <c r="C5684" t="s">
        <v>2467</v>
      </c>
      <c r="D5684">
        <v>0</v>
      </c>
    </row>
    <row r="5685" spans="1:5" x14ac:dyDescent="0.25">
      <c r="A5685" t="s">
        <v>2541</v>
      </c>
      <c r="B5685" t="s">
        <v>3092</v>
      </c>
      <c r="C5685" t="s">
        <v>2468</v>
      </c>
      <c r="D5685" t="s">
        <v>2475</v>
      </c>
    </row>
    <row r="5686" spans="1:5" x14ac:dyDescent="0.25">
      <c r="A5686" t="s">
        <v>2541</v>
      </c>
      <c r="B5686" t="s">
        <v>3092</v>
      </c>
      <c r="C5686" t="s">
        <v>4752</v>
      </c>
      <c r="D5686">
        <v>0</v>
      </c>
      <c r="E5686">
        <v>0</v>
      </c>
    </row>
    <row r="5687" spans="1:5" x14ac:dyDescent="0.25">
      <c r="A5687" t="s">
        <v>2541</v>
      </c>
      <c r="B5687" t="s">
        <v>3092</v>
      </c>
      <c r="C5687" t="s">
        <v>4753</v>
      </c>
      <c r="D5687">
        <v>0</v>
      </c>
      <c r="E5687">
        <v>0</v>
      </c>
    </row>
    <row r="5688" spans="1:5" x14ac:dyDescent="0.25">
      <c r="A5688" t="s">
        <v>2541</v>
      </c>
      <c r="B5688" t="s">
        <v>3092</v>
      </c>
      <c r="C5688" t="s">
        <v>800</v>
      </c>
      <c r="D5688" s="19" t="s">
        <v>815</v>
      </c>
    </row>
    <row r="5689" spans="1:5" x14ac:dyDescent="0.25">
      <c r="A5689" t="s">
        <v>2541</v>
      </c>
      <c r="B5689" t="s">
        <v>3093</v>
      </c>
      <c r="C5689" t="s">
        <v>1083</v>
      </c>
      <c r="D5689" t="b">
        <v>1</v>
      </c>
    </row>
    <row r="5690" spans="1:5" x14ac:dyDescent="0.25">
      <c r="A5690" t="s">
        <v>2541</v>
      </c>
      <c r="B5690" t="s">
        <v>3093</v>
      </c>
      <c r="C5690" t="s">
        <v>36</v>
      </c>
      <c r="D5690">
        <v>632</v>
      </c>
    </row>
    <row r="5691" spans="1:5" x14ac:dyDescent="0.25">
      <c r="A5691" t="s">
        <v>2541</v>
      </c>
      <c r="B5691" t="s">
        <v>3093</v>
      </c>
      <c r="C5691" t="s">
        <v>4751</v>
      </c>
      <c r="D5691">
        <v>0</v>
      </c>
    </row>
    <row r="5692" spans="1:5" x14ac:dyDescent="0.25">
      <c r="A5692" t="s">
        <v>2541</v>
      </c>
      <c r="B5692" t="s">
        <v>3093</v>
      </c>
      <c r="C5692" t="s">
        <v>2469</v>
      </c>
      <c r="D5692">
        <v>25</v>
      </c>
      <c r="E5692">
        <v>0</v>
      </c>
    </row>
    <row r="5693" spans="1:5" x14ac:dyDescent="0.25">
      <c r="A5693" t="s">
        <v>2541</v>
      </c>
      <c r="B5693" t="s">
        <v>3093</v>
      </c>
      <c r="C5693" t="s">
        <v>2467</v>
      </c>
      <c r="D5693">
        <v>0</v>
      </c>
    </row>
    <row r="5694" spans="1:5" x14ac:dyDescent="0.25">
      <c r="A5694" t="s">
        <v>2541</v>
      </c>
      <c r="B5694" t="s">
        <v>3093</v>
      </c>
      <c r="C5694" t="s">
        <v>2468</v>
      </c>
      <c r="D5694" t="s">
        <v>2475</v>
      </c>
    </row>
    <row r="5695" spans="1:5" x14ac:dyDescent="0.25">
      <c r="A5695" t="s">
        <v>2541</v>
      </c>
      <c r="B5695" t="s">
        <v>3093</v>
      </c>
      <c r="C5695" t="s">
        <v>4752</v>
      </c>
      <c r="D5695">
        <v>0</v>
      </c>
      <c r="E5695">
        <v>0</v>
      </c>
    </row>
    <row r="5696" spans="1:5" x14ac:dyDescent="0.25">
      <c r="A5696" t="s">
        <v>2541</v>
      </c>
      <c r="B5696" t="s">
        <v>3093</v>
      </c>
      <c r="C5696" t="s">
        <v>4753</v>
      </c>
      <c r="D5696">
        <v>0</v>
      </c>
      <c r="E5696">
        <v>0</v>
      </c>
    </row>
    <row r="5697" spans="1:5" x14ac:dyDescent="0.25">
      <c r="A5697" t="s">
        <v>2541</v>
      </c>
      <c r="B5697" t="s">
        <v>3093</v>
      </c>
      <c r="C5697" t="s">
        <v>800</v>
      </c>
      <c r="D5697" s="19" t="s">
        <v>807</v>
      </c>
    </row>
    <row r="5698" spans="1:5" x14ac:dyDescent="0.25">
      <c r="A5698" t="s">
        <v>2541</v>
      </c>
      <c r="B5698" t="s">
        <v>3094</v>
      </c>
      <c r="C5698" t="s">
        <v>1083</v>
      </c>
      <c r="D5698" t="b">
        <v>1</v>
      </c>
    </row>
    <row r="5699" spans="1:5" x14ac:dyDescent="0.25">
      <c r="A5699" t="s">
        <v>2541</v>
      </c>
      <c r="B5699" t="s">
        <v>3094</v>
      </c>
      <c r="C5699" t="s">
        <v>36</v>
      </c>
      <c r="D5699">
        <v>633</v>
      </c>
    </row>
    <row r="5700" spans="1:5" x14ac:dyDescent="0.25">
      <c r="A5700" t="s">
        <v>2541</v>
      </c>
      <c r="B5700" t="s">
        <v>3094</v>
      </c>
      <c r="C5700" t="s">
        <v>4751</v>
      </c>
      <c r="D5700">
        <v>0</v>
      </c>
    </row>
    <row r="5701" spans="1:5" x14ac:dyDescent="0.25">
      <c r="A5701" t="s">
        <v>2541</v>
      </c>
      <c r="B5701" t="s">
        <v>3094</v>
      </c>
      <c r="C5701" t="s">
        <v>2469</v>
      </c>
      <c r="D5701">
        <v>0</v>
      </c>
      <c r="E5701">
        <v>0</v>
      </c>
    </row>
    <row r="5702" spans="1:5" x14ac:dyDescent="0.25">
      <c r="A5702" t="s">
        <v>2541</v>
      </c>
      <c r="B5702" t="s">
        <v>3094</v>
      </c>
      <c r="C5702" t="s">
        <v>2467</v>
      </c>
      <c r="D5702">
        <v>0</v>
      </c>
    </row>
    <row r="5703" spans="1:5" x14ac:dyDescent="0.25">
      <c r="A5703" t="s">
        <v>2541</v>
      </c>
      <c r="B5703" t="s">
        <v>3094</v>
      </c>
      <c r="C5703" t="s">
        <v>2468</v>
      </c>
      <c r="D5703" t="s">
        <v>2475</v>
      </c>
    </row>
    <row r="5704" spans="1:5" x14ac:dyDescent="0.25">
      <c r="A5704" t="s">
        <v>2541</v>
      </c>
      <c r="B5704" t="s">
        <v>3094</v>
      </c>
      <c r="C5704" t="s">
        <v>4752</v>
      </c>
      <c r="D5704">
        <v>0</v>
      </c>
      <c r="E5704">
        <v>0</v>
      </c>
    </row>
    <row r="5705" spans="1:5" x14ac:dyDescent="0.25">
      <c r="A5705" t="s">
        <v>2541</v>
      </c>
      <c r="B5705" t="s">
        <v>3094</v>
      </c>
      <c r="C5705" t="s">
        <v>4753</v>
      </c>
      <c r="D5705">
        <v>0</v>
      </c>
      <c r="E5705">
        <v>0</v>
      </c>
    </row>
    <row r="5706" spans="1:5" x14ac:dyDescent="0.25">
      <c r="A5706" t="s">
        <v>2541</v>
      </c>
      <c r="B5706" t="s">
        <v>3094</v>
      </c>
      <c r="C5706" t="s">
        <v>800</v>
      </c>
      <c r="D5706" s="19" t="s">
        <v>815</v>
      </c>
    </row>
    <row r="5707" spans="1:5" x14ac:dyDescent="0.25">
      <c r="A5707" t="s">
        <v>2541</v>
      </c>
      <c r="B5707" t="s">
        <v>3095</v>
      </c>
      <c r="C5707" t="s">
        <v>1083</v>
      </c>
      <c r="D5707" t="b">
        <v>1</v>
      </c>
    </row>
    <row r="5708" spans="1:5" x14ac:dyDescent="0.25">
      <c r="A5708" t="s">
        <v>2541</v>
      </c>
      <c r="B5708" t="s">
        <v>3095</v>
      </c>
      <c r="C5708" t="s">
        <v>36</v>
      </c>
      <c r="D5708">
        <v>634</v>
      </c>
    </row>
    <row r="5709" spans="1:5" x14ac:dyDescent="0.25">
      <c r="A5709" t="s">
        <v>2541</v>
      </c>
      <c r="B5709" t="s">
        <v>3095</v>
      </c>
      <c r="C5709" t="s">
        <v>4751</v>
      </c>
      <c r="D5709">
        <v>1</v>
      </c>
    </row>
    <row r="5710" spans="1:5" x14ac:dyDescent="0.25">
      <c r="A5710" t="s">
        <v>2541</v>
      </c>
      <c r="B5710" t="s">
        <v>3095</v>
      </c>
      <c r="C5710" t="s">
        <v>2469</v>
      </c>
      <c r="D5710">
        <v>0</v>
      </c>
      <c r="E5710">
        <v>0</v>
      </c>
    </row>
    <row r="5711" spans="1:5" x14ac:dyDescent="0.25">
      <c r="A5711" t="s">
        <v>2541</v>
      </c>
      <c r="B5711" t="s">
        <v>3095</v>
      </c>
      <c r="C5711" t="s">
        <v>2467</v>
      </c>
      <c r="D5711">
        <v>0</v>
      </c>
    </row>
    <row r="5712" spans="1:5" x14ac:dyDescent="0.25">
      <c r="A5712" t="s">
        <v>2541</v>
      </c>
      <c r="B5712" t="s">
        <v>3095</v>
      </c>
      <c r="C5712" t="s">
        <v>2468</v>
      </c>
      <c r="D5712" t="s">
        <v>2475</v>
      </c>
    </row>
    <row r="5713" spans="1:5" x14ac:dyDescent="0.25">
      <c r="A5713" t="s">
        <v>2541</v>
      </c>
      <c r="B5713" t="s">
        <v>3095</v>
      </c>
      <c r="C5713" t="s">
        <v>4752</v>
      </c>
      <c r="D5713">
        <v>0</v>
      </c>
      <c r="E5713">
        <v>0</v>
      </c>
    </row>
    <row r="5714" spans="1:5" x14ac:dyDescent="0.25">
      <c r="A5714" t="s">
        <v>2541</v>
      </c>
      <c r="B5714" t="s">
        <v>3095</v>
      </c>
      <c r="C5714" t="s">
        <v>4753</v>
      </c>
      <c r="D5714">
        <v>0</v>
      </c>
      <c r="E5714">
        <v>0</v>
      </c>
    </row>
    <row r="5715" spans="1:5" x14ac:dyDescent="0.25">
      <c r="A5715" t="s">
        <v>2541</v>
      </c>
      <c r="B5715" t="s">
        <v>3095</v>
      </c>
      <c r="C5715" t="s">
        <v>800</v>
      </c>
      <c r="D5715" s="19" t="s">
        <v>815</v>
      </c>
    </row>
    <row r="5716" spans="1:5" x14ac:dyDescent="0.25">
      <c r="A5716" t="s">
        <v>2541</v>
      </c>
      <c r="B5716" t="s">
        <v>282</v>
      </c>
      <c r="C5716" t="s">
        <v>1083</v>
      </c>
      <c r="D5716" t="b">
        <v>0</v>
      </c>
    </row>
    <row r="5717" spans="1:5" x14ac:dyDescent="0.25">
      <c r="A5717" t="s">
        <v>2541</v>
      </c>
      <c r="B5717" t="s">
        <v>282</v>
      </c>
      <c r="C5717" t="s">
        <v>36</v>
      </c>
      <c r="D5717">
        <v>635</v>
      </c>
    </row>
    <row r="5718" spans="1:5" x14ac:dyDescent="0.25">
      <c r="A5718" t="s">
        <v>2541</v>
      </c>
      <c r="B5718" t="s">
        <v>282</v>
      </c>
      <c r="C5718" t="s">
        <v>4751</v>
      </c>
      <c r="D5718">
        <v>0</v>
      </c>
    </row>
    <row r="5719" spans="1:5" x14ac:dyDescent="0.25">
      <c r="A5719" t="s">
        <v>2541</v>
      </c>
      <c r="B5719" t="s">
        <v>282</v>
      </c>
      <c r="C5719" t="s">
        <v>2469</v>
      </c>
      <c r="D5719">
        <v>0</v>
      </c>
      <c r="E5719">
        <v>0</v>
      </c>
    </row>
    <row r="5720" spans="1:5" x14ac:dyDescent="0.25">
      <c r="A5720" t="s">
        <v>2541</v>
      </c>
      <c r="B5720" t="s">
        <v>282</v>
      </c>
      <c r="C5720" t="s">
        <v>2467</v>
      </c>
      <c r="D5720">
        <v>0</v>
      </c>
    </row>
    <row r="5721" spans="1:5" x14ac:dyDescent="0.25">
      <c r="A5721" t="s">
        <v>2541</v>
      </c>
      <c r="B5721" t="s">
        <v>282</v>
      </c>
      <c r="C5721" t="s">
        <v>2468</v>
      </c>
      <c r="D5721" t="s">
        <v>2475</v>
      </c>
    </row>
    <row r="5722" spans="1:5" x14ac:dyDescent="0.25">
      <c r="A5722" t="s">
        <v>2541</v>
      </c>
      <c r="B5722" t="s">
        <v>282</v>
      </c>
      <c r="C5722" t="s">
        <v>4752</v>
      </c>
      <c r="D5722">
        <v>0</v>
      </c>
      <c r="E5722">
        <v>0</v>
      </c>
    </row>
    <row r="5723" spans="1:5" x14ac:dyDescent="0.25">
      <c r="A5723" t="s">
        <v>2541</v>
      </c>
      <c r="B5723" t="s">
        <v>282</v>
      </c>
      <c r="C5723" t="s">
        <v>4753</v>
      </c>
      <c r="D5723">
        <v>0</v>
      </c>
      <c r="E5723">
        <v>0</v>
      </c>
    </row>
    <row r="5724" spans="1:5" x14ac:dyDescent="0.25">
      <c r="A5724" t="s">
        <v>2541</v>
      </c>
      <c r="B5724" t="s">
        <v>282</v>
      </c>
      <c r="C5724" t="s">
        <v>800</v>
      </c>
      <c r="D5724" s="19"/>
    </row>
    <row r="5725" spans="1:5" x14ac:dyDescent="0.25">
      <c r="A5725" t="s">
        <v>2541</v>
      </c>
      <c r="B5725" t="s">
        <v>283</v>
      </c>
      <c r="C5725" t="s">
        <v>1083</v>
      </c>
      <c r="D5725" t="b">
        <v>0</v>
      </c>
    </row>
    <row r="5726" spans="1:5" x14ac:dyDescent="0.25">
      <c r="A5726" t="s">
        <v>2541</v>
      </c>
      <c r="B5726" t="s">
        <v>283</v>
      </c>
      <c r="C5726" t="s">
        <v>36</v>
      </c>
      <c r="D5726">
        <v>636</v>
      </c>
    </row>
    <row r="5727" spans="1:5" x14ac:dyDescent="0.25">
      <c r="A5727" t="s">
        <v>2541</v>
      </c>
      <c r="B5727" t="s">
        <v>283</v>
      </c>
      <c r="C5727" t="s">
        <v>4751</v>
      </c>
      <c r="D5727">
        <v>0</v>
      </c>
    </row>
    <row r="5728" spans="1:5" x14ac:dyDescent="0.25">
      <c r="A5728" t="s">
        <v>2541</v>
      </c>
      <c r="B5728" t="s">
        <v>283</v>
      </c>
      <c r="C5728" t="s">
        <v>2469</v>
      </c>
      <c r="D5728">
        <v>0</v>
      </c>
      <c r="E5728">
        <v>0</v>
      </c>
    </row>
    <row r="5729" spans="1:5" x14ac:dyDescent="0.25">
      <c r="A5729" t="s">
        <v>2541</v>
      </c>
      <c r="B5729" t="s">
        <v>283</v>
      </c>
      <c r="C5729" t="s">
        <v>2467</v>
      </c>
      <c r="D5729">
        <v>0</v>
      </c>
    </row>
    <row r="5730" spans="1:5" x14ac:dyDescent="0.25">
      <c r="A5730" t="s">
        <v>2541</v>
      </c>
      <c r="B5730" t="s">
        <v>283</v>
      </c>
      <c r="C5730" t="s">
        <v>2468</v>
      </c>
      <c r="D5730" t="s">
        <v>2475</v>
      </c>
    </row>
    <row r="5731" spans="1:5" x14ac:dyDescent="0.25">
      <c r="A5731" t="s">
        <v>2541</v>
      </c>
      <c r="B5731" t="s">
        <v>283</v>
      </c>
      <c r="C5731" t="s">
        <v>4752</v>
      </c>
      <c r="D5731">
        <v>0</v>
      </c>
      <c r="E5731">
        <v>0</v>
      </c>
    </row>
    <row r="5732" spans="1:5" x14ac:dyDescent="0.25">
      <c r="A5732" t="s">
        <v>2541</v>
      </c>
      <c r="B5732" t="s">
        <v>283</v>
      </c>
      <c r="C5732" t="s">
        <v>4753</v>
      </c>
      <c r="D5732">
        <v>0</v>
      </c>
      <c r="E5732">
        <v>0</v>
      </c>
    </row>
    <row r="5733" spans="1:5" x14ac:dyDescent="0.25">
      <c r="A5733" t="s">
        <v>2541</v>
      </c>
      <c r="B5733" t="s">
        <v>283</v>
      </c>
      <c r="C5733" t="s">
        <v>800</v>
      </c>
      <c r="D5733" s="19"/>
    </row>
    <row r="5734" spans="1:5" x14ac:dyDescent="0.25">
      <c r="A5734" t="s">
        <v>2541</v>
      </c>
      <c r="B5734" t="s">
        <v>314</v>
      </c>
      <c r="C5734" t="s">
        <v>1083</v>
      </c>
      <c r="D5734" t="b">
        <v>0</v>
      </c>
    </row>
    <row r="5735" spans="1:5" x14ac:dyDescent="0.25">
      <c r="A5735" t="s">
        <v>2541</v>
      </c>
      <c r="B5735" t="s">
        <v>314</v>
      </c>
      <c r="C5735" t="s">
        <v>36</v>
      </c>
      <c r="D5735">
        <v>637</v>
      </c>
    </row>
    <row r="5736" spans="1:5" x14ac:dyDescent="0.25">
      <c r="A5736" t="s">
        <v>2541</v>
      </c>
      <c r="B5736" t="s">
        <v>314</v>
      </c>
      <c r="C5736" t="s">
        <v>4751</v>
      </c>
      <c r="D5736">
        <v>0</v>
      </c>
    </row>
    <row r="5737" spans="1:5" x14ac:dyDescent="0.25">
      <c r="A5737" t="s">
        <v>2541</v>
      </c>
      <c r="B5737" t="s">
        <v>314</v>
      </c>
      <c r="C5737" t="s">
        <v>2469</v>
      </c>
      <c r="D5737">
        <v>0</v>
      </c>
      <c r="E5737">
        <v>0</v>
      </c>
    </row>
    <row r="5738" spans="1:5" x14ac:dyDescent="0.25">
      <c r="A5738" t="s">
        <v>2541</v>
      </c>
      <c r="B5738" t="s">
        <v>314</v>
      </c>
      <c r="C5738" t="s">
        <v>2467</v>
      </c>
      <c r="D5738">
        <v>0</v>
      </c>
    </row>
    <row r="5739" spans="1:5" x14ac:dyDescent="0.25">
      <c r="A5739" t="s">
        <v>2541</v>
      </c>
      <c r="B5739" t="s">
        <v>314</v>
      </c>
      <c r="C5739" t="s">
        <v>2468</v>
      </c>
      <c r="D5739" t="s">
        <v>2475</v>
      </c>
    </row>
    <row r="5740" spans="1:5" x14ac:dyDescent="0.25">
      <c r="A5740" t="s">
        <v>2541</v>
      </c>
      <c r="B5740" t="s">
        <v>314</v>
      </c>
      <c r="C5740" t="s">
        <v>4752</v>
      </c>
      <c r="D5740">
        <v>0</v>
      </c>
      <c r="E5740">
        <v>0</v>
      </c>
    </row>
    <row r="5741" spans="1:5" x14ac:dyDescent="0.25">
      <c r="A5741" t="s">
        <v>2541</v>
      </c>
      <c r="B5741" t="s">
        <v>314</v>
      </c>
      <c r="C5741" t="s">
        <v>4753</v>
      </c>
      <c r="D5741">
        <v>0</v>
      </c>
      <c r="E5741">
        <v>0</v>
      </c>
    </row>
    <row r="5742" spans="1:5" x14ac:dyDescent="0.25">
      <c r="A5742" t="s">
        <v>2541</v>
      </c>
      <c r="B5742" t="s">
        <v>314</v>
      </c>
      <c r="C5742" t="s">
        <v>800</v>
      </c>
      <c r="D5742" s="19"/>
    </row>
    <row r="5743" spans="1:5" x14ac:dyDescent="0.25">
      <c r="A5743" t="s">
        <v>2541</v>
      </c>
      <c r="B5743" t="s">
        <v>284</v>
      </c>
      <c r="C5743" t="s">
        <v>1083</v>
      </c>
      <c r="D5743" t="b">
        <v>0</v>
      </c>
    </row>
    <row r="5744" spans="1:5" x14ac:dyDescent="0.25">
      <c r="A5744" t="s">
        <v>2541</v>
      </c>
      <c r="B5744" t="s">
        <v>284</v>
      </c>
      <c r="C5744" t="s">
        <v>36</v>
      </c>
      <c r="D5744">
        <v>638</v>
      </c>
    </row>
    <row r="5745" spans="1:5" x14ac:dyDescent="0.25">
      <c r="A5745" t="s">
        <v>2541</v>
      </c>
      <c r="B5745" t="s">
        <v>284</v>
      </c>
      <c r="C5745" t="s">
        <v>4751</v>
      </c>
      <c r="D5745">
        <v>0</v>
      </c>
    </row>
    <row r="5746" spans="1:5" x14ac:dyDescent="0.25">
      <c r="A5746" t="s">
        <v>2541</v>
      </c>
      <c r="B5746" t="s">
        <v>284</v>
      </c>
      <c r="C5746" t="s">
        <v>2469</v>
      </c>
      <c r="D5746">
        <v>0</v>
      </c>
      <c r="E5746">
        <v>0</v>
      </c>
    </row>
    <row r="5747" spans="1:5" x14ac:dyDescent="0.25">
      <c r="A5747" t="s">
        <v>2541</v>
      </c>
      <c r="B5747" t="s">
        <v>284</v>
      </c>
      <c r="C5747" t="s">
        <v>2467</v>
      </c>
      <c r="D5747">
        <v>1</v>
      </c>
    </row>
    <row r="5748" spans="1:5" x14ac:dyDescent="0.25">
      <c r="A5748" t="s">
        <v>2541</v>
      </c>
      <c r="B5748" t="s">
        <v>284</v>
      </c>
      <c r="C5748" t="s">
        <v>2468</v>
      </c>
      <c r="D5748" t="s">
        <v>2475</v>
      </c>
    </row>
    <row r="5749" spans="1:5" x14ac:dyDescent="0.25">
      <c r="A5749" t="s">
        <v>2541</v>
      </c>
      <c r="B5749" t="s">
        <v>284</v>
      </c>
      <c r="C5749" t="s">
        <v>4752</v>
      </c>
      <c r="D5749">
        <v>0</v>
      </c>
      <c r="E5749">
        <v>0</v>
      </c>
    </row>
    <row r="5750" spans="1:5" x14ac:dyDescent="0.25">
      <c r="A5750" t="s">
        <v>2541</v>
      </c>
      <c r="B5750" t="s">
        <v>284</v>
      </c>
      <c r="C5750" t="s">
        <v>4753</v>
      </c>
      <c r="D5750">
        <v>0</v>
      </c>
      <c r="E5750">
        <v>0</v>
      </c>
    </row>
    <row r="5751" spans="1:5" x14ac:dyDescent="0.25">
      <c r="A5751" t="s">
        <v>2541</v>
      </c>
      <c r="B5751" t="s">
        <v>284</v>
      </c>
      <c r="C5751" t="s">
        <v>800</v>
      </c>
      <c r="D5751" s="19"/>
    </row>
    <row r="5752" spans="1:5" x14ac:dyDescent="0.25">
      <c r="A5752" t="s">
        <v>2541</v>
      </c>
      <c r="B5752" t="s">
        <v>285</v>
      </c>
      <c r="C5752" t="s">
        <v>1083</v>
      </c>
      <c r="D5752" t="b">
        <v>0</v>
      </c>
    </row>
    <row r="5753" spans="1:5" x14ac:dyDescent="0.25">
      <c r="A5753" t="s">
        <v>2541</v>
      </c>
      <c r="B5753" t="s">
        <v>285</v>
      </c>
      <c r="C5753" t="s">
        <v>36</v>
      </c>
      <c r="D5753">
        <v>639</v>
      </c>
    </row>
    <row r="5754" spans="1:5" x14ac:dyDescent="0.25">
      <c r="A5754" t="s">
        <v>2541</v>
      </c>
      <c r="B5754" t="s">
        <v>285</v>
      </c>
      <c r="C5754" t="s">
        <v>4751</v>
      </c>
      <c r="D5754">
        <v>0</v>
      </c>
    </row>
    <row r="5755" spans="1:5" x14ac:dyDescent="0.25">
      <c r="A5755" t="s">
        <v>2541</v>
      </c>
      <c r="B5755" t="s">
        <v>285</v>
      </c>
      <c r="C5755" t="s">
        <v>2469</v>
      </c>
      <c r="D5755">
        <v>0</v>
      </c>
      <c r="E5755">
        <v>0</v>
      </c>
    </row>
    <row r="5756" spans="1:5" x14ac:dyDescent="0.25">
      <c r="A5756" t="s">
        <v>2541</v>
      </c>
      <c r="B5756" t="s">
        <v>285</v>
      </c>
      <c r="C5756" t="s">
        <v>2467</v>
      </c>
      <c r="D5756">
        <v>0</v>
      </c>
    </row>
    <row r="5757" spans="1:5" x14ac:dyDescent="0.25">
      <c r="A5757" t="s">
        <v>2541</v>
      </c>
      <c r="B5757" t="s">
        <v>285</v>
      </c>
      <c r="C5757" t="s">
        <v>2468</v>
      </c>
      <c r="D5757" t="s">
        <v>2475</v>
      </c>
    </row>
    <row r="5758" spans="1:5" x14ac:dyDescent="0.25">
      <c r="A5758" t="s">
        <v>2541</v>
      </c>
      <c r="B5758" t="s">
        <v>285</v>
      </c>
      <c r="C5758" t="s">
        <v>4752</v>
      </c>
      <c r="D5758">
        <v>0</v>
      </c>
      <c r="E5758">
        <v>0</v>
      </c>
    </row>
    <row r="5759" spans="1:5" x14ac:dyDescent="0.25">
      <c r="A5759" t="s">
        <v>2541</v>
      </c>
      <c r="B5759" t="s">
        <v>285</v>
      </c>
      <c r="C5759" t="s">
        <v>4753</v>
      </c>
      <c r="D5759">
        <v>0</v>
      </c>
      <c r="E5759">
        <v>0</v>
      </c>
    </row>
    <row r="5760" spans="1:5" x14ac:dyDescent="0.25">
      <c r="A5760" t="s">
        <v>2541</v>
      </c>
      <c r="B5760" t="s">
        <v>285</v>
      </c>
      <c r="C5760" t="s">
        <v>800</v>
      </c>
      <c r="D5760" s="19"/>
    </row>
    <row r="5761" spans="1:5" x14ac:dyDescent="0.25">
      <c r="A5761" t="s">
        <v>2544</v>
      </c>
      <c r="B5761" t="s">
        <v>3067</v>
      </c>
      <c r="C5761" t="s">
        <v>1083</v>
      </c>
      <c r="D5761" t="b">
        <v>0</v>
      </c>
    </row>
    <row r="5762" spans="1:5" x14ac:dyDescent="0.25">
      <c r="A5762" t="s">
        <v>2544</v>
      </c>
      <c r="B5762" t="s">
        <v>3067</v>
      </c>
      <c r="C5762" t="s">
        <v>36</v>
      </c>
      <c r="D5762">
        <v>640</v>
      </c>
    </row>
    <row r="5763" spans="1:5" x14ac:dyDescent="0.25">
      <c r="A5763" t="s">
        <v>2544</v>
      </c>
      <c r="B5763" t="s">
        <v>3067</v>
      </c>
      <c r="C5763" t="s">
        <v>4751</v>
      </c>
      <c r="D5763">
        <v>0</v>
      </c>
    </row>
    <row r="5764" spans="1:5" x14ac:dyDescent="0.25">
      <c r="A5764" t="s">
        <v>2544</v>
      </c>
      <c r="B5764" t="s">
        <v>3067</v>
      </c>
      <c r="C5764" t="s">
        <v>2469</v>
      </c>
      <c r="D5764">
        <v>0</v>
      </c>
      <c r="E5764">
        <v>0</v>
      </c>
    </row>
    <row r="5765" spans="1:5" x14ac:dyDescent="0.25">
      <c r="A5765" t="s">
        <v>2544</v>
      </c>
      <c r="B5765" t="s">
        <v>3067</v>
      </c>
      <c r="C5765" t="s">
        <v>2467</v>
      </c>
      <c r="D5765">
        <v>0</v>
      </c>
    </row>
    <row r="5766" spans="1:5" x14ac:dyDescent="0.25">
      <c r="A5766" t="s">
        <v>2544</v>
      </c>
      <c r="B5766" t="s">
        <v>3067</v>
      </c>
      <c r="C5766" t="s">
        <v>2468</v>
      </c>
      <c r="D5766" t="s">
        <v>2475</v>
      </c>
    </row>
    <row r="5767" spans="1:5" x14ac:dyDescent="0.25">
      <c r="A5767" t="s">
        <v>2544</v>
      </c>
      <c r="B5767" t="s">
        <v>3067</v>
      </c>
      <c r="C5767" t="s">
        <v>4752</v>
      </c>
      <c r="D5767">
        <v>0</v>
      </c>
      <c r="E5767">
        <v>0</v>
      </c>
    </row>
    <row r="5768" spans="1:5" x14ac:dyDescent="0.25">
      <c r="A5768" t="s">
        <v>2544</v>
      </c>
      <c r="B5768" t="s">
        <v>3067</v>
      </c>
      <c r="C5768" t="s">
        <v>4753</v>
      </c>
      <c r="D5768">
        <v>0</v>
      </c>
      <c r="E5768">
        <v>0</v>
      </c>
    </row>
    <row r="5769" spans="1:5" x14ac:dyDescent="0.25">
      <c r="A5769" t="s">
        <v>2544</v>
      </c>
      <c r="B5769" t="s">
        <v>3067</v>
      </c>
      <c r="C5769" t="s">
        <v>800</v>
      </c>
      <c r="D5769" s="19" t="s">
        <v>861</v>
      </c>
    </row>
    <row r="5770" spans="1:5" x14ac:dyDescent="0.25">
      <c r="A5770" t="s">
        <v>2544</v>
      </c>
      <c r="B5770" t="s">
        <v>3068</v>
      </c>
      <c r="C5770" t="s">
        <v>1083</v>
      </c>
      <c r="D5770" t="b">
        <v>0</v>
      </c>
    </row>
    <row r="5771" spans="1:5" x14ac:dyDescent="0.25">
      <c r="A5771" t="s">
        <v>2544</v>
      </c>
      <c r="B5771" t="s">
        <v>3068</v>
      </c>
      <c r="C5771" t="s">
        <v>36</v>
      </c>
      <c r="D5771">
        <v>641</v>
      </c>
    </row>
    <row r="5772" spans="1:5" x14ac:dyDescent="0.25">
      <c r="A5772" t="s">
        <v>2544</v>
      </c>
      <c r="B5772" t="s">
        <v>3068</v>
      </c>
      <c r="C5772" t="s">
        <v>4751</v>
      </c>
      <c r="D5772">
        <v>0</v>
      </c>
    </row>
    <row r="5773" spans="1:5" x14ac:dyDescent="0.25">
      <c r="A5773" t="s">
        <v>2544</v>
      </c>
      <c r="B5773" t="s">
        <v>3068</v>
      </c>
      <c r="C5773" t="s">
        <v>2469</v>
      </c>
      <c r="D5773">
        <v>0</v>
      </c>
      <c r="E5773">
        <v>0</v>
      </c>
    </row>
    <row r="5774" spans="1:5" x14ac:dyDescent="0.25">
      <c r="A5774" t="s">
        <v>2544</v>
      </c>
      <c r="B5774" t="s">
        <v>3068</v>
      </c>
      <c r="C5774" t="s">
        <v>2467</v>
      </c>
      <c r="D5774">
        <v>0</v>
      </c>
    </row>
    <row r="5775" spans="1:5" x14ac:dyDescent="0.25">
      <c r="A5775" t="s">
        <v>2544</v>
      </c>
      <c r="B5775" t="s">
        <v>3068</v>
      </c>
      <c r="C5775" t="s">
        <v>2468</v>
      </c>
      <c r="D5775" t="s">
        <v>2475</v>
      </c>
    </row>
    <row r="5776" spans="1:5" x14ac:dyDescent="0.25">
      <c r="A5776" t="s">
        <v>2544</v>
      </c>
      <c r="B5776" t="s">
        <v>3068</v>
      </c>
      <c r="C5776" t="s">
        <v>4752</v>
      </c>
      <c r="D5776">
        <v>0</v>
      </c>
      <c r="E5776">
        <v>0</v>
      </c>
    </row>
    <row r="5777" spans="1:5" x14ac:dyDescent="0.25">
      <c r="A5777" t="s">
        <v>2544</v>
      </c>
      <c r="B5777" t="s">
        <v>3068</v>
      </c>
      <c r="C5777" t="s">
        <v>4753</v>
      </c>
      <c r="D5777">
        <v>0</v>
      </c>
      <c r="E5777">
        <v>0</v>
      </c>
    </row>
    <row r="5778" spans="1:5" x14ac:dyDescent="0.25">
      <c r="A5778" t="s">
        <v>2544</v>
      </c>
      <c r="B5778" t="s">
        <v>3068</v>
      </c>
      <c r="C5778" t="s">
        <v>800</v>
      </c>
      <c r="D5778" s="19" t="s">
        <v>861</v>
      </c>
    </row>
    <row r="5779" spans="1:5" x14ac:dyDescent="0.25">
      <c r="A5779" t="s">
        <v>2544</v>
      </c>
      <c r="B5779" t="s">
        <v>3069</v>
      </c>
      <c r="C5779" t="s">
        <v>1083</v>
      </c>
      <c r="D5779" t="b">
        <v>0</v>
      </c>
    </row>
    <row r="5780" spans="1:5" x14ac:dyDescent="0.25">
      <c r="A5780" t="s">
        <v>2544</v>
      </c>
      <c r="B5780" t="s">
        <v>3069</v>
      </c>
      <c r="C5780" t="s">
        <v>36</v>
      </c>
      <c r="D5780">
        <v>642</v>
      </c>
    </row>
    <row r="5781" spans="1:5" x14ac:dyDescent="0.25">
      <c r="A5781" t="s">
        <v>2544</v>
      </c>
      <c r="B5781" t="s">
        <v>3069</v>
      </c>
      <c r="C5781" t="s">
        <v>4751</v>
      </c>
      <c r="D5781">
        <v>0</v>
      </c>
    </row>
    <row r="5782" spans="1:5" x14ac:dyDescent="0.25">
      <c r="A5782" t="s">
        <v>2544</v>
      </c>
      <c r="B5782" t="s">
        <v>3069</v>
      </c>
      <c r="C5782" t="s">
        <v>2469</v>
      </c>
      <c r="D5782">
        <v>0</v>
      </c>
      <c r="E5782">
        <v>0</v>
      </c>
    </row>
    <row r="5783" spans="1:5" x14ac:dyDescent="0.25">
      <c r="A5783" t="s">
        <v>2544</v>
      </c>
      <c r="B5783" t="s">
        <v>3069</v>
      </c>
      <c r="C5783" t="s">
        <v>2467</v>
      </c>
      <c r="D5783">
        <v>0</v>
      </c>
    </row>
    <row r="5784" spans="1:5" x14ac:dyDescent="0.25">
      <c r="A5784" t="s">
        <v>2544</v>
      </c>
      <c r="B5784" t="s">
        <v>3069</v>
      </c>
      <c r="C5784" t="s">
        <v>2468</v>
      </c>
      <c r="D5784" t="s">
        <v>2475</v>
      </c>
    </row>
    <row r="5785" spans="1:5" x14ac:dyDescent="0.25">
      <c r="A5785" t="s">
        <v>2544</v>
      </c>
      <c r="B5785" t="s">
        <v>3069</v>
      </c>
      <c r="C5785" t="s">
        <v>4752</v>
      </c>
      <c r="D5785">
        <v>0</v>
      </c>
      <c r="E5785">
        <v>0</v>
      </c>
    </row>
    <row r="5786" spans="1:5" x14ac:dyDescent="0.25">
      <c r="A5786" t="s">
        <v>2544</v>
      </c>
      <c r="B5786" t="s">
        <v>3069</v>
      </c>
      <c r="C5786" t="s">
        <v>4753</v>
      </c>
      <c r="D5786">
        <v>0</v>
      </c>
      <c r="E5786">
        <v>0</v>
      </c>
    </row>
    <row r="5787" spans="1:5" x14ac:dyDescent="0.25">
      <c r="A5787" t="s">
        <v>2544</v>
      </c>
      <c r="B5787" t="s">
        <v>3069</v>
      </c>
      <c r="C5787" t="s">
        <v>800</v>
      </c>
      <c r="D5787" s="19" t="s">
        <v>2892</v>
      </c>
    </row>
    <row r="5788" spans="1:5" x14ac:dyDescent="0.25">
      <c r="A5788" t="s">
        <v>2544</v>
      </c>
      <c r="B5788" t="s">
        <v>3070</v>
      </c>
      <c r="C5788" t="s">
        <v>1083</v>
      </c>
      <c r="D5788" t="b">
        <v>0</v>
      </c>
    </row>
    <row r="5789" spans="1:5" x14ac:dyDescent="0.25">
      <c r="A5789" t="s">
        <v>2544</v>
      </c>
      <c r="B5789" t="s">
        <v>3070</v>
      </c>
      <c r="C5789" t="s">
        <v>36</v>
      </c>
      <c r="D5789">
        <v>643</v>
      </c>
    </row>
    <row r="5790" spans="1:5" x14ac:dyDescent="0.25">
      <c r="A5790" t="s">
        <v>2544</v>
      </c>
      <c r="B5790" t="s">
        <v>3070</v>
      </c>
      <c r="C5790" t="s">
        <v>4751</v>
      </c>
      <c r="D5790">
        <v>0</v>
      </c>
    </row>
    <row r="5791" spans="1:5" x14ac:dyDescent="0.25">
      <c r="A5791" t="s">
        <v>2544</v>
      </c>
      <c r="B5791" t="s">
        <v>3070</v>
      </c>
      <c r="C5791" t="s">
        <v>2469</v>
      </c>
      <c r="D5791">
        <v>0</v>
      </c>
      <c r="E5791">
        <v>0</v>
      </c>
    </row>
    <row r="5792" spans="1:5" x14ac:dyDescent="0.25">
      <c r="A5792" t="s">
        <v>2544</v>
      </c>
      <c r="B5792" t="s">
        <v>3070</v>
      </c>
      <c r="C5792" t="s">
        <v>2467</v>
      </c>
      <c r="D5792">
        <v>0</v>
      </c>
    </row>
    <row r="5793" spans="1:5" x14ac:dyDescent="0.25">
      <c r="A5793" t="s">
        <v>2544</v>
      </c>
      <c r="B5793" t="s">
        <v>3070</v>
      </c>
      <c r="C5793" t="s">
        <v>2468</v>
      </c>
      <c r="D5793" t="s">
        <v>2475</v>
      </c>
    </row>
    <row r="5794" spans="1:5" x14ac:dyDescent="0.25">
      <c r="A5794" t="s">
        <v>2544</v>
      </c>
      <c r="B5794" t="s">
        <v>3070</v>
      </c>
      <c r="C5794" t="s">
        <v>4752</v>
      </c>
      <c r="D5794">
        <v>0</v>
      </c>
      <c r="E5794">
        <v>0</v>
      </c>
    </row>
    <row r="5795" spans="1:5" x14ac:dyDescent="0.25">
      <c r="A5795" t="s">
        <v>2544</v>
      </c>
      <c r="B5795" t="s">
        <v>3070</v>
      </c>
      <c r="C5795" t="s">
        <v>4753</v>
      </c>
      <c r="D5795">
        <v>0</v>
      </c>
      <c r="E5795">
        <v>0</v>
      </c>
    </row>
    <row r="5796" spans="1:5" x14ac:dyDescent="0.25">
      <c r="A5796" t="s">
        <v>2544</v>
      </c>
      <c r="B5796" t="s">
        <v>3070</v>
      </c>
      <c r="C5796" t="s">
        <v>800</v>
      </c>
      <c r="D5796" s="19" t="s">
        <v>2892</v>
      </c>
    </row>
    <row r="5797" spans="1:5" x14ac:dyDescent="0.25">
      <c r="A5797" t="s">
        <v>2544</v>
      </c>
      <c r="B5797" t="s">
        <v>3071</v>
      </c>
      <c r="C5797" t="s">
        <v>1083</v>
      </c>
      <c r="D5797" t="b">
        <v>0</v>
      </c>
    </row>
    <row r="5798" spans="1:5" x14ac:dyDescent="0.25">
      <c r="A5798" t="s">
        <v>2544</v>
      </c>
      <c r="B5798" t="s">
        <v>3071</v>
      </c>
      <c r="C5798" t="s">
        <v>36</v>
      </c>
      <c r="D5798">
        <v>644</v>
      </c>
    </row>
    <row r="5799" spans="1:5" x14ac:dyDescent="0.25">
      <c r="A5799" t="s">
        <v>2544</v>
      </c>
      <c r="B5799" t="s">
        <v>3071</v>
      </c>
      <c r="C5799" t="s">
        <v>4751</v>
      </c>
      <c r="D5799">
        <v>0</v>
      </c>
    </row>
    <row r="5800" spans="1:5" x14ac:dyDescent="0.25">
      <c r="A5800" t="s">
        <v>2544</v>
      </c>
      <c r="B5800" t="s">
        <v>3071</v>
      </c>
      <c r="C5800" t="s">
        <v>2469</v>
      </c>
      <c r="D5800">
        <v>0</v>
      </c>
      <c r="E5800">
        <v>0</v>
      </c>
    </row>
    <row r="5801" spans="1:5" x14ac:dyDescent="0.25">
      <c r="A5801" t="s">
        <v>2544</v>
      </c>
      <c r="B5801" t="s">
        <v>3071</v>
      </c>
      <c r="C5801" t="s">
        <v>2467</v>
      </c>
      <c r="D5801">
        <v>0</v>
      </c>
    </row>
    <row r="5802" spans="1:5" x14ac:dyDescent="0.25">
      <c r="A5802" t="s">
        <v>2544</v>
      </c>
      <c r="B5802" t="s">
        <v>3071</v>
      </c>
      <c r="C5802" t="s">
        <v>2468</v>
      </c>
      <c r="D5802" t="s">
        <v>2475</v>
      </c>
    </row>
    <row r="5803" spans="1:5" x14ac:dyDescent="0.25">
      <c r="A5803" t="s">
        <v>2544</v>
      </c>
      <c r="B5803" t="s">
        <v>3071</v>
      </c>
      <c r="C5803" t="s">
        <v>4752</v>
      </c>
      <c r="D5803">
        <v>0</v>
      </c>
      <c r="E5803">
        <v>0</v>
      </c>
    </row>
    <row r="5804" spans="1:5" x14ac:dyDescent="0.25">
      <c r="A5804" t="s">
        <v>2544</v>
      </c>
      <c r="B5804" t="s">
        <v>3071</v>
      </c>
      <c r="C5804" t="s">
        <v>4753</v>
      </c>
      <c r="D5804">
        <v>0</v>
      </c>
      <c r="E5804">
        <v>0</v>
      </c>
    </row>
    <row r="5805" spans="1:5" x14ac:dyDescent="0.25">
      <c r="A5805" t="s">
        <v>2544</v>
      </c>
      <c r="B5805" t="s">
        <v>3071</v>
      </c>
      <c r="C5805" t="s">
        <v>800</v>
      </c>
      <c r="D5805" s="19" t="s">
        <v>2892</v>
      </c>
    </row>
    <row r="5806" spans="1:5" x14ac:dyDescent="0.25">
      <c r="A5806" t="s">
        <v>2544</v>
      </c>
      <c r="B5806" t="s">
        <v>3072</v>
      </c>
      <c r="C5806" t="s">
        <v>1083</v>
      </c>
      <c r="D5806" t="b">
        <v>0</v>
      </c>
    </row>
    <row r="5807" spans="1:5" x14ac:dyDescent="0.25">
      <c r="A5807" t="s">
        <v>2544</v>
      </c>
      <c r="B5807" t="s">
        <v>3072</v>
      </c>
      <c r="C5807" t="s">
        <v>36</v>
      </c>
      <c r="D5807">
        <v>645</v>
      </c>
    </row>
    <row r="5808" spans="1:5" x14ac:dyDescent="0.25">
      <c r="A5808" t="s">
        <v>2544</v>
      </c>
      <c r="B5808" t="s">
        <v>3072</v>
      </c>
      <c r="C5808" t="s">
        <v>4751</v>
      </c>
      <c r="D5808">
        <v>0</v>
      </c>
    </row>
    <row r="5809" spans="1:5" x14ac:dyDescent="0.25">
      <c r="A5809" t="s">
        <v>2544</v>
      </c>
      <c r="B5809" t="s">
        <v>3072</v>
      </c>
      <c r="C5809" t="s">
        <v>2469</v>
      </c>
      <c r="D5809">
        <v>0</v>
      </c>
      <c r="E5809">
        <v>0</v>
      </c>
    </row>
    <row r="5810" spans="1:5" x14ac:dyDescent="0.25">
      <c r="A5810" t="s">
        <v>2544</v>
      </c>
      <c r="B5810" t="s">
        <v>3072</v>
      </c>
      <c r="C5810" t="s">
        <v>2467</v>
      </c>
      <c r="D5810">
        <v>0</v>
      </c>
    </row>
    <row r="5811" spans="1:5" x14ac:dyDescent="0.25">
      <c r="A5811" t="s">
        <v>2544</v>
      </c>
      <c r="B5811" t="s">
        <v>3072</v>
      </c>
      <c r="C5811" t="s">
        <v>2468</v>
      </c>
      <c r="D5811" t="s">
        <v>2475</v>
      </c>
    </row>
    <row r="5812" spans="1:5" x14ac:dyDescent="0.25">
      <c r="A5812" t="s">
        <v>2544</v>
      </c>
      <c r="B5812" t="s">
        <v>3072</v>
      </c>
      <c r="C5812" t="s">
        <v>4752</v>
      </c>
      <c r="D5812">
        <v>0</v>
      </c>
      <c r="E5812">
        <v>0</v>
      </c>
    </row>
    <row r="5813" spans="1:5" x14ac:dyDescent="0.25">
      <c r="A5813" t="s">
        <v>2544</v>
      </c>
      <c r="B5813" t="s">
        <v>3072</v>
      </c>
      <c r="C5813" t="s">
        <v>4753</v>
      </c>
      <c r="D5813">
        <v>0</v>
      </c>
      <c r="E5813">
        <v>0</v>
      </c>
    </row>
    <row r="5814" spans="1:5" x14ac:dyDescent="0.25">
      <c r="A5814" t="s">
        <v>2544</v>
      </c>
      <c r="B5814" t="s">
        <v>3072</v>
      </c>
      <c r="C5814" t="s">
        <v>800</v>
      </c>
      <c r="D5814" s="19" t="s">
        <v>2892</v>
      </c>
    </row>
    <row r="5815" spans="1:5" x14ac:dyDescent="0.25">
      <c r="A5815" t="s">
        <v>2544</v>
      </c>
      <c r="B5815" t="s">
        <v>3073</v>
      </c>
      <c r="C5815" t="s">
        <v>1083</v>
      </c>
      <c r="D5815" t="b">
        <v>0</v>
      </c>
    </row>
    <row r="5816" spans="1:5" x14ac:dyDescent="0.25">
      <c r="A5816" t="s">
        <v>2544</v>
      </c>
      <c r="B5816" t="s">
        <v>3073</v>
      </c>
      <c r="C5816" t="s">
        <v>36</v>
      </c>
      <c r="D5816">
        <v>646</v>
      </c>
    </row>
    <row r="5817" spans="1:5" x14ac:dyDescent="0.25">
      <c r="A5817" t="s">
        <v>2544</v>
      </c>
      <c r="B5817" t="s">
        <v>3073</v>
      </c>
      <c r="C5817" t="s">
        <v>4751</v>
      </c>
      <c r="D5817">
        <v>1</v>
      </c>
    </row>
    <row r="5818" spans="1:5" x14ac:dyDescent="0.25">
      <c r="A5818" t="s">
        <v>2544</v>
      </c>
      <c r="B5818" t="s">
        <v>3073</v>
      </c>
      <c r="C5818" t="s">
        <v>2469</v>
      </c>
      <c r="D5818">
        <v>0</v>
      </c>
      <c r="E5818">
        <v>0</v>
      </c>
    </row>
    <row r="5819" spans="1:5" x14ac:dyDescent="0.25">
      <c r="A5819" t="s">
        <v>2544</v>
      </c>
      <c r="B5819" t="s">
        <v>3073</v>
      </c>
      <c r="C5819" t="s">
        <v>2467</v>
      </c>
      <c r="D5819">
        <v>0</v>
      </c>
    </row>
    <row r="5820" spans="1:5" x14ac:dyDescent="0.25">
      <c r="A5820" t="s">
        <v>2544</v>
      </c>
      <c r="B5820" t="s">
        <v>3073</v>
      </c>
      <c r="C5820" t="s">
        <v>2468</v>
      </c>
      <c r="D5820" t="s">
        <v>2475</v>
      </c>
    </row>
    <row r="5821" spans="1:5" x14ac:dyDescent="0.25">
      <c r="A5821" t="s">
        <v>2544</v>
      </c>
      <c r="B5821" t="s">
        <v>3073</v>
      </c>
      <c r="C5821" t="s">
        <v>4752</v>
      </c>
      <c r="D5821">
        <v>0</v>
      </c>
      <c r="E5821">
        <v>0</v>
      </c>
    </row>
    <row r="5822" spans="1:5" x14ac:dyDescent="0.25">
      <c r="A5822" t="s">
        <v>2544</v>
      </c>
      <c r="B5822" t="s">
        <v>3073</v>
      </c>
      <c r="C5822" t="s">
        <v>4753</v>
      </c>
      <c r="D5822">
        <v>0</v>
      </c>
      <c r="E5822">
        <v>0</v>
      </c>
    </row>
    <row r="5823" spans="1:5" x14ac:dyDescent="0.25">
      <c r="A5823" t="s">
        <v>2544</v>
      </c>
      <c r="B5823" t="s">
        <v>3073</v>
      </c>
      <c r="C5823" t="s">
        <v>800</v>
      </c>
      <c r="D5823" s="19" t="s">
        <v>815</v>
      </c>
    </row>
    <row r="5824" spans="1:5" x14ac:dyDescent="0.25">
      <c r="A5824" t="s">
        <v>2544</v>
      </c>
      <c r="B5824" t="s">
        <v>3074</v>
      </c>
      <c r="C5824" t="s">
        <v>1083</v>
      </c>
      <c r="D5824" t="b">
        <v>0</v>
      </c>
    </row>
    <row r="5825" spans="1:5" x14ac:dyDescent="0.25">
      <c r="A5825" t="s">
        <v>2544</v>
      </c>
      <c r="B5825" t="s">
        <v>3074</v>
      </c>
      <c r="C5825" t="s">
        <v>36</v>
      </c>
      <c r="D5825">
        <v>647</v>
      </c>
    </row>
    <row r="5826" spans="1:5" x14ac:dyDescent="0.25">
      <c r="A5826" t="s">
        <v>2544</v>
      </c>
      <c r="B5826" t="s">
        <v>3074</v>
      </c>
      <c r="C5826" t="s">
        <v>4751</v>
      </c>
      <c r="D5826">
        <v>1</v>
      </c>
    </row>
    <row r="5827" spans="1:5" x14ac:dyDescent="0.25">
      <c r="A5827" t="s">
        <v>2544</v>
      </c>
      <c r="B5827" t="s">
        <v>3074</v>
      </c>
      <c r="C5827" t="s">
        <v>2469</v>
      </c>
      <c r="D5827">
        <v>0</v>
      </c>
      <c r="E5827">
        <v>0</v>
      </c>
    </row>
    <row r="5828" spans="1:5" x14ac:dyDescent="0.25">
      <c r="A5828" t="s">
        <v>2544</v>
      </c>
      <c r="B5828" t="s">
        <v>3074</v>
      </c>
      <c r="C5828" t="s">
        <v>2467</v>
      </c>
      <c r="D5828">
        <v>0</v>
      </c>
    </row>
    <row r="5829" spans="1:5" x14ac:dyDescent="0.25">
      <c r="A5829" t="s">
        <v>2544</v>
      </c>
      <c r="B5829" t="s">
        <v>3074</v>
      </c>
      <c r="C5829" t="s">
        <v>2468</v>
      </c>
      <c r="D5829" t="s">
        <v>2475</v>
      </c>
    </row>
    <row r="5830" spans="1:5" x14ac:dyDescent="0.25">
      <c r="A5830" t="s">
        <v>2544</v>
      </c>
      <c r="B5830" t="s">
        <v>3074</v>
      </c>
      <c r="C5830" t="s">
        <v>4752</v>
      </c>
      <c r="D5830">
        <v>0</v>
      </c>
      <c r="E5830">
        <v>0</v>
      </c>
    </row>
    <row r="5831" spans="1:5" x14ac:dyDescent="0.25">
      <c r="A5831" t="s">
        <v>2544</v>
      </c>
      <c r="B5831" t="s">
        <v>3074</v>
      </c>
      <c r="C5831" t="s">
        <v>4753</v>
      </c>
      <c r="D5831">
        <v>0</v>
      </c>
      <c r="E5831">
        <v>0</v>
      </c>
    </row>
    <row r="5832" spans="1:5" x14ac:dyDescent="0.25">
      <c r="A5832" t="s">
        <v>2544</v>
      </c>
      <c r="B5832" t="s">
        <v>3074</v>
      </c>
      <c r="C5832" t="s">
        <v>800</v>
      </c>
      <c r="D5832" s="19" t="s">
        <v>815</v>
      </c>
    </row>
    <row r="5833" spans="1:5" x14ac:dyDescent="0.25">
      <c r="A5833" t="s">
        <v>2544</v>
      </c>
      <c r="B5833" t="s">
        <v>3075</v>
      </c>
      <c r="C5833" t="s">
        <v>1083</v>
      </c>
      <c r="D5833" t="b">
        <v>0</v>
      </c>
    </row>
    <row r="5834" spans="1:5" x14ac:dyDescent="0.25">
      <c r="A5834" t="s">
        <v>2544</v>
      </c>
      <c r="B5834" t="s">
        <v>3075</v>
      </c>
      <c r="C5834" t="s">
        <v>36</v>
      </c>
      <c r="D5834">
        <v>648</v>
      </c>
    </row>
    <row r="5835" spans="1:5" x14ac:dyDescent="0.25">
      <c r="A5835" t="s">
        <v>2544</v>
      </c>
      <c r="B5835" t="s">
        <v>3075</v>
      </c>
      <c r="C5835" t="s">
        <v>4751</v>
      </c>
      <c r="D5835">
        <v>1</v>
      </c>
    </row>
    <row r="5836" spans="1:5" x14ac:dyDescent="0.25">
      <c r="A5836" t="s">
        <v>2544</v>
      </c>
      <c r="B5836" t="s">
        <v>3075</v>
      </c>
      <c r="C5836" t="s">
        <v>2469</v>
      </c>
      <c r="D5836">
        <v>0</v>
      </c>
      <c r="E5836">
        <v>0</v>
      </c>
    </row>
    <row r="5837" spans="1:5" x14ac:dyDescent="0.25">
      <c r="A5837" t="s">
        <v>2544</v>
      </c>
      <c r="B5837" t="s">
        <v>3075</v>
      </c>
      <c r="C5837" t="s">
        <v>2467</v>
      </c>
      <c r="D5837">
        <v>0</v>
      </c>
    </row>
    <row r="5838" spans="1:5" x14ac:dyDescent="0.25">
      <c r="A5838" t="s">
        <v>2544</v>
      </c>
      <c r="B5838" t="s">
        <v>3075</v>
      </c>
      <c r="C5838" t="s">
        <v>2468</v>
      </c>
      <c r="D5838" t="s">
        <v>2475</v>
      </c>
    </row>
    <row r="5839" spans="1:5" x14ac:dyDescent="0.25">
      <c r="A5839" t="s">
        <v>2544</v>
      </c>
      <c r="B5839" t="s">
        <v>3075</v>
      </c>
      <c r="C5839" t="s">
        <v>4752</v>
      </c>
      <c r="D5839">
        <v>0</v>
      </c>
      <c r="E5839">
        <v>0</v>
      </c>
    </row>
    <row r="5840" spans="1:5" x14ac:dyDescent="0.25">
      <c r="A5840" t="s">
        <v>2544</v>
      </c>
      <c r="B5840" t="s">
        <v>3075</v>
      </c>
      <c r="C5840" t="s">
        <v>4753</v>
      </c>
      <c r="D5840">
        <v>0</v>
      </c>
      <c r="E5840">
        <v>0</v>
      </c>
    </row>
    <row r="5841" spans="1:5" x14ac:dyDescent="0.25">
      <c r="A5841" t="s">
        <v>2544</v>
      </c>
      <c r="B5841" t="s">
        <v>3075</v>
      </c>
      <c r="C5841" t="s">
        <v>800</v>
      </c>
      <c r="D5841" s="19" t="s">
        <v>815</v>
      </c>
    </row>
    <row r="5842" spans="1:5" x14ac:dyDescent="0.25">
      <c r="A5842" t="s">
        <v>2544</v>
      </c>
      <c r="B5842" t="s">
        <v>3076</v>
      </c>
      <c r="C5842" t="s">
        <v>1083</v>
      </c>
      <c r="D5842" t="b">
        <v>0</v>
      </c>
    </row>
    <row r="5843" spans="1:5" x14ac:dyDescent="0.25">
      <c r="A5843" t="s">
        <v>2544</v>
      </c>
      <c r="B5843" t="s">
        <v>3076</v>
      </c>
      <c r="C5843" t="s">
        <v>36</v>
      </c>
      <c r="D5843">
        <v>649</v>
      </c>
    </row>
    <row r="5844" spans="1:5" x14ac:dyDescent="0.25">
      <c r="A5844" t="s">
        <v>2544</v>
      </c>
      <c r="B5844" t="s">
        <v>3076</v>
      </c>
      <c r="C5844" t="s">
        <v>4751</v>
      </c>
      <c r="D5844">
        <v>1</v>
      </c>
    </row>
    <row r="5845" spans="1:5" x14ac:dyDescent="0.25">
      <c r="A5845" t="s">
        <v>2544</v>
      </c>
      <c r="B5845" t="s">
        <v>3076</v>
      </c>
      <c r="C5845" t="s">
        <v>2469</v>
      </c>
      <c r="D5845">
        <v>0</v>
      </c>
      <c r="E5845">
        <v>0</v>
      </c>
    </row>
    <row r="5846" spans="1:5" x14ac:dyDescent="0.25">
      <c r="A5846" t="s">
        <v>2544</v>
      </c>
      <c r="B5846" t="s">
        <v>3076</v>
      </c>
      <c r="C5846" t="s">
        <v>2467</v>
      </c>
      <c r="D5846">
        <v>0</v>
      </c>
    </row>
    <row r="5847" spans="1:5" x14ac:dyDescent="0.25">
      <c r="A5847" t="s">
        <v>2544</v>
      </c>
      <c r="B5847" t="s">
        <v>3076</v>
      </c>
      <c r="C5847" t="s">
        <v>2468</v>
      </c>
      <c r="D5847" t="s">
        <v>2475</v>
      </c>
    </row>
    <row r="5848" spans="1:5" x14ac:dyDescent="0.25">
      <c r="A5848" t="s">
        <v>2544</v>
      </c>
      <c r="B5848" t="s">
        <v>3076</v>
      </c>
      <c r="C5848" t="s">
        <v>4752</v>
      </c>
      <c r="D5848">
        <v>0</v>
      </c>
      <c r="E5848">
        <v>0</v>
      </c>
    </row>
    <row r="5849" spans="1:5" x14ac:dyDescent="0.25">
      <c r="A5849" t="s">
        <v>2544</v>
      </c>
      <c r="B5849" t="s">
        <v>3076</v>
      </c>
      <c r="C5849" t="s">
        <v>4753</v>
      </c>
      <c r="D5849">
        <v>0</v>
      </c>
      <c r="E5849">
        <v>0</v>
      </c>
    </row>
    <row r="5850" spans="1:5" x14ac:dyDescent="0.25">
      <c r="A5850" t="s">
        <v>2544</v>
      </c>
      <c r="B5850" t="s">
        <v>3076</v>
      </c>
      <c r="C5850" t="s">
        <v>800</v>
      </c>
      <c r="D5850" s="19" t="s">
        <v>815</v>
      </c>
    </row>
    <row r="5851" spans="1:5" x14ac:dyDescent="0.25">
      <c r="A5851" t="s">
        <v>2544</v>
      </c>
      <c r="B5851" t="s">
        <v>3077</v>
      </c>
      <c r="C5851" t="s">
        <v>1083</v>
      </c>
      <c r="D5851" t="b">
        <v>0</v>
      </c>
    </row>
    <row r="5852" spans="1:5" x14ac:dyDescent="0.25">
      <c r="A5852" t="s">
        <v>2544</v>
      </c>
      <c r="B5852" t="s">
        <v>3077</v>
      </c>
      <c r="C5852" t="s">
        <v>36</v>
      </c>
      <c r="D5852">
        <v>650</v>
      </c>
    </row>
    <row r="5853" spans="1:5" x14ac:dyDescent="0.25">
      <c r="A5853" t="s">
        <v>2544</v>
      </c>
      <c r="B5853" t="s">
        <v>3077</v>
      </c>
      <c r="C5853" t="s">
        <v>4751</v>
      </c>
      <c r="D5853">
        <v>1</v>
      </c>
    </row>
    <row r="5854" spans="1:5" x14ac:dyDescent="0.25">
      <c r="A5854" t="s">
        <v>2544</v>
      </c>
      <c r="B5854" t="s">
        <v>3077</v>
      </c>
      <c r="C5854" t="s">
        <v>2469</v>
      </c>
      <c r="D5854">
        <v>0</v>
      </c>
      <c r="E5854">
        <v>0</v>
      </c>
    </row>
    <row r="5855" spans="1:5" x14ac:dyDescent="0.25">
      <c r="A5855" t="s">
        <v>2544</v>
      </c>
      <c r="B5855" t="s">
        <v>3077</v>
      </c>
      <c r="C5855" t="s">
        <v>2467</v>
      </c>
      <c r="D5855">
        <v>0</v>
      </c>
    </row>
    <row r="5856" spans="1:5" x14ac:dyDescent="0.25">
      <c r="A5856" t="s">
        <v>2544</v>
      </c>
      <c r="B5856" t="s">
        <v>3077</v>
      </c>
      <c r="C5856" t="s">
        <v>2468</v>
      </c>
      <c r="D5856" t="s">
        <v>2475</v>
      </c>
    </row>
    <row r="5857" spans="1:5" x14ac:dyDescent="0.25">
      <c r="A5857" t="s">
        <v>2544</v>
      </c>
      <c r="B5857" t="s">
        <v>3077</v>
      </c>
      <c r="C5857" t="s">
        <v>4752</v>
      </c>
      <c r="D5857">
        <v>0</v>
      </c>
      <c r="E5857">
        <v>0</v>
      </c>
    </row>
    <row r="5858" spans="1:5" x14ac:dyDescent="0.25">
      <c r="A5858" t="s">
        <v>2544</v>
      </c>
      <c r="B5858" t="s">
        <v>3077</v>
      </c>
      <c r="C5858" t="s">
        <v>4753</v>
      </c>
      <c r="D5858">
        <v>0</v>
      </c>
      <c r="E5858">
        <v>0</v>
      </c>
    </row>
    <row r="5859" spans="1:5" x14ac:dyDescent="0.25">
      <c r="A5859" t="s">
        <v>2544</v>
      </c>
      <c r="B5859" t="s">
        <v>3077</v>
      </c>
      <c r="C5859" t="s">
        <v>800</v>
      </c>
      <c r="D5859" s="19" t="s">
        <v>815</v>
      </c>
    </row>
    <row r="5860" spans="1:5" x14ac:dyDescent="0.25">
      <c r="A5860" t="s">
        <v>2544</v>
      </c>
      <c r="B5860" t="s">
        <v>3078</v>
      </c>
      <c r="C5860" t="s">
        <v>1083</v>
      </c>
      <c r="D5860" t="b">
        <v>0</v>
      </c>
    </row>
    <row r="5861" spans="1:5" x14ac:dyDescent="0.25">
      <c r="A5861" t="s">
        <v>2544</v>
      </c>
      <c r="B5861" t="s">
        <v>3078</v>
      </c>
      <c r="C5861" t="s">
        <v>36</v>
      </c>
      <c r="D5861">
        <v>651</v>
      </c>
    </row>
    <row r="5862" spans="1:5" x14ac:dyDescent="0.25">
      <c r="A5862" t="s">
        <v>2544</v>
      </c>
      <c r="B5862" t="s">
        <v>3078</v>
      </c>
      <c r="C5862" t="s">
        <v>4751</v>
      </c>
      <c r="D5862">
        <v>1</v>
      </c>
    </row>
    <row r="5863" spans="1:5" x14ac:dyDescent="0.25">
      <c r="A5863" t="s">
        <v>2544</v>
      </c>
      <c r="B5863" t="s">
        <v>3078</v>
      </c>
      <c r="C5863" t="s">
        <v>2469</v>
      </c>
      <c r="D5863">
        <v>0</v>
      </c>
      <c r="E5863">
        <v>0</v>
      </c>
    </row>
    <row r="5864" spans="1:5" x14ac:dyDescent="0.25">
      <c r="A5864" t="s">
        <v>2544</v>
      </c>
      <c r="B5864" t="s">
        <v>3078</v>
      </c>
      <c r="C5864" t="s">
        <v>2467</v>
      </c>
      <c r="D5864">
        <v>0</v>
      </c>
    </row>
    <row r="5865" spans="1:5" x14ac:dyDescent="0.25">
      <c r="A5865" t="s">
        <v>2544</v>
      </c>
      <c r="B5865" t="s">
        <v>3078</v>
      </c>
      <c r="C5865" t="s">
        <v>2468</v>
      </c>
      <c r="D5865" t="s">
        <v>2475</v>
      </c>
    </row>
    <row r="5866" spans="1:5" x14ac:dyDescent="0.25">
      <c r="A5866" t="s">
        <v>2544</v>
      </c>
      <c r="B5866" t="s">
        <v>3078</v>
      </c>
      <c r="C5866" t="s">
        <v>4752</v>
      </c>
      <c r="D5866">
        <v>0</v>
      </c>
      <c r="E5866">
        <v>0</v>
      </c>
    </row>
    <row r="5867" spans="1:5" x14ac:dyDescent="0.25">
      <c r="A5867" t="s">
        <v>2544</v>
      </c>
      <c r="B5867" t="s">
        <v>3078</v>
      </c>
      <c r="C5867" t="s">
        <v>4753</v>
      </c>
      <c r="D5867">
        <v>0</v>
      </c>
      <c r="E5867">
        <v>0</v>
      </c>
    </row>
    <row r="5868" spans="1:5" x14ac:dyDescent="0.25">
      <c r="A5868" t="s">
        <v>2544</v>
      </c>
      <c r="B5868" t="s">
        <v>3078</v>
      </c>
      <c r="C5868" t="s">
        <v>800</v>
      </c>
      <c r="D5868" s="19" t="s">
        <v>815</v>
      </c>
    </row>
    <row r="5869" spans="1:5" x14ac:dyDescent="0.25">
      <c r="A5869" t="s">
        <v>2544</v>
      </c>
      <c r="B5869" t="s">
        <v>3079</v>
      </c>
      <c r="C5869" t="s">
        <v>1083</v>
      </c>
      <c r="D5869" t="b">
        <v>0</v>
      </c>
    </row>
    <row r="5870" spans="1:5" x14ac:dyDescent="0.25">
      <c r="A5870" t="s">
        <v>2544</v>
      </c>
      <c r="B5870" t="s">
        <v>3079</v>
      </c>
      <c r="C5870" t="s">
        <v>36</v>
      </c>
      <c r="D5870">
        <v>652</v>
      </c>
    </row>
    <row r="5871" spans="1:5" x14ac:dyDescent="0.25">
      <c r="A5871" t="s">
        <v>2544</v>
      </c>
      <c r="B5871" t="s">
        <v>3079</v>
      </c>
      <c r="C5871" t="s">
        <v>4751</v>
      </c>
      <c r="D5871">
        <v>0</v>
      </c>
    </row>
    <row r="5872" spans="1:5" x14ac:dyDescent="0.25">
      <c r="A5872" t="s">
        <v>2544</v>
      </c>
      <c r="B5872" t="s">
        <v>3079</v>
      </c>
      <c r="C5872" t="s">
        <v>2469</v>
      </c>
      <c r="D5872">
        <v>0</v>
      </c>
      <c r="E5872">
        <v>0</v>
      </c>
    </row>
    <row r="5873" spans="1:5" x14ac:dyDescent="0.25">
      <c r="A5873" t="s">
        <v>2544</v>
      </c>
      <c r="B5873" t="s">
        <v>3079</v>
      </c>
      <c r="C5873" t="s">
        <v>2467</v>
      </c>
      <c r="D5873">
        <v>0</v>
      </c>
    </row>
    <row r="5874" spans="1:5" x14ac:dyDescent="0.25">
      <c r="A5874" t="s">
        <v>2544</v>
      </c>
      <c r="B5874" t="s">
        <v>3079</v>
      </c>
      <c r="C5874" t="s">
        <v>2468</v>
      </c>
      <c r="D5874" t="s">
        <v>2475</v>
      </c>
    </row>
    <row r="5875" spans="1:5" x14ac:dyDescent="0.25">
      <c r="A5875" t="s">
        <v>2544</v>
      </c>
      <c r="B5875" t="s">
        <v>3079</v>
      </c>
      <c r="C5875" t="s">
        <v>4752</v>
      </c>
      <c r="D5875">
        <v>0</v>
      </c>
      <c r="E5875">
        <v>0</v>
      </c>
    </row>
    <row r="5876" spans="1:5" x14ac:dyDescent="0.25">
      <c r="A5876" t="s">
        <v>2544</v>
      </c>
      <c r="B5876" t="s">
        <v>3079</v>
      </c>
      <c r="C5876" t="s">
        <v>4753</v>
      </c>
      <c r="D5876">
        <v>0</v>
      </c>
      <c r="E5876">
        <v>0</v>
      </c>
    </row>
    <row r="5877" spans="1:5" x14ac:dyDescent="0.25">
      <c r="A5877" t="s">
        <v>2544</v>
      </c>
      <c r="B5877" t="s">
        <v>3079</v>
      </c>
      <c r="C5877" t="s">
        <v>800</v>
      </c>
      <c r="D5877" s="19"/>
    </row>
    <row r="5878" spans="1:5" x14ac:dyDescent="0.25">
      <c r="A5878" t="s">
        <v>2544</v>
      </c>
      <c r="B5878" t="s">
        <v>3080</v>
      </c>
      <c r="C5878" t="s">
        <v>1083</v>
      </c>
      <c r="D5878" t="b">
        <v>0</v>
      </c>
    </row>
    <row r="5879" spans="1:5" x14ac:dyDescent="0.25">
      <c r="A5879" t="s">
        <v>2544</v>
      </c>
      <c r="B5879" t="s">
        <v>3080</v>
      </c>
      <c r="C5879" t="s">
        <v>36</v>
      </c>
      <c r="D5879">
        <v>653</v>
      </c>
    </row>
    <row r="5880" spans="1:5" x14ac:dyDescent="0.25">
      <c r="A5880" t="s">
        <v>2544</v>
      </c>
      <c r="B5880" t="s">
        <v>3080</v>
      </c>
      <c r="C5880" t="s">
        <v>4751</v>
      </c>
      <c r="D5880">
        <v>2</v>
      </c>
    </row>
    <row r="5881" spans="1:5" x14ac:dyDescent="0.25">
      <c r="A5881" t="s">
        <v>2544</v>
      </c>
      <c r="B5881" t="s">
        <v>3080</v>
      </c>
      <c r="C5881" t="s">
        <v>2469</v>
      </c>
      <c r="D5881">
        <v>0</v>
      </c>
      <c r="E5881">
        <v>0</v>
      </c>
    </row>
    <row r="5882" spans="1:5" x14ac:dyDescent="0.25">
      <c r="A5882" t="s">
        <v>2544</v>
      </c>
      <c r="B5882" t="s">
        <v>3080</v>
      </c>
      <c r="C5882" t="s">
        <v>2467</v>
      </c>
      <c r="D5882">
        <v>0</v>
      </c>
    </row>
    <row r="5883" spans="1:5" x14ac:dyDescent="0.25">
      <c r="A5883" t="s">
        <v>2544</v>
      </c>
      <c r="B5883" t="s">
        <v>3080</v>
      </c>
      <c r="C5883" t="s">
        <v>2468</v>
      </c>
      <c r="D5883" t="s">
        <v>2475</v>
      </c>
    </row>
    <row r="5884" spans="1:5" x14ac:dyDescent="0.25">
      <c r="A5884" t="s">
        <v>2544</v>
      </c>
      <c r="B5884" t="s">
        <v>3080</v>
      </c>
      <c r="C5884" t="s">
        <v>4752</v>
      </c>
      <c r="D5884">
        <v>0</v>
      </c>
      <c r="E5884">
        <v>0</v>
      </c>
    </row>
    <row r="5885" spans="1:5" x14ac:dyDescent="0.25">
      <c r="A5885" t="s">
        <v>2544</v>
      </c>
      <c r="B5885" t="s">
        <v>3080</v>
      </c>
      <c r="C5885" t="s">
        <v>4753</v>
      </c>
      <c r="D5885">
        <v>0</v>
      </c>
      <c r="E5885">
        <v>0</v>
      </c>
    </row>
    <row r="5886" spans="1:5" x14ac:dyDescent="0.25">
      <c r="A5886" t="s">
        <v>2544</v>
      </c>
      <c r="B5886" t="s">
        <v>3080</v>
      </c>
      <c r="C5886" t="s">
        <v>800</v>
      </c>
      <c r="D5886" s="19" t="s">
        <v>815</v>
      </c>
    </row>
    <row r="5887" spans="1:5" x14ac:dyDescent="0.25">
      <c r="A5887" t="s">
        <v>2544</v>
      </c>
      <c r="B5887" t="s">
        <v>3081</v>
      </c>
      <c r="C5887" t="s">
        <v>1083</v>
      </c>
      <c r="D5887" t="b">
        <v>0</v>
      </c>
    </row>
    <row r="5888" spans="1:5" x14ac:dyDescent="0.25">
      <c r="A5888" t="s">
        <v>2544</v>
      </c>
      <c r="B5888" t="s">
        <v>3081</v>
      </c>
      <c r="C5888" t="s">
        <v>36</v>
      </c>
      <c r="D5888">
        <v>654</v>
      </c>
    </row>
    <row r="5889" spans="1:5" x14ac:dyDescent="0.25">
      <c r="A5889" t="s">
        <v>2544</v>
      </c>
      <c r="B5889" t="s">
        <v>3081</v>
      </c>
      <c r="C5889" t="s">
        <v>4751</v>
      </c>
      <c r="D5889">
        <v>2</v>
      </c>
    </row>
    <row r="5890" spans="1:5" x14ac:dyDescent="0.25">
      <c r="A5890" t="s">
        <v>2544</v>
      </c>
      <c r="B5890" t="s">
        <v>3081</v>
      </c>
      <c r="C5890" t="s">
        <v>2469</v>
      </c>
      <c r="D5890">
        <v>0</v>
      </c>
      <c r="E5890">
        <v>0</v>
      </c>
    </row>
    <row r="5891" spans="1:5" x14ac:dyDescent="0.25">
      <c r="A5891" t="s">
        <v>2544</v>
      </c>
      <c r="B5891" t="s">
        <v>3081</v>
      </c>
      <c r="C5891" t="s">
        <v>2467</v>
      </c>
      <c r="D5891">
        <v>0</v>
      </c>
    </row>
    <row r="5892" spans="1:5" x14ac:dyDescent="0.25">
      <c r="A5892" t="s">
        <v>2544</v>
      </c>
      <c r="B5892" t="s">
        <v>3081</v>
      </c>
      <c r="C5892" t="s">
        <v>2468</v>
      </c>
      <c r="D5892" t="s">
        <v>2475</v>
      </c>
    </row>
    <row r="5893" spans="1:5" x14ac:dyDescent="0.25">
      <c r="A5893" t="s">
        <v>2544</v>
      </c>
      <c r="B5893" t="s">
        <v>3081</v>
      </c>
      <c r="C5893" t="s">
        <v>4752</v>
      </c>
      <c r="D5893">
        <v>0</v>
      </c>
      <c r="E5893">
        <v>0</v>
      </c>
    </row>
    <row r="5894" spans="1:5" x14ac:dyDescent="0.25">
      <c r="A5894" t="s">
        <v>2544</v>
      </c>
      <c r="B5894" t="s">
        <v>3081</v>
      </c>
      <c r="C5894" t="s">
        <v>4753</v>
      </c>
      <c r="D5894">
        <v>0</v>
      </c>
      <c r="E5894">
        <v>0</v>
      </c>
    </row>
    <row r="5895" spans="1:5" x14ac:dyDescent="0.25">
      <c r="A5895" t="s">
        <v>2544</v>
      </c>
      <c r="B5895" t="s">
        <v>3081</v>
      </c>
      <c r="C5895" t="s">
        <v>800</v>
      </c>
      <c r="D5895" s="19" t="s">
        <v>815</v>
      </c>
    </row>
    <row r="5896" spans="1:5" x14ac:dyDescent="0.25">
      <c r="A5896" t="s">
        <v>2544</v>
      </c>
      <c r="B5896" t="s">
        <v>3083</v>
      </c>
      <c r="C5896" t="s">
        <v>1083</v>
      </c>
      <c r="D5896" t="b">
        <v>0</v>
      </c>
    </row>
    <row r="5897" spans="1:5" x14ac:dyDescent="0.25">
      <c r="A5897" t="s">
        <v>2544</v>
      </c>
      <c r="B5897" t="s">
        <v>3083</v>
      </c>
      <c r="C5897" t="s">
        <v>36</v>
      </c>
      <c r="D5897">
        <v>655</v>
      </c>
    </row>
    <row r="5898" spans="1:5" x14ac:dyDescent="0.25">
      <c r="A5898" t="s">
        <v>2544</v>
      </c>
      <c r="B5898" t="s">
        <v>3083</v>
      </c>
      <c r="C5898" t="s">
        <v>4751</v>
      </c>
      <c r="D5898">
        <v>2</v>
      </c>
    </row>
    <row r="5899" spans="1:5" x14ac:dyDescent="0.25">
      <c r="A5899" t="s">
        <v>2544</v>
      </c>
      <c r="B5899" t="s">
        <v>3083</v>
      </c>
      <c r="C5899" t="s">
        <v>2469</v>
      </c>
      <c r="D5899">
        <v>300</v>
      </c>
      <c r="E5899">
        <v>0</v>
      </c>
    </row>
    <row r="5900" spans="1:5" x14ac:dyDescent="0.25">
      <c r="A5900" t="s">
        <v>2544</v>
      </c>
      <c r="B5900" t="s">
        <v>3083</v>
      </c>
      <c r="C5900" t="s">
        <v>2467</v>
      </c>
      <c r="D5900">
        <v>0</v>
      </c>
    </row>
    <row r="5901" spans="1:5" x14ac:dyDescent="0.25">
      <c r="A5901" t="s">
        <v>2544</v>
      </c>
      <c r="B5901" t="s">
        <v>3083</v>
      </c>
      <c r="C5901" t="s">
        <v>2468</v>
      </c>
      <c r="D5901" t="s">
        <v>2475</v>
      </c>
    </row>
    <row r="5902" spans="1:5" x14ac:dyDescent="0.25">
      <c r="A5902" t="s">
        <v>2544</v>
      </c>
      <c r="B5902" t="s">
        <v>3083</v>
      </c>
      <c r="C5902" t="s">
        <v>4752</v>
      </c>
      <c r="D5902">
        <v>0</v>
      </c>
      <c r="E5902">
        <v>0</v>
      </c>
    </row>
    <row r="5903" spans="1:5" x14ac:dyDescent="0.25">
      <c r="A5903" t="s">
        <v>2544</v>
      </c>
      <c r="B5903" t="s">
        <v>3083</v>
      </c>
      <c r="C5903" t="s">
        <v>4753</v>
      </c>
      <c r="D5903">
        <v>0</v>
      </c>
      <c r="E5903">
        <v>0</v>
      </c>
    </row>
    <row r="5904" spans="1:5" x14ac:dyDescent="0.25">
      <c r="A5904" t="s">
        <v>2544</v>
      </c>
      <c r="B5904" t="s">
        <v>3083</v>
      </c>
      <c r="C5904" t="s">
        <v>800</v>
      </c>
      <c r="D5904" s="19" t="s">
        <v>815</v>
      </c>
    </row>
    <row r="5905" spans="1:5" x14ac:dyDescent="0.25">
      <c r="A5905" t="s">
        <v>2544</v>
      </c>
      <c r="B5905" t="s">
        <v>3085</v>
      </c>
      <c r="C5905" t="s">
        <v>1083</v>
      </c>
      <c r="D5905" t="b">
        <v>0</v>
      </c>
    </row>
    <row r="5906" spans="1:5" x14ac:dyDescent="0.25">
      <c r="A5906" t="s">
        <v>2544</v>
      </c>
      <c r="B5906" t="s">
        <v>3085</v>
      </c>
      <c r="C5906" t="s">
        <v>36</v>
      </c>
      <c r="D5906">
        <v>656</v>
      </c>
    </row>
    <row r="5907" spans="1:5" x14ac:dyDescent="0.25">
      <c r="A5907" t="s">
        <v>2544</v>
      </c>
      <c r="B5907" t="s">
        <v>3085</v>
      </c>
      <c r="C5907" t="s">
        <v>4751</v>
      </c>
      <c r="D5907">
        <v>0</v>
      </c>
    </row>
    <row r="5908" spans="1:5" x14ac:dyDescent="0.25">
      <c r="A5908" t="s">
        <v>2544</v>
      </c>
      <c r="B5908" t="s">
        <v>3085</v>
      </c>
      <c r="C5908" t="s">
        <v>2469</v>
      </c>
      <c r="D5908">
        <v>100</v>
      </c>
      <c r="E5908">
        <v>0</v>
      </c>
    </row>
    <row r="5909" spans="1:5" x14ac:dyDescent="0.25">
      <c r="A5909" t="s">
        <v>2544</v>
      </c>
      <c r="B5909" t="s">
        <v>3085</v>
      </c>
      <c r="C5909" t="s">
        <v>2467</v>
      </c>
      <c r="D5909">
        <v>0</v>
      </c>
    </row>
    <row r="5910" spans="1:5" x14ac:dyDescent="0.25">
      <c r="A5910" t="s">
        <v>2544</v>
      </c>
      <c r="B5910" t="s">
        <v>3085</v>
      </c>
      <c r="C5910" t="s">
        <v>2468</v>
      </c>
      <c r="D5910" t="s">
        <v>2475</v>
      </c>
    </row>
    <row r="5911" spans="1:5" x14ac:dyDescent="0.25">
      <c r="A5911" t="s">
        <v>2544</v>
      </c>
      <c r="B5911" t="s">
        <v>3085</v>
      </c>
      <c r="C5911" t="s">
        <v>4752</v>
      </c>
      <c r="D5911">
        <v>0</v>
      </c>
      <c r="E5911">
        <v>0</v>
      </c>
    </row>
    <row r="5912" spans="1:5" x14ac:dyDescent="0.25">
      <c r="A5912" t="s">
        <v>2544</v>
      </c>
      <c r="B5912" t="s">
        <v>3085</v>
      </c>
      <c r="C5912" t="s">
        <v>4753</v>
      </c>
      <c r="D5912">
        <v>0</v>
      </c>
      <c r="E5912">
        <v>0</v>
      </c>
    </row>
    <row r="5913" spans="1:5" x14ac:dyDescent="0.25">
      <c r="A5913" t="s">
        <v>2544</v>
      </c>
      <c r="B5913" t="s">
        <v>3085</v>
      </c>
      <c r="C5913" t="s">
        <v>800</v>
      </c>
      <c r="D5913" s="19" t="s">
        <v>861</v>
      </c>
    </row>
    <row r="5914" spans="1:5" x14ac:dyDescent="0.25">
      <c r="A5914" t="s">
        <v>2544</v>
      </c>
      <c r="B5914" t="s">
        <v>3086</v>
      </c>
      <c r="C5914" t="s">
        <v>1083</v>
      </c>
      <c r="D5914" t="b">
        <v>0</v>
      </c>
    </row>
    <row r="5915" spans="1:5" x14ac:dyDescent="0.25">
      <c r="A5915" t="s">
        <v>2544</v>
      </c>
      <c r="B5915" t="s">
        <v>3086</v>
      </c>
      <c r="C5915" t="s">
        <v>36</v>
      </c>
      <c r="D5915">
        <v>657</v>
      </c>
    </row>
    <row r="5916" spans="1:5" x14ac:dyDescent="0.25">
      <c r="A5916" t="s">
        <v>2544</v>
      </c>
      <c r="B5916" t="s">
        <v>3086</v>
      </c>
      <c r="C5916" t="s">
        <v>4751</v>
      </c>
      <c r="D5916">
        <v>0</v>
      </c>
    </row>
    <row r="5917" spans="1:5" x14ac:dyDescent="0.25">
      <c r="A5917" t="s">
        <v>2544</v>
      </c>
      <c r="B5917" t="s">
        <v>3086</v>
      </c>
      <c r="C5917" t="s">
        <v>2469</v>
      </c>
      <c r="D5917">
        <v>30</v>
      </c>
      <c r="E5917">
        <v>0</v>
      </c>
    </row>
    <row r="5918" spans="1:5" x14ac:dyDescent="0.25">
      <c r="A5918" t="s">
        <v>2544</v>
      </c>
      <c r="B5918" t="s">
        <v>3086</v>
      </c>
      <c r="C5918" t="s">
        <v>2467</v>
      </c>
      <c r="D5918">
        <v>0</v>
      </c>
    </row>
    <row r="5919" spans="1:5" x14ac:dyDescent="0.25">
      <c r="A5919" t="s">
        <v>2544</v>
      </c>
      <c r="B5919" t="s">
        <v>3086</v>
      </c>
      <c r="C5919" t="s">
        <v>2468</v>
      </c>
      <c r="D5919" t="s">
        <v>2475</v>
      </c>
    </row>
    <row r="5920" spans="1:5" x14ac:dyDescent="0.25">
      <c r="A5920" t="s">
        <v>2544</v>
      </c>
      <c r="B5920" t="s">
        <v>3086</v>
      </c>
      <c r="C5920" t="s">
        <v>4752</v>
      </c>
      <c r="D5920">
        <v>0</v>
      </c>
      <c r="E5920">
        <v>0</v>
      </c>
    </row>
    <row r="5921" spans="1:5" x14ac:dyDescent="0.25">
      <c r="A5921" t="s">
        <v>2544</v>
      </c>
      <c r="B5921" t="s">
        <v>3086</v>
      </c>
      <c r="C5921" t="s">
        <v>4753</v>
      </c>
      <c r="D5921">
        <v>0</v>
      </c>
      <c r="E5921">
        <v>0</v>
      </c>
    </row>
    <row r="5922" spans="1:5" x14ac:dyDescent="0.25">
      <c r="A5922" t="s">
        <v>2544</v>
      </c>
      <c r="B5922" t="s">
        <v>3086</v>
      </c>
      <c r="C5922" t="s">
        <v>800</v>
      </c>
      <c r="D5922" s="19" t="s">
        <v>807</v>
      </c>
    </row>
    <row r="5923" spans="1:5" x14ac:dyDescent="0.25">
      <c r="A5923" t="s">
        <v>2544</v>
      </c>
      <c r="B5923" t="s">
        <v>3087</v>
      </c>
      <c r="C5923" t="s">
        <v>1083</v>
      </c>
      <c r="D5923" t="b">
        <v>0</v>
      </c>
    </row>
    <row r="5924" spans="1:5" x14ac:dyDescent="0.25">
      <c r="A5924" t="s">
        <v>2544</v>
      </c>
      <c r="B5924" t="s">
        <v>3087</v>
      </c>
      <c r="C5924" t="s">
        <v>36</v>
      </c>
      <c r="D5924">
        <v>658</v>
      </c>
    </row>
    <row r="5925" spans="1:5" x14ac:dyDescent="0.25">
      <c r="A5925" t="s">
        <v>2544</v>
      </c>
      <c r="B5925" t="s">
        <v>3087</v>
      </c>
      <c r="C5925" t="s">
        <v>4751</v>
      </c>
      <c r="D5925">
        <v>0</v>
      </c>
    </row>
    <row r="5926" spans="1:5" x14ac:dyDescent="0.25">
      <c r="A5926" t="s">
        <v>2544</v>
      </c>
      <c r="B5926" t="s">
        <v>3087</v>
      </c>
      <c r="C5926" t="s">
        <v>2469</v>
      </c>
      <c r="D5926">
        <v>300</v>
      </c>
      <c r="E5926">
        <v>0</v>
      </c>
    </row>
    <row r="5927" spans="1:5" x14ac:dyDescent="0.25">
      <c r="A5927" t="s">
        <v>2544</v>
      </c>
      <c r="B5927" t="s">
        <v>3087</v>
      </c>
      <c r="C5927" t="s">
        <v>2467</v>
      </c>
      <c r="D5927">
        <v>0</v>
      </c>
    </row>
    <row r="5928" spans="1:5" x14ac:dyDescent="0.25">
      <c r="A5928" t="s">
        <v>2544</v>
      </c>
      <c r="B5928" t="s">
        <v>3087</v>
      </c>
      <c r="C5928" t="s">
        <v>2468</v>
      </c>
      <c r="D5928" t="s">
        <v>2475</v>
      </c>
    </row>
    <row r="5929" spans="1:5" x14ac:dyDescent="0.25">
      <c r="A5929" t="s">
        <v>2544</v>
      </c>
      <c r="B5929" t="s">
        <v>3087</v>
      </c>
      <c r="C5929" t="s">
        <v>4752</v>
      </c>
      <c r="D5929">
        <v>0</v>
      </c>
      <c r="E5929">
        <v>0</v>
      </c>
    </row>
    <row r="5930" spans="1:5" x14ac:dyDescent="0.25">
      <c r="A5930" t="s">
        <v>2544</v>
      </c>
      <c r="B5930" t="s">
        <v>3087</v>
      </c>
      <c r="C5930" t="s">
        <v>4753</v>
      </c>
      <c r="D5930">
        <v>0</v>
      </c>
      <c r="E5930">
        <v>0</v>
      </c>
    </row>
    <row r="5931" spans="1:5" x14ac:dyDescent="0.25">
      <c r="A5931" t="s">
        <v>2544</v>
      </c>
      <c r="B5931" t="s">
        <v>3087</v>
      </c>
      <c r="C5931" t="s">
        <v>800</v>
      </c>
      <c r="D5931" s="19" t="s">
        <v>807</v>
      </c>
    </row>
    <row r="5932" spans="1:5" x14ac:dyDescent="0.25">
      <c r="A5932" t="s">
        <v>2544</v>
      </c>
      <c r="B5932" t="s">
        <v>3088</v>
      </c>
      <c r="C5932" t="s">
        <v>1083</v>
      </c>
      <c r="D5932" t="b">
        <v>0</v>
      </c>
    </row>
    <row r="5933" spans="1:5" x14ac:dyDescent="0.25">
      <c r="A5933" t="s">
        <v>2544</v>
      </c>
      <c r="B5933" t="s">
        <v>3088</v>
      </c>
      <c r="C5933" t="s">
        <v>36</v>
      </c>
      <c r="D5933">
        <v>659</v>
      </c>
    </row>
    <row r="5934" spans="1:5" x14ac:dyDescent="0.25">
      <c r="A5934" t="s">
        <v>2544</v>
      </c>
      <c r="B5934" t="s">
        <v>3088</v>
      </c>
      <c r="C5934" t="s">
        <v>4751</v>
      </c>
      <c r="D5934">
        <v>0</v>
      </c>
    </row>
    <row r="5935" spans="1:5" x14ac:dyDescent="0.25">
      <c r="A5935" t="s">
        <v>2544</v>
      </c>
      <c r="B5935" t="s">
        <v>3088</v>
      </c>
      <c r="C5935" t="s">
        <v>2469</v>
      </c>
      <c r="D5935">
        <v>0</v>
      </c>
      <c r="E5935">
        <v>0</v>
      </c>
    </row>
    <row r="5936" spans="1:5" x14ac:dyDescent="0.25">
      <c r="A5936" t="s">
        <v>2544</v>
      </c>
      <c r="B5936" t="s">
        <v>3088</v>
      </c>
      <c r="C5936" t="s">
        <v>2467</v>
      </c>
      <c r="D5936">
        <v>0</v>
      </c>
    </row>
    <row r="5937" spans="1:5" x14ac:dyDescent="0.25">
      <c r="A5937" t="s">
        <v>2544</v>
      </c>
      <c r="B5937" t="s">
        <v>3088</v>
      </c>
      <c r="C5937" t="s">
        <v>2468</v>
      </c>
      <c r="D5937" t="s">
        <v>2475</v>
      </c>
    </row>
    <row r="5938" spans="1:5" x14ac:dyDescent="0.25">
      <c r="A5938" t="s">
        <v>2544</v>
      </c>
      <c r="B5938" t="s">
        <v>3088</v>
      </c>
      <c r="C5938" t="s">
        <v>4752</v>
      </c>
      <c r="D5938">
        <v>0</v>
      </c>
      <c r="E5938">
        <v>0</v>
      </c>
    </row>
    <row r="5939" spans="1:5" x14ac:dyDescent="0.25">
      <c r="A5939" t="s">
        <v>2544</v>
      </c>
      <c r="B5939" t="s">
        <v>3088</v>
      </c>
      <c r="C5939" t="s">
        <v>4753</v>
      </c>
      <c r="D5939">
        <v>0</v>
      </c>
      <c r="E5939">
        <v>0</v>
      </c>
    </row>
    <row r="5940" spans="1:5" x14ac:dyDescent="0.25">
      <c r="A5940" t="s">
        <v>2544</v>
      </c>
      <c r="B5940" t="s">
        <v>3088</v>
      </c>
      <c r="C5940" t="s">
        <v>800</v>
      </c>
      <c r="D5940" s="19" t="s">
        <v>861</v>
      </c>
    </row>
    <row r="5941" spans="1:5" x14ac:dyDescent="0.25">
      <c r="A5941" t="s">
        <v>2544</v>
      </c>
      <c r="B5941" t="s">
        <v>3089</v>
      </c>
      <c r="C5941" t="s">
        <v>1083</v>
      </c>
      <c r="D5941" t="b">
        <v>0</v>
      </c>
    </row>
    <row r="5942" spans="1:5" x14ac:dyDescent="0.25">
      <c r="A5942" t="s">
        <v>2544</v>
      </c>
      <c r="B5942" t="s">
        <v>3089</v>
      </c>
      <c r="C5942" t="s">
        <v>36</v>
      </c>
      <c r="D5942">
        <v>660</v>
      </c>
    </row>
    <row r="5943" spans="1:5" x14ac:dyDescent="0.25">
      <c r="A5943" t="s">
        <v>2544</v>
      </c>
      <c r="B5943" t="s">
        <v>3089</v>
      </c>
      <c r="C5943" t="s">
        <v>4751</v>
      </c>
      <c r="D5943">
        <v>0</v>
      </c>
    </row>
    <row r="5944" spans="1:5" x14ac:dyDescent="0.25">
      <c r="A5944" t="s">
        <v>2544</v>
      </c>
      <c r="B5944" t="s">
        <v>3089</v>
      </c>
      <c r="C5944" t="s">
        <v>2469</v>
      </c>
      <c r="D5944">
        <v>0</v>
      </c>
      <c r="E5944">
        <v>0</v>
      </c>
    </row>
    <row r="5945" spans="1:5" x14ac:dyDescent="0.25">
      <c r="A5945" t="s">
        <v>2544</v>
      </c>
      <c r="B5945" t="s">
        <v>3089</v>
      </c>
      <c r="C5945" t="s">
        <v>2467</v>
      </c>
      <c r="D5945">
        <v>0</v>
      </c>
    </row>
    <row r="5946" spans="1:5" x14ac:dyDescent="0.25">
      <c r="A5946" t="s">
        <v>2544</v>
      </c>
      <c r="B5946" t="s">
        <v>3089</v>
      </c>
      <c r="C5946" t="s">
        <v>2468</v>
      </c>
      <c r="D5946" t="s">
        <v>2475</v>
      </c>
    </row>
    <row r="5947" spans="1:5" x14ac:dyDescent="0.25">
      <c r="A5947" t="s">
        <v>2544</v>
      </c>
      <c r="B5947" t="s">
        <v>3089</v>
      </c>
      <c r="C5947" t="s">
        <v>4752</v>
      </c>
      <c r="D5947">
        <v>0</v>
      </c>
      <c r="E5947">
        <v>0</v>
      </c>
    </row>
    <row r="5948" spans="1:5" x14ac:dyDescent="0.25">
      <c r="A5948" t="s">
        <v>2544</v>
      </c>
      <c r="B5948" t="s">
        <v>3089</v>
      </c>
      <c r="C5948" t="s">
        <v>4753</v>
      </c>
      <c r="D5948">
        <v>0</v>
      </c>
      <c r="E5948">
        <v>0</v>
      </c>
    </row>
    <row r="5949" spans="1:5" x14ac:dyDescent="0.25">
      <c r="A5949" t="s">
        <v>2544</v>
      </c>
      <c r="B5949" t="s">
        <v>3089</v>
      </c>
      <c r="C5949" t="s">
        <v>800</v>
      </c>
      <c r="D5949" s="19" t="s">
        <v>861</v>
      </c>
    </row>
    <row r="5950" spans="1:5" x14ac:dyDescent="0.25">
      <c r="A5950" t="s">
        <v>2544</v>
      </c>
      <c r="B5950" t="s">
        <v>3090</v>
      </c>
      <c r="C5950" t="s">
        <v>1083</v>
      </c>
      <c r="D5950" t="b">
        <v>0</v>
      </c>
    </row>
    <row r="5951" spans="1:5" x14ac:dyDescent="0.25">
      <c r="A5951" t="s">
        <v>2544</v>
      </c>
      <c r="B5951" t="s">
        <v>3090</v>
      </c>
      <c r="C5951" t="s">
        <v>36</v>
      </c>
      <c r="D5951">
        <v>661</v>
      </c>
    </row>
    <row r="5952" spans="1:5" x14ac:dyDescent="0.25">
      <c r="A5952" t="s">
        <v>2544</v>
      </c>
      <c r="B5952" t="s">
        <v>3090</v>
      </c>
      <c r="C5952" t="s">
        <v>4751</v>
      </c>
      <c r="D5952">
        <v>0</v>
      </c>
    </row>
    <row r="5953" spans="1:5" x14ac:dyDescent="0.25">
      <c r="A5953" t="s">
        <v>2544</v>
      </c>
      <c r="B5953" t="s">
        <v>3090</v>
      </c>
      <c r="C5953" t="s">
        <v>2469</v>
      </c>
      <c r="D5953">
        <v>0</v>
      </c>
      <c r="E5953">
        <v>0</v>
      </c>
    </row>
    <row r="5954" spans="1:5" x14ac:dyDescent="0.25">
      <c r="A5954" t="s">
        <v>2544</v>
      </c>
      <c r="B5954" t="s">
        <v>3090</v>
      </c>
      <c r="C5954" t="s">
        <v>2467</v>
      </c>
      <c r="D5954">
        <v>0</v>
      </c>
    </row>
    <row r="5955" spans="1:5" x14ac:dyDescent="0.25">
      <c r="A5955" t="s">
        <v>2544</v>
      </c>
      <c r="B5955" t="s">
        <v>3090</v>
      </c>
      <c r="C5955" t="s">
        <v>2468</v>
      </c>
      <c r="D5955" t="s">
        <v>2475</v>
      </c>
    </row>
    <row r="5956" spans="1:5" x14ac:dyDescent="0.25">
      <c r="A5956" t="s">
        <v>2544</v>
      </c>
      <c r="B5956" t="s">
        <v>3090</v>
      </c>
      <c r="C5956" t="s">
        <v>4752</v>
      </c>
      <c r="D5956">
        <v>0</v>
      </c>
      <c r="E5956">
        <v>0</v>
      </c>
    </row>
    <row r="5957" spans="1:5" x14ac:dyDescent="0.25">
      <c r="A5957" t="s">
        <v>2544</v>
      </c>
      <c r="B5957" t="s">
        <v>3090</v>
      </c>
      <c r="C5957" t="s">
        <v>4753</v>
      </c>
      <c r="D5957">
        <v>0</v>
      </c>
      <c r="E5957">
        <v>0</v>
      </c>
    </row>
    <row r="5958" spans="1:5" x14ac:dyDescent="0.25">
      <c r="A5958" t="s">
        <v>2544</v>
      </c>
      <c r="B5958" t="s">
        <v>3090</v>
      </c>
      <c r="C5958" t="s">
        <v>800</v>
      </c>
      <c r="D5958" s="19" t="s">
        <v>815</v>
      </c>
    </row>
    <row r="5959" spans="1:5" x14ac:dyDescent="0.25">
      <c r="A5959" t="s">
        <v>2544</v>
      </c>
      <c r="B5959" t="s">
        <v>3091</v>
      </c>
      <c r="C5959" t="s">
        <v>1083</v>
      </c>
      <c r="D5959" t="b">
        <v>0</v>
      </c>
    </row>
    <row r="5960" spans="1:5" x14ac:dyDescent="0.25">
      <c r="A5960" t="s">
        <v>2544</v>
      </c>
      <c r="B5960" t="s">
        <v>3091</v>
      </c>
      <c r="C5960" t="s">
        <v>36</v>
      </c>
      <c r="D5960">
        <v>662</v>
      </c>
    </row>
    <row r="5961" spans="1:5" x14ac:dyDescent="0.25">
      <c r="A5961" t="s">
        <v>2544</v>
      </c>
      <c r="B5961" t="s">
        <v>3091</v>
      </c>
      <c r="C5961" t="s">
        <v>4751</v>
      </c>
      <c r="D5961">
        <v>0</v>
      </c>
    </row>
    <row r="5962" spans="1:5" x14ac:dyDescent="0.25">
      <c r="A5962" t="s">
        <v>2544</v>
      </c>
      <c r="B5962" t="s">
        <v>3091</v>
      </c>
      <c r="C5962" t="s">
        <v>2469</v>
      </c>
      <c r="D5962">
        <v>0</v>
      </c>
      <c r="E5962">
        <v>0</v>
      </c>
    </row>
    <row r="5963" spans="1:5" x14ac:dyDescent="0.25">
      <c r="A5963" t="s">
        <v>2544</v>
      </c>
      <c r="B5963" t="s">
        <v>3091</v>
      </c>
      <c r="C5963" t="s">
        <v>2467</v>
      </c>
      <c r="D5963">
        <v>0</v>
      </c>
    </row>
    <row r="5964" spans="1:5" x14ac:dyDescent="0.25">
      <c r="A5964" t="s">
        <v>2544</v>
      </c>
      <c r="B5964" t="s">
        <v>3091</v>
      </c>
      <c r="C5964" t="s">
        <v>2468</v>
      </c>
      <c r="D5964" t="s">
        <v>2475</v>
      </c>
    </row>
    <row r="5965" spans="1:5" x14ac:dyDescent="0.25">
      <c r="A5965" t="s">
        <v>2544</v>
      </c>
      <c r="B5965" t="s">
        <v>3091</v>
      </c>
      <c r="C5965" t="s">
        <v>4752</v>
      </c>
      <c r="D5965">
        <v>0</v>
      </c>
      <c r="E5965">
        <v>0</v>
      </c>
    </row>
    <row r="5966" spans="1:5" x14ac:dyDescent="0.25">
      <c r="A5966" t="s">
        <v>2544</v>
      </c>
      <c r="B5966" t="s">
        <v>3091</v>
      </c>
      <c r="C5966" t="s">
        <v>4753</v>
      </c>
      <c r="D5966">
        <v>0</v>
      </c>
      <c r="E5966">
        <v>0</v>
      </c>
    </row>
    <row r="5967" spans="1:5" x14ac:dyDescent="0.25">
      <c r="A5967" t="s">
        <v>2544</v>
      </c>
      <c r="B5967" t="s">
        <v>3091</v>
      </c>
      <c r="C5967" t="s">
        <v>800</v>
      </c>
      <c r="D5967" s="19" t="s">
        <v>807</v>
      </c>
    </row>
    <row r="5968" spans="1:5" x14ac:dyDescent="0.25">
      <c r="A5968" t="s">
        <v>2544</v>
      </c>
      <c r="B5968" t="s">
        <v>3092</v>
      </c>
      <c r="C5968" t="s">
        <v>1083</v>
      </c>
      <c r="D5968" t="b">
        <v>0</v>
      </c>
    </row>
    <row r="5969" spans="1:5" x14ac:dyDescent="0.25">
      <c r="A5969" t="s">
        <v>2544</v>
      </c>
      <c r="B5969" t="s">
        <v>3092</v>
      </c>
      <c r="C5969" t="s">
        <v>36</v>
      </c>
      <c r="D5969">
        <v>663</v>
      </c>
    </row>
    <row r="5970" spans="1:5" x14ac:dyDescent="0.25">
      <c r="A5970" t="s">
        <v>2544</v>
      </c>
      <c r="B5970" t="s">
        <v>3092</v>
      </c>
      <c r="C5970" t="s">
        <v>4751</v>
      </c>
      <c r="D5970">
        <v>0</v>
      </c>
    </row>
    <row r="5971" spans="1:5" x14ac:dyDescent="0.25">
      <c r="A5971" t="s">
        <v>2544</v>
      </c>
      <c r="B5971" t="s">
        <v>3092</v>
      </c>
      <c r="C5971" t="s">
        <v>2469</v>
      </c>
      <c r="D5971">
        <v>0</v>
      </c>
      <c r="E5971">
        <v>0</v>
      </c>
    </row>
    <row r="5972" spans="1:5" x14ac:dyDescent="0.25">
      <c r="A5972" t="s">
        <v>2544</v>
      </c>
      <c r="B5972" t="s">
        <v>3092</v>
      </c>
      <c r="C5972" t="s">
        <v>2467</v>
      </c>
      <c r="D5972">
        <v>0</v>
      </c>
    </row>
    <row r="5973" spans="1:5" x14ac:dyDescent="0.25">
      <c r="A5973" t="s">
        <v>2544</v>
      </c>
      <c r="B5973" t="s">
        <v>3092</v>
      </c>
      <c r="C5973" t="s">
        <v>2468</v>
      </c>
      <c r="D5973" t="s">
        <v>2475</v>
      </c>
    </row>
    <row r="5974" spans="1:5" x14ac:dyDescent="0.25">
      <c r="A5974" t="s">
        <v>2544</v>
      </c>
      <c r="B5974" t="s">
        <v>3092</v>
      </c>
      <c r="C5974" t="s">
        <v>4752</v>
      </c>
      <c r="D5974">
        <v>0</v>
      </c>
      <c r="E5974">
        <v>0</v>
      </c>
    </row>
    <row r="5975" spans="1:5" x14ac:dyDescent="0.25">
      <c r="A5975" t="s">
        <v>2544</v>
      </c>
      <c r="B5975" t="s">
        <v>3092</v>
      </c>
      <c r="C5975" t="s">
        <v>4753</v>
      </c>
      <c r="D5975">
        <v>0</v>
      </c>
      <c r="E5975">
        <v>0</v>
      </c>
    </row>
    <row r="5976" spans="1:5" x14ac:dyDescent="0.25">
      <c r="A5976" t="s">
        <v>2544</v>
      </c>
      <c r="B5976" t="s">
        <v>3092</v>
      </c>
      <c r="C5976" t="s">
        <v>800</v>
      </c>
      <c r="D5976" s="19" t="s">
        <v>815</v>
      </c>
    </row>
    <row r="5977" spans="1:5" x14ac:dyDescent="0.25">
      <c r="A5977" t="s">
        <v>2544</v>
      </c>
      <c r="B5977" t="s">
        <v>3093</v>
      </c>
      <c r="C5977" t="s">
        <v>1083</v>
      </c>
      <c r="D5977" t="b">
        <v>0</v>
      </c>
    </row>
    <row r="5978" spans="1:5" x14ac:dyDescent="0.25">
      <c r="A5978" t="s">
        <v>2544</v>
      </c>
      <c r="B5978" t="s">
        <v>3093</v>
      </c>
      <c r="C5978" t="s">
        <v>36</v>
      </c>
      <c r="D5978">
        <v>664</v>
      </c>
    </row>
    <row r="5979" spans="1:5" x14ac:dyDescent="0.25">
      <c r="A5979" t="s">
        <v>2544</v>
      </c>
      <c r="B5979" t="s">
        <v>3093</v>
      </c>
      <c r="C5979" t="s">
        <v>4751</v>
      </c>
      <c r="D5979">
        <v>0</v>
      </c>
    </row>
    <row r="5980" spans="1:5" x14ac:dyDescent="0.25">
      <c r="A5980" t="s">
        <v>2544</v>
      </c>
      <c r="B5980" t="s">
        <v>3093</v>
      </c>
      <c r="C5980" t="s">
        <v>2469</v>
      </c>
      <c r="D5980">
        <v>0</v>
      </c>
      <c r="E5980">
        <v>0</v>
      </c>
    </row>
    <row r="5981" spans="1:5" x14ac:dyDescent="0.25">
      <c r="A5981" t="s">
        <v>2544</v>
      </c>
      <c r="B5981" t="s">
        <v>3093</v>
      </c>
      <c r="C5981" t="s">
        <v>2467</v>
      </c>
      <c r="D5981">
        <v>0</v>
      </c>
    </row>
    <row r="5982" spans="1:5" x14ac:dyDescent="0.25">
      <c r="A5982" t="s">
        <v>2544</v>
      </c>
      <c r="B5982" t="s">
        <v>3093</v>
      </c>
      <c r="C5982" t="s">
        <v>2468</v>
      </c>
      <c r="D5982" t="s">
        <v>2475</v>
      </c>
    </row>
    <row r="5983" spans="1:5" x14ac:dyDescent="0.25">
      <c r="A5983" t="s">
        <v>2544</v>
      </c>
      <c r="B5983" t="s">
        <v>3093</v>
      </c>
      <c r="C5983" t="s">
        <v>4752</v>
      </c>
      <c r="D5983">
        <v>0</v>
      </c>
      <c r="E5983">
        <v>0</v>
      </c>
    </row>
    <row r="5984" spans="1:5" x14ac:dyDescent="0.25">
      <c r="A5984" t="s">
        <v>2544</v>
      </c>
      <c r="B5984" t="s">
        <v>3093</v>
      </c>
      <c r="C5984" t="s">
        <v>4753</v>
      </c>
      <c r="D5984">
        <v>0</v>
      </c>
      <c r="E5984">
        <v>0</v>
      </c>
    </row>
    <row r="5985" spans="1:5" x14ac:dyDescent="0.25">
      <c r="A5985" t="s">
        <v>2544</v>
      </c>
      <c r="B5985" t="s">
        <v>3093</v>
      </c>
      <c r="C5985" t="s">
        <v>800</v>
      </c>
      <c r="D5985" s="19" t="s">
        <v>807</v>
      </c>
    </row>
    <row r="5986" spans="1:5" x14ac:dyDescent="0.25">
      <c r="A5986" t="s">
        <v>2544</v>
      </c>
      <c r="B5986" t="s">
        <v>3094</v>
      </c>
      <c r="C5986" t="s">
        <v>1083</v>
      </c>
      <c r="D5986" t="b">
        <v>0</v>
      </c>
    </row>
    <row r="5987" spans="1:5" x14ac:dyDescent="0.25">
      <c r="A5987" t="s">
        <v>2544</v>
      </c>
      <c r="B5987" t="s">
        <v>3094</v>
      </c>
      <c r="C5987" t="s">
        <v>36</v>
      </c>
      <c r="D5987">
        <v>665</v>
      </c>
    </row>
    <row r="5988" spans="1:5" x14ac:dyDescent="0.25">
      <c r="A5988" t="s">
        <v>2544</v>
      </c>
      <c r="B5988" t="s">
        <v>3094</v>
      </c>
      <c r="C5988" t="s">
        <v>4751</v>
      </c>
      <c r="D5988">
        <v>0</v>
      </c>
    </row>
    <row r="5989" spans="1:5" x14ac:dyDescent="0.25">
      <c r="A5989" t="s">
        <v>2544</v>
      </c>
      <c r="B5989" t="s">
        <v>3094</v>
      </c>
      <c r="C5989" t="s">
        <v>2469</v>
      </c>
      <c r="D5989">
        <v>0</v>
      </c>
      <c r="E5989">
        <v>0</v>
      </c>
    </row>
    <row r="5990" spans="1:5" x14ac:dyDescent="0.25">
      <c r="A5990" t="s">
        <v>2544</v>
      </c>
      <c r="B5990" t="s">
        <v>3094</v>
      </c>
      <c r="C5990" t="s">
        <v>2467</v>
      </c>
      <c r="D5990">
        <v>0</v>
      </c>
    </row>
    <row r="5991" spans="1:5" x14ac:dyDescent="0.25">
      <c r="A5991" t="s">
        <v>2544</v>
      </c>
      <c r="B5991" t="s">
        <v>3094</v>
      </c>
      <c r="C5991" t="s">
        <v>2468</v>
      </c>
      <c r="D5991" t="s">
        <v>2475</v>
      </c>
    </row>
    <row r="5992" spans="1:5" x14ac:dyDescent="0.25">
      <c r="A5992" t="s">
        <v>2544</v>
      </c>
      <c r="B5992" t="s">
        <v>3094</v>
      </c>
      <c r="C5992" t="s">
        <v>4752</v>
      </c>
      <c r="D5992">
        <v>0</v>
      </c>
      <c r="E5992">
        <v>0</v>
      </c>
    </row>
    <row r="5993" spans="1:5" x14ac:dyDescent="0.25">
      <c r="A5993" t="s">
        <v>2544</v>
      </c>
      <c r="B5993" t="s">
        <v>3094</v>
      </c>
      <c r="C5993" t="s">
        <v>4753</v>
      </c>
      <c r="D5993">
        <v>0</v>
      </c>
      <c r="E5993">
        <v>0</v>
      </c>
    </row>
    <row r="5994" spans="1:5" x14ac:dyDescent="0.25">
      <c r="A5994" t="s">
        <v>2544</v>
      </c>
      <c r="B5994" t="s">
        <v>3094</v>
      </c>
      <c r="C5994" t="s">
        <v>800</v>
      </c>
      <c r="D5994" s="19" t="s">
        <v>815</v>
      </c>
    </row>
    <row r="5995" spans="1:5" x14ac:dyDescent="0.25">
      <c r="A5995" t="s">
        <v>2544</v>
      </c>
      <c r="B5995" t="s">
        <v>3095</v>
      </c>
      <c r="C5995" t="s">
        <v>1083</v>
      </c>
      <c r="D5995" t="b">
        <v>0</v>
      </c>
    </row>
    <row r="5996" spans="1:5" x14ac:dyDescent="0.25">
      <c r="A5996" t="s">
        <v>2544</v>
      </c>
      <c r="B5996" t="s">
        <v>3095</v>
      </c>
      <c r="C5996" t="s">
        <v>36</v>
      </c>
      <c r="D5996">
        <v>666</v>
      </c>
    </row>
    <row r="5997" spans="1:5" x14ac:dyDescent="0.25">
      <c r="A5997" t="s">
        <v>2544</v>
      </c>
      <c r="B5997" t="s">
        <v>3095</v>
      </c>
      <c r="C5997" t="s">
        <v>4751</v>
      </c>
      <c r="D5997">
        <v>1</v>
      </c>
    </row>
    <row r="5998" spans="1:5" x14ac:dyDescent="0.25">
      <c r="A5998" t="s">
        <v>2544</v>
      </c>
      <c r="B5998" t="s">
        <v>3095</v>
      </c>
      <c r="C5998" t="s">
        <v>2469</v>
      </c>
      <c r="D5998">
        <v>0</v>
      </c>
      <c r="E5998">
        <v>0</v>
      </c>
    </row>
    <row r="5999" spans="1:5" x14ac:dyDescent="0.25">
      <c r="A5999" t="s">
        <v>2544</v>
      </c>
      <c r="B5999" t="s">
        <v>3095</v>
      </c>
      <c r="C5999" t="s">
        <v>2467</v>
      </c>
      <c r="D5999">
        <v>0</v>
      </c>
    </row>
    <row r="6000" spans="1:5" x14ac:dyDescent="0.25">
      <c r="A6000" t="s">
        <v>2544</v>
      </c>
      <c r="B6000" t="s">
        <v>3095</v>
      </c>
      <c r="C6000" t="s">
        <v>2468</v>
      </c>
      <c r="D6000" t="s">
        <v>2475</v>
      </c>
    </row>
    <row r="6001" spans="1:5" x14ac:dyDescent="0.25">
      <c r="A6001" t="s">
        <v>2544</v>
      </c>
      <c r="B6001" t="s">
        <v>3095</v>
      </c>
      <c r="C6001" t="s">
        <v>4752</v>
      </c>
      <c r="D6001">
        <v>0</v>
      </c>
      <c r="E6001">
        <v>0</v>
      </c>
    </row>
    <row r="6002" spans="1:5" x14ac:dyDescent="0.25">
      <c r="A6002" t="s">
        <v>2544</v>
      </c>
      <c r="B6002" t="s">
        <v>3095</v>
      </c>
      <c r="C6002" t="s">
        <v>4753</v>
      </c>
      <c r="D6002">
        <v>0</v>
      </c>
      <c r="E6002">
        <v>0</v>
      </c>
    </row>
    <row r="6003" spans="1:5" x14ac:dyDescent="0.25">
      <c r="A6003" t="s">
        <v>2544</v>
      </c>
      <c r="B6003" t="s">
        <v>3095</v>
      </c>
      <c r="C6003" t="s">
        <v>800</v>
      </c>
      <c r="D6003" s="19" t="s">
        <v>815</v>
      </c>
    </row>
    <row r="6004" spans="1:5" x14ac:dyDescent="0.25">
      <c r="A6004" t="s">
        <v>2544</v>
      </c>
      <c r="B6004" t="s">
        <v>282</v>
      </c>
      <c r="C6004" t="s">
        <v>1083</v>
      </c>
      <c r="D6004" t="b">
        <v>0</v>
      </c>
    </row>
    <row r="6005" spans="1:5" x14ac:dyDescent="0.25">
      <c r="A6005" t="s">
        <v>2544</v>
      </c>
      <c r="B6005" t="s">
        <v>282</v>
      </c>
      <c r="C6005" t="s">
        <v>36</v>
      </c>
      <c r="D6005">
        <v>667</v>
      </c>
    </row>
    <row r="6006" spans="1:5" x14ac:dyDescent="0.25">
      <c r="A6006" t="s">
        <v>2544</v>
      </c>
      <c r="B6006" t="s">
        <v>282</v>
      </c>
      <c r="C6006" t="s">
        <v>4751</v>
      </c>
      <c r="D6006">
        <v>0</v>
      </c>
    </row>
    <row r="6007" spans="1:5" x14ac:dyDescent="0.25">
      <c r="A6007" t="s">
        <v>2544</v>
      </c>
      <c r="B6007" t="s">
        <v>282</v>
      </c>
      <c r="C6007" t="s">
        <v>2469</v>
      </c>
      <c r="D6007">
        <v>0</v>
      </c>
      <c r="E6007">
        <v>0</v>
      </c>
    </row>
    <row r="6008" spans="1:5" x14ac:dyDescent="0.25">
      <c r="A6008" t="s">
        <v>2544</v>
      </c>
      <c r="B6008" t="s">
        <v>282</v>
      </c>
      <c r="C6008" t="s">
        <v>2467</v>
      </c>
      <c r="D6008">
        <v>0</v>
      </c>
    </row>
    <row r="6009" spans="1:5" x14ac:dyDescent="0.25">
      <c r="A6009" t="s">
        <v>2544</v>
      </c>
      <c r="B6009" t="s">
        <v>282</v>
      </c>
      <c r="C6009" t="s">
        <v>2468</v>
      </c>
      <c r="D6009" t="s">
        <v>2475</v>
      </c>
    </row>
    <row r="6010" spans="1:5" x14ac:dyDescent="0.25">
      <c r="A6010" t="s">
        <v>2544</v>
      </c>
      <c r="B6010" t="s">
        <v>282</v>
      </c>
      <c r="C6010" t="s">
        <v>4752</v>
      </c>
      <c r="D6010">
        <v>0</v>
      </c>
      <c r="E6010">
        <v>0</v>
      </c>
    </row>
    <row r="6011" spans="1:5" x14ac:dyDescent="0.25">
      <c r="A6011" t="s">
        <v>2544</v>
      </c>
      <c r="B6011" t="s">
        <v>282</v>
      </c>
      <c r="C6011" t="s">
        <v>4753</v>
      </c>
      <c r="D6011">
        <v>0</v>
      </c>
      <c r="E6011">
        <v>0</v>
      </c>
    </row>
    <row r="6012" spans="1:5" x14ac:dyDescent="0.25">
      <c r="A6012" t="s">
        <v>2544</v>
      </c>
      <c r="B6012" t="s">
        <v>282</v>
      </c>
      <c r="C6012" t="s">
        <v>800</v>
      </c>
      <c r="D6012" s="19"/>
    </row>
    <row r="6013" spans="1:5" x14ac:dyDescent="0.25">
      <c r="A6013" t="s">
        <v>2544</v>
      </c>
      <c r="B6013" t="s">
        <v>283</v>
      </c>
      <c r="C6013" t="s">
        <v>1083</v>
      </c>
      <c r="D6013" t="b">
        <v>0</v>
      </c>
    </row>
    <row r="6014" spans="1:5" x14ac:dyDescent="0.25">
      <c r="A6014" t="s">
        <v>2544</v>
      </c>
      <c r="B6014" t="s">
        <v>283</v>
      </c>
      <c r="C6014" t="s">
        <v>36</v>
      </c>
      <c r="D6014">
        <v>668</v>
      </c>
    </row>
    <row r="6015" spans="1:5" x14ac:dyDescent="0.25">
      <c r="A6015" t="s">
        <v>2544</v>
      </c>
      <c r="B6015" t="s">
        <v>283</v>
      </c>
      <c r="C6015" t="s">
        <v>4751</v>
      </c>
      <c r="D6015">
        <v>0</v>
      </c>
    </row>
    <row r="6016" spans="1:5" x14ac:dyDescent="0.25">
      <c r="A6016" t="s">
        <v>2544</v>
      </c>
      <c r="B6016" t="s">
        <v>283</v>
      </c>
      <c r="C6016" t="s">
        <v>2469</v>
      </c>
      <c r="D6016">
        <v>0</v>
      </c>
      <c r="E6016">
        <v>0</v>
      </c>
    </row>
    <row r="6017" spans="1:5" x14ac:dyDescent="0.25">
      <c r="A6017" t="s">
        <v>2544</v>
      </c>
      <c r="B6017" t="s">
        <v>283</v>
      </c>
      <c r="C6017" t="s">
        <v>2467</v>
      </c>
      <c r="D6017">
        <v>0</v>
      </c>
    </row>
    <row r="6018" spans="1:5" x14ac:dyDescent="0.25">
      <c r="A6018" t="s">
        <v>2544</v>
      </c>
      <c r="B6018" t="s">
        <v>283</v>
      </c>
      <c r="C6018" t="s">
        <v>2468</v>
      </c>
      <c r="D6018" t="s">
        <v>2475</v>
      </c>
    </row>
    <row r="6019" spans="1:5" x14ac:dyDescent="0.25">
      <c r="A6019" t="s">
        <v>2544</v>
      </c>
      <c r="B6019" t="s">
        <v>283</v>
      </c>
      <c r="C6019" t="s">
        <v>4752</v>
      </c>
      <c r="D6019">
        <v>0</v>
      </c>
      <c r="E6019">
        <v>0</v>
      </c>
    </row>
    <row r="6020" spans="1:5" x14ac:dyDescent="0.25">
      <c r="A6020" t="s">
        <v>2544</v>
      </c>
      <c r="B6020" t="s">
        <v>283</v>
      </c>
      <c r="C6020" t="s">
        <v>4753</v>
      </c>
      <c r="D6020">
        <v>0</v>
      </c>
      <c r="E6020">
        <v>0</v>
      </c>
    </row>
    <row r="6021" spans="1:5" x14ac:dyDescent="0.25">
      <c r="A6021" t="s">
        <v>2544</v>
      </c>
      <c r="B6021" t="s">
        <v>283</v>
      </c>
      <c r="C6021" t="s">
        <v>800</v>
      </c>
      <c r="D6021" s="19"/>
    </row>
    <row r="6022" spans="1:5" x14ac:dyDescent="0.25">
      <c r="A6022" t="s">
        <v>2544</v>
      </c>
      <c r="B6022" t="s">
        <v>314</v>
      </c>
      <c r="C6022" t="s">
        <v>1083</v>
      </c>
      <c r="D6022" t="b">
        <v>0</v>
      </c>
    </row>
    <row r="6023" spans="1:5" x14ac:dyDescent="0.25">
      <c r="A6023" t="s">
        <v>2544</v>
      </c>
      <c r="B6023" t="s">
        <v>314</v>
      </c>
      <c r="C6023" t="s">
        <v>36</v>
      </c>
      <c r="D6023">
        <v>669</v>
      </c>
    </row>
    <row r="6024" spans="1:5" x14ac:dyDescent="0.25">
      <c r="A6024" t="s">
        <v>2544</v>
      </c>
      <c r="B6024" t="s">
        <v>314</v>
      </c>
      <c r="C6024" t="s">
        <v>4751</v>
      </c>
      <c r="D6024">
        <v>0</v>
      </c>
    </row>
    <row r="6025" spans="1:5" x14ac:dyDescent="0.25">
      <c r="A6025" t="s">
        <v>2544</v>
      </c>
      <c r="B6025" t="s">
        <v>314</v>
      </c>
      <c r="C6025" t="s">
        <v>2469</v>
      </c>
      <c r="D6025">
        <v>0</v>
      </c>
      <c r="E6025">
        <v>0</v>
      </c>
    </row>
    <row r="6026" spans="1:5" x14ac:dyDescent="0.25">
      <c r="A6026" t="s">
        <v>2544</v>
      </c>
      <c r="B6026" t="s">
        <v>314</v>
      </c>
      <c r="C6026" t="s">
        <v>2467</v>
      </c>
      <c r="D6026">
        <v>0</v>
      </c>
    </row>
    <row r="6027" spans="1:5" x14ac:dyDescent="0.25">
      <c r="A6027" t="s">
        <v>2544</v>
      </c>
      <c r="B6027" t="s">
        <v>314</v>
      </c>
      <c r="C6027" t="s">
        <v>2468</v>
      </c>
      <c r="D6027" t="s">
        <v>2475</v>
      </c>
    </row>
    <row r="6028" spans="1:5" x14ac:dyDescent="0.25">
      <c r="A6028" t="s">
        <v>2544</v>
      </c>
      <c r="B6028" t="s">
        <v>314</v>
      </c>
      <c r="C6028" t="s">
        <v>4752</v>
      </c>
      <c r="D6028">
        <v>0</v>
      </c>
      <c r="E6028">
        <v>0</v>
      </c>
    </row>
    <row r="6029" spans="1:5" x14ac:dyDescent="0.25">
      <c r="A6029" t="s">
        <v>2544</v>
      </c>
      <c r="B6029" t="s">
        <v>314</v>
      </c>
      <c r="C6029" t="s">
        <v>4753</v>
      </c>
      <c r="D6029">
        <v>0</v>
      </c>
      <c r="E6029">
        <v>0</v>
      </c>
    </row>
    <row r="6030" spans="1:5" x14ac:dyDescent="0.25">
      <c r="A6030" t="s">
        <v>2544</v>
      </c>
      <c r="B6030" t="s">
        <v>314</v>
      </c>
      <c r="C6030" t="s">
        <v>800</v>
      </c>
      <c r="D6030" s="19"/>
    </row>
    <row r="6031" spans="1:5" x14ac:dyDescent="0.25">
      <c r="A6031" t="s">
        <v>2544</v>
      </c>
      <c r="B6031" t="s">
        <v>284</v>
      </c>
      <c r="C6031" t="s">
        <v>1083</v>
      </c>
      <c r="D6031" t="b">
        <v>0</v>
      </c>
    </row>
    <row r="6032" spans="1:5" x14ac:dyDescent="0.25">
      <c r="A6032" t="s">
        <v>2544</v>
      </c>
      <c r="B6032" t="s">
        <v>284</v>
      </c>
      <c r="C6032" t="s">
        <v>36</v>
      </c>
      <c r="D6032">
        <v>670</v>
      </c>
    </row>
    <row r="6033" spans="1:5" x14ac:dyDescent="0.25">
      <c r="A6033" t="s">
        <v>2544</v>
      </c>
      <c r="B6033" t="s">
        <v>284</v>
      </c>
      <c r="C6033" t="s">
        <v>4751</v>
      </c>
      <c r="D6033">
        <v>0</v>
      </c>
    </row>
    <row r="6034" spans="1:5" x14ac:dyDescent="0.25">
      <c r="A6034" t="s">
        <v>2544</v>
      </c>
      <c r="B6034" t="s">
        <v>284</v>
      </c>
      <c r="C6034" t="s">
        <v>2469</v>
      </c>
      <c r="D6034">
        <v>0</v>
      </c>
      <c r="E6034">
        <v>0</v>
      </c>
    </row>
    <row r="6035" spans="1:5" x14ac:dyDescent="0.25">
      <c r="A6035" t="s">
        <v>2544</v>
      </c>
      <c r="B6035" t="s">
        <v>284</v>
      </c>
      <c r="C6035" t="s">
        <v>2467</v>
      </c>
      <c r="D6035">
        <v>0</v>
      </c>
    </row>
    <row r="6036" spans="1:5" x14ac:dyDescent="0.25">
      <c r="A6036" t="s">
        <v>2544</v>
      </c>
      <c r="B6036" t="s">
        <v>284</v>
      </c>
      <c r="C6036" t="s">
        <v>2468</v>
      </c>
      <c r="D6036" t="s">
        <v>2475</v>
      </c>
    </row>
    <row r="6037" spans="1:5" x14ac:dyDescent="0.25">
      <c r="A6037" t="s">
        <v>2544</v>
      </c>
      <c r="B6037" t="s">
        <v>284</v>
      </c>
      <c r="C6037" t="s">
        <v>4752</v>
      </c>
      <c r="D6037">
        <v>0</v>
      </c>
      <c r="E6037">
        <v>0</v>
      </c>
    </row>
    <row r="6038" spans="1:5" x14ac:dyDescent="0.25">
      <c r="A6038" t="s">
        <v>2544</v>
      </c>
      <c r="B6038" t="s">
        <v>284</v>
      </c>
      <c r="C6038" t="s">
        <v>4753</v>
      </c>
      <c r="D6038">
        <v>0</v>
      </c>
      <c r="E6038">
        <v>0</v>
      </c>
    </row>
    <row r="6039" spans="1:5" x14ac:dyDescent="0.25">
      <c r="A6039" t="s">
        <v>2544</v>
      </c>
      <c r="B6039" t="s">
        <v>284</v>
      </c>
      <c r="C6039" t="s">
        <v>800</v>
      </c>
      <c r="D6039" s="19"/>
    </row>
    <row r="6040" spans="1:5" x14ac:dyDescent="0.25">
      <c r="A6040" t="s">
        <v>2544</v>
      </c>
      <c r="B6040" t="s">
        <v>285</v>
      </c>
      <c r="C6040" t="s">
        <v>1083</v>
      </c>
      <c r="D6040" t="b">
        <v>0</v>
      </c>
    </row>
    <row r="6041" spans="1:5" x14ac:dyDescent="0.25">
      <c r="A6041" t="s">
        <v>2544</v>
      </c>
      <c r="B6041" t="s">
        <v>285</v>
      </c>
      <c r="C6041" t="s">
        <v>36</v>
      </c>
      <c r="D6041">
        <v>671</v>
      </c>
    </row>
    <row r="6042" spans="1:5" x14ac:dyDescent="0.25">
      <c r="A6042" t="s">
        <v>2544</v>
      </c>
      <c r="B6042" t="s">
        <v>285</v>
      </c>
      <c r="C6042" t="s">
        <v>4751</v>
      </c>
      <c r="D6042">
        <v>0</v>
      </c>
    </row>
    <row r="6043" spans="1:5" x14ac:dyDescent="0.25">
      <c r="A6043" t="s">
        <v>2544</v>
      </c>
      <c r="B6043" t="s">
        <v>285</v>
      </c>
      <c r="C6043" t="s">
        <v>2469</v>
      </c>
      <c r="D6043">
        <v>0</v>
      </c>
      <c r="E6043">
        <v>0</v>
      </c>
    </row>
    <row r="6044" spans="1:5" x14ac:dyDescent="0.25">
      <c r="A6044" t="s">
        <v>2544</v>
      </c>
      <c r="B6044" t="s">
        <v>285</v>
      </c>
      <c r="C6044" t="s">
        <v>2467</v>
      </c>
      <c r="D6044">
        <v>0</v>
      </c>
    </row>
    <row r="6045" spans="1:5" x14ac:dyDescent="0.25">
      <c r="A6045" t="s">
        <v>2544</v>
      </c>
      <c r="B6045" t="s">
        <v>285</v>
      </c>
      <c r="C6045" t="s">
        <v>2468</v>
      </c>
      <c r="D6045" t="s">
        <v>2475</v>
      </c>
    </row>
    <row r="6046" spans="1:5" x14ac:dyDescent="0.25">
      <c r="A6046" t="s">
        <v>2544</v>
      </c>
      <c r="B6046" t="s">
        <v>285</v>
      </c>
      <c r="C6046" t="s">
        <v>4752</v>
      </c>
      <c r="D6046">
        <v>0</v>
      </c>
      <c r="E6046">
        <v>0</v>
      </c>
    </row>
    <row r="6047" spans="1:5" x14ac:dyDescent="0.25">
      <c r="A6047" t="s">
        <v>2544</v>
      </c>
      <c r="B6047" t="s">
        <v>285</v>
      </c>
      <c r="C6047" t="s">
        <v>4753</v>
      </c>
      <c r="D6047">
        <v>0</v>
      </c>
      <c r="E6047">
        <v>0</v>
      </c>
    </row>
    <row r="6048" spans="1:5" x14ac:dyDescent="0.25">
      <c r="A6048" t="s">
        <v>2544</v>
      </c>
      <c r="B6048" t="s">
        <v>285</v>
      </c>
      <c r="C6048" t="s">
        <v>800</v>
      </c>
      <c r="D6048" s="19"/>
    </row>
    <row r="6049" spans="1:5" x14ac:dyDescent="0.25">
      <c r="A6049" t="s">
        <v>2546</v>
      </c>
      <c r="B6049" t="s">
        <v>3067</v>
      </c>
      <c r="C6049" t="s">
        <v>1083</v>
      </c>
      <c r="D6049" t="b">
        <v>1</v>
      </c>
    </row>
    <row r="6050" spans="1:5" x14ac:dyDescent="0.25">
      <c r="A6050" t="s">
        <v>2546</v>
      </c>
      <c r="B6050" t="s">
        <v>3067</v>
      </c>
      <c r="C6050" t="s">
        <v>36</v>
      </c>
      <c r="D6050">
        <v>672</v>
      </c>
    </row>
    <row r="6051" spans="1:5" x14ac:dyDescent="0.25">
      <c r="A6051" t="s">
        <v>2546</v>
      </c>
      <c r="B6051" t="s">
        <v>3067</v>
      </c>
      <c r="C6051" t="s">
        <v>4751</v>
      </c>
      <c r="D6051">
        <v>0</v>
      </c>
    </row>
    <row r="6052" spans="1:5" x14ac:dyDescent="0.25">
      <c r="A6052" t="s">
        <v>2546</v>
      </c>
      <c r="B6052" t="s">
        <v>3067</v>
      </c>
      <c r="C6052" t="s">
        <v>2469</v>
      </c>
      <c r="D6052">
        <v>0</v>
      </c>
      <c r="E6052">
        <v>0</v>
      </c>
    </row>
    <row r="6053" spans="1:5" x14ac:dyDescent="0.25">
      <c r="A6053" t="s">
        <v>2546</v>
      </c>
      <c r="B6053" t="s">
        <v>3067</v>
      </c>
      <c r="C6053" t="s">
        <v>2467</v>
      </c>
      <c r="D6053">
        <v>0</v>
      </c>
    </row>
    <row r="6054" spans="1:5" x14ac:dyDescent="0.25">
      <c r="A6054" t="s">
        <v>2546</v>
      </c>
      <c r="B6054" t="s">
        <v>3067</v>
      </c>
      <c r="C6054" t="s">
        <v>2468</v>
      </c>
      <c r="D6054" t="s">
        <v>2475</v>
      </c>
    </row>
    <row r="6055" spans="1:5" x14ac:dyDescent="0.25">
      <c r="A6055" t="s">
        <v>2546</v>
      </c>
      <c r="B6055" t="s">
        <v>3067</v>
      </c>
      <c r="C6055" t="s">
        <v>4752</v>
      </c>
      <c r="D6055">
        <v>0</v>
      </c>
      <c r="E6055">
        <v>0</v>
      </c>
    </row>
    <row r="6056" spans="1:5" x14ac:dyDescent="0.25">
      <c r="A6056" t="s">
        <v>2546</v>
      </c>
      <c r="B6056" t="s">
        <v>3067</v>
      </c>
      <c r="C6056" t="s">
        <v>4753</v>
      </c>
      <c r="D6056">
        <v>0</v>
      </c>
      <c r="E6056">
        <v>0</v>
      </c>
    </row>
    <row r="6057" spans="1:5" x14ac:dyDescent="0.25">
      <c r="A6057" t="s">
        <v>2546</v>
      </c>
      <c r="B6057" t="s">
        <v>3067</v>
      </c>
      <c r="C6057" t="s">
        <v>800</v>
      </c>
      <c r="D6057" s="19" t="s">
        <v>850</v>
      </c>
    </row>
    <row r="6058" spans="1:5" x14ac:dyDescent="0.25">
      <c r="A6058" t="s">
        <v>2546</v>
      </c>
      <c r="B6058" t="s">
        <v>3068</v>
      </c>
      <c r="C6058" t="s">
        <v>1083</v>
      </c>
      <c r="D6058" t="b">
        <v>1</v>
      </c>
    </row>
    <row r="6059" spans="1:5" x14ac:dyDescent="0.25">
      <c r="A6059" t="s">
        <v>2546</v>
      </c>
      <c r="B6059" t="s">
        <v>3068</v>
      </c>
      <c r="C6059" t="s">
        <v>36</v>
      </c>
      <c r="D6059">
        <v>673</v>
      </c>
    </row>
    <row r="6060" spans="1:5" x14ac:dyDescent="0.25">
      <c r="A6060" t="s">
        <v>2546</v>
      </c>
      <c r="B6060" t="s">
        <v>3068</v>
      </c>
      <c r="C6060" t="s">
        <v>4751</v>
      </c>
      <c r="D6060">
        <v>0</v>
      </c>
    </row>
    <row r="6061" spans="1:5" x14ac:dyDescent="0.25">
      <c r="A6061" t="s">
        <v>2546</v>
      </c>
      <c r="B6061" t="s">
        <v>3068</v>
      </c>
      <c r="C6061" t="s">
        <v>2469</v>
      </c>
      <c r="D6061">
        <v>6200</v>
      </c>
      <c r="E6061">
        <v>0</v>
      </c>
    </row>
    <row r="6062" spans="1:5" x14ac:dyDescent="0.25">
      <c r="A6062" t="s">
        <v>2546</v>
      </c>
      <c r="B6062" t="s">
        <v>3068</v>
      </c>
      <c r="C6062" t="s">
        <v>2467</v>
      </c>
      <c r="D6062">
        <v>0</v>
      </c>
    </row>
    <row r="6063" spans="1:5" x14ac:dyDescent="0.25">
      <c r="A6063" t="s">
        <v>2546</v>
      </c>
      <c r="B6063" t="s">
        <v>3068</v>
      </c>
      <c r="C6063" t="s">
        <v>2468</v>
      </c>
      <c r="D6063" t="s">
        <v>2475</v>
      </c>
    </row>
    <row r="6064" spans="1:5" x14ac:dyDescent="0.25">
      <c r="A6064" t="s">
        <v>2546</v>
      </c>
      <c r="B6064" t="s">
        <v>3068</v>
      </c>
      <c r="C6064" t="s">
        <v>4752</v>
      </c>
      <c r="D6064">
        <v>0</v>
      </c>
      <c r="E6064">
        <v>0</v>
      </c>
    </row>
    <row r="6065" spans="1:5" x14ac:dyDescent="0.25">
      <c r="A6065" t="s">
        <v>2546</v>
      </c>
      <c r="B6065" t="s">
        <v>3068</v>
      </c>
      <c r="C6065" t="s">
        <v>4753</v>
      </c>
      <c r="D6065">
        <v>0</v>
      </c>
      <c r="E6065">
        <v>0</v>
      </c>
    </row>
    <row r="6066" spans="1:5" x14ac:dyDescent="0.25">
      <c r="A6066" t="s">
        <v>2546</v>
      </c>
      <c r="B6066" t="s">
        <v>3068</v>
      </c>
      <c r="C6066" t="s">
        <v>800</v>
      </c>
      <c r="D6066" s="19" t="s">
        <v>850</v>
      </c>
    </row>
    <row r="6067" spans="1:5" x14ac:dyDescent="0.25">
      <c r="A6067" t="s">
        <v>2546</v>
      </c>
      <c r="B6067" t="s">
        <v>3069</v>
      </c>
      <c r="C6067" t="s">
        <v>1083</v>
      </c>
      <c r="D6067" t="b">
        <v>1</v>
      </c>
    </row>
    <row r="6068" spans="1:5" x14ac:dyDescent="0.25">
      <c r="A6068" t="s">
        <v>2546</v>
      </c>
      <c r="B6068" t="s">
        <v>3069</v>
      </c>
      <c r="C6068" t="s">
        <v>36</v>
      </c>
      <c r="D6068">
        <v>674</v>
      </c>
    </row>
    <row r="6069" spans="1:5" x14ac:dyDescent="0.25">
      <c r="A6069" t="s">
        <v>2546</v>
      </c>
      <c r="B6069" t="s">
        <v>3069</v>
      </c>
      <c r="C6069" t="s">
        <v>4751</v>
      </c>
      <c r="D6069">
        <v>0</v>
      </c>
    </row>
    <row r="6070" spans="1:5" x14ac:dyDescent="0.25">
      <c r="A6070" t="s">
        <v>2546</v>
      </c>
      <c r="B6070" t="s">
        <v>3069</v>
      </c>
      <c r="C6070" t="s">
        <v>2469</v>
      </c>
      <c r="D6070">
        <v>400</v>
      </c>
      <c r="E6070">
        <v>0</v>
      </c>
    </row>
    <row r="6071" spans="1:5" x14ac:dyDescent="0.25">
      <c r="A6071" t="s">
        <v>2546</v>
      </c>
      <c r="B6071" t="s">
        <v>3069</v>
      </c>
      <c r="C6071" t="s">
        <v>2467</v>
      </c>
      <c r="D6071">
        <v>0</v>
      </c>
    </row>
    <row r="6072" spans="1:5" x14ac:dyDescent="0.25">
      <c r="A6072" t="s">
        <v>2546</v>
      </c>
      <c r="B6072" t="s">
        <v>3069</v>
      </c>
      <c r="C6072" t="s">
        <v>2468</v>
      </c>
      <c r="D6072" t="s">
        <v>2475</v>
      </c>
    </row>
    <row r="6073" spans="1:5" x14ac:dyDescent="0.25">
      <c r="A6073" t="s">
        <v>2546</v>
      </c>
      <c r="B6073" t="s">
        <v>3069</v>
      </c>
      <c r="C6073" t="s">
        <v>4752</v>
      </c>
      <c r="D6073">
        <v>0</v>
      </c>
      <c r="E6073">
        <v>0</v>
      </c>
    </row>
    <row r="6074" spans="1:5" x14ac:dyDescent="0.25">
      <c r="A6074" t="s">
        <v>2546</v>
      </c>
      <c r="B6074" t="s">
        <v>3069</v>
      </c>
      <c r="C6074" t="s">
        <v>4753</v>
      </c>
      <c r="D6074">
        <v>0</v>
      </c>
      <c r="E6074">
        <v>0</v>
      </c>
    </row>
    <row r="6075" spans="1:5" x14ac:dyDescent="0.25">
      <c r="A6075" t="s">
        <v>2546</v>
      </c>
      <c r="B6075" t="s">
        <v>3069</v>
      </c>
      <c r="C6075" t="s">
        <v>800</v>
      </c>
      <c r="D6075" s="19" t="s">
        <v>2892</v>
      </c>
    </row>
    <row r="6076" spans="1:5" x14ac:dyDescent="0.25">
      <c r="A6076" t="s">
        <v>2546</v>
      </c>
      <c r="B6076" t="s">
        <v>3070</v>
      </c>
      <c r="C6076" t="s">
        <v>1083</v>
      </c>
      <c r="D6076" t="b">
        <v>1</v>
      </c>
    </row>
    <row r="6077" spans="1:5" x14ac:dyDescent="0.25">
      <c r="A6077" t="s">
        <v>2546</v>
      </c>
      <c r="B6077" t="s">
        <v>3070</v>
      </c>
      <c r="C6077" t="s">
        <v>36</v>
      </c>
      <c r="D6077">
        <v>675</v>
      </c>
    </row>
    <row r="6078" spans="1:5" x14ac:dyDescent="0.25">
      <c r="A6078" t="s">
        <v>2546</v>
      </c>
      <c r="B6078" t="s">
        <v>3070</v>
      </c>
      <c r="C6078" t="s">
        <v>4751</v>
      </c>
      <c r="D6078">
        <v>0</v>
      </c>
    </row>
    <row r="6079" spans="1:5" x14ac:dyDescent="0.25">
      <c r="A6079" t="s">
        <v>2546</v>
      </c>
      <c r="B6079" t="s">
        <v>3070</v>
      </c>
      <c r="C6079" t="s">
        <v>2469</v>
      </c>
      <c r="D6079">
        <v>400</v>
      </c>
      <c r="E6079">
        <v>0</v>
      </c>
    </row>
    <row r="6080" spans="1:5" x14ac:dyDescent="0.25">
      <c r="A6080" t="s">
        <v>2546</v>
      </c>
      <c r="B6080" t="s">
        <v>3070</v>
      </c>
      <c r="C6080" t="s">
        <v>2467</v>
      </c>
      <c r="D6080">
        <v>0</v>
      </c>
    </row>
    <row r="6081" spans="1:5" x14ac:dyDescent="0.25">
      <c r="A6081" t="s">
        <v>2546</v>
      </c>
      <c r="B6081" t="s">
        <v>3070</v>
      </c>
      <c r="C6081" t="s">
        <v>2468</v>
      </c>
      <c r="D6081" t="s">
        <v>2475</v>
      </c>
    </row>
    <row r="6082" spans="1:5" x14ac:dyDescent="0.25">
      <c r="A6082" t="s">
        <v>2546</v>
      </c>
      <c r="B6082" t="s">
        <v>3070</v>
      </c>
      <c r="C6082" t="s">
        <v>4752</v>
      </c>
      <c r="D6082">
        <v>0</v>
      </c>
      <c r="E6082">
        <v>0</v>
      </c>
    </row>
    <row r="6083" spans="1:5" x14ac:dyDescent="0.25">
      <c r="A6083" t="s">
        <v>2546</v>
      </c>
      <c r="B6083" t="s">
        <v>3070</v>
      </c>
      <c r="C6083" t="s">
        <v>4753</v>
      </c>
      <c r="D6083">
        <v>0</v>
      </c>
      <c r="E6083">
        <v>0</v>
      </c>
    </row>
    <row r="6084" spans="1:5" x14ac:dyDescent="0.25">
      <c r="A6084" t="s">
        <v>2546</v>
      </c>
      <c r="B6084" t="s">
        <v>3070</v>
      </c>
      <c r="C6084" t="s">
        <v>800</v>
      </c>
      <c r="D6084" s="19" t="s">
        <v>2892</v>
      </c>
    </row>
    <row r="6085" spans="1:5" x14ac:dyDescent="0.25">
      <c r="A6085" t="s">
        <v>2546</v>
      </c>
      <c r="B6085" t="s">
        <v>3071</v>
      </c>
      <c r="C6085" t="s">
        <v>1083</v>
      </c>
      <c r="D6085" t="b">
        <v>1</v>
      </c>
    </row>
    <row r="6086" spans="1:5" x14ac:dyDescent="0.25">
      <c r="A6086" t="s">
        <v>2546</v>
      </c>
      <c r="B6086" t="s">
        <v>3071</v>
      </c>
      <c r="C6086" t="s">
        <v>36</v>
      </c>
      <c r="D6086">
        <v>676</v>
      </c>
    </row>
    <row r="6087" spans="1:5" x14ac:dyDescent="0.25">
      <c r="A6087" t="s">
        <v>2546</v>
      </c>
      <c r="B6087" t="s">
        <v>3071</v>
      </c>
      <c r="C6087" t="s">
        <v>4751</v>
      </c>
      <c r="D6087">
        <v>0</v>
      </c>
    </row>
    <row r="6088" spans="1:5" x14ac:dyDescent="0.25">
      <c r="A6088" t="s">
        <v>2546</v>
      </c>
      <c r="B6088" t="s">
        <v>3071</v>
      </c>
      <c r="C6088" t="s">
        <v>2469</v>
      </c>
      <c r="D6088">
        <v>0</v>
      </c>
      <c r="E6088">
        <v>0</v>
      </c>
    </row>
    <row r="6089" spans="1:5" x14ac:dyDescent="0.25">
      <c r="A6089" t="s">
        <v>2546</v>
      </c>
      <c r="B6089" t="s">
        <v>3071</v>
      </c>
      <c r="C6089" t="s">
        <v>2467</v>
      </c>
      <c r="D6089">
        <v>0</v>
      </c>
    </row>
    <row r="6090" spans="1:5" x14ac:dyDescent="0.25">
      <c r="A6090" t="s">
        <v>2546</v>
      </c>
      <c r="B6090" t="s">
        <v>3071</v>
      </c>
      <c r="C6090" t="s">
        <v>2468</v>
      </c>
      <c r="D6090" t="s">
        <v>2475</v>
      </c>
    </row>
    <row r="6091" spans="1:5" x14ac:dyDescent="0.25">
      <c r="A6091" t="s">
        <v>2546</v>
      </c>
      <c r="B6091" t="s">
        <v>3071</v>
      </c>
      <c r="C6091" t="s">
        <v>4752</v>
      </c>
      <c r="D6091">
        <v>0</v>
      </c>
      <c r="E6091">
        <v>0</v>
      </c>
    </row>
    <row r="6092" spans="1:5" x14ac:dyDescent="0.25">
      <c r="A6092" t="s">
        <v>2546</v>
      </c>
      <c r="B6092" t="s">
        <v>3071</v>
      </c>
      <c r="C6092" t="s">
        <v>4753</v>
      </c>
      <c r="D6092">
        <v>0</v>
      </c>
      <c r="E6092">
        <v>0</v>
      </c>
    </row>
    <row r="6093" spans="1:5" x14ac:dyDescent="0.25">
      <c r="A6093" t="s">
        <v>2546</v>
      </c>
      <c r="B6093" t="s">
        <v>3071</v>
      </c>
      <c r="C6093" t="s">
        <v>800</v>
      </c>
      <c r="D6093" s="19" t="s">
        <v>2892</v>
      </c>
    </row>
    <row r="6094" spans="1:5" x14ac:dyDescent="0.25">
      <c r="A6094" t="s">
        <v>2546</v>
      </c>
      <c r="B6094" t="s">
        <v>3072</v>
      </c>
      <c r="C6094" t="s">
        <v>1083</v>
      </c>
      <c r="D6094" t="b">
        <v>1</v>
      </c>
    </row>
    <row r="6095" spans="1:5" x14ac:dyDescent="0.25">
      <c r="A6095" t="s">
        <v>2546</v>
      </c>
      <c r="B6095" t="s">
        <v>3072</v>
      </c>
      <c r="C6095" t="s">
        <v>36</v>
      </c>
      <c r="D6095">
        <v>677</v>
      </c>
    </row>
    <row r="6096" spans="1:5" x14ac:dyDescent="0.25">
      <c r="A6096" t="s">
        <v>2546</v>
      </c>
      <c r="B6096" t="s">
        <v>3072</v>
      </c>
      <c r="C6096" t="s">
        <v>4751</v>
      </c>
      <c r="D6096">
        <v>0</v>
      </c>
    </row>
    <row r="6097" spans="1:5" x14ac:dyDescent="0.25">
      <c r="A6097" t="s">
        <v>2546</v>
      </c>
      <c r="B6097" t="s">
        <v>3072</v>
      </c>
      <c r="C6097" t="s">
        <v>2469</v>
      </c>
      <c r="D6097">
        <v>0</v>
      </c>
      <c r="E6097">
        <v>0</v>
      </c>
    </row>
    <row r="6098" spans="1:5" x14ac:dyDescent="0.25">
      <c r="A6098" t="s">
        <v>2546</v>
      </c>
      <c r="B6098" t="s">
        <v>3072</v>
      </c>
      <c r="C6098" t="s">
        <v>2467</v>
      </c>
      <c r="D6098">
        <v>0</v>
      </c>
    </row>
    <row r="6099" spans="1:5" x14ac:dyDescent="0.25">
      <c r="A6099" t="s">
        <v>2546</v>
      </c>
      <c r="B6099" t="s">
        <v>3072</v>
      </c>
      <c r="C6099" t="s">
        <v>2468</v>
      </c>
      <c r="D6099" t="s">
        <v>2475</v>
      </c>
    </row>
    <row r="6100" spans="1:5" x14ac:dyDescent="0.25">
      <c r="A6100" t="s">
        <v>2546</v>
      </c>
      <c r="B6100" t="s">
        <v>3072</v>
      </c>
      <c r="C6100" t="s">
        <v>4752</v>
      </c>
      <c r="D6100">
        <v>0</v>
      </c>
      <c r="E6100">
        <v>0</v>
      </c>
    </row>
    <row r="6101" spans="1:5" x14ac:dyDescent="0.25">
      <c r="A6101" t="s">
        <v>2546</v>
      </c>
      <c r="B6101" t="s">
        <v>3072</v>
      </c>
      <c r="C6101" t="s">
        <v>4753</v>
      </c>
      <c r="D6101">
        <v>0</v>
      </c>
      <c r="E6101">
        <v>0</v>
      </c>
    </row>
    <row r="6102" spans="1:5" x14ac:dyDescent="0.25">
      <c r="A6102" t="s">
        <v>2546</v>
      </c>
      <c r="B6102" t="s">
        <v>3072</v>
      </c>
      <c r="C6102" t="s">
        <v>800</v>
      </c>
      <c r="D6102" s="19" t="s">
        <v>2892</v>
      </c>
    </row>
    <row r="6103" spans="1:5" x14ac:dyDescent="0.25">
      <c r="A6103" t="s">
        <v>2546</v>
      </c>
      <c r="B6103" t="s">
        <v>3073</v>
      </c>
      <c r="C6103" t="s">
        <v>1083</v>
      </c>
      <c r="D6103" t="b">
        <v>1</v>
      </c>
    </row>
    <row r="6104" spans="1:5" x14ac:dyDescent="0.25">
      <c r="A6104" t="s">
        <v>2546</v>
      </c>
      <c r="B6104" t="s">
        <v>3073</v>
      </c>
      <c r="C6104" t="s">
        <v>36</v>
      </c>
      <c r="D6104">
        <v>678</v>
      </c>
    </row>
    <row r="6105" spans="1:5" x14ac:dyDescent="0.25">
      <c r="A6105" t="s">
        <v>2546</v>
      </c>
      <c r="B6105" t="s">
        <v>3073</v>
      </c>
      <c r="C6105" t="s">
        <v>4751</v>
      </c>
      <c r="D6105">
        <v>1</v>
      </c>
    </row>
    <row r="6106" spans="1:5" x14ac:dyDescent="0.25">
      <c r="A6106" t="s">
        <v>2546</v>
      </c>
      <c r="B6106" t="s">
        <v>3073</v>
      </c>
      <c r="C6106" t="s">
        <v>2469</v>
      </c>
      <c r="D6106">
        <v>0</v>
      </c>
      <c r="E6106">
        <v>0</v>
      </c>
    </row>
    <row r="6107" spans="1:5" x14ac:dyDescent="0.25">
      <c r="A6107" t="s">
        <v>2546</v>
      </c>
      <c r="B6107" t="s">
        <v>3073</v>
      </c>
      <c r="C6107" t="s">
        <v>2467</v>
      </c>
      <c r="D6107">
        <v>0</v>
      </c>
    </row>
    <row r="6108" spans="1:5" x14ac:dyDescent="0.25">
      <c r="A6108" t="s">
        <v>2546</v>
      </c>
      <c r="B6108" t="s">
        <v>3073</v>
      </c>
      <c r="C6108" t="s">
        <v>2468</v>
      </c>
      <c r="D6108" t="s">
        <v>2475</v>
      </c>
    </row>
    <row r="6109" spans="1:5" x14ac:dyDescent="0.25">
      <c r="A6109" t="s">
        <v>2546</v>
      </c>
      <c r="B6109" t="s">
        <v>3073</v>
      </c>
      <c r="C6109" t="s">
        <v>4752</v>
      </c>
      <c r="D6109">
        <v>0</v>
      </c>
      <c r="E6109">
        <v>0</v>
      </c>
    </row>
    <row r="6110" spans="1:5" x14ac:dyDescent="0.25">
      <c r="A6110" t="s">
        <v>2546</v>
      </c>
      <c r="B6110" t="s">
        <v>3073</v>
      </c>
      <c r="C6110" t="s">
        <v>4753</v>
      </c>
      <c r="D6110">
        <v>0</v>
      </c>
      <c r="E6110">
        <v>0</v>
      </c>
    </row>
    <row r="6111" spans="1:5" x14ac:dyDescent="0.25">
      <c r="A6111" t="s">
        <v>2546</v>
      </c>
      <c r="B6111" t="s">
        <v>3073</v>
      </c>
      <c r="C6111" t="s">
        <v>800</v>
      </c>
      <c r="D6111" s="19" t="s">
        <v>815</v>
      </c>
    </row>
    <row r="6112" spans="1:5" x14ac:dyDescent="0.25">
      <c r="A6112" t="s">
        <v>2546</v>
      </c>
      <c r="B6112" t="s">
        <v>3074</v>
      </c>
      <c r="C6112" t="s">
        <v>1083</v>
      </c>
      <c r="D6112" t="b">
        <v>1</v>
      </c>
    </row>
    <row r="6113" spans="1:5" x14ac:dyDescent="0.25">
      <c r="A6113" t="s">
        <v>2546</v>
      </c>
      <c r="B6113" t="s">
        <v>3074</v>
      </c>
      <c r="C6113" t="s">
        <v>36</v>
      </c>
      <c r="D6113">
        <v>679</v>
      </c>
    </row>
    <row r="6114" spans="1:5" x14ac:dyDescent="0.25">
      <c r="A6114" t="s">
        <v>2546</v>
      </c>
      <c r="B6114" t="s">
        <v>3074</v>
      </c>
      <c r="C6114" t="s">
        <v>4751</v>
      </c>
      <c r="D6114">
        <v>1</v>
      </c>
    </row>
    <row r="6115" spans="1:5" x14ac:dyDescent="0.25">
      <c r="A6115" t="s">
        <v>2546</v>
      </c>
      <c r="B6115" t="s">
        <v>3074</v>
      </c>
      <c r="C6115" t="s">
        <v>2469</v>
      </c>
      <c r="D6115">
        <v>0</v>
      </c>
      <c r="E6115">
        <v>0</v>
      </c>
    </row>
    <row r="6116" spans="1:5" x14ac:dyDescent="0.25">
      <c r="A6116" t="s">
        <v>2546</v>
      </c>
      <c r="B6116" t="s">
        <v>3074</v>
      </c>
      <c r="C6116" t="s">
        <v>2467</v>
      </c>
      <c r="D6116">
        <v>1</v>
      </c>
    </row>
    <row r="6117" spans="1:5" x14ac:dyDescent="0.25">
      <c r="A6117" t="s">
        <v>2546</v>
      </c>
      <c r="B6117" t="s">
        <v>3074</v>
      </c>
      <c r="C6117" t="s">
        <v>2468</v>
      </c>
      <c r="D6117" t="s">
        <v>2475</v>
      </c>
    </row>
    <row r="6118" spans="1:5" x14ac:dyDescent="0.25">
      <c r="A6118" t="s">
        <v>2546</v>
      </c>
      <c r="B6118" t="s">
        <v>3074</v>
      </c>
      <c r="C6118" t="s">
        <v>4752</v>
      </c>
      <c r="D6118">
        <v>0</v>
      </c>
      <c r="E6118">
        <v>0</v>
      </c>
    </row>
    <row r="6119" spans="1:5" x14ac:dyDescent="0.25">
      <c r="A6119" t="s">
        <v>2546</v>
      </c>
      <c r="B6119" t="s">
        <v>3074</v>
      </c>
      <c r="C6119" t="s">
        <v>4753</v>
      </c>
      <c r="D6119">
        <v>0</v>
      </c>
      <c r="E6119">
        <v>0</v>
      </c>
    </row>
    <row r="6120" spans="1:5" x14ac:dyDescent="0.25">
      <c r="A6120" t="s">
        <v>2546</v>
      </c>
      <c r="B6120" t="s">
        <v>3074</v>
      </c>
      <c r="C6120" t="s">
        <v>800</v>
      </c>
      <c r="D6120" s="19" t="s">
        <v>815</v>
      </c>
    </row>
    <row r="6121" spans="1:5" x14ac:dyDescent="0.25">
      <c r="A6121" t="s">
        <v>2546</v>
      </c>
      <c r="B6121" t="s">
        <v>3075</v>
      </c>
      <c r="C6121" t="s">
        <v>1083</v>
      </c>
      <c r="D6121" t="b">
        <v>1</v>
      </c>
    </row>
    <row r="6122" spans="1:5" x14ac:dyDescent="0.25">
      <c r="A6122" t="s">
        <v>2546</v>
      </c>
      <c r="B6122" t="s">
        <v>3075</v>
      </c>
      <c r="C6122" t="s">
        <v>36</v>
      </c>
      <c r="D6122">
        <v>680</v>
      </c>
    </row>
    <row r="6123" spans="1:5" x14ac:dyDescent="0.25">
      <c r="A6123" t="s">
        <v>2546</v>
      </c>
      <c r="B6123" t="s">
        <v>3075</v>
      </c>
      <c r="C6123" t="s">
        <v>4751</v>
      </c>
      <c r="D6123">
        <v>1</v>
      </c>
    </row>
    <row r="6124" spans="1:5" x14ac:dyDescent="0.25">
      <c r="A6124" t="s">
        <v>2546</v>
      </c>
      <c r="B6124" t="s">
        <v>3075</v>
      </c>
      <c r="C6124" t="s">
        <v>2469</v>
      </c>
      <c r="D6124">
        <v>0</v>
      </c>
      <c r="E6124">
        <v>0</v>
      </c>
    </row>
    <row r="6125" spans="1:5" x14ac:dyDescent="0.25">
      <c r="A6125" t="s">
        <v>2546</v>
      </c>
      <c r="B6125" t="s">
        <v>3075</v>
      </c>
      <c r="C6125" t="s">
        <v>2467</v>
      </c>
      <c r="D6125">
        <v>1</v>
      </c>
    </row>
    <row r="6126" spans="1:5" x14ac:dyDescent="0.25">
      <c r="A6126" t="s">
        <v>2546</v>
      </c>
      <c r="B6126" t="s">
        <v>3075</v>
      </c>
      <c r="C6126" t="s">
        <v>2468</v>
      </c>
      <c r="D6126" t="s">
        <v>2475</v>
      </c>
    </row>
    <row r="6127" spans="1:5" x14ac:dyDescent="0.25">
      <c r="A6127" t="s">
        <v>2546</v>
      </c>
      <c r="B6127" t="s">
        <v>3075</v>
      </c>
      <c r="C6127" t="s">
        <v>4752</v>
      </c>
      <c r="D6127">
        <v>0</v>
      </c>
      <c r="E6127">
        <v>0</v>
      </c>
    </row>
    <row r="6128" spans="1:5" x14ac:dyDescent="0.25">
      <c r="A6128" t="s">
        <v>2546</v>
      </c>
      <c r="B6128" t="s">
        <v>3075</v>
      </c>
      <c r="C6128" t="s">
        <v>4753</v>
      </c>
      <c r="D6128">
        <v>0</v>
      </c>
      <c r="E6128">
        <v>0</v>
      </c>
    </row>
    <row r="6129" spans="1:5" x14ac:dyDescent="0.25">
      <c r="A6129" t="s">
        <v>2546</v>
      </c>
      <c r="B6129" t="s">
        <v>3075</v>
      </c>
      <c r="C6129" t="s">
        <v>800</v>
      </c>
      <c r="D6129" s="19" t="s">
        <v>815</v>
      </c>
    </row>
    <row r="6130" spans="1:5" x14ac:dyDescent="0.25">
      <c r="A6130" t="s">
        <v>2546</v>
      </c>
      <c r="B6130" t="s">
        <v>3076</v>
      </c>
      <c r="C6130" t="s">
        <v>1083</v>
      </c>
      <c r="D6130" t="b">
        <v>1</v>
      </c>
    </row>
    <row r="6131" spans="1:5" x14ac:dyDescent="0.25">
      <c r="A6131" t="s">
        <v>2546</v>
      </c>
      <c r="B6131" t="s">
        <v>3076</v>
      </c>
      <c r="C6131" t="s">
        <v>36</v>
      </c>
      <c r="D6131">
        <v>681</v>
      </c>
    </row>
    <row r="6132" spans="1:5" x14ac:dyDescent="0.25">
      <c r="A6132" t="s">
        <v>2546</v>
      </c>
      <c r="B6132" t="s">
        <v>3076</v>
      </c>
      <c r="C6132" t="s">
        <v>4751</v>
      </c>
      <c r="D6132">
        <v>1</v>
      </c>
    </row>
    <row r="6133" spans="1:5" x14ac:dyDescent="0.25">
      <c r="A6133" t="s">
        <v>2546</v>
      </c>
      <c r="B6133" t="s">
        <v>3076</v>
      </c>
      <c r="C6133" t="s">
        <v>2469</v>
      </c>
      <c r="D6133">
        <v>0</v>
      </c>
      <c r="E6133">
        <v>0</v>
      </c>
    </row>
    <row r="6134" spans="1:5" x14ac:dyDescent="0.25">
      <c r="A6134" t="s">
        <v>2546</v>
      </c>
      <c r="B6134" t="s">
        <v>3076</v>
      </c>
      <c r="C6134" t="s">
        <v>2467</v>
      </c>
      <c r="D6134">
        <v>0</v>
      </c>
    </row>
    <row r="6135" spans="1:5" x14ac:dyDescent="0.25">
      <c r="A6135" t="s">
        <v>2546</v>
      </c>
      <c r="B6135" t="s">
        <v>3076</v>
      </c>
      <c r="C6135" t="s">
        <v>2468</v>
      </c>
      <c r="D6135" t="s">
        <v>2475</v>
      </c>
    </row>
    <row r="6136" spans="1:5" x14ac:dyDescent="0.25">
      <c r="A6136" t="s">
        <v>2546</v>
      </c>
      <c r="B6136" t="s">
        <v>3076</v>
      </c>
      <c r="C6136" t="s">
        <v>4752</v>
      </c>
      <c r="D6136">
        <v>0</v>
      </c>
      <c r="E6136">
        <v>0</v>
      </c>
    </row>
    <row r="6137" spans="1:5" x14ac:dyDescent="0.25">
      <c r="A6137" t="s">
        <v>2546</v>
      </c>
      <c r="B6137" t="s">
        <v>3076</v>
      </c>
      <c r="C6137" t="s">
        <v>4753</v>
      </c>
      <c r="D6137">
        <v>0</v>
      </c>
      <c r="E6137">
        <v>0</v>
      </c>
    </row>
    <row r="6138" spans="1:5" x14ac:dyDescent="0.25">
      <c r="A6138" t="s">
        <v>2546</v>
      </c>
      <c r="B6138" t="s">
        <v>3076</v>
      </c>
      <c r="C6138" t="s">
        <v>800</v>
      </c>
      <c r="D6138" s="19" t="s">
        <v>815</v>
      </c>
    </row>
    <row r="6139" spans="1:5" x14ac:dyDescent="0.25">
      <c r="A6139" t="s">
        <v>2546</v>
      </c>
      <c r="B6139" t="s">
        <v>3077</v>
      </c>
      <c r="C6139" t="s">
        <v>1083</v>
      </c>
      <c r="D6139" t="b">
        <v>1</v>
      </c>
    </row>
    <row r="6140" spans="1:5" x14ac:dyDescent="0.25">
      <c r="A6140" t="s">
        <v>2546</v>
      </c>
      <c r="B6140" t="s">
        <v>3077</v>
      </c>
      <c r="C6140" t="s">
        <v>36</v>
      </c>
      <c r="D6140">
        <v>682</v>
      </c>
    </row>
    <row r="6141" spans="1:5" x14ac:dyDescent="0.25">
      <c r="A6141" t="s">
        <v>2546</v>
      </c>
      <c r="B6141" t="s">
        <v>3077</v>
      </c>
      <c r="C6141" t="s">
        <v>4751</v>
      </c>
      <c r="D6141">
        <v>1</v>
      </c>
    </row>
    <row r="6142" spans="1:5" x14ac:dyDescent="0.25">
      <c r="A6142" t="s">
        <v>2546</v>
      </c>
      <c r="B6142" t="s">
        <v>3077</v>
      </c>
      <c r="C6142" t="s">
        <v>2469</v>
      </c>
      <c r="D6142">
        <v>0</v>
      </c>
      <c r="E6142">
        <v>0</v>
      </c>
    </row>
    <row r="6143" spans="1:5" x14ac:dyDescent="0.25">
      <c r="A6143" t="s">
        <v>2546</v>
      </c>
      <c r="B6143" t="s">
        <v>3077</v>
      </c>
      <c r="C6143" t="s">
        <v>2467</v>
      </c>
      <c r="D6143">
        <v>0</v>
      </c>
    </row>
    <row r="6144" spans="1:5" x14ac:dyDescent="0.25">
      <c r="A6144" t="s">
        <v>2546</v>
      </c>
      <c r="B6144" t="s">
        <v>3077</v>
      </c>
      <c r="C6144" t="s">
        <v>2468</v>
      </c>
      <c r="D6144" t="s">
        <v>2475</v>
      </c>
    </row>
    <row r="6145" spans="1:5" x14ac:dyDescent="0.25">
      <c r="A6145" t="s">
        <v>2546</v>
      </c>
      <c r="B6145" t="s">
        <v>3077</v>
      </c>
      <c r="C6145" t="s">
        <v>4752</v>
      </c>
      <c r="D6145">
        <v>0</v>
      </c>
      <c r="E6145">
        <v>0</v>
      </c>
    </row>
    <row r="6146" spans="1:5" x14ac:dyDescent="0.25">
      <c r="A6146" t="s">
        <v>2546</v>
      </c>
      <c r="B6146" t="s">
        <v>3077</v>
      </c>
      <c r="C6146" t="s">
        <v>4753</v>
      </c>
      <c r="D6146">
        <v>0</v>
      </c>
      <c r="E6146">
        <v>0</v>
      </c>
    </row>
    <row r="6147" spans="1:5" x14ac:dyDescent="0.25">
      <c r="A6147" t="s">
        <v>2546</v>
      </c>
      <c r="B6147" t="s">
        <v>3077</v>
      </c>
      <c r="C6147" t="s">
        <v>800</v>
      </c>
      <c r="D6147" s="19" t="s">
        <v>815</v>
      </c>
    </row>
    <row r="6148" spans="1:5" x14ac:dyDescent="0.25">
      <c r="A6148" t="s">
        <v>2546</v>
      </c>
      <c r="B6148" t="s">
        <v>3078</v>
      </c>
      <c r="C6148" t="s">
        <v>1083</v>
      </c>
      <c r="D6148" t="b">
        <v>1</v>
      </c>
    </row>
    <row r="6149" spans="1:5" x14ac:dyDescent="0.25">
      <c r="A6149" t="s">
        <v>2546</v>
      </c>
      <c r="B6149" t="s">
        <v>3078</v>
      </c>
      <c r="C6149" t="s">
        <v>36</v>
      </c>
      <c r="D6149">
        <v>683</v>
      </c>
    </row>
    <row r="6150" spans="1:5" x14ac:dyDescent="0.25">
      <c r="A6150" t="s">
        <v>2546</v>
      </c>
      <c r="B6150" t="s">
        <v>3078</v>
      </c>
      <c r="C6150" t="s">
        <v>4751</v>
      </c>
      <c r="D6150">
        <v>1</v>
      </c>
    </row>
    <row r="6151" spans="1:5" x14ac:dyDescent="0.25">
      <c r="A6151" t="s">
        <v>2546</v>
      </c>
      <c r="B6151" t="s">
        <v>3078</v>
      </c>
      <c r="C6151" t="s">
        <v>2469</v>
      </c>
      <c r="D6151">
        <v>0</v>
      </c>
      <c r="E6151">
        <v>0</v>
      </c>
    </row>
    <row r="6152" spans="1:5" x14ac:dyDescent="0.25">
      <c r="A6152" t="s">
        <v>2546</v>
      </c>
      <c r="B6152" t="s">
        <v>3078</v>
      </c>
      <c r="C6152" t="s">
        <v>2467</v>
      </c>
      <c r="D6152">
        <v>400</v>
      </c>
    </row>
    <row r="6153" spans="1:5" x14ac:dyDescent="0.25">
      <c r="A6153" t="s">
        <v>2546</v>
      </c>
      <c r="B6153" t="s">
        <v>3078</v>
      </c>
      <c r="C6153" t="s">
        <v>2468</v>
      </c>
      <c r="D6153" t="s">
        <v>2475</v>
      </c>
    </row>
    <row r="6154" spans="1:5" x14ac:dyDescent="0.25">
      <c r="A6154" t="s">
        <v>2546</v>
      </c>
      <c r="B6154" t="s">
        <v>3078</v>
      </c>
      <c r="C6154" t="s">
        <v>4752</v>
      </c>
      <c r="D6154">
        <v>0</v>
      </c>
      <c r="E6154">
        <v>0</v>
      </c>
    </row>
    <row r="6155" spans="1:5" x14ac:dyDescent="0.25">
      <c r="A6155" t="s">
        <v>2546</v>
      </c>
      <c r="B6155" t="s">
        <v>3078</v>
      </c>
      <c r="C6155" t="s">
        <v>4753</v>
      </c>
      <c r="D6155">
        <v>0</v>
      </c>
      <c r="E6155">
        <v>0</v>
      </c>
    </row>
    <row r="6156" spans="1:5" x14ac:dyDescent="0.25">
      <c r="A6156" t="s">
        <v>2546</v>
      </c>
      <c r="B6156" t="s">
        <v>3078</v>
      </c>
      <c r="C6156" t="s">
        <v>800</v>
      </c>
      <c r="D6156" s="19" t="s">
        <v>815</v>
      </c>
    </row>
    <row r="6157" spans="1:5" x14ac:dyDescent="0.25">
      <c r="A6157" t="s">
        <v>2546</v>
      </c>
      <c r="B6157" t="s">
        <v>3079</v>
      </c>
      <c r="C6157" t="s">
        <v>1083</v>
      </c>
      <c r="D6157" t="b">
        <v>1</v>
      </c>
    </row>
    <row r="6158" spans="1:5" x14ac:dyDescent="0.25">
      <c r="A6158" t="s">
        <v>2546</v>
      </c>
      <c r="B6158" t="s">
        <v>3079</v>
      </c>
      <c r="C6158" t="s">
        <v>36</v>
      </c>
      <c r="D6158">
        <v>684</v>
      </c>
    </row>
    <row r="6159" spans="1:5" x14ac:dyDescent="0.25">
      <c r="A6159" t="s">
        <v>2546</v>
      </c>
      <c r="B6159" t="s">
        <v>3079</v>
      </c>
      <c r="C6159" t="s">
        <v>4751</v>
      </c>
      <c r="D6159">
        <v>0</v>
      </c>
    </row>
    <row r="6160" spans="1:5" x14ac:dyDescent="0.25">
      <c r="A6160" t="s">
        <v>2546</v>
      </c>
      <c r="B6160" t="s">
        <v>3079</v>
      </c>
      <c r="C6160" t="s">
        <v>2469</v>
      </c>
      <c r="D6160">
        <v>0</v>
      </c>
      <c r="E6160">
        <v>25</v>
      </c>
    </row>
    <row r="6161" spans="1:5" x14ac:dyDescent="0.25">
      <c r="A6161" t="s">
        <v>2546</v>
      </c>
      <c r="B6161" t="s">
        <v>3079</v>
      </c>
      <c r="C6161" t="s">
        <v>2467</v>
      </c>
      <c r="D6161">
        <v>600</v>
      </c>
    </row>
    <row r="6162" spans="1:5" x14ac:dyDescent="0.25">
      <c r="A6162" t="s">
        <v>2546</v>
      </c>
      <c r="B6162" t="s">
        <v>3079</v>
      </c>
      <c r="C6162" t="s">
        <v>2468</v>
      </c>
      <c r="D6162" t="s">
        <v>3100</v>
      </c>
    </row>
    <row r="6163" spans="1:5" x14ac:dyDescent="0.25">
      <c r="A6163" t="s">
        <v>2546</v>
      </c>
      <c r="B6163" t="s">
        <v>3079</v>
      </c>
      <c r="C6163" t="s">
        <v>4752</v>
      </c>
      <c r="D6163">
        <v>0</v>
      </c>
      <c r="E6163">
        <v>0</v>
      </c>
    </row>
    <row r="6164" spans="1:5" x14ac:dyDescent="0.25">
      <c r="A6164" t="s">
        <v>2546</v>
      </c>
      <c r="B6164" t="s">
        <v>3079</v>
      </c>
      <c r="C6164" t="s">
        <v>4753</v>
      </c>
      <c r="D6164">
        <v>0</v>
      </c>
      <c r="E6164">
        <v>0</v>
      </c>
    </row>
    <row r="6165" spans="1:5" x14ac:dyDescent="0.25">
      <c r="A6165" t="s">
        <v>2546</v>
      </c>
      <c r="B6165" t="s">
        <v>3079</v>
      </c>
      <c r="C6165" t="s">
        <v>800</v>
      </c>
      <c r="D6165" s="19"/>
    </row>
    <row r="6166" spans="1:5" x14ac:dyDescent="0.25">
      <c r="A6166" t="s">
        <v>2546</v>
      </c>
      <c r="B6166" t="s">
        <v>3080</v>
      </c>
      <c r="C6166" t="s">
        <v>1083</v>
      </c>
      <c r="D6166" t="b">
        <v>1</v>
      </c>
    </row>
    <row r="6167" spans="1:5" x14ac:dyDescent="0.25">
      <c r="A6167" t="s">
        <v>2546</v>
      </c>
      <c r="B6167" t="s">
        <v>3080</v>
      </c>
      <c r="C6167" t="s">
        <v>36</v>
      </c>
      <c r="D6167">
        <v>685</v>
      </c>
    </row>
    <row r="6168" spans="1:5" x14ac:dyDescent="0.25">
      <c r="A6168" t="s">
        <v>2546</v>
      </c>
      <c r="B6168" t="s">
        <v>3080</v>
      </c>
      <c r="C6168" t="s">
        <v>4751</v>
      </c>
      <c r="D6168">
        <v>2</v>
      </c>
    </row>
    <row r="6169" spans="1:5" x14ac:dyDescent="0.25">
      <c r="A6169" t="s">
        <v>2546</v>
      </c>
      <c r="B6169" t="s">
        <v>3080</v>
      </c>
      <c r="C6169" t="s">
        <v>2469</v>
      </c>
      <c r="D6169">
        <v>0</v>
      </c>
      <c r="E6169">
        <v>0</v>
      </c>
    </row>
    <row r="6170" spans="1:5" x14ac:dyDescent="0.25">
      <c r="A6170" t="s">
        <v>2546</v>
      </c>
      <c r="B6170" t="s">
        <v>3080</v>
      </c>
      <c r="C6170" t="s">
        <v>2467</v>
      </c>
      <c r="D6170">
        <v>0</v>
      </c>
    </row>
    <row r="6171" spans="1:5" x14ac:dyDescent="0.25">
      <c r="A6171" t="s">
        <v>2546</v>
      </c>
      <c r="B6171" t="s">
        <v>3080</v>
      </c>
      <c r="C6171" t="s">
        <v>2468</v>
      </c>
      <c r="D6171" t="s">
        <v>2817</v>
      </c>
    </row>
    <row r="6172" spans="1:5" x14ac:dyDescent="0.25">
      <c r="A6172" t="s">
        <v>2546</v>
      </c>
      <c r="B6172" t="s">
        <v>3080</v>
      </c>
      <c r="C6172" t="s">
        <v>4752</v>
      </c>
      <c r="D6172">
        <v>0</v>
      </c>
      <c r="E6172">
        <v>0</v>
      </c>
    </row>
    <row r="6173" spans="1:5" x14ac:dyDescent="0.25">
      <c r="A6173" t="s">
        <v>2546</v>
      </c>
      <c r="B6173" t="s">
        <v>3080</v>
      </c>
      <c r="C6173" t="s">
        <v>4753</v>
      </c>
      <c r="D6173">
        <v>0</v>
      </c>
      <c r="E6173">
        <v>0</v>
      </c>
    </row>
    <row r="6174" spans="1:5" x14ac:dyDescent="0.25">
      <c r="A6174" t="s">
        <v>2546</v>
      </c>
      <c r="B6174" t="s">
        <v>3080</v>
      </c>
      <c r="C6174" t="s">
        <v>800</v>
      </c>
      <c r="D6174" s="19" t="s">
        <v>815</v>
      </c>
    </row>
    <row r="6175" spans="1:5" x14ac:dyDescent="0.25">
      <c r="A6175" t="s">
        <v>2546</v>
      </c>
      <c r="B6175" t="s">
        <v>3081</v>
      </c>
      <c r="C6175" t="s">
        <v>1083</v>
      </c>
      <c r="D6175" t="b">
        <v>1</v>
      </c>
    </row>
    <row r="6176" spans="1:5" x14ac:dyDescent="0.25">
      <c r="A6176" t="s">
        <v>2546</v>
      </c>
      <c r="B6176" t="s">
        <v>3081</v>
      </c>
      <c r="C6176" t="s">
        <v>36</v>
      </c>
      <c r="D6176">
        <v>686</v>
      </c>
    </row>
    <row r="6177" spans="1:5" x14ac:dyDescent="0.25">
      <c r="A6177" t="s">
        <v>2546</v>
      </c>
      <c r="B6177" t="s">
        <v>3081</v>
      </c>
      <c r="C6177" t="s">
        <v>4751</v>
      </c>
      <c r="D6177">
        <v>2</v>
      </c>
    </row>
    <row r="6178" spans="1:5" x14ac:dyDescent="0.25">
      <c r="A6178" t="s">
        <v>2546</v>
      </c>
      <c r="B6178" t="s">
        <v>3081</v>
      </c>
      <c r="C6178" t="s">
        <v>2469</v>
      </c>
      <c r="D6178">
        <v>0</v>
      </c>
      <c r="E6178">
        <v>0</v>
      </c>
    </row>
    <row r="6179" spans="1:5" x14ac:dyDescent="0.25">
      <c r="A6179" t="s">
        <v>2546</v>
      </c>
      <c r="B6179" t="s">
        <v>3081</v>
      </c>
      <c r="C6179" t="s">
        <v>2467</v>
      </c>
      <c r="D6179">
        <v>0</v>
      </c>
    </row>
    <row r="6180" spans="1:5" x14ac:dyDescent="0.25">
      <c r="A6180" t="s">
        <v>2546</v>
      </c>
      <c r="B6180" t="s">
        <v>3081</v>
      </c>
      <c r="C6180" t="s">
        <v>2468</v>
      </c>
      <c r="D6180" t="s">
        <v>2475</v>
      </c>
    </row>
    <row r="6181" spans="1:5" x14ac:dyDescent="0.25">
      <c r="A6181" t="s">
        <v>2546</v>
      </c>
      <c r="B6181" t="s">
        <v>3081</v>
      </c>
      <c r="C6181" t="s">
        <v>4752</v>
      </c>
      <c r="D6181">
        <v>0</v>
      </c>
      <c r="E6181">
        <v>0</v>
      </c>
    </row>
    <row r="6182" spans="1:5" x14ac:dyDescent="0.25">
      <c r="A6182" t="s">
        <v>2546</v>
      </c>
      <c r="B6182" t="s">
        <v>3081</v>
      </c>
      <c r="C6182" t="s">
        <v>4753</v>
      </c>
      <c r="D6182">
        <v>0</v>
      </c>
      <c r="E6182">
        <v>0</v>
      </c>
    </row>
    <row r="6183" spans="1:5" x14ac:dyDescent="0.25">
      <c r="A6183" t="s">
        <v>2546</v>
      </c>
      <c r="B6183" t="s">
        <v>3081</v>
      </c>
      <c r="C6183" t="s">
        <v>800</v>
      </c>
      <c r="D6183" s="19" t="s">
        <v>815</v>
      </c>
    </row>
    <row r="6184" spans="1:5" x14ac:dyDescent="0.25">
      <c r="A6184" t="s">
        <v>2546</v>
      </c>
      <c r="B6184" t="s">
        <v>3083</v>
      </c>
      <c r="C6184" t="s">
        <v>1083</v>
      </c>
      <c r="D6184" t="b">
        <v>1</v>
      </c>
    </row>
    <row r="6185" spans="1:5" x14ac:dyDescent="0.25">
      <c r="A6185" t="s">
        <v>2546</v>
      </c>
      <c r="B6185" t="s">
        <v>3083</v>
      </c>
      <c r="C6185" t="s">
        <v>36</v>
      </c>
      <c r="D6185">
        <v>687</v>
      </c>
    </row>
    <row r="6186" spans="1:5" x14ac:dyDescent="0.25">
      <c r="A6186" t="s">
        <v>2546</v>
      </c>
      <c r="B6186" t="s">
        <v>3083</v>
      </c>
      <c r="C6186" t="s">
        <v>4751</v>
      </c>
      <c r="D6186">
        <v>2</v>
      </c>
    </row>
    <row r="6187" spans="1:5" x14ac:dyDescent="0.25">
      <c r="A6187" t="s">
        <v>2546</v>
      </c>
      <c r="B6187" t="s">
        <v>3083</v>
      </c>
      <c r="C6187" t="s">
        <v>2469</v>
      </c>
      <c r="D6187">
        <v>300</v>
      </c>
      <c r="E6187">
        <v>0</v>
      </c>
    </row>
    <row r="6188" spans="1:5" x14ac:dyDescent="0.25">
      <c r="A6188" t="s">
        <v>2546</v>
      </c>
      <c r="B6188" t="s">
        <v>3083</v>
      </c>
      <c r="C6188" t="s">
        <v>2467</v>
      </c>
      <c r="D6188">
        <v>0</v>
      </c>
    </row>
    <row r="6189" spans="1:5" x14ac:dyDescent="0.25">
      <c r="A6189" t="s">
        <v>2546</v>
      </c>
      <c r="B6189" t="s">
        <v>3083</v>
      </c>
      <c r="C6189" t="s">
        <v>2468</v>
      </c>
      <c r="D6189" t="s">
        <v>2475</v>
      </c>
    </row>
    <row r="6190" spans="1:5" x14ac:dyDescent="0.25">
      <c r="A6190" t="s">
        <v>2546</v>
      </c>
      <c r="B6190" t="s">
        <v>3083</v>
      </c>
      <c r="C6190" t="s">
        <v>4752</v>
      </c>
      <c r="D6190">
        <v>0</v>
      </c>
      <c r="E6190">
        <v>0</v>
      </c>
    </row>
    <row r="6191" spans="1:5" x14ac:dyDescent="0.25">
      <c r="A6191" t="s">
        <v>2546</v>
      </c>
      <c r="B6191" t="s">
        <v>3083</v>
      </c>
      <c r="C6191" t="s">
        <v>4753</v>
      </c>
      <c r="D6191">
        <v>0</v>
      </c>
      <c r="E6191">
        <v>0</v>
      </c>
    </row>
    <row r="6192" spans="1:5" x14ac:dyDescent="0.25">
      <c r="A6192" t="s">
        <v>2546</v>
      </c>
      <c r="B6192" t="s">
        <v>3083</v>
      </c>
      <c r="C6192" t="s">
        <v>800</v>
      </c>
      <c r="D6192" s="19" t="s">
        <v>815</v>
      </c>
    </row>
    <row r="6193" spans="1:5" x14ac:dyDescent="0.25">
      <c r="A6193" t="s">
        <v>2546</v>
      </c>
      <c r="B6193" t="s">
        <v>3085</v>
      </c>
      <c r="C6193" t="s">
        <v>1083</v>
      </c>
      <c r="D6193" t="b">
        <v>1</v>
      </c>
    </row>
    <row r="6194" spans="1:5" x14ac:dyDescent="0.25">
      <c r="A6194" t="s">
        <v>2546</v>
      </c>
      <c r="B6194" t="s">
        <v>3085</v>
      </c>
      <c r="C6194" t="s">
        <v>36</v>
      </c>
      <c r="D6194">
        <v>688</v>
      </c>
    </row>
    <row r="6195" spans="1:5" x14ac:dyDescent="0.25">
      <c r="A6195" t="s">
        <v>2546</v>
      </c>
      <c r="B6195" t="s">
        <v>3085</v>
      </c>
      <c r="C6195" t="s">
        <v>4751</v>
      </c>
      <c r="D6195">
        <v>0</v>
      </c>
    </row>
    <row r="6196" spans="1:5" x14ac:dyDescent="0.25">
      <c r="A6196" t="s">
        <v>2546</v>
      </c>
      <c r="B6196" t="s">
        <v>3085</v>
      </c>
      <c r="C6196" t="s">
        <v>2469</v>
      </c>
      <c r="D6196">
        <v>0</v>
      </c>
      <c r="E6196">
        <v>5</v>
      </c>
    </row>
    <row r="6197" spans="1:5" x14ac:dyDescent="0.25">
      <c r="A6197" t="s">
        <v>2546</v>
      </c>
      <c r="B6197" t="s">
        <v>3085</v>
      </c>
      <c r="C6197" t="s">
        <v>2467</v>
      </c>
      <c r="D6197">
        <v>600</v>
      </c>
    </row>
    <row r="6198" spans="1:5" x14ac:dyDescent="0.25">
      <c r="A6198" t="s">
        <v>2546</v>
      </c>
      <c r="B6198" t="s">
        <v>3085</v>
      </c>
      <c r="C6198" t="s">
        <v>2468</v>
      </c>
      <c r="D6198" t="s">
        <v>3100</v>
      </c>
    </row>
    <row r="6199" spans="1:5" x14ac:dyDescent="0.25">
      <c r="A6199" t="s">
        <v>2546</v>
      </c>
      <c r="B6199" t="s">
        <v>3085</v>
      </c>
      <c r="C6199" t="s">
        <v>4752</v>
      </c>
      <c r="D6199">
        <v>0</v>
      </c>
      <c r="E6199">
        <v>0</v>
      </c>
    </row>
    <row r="6200" spans="1:5" x14ac:dyDescent="0.25">
      <c r="A6200" t="s">
        <v>2546</v>
      </c>
      <c r="B6200" t="s">
        <v>3085</v>
      </c>
      <c r="C6200" t="s">
        <v>4753</v>
      </c>
      <c r="D6200">
        <v>0</v>
      </c>
      <c r="E6200">
        <v>0</v>
      </c>
    </row>
    <row r="6201" spans="1:5" x14ac:dyDescent="0.25">
      <c r="A6201" t="s">
        <v>2546</v>
      </c>
      <c r="B6201" t="s">
        <v>3085</v>
      </c>
      <c r="C6201" t="s">
        <v>800</v>
      </c>
      <c r="D6201" s="19" t="s">
        <v>850</v>
      </c>
    </row>
    <row r="6202" spans="1:5" x14ac:dyDescent="0.25">
      <c r="A6202" t="s">
        <v>2546</v>
      </c>
      <c r="B6202" t="s">
        <v>3086</v>
      </c>
      <c r="C6202" t="s">
        <v>1083</v>
      </c>
      <c r="D6202" t="b">
        <v>1</v>
      </c>
    </row>
    <row r="6203" spans="1:5" x14ac:dyDescent="0.25">
      <c r="A6203" t="s">
        <v>2546</v>
      </c>
      <c r="B6203" t="s">
        <v>3086</v>
      </c>
      <c r="C6203" t="s">
        <v>36</v>
      </c>
      <c r="D6203">
        <v>689</v>
      </c>
    </row>
    <row r="6204" spans="1:5" x14ac:dyDescent="0.25">
      <c r="A6204" t="s">
        <v>2546</v>
      </c>
      <c r="B6204" t="s">
        <v>3086</v>
      </c>
      <c r="C6204" t="s">
        <v>4751</v>
      </c>
      <c r="D6204">
        <v>0</v>
      </c>
    </row>
    <row r="6205" spans="1:5" x14ac:dyDescent="0.25">
      <c r="A6205" t="s">
        <v>2546</v>
      </c>
      <c r="B6205" t="s">
        <v>3086</v>
      </c>
      <c r="C6205" t="s">
        <v>2469</v>
      </c>
      <c r="D6205">
        <v>100</v>
      </c>
      <c r="E6205">
        <v>0</v>
      </c>
    </row>
    <row r="6206" spans="1:5" x14ac:dyDescent="0.25">
      <c r="A6206" t="s">
        <v>2546</v>
      </c>
      <c r="B6206" t="s">
        <v>3086</v>
      </c>
      <c r="C6206" t="s">
        <v>2467</v>
      </c>
      <c r="D6206">
        <v>40</v>
      </c>
    </row>
    <row r="6207" spans="1:5" x14ac:dyDescent="0.25">
      <c r="A6207" t="s">
        <v>2546</v>
      </c>
      <c r="B6207" t="s">
        <v>3086</v>
      </c>
      <c r="C6207" t="s">
        <v>2468</v>
      </c>
      <c r="D6207" t="s">
        <v>3100</v>
      </c>
    </row>
    <row r="6208" spans="1:5" x14ac:dyDescent="0.25">
      <c r="A6208" t="s">
        <v>2546</v>
      </c>
      <c r="B6208" t="s">
        <v>3086</v>
      </c>
      <c r="C6208" t="s">
        <v>4752</v>
      </c>
      <c r="D6208">
        <v>0</v>
      </c>
      <c r="E6208">
        <v>0</v>
      </c>
    </row>
    <row r="6209" spans="1:5" x14ac:dyDescent="0.25">
      <c r="A6209" t="s">
        <v>2546</v>
      </c>
      <c r="B6209" t="s">
        <v>3086</v>
      </c>
      <c r="C6209" t="s">
        <v>4753</v>
      </c>
      <c r="D6209">
        <v>0</v>
      </c>
      <c r="E6209">
        <v>0</v>
      </c>
    </row>
    <row r="6210" spans="1:5" x14ac:dyDescent="0.25">
      <c r="A6210" t="s">
        <v>2546</v>
      </c>
      <c r="B6210" t="s">
        <v>3086</v>
      </c>
      <c r="C6210" t="s">
        <v>800</v>
      </c>
      <c r="D6210" s="19" t="s">
        <v>807</v>
      </c>
    </row>
    <row r="6211" spans="1:5" x14ac:dyDescent="0.25">
      <c r="A6211" t="s">
        <v>2546</v>
      </c>
      <c r="B6211" t="s">
        <v>3087</v>
      </c>
      <c r="C6211" t="s">
        <v>1083</v>
      </c>
      <c r="D6211" t="b">
        <v>1</v>
      </c>
    </row>
    <row r="6212" spans="1:5" x14ac:dyDescent="0.25">
      <c r="A6212" t="s">
        <v>2546</v>
      </c>
      <c r="B6212" t="s">
        <v>3087</v>
      </c>
      <c r="C6212" t="s">
        <v>36</v>
      </c>
      <c r="D6212">
        <v>690</v>
      </c>
    </row>
    <row r="6213" spans="1:5" x14ac:dyDescent="0.25">
      <c r="A6213" t="s">
        <v>2546</v>
      </c>
      <c r="B6213" t="s">
        <v>3087</v>
      </c>
      <c r="C6213" t="s">
        <v>4751</v>
      </c>
      <c r="D6213">
        <v>0</v>
      </c>
    </row>
    <row r="6214" spans="1:5" x14ac:dyDescent="0.25">
      <c r="A6214" t="s">
        <v>2546</v>
      </c>
      <c r="B6214" t="s">
        <v>3087</v>
      </c>
      <c r="C6214" t="s">
        <v>2469</v>
      </c>
      <c r="D6214">
        <v>20</v>
      </c>
      <c r="E6214">
        <v>0</v>
      </c>
    </row>
    <row r="6215" spans="1:5" x14ac:dyDescent="0.25">
      <c r="A6215" t="s">
        <v>2546</v>
      </c>
      <c r="B6215" t="s">
        <v>3087</v>
      </c>
      <c r="C6215" t="s">
        <v>2467</v>
      </c>
      <c r="D6215">
        <v>0</v>
      </c>
    </row>
    <row r="6216" spans="1:5" x14ac:dyDescent="0.25">
      <c r="A6216" t="s">
        <v>2546</v>
      </c>
      <c r="B6216" t="s">
        <v>3087</v>
      </c>
      <c r="C6216" t="s">
        <v>2468</v>
      </c>
      <c r="D6216" t="s">
        <v>2475</v>
      </c>
    </row>
    <row r="6217" spans="1:5" x14ac:dyDescent="0.25">
      <c r="A6217" t="s">
        <v>2546</v>
      </c>
      <c r="B6217" t="s">
        <v>3087</v>
      </c>
      <c r="C6217" t="s">
        <v>4752</v>
      </c>
      <c r="D6217">
        <v>0</v>
      </c>
      <c r="E6217">
        <v>0</v>
      </c>
    </row>
    <row r="6218" spans="1:5" x14ac:dyDescent="0.25">
      <c r="A6218" t="s">
        <v>2546</v>
      </c>
      <c r="B6218" t="s">
        <v>3087</v>
      </c>
      <c r="C6218" t="s">
        <v>4753</v>
      </c>
      <c r="D6218">
        <v>0</v>
      </c>
      <c r="E6218">
        <v>0</v>
      </c>
    </row>
    <row r="6219" spans="1:5" x14ac:dyDescent="0.25">
      <c r="A6219" t="s">
        <v>2546</v>
      </c>
      <c r="B6219" t="s">
        <v>3087</v>
      </c>
      <c r="C6219" t="s">
        <v>800</v>
      </c>
      <c r="D6219" s="19" t="s">
        <v>807</v>
      </c>
    </row>
    <row r="6220" spans="1:5" x14ac:dyDescent="0.25">
      <c r="A6220" t="s">
        <v>2546</v>
      </c>
      <c r="B6220" t="s">
        <v>3088</v>
      </c>
      <c r="C6220" t="s">
        <v>1083</v>
      </c>
      <c r="D6220" t="b">
        <v>1</v>
      </c>
    </row>
    <row r="6221" spans="1:5" x14ac:dyDescent="0.25">
      <c r="A6221" t="s">
        <v>2546</v>
      </c>
      <c r="B6221" t="s">
        <v>3088</v>
      </c>
      <c r="C6221" t="s">
        <v>36</v>
      </c>
      <c r="D6221">
        <v>691</v>
      </c>
    </row>
    <row r="6222" spans="1:5" x14ac:dyDescent="0.25">
      <c r="A6222" t="s">
        <v>2546</v>
      </c>
      <c r="B6222" t="s">
        <v>3088</v>
      </c>
      <c r="C6222" t="s">
        <v>4751</v>
      </c>
      <c r="D6222">
        <v>0</v>
      </c>
    </row>
    <row r="6223" spans="1:5" x14ac:dyDescent="0.25">
      <c r="A6223" t="s">
        <v>2546</v>
      </c>
      <c r="B6223" t="s">
        <v>3088</v>
      </c>
      <c r="C6223" t="s">
        <v>2469</v>
      </c>
      <c r="D6223">
        <v>0</v>
      </c>
      <c r="E6223">
        <v>0</v>
      </c>
    </row>
    <row r="6224" spans="1:5" x14ac:dyDescent="0.25">
      <c r="A6224" t="s">
        <v>2546</v>
      </c>
      <c r="B6224" t="s">
        <v>3088</v>
      </c>
      <c r="C6224" t="s">
        <v>2467</v>
      </c>
      <c r="D6224">
        <v>0</v>
      </c>
    </row>
    <row r="6225" spans="1:5" x14ac:dyDescent="0.25">
      <c r="A6225" t="s">
        <v>2546</v>
      </c>
      <c r="B6225" t="s">
        <v>3088</v>
      </c>
      <c r="C6225" t="s">
        <v>2468</v>
      </c>
      <c r="D6225" t="s">
        <v>2475</v>
      </c>
    </row>
    <row r="6226" spans="1:5" x14ac:dyDescent="0.25">
      <c r="A6226" t="s">
        <v>2546</v>
      </c>
      <c r="B6226" t="s">
        <v>3088</v>
      </c>
      <c r="C6226" t="s">
        <v>4752</v>
      </c>
      <c r="D6226">
        <v>0</v>
      </c>
      <c r="E6226">
        <v>0</v>
      </c>
    </row>
    <row r="6227" spans="1:5" x14ac:dyDescent="0.25">
      <c r="A6227" t="s">
        <v>2546</v>
      </c>
      <c r="B6227" t="s">
        <v>3088</v>
      </c>
      <c r="C6227" t="s">
        <v>4753</v>
      </c>
      <c r="D6227">
        <v>0</v>
      </c>
      <c r="E6227">
        <v>0</v>
      </c>
    </row>
    <row r="6228" spans="1:5" x14ac:dyDescent="0.25">
      <c r="A6228" t="s">
        <v>2546</v>
      </c>
      <c r="B6228" t="s">
        <v>3088</v>
      </c>
      <c r="C6228" t="s">
        <v>800</v>
      </c>
      <c r="D6228" s="19" t="s">
        <v>850</v>
      </c>
    </row>
    <row r="6229" spans="1:5" x14ac:dyDescent="0.25">
      <c r="A6229" t="s">
        <v>2546</v>
      </c>
      <c r="B6229" t="s">
        <v>3089</v>
      </c>
      <c r="C6229" t="s">
        <v>1083</v>
      </c>
      <c r="D6229" t="b">
        <v>1</v>
      </c>
    </row>
    <row r="6230" spans="1:5" x14ac:dyDescent="0.25">
      <c r="A6230" t="s">
        <v>2546</v>
      </c>
      <c r="B6230" t="s">
        <v>3089</v>
      </c>
      <c r="C6230" t="s">
        <v>36</v>
      </c>
      <c r="D6230">
        <v>692</v>
      </c>
    </row>
    <row r="6231" spans="1:5" x14ac:dyDescent="0.25">
      <c r="A6231" t="s">
        <v>2546</v>
      </c>
      <c r="B6231" t="s">
        <v>3089</v>
      </c>
      <c r="C6231" t="s">
        <v>4751</v>
      </c>
      <c r="D6231">
        <v>0</v>
      </c>
    </row>
    <row r="6232" spans="1:5" x14ac:dyDescent="0.25">
      <c r="A6232" t="s">
        <v>2546</v>
      </c>
      <c r="B6232" t="s">
        <v>3089</v>
      </c>
      <c r="C6232" t="s">
        <v>2469</v>
      </c>
      <c r="D6232">
        <v>100</v>
      </c>
      <c r="E6232">
        <v>0</v>
      </c>
    </row>
    <row r="6233" spans="1:5" x14ac:dyDescent="0.25">
      <c r="A6233" t="s">
        <v>2546</v>
      </c>
      <c r="B6233" t="s">
        <v>3089</v>
      </c>
      <c r="C6233" t="s">
        <v>2467</v>
      </c>
      <c r="D6233">
        <v>0</v>
      </c>
    </row>
    <row r="6234" spans="1:5" x14ac:dyDescent="0.25">
      <c r="A6234" t="s">
        <v>2546</v>
      </c>
      <c r="B6234" t="s">
        <v>3089</v>
      </c>
      <c r="C6234" t="s">
        <v>2468</v>
      </c>
      <c r="D6234" t="s">
        <v>2475</v>
      </c>
    </row>
    <row r="6235" spans="1:5" x14ac:dyDescent="0.25">
      <c r="A6235" t="s">
        <v>2546</v>
      </c>
      <c r="B6235" t="s">
        <v>3089</v>
      </c>
      <c r="C6235" t="s">
        <v>4752</v>
      </c>
      <c r="D6235">
        <v>0</v>
      </c>
      <c r="E6235">
        <v>0</v>
      </c>
    </row>
    <row r="6236" spans="1:5" x14ac:dyDescent="0.25">
      <c r="A6236" t="s">
        <v>2546</v>
      </c>
      <c r="B6236" t="s">
        <v>3089</v>
      </c>
      <c r="C6236" t="s">
        <v>4753</v>
      </c>
      <c r="D6236">
        <v>0</v>
      </c>
      <c r="E6236">
        <v>0</v>
      </c>
    </row>
    <row r="6237" spans="1:5" x14ac:dyDescent="0.25">
      <c r="A6237" t="s">
        <v>2546</v>
      </c>
      <c r="B6237" t="s">
        <v>3089</v>
      </c>
      <c r="C6237" t="s">
        <v>800</v>
      </c>
      <c r="D6237" s="19" t="s">
        <v>850</v>
      </c>
    </row>
    <row r="6238" spans="1:5" x14ac:dyDescent="0.25">
      <c r="A6238" t="s">
        <v>2546</v>
      </c>
      <c r="B6238" t="s">
        <v>3090</v>
      </c>
      <c r="C6238" t="s">
        <v>1083</v>
      </c>
      <c r="D6238" t="b">
        <v>1</v>
      </c>
    </row>
    <row r="6239" spans="1:5" x14ac:dyDescent="0.25">
      <c r="A6239" t="s">
        <v>2546</v>
      </c>
      <c r="B6239" t="s">
        <v>3090</v>
      </c>
      <c r="C6239" t="s">
        <v>36</v>
      </c>
      <c r="D6239">
        <v>693</v>
      </c>
    </row>
    <row r="6240" spans="1:5" x14ac:dyDescent="0.25">
      <c r="A6240" t="s">
        <v>2546</v>
      </c>
      <c r="B6240" t="s">
        <v>3090</v>
      </c>
      <c r="C6240" t="s">
        <v>4751</v>
      </c>
      <c r="D6240">
        <v>0</v>
      </c>
    </row>
    <row r="6241" spans="1:5" x14ac:dyDescent="0.25">
      <c r="A6241" t="s">
        <v>2546</v>
      </c>
      <c r="B6241" t="s">
        <v>3090</v>
      </c>
      <c r="C6241" t="s">
        <v>2469</v>
      </c>
      <c r="D6241">
        <v>1</v>
      </c>
      <c r="E6241">
        <v>0</v>
      </c>
    </row>
    <row r="6242" spans="1:5" x14ac:dyDescent="0.25">
      <c r="A6242" t="s">
        <v>2546</v>
      </c>
      <c r="B6242" t="s">
        <v>3090</v>
      </c>
      <c r="C6242" t="s">
        <v>2467</v>
      </c>
      <c r="D6242">
        <v>0</v>
      </c>
    </row>
    <row r="6243" spans="1:5" x14ac:dyDescent="0.25">
      <c r="A6243" t="s">
        <v>2546</v>
      </c>
      <c r="B6243" t="s">
        <v>3090</v>
      </c>
      <c r="C6243" t="s">
        <v>2468</v>
      </c>
      <c r="D6243" t="s">
        <v>2475</v>
      </c>
    </row>
    <row r="6244" spans="1:5" x14ac:dyDescent="0.25">
      <c r="A6244" t="s">
        <v>2546</v>
      </c>
      <c r="B6244" t="s">
        <v>3090</v>
      </c>
      <c r="C6244" t="s">
        <v>4752</v>
      </c>
      <c r="D6244">
        <v>0</v>
      </c>
      <c r="E6244">
        <v>0</v>
      </c>
    </row>
    <row r="6245" spans="1:5" x14ac:dyDescent="0.25">
      <c r="A6245" t="s">
        <v>2546</v>
      </c>
      <c r="B6245" t="s">
        <v>3090</v>
      </c>
      <c r="C6245" t="s">
        <v>4753</v>
      </c>
      <c r="D6245">
        <v>0</v>
      </c>
      <c r="E6245">
        <v>0</v>
      </c>
    </row>
    <row r="6246" spans="1:5" x14ac:dyDescent="0.25">
      <c r="A6246" t="s">
        <v>2546</v>
      </c>
      <c r="B6246" t="s">
        <v>3090</v>
      </c>
      <c r="C6246" t="s">
        <v>800</v>
      </c>
      <c r="D6246" s="19" t="s">
        <v>815</v>
      </c>
    </row>
    <row r="6247" spans="1:5" x14ac:dyDescent="0.25">
      <c r="A6247" t="s">
        <v>2546</v>
      </c>
      <c r="B6247" t="s">
        <v>3091</v>
      </c>
      <c r="C6247" t="s">
        <v>1083</v>
      </c>
      <c r="D6247" t="b">
        <v>1</v>
      </c>
    </row>
    <row r="6248" spans="1:5" x14ac:dyDescent="0.25">
      <c r="A6248" t="s">
        <v>2546</v>
      </c>
      <c r="B6248" t="s">
        <v>3091</v>
      </c>
      <c r="C6248" t="s">
        <v>36</v>
      </c>
      <c r="D6248">
        <v>694</v>
      </c>
    </row>
    <row r="6249" spans="1:5" x14ac:dyDescent="0.25">
      <c r="A6249" t="s">
        <v>2546</v>
      </c>
      <c r="B6249" t="s">
        <v>3091</v>
      </c>
      <c r="C6249" t="s">
        <v>4751</v>
      </c>
      <c r="D6249">
        <v>0</v>
      </c>
    </row>
    <row r="6250" spans="1:5" x14ac:dyDescent="0.25">
      <c r="A6250" t="s">
        <v>2546</v>
      </c>
      <c r="B6250" t="s">
        <v>3091</v>
      </c>
      <c r="C6250" t="s">
        <v>2469</v>
      </c>
      <c r="D6250">
        <v>0</v>
      </c>
      <c r="E6250">
        <v>0</v>
      </c>
    </row>
    <row r="6251" spans="1:5" x14ac:dyDescent="0.25">
      <c r="A6251" t="s">
        <v>2546</v>
      </c>
      <c r="B6251" t="s">
        <v>3091</v>
      </c>
      <c r="C6251" t="s">
        <v>2467</v>
      </c>
      <c r="D6251">
        <v>0</v>
      </c>
    </row>
    <row r="6252" spans="1:5" x14ac:dyDescent="0.25">
      <c r="A6252" t="s">
        <v>2546</v>
      </c>
      <c r="B6252" t="s">
        <v>3091</v>
      </c>
      <c r="C6252" t="s">
        <v>2468</v>
      </c>
      <c r="D6252" t="s">
        <v>2475</v>
      </c>
    </row>
    <row r="6253" spans="1:5" x14ac:dyDescent="0.25">
      <c r="A6253" t="s">
        <v>2546</v>
      </c>
      <c r="B6253" t="s">
        <v>3091</v>
      </c>
      <c r="C6253" t="s">
        <v>4752</v>
      </c>
      <c r="D6253">
        <v>0</v>
      </c>
      <c r="E6253">
        <v>0</v>
      </c>
    </row>
    <row r="6254" spans="1:5" x14ac:dyDescent="0.25">
      <c r="A6254" t="s">
        <v>2546</v>
      </c>
      <c r="B6254" t="s">
        <v>3091</v>
      </c>
      <c r="C6254" t="s">
        <v>4753</v>
      </c>
      <c r="D6254">
        <v>0</v>
      </c>
      <c r="E6254">
        <v>0</v>
      </c>
    </row>
    <row r="6255" spans="1:5" x14ac:dyDescent="0.25">
      <c r="A6255" t="s">
        <v>2546</v>
      </c>
      <c r="B6255" t="s">
        <v>3091</v>
      </c>
      <c r="C6255" t="s">
        <v>800</v>
      </c>
      <c r="D6255" s="19" t="s">
        <v>807</v>
      </c>
    </row>
    <row r="6256" spans="1:5" x14ac:dyDescent="0.25">
      <c r="A6256" t="s">
        <v>2546</v>
      </c>
      <c r="B6256" t="s">
        <v>3092</v>
      </c>
      <c r="C6256" t="s">
        <v>1083</v>
      </c>
      <c r="D6256" t="b">
        <v>1</v>
      </c>
    </row>
    <row r="6257" spans="1:5" x14ac:dyDescent="0.25">
      <c r="A6257" t="s">
        <v>2546</v>
      </c>
      <c r="B6257" t="s">
        <v>3092</v>
      </c>
      <c r="C6257" t="s">
        <v>36</v>
      </c>
      <c r="D6257">
        <v>695</v>
      </c>
    </row>
    <row r="6258" spans="1:5" x14ac:dyDescent="0.25">
      <c r="A6258" t="s">
        <v>2546</v>
      </c>
      <c r="B6258" t="s">
        <v>3092</v>
      </c>
      <c r="C6258" t="s">
        <v>4751</v>
      </c>
      <c r="D6258">
        <v>0</v>
      </c>
    </row>
    <row r="6259" spans="1:5" x14ac:dyDescent="0.25">
      <c r="A6259" t="s">
        <v>2546</v>
      </c>
      <c r="B6259" t="s">
        <v>3092</v>
      </c>
      <c r="C6259" t="s">
        <v>2469</v>
      </c>
      <c r="D6259">
        <v>0</v>
      </c>
      <c r="E6259">
        <v>0</v>
      </c>
    </row>
    <row r="6260" spans="1:5" x14ac:dyDescent="0.25">
      <c r="A6260" t="s">
        <v>2546</v>
      </c>
      <c r="B6260" t="s">
        <v>3092</v>
      </c>
      <c r="C6260" t="s">
        <v>2467</v>
      </c>
      <c r="D6260">
        <v>0</v>
      </c>
    </row>
    <row r="6261" spans="1:5" x14ac:dyDescent="0.25">
      <c r="A6261" t="s">
        <v>2546</v>
      </c>
      <c r="B6261" t="s">
        <v>3092</v>
      </c>
      <c r="C6261" t="s">
        <v>2468</v>
      </c>
      <c r="D6261" t="s">
        <v>2475</v>
      </c>
    </row>
    <row r="6262" spans="1:5" x14ac:dyDescent="0.25">
      <c r="A6262" t="s">
        <v>2546</v>
      </c>
      <c r="B6262" t="s">
        <v>3092</v>
      </c>
      <c r="C6262" t="s">
        <v>4752</v>
      </c>
      <c r="D6262">
        <v>0</v>
      </c>
      <c r="E6262">
        <v>0</v>
      </c>
    </row>
    <row r="6263" spans="1:5" x14ac:dyDescent="0.25">
      <c r="A6263" t="s">
        <v>2546</v>
      </c>
      <c r="B6263" t="s">
        <v>3092</v>
      </c>
      <c r="C6263" t="s">
        <v>4753</v>
      </c>
      <c r="D6263">
        <v>0</v>
      </c>
      <c r="E6263">
        <v>0</v>
      </c>
    </row>
    <row r="6264" spans="1:5" x14ac:dyDescent="0.25">
      <c r="A6264" t="s">
        <v>2546</v>
      </c>
      <c r="B6264" t="s">
        <v>3092</v>
      </c>
      <c r="C6264" t="s">
        <v>800</v>
      </c>
      <c r="D6264" s="19" t="s">
        <v>815</v>
      </c>
    </row>
    <row r="6265" spans="1:5" x14ac:dyDescent="0.25">
      <c r="A6265" t="s">
        <v>2546</v>
      </c>
      <c r="B6265" t="s">
        <v>3093</v>
      </c>
      <c r="C6265" t="s">
        <v>1083</v>
      </c>
      <c r="D6265" t="b">
        <v>1</v>
      </c>
    </row>
    <row r="6266" spans="1:5" x14ac:dyDescent="0.25">
      <c r="A6266" t="s">
        <v>2546</v>
      </c>
      <c r="B6266" t="s">
        <v>3093</v>
      </c>
      <c r="C6266" t="s">
        <v>36</v>
      </c>
      <c r="D6266">
        <v>696</v>
      </c>
    </row>
    <row r="6267" spans="1:5" x14ac:dyDescent="0.25">
      <c r="A6267" t="s">
        <v>2546</v>
      </c>
      <c r="B6267" t="s">
        <v>3093</v>
      </c>
      <c r="C6267" t="s">
        <v>4751</v>
      </c>
      <c r="D6267">
        <v>0</v>
      </c>
    </row>
    <row r="6268" spans="1:5" x14ac:dyDescent="0.25">
      <c r="A6268" t="s">
        <v>2546</v>
      </c>
      <c r="B6268" t="s">
        <v>3093</v>
      </c>
      <c r="C6268" t="s">
        <v>2469</v>
      </c>
      <c r="D6268">
        <v>0</v>
      </c>
      <c r="E6268">
        <v>0</v>
      </c>
    </row>
    <row r="6269" spans="1:5" x14ac:dyDescent="0.25">
      <c r="A6269" t="s">
        <v>2546</v>
      </c>
      <c r="B6269" t="s">
        <v>3093</v>
      </c>
      <c r="C6269" t="s">
        <v>2467</v>
      </c>
      <c r="D6269">
        <v>0</v>
      </c>
    </row>
    <row r="6270" spans="1:5" x14ac:dyDescent="0.25">
      <c r="A6270" t="s">
        <v>2546</v>
      </c>
      <c r="B6270" t="s">
        <v>3093</v>
      </c>
      <c r="C6270" t="s">
        <v>2468</v>
      </c>
      <c r="D6270" t="s">
        <v>2475</v>
      </c>
    </row>
    <row r="6271" spans="1:5" x14ac:dyDescent="0.25">
      <c r="A6271" t="s">
        <v>2546</v>
      </c>
      <c r="B6271" t="s">
        <v>3093</v>
      </c>
      <c r="C6271" t="s">
        <v>4752</v>
      </c>
      <c r="D6271">
        <v>0</v>
      </c>
      <c r="E6271">
        <v>0</v>
      </c>
    </row>
    <row r="6272" spans="1:5" x14ac:dyDescent="0.25">
      <c r="A6272" t="s">
        <v>2546</v>
      </c>
      <c r="B6272" t="s">
        <v>3093</v>
      </c>
      <c r="C6272" t="s">
        <v>4753</v>
      </c>
      <c r="D6272">
        <v>0</v>
      </c>
      <c r="E6272">
        <v>0</v>
      </c>
    </row>
    <row r="6273" spans="1:5" x14ac:dyDescent="0.25">
      <c r="A6273" t="s">
        <v>2546</v>
      </c>
      <c r="B6273" t="s">
        <v>3093</v>
      </c>
      <c r="C6273" t="s">
        <v>800</v>
      </c>
      <c r="D6273" s="19" t="s">
        <v>807</v>
      </c>
    </row>
    <row r="6274" spans="1:5" x14ac:dyDescent="0.25">
      <c r="A6274" t="s">
        <v>2546</v>
      </c>
      <c r="B6274" t="s">
        <v>3094</v>
      </c>
      <c r="C6274" t="s">
        <v>1083</v>
      </c>
      <c r="D6274" t="b">
        <v>1</v>
      </c>
    </row>
    <row r="6275" spans="1:5" x14ac:dyDescent="0.25">
      <c r="A6275" t="s">
        <v>2546</v>
      </c>
      <c r="B6275" t="s">
        <v>3094</v>
      </c>
      <c r="C6275" t="s">
        <v>36</v>
      </c>
      <c r="D6275">
        <v>697</v>
      </c>
    </row>
    <row r="6276" spans="1:5" x14ac:dyDescent="0.25">
      <c r="A6276" t="s">
        <v>2546</v>
      </c>
      <c r="B6276" t="s">
        <v>3094</v>
      </c>
      <c r="C6276" t="s">
        <v>4751</v>
      </c>
      <c r="D6276">
        <v>0</v>
      </c>
    </row>
    <row r="6277" spans="1:5" x14ac:dyDescent="0.25">
      <c r="A6277" t="s">
        <v>2546</v>
      </c>
      <c r="B6277" t="s">
        <v>3094</v>
      </c>
      <c r="C6277" t="s">
        <v>2469</v>
      </c>
      <c r="D6277">
        <v>0</v>
      </c>
      <c r="E6277">
        <v>0</v>
      </c>
    </row>
    <row r="6278" spans="1:5" x14ac:dyDescent="0.25">
      <c r="A6278" t="s">
        <v>2546</v>
      </c>
      <c r="B6278" t="s">
        <v>3094</v>
      </c>
      <c r="C6278" t="s">
        <v>2467</v>
      </c>
      <c r="D6278">
        <v>0</v>
      </c>
    </row>
    <row r="6279" spans="1:5" x14ac:dyDescent="0.25">
      <c r="A6279" t="s">
        <v>2546</v>
      </c>
      <c r="B6279" t="s">
        <v>3094</v>
      </c>
      <c r="C6279" t="s">
        <v>2468</v>
      </c>
      <c r="D6279" t="s">
        <v>2475</v>
      </c>
    </row>
    <row r="6280" spans="1:5" x14ac:dyDescent="0.25">
      <c r="A6280" t="s">
        <v>2546</v>
      </c>
      <c r="B6280" t="s">
        <v>3094</v>
      </c>
      <c r="C6280" t="s">
        <v>4752</v>
      </c>
      <c r="D6280">
        <v>0</v>
      </c>
      <c r="E6280">
        <v>0</v>
      </c>
    </row>
    <row r="6281" spans="1:5" x14ac:dyDescent="0.25">
      <c r="A6281" t="s">
        <v>2546</v>
      </c>
      <c r="B6281" t="s">
        <v>3094</v>
      </c>
      <c r="C6281" t="s">
        <v>4753</v>
      </c>
      <c r="D6281">
        <v>0</v>
      </c>
      <c r="E6281">
        <v>0</v>
      </c>
    </row>
    <row r="6282" spans="1:5" x14ac:dyDescent="0.25">
      <c r="A6282" t="s">
        <v>2546</v>
      </c>
      <c r="B6282" t="s">
        <v>3094</v>
      </c>
      <c r="C6282" t="s">
        <v>800</v>
      </c>
      <c r="D6282" s="19" t="s">
        <v>815</v>
      </c>
    </row>
    <row r="6283" spans="1:5" x14ac:dyDescent="0.25">
      <c r="A6283" t="s">
        <v>2546</v>
      </c>
      <c r="B6283" t="s">
        <v>3095</v>
      </c>
      <c r="C6283" t="s">
        <v>1083</v>
      </c>
      <c r="D6283" t="b">
        <v>1</v>
      </c>
    </row>
    <row r="6284" spans="1:5" x14ac:dyDescent="0.25">
      <c r="A6284" t="s">
        <v>2546</v>
      </c>
      <c r="B6284" t="s">
        <v>3095</v>
      </c>
      <c r="C6284" t="s">
        <v>36</v>
      </c>
      <c r="D6284">
        <v>698</v>
      </c>
    </row>
    <row r="6285" spans="1:5" x14ac:dyDescent="0.25">
      <c r="A6285" t="s">
        <v>2546</v>
      </c>
      <c r="B6285" t="s">
        <v>3095</v>
      </c>
      <c r="C6285" t="s">
        <v>4751</v>
      </c>
      <c r="D6285">
        <v>1</v>
      </c>
    </row>
    <row r="6286" spans="1:5" x14ac:dyDescent="0.25">
      <c r="A6286" t="s">
        <v>2546</v>
      </c>
      <c r="B6286" t="s">
        <v>3095</v>
      </c>
      <c r="C6286" t="s">
        <v>2469</v>
      </c>
      <c r="D6286">
        <v>0</v>
      </c>
      <c r="E6286">
        <v>0</v>
      </c>
    </row>
    <row r="6287" spans="1:5" x14ac:dyDescent="0.25">
      <c r="A6287" t="s">
        <v>2546</v>
      </c>
      <c r="B6287" t="s">
        <v>3095</v>
      </c>
      <c r="C6287" t="s">
        <v>2467</v>
      </c>
      <c r="D6287">
        <v>0</v>
      </c>
    </row>
    <row r="6288" spans="1:5" x14ac:dyDescent="0.25">
      <c r="A6288" t="s">
        <v>2546</v>
      </c>
      <c r="B6288" t="s">
        <v>3095</v>
      </c>
      <c r="C6288" t="s">
        <v>2468</v>
      </c>
      <c r="D6288" t="s">
        <v>2475</v>
      </c>
    </row>
    <row r="6289" spans="1:5" x14ac:dyDescent="0.25">
      <c r="A6289" t="s">
        <v>2546</v>
      </c>
      <c r="B6289" t="s">
        <v>3095</v>
      </c>
      <c r="C6289" t="s">
        <v>4752</v>
      </c>
      <c r="D6289">
        <v>0</v>
      </c>
      <c r="E6289">
        <v>0</v>
      </c>
    </row>
    <row r="6290" spans="1:5" x14ac:dyDescent="0.25">
      <c r="A6290" t="s">
        <v>2546</v>
      </c>
      <c r="B6290" t="s">
        <v>3095</v>
      </c>
      <c r="C6290" t="s">
        <v>4753</v>
      </c>
      <c r="D6290">
        <v>0</v>
      </c>
      <c r="E6290">
        <v>0</v>
      </c>
    </row>
    <row r="6291" spans="1:5" x14ac:dyDescent="0.25">
      <c r="A6291" t="s">
        <v>2546</v>
      </c>
      <c r="B6291" t="s">
        <v>3095</v>
      </c>
      <c r="C6291" t="s">
        <v>800</v>
      </c>
      <c r="D6291" s="19" t="s">
        <v>815</v>
      </c>
    </row>
    <row r="6292" spans="1:5" x14ac:dyDescent="0.25">
      <c r="A6292" t="s">
        <v>2546</v>
      </c>
      <c r="B6292" t="s">
        <v>282</v>
      </c>
      <c r="C6292" t="s">
        <v>1083</v>
      </c>
      <c r="D6292" t="b">
        <v>0</v>
      </c>
    </row>
    <row r="6293" spans="1:5" x14ac:dyDescent="0.25">
      <c r="A6293" t="s">
        <v>2546</v>
      </c>
      <c r="B6293" t="s">
        <v>282</v>
      </c>
      <c r="C6293" t="s">
        <v>36</v>
      </c>
      <c r="D6293">
        <v>699</v>
      </c>
    </row>
    <row r="6294" spans="1:5" x14ac:dyDescent="0.25">
      <c r="A6294" t="s">
        <v>2546</v>
      </c>
      <c r="B6294" t="s">
        <v>282</v>
      </c>
      <c r="C6294" t="s">
        <v>4751</v>
      </c>
      <c r="D6294">
        <v>0</v>
      </c>
    </row>
    <row r="6295" spans="1:5" x14ac:dyDescent="0.25">
      <c r="A6295" t="s">
        <v>2546</v>
      </c>
      <c r="B6295" t="s">
        <v>282</v>
      </c>
      <c r="C6295" t="s">
        <v>2469</v>
      </c>
      <c r="D6295">
        <v>0</v>
      </c>
      <c r="E6295">
        <v>0</v>
      </c>
    </row>
    <row r="6296" spans="1:5" x14ac:dyDescent="0.25">
      <c r="A6296" t="s">
        <v>2546</v>
      </c>
      <c r="B6296" t="s">
        <v>282</v>
      </c>
      <c r="C6296" t="s">
        <v>2467</v>
      </c>
      <c r="D6296">
        <v>0</v>
      </c>
    </row>
    <row r="6297" spans="1:5" x14ac:dyDescent="0.25">
      <c r="A6297" t="s">
        <v>2546</v>
      </c>
      <c r="B6297" t="s">
        <v>282</v>
      </c>
      <c r="C6297" t="s">
        <v>2468</v>
      </c>
      <c r="D6297" t="s">
        <v>2475</v>
      </c>
    </row>
    <row r="6298" spans="1:5" x14ac:dyDescent="0.25">
      <c r="A6298" t="s">
        <v>2546</v>
      </c>
      <c r="B6298" t="s">
        <v>282</v>
      </c>
      <c r="C6298" t="s">
        <v>4752</v>
      </c>
      <c r="D6298">
        <v>0</v>
      </c>
      <c r="E6298">
        <v>0</v>
      </c>
    </row>
    <row r="6299" spans="1:5" x14ac:dyDescent="0.25">
      <c r="A6299" t="s">
        <v>2546</v>
      </c>
      <c r="B6299" t="s">
        <v>282</v>
      </c>
      <c r="C6299" t="s">
        <v>4753</v>
      </c>
      <c r="D6299">
        <v>0</v>
      </c>
      <c r="E6299">
        <v>0</v>
      </c>
    </row>
    <row r="6300" spans="1:5" x14ac:dyDescent="0.25">
      <c r="A6300" t="s">
        <v>2546</v>
      </c>
      <c r="B6300" t="s">
        <v>282</v>
      </c>
      <c r="C6300" t="s">
        <v>800</v>
      </c>
      <c r="D6300" s="19"/>
    </row>
    <row r="6301" spans="1:5" x14ac:dyDescent="0.25">
      <c r="A6301" t="s">
        <v>2546</v>
      </c>
      <c r="B6301" t="s">
        <v>283</v>
      </c>
      <c r="C6301" t="s">
        <v>1083</v>
      </c>
      <c r="D6301" t="b">
        <v>0</v>
      </c>
    </row>
    <row r="6302" spans="1:5" x14ac:dyDescent="0.25">
      <c r="A6302" t="s">
        <v>2546</v>
      </c>
      <c r="B6302" t="s">
        <v>283</v>
      </c>
      <c r="C6302" t="s">
        <v>36</v>
      </c>
      <c r="D6302">
        <v>700</v>
      </c>
    </row>
    <row r="6303" spans="1:5" x14ac:dyDescent="0.25">
      <c r="A6303" t="s">
        <v>2546</v>
      </c>
      <c r="B6303" t="s">
        <v>283</v>
      </c>
      <c r="C6303" t="s">
        <v>4751</v>
      </c>
      <c r="D6303">
        <v>0</v>
      </c>
    </row>
    <row r="6304" spans="1:5" x14ac:dyDescent="0.25">
      <c r="A6304" t="s">
        <v>2546</v>
      </c>
      <c r="B6304" t="s">
        <v>283</v>
      </c>
      <c r="C6304" t="s">
        <v>2469</v>
      </c>
      <c r="D6304">
        <v>0</v>
      </c>
      <c r="E6304">
        <v>0</v>
      </c>
    </row>
    <row r="6305" spans="1:5" x14ac:dyDescent="0.25">
      <c r="A6305" t="s">
        <v>2546</v>
      </c>
      <c r="B6305" t="s">
        <v>283</v>
      </c>
      <c r="C6305" t="s">
        <v>2467</v>
      </c>
      <c r="D6305">
        <v>0</v>
      </c>
    </row>
    <row r="6306" spans="1:5" x14ac:dyDescent="0.25">
      <c r="A6306" t="s">
        <v>2546</v>
      </c>
      <c r="B6306" t="s">
        <v>283</v>
      </c>
      <c r="C6306" t="s">
        <v>2468</v>
      </c>
      <c r="D6306" t="s">
        <v>2475</v>
      </c>
    </row>
    <row r="6307" spans="1:5" x14ac:dyDescent="0.25">
      <c r="A6307" t="s">
        <v>2546</v>
      </c>
      <c r="B6307" t="s">
        <v>283</v>
      </c>
      <c r="C6307" t="s">
        <v>4752</v>
      </c>
      <c r="D6307">
        <v>0</v>
      </c>
      <c r="E6307">
        <v>0</v>
      </c>
    </row>
    <row r="6308" spans="1:5" x14ac:dyDescent="0.25">
      <c r="A6308" t="s">
        <v>2546</v>
      </c>
      <c r="B6308" t="s">
        <v>283</v>
      </c>
      <c r="C6308" t="s">
        <v>4753</v>
      </c>
      <c r="D6308">
        <v>0</v>
      </c>
      <c r="E6308">
        <v>0</v>
      </c>
    </row>
    <row r="6309" spans="1:5" x14ac:dyDescent="0.25">
      <c r="A6309" t="s">
        <v>2546</v>
      </c>
      <c r="B6309" t="s">
        <v>283</v>
      </c>
      <c r="C6309" t="s">
        <v>800</v>
      </c>
      <c r="D6309" s="19"/>
    </row>
    <row r="6310" spans="1:5" x14ac:dyDescent="0.25">
      <c r="A6310" t="s">
        <v>2546</v>
      </c>
      <c r="B6310" t="s">
        <v>314</v>
      </c>
      <c r="C6310" t="s">
        <v>1083</v>
      </c>
      <c r="D6310" t="b">
        <v>0</v>
      </c>
    </row>
    <row r="6311" spans="1:5" x14ac:dyDescent="0.25">
      <c r="A6311" t="s">
        <v>2546</v>
      </c>
      <c r="B6311" t="s">
        <v>314</v>
      </c>
      <c r="C6311" t="s">
        <v>36</v>
      </c>
      <c r="D6311">
        <v>701</v>
      </c>
    </row>
    <row r="6312" spans="1:5" x14ac:dyDescent="0.25">
      <c r="A6312" t="s">
        <v>2546</v>
      </c>
      <c r="B6312" t="s">
        <v>314</v>
      </c>
      <c r="C6312" t="s">
        <v>4751</v>
      </c>
      <c r="D6312">
        <v>0</v>
      </c>
    </row>
    <row r="6313" spans="1:5" x14ac:dyDescent="0.25">
      <c r="A6313" t="s">
        <v>2546</v>
      </c>
      <c r="B6313" t="s">
        <v>314</v>
      </c>
      <c r="C6313" t="s">
        <v>2469</v>
      </c>
      <c r="D6313">
        <v>0</v>
      </c>
      <c r="E6313">
        <v>0</v>
      </c>
    </row>
    <row r="6314" spans="1:5" x14ac:dyDescent="0.25">
      <c r="A6314" t="s">
        <v>2546</v>
      </c>
      <c r="B6314" t="s">
        <v>314</v>
      </c>
      <c r="C6314" t="s">
        <v>2467</v>
      </c>
      <c r="D6314">
        <v>0</v>
      </c>
    </row>
    <row r="6315" spans="1:5" x14ac:dyDescent="0.25">
      <c r="A6315" t="s">
        <v>2546</v>
      </c>
      <c r="B6315" t="s">
        <v>314</v>
      </c>
      <c r="C6315" t="s">
        <v>2468</v>
      </c>
      <c r="D6315" t="s">
        <v>2475</v>
      </c>
    </row>
    <row r="6316" spans="1:5" x14ac:dyDescent="0.25">
      <c r="A6316" t="s">
        <v>2546</v>
      </c>
      <c r="B6316" t="s">
        <v>314</v>
      </c>
      <c r="C6316" t="s">
        <v>4752</v>
      </c>
      <c r="D6316">
        <v>0</v>
      </c>
      <c r="E6316">
        <v>0</v>
      </c>
    </row>
    <row r="6317" spans="1:5" x14ac:dyDescent="0.25">
      <c r="A6317" t="s">
        <v>2546</v>
      </c>
      <c r="B6317" t="s">
        <v>314</v>
      </c>
      <c r="C6317" t="s">
        <v>4753</v>
      </c>
      <c r="D6317">
        <v>0</v>
      </c>
      <c r="E6317">
        <v>0</v>
      </c>
    </row>
    <row r="6318" spans="1:5" x14ac:dyDescent="0.25">
      <c r="A6318" t="s">
        <v>2546</v>
      </c>
      <c r="B6318" t="s">
        <v>314</v>
      </c>
      <c r="C6318" t="s">
        <v>800</v>
      </c>
      <c r="D6318" s="19"/>
    </row>
    <row r="6319" spans="1:5" x14ac:dyDescent="0.25">
      <c r="A6319" t="s">
        <v>2546</v>
      </c>
      <c r="B6319" t="s">
        <v>284</v>
      </c>
      <c r="C6319" t="s">
        <v>1083</v>
      </c>
      <c r="D6319" t="b">
        <v>0</v>
      </c>
    </row>
    <row r="6320" spans="1:5" x14ac:dyDescent="0.25">
      <c r="A6320" t="s">
        <v>2546</v>
      </c>
      <c r="B6320" t="s">
        <v>284</v>
      </c>
      <c r="C6320" t="s">
        <v>36</v>
      </c>
      <c r="D6320">
        <v>702</v>
      </c>
    </row>
    <row r="6321" spans="1:5" x14ac:dyDescent="0.25">
      <c r="A6321" t="s">
        <v>2546</v>
      </c>
      <c r="B6321" t="s">
        <v>284</v>
      </c>
      <c r="C6321" t="s">
        <v>4751</v>
      </c>
      <c r="D6321">
        <v>0</v>
      </c>
    </row>
    <row r="6322" spans="1:5" x14ac:dyDescent="0.25">
      <c r="A6322" t="s">
        <v>2546</v>
      </c>
      <c r="B6322" t="s">
        <v>284</v>
      </c>
      <c r="C6322" t="s">
        <v>2469</v>
      </c>
      <c r="D6322">
        <v>0</v>
      </c>
      <c r="E6322">
        <v>0</v>
      </c>
    </row>
    <row r="6323" spans="1:5" x14ac:dyDescent="0.25">
      <c r="A6323" t="s">
        <v>2546</v>
      </c>
      <c r="B6323" t="s">
        <v>284</v>
      </c>
      <c r="C6323" t="s">
        <v>2467</v>
      </c>
      <c r="D6323">
        <v>0</v>
      </c>
    </row>
    <row r="6324" spans="1:5" x14ac:dyDescent="0.25">
      <c r="A6324" t="s">
        <v>2546</v>
      </c>
      <c r="B6324" t="s">
        <v>284</v>
      </c>
      <c r="C6324" t="s">
        <v>2468</v>
      </c>
      <c r="D6324" t="s">
        <v>2475</v>
      </c>
    </row>
    <row r="6325" spans="1:5" x14ac:dyDescent="0.25">
      <c r="A6325" t="s">
        <v>2546</v>
      </c>
      <c r="B6325" t="s">
        <v>284</v>
      </c>
      <c r="C6325" t="s">
        <v>4752</v>
      </c>
      <c r="D6325">
        <v>0</v>
      </c>
      <c r="E6325">
        <v>0</v>
      </c>
    </row>
    <row r="6326" spans="1:5" x14ac:dyDescent="0.25">
      <c r="A6326" t="s">
        <v>2546</v>
      </c>
      <c r="B6326" t="s">
        <v>284</v>
      </c>
      <c r="C6326" t="s">
        <v>4753</v>
      </c>
      <c r="D6326">
        <v>0</v>
      </c>
      <c r="E6326">
        <v>0</v>
      </c>
    </row>
    <row r="6327" spans="1:5" x14ac:dyDescent="0.25">
      <c r="A6327" t="s">
        <v>2546</v>
      </c>
      <c r="B6327" t="s">
        <v>284</v>
      </c>
      <c r="C6327" t="s">
        <v>800</v>
      </c>
      <c r="D6327" s="19"/>
    </row>
    <row r="6328" spans="1:5" x14ac:dyDescent="0.25">
      <c r="A6328" t="s">
        <v>2546</v>
      </c>
      <c r="B6328" t="s">
        <v>285</v>
      </c>
      <c r="C6328" t="s">
        <v>1083</v>
      </c>
      <c r="D6328" t="b">
        <v>0</v>
      </c>
    </row>
    <row r="6329" spans="1:5" x14ac:dyDescent="0.25">
      <c r="A6329" t="s">
        <v>2546</v>
      </c>
      <c r="B6329" t="s">
        <v>285</v>
      </c>
      <c r="C6329" t="s">
        <v>36</v>
      </c>
      <c r="D6329">
        <v>703</v>
      </c>
    </row>
    <row r="6330" spans="1:5" x14ac:dyDescent="0.25">
      <c r="A6330" t="s">
        <v>2546</v>
      </c>
      <c r="B6330" t="s">
        <v>285</v>
      </c>
      <c r="C6330" t="s">
        <v>4751</v>
      </c>
      <c r="D6330">
        <v>0</v>
      </c>
    </row>
    <row r="6331" spans="1:5" x14ac:dyDescent="0.25">
      <c r="A6331" t="s">
        <v>2546</v>
      </c>
      <c r="B6331" t="s">
        <v>285</v>
      </c>
      <c r="C6331" t="s">
        <v>2469</v>
      </c>
      <c r="D6331">
        <v>0</v>
      </c>
      <c r="E6331">
        <v>0</v>
      </c>
    </row>
    <row r="6332" spans="1:5" x14ac:dyDescent="0.25">
      <c r="A6332" t="s">
        <v>2546</v>
      </c>
      <c r="B6332" t="s">
        <v>285</v>
      </c>
      <c r="C6332" t="s">
        <v>2467</v>
      </c>
      <c r="D6332">
        <v>0</v>
      </c>
    </row>
    <row r="6333" spans="1:5" x14ac:dyDescent="0.25">
      <c r="A6333" t="s">
        <v>2546</v>
      </c>
      <c r="B6333" t="s">
        <v>285</v>
      </c>
      <c r="C6333" t="s">
        <v>2468</v>
      </c>
      <c r="D6333" t="s">
        <v>2475</v>
      </c>
    </row>
    <row r="6334" spans="1:5" x14ac:dyDescent="0.25">
      <c r="A6334" t="s">
        <v>2546</v>
      </c>
      <c r="B6334" t="s">
        <v>285</v>
      </c>
      <c r="C6334" t="s">
        <v>4752</v>
      </c>
      <c r="D6334">
        <v>0</v>
      </c>
      <c r="E6334">
        <v>0</v>
      </c>
    </row>
    <row r="6335" spans="1:5" x14ac:dyDescent="0.25">
      <c r="A6335" t="s">
        <v>2546</v>
      </c>
      <c r="B6335" t="s">
        <v>285</v>
      </c>
      <c r="C6335" t="s">
        <v>4753</v>
      </c>
      <c r="D6335">
        <v>0</v>
      </c>
      <c r="E6335">
        <v>0</v>
      </c>
    </row>
    <row r="6336" spans="1:5" x14ac:dyDescent="0.25">
      <c r="A6336" t="s">
        <v>2546</v>
      </c>
      <c r="B6336" t="s">
        <v>285</v>
      </c>
      <c r="C6336" t="s">
        <v>800</v>
      </c>
      <c r="D6336" s="19"/>
    </row>
    <row r="6337" spans="1:5" x14ac:dyDescent="0.25">
      <c r="A6337" t="s">
        <v>2550</v>
      </c>
      <c r="B6337" t="s">
        <v>3067</v>
      </c>
      <c r="C6337" t="s">
        <v>1083</v>
      </c>
      <c r="D6337" t="b">
        <v>0</v>
      </c>
    </row>
    <row r="6338" spans="1:5" x14ac:dyDescent="0.25">
      <c r="A6338" t="s">
        <v>2550</v>
      </c>
      <c r="B6338" t="s">
        <v>3067</v>
      </c>
      <c r="C6338" t="s">
        <v>36</v>
      </c>
      <c r="D6338">
        <v>704</v>
      </c>
    </row>
    <row r="6339" spans="1:5" x14ac:dyDescent="0.25">
      <c r="A6339" t="s">
        <v>2550</v>
      </c>
      <c r="B6339" t="s">
        <v>3067</v>
      </c>
      <c r="C6339" t="s">
        <v>4751</v>
      </c>
      <c r="D6339">
        <v>0</v>
      </c>
    </row>
    <row r="6340" spans="1:5" x14ac:dyDescent="0.25">
      <c r="A6340" t="s">
        <v>2550</v>
      </c>
      <c r="B6340" t="s">
        <v>3067</v>
      </c>
      <c r="C6340" t="s">
        <v>2469</v>
      </c>
      <c r="D6340">
        <v>0</v>
      </c>
      <c r="E6340">
        <v>0</v>
      </c>
    </row>
    <row r="6341" spans="1:5" x14ac:dyDescent="0.25">
      <c r="A6341" t="s">
        <v>2550</v>
      </c>
      <c r="B6341" t="s">
        <v>3067</v>
      </c>
      <c r="C6341" t="s">
        <v>2467</v>
      </c>
      <c r="D6341">
        <v>0</v>
      </c>
    </row>
    <row r="6342" spans="1:5" x14ac:dyDescent="0.25">
      <c r="A6342" t="s">
        <v>2550</v>
      </c>
      <c r="B6342" t="s">
        <v>3067</v>
      </c>
      <c r="C6342" t="s">
        <v>2468</v>
      </c>
      <c r="D6342" t="s">
        <v>2475</v>
      </c>
    </row>
    <row r="6343" spans="1:5" x14ac:dyDescent="0.25">
      <c r="A6343" t="s">
        <v>2550</v>
      </c>
      <c r="B6343" t="s">
        <v>3067</v>
      </c>
      <c r="C6343" t="s">
        <v>4752</v>
      </c>
      <c r="D6343">
        <v>0</v>
      </c>
      <c r="E6343">
        <v>0</v>
      </c>
    </row>
    <row r="6344" spans="1:5" x14ac:dyDescent="0.25">
      <c r="A6344" t="s">
        <v>2550</v>
      </c>
      <c r="B6344" t="s">
        <v>3067</v>
      </c>
      <c r="C6344" t="s">
        <v>4753</v>
      </c>
      <c r="D6344">
        <v>0</v>
      </c>
      <c r="E6344">
        <v>0</v>
      </c>
    </row>
    <row r="6345" spans="1:5" x14ac:dyDescent="0.25">
      <c r="A6345" t="s">
        <v>2550</v>
      </c>
      <c r="B6345" t="s">
        <v>3067</v>
      </c>
      <c r="C6345" t="s">
        <v>800</v>
      </c>
      <c r="D6345" s="19" t="s">
        <v>874</v>
      </c>
    </row>
    <row r="6346" spans="1:5" x14ac:dyDescent="0.25">
      <c r="A6346" t="s">
        <v>2550</v>
      </c>
      <c r="B6346" t="s">
        <v>3068</v>
      </c>
      <c r="C6346" t="s">
        <v>1083</v>
      </c>
      <c r="D6346" t="b">
        <v>0</v>
      </c>
    </row>
    <row r="6347" spans="1:5" x14ac:dyDescent="0.25">
      <c r="A6347" t="s">
        <v>2550</v>
      </c>
      <c r="B6347" t="s">
        <v>3068</v>
      </c>
      <c r="C6347" t="s">
        <v>36</v>
      </c>
      <c r="D6347">
        <v>705</v>
      </c>
    </row>
    <row r="6348" spans="1:5" x14ac:dyDescent="0.25">
      <c r="A6348" t="s">
        <v>2550</v>
      </c>
      <c r="B6348" t="s">
        <v>3068</v>
      </c>
      <c r="C6348" t="s">
        <v>4751</v>
      </c>
      <c r="D6348">
        <v>0</v>
      </c>
    </row>
    <row r="6349" spans="1:5" x14ac:dyDescent="0.25">
      <c r="A6349" t="s">
        <v>2550</v>
      </c>
      <c r="B6349" t="s">
        <v>3068</v>
      </c>
      <c r="C6349" t="s">
        <v>2469</v>
      </c>
      <c r="D6349">
        <v>750</v>
      </c>
      <c r="E6349">
        <v>0</v>
      </c>
    </row>
    <row r="6350" spans="1:5" x14ac:dyDescent="0.25">
      <c r="A6350" t="s">
        <v>2550</v>
      </c>
      <c r="B6350" t="s">
        <v>3068</v>
      </c>
      <c r="C6350" t="s">
        <v>2467</v>
      </c>
      <c r="D6350">
        <v>0</v>
      </c>
    </row>
    <row r="6351" spans="1:5" x14ac:dyDescent="0.25">
      <c r="A6351" t="s">
        <v>2550</v>
      </c>
      <c r="B6351" t="s">
        <v>3068</v>
      </c>
      <c r="C6351" t="s">
        <v>2468</v>
      </c>
      <c r="D6351" t="s">
        <v>2475</v>
      </c>
    </row>
    <row r="6352" spans="1:5" x14ac:dyDescent="0.25">
      <c r="A6352" t="s">
        <v>2550</v>
      </c>
      <c r="B6352" t="s">
        <v>3068</v>
      </c>
      <c r="C6352" t="s">
        <v>4752</v>
      </c>
      <c r="D6352">
        <v>0</v>
      </c>
      <c r="E6352">
        <v>0</v>
      </c>
    </row>
    <row r="6353" spans="1:5" x14ac:dyDescent="0.25">
      <c r="A6353" t="s">
        <v>2550</v>
      </c>
      <c r="B6353" t="s">
        <v>3068</v>
      </c>
      <c r="C6353" t="s">
        <v>4753</v>
      </c>
      <c r="D6353">
        <v>0</v>
      </c>
      <c r="E6353">
        <v>0</v>
      </c>
    </row>
    <row r="6354" spans="1:5" x14ac:dyDescent="0.25">
      <c r="A6354" t="s">
        <v>2550</v>
      </c>
      <c r="B6354" t="s">
        <v>3068</v>
      </c>
      <c r="C6354" t="s">
        <v>800</v>
      </c>
      <c r="D6354" s="19" t="s">
        <v>874</v>
      </c>
    </row>
    <row r="6355" spans="1:5" x14ac:dyDescent="0.25">
      <c r="A6355" t="s">
        <v>2550</v>
      </c>
      <c r="B6355" t="s">
        <v>3069</v>
      </c>
      <c r="C6355" t="s">
        <v>1083</v>
      </c>
      <c r="D6355" t="b">
        <v>0</v>
      </c>
    </row>
    <row r="6356" spans="1:5" x14ac:dyDescent="0.25">
      <c r="A6356" t="s">
        <v>2550</v>
      </c>
      <c r="B6356" t="s">
        <v>3069</v>
      </c>
      <c r="C6356" t="s">
        <v>36</v>
      </c>
      <c r="D6356">
        <v>706</v>
      </c>
    </row>
    <row r="6357" spans="1:5" x14ac:dyDescent="0.25">
      <c r="A6357" t="s">
        <v>2550</v>
      </c>
      <c r="B6357" t="s">
        <v>3069</v>
      </c>
      <c r="C6357" t="s">
        <v>4751</v>
      </c>
      <c r="D6357">
        <v>0</v>
      </c>
    </row>
    <row r="6358" spans="1:5" x14ac:dyDescent="0.25">
      <c r="A6358" t="s">
        <v>2550</v>
      </c>
      <c r="B6358" t="s">
        <v>3069</v>
      </c>
      <c r="C6358" t="s">
        <v>2469</v>
      </c>
      <c r="D6358">
        <v>300</v>
      </c>
      <c r="E6358">
        <v>0</v>
      </c>
    </row>
    <row r="6359" spans="1:5" x14ac:dyDescent="0.25">
      <c r="A6359" t="s">
        <v>2550</v>
      </c>
      <c r="B6359" t="s">
        <v>3069</v>
      </c>
      <c r="C6359" t="s">
        <v>2467</v>
      </c>
      <c r="D6359">
        <v>0</v>
      </c>
    </row>
    <row r="6360" spans="1:5" x14ac:dyDescent="0.25">
      <c r="A6360" t="s">
        <v>2550</v>
      </c>
      <c r="B6360" t="s">
        <v>3069</v>
      </c>
      <c r="C6360" t="s">
        <v>2468</v>
      </c>
      <c r="D6360" t="s">
        <v>2475</v>
      </c>
    </row>
    <row r="6361" spans="1:5" x14ac:dyDescent="0.25">
      <c r="A6361" t="s">
        <v>2550</v>
      </c>
      <c r="B6361" t="s">
        <v>3069</v>
      </c>
      <c r="C6361" t="s">
        <v>4752</v>
      </c>
      <c r="D6361">
        <v>0</v>
      </c>
      <c r="E6361">
        <v>0</v>
      </c>
    </row>
    <row r="6362" spans="1:5" x14ac:dyDescent="0.25">
      <c r="A6362" t="s">
        <v>2550</v>
      </c>
      <c r="B6362" t="s">
        <v>3069</v>
      </c>
      <c r="C6362" t="s">
        <v>4753</v>
      </c>
      <c r="D6362">
        <v>0</v>
      </c>
      <c r="E6362">
        <v>0</v>
      </c>
    </row>
    <row r="6363" spans="1:5" x14ac:dyDescent="0.25">
      <c r="A6363" t="s">
        <v>2550</v>
      </c>
      <c r="B6363" t="s">
        <v>3069</v>
      </c>
      <c r="C6363" t="s">
        <v>800</v>
      </c>
      <c r="D6363" s="19" t="s">
        <v>2892</v>
      </c>
    </row>
    <row r="6364" spans="1:5" x14ac:dyDescent="0.25">
      <c r="A6364" t="s">
        <v>2550</v>
      </c>
      <c r="B6364" t="s">
        <v>3070</v>
      </c>
      <c r="C6364" t="s">
        <v>1083</v>
      </c>
      <c r="D6364" t="b">
        <v>0</v>
      </c>
    </row>
    <row r="6365" spans="1:5" x14ac:dyDescent="0.25">
      <c r="A6365" t="s">
        <v>2550</v>
      </c>
      <c r="B6365" t="s">
        <v>3070</v>
      </c>
      <c r="C6365" t="s">
        <v>36</v>
      </c>
      <c r="D6365">
        <v>707</v>
      </c>
    </row>
    <row r="6366" spans="1:5" x14ac:dyDescent="0.25">
      <c r="A6366" t="s">
        <v>2550</v>
      </c>
      <c r="B6366" t="s">
        <v>3070</v>
      </c>
      <c r="C6366" t="s">
        <v>4751</v>
      </c>
      <c r="D6366">
        <v>0</v>
      </c>
    </row>
    <row r="6367" spans="1:5" x14ac:dyDescent="0.25">
      <c r="A6367" t="s">
        <v>2550</v>
      </c>
      <c r="B6367" t="s">
        <v>3070</v>
      </c>
      <c r="C6367" t="s">
        <v>2469</v>
      </c>
      <c r="D6367">
        <v>300</v>
      </c>
      <c r="E6367">
        <v>0</v>
      </c>
    </row>
    <row r="6368" spans="1:5" x14ac:dyDescent="0.25">
      <c r="A6368" t="s">
        <v>2550</v>
      </c>
      <c r="B6368" t="s">
        <v>3070</v>
      </c>
      <c r="C6368" t="s">
        <v>2467</v>
      </c>
      <c r="D6368">
        <v>0</v>
      </c>
    </row>
    <row r="6369" spans="1:5" x14ac:dyDescent="0.25">
      <c r="A6369" t="s">
        <v>2550</v>
      </c>
      <c r="B6369" t="s">
        <v>3070</v>
      </c>
      <c r="C6369" t="s">
        <v>2468</v>
      </c>
      <c r="D6369" t="s">
        <v>2475</v>
      </c>
    </row>
    <row r="6370" spans="1:5" x14ac:dyDescent="0.25">
      <c r="A6370" t="s">
        <v>2550</v>
      </c>
      <c r="B6370" t="s">
        <v>3070</v>
      </c>
      <c r="C6370" t="s">
        <v>4752</v>
      </c>
      <c r="D6370">
        <v>0</v>
      </c>
      <c r="E6370">
        <v>0</v>
      </c>
    </row>
    <row r="6371" spans="1:5" x14ac:dyDescent="0.25">
      <c r="A6371" t="s">
        <v>2550</v>
      </c>
      <c r="B6371" t="s">
        <v>3070</v>
      </c>
      <c r="C6371" t="s">
        <v>4753</v>
      </c>
      <c r="D6371">
        <v>0</v>
      </c>
      <c r="E6371">
        <v>0</v>
      </c>
    </row>
    <row r="6372" spans="1:5" x14ac:dyDescent="0.25">
      <c r="A6372" t="s">
        <v>2550</v>
      </c>
      <c r="B6372" t="s">
        <v>3070</v>
      </c>
      <c r="C6372" t="s">
        <v>800</v>
      </c>
      <c r="D6372" s="19" t="s">
        <v>2892</v>
      </c>
    </row>
    <row r="6373" spans="1:5" x14ac:dyDescent="0.25">
      <c r="A6373" t="s">
        <v>2550</v>
      </c>
      <c r="B6373" t="s">
        <v>3071</v>
      </c>
      <c r="C6373" t="s">
        <v>1083</v>
      </c>
      <c r="D6373" t="b">
        <v>0</v>
      </c>
    </row>
    <row r="6374" spans="1:5" x14ac:dyDescent="0.25">
      <c r="A6374" t="s">
        <v>2550</v>
      </c>
      <c r="B6374" t="s">
        <v>3071</v>
      </c>
      <c r="C6374" t="s">
        <v>36</v>
      </c>
      <c r="D6374">
        <v>708</v>
      </c>
    </row>
    <row r="6375" spans="1:5" x14ac:dyDescent="0.25">
      <c r="A6375" t="s">
        <v>2550</v>
      </c>
      <c r="B6375" t="s">
        <v>3071</v>
      </c>
      <c r="C6375" t="s">
        <v>4751</v>
      </c>
      <c r="D6375">
        <v>0</v>
      </c>
    </row>
    <row r="6376" spans="1:5" x14ac:dyDescent="0.25">
      <c r="A6376" t="s">
        <v>2550</v>
      </c>
      <c r="B6376" t="s">
        <v>3071</v>
      </c>
      <c r="C6376" t="s">
        <v>2469</v>
      </c>
      <c r="D6376">
        <v>0</v>
      </c>
      <c r="E6376">
        <v>0</v>
      </c>
    </row>
    <row r="6377" spans="1:5" x14ac:dyDescent="0.25">
      <c r="A6377" t="s">
        <v>2550</v>
      </c>
      <c r="B6377" t="s">
        <v>3071</v>
      </c>
      <c r="C6377" t="s">
        <v>2467</v>
      </c>
      <c r="D6377">
        <v>0</v>
      </c>
    </row>
    <row r="6378" spans="1:5" x14ac:dyDescent="0.25">
      <c r="A6378" t="s">
        <v>2550</v>
      </c>
      <c r="B6378" t="s">
        <v>3071</v>
      </c>
      <c r="C6378" t="s">
        <v>2468</v>
      </c>
      <c r="D6378" t="s">
        <v>2475</v>
      </c>
    </row>
    <row r="6379" spans="1:5" x14ac:dyDescent="0.25">
      <c r="A6379" t="s">
        <v>2550</v>
      </c>
      <c r="B6379" t="s">
        <v>3071</v>
      </c>
      <c r="C6379" t="s">
        <v>4752</v>
      </c>
      <c r="D6379">
        <v>0</v>
      </c>
      <c r="E6379">
        <v>0</v>
      </c>
    </row>
    <row r="6380" spans="1:5" x14ac:dyDescent="0.25">
      <c r="A6380" t="s">
        <v>2550</v>
      </c>
      <c r="B6380" t="s">
        <v>3071</v>
      </c>
      <c r="C6380" t="s">
        <v>4753</v>
      </c>
      <c r="D6380">
        <v>0</v>
      </c>
      <c r="E6380">
        <v>0</v>
      </c>
    </row>
    <row r="6381" spans="1:5" x14ac:dyDescent="0.25">
      <c r="A6381" t="s">
        <v>2550</v>
      </c>
      <c r="B6381" t="s">
        <v>3071</v>
      </c>
      <c r="C6381" t="s">
        <v>800</v>
      </c>
      <c r="D6381" s="19" t="s">
        <v>2892</v>
      </c>
    </row>
    <row r="6382" spans="1:5" x14ac:dyDescent="0.25">
      <c r="A6382" t="s">
        <v>2550</v>
      </c>
      <c r="B6382" t="s">
        <v>3072</v>
      </c>
      <c r="C6382" t="s">
        <v>1083</v>
      </c>
      <c r="D6382" t="b">
        <v>0</v>
      </c>
    </row>
    <row r="6383" spans="1:5" x14ac:dyDescent="0.25">
      <c r="A6383" t="s">
        <v>2550</v>
      </c>
      <c r="B6383" t="s">
        <v>3072</v>
      </c>
      <c r="C6383" t="s">
        <v>36</v>
      </c>
      <c r="D6383">
        <v>709</v>
      </c>
    </row>
    <row r="6384" spans="1:5" x14ac:dyDescent="0.25">
      <c r="A6384" t="s">
        <v>2550</v>
      </c>
      <c r="B6384" t="s">
        <v>3072</v>
      </c>
      <c r="C6384" t="s">
        <v>4751</v>
      </c>
      <c r="D6384">
        <v>0</v>
      </c>
    </row>
    <row r="6385" spans="1:5" x14ac:dyDescent="0.25">
      <c r="A6385" t="s">
        <v>2550</v>
      </c>
      <c r="B6385" t="s">
        <v>3072</v>
      </c>
      <c r="C6385" t="s">
        <v>2469</v>
      </c>
      <c r="D6385">
        <v>0</v>
      </c>
      <c r="E6385">
        <v>0</v>
      </c>
    </row>
    <row r="6386" spans="1:5" x14ac:dyDescent="0.25">
      <c r="A6386" t="s">
        <v>2550</v>
      </c>
      <c r="B6386" t="s">
        <v>3072</v>
      </c>
      <c r="C6386" t="s">
        <v>2467</v>
      </c>
      <c r="D6386">
        <v>0</v>
      </c>
    </row>
    <row r="6387" spans="1:5" x14ac:dyDescent="0.25">
      <c r="A6387" t="s">
        <v>2550</v>
      </c>
      <c r="B6387" t="s">
        <v>3072</v>
      </c>
      <c r="C6387" t="s">
        <v>2468</v>
      </c>
      <c r="D6387" t="s">
        <v>2475</v>
      </c>
    </row>
    <row r="6388" spans="1:5" x14ac:dyDescent="0.25">
      <c r="A6388" t="s">
        <v>2550</v>
      </c>
      <c r="B6388" t="s">
        <v>3072</v>
      </c>
      <c r="C6388" t="s">
        <v>4752</v>
      </c>
      <c r="D6388">
        <v>0</v>
      </c>
      <c r="E6388">
        <v>0</v>
      </c>
    </row>
    <row r="6389" spans="1:5" x14ac:dyDescent="0.25">
      <c r="A6389" t="s">
        <v>2550</v>
      </c>
      <c r="B6389" t="s">
        <v>3072</v>
      </c>
      <c r="C6389" t="s">
        <v>4753</v>
      </c>
      <c r="D6389">
        <v>0</v>
      </c>
      <c r="E6389">
        <v>0</v>
      </c>
    </row>
    <row r="6390" spans="1:5" x14ac:dyDescent="0.25">
      <c r="A6390" t="s">
        <v>2550</v>
      </c>
      <c r="B6390" t="s">
        <v>3072</v>
      </c>
      <c r="C6390" t="s">
        <v>800</v>
      </c>
      <c r="D6390" s="19" t="s">
        <v>2892</v>
      </c>
    </row>
    <row r="6391" spans="1:5" x14ac:dyDescent="0.25">
      <c r="A6391" t="s">
        <v>2550</v>
      </c>
      <c r="B6391" t="s">
        <v>3073</v>
      </c>
      <c r="C6391" t="s">
        <v>1083</v>
      </c>
      <c r="D6391" t="b">
        <v>0</v>
      </c>
    </row>
    <row r="6392" spans="1:5" x14ac:dyDescent="0.25">
      <c r="A6392" t="s">
        <v>2550</v>
      </c>
      <c r="B6392" t="s">
        <v>3073</v>
      </c>
      <c r="C6392" t="s">
        <v>36</v>
      </c>
      <c r="D6392">
        <v>710</v>
      </c>
    </row>
    <row r="6393" spans="1:5" x14ac:dyDescent="0.25">
      <c r="A6393" t="s">
        <v>2550</v>
      </c>
      <c r="B6393" t="s">
        <v>3073</v>
      </c>
      <c r="C6393" t="s">
        <v>4751</v>
      </c>
      <c r="D6393">
        <v>1</v>
      </c>
    </row>
    <row r="6394" spans="1:5" x14ac:dyDescent="0.25">
      <c r="A6394" t="s">
        <v>2550</v>
      </c>
      <c r="B6394" t="s">
        <v>3073</v>
      </c>
      <c r="C6394" t="s">
        <v>2469</v>
      </c>
      <c r="D6394">
        <v>0</v>
      </c>
      <c r="E6394">
        <v>0</v>
      </c>
    </row>
    <row r="6395" spans="1:5" x14ac:dyDescent="0.25">
      <c r="A6395" t="s">
        <v>2550</v>
      </c>
      <c r="B6395" t="s">
        <v>3073</v>
      </c>
      <c r="C6395" t="s">
        <v>2467</v>
      </c>
      <c r="D6395">
        <v>0</v>
      </c>
    </row>
    <row r="6396" spans="1:5" x14ac:dyDescent="0.25">
      <c r="A6396" t="s">
        <v>2550</v>
      </c>
      <c r="B6396" t="s">
        <v>3073</v>
      </c>
      <c r="C6396" t="s">
        <v>2468</v>
      </c>
      <c r="D6396" t="s">
        <v>2475</v>
      </c>
    </row>
    <row r="6397" spans="1:5" x14ac:dyDescent="0.25">
      <c r="A6397" t="s">
        <v>2550</v>
      </c>
      <c r="B6397" t="s">
        <v>3073</v>
      </c>
      <c r="C6397" t="s">
        <v>4752</v>
      </c>
      <c r="D6397">
        <v>0</v>
      </c>
      <c r="E6397">
        <v>0</v>
      </c>
    </row>
    <row r="6398" spans="1:5" x14ac:dyDescent="0.25">
      <c r="A6398" t="s">
        <v>2550</v>
      </c>
      <c r="B6398" t="s">
        <v>3073</v>
      </c>
      <c r="C6398" t="s">
        <v>4753</v>
      </c>
      <c r="D6398">
        <v>0</v>
      </c>
      <c r="E6398">
        <v>0</v>
      </c>
    </row>
    <row r="6399" spans="1:5" x14ac:dyDescent="0.25">
      <c r="A6399" t="s">
        <v>2550</v>
      </c>
      <c r="B6399" t="s">
        <v>3073</v>
      </c>
      <c r="C6399" t="s">
        <v>800</v>
      </c>
      <c r="D6399" s="19" t="s">
        <v>815</v>
      </c>
    </row>
    <row r="6400" spans="1:5" x14ac:dyDescent="0.25">
      <c r="A6400" t="s">
        <v>2550</v>
      </c>
      <c r="B6400" t="s">
        <v>3074</v>
      </c>
      <c r="C6400" t="s">
        <v>1083</v>
      </c>
      <c r="D6400" t="b">
        <v>0</v>
      </c>
    </row>
    <row r="6401" spans="1:5" x14ac:dyDescent="0.25">
      <c r="A6401" t="s">
        <v>2550</v>
      </c>
      <c r="B6401" t="s">
        <v>3074</v>
      </c>
      <c r="C6401" t="s">
        <v>36</v>
      </c>
      <c r="D6401">
        <v>711</v>
      </c>
    </row>
    <row r="6402" spans="1:5" x14ac:dyDescent="0.25">
      <c r="A6402" t="s">
        <v>2550</v>
      </c>
      <c r="B6402" t="s">
        <v>3074</v>
      </c>
      <c r="C6402" t="s">
        <v>4751</v>
      </c>
      <c r="D6402">
        <v>1</v>
      </c>
    </row>
    <row r="6403" spans="1:5" x14ac:dyDescent="0.25">
      <c r="A6403" t="s">
        <v>2550</v>
      </c>
      <c r="B6403" t="s">
        <v>3074</v>
      </c>
      <c r="C6403" t="s">
        <v>2469</v>
      </c>
      <c r="D6403">
        <v>0</v>
      </c>
      <c r="E6403">
        <v>0</v>
      </c>
    </row>
    <row r="6404" spans="1:5" x14ac:dyDescent="0.25">
      <c r="A6404" t="s">
        <v>2550</v>
      </c>
      <c r="B6404" t="s">
        <v>3074</v>
      </c>
      <c r="C6404" t="s">
        <v>2467</v>
      </c>
      <c r="D6404">
        <v>1</v>
      </c>
    </row>
    <row r="6405" spans="1:5" x14ac:dyDescent="0.25">
      <c r="A6405" t="s">
        <v>2550</v>
      </c>
      <c r="B6405" t="s">
        <v>3074</v>
      </c>
      <c r="C6405" t="s">
        <v>2468</v>
      </c>
      <c r="D6405" t="s">
        <v>2475</v>
      </c>
    </row>
    <row r="6406" spans="1:5" x14ac:dyDescent="0.25">
      <c r="A6406" t="s">
        <v>2550</v>
      </c>
      <c r="B6406" t="s">
        <v>3074</v>
      </c>
      <c r="C6406" t="s">
        <v>4752</v>
      </c>
      <c r="D6406">
        <v>0</v>
      </c>
      <c r="E6406">
        <v>0</v>
      </c>
    </row>
    <row r="6407" spans="1:5" x14ac:dyDescent="0.25">
      <c r="A6407" t="s">
        <v>2550</v>
      </c>
      <c r="B6407" t="s">
        <v>3074</v>
      </c>
      <c r="C6407" t="s">
        <v>4753</v>
      </c>
      <c r="D6407">
        <v>0</v>
      </c>
      <c r="E6407">
        <v>0</v>
      </c>
    </row>
    <row r="6408" spans="1:5" x14ac:dyDescent="0.25">
      <c r="A6408" t="s">
        <v>2550</v>
      </c>
      <c r="B6408" t="s">
        <v>3074</v>
      </c>
      <c r="C6408" t="s">
        <v>800</v>
      </c>
      <c r="D6408" s="19" t="s">
        <v>815</v>
      </c>
    </row>
    <row r="6409" spans="1:5" x14ac:dyDescent="0.25">
      <c r="A6409" t="s">
        <v>2550</v>
      </c>
      <c r="B6409" t="s">
        <v>3075</v>
      </c>
      <c r="C6409" t="s">
        <v>1083</v>
      </c>
      <c r="D6409" t="b">
        <v>0</v>
      </c>
    </row>
    <row r="6410" spans="1:5" x14ac:dyDescent="0.25">
      <c r="A6410" t="s">
        <v>2550</v>
      </c>
      <c r="B6410" t="s">
        <v>3075</v>
      </c>
      <c r="C6410" t="s">
        <v>36</v>
      </c>
      <c r="D6410">
        <v>712</v>
      </c>
    </row>
    <row r="6411" spans="1:5" x14ac:dyDescent="0.25">
      <c r="A6411" t="s">
        <v>2550</v>
      </c>
      <c r="B6411" t="s">
        <v>3075</v>
      </c>
      <c r="C6411" t="s">
        <v>4751</v>
      </c>
      <c r="D6411">
        <v>1</v>
      </c>
    </row>
    <row r="6412" spans="1:5" x14ac:dyDescent="0.25">
      <c r="A6412" t="s">
        <v>2550</v>
      </c>
      <c r="B6412" t="s">
        <v>3075</v>
      </c>
      <c r="C6412" t="s">
        <v>2469</v>
      </c>
      <c r="D6412">
        <v>0</v>
      </c>
      <c r="E6412">
        <v>0</v>
      </c>
    </row>
    <row r="6413" spans="1:5" x14ac:dyDescent="0.25">
      <c r="A6413" t="s">
        <v>2550</v>
      </c>
      <c r="B6413" t="s">
        <v>3075</v>
      </c>
      <c r="C6413" t="s">
        <v>2467</v>
      </c>
      <c r="D6413">
        <v>1</v>
      </c>
    </row>
    <row r="6414" spans="1:5" x14ac:dyDescent="0.25">
      <c r="A6414" t="s">
        <v>2550</v>
      </c>
      <c r="B6414" t="s">
        <v>3075</v>
      </c>
      <c r="C6414" t="s">
        <v>2468</v>
      </c>
      <c r="D6414" t="s">
        <v>2475</v>
      </c>
    </row>
    <row r="6415" spans="1:5" x14ac:dyDescent="0.25">
      <c r="A6415" t="s">
        <v>2550</v>
      </c>
      <c r="B6415" t="s">
        <v>3075</v>
      </c>
      <c r="C6415" t="s">
        <v>4752</v>
      </c>
      <c r="D6415">
        <v>0</v>
      </c>
      <c r="E6415">
        <v>0</v>
      </c>
    </row>
    <row r="6416" spans="1:5" x14ac:dyDescent="0.25">
      <c r="A6416" t="s">
        <v>2550</v>
      </c>
      <c r="B6416" t="s">
        <v>3075</v>
      </c>
      <c r="C6416" t="s">
        <v>4753</v>
      </c>
      <c r="D6416">
        <v>0</v>
      </c>
      <c r="E6416">
        <v>0</v>
      </c>
    </row>
    <row r="6417" spans="1:5" x14ac:dyDescent="0.25">
      <c r="A6417" t="s">
        <v>2550</v>
      </c>
      <c r="B6417" t="s">
        <v>3075</v>
      </c>
      <c r="C6417" t="s">
        <v>800</v>
      </c>
      <c r="D6417" s="19" t="s">
        <v>815</v>
      </c>
    </row>
    <row r="6418" spans="1:5" x14ac:dyDescent="0.25">
      <c r="A6418" t="s">
        <v>2550</v>
      </c>
      <c r="B6418" t="s">
        <v>3076</v>
      </c>
      <c r="C6418" t="s">
        <v>1083</v>
      </c>
      <c r="D6418" t="b">
        <v>0</v>
      </c>
    </row>
    <row r="6419" spans="1:5" x14ac:dyDescent="0.25">
      <c r="A6419" t="s">
        <v>2550</v>
      </c>
      <c r="B6419" t="s">
        <v>3076</v>
      </c>
      <c r="C6419" t="s">
        <v>36</v>
      </c>
      <c r="D6419">
        <v>713</v>
      </c>
    </row>
    <row r="6420" spans="1:5" x14ac:dyDescent="0.25">
      <c r="A6420" t="s">
        <v>2550</v>
      </c>
      <c r="B6420" t="s">
        <v>3076</v>
      </c>
      <c r="C6420" t="s">
        <v>4751</v>
      </c>
      <c r="D6420">
        <v>1</v>
      </c>
    </row>
    <row r="6421" spans="1:5" x14ac:dyDescent="0.25">
      <c r="A6421" t="s">
        <v>2550</v>
      </c>
      <c r="B6421" t="s">
        <v>3076</v>
      </c>
      <c r="C6421" t="s">
        <v>2469</v>
      </c>
      <c r="D6421">
        <v>0</v>
      </c>
      <c r="E6421">
        <v>0</v>
      </c>
    </row>
    <row r="6422" spans="1:5" x14ac:dyDescent="0.25">
      <c r="A6422" t="s">
        <v>2550</v>
      </c>
      <c r="B6422" t="s">
        <v>3076</v>
      </c>
      <c r="C6422" t="s">
        <v>2467</v>
      </c>
      <c r="D6422">
        <v>0</v>
      </c>
    </row>
    <row r="6423" spans="1:5" x14ac:dyDescent="0.25">
      <c r="A6423" t="s">
        <v>2550</v>
      </c>
      <c r="B6423" t="s">
        <v>3076</v>
      </c>
      <c r="C6423" t="s">
        <v>2468</v>
      </c>
      <c r="D6423" t="s">
        <v>2475</v>
      </c>
    </row>
    <row r="6424" spans="1:5" x14ac:dyDescent="0.25">
      <c r="A6424" t="s">
        <v>2550</v>
      </c>
      <c r="B6424" t="s">
        <v>3076</v>
      </c>
      <c r="C6424" t="s">
        <v>4752</v>
      </c>
      <c r="D6424">
        <v>0</v>
      </c>
      <c r="E6424">
        <v>0</v>
      </c>
    </row>
    <row r="6425" spans="1:5" x14ac:dyDescent="0.25">
      <c r="A6425" t="s">
        <v>2550</v>
      </c>
      <c r="B6425" t="s">
        <v>3076</v>
      </c>
      <c r="C6425" t="s">
        <v>4753</v>
      </c>
      <c r="D6425">
        <v>0</v>
      </c>
      <c r="E6425">
        <v>0</v>
      </c>
    </row>
    <row r="6426" spans="1:5" x14ac:dyDescent="0.25">
      <c r="A6426" t="s">
        <v>2550</v>
      </c>
      <c r="B6426" t="s">
        <v>3076</v>
      </c>
      <c r="C6426" t="s">
        <v>800</v>
      </c>
      <c r="D6426" s="19" t="s">
        <v>815</v>
      </c>
    </row>
    <row r="6427" spans="1:5" x14ac:dyDescent="0.25">
      <c r="A6427" t="s">
        <v>2550</v>
      </c>
      <c r="B6427" t="s">
        <v>3077</v>
      </c>
      <c r="C6427" t="s">
        <v>1083</v>
      </c>
      <c r="D6427" t="b">
        <v>0</v>
      </c>
    </row>
    <row r="6428" spans="1:5" x14ac:dyDescent="0.25">
      <c r="A6428" t="s">
        <v>2550</v>
      </c>
      <c r="B6428" t="s">
        <v>3077</v>
      </c>
      <c r="C6428" t="s">
        <v>36</v>
      </c>
      <c r="D6428">
        <v>714</v>
      </c>
    </row>
    <row r="6429" spans="1:5" x14ac:dyDescent="0.25">
      <c r="A6429" t="s">
        <v>2550</v>
      </c>
      <c r="B6429" t="s">
        <v>3077</v>
      </c>
      <c r="C6429" t="s">
        <v>4751</v>
      </c>
      <c r="D6429">
        <v>1</v>
      </c>
    </row>
    <row r="6430" spans="1:5" x14ac:dyDescent="0.25">
      <c r="A6430" t="s">
        <v>2550</v>
      </c>
      <c r="B6430" t="s">
        <v>3077</v>
      </c>
      <c r="C6430" t="s">
        <v>2469</v>
      </c>
      <c r="D6430">
        <v>0</v>
      </c>
      <c r="E6430">
        <v>0</v>
      </c>
    </row>
    <row r="6431" spans="1:5" x14ac:dyDescent="0.25">
      <c r="A6431" t="s">
        <v>2550</v>
      </c>
      <c r="B6431" t="s">
        <v>3077</v>
      </c>
      <c r="C6431" t="s">
        <v>2467</v>
      </c>
      <c r="D6431">
        <v>0</v>
      </c>
    </row>
    <row r="6432" spans="1:5" x14ac:dyDescent="0.25">
      <c r="A6432" t="s">
        <v>2550</v>
      </c>
      <c r="B6432" t="s">
        <v>3077</v>
      </c>
      <c r="C6432" t="s">
        <v>2468</v>
      </c>
      <c r="D6432" t="s">
        <v>2475</v>
      </c>
    </row>
    <row r="6433" spans="1:5" x14ac:dyDescent="0.25">
      <c r="A6433" t="s">
        <v>2550</v>
      </c>
      <c r="B6433" t="s">
        <v>3077</v>
      </c>
      <c r="C6433" t="s">
        <v>4752</v>
      </c>
      <c r="D6433">
        <v>0</v>
      </c>
      <c r="E6433">
        <v>0</v>
      </c>
    </row>
    <row r="6434" spans="1:5" x14ac:dyDescent="0.25">
      <c r="A6434" t="s">
        <v>2550</v>
      </c>
      <c r="B6434" t="s">
        <v>3077</v>
      </c>
      <c r="C6434" t="s">
        <v>4753</v>
      </c>
      <c r="D6434">
        <v>0</v>
      </c>
      <c r="E6434">
        <v>0</v>
      </c>
    </row>
    <row r="6435" spans="1:5" x14ac:dyDescent="0.25">
      <c r="A6435" t="s">
        <v>2550</v>
      </c>
      <c r="B6435" t="s">
        <v>3077</v>
      </c>
      <c r="C6435" t="s">
        <v>800</v>
      </c>
      <c r="D6435" s="19" t="s">
        <v>815</v>
      </c>
    </row>
    <row r="6436" spans="1:5" x14ac:dyDescent="0.25">
      <c r="A6436" t="s">
        <v>2550</v>
      </c>
      <c r="B6436" t="s">
        <v>3078</v>
      </c>
      <c r="C6436" t="s">
        <v>1083</v>
      </c>
      <c r="D6436" t="b">
        <v>0</v>
      </c>
    </row>
    <row r="6437" spans="1:5" x14ac:dyDescent="0.25">
      <c r="A6437" t="s">
        <v>2550</v>
      </c>
      <c r="B6437" t="s">
        <v>3078</v>
      </c>
      <c r="C6437" t="s">
        <v>36</v>
      </c>
      <c r="D6437">
        <v>715</v>
      </c>
    </row>
    <row r="6438" spans="1:5" x14ac:dyDescent="0.25">
      <c r="A6438" t="s">
        <v>2550</v>
      </c>
      <c r="B6438" t="s">
        <v>3078</v>
      </c>
      <c r="C6438" t="s">
        <v>4751</v>
      </c>
      <c r="D6438">
        <v>1</v>
      </c>
    </row>
    <row r="6439" spans="1:5" x14ac:dyDescent="0.25">
      <c r="A6439" t="s">
        <v>2550</v>
      </c>
      <c r="B6439" t="s">
        <v>3078</v>
      </c>
      <c r="C6439" t="s">
        <v>2469</v>
      </c>
      <c r="D6439">
        <v>0</v>
      </c>
      <c r="E6439">
        <v>0</v>
      </c>
    </row>
    <row r="6440" spans="1:5" x14ac:dyDescent="0.25">
      <c r="A6440" t="s">
        <v>2550</v>
      </c>
      <c r="B6440" t="s">
        <v>3078</v>
      </c>
      <c r="C6440" t="s">
        <v>2467</v>
      </c>
      <c r="D6440">
        <v>20</v>
      </c>
    </row>
    <row r="6441" spans="1:5" x14ac:dyDescent="0.25">
      <c r="A6441" t="s">
        <v>2550</v>
      </c>
      <c r="B6441" t="s">
        <v>3078</v>
      </c>
      <c r="C6441" t="s">
        <v>2468</v>
      </c>
      <c r="D6441" t="s">
        <v>2475</v>
      </c>
    </row>
    <row r="6442" spans="1:5" x14ac:dyDescent="0.25">
      <c r="A6442" t="s">
        <v>2550</v>
      </c>
      <c r="B6442" t="s">
        <v>3078</v>
      </c>
      <c r="C6442" t="s">
        <v>4752</v>
      </c>
      <c r="D6442">
        <v>0</v>
      </c>
      <c r="E6442">
        <v>0</v>
      </c>
    </row>
    <row r="6443" spans="1:5" x14ac:dyDescent="0.25">
      <c r="A6443" t="s">
        <v>2550</v>
      </c>
      <c r="B6443" t="s">
        <v>3078</v>
      </c>
      <c r="C6443" t="s">
        <v>4753</v>
      </c>
      <c r="D6443">
        <v>0</v>
      </c>
      <c r="E6443">
        <v>0</v>
      </c>
    </row>
    <row r="6444" spans="1:5" x14ac:dyDescent="0.25">
      <c r="A6444" t="s">
        <v>2550</v>
      </c>
      <c r="B6444" t="s">
        <v>3078</v>
      </c>
      <c r="C6444" t="s">
        <v>800</v>
      </c>
      <c r="D6444" s="19" t="s">
        <v>815</v>
      </c>
    </row>
    <row r="6445" spans="1:5" x14ac:dyDescent="0.25">
      <c r="A6445" t="s">
        <v>2550</v>
      </c>
      <c r="B6445" t="s">
        <v>3079</v>
      </c>
      <c r="C6445" t="s">
        <v>1083</v>
      </c>
      <c r="D6445" t="b">
        <v>0</v>
      </c>
    </row>
    <row r="6446" spans="1:5" x14ac:dyDescent="0.25">
      <c r="A6446" t="s">
        <v>2550</v>
      </c>
      <c r="B6446" t="s">
        <v>3079</v>
      </c>
      <c r="C6446" t="s">
        <v>36</v>
      </c>
      <c r="D6446">
        <v>716</v>
      </c>
    </row>
    <row r="6447" spans="1:5" x14ac:dyDescent="0.25">
      <c r="A6447" t="s">
        <v>2550</v>
      </c>
      <c r="B6447" t="s">
        <v>3079</v>
      </c>
      <c r="C6447" t="s">
        <v>4751</v>
      </c>
      <c r="D6447">
        <v>0</v>
      </c>
    </row>
    <row r="6448" spans="1:5" x14ac:dyDescent="0.25">
      <c r="A6448" t="s">
        <v>2550</v>
      </c>
      <c r="B6448" t="s">
        <v>3079</v>
      </c>
      <c r="C6448" t="s">
        <v>2469</v>
      </c>
      <c r="D6448">
        <v>0</v>
      </c>
      <c r="E6448">
        <v>5</v>
      </c>
    </row>
    <row r="6449" spans="1:5" x14ac:dyDescent="0.25">
      <c r="A6449" t="s">
        <v>2550</v>
      </c>
      <c r="B6449" t="s">
        <v>3079</v>
      </c>
      <c r="C6449" t="s">
        <v>2467</v>
      </c>
      <c r="D6449">
        <v>0</v>
      </c>
    </row>
    <row r="6450" spans="1:5" x14ac:dyDescent="0.25">
      <c r="A6450" t="s">
        <v>2550</v>
      </c>
      <c r="B6450" t="s">
        <v>3079</v>
      </c>
      <c r="C6450" t="s">
        <v>2468</v>
      </c>
      <c r="D6450" t="s">
        <v>2475</v>
      </c>
    </row>
    <row r="6451" spans="1:5" x14ac:dyDescent="0.25">
      <c r="A6451" t="s">
        <v>2550</v>
      </c>
      <c r="B6451" t="s">
        <v>3079</v>
      </c>
      <c r="C6451" t="s">
        <v>4752</v>
      </c>
      <c r="D6451">
        <v>0</v>
      </c>
      <c r="E6451">
        <v>0</v>
      </c>
    </row>
    <row r="6452" spans="1:5" x14ac:dyDescent="0.25">
      <c r="A6452" t="s">
        <v>2550</v>
      </c>
      <c r="B6452" t="s">
        <v>3079</v>
      </c>
      <c r="C6452" t="s">
        <v>4753</v>
      </c>
      <c r="D6452">
        <v>0</v>
      </c>
      <c r="E6452">
        <v>0</v>
      </c>
    </row>
    <row r="6453" spans="1:5" x14ac:dyDescent="0.25">
      <c r="A6453" t="s">
        <v>2550</v>
      </c>
      <c r="B6453" t="s">
        <v>3079</v>
      </c>
      <c r="C6453" t="s">
        <v>800</v>
      </c>
      <c r="D6453" s="19"/>
    </row>
    <row r="6454" spans="1:5" x14ac:dyDescent="0.25">
      <c r="A6454" t="s">
        <v>2550</v>
      </c>
      <c r="B6454" t="s">
        <v>3080</v>
      </c>
      <c r="C6454" t="s">
        <v>1083</v>
      </c>
      <c r="D6454" t="b">
        <v>0</v>
      </c>
    </row>
    <row r="6455" spans="1:5" x14ac:dyDescent="0.25">
      <c r="A6455" t="s">
        <v>2550</v>
      </c>
      <c r="B6455" t="s">
        <v>3080</v>
      </c>
      <c r="C6455" t="s">
        <v>36</v>
      </c>
      <c r="D6455">
        <v>717</v>
      </c>
    </row>
    <row r="6456" spans="1:5" x14ac:dyDescent="0.25">
      <c r="A6456" t="s">
        <v>2550</v>
      </c>
      <c r="B6456" t="s">
        <v>3080</v>
      </c>
      <c r="C6456" t="s">
        <v>4751</v>
      </c>
      <c r="D6456">
        <v>2</v>
      </c>
    </row>
    <row r="6457" spans="1:5" x14ac:dyDescent="0.25">
      <c r="A6457" t="s">
        <v>2550</v>
      </c>
      <c r="B6457" t="s">
        <v>3080</v>
      </c>
      <c r="C6457" t="s">
        <v>2469</v>
      </c>
      <c r="D6457">
        <v>0</v>
      </c>
      <c r="E6457">
        <v>0</v>
      </c>
    </row>
    <row r="6458" spans="1:5" x14ac:dyDescent="0.25">
      <c r="A6458" t="s">
        <v>2550</v>
      </c>
      <c r="B6458" t="s">
        <v>3080</v>
      </c>
      <c r="C6458" t="s">
        <v>2467</v>
      </c>
      <c r="D6458">
        <v>0</v>
      </c>
    </row>
    <row r="6459" spans="1:5" x14ac:dyDescent="0.25">
      <c r="A6459" t="s">
        <v>2550</v>
      </c>
      <c r="B6459" t="s">
        <v>3080</v>
      </c>
      <c r="C6459" t="s">
        <v>2468</v>
      </c>
      <c r="D6459" t="s">
        <v>3096</v>
      </c>
    </row>
    <row r="6460" spans="1:5" x14ac:dyDescent="0.25">
      <c r="A6460" t="s">
        <v>2550</v>
      </c>
      <c r="B6460" t="s">
        <v>3080</v>
      </c>
      <c r="C6460" t="s">
        <v>4752</v>
      </c>
      <c r="D6460">
        <v>0</v>
      </c>
      <c r="E6460">
        <v>0</v>
      </c>
    </row>
    <row r="6461" spans="1:5" x14ac:dyDescent="0.25">
      <c r="A6461" t="s">
        <v>2550</v>
      </c>
      <c r="B6461" t="s">
        <v>3080</v>
      </c>
      <c r="C6461" t="s">
        <v>4753</v>
      </c>
      <c r="D6461">
        <v>0</v>
      </c>
      <c r="E6461">
        <v>0</v>
      </c>
    </row>
    <row r="6462" spans="1:5" x14ac:dyDescent="0.25">
      <c r="A6462" t="s">
        <v>2550</v>
      </c>
      <c r="B6462" t="s">
        <v>3080</v>
      </c>
      <c r="C6462" t="s">
        <v>800</v>
      </c>
      <c r="D6462" s="19" t="s">
        <v>815</v>
      </c>
    </row>
    <row r="6463" spans="1:5" x14ac:dyDescent="0.25">
      <c r="A6463" t="s">
        <v>2550</v>
      </c>
      <c r="B6463" t="s">
        <v>3081</v>
      </c>
      <c r="C6463" t="s">
        <v>1083</v>
      </c>
      <c r="D6463" t="b">
        <v>0</v>
      </c>
    </row>
    <row r="6464" spans="1:5" x14ac:dyDescent="0.25">
      <c r="A6464" t="s">
        <v>2550</v>
      </c>
      <c r="B6464" t="s">
        <v>3081</v>
      </c>
      <c r="C6464" t="s">
        <v>36</v>
      </c>
      <c r="D6464">
        <v>718</v>
      </c>
    </row>
    <row r="6465" spans="1:5" x14ac:dyDescent="0.25">
      <c r="A6465" t="s">
        <v>2550</v>
      </c>
      <c r="B6465" t="s">
        <v>3081</v>
      </c>
      <c r="C6465" t="s">
        <v>4751</v>
      </c>
      <c r="D6465">
        <v>2</v>
      </c>
    </row>
    <row r="6466" spans="1:5" x14ac:dyDescent="0.25">
      <c r="A6466" t="s">
        <v>2550</v>
      </c>
      <c r="B6466" t="s">
        <v>3081</v>
      </c>
      <c r="C6466" t="s">
        <v>2469</v>
      </c>
      <c r="D6466">
        <v>0</v>
      </c>
      <c r="E6466">
        <v>0</v>
      </c>
    </row>
    <row r="6467" spans="1:5" x14ac:dyDescent="0.25">
      <c r="A6467" t="s">
        <v>2550</v>
      </c>
      <c r="B6467" t="s">
        <v>3081</v>
      </c>
      <c r="C6467" t="s">
        <v>2467</v>
      </c>
      <c r="D6467">
        <v>0</v>
      </c>
    </row>
    <row r="6468" spans="1:5" x14ac:dyDescent="0.25">
      <c r="A6468" t="s">
        <v>2550</v>
      </c>
      <c r="B6468" t="s">
        <v>3081</v>
      </c>
      <c r="C6468" t="s">
        <v>2468</v>
      </c>
      <c r="D6468" t="s">
        <v>2475</v>
      </c>
    </row>
    <row r="6469" spans="1:5" x14ac:dyDescent="0.25">
      <c r="A6469" t="s">
        <v>2550</v>
      </c>
      <c r="B6469" t="s">
        <v>3081</v>
      </c>
      <c r="C6469" t="s">
        <v>4752</v>
      </c>
      <c r="D6469">
        <v>0</v>
      </c>
      <c r="E6469">
        <v>0</v>
      </c>
    </row>
    <row r="6470" spans="1:5" x14ac:dyDescent="0.25">
      <c r="A6470" t="s">
        <v>2550</v>
      </c>
      <c r="B6470" t="s">
        <v>3081</v>
      </c>
      <c r="C6470" t="s">
        <v>4753</v>
      </c>
      <c r="D6470">
        <v>0</v>
      </c>
      <c r="E6470">
        <v>0</v>
      </c>
    </row>
    <row r="6471" spans="1:5" x14ac:dyDescent="0.25">
      <c r="A6471" t="s">
        <v>2550</v>
      </c>
      <c r="B6471" t="s">
        <v>3081</v>
      </c>
      <c r="C6471" t="s">
        <v>800</v>
      </c>
      <c r="D6471" s="19" t="s">
        <v>815</v>
      </c>
    </row>
    <row r="6472" spans="1:5" x14ac:dyDescent="0.25">
      <c r="A6472" t="s">
        <v>2550</v>
      </c>
      <c r="B6472" t="s">
        <v>3083</v>
      </c>
      <c r="C6472" t="s">
        <v>1083</v>
      </c>
      <c r="D6472" t="b">
        <v>0</v>
      </c>
    </row>
    <row r="6473" spans="1:5" x14ac:dyDescent="0.25">
      <c r="A6473" t="s">
        <v>2550</v>
      </c>
      <c r="B6473" t="s">
        <v>3083</v>
      </c>
      <c r="C6473" t="s">
        <v>36</v>
      </c>
      <c r="D6473">
        <v>719</v>
      </c>
    </row>
    <row r="6474" spans="1:5" x14ac:dyDescent="0.25">
      <c r="A6474" t="s">
        <v>2550</v>
      </c>
      <c r="B6474" t="s">
        <v>3083</v>
      </c>
      <c r="C6474" t="s">
        <v>4751</v>
      </c>
      <c r="D6474">
        <v>2</v>
      </c>
    </row>
    <row r="6475" spans="1:5" x14ac:dyDescent="0.25">
      <c r="A6475" t="s">
        <v>2550</v>
      </c>
      <c r="B6475" t="s">
        <v>3083</v>
      </c>
      <c r="C6475" t="s">
        <v>2469</v>
      </c>
      <c r="D6475">
        <v>300</v>
      </c>
      <c r="E6475">
        <v>0</v>
      </c>
    </row>
    <row r="6476" spans="1:5" x14ac:dyDescent="0.25">
      <c r="A6476" t="s">
        <v>2550</v>
      </c>
      <c r="B6476" t="s">
        <v>3083</v>
      </c>
      <c r="C6476" t="s">
        <v>2467</v>
      </c>
      <c r="D6476">
        <v>0</v>
      </c>
    </row>
    <row r="6477" spans="1:5" x14ac:dyDescent="0.25">
      <c r="A6477" t="s">
        <v>2550</v>
      </c>
      <c r="B6477" t="s">
        <v>3083</v>
      </c>
      <c r="C6477" t="s">
        <v>2468</v>
      </c>
      <c r="D6477" t="s">
        <v>2475</v>
      </c>
    </row>
    <row r="6478" spans="1:5" x14ac:dyDescent="0.25">
      <c r="A6478" t="s">
        <v>2550</v>
      </c>
      <c r="B6478" t="s">
        <v>3083</v>
      </c>
      <c r="C6478" t="s">
        <v>4752</v>
      </c>
      <c r="D6478">
        <v>0</v>
      </c>
      <c r="E6478">
        <v>0</v>
      </c>
    </row>
    <row r="6479" spans="1:5" x14ac:dyDescent="0.25">
      <c r="A6479" t="s">
        <v>2550</v>
      </c>
      <c r="B6479" t="s">
        <v>3083</v>
      </c>
      <c r="C6479" t="s">
        <v>4753</v>
      </c>
      <c r="D6479">
        <v>0</v>
      </c>
      <c r="E6479">
        <v>0</v>
      </c>
    </row>
    <row r="6480" spans="1:5" x14ac:dyDescent="0.25">
      <c r="A6480" t="s">
        <v>2550</v>
      </c>
      <c r="B6480" t="s">
        <v>3083</v>
      </c>
      <c r="C6480" t="s">
        <v>800</v>
      </c>
      <c r="D6480" s="19" t="s">
        <v>815</v>
      </c>
    </row>
    <row r="6481" spans="1:5" x14ac:dyDescent="0.25">
      <c r="A6481" t="s">
        <v>2550</v>
      </c>
      <c r="B6481" t="s">
        <v>3085</v>
      </c>
      <c r="C6481" t="s">
        <v>1083</v>
      </c>
      <c r="D6481" t="b">
        <v>0</v>
      </c>
    </row>
    <row r="6482" spans="1:5" x14ac:dyDescent="0.25">
      <c r="A6482" t="s">
        <v>2550</v>
      </c>
      <c r="B6482" t="s">
        <v>3085</v>
      </c>
      <c r="C6482" t="s">
        <v>36</v>
      </c>
      <c r="D6482">
        <v>720</v>
      </c>
    </row>
    <row r="6483" spans="1:5" x14ac:dyDescent="0.25">
      <c r="A6483" t="s">
        <v>2550</v>
      </c>
      <c r="B6483" t="s">
        <v>3085</v>
      </c>
      <c r="C6483" t="s">
        <v>4751</v>
      </c>
      <c r="D6483">
        <v>0</v>
      </c>
    </row>
    <row r="6484" spans="1:5" x14ac:dyDescent="0.25">
      <c r="A6484" t="s">
        <v>2550</v>
      </c>
      <c r="B6484" t="s">
        <v>3085</v>
      </c>
      <c r="C6484" t="s">
        <v>2469</v>
      </c>
      <c r="D6484">
        <v>0</v>
      </c>
      <c r="E6484">
        <v>0</v>
      </c>
    </row>
    <row r="6485" spans="1:5" x14ac:dyDescent="0.25">
      <c r="A6485" t="s">
        <v>2550</v>
      </c>
      <c r="B6485" t="s">
        <v>3085</v>
      </c>
      <c r="C6485" t="s">
        <v>2467</v>
      </c>
      <c r="D6485">
        <v>0</v>
      </c>
    </row>
    <row r="6486" spans="1:5" x14ac:dyDescent="0.25">
      <c r="A6486" t="s">
        <v>2550</v>
      </c>
      <c r="B6486" t="s">
        <v>3085</v>
      </c>
      <c r="C6486" t="s">
        <v>2468</v>
      </c>
      <c r="D6486" t="s">
        <v>2475</v>
      </c>
    </row>
    <row r="6487" spans="1:5" x14ac:dyDescent="0.25">
      <c r="A6487" t="s">
        <v>2550</v>
      </c>
      <c r="B6487" t="s">
        <v>3085</v>
      </c>
      <c r="C6487" t="s">
        <v>4752</v>
      </c>
      <c r="D6487">
        <v>0</v>
      </c>
      <c r="E6487">
        <v>0</v>
      </c>
    </row>
    <row r="6488" spans="1:5" x14ac:dyDescent="0.25">
      <c r="A6488" t="s">
        <v>2550</v>
      </c>
      <c r="B6488" t="s">
        <v>3085</v>
      </c>
      <c r="C6488" t="s">
        <v>4753</v>
      </c>
      <c r="D6488">
        <v>0</v>
      </c>
      <c r="E6488">
        <v>0</v>
      </c>
    </row>
    <row r="6489" spans="1:5" x14ac:dyDescent="0.25">
      <c r="A6489" t="s">
        <v>2550</v>
      </c>
      <c r="B6489" t="s">
        <v>3085</v>
      </c>
      <c r="C6489" t="s">
        <v>800</v>
      </c>
      <c r="D6489" s="19" t="s">
        <v>874</v>
      </c>
    </row>
    <row r="6490" spans="1:5" x14ac:dyDescent="0.25">
      <c r="A6490" t="s">
        <v>2550</v>
      </c>
      <c r="B6490" t="s">
        <v>3086</v>
      </c>
      <c r="C6490" t="s">
        <v>1083</v>
      </c>
      <c r="D6490" t="b">
        <v>0</v>
      </c>
    </row>
    <row r="6491" spans="1:5" x14ac:dyDescent="0.25">
      <c r="A6491" t="s">
        <v>2550</v>
      </c>
      <c r="B6491" t="s">
        <v>3086</v>
      </c>
      <c r="C6491" t="s">
        <v>36</v>
      </c>
      <c r="D6491">
        <v>721</v>
      </c>
    </row>
    <row r="6492" spans="1:5" x14ac:dyDescent="0.25">
      <c r="A6492" t="s">
        <v>2550</v>
      </c>
      <c r="B6492" t="s">
        <v>3086</v>
      </c>
      <c r="C6492" t="s">
        <v>4751</v>
      </c>
      <c r="D6492">
        <v>0</v>
      </c>
    </row>
    <row r="6493" spans="1:5" x14ac:dyDescent="0.25">
      <c r="A6493" t="s">
        <v>2550</v>
      </c>
      <c r="B6493" t="s">
        <v>3086</v>
      </c>
      <c r="C6493" t="s">
        <v>2469</v>
      </c>
      <c r="D6493">
        <v>100</v>
      </c>
      <c r="E6493">
        <v>0</v>
      </c>
    </row>
    <row r="6494" spans="1:5" x14ac:dyDescent="0.25">
      <c r="A6494" t="s">
        <v>2550</v>
      </c>
      <c r="B6494" t="s">
        <v>3086</v>
      </c>
      <c r="C6494" t="s">
        <v>2467</v>
      </c>
      <c r="D6494">
        <v>0</v>
      </c>
    </row>
    <row r="6495" spans="1:5" x14ac:dyDescent="0.25">
      <c r="A6495" t="s">
        <v>2550</v>
      </c>
      <c r="B6495" t="s">
        <v>3086</v>
      </c>
      <c r="C6495" t="s">
        <v>2468</v>
      </c>
      <c r="D6495" t="s">
        <v>2475</v>
      </c>
    </row>
    <row r="6496" spans="1:5" x14ac:dyDescent="0.25">
      <c r="A6496" t="s">
        <v>2550</v>
      </c>
      <c r="B6496" t="s">
        <v>3086</v>
      </c>
      <c r="C6496" t="s">
        <v>4752</v>
      </c>
      <c r="D6496">
        <v>0</v>
      </c>
      <c r="E6496">
        <v>0</v>
      </c>
    </row>
    <row r="6497" spans="1:5" x14ac:dyDescent="0.25">
      <c r="A6497" t="s">
        <v>2550</v>
      </c>
      <c r="B6497" t="s">
        <v>3086</v>
      </c>
      <c r="C6497" t="s">
        <v>4753</v>
      </c>
      <c r="D6497">
        <v>0</v>
      </c>
      <c r="E6497">
        <v>0</v>
      </c>
    </row>
    <row r="6498" spans="1:5" x14ac:dyDescent="0.25">
      <c r="A6498" t="s">
        <v>2550</v>
      </c>
      <c r="B6498" t="s">
        <v>3086</v>
      </c>
      <c r="C6498" t="s">
        <v>800</v>
      </c>
      <c r="D6498" s="19" t="s">
        <v>807</v>
      </c>
    </row>
    <row r="6499" spans="1:5" x14ac:dyDescent="0.25">
      <c r="A6499" t="s">
        <v>2550</v>
      </c>
      <c r="B6499" t="s">
        <v>3087</v>
      </c>
      <c r="C6499" t="s">
        <v>1083</v>
      </c>
      <c r="D6499" t="b">
        <v>0</v>
      </c>
    </row>
    <row r="6500" spans="1:5" x14ac:dyDescent="0.25">
      <c r="A6500" t="s">
        <v>2550</v>
      </c>
      <c r="B6500" t="s">
        <v>3087</v>
      </c>
      <c r="C6500" t="s">
        <v>36</v>
      </c>
      <c r="D6500">
        <v>722</v>
      </c>
    </row>
    <row r="6501" spans="1:5" x14ac:dyDescent="0.25">
      <c r="A6501" t="s">
        <v>2550</v>
      </c>
      <c r="B6501" t="s">
        <v>3087</v>
      </c>
      <c r="C6501" t="s">
        <v>4751</v>
      </c>
      <c r="D6501">
        <v>0</v>
      </c>
    </row>
    <row r="6502" spans="1:5" x14ac:dyDescent="0.25">
      <c r="A6502" t="s">
        <v>2550</v>
      </c>
      <c r="B6502" t="s">
        <v>3087</v>
      </c>
      <c r="C6502" t="s">
        <v>2469</v>
      </c>
      <c r="D6502">
        <v>0</v>
      </c>
      <c r="E6502">
        <v>0</v>
      </c>
    </row>
    <row r="6503" spans="1:5" x14ac:dyDescent="0.25">
      <c r="A6503" t="s">
        <v>2550</v>
      </c>
      <c r="B6503" t="s">
        <v>3087</v>
      </c>
      <c r="C6503" t="s">
        <v>2467</v>
      </c>
      <c r="D6503">
        <v>0</v>
      </c>
    </row>
    <row r="6504" spans="1:5" x14ac:dyDescent="0.25">
      <c r="A6504" t="s">
        <v>2550</v>
      </c>
      <c r="B6504" t="s">
        <v>3087</v>
      </c>
      <c r="C6504" t="s">
        <v>2468</v>
      </c>
      <c r="D6504" t="s">
        <v>2475</v>
      </c>
    </row>
    <row r="6505" spans="1:5" x14ac:dyDescent="0.25">
      <c r="A6505" t="s">
        <v>2550</v>
      </c>
      <c r="B6505" t="s">
        <v>3087</v>
      </c>
      <c r="C6505" t="s">
        <v>4752</v>
      </c>
      <c r="D6505">
        <v>0</v>
      </c>
      <c r="E6505">
        <v>0</v>
      </c>
    </row>
    <row r="6506" spans="1:5" x14ac:dyDescent="0.25">
      <c r="A6506" t="s">
        <v>2550</v>
      </c>
      <c r="B6506" t="s">
        <v>3087</v>
      </c>
      <c r="C6506" t="s">
        <v>4753</v>
      </c>
      <c r="D6506">
        <v>0</v>
      </c>
      <c r="E6506">
        <v>0</v>
      </c>
    </row>
    <row r="6507" spans="1:5" x14ac:dyDescent="0.25">
      <c r="A6507" t="s">
        <v>2550</v>
      </c>
      <c r="B6507" t="s">
        <v>3087</v>
      </c>
      <c r="C6507" t="s">
        <v>800</v>
      </c>
      <c r="D6507" s="19" t="s">
        <v>807</v>
      </c>
    </row>
    <row r="6508" spans="1:5" x14ac:dyDescent="0.25">
      <c r="A6508" t="s">
        <v>2550</v>
      </c>
      <c r="B6508" t="s">
        <v>3088</v>
      </c>
      <c r="C6508" t="s">
        <v>1083</v>
      </c>
      <c r="D6508" t="b">
        <v>0</v>
      </c>
    </row>
    <row r="6509" spans="1:5" x14ac:dyDescent="0.25">
      <c r="A6509" t="s">
        <v>2550</v>
      </c>
      <c r="B6509" t="s">
        <v>3088</v>
      </c>
      <c r="C6509" t="s">
        <v>36</v>
      </c>
      <c r="D6509">
        <v>723</v>
      </c>
    </row>
    <row r="6510" spans="1:5" x14ac:dyDescent="0.25">
      <c r="A6510" t="s">
        <v>2550</v>
      </c>
      <c r="B6510" t="s">
        <v>3088</v>
      </c>
      <c r="C6510" t="s">
        <v>4751</v>
      </c>
      <c r="D6510">
        <v>0</v>
      </c>
    </row>
    <row r="6511" spans="1:5" x14ac:dyDescent="0.25">
      <c r="A6511" t="s">
        <v>2550</v>
      </c>
      <c r="B6511" t="s">
        <v>3088</v>
      </c>
      <c r="C6511" t="s">
        <v>2469</v>
      </c>
      <c r="D6511">
        <v>0</v>
      </c>
      <c r="E6511">
        <v>0</v>
      </c>
    </row>
    <row r="6512" spans="1:5" x14ac:dyDescent="0.25">
      <c r="A6512" t="s">
        <v>2550</v>
      </c>
      <c r="B6512" t="s">
        <v>3088</v>
      </c>
      <c r="C6512" t="s">
        <v>2467</v>
      </c>
      <c r="D6512">
        <v>0</v>
      </c>
    </row>
    <row r="6513" spans="1:5" x14ac:dyDescent="0.25">
      <c r="A6513" t="s">
        <v>2550</v>
      </c>
      <c r="B6513" t="s">
        <v>3088</v>
      </c>
      <c r="C6513" t="s">
        <v>2468</v>
      </c>
      <c r="D6513" t="s">
        <v>2475</v>
      </c>
    </row>
    <row r="6514" spans="1:5" x14ac:dyDescent="0.25">
      <c r="A6514" t="s">
        <v>2550</v>
      </c>
      <c r="B6514" t="s">
        <v>3088</v>
      </c>
      <c r="C6514" t="s">
        <v>4752</v>
      </c>
      <c r="D6514">
        <v>0</v>
      </c>
      <c r="E6514">
        <v>0</v>
      </c>
    </row>
    <row r="6515" spans="1:5" x14ac:dyDescent="0.25">
      <c r="A6515" t="s">
        <v>2550</v>
      </c>
      <c r="B6515" t="s">
        <v>3088</v>
      </c>
      <c r="C6515" t="s">
        <v>4753</v>
      </c>
      <c r="D6515">
        <v>0</v>
      </c>
      <c r="E6515">
        <v>0</v>
      </c>
    </row>
    <row r="6516" spans="1:5" x14ac:dyDescent="0.25">
      <c r="A6516" t="s">
        <v>2550</v>
      </c>
      <c r="B6516" t="s">
        <v>3088</v>
      </c>
      <c r="C6516" t="s">
        <v>800</v>
      </c>
      <c r="D6516" s="19" t="s">
        <v>874</v>
      </c>
    </row>
    <row r="6517" spans="1:5" x14ac:dyDescent="0.25">
      <c r="A6517" t="s">
        <v>2550</v>
      </c>
      <c r="B6517" t="s">
        <v>3089</v>
      </c>
      <c r="C6517" t="s">
        <v>1083</v>
      </c>
      <c r="D6517" t="b">
        <v>0</v>
      </c>
    </row>
    <row r="6518" spans="1:5" x14ac:dyDescent="0.25">
      <c r="A6518" t="s">
        <v>2550</v>
      </c>
      <c r="B6518" t="s">
        <v>3089</v>
      </c>
      <c r="C6518" t="s">
        <v>36</v>
      </c>
      <c r="D6518">
        <v>724</v>
      </c>
    </row>
    <row r="6519" spans="1:5" x14ac:dyDescent="0.25">
      <c r="A6519" t="s">
        <v>2550</v>
      </c>
      <c r="B6519" t="s">
        <v>3089</v>
      </c>
      <c r="C6519" t="s">
        <v>4751</v>
      </c>
      <c r="D6519">
        <v>0</v>
      </c>
    </row>
    <row r="6520" spans="1:5" x14ac:dyDescent="0.25">
      <c r="A6520" t="s">
        <v>2550</v>
      </c>
      <c r="B6520" t="s">
        <v>3089</v>
      </c>
      <c r="C6520" t="s">
        <v>2469</v>
      </c>
      <c r="D6520">
        <v>100</v>
      </c>
      <c r="E6520">
        <v>0</v>
      </c>
    </row>
    <row r="6521" spans="1:5" x14ac:dyDescent="0.25">
      <c r="A6521" t="s">
        <v>2550</v>
      </c>
      <c r="B6521" t="s">
        <v>3089</v>
      </c>
      <c r="C6521" t="s">
        <v>2467</v>
      </c>
      <c r="D6521">
        <v>0</v>
      </c>
    </row>
    <row r="6522" spans="1:5" x14ac:dyDescent="0.25">
      <c r="A6522" t="s">
        <v>2550</v>
      </c>
      <c r="B6522" t="s">
        <v>3089</v>
      </c>
      <c r="C6522" t="s">
        <v>2468</v>
      </c>
      <c r="D6522" t="s">
        <v>2475</v>
      </c>
    </row>
    <row r="6523" spans="1:5" x14ac:dyDescent="0.25">
      <c r="A6523" t="s">
        <v>2550</v>
      </c>
      <c r="B6523" t="s">
        <v>3089</v>
      </c>
      <c r="C6523" t="s">
        <v>4752</v>
      </c>
      <c r="D6523">
        <v>0</v>
      </c>
      <c r="E6523">
        <v>0</v>
      </c>
    </row>
    <row r="6524" spans="1:5" x14ac:dyDescent="0.25">
      <c r="A6524" t="s">
        <v>2550</v>
      </c>
      <c r="B6524" t="s">
        <v>3089</v>
      </c>
      <c r="C6524" t="s">
        <v>4753</v>
      </c>
      <c r="D6524">
        <v>0</v>
      </c>
      <c r="E6524">
        <v>0</v>
      </c>
    </row>
    <row r="6525" spans="1:5" x14ac:dyDescent="0.25">
      <c r="A6525" t="s">
        <v>2550</v>
      </c>
      <c r="B6525" t="s">
        <v>3089</v>
      </c>
      <c r="C6525" t="s">
        <v>800</v>
      </c>
      <c r="D6525" s="19" t="s">
        <v>874</v>
      </c>
    </row>
    <row r="6526" spans="1:5" x14ac:dyDescent="0.25">
      <c r="A6526" t="s">
        <v>2550</v>
      </c>
      <c r="B6526" t="s">
        <v>3090</v>
      </c>
      <c r="C6526" t="s">
        <v>1083</v>
      </c>
      <c r="D6526" t="b">
        <v>0</v>
      </c>
    </row>
    <row r="6527" spans="1:5" x14ac:dyDescent="0.25">
      <c r="A6527" t="s">
        <v>2550</v>
      </c>
      <c r="B6527" t="s">
        <v>3090</v>
      </c>
      <c r="C6527" t="s">
        <v>36</v>
      </c>
      <c r="D6527">
        <v>725</v>
      </c>
    </row>
    <row r="6528" spans="1:5" x14ac:dyDescent="0.25">
      <c r="A6528" t="s">
        <v>2550</v>
      </c>
      <c r="B6528" t="s">
        <v>3090</v>
      </c>
      <c r="C6528" t="s">
        <v>4751</v>
      </c>
      <c r="D6528">
        <v>0</v>
      </c>
    </row>
    <row r="6529" spans="1:5" x14ac:dyDescent="0.25">
      <c r="A6529" t="s">
        <v>2550</v>
      </c>
      <c r="B6529" t="s">
        <v>3090</v>
      </c>
      <c r="C6529" t="s">
        <v>2469</v>
      </c>
      <c r="D6529">
        <v>1</v>
      </c>
      <c r="E6529">
        <v>0</v>
      </c>
    </row>
    <row r="6530" spans="1:5" x14ac:dyDescent="0.25">
      <c r="A6530" t="s">
        <v>2550</v>
      </c>
      <c r="B6530" t="s">
        <v>3090</v>
      </c>
      <c r="C6530" t="s">
        <v>2467</v>
      </c>
      <c r="D6530">
        <v>0</v>
      </c>
    </row>
    <row r="6531" spans="1:5" x14ac:dyDescent="0.25">
      <c r="A6531" t="s">
        <v>2550</v>
      </c>
      <c r="B6531" t="s">
        <v>3090</v>
      </c>
      <c r="C6531" t="s">
        <v>2468</v>
      </c>
      <c r="D6531" t="s">
        <v>2475</v>
      </c>
    </row>
    <row r="6532" spans="1:5" x14ac:dyDescent="0.25">
      <c r="A6532" t="s">
        <v>2550</v>
      </c>
      <c r="B6532" t="s">
        <v>3090</v>
      </c>
      <c r="C6532" t="s">
        <v>4752</v>
      </c>
      <c r="D6532">
        <v>0</v>
      </c>
      <c r="E6532">
        <v>0</v>
      </c>
    </row>
    <row r="6533" spans="1:5" x14ac:dyDescent="0.25">
      <c r="A6533" t="s">
        <v>2550</v>
      </c>
      <c r="B6533" t="s">
        <v>3090</v>
      </c>
      <c r="C6533" t="s">
        <v>4753</v>
      </c>
      <c r="D6533">
        <v>0</v>
      </c>
      <c r="E6533">
        <v>0</v>
      </c>
    </row>
    <row r="6534" spans="1:5" x14ac:dyDescent="0.25">
      <c r="A6534" t="s">
        <v>2550</v>
      </c>
      <c r="B6534" t="s">
        <v>3090</v>
      </c>
      <c r="C6534" t="s">
        <v>800</v>
      </c>
      <c r="D6534" s="19" t="s">
        <v>815</v>
      </c>
    </row>
    <row r="6535" spans="1:5" x14ac:dyDescent="0.25">
      <c r="A6535" t="s">
        <v>2550</v>
      </c>
      <c r="B6535" t="s">
        <v>3091</v>
      </c>
      <c r="C6535" t="s">
        <v>1083</v>
      </c>
      <c r="D6535" t="b">
        <v>0</v>
      </c>
    </row>
    <row r="6536" spans="1:5" x14ac:dyDescent="0.25">
      <c r="A6536" t="s">
        <v>2550</v>
      </c>
      <c r="B6536" t="s">
        <v>3091</v>
      </c>
      <c r="C6536" t="s">
        <v>36</v>
      </c>
      <c r="D6536">
        <v>726</v>
      </c>
    </row>
    <row r="6537" spans="1:5" x14ac:dyDescent="0.25">
      <c r="A6537" t="s">
        <v>2550</v>
      </c>
      <c r="B6537" t="s">
        <v>3091</v>
      </c>
      <c r="C6537" t="s">
        <v>4751</v>
      </c>
      <c r="D6537">
        <v>0</v>
      </c>
    </row>
    <row r="6538" spans="1:5" x14ac:dyDescent="0.25">
      <c r="A6538" t="s">
        <v>2550</v>
      </c>
      <c r="B6538" t="s">
        <v>3091</v>
      </c>
      <c r="C6538" t="s">
        <v>2469</v>
      </c>
      <c r="D6538">
        <v>0</v>
      </c>
      <c r="E6538">
        <v>0</v>
      </c>
    </row>
    <row r="6539" spans="1:5" x14ac:dyDescent="0.25">
      <c r="A6539" t="s">
        <v>2550</v>
      </c>
      <c r="B6539" t="s">
        <v>3091</v>
      </c>
      <c r="C6539" t="s">
        <v>2467</v>
      </c>
      <c r="D6539">
        <v>0</v>
      </c>
    </row>
    <row r="6540" spans="1:5" x14ac:dyDescent="0.25">
      <c r="A6540" t="s">
        <v>2550</v>
      </c>
      <c r="B6540" t="s">
        <v>3091</v>
      </c>
      <c r="C6540" t="s">
        <v>2468</v>
      </c>
      <c r="D6540" t="s">
        <v>2475</v>
      </c>
    </row>
    <row r="6541" spans="1:5" x14ac:dyDescent="0.25">
      <c r="A6541" t="s">
        <v>2550</v>
      </c>
      <c r="B6541" t="s">
        <v>3091</v>
      </c>
      <c r="C6541" t="s">
        <v>4752</v>
      </c>
      <c r="D6541">
        <v>0</v>
      </c>
      <c r="E6541">
        <v>0</v>
      </c>
    </row>
    <row r="6542" spans="1:5" x14ac:dyDescent="0.25">
      <c r="A6542" t="s">
        <v>2550</v>
      </c>
      <c r="B6542" t="s">
        <v>3091</v>
      </c>
      <c r="C6542" t="s">
        <v>4753</v>
      </c>
      <c r="D6542">
        <v>0</v>
      </c>
      <c r="E6542">
        <v>0</v>
      </c>
    </row>
    <row r="6543" spans="1:5" x14ac:dyDescent="0.25">
      <c r="A6543" t="s">
        <v>2550</v>
      </c>
      <c r="B6543" t="s">
        <v>3091</v>
      </c>
      <c r="C6543" t="s">
        <v>800</v>
      </c>
      <c r="D6543" s="19" t="s">
        <v>807</v>
      </c>
    </row>
    <row r="6544" spans="1:5" x14ac:dyDescent="0.25">
      <c r="A6544" t="s">
        <v>2550</v>
      </c>
      <c r="B6544" t="s">
        <v>3092</v>
      </c>
      <c r="C6544" t="s">
        <v>1083</v>
      </c>
      <c r="D6544" t="b">
        <v>0</v>
      </c>
    </row>
    <row r="6545" spans="1:5" x14ac:dyDescent="0.25">
      <c r="A6545" t="s">
        <v>2550</v>
      </c>
      <c r="B6545" t="s">
        <v>3092</v>
      </c>
      <c r="C6545" t="s">
        <v>36</v>
      </c>
      <c r="D6545">
        <v>727</v>
      </c>
    </row>
    <row r="6546" spans="1:5" x14ac:dyDescent="0.25">
      <c r="A6546" t="s">
        <v>2550</v>
      </c>
      <c r="B6546" t="s">
        <v>3092</v>
      </c>
      <c r="C6546" t="s">
        <v>4751</v>
      </c>
      <c r="D6546">
        <v>0</v>
      </c>
    </row>
    <row r="6547" spans="1:5" x14ac:dyDescent="0.25">
      <c r="A6547" t="s">
        <v>2550</v>
      </c>
      <c r="B6547" t="s">
        <v>3092</v>
      </c>
      <c r="C6547" t="s">
        <v>2469</v>
      </c>
      <c r="D6547">
        <v>0</v>
      </c>
      <c r="E6547">
        <v>0</v>
      </c>
    </row>
    <row r="6548" spans="1:5" x14ac:dyDescent="0.25">
      <c r="A6548" t="s">
        <v>2550</v>
      </c>
      <c r="B6548" t="s">
        <v>3092</v>
      </c>
      <c r="C6548" t="s">
        <v>2467</v>
      </c>
      <c r="D6548">
        <v>0</v>
      </c>
    </row>
    <row r="6549" spans="1:5" x14ac:dyDescent="0.25">
      <c r="A6549" t="s">
        <v>2550</v>
      </c>
      <c r="B6549" t="s">
        <v>3092</v>
      </c>
      <c r="C6549" t="s">
        <v>2468</v>
      </c>
      <c r="D6549" t="s">
        <v>2475</v>
      </c>
    </row>
    <row r="6550" spans="1:5" x14ac:dyDescent="0.25">
      <c r="A6550" t="s">
        <v>2550</v>
      </c>
      <c r="B6550" t="s">
        <v>3092</v>
      </c>
      <c r="C6550" t="s">
        <v>4752</v>
      </c>
      <c r="D6550">
        <v>0</v>
      </c>
      <c r="E6550">
        <v>0</v>
      </c>
    </row>
    <row r="6551" spans="1:5" x14ac:dyDescent="0.25">
      <c r="A6551" t="s">
        <v>2550</v>
      </c>
      <c r="B6551" t="s">
        <v>3092</v>
      </c>
      <c r="C6551" t="s">
        <v>4753</v>
      </c>
      <c r="D6551">
        <v>0</v>
      </c>
      <c r="E6551">
        <v>0</v>
      </c>
    </row>
    <row r="6552" spans="1:5" x14ac:dyDescent="0.25">
      <c r="A6552" t="s">
        <v>2550</v>
      </c>
      <c r="B6552" t="s">
        <v>3092</v>
      </c>
      <c r="C6552" t="s">
        <v>800</v>
      </c>
      <c r="D6552" s="19" t="s">
        <v>815</v>
      </c>
    </row>
    <row r="6553" spans="1:5" x14ac:dyDescent="0.25">
      <c r="A6553" t="s">
        <v>2550</v>
      </c>
      <c r="B6553" t="s">
        <v>3093</v>
      </c>
      <c r="C6553" t="s">
        <v>1083</v>
      </c>
      <c r="D6553" t="b">
        <v>0</v>
      </c>
    </row>
    <row r="6554" spans="1:5" x14ac:dyDescent="0.25">
      <c r="A6554" t="s">
        <v>2550</v>
      </c>
      <c r="B6554" t="s">
        <v>3093</v>
      </c>
      <c r="C6554" t="s">
        <v>36</v>
      </c>
      <c r="D6554">
        <v>728</v>
      </c>
    </row>
    <row r="6555" spans="1:5" x14ac:dyDescent="0.25">
      <c r="A6555" t="s">
        <v>2550</v>
      </c>
      <c r="B6555" t="s">
        <v>3093</v>
      </c>
      <c r="C6555" t="s">
        <v>4751</v>
      </c>
      <c r="D6555">
        <v>0</v>
      </c>
    </row>
    <row r="6556" spans="1:5" x14ac:dyDescent="0.25">
      <c r="A6556" t="s">
        <v>2550</v>
      </c>
      <c r="B6556" t="s">
        <v>3093</v>
      </c>
      <c r="C6556" t="s">
        <v>2469</v>
      </c>
      <c r="D6556">
        <v>0</v>
      </c>
      <c r="E6556">
        <v>0</v>
      </c>
    </row>
    <row r="6557" spans="1:5" x14ac:dyDescent="0.25">
      <c r="A6557" t="s">
        <v>2550</v>
      </c>
      <c r="B6557" t="s">
        <v>3093</v>
      </c>
      <c r="C6557" t="s">
        <v>2467</v>
      </c>
      <c r="D6557">
        <v>0</v>
      </c>
    </row>
    <row r="6558" spans="1:5" x14ac:dyDescent="0.25">
      <c r="A6558" t="s">
        <v>2550</v>
      </c>
      <c r="B6558" t="s">
        <v>3093</v>
      </c>
      <c r="C6558" t="s">
        <v>2468</v>
      </c>
      <c r="D6558" t="s">
        <v>2475</v>
      </c>
    </row>
    <row r="6559" spans="1:5" x14ac:dyDescent="0.25">
      <c r="A6559" t="s">
        <v>2550</v>
      </c>
      <c r="B6559" t="s">
        <v>3093</v>
      </c>
      <c r="C6559" t="s">
        <v>4752</v>
      </c>
      <c r="D6559">
        <v>0</v>
      </c>
      <c r="E6559">
        <v>0</v>
      </c>
    </row>
    <row r="6560" spans="1:5" x14ac:dyDescent="0.25">
      <c r="A6560" t="s">
        <v>2550</v>
      </c>
      <c r="B6560" t="s">
        <v>3093</v>
      </c>
      <c r="C6560" t="s">
        <v>4753</v>
      </c>
      <c r="D6560">
        <v>0</v>
      </c>
      <c r="E6560">
        <v>0</v>
      </c>
    </row>
    <row r="6561" spans="1:5" x14ac:dyDescent="0.25">
      <c r="A6561" t="s">
        <v>2550</v>
      </c>
      <c r="B6561" t="s">
        <v>3093</v>
      </c>
      <c r="C6561" t="s">
        <v>800</v>
      </c>
      <c r="D6561" s="19" t="s">
        <v>807</v>
      </c>
    </row>
    <row r="6562" spans="1:5" x14ac:dyDescent="0.25">
      <c r="A6562" t="s">
        <v>2550</v>
      </c>
      <c r="B6562" t="s">
        <v>3094</v>
      </c>
      <c r="C6562" t="s">
        <v>1083</v>
      </c>
      <c r="D6562" t="b">
        <v>0</v>
      </c>
    </row>
    <row r="6563" spans="1:5" x14ac:dyDescent="0.25">
      <c r="A6563" t="s">
        <v>2550</v>
      </c>
      <c r="B6563" t="s">
        <v>3094</v>
      </c>
      <c r="C6563" t="s">
        <v>36</v>
      </c>
      <c r="D6563">
        <v>729</v>
      </c>
    </row>
    <row r="6564" spans="1:5" x14ac:dyDescent="0.25">
      <c r="A6564" t="s">
        <v>2550</v>
      </c>
      <c r="B6564" t="s">
        <v>3094</v>
      </c>
      <c r="C6564" t="s">
        <v>4751</v>
      </c>
      <c r="D6564">
        <v>0</v>
      </c>
    </row>
    <row r="6565" spans="1:5" x14ac:dyDescent="0.25">
      <c r="A6565" t="s">
        <v>2550</v>
      </c>
      <c r="B6565" t="s">
        <v>3094</v>
      </c>
      <c r="C6565" t="s">
        <v>2469</v>
      </c>
      <c r="D6565">
        <v>0</v>
      </c>
      <c r="E6565">
        <v>0</v>
      </c>
    </row>
    <row r="6566" spans="1:5" x14ac:dyDescent="0.25">
      <c r="A6566" t="s">
        <v>2550</v>
      </c>
      <c r="B6566" t="s">
        <v>3094</v>
      </c>
      <c r="C6566" t="s">
        <v>2467</v>
      </c>
      <c r="D6566">
        <v>0</v>
      </c>
    </row>
    <row r="6567" spans="1:5" x14ac:dyDescent="0.25">
      <c r="A6567" t="s">
        <v>2550</v>
      </c>
      <c r="B6567" t="s">
        <v>3094</v>
      </c>
      <c r="C6567" t="s">
        <v>2468</v>
      </c>
      <c r="D6567" t="s">
        <v>2475</v>
      </c>
    </row>
    <row r="6568" spans="1:5" x14ac:dyDescent="0.25">
      <c r="A6568" t="s">
        <v>2550</v>
      </c>
      <c r="B6568" t="s">
        <v>3094</v>
      </c>
      <c r="C6568" t="s">
        <v>4752</v>
      </c>
      <c r="D6568">
        <v>0</v>
      </c>
      <c r="E6568">
        <v>0</v>
      </c>
    </row>
    <row r="6569" spans="1:5" x14ac:dyDescent="0.25">
      <c r="A6569" t="s">
        <v>2550</v>
      </c>
      <c r="B6569" t="s">
        <v>3094</v>
      </c>
      <c r="C6569" t="s">
        <v>4753</v>
      </c>
      <c r="D6569">
        <v>0</v>
      </c>
      <c r="E6569">
        <v>0</v>
      </c>
    </row>
    <row r="6570" spans="1:5" x14ac:dyDescent="0.25">
      <c r="A6570" t="s">
        <v>2550</v>
      </c>
      <c r="B6570" t="s">
        <v>3094</v>
      </c>
      <c r="C6570" t="s">
        <v>800</v>
      </c>
      <c r="D6570" s="19" t="s">
        <v>815</v>
      </c>
    </row>
    <row r="6571" spans="1:5" x14ac:dyDescent="0.25">
      <c r="A6571" t="s">
        <v>2550</v>
      </c>
      <c r="B6571" t="s">
        <v>3095</v>
      </c>
      <c r="C6571" t="s">
        <v>1083</v>
      </c>
      <c r="D6571" t="b">
        <v>0</v>
      </c>
    </row>
    <row r="6572" spans="1:5" x14ac:dyDescent="0.25">
      <c r="A6572" t="s">
        <v>2550</v>
      </c>
      <c r="B6572" t="s">
        <v>3095</v>
      </c>
      <c r="C6572" t="s">
        <v>36</v>
      </c>
      <c r="D6572">
        <v>730</v>
      </c>
    </row>
    <row r="6573" spans="1:5" x14ac:dyDescent="0.25">
      <c r="A6573" t="s">
        <v>2550</v>
      </c>
      <c r="B6573" t="s">
        <v>3095</v>
      </c>
      <c r="C6573" t="s">
        <v>4751</v>
      </c>
      <c r="D6573">
        <v>1</v>
      </c>
    </row>
    <row r="6574" spans="1:5" x14ac:dyDescent="0.25">
      <c r="A6574" t="s">
        <v>2550</v>
      </c>
      <c r="B6574" t="s">
        <v>3095</v>
      </c>
      <c r="C6574" t="s">
        <v>2469</v>
      </c>
      <c r="D6574">
        <v>0</v>
      </c>
      <c r="E6574">
        <v>0</v>
      </c>
    </row>
    <row r="6575" spans="1:5" x14ac:dyDescent="0.25">
      <c r="A6575" t="s">
        <v>2550</v>
      </c>
      <c r="B6575" t="s">
        <v>3095</v>
      </c>
      <c r="C6575" t="s">
        <v>2467</v>
      </c>
      <c r="D6575">
        <v>0</v>
      </c>
    </row>
    <row r="6576" spans="1:5" x14ac:dyDescent="0.25">
      <c r="A6576" t="s">
        <v>2550</v>
      </c>
      <c r="B6576" t="s">
        <v>3095</v>
      </c>
      <c r="C6576" t="s">
        <v>2468</v>
      </c>
      <c r="D6576" t="s">
        <v>2475</v>
      </c>
    </row>
    <row r="6577" spans="1:5" x14ac:dyDescent="0.25">
      <c r="A6577" t="s">
        <v>2550</v>
      </c>
      <c r="B6577" t="s">
        <v>3095</v>
      </c>
      <c r="C6577" t="s">
        <v>4752</v>
      </c>
      <c r="D6577">
        <v>0</v>
      </c>
      <c r="E6577">
        <v>0</v>
      </c>
    </row>
    <row r="6578" spans="1:5" x14ac:dyDescent="0.25">
      <c r="A6578" t="s">
        <v>2550</v>
      </c>
      <c r="B6578" t="s">
        <v>3095</v>
      </c>
      <c r="C6578" t="s">
        <v>4753</v>
      </c>
      <c r="D6578">
        <v>0</v>
      </c>
      <c r="E6578">
        <v>0</v>
      </c>
    </row>
    <row r="6579" spans="1:5" x14ac:dyDescent="0.25">
      <c r="A6579" t="s">
        <v>2550</v>
      </c>
      <c r="B6579" t="s">
        <v>3095</v>
      </c>
      <c r="C6579" t="s">
        <v>800</v>
      </c>
      <c r="D6579" s="19" t="s">
        <v>815</v>
      </c>
    </row>
    <row r="6580" spans="1:5" x14ac:dyDescent="0.25">
      <c r="A6580" t="s">
        <v>2550</v>
      </c>
      <c r="B6580" t="s">
        <v>282</v>
      </c>
      <c r="C6580" t="s">
        <v>1083</v>
      </c>
      <c r="D6580" t="b">
        <v>0</v>
      </c>
    </row>
    <row r="6581" spans="1:5" x14ac:dyDescent="0.25">
      <c r="A6581" t="s">
        <v>2550</v>
      </c>
      <c r="B6581" t="s">
        <v>282</v>
      </c>
      <c r="C6581" t="s">
        <v>36</v>
      </c>
      <c r="D6581">
        <v>731</v>
      </c>
    </row>
    <row r="6582" spans="1:5" x14ac:dyDescent="0.25">
      <c r="A6582" t="s">
        <v>2550</v>
      </c>
      <c r="B6582" t="s">
        <v>282</v>
      </c>
      <c r="C6582" t="s">
        <v>4751</v>
      </c>
      <c r="D6582">
        <v>0</v>
      </c>
    </row>
    <row r="6583" spans="1:5" x14ac:dyDescent="0.25">
      <c r="A6583" t="s">
        <v>2550</v>
      </c>
      <c r="B6583" t="s">
        <v>282</v>
      </c>
      <c r="C6583" t="s">
        <v>2469</v>
      </c>
      <c r="D6583">
        <v>0</v>
      </c>
      <c r="E6583">
        <v>0</v>
      </c>
    </row>
    <row r="6584" spans="1:5" x14ac:dyDescent="0.25">
      <c r="A6584" t="s">
        <v>2550</v>
      </c>
      <c r="B6584" t="s">
        <v>282</v>
      </c>
      <c r="C6584" t="s">
        <v>2467</v>
      </c>
      <c r="D6584">
        <v>0</v>
      </c>
    </row>
    <row r="6585" spans="1:5" x14ac:dyDescent="0.25">
      <c r="A6585" t="s">
        <v>2550</v>
      </c>
      <c r="B6585" t="s">
        <v>282</v>
      </c>
      <c r="C6585" t="s">
        <v>2468</v>
      </c>
      <c r="D6585" t="s">
        <v>2475</v>
      </c>
    </row>
    <row r="6586" spans="1:5" x14ac:dyDescent="0.25">
      <c r="A6586" t="s">
        <v>2550</v>
      </c>
      <c r="B6586" t="s">
        <v>282</v>
      </c>
      <c r="C6586" t="s">
        <v>4752</v>
      </c>
      <c r="D6586">
        <v>0</v>
      </c>
      <c r="E6586">
        <v>0</v>
      </c>
    </row>
    <row r="6587" spans="1:5" x14ac:dyDescent="0.25">
      <c r="A6587" t="s">
        <v>2550</v>
      </c>
      <c r="B6587" t="s">
        <v>282</v>
      </c>
      <c r="C6587" t="s">
        <v>4753</v>
      </c>
      <c r="D6587">
        <v>0</v>
      </c>
      <c r="E6587">
        <v>0</v>
      </c>
    </row>
    <row r="6588" spans="1:5" x14ac:dyDescent="0.25">
      <c r="A6588" t="s">
        <v>2550</v>
      </c>
      <c r="B6588" t="s">
        <v>282</v>
      </c>
      <c r="C6588" t="s">
        <v>800</v>
      </c>
      <c r="D6588" s="19"/>
    </row>
    <row r="6589" spans="1:5" x14ac:dyDescent="0.25">
      <c r="A6589" t="s">
        <v>2550</v>
      </c>
      <c r="B6589" t="s">
        <v>283</v>
      </c>
      <c r="C6589" t="s">
        <v>1083</v>
      </c>
      <c r="D6589" t="b">
        <v>0</v>
      </c>
    </row>
    <row r="6590" spans="1:5" x14ac:dyDescent="0.25">
      <c r="A6590" t="s">
        <v>2550</v>
      </c>
      <c r="B6590" t="s">
        <v>283</v>
      </c>
      <c r="C6590" t="s">
        <v>36</v>
      </c>
      <c r="D6590">
        <v>732</v>
      </c>
    </row>
    <row r="6591" spans="1:5" x14ac:dyDescent="0.25">
      <c r="A6591" t="s">
        <v>2550</v>
      </c>
      <c r="B6591" t="s">
        <v>283</v>
      </c>
      <c r="C6591" t="s">
        <v>4751</v>
      </c>
      <c r="D6591">
        <v>0</v>
      </c>
    </row>
    <row r="6592" spans="1:5" x14ac:dyDescent="0.25">
      <c r="A6592" t="s">
        <v>2550</v>
      </c>
      <c r="B6592" t="s">
        <v>283</v>
      </c>
      <c r="C6592" t="s">
        <v>2469</v>
      </c>
      <c r="D6592">
        <v>0</v>
      </c>
      <c r="E6592">
        <v>0</v>
      </c>
    </row>
    <row r="6593" spans="1:5" x14ac:dyDescent="0.25">
      <c r="A6593" t="s">
        <v>2550</v>
      </c>
      <c r="B6593" t="s">
        <v>283</v>
      </c>
      <c r="C6593" t="s">
        <v>2467</v>
      </c>
      <c r="D6593">
        <v>0</v>
      </c>
    </row>
    <row r="6594" spans="1:5" x14ac:dyDescent="0.25">
      <c r="A6594" t="s">
        <v>2550</v>
      </c>
      <c r="B6594" t="s">
        <v>283</v>
      </c>
      <c r="C6594" t="s">
        <v>2468</v>
      </c>
      <c r="D6594" t="s">
        <v>2475</v>
      </c>
    </row>
    <row r="6595" spans="1:5" x14ac:dyDescent="0.25">
      <c r="A6595" t="s">
        <v>2550</v>
      </c>
      <c r="B6595" t="s">
        <v>283</v>
      </c>
      <c r="C6595" t="s">
        <v>4752</v>
      </c>
      <c r="D6595">
        <v>0</v>
      </c>
      <c r="E6595">
        <v>0</v>
      </c>
    </row>
    <row r="6596" spans="1:5" x14ac:dyDescent="0.25">
      <c r="A6596" t="s">
        <v>2550</v>
      </c>
      <c r="B6596" t="s">
        <v>283</v>
      </c>
      <c r="C6596" t="s">
        <v>4753</v>
      </c>
      <c r="D6596">
        <v>0</v>
      </c>
      <c r="E6596">
        <v>0</v>
      </c>
    </row>
    <row r="6597" spans="1:5" x14ac:dyDescent="0.25">
      <c r="A6597" t="s">
        <v>2550</v>
      </c>
      <c r="B6597" t="s">
        <v>283</v>
      </c>
      <c r="C6597" t="s">
        <v>800</v>
      </c>
      <c r="D6597" s="19"/>
    </row>
    <row r="6598" spans="1:5" x14ac:dyDescent="0.25">
      <c r="A6598" t="s">
        <v>2550</v>
      </c>
      <c r="B6598" t="s">
        <v>314</v>
      </c>
      <c r="C6598" t="s">
        <v>1083</v>
      </c>
      <c r="D6598" t="b">
        <v>0</v>
      </c>
    </row>
    <row r="6599" spans="1:5" x14ac:dyDescent="0.25">
      <c r="A6599" t="s">
        <v>2550</v>
      </c>
      <c r="B6599" t="s">
        <v>314</v>
      </c>
      <c r="C6599" t="s">
        <v>36</v>
      </c>
      <c r="D6599">
        <v>733</v>
      </c>
    </row>
    <row r="6600" spans="1:5" x14ac:dyDescent="0.25">
      <c r="A6600" t="s">
        <v>2550</v>
      </c>
      <c r="B6600" t="s">
        <v>314</v>
      </c>
      <c r="C6600" t="s">
        <v>4751</v>
      </c>
      <c r="D6600">
        <v>0</v>
      </c>
    </row>
    <row r="6601" spans="1:5" x14ac:dyDescent="0.25">
      <c r="A6601" t="s">
        <v>2550</v>
      </c>
      <c r="B6601" t="s">
        <v>314</v>
      </c>
      <c r="C6601" t="s">
        <v>2469</v>
      </c>
      <c r="D6601">
        <v>0</v>
      </c>
      <c r="E6601">
        <v>0</v>
      </c>
    </row>
    <row r="6602" spans="1:5" x14ac:dyDescent="0.25">
      <c r="A6602" t="s">
        <v>2550</v>
      </c>
      <c r="B6602" t="s">
        <v>314</v>
      </c>
      <c r="C6602" t="s">
        <v>2467</v>
      </c>
      <c r="D6602">
        <v>0</v>
      </c>
    </row>
    <row r="6603" spans="1:5" x14ac:dyDescent="0.25">
      <c r="A6603" t="s">
        <v>2550</v>
      </c>
      <c r="B6603" t="s">
        <v>314</v>
      </c>
      <c r="C6603" t="s">
        <v>2468</v>
      </c>
      <c r="D6603" t="s">
        <v>2475</v>
      </c>
    </row>
    <row r="6604" spans="1:5" x14ac:dyDescent="0.25">
      <c r="A6604" t="s">
        <v>2550</v>
      </c>
      <c r="B6604" t="s">
        <v>314</v>
      </c>
      <c r="C6604" t="s">
        <v>4752</v>
      </c>
      <c r="D6604">
        <v>0</v>
      </c>
      <c r="E6604">
        <v>0</v>
      </c>
    </row>
    <row r="6605" spans="1:5" x14ac:dyDescent="0.25">
      <c r="A6605" t="s">
        <v>2550</v>
      </c>
      <c r="B6605" t="s">
        <v>314</v>
      </c>
      <c r="C6605" t="s">
        <v>4753</v>
      </c>
      <c r="D6605">
        <v>0</v>
      </c>
      <c r="E6605">
        <v>0</v>
      </c>
    </row>
    <row r="6606" spans="1:5" x14ac:dyDescent="0.25">
      <c r="A6606" t="s">
        <v>2550</v>
      </c>
      <c r="B6606" t="s">
        <v>314</v>
      </c>
      <c r="C6606" t="s">
        <v>800</v>
      </c>
      <c r="D6606" s="19"/>
    </row>
    <row r="6607" spans="1:5" x14ac:dyDescent="0.25">
      <c r="A6607" t="s">
        <v>2550</v>
      </c>
      <c r="B6607" t="s">
        <v>284</v>
      </c>
      <c r="C6607" t="s">
        <v>1083</v>
      </c>
      <c r="D6607" t="b">
        <v>0</v>
      </c>
    </row>
    <row r="6608" spans="1:5" x14ac:dyDescent="0.25">
      <c r="A6608" t="s">
        <v>2550</v>
      </c>
      <c r="B6608" t="s">
        <v>284</v>
      </c>
      <c r="C6608" t="s">
        <v>36</v>
      </c>
      <c r="D6608">
        <v>734</v>
      </c>
    </row>
    <row r="6609" spans="1:5" x14ac:dyDescent="0.25">
      <c r="A6609" t="s">
        <v>2550</v>
      </c>
      <c r="B6609" t="s">
        <v>284</v>
      </c>
      <c r="C6609" t="s">
        <v>4751</v>
      </c>
      <c r="D6609">
        <v>0</v>
      </c>
    </row>
    <row r="6610" spans="1:5" x14ac:dyDescent="0.25">
      <c r="A6610" t="s">
        <v>2550</v>
      </c>
      <c r="B6610" t="s">
        <v>284</v>
      </c>
      <c r="C6610" t="s">
        <v>2469</v>
      </c>
      <c r="D6610">
        <v>0</v>
      </c>
      <c r="E6610">
        <v>0</v>
      </c>
    </row>
    <row r="6611" spans="1:5" x14ac:dyDescent="0.25">
      <c r="A6611" t="s">
        <v>2550</v>
      </c>
      <c r="B6611" t="s">
        <v>284</v>
      </c>
      <c r="C6611" t="s">
        <v>2467</v>
      </c>
      <c r="D6611">
        <v>0</v>
      </c>
    </row>
    <row r="6612" spans="1:5" x14ac:dyDescent="0.25">
      <c r="A6612" t="s">
        <v>2550</v>
      </c>
      <c r="B6612" t="s">
        <v>284</v>
      </c>
      <c r="C6612" t="s">
        <v>2468</v>
      </c>
      <c r="D6612" t="s">
        <v>2475</v>
      </c>
    </row>
    <row r="6613" spans="1:5" x14ac:dyDescent="0.25">
      <c r="A6613" t="s">
        <v>2550</v>
      </c>
      <c r="B6613" t="s">
        <v>284</v>
      </c>
      <c r="C6613" t="s">
        <v>4752</v>
      </c>
      <c r="D6613">
        <v>0</v>
      </c>
      <c r="E6613">
        <v>0</v>
      </c>
    </row>
    <row r="6614" spans="1:5" x14ac:dyDescent="0.25">
      <c r="A6614" t="s">
        <v>2550</v>
      </c>
      <c r="B6614" t="s">
        <v>284</v>
      </c>
      <c r="C6614" t="s">
        <v>4753</v>
      </c>
      <c r="D6614">
        <v>0</v>
      </c>
      <c r="E6614">
        <v>0</v>
      </c>
    </row>
    <row r="6615" spans="1:5" x14ac:dyDescent="0.25">
      <c r="A6615" t="s">
        <v>2550</v>
      </c>
      <c r="B6615" t="s">
        <v>284</v>
      </c>
      <c r="C6615" t="s">
        <v>800</v>
      </c>
      <c r="D6615" s="19"/>
    </row>
    <row r="6616" spans="1:5" x14ac:dyDescent="0.25">
      <c r="A6616" t="s">
        <v>2550</v>
      </c>
      <c r="B6616" t="s">
        <v>285</v>
      </c>
      <c r="C6616" t="s">
        <v>1083</v>
      </c>
      <c r="D6616" t="b">
        <v>0</v>
      </c>
    </row>
    <row r="6617" spans="1:5" x14ac:dyDescent="0.25">
      <c r="A6617" t="s">
        <v>2550</v>
      </c>
      <c r="B6617" t="s">
        <v>285</v>
      </c>
      <c r="C6617" t="s">
        <v>36</v>
      </c>
      <c r="D6617">
        <v>735</v>
      </c>
    </row>
    <row r="6618" spans="1:5" x14ac:dyDescent="0.25">
      <c r="A6618" t="s">
        <v>2550</v>
      </c>
      <c r="B6618" t="s">
        <v>285</v>
      </c>
      <c r="C6618" t="s">
        <v>4751</v>
      </c>
      <c r="D6618">
        <v>0</v>
      </c>
    </row>
    <row r="6619" spans="1:5" x14ac:dyDescent="0.25">
      <c r="A6619" t="s">
        <v>2550</v>
      </c>
      <c r="B6619" t="s">
        <v>285</v>
      </c>
      <c r="C6619" t="s">
        <v>2469</v>
      </c>
      <c r="D6619">
        <v>0</v>
      </c>
      <c r="E6619">
        <v>0</v>
      </c>
    </row>
    <row r="6620" spans="1:5" x14ac:dyDescent="0.25">
      <c r="A6620" t="s">
        <v>2550</v>
      </c>
      <c r="B6620" t="s">
        <v>285</v>
      </c>
      <c r="C6620" t="s">
        <v>2467</v>
      </c>
      <c r="D6620">
        <v>0</v>
      </c>
    </row>
    <row r="6621" spans="1:5" x14ac:dyDescent="0.25">
      <c r="A6621" t="s">
        <v>2550</v>
      </c>
      <c r="B6621" t="s">
        <v>285</v>
      </c>
      <c r="C6621" t="s">
        <v>2468</v>
      </c>
      <c r="D6621" t="s">
        <v>2475</v>
      </c>
    </row>
    <row r="6622" spans="1:5" x14ac:dyDescent="0.25">
      <c r="A6622" t="s">
        <v>2550</v>
      </c>
      <c r="B6622" t="s">
        <v>285</v>
      </c>
      <c r="C6622" t="s">
        <v>4752</v>
      </c>
      <c r="D6622">
        <v>0</v>
      </c>
      <c r="E6622">
        <v>0</v>
      </c>
    </row>
    <row r="6623" spans="1:5" x14ac:dyDescent="0.25">
      <c r="A6623" t="s">
        <v>2550</v>
      </c>
      <c r="B6623" t="s">
        <v>285</v>
      </c>
      <c r="C6623" t="s">
        <v>4753</v>
      </c>
      <c r="D6623">
        <v>0</v>
      </c>
      <c r="E6623">
        <v>0</v>
      </c>
    </row>
    <row r="6624" spans="1:5" x14ac:dyDescent="0.25">
      <c r="A6624" t="s">
        <v>2550</v>
      </c>
      <c r="B6624" t="s">
        <v>285</v>
      </c>
      <c r="C6624" t="s">
        <v>800</v>
      </c>
      <c r="D6624" s="19"/>
    </row>
    <row r="6625" spans="1:5" x14ac:dyDescent="0.25">
      <c r="A6625" t="s">
        <v>2554</v>
      </c>
      <c r="B6625" t="s">
        <v>3067</v>
      </c>
      <c r="C6625" t="s">
        <v>1083</v>
      </c>
      <c r="D6625" t="b">
        <v>0</v>
      </c>
    </row>
    <row r="6626" spans="1:5" x14ac:dyDescent="0.25">
      <c r="A6626" t="s">
        <v>2554</v>
      </c>
      <c r="B6626" t="s">
        <v>3067</v>
      </c>
      <c r="C6626" t="s">
        <v>36</v>
      </c>
      <c r="D6626">
        <v>736</v>
      </c>
    </row>
    <row r="6627" spans="1:5" x14ac:dyDescent="0.25">
      <c r="A6627" t="s">
        <v>2554</v>
      </c>
      <c r="B6627" t="s">
        <v>3067</v>
      </c>
      <c r="C6627" t="s">
        <v>4751</v>
      </c>
      <c r="D6627">
        <v>0</v>
      </c>
    </row>
    <row r="6628" spans="1:5" x14ac:dyDescent="0.25">
      <c r="A6628" t="s">
        <v>2554</v>
      </c>
      <c r="B6628" t="s">
        <v>3067</v>
      </c>
      <c r="C6628" t="s">
        <v>2469</v>
      </c>
      <c r="D6628">
        <v>0</v>
      </c>
      <c r="E6628">
        <v>0</v>
      </c>
    </row>
    <row r="6629" spans="1:5" x14ac:dyDescent="0.25">
      <c r="A6629" t="s">
        <v>2554</v>
      </c>
      <c r="B6629" t="s">
        <v>3067</v>
      </c>
      <c r="C6629" t="s">
        <v>2467</v>
      </c>
      <c r="D6629">
        <v>0</v>
      </c>
    </row>
    <row r="6630" spans="1:5" x14ac:dyDescent="0.25">
      <c r="A6630" t="s">
        <v>2554</v>
      </c>
      <c r="B6630" t="s">
        <v>3067</v>
      </c>
      <c r="C6630" t="s">
        <v>2468</v>
      </c>
      <c r="D6630" t="s">
        <v>2475</v>
      </c>
    </row>
    <row r="6631" spans="1:5" x14ac:dyDescent="0.25">
      <c r="A6631" t="s">
        <v>2554</v>
      </c>
      <c r="B6631" t="s">
        <v>3067</v>
      </c>
      <c r="C6631" t="s">
        <v>4752</v>
      </c>
      <c r="D6631">
        <v>0</v>
      </c>
      <c r="E6631">
        <v>0</v>
      </c>
    </row>
    <row r="6632" spans="1:5" x14ac:dyDescent="0.25">
      <c r="A6632" t="s">
        <v>2554</v>
      </c>
      <c r="B6632" t="s">
        <v>3067</v>
      </c>
      <c r="C6632" t="s">
        <v>4753</v>
      </c>
      <c r="D6632">
        <v>0</v>
      </c>
      <c r="E6632">
        <v>0</v>
      </c>
    </row>
    <row r="6633" spans="1:5" x14ac:dyDescent="0.25">
      <c r="A6633" t="s">
        <v>2554</v>
      </c>
      <c r="B6633" t="s">
        <v>3067</v>
      </c>
      <c r="C6633" t="s">
        <v>800</v>
      </c>
      <c r="D6633" s="19" t="s">
        <v>807</v>
      </c>
    </row>
    <row r="6634" spans="1:5" x14ac:dyDescent="0.25">
      <c r="A6634" t="s">
        <v>2554</v>
      </c>
      <c r="B6634" t="s">
        <v>3068</v>
      </c>
      <c r="C6634" t="s">
        <v>1083</v>
      </c>
      <c r="D6634" t="b">
        <v>0</v>
      </c>
    </row>
    <row r="6635" spans="1:5" x14ac:dyDescent="0.25">
      <c r="A6635" t="s">
        <v>2554</v>
      </c>
      <c r="B6635" t="s">
        <v>3068</v>
      </c>
      <c r="C6635" t="s">
        <v>36</v>
      </c>
      <c r="D6635">
        <v>737</v>
      </c>
    </row>
    <row r="6636" spans="1:5" x14ac:dyDescent="0.25">
      <c r="A6636" t="s">
        <v>2554</v>
      </c>
      <c r="B6636" t="s">
        <v>3068</v>
      </c>
      <c r="C6636" t="s">
        <v>4751</v>
      </c>
      <c r="D6636">
        <v>0</v>
      </c>
    </row>
    <row r="6637" spans="1:5" x14ac:dyDescent="0.25">
      <c r="A6637" t="s">
        <v>2554</v>
      </c>
      <c r="B6637" t="s">
        <v>3068</v>
      </c>
      <c r="C6637" t="s">
        <v>2469</v>
      </c>
      <c r="D6637">
        <v>0</v>
      </c>
      <c r="E6637">
        <v>0</v>
      </c>
    </row>
    <row r="6638" spans="1:5" x14ac:dyDescent="0.25">
      <c r="A6638" t="s">
        <v>2554</v>
      </c>
      <c r="B6638" t="s">
        <v>3068</v>
      </c>
      <c r="C6638" t="s">
        <v>2467</v>
      </c>
      <c r="D6638">
        <v>0</v>
      </c>
    </row>
    <row r="6639" spans="1:5" x14ac:dyDescent="0.25">
      <c r="A6639" t="s">
        <v>2554</v>
      </c>
      <c r="B6639" t="s">
        <v>3068</v>
      </c>
      <c r="C6639" t="s">
        <v>2468</v>
      </c>
      <c r="D6639" t="s">
        <v>2475</v>
      </c>
    </row>
    <row r="6640" spans="1:5" x14ac:dyDescent="0.25">
      <c r="A6640" t="s">
        <v>2554</v>
      </c>
      <c r="B6640" t="s">
        <v>3068</v>
      </c>
      <c r="C6640" t="s">
        <v>4752</v>
      </c>
      <c r="D6640">
        <v>0</v>
      </c>
      <c r="E6640">
        <v>0</v>
      </c>
    </row>
    <row r="6641" spans="1:5" x14ac:dyDescent="0.25">
      <c r="A6641" t="s">
        <v>2554</v>
      </c>
      <c r="B6641" t="s">
        <v>3068</v>
      </c>
      <c r="C6641" t="s">
        <v>4753</v>
      </c>
      <c r="D6641">
        <v>0</v>
      </c>
      <c r="E6641">
        <v>0</v>
      </c>
    </row>
    <row r="6642" spans="1:5" x14ac:dyDescent="0.25">
      <c r="A6642" t="s">
        <v>2554</v>
      </c>
      <c r="B6642" t="s">
        <v>3068</v>
      </c>
      <c r="C6642" t="s">
        <v>800</v>
      </c>
      <c r="D6642" s="19" t="s">
        <v>807</v>
      </c>
    </row>
    <row r="6643" spans="1:5" x14ac:dyDescent="0.25">
      <c r="A6643" t="s">
        <v>2554</v>
      </c>
      <c r="B6643" t="s">
        <v>3069</v>
      </c>
      <c r="C6643" t="s">
        <v>1083</v>
      </c>
      <c r="D6643" t="b">
        <v>0</v>
      </c>
    </row>
    <row r="6644" spans="1:5" x14ac:dyDescent="0.25">
      <c r="A6644" t="s">
        <v>2554</v>
      </c>
      <c r="B6644" t="s">
        <v>3069</v>
      </c>
      <c r="C6644" t="s">
        <v>36</v>
      </c>
      <c r="D6644">
        <v>738</v>
      </c>
    </row>
    <row r="6645" spans="1:5" x14ac:dyDescent="0.25">
      <c r="A6645" t="s">
        <v>2554</v>
      </c>
      <c r="B6645" t="s">
        <v>3069</v>
      </c>
      <c r="C6645" t="s">
        <v>4751</v>
      </c>
      <c r="D6645">
        <v>0</v>
      </c>
    </row>
    <row r="6646" spans="1:5" x14ac:dyDescent="0.25">
      <c r="A6646" t="s">
        <v>2554</v>
      </c>
      <c r="B6646" t="s">
        <v>3069</v>
      </c>
      <c r="C6646" t="s">
        <v>2469</v>
      </c>
      <c r="D6646">
        <v>0</v>
      </c>
      <c r="E6646">
        <v>0</v>
      </c>
    </row>
    <row r="6647" spans="1:5" x14ac:dyDescent="0.25">
      <c r="A6647" t="s">
        <v>2554</v>
      </c>
      <c r="B6647" t="s">
        <v>3069</v>
      </c>
      <c r="C6647" t="s">
        <v>2467</v>
      </c>
      <c r="D6647">
        <v>0</v>
      </c>
    </row>
    <row r="6648" spans="1:5" x14ac:dyDescent="0.25">
      <c r="A6648" t="s">
        <v>2554</v>
      </c>
      <c r="B6648" t="s">
        <v>3069</v>
      </c>
      <c r="C6648" t="s">
        <v>2468</v>
      </c>
      <c r="D6648" t="s">
        <v>2475</v>
      </c>
    </row>
    <row r="6649" spans="1:5" x14ac:dyDescent="0.25">
      <c r="A6649" t="s">
        <v>2554</v>
      </c>
      <c r="B6649" t="s">
        <v>3069</v>
      </c>
      <c r="C6649" t="s">
        <v>4752</v>
      </c>
      <c r="D6649">
        <v>0</v>
      </c>
      <c r="E6649">
        <v>0</v>
      </c>
    </row>
    <row r="6650" spans="1:5" x14ac:dyDescent="0.25">
      <c r="A6650" t="s">
        <v>2554</v>
      </c>
      <c r="B6650" t="s">
        <v>3069</v>
      </c>
      <c r="C6650" t="s">
        <v>4753</v>
      </c>
      <c r="D6650">
        <v>0</v>
      </c>
      <c r="E6650">
        <v>0</v>
      </c>
    </row>
    <row r="6651" spans="1:5" x14ac:dyDescent="0.25">
      <c r="A6651" t="s">
        <v>2554</v>
      </c>
      <c r="B6651" t="s">
        <v>3069</v>
      </c>
      <c r="C6651" t="s">
        <v>800</v>
      </c>
      <c r="D6651" s="19" t="s">
        <v>2892</v>
      </c>
    </row>
    <row r="6652" spans="1:5" x14ac:dyDescent="0.25">
      <c r="A6652" t="s">
        <v>2554</v>
      </c>
      <c r="B6652" t="s">
        <v>3070</v>
      </c>
      <c r="C6652" t="s">
        <v>1083</v>
      </c>
      <c r="D6652" t="b">
        <v>0</v>
      </c>
    </row>
    <row r="6653" spans="1:5" x14ac:dyDescent="0.25">
      <c r="A6653" t="s">
        <v>2554</v>
      </c>
      <c r="B6653" t="s">
        <v>3070</v>
      </c>
      <c r="C6653" t="s">
        <v>36</v>
      </c>
      <c r="D6653">
        <v>739</v>
      </c>
    </row>
    <row r="6654" spans="1:5" x14ac:dyDescent="0.25">
      <c r="A6654" t="s">
        <v>2554</v>
      </c>
      <c r="B6654" t="s">
        <v>3070</v>
      </c>
      <c r="C6654" t="s">
        <v>4751</v>
      </c>
      <c r="D6654">
        <v>0</v>
      </c>
    </row>
    <row r="6655" spans="1:5" x14ac:dyDescent="0.25">
      <c r="A6655" t="s">
        <v>2554</v>
      </c>
      <c r="B6655" t="s">
        <v>3070</v>
      </c>
      <c r="C6655" t="s">
        <v>2469</v>
      </c>
      <c r="D6655">
        <v>0</v>
      </c>
      <c r="E6655">
        <v>0</v>
      </c>
    </row>
    <row r="6656" spans="1:5" x14ac:dyDescent="0.25">
      <c r="A6656" t="s">
        <v>2554</v>
      </c>
      <c r="B6656" t="s">
        <v>3070</v>
      </c>
      <c r="C6656" t="s">
        <v>2467</v>
      </c>
      <c r="D6656">
        <v>0</v>
      </c>
    </row>
    <row r="6657" spans="1:5" x14ac:dyDescent="0.25">
      <c r="A6657" t="s">
        <v>2554</v>
      </c>
      <c r="B6657" t="s">
        <v>3070</v>
      </c>
      <c r="C6657" t="s">
        <v>2468</v>
      </c>
      <c r="D6657" t="s">
        <v>2475</v>
      </c>
    </row>
    <row r="6658" spans="1:5" x14ac:dyDescent="0.25">
      <c r="A6658" t="s">
        <v>2554</v>
      </c>
      <c r="B6658" t="s">
        <v>3070</v>
      </c>
      <c r="C6658" t="s">
        <v>4752</v>
      </c>
      <c r="D6658">
        <v>0</v>
      </c>
      <c r="E6658">
        <v>0</v>
      </c>
    </row>
    <row r="6659" spans="1:5" x14ac:dyDescent="0.25">
      <c r="A6659" t="s">
        <v>2554</v>
      </c>
      <c r="B6659" t="s">
        <v>3070</v>
      </c>
      <c r="C6659" t="s">
        <v>4753</v>
      </c>
      <c r="D6659">
        <v>0</v>
      </c>
      <c r="E6659">
        <v>0</v>
      </c>
    </row>
    <row r="6660" spans="1:5" x14ac:dyDescent="0.25">
      <c r="A6660" t="s">
        <v>2554</v>
      </c>
      <c r="B6660" t="s">
        <v>3070</v>
      </c>
      <c r="C6660" t="s">
        <v>800</v>
      </c>
      <c r="D6660" s="19" t="s">
        <v>2892</v>
      </c>
    </row>
    <row r="6661" spans="1:5" x14ac:dyDescent="0.25">
      <c r="A6661" t="s">
        <v>2554</v>
      </c>
      <c r="B6661" t="s">
        <v>3071</v>
      </c>
      <c r="C6661" t="s">
        <v>1083</v>
      </c>
      <c r="D6661" t="b">
        <v>0</v>
      </c>
    </row>
    <row r="6662" spans="1:5" x14ac:dyDescent="0.25">
      <c r="A6662" t="s">
        <v>2554</v>
      </c>
      <c r="B6662" t="s">
        <v>3071</v>
      </c>
      <c r="C6662" t="s">
        <v>36</v>
      </c>
      <c r="D6662">
        <v>740</v>
      </c>
    </row>
    <row r="6663" spans="1:5" x14ac:dyDescent="0.25">
      <c r="A6663" t="s">
        <v>2554</v>
      </c>
      <c r="B6663" t="s">
        <v>3071</v>
      </c>
      <c r="C6663" t="s">
        <v>4751</v>
      </c>
      <c r="D6663">
        <v>0</v>
      </c>
    </row>
    <row r="6664" spans="1:5" x14ac:dyDescent="0.25">
      <c r="A6664" t="s">
        <v>2554</v>
      </c>
      <c r="B6664" t="s">
        <v>3071</v>
      </c>
      <c r="C6664" t="s">
        <v>2469</v>
      </c>
      <c r="D6664">
        <v>0</v>
      </c>
      <c r="E6664">
        <v>0</v>
      </c>
    </row>
    <row r="6665" spans="1:5" x14ac:dyDescent="0.25">
      <c r="A6665" t="s">
        <v>2554</v>
      </c>
      <c r="B6665" t="s">
        <v>3071</v>
      </c>
      <c r="C6665" t="s">
        <v>2467</v>
      </c>
      <c r="D6665">
        <v>0</v>
      </c>
    </row>
    <row r="6666" spans="1:5" x14ac:dyDescent="0.25">
      <c r="A6666" t="s">
        <v>2554</v>
      </c>
      <c r="B6666" t="s">
        <v>3071</v>
      </c>
      <c r="C6666" t="s">
        <v>2468</v>
      </c>
      <c r="D6666" t="s">
        <v>2475</v>
      </c>
    </row>
    <row r="6667" spans="1:5" x14ac:dyDescent="0.25">
      <c r="A6667" t="s">
        <v>2554</v>
      </c>
      <c r="B6667" t="s">
        <v>3071</v>
      </c>
      <c r="C6667" t="s">
        <v>4752</v>
      </c>
      <c r="D6667">
        <v>0</v>
      </c>
      <c r="E6667">
        <v>0</v>
      </c>
    </row>
    <row r="6668" spans="1:5" x14ac:dyDescent="0.25">
      <c r="A6668" t="s">
        <v>2554</v>
      </c>
      <c r="B6668" t="s">
        <v>3071</v>
      </c>
      <c r="C6668" t="s">
        <v>4753</v>
      </c>
      <c r="D6668">
        <v>0</v>
      </c>
      <c r="E6668">
        <v>0</v>
      </c>
    </row>
    <row r="6669" spans="1:5" x14ac:dyDescent="0.25">
      <c r="A6669" t="s">
        <v>2554</v>
      </c>
      <c r="B6669" t="s">
        <v>3071</v>
      </c>
      <c r="C6669" t="s">
        <v>800</v>
      </c>
      <c r="D6669" s="19" t="s">
        <v>2892</v>
      </c>
    </row>
    <row r="6670" spans="1:5" x14ac:dyDescent="0.25">
      <c r="A6670" t="s">
        <v>2554</v>
      </c>
      <c r="B6670" t="s">
        <v>3072</v>
      </c>
      <c r="C6670" t="s">
        <v>1083</v>
      </c>
      <c r="D6670" t="b">
        <v>0</v>
      </c>
    </row>
    <row r="6671" spans="1:5" x14ac:dyDescent="0.25">
      <c r="A6671" t="s">
        <v>2554</v>
      </c>
      <c r="B6671" t="s">
        <v>3072</v>
      </c>
      <c r="C6671" t="s">
        <v>36</v>
      </c>
      <c r="D6671">
        <v>741</v>
      </c>
    </row>
    <row r="6672" spans="1:5" x14ac:dyDescent="0.25">
      <c r="A6672" t="s">
        <v>2554</v>
      </c>
      <c r="B6672" t="s">
        <v>3072</v>
      </c>
      <c r="C6672" t="s">
        <v>4751</v>
      </c>
      <c r="D6672">
        <v>0</v>
      </c>
    </row>
    <row r="6673" spans="1:5" x14ac:dyDescent="0.25">
      <c r="A6673" t="s">
        <v>2554</v>
      </c>
      <c r="B6673" t="s">
        <v>3072</v>
      </c>
      <c r="C6673" t="s">
        <v>2469</v>
      </c>
      <c r="D6673">
        <v>0</v>
      </c>
      <c r="E6673">
        <v>0</v>
      </c>
    </row>
    <row r="6674" spans="1:5" x14ac:dyDescent="0.25">
      <c r="A6674" t="s">
        <v>2554</v>
      </c>
      <c r="B6674" t="s">
        <v>3072</v>
      </c>
      <c r="C6674" t="s">
        <v>2467</v>
      </c>
      <c r="D6674">
        <v>0</v>
      </c>
    </row>
    <row r="6675" spans="1:5" x14ac:dyDescent="0.25">
      <c r="A6675" t="s">
        <v>2554</v>
      </c>
      <c r="B6675" t="s">
        <v>3072</v>
      </c>
      <c r="C6675" t="s">
        <v>2468</v>
      </c>
      <c r="D6675" t="s">
        <v>2475</v>
      </c>
    </row>
    <row r="6676" spans="1:5" x14ac:dyDescent="0.25">
      <c r="A6676" t="s">
        <v>2554</v>
      </c>
      <c r="B6676" t="s">
        <v>3072</v>
      </c>
      <c r="C6676" t="s">
        <v>4752</v>
      </c>
      <c r="D6676">
        <v>0</v>
      </c>
      <c r="E6676">
        <v>0</v>
      </c>
    </row>
    <row r="6677" spans="1:5" x14ac:dyDescent="0.25">
      <c r="A6677" t="s">
        <v>2554</v>
      </c>
      <c r="B6677" t="s">
        <v>3072</v>
      </c>
      <c r="C6677" t="s">
        <v>4753</v>
      </c>
      <c r="D6677">
        <v>0</v>
      </c>
      <c r="E6677">
        <v>0</v>
      </c>
    </row>
    <row r="6678" spans="1:5" x14ac:dyDescent="0.25">
      <c r="A6678" t="s">
        <v>2554</v>
      </c>
      <c r="B6678" t="s">
        <v>3072</v>
      </c>
      <c r="C6678" t="s">
        <v>800</v>
      </c>
      <c r="D6678" s="19" t="s">
        <v>2892</v>
      </c>
    </row>
    <row r="6679" spans="1:5" x14ac:dyDescent="0.25">
      <c r="A6679" t="s">
        <v>2554</v>
      </c>
      <c r="B6679" t="s">
        <v>3073</v>
      </c>
      <c r="C6679" t="s">
        <v>1083</v>
      </c>
      <c r="D6679" t="b">
        <v>0</v>
      </c>
    </row>
    <row r="6680" spans="1:5" x14ac:dyDescent="0.25">
      <c r="A6680" t="s">
        <v>2554</v>
      </c>
      <c r="B6680" t="s">
        <v>3073</v>
      </c>
      <c r="C6680" t="s">
        <v>36</v>
      </c>
      <c r="D6680">
        <v>742</v>
      </c>
    </row>
    <row r="6681" spans="1:5" x14ac:dyDescent="0.25">
      <c r="A6681" t="s">
        <v>2554</v>
      </c>
      <c r="B6681" t="s">
        <v>3073</v>
      </c>
      <c r="C6681" t="s">
        <v>4751</v>
      </c>
      <c r="D6681">
        <v>1</v>
      </c>
    </row>
    <row r="6682" spans="1:5" x14ac:dyDescent="0.25">
      <c r="A6682" t="s">
        <v>2554</v>
      </c>
      <c r="B6682" t="s">
        <v>3073</v>
      </c>
      <c r="C6682" t="s">
        <v>2469</v>
      </c>
      <c r="D6682">
        <v>0</v>
      </c>
      <c r="E6682">
        <v>0</v>
      </c>
    </row>
    <row r="6683" spans="1:5" x14ac:dyDescent="0.25">
      <c r="A6683" t="s">
        <v>2554</v>
      </c>
      <c r="B6683" t="s">
        <v>3073</v>
      </c>
      <c r="C6683" t="s">
        <v>2467</v>
      </c>
      <c r="D6683">
        <v>0</v>
      </c>
    </row>
    <row r="6684" spans="1:5" x14ac:dyDescent="0.25">
      <c r="A6684" t="s">
        <v>2554</v>
      </c>
      <c r="B6684" t="s">
        <v>3073</v>
      </c>
      <c r="C6684" t="s">
        <v>2468</v>
      </c>
      <c r="D6684" t="s">
        <v>2475</v>
      </c>
    </row>
    <row r="6685" spans="1:5" x14ac:dyDescent="0.25">
      <c r="A6685" t="s">
        <v>2554</v>
      </c>
      <c r="B6685" t="s">
        <v>3073</v>
      </c>
      <c r="C6685" t="s">
        <v>4752</v>
      </c>
      <c r="D6685">
        <v>0</v>
      </c>
      <c r="E6685">
        <v>0</v>
      </c>
    </row>
    <row r="6686" spans="1:5" x14ac:dyDescent="0.25">
      <c r="A6686" t="s">
        <v>2554</v>
      </c>
      <c r="B6686" t="s">
        <v>3073</v>
      </c>
      <c r="C6686" t="s">
        <v>4753</v>
      </c>
      <c r="D6686">
        <v>0</v>
      </c>
      <c r="E6686">
        <v>0</v>
      </c>
    </row>
    <row r="6687" spans="1:5" x14ac:dyDescent="0.25">
      <c r="A6687" t="s">
        <v>2554</v>
      </c>
      <c r="B6687" t="s">
        <v>3073</v>
      </c>
      <c r="C6687" t="s">
        <v>800</v>
      </c>
      <c r="D6687" s="19" t="s">
        <v>815</v>
      </c>
    </row>
    <row r="6688" spans="1:5" x14ac:dyDescent="0.25">
      <c r="A6688" t="s">
        <v>2554</v>
      </c>
      <c r="B6688" t="s">
        <v>3074</v>
      </c>
      <c r="C6688" t="s">
        <v>1083</v>
      </c>
      <c r="D6688" t="b">
        <v>0</v>
      </c>
    </row>
    <row r="6689" spans="1:5" x14ac:dyDescent="0.25">
      <c r="A6689" t="s">
        <v>2554</v>
      </c>
      <c r="B6689" t="s">
        <v>3074</v>
      </c>
      <c r="C6689" t="s">
        <v>36</v>
      </c>
      <c r="D6689">
        <v>743</v>
      </c>
    </row>
    <row r="6690" spans="1:5" x14ac:dyDescent="0.25">
      <c r="A6690" t="s">
        <v>2554</v>
      </c>
      <c r="B6690" t="s">
        <v>3074</v>
      </c>
      <c r="C6690" t="s">
        <v>4751</v>
      </c>
      <c r="D6690">
        <v>1</v>
      </c>
    </row>
    <row r="6691" spans="1:5" x14ac:dyDescent="0.25">
      <c r="A6691" t="s">
        <v>2554</v>
      </c>
      <c r="B6691" t="s">
        <v>3074</v>
      </c>
      <c r="C6691" t="s">
        <v>2469</v>
      </c>
      <c r="D6691">
        <v>0</v>
      </c>
      <c r="E6691">
        <v>0</v>
      </c>
    </row>
    <row r="6692" spans="1:5" x14ac:dyDescent="0.25">
      <c r="A6692" t="s">
        <v>2554</v>
      </c>
      <c r="B6692" t="s">
        <v>3074</v>
      </c>
      <c r="C6692" t="s">
        <v>2467</v>
      </c>
      <c r="D6692">
        <v>0</v>
      </c>
    </row>
    <row r="6693" spans="1:5" x14ac:dyDescent="0.25">
      <c r="A6693" t="s">
        <v>2554</v>
      </c>
      <c r="B6693" t="s">
        <v>3074</v>
      </c>
      <c r="C6693" t="s">
        <v>2468</v>
      </c>
      <c r="D6693" t="s">
        <v>2475</v>
      </c>
    </row>
    <row r="6694" spans="1:5" x14ac:dyDescent="0.25">
      <c r="A6694" t="s">
        <v>2554</v>
      </c>
      <c r="B6694" t="s">
        <v>3074</v>
      </c>
      <c r="C6694" t="s">
        <v>4752</v>
      </c>
      <c r="D6694">
        <v>0</v>
      </c>
      <c r="E6694">
        <v>0</v>
      </c>
    </row>
    <row r="6695" spans="1:5" x14ac:dyDescent="0.25">
      <c r="A6695" t="s">
        <v>2554</v>
      </c>
      <c r="B6695" t="s">
        <v>3074</v>
      </c>
      <c r="C6695" t="s">
        <v>4753</v>
      </c>
      <c r="D6695">
        <v>0</v>
      </c>
      <c r="E6695">
        <v>0</v>
      </c>
    </row>
    <row r="6696" spans="1:5" x14ac:dyDescent="0.25">
      <c r="A6696" t="s">
        <v>2554</v>
      </c>
      <c r="B6696" t="s">
        <v>3074</v>
      </c>
      <c r="C6696" t="s">
        <v>800</v>
      </c>
      <c r="D6696" s="19" t="s">
        <v>815</v>
      </c>
    </row>
    <row r="6697" spans="1:5" x14ac:dyDescent="0.25">
      <c r="A6697" t="s">
        <v>2554</v>
      </c>
      <c r="B6697" t="s">
        <v>3075</v>
      </c>
      <c r="C6697" t="s">
        <v>1083</v>
      </c>
      <c r="D6697" t="b">
        <v>0</v>
      </c>
    </row>
    <row r="6698" spans="1:5" x14ac:dyDescent="0.25">
      <c r="A6698" t="s">
        <v>2554</v>
      </c>
      <c r="B6698" t="s">
        <v>3075</v>
      </c>
      <c r="C6698" t="s">
        <v>36</v>
      </c>
      <c r="D6698">
        <v>744</v>
      </c>
    </row>
    <row r="6699" spans="1:5" x14ac:dyDescent="0.25">
      <c r="A6699" t="s">
        <v>2554</v>
      </c>
      <c r="B6699" t="s">
        <v>3075</v>
      </c>
      <c r="C6699" t="s">
        <v>4751</v>
      </c>
      <c r="D6699">
        <v>1</v>
      </c>
    </row>
    <row r="6700" spans="1:5" x14ac:dyDescent="0.25">
      <c r="A6700" t="s">
        <v>2554</v>
      </c>
      <c r="B6700" t="s">
        <v>3075</v>
      </c>
      <c r="C6700" t="s">
        <v>2469</v>
      </c>
      <c r="D6700">
        <v>0</v>
      </c>
      <c r="E6700">
        <v>0</v>
      </c>
    </row>
    <row r="6701" spans="1:5" x14ac:dyDescent="0.25">
      <c r="A6701" t="s">
        <v>2554</v>
      </c>
      <c r="B6701" t="s">
        <v>3075</v>
      </c>
      <c r="C6701" t="s">
        <v>2467</v>
      </c>
      <c r="D6701">
        <v>0</v>
      </c>
    </row>
    <row r="6702" spans="1:5" x14ac:dyDescent="0.25">
      <c r="A6702" t="s">
        <v>2554</v>
      </c>
      <c r="B6702" t="s">
        <v>3075</v>
      </c>
      <c r="C6702" t="s">
        <v>2468</v>
      </c>
      <c r="D6702" t="s">
        <v>2475</v>
      </c>
    </row>
    <row r="6703" spans="1:5" x14ac:dyDescent="0.25">
      <c r="A6703" t="s">
        <v>2554</v>
      </c>
      <c r="B6703" t="s">
        <v>3075</v>
      </c>
      <c r="C6703" t="s">
        <v>4752</v>
      </c>
      <c r="D6703">
        <v>0</v>
      </c>
      <c r="E6703">
        <v>0</v>
      </c>
    </row>
    <row r="6704" spans="1:5" x14ac:dyDescent="0.25">
      <c r="A6704" t="s">
        <v>2554</v>
      </c>
      <c r="B6704" t="s">
        <v>3075</v>
      </c>
      <c r="C6704" t="s">
        <v>4753</v>
      </c>
      <c r="D6704">
        <v>0</v>
      </c>
      <c r="E6704">
        <v>0</v>
      </c>
    </row>
    <row r="6705" spans="1:5" x14ac:dyDescent="0.25">
      <c r="A6705" t="s">
        <v>2554</v>
      </c>
      <c r="B6705" t="s">
        <v>3075</v>
      </c>
      <c r="C6705" t="s">
        <v>800</v>
      </c>
      <c r="D6705" s="19" t="s">
        <v>815</v>
      </c>
    </row>
    <row r="6706" spans="1:5" x14ac:dyDescent="0.25">
      <c r="A6706" t="s">
        <v>2554</v>
      </c>
      <c r="B6706" t="s">
        <v>3076</v>
      </c>
      <c r="C6706" t="s">
        <v>1083</v>
      </c>
      <c r="D6706" t="b">
        <v>0</v>
      </c>
    </row>
    <row r="6707" spans="1:5" x14ac:dyDescent="0.25">
      <c r="A6707" t="s">
        <v>2554</v>
      </c>
      <c r="B6707" t="s">
        <v>3076</v>
      </c>
      <c r="C6707" t="s">
        <v>36</v>
      </c>
      <c r="D6707">
        <v>745</v>
      </c>
    </row>
    <row r="6708" spans="1:5" x14ac:dyDescent="0.25">
      <c r="A6708" t="s">
        <v>2554</v>
      </c>
      <c r="B6708" t="s">
        <v>3076</v>
      </c>
      <c r="C6708" t="s">
        <v>4751</v>
      </c>
      <c r="D6708">
        <v>1</v>
      </c>
    </row>
    <row r="6709" spans="1:5" x14ac:dyDescent="0.25">
      <c r="A6709" t="s">
        <v>2554</v>
      </c>
      <c r="B6709" t="s">
        <v>3076</v>
      </c>
      <c r="C6709" t="s">
        <v>2469</v>
      </c>
      <c r="D6709">
        <v>0</v>
      </c>
      <c r="E6709">
        <v>0</v>
      </c>
    </row>
    <row r="6710" spans="1:5" x14ac:dyDescent="0.25">
      <c r="A6710" t="s">
        <v>2554</v>
      </c>
      <c r="B6710" t="s">
        <v>3076</v>
      </c>
      <c r="C6710" t="s">
        <v>2467</v>
      </c>
      <c r="D6710">
        <v>0</v>
      </c>
    </row>
    <row r="6711" spans="1:5" x14ac:dyDescent="0.25">
      <c r="A6711" t="s">
        <v>2554</v>
      </c>
      <c r="B6711" t="s">
        <v>3076</v>
      </c>
      <c r="C6711" t="s">
        <v>2468</v>
      </c>
      <c r="D6711" t="s">
        <v>2475</v>
      </c>
    </row>
    <row r="6712" spans="1:5" x14ac:dyDescent="0.25">
      <c r="A6712" t="s">
        <v>2554</v>
      </c>
      <c r="B6712" t="s">
        <v>3076</v>
      </c>
      <c r="C6712" t="s">
        <v>4752</v>
      </c>
      <c r="D6712">
        <v>0</v>
      </c>
      <c r="E6712">
        <v>0</v>
      </c>
    </row>
    <row r="6713" spans="1:5" x14ac:dyDescent="0.25">
      <c r="A6713" t="s">
        <v>2554</v>
      </c>
      <c r="B6713" t="s">
        <v>3076</v>
      </c>
      <c r="C6713" t="s">
        <v>4753</v>
      </c>
      <c r="D6713">
        <v>0</v>
      </c>
      <c r="E6713">
        <v>0</v>
      </c>
    </row>
    <row r="6714" spans="1:5" x14ac:dyDescent="0.25">
      <c r="A6714" t="s">
        <v>2554</v>
      </c>
      <c r="B6714" t="s">
        <v>3076</v>
      </c>
      <c r="C6714" t="s">
        <v>800</v>
      </c>
      <c r="D6714" s="19" t="s">
        <v>815</v>
      </c>
    </row>
    <row r="6715" spans="1:5" x14ac:dyDescent="0.25">
      <c r="A6715" t="s">
        <v>2554</v>
      </c>
      <c r="B6715" t="s">
        <v>3077</v>
      </c>
      <c r="C6715" t="s">
        <v>1083</v>
      </c>
      <c r="D6715" t="b">
        <v>0</v>
      </c>
    </row>
    <row r="6716" spans="1:5" x14ac:dyDescent="0.25">
      <c r="A6716" t="s">
        <v>2554</v>
      </c>
      <c r="B6716" t="s">
        <v>3077</v>
      </c>
      <c r="C6716" t="s">
        <v>36</v>
      </c>
      <c r="D6716">
        <v>746</v>
      </c>
    </row>
    <row r="6717" spans="1:5" x14ac:dyDescent="0.25">
      <c r="A6717" t="s">
        <v>2554</v>
      </c>
      <c r="B6717" t="s">
        <v>3077</v>
      </c>
      <c r="C6717" t="s">
        <v>4751</v>
      </c>
      <c r="D6717">
        <v>1</v>
      </c>
    </row>
    <row r="6718" spans="1:5" x14ac:dyDescent="0.25">
      <c r="A6718" t="s">
        <v>2554</v>
      </c>
      <c r="B6718" t="s">
        <v>3077</v>
      </c>
      <c r="C6718" t="s">
        <v>2469</v>
      </c>
      <c r="D6718">
        <v>0</v>
      </c>
      <c r="E6718">
        <v>0</v>
      </c>
    </row>
    <row r="6719" spans="1:5" x14ac:dyDescent="0.25">
      <c r="A6719" t="s">
        <v>2554</v>
      </c>
      <c r="B6719" t="s">
        <v>3077</v>
      </c>
      <c r="C6719" t="s">
        <v>2467</v>
      </c>
      <c r="D6719">
        <v>0</v>
      </c>
    </row>
    <row r="6720" spans="1:5" x14ac:dyDescent="0.25">
      <c r="A6720" t="s">
        <v>2554</v>
      </c>
      <c r="B6720" t="s">
        <v>3077</v>
      </c>
      <c r="C6720" t="s">
        <v>2468</v>
      </c>
      <c r="D6720" t="s">
        <v>2475</v>
      </c>
    </row>
    <row r="6721" spans="1:5" x14ac:dyDescent="0.25">
      <c r="A6721" t="s">
        <v>2554</v>
      </c>
      <c r="B6721" t="s">
        <v>3077</v>
      </c>
      <c r="C6721" t="s">
        <v>4752</v>
      </c>
      <c r="D6721">
        <v>0</v>
      </c>
      <c r="E6721">
        <v>0</v>
      </c>
    </row>
    <row r="6722" spans="1:5" x14ac:dyDescent="0.25">
      <c r="A6722" t="s">
        <v>2554</v>
      </c>
      <c r="B6722" t="s">
        <v>3077</v>
      </c>
      <c r="C6722" t="s">
        <v>4753</v>
      </c>
      <c r="D6722">
        <v>0</v>
      </c>
      <c r="E6722">
        <v>0</v>
      </c>
    </row>
    <row r="6723" spans="1:5" x14ac:dyDescent="0.25">
      <c r="A6723" t="s">
        <v>2554</v>
      </c>
      <c r="B6723" t="s">
        <v>3077</v>
      </c>
      <c r="C6723" t="s">
        <v>800</v>
      </c>
      <c r="D6723" s="19" t="s">
        <v>815</v>
      </c>
    </row>
    <row r="6724" spans="1:5" x14ac:dyDescent="0.25">
      <c r="A6724" t="s">
        <v>2554</v>
      </c>
      <c r="B6724" t="s">
        <v>3078</v>
      </c>
      <c r="C6724" t="s">
        <v>1083</v>
      </c>
      <c r="D6724" t="b">
        <v>0</v>
      </c>
    </row>
    <row r="6725" spans="1:5" x14ac:dyDescent="0.25">
      <c r="A6725" t="s">
        <v>2554</v>
      </c>
      <c r="B6725" t="s">
        <v>3078</v>
      </c>
      <c r="C6725" t="s">
        <v>36</v>
      </c>
      <c r="D6725">
        <v>747</v>
      </c>
    </row>
    <row r="6726" spans="1:5" x14ac:dyDescent="0.25">
      <c r="A6726" t="s">
        <v>2554</v>
      </c>
      <c r="B6726" t="s">
        <v>3078</v>
      </c>
      <c r="C6726" t="s">
        <v>4751</v>
      </c>
      <c r="D6726">
        <v>1</v>
      </c>
    </row>
    <row r="6727" spans="1:5" x14ac:dyDescent="0.25">
      <c r="A6727" t="s">
        <v>2554</v>
      </c>
      <c r="B6727" t="s">
        <v>3078</v>
      </c>
      <c r="C6727" t="s">
        <v>2469</v>
      </c>
      <c r="D6727">
        <v>0</v>
      </c>
      <c r="E6727">
        <v>0</v>
      </c>
    </row>
    <row r="6728" spans="1:5" x14ac:dyDescent="0.25">
      <c r="A6728" t="s">
        <v>2554</v>
      </c>
      <c r="B6728" t="s">
        <v>3078</v>
      </c>
      <c r="C6728" t="s">
        <v>2467</v>
      </c>
      <c r="D6728">
        <v>0</v>
      </c>
    </row>
    <row r="6729" spans="1:5" x14ac:dyDescent="0.25">
      <c r="A6729" t="s">
        <v>2554</v>
      </c>
      <c r="B6729" t="s">
        <v>3078</v>
      </c>
      <c r="C6729" t="s">
        <v>2468</v>
      </c>
      <c r="D6729" t="s">
        <v>2475</v>
      </c>
    </row>
    <row r="6730" spans="1:5" x14ac:dyDescent="0.25">
      <c r="A6730" t="s">
        <v>2554</v>
      </c>
      <c r="B6730" t="s">
        <v>3078</v>
      </c>
      <c r="C6730" t="s">
        <v>4752</v>
      </c>
      <c r="D6730">
        <v>0</v>
      </c>
      <c r="E6730">
        <v>0</v>
      </c>
    </row>
    <row r="6731" spans="1:5" x14ac:dyDescent="0.25">
      <c r="A6731" t="s">
        <v>2554</v>
      </c>
      <c r="B6731" t="s">
        <v>3078</v>
      </c>
      <c r="C6731" t="s">
        <v>4753</v>
      </c>
      <c r="D6731">
        <v>0</v>
      </c>
      <c r="E6731">
        <v>0</v>
      </c>
    </row>
    <row r="6732" spans="1:5" x14ac:dyDescent="0.25">
      <c r="A6732" t="s">
        <v>2554</v>
      </c>
      <c r="B6732" t="s">
        <v>3078</v>
      </c>
      <c r="C6732" t="s">
        <v>800</v>
      </c>
      <c r="D6732" s="19" t="s">
        <v>815</v>
      </c>
    </row>
    <row r="6733" spans="1:5" x14ac:dyDescent="0.25">
      <c r="A6733" t="s">
        <v>2554</v>
      </c>
      <c r="B6733" t="s">
        <v>3079</v>
      </c>
      <c r="C6733" t="s">
        <v>1083</v>
      </c>
      <c r="D6733" t="b">
        <v>0</v>
      </c>
    </row>
    <row r="6734" spans="1:5" x14ac:dyDescent="0.25">
      <c r="A6734" t="s">
        <v>2554</v>
      </c>
      <c r="B6734" t="s">
        <v>3079</v>
      </c>
      <c r="C6734" t="s">
        <v>36</v>
      </c>
      <c r="D6734">
        <v>748</v>
      </c>
    </row>
    <row r="6735" spans="1:5" x14ac:dyDescent="0.25">
      <c r="A6735" t="s">
        <v>2554</v>
      </c>
      <c r="B6735" t="s">
        <v>3079</v>
      </c>
      <c r="C6735" t="s">
        <v>4751</v>
      </c>
      <c r="D6735">
        <v>0</v>
      </c>
    </row>
    <row r="6736" spans="1:5" x14ac:dyDescent="0.25">
      <c r="A6736" t="s">
        <v>2554</v>
      </c>
      <c r="B6736" t="s">
        <v>3079</v>
      </c>
      <c r="C6736" t="s">
        <v>2469</v>
      </c>
      <c r="D6736">
        <v>0</v>
      </c>
      <c r="E6736">
        <v>0</v>
      </c>
    </row>
    <row r="6737" spans="1:5" x14ac:dyDescent="0.25">
      <c r="A6737" t="s">
        <v>2554</v>
      </c>
      <c r="B6737" t="s">
        <v>3079</v>
      </c>
      <c r="C6737" t="s">
        <v>2467</v>
      </c>
      <c r="D6737">
        <v>0</v>
      </c>
    </row>
    <row r="6738" spans="1:5" x14ac:dyDescent="0.25">
      <c r="A6738" t="s">
        <v>2554</v>
      </c>
      <c r="B6738" t="s">
        <v>3079</v>
      </c>
      <c r="C6738" t="s">
        <v>2468</v>
      </c>
      <c r="D6738" t="s">
        <v>2475</v>
      </c>
    </row>
    <row r="6739" spans="1:5" x14ac:dyDescent="0.25">
      <c r="A6739" t="s">
        <v>2554</v>
      </c>
      <c r="B6739" t="s">
        <v>3079</v>
      </c>
      <c r="C6739" t="s">
        <v>4752</v>
      </c>
      <c r="D6739">
        <v>0</v>
      </c>
      <c r="E6739">
        <v>0</v>
      </c>
    </row>
    <row r="6740" spans="1:5" x14ac:dyDescent="0.25">
      <c r="A6740" t="s">
        <v>2554</v>
      </c>
      <c r="B6740" t="s">
        <v>3079</v>
      </c>
      <c r="C6740" t="s">
        <v>4753</v>
      </c>
      <c r="D6740">
        <v>0</v>
      </c>
      <c r="E6740">
        <v>0</v>
      </c>
    </row>
    <row r="6741" spans="1:5" x14ac:dyDescent="0.25">
      <c r="A6741" t="s">
        <v>2554</v>
      </c>
      <c r="B6741" t="s">
        <v>3079</v>
      </c>
      <c r="C6741" t="s">
        <v>800</v>
      </c>
      <c r="D6741" s="19"/>
    </row>
    <row r="6742" spans="1:5" x14ac:dyDescent="0.25">
      <c r="A6742" t="s">
        <v>2554</v>
      </c>
      <c r="B6742" t="s">
        <v>3080</v>
      </c>
      <c r="C6742" t="s">
        <v>1083</v>
      </c>
      <c r="D6742" t="b">
        <v>0</v>
      </c>
    </row>
    <row r="6743" spans="1:5" x14ac:dyDescent="0.25">
      <c r="A6743" t="s">
        <v>2554</v>
      </c>
      <c r="B6743" t="s">
        <v>3080</v>
      </c>
      <c r="C6743" t="s">
        <v>36</v>
      </c>
      <c r="D6743">
        <v>749</v>
      </c>
    </row>
    <row r="6744" spans="1:5" x14ac:dyDescent="0.25">
      <c r="A6744" t="s">
        <v>2554</v>
      </c>
      <c r="B6744" t="s">
        <v>3080</v>
      </c>
      <c r="C6744" t="s">
        <v>4751</v>
      </c>
      <c r="D6744">
        <v>1</v>
      </c>
    </row>
    <row r="6745" spans="1:5" x14ac:dyDescent="0.25">
      <c r="A6745" t="s">
        <v>2554</v>
      </c>
      <c r="B6745" t="s">
        <v>3080</v>
      </c>
      <c r="C6745" t="s">
        <v>2469</v>
      </c>
      <c r="D6745">
        <v>0</v>
      </c>
      <c r="E6745">
        <v>0</v>
      </c>
    </row>
    <row r="6746" spans="1:5" x14ac:dyDescent="0.25">
      <c r="A6746" t="s">
        <v>2554</v>
      </c>
      <c r="B6746" t="s">
        <v>3080</v>
      </c>
      <c r="C6746" t="s">
        <v>2467</v>
      </c>
      <c r="D6746">
        <v>0</v>
      </c>
    </row>
    <row r="6747" spans="1:5" x14ac:dyDescent="0.25">
      <c r="A6747" t="s">
        <v>2554</v>
      </c>
      <c r="B6747" t="s">
        <v>3080</v>
      </c>
      <c r="C6747" t="s">
        <v>2468</v>
      </c>
      <c r="D6747" t="s">
        <v>2475</v>
      </c>
    </row>
    <row r="6748" spans="1:5" x14ac:dyDescent="0.25">
      <c r="A6748" t="s">
        <v>2554</v>
      </c>
      <c r="B6748" t="s">
        <v>3080</v>
      </c>
      <c r="C6748" t="s">
        <v>4752</v>
      </c>
      <c r="D6748">
        <v>0</v>
      </c>
      <c r="E6748">
        <v>0</v>
      </c>
    </row>
    <row r="6749" spans="1:5" x14ac:dyDescent="0.25">
      <c r="A6749" t="s">
        <v>2554</v>
      </c>
      <c r="B6749" t="s">
        <v>3080</v>
      </c>
      <c r="C6749" t="s">
        <v>4753</v>
      </c>
      <c r="D6749">
        <v>0</v>
      </c>
      <c r="E6749">
        <v>0</v>
      </c>
    </row>
    <row r="6750" spans="1:5" x14ac:dyDescent="0.25">
      <c r="A6750" t="s">
        <v>2554</v>
      </c>
      <c r="B6750" t="s">
        <v>3080</v>
      </c>
      <c r="C6750" t="s">
        <v>800</v>
      </c>
      <c r="D6750" s="19" t="s">
        <v>815</v>
      </c>
    </row>
    <row r="6751" spans="1:5" x14ac:dyDescent="0.25">
      <c r="A6751" t="s">
        <v>2554</v>
      </c>
      <c r="B6751" t="s">
        <v>3081</v>
      </c>
      <c r="C6751" t="s">
        <v>1083</v>
      </c>
      <c r="D6751" t="b">
        <v>0</v>
      </c>
    </row>
    <row r="6752" spans="1:5" x14ac:dyDescent="0.25">
      <c r="A6752" t="s">
        <v>2554</v>
      </c>
      <c r="B6752" t="s">
        <v>3081</v>
      </c>
      <c r="C6752" t="s">
        <v>36</v>
      </c>
      <c r="D6752">
        <v>750</v>
      </c>
    </row>
    <row r="6753" spans="1:5" x14ac:dyDescent="0.25">
      <c r="A6753" t="s">
        <v>2554</v>
      </c>
      <c r="B6753" t="s">
        <v>3081</v>
      </c>
      <c r="C6753" t="s">
        <v>4751</v>
      </c>
      <c r="D6753">
        <v>1</v>
      </c>
    </row>
    <row r="6754" spans="1:5" x14ac:dyDescent="0.25">
      <c r="A6754" t="s">
        <v>2554</v>
      </c>
      <c r="B6754" t="s">
        <v>3081</v>
      </c>
      <c r="C6754" t="s">
        <v>2469</v>
      </c>
      <c r="D6754">
        <v>0</v>
      </c>
      <c r="E6754">
        <v>0</v>
      </c>
    </row>
    <row r="6755" spans="1:5" x14ac:dyDescent="0.25">
      <c r="A6755" t="s">
        <v>2554</v>
      </c>
      <c r="B6755" t="s">
        <v>3081</v>
      </c>
      <c r="C6755" t="s">
        <v>2467</v>
      </c>
      <c r="D6755">
        <v>0</v>
      </c>
    </row>
    <row r="6756" spans="1:5" x14ac:dyDescent="0.25">
      <c r="A6756" t="s">
        <v>2554</v>
      </c>
      <c r="B6756" t="s">
        <v>3081</v>
      </c>
      <c r="C6756" t="s">
        <v>2468</v>
      </c>
      <c r="D6756" t="s">
        <v>2475</v>
      </c>
    </row>
    <row r="6757" spans="1:5" x14ac:dyDescent="0.25">
      <c r="A6757" t="s">
        <v>2554</v>
      </c>
      <c r="B6757" t="s">
        <v>3081</v>
      </c>
      <c r="C6757" t="s">
        <v>4752</v>
      </c>
      <c r="D6757">
        <v>0</v>
      </c>
      <c r="E6757">
        <v>0</v>
      </c>
    </row>
    <row r="6758" spans="1:5" x14ac:dyDescent="0.25">
      <c r="A6758" t="s">
        <v>2554</v>
      </c>
      <c r="B6758" t="s">
        <v>3081</v>
      </c>
      <c r="C6758" t="s">
        <v>4753</v>
      </c>
      <c r="D6758">
        <v>0</v>
      </c>
      <c r="E6758">
        <v>0</v>
      </c>
    </row>
    <row r="6759" spans="1:5" x14ac:dyDescent="0.25">
      <c r="A6759" t="s">
        <v>2554</v>
      </c>
      <c r="B6759" t="s">
        <v>3081</v>
      </c>
      <c r="C6759" t="s">
        <v>800</v>
      </c>
      <c r="D6759" s="19" t="s">
        <v>815</v>
      </c>
    </row>
    <row r="6760" spans="1:5" x14ac:dyDescent="0.25">
      <c r="A6760" t="s">
        <v>2554</v>
      </c>
      <c r="B6760" t="s">
        <v>3083</v>
      </c>
      <c r="C6760" t="s">
        <v>1083</v>
      </c>
      <c r="D6760" t="b">
        <v>0</v>
      </c>
    </row>
    <row r="6761" spans="1:5" x14ac:dyDescent="0.25">
      <c r="A6761" t="s">
        <v>2554</v>
      </c>
      <c r="B6761" t="s">
        <v>3083</v>
      </c>
      <c r="C6761" t="s">
        <v>36</v>
      </c>
      <c r="D6761">
        <v>751</v>
      </c>
    </row>
    <row r="6762" spans="1:5" x14ac:dyDescent="0.25">
      <c r="A6762" t="s">
        <v>2554</v>
      </c>
      <c r="B6762" t="s">
        <v>3083</v>
      </c>
      <c r="C6762" t="s">
        <v>4751</v>
      </c>
      <c r="D6762">
        <v>1</v>
      </c>
    </row>
    <row r="6763" spans="1:5" x14ac:dyDescent="0.25">
      <c r="A6763" t="s">
        <v>2554</v>
      </c>
      <c r="B6763" t="s">
        <v>3083</v>
      </c>
      <c r="C6763" t="s">
        <v>2469</v>
      </c>
      <c r="D6763">
        <v>300</v>
      </c>
      <c r="E6763">
        <v>0</v>
      </c>
    </row>
    <row r="6764" spans="1:5" x14ac:dyDescent="0.25">
      <c r="A6764" t="s">
        <v>2554</v>
      </c>
      <c r="B6764" t="s">
        <v>3083</v>
      </c>
      <c r="C6764" t="s">
        <v>2467</v>
      </c>
      <c r="D6764">
        <v>0</v>
      </c>
    </row>
    <row r="6765" spans="1:5" x14ac:dyDescent="0.25">
      <c r="A6765" t="s">
        <v>2554</v>
      </c>
      <c r="B6765" t="s">
        <v>3083</v>
      </c>
      <c r="C6765" t="s">
        <v>2468</v>
      </c>
      <c r="D6765" t="s">
        <v>2475</v>
      </c>
    </row>
    <row r="6766" spans="1:5" x14ac:dyDescent="0.25">
      <c r="A6766" t="s">
        <v>2554</v>
      </c>
      <c r="B6766" t="s">
        <v>3083</v>
      </c>
      <c r="C6766" t="s">
        <v>4752</v>
      </c>
      <c r="D6766">
        <v>0</v>
      </c>
      <c r="E6766">
        <v>0</v>
      </c>
    </row>
    <row r="6767" spans="1:5" x14ac:dyDescent="0.25">
      <c r="A6767" t="s">
        <v>2554</v>
      </c>
      <c r="B6767" t="s">
        <v>3083</v>
      </c>
      <c r="C6767" t="s">
        <v>4753</v>
      </c>
      <c r="D6767">
        <v>0</v>
      </c>
      <c r="E6767">
        <v>0</v>
      </c>
    </row>
    <row r="6768" spans="1:5" x14ac:dyDescent="0.25">
      <c r="A6768" t="s">
        <v>2554</v>
      </c>
      <c r="B6768" t="s">
        <v>3083</v>
      </c>
      <c r="C6768" t="s">
        <v>800</v>
      </c>
      <c r="D6768" s="19" t="s">
        <v>815</v>
      </c>
    </row>
    <row r="6769" spans="1:5" x14ac:dyDescent="0.25">
      <c r="A6769" t="s">
        <v>2554</v>
      </c>
      <c r="B6769" t="s">
        <v>3085</v>
      </c>
      <c r="C6769" t="s">
        <v>1083</v>
      </c>
      <c r="D6769" t="b">
        <v>0</v>
      </c>
    </row>
    <row r="6770" spans="1:5" x14ac:dyDescent="0.25">
      <c r="A6770" t="s">
        <v>2554</v>
      </c>
      <c r="B6770" t="s">
        <v>3085</v>
      </c>
      <c r="C6770" t="s">
        <v>36</v>
      </c>
      <c r="D6770">
        <v>752</v>
      </c>
    </row>
    <row r="6771" spans="1:5" x14ac:dyDescent="0.25">
      <c r="A6771" t="s">
        <v>2554</v>
      </c>
      <c r="B6771" t="s">
        <v>3085</v>
      </c>
      <c r="C6771" t="s">
        <v>4751</v>
      </c>
      <c r="D6771">
        <v>0</v>
      </c>
    </row>
    <row r="6772" spans="1:5" x14ac:dyDescent="0.25">
      <c r="A6772" t="s">
        <v>2554</v>
      </c>
      <c r="B6772" t="s">
        <v>3085</v>
      </c>
      <c r="C6772" t="s">
        <v>2469</v>
      </c>
      <c r="D6772">
        <v>100</v>
      </c>
      <c r="E6772">
        <v>0</v>
      </c>
    </row>
    <row r="6773" spans="1:5" x14ac:dyDescent="0.25">
      <c r="A6773" t="s">
        <v>2554</v>
      </c>
      <c r="B6773" t="s">
        <v>3085</v>
      </c>
      <c r="C6773" t="s">
        <v>2467</v>
      </c>
      <c r="D6773">
        <v>0</v>
      </c>
    </row>
    <row r="6774" spans="1:5" x14ac:dyDescent="0.25">
      <c r="A6774" t="s">
        <v>2554</v>
      </c>
      <c r="B6774" t="s">
        <v>3085</v>
      </c>
      <c r="C6774" t="s">
        <v>2468</v>
      </c>
      <c r="D6774" t="s">
        <v>2475</v>
      </c>
    </row>
    <row r="6775" spans="1:5" x14ac:dyDescent="0.25">
      <c r="A6775" t="s">
        <v>2554</v>
      </c>
      <c r="B6775" t="s">
        <v>3085</v>
      </c>
      <c r="C6775" t="s">
        <v>4752</v>
      </c>
      <c r="D6775">
        <v>0</v>
      </c>
      <c r="E6775">
        <v>0</v>
      </c>
    </row>
    <row r="6776" spans="1:5" x14ac:dyDescent="0.25">
      <c r="A6776" t="s">
        <v>2554</v>
      </c>
      <c r="B6776" t="s">
        <v>3085</v>
      </c>
      <c r="C6776" t="s">
        <v>4753</v>
      </c>
      <c r="D6776">
        <v>0</v>
      </c>
      <c r="E6776">
        <v>0</v>
      </c>
    </row>
    <row r="6777" spans="1:5" x14ac:dyDescent="0.25">
      <c r="A6777" t="s">
        <v>2554</v>
      </c>
      <c r="B6777" t="s">
        <v>3085</v>
      </c>
      <c r="C6777" t="s">
        <v>800</v>
      </c>
      <c r="D6777" s="19" t="s">
        <v>807</v>
      </c>
    </row>
    <row r="6778" spans="1:5" x14ac:dyDescent="0.25">
      <c r="A6778" t="s">
        <v>2554</v>
      </c>
      <c r="B6778" t="s">
        <v>3086</v>
      </c>
      <c r="C6778" t="s">
        <v>1083</v>
      </c>
      <c r="D6778" t="b">
        <v>0</v>
      </c>
    </row>
    <row r="6779" spans="1:5" x14ac:dyDescent="0.25">
      <c r="A6779" t="s">
        <v>2554</v>
      </c>
      <c r="B6779" t="s">
        <v>3086</v>
      </c>
      <c r="C6779" t="s">
        <v>36</v>
      </c>
      <c r="D6779">
        <v>753</v>
      </c>
    </row>
    <row r="6780" spans="1:5" x14ac:dyDescent="0.25">
      <c r="A6780" t="s">
        <v>2554</v>
      </c>
      <c r="B6780" t="s">
        <v>3086</v>
      </c>
      <c r="C6780" t="s">
        <v>4751</v>
      </c>
      <c r="D6780">
        <v>0</v>
      </c>
    </row>
    <row r="6781" spans="1:5" x14ac:dyDescent="0.25">
      <c r="A6781" t="s">
        <v>2554</v>
      </c>
      <c r="B6781" t="s">
        <v>3086</v>
      </c>
      <c r="C6781" t="s">
        <v>2469</v>
      </c>
      <c r="D6781">
        <v>30</v>
      </c>
      <c r="E6781">
        <v>0</v>
      </c>
    </row>
    <row r="6782" spans="1:5" x14ac:dyDescent="0.25">
      <c r="A6782" t="s">
        <v>2554</v>
      </c>
      <c r="B6782" t="s">
        <v>3086</v>
      </c>
      <c r="C6782" t="s">
        <v>2467</v>
      </c>
      <c r="D6782">
        <v>0</v>
      </c>
    </row>
    <row r="6783" spans="1:5" x14ac:dyDescent="0.25">
      <c r="A6783" t="s">
        <v>2554</v>
      </c>
      <c r="B6783" t="s">
        <v>3086</v>
      </c>
      <c r="C6783" t="s">
        <v>2468</v>
      </c>
      <c r="D6783" t="s">
        <v>2475</v>
      </c>
    </row>
    <row r="6784" spans="1:5" x14ac:dyDescent="0.25">
      <c r="A6784" t="s">
        <v>2554</v>
      </c>
      <c r="B6784" t="s">
        <v>3086</v>
      </c>
      <c r="C6784" t="s">
        <v>4752</v>
      </c>
      <c r="D6784">
        <v>0</v>
      </c>
      <c r="E6784">
        <v>0</v>
      </c>
    </row>
    <row r="6785" spans="1:5" x14ac:dyDescent="0.25">
      <c r="A6785" t="s">
        <v>2554</v>
      </c>
      <c r="B6785" t="s">
        <v>3086</v>
      </c>
      <c r="C6785" t="s">
        <v>4753</v>
      </c>
      <c r="D6785">
        <v>0</v>
      </c>
      <c r="E6785">
        <v>0</v>
      </c>
    </row>
    <row r="6786" spans="1:5" x14ac:dyDescent="0.25">
      <c r="A6786" t="s">
        <v>2554</v>
      </c>
      <c r="B6786" t="s">
        <v>3086</v>
      </c>
      <c r="C6786" t="s">
        <v>800</v>
      </c>
      <c r="D6786" s="19" t="s">
        <v>807</v>
      </c>
    </row>
    <row r="6787" spans="1:5" x14ac:dyDescent="0.25">
      <c r="A6787" t="s">
        <v>2554</v>
      </c>
      <c r="B6787" t="s">
        <v>3087</v>
      </c>
      <c r="C6787" t="s">
        <v>1083</v>
      </c>
      <c r="D6787" t="b">
        <v>0</v>
      </c>
    </row>
    <row r="6788" spans="1:5" x14ac:dyDescent="0.25">
      <c r="A6788" t="s">
        <v>2554</v>
      </c>
      <c r="B6788" t="s">
        <v>3087</v>
      </c>
      <c r="C6788" t="s">
        <v>36</v>
      </c>
      <c r="D6788">
        <v>754</v>
      </c>
    </row>
    <row r="6789" spans="1:5" x14ac:dyDescent="0.25">
      <c r="A6789" t="s">
        <v>2554</v>
      </c>
      <c r="B6789" t="s">
        <v>3087</v>
      </c>
      <c r="C6789" t="s">
        <v>4751</v>
      </c>
      <c r="D6789">
        <v>0</v>
      </c>
    </row>
    <row r="6790" spans="1:5" x14ac:dyDescent="0.25">
      <c r="A6790" t="s">
        <v>2554</v>
      </c>
      <c r="B6790" t="s">
        <v>3087</v>
      </c>
      <c r="C6790" t="s">
        <v>2469</v>
      </c>
      <c r="D6790">
        <v>300</v>
      </c>
      <c r="E6790">
        <v>0</v>
      </c>
    </row>
    <row r="6791" spans="1:5" x14ac:dyDescent="0.25">
      <c r="A6791" t="s">
        <v>2554</v>
      </c>
      <c r="B6791" t="s">
        <v>3087</v>
      </c>
      <c r="C6791" t="s">
        <v>2467</v>
      </c>
      <c r="D6791">
        <v>0</v>
      </c>
    </row>
    <row r="6792" spans="1:5" x14ac:dyDescent="0.25">
      <c r="A6792" t="s">
        <v>2554</v>
      </c>
      <c r="B6792" t="s">
        <v>3087</v>
      </c>
      <c r="C6792" t="s">
        <v>2468</v>
      </c>
      <c r="D6792" t="s">
        <v>2475</v>
      </c>
    </row>
    <row r="6793" spans="1:5" x14ac:dyDescent="0.25">
      <c r="A6793" t="s">
        <v>2554</v>
      </c>
      <c r="B6793" t="s">
        <v>3087</v>
      </c>
      <c r="C6793" t="s">
        <v>4752</v>
      </c>
      <c r="D6793">
        <v>0</v>
      </c>
      <c r="E6793">
        <v>0</v>
      </c>
    </row>
    <row r="6794" spans="1:5" x14ac:dyDescent="0.25">
      <c r="A6794" t="s">
        <v>2554</v>
      </c>
      <c r="B6794" t="s">
        <v>3087</v>
      </c>
      <c r="C6794" t="s">
        <v>4753</v>
      </c>
      <c r="D6794">
        <v>0</v>
      </c>
      <c r="E6794">
        <v>0</v>
      </c>
    </row>
    <row r="6795" spans="1:5" x14ac:dyDescent="0.25">
      <c r="A6795" t="s">
        <v>2554</v>
      </c>
      <c r="B6795" t="s">
        <v>3087</v>
      </c>
      <c r="C6795" t="s">
        <v>800</v>
      </c>
      <c r="D6795" s="19" t="s">
        <v>807</v>
      </c>
    </row>
    <row r="6796" spans="1:5" x14ac:dyDescent="0.25">
      <c r="A6796" t="s">
        <v>2554</v>
      </c>
      <c r="B6796" t="s">
        <v>3088</v>
      </c>
      <c r="C6796" t="s">
        <v>1083</v>
      </c>
      <c r="D6796" t="b">
        <v>0</v>
      </c>
    </row>
    <row r="6797" spans="1:5" x14ac:dyDescent="0.25">
      <c r="A6797" t="s">
        <v>2554</v>
      </c>
      <c r="B6797" t="s">
        <v>3088</v>
      </c>
      <c r="C6797" t="s">
        <v>36</v>
      </c>
      <c r="D6797">
        <v>755</v>
      </c>
    </row>
    <row r="6798" spans="1:5" x14ac:dyDescent="0.25">
      <c r="A6798" t="s">
        <v>2554</v>
      </c>
      <c r="B6798" t="s">
        <v>3088</v>
      </c>
      <c r="C6798" t="s">
        <v>4751</v>
      </c>
      <c r="D6798">
        <v>0</v>
      </c>
    </row>
    <row r="6799" spans="1:5" x14ac:dyDescent="0.25">
      <c r="A6799" t="s">
        <v>2554</v>
      </c>
      <c r="B6799" t="s">
        <v>3088</v>
      </c>
      <c r="C6799" t="s">
        <v>2469</v>
      </c>
      <c r="D6799">
        <v>0</v>
      </c>
      <c r="E6799">
        <v>0</v>
      </c>
    </row>
    <row r="6800" spans="1:5" x14ac:dyDescent="0.25">
      <c r="A6800" t="s">
        <v>2554</v>
      </c>
      <c r="B6800" t="s">
        <v>3088</v>
      </c>
      <c r="C6800" t="s">
        <v>2467</v>
      </c>
      <c r="D6800">
        <v>0</v>
      </c>
    </row>
    <row r="6801" spans="1:5" x14ac:dyDescent="0.25">
      <c r="A6801" t="s">
        <v>2554</v>
      </c>
      <c r="B6801" t="s">
        <v>3088</v>
      </c>
      <c r="C6801" t="s">
        <v>2468</v>
      </c>
      <c r="D6801" t="s">
        <v>2475</v>
      </c>
    </row>
    <row r="6802" spans="1:5" x14ac:dyDescent="0.25">
      <c r="A6802" t="s">
        <v>2554</v>
      </c>
      <c r="B6802" t="s">
        <v>3088</v>
      </c>
      <c r="C6802" t="s">
        <v>4752</v>
      </c>
      <c r="D6802">
        <v>0</v>
      </c>
      <c r="E6802">
        <v>0</v>
      </c>
    </row>
    <row r="6803" spans="1:5" x14ac:dyDescent="0.25">
      <c r="A6803" t="s">
        <v>2554</v>
      </c>
      <c r="B6803" t="s">
        <v>3088</v>
      </c>
      <c r="C6803" t="s">
        <v>4753</v>
      </c>
      <c r="D6803">
        <v>0</v>
      </c>
      <c r="E6803">
        <v>0</v>
      </c>
    </row>
    <row r="6804" spans="1:5" x14ac:dyDescent="0.25">
      <c r="A6804" t="s">
        <v>2554</v>
      </c>
      <c r="B6804" t="s">
        <v>3088</v>
      </c>
      <c r="C6804" t="s">
        <v>800</v>
      </c>
      <c r="D6804" s="19" t="s">
        <v>807</v>
      </c>
    </row>
    <row r="6805" spans="1:5" x14ac:dyDescent="0.25">
      <c r="A6805" t="s">
        <v>2554</v>
      </c>
      <c r="B6805" t="s">
        <v>3089</v>
      </c>
      <c r="C6805" t="s">
        <v>1083</v>
      </c>
      <c r="D6805" t="b">
        <v>0</v>
      </c>
    </row>
    <row r="6806" spans="1:5" x14ac:dyDescent="0.25">
      <c r="A6806" t="s">
        <v>2554</v>
      </c>
      <c r="B6806" t="s">
        <v>3089</v>
      </c>
      <c r="C6806" t="s">
        <v>36</v>
      </c>
      <c r="D6806">
        <v>756</v>
      </c>
    </row>
    <row r="6807" spans="1:5" x14ac:dyDescent="0.25">
      <c r="A6807" t="s">
        <v>2554</v>
      </c>
      <c r="B6807" t="s">
        <v>3089</v>
      </c>
      <c r="C6807" t="s">
        <v>4751</v>
      </c>
      <c r="D6807">
        <v>0</v>
      </c>
    </row>
    <row r="6808" spans="1:5" x14ac:dyDescent="0.25">
      <c r="A6808" t="s">
        <v>2554</v>
      </c>
      <c r="B6808" t="s">
        <v>3089</v>
      </c>
      <c r="C6808" t="s">
        <v>2469</v>
      </c>
      <c r="D6808">
        <v>0</v>
      </c>
      <c r="E6808">
        <v>0</v>
      </c>
    </row>
    <row r="6809" spans="1:5" x14ac:dyDescent="0.25">
      <c r="A6809" t="s">
        <v>2554</v>
      </c>
      <c r="B6809" t="s">
        <v>3089</v>
      </c>
      <c r="C6809" t="s">
        <v>2467</v>
      </c>
      <c r="D6809">
        <v>0</v>
      </c>
    </row>
    <row r="6810" spans="1:5" x14ac:dyDescent="0.25">
      <c r="A6810" t="s">
        <v>2554</v>
      </c>
      <c r="B6810" t="s">
        <v>3089</v>
      </c>
      <c r="C6810" t="s">
        <v>2468</v>
      </c>
      <c r="D6810" t="s">
        <v>2475</v>
      </c>
    </row>
    <row r="6811" spans="1:5" x14ac:dyDescent="0.25">
      <c r="A6811" t="s">
        <v>2554</v>
      </c>
      <c r="B6811" t="s">
        <v>3089</v>
      </c>
      <c r="C6811" t="s">
        <v>4752</v>
      </c>
      <c r="D6811">
        <v>0</v>
      </c>
      <c r="E6811">
        <v>0</v>
      </c>
    </row>
    <row r="6812" spans="1:5" x14ac:dyDescent="0.25">
      <c r="A6812" t="s">
        <v>2554</v>
      </c>
      <c r="B6812" t="s">
        <v>3089</v>
      </c>
      <c r="C6812" t="s">
        <v>4753</v>
      </c>
      <c r="D6812">
        <v>0</v>
      </c>
      <c r="E6812">
        <v>0</v>
      </c>
    </row>
    <row r="6813" spans="1:5" x14ac:dyDescent="0.25">
      <c r="A6813" t="s">
        <v>2554</v>
      </c>
      <c r="B6813" t="s">
        <v>3089</v>
      </c>
      <c r="C6813" t="s">
        <v>800</v>
      </c>
      <c r="D6813" s="19" t="s">
        <v>807</v>
      </c>
    </row>
    <row r="6814" spans="1:5" x14ac:dyDescent="0.25">
      <c r="A6814" t="s">
        <v>2554</v>
      </c>
      <c r="B6814" t="s">
        <v>3090</v>
      </c>
      <c r="C6814" t="s">
        <v>1083</v>
      </c>
      <c r="D6814" t="b">
        <v>0</v>
      </c>
    </row>
    <row r="6815" spans="1:5" x14ac:dyDescent="0.25">
      <c r="A6815" t="s">
        <v>2554</v>
      </c>
      <c r="B6815" t="s">
        <v>3090</v>
      </c>
      <c r="C6815" t="s">
        <v>36</v>
      </c>
      <c r="D6815">
        <v>757</v>
      </c>
    </row>
    <row r="6816" spans="1:5" x14ac:dyDescent="0.25">
      <c r="A6816" t="s">
        <v>2554</v>
      </c>
      <c r="B6816" t="s">
        <v>3090</v>
      </c>
      <c r="C6816" t="s">
        <v>4751</v>
      </c>
      <c r="D6816">
        <v>0</v>
      </c>
    </row>
    <row r="6817" spans="1:5" x14ac:dyDescent="0.25">
      <c r="A6817" t="s">
        <v>2554</v>
      </c>
      <c r="B6817" t="s">
        <v>3090</v>
      </c>
      <c r="C6817" t="s">
        <v>2469</v>
      </c>
      <c r="D6817">
        <v>0</v>
      </c>
      <c r="E6817">
        <v>0</v>
      </c>
    </row>
    <row r="6818" spans="1:5" x14ac:dyDescent="0.25">
      <c r="A6818" t="s">
        <v>2554</v>
      </c>
      <c r="B6818" t="s">
        <v>3090</v>
      </c>
      <c r="C6818" t="s">
        <v>2467</v>
      </c>
      <c r="D6818">
        <v>0</v>
      </c>
    </row>
    <row r="6819" spans="1:5" x14ac:dyDescent="0.25">
      <c r="A6819" t="s">
        <v>2554</v>
      </c>
      <c r="B6819" t="s">
        <v>3090</v>
      </c>
      <c r="C6819" t="s">
        <v>2468</v>
      </c>
      <c r="D6819" t="s">
        <v>2475</v>
      </c>
    </row>
    <row r="6820" spans="1:5" x14ac:dyDescent="0.25">
      <c r="A6820" t="s">
        <v>2554</v>
      </c>
      <c r="B6820" t="s">
        <v>3090</v>
      </c>
      <c r="C6820" t="s">
        <v>4752</v>
      </c>
      <c r="D6820">
        <v>0</v>
      </c>
      <c r="E6820">
        <v>0</v>
      </c>
    </row>
    <row r="6821" spans="1:5" x14ac:dyDescent="0.25">
      <c r="A6821" t="s">
        <v>2554</v>
      </c>
      <c r="B6821" t="s">
        <v>3090</v>
      </c>
      <c r="C6821" t="s">
        <v>4753</v>
      </c>
      <c r="D6821">
        <v>0</v>
      </c>
      <c r="E6821">
        <v>0</v>
      </c>
    </row>
    <row r="6822" spans="1:5" x14ac:dyDescent="0.25">
      <c r="A6822" t="s">
        <v>2554</v>
      </c>
      <c r="B6822" t="s">
        <v>3090</v>
      </c>
      <c r="C6822" t="s">
        <v>800</v>
      </c>
      <c r="D6822" s="19" t="s">
        <v>815</v>
      </c>
    </row>
    <row r="6823" spans="1:5" x14ac:dyDescent="0.25">
      <c r="A6823" t="s">
        <v>2554</v>
      </c>
      <c r="B6823" t="s">
        <v>3091</v>
      </c>
      <c r="C6823" t="s">
        <v>1083</v>
      </c>
      <c r="D6823" t="b">
        <v>0</v>
      </c>
    </row>
    <row r="6824" spans="1:5" x14ac:dyDescent="0.25">
      <c r="A6824" t="s">
        <v>2554</v>
      </c>
      <c r="B6824" t="s">
        <v>3091</v>
      </c>
      <c r="C6824" t="s">
        <v>36</v>
      </c>
      <c r="D6824">
        <v>758</v>
      </c>
    </row>
    <row r="6825" spans="1:5" x14ac:dyDescent="0.25">
      <c r="A6825" t="s">
        <v>2554</v>
      </c>
      <c r="B6825" t="s">
        <v>3091</v>
      </c>
      <c r="C6825" t="s">
        <v>4751</v>
      </c>
      <c r="D6825">
        <v>0</v>
      </c>
    </row>
    <row r="6826" spans="1:5" x14ac:dyDescent="0.25">
      <c r="A6826" t="s">
        <v>2554</v>
      </c>
      <c r="B6826" t="s">
        <v>3091</v>
      </c>
      <c r="C6826" t="s">
        <v>2469</v>
      </c>
      <c r="D6826">
        <v>0</v>
      </c>
      <c r="E6826">
        <v>0</v>
      </c>
    </row>
    <row r="6827" spans="1:5" x14ac:dyDescent="0.25">
      <c r="A6827" t="s">
        <v>2554</v>
      </c>
      <c r="B6827" t="s">
        <v>3091</v>
      </c>
      <c r="C6827" t="s">
        <v>2467</v>
      </c>
      <c r="D6827">
        <v>0</v>
      </c>
    </row>
    <row r="6828" spans="1:5" x14ac:dyDescent="0.25">
      <c r="A6828" t="s">
        <v>2554</v>
      </c>
      <c r="B6828" t="s">
        <v>3091</v>
      </c>
      <c r="C6828" t="s">
        <v>2468</v>
      </c>
      <c r="D6828" t="s">
        <v>2475</v>
      </c>
    </row>
    <row r="6829" spans="1:5" x14ac:dyDescent="0.25">
      <c r="A6829" t="s">
        <v>2554</v>
      </c>
      <c r="B6829" t="s">
        <v>3091</v>
      </c>
      <c r="C6829" t="s">
        <v>4752</v>
      </c>
      <c r="D6829">
        <v>0</v>
      </c>
      <c r="E6829">
        <v>0</v>
      </c>
    </row>
    <row r="6830" spans="1:5" x14ac:dyDescent="0.25">
      <c r="A6830" t="s">
        <v>2554</v>
      </c>
      <c r="B6830" t="s">
        <v>3091</v>
      </c>
      <c r="C6830" t="s">
        <v>4753</v>
      </c>
      <c r="D6830">
        <v>0</v>
      </c>
      <c r="E6830">
        <v>0</v>
      </c>
    </row>
    <row r="6831" spans="1:5" x14ac:dyDescent="0.25">
      <c r="A6831" t="s">
        <v>2554</v>
      </c>
      <c r="B6831" t="s">
        <v>3091</v>
      </c>
      <c r="C6831" t="s">
        <v>800</v>
      </c>
      <c r="D6831" s="19" t="s">
        <v>807</v>
      </c>
    </row>
    <row r="6832" spans="1:5" x14ac:dyDescent="0.25">
      <c r="A6832" t="s">
        <v>2554</v>
      </c>
      <c r="B6832" t="s">
        <v>3092</v>
      </c>
      <c r="C6832" t="s">
        <v>1083</v>
      </c>
      <c r="D6832" t="b">
        <v>0</v>
      </c>
    </row>
    <row r="6833" spans="1:5" x14ac:dyDescent="0.25">
      <c r="A6833" t="s">
        <v>2554</v>
      </c>
      <c r="B6833" t="s">
        <v>3092</v>
      </c>
      <c r="C6833" t="s">
        <v>36</v>
      </c>
      <c r="D6833">
        <v>759</v>
      </c>
    </row>
    <row r="6834" spans="1:5" x14ac:dyDescent="0.25">
      <c r="A6834" t="s">
        <v>2554</v>
      </c>
      <c r="B6834" t="s">
        <v>3092</v>
      </c>
      <c r="C6834" t="s">
        <v>4751</v>
      </c>
      <c r="D6834">
        <v>0</v>
      </c>
    </row>
    <row r="6835" spans="1:5" x14ac:dyDescent="0.25">
      <c r="A6835" t="s">
        <v>2554</v>
      </c>
      <c r="B6835" t="s">
        <v>3092</v>
      </c>
      <c r="C6835" t="s">
        <v>2469</v>
      </c>
      <c r="D6835">
        <v>0</v>
      </c>
      <c r="E6835">
        <v>0</v>
      </c>
    </row>
    <row r="6836" spans="1:5" x14ac:dyDescent="0.25">
      <c r="A6836" t="s">
        <v>2554</v>
      </c>
      <c r="B6836" t="s">
        <v>3092</v>
      </c>
      <c r="C6836" t="s">
        <v>2467</v>
      </c>
      <c r="D6836">
        <v>0</v>
      </c>
    </row>
    <row r="6837" spans="1:5" x14ac:dyDescent="0.25">
      <c r="A6837" t="s">
        <v>2554</v>
      </c>
      <c r="B6837" t="s">
        <v>3092</v>
      </c>
      <c r="C6837" t="s">
        <v>2468</v>
      </c>
      <c r="D6837" t="s">
        <v>2475</v>
      </c>
    </row>
    <row r="6838" spans="1:5" x14ac:dyDescent="0.25">
      <c r="A6838" t="s">
        <v>2554</v>
      </c>
      <c r="B6838" t="s">
        <v>3092</v>
      </c>
      <c r="C6838" t="s">
        <v>4752</v>
      </c>
      <c r="D6838">
        <v>0</v>
      </c>
      <c r="E6838">
        <v>0</v>
      </c>
    </row>
    <row r="6839" spans="1:5" x14ac:dyDescent="0.25">
      <c r="A6839" t="s">
        <v>2554</v>
      </c>
      <c r="B6839" t="s">
        <v>3092</v>
      </c>
      <c r="C6839" t="s">
        <v>4753</v>
      </c>
      <c r="D6839">
        <v>0</v>
      </c>
      <c r="E6839">
        <v>0</v>
      </c>
    </row>
    <row r="6840" spans="1:5" x14ac:dyDescent="0.25">
      <c r="A6840" t="s">
        <v>2554</v>
      </c>
      <c r="B6840" t="s">
        <v>3092</v>
      </c>
      <c r="C6840" t="s">
        <v>800</v>
      </c>
      <c r="D6840" s="19" t="s">
        <v>815</v>
      </c>
    </row>
    <row r="6841" spans="1:5" x14ac:dyDescent="0.25">
      <c r="A6841" t="s">
        <v>2554</v>
      </c>
      <c r="B6841" t="s">
        <v>3093</v>
      </c>
      <c r="C6841" t="s">
        <v>1083</v>
      </c>
      <c r="D6841" t="b">
        <v>0</v>
      </c>
    </row>
    <row r="6842" spans="1:5" x14ac:dyDescent="0.25">
      <c r="A6842" t="s">
        <v>2554</v>
      </c>
      <c r="B6842" t="s">
        <v>3093</v>
      </c>
      <c r="C6842" t="s">
        <v>36</v>
      </c>
      <c r="D6842">
        <v>760</v>
      </c>
    </row>
    <row r="6843" spans="1:5" x14ac:dyDescent="0.25">
      <c r="A6843" t="s">
        <v>2554</v>
      </c>
      <c r="B6843" t="s">
        <v>3093</v>
      </c>
      <c r="C6843" t="s">
        <v>4751</v>
      </c>
      <c r="D6843">
        <v>0</v>
      </c>
    </row>
    <row r="6844" spans="1:5" x14ac:dyDescent="0.25">
      <c r="A6844" t="s">
        <v>2554</v>
      </c>
      <c r="B6844" t="s">
        <v>3093</v>
      </c>
      <c r="C6844" t="s">
        <v>2469</v>
      </c>
      <c r="D6844">
        <v>0</v>
      </c>
      <c r="E6844">
        <v>0</v>
      </c>
    </row>
    <row r="6845" spans="1:5" x14ac:dyDescent="0.25">
      <c r="A6845" t="s">
        <v>2554</v>
      </c>
      <c r="B6845" t="s">
        <v>3093</v>
      </c>
      <c r="C6845" t="s">
        <v>2467</v>
      </c>
      <c r="D6845">
        <v>0</v>
      </c>
    </row>
    <row r="6846" spans="1:5" x14ac:dyDescent="0.25">
      <c r="A6846" t="s">
        <v>2554</v>
      </c>
      <c r="B6846" t="s">
        <v>3093</v>
      </c>
      <c r="C6846" t="s">
        <v>2468</v>
      </c>
      <c r="D6846" t="s">
        <v>2475</v>
      </c>
    </row>
    <row r="6847" spans="1:5" x14ac:dyDescent="0.25">
      <c r="A6847" t="s">
        <v>2554</v>
      </c>
      <c r="B6847" t="s">
        <v>3093</v>
      </c>
      <c r="C6847" t="s">
        <v>4752</v>
      </c>
      <c r="D6847">
        <v>0</v>
      </c>
      <c r="E6847">
        <v>0</v>
      </c>
    </row>
    <row r="6848" spans="1:5" x14ac:dyDescent="0.25">
      <c r="A6848" t="s">
        <v>2554</v>
      </c>
      <c r="B6848" t="s">
        <v>3093</v>
      </c>
      <c r="C6848" t="s">
        <v>4753</v>
      </c>
      <c r="D6848">
        <v>0</v>
      </c>
      <c r="E6848">
        <v>0</v>
      </c>
    </row>
    <row r="6849" spans="1:5" x14ac:dyDescent="0.25">
      <c r="A6849" t="s">
        <v>2554</v>
      </c>
      <c r="B6849" t="s">
        <v>3093</v>
      </c>
      <c r="C6849" t="s">
        <v>800</v>
      </c>
      <c r="D6849" s="19" t="s">
        <v>807</v>
      </c>
    </row>
    <row r="6850" spans="1:5" x14ac:dyDescent="0.25">
      <c r="A6850" t="s">
        <v>2554</v>
      </c>
      <c r="B6850" t="s">
        <v>3094</v>
      </c>
      <c r="C6850" t="s">
        <v>1083</v>
      </c>
      <c r="D6850" t="b">
        <v>0</v>
      </c>
    </row>
    <row r="6851" spans="1:5" x14ac:dyDescent="0.25">
      <c r="A6851" t="s">
        <v>2554</v>
      </c>
      <c r="B6851" t="s">
        <v>3094</v>
      </c>
      <c r="C6851" t="s">
        <v>36</v>
      </c>
      <c r="D6851">
        <v>761</v>
      </c>
    </row>
    <row r="6852" spans="1:5" x14ac:dyDescent="0.25">
      <c r="A6852" t="s">
        <v>2554</v>
      </c>
      <c r="B6852" t="s">
        <v>3094</v>
      </c>
      <c r="C6852" t="s">
        <v>4751</v>
      </c>
      <c r="D6852">
        <v>0</v>
      </c>
    </row>
    <row r="6853" spans="1:5" x14ac:dyDescent="0.25">
      <c r="A6853" t="s">
        <v>2554</v>
      </c>
      <c r="B6853" t="s">
        <v>3094</v>
      </c>
      <c r="C6853" t="s">
        <v>2469</v>
      </c>
      <c r="D6853">
        <v>0</v>
      </c>
      <c r="E6853">
        <v>0</v>
      </c>
    </row>
    <row r="6854" spans="1:5" x14ac:dyDescent="0.25">
      <c r="A6854" t="s">
        <v>2554</v>
      </c>
      <c r="B6854" t="s">
        <v>3094</v>
      </c>
      <c r="C6854" t="s">
        <v>2467</v>
      </c>
      <c r="D6854">
        <v>0</v>
      </c>
    </row>
    <row r="6855" spans="1:5" x14ac:dyDescent="0.25">
      <c r="A6855" t="s">
        <v>2554</v>
      </c>
      <c r="B6855" t="s">
        <v>3094</v>
      </c>
      <c r="C6855" t="s">
        <v>2468</v>
      </c>
      <c r="D6855" t="s">
        <v>2475</v>
      </c>
    </row>
    <row r="6856" spans="1:5" x14ac:dyDescent="0.25">
      <c r="A6856" t="s">
        <v>2554</v>
      </c>
      <c r="B6856" t="s">
        <v>3094</v>
      </c>
      <c r="C6856" t="s">
        <v>4752</v>
      </c>
      <c r="D6856">
        <v>0</v>
      </c>
      <c r="E6856">
        <v>0</v>
      </c>
    </row>
    <row r="6857" spans="1:5" x14ac:dyDescent="0.25">
      <c r="A6857" t="s">
        <v>2554</v>
      </c>
      <c r="B6857" t="s">
        <v>3094</v>
      </c>
      <c r="C6857" t="s">
        <v>4753</v>
      </c>
      <c r="D6857">
        <v>0</v>
      </c>
      <c r="E6857">
        <v>0</v>
      </c>
    </row>
    <row r="6858" spans="1:5" x14ac:dyDescent="0.25">
      <c r="A6858" t="s">
        <v>2554</v>
      </c>
      <c r="B6858" t="s">
        <v>3094</v>
      </c>
      <c r="C6858" t="s">
        <v>800</v>
      </c>
      <c r="D6858" s="19" t="s">
        <v>815</v>
      </c>
    </row>
    <row r="6859" spans="1:5" x14ac:dyDescent="0.25">
      <c r="A6859" t="s">
        <v>2554</v>
      </c>
      <c r="B6859" t="s">
        <v>3095</v>
      </c>
      <c r="C6859" t="s">
        <v>1083</v>
      </c>
      <c r="D6859" t="b">
        <v>0</v>
      </c>
    </row>
    <row r="6860" spans="1:5" x14ac:dyDescent="0.25">
      <c r="A6860" t="s">
        <v>2554</v>
      </c>
      <c r="B6860" t="s">
        <v>3095</v>
      </c>
      <c r="C6860" t="s">
        <v>36</v>
      </c>
      <c r="D6860">
        <v>762</v>
      </c>
    </row>
    <row r="6861" spans="1:5" x14ac:dyDescent="0.25">
      <c r="A6861" t="s">
        <v>2554</v>
      </c>
      <c r="B6861" t="s">
        <v>3095</v>
      </c>
      <c r="C6861" t="s">
        <v>4751</v>
      </c>
      <c r="D6861">
        <v>1</v>
      </c>
    </row>
    <row r="6862" spans="1:5" x14ac:dyDescent="0.25">
      <c r="A6862" t="s">
        <v>2554</v>
      </c>
      <c r="B6862" t="s">
        <v>3095</v>
      </c>
      <c r="C6862" t="s">
        <v>2469</v>
      </c>
      <c r="D6862">
        <v>0</v>
      </c>
      <c r="E6862">
        <v>0</v>
      </c>
    </row>
    <row r="6863" spans="1:5" x14ac:dyDescent="0.25">
      <c r="A6863" t="s">
        <v>2554</v>
      </c>
      <c r="B6863" t="s">
        <v>3095</v>
      </c>
      <c r="C6863" t="s">
        <v>2467</v>
      </c>
      <c r="D6863">
        <v>0</v>
      </c>
    </row>
    <row r="6864" spans="1:5" x14ac:dyDescent="0.25">
      <c r="A6864" t="s">
        <v>2554</v>
      </c>
      <c r="B6864" t="s">
        <v>3095</v>
      </c>
      <c r="C6864" t="s">
        <v>2468</v>
      </c>
      <c r="D6864" t="s">
        <v>2475</v>
      </c>
    </row>
    <row r="6865" spans="1:5" x14ac:dyDescent="0.25">
      <c r="A6865" t="s">
        <v>2554</v>
      </c>
      <c r="B6865" t="s">
        <v>3095</v>
      </c>
      <c r="C6865" t="s">
        <v>4752</v>
      </c>
      <c r="D6865">
        <v>0</v>
      </c>
      <c r="E6865">
        <v>0</v>
      </c>
    </row>
    <row r="6866" spans="1:5" x14ac:dyDescent="0.25">
      <c r="A6866" t="s">
        <v>2554</v>
      </c>
      <c r="B6866" t="s">
        <v>3095</v>
      </c>
      <c r="C6866" t="s">
        <v>4753</v>
      </c>
      <c r="D6866">
        <v>0</v>
      </c>
      <c r="E6866">
        <v>0</v>
      </c>
    </row>
    <row r="6867" spans="1:5" x14ac:dyDescent="0.25">
      <c r="A6867" t="s">
        <v>2554</v>
      </c>
      <c r="B6867" t="s">
        <v>3095</v>
      </c>
      <c r="C6867" t="s">
        <v>800</v>
      </c>
      <c r="D6867" s="19" t="s">
        <v>815</v>
      </c>
    </row>
    <row r="6868" spans="1:5" x14ac:dyDescent="0.25">
      <c r="A6868" t="s">
        <v>2554</v>
      </c>
      <c r="B6868" t="s">
        <v>282</v>
      </c>
      <c r="C6868" t="s">
        <v>1083</v>
      </c>
      <c r="D6868" t="b">
        <v>0</v>
      </c>
    </row>
    <row r="6869" spans="1:5" x14ac:dyDescent="0.25">
      <c r="A6869" t="s">
        <v>2554</v>
      </c>
      <c r="B6869" t="s">
        <v>282</v>
      </c>
      <c r="C6869" t="s">
        <v>36</v>
      </c>
      <c r="D6869">
        <v>763</v>
      </c>
    </row>
    <row r="6870" spans="1:5" x14ac:dyDescent="0.25">
      <c r="A6870" t="s">
        <v>2554</v>
      </c>
      <c r="B6870" t="s">
        <v>282</v>
      </c>
      <c r="C6870" t="s">
        <v>4751</v>
      </c>
      <c r="D6870">
        <v>0</v>
      </c>
    </row>
    <row r="6871" spans="1:5" x14ac:dyDescent="0.25">
      <c r="A6871" t="s">
        <v>2554</v>
      </c>
      <c r="B6871" t="s">
        <v>282</v>
      </c>
      <c r="C6871" t="s">
        <v>2469</v>
      </c>
      <c r="D6871">
        <v>0</v>
      </c>
      <c r="E6871">
        <v>0</v>
      </c>
    </row>
    <row r="6872" spans="1:5" x14ac:dyDescent="0.25">
      <c r="A6872" t="s">
        <v>2554</v>
      </c>
      <c r="B6872" t="s">
        <v>282</v>
      </c>
      <c r="C6872" t="s">
        <v>2467</v>
      </c>
      <c r="D6872">
        <v>0</v>
      </c>
    </row>
    <row r="6873" spans="1:5" x14ac:dyDescent="0.25">
      <c r="A6873" t="s">
        <v>2554</v>
      </c>
      <c r="B6873" t="s">
        <v>282</v>
      </c>
      <c r="C6873" t="s">
        <v>2468</v>
      </c>
      <c r="D6873" t="s">
        <v>2475</v>
      </c>
    </row>
    <row r="6874" spans="1:5" x14ac:dyDescent="0.25">
      <c r="A6874" t="s">
        <v>2554</v>
      </c>
      <c r="B6874" t="s">
        <v>282</v>
      </c>
      <c r="C6874" t="s">
        <v>4752</v>
      </c>
      <c r="D6874">
        <v>0</v>
      </c>
      <c r="E6874">
        <v>0</v>
      </c>
    </row>
    <row r="6875" spans="1:5" x14ac:dyDescent="0.25">
      <c r="A6875" t="s">
        <v>2554</v>
      </c>
      <c r="B6875" t="s">
        <v>282</v>
      </c>
      <c r="C6875" t="s">
        <v>4753</v>
      </c>
      <c r="D6875">
        <v>0</v>
      </c>
      <c r="E6875">
        <v>0</v>
      </c>
    </row>
    <row r="6876" spans="1:5" x14ac:dyDescent="0.25">
      <c r="A6876" t="s">
        <v>2554</v>
      </c>
      <c r="B6876" t="s">
        <v>282</v>
      </c>
      <c r="C6876" t="s">
        <v>800</v>
      </c>
      <c r="D6876" s="19"/>
    </row>
    <row r="6877" spans="1:5" x14ac:dyDescent="0.25">
      <c r="A6877" t="s">
        <v>2554</v>
      </c>
      <c r="B6877" t="s">
        <v>283</v>
      </c>
      <c r="C6877" t="s">
        <v>1083</v>
      </c>
      <c r="D6877" t="b">
        <v>0</v>
      </c>
    </row>
    <row r="6878" spans="1:5" x14ac:dyDescent="0.25">
      <c r="A6878" t="s">
        <v>2554</v>
      </c>
      <c r="B6878" t="s">
        <v>283</v>
      </c>
      <c r="C6878" t="s">
        <v>36</v>
      </c>
      <c r="D6878">
        <v>764</v>
      </c>
    </row>
    <row r="6879" spans="1:5" x14ac:dyDescent="0.25">
      <c r="A6879" t="s">
        <v>2554</v>
      </c>
      <c r="B6879" t="s">
        <v>283</v>
      </c>
      <c r="C6879" t="s">
        <v>4751</v>
      </c>
      <c r="D6879">
        <v>0</v>
      </c>
    </row>
    <row r="6880" spans="1:5" x14ac:dyDescent="0.25">
      <c r="A6880" t="s">
        <v>2554</v>
      </c>
      <c r="B6880" t="s">
        <v>283</v>
      </c>
      <c r="C6880" t="s">
        <v>2469</v>
      </c>
      <c r="D6880">
        <v>0</v>
      </c>
      <c r="E6880">
        <v>0</v>
      </c>
    </row>
    <row r="6881" spans="1:5" x14ac:dyDescent="0.25">
      <c r="A6881" t="s">
        <v>2554</v>
      </c>
      <c r="B6881" t="s">
        <v>283</v>
      </c>
      <c r="C6881" t="s">
        <v>2467</v>
      </c>
      <c r="D6881">
        <v>0</v>
      </c>
    </row>
    <row r="6882" spans="1:5" x14ac:dyDescent="0.25">
      <c r="A6882" t="s">
        <v>2554</v>
      </c>
      <c r="B6882" t="s">
        <v>283</v>
      </c>
      <c r="C6882" t="s">
        <v>2468</v>
      </c>
      <c r="D6882" t="s">
        <v>2475</v>
      </c>
    </row>
    <row r="6883" spans="1:5" x14ac:dyDescent="0.25">
      <c r="A6883" t="s">
        <v>2554</v>
      </c>
      <c r="B6883" t="s">
        <v>283</v>
      </c>
      <c r="C6883" t="s">
        <v>4752</v>
      </c>
      <c r="D6883">
        <v>0</v>
      </c>
      <c r="E6883">
        <v>0</v>
      </c>
    </row>
    <row r="6884" spans="1:5" x14ac:dyDescent="0.25">
      <c r="A6884" t="s">
        <v>2554</v>
      </c>
      <c r="B6884" t="s">
        <v>283</v>
      </c>
      <c r="C6884" t="s">
        <v>4753</v>
      </c>
      <c r="D6884">
        <v>0</v>
      </c>
      <c r="E6884">
        <v>0</v>
      </c>
    </row>
    <row r="6885" spans="1:5" x14ac:dyDescent="0.25">
      <c r="A6885" t="s">
        <v>2554</v>
      </c>
      <c r="B6885" t="s">
        <v>283</v>
      </c>
      <c r="C6885" t="s">
        <v>800</v>
      </c>
      <c r="D6885" s="19"/>
    </row>
    <row r="6886" spans="1:5" x14ac:dyDescent="0.25">
      <c r="A6886" t="s">
        <v>2554</v>
      </c>
      <c r="B6886" t="s">
        <v>314</v>
      </c>
      <c r="C6886" t="s">
        <v>1083</v>
      </c>
      <c r="D6886" t="b">
        <v>0</v>
      </c>
    </row>
    <row r="6887" spans="1:5" x14ac:dyDescent="0.25">
      <c r="A6887" t="s">
        <v>2554</v>
      </c>
      <c r="B6887" t="s">
        <v>314</v>
      </c>
      <c r="C6887" t="s">
        <v>36</v>
      </c>
      <c r="D6887">
        <v>765</v>
      </c>
    </row>
    <row r="6888" spans="1:5" x14ac:dyDescent="0.25">
      <c r="A6888" t="s">
        <v>2554</v>
      </c>
      <c r="B6888" t="s">
        <v>314</v>
      </c>
      <c r="C6888" t="s">
        <v>4751</v>
      </c>
      <c r="D6888">
        <v>0</v>
      </c>
    </row>
    <row r="6889" spans="1:5" x14ac:dyDescent="0.25">
      <c r="A6889" t="s">
        <v>2554</v>
      </c>
      <c r="B6889" t="s">
        <v>314</v>
      </c>
      <c r="C6889" t="s">
        <v>2469</v>
      </c>
      <c r="D6889">
        <v>0</v>
      </c>
      <c r="E6889">
        <v>0</v>
      </c>
    </row>
    <row r="6890" spans="1:5" x14ac:dyDescent="0.25">
      <c r="A6890" t="s">
        <v>2554</v>
      </c>
      <c r="B6890" t="s">
        <v>314</v>
      </c>
      <c r="C6890" t="s">
        <v>2467</v>
      </c>
      <c r="D6890">
        <v>0</v>
      </c>
    </row>
    <row r="6891" spans="1:5" x14ac:dyDescent="0.25">
      <c r="A6891" t="s">
        <v>2554</v>
      </c>
      <c r="B6891" t="s">
        <v>314</v>
      </c>
      <c r="C6891" t="s">
        <v>2468</v>
      </c>
      <c r="D6891" t="s">
        <v>2475</v>
      </c>
    </row>
    <row r="6892" spans="1:5" x14ac:dyDescent="0.25">
      <c r="A6892" t="s">
        <v>2554</v>
      </c>
      <c r="B6892" t="s">
        <v>314</v>
      </c>
      <c r="C6892" t="s">
        <v>4752</v>
      </c>
      <c r="D6892">
        <v>0</v>
      </c>
      <c r="E6892">
        <v>0</v>
      </c>
    </row>
    <row r="6893" spans="1:5" x14ac:dyDescent="0.25">
      <c r="A6893" t="s">
        <v>2554</v>
      </c>
      <c r="B6893" t="s">
        <v>314</v>
      </c>
      <c r="C6893" t="s">
        <v>4753</v>
      </c>
      <c r="D6893">
        <v>0</v>
      </c>
      <c r="E6893">
        <v>0</v>
      </c>
    </row>
    <row r="6894" spans="1:5" x14ac:dyDescent="0.25">
      <c r="A6894" t="s">
        <v>2554</v>
      </c>
      <c r="B6894" t="s">
        <v>314</v>
      </c>
      <c r="C6894" t="s">
        <v>800</v>
      </c>
      <c r="D6894" s="19"/>
    </row>
    <row r="6895" spans="1:5" x14ac:dyDescent="0.25">
      <c r="A6895" t="s">
        <v>2554</v>
      </c>
      <c r="B6895" t="s">
        <v>284</v>
      </c>
      <c r="C6895" t="s">
        <v>1083</v>
      </c>
      <c r="D6895" t="b">
        <v>0</v>
      </c>
    </row>
    <row r="6896" spans="1:5" x14ac:dyDescent="0.25">
      <c r="A6896" t="s">
        <v>2554</v>
      </c>
      <c r="B6896" t="s">
        <v>284</v>
      </c>
      <c r="C6896" t="s">
        <v>36</v>
      </c>
      <c r="D6896">
        <v>766</v>
      </c>
    </row>
    <row r="6897" spans="1:5" x14ac:dyDescent="0.25">
      <c r="A6897" t="s">
        <v>2554</v>
      </c>
      <c r="B6897" t="s">
        <v>284</v>
      </c>
      <c r="C6897" t="s">
        <v>4751</v>
      </c>
      <c r="D6897">
        <v>0</v>
      </c>
    </row>
    <row r="6898" spans="1:5" x14ac:dyDescent="0.25">
      <c r="A6898" t="s">
        <v>2554</v>
      </c>
      <c r="B6898" t="s">
        <v>284</v>
      </c>
      <c r="C6898" t="s">
        <v>2469</v>
      </c>
      <c r="D6898">
        <v>0</v>
      </c>
      <c r="E6898">
        <v>0</v>
      </c>
    </row>
    <row r="6899" spans="1:5" x14ac:dyDescent="0.25">
      <c r="A6899" t="s">
        <v>2554</v>
      </c>
      <c r="B6899" t="s">
        <v>284</v>
      </c>
      <c r="C6899" t="s">
        <v>2467</v>
      </c>
      <c r="D6899">
        <v>0</v>
      </c>
    </row>
    <row r="6900" spans="1:5" x14ac:dyDescent="0.25">
      <c r="A6900" t="s">
        <v>2554</v>
      </c>
      <c r="B6900" t="s">
        <v>284</v>
      </c>
      <c r="C6900" t="s">
        <v>2468</v>
      </c>
      <c r="D6900" t="s">
        <v>2475</v>
      </c>
    </row>
    <row r="6901" spans="1:5" x14ac:dyDescent="0.25">
      <c r="A6901" t="s">
        <v>2554</v>
      </c>
      <c r="B6901" t="s">
        <v>284</v>
      </c>
      <c r="C6901" t="s">
        <v>4752</v>
      </c>
      <c r="D6901">
        <v>0</v>
      </c>
      <c r="E6901">
        <v>0</v>
      </c>
    </row>
    <row r="6902" spans="1:5" x14ac:dyDescent="0.25">
      <c r="A6902" t="s">
        <v>2554</v>
      </c>
      <c r="B6902" t="s">
        <v>284</v>
      </c>
      <c r="C6902" t="s">
        <v>4753</v>
      </c>
      <c r="D6902">
        <v>0</v>
      </c>
      <c r="E6902">
        <v>0</v>
      </c>
    </row>
    <row r="6903" spans="1:5" x14ac:dyDescent="0.25">
      <c r="A6903" t="s">
        <v>2554</v>
      </c>
      <c r="B6903" t="s">
        <v>284</v>
      </c>
      <c r="C6903" t="s">
        <v>800</v>
      </c>
      <c r="D6903" s="19"/>
    </row>
    <row r="6904" spans="1:5" x14ac:dyDescent="0.25">
      <c r="A6904" t="s">
        <v>2554</v>
      </c>
      <c r="B6904" t="s">
        <v>285</v>
      </c>
      <c r="C6904" t="s">
        <v>1083</v>
      </c>
      <c r="D6904" t="b">
        <v>0</v>
      </c>
    </row>
    <row r="6905" spans="1:5" x14ac:dyDescent="0.25">
      <c r="A6905" t="s">
        <v>2554</v>
      </c>
      <c r="B6905" t="s">
        <v>285</v>
      </c>
      <c r="C6905" t="s">
        <v>36</v>
      </c>
      <c r="D6905">
        <v>767</v>
      </c>
    </row>
    <row r="6906" spans="1:5" x14ac:dyDescent="0.25">
      <c r="A6906" t="s">
        <v>2554</v>
      </c>
      <c r="B6906" t="s">
        <v>285</v>
      </c>
      <c r="C6906" t="s">
        <v>4751</v>
      </c>
      <c r="D6906">
        <v>0</v>
      </c>
    </row>
    <row r="6907" spans="1:5" x14ac:dyDescent="0.25">
      <c r="A6907" t="s">
        <v>2554</v>
      </c>
      <c r="B6907" t="s">
        <v>285</v>
      </c>
      <c r="C6907" t="s">
        <v>2469</v>
      </c>
      <c r="D6907">
        <v>0</v>
      </c>
      <c r="E6907">
        <v>0</v>
      </c>
    </row>
    <row r="6908" spans="1:5" x14ac:dyDescent="0.25">
      <c r="A6908" t="s">
        <v>2554</v>
      </c>
      <c r="B6908" t="s">
        <v>285</v>
      </c>
      <c r="C6908" t="s">
        <v>2467</v>
      </c>
      <c r="D6908">
        <v>0</v>
      </c>
    </row>
    <row r="6909" spans="1:5" x14ac:dyDescent="0.25">
      <c r="A6909" t="s">
        <v>2554</v>
      </c>
      <c r="B6909" t="s">
        <v>285</v>
      </c>
      <c r="C6909" t="s">
        <v>2468</v>
      </c>
      <c r="D6909" t="s">
        <v>2475</v>
      </c>
    </row>
    <row r="6910" spans="1:5" x14ac:dyDescent="0.25">
      <c r="A6910" t="s">
        <v>2554</v>
      </c>
      <c r="B6910" t="s">
        <v>285</v>
      </c>
      <c r="C6910" t="s">
        <v>4752</v>
      </c>
      <c r="D6910">
        <v>0</v>
      </c>
      <c r="E6910">
        <v>0</v>
      </c>
    </row>
    <row r="6911" spans="1:5" x14ac:dyDescent="0.25">
      <c r="A6911" t="s">
        <v>2554</v>
      </c>
      <c r="B6911" t="s">
        <v>285</v>
      </c>
      <c r="C6911" t="s">
        <v>4753</v>
      </c>
      <c r="D6911">
        <v>0</v>
      </c>
      <c r="E6911">
        <v>0</v>
      </c>
    </row>
    <row r="6912" spans="1:5" x14ac:dyDescent="0.25">
      <c r="A6912" t="s">
        <v>2554</v>
      </c>
      <c r="B6912" t="s">
        <v>285</v>
      </c>
      <c r="C6912" t="s">
        <v>800</v>
      </c>
      <c r="D6912" s="19"/>
    </row>
    <row r="6913" spans="1:5" x14ac:dyDescent="0.25">
      <c r="A6913" t="s">
        <v>2557</v>
      </c>
      <c r="B6913" t="s">
        <v>3067</v>
      </c>
      <c r="C6913" t="s">
        <v>1083</v>
      </c>
      <c r="D6913" t="b">
        <v>0</v>
      </c>
    </row>
    <row r="6914" spans="1:5" x14ac:dyDescent="0.25">
      <c r="A6914" t="s">
        <v>2557</v>
      </c>
      <c r="B6914" t="s">
        <v>3067</v>
      </c>
      <c r="C6914" t="s">
        <v>36</v>
      </c>
      <c r="D6914">
        <v>768</v>
      </c>
    </row>
    <row r="6915" spans="1:5" x14ac:dyDescent="0.25">
      <c r="A6915" t="s">
        <v>2557</v>
      </c>
      <c r="B6915" t="s">
        <v>3067</v>
      </c>
      <c r="C6915" t="s">
        <v>4751</v>
      </c>
      <c r="D6915">
        <v>0</v>
      </c>
    </row>
    <row r="6916" spans="1:5" x14ac:dyDescent="0.25">
      <c r="A6916" t="s">
        <v>2557</v>
      </c>
      <c r="B6916" t="s">
        <v>3067</v>
      </c>
      <c r="C6916" t="s">
        <v>2469</v>
      </c>
      <c r="D6916">
        <v>0</v>
      </c>
      <c r="E6916">
        <v>0</v>
      </c>
    </row>
    <row r="6917" spans="1:5" x14ac:dyDescent="0.25">
      <c r="A6917" t="s">
        <v>2557</v>
      </c>
      <c r="B6917" t="s">
        <v>3067</v>
      </c>
      <c r="C6917" t="s">
        <v>2467</v>
      </c>
      <c r="D6917">
        <v>0</v>
      </c>
    </row>
    <row r="6918" spans="1:5" x14ac:dyDescent="0.25">
      <c r="A6918" t="s">
        <v>2557</v>
      </c>
      <c r="B6918" t="s">
        <v>3067</v>
      </c>
      <c r="C6918" t="s">
        <v>2468</v>
      </c>
      <c r="D6918" t="s">
        <v>2475</v>
      </c>
    </row>
    <row r="6919" spans="1:5" x14ac:dyDescent="0.25">
      <c r="A6919" t="s">
        <v>2557</v>
      </c>
      <c r="B6919" t="s">
        <v>3067</v>
      </c>
      <c r="C6919" t="s">
        <v>4752</v>
      </c>
      <c r="D6919">
        <v>0</v>
      </c>
      <c r="E6919">
        <v>0</v>
      </c>
    </row>
    <row r="6920" spans="1:5" x14ac:dyDescent="0.25">
      <c r="A6920" t="s">
        <v>2557</v>
      </c>
      <c r="B6920" t="s">
        <v>3067</v>
      </c>
      <c r="C6920" t="s">
        <v>4753</v>
      </c>
      <c r="D6920">
        <v>0</v>
      </c>
      <c r="E6920">
        <v>0</v>
      </c>
    </row>
    <row r="6921" spans="1:5" x14ac:dyDescent="0.25">
      <c r="A6921" t="s">
        <v>2557</v>
      </c>
      <c r="B6921" t="s">
        <v>3067</v>
      </c>
      <c r="C6921" t="s">
        <v>800</v>
      </c>
      <c r="D6921" s="19" t="s">
        <v>807</v>
      </c>
    </row>
    <row r="6922" spans="1:5" x14ac:dyDescent="0.25">
      <c r="A6922" t="s">
        <v>2557</v>
      </c>
      <c r="B6922" t="s">
        <v>3068</v>
      </c>
      <c r="C6922" t="s">
        <v>1083</v>
      </c>
      <c r="D6922" t="b">
        <v>0</v>
      </c>
    </row>
    <row r="6923" spans="1:5" x14ac:dyDescent="0.25">
      <c r="A6923" t="s">
        <v>2557</v>
      </c>
      <c r="B6923" t="s">
        <v>3068</v>
      </c>
      <c r="C6923" t="s">
        <v>36</v>
      </c>
      <c r="D6923">
        <v>769</v>
      </c>
    </row>
    <row r="6924" spans="1:5" x14ac:dyDescent="0.25">
      <c r="A6924" t="s">
        <v>2557</v>
      </c>
      <c r="B6924" t="s">
        <v>3068</v>
      </c>
      <c r="C6924" t="s">
        <v>4751</v>
      </c>
      <c r="D6924">
        <v>0</v>
      </c>
    </row>
    <row r="6925" spans="1:5" x14ac:dyDescent="0.25">
      <c r="A6925" t="s">
        <v>2557</v>
      </c>
      <c r="B6925" t="s">
        <v>3068</v>
      </c>
      <c r="C6925" t="s">
        <v>2469</v>
      </c>
      <c r="D6925">
        <v>0</v>
      </c>
      <c r="E6925">
        <v>0</v>
      </c>
    </row>
    <row r="6926" spans="1:5" x14ac:dyDescent="0.25">
      <c r="A6926" t="s">
        <v>2557</v>
      </c>
      <c r="B6926" t="s">
        <v>3068</v>
      </c>
      <c r="C6926" t="s">
        <v>2467</v>
      </c>
      <c r="D6926">
        <v>0</v>
      </c>
    </row>
    <row r="6927" spans="1:5" x14ac:dyDescent="0.25">
      <c r="A6927" t="s">
        <v>2557</v>
      </c>
      <c r="B6927" t="s">
        <v>3068</v>
      </c>
      <c r="C6927" t="s">
        <v>2468</v>
      </c>
      <c r="D6927" t="s">
        <v>2475</v>
      </c>
    </row>
    <row r="6928" spans="1:5" x14ac:dyDescent="0.25">
      <c r="A6928" t="s">
        <v>2557</v>
      </c>
      <c r="B6928" t="s">
        <v>3068</v>
      </c>
      <c r="C6928" t="s">
        <v>4752</v>
      </c>
      <c r="D6928">
        <v>0</v>
      </c>
      <c r="E6928">
        <v>0</v>
      </c>
    </row>
    <row r="6929" spans="1:5" x14ac:dyDescent="0.25">
      <c r="A6929" t="s">
        <v>2557</v>
      </c>
      <c r="B6929" t="s">
        <v>3068</v>
      </c>
      <c r="C6929" t="s">
        <v>4753</v>
      </c>
      <c r="D6929">
        <v>0</v>
      </c>
      <c r="E6929">
        <v>0</v>
      </c>
    </row>
    <row r="6930" spans="1:5" x14ac:dyDescent="0.25">
      <c r="A6930" t="s">
        <v>2557</v>
      </c>
      <c r="B6930" t="s">
        <v>3068</v>
      </c>
      <c r="C6930" t="s">
        <v>800</v>
      </c>
      <c r="D6930" s="19" t="s">
        <v>807</v>
      </c>
    </row>
    <row r="6931" spans="1:5" x14ac:dyDescent="0.25">
      <c r="A6931" t="s">
        <v>2557</v>
      </c>
      <c r="B6931" t="s">
        <v>3069</v>
      </c>
      <c r="C6931" t="s">
        <v>1083</v>
      </c>
      <c r="D6931" t="b">
        <v>0</v>
      </c>
    </row>
    <row r="6932" spans="1:5" x14ac:dyDescent="0.25">
      <c r="A6932" t="s">
        <v>2557</v>
      </c>
      <c r="B6932" t="s">
        <v>3069</v>
      </c>
      <c r="C6932" t="s">
        <v>36</v>
      </c>
      <c r="D6932">
        <v>770</v>
      </c>
    </row>
    <row r="6933" spans="1:5" x14ac:dyDescent="0.25">
      <c r="A6933" t="s">
        <v>2557</v>
      </c>
      <c r="B6933" t="s">
        <v>3069</v>
      </c>
      <c r="C6933" t="s">
        <v>4751</v>
      </c>
      <c r="D6933">
        <v>0</v>
      </c>
    </row>
    <row r="6934" spans="1:5" x14ac:dyDescent="0.25">
      <c r="A6934" t="s">
        <v>2557</v>
      </c>
      <c r="B6934" t="s">
        <v>3069</v>
      </c>
      <c r="C6934" t="s">
        <v>2469</v>
      </c>
      <c r="D6934">
        <v>0</v>
      </c>
      <c r="E6934">
        <v>0</v>
      </c>
    </row>
    <row r="6935" spans="1:5" x14ac:dyDescent="0.25">
      <c r="A6935" t="s">
        <v>2557</v>
      </c>
      <c r="B6935" t="s">
        <v>3069</v>
      </c>
      <c r="C6935" t="s">
        <v>2467</v>
      </c>
      <c r="D6935">
        <v>0</v>
      </c>
    </row>
    <row r="6936" spans="1:5" x14ac:dyDescent="0.25">
      <c r="A6936" t="s">
        <v>2557</v>
      </c>
      <c r="B6936" t="s">
        <v>3069</v>
      </c>
      <c r="C6936" t="s">
        <v>2468</v>
      </c>
      <c r="D6936" t="s">
        <v>2475</v>
      </c>
    </row>
    <row r="6937" spans="1:5" x14ac:dyDescent="0.25">
      <c r="A6937" t="s">
        <v>2557</v>
      </c>
      <c r="B6937" t="s">
        <v>3069</v>
      </c>
      <c r="C6937" t="s">
        <v>4752</v>
      </c>
      <c r="D6937">
        <v>0</v>
      </c>
      <c r="E6937">
        <v>0</v>
      </c>
    </row>
    <row r="6938" spans="1:5" x14ac:dyDescent="0.25">
      <c r="A6938" t="s">
        <v>2557</v>
      </c>
      <c r="B6938" t="s">
        <v>3069</v>
      </c>
      <c r="C6938" t="s">
        <v>4753</v>
      </c>
      <c r="D6938">
        <v>0</v>
      </c>
      <c r="E6938">
        <v>0</v>
      </c>
    </row>
    <row r="6939" spans="1:5" x14ac:dyDescent="0.25">
      <c r="A6939" t="s">
        <v>2557</v>
      </c>
      <c r="B6939" t="s">
        <v>3069</v>
      </c>
      <c r="C6939" t="s">
        <v>800</v>
      </c>
      <c r="D6939" s="19" t="s">
        <v>2892</v>
      </c>
    </row>
    <row r="6940" spans="1:5" x14ac:dyDescent="0.25">
      <c r="A6940" t="s">
        <v>2557</v>
      </c>
      <c r="B6940" t="s">
        <v>3070</v>
      </c>
      <c r="C6940" t="s">
        <v>1083</v>
      </c>
      <c r="D6940" t="b">
        <v>0</v>
      </c>
    </row>
    <row r="6941" spans="1:5" x14ac:dyDescent="0.25">
      <c r="A6941" t="s">
        <v>2557</v>
      </c>
      <c r="B6941" t="s">
        <v>3070</v>
      </c>
      <c r="C6941" t="s">
        <v>36</v>
      </c>
      <c r="D6941">
        <v>771</v>
      </c>
    </row>
    <row r="6942" spans="1:5" x14ac:dyDescent="0.25">
      <c r="A6942" t="s">
        <v>2557</v>
      </c>
      <c r="B6942" t="s">
        <v>3070</v>
      </c>
      <c r="C6942" t="s">
        <v>4751</v>
      </c>
      <c r="D6942">
        <v>0</v>
      </c>
    </row>
    <row r="6943" spans="1:5" x14ac:dyDescent="0.25">
      <c r="A6943" t="s">
        <v>2557</v>
      </c>
      <c r="B6943" t="s">
        <v>3070</v>
      </c>
      <c r="C6943" t="s">
        <v>2469</v>
      </c>
      <c r="D6943">
        <v>0</v>
      </c>
      <c r="E6943">
        <v>0</v>
      </c>
    </row>
    <row r="6944" spans="1:5" x14ac:dyDescent="0.25">
      <c r="A6944" t="s">
        <v>2557</v>
      </c>
      <c r="B6944" t="s">
        <v>3070</v>
      </c>
      <c r="C6944" t="s">
        <v>2467</v>
      </c>
      <c r="D6944">
        <v>0</v>
      </c>
    </row>
    <row r="6945" spans="1:5" x14ac:dyDescent="0.25">
      <c r="A6945" t="s">
        <v>2557</v>
      </c>
      <c r="B6945" t="s">
        <v>3070</v>
      </c>
      <c r="C6945" t="s">
        <v>2468</v>
      </c>
      <c r="D6945" t="s">
        <v>2475</v>
      </c>
    </row>
    <row r="6946" spans="1:5" x14ac:dyDescent="0.25">
      <c r="A6946" t="s">
        <v>2557</v>
      </c>
      <c r="B6946" t="s">
        <v>3070</v>
      </c>
      <c r="C6946" t="s">
        <v>4752</v>
      </c>
      <c r="D6946">
        <v>0</v>
      </c>
      <c r="E6946">
        <v>0</v>
      </c>
    </row>
    <row r="6947" spans="1:5" x14ac:dyDescent="0.25">
      <c r="A6947" t="s">
        <v>2557</v>
      </c>
      <c r="B6947" t="s">
        <v>3070</v>
      </c>
      <c r="C6947" t="s">
        <v>4753</v>
      </c>
      <c r="D6947">
        <v>0</v>
      </c>
      <c r="E6947">
        <v>0</v>
      </c>
    </row>
    <row r="6948" spans="1:5" x14ac:dyDescent="0.25">
      <c r="A6948" t="s">
        <v>2557</v>
      </c>
      <c r="B6948" t="s">
        <v>3070</v>
      </c>
      <c r="C6948" t="s">
        <v>800</v>
      </c>
      <c r="D6948" s="19" t="s">
        <v>2892</v>
      </c>
    </row>
    <row r="6949" spans="1:5" x14ac:dyDescent="0.25">
      <c r="A6949" t="s">
        <v>2557</v>
      </c>
      <c r="B6949" t="s">
        <v>3071</v>
      </c>
      <c r="C6949" t="s">
        <v>1083</v>
      </c>
      <c r="D6949" t="b">
        <v>0</v>
      </c>
    </row>
    <row r="6950" spans="1:5" x14ac:dyDescent="0.25">
      <c r="A6950" t="s">
        <v>2557</v>
      </c>
      <c r="B6950" t="s">
        <v>3071</v>
      </c>
      <c r="C6950" t="s">
        <v>36</v>
      </c>
      <c r="D6950">
        <v>772</v>
      </c>
    </row>
    <row r="6951" spans="1:5" x14ac:dyDescent="0.25">
      <c r="A6951" t="s">
        <v>2557</v>
      </c>
      <c r="B6951" t="s">
        <v>3071</v>
      </c>
      <c r="C6951" t="s">
        <v>4751</v>
      </c>
      <c r="D6951">
        <v>0</v>
      </c>
    </row>
    <row r="6952" spans="1:5" x14ac:dyDescent="0.25">
      <c r="A6952" t="s">
        <v>2557</v>
      </c>
      <c r="B6952" t="s">
        <v>3071</v>
      </c>
      <c r="C6952" t="s">
        <v>2469</v>
      </c>
      <c r="D6952">
        <v>0</v>
      </c>
      <c r="E6952">
        <v>0</v>
      </c>
    </row>
    <row r="6953" spans="1:5" x14ac:dyDescent="0.25">
      <c r="A6953" t="s">
        <v>2557</v>
      </c>
      <c r="B6953" t="s">
        <v>3071</v>
      </c>
      <c r="C6953" t="s">
        <v>2467</v>
      </c>
      <c r="D6953">
        <v>0</v>
      </c>
    </row>
    <row r="6954" spans="1:5" x14ac:dyDescent="0.25">
      <c r="A6954" t="s">
        <v>2557</v>
      </c>
      <c r="B6954" t="s">
        <v>3071</v>
      </c>
      <c r="C6954" t="s">
        <v>2468</v>
      </c>
      <c r="D6954" t="s">
        <v>2475</v>
      </c>
    </row>
    <row r="6955" spans="1:5" x14ac:dyDescent="0.25">
      <c r="A6955" t="s">
        <v>2557</v>
      </c>
      <c r="B6955" t="s">
        <v>3071</v>
      </c>
      <c r="C6955" t="s">
        <v>4752</v>
      </c>
      <c r="D6955">
        <v>0</v>
      </c>
      <c r="E6955">
        <v>0</v>
      </c>
    </row>
    <row r="6956" spans="1:5" x14ac:dyDescent="0.25">
      <c r="A6956" t="s">
        <v>2557</v>
      </c>
      <c r="B6956" t="s">
        <v>3071</v>
      </c>
      <c r="C6956" t="s">
        <v>4753</v>
      </c>
      <c r="D6956">
        <v>0</v>
      </c>
      <c r="E6956">
        <v>0</v>
      </c>
    </row>
    <row r="6957" spans="1:5" x14ac:dyDescent="0.25">
      <c r="A6957" t="s">
        <v>2557</v>
      </c>
      <c r="B6957" t="s">
        <v>3071</v>
      </c>
      <c r="C6957" t="s">
        <v>800</v>
      </c>
      <c r="D6957" s="19" t="s">
        <v>2892</v>
      </c>
    </row>
    <row r="6958" spans="1:5" x14ac:dyDescent="0.25">
      <c r="A6958" t="s">
        <v>2557</v>
      </c>
      <c r="B6958" t="s">
        <v>3072</v>
      </c>
      <c r="C6958" t="s">
        <v>1083</v>
      </c>
      <c r="D6958" t="b">
        <v>0</v>
      </c>
    </row>
    <row r="6959" spans="1:5" x14ac:dyDescent="0.25">
      <c r="A6959" t="s">
        <v>2557</v>
      </c>
      <c r="B6959" t="s">
        <v>3072</v>
      </c>
      <c r="C6959" t="s">
        <v>36</v>
      </c>
      <c r="D6959">
        <v>773</v>
      </c>
    </row>
    <row r="6960" spans="1:5" x14ac:dyDescent="0.25">
      <c r="A6960" t="s">
        <v>2557</v>
      </c>
      <c r="B6960" t="s">
        <v>3072</v>
      </c>
      <c r="C6960" t="s">
        <v>4751</v>
      </c>
      <c r="D6960">
        <v>0</v>
      </c>
    </row>
    <row r="6961" spans="1:5" x14ac:dyDescent="0.25">
      <c r="A6961" t="s">
        <v>2557</v>
      </c>
      <c r="B6961" t="s">
        <v>3072</v>
      </c>
      <c r="C6961" t="s">
        <v>2469</v>
      </c>
      <c r="D6961">
        <v>0</v>
      </c>
      <c r="E6961">
        <v>0</v>
      </c>
    </row>
    <row r="6962" spans="1:5" x14ac:dyDescent="0.25">
      <c r="A6962" t="s">
        <v>2557</v>
      </c>
      <c r="B6962" t="s">
        <v>3072</v>
      </c>
      <c r="C6962" t="s">
        <v>2467</v>
      </c>
      <c r="D6962">
        <v>0</v>
      </c>
    </row>
    <row r="6963" spans="1:5" x14ac:dyDescent="0.25">
      <c r="A6963" t="s">
        <v>2557</v>
      </c>
      <c r="B6963" t="s">
        <v>3072</v>
      </c>
      <c r="C6963" t="s">
        <v>2468</v>
      </c>
      <c r="D6963" t="s">
        <v>2475</v>
      </c>
    </row>
    <row r="6964" spans="1:5" x14ac:dyDescent="0.25">
      <c r="A6964" t="s">
        <v>2557</v>
      </c>
      <c r="B6964" t="s">
        <v>3072</v>
      </c>
      <c r="C6964" t="s">
        <v>4752</v>
      </c>
      <c r="D6964">
        <v>0</v>
      </c>
      <c r="E6964">
        <v>0</v>
      </c>
    </row>
    <row r="6965" spans="1:5" x14ac:dyDescent="0.25">
      <c r="A6965" t="s">
        <v>2557</v>
      </c>
      <c r="B6965" t="s">
        <v>3072</v>
      </c>
      <c r="C6965" t="s">
        <v>4753</v>
      </c>
      <c r="D6965">
        <v>0</v>
      </c>
      <c r="E6965">
        <v>0</v>
      </c>
    </row>
    <row r="6966" spans="1:5" x14ac:dyDescent="0.25">
      <c r="A6966" t="s">
        <v>2557</v>
      </c>
      <c r="B6966" t="s">
        <v>3072</v>
      </c>
      <c r="C6966" t="s">
        <v>800</v>
      </c>
      <c r="D6966" s="19" t="s">
        <v>2892</v>
      </c>
    </row>
    <row r="6967" spans="1:5" x14ac:dyDescent="0.25">
      <c r="A6967" t="s">
        <v>2557</v>
      </c>
      <c r="B6967" t="s">
        <v>3073</v>
      </c>
      <c r="C6967" t="s">
        <v>1083</v>
      </c>
      <c r="D6967" t="b">
        <v>0</v>
      </c>
    </row>
    <row r="6968" spans="1:5" x14ac:dyDescent="0.25">
      <c r="A6968" t="s">
        <v>2557</v>
      </c>
      <c r="B6968" t="s">
        <v>3073</v>
      </c>
      <c r="C6968" t="s">
        <v>36</v>
      </c>
      <c r="D6968">
        <v>774</v>
      </c>
    </row>
    <row r="6969" spans="1:5" x14ac:dyDescent="0.25">
      <c r="A6969" t="s">
        <v>2557</v>
      </c>
      <c r="B6969" t="s">
        <v>3073</v>
      </c>
      <c r="C6969" t="s">
        <v>4751</v>
      </c>
      <c r="D6969">
        <v>1</v>
      </c>
    </row>
    <row r="6970" spans="1:5" x14ac:dyDescent="0.25">
      <c r="A6970" t="s">
        <v>2557</v>
      </c>
      <c r="B6970" t="s">
        <v>3073</v>
      </c>
      <c r="C6970" t="s">
        <v>2469</v>
      </c>
      <c r="D6970">
        <v>0</v>
      </c>
      <c r="E6970">
        <v>0</v>
      </c>
    </row>
    <row r="6971" spans="1:5" x14ac:dyDescent="0.25">
      <c r="A6971" t="s">
        <v>2557</v>
      </c>
      <c r="B6971" t="s">
        <v>3073</v>
      </c>
      <c r="C6971" t="s">
        <v>2467</v>
      </c>
      <c r="D6971">
        <v>0</v>
      </c>
    </row>
    <row r="6972" spans="1:5" x14ac:dyDescent="0.25">
      <c r="A6972" t="s">
        <v>2557</v>
      </c>
      <c r="B6972" t="s">
        <v>3073</v>
      </c>
      <c r="C6972" t="s">
        <v>2468</v>
      </c>
      <c r="D6972" t="s">
        <v>2475</v>
      </c>
    </row>
    <row r="6973" spans="1:5" x14ac:dyDescent="0.25">
      <c r="A6973" t="s">
        <v>2557</v>
      </c>
      <c r="B6973" t="s">
        <v>3073</v>
      </c>
      <c r="C6973" t="s">
        <v>4752</v>
      </c>
      <c r="D6973">
        <v>0</v>
      </c>
      <c r="E6973">
        <v>0</v>
      </c>
    </row>
    <row r="6974" spans="1:5" x14ac:dyDescent="0.25">
      <c r="A6974" t="s">
        <v>2557</v>
      </c>
      <c r="B6974" t="s">
        <v>3073</v>
      </c>
      <c r="C6974" t="s">
        <v>4753</v>
      </c>
      <c r="D6974">
        <v>0</v>
      </c>
      <c r="E6974">
        <v>0</v>
      </c>
    </row>
    <row r="6975" spans="1:5" x14ac:dyDescent="0.25">
      <c r="A6975" t="s">
        <v>2557</v>
      </c>
      <c r="B6975" t="s">
        <v>3073</v>
      </c>
      <c r="C6975" t="s">
        <v>800</v>
      </c>
      <c r="D6975" s="19" t="s">
        <v>815</v>
      </c>
    </row>
    <row r="6976" spans="1:5" x14ac:dyDescent="0.25">
      <c r="A6976" t="s">
        <v>2557</v>
      </c>
      <c r="B6976" t="s">
        <v>3074</v>
      </c>
      <c r="C6976" t="s">
        <v>1083</v>
      </c>
      <c r="D6976" t="b">
        <v>0</v>
      </c>
    </row>
    <row r="6977" spans="1:5" x14ac:dyDescent="0.25">
      <c r="A6977" t="s">
        <v>2557</v>
      </c>
      <c r="B6977" t="s">
        <v>3074</v>
      </c>
      <c r="C6977" t="s">
        <v>36</v>
      </c>
      <c r="D6977">
        <v>775</v>
      </c>
    </row>
    <row r="6978" spans="1:5" x14ac:dyDescent="0.25">
      <c r="A6978" t="s">
        <v>2557</v>
      </c>
      <c r="B6978" t="s">
        <v>3074</v>
      </c>
      <c r="C6978" t="s">
        <v>4751</v>
      </c>
      <c r="D6978">
        <v>1</v>
      </c>
    </row>
    <row r="6979" spans="1:5" x14ac:dyDescent="0.25">
      <c r="A6979" t="s">
        <v>2557</v>
      </c>
      <c r="B6979" t="s">
        <v>3074</v>
      </c>
      <c r="C6979" t="s">
        <v>2469</v>
      </c>
      <c r="D6979">
        <v>0</v>
      </c>
      <c r="E6979">
        <v>0</v>
      </c>
    </row>
    <row r="6980" spans="1:5" x14ac:dyDescent="0.25">
      <c r="A6980" t="s">
        <v>2557</v>
      </c>
      <c r="B6980" t="s">
        <v>3074</v>
      </c>
      <c r="C6980" t="s">
        <v>2467</v>
      </c>
      <c r="D6980">
        <v>0</v>
      </c>
    </row>
    <row r="6981" spans="1:5" x14ac:dyDescent="0.25">
      <c r="A6981" t="s">
        <v>2557</v>
      </c>
      <c r="B6981" t="s">
        <v>3074</v>
      </c>
      <c r="C6981" t="s">
        <v>2468</v>
      </c>
      <c r="D6981" t="s">
        <v>2475</v>
      </c>
    </row>
    <row r="6982" spans="1:5" x14ac:dyDescent="0.25">
      <c r="A6982" t="s">
        <v>2557</v>
      </c>
      <c r="B6982" t="s">
        <v>3074</v>
      </c>
      <c r="C6982" t="s">
        <v>4752</v>
      </c>
      <c r="D6982">
        <v>0</v>
      </c>
      <c r="E6982">
        <v>0</v>
      </c>
    </row>
    <row r="6983" spans="1:5" x14ac:dyDescent="0.25">
      <c r="A6983" t="s">
        <v>2557</v>
      </c>
      <c r="B6983" t="s">
        <v>3074</v>
      </c>
      <c r="C6983" t="s">
        <v>4753</v>
      </c>
      <c r="D6983">
        <v>0</v>
      </c>
      <c r="E6983">
        <v>0</v>
      </c>
    </row>
    <row r="6984" spans="1:5" x14ac:dyDescent="0.25">
      <c r="A6984" t="s">
        <v>2557</v>
      </c>
      <c r="B6984" t="s">
        <v>3074</v>
      </c>
      <c r="C6984" t="s">
        <v>800</v>
      </c>
      <c r="D6984" s="19" t="s">
        <v>815</v>
      </c>
    </row>
    <row r="6985" spans="1:5" x14ac:dyDescent="0.25">
      <c r="A6985" t="s">
        <v>2557</v>
      </c>
      <c r="B6985" t="s">
        <v>3075</v>
      </c>
      <c r="C6985" t="s">
        <v>1083</v>
      </c>
      <c r="D6985" t="b">
        <v>0</v>
      </c>
    </row>
    <row r="6986" spans="1:5" x14ac:dyDescent="0.25">
      <c r="A6986" t="s">
        <v>2557</v>
      </c>
      <c r="B6986" t="s">
        <v>3075</v>
      </c>
      <c r="C6986" t="s">
        <v>36</v>
      </c>
      <c r="D6986">
        <v>776</v>
      </c>
    </row>
    <row r="6987" spans="1:5" x14ac:dyDescent="0.25">
      <c r="A6987" t="s">
        <v>2557</v>
      </c>
      <c r="B6987" t="s">
        <v>3075</v>
      </c>
      <c r="C6987" t="s">
        <v>4751</v>
      </c>
      <c r="D6987">
        <v>1</v>
      </c>
    </row>
    <row r="6988" spans="1:5" x14ac:dyDescent="0.25">
      <c r="A6988" t="s">
        <v>2557</v>
      </c>
      <c r="B6988" t="s">
        <v>3075</v>
      </c>
      <c r="C6988" t="s">
        <v>2469</v>
      </c>
      <c r="D6988">
        <v>0</v>
      </c>
      <c r="E6988">
        <v>0</v>
      </c>
    </row>
    <row r="6989" spans="1:5" x14ac:dyDescent="0.25">
      <c r="A6989" t="s">
        <v>2557</v>
      </c>
      <c r="B6989" t="s">
        <v>3075</v>
      </c>
      <c r="C6989" t="s">
        <v>2467</v>
      </c>
      <c r="D6989">
        <v>0</v>
      </c>
    </row>
    <row r="6990" spans="1:5" x14ac:dyDescent="0.25">
      <c r="A6990" t="s">
        <v>2557</v>
      </c>
      <c r="B6990" t="s">
        <v>3075</v>
      </c>
      <c r="C6990" t="s">
        <v>2468</v>
      </c>
      <c r="D6990" t="s">
        <v>2475</v>
      </c>
    </row>
    <row r="6991" spans="1:5" x14ac:dyDescent="0.25">
      <c r="A6991" t="s">
        <v>2557</v>
      </c>
      <c r="B6991" t="s">
        <v>3075</v>
      </c>
      <c r="C6991" t="s">
        <v>4752</v>
      </c>
      <c r="D6991">
        <v>0</v>
      </c>
      <c r="E6991">
        <v>0</v>
      </c>
    </row>
    <row r="6992" spans="1:5" x14ac:dyDescent="0.25">
      <c r="A6992" t="s">
        <v>2557</v>
      </c>
      <c r="B6992" t="s">
        <v>3075</v>
      </c>
      <c r="C6992" t="s">
        <v>4753</v>
      </c>
      <c r="D6992">
        <v>0</v>
      </c>
      <c r="E6992">
        <v>0</v>
      </c>
    </row>
    <row r="6993" spans="1:5" x14ac:dyDescent="0.25">
      <c r="A6993" t="s">
        <v>2557</v>
      </c>
      <c r="B6993" t="s">
        <v>3075</v>
      </c>
      <c r="C6993" t="s">
        <v>800</v>
      </c>
      <c r="D6993" s="19" t="s">
        <v>815</v>
      </c>
    </row>
    <row r="6994" spans="1:5" x14ac:dyDescent="0.25">
      <c r="A6994" t="s">
        <v>2557</v>
      </c>
      <c r="B6994" t="s">
        <v>3076</v>
      </c>
      <c r="C6994" t="s">
        <v>1083</v>
      </c>
      <c r="D6994" t="b">
        <v>0</v>
      </c>
    </row>
    <row r="6995" spans="1:5" x14ac:dyDescent="0.25">
      <c r="A6995" t="s">
        <v>2557</v>
      </c>
      <c r="B6995" t="s">
        <v>3076</v>
      </c>
      <c r="C6995" t="s">
        <v>36</v>
      </c>
      <c r="D6995">
        <v>777</v>
      </c>
    </row>
    <row r="6996" spans="1:5" x14ac:dyDescent="0.25">
      <c r="A6996" t="s">
        <v>2557</v>
      </c>
      <c r="B6996" t="s">
        <v>3076</v>
      </c>
      <c r="C6996" t="s">
        <v>4751</v>
      </c>
      <c r="D6996">
        <v>1</v>
      </c>
    </row>
    <row r="6997" spans="1:5" x14ac:dyDescent="0.25">
      <c r="A6997" t="s">
        <v>2557</v>
      </c>
      <c r="B6997" t="s">
        <v>3076</v>
      </c>
      <c r="C6997" t="s">
        <v>2469</v>
      </c>
      <c r="D6997">
        <v>0</v>
      </c>
      <c r="E6997">
        <v>0</v>
      </c>
    </row>
    <row r="6998" spans="1:5" x14ac:dyDescent="0.25">
      <c r="A6998" t="s">
        <v>2557</v>
      </c>
      <c r="B6998" t="s">
        <v>3076</v>
      </c>
      <c r="C6998" t="s">
        <v>2467</v>
      </c>
      <c r="D6998">
        <v>0</v>
      </c>
    </row>
    <row r="6999" spans="1:5" x14ac:dyDescent="0.25">
      <c r="A6999" t="s">
        <v>2557</v>
      </c>
      <c r="B6999" t="s">
        <v>3076</v>
      </c>
      <c r="C6999" t="s">
        <v>2468</v>
      </c>
      <c r="D6999" t="s">
        <v>2475</v>
      </c>
    </row>
    <row r="7000" spans="1:5" x14ac:dyDescent="0.25">
      <c r="A7000" t="s">
        <v>2557</v>
      </c>
      <c r="B7000" t="s">
        <v>3076</v>
      </c>
      <c r="C7000" t="s">
        <v>4752</v>
      </c>
      <c r="D7000">
        <v>0</v>
      </c>
      <c r="E7000">
        <v>0</v>
      </c>
    </row>
    <row r="7001" spans="1:5" x14ac:dyDescent="0.25">
      <c r="A7001" t="s">
        <v>2557</v>
      </c>
      <c r="B7001" t="s">
        <v>3076</v>
      </c>
      <c r="C7001" t="s">
        <v>4753</v>
      </c>
      <c r="D7001">
        <v>0</v>
      </c>
      <c r="E7001">
        <v>0</v>
      </c>
    </row>
    <row r="7002" spans="1:5" x14ac:dyDescent="0.25">
      <c r="A7002" t="s">
        <v>2557</v>
      </c>
      <c r="B7002" t="s">
        <v>3076</v>
      </c>
      <c r="C7002" t="s">
        <v>800</v>
      </c>
      <c r="D7002" s="19" t="s">
        <v>815</v>
      </c>
    </row>
    <row r="7003" spans="1:5" x14ac:dyDescent="0.25">
      <c r="A7003" t="s">
        <v>2557</v>
      </c>
      <c r="B7003" t="s">
        <v>3077</v>
      </c>
      <c r="C7003" t="s">
        <v>1083</v>
      </c>
      <c r="D7003" t="b">
        <v>0</v>
      </c>
    </row>
    <row r="7004" spans="1:5" x14ac:dyDescent="0.25">
      <c r="A7004" t="s">
        <v>2557</v>
      </c>
      <c r="B7004" t="s">
        <v>3077</v>
      </c>
      <c r="C7004" t="s">
        <v>36</v>
      </c>
      <c r="D7004">
        <v>778</v>
      </c>
    </row>
    <row r="7005" spans="1:5" x14ac:dyDescent="0.25">
      <c r="A7005" t="s">
        <v>2557</v>
      </c>
      <c r="B7005" t="s">
        <v>3077</v>
      </c>
      <c r="C7005" t="s">
        <v>4751</v>
      </c>
      <c r="D7005">
        <v>1</v>
      </c>
    </row>
    <row r="7006" spans="1:5" x14ac:dyDescent="0.25">
      <c r="A7006" t="s">
        <v>2557</v>
      </c>
      <c r="B7006" t="s">
        <v>3077</v>
      </c>
      <c r="C7006" t="s">
        <v>2469</v>
      </c>
      <c r="D7006">
        <v>0</v>
      </c>
      <c r="E7006">
        <v>0</v>
      </c>
    </row>
    <row r="7007" spans="1:5" x14ac:dyDescent="0.25">
      <c r="A7007" t="s">
        <v>2557</v>
      </c>
      <c r="B7007" t="s">
        <v>3077</v>
      </c>
      <c r="C7007" t="s">
        <v>2467</v>
      </c>
      <c r="D7007">
        <v>0</v>
      </c>
    </row>
    <row r="7008" spans="1:5" x14ac:dyDescent="0.25">
      <c r="A7008" t="s">
        <v>2557</v>
      </c>
      <c r="B7008" t="s">
        <v>3077</v>
      </c>
      <c r="C7008" t="s">
        <v>2468</v>
      </c>
      <c r="D7008" t="s">
        <v>2475</v>
      </c>
    </row>
    <row r="7009" spans="1:5" x14ac:dyDescent="0.25">
      <c r="A7009" t="s">
        <v>2557</v>
      </c>
      <c r="B7009" t="s">
        <v>3077</v>
      </c>
      <c r="C7009" t="s">
        <v>4752</v>
      </c>
      <c r="D7009">
        <v>0</v>
      </c>
      <c r="E7009">
        <v>0</v>
      </c>
    </row>
    <row r="7010" spans="1:5" x14ac:dyDescent="0.25">
      <c r="A7010" t="s">
        <v>2557</v>
      </c>
      <c r="B7010" t="s">
        <v>3077</v>
      </c>
      <c r="C7010" t="s">
        <v>4753</v>
      </c>
      <c r="D7010">
        <v>0</v>
      </c>
      <c r="E7010">
        <v>0</v>
      </c>
    </row>
    <row r="7011" spans="1:5" x14ac:dyDescent="0.25">
      <c r="A7011" t="s">
        <v>2557</v>
      </c>
      <c r="B7011" t="s">
        <v>3077</v>
      </c>
      <c r="C7011" t="s">
        <v>800</v>
      </c>
      <c r="D7011" s="19" t="s">
        <v>815</v>
      </c>
    </row>
    <row r="7012" spans="1:5" x14ac:dyDescent="0.25">
      <c r="A7012" t="s">
        <v>2557</v>
      </c>
      <c r="B7012" t="s">
        <v>3078</v>
      </c>
      <c r="C7012" t="s">
        <v>1083</v>
      </c>
      <c r="D7012" t="b">
        <v>0</v>
      </c>
    </row>
    <row r="7013" spans="1:5" x14ac:dyDescent="0.25">
      <c r="A7013" t="s">
        <v>2557</v>
      </c>
      <c r="B7013" t="s">
        <v>3078</v>
      </c>
      <c r="C7013" t="s">
        <v>36</v>
      </c>
      <c r="D7013">
        <v>779</v>
      </c>
    </row>
    <row r="7014" spans="1:5" x14ac:dyDescent="0.25">
      <c r="A7014" t="s">
        <v>2557</v>
      </c>
      <c r="B7014" t="s">
        <v>3078</v>
      </c>
      <c r="C7014" t="s">
        <v>4751</v>
      </c>
      <c r="D7014">
        <v>1</v>
      </c>
    </row>
    <row r="7015" spans="1:5" x14ac:dyDescent="0.25">
      <c r="A7015" t="s">
        <v>2557</v>
      </c>
      <c r="B7015" t="s">
        <v>3078</v>
      </c>
      <c r="C7015" t="s">
        <v>2469</v>
      </c>
      <c r="D7015">
        <v>0</v>
      </c>
      <c r="E7015">
        <v>0</v>
      </c>
    </row>
    <row r="7016" spans="1:5" x14ac:dyDescent="0.25">
      <c r="A7016" t="s">
        <v>2557</v>
      </c>
      <c r="B7016" t="s">
        <v>3078</v>
      </c>
      <c r="C7016" t="s">
        <v>2467</v>
      </c>
      <c r="D7016">
        <v>0</v>
      </c>
    </row>
    <row r="7017" spans="1:5" x14ac:dyDescent="0.25">
      <c r="A7017" t="s">
        <v>2557</v>
      </c>
      <c r="B7017" t="s">
        <v>3078</v>
      </c>
      <c r="C7017" t="s">
        <v>2468</v>
      </c>
      <c r="D7017" t="s">
        <v>2475</v>
      </c>
    </row>
    <row r="7018" spans="1:5" x14ac:dyDescent="0.25">
      <c r="A7018" t="s">
        <v>2557</v>
      </c>
      <c r="B7018" t="s">
        <v>3078</v>
      </c>
      <c r="C7018" t="s">
        <v>4752</v>
      </c>
      <c r="D7018">
        <v>0</v>
      </c>
      <c r="E7018">
        <v>0</v>
      </c>
    </row>
    <row r="7019" spans="1:5" x14ac:dyDescent="0.25">
      <c r="A7019" t="s">
        <v>2557</v>
      </c>
      <c r="B7019" t="s">
        <v>3078</v>
      </c>
      <c r="C7019" t="s">
        <v>4753</v>
      </c>
      <c r="D7019">
        <v>0</v>
      </c>
      <c r="E7019">
        <v>0</v>
      </c>
    </row>
    <row r="7020" spans="1:5" x14ac:dyDescent="0.25">
      <c r="A7020" t="s">
        <v>2557</v>
      </c>
      <c r="B7020" t="s">
        <v>3078</v>
      </c>
      <c r="C7020" t="s">
        <v>800</v>
      </c>
      <c r="D7020" s="19" t="s">
        <v>815</v>
      </c>
    </row>
    <row r="7021" spans="1:5" x14ac:dyDescent="0.25">
      <c r="A7021" t="s">
        <v>2557</v>
      </c>
      <c r="B7021" t="s">
        <v>3079</v>
      </c>
      <c r="C7021" t="s">
        <v>1083</v>
      </c>
      <c r="D7021" t="b">
        <v>0</v>
      </c>
    </row>
    <row r="7022" spans="1:5" x14ac:dyDescent="0.25">
      <c r="A7022" t="s">
        <v>2557</v>
      </c>
      <c r="B7022" t="s">
        <v>3079</v>
      </c>
      <c r="C7022" t="s">
        <v>36</v>
      </c>
      <c r="D7022">
        <v>780</v>
      </c>
    </row>
    <row r="7023" spans="1:5" x14ac:dyDescent="0.25">
      <c r="A7023" t="s">
        <v>2557</v>
      </c>
      <c r="B7023" t="s">
        <v>3079</v>
      </c>
      <c r="C7023" t="s">
        <v>4751</v>
      </c>
      <c r="D7023">
        <v>0</v>
      </c>
    </row>
    <row r="7024" spans="1:5" x14ac:dyDescent="0.25">
      <c r="A7024" t="s">
        <v>2557</v>
      </c>
      <c r="B7024" t="s">
        <v>3079</v>
      </c>
      <c r="C7024" t="s">
        <v>2469</v>
      </c>
      <c r="D7024">
        <v>0</v>
      </c>
      <c r="E7024">
        <v>0</v>
      </c>
    </row>
    <row r="7025" spans="1:5" x14ac:dyDescent="0.25">
      <c r="A7025" t="s">
        <v>2557</v>
      </c>
      <c r="B7025" t="s">
        <v>3079</v>
      </c>
      <c r="C7025" t="s">
        <v>2467</v>
      </c>
      <c r="D7025">
        <v>0</v>
      </c>
    </row>
    <row r="7026" spans="1:5" x14ac:dyDescent="0.25">
      <c r="A7026" t="s">
        <v>2557</v>
      </c>
      <c r="B7026" t="s">
        <v>3079</v>
      </c>
      <c r="C7026" t="s">
        <v>2468</v>
      </c>
      <c r="D7026" t="s">
        <v>2475</v>
      </c>
    </row>
    <row r="7027" spans="1:5" x14ac:dyDescent="0.25">
      <c r="A7027" t="s">
        <v>2557</v>
      </c>
      <c r="B7027" t="s">
        <v>3079</v>
      </c>
      <c r="C7027" t="s">
        <v>4752</v>
      </c>
      <c r="D7027">
        <v>0</v>
      </c>
      <c r="E7027">
        <v>0</v>
      </c>
    </row>
    <row r="7028" spans="1:5" x14ac:dyDescent="0.25">
      <c r="A7028" t="s">
        <v>2557</v>
      </c>
      <c r="B7028" t="s">
        <v>3079</v>
      </c>
      <c r="C7028" t="s">
        <v>4753</v>
      </c>
      <c r="D7028">
        <v>0</v>
      </c>
      <c r="E7028">
        <v>0</v>
      </c>
    </row>
    <row r="7029" spans="1:5" x14ac:dyDescent="0.25">
      <c r="A7029" t="s">
        <v>2557</v>
      </c>
      <c r="B7029" t="s">
        <v>3079</v>
      </c>
      <c r="C7029" t="s">
        <v>800</v>
      </c>
      <c r="D7029" s="19"/>
    </row>
    <row r="7030" spans="1:5" x14ac:dyDescent="0.25">
      <c r="A7030" t="s">
        <v>2557</v>
      </c>
      <c r="B7030" t="s">
        <v>3080</v>
      </c>
      <c r="C7030" t="s">
        <v>1083</v>
      </c>
      <c r="D7030" t="b">
        <v>0</v>
      </c>
    </row>
    <row r="7031" spans="1:5" x14ac:dyDescent="0.25">
      <c r="A7031" t="s">
        <v>2557</v>
      </c>
      <c r="B7031" t="s">
        <v>3080</v>
      </c>
      <c r="C7031" t="s">
        <v>36</v>
      </c>
      <c r="D7031">
        <v>781</v>
      </c>
    </row>
    <row r="7032" spans="1:5" x14ac:dyDescent="0.25">
      <c r="A7032" t="s">
        <v>2557</v>
      </c>
      <c r="B7032" t="s">
        <v>3080</v>
      </c>
      <c r="C7032" t="s">
        <v>4751</v>
      </c>
      <c r="D7032">
        <v>1</v>
      </c>
    </row>
    <row r="7033" spans="1:5" x14ac:dyDescent="0.25">
      <c r="A7033" t="s">
        <v>2557</v>
      </c>
      <c r="B7033" t="s">
        <v>3080</v>
      </c>
      <c r="C7033" t="s">
        <v>2469</v>
      </c>
      <c r="D7033">
        <v>0</v>
      </c>
      <c r="E7033">
        <v>0</v>
      </c>
    </row>
    <row r="7034" spans="1:5" x14ac:dyDescent="0.25">
      <c r="A7034" t="s">
        <v>2557</v>
      </c>
      <c r="B7034" t="s">
        <v>3080</v>
      </c>
      <c r="C7034" t="s">
        <v>2467</v>
      </c>
      <c r="D7034">
        <v>0</v>
      </c>
    </row>
    <row r="7035" spans="1:5" x14ac:dyDescent="0.25">
      <c r="A7035" t="s">
        <v>2557</v>
      </c>
      <c r="B7035" t="s">
        <v>3080</v>
      </c>
      <c r="C7035" t="s">
        <v>2468</v>
      </c>
      <c r="D7035" t="s">
        <v>2475</v>
      </c>
    </row>
    <row r="7036" spans="1:5" x14ac:dyDescent="0.25">
      <c r="A7036" t="s">
        <v>2557</v>
      </c>
      <c r="B7036" t="s">
        <v>3080</v>
      </c>
      <c r="C7036" t="s">
        <v>4752</v>
      </c>
      <c r="D7036">
        <v>0</v>
      </c>
      <c r="E7036">
        <v>0</v>
      </c>
    </row>
    <row r="7037" spans="1:5" x14ac:dyDescent="0.25">
      <c r="A7037" t="s">
        <v>2557</v>
      </c>
      <c r="B7037" t="s">
        <v>3080</v>
      </c>
      <c r="C7037" t="s">
        <v>4753</v>
      </c>
      <c r="D7037">
        <v>0</v>
      </c>
      <c r="E7037">
        <v>0</v>
      </c>
    </row>
    <row r="7038" spans="1:5" x14ac:dyDescent="0.25">
      <c r="A7038" t="s">
        <v>2557</v>
      </c>
      <c r="B7038" t="s">
        <v>3080</v>
      </c>
      <c r="C7038" t="s">
        <v>800</v>
      </c>
      <c r="D7038" s="19" t="s">
        <v>815</v>
      </c>
    </row>
    <row r="7039" spans="1:5" x14ac:dyDescent="0.25">
      <c r="A7039" t="s">
        <v>2557</v>
      </c>
      <c r="B7039" t="s">
        <v>3081</v>
      </c>
      <c r="C7039" t="s">
        <v>1083</v>
      </c>
      <c r="D7039" t="b">
        <v>0</v>
      </c>
    </row>
    <row r="7040" spans="1:5" x14ac:dyDescent="0.25">
      <c r="A7040" t="s">
        <v>2557</v>
      </c>
      <c r="B7040" t="s">
        <v>3081</v>
      </c>
      <c r="C7040" t="s">
        <v>36</v>
      </c>
      <c r="D7040">
        <v>782</v>
      </c>
    </row>
    <row r="7041" spans="1:5" x14ac:dyDescent="0.25">
      <c r="A7041" t="s">
        <v>2557</v>
      </c>
      <c r="B7041" t="s">
        <v>3081</v>
      </c>
      <c r="C7041" t="s">
        <v>4751</v>
      </c>
      <c r="D7041">
        <v>1</v>
      </c>
    </row>
    <row r="7042" spans="1:5" x14ac:dyDescent="0.25">
      <c r="A7042" t="s">
        <v>2557</v>
      </c>
      <c r="B7042" t="s">
        <v>3081</v>
      </c>
      <c r="C7042" t="s">
        <v>2469</v>
      </c>
      <c r="D7042">
        <v>0</v>
      </c>
      <c r="E7042">
        <v>0</v>
      </c>
    </row>
    <row r="7043" spans="1:5" x14ac:dyDescent="0.25">
      <c r="A7043" t="s">
        <v>2557</v>
      </c>
      <c r="B7043" t="s">
        <v>3081</v>
      </c>
      <c r="C7043" t="s">
        <v>2467</v>
      </c>
      <c r="D7043">
        <v>0</v>
      </c>
    </row>
    <row r="7044" spans="1:5" x14ac:dyDescent="0.25">
      <c r="A7044" t="s">
        <v>2557</v>
      </c>
      <c r="B7044" t="s">
        <v>3081</v>
      </c>
      <c r="C7044" t="s">
        <v>2468</v>
      </c>
      <c r="D7044" t="s">
        <v>2475</v>
      </c>
    </row>
    <row r="7045" spans="1:5" x14ac:dyDescent="0.25">
      <c r="A7045" t="s">
        <v>2557</v>
      </c>
      <c r="B7045" t="s">
        <v>3081</v>
      </c>
      <c r="C7045" t="s">
        <v>4752</v>
      </c>
      <c r="D7045">
        <v>0</v>
      </c>
      <c r="E7045">
        <v>0</v>
      </c>
    </row>
    <row r="7046" spans="1:5" x14ac:dyDescent="0.25">
      <c r="A7046" t="s">
        <v>2557</v>
      </c>
      <c r="B7046" t="s">
        <v>3081</v>
      </c>
      <c r="C7046" t="s">
        <v>4753</v>
      </c>
      <c r="D7046">
        <v>0</v>
      </c>
      <c r="E7046">
        <v>0</v>
      </c>
    </row>
    <row r="7047" spans="1:5" x14ac:dyDescent="0.25">
      <c r="A7047" t="s">
        <v>2557</v>
      </c>
      <c r="B7047" t="s">
        <v>3081</v>
      </c>
      <c r="C7047" t="s">
        <v>800</v>
      </c>
      <c r="D7047" s="19" t="s">
        <v>815</v>
      </c>
    </row>
    <row r="7048" spans="1:5" x14ac:dyDescent="0.25">
      <c r="A7048" t="s">
        <v>2557</v>
      </c>
      <c r="B7048" t="s">
        <v>3083</v>
      </c>
      <c r="C7048" t="s">
        <v>1083</v>
      </c>
      <c r="D7048" t="b">
        <v>0</v>
      </c>
    </row>
    <row r="7049" spans="1:5" x14ac:dyDescent="0.25">
      <c r="A7049" t="s">
        <v>2557</v>
      </c>
      <c r="B7049" t="s">
        <v>3083</v>
      </c>
      <c r="C7049" t="s">
        <v>36</v>
      </c>
      <c r="D7049">
        <v>783</v>
      </c>
    </row>
    <row r="7050" spans="1:5" x14ac:dyDescent="0.25">
      <c r="A7050" t="s">
        <v>2557</v>
      </c>
      <c r="B7050" t="s">
        <v>3083</v>
      </c>
      <c r="C7050" t="s">
        <v>4751</v>
      </c>
      <c r="D7050">
        <v>1</v>
      </c>
    </row>
    <row r="7051" spans="1:5" x14ac:dyDescent="0.25">
      <c r="A7051" t="s">
        <v>2557</v>
      </c>
      <c r="B7051" t="s">
        <v>3083</v>
      </c>
      <c r="C7051" t="s">
        <v>2469</v>
      </c>
      <c r="D7051">
        <v>300</v>
      </c>
      <c r="E7051">
        <v>0</v>
      </c>
    </row>
    <row r="7052" spans="1:5" x14ac:dyDescent="0.25">
      <c r="A7052" t="s">
        <v>2557</v>
      </c>
      <c r="B7052" t="s">
        <v>3083</v>
      </c>
      <c r="C7052" t="s">
        <v>2467</v>
      </c>
      <c r="D7052">
        <v>0</v>
      </c>
    </row>
    <row r="7053" spans="1:5" x14ac:dyDescent="0.25">
      <c r="A7053" t="s">
        <v>2557</v>
      </c>
      <c r="B7053" t="s">
        <v>3083</v>
      </c>
      <c r="C7053" t="s">
        <v>2468</v>
      </c>
      <c r="D7053" t="s">
        <v>2475</v>
      </c>
    </row>
    <row r="7054" spans="1:5" x14ac:dyDescent="0.25">
      <c r="A7054" t="s">
        <v>2557</v>
      </c>
      <c r="B7054" t="s">
        <v>3083</v>
      </c>
      <c r="C7054" t="s">
        <v>4752</v>
      </c>
      <c r="D7054">
        <v>0</v>
      </c>
      <c r="E7054">
        <v>0</v>
      </c>
    </row>
    <row r="7055" spans="1:5" x14ac:dyDescent="0.25">
      <c r="A7055" t="s">
        <v>2557</v>
      </c>
      <c r="B7055" t="s">
        <v>3083</v>
      </c>
      <c r="C7055" t="s">
        <v>4753</v>
      </c>
      <c r="D7055">
        <v>0</v>
      </c>
      <c r="E7055">
        <v>0</v>
      </c>
    </row>
    <row r="7056" spans="1:5" x14ac:dyDescent="0.25">
      <c r="A7056" t="s">
        <v>2557</v>
      </c>
      <c r="B7056" t="s">
        <v>3083</v>
      </c>
      <c r="C7056" t="s">
        <v>800</v>
      </c>
      <c r="D7056" s="19" t="s">
        <v>815</v>
      </c>
    </row>
    <row r="7057" spans="1:5" x14ac:dyDescent="0.25">
      <c r="A7057" t="s">
        <v>2557</v>
      </c>
      <c r="B7057" t="s">
        <v>3085</v>
      </c>
      <c r="C7057" t="s">
        <v>1083</v>
      </c>
      <c r="D7057" t="b">
        <v>0</v>
      </c>
    </row>
    <row r="7058" spans="1:5" x14ac:dyDescent="0.25">
      <c r="A7058" t="s">
        <v>2557</v>
      </c>
      <c r="B7058" t="s">
        <v>3085</v>
      </c>
      <c r="C7058" t="s">
        <v>36</v>
      </c>
      <c r="D7058">
        <v>784</v>
      </c>
    </row>
    <row r="7059" spans="1:5" x14ac:dyDescent="0.25">
      <c r="A7059" t="s">
        <v>2557</v>
      </c>
      <c r="B7059" t="s">
        <v>3085</v>
      </c>
      <c r="C7059" t="s">
        <v>4751</v>
      </c>
      <c r="D7059">
        <v>0</v>
      </c>
    </row>
    <row r="7060" spans="1:5" x14ac:dyDescent="0.25">
      <c r="A7060" t="s">
        <v>2557</v>
      </c>
      <c r="B7060" t="s">
        <v>3085</v>
      </c>
      <c r="C7060" t="s">
        <v>2469</v>
      </c>
      <c r="D7060">
        <v>100</v>
      </c>
      <c r="E7060">
        <v>0</v>
      </c>
    </row>
    <row r="7061" spans="1:5" x14ac:dyDescent="0.25">
      <c r="A7061" t="s">
        <v>2557</v>
      </c>
      <c r="B7061" t="s">
        <v>3085</v>
      </c>
      <c r="C7061" t="s">
        <v>2467</v>
      </c>
      <c r="D7061">
        <v>0</v>
      </c>
    </row>
    <row r="7062" spans="1:5" x14ac:dyDescent="0.25">
      <c r="A7062" t="s">
        <v>2557</v>
      </c>
      <c r="B7062" t="s">
        <v>3085</v>
      </c>
      <c r="C7062" t="s">
        <v>2468</v>
      </c>
      <c r="D7062" t="s">
        <v>2475</v>
      </c>
    </row>
    <row r="7063" spans="1:5" x14ac:dyDescent="0.25">
      <c r="A7063" t="s">
        <v>2557</v>
      </c>
      <c r="B7063" t="s">
        <v>3085</v>
      </c>
      <c r="C7063" t="s">
        <v>4752</v>
      </c>
      <c r="D7063">
        <v>0</v>
      </c>
      <c r="E7063">
        <v>0</v>
      </c>
    </row>
    <row r="7064" spans="1:5" x14ac:dyDescent="0.25">
      <c r="A7064" t="s">
        <v>2557</v>
      </c>
      <c r="B7064" t="s">
        <v>3085</v>
      </c>
      <c r="C7064" t="s">
        <v>4753</v>
      </c>
      <c r="D7064">
        <v>0</v>
      </c>
      <c r="E7064">
        <v>0</v>
      </c>
    </row>
    <row r="7065" spans="1:5" x14ac:dyDescent="0.25">
      <c r="A7065" t="s">
        <v>2557</v>
      </c>
      <c r="B7065" t="s">
        <v>3085</v>
      </c>
      <c r="C7065" t="s">
        <v>800</v>
      </c>
      <c r="D7065" s="19" t="s">
        <v>807</v>
      </c>
    </row>
    <row r="7066" spans="1:5" x14ac:dyDescent="0.25">
      <c r="A7066" t="s">
        <v>2557</v>
      </c>
      <c r="B7066" t="s">
        <v>3086</v>
      </c>
      <c r="C7066" t="s">
        <v>1083</v>
      </c>
      <c r="D7066" t="b">
        <v>0</v>
      </c>
    </row>
    <row r="7067" spans="1:5" x14ac:dyDescent="0.25">
      <c r="A7067" t="s">
        <v>2557</v>
      </c>
      <c r="B7067" t="s">
        <v>3086</v>
      </c>
      <c r="C7067" t="s">
        <v>36</v>
      </c>
      <c r="D7067">
        <v>785</v>
      </c>
    </row>
    <row r="7068" spans="1:5" x14ac:dyDescent="0.25">
      <c r="A7068" t="s">
        <v>2557</v>
      </c>
      <c r="B7068" t="s">
        <v>3086</v>
      </c>
      <c r="C7068" t="s">
        <v>4751</v>
      </c>
      <c r="D7068">
        <v>0</v>
      </c>
    </row>
    <row r="7069" spans="1:5" x14ac:dyDescent="0.25">
      <c r="A7069" t="s">
        <v>2557</v>
      </c>
      <c r="B7069" t="s">
        <v>3086</v>
      </c>
      <c r="C7069" t="s">
        <v>2469</v>
      </c>
      <c r="D7069">
        <v>30</v>
      </c>
      <c r="E7069">
        <v>0</v>
      </c>
    </row>
    <row r="7070" spans="1:5" x14ac:dyDescent="0.25">
      <c r="A7070" t="s">
        <v>2557</v>
      </c>
      <c r="B7070" t="s">
        <v>3086</v>
      </c>
      <c r="C7070" t="s">
        <v>2467</v>
      </c>
      <c r="D7070">
        <v>0</v>
      </c>
    </row>
    <row r="7071" spans="1:5" x14ac:dyDescent="0.25">
      <c r="A7071" t="s">
        <v>2557</v>
      </c>
      <c r="B7071" t="s">
        <v>3086</v>
      </c>
      <c r="C7071" t="s">
        <v>2468</v>
      </c>
      <c r="D7071" t="s">
        <v>2475</v>
      </c>
    </row>
    <row r="7072" spans="1:5" x14ac:dyDescent="0.25">
      <c r="A7072" t="s">
        <v>2557</v>
      </c>
      <c r="B7072" t="s">
        <v>3086</v>
      </c>
      <c r="C7072" t="s">
        <v>4752</v>
      </c>
      <c r="D7072">
        <v>0</v>
      </c>
      <c r="E7072">
        <v>0</v>
      </c>
    </row>
    <row r="7073" spans="1:5" x14ac:dyDescent="0.25">
      <c r="A7073" t="s">
        <v>2557</v>
      </c>
      <c r="B7073" t="s">
        <v>3086</v>
      </c>
      <c r="C7073" t="s">
        <v>4753</v>
      </c>
      <c r="D7073">
        <v>0</v>
      </c>
      <c r="E7073">
        <v>0</v>
      </c>
    </row>
    <row r="7074" spans="1:5" x14ac:dyDescent="0.25">
      <c r="A7074" t="s">
        <v>2557</v>
      </c>
      <c r="B7074" t="s">
        <v>3086</v>
      </c>
      <c r="C7074" t="s">
        <v>800</v>
      </c>
      <c r="D7074" s="19" t="s">
        <v>807</v>
      </c>
    </row>
    <row r="7075" spans="1:5" x14ac:dyDescent="0.25">
      <c r="A7075" t="s">
        <v>2557</v>
      </c>
      <c r="B7075" t="s">
        <v>3087</v>
      </c>
      <c r="C7075" t="s">
        <v>1083</v>
      </c>
      <c r="D7075" t="b">
        <v>0</v>
      </c>
    </row>
    <row r="7076" spans="1:5" x14ac:dyDescent="0.25">
      <c r="A7076" t="s">
        <v>2557</v>
      </c>
      <c r="B7076" t="s">
        <v>3087</v>
      </c>
      <c r="C7076" t="s">
        <v>36</v>
      </c>
      <c r="D7076">
        <v>786</v>
      </c>
    </row>
    <row r="7077" spans="1:5" x14ac:dyDescent="0.25">
      <c r="A7077" t="s">
        <v>2557</v>
      </c>
      <c r="B7077" t="s">
        <v>3087</v>
      </c>
      <c r="C7077" t="s">
        <v>4751</v>
      </c>
      <c r="D7077">
        <v>0</v>
      </c>
    </row>
    <row r="7078" spans="1:5" x14ac:dyDescent="0.25">
      <c r="A7078" t="s">
        <v>2557</v>
      </c>
      <c r="B7078" t="s">
        <v>3087</v>
      </c>
      <c r="C7078" t="s">
        <v>2469</v>
      </c>
      <c r="D7078">
        <v>300</v>
      </c>
      <c r="E7078">
        <v>0</v>
      </c>
    </row>
    <row r="7079" spans="1:5" x14ac:dyDescent="0.25">
      <c r="A7079" t="s">
        <v>2557</v>
      </c>
      <c r="B7079" t="s">
        <v>3087</v>
      </c>
      <c r="C7079" t="s">
        <v>2467</v>
      </c>
      <c r="D7079">
        <v>0</v>
      </c>
    </row>
    <row r="7080" spans="1:5" x14ac:dyDescent="0.25">
      <c r="A7080" t="s">
        <v>2557</v>
      </c>
      <c r="B7080" t="s">
        <v>3087</v>
      </c>
      <c r="C7080" t="s">
        <v>2468</v>
      </c>
      <c r="D7080" t="s">
        <v>2475</v>
      </c>
    </row>
    <row r="7081" spans="1:5" x14ac:dyDescent="0.25">
      <c r="A7081" t="s">
        <v>2557</v>
      </c>
      <c r="B7081" t="s">
        <v>3087</v>
      </c>
      <c r="C7081" t="s">
        <v>4752</v>
      </c>
      <c r="D7081">
        <v>0</v>
      </c>
      <c r="E7081">
        <v>0</v>
      </c>
    </row>
    <row r="7082" spans="1:5" x14ac:dyDescent="0.25">
      <c r="A7082" t="s">
        <v>2557</v>
      </c>
      <c r="B7082" t="s">
        <v>3087</v>
      </c>
      <c r="C7082" t="s">
        <v>4753</v>
      </c>
      <c r="D7082">
        <v>0</v>
      </c>
      <c r="E7082">
        <v>0</v>
      </c>
    </row>
    <row r="7083" spans="1:5" x14ac:dyDescent="0.25">
      <c r="A7083" t="s">
        <v>2557</v>
      </c>
      <c r="B7083" t="s">
        <v>3087</v>
      </c>
      <c r="C7083" t="s">
        <v>800</v>
      </c>
      <c r="D7083" s="19" t="s">
        <v>807</v>
      </c>
    </row>
    <row r="7084" spans="1:5" x14ac:dyDescent="0.25">
      <c r="A7084" t="s">
        <v>2557</v>
      </c>
      <c r="B7084" t="s">
        <v>3088</v>
      </c>
      <c r="C7084" t="s">
        <v>1083</v>
      </c>
      <c r="D7084" t="b">
        <v>0</v>
      </c>
    </row>
    <row r="7085" spans="1:5" x14ac:dyDescent="0.25">
      <c r="A7085" t="s">
        <v>2557</v>
      </c>
      <c r="B7085" t="s">
        <v>3088</v>
      </c>
      <c r="C7085" t="s">
        <v>36</v>
      </c>
      <c r="D7085">
        <v>787</v>
      </c>
    </row>
    <row r="7086" spans="1:5" x14ac:dyDescent="0.25">
      <c r="A7086" t="s">
        <v>2557</v>
      </c>
      <c r="B7086" t="s">
        <v>3088</v>
      </c>
      <c r="C7086" t="s">
        <v>4751</v>
      </c>
      <c r="D7086">
        <v>0</v>
      </c>
    </row>
    <row r="7087" spans="1:5" x14ac:dyDescent="0.25">
      <c r="A7087" t="s">
        <v>2557</v>
      </c>
      <c r="B7087" t="s">
        <v>3088</v>
      </c>
      <c r="C7087" t="s">
        <v>2469</v>
      </c>
      <c r="D7087">
        <v>0</v>
      </c>
      <c r="E7087">
        <v>0</v>
      </c>
    </row>
    <row r="7088" spans="1:5" x14ac:dyDescent="0.25">
      <c r="A7088" t="s">
        <v>2557</v>
      </c>
      <c r="B7088" t="s">
        <v>3088</v>
      </c>
      <c r="C7088" t="s">
        <v>2467</v>
      </c>
      <c r="D7088">
        <v>0</v>
      </c>
    </row>
    <row r="7089" spans="1:5" x14ac:dyDescent="0.25">
      <c r="A7089" t="s">
        <v>2557</v>
      </c>
      <c r="B7089" t="s">
        <v>3088</v>
      </c>
      <c r="C7089" t="s">
        <v>2468</v>
      </c>
      <c r="D7089" t="s">
        <v>2475</v>
      </c>
    </row>
    <row r="7090" spans="1:5" x14ac:dyDescent="0.25">
      <c r="A7090" t="s">
        <v>2557</v>
      </c>
      <c r="B7090" t="s">
        <v>3088</v>
      </c>
      <c r="C7090" t="s">
        <v>4752</v>
      </c>
      <c r="D7090">
        <v>0</v>
      </c>
      <c r="E7090">
        <v>0</v>
      </c>
    </row>
    <row r="7091" spans="1:5" x14ac:dyDescent="0.25">
      <c r="A7091" t="s">
        <v>2557</v>
      </c>
      <c r="B7091" t="s">
        <v>3088</v>
      </c>
      <c r="C7091" t="s">
        <v>4753</v>
      </c>
      <c r="D7091">
        <v>0</v>
      </c>
      <c r="E7091">
        <v>0</v>
      </c>
    </row>
    <row r="7092" spans="1:5" x14ac:dyDescent="0.25">
      <c r="A7092" t="s">
        <v>2557</v>
      </c>
      <c r="B7092" t="s">
        <v>3088</v>
      </c>
      <c r="C7092" t="s">
        <v>800</v>
      </c>
      <c r="D7092" s="19" t="s">
        <v>807</v>
      </c>
    </row>
    <row r="7093" spans="1:5" x14ac:dyDescent="0.25">
      <c r="A7093" t="s">
        <v>2557</v>
      </c>
      <c r="B7093" t="s">
        <v>3089</v>
      </c>
      <c r="C7093" t="s">
        <v>1083</v>
      </c>
      <c r="D7093" t="b">
        <v>0</v>
      </c>
    </row>
    <row r="7094" spans="1:5" x14ac:dyDescent="0.25">
      <c r="A7094" t="s">
        <v>2557</v>
      </c>
      <c r="B7094" t="s">
        <v>3089</v>
      </c>
      <c r="C7094" t="s">
        <v>36</v>
      </c>
      <c r="D7094">
        <v>788</v>
      </c>
    </row>
    <row r="7095" spans="1:5" x14ac:dyDescent="0.25">
      <c r="A7095" t="s">
        <v>2557</v>
      </c>
      <c r="B7095" t="s">
        <v>3089</v>
      </c>
      <c r="C7095" t="s">
        <v>4751</v>
      </c>
      <c r="D7095">
        <v>0</v>
      </c>
    </row>
    <row r="7096" spans="1:5" x14ac:dyDescent="0.25">
      <c r="A7096" t="s">
        <v>2557</v>
      </c>
      <c r="B7096" t="s">
        <v>3089</v>
      </c>
      <c r="C7096" t="s">
        <v>2469</v>
      </c>
      <c r="D7096">
        <v>0</v>
      </c>
      <c r="E7096">
        <v>0</v>
      </c>
    </row>
    <row r="7097" spans="1:5" x14ac:dyDescent="0.25">
      <c r="A7097" t="s">
        <v>2557</v>
      </c>
      <c r="B7097" t="s">
        <v>3089</v>
      </c>
      <c r="C7097" t="s">
        <v>2467</v>
      </c>
      <c r="D7097">
        <v>0</v>
      </c>
    </row>
    <row r="7098" spans="1:5" x14ac:dyDescent="0.25">
      <c r="A7098" t="s">
        <v>2557</v>
      </c>
      <c r="B7098" t="s">
        <v>3089</v>
      </c>
      <c r="C7098" t="s">
        <v>2468</v>
      </c>
      <c r="D7098" t="s">
        <v>2475</v>
      </c>
    </row>
    <row r="7099" spans="1:5" x14ac:dyDescent="0.25">
      <c r="A7099" t="s">
        <v>2557</v>
      </c>
      <c r="B7099" t="s">
        <v>3089</v>
      </c>
      <c r="C7099" t="s">
        <v>4752</v>
      </c>
      <c r="D7099">
        <v>0</v>
      </c>
      <c r="E7099">
        <v>0</v>
      </c>
    </row>
    <row r="7100" spans="1:5" x14ac:dyDescent="0.25">
      <c r="A7100" t="s">
        <v>2557</v>
      </c>
      <c r="B7100" t="s">
        <v>3089</v>
      </c>
      <c r="C7100" t="s">
        <v>4753</v>
      </c>
      <c r="D7100">
        <v>0</v>
      </c>
      <c r="E7100">
        <v>0</v>
      </c>
    </row>
    <row r="7101" spans="1:5" x14ac:dyDescent="0.25">
      <c r="A7101" t="s">
        <v>2557</v>
      </c>
      <c r="B7101" t="s">
        <v>3089</v>
      </c>
      <c r="C7101" t="s">
        <v>800</v>
      </c>
      <c r="D7101" s="19" t="s">
        <v>807</v>
      </c>
    </row>
    <row r="7102" spans="1:5" x14ac:dyDescent="0.25">
      <c r="A7102" t="s">
        <v>2557</v>
      </c>
      <c r="B7102" t="s">
        <v>3090</v>
      </c>
      <c r="C7102" t="s">
        <v>1083</v>
      </c>
      <c r="D7102" t="b">
        <v>0</v>
      </c>
    </row>
    <row r="7103" spans="1:5" x14ac:dyDescent="0.25">
      <c r="A7103" t="s">
        <v>2557</v>
      </c>
      <c r="B7103" t="s">
        <v>3090</v>
      </c>
      <c r="C7103" t="s">
        <v>36</v>
      </c>
      <c r="D7103">
        <v>789</v>
      </c>
    </row>
    <row r="7104" spans="1:5" x14ac:dyDescent="0.25">
      <c r="A7104" t="s">
        <v>2557</v>
      </c>
      <c r="B7104" t="s">
        <v>3090</v>
      </c>
      <c r="C7104" t="s">
        <v>4751</v>
      </c>
      <c r="D7104">
        <v>0</v>
      </c>
    </row>
    <row r="7105" spans="1:5" x14ac:dyDescent="0.25">
      <c r="A7105" t="s">
        <v>2557</v>
      </c>
      <c r="B7105" t="s">
        <v>3090</v>
      </c>
      <c r="C7105" t="s">
        <v>2469</v>
      </c>
      <c r="D7105">
        <v>0</v>
      </c>
      <c r="E7105">
        <v>0</v>
      </c>
    </row>
    <row r="7106" spans="1:5" x14ac:dyDescent="0.25">
      <c r="A7106" t="s">
        <v>2557</v>
      </c>
      <c r="B7106" t="s">
        <v>3090</v>
      </c>
      <c r="C7106" t="s">
        <v>2467</v>
      </c>
      <c r="D7106">
        <v>0</v>
      </c>
    </row>
    <row r="7107" spans="1:5" x14ac:dyDescent="0.25">
      <c r="A7107" t="s">
        <v>2557</v>
      </c>
      <c r="B7107" t="s">
        <v>3090</v>
      </c>
      <c r="C7107" t="s">
        <v>2468</v>
      </c>
      <c r="D7107" t="s">
        <v>2475</v>
      </c>
    </row>
    <row r="7108" spans="1:5" x14ac:dyDescent="0.25">
      <c r="A7108" t="s">
        <v>2557</v>
      </c>
      <c r="B7108" t="s">
        <v>3090</v>
      </c>
      <c r="C7108" t="s">
        <v>4752</v>
      </c>
      <c r="D7108">
        <v>0</v>
      </c>
      <c r="E7108">
        <v>0</v>
      </c>
    </row>
    <row r="7109" spans="1:5" x14ac:dyDescent="0.25">
      <c r="A7109" t="s">
        <v>2557</v>
      </c>
      <c r="B7109" t="s">
        <v>3090</v>
      </c>
      <c r="C7109" t="s">
        <v>4753</v>
      </c>
      <c r="D7109">
        <v>0</v>
      </c>
      <c r="E7109">
        <v>0</v>
      </c>
    </row>
    <row r="7110" spans="1:5" x14ac:dyDescent="0.25">
      <c r="A7110" t="s">
        <v>2557</v>
      </c>
      <c r="B7110" t="s">
        <v>3090</v>
      </c>
      <c r="C7110" t="s">
        <v>800</v>
      </c>
      <c r="D7110" s="19" t="s">
        <v>815</v>
      </c>
    </row>
    <row r="7111" spans="1:5" x14ac:dyDescent="0.25">
      <c r="A7111" t="s">
        <v>2557</v>
      </c>
      <c r="B7111" t="s">
        <v>3091</v>
      </c>
      <c r="C7111" t="s">
        <v>1083</v>
      </c>
      <c r="D7111" t="b">
        <v>0</v>
      </c>
    </row>
    <row r="7112" spans="1:5" x14ac:dyDescent="0.25">
      <c r="A7112" t="s">
        <v>2557</v>
      </c>
      <c r="B7112" t="s">
        <v>3091</v>
      </c>
      <c r="C7112" t="s">
        <v>36</v>
      </c>
      <c r="D7112">
        <v>790</v>
      </c>
    </row>
    <row r="7113" spans="1:5" x14ac:dyDescent="0.25">
      <c r="A7113" t="s">
        <v>2557</v>
      </c>
      <c r="B7113" t="s">
        <v>3091</v>
      </c>
      <c r="C7113" t="s">
        <v>4751</v>
      </c>
      <c r="D7113">
        <v>0</v>
      </c>
    </row>
    <row r="7114" spans="1:5" x14ac:dyDescent="0.25">
      <c r="A7114" t="s">
        <v>2557</v>
      </c>
      <c r="B7114" t="s">
        <v>3091</v>
      </c>
      <c r="C7114" t="s">
        <v>2469</v>
      </c>
      <c r="D7114">
        <v>0</v>
      </c>
      <c r="E7114">
        <v>0</v>
      </c>
    </row>
    <row r="7115" spans="1:5" x14ac:dyDescent="0.25">
      <c r="A7115" t="s">
        <v>2557</v>
      </c>
      <c r="B7115" t="s">
        <v>3091</v>
      </c>
      <c r="C7115" t="s">
        <v>2467</v>
      </c>
      <c r="D7115">
        <v>0</v>
      </c>
    </row>
    <row r="7116" spans="1:5" x14ac:dyDescent="0.25">
      <c r="A7116" t="s">
        <v>2557</v>
      </c>
      <c r="B7116" t="s">
        <v>3091</v>
      </c>
      <c r="C7116" t="s">
        <v>2468</v>
      </c>
      <c r="D7116" t="s">
        <v>2475</v>
      </c>
    </row>
    <row r="7117" spans="1:5" x14ac:dyDescent="0.25">
      <c r="A7117" t="s">
        <v>2557</v>
      </c>
      <c r="B7117" t="s">
        <v>3091</v>
      </c>
      <c r="C7117" t="s">
        <v>4752</v>
      </c>
      <c r="D7117">
        <v>0</v>
      </c>
      <c r="E7117">
        <v>0</v>
      </c>
    </row>
    <row r="7118" spans="1:5" x14ac:dyDescent="0.25">
      <c r="A7118" t="s">
        <v>2557</v>
      </c>
      <c r="B7118" t="s">
        <v>3091</v>
      </c>
      <c r="C7118" t="s">
        <v>4753</v>
      </c>
      <c r="D7118">
        <v>0</v>
      </c>
      <c r="E7118">
        <v>0</v>
      </c>
    </row>
    <row r="7119" spans="1:5" x14ac:dyDescent="0.25">
      <c r="A7119" t="s">
        <v>2557</v>
      </c>
      <c r="B7119" t="s">
        <v>3091</v>
      </c>
      <c r="C7119" t="s">
        <v>800</v>
      </c>
      <c r="D7119" s="19" t="s">
        <v>807</v>
      </c>
    </row>
    <row r="7120" spans="1:5" x14ac:dyDescent="0.25">
      <c r="A7120" t="s">
        <v>2557</v>
      </c>
      <c r="B7120" t="s">
        <v>3092</v>
      </c>
      <c r="C7120" t="s">
        <v>1083</v>
      </c>
      <c r="D7120" t="b">
        <v>0</v>
      </c>
    </row>
    <row r="7121" spans="1:5" x14ac:dyDescent="0.25">
      <c r="A7121" t="s">
        <v>2557</v>
      </c>
      <c r="B7121" t="s">
        <v>3092</v>
      </c>
      <c r="C7121" t="s">
        <v>36</v>
      </c>
      <c r="D7121">
        <v>791</v>
      </c>
    </row>
    <row r="7122" spans="1:5" x14ac:dyDescent="0.25">
      <c r="A7122" t="s">
        <v>2557</v>
      </c>
      <c r="B7122" t="s">
        <v>3092</v>
      </c>
      <c r="C7122" t="s">
        <v>4751</v>
      </c>
      <c r="D7122">
        <v>0</v>
      </c>
    </row>
    <row r="7123" spans="1:5" x14ac:dyDescent="0.25">
      <c r="A7123" t="s">
        <v>2557</v>
      </c>
      <c r="B7123" t="s">
        <v>3092</v>
      </c>
      <c r="C7123" t="s">
        <v>2469</v>
      </c>
      <c r="D7123">
        <v>0</v>
      </c>
      <c r="E7123">
        <v>0</v>
      </c>
    </row>
    <row r="7124" spans="1:5" x14ac:dyDescent="0.25">
      <c r="A7124" t="s">
        <v>2557</v>
      </c>
      <c r="B7124" t="s">
        <v>3092</v>
      </c>
      <c r="C7124" t="s">
        <v>2467</v>
      </c>
      <c r="D7124">
        <v>0</v>
      </c>
    </row>
    <row r="7125" spans="1:5" x14ac:dyDescent="0.25">
      <c r="A7125" t="s">
        <v>2557</v>
      </c>
      <c r="B7125" t="s">
        <v>3092</v>
      </c>
      <c r="C7125" t="s">
        <v>2468</v>
      </c>
      <c r="D7125" t="s">
        <v>2475</v>
      </c>
    </row>
    <row r="7126" spans="1:5" x14ac:dyDescent="0.25">
      <c r="A7126" t="s">
        <v>2557</v>
      </c>
      <c r="B7126" t="s">
        <v>3092</v>
      </c>
      <c r="C7126" t="s">
        <v>4752</v>
      </c>
      <c r="D7126">
        <v>0</v>
      </c>
      <c r="E7126">
        <v>0</v>
      </c>
    </row>
    <row r="7127" spans="1:5" x14ac:dyDescent="0.25">
      <c r="A7127" t="s">
        <v>2557</v>
      </c>
      <c r="B7127" t="s">
        <v>3092</v>
      </c>
      <c r="C7127" t="s">
        <v>4753</v>
      </c>
      <c r="D7127">
        <v>0</v>
      </c>
      <c r="E7127">
        <v>0</v>
      </c>
    </row>
    <row r="7128" spans="1:5" x14ac:dyDescent="0.25">
      <c r="A7128" t="s">
        <v>2557</v>
      </c>
      <c r="B7128" t="s">
        <v>3092</v>
      </c>
      <c r="C7128" t="s">
        <v>800</v>
      </c>
      <c r="D7128" s="19" t="s">
        <v>815</v>
      </c>
    </row>
    <row r="7129" spans="1:5" x14ac:dyDescent="0.25">
      <c r="A7129" t="s">
        <v>2557</v>
      </c>
      <c r="B7129" t="s">
        <v>3093</v>
      </c>
      <c r="C7129" t="s">
        <v>1083</v>
      </c>
      <c r="D7129" t="b">
        <v>0</v>
      </c>
    </row>
    <row r="7130" spans="1:5" x14ac:dyDescent="0.25">
      <c r="A7130" t="s">
        <v>2557</v>
      </c>
      <c r="B7130" t="s">
        <v>3093</v>
      </c>
      <c r="C7130" t="s">
        <v>36</v>
      </c>
      <c r="D7130">
        <v>792</v>
      </c>
    </row>
    <row r="7131" spans="1:5" x14ac:dyDescent="0.25">
      <c r="A7131" t="s">
        <v>2557</v>
      </c>
      <c r="B7131" t="s">
        <v>3093</v>
      </c>
      <c r="C7131" t="s">
        <v>4751</v>
      </c>
      <c r="D7131">
        <v>0</v>
      </c>
    </row>
    <row r="7132" spans="1:5" x14ac:dyDescent="0.25">
      <c r="A7132" t="s">
        <v>2557</v>
      </c>
      <c r="B7132" t="s">
        <v>3093</v>
      </c>
      <c r="C7132" t="s">
        <v>2469</v>
      </c>
      <c r="D7132">
        <v>0</v>
      </c>
      <c r="E7132">
        <v>0</v>
      </c>
    </row>
    <row r="7133" spans="1:5" x14ac:dyDescent="0.25">
      <c r="A7133" t="s">
        <v>2557</v>
      </c>
      <c r="B7133" t="s">
        <v>3093</v>
      </c>
      <c r="C7133" t="s">
        <v>2467</v>
      </c>
      <c r="D7133">
        <v>0</v>
      </c>
    </row>
    <row r="7134" spans="1:5" x14ac:dyDescent="0.25">
      <c r="A7134" t="s">
        <v>2557</v>
      </c>
      <c r="B7134" t="s">
        <v>3093</v>
      </c>
      <c r="C7134" t="s">
        <v>2468</v>
      </c>
      <c r="D7134" t="s">
        <v>2475</v>
      </c>
    </row>
    <row r="7135" spans="1:5" x14ac:dyDescent="0.25">
      <c r="A7135" t="s">
        <v>2557</v>
      </c>
      <c r="B7135" t="s">
        <v>3093</v>
      </c>
      <c r="C7135" t="s">
        <v>4752</v>
      </c>
      <c r="D7135">
        <v>0</v>
      </c>
      <c r="E7135">
        <v>0</v>
      </c>
    </row>
    <row r="7136" spans="1:5" x14ac:dyDescent="0.25">
      <c r="A7136" t="s">
        <v>2557</v>
      </c>
      <c r="B7136" t="s">
        <v>3093</v>
      </c>
      <c r="C7136" t="s">
        <v>4753</v>
      </c>
      <c r="D7136">
        <v>0</v>
      </c>
      <c r="E7136">
        <v>0</v>
      </c>
    </row>
    <row r="7137" spans="1:5" x14ac:dyDescent="0.25">
      <c r="A7137" t="s">
        <v>2557</v>
      </c>
      <c r="B7137" t="s">
        <v>3093</v>
      </c>
      <c r="C7137" t="s">
        <v>800</v>
      </c>
      <c r="D7137" s="19" t="s">
        <v>807</v>
      </c>
    </row>
    <row r="7138" spans="1:5" x14ac:dyDescent="0.25">
      <c r="A7138" t="s">
        <v>2557</v>
      </c>
      <c r="B7138" t="s">
        <v>3094</v>
      </c>
      <c r="C7138" t="s">
        <v>1083</v>
      </c>
      <c r="D7138" t="b">
        <v>0</v>
      </c>
    </row>
    <row r="7139" spans="1:5" x14ac:dyDescent="0.25">
      <c r="A7139" t="s">
        <v>2557</v>
      </c>
      <c r="B7139" t="s">
        <v>3094</v>
      </c>
      <c r="C7139" t="s">
        <v>36</v>
      </c>
      <c r="D7139">
        <v>793</v>
      </c>
    </row>
    <row r="7140" spans="1:5" x14ac:dyDescent="0.25">
      <c r="A7140" t="s">
        <v>2557</v>
      </c>
      <c r="B7140" t="s">
        <v>3094</v>
      </c>
      <c r="C7140" t="s">
        <v>4751</v>
      </c>
      <c r="D7140">
        <v>0</v>
      </c>
    </row>
    <row r="7141" spans="1:5" x14ac:dyDescent="0.25">
      <c r="A7141" t="s">
        <v>2557</v>
      </c>
      <c r="B7141" t="s">
        <v>3094</v>
      </c>
      <c r="C7141" t="s">
        <v>2469</v>
      </c>
      <c r="D7141">
        <v>0</v>
      </c>
      <c r="E7141">
        <v>0</v>
      </c>
    </row>
    <row r="7142" spans="1:5" x14ac:dyDescent="0.25">
      <c r="A7142" t="s">
        <v>2557</v>
      </c>
      <c r="B7142" t="s">
        <v>3094</v>
      </c>
      <c r="C7142" t="s">
        <v>2467</v>
      </c>
      <c r="D7142">
        <v>0</v>
      </c>
    </row>
    <row r="7143" spans="1:5" x14ac:dyDescent="0.25">
      <c r="A7143" t="s">
        <v>2557</v>
      </c>
      <c r="B7143" t="s">
        <v>3094</v>
      </c>
      <c r="C7143" t="s">
        <v>2468</v>
      </c>
      <c r="D7143" t="s">
        <v>2475</v>
      </c>
    </row>
    <row r="7144" spans="1:5" x14ac:dyDescent="0.25">
      <c r="A7144" t="s">
        <v>2557</v>
      </c>
      <c r="B7144" t="s">
        <v>3094</v>
      </c>
      <c r="C7144" t="s">
        <v>4752</v>
      </c>
      <c r="D7144">
        <v>0</v>
      </c>
      <c r="E7144">
        <v>0</v>
      </c>
    </row>
    <row r="7145" spans="1:5" x14ac:dyDescent="0.25">
      <c r="A7145" t="s">
        <v>2557</v>
      </c>
      <c r="B7145" t="s">
        <v>3094</v>
      </c>
      <c r="C7145" t="s">
        <v>4753</v>
      </c>
      <c r="D7145">
        <v>0</v>
      </c>
      <c r="E7145">
        <v>0</v>
      </c>
    </row>
    <row r="7146" spans="1:5" x14ac:dyDescent="0.25">
      <c r="A7146" t="s">
        <v>2557</v>
      </c>
      <c r="B7146" t="s">
        <v>3094</v>
      </c>
      <c r="C7146" t="s">
        <v>800</v>
      </c>
      <c r="D7146" s="19" t="s">
        <v>815</v>
      </c>
    </row>
    <row r="7147" spans="1:5" x14ac:dyDescent="0.25">
      <c r="A7147" t="s">
        <v>2557</v>
      </c>
      <c r="B7147" t="s">
        <v>3095</v>
      </c>
      <c r="C7147" t="s">
        <v>1083</v>
      </c>
      <c r="D7147" t="b">
        <v>0</v>
      </c>
    </row>
    <row r="7148" spans="1:5" x14ac:dyDescent="0.25">
      <c r="A7148" t="s">
        <v>2557</v>
      </c>
      <c r="B7148" t="s">
        <v>3095</v>
      </c>
      <c r="C7148" t="s">
        <v>36</v>
      </c>
      <c r="D7148">
        <v>794</v>
      </c>
    </row>
    <row r="7149" spans="1:5" x14ac:dyDescent="0.25">
      <c r="A7149" t="s">
        <v>2557</v>
      </c>
      <c r="B7149" t="s">
        <v>3095</v>
      </c>
      <c r="C7149" t="s">
        <v>4751</v>
      </c>
      <c r="D7149">
        <v>1</v>
      </c>
    </row>
    <row r="7150" spans="1:5" x14ac:dyDescent="0.25">
      <c r="A7150" t="s">
        <v>2557</v>
      </c>
      <c r="B7150" t="s">
        <v>3095</v>
      </c>
      <c r="C7150" t="s">
        <v>2469</v>
      </c>
      <c r="D7150">
        <v>0</v>
      </c>
      <c r="E7150">
        <v>0</v>
      </c>
    </row>
    <row r="7151" spans="1:5" x14ac:dyDescent="0.25">
      <c r="A7151" t="s">
        <v>2557</v>
      </c>
      <c r="B7151" t="s">
        <v>3095</v>
      </c>
      <c r="C7151" t="s">
        <v>2467</v>
      </c>
      <c r="D7151">
        <v>0</v>
      </c>
    </row>
    <row r="7152" spans="1:5" x14ac:dyDescent="0.25">
      <c r="A7152" t="s">
        <v>2557</v>
      </c>
      <c r="B7152" t="s">
        <v>3095</v>
      </c>
      <c r="C7152" t="s">
        <v>2468</v>
      </c>
      <c r="D7152" t="s">
        <v>2475</v>
      </c>
    </row>
    <row r="7153" spans="1:5" x14ac:dyDescent="0.25">
      <c r="A7153" t="s">
        <v>2557</v>
      </c>
      <c r="B7153" t="s">
        <v>3095</v>
      </c>
      <c r="C7153" t="s">
        <v>4752</v>
      </c>
      <c r="D7153">
        <v>0</v>
      </c>
      <c r="E7153">
        <v>0</v>
      </c>
    </row>
    <row r="7154" spans="1:5" x14ac:dyDescent="0.25">
      <c r="A7154" t="s">
        <v>2557</v>
      </c>
      <c r="B7154" t="s">
        <v>3095</v>
      </c>
      <c r="C7154" t="s">
        <v>4753</v>
      </c>
      <c r="D7154">
        <v>0</v>
      </c>
      <c r="E7154">
        <v>0</v>
      </c>
    </row>
    <row r="7155" spans="1:5" x14ac:dyDescent="0.25">
      <c r="A7155" t="s">
        <v>2557</v>
      </c>
      <c r="B7155" t="s">
        <v>3095</v>
      </c>
      <c r="C7155" t="s">
        <v>800</v>
      </c>
      <c r="D7155" s="19" t="s">
        <v>815</v>
      </c>
    </row>
    <row r="7156" spans="1:5" x14ac:dyDescent="0.25">
      <c r="A7156" t="s">
        <v>2557</v>
      </c>
      <c r="B7156" t="s">
        <v>282</v>
      </c>
      <c r="C7156" t="s">
        <v>1083</v>
      </c>
      <c r="D7156" t="b">
        <v>0</v>
      </c>
    </row>
    <row r="7157" spans="1:5" x14ac:dyDescent="0.25">
      <c r="A7157" t="s">
        <v>2557</v>
      </c>
      <c r="B7157" t="s">
        <v>282</v>
      </c>
      <c r="C7157" t="s">
        <v>36</v>
      </c>
      <c r="D7157">
        <v>795</v>
      </c>
    </row>
    <row r="7158" spans="1:5" x14ac:dyDescent="0.25">
      <c r="A7158" t="s">
        <v>2557</v>
      </c>
      <c r="B7158" t="s">
        <v>282</v>
      </c>
      <c r="C7158" t="s">
        <v>4751</v>
      </c>
      <c r="D7158">
        <v>0</v>
      </c>
    </row>
    <row r="7159" spans="1:5" x14ac:dyDescent="0.25">
      <c r="A7159" t="s">
        <v>2557</v>
      </c>
      <c r="B7159" t="s">
        <v>282</v>
      </c>
      <c r="C7159" t="s">
        <v>2469</v>
      </c>
      <c r="D7159">
        <v>0</v>
      </c>
      <c r="E7159">
        <v>0</v>
      </c>
    </row>
    <row r="7160" spans="1:5" x14ac:dyDescent="0.25">
      <c r="A7160" t="s">
        <v>2557</v>
      </c>
      <c r="B7160" t="s">
        <v>282</v>
      </c>
      <c r="C7160" t="s">
        <v>2467</v>
      </c>
      <c r="D7160">
        <v>0</v>
      </c>
    </row>
    <row r="7161" spans="1:5" x14ac:dyDescent="0.25">
      <c r="A7161" t="s">
        <v>2557</v>
      </c>
      <c r="B7161" t="s">
        <v>282</v>
      </c>
      <c r="C7161" t="s">
        <v>2468</v>
      </c>
      <c r="D7161" t="s">
        <v>2475</v>
      </c>
    </row>
    <row r="7162" spans="1:5" x14ac:dyDescent="0.25">
      <c r="A7162" t="s">
        <v>2557</v>
      </c>
      <c r="B7162" t="s">
        <v>282</v>
      </c>
      <c r="C7162" t="s">
        <v>4752</v>
      </c>
      <c r="D7162">
        <v>0</v>
      </c>
      <c r="E7162">
        <v>0</v>
      </c>
    </row>
    <row r="7163" spans="1:5" x14ac:dyDescent="0.25">
      <c r="A7163" t="s">
        <v>2557</v>
      </c>
      <c r="B7163" t="s">
        <v>282</v>
      </c>
      <c r="C7163" t="s">
        <v>4753</v>
      </c>
      <c r="D7163">
        <v>0</v>
      </c>
      <c r="E7163">
        <v>0</v>
      </c>
    </row>
    <row r="7164" spans="1:5" x14ac:dyDescent="0.25">
      <c r="A7164" t="s">
        <v>2557</v>
      </c>
      <c r="B7164" t="s">
        <v>282</v>
      </c>
      <c r="C7164" t="s">
        <v>800</v>
      </c>
      <c r="D7164" s="19"/>
    </row>
    <row r="7165" spans="1:5" x14ac:dyDescent="0.25">
      <c r="A7165" t="s">
        <v>2557</v>
      </c>
      <c r="B7165" t="s">
        <v>283</v>
      </c>
      <c r="C7165" t="s">
        <v>1083</v>
      </c>
      <c r="D7165" t="b">
        <v>0</v>
      </c>
    </row>
    <row r="7166" spans="1:5" x14ac:dyDescent="0.25">
      <c r="A7166" t="s">
        <v>2557</v>
      </c>
      <c r="B7166" t="s">
        <v>283</v>
      </c>
      <c r="C7166" t="s">
        <v>36</v>
      </c>
      <c r="D7166">
        <v>796</v>
      </c>
    </row>
    <row r="7167" spans="1:5" x14ac:dyDescent="0.25">
      <c r="A7167" t="s">
        <v>2557</v>
      </c>
      <c r="B7167" t="s">
        <v>283</v>
      </c>
      <c r="C7167" t="s">
        <v>4751</v>
      </c>
      <c r="D7167">
        <v>0</v>
      </c>
    </row>
    <row r="7168" spans="1:5" x14ac:dyDescent="0.25">
      <c r="A7168" t="s">
        <v>2557</v>
      </c>
      <c r="B7168" t="s">
        <v>283</v>
      </c>
      <c r="C7168" t="s">
        <v>2469</v>
      </c>
      <c r="D7168">
        <v>0</v>
      </c>
      <c r="E7168">
        <v>0</v>
      </c>
    </row>
    <row r="7169" spans="1:5" x14ac:dyDescent="0.25">
      <c r="A7169" t="s">
        <v>2557</v>
      </c>
      <c r="B7169" t="s">
        <v>283</v>
      </c>
      <c r="C7169" t="s">
        <v>2467</v>
      </c>
      <c r="D7169">
        <v>0</v>
      </c>
    </row>
    <row r="7170" spans="1:5" x14ac:dyDescent="0.25">
      <c r="A7170" t="s">
        <v>2557</v>
      </c>
      <c r="B7170" t="s">
        <v>283</v>
      </c>
      <c r="C7170" t="s">
        <v>2468</v>
      </c>
      <c r="D7170" t="s">
        <v>2475</v>
      </c>
    </row>
    <row r="7171" spans="1:5" x14ac:dyDescent="0.25">
      <c r="A7171" t="s">
        <v>2557</v>
      </c>
      <c r="B7171" t="s">
        <v>283</v>
      </c>
      <c r="C7171" t="s">
        <v>4752</v>
      </c>
      <c r="D7171">
        <v>0</v>
      </c>
      <c r="E7171">
        <v>0</v>
      </c>
    </row>
    <row r="7172" spans="1:5" x14ac:dyDescent="0.25">
      <c r="A7172" t="s">
        <v>2557</v>
      </c>
      <c r="B7172" t="s">
        <v>283</v>
      </c>
      <c r="C7172" t="s">
        <v>4753</v>
      </c>
      <c r="D7172">
        <v>0</v>
      </c>
      <c r="E7172">
        <v>0</v>
      </c>
    </row>
    <row r="7173" spans="1:5" x14ac:dyDescent="0.25">
      <c r="A7173" t="s">
        <v>2557</v>
      </c>
      <c r="B7173" t="s">
        <v>283</v>
      </c>
      <c r="C7173" t="s">
        <v>800</v>
      </c>
      <c r="D7173" s="19"/>
    </row>
    <row r="7174" spans="1:5" x14ac:dyDescent="0.25">
      <c r="A7174" t="s">
        <v>2557</v>
      </c>
      <c r="B7174" t="s">
        <v>314</v>
      </c>
      <c r="C7174" t="s">
        <v>1083</v>
      </c>
      <c r="D7174" t="b">
        <v>0</v>
      </c>
    </row>
    <row r="7175" spans="1:5" x14ac:dyDescent="0.25">
      <c r="A7175" t="s">
        <v>2557</v>
      </c>
      <c r="B7175" t="s">
        <v>314</v>
      </c>
      <c r="C7175" t="s">
        <v>36</v>
      </c>
      <c r="D7175">
        <v>797</v>
      </c>
    </row>
    <row r="7176" spans="1:5" x14ac:dyDescent="0.25">
      <c r="A7176" t="s">
        <v>2557</v>
      </c>
      <c r="B7176" t="s">
        <v>314</v>
      </c>
      <c r="C7176" t="s">
        <v>4751</v>
      </c>
      <c r="D7176">
        <v>0</v>
      </c>
    </row>
    <row r="7177" spans="1:5" x14ac:dyDescent="0.25">
      <c r="A7177" t="s">
        <v>2557</v>
      </c>
      <c r="B7177" t="s">
        <v>314</v>
      </c>
      <c r="C7177" t="s">
        <v>2469</v>
      </c>
      <c r="D7177">
        <v>0</v>
      </c>
      <c r="E7177">
        <v>0</v>
      </c>
    </row>
    <row r="7178" spans="1:5" x14ac:dyDescent="0.25">
      <c r="A7178" t="s">
        <v>2557</v>
      </c>
      <c r="B7178" t="s">
        <v>314</v>
      </c>
      <c r="C7178" t="s">
        <v>2467</v>
      </c>
      <c r="D7178">
        <v>0</v>
      </c>
    </row>
    <row r="7179" spans="1:5" x14ac:dyDescent="0.25">
      <c r="A7179" t="s">
        <v>2557</v>
      </c>
      <c r="B7179" t="s">
        <v>314</v>
      </c>
      <c r="C7179" t="s">
        <v>2468</v>
      </c>
      <c r="D7179" t="s">
        <v>2475</v>
      </c>
    </row>
    <row r="7180" spans="1:5" x14ac:dyDescent="0.25">
      <c r="A7180" t="s">
        <v>2557</v>
      </c>
      <c r="B7180" t="s">
        <v>314</v>
      </c>
      <c r="C7180" t="s">
        <v>4752</v>
      </c>
      <c r="D7180">
        <v>0</v>
      </c>
      <c r="E7180">
        <v>0</v>
      </c>
    </row>
    <row r="7181" spans="1:5" x14ac:dyDescent="0.25">
      <c r="A7181" t="s">
        <v>2557</v>
      </c>
      <c r="B7181" t="s">
        <v>314</v>
      </c>
      <c r="C7181" t="s">
        <v>4753</v>
      </c>
      <c r="D7181">
        <v>0</v>
      </c>
      <c r="E7181">
        <v>0</v>
      </c>
    </row>
    <row r="7182" spans="1:5" x14ac:dyDescent="0.25">
      <c r="A7182" t="s">
        <v>2557</v>
      </c>
      <c r="B7182" t="s">
        <v>314</v>
      </c>
      <c r="C7182" t="s">
        <v>800</v>
      </c>
      <c r="D7182" s="19"/>
    </row>
    <row r="7183" spans="1:5" x14ac:dyDescent="0.25">
      <c r="A7183" t="s">
        <v>2557</v>
      </c>
      <c r="B7183" t="s">
        <v>284</v>
      </c>
      <c r="C7183" t="s">
        <v>1083</v>
      </c>
      <c r="D7183" t="b">
        <v>0</v>
      </c>
    </row>
    <row r="7184" spans="1:5" x14ac:dyDescent="0.25">
      <c r="A7184" t="s">
        <v>2557</v>
      </c>
      <c r="B7184" t="s">
        <v>284</v>
      </c>
      <c r="C7184" t="s">
        <v>36</v>
      </c>
      <c r="D7184">
        <v>798</v>
      </c>
    </row>
    <row r="7185" spans="1:5" x14ac:dyDescent="0.25">
      <c r="A7185" t="s">
        <v>2557</v>
      </c>
      <c r="B7185" t="s">
        <v>284</v>
      </c>
      <c r="C7185" t="s">
        <v>4751</v>
      </c>
      <c r="D7185">
        <v>0</v>
      </c>
    </row>
    <row r="7186" spans="1:5" x14ac:dyDescent="0.25">
      <c r="A7186" t="s">
        <v>2557</v>
      </c>
      <c r="B7186" t="s">
        <v>284</v>
      </c>
      <c r="C7186" t="s">
        <v>2469</v>
      </c>
      <c r="D7186">
        <v>0</v>
      </c>
      <c r="E7186">
        <v>0</v>
      </c>
    </row>
    <row r="7187" spans="1:5" x14ac:dyDescent="0.25">
      <c r="A7187" t="s">
        <v>2557</v>
      </c>
      <c r="B7187" t="s">
        <v>284</v>
      </c>
      <c r="C7187" t="s">
        <v>2467</v>
      </c>
      <c r="D7187">
        <v>0</v>
      </c>
    </row>
    <row r="7188" spans="1:5" x14ac:dyDescent="0.25">
      <c r="A7188" t="s">
        <v>2557</v>
      </c>
      <c r="B7188" t="s">
        <v>284</v>
      </c>
      <c r="C7188" t="s">
        <v>2468</v>
      </c>
      <c r="D7188" t="s">
        <v>2475</v>
      </c>
    </row>
    <row r="7189" spans="1:5" x14ac:dyDescent="0.25">
      <c r="A7189" t="s">
        <v>2557</v>
      </c>
      <c r="B7189" t="s">
        <v>284</v>
      </c>
      <c r="C7189" t="s">
        <v>4752</v>
      </c>
      <c r="D7189">
        <v>0</v>
      </c>
      <c r="E7189">
        <v>0</v>
      </c>
    </row>
    <row r="7190" spans="1:5" x14ac:dyDescent="0.25">
      <c r="A7190" t="s">
        <v>2557</v>
      </c>
      <c r="B7190" t="s">
        <v>284</v>
      </c>
      <c r="C7190" t="s">
        <v>4753</v>
      </c>
      <c r="D7190">
        <v>0</v>
      </c>
      <c r="E7190">
        <v>0</v>
      </c>
    </row>
    <row r="7191" spans="1:5" x14ac:dyDescent="0.25">
      <c r="A7191" t="s">
        <v>2557</v>
      </c>
      <c r="B7191" t="s">
        <v>284</v>
      </c>
      <c r="C7191" t="s">
        <v>800</v>
      </c>
      <c r="D7191" s="19"/>
    </row>
    <row r="7192" spans="1:5" x14ac:dyDescent="0.25">
      <c r="A7192" t="s">
        <v>2557</v>
      </c>
      <c r="B7192" t="s">
        <v>285</v>
      </c>
      <c r="C7192" t="s">
        <v>1083</v>
      </c>
      <c r="D7192" t="b">
        <v>0</v>
      </c>
    </row>
    <row r="7193" spans="1:5" x14ac:dyDescent="0.25">
      <c r="A7193" t="s">
        <v>2557</v>
      </c>
      <c r="B7193" t="s">
        <v>285</v>
      </c>
      <c r="C7193" t="s">
        <v>36</v>
      </c>
      <c r="D7193">
        <v>799</v>
      </c>
    </row>
    <row r="7194" spans="1:5" x14ac:dyDescent="0.25">
      <c r="A7194" t="s">
        <v>2557</v>
      </c>
      <c r="B7194" t="s">
        <v>285</v>
      </c>
      <c r="C7194" t="s">
        <v>4751</v>
      </c>
      <c r="D7194">
        <v>0</v>
      </c>
    </row>
    <row r="7195" spans="1:5" x14ac:dyDescent="0.25">
      <c r="A7195" t="s">
        <v>2557</v>
      </c>
      <c r="B7195" t="s">
        <v>285</v>
      </c>
      <c r="C7195" t="s">
        <v>2469</v>
      </c>
      <c r="D7195">
        <v>0</v>
      </c>
      <c r="E7195">
        <v>0</v>
      </c>
    </row>
    <row r="7196" spans="1:5" x14ac:dyDescent="0.25">
      <c r="A7196" t="s">
        <v>2557</v>
      </c>
      <c r="B7196" t="s">
        <v>285</v>
      </c>
      <c r="C7196" t="s">
        <v>2467</v>
      </c>
      <c r="D7196">
        <v>0</v>
      </c>
    </row>
    <row r="7197" spans="1:5" x14ac:dyDescent="0.25">
      <c r="A7197" t="s">
        <v>2557</v>
      </c>
      <c r="B7197" t="s">
        <v>285</v>
      </c>
      <c r="C7197" t="s">
        <v>2468</v>
      </c>
      <c r="D7197" t="s">
        <v>2475</v>
      </c>
    </row>
    <row r="7198" spans="1:5" x14ac:dyDescent="0.25">
      <c r="A7198" t="s">
        <v>2557</v>
      </c>
      <c r="B7198" t="s">
        <v>285</v>
      </c>
      <c r="C7198" t="s">
        <v>4752</v>
      </c>
      <c r="D7198">
        <v>0</v>
      </c>
      <c r="E7198">
        <v>0</v>
      </c>
    </row>
    <row r="7199" spans="1:5" x14ac:dyDescent="0.25">
      <c r="A7199" t="s">
        <v>2557</v>
      </c>
      <c r="B7199" t="s">
        <v>285</v>
      </c>
      <c r="C7199" t="s">
        <v>4753</v>
      </c>
      <c r="D7199">
        <v>0</v>
      </c>
      <c r="E7199">
        <v>0</v>
      </c>
    </row>
    <row r="7200" spans="1:5" x14ac:dyDescent="0.25">
      <c r="A7200" t="s">
        <v>2557</v>
      </c>
      <c r="B7200" t="s">
        <v>285</v>
      </c>
      <c r="C7200" t="s">
        <v>800</v>
      </c>
      <c r="D7200" s="19"/>
    </row>
    <row r="7201" spans="1:5" x14ac:dyDescent="0.25">
      <c r="A7201" t="s">
        <v>2560</v>
      </c>
      <c r="B7201" t="s">
        <v>3067</v>
      </c>
      <c r="C7201" t="s">
        <v>1083</v>
      </c>
      <c r="D7201" t="b">
        <v>0</v>
      </c>
    </row>
    <row r="7202" spans="1:5" x14ac:dyDescent="0.25">
      <c r="A7202" t="s">
        <v>2560</v>
      </c>
      <c r="B7202" t="s">
        <v>3067</v>
      </c>
      <c r="C7202" t="s">
        <v>36</v>
      </c>
      <c r="D7202">
        <v>800</v>
      </c>
    </row>
    <row r="7203" spans="1:5" x14ac:dyDescent="0.25">
      <c r="A7203" t="s">
        <v>2560</v>
      </c>
      <c r="B7203" t="s">
        <v>3067</v>
      </c>
      <c r="C7203" t="s">
        <v>4751</v>
      </c>
      <c r="D7203">
        <v>0</v>
      </c>
    </row>
    <row r="7204" spans="1:5" x14ac:dyDescent="0.25">
      <c r="A7204" t="s">
        <v>2560</v>
      </c>
      <c r="B7204" t="s">
        <v>3067</v>
      </c>
      <c r="C7204" t="s">
        <v>2469</v>
      </c>
      <c r="D7204">
        <v>0</v>
      </c>
      <c r="E7204">
        <v>0</v>
      </c>
    </row>
    <row r="7205" spans="1:5" x14ac:dyDescent="0.25">
      <c r="A7205" t="s">
        <v>2560</v>
      </c>
      <c r="B7205" t="s">
        <v>3067</v>
      </c>
      <c r="C7205" t="s">
        <v>2467</v>
      </c>
      <c r="D7205">
        <v>0</v>
      </c>
    </row>
    <row r="7206" spans="1:5" x14ac:dyDescent="0.25">
      <c r="A7206" t="s">
        <v>2560</v>
      </c>
      <c r="B7206" t="s">
        <v>3067</v>
      </c>
      <c r="C7206" t="s">
        <v>2468</v>
      </c>
      <c r="D7206" t="s">
        <v>2475</v>
      </c>
    </row>
    <row r="7207" spans="1:5" x14ac:dyDescent="0.25">
      <c r="A7207" t="s">
        <v>2560</v>
      </c>
      <c r="B7207" t="s">
        <v>3067</v>
      </c>
      <c r="C7207" t="s">
        <v>4752</v>
      </c>
      <c r="D7207">
        <v>0</v>
      </c>
      <c r="E7207">
        <v>0</v>
      </c>
    </row>
    <row r="7208" spans="1:5" x14ac:dyDescent="0.25">
      <c r="A7208" t="s">
        <v>2560</v>
      </c>
      <c r="B7208" t="s">
        <v>3067</v>
      </c>
      <c r="C7208" t="s">
        <v>4753</v>
      </c>
      <c r="D7208">
        <v>0</v>
      </c>
      <c r="E7208">
        <v>0</v>
      </c>
    </row>
    <row r="7209" spans="1:5" x14ac:dyDescent="0.25">
      <c r="A7209" t="s">
        <v>2560</v>
      </c>
      <c r="B7209" t="s">
        <v>3067</v>
      </c>
      <c r="C7209" t="s">
        <v>800</v>
      </c>
      <c r="D7209" s="19" t="s">
        <v>807</v>
      </c>
    </row>
    <row r="7210" spans="1:5" x14ac:dyDescent="0.25">
      <c r="A7210" t="s">
        <v>2560</v>
      </c>
      <c r="B7210" t="s">
        <v>3068</v>
      </c>
      <c r="C7210" t="s">
        <v>1083</v>
      </c>
      <c r="D7210" t="b">
        <v>0</v>
      </c>
    </row>
    <row r="7211" spans="1:5" x14ac:dyDescent="0.25">
      <c r="A7211" t="s">
        <v>2560</v>
      </c>
      <c r="B7211" t="s">
        <v>3068</v>
      </c>
      <c r="C7211" t="s">
        <v>36</v>
      </c>
      <c r="D7211">
        <v>801</v>
      </c>
    </row>
    <row r="7212" spans="1:5" x14ac:dyDescent="0.25">
      <c r="A7212" t="s">
        <v>2560</v>
      </c>
      <c r="B7212" t="s">
        <v>3068</v>
      </c>
      <c r="C7212" t="s">
        <v>4751</v>
      </c>
      <c r="D7212">
        <v>0</v>
      </c>
    </row>
    <row r="7213" spans="1:5" x14ac:dyDescent="0.25">
      <c r="A7213" t="s">
        <v>2560</v>
      </c>
      <c r="B7213" t="s">
        <v>3068</v>
      </c>
      <c r="C7213" t="s">
        <v>2469</v>
      </c>
      <c r="D7213">
        <v>0</v>
      </c>
      <c r="E7213">
        <v>0</v>
      </c>
    </row>
    <row r="7214" spans="1:5" x14ac:dyDescent="0.25">
      <c r="A7214" t="s">
        <v>2560</v>
      </c>
      <c r="B7214" t="s">
        <v>3068</v>
      </c>
      <c r="C7214" t="s">
        <v>2467</v>
      </c>
      <c r="D7214">
        <v>0</v>
      </c>
    </row>
    <row r="7215" spans="1:5" x14ac:dyDescent="0.25">
      <c r="A7215" t="s">
        <v>2560</v>
      </c>
      <c r="B7215" t="s">
        <v>3068</v>
      </c>
      <c r="C7215" t="s">
        <v>2468</v>
      </c>
      <c r="D7215" t="s">
        <v>2475</v>
      </c>
    </row>
    <row r="7216" spans="1:5" x14ac:dyDescent="0.25">
      <c r="A7216" t="s">
        <v>2560</v>
      </c>
      <c r="B7216" t="s">
        <v>3068</v>
      </c>
      <c r="C7216" t="s">
        <v>4752</v>
      </c>
      <c r="D7216">
        <v>0</v>
      </c>
      <c r="E7216">
        <v>0</v>
      </c>
    </row>
    <row r="7217" spans="1:5" x14ac:dyDescent="0.25">
      <c r="A7217" t="s">
        <v>2560</v>
      </c>
      <c r="B7217" t="s">
        <v>3068</v>
      </c>
      <c r="C7217" t="s">
        <v>4753</v>
      </c>
      <c r="D7217">
        <v>0</v>
      </c>
      <c r="E7217">
        <v>0</v>
      </c>
    </row>
    <row r="7218" spans="1:5" x14ac:dyDescent="0.25">
      <c r="A7218" t="s">
        <v>2560</v>
      </c>
      <c r="B7218" t="s">
        <v>3068</v>
      </c>
      <c r="C7218" t="s">
        <v>800</v>
      </c>
      <c r="D7218" s="19" t="s">
        <v>807</v>
      </c>
    </row>
    <row r="7219" spans="1:5" x14ac:dyDescent="0.25">
      <c r="A7219" t="s">
        <v>2560</v>
      </c>
      <c r="B7219" t="s">
        <v>3069</v>
      </c>
      <c r="C7219" t="s">
        <v>1083</v>
      </c>
      <c r="D7219" t="b">
        <v>0</v>
      </c>
    </row>
    <row r="7220" spans="1:5" x14ac:dyDescent="0.25">
      <c r="A7220" t="s">
        <v>2560</v>
      </c>
      <c r="B7220" t="s">
        <v>3069</v>
      </c>
      <c r="C7220" t="s">
        <v>36</v>
      </c>
      <c r="D7220">
        <v>802</v>
      </c>
    </row>
    <row r="7221" spans="1:5" x14ac:dyDescent="0.25">
      <c r="A7221" t="s">
        <v>2560</v>
      </c>
      <c r="B7221" t="s">
        <v>3069</v>
      </c>
      <c r="C7221" t="s">
        <v>4751</v>
      </c>
      <c r="D7221">
        <v>0</v>
      </c>
    </row>
    <row r="7222" spans="1:5" x14ac:dyDescent="0.25">
      <c r="A7222" t="s">
        <v>2560</v>
      </c>
      <c r="B7222" t="s">
        <v>3069</v>
      </c>
      <c r="C7222" t="s">
        <v>2469</v>
      </c>
      <c r="D7222">
        <v>0</v>
      </c>
      <c r="E7222">
        <v>0</v>
      </c>
    </row>
    <row r="7223" spans="1:5" x14ac:dyDescent="0.25">
      <c r="A7223" t="s">
        <v>2560</v>
      </c>
      <c r="B7223" t="s">
        <v>3069</v>
      </c>
      <c r="C7223" t="s">
        <v>2467</v>
      </c>
      <c r="D7223">
        <v>0</v>
      </c>
    </row>
    <row r="7224" spans="1:5" x14ac:dyDescent="0.25">
      <c r="A7224" t="s">
        <v>2560</v>
      </c>
      <c r="B7224" t="s">
        <v>3069</v>
      </c>
      <c r="C7224" t="s">
        <v>2468</v>
      </c>
      <c r="D7224" t="s">
        <v>2475</v>
      </c>
    </row>
    <row r="7225" spans="1:5" x14ac:dyDescent="0.25">
      <c r="A7225" t="s">
        <v>2560</v>
      </c>
      <c r="B7225" t="s">
        <v>3069</v>
      </c>
      <c r="C7225" t="s">
        <v>4752</v>
      </c>
      <c r="D7225">
        <v>0</v>
      </c>
      <c r="E7225">
        <v>0</v>
      </c>
    </row>
    <row r="7226" spans="1:5" x14ac:dyDescent="0.25">
      <c r="A7226" t="s">
        <v>2560</v>
      </c>
      <c r="B7226" t="s">
        <v>3069</v>
      </c>
      <c r="C7226" t="s">
        <v>4753</v>
      </c>
      <c r="D7226">
        <v>0</v>
      </c>
      <c r="E7226">
        <v>0</v>
      </c>
    </row>
    <row r="7227" spans="1:5" x14ac:dyDescent="0.25">
      <c r="A7227" t="s">
        <v>2560</v>
      </c>
      <c r="B7227" t="s">
        <v>3069</v>
      </c>
      <c r="C7227" t="s">
        <v>800</v>
      </c>
      <c r="D7227" s="19" t="s">
        <v>2892</v>
      </c>
    </row>
    <row r="7228" spans="1:5" x14ac:dyDescent="0.25">
      <c r="A7228" t="s">
        <v>2560</v>
      </c>
      <c r="B7228" t="s">
        <v>3070</v>
      </c>
      <c r="C7228" t="s">
        <v>1083</v>
      </c>
      <c r="D7228" t="b">
        <v>0</v>
      </c>
    </row>
    <row r="7229" spans="1:5" x14ac:dyDescent="0.25">
      <c r="A7229" t="s">
        <v>2560</v>
      </c>
      <c r="B7229" t="s">
        <v>3070</v>
      </c>
      <c r="C7229" t="s">
        <v>36</v>
      </c>
      <c r="D7229">
        <v>803</v>
      </c>
    </row>
    <row r="7230" spans="1:5" x14ac:dyDescent="0.25">
      <c r="A7230" t="s">
        <v>2560</v>
      </c>
      <c r="B7230" t="s">
        <v>3070</v>
      </c>
      <c r="C7230" t="s">
        <v>4751</v>
      </c>
      <c r="D7230">
        <v>0</v>
      </c>
    </row>
    <row r="7231" spans="1:5" x14ac:dyDescent="0.25">
      <c r="A7231" t="s">
        <v>2560</v>
      </c>
      <c r="B7231" t="s">
        <v>3070</v>
      </c>
      <c r="C7231" t="s">
        <v>2469</v>
      </c>
      <c r="D7231">
        <v>0</v>
      </c>
      <c r="E7231">
        <v>0</v>
      </c>
    </row>
    <row r="7232" spans="1:5" x14ac:dyDescent="0.25">
      <c r="A7232" t="s">
        <v>2560</v>
      </c>
      <c r="B7232" t="s">
        <v>3070</v>
      </c>
      <c r="C7232" t="s">
        <v>2467</v>
      </c>
      <c r="D7232">
        <v>0</v>
      </c>
    </row>
    <row r="7233" spans="1:5" x14ac:dyDescent="0.25">
      <c r="A7233" t="s">
        <v>2560</v>
      </c>
      <c r="B7233" t="s">
        <v>3070</v>
      </c>
      <c r="C7233" t="s">
        <v>2468</v>
      </c>
      <c r="D7233" t="s">
        <v>2475</v>
      </c>
    </row>
    <row r="7234" spans="1:5" x14ac:dyDescent="0.25">
      <c r="A7234" t="s">
        <v>2560</v>
      </c>
      <c r="B7234" t="s">
        <v>3070</v>
      </c>
      <c r="C7234" t="s">
        <v>4752</v>
      </c>
      <c r="D7234">
        <v>0</v>
      </c>
      <c r="E7234">
        <v>0</v>
      </c>
    </row>
    <row r="7235" spans="1:5" x14ac:dyDescent="0.25">
      <c r="A7235" t="s">
        <v>2560</v>
      </c>
      <c r="B7235" t="s">
        <v>3070</v>
      </c>
      <c r="C7235" t="s">
        <v>4753</v>
      </c>
      <c r="D7235">
        <v>0</v>
      </c>
      <c r="E7235">
        <v>0</v>
      </c>
    </row>
    <row r="7236" spans="1:5" x14ac:dyDescent="0.25">
      <c r="A7236" t="s">
        <v>2560</v>
      </c>
      <c r="B7236" t="s">
        <v>3070</v>
      </c>
      <c r="C7236" t="s">
        <v>800</v>
      </c>
      <c r="D7236" s="19" t="s">
        <v>2892</v>
      </c>
    </row>
    <row r="7237" spans="1:5" x14ac:dyDescent="0.25">
      <c r="A7237" t="s">
        <v>2560</v>
      </c>
      <c r="B7237" t="s">
        <v>3071</v>
      </c>
      <c r="C7237" t="s">
        <v>1083</v>
      </c>
      <c r="D7237" t="b">
        <v>0</v>
      </c>
    </row>
    <row r="7238" spans="1:5" x14ac:dyDescent="0.25">
      <c r="A7238" t="s">
        <v>2560</v>
      </c>
      <c r="B7238" t="s">
        <v>3071</v>
      </c>
      <c r="C7238" t="s">
        <v>36</v>
      </c>
      <c r="D7238">
        <v>804</v>
      </c>
    </row>
    <row r="7239" spans="1:5" x14ac:dyDescent="0.25">
      <c r="A7239" t="s">
        <v>2560</v>
      </c>
      <c r="B7239" t="s">
        <v>3071</v>
      </c>
      <c r="C7239" t="s">
        <v>4751</v>
      </c>
      <c r="D7239">
        <v>0</v>
      </c>
    </row>
    <row r="7240" spans="1:5" x14ac:dyDescent="0.25">
      <c r="A7240" t="s">
        <v>2560</v>
      </c>
      <c r="B7240" t="s">
        <v>3071</v>
      </c>
      <c r="C7240" t="s">
        <v>2469</v>
      </c>
      <c r="D7240">
        <v>0</v>
      </c>
      <c r="E7240">
        <v>0</v>
      </c>
    </row>
    <row r="7241" spans="1:5" x14ac:dyDescent="0.25">
      <c r="A7241" t="s">
        <v>2560</v>
      </c>
      <c r="B7241" t="s">
        <v>3071</v>
      </c>
      <c r="C7241" t="s">
        <v>2467</v>
      </c>
      <c r="D7241">
        <v>0</v>
      </c>
    </row>
    <row r="7242" spans="1:5" x14ac:dyDescent="0.25">
      <c r="A7242" t="s">
        <v>2560</v>
      </c>
      <c r="B7242" t="s">
        <v>3071</v>
      </c>
      <c r="C7242" t="s">
        <v>2468</v>
      </c>
      <c r="D7242" t="s">
        <v>2475</v>
      </c>
    </row>
    <row r="7243" spans="1:5" x14ac:dyDescent="0.25">
      <c r="A7243" t="s">
        <v>2560</v>
      </c>
      <c r="B7243" t="s">
        <v>3071</v>
      </c>
      <c r="C7243" t="s">
        <v>4752</v>
      </c>
      <c r="D7243">
        <v>0</v>
      </c>
      <c r="E7243">
        <v>0</v>
      </c>
    </row>
    <row r="7244" spans="1:5" x14ac:dyDescent="0.25">
      <c r="A7244" t="s">
        <v>2560</v>
      </c>
      <c r="B7244" t="s">
        <v>3071</v>
      </c>
      <c r="C7244" t="s">
        <v>4753</v>
      </c>
      <c r="D7244">
        <v>0</v>
      </c>
      <c r="E7244">
        <v>0</v>
      </c>
    </row>
    <row r="7245" spans="1:5" x14ac:dyDescent="0.25">
      <c r="A7245" t="s">
        <v>2560</v>
      </c>
      <c r="B7245" t="s">
        <v>3071</v>
      </c>
      <c r="C7245" t="s">
        <v>800</v>
      </c>
      <c r="D7245" s="19" t="s">
        <v>2892</v>
      </c>
    </row>
    <row r="7246" spans="1:5" x14ac:dyDescent="0.25">
      <c r="A7246" t="s">
        <v>2560</v>
      </c>
      <c r="B7246" t="s">
        <v>3072</v>
      </c>
      <c r="C7246" t="s">
        <v>1083</v>
      </c>
      <c r="D7246" t="b">
        <v>0</v>
      </c>
    </row>
    <row r="7247" spans="1:5" x14ac:dyDescent="0.25">
      <c r="A7247" t="s">
        <v>2560</v>
      </c>
      <c r="B7247" t="s">
        <v>3072</v>
      </c>
      <c r="C7247" t="s">
        <v>36</v>
      </c>
      <c r="D7247">
        <v>805</v>
      </c>
    </row>
    <row r="7248" spans="1:5" x14ac:dyDescent="0.25">
      <c r="A7248" t="s">
        <v>2560</v>
      </c>
      <c r="B7248" t="s">
        <v>3072</v>
      </c>
      <c r="C7248" t="s">
        <v>4751</v>
      </c>
      <c r="D7248">
        <v>0</v>
      </c>
    </row>
    <row r="7249" spans="1:5" x14ac:dyDescent="0.25">
      <c r="A7249" t="s">
        <v>2560</v>
      </c>
      <c r="B7249" t="s">
        <v>3072</v>
      </c>
      <c r="C7249" t="s">
        <v>2469</v>
      </c>
      <c r="D7249">
        <v>0</v>
      </c>
      <c r="E7249">
        <v>0</v>
      </c>
    </row>
    <row r="7250" spans="1:5" x14ac:dyDescent="0.25">
      <c r="A7250" t="s">
        <v>2560</v>
      </c>
      <c r="B7250" t="s">
        <v>3072</v>
      </c>
      <c r="C7250" t="s">
        <v>2467</v>
      </c>
      <c r="D7250">
        <v>0</v>
      </c>
    </row>
    <row r="7251" spans="1:5" x14ac:dyDescent="0.25">
      <c r="A7251" t="s">
        <v>2560</v>
      </c>
      <c r="B7251" t="s">
        <v>3072</v>
      </c>
      <c r="C7251" t="s">
        <v>2468</v>
      </c>
      <c r="D7251" t="s">
        <v>2475</v>
      </c>
    </row>
    <row r="7252" spans="1:5" x14ac:dyDescent="0.25">
      <c r="A7252" t="s">
        <v>2560</v>
      </c>
      <c r="B7252" t="s">
        <v>3072</v>
      </c>
      <c r="C7252" t="s">
        <v>4752</v>
      </c>
      <c r="D7252">
        <v>0</v>
      </c>
      <c r="E7252">
        <v>0</v>
      </c>
    </row>
    <row r="7253" spans="1:5" x14ac:dyDescent="0.25">
      <c r="A7253" t="s">
        <v>2560</v>
      </c>
      <c r="B7253" t="s">
        <v>3072</v>
      </c>
      <c r="C7253" t="s">
        <v>4753</v>
      </c>
      <c r="D7253">
        <v>0</v>
      </c>
      <c r="E7253">
        <v>0</v>
      </c>
    </row>
    <row r="7254" spans="1:5" x14ac:dyDescent="0.25">
      <c r="A7254" t="s">
        <v>2560</v>
      </c>
      <c r="B7254" t="s">
        <v>3072</v>
      </c>
      <c r="C7254" t="s">
        <v>800</v>
      </c>
      <c r="D7254" s="19" t="s">
        <v>2892</v>
      </c>
    </row>
    <row r="7255" spans="1:5" x14ac:dyDescent="0.25">
      <c r="A7255" t="s">
        <v>2560</v>
      </c>
      <c r="B7255" t="s">
        <v>3073</v>
      </c>
      <c r="C7255" t="s">
        <v>1083</v>
      </c>
      <c r="D7255" t="b">
        <v>0</v>
      </c>
    </row>
    <row r="7256" spans="1:5" x14ac:dyDescent="0.25">
      <c r="A7256" t="s">
        <v>2560</v>
      </c>
      <c r="B7256" t="s">
        <v>3073</v>
      </c>
      <c r="C7256" t="s">
        <v>36</v>
      </c>
      <c r="D7256">
        <v>806</v>
      </c>
    </row>
    <row r="7257" spans="1:5" x14ac:dyDescent="0.25">
      <c r="A7257" t="s">
        <v>2560</v>
      </c>
      <c r="B7257" t="s">
        <v>3073</v>
      </c>
      <c r="C7257" t="s">
        <v>4751</v>
      </c>
      <c r="D7257">
        <v>1</v>
      </c>
    </row>
    <row r="7258" spans="1:5" x14ac:dyDescent="0.25">
      <c r="A7258" t="s">
        <v>2560</v>
      </c>
      <c r="B7258" t="s">
        <v>3073</v>
      </c>
      <c r="C7258" t="s">
        <v>2469</v>
      </c>
      <c r="D7258">
        <v>0</v>
      </c>
      <c r="E7258">
        <v>0</v>
      </c>
    </row>
    <row r="7259" spans="1:5" x14ac:dyDescent="0.25">
      <c r="A7259" t="s">
        <v>2560</v>
      </c>
      <c r="B7259" t="s">
        <v>3073</v>
      </c>
      <c r="C7259" t="s">
        <v>2467</v>
      </c>
      <c r="D7259">
        <v>0</v>
      </c>
    </row>
    <row r="7260" spans="1:5" x14ac:dyDescent="0.25">
      <c r="A7260" t="s">
        <v>2560</v>
      </c>
      <c r="B7260" t="s">
        <v>3073</v>
      </c>
      <c r="C7260" t="s">
        <v>2468</v>
      </c>
      <c r="D7260" t="s">
        <v>2475</v>
      </c>
    </row>
    <row r="7261" spans="1:5" x14ac:dyDescent="0.25">
      <c r="A7261" t="s">
        <v>2560</v>
      </c>
      <c r="B7261" t="s">
        <v>3073</v>
      </c>
      <c r="C7261" t="s">
        <v>4752</v>
      </c>
      <c r="D7261">
        <v>0</v>
      </c>
      <c r="E7261">
        <v>0</v>
      </c>
    </row>
    <row r="7262" spans="1:5" x14ac:dyDescent="0.25">
      <c r="A7262" t="s">
        <v>2560</v>
      </c>
      <c r="B7262" t="s">
        <v>3073</v>
      </c>
      <c r="C7262" t="s">
        <v>4753</v>
      </c>
      <c r="D7262">
        <v>0</v>
      </c>
      <c r="E7262">
        <v>0</v>
      </c>
    </row>
    <row r="7263" spans="1:5" x14ac:dyDescent="0.25">
      <c r="A7263" t="s">
        <v>2560</v>
      </c>
      <c r="B7263" t="s">
        <v>3073</v>
      </c>
      <c r="C7263" t="s">
        <v>800</v>
      </c>
      <c r="D7263" s="19" t="s">
        <v>815</v>
      </c>
    </row>
    <row r="7264" spans="1:5" x14ac:dyDescent="0.25">
      <c r="A7264" t="s">
        <v>2560</v>
      </c>
      <c r="B7264" t="s">
        <v>3074</v>
      </c>
      <c r="C7264" t="s">
        <v>1083</v>
      </c>
      <c r="D7264" t="b">
        <v>0</v>
      </c>
    </row>
    <row r="7265" spans="1:5" x14ac:dyDescent="0.25">
      <c r="A7265" t="s">
        <v>2560</v>
      </c>
      <c r="B7265" t="s">
        <v>3074</v>
      </c>
      <c r="C7265" t="s">
        <v>36</v>
      </c>
      <c r="D7265">
        <v>807</v>
      </c>
    </row>
    <row r="7266" spans="1:5" x14ac:dyDescent="0.25">
      <c r="A7266" t="s">
        <v>2560</v>
      </c>
      <c r="B7266" t="s">
        <v>3074</v>
      </c>
      <c r="C7266" t="s">
        <v>4751</v>
      </c>
      <c r="D7266">
        <v>1</v>
      </c>
    </row>
    <row r="7267" spans="1:5" x14ac:dyDescent="0.25">
      <c r="A7267" t="s">
        <v>2560</v>
      </c>
      <c r="B7267" t="s">
        <v>3074</v>
      </c>
      <c r="C7267" t="s">
        <v>2469</v>
      </c>
      <c r="D7267">
        <v>0</v>
      </c>
      <c r="E7267">
        <v>0</v>
      </c>
    </row>
    <row r="7268" spans="1:5" x14ac:dyDescent="0.25">
      <c r="A7268" t="s">
        <v>2560</v>
      </c>
      <c r="B7268" t="s">
        <v>3074</v>
      </c>
      <c r="C7268" t="s">
        <v>2467</v>
      </c>
      <c r="D7268">
        <v>0</v>
      </c>
    </row>
    <row r="7269" spans="1:5" x14ac:dyDescent="0.25">
      <c r="A7269" t="s">
        <v>2560</v>
      </c>
      <c r="B7269" t="s">
        <v>3074</v>
      </c>
      <c r="C7269" t="s">
        <v>2468</v>
      </c>
      <c r="D7269" t="s">
        <v>2475</v>
      </c>
    </row>
    <row r="7270" spans="1:5" x14ac:dyDescent="0.25">
      <c r="A7270" t="s">
        <v>2560</v>
      </c>
      <c r="B7270" t="s">
        <v>3074</v>
      </c>
      <c r="C7270" t="s">
        <v>4752</v>
      </c>
      <c r="D7270">
        <v>0</v>
      </c>
      <c r="E7270">
        <v>0</v>
      </c>
    </row>
    <row r="7271" spans="1:5" x14ac:dyDescent="0.25">
      <c r="A7271" t="s">
        <v>2560</v>
      </c>
      <c r="B7271" t="s">
        <v>3074</v>
      </c>
      <c r="C7271" t="s">
        <v>4753</v>
      </c>
      <c r="D7271">
        <v>0</v>
      </c>
      <c r="E7271">
        <v>0</v>
      </c>
    </row>
    <row r="7272" spans="1:5" x14ac:dyDescent="0.25">
      <c r="A7272" t="s">
        <v>2560</v>
      </c>
      <c r="B7272" t="s">
        <v>3074</v>
      </c>
      <c r="C7272" t="s">
        <v>800</v>
      </c>
      <c r="D7272" s="19" t="s">
        <v>815</v>
      </c>
    </row>
    <row r="7273" spans="1:5" x14ac:dyDescent="0.25">
      <c r="A7273" t="s">
        <v>2560</v>
      </c>
      <c r="B7273" t="s">
        <v>3075</v>
      </c>
      <c r="C7273" t="s">
        <v>1083</v>
      </c>
      <c r="D7273" t="b">
        <v>0</v>
      </c>
    </row>
    <row r="7274" spans="1:5" x14ac:dyDescent="0.25">
      <c r="A7274" t="s">
        <v>2560</v>
      </c>
      <c r="B7274" t="s">
        <v>3075</v>
      </c>
      <c r="C7274" t="s">
        <v>36</v>
      </c>
      <c r="D7274">
        <v>808</v>
      </c>
    </row>
    <row r="7275" spans="1:5" x14ac:dyDescent="0.25">
      <c r="A7275" t="s">
        <v>2560</v>
      </c>
      <c r="B7275" t="s">
        <v>3075</v>
      </c>
      <c r="C7275" t="s">
        <v>4751</v>
      </c>
      <c r="D7275">
        <v>1</v>
      </c>
    </row>
    <row r="7276" spans="1:5" x14ac:dyDescent="0.25">
      <c r="A7276" t="s">
        <v>2560</v>
      </c>
      <c r="B7276" t="s">
        <v>3075</v>
      </c>
      <c r="C7276" t="s">
        <v>2469</v>
      </c>
      <c r="D7276">
        <v>0</v>
      </c>
      <c r="E7276">
        <v>0</v>
      </c>
    </row>
    <row r="7277" spans="1:5" x14ac:dyDescent="0.25">
      <c r="A7277" t="s">
        <v>2560</v>
      </c>
      <c r="B7277" t="s">
        <v>3075</v>
      </c>
      <c r="C7277" t="s">
        <v>2467</v>
      </c>
      <c r="D7277">
        <v>0</v>
      </c>
    </row>
    <row r="7278" spans="1:5" x14ac:dyDescent="0.25">
      <c r="A7278" t="s">
        <v>2560</v>
      </c>
      <c r="B7278" t="s">
        <v>3075</v>
      </c>
      <c r="C7278" t="s">
        <v>2468</v>
      </c>
      <c r="D7278" t="s">
        <v>2475</v>
      </c>
    </row>
    <row r="7279" spans="1:5" x14ac:dyDescent="0.25">
      <c r="A7279" t="s">
        <v>2560</v>
      </c>
      <c r="B7279" t="s">
        <v>3075</v>
      </c>
      <c r="C7279" t="s">
        <v>4752</v>
      </c>
      <c r="D7279">
        <v>0</v>
      </c>
      <c r="E7279">
        <v>0</v>
      </c>
    </row>
    <row r="7280" spans="1:5" x14ac:dyDescent="0.25">
      <c r="A7280" t="s">
        <v>2560</v>
      </c>
      <c r="B7280" t="s">
        <v>3075</v>
      </c>
      <c r="C7280" t="s">
        <v>4753</v>
      </c>
      <c r="D7280">
        <v>0</v>
      </c>
      <c r="E7280">
        <v>0</v>
      </c>
    </row>
    <row r="7281" spans="1:5" x14ac:dyDescent="0.25">
      <c r="A7281" t="s">
        <v>2560</v>
      </c>
      <c r="B7281" t="s">
        <v>3075</v>
      </c>
      <c r="C7281" t="s">
        <v>800</v>
      </c>
      <c r="D7281" s="19" t="s">
        <v>815</v>
      </c>
    </row>
    <row r="7282" spans="1:5" x14ac:dyDescent="0.25">
      <c r="A7282" t="s">
        <v>2560</v>
      </c>
      <c r="B7282" t="s">
        <v>3076</v>
      </c>
      <c r="C7282" t="s">
        <v>1083</v>
      </c>
      <c r="D7282" t="b">
        <v>0</v>
      </c>
    </row>
    <row r="7283" spans="1:5" x14ac:dyDescent="0.25">
      <c r="A7283" t="s">
        <v>2560</v>
      </c>
      <c r="B7283" t="s">
        <v>3076</v>
      </c>
      <c r="C7283" t="s">
        <v>36</v>
      </c>
      <c r="D7283">
        <v>809</v>
      </c>
    </row>
    <row r="7284" spans="1:5" x14ac:dyDescent="0.25">
      <c r="A7284" t="s">
        <v>2560</v>
      </c>
      <c r="B7284" t="s">
        <v>3076</v>
      </c>
      <c r="C7284" t="s">
        <v>4751</v>
      </c>
      <c r="D7284">
        <v>1</v>
      </c>
    </row>
    <row r="7285" spans="1:5" x14ac:dyDescent="0.25">
      <c r="A7285" t="s">
        <v>2560</v>
      </c>
      <c r="B7285" t="s">
        <v>3076</v>
      </c>
      <c r="C7285" t="s">
        <v>2469</v>
      </c>
      <c r="D7285">
        <v>0</v>
      </c>
      <c r="E7285">
        <v>0</v>
      </c>
    </row>
    <row r="7286" spans="1:5" x14ac:dyDescent="0.25">
      <c r="A7286" t="s">
        <v>2560</v>
      </c>
      <c r="B7286" t="s">
        <v>3076</v>
      </c>
      <c r="C7286" t="s">
        <v>2467</v>
      </c>
      <c r="D7286">
        <v>0</v>
      </c>
    </row>
    <row r="7287" spans="1:5" x14ac:dyDescent="0.25">
      <c r="A7287" t="s">
        <v>2560</v>
      </c>
      <c r="B7287" t="s">
        <v>3076</v>
      </c>
      <c r="C7287" t="s">
        <v>2468</v>
      </c>
      <c r="D7287" t="s">
        <v>2475</v>
      </c>
    </row>
    <row r="7288" spans="1:5" x14ac:dyDescent="0.25">
      <c r="A7288" t="s">
        <v>2560</v>
      </c>
      <c r="B7288" t="s">
        <v>3076</v>
      </c>
      <c r="C7288" t="s">
        <v>4752</v>
      </c>
      <c r="D7288">
        <v>0</v>
      </c>
      <c r="E7288">
        <v>0</v>
      </c>
    </row>
    <row r="7289" spans="1:5" x14ac:dyDescent="0.25">
      <c r="A7289" t="s">
        <v>2560</v>
      </c>
      <c r="B7289" t="s">
        <v>3076</v>
      </c>
      <c r="C7289" t="s">
        <v>4753</v>
      </c>
      <c r="D7289">
        <v>0</v>
      </c>
      <c r="E7289">
        <v>0</v>
      </c>
    </row>
    <row r="7290" spans="1:5" x14ac:dyDescent="0.25">
      <c r="A7290" t="s">
        <v>2560</v>
      </c>
      <c r="B7290" t="s">
        <v>3076</v>
      </c>
      <c r="C7290" t="s">
        <v>800</v>
      </c>
      <c r="D7290" s="19" t="s">
        <v>815</v>
      </c>
    </row>
    <row r="7291" spans="1:5" x14ac:dyDescent="0.25">
      <c r="A7291" t="s">
        <v>2560</v>
      </c>
      <c r="B7291" t="s">
        <v>3077</v>
      </c>
      <c r="C7291" t="s">
        <v>1083</v>
      </c>
      <c r="D7291" t="b">
        <v>0</v>
      </c>
    </row>
    <row r="7292" spans="1:5" x14ac:dyDescent="0.25">
      <c r="A7292" t="s">
        <v>2560</v>
      </c>
      <c r="B7292" t="s">
        <v>3077</v>
      </c>
      <c r="C7292" t="s">
        <v>36</v>
      </c>
      <c r="D7292">
        <v>810</v>
      </c>
    </row>
    <row r="7293" spans="1:5" x14ac:dyDescent="0.25">
      <c r="A7293" t="s">
        <v>2560</v>
      </c>
      <c r="B7293" t="s">
        <v>3077</v>
      </c>
      <c r="C7293" t="s">
        <v>4751</v>
      </c>
      <c r="D7293">
        <v>1</v>
      </c>
    </row>
    <row r="7294" spans="1:5" x14ac:dyDescent="0.25">
      <c r="A7294" t="s">
        <v>2560</v>
      </c>
      <c r="B7294" t="s">
        <v>3077</v>
      </c>
      <c r="C7294" t="s">
        <v>2469</v>
      </c>
      <c r="D7294">
        <v>0</v>
      </c>
      <c r="E7294">
        <v>0</v>
      </c>
    </row>
    <row r="7295" spans="1:5" x14ac:dyDescent="0.25">
      <c r="A7295" t="s">
        <v>2560</v>
      </c>
      <c r="B7295" t="s">
        <v>3077</v>
      </c>
      <c r="C7295" t="s">
        <v>2467</v>
      </c>
      <c r="D7295">
        <v>0</v>
      </c>
    </row>
    <row r="7296" spans="1:5" x14ac:dyDescent="0.25">
      <c r="A7296" t="s">
        <v>2560</v>
      </c>
      <c r="B7296" t="s">
        <v>3077</v>
      </c>
      <c r="C7296" t="s">
        <v>2468</v>
      </c>
      <c r="D7296" t="s">
        <v>2475</v>
      </c>
    </row>
    <row r="7297" spans="1:5" x14ac:dyDescent="0.25">
      <c r="A7297" t="s">
        <v>2560</v>
      </c>
      <c r="B7297" t="s">
        <v>3077</v>
      </c>
      <c r="C7297" t="s">
        <v>4752</v>
      </c>
      <c r="D7297">
        <v>0</v>
      </c>
      <c r="E7297">
        <v>0</v>
      </c>
    </row>
    <row r="7298" spans="1:5" x14ac:dyDescent="0.25">
      <c r="A7298" t="s">
        <v>2560</v>
      </c>
      <c r="B7298" t="s">
        <v>3077</v>
      </c>
      <c r="C7298" t="s">
        <v>4753</v>
      </c>
      <c r="D7298">
        <v>0</v>
      </c>
      <c r="E7298">
        <v>0</v>
      </c>
    </row>
    <row r="7299" spans="1:5" x14ac:dyDescent="0.25">
      <c r="A7299" t="s">
        <v>2560</v>
      </c>
      <c r="B7299" t="s">
        <v>3077</v>
      </c>
      <c r="C7299" t="s">
        <v>800</v>
      </c>
      <c r="D7299" s="19" t="s">
        <v>815</v>
      </c>
    </row>
    <row r="7300" spans="1:5" x14ac:dyDescent="0.25">
      <c r="A7300" t="s">
        <v>2560</v>
      </c>
      <c r="B7300" t="s">
        <v>3078</v>
      </c>
      <c r="C7300" t="s">
        <v>1083</v>
      </c>
      <c r="D7300" t="b">
        <v>0</v>
      </c>
    </row>
    <row r="7301" spans="1:5" x14ac:dyDescent="0.25">
      <c r="A7301" t="s">
        <v>2560</v>
      </c>
      <c r="B7301" t="s">
        <v>3078</v>
      </c>
      <c r="C7301" t="s">
        <v>36</v>
      </c>
      <c r="D7301">
        <v>811</v>
      </c>
    </row>
    <row r="7302" spans="1:5" x14ac:dyDescent="0.25">
      <c r="A7302" t="s">
        <v>2560</v>
      </c>
      <c r="B7302" t="s">
        <v>3078</v>
      </c>
      <c r="C7302" t="s">
        <v>4751</v>
      </c>
      <c r="D7302">
        <v>1</v>
      </c>
    </row>
    <row r="7303" spans="1:5" x14ac:dyDescent="0.25">
      <c r="A7303" t="s">
        <v>2560</v>
      </c>
      <c r="B7303" t="s">
        <v>3078</v>
      </c>
      <c r="C7303" t="s">
        <v>2469</v>
      </c>
      <c r="D7303">
        <v>0</v>
      </c>
      <c r="E7303">
        <v>0</v>
      </c>
    </row>
    <row r="7304" spans="1:5" x14ac:dyDescent="0.25">
      <c r="A7304" t="s">
        <v>2560</v>
      </c>
      <c r="B7304" t="s">
        <v>3078</v>
      </c>
      <c r="C7304" t="s">
        <v>2467</v>
      </c>
      <c r="D7304">
        <v>0</v>
      </c>
    </row>
    <row r="7305" spans="1:5" x14ac:dyDescent="0.25">
      <c r="A7305" t="s">
        <v>2560</v>
      </c>
      <c r="B7305" t="s">
        <v>3078</v>
      </c>
      <c r="C7305" t="s">
        <v>2468</v>
      </c>
      <c r="D7305" t="s">
        <v>2475</v>
      </c>
    </row>
    <row r="7306" spans="1:5" x14ac:dyDescent="0.25">
      <c r="A7306" t="s">
        <v>2560</v>
      </c>
      <c r="B7306" t="s">
        <v>3078</v>
      </c>
      <c r="C7306" t="s">
        <v>4752</v>
      </c>
      <c r="D7306">
        <v>0</v>
      </c>
      <c r="E7306">
        <v>0</v>
      </c>
    </row>
    <row r="7307" spans="1:5" x14ac:dyDescent="0.25">
      <c r="A7307" t="s">
        <v>2560</v>
      </c>
      <c r="B7307" t="s">
        <v>3078</v>
      </c>
      <c r="C7307" t="s">
        <v>4753</v>
      </c>
      <c r="D7307">
        <v>0</v>
      </c>
      <c r="E7307">
        <v>0</v>
      </c>
    </row>
    <row r="7308" spans="1:5" x14ac:dyDescent="0.25">
      <c r="A7308" t="s">
        <v>2560</v>
      </c>
      <c r="B7308" t="s">
        <v>3078</v>
      </c>
      <c r="C7308" t="s">
        <v>800</v>
      </c>
      <c r="D7308" s="19" t="s">
        <v>815</v>
      </c>
    </row>
    <row r="7309" spans="1:5" x14ac:dyDescent="0.25">
      <c r="A7309" t="s">
        <v>2560</v>
      </c>
      <c r="B7309" t="s">
        <v>3079</v>
      </c>
      <c r="C7309" t="s">
        <v>1083</v>
      </c>
      <c r="D7309" t="b">
        <v>0</v>
      </c>
    </row>
    <row r="7310" spans="1:5" x14ac:dyDescent="0.25">
      <c r="A7310" t="s">
        <v>2560</v>
      </c>
      <c r="B7310" t="s">
        <v>3079</v>
      </c>
      <c r="C7310" t="s">
        <v>36</v>
      </c>
      <c r="D7310">
        <v>812</v>
      </c>
    </row>
    <row r="7311" spans="1:5" x14ac:dyDescent="0.25">
      <c r="A7311" t="s">
        <v>2560</v>
      </c>
      <c r="B7311" t="s">
        <v>3079</v>
      </c>
      <c r="C7311" t="s">
        <v>4751</v>
      </c>
      <c r="D7311">
        <v>0</v>
      </c>
    </row>
    <row r="7312" spans="1:5" x14ac:dyDescent="0.25">
      <c r="A7312" t="s">
        <v>2560</v>
      </c>
      <c r="B7312" t="s">
        <v>3079</v>
      </c>
      <c r="C7312" t="s">
        <v>2469</v>
      </c>
      <c r="D7312">
        <v>0</v>
      </c>
      <c r="E7312">
        <v>0</v>
      </c>
    </row>
    <row r="7313" spans="1:5" x14ac:dyDescent="0.25">
      <c r="A7313" t="s">
        <v>2560</v>
      </c>
      <c r="B7313" t="s">
        <v>3079</v>
      </c>
      <c r="C7313" t="s">
        <v>2467</v>
      </c>
      <c r="D7313">
        <v>0</v>
      </c>
    </row>
    <row r="7314" spans="1:5" x14ac:dyDescent="0.25">
      <c r="A7314" t="s">
        <v>2560</v>
      </c>
      <c r="B7314" t="s">
        <v>3079</v>
      </c>
      <c r="C7314" t="s">
        <v>2468</v>
      </c>
      <c r="D7314" t="s">
        <v>2475</v>
      </c>
    </row>
    <row r="7315" spans="1:5" x14ac:dyDescent="0.25">
      <c r="A7315" t="s">
        <v>2560</v>
      </c>
      <c r="B7315" t="s">
        <v>3079</v>
      </c>
      <c r="C7315" t="s">
        <v>4752</v>
      </c>
      <c r="D7315">
        <v>0</v>
      </c>
      <c r="E7315">
        <v>0</v>
      </c>
    </row>
    <row r="7316" spans="1:5" x14ac:dyDescent="0.25">
      <c r="A7316" t="s">
        <v>2560</v>
      </c>
      <c r="B7316" t="s">
        <v>3079</v>
      </c>
      <c r="C7316" t="s">
        <v>4753</v>
      </c>
      <c r="D7316">
        <v>0</v>
      </c>
      <c r="E7316">
        <v>0</v>
      </c>
    </row>
    <row r="7317" spans="1:5" x14ac:dyDescent="0.25">
      <c r="A7317" t="s">
        <v>2560</v>
      </c>
      <c r="B7317" t="s">
        <v>3079</v>
      </c>
      <c r="C7317" t="s">
        <v>800</v>
      </c>
      <c r="D7317" s="19"/>
    </row>
    <row r="7318" spans="1:5" x14ac:dyDescent="0.25">
      <c r="A7318" t="s">
        <v>2560</v>
      </c>
      <c r="B7318" t="s">
        <v>3080</v>
      </c>
      <c r="C7318" t="s">
        <v>1083</v>
      </c>
      <c r="D7318" t="b">
        <v>0</v>
      </c>
    </row>
    <row r="7319" spans="1:5" x14ac:dyDescent="0.25">
      <c r="A7319" t="s">
        <v>2560</v>
      </c>
      <c r="B7319" t="s">
        <v>3080</v>
      </c>
      <c r="C7319" t="s">
        <v>36</v>
      </c>
      <c r="D7319">
        <v>813</v>
      </c>
    </row>
    <row r="7320" spans="1:5" x14ac:dyDescent="0.25">
      <c r="A7320" t="s">
        <v>2560</v>
      </c>
      <c r="B7320" t="s">
        <v>3080</v>
      </c>
      <c r="C7320" t="s">
        <v>4751</v>
      </c>
      <c r="D7320">
        <v>1</v>
      </c>
    </row>
    <row r="7321" spans="1:5" x14ac:dyDescent="0.25">
      <c r="A7321" t="s">
        <v>2560</v>
      </c>
      <c r="B7321" t="s">
        <v>3080</v>
      </c>
      <c r="C7321" t="s">
        <v>2469</v>
      </c>
      <c r="D7321">
        <v>0</v>
      </c>
      <c r="E7321">
        <v>0</v>
      </c>
    </row>
    <row r="7322" spans="1:5" x14ac:dyDescent="0.25">
      <c r="A7322" t="s">
        <v>2560</v>
      </c>
      <c r="B7322" t="s">
        <v>3080</v>
      </c>
      <c r="C7322" t="s">
        <v>2467</v>
      </c>
      <c r="D7322">
        <v>0</v>
      </c>
    </row>
    <row r="7323" spans="1:5" x14ac:dyDescent="0.25">
      <c r="A7323" t="s">
        <v>2560</v>
      </c>
      <c r="B7323" t="s">
        <v>3080</v>
      </c>
      <c r="C7323" t="s">
        <v>2468</v>
      </c>
      <c r="D7323" t="s">
        <v>2475</v>
      </c>
    </row>
    <row r="7324" spans="1:5" x14ac:dyDescent="0.25">
      <c r="A7324" t="s">
        <v>2560</v>
      </c>
      <c r="B7324" t="s">
        <v>3080</v>
      </c>
      <c r="C7324" t="s">
        <v>4752</v>
      </c>
      <c r="D7324">
        <v>0</v>
      </c>
      <c r="E7324">
        <v>0</v>
      </c>
    </row>
    <row r="7325" spans="1:5" x14ac:dyDescent="0.25">
      <c r="A7325" t="s">
        <v>2560</v>
      </c>
      <c r="B7325" t="s">
        <v>3080</v>
      </c>
      <c r="C7325" t="s">
        <v>4753</v>
      </c>
      <c r="D7325">
        <v>0</v>
      </c>
      <c r="E7325">
        <v>0</v>
      </c>
    </row>
    <row r="7326" spans="1:5" x14ac:dyDescent="0.25">
      <c r="A7326" t="s">
        <v>2560</v>
      </c>
      <c r="B7326" t="s">
        <v>3080</v>
      </c>
      <c r="C7326" t="s">
        <v>800</v>
      </c>
      <c r="D7326" s="19" t="s">
        <v>815</v>
      </c>
    </row>
    <row r="7327" spans="1:5" x14ac:dyDescent="0.25">
      <c r="A7327" t="s">
        <v>2560</v>
      </c>
      <c r="B7327" t="s">
        <v>3081</v>
      </c>
      <c r="C7327" t="s">
        <v>1083</v>
      </c>
      <c r="D7327" t="b">
        <v>0</v>
      </c>
    </row>
    <row r="7328" spans="1:5" x14ac:dyDescent="0.25">
      <c r="A7328" t="s">
        <v>2560</v>
      </c>
      <c r="B7328" t="s">
        <v>3081</v>
      </c>
      <c r="C7328" t="s">
        <v>36</v>
      </c>
      <c r="D7328">
        <v>814</v>
      </c>
    </row>
    <row r="7329" spans="1:5" x14ac:dyDescent="0.25">
      <c r="A7329" t="s">
        <v>2560</v>
      </c>
      <c r="B7329" t="s">
        <v>3081</v>
      </c>
      <c r="C7329" t="s">
        <v>4751</v>
      </c>
      <c r="D7329">
        <v>1</v>
      </c>
    </row>
    <row r="7330" spans="1:5" x14ac:dyDescent="0.25">
      <c r="A7330" t="s">
        <v>2560</v>
      </c>
      <c r="B7330" t="s">
        <v>3081</v>
      </c>
      <c r="C7330" t="s">
        <v>2469</v>
      </c>
      <c r="D7330">
        <v>0</v>
      </c>
      <c r="E7330">
        <v>0</v>
      </c>
    </row>
    <row r="7331" spans="1:5" x14ac:dyDescent="0.25">
      <c r="A7331" t="s">
        <v>2560</v>
      </c>
      <c r="B7331" t="s">
        <v>3081</v>
      </c>
      <c r="C7331" t="s">
        <v>2467</v>
      </c>
      <c r="D7331">
        <v>0</v>
      </c>
    </row>
    <row r="7332" spans="1:5" x14ac:dyDescent="0.25">
      <c r="A7332" t="s">
        <v>2560</v>
      </c>
      <c r="B7332" t="s">
        <v>3081</v>
      </c>
      <c r="C7332" t="s">
        <v>2468</v>
      </c>
      <c r="D7332" t="s">
        <v>2475</v>
      </c>
    </row>
    <row r="7333" spans="1:5" x14ac:dyDescent="0.25">
      <c r="A7333" t="s">
        <v>2560</v>
      </c>
      <c r="B7333" t="s">
        <v>3081</v>
      </c>
      <c r="C7333" t="s">
        <v>4752</v>
      </c>
      <c r="D7333">
        <v>0</v>
      </c>
      <c r="E7333">
        <v>0</v>
      </c>
    </row>
    <row r="7334" spans="1:5" x14ac:dyDescent="0.25">
      <c r="A7334" t="s">
        <v>2560</v>
      </c>
      <c r="B7334" t="s">
        <v>3081</v>
      </c>
      <c r="C7334" t="s">
        <v>4753</v>
      </c>
      <c r="D7334">
        <v>0</v>
      </c>
      <c r="E7334">
        <v>0</v>
      </c>
    </row>
    <row r="7335" spans="1:5" x14ac:dyDescent="0.25">
      <c r="A7335" t="s">
        <v>2560</v>
      </c>
      <c r="B7335" t="s">
        <v>3081</v>
      </c>
      <c r="C7335" t="s">
        <v>800</v>
      </c>
      <c r="D7335" s="19" t="s">
        <v>815</v>
      </c>
    </row>
    <row r="7336" spans="1:5" x14ac:dyDescent="0.25">
      <c r="A7336" t="s">
        <v>2560</v>
      </c>
      <c r="B7336" t="s">
        <v>3083</v>
      </c>
      <c r="C7336" t="s">
        <v>1083</v>
      </c>
      <c r="D7336" t="b">
        <v>0</v>
      </c>
    </row>
    <row r="7337" spans="1:5" x14ac:dyDescent="0.25">
      <c r="A7337" t="s">
        <v>2560</v>
      </c>
      <c r="B7337" t="s">
        <v>3083</v>
      </c>
      <c r="C7337" t="s">
        <v>36</v>
      </c>
      <c r="D7337">
        <v>815</v>
      </c>
    </row>
    <row r="7338" spans="1:5" x14ac:dyDescent="0.25">
      <c r="A7338" t="s">
        <v>2560</v>
      </c>
      <c r="B7338" t="s">
        <v>3083</v>
      </c>
      <c r="C7338" t="s">
        <v>4751</v>
      </c>
      <c r="D7338">
        <v>1</v>
      </c>
    </row>
    <row r="7339" spans="1:5" x14ac:dyDescent="0.25">
      <c r="A7339" t="s">
        <v>2560</v>
      </c>
      <c r="B7339" t="s">
        <v>3083</v>
      </c>
      <c r="C7339" t="s">
        <v>2469</v>
      </c>
      <c r="D7339">
        <v>300</v>
      </c>
      <c r="E7339">
        <v>0</v>
      </c>
    </row>
    <row r="7340" spans="1:5" x14ac:dyDescent="0.25">
      <c r="A7340" t="s">
        <v>2560</v>
      </c>
      <c r="B7340" t="s">
        <v>3083</v>
      </c>
      <c r="C7340" t="s">
        <v>2467</v>
      </c>
      <c r="D7340">
        <v>0</v>
      </c>
    </row>
    <row r="7341" spans="1:5" x14ac:dyDescent="0.25">
      <c r="A7341" t="s">
        <v>2560</v>
      </c>
      <c r="B7341" t="s">
        <v>3083</v>
      </c>
      <c r="C7341" t="s">
        <v>2468</v>
      </c>
      <c r="D7341" t="s">
        <v>2475</v>
      </c>
    </row>
    <row r="7342" spans="1:5" x14ac:dyDescent="0.25">
      <c r="A7342" t="s">
        <v>2560</v>
      </c>
      <c r="B7342" t="s">
        <v>3083</v>
      </c>
      <c r="C7342" t="s">
        <v>4752</v>
      </c>
      <c r="D7342">
        <v>0</v>
      </c>
      <c r="E7342">
        <v>0</v>
      </c>
    </row>
    <row r="7343" spans="1:5" x14ac:dyDescent="0.25">
      <c r="A7343" t="s">
        <v>2560</v>
      </c>
      <c r="B7343" t="s">
        <v>3083</v>
      </c>
      <c r="C7343" t="s">
        <v>4753</v>
      </c>
      <c r="D7343">
        <v>0</v>
      </c>
      <c r="E7343">
        <v>0</v>
      </c>
    </row>
    <row r="7344" spans="1:5" x14ac:dyDescent="0.25">
      <c r="A7344" t="s">
        <v>2560</v>
      </c>
      <c r="B7344" t="s">
        <v>3083</v>
      </c>
      <c r="C7344" t="s">
        <v>800</v>
      </c>
      <c r="D7344" s="19" t="s">
        <v>815</v>
      </c>
    </row>
    <row r="7345" spans="1:5" x14ac:dyDescent="0.25">
      <c r="A7345" t="s">
        <v>2560</v>
      </c>
      <c r="B7345" t="s">
        <v>3085</v>
      </c>
      <c r="C7345" t="s">
        <v>1083</v>
      </c>
      <c r="D7345" t="b">
        <v>0</v>
      </c>
    </row>
    <row r="7346" spans="1:5" x14ac:dyDescent="0.25">
      <c r="A7346" t="s">
        <v>2560</v>
      </c>
      <c r="B7346" t="s">
        <v>3085</v>
      </c>
      <c r="C7346" t="s">
        <v>36</v>
      </c>
      <c r="D7346">
        <v>816</v>
      </c>
    </row>
    <row r="7347" spans="1:5" x14ac:dyDescent="0.25">
      <c r="A7347" t="s">
        <v>2560</v>
      </c>
      <c r="B7347" t="s">
        <v>3085</v>
      </c>
      <c r="C7347" t="s">
        <v>4751</v>
      </c>
      <c r="D7347">
        <v>0</v>
      </c>
    </row>
    <row r="7348" spans="1:5" x14ac:dyDescent="0.25">
      <c r="A7348" t="s">
        <v>2560</v>
      </c>
      <c r="B7348" t="s">
        <v>3085</v>
      </c>
      <c r="C7348" t="s">
        <v>2469</v>
      </c>
      <c r="D7348">
        <v>100</v>
      </c>
      <c r="E7348">
        <v>0</v>
      </c>
    </row>
    <row r="7349" spans="1:5" x14ac:dyDescent="0.25">
      <c r="A7349" t="s">
        <v>2560</v>
      </c>
      <c r="B7349" t="s">
        <v>3085</v>
      </c>
      <c r="C7349" t="s">
        <v>2467</v>
      </c>
      <c r="D7349">
        <v>0</v>
      </c>
    </row>
    <row r="7350" spans="1:5" x14ac:dyDescent="0.25">
      <c r="A7350" t="s">
        <v>2560</v>
      </c>
      <c r="B7350" t="s">
        <v>3085</v>
      </c>
      <c r="C7350" t="s">
        <v>2468</v>
      </c>
      <c r="D7350" t="s">
        <v>2475</v>
      </c>
    </row>
    <row r="7351" spans="1:5" x14ac:dyDescent="0.25">
      <c r="A7351" t="s">
        <v>2560</v>
      </c>
      <c r="B7351" t="s">
        <v>3085</v>
      </c>
      <c r="C7351" t="s">
        <v>4752</v>
      </c>
      <c r="D7351">
        <v>0</v>
      </c>
      <c r="E7351">
        <v>0</v>
      </c>
    </row>
    <row r="7352" spans="1:5" x14ac:dyDescent="0.25">
      <c r="A7352" t="s">
        <v>2560</v>
      </c>
      <c r="B7352" t="s">
        <v>3085</v>
      </c>
      <c r="C7352" t="s">
        <v>4753</v>
      </c>
      <c r="D7352">
        <v>0</v>
      </c>
      <c r="E7352">
        <v>0</v>
      </c>
    </row>
    <row r="7353" spans="1:5" x14ac:dyDescent="0.25">
      <c r="A7353" t="s">
        <v>2560</v>
      </c>
      <c r="B7353" t="s">
        <v>3085</v>
      </c>
      <c r="C7353" t="s">
        <v>800</v>
      </c>
      <c r="D7353" s="19" t="s">
        <v>807</v>
      </c>
    </row>
    <row r="7354" spans="1:5" x14ac:dyDescent="0.25">
      <c r="A7354" t="s">
        <v>2560</v>
      </c>
      <c r="B7354" t="s">
        <v>3086</v>
      </c>
      <c r="C7354" t="s">
        <v>1083</v>
      </c>
      <c r="D7354" t="b">
        <v>0</v>
      </c>
    </row>
    <row r="7355" spans="1:5" x14ac:dyDescent="0.25">
      <c r="A7355" t="s">
        <v>2560</v>
      </c>
      <c r="B7355" t="s">
        <v>3086</v>
      </c>
      <c r="C7355" t="s">
        <v>36</v>
      </c>
      <c r="D7355">
        <v>817</v>
      </c>
    </row>
    <row r="7356" spans="1:5" x14ac:dyDescent="0.25">
      <c r="A7356" t="s">
        <v>2560</v>
      </c>
      <c r="B7356" t="s">
        <v>3086</v>
      </c>
      <c r="C7356" t="s">
        <v>4751</v>
      </c>
      <c r="D7356">
        <v>0</v>
      </c>
    </row>
    <row r="7357" spans="1:5" x14ac:dyDescent="0.25">
      <c r="A7357" t="s">
        <v>2560</v>
      </c>
      <c r="B7357" t="s">
        <v>3086</v>
      </c>
      <c r="C7357" t="s">
        <v>2469</v>
      </c>
      <c r="D7357">
        <v>30</v>
      </c>
      <c r="E7357">
        <v>0</v>
      </c>
    </row>
    <row r="7358" spans="1:5" x14ac:dyDescent="0.25">
      <c r="A7358" t="s">
        <v>2560</v>
      </c>
      <c r="B7358" t="s">
        <v>3086</v>
      </c>
      <c r="C7358" t="s">
        <v>2467</v>
      </c>
      <c r="D7358">
        <v>0</v>
      </c>
    </row>
    <row r="7359" spans="1:5" x14ac:dyDescent="0.25">
      <c r="A7359" t="s">
        <v>2560</v>
      </c>
      <c r="B7359" t="s">
        <v>3086</v>
      </c>
      <c r="C7359" t="s">
        <v>2468</v>
      </c>
      <c r="D7359" t="s">
        <v>2475</v>
      </c>
    </row>
    <row r="7360" spans="1:5" x14ac:dyDescent="0.25">
      <c r="A7360" t="s">
        <v>2560</v>
      </c>
      <c r="B7360" t="s">
        <v>3086</v>
      </c>
      <c r="C7360" t="s">
        <v>4752</v>
      </c>
      <c r="D7360">
        <v>0</v>
      </c>
      <c r="E7360">
        <v>0</v>
      </c>
    </row>
    <row r="7361" spans="1:5" x14ac:dyDescent="0.25">
      <c r="A7361" t="s">
        <v>2560</v>
      </c>
      <c r="B7361" t="s">
        <v>3086</v>
      </c>
      <c r="C7361" t="s">
        <v>4753</v>
      </c>
      <c r="D7361">
        <v>0</v>
      </c>
      <c r="E7361">
        <v>0</v>
      </c>
    </row>
    <row r="7362" spans="1:5" x14ac:dyDescent="0.25">
      <c r="A7362" t="s">
        <v>2560</v>
      </c>
      <c r="B7362" t="s">
        <v>3086</v>
      </c>
      <c r="C7362" t="s">
        <v>800</v>
      </c>
      <c r="D7362" s="19" t="s">
        <v>807</v>
      </c>
    </row>
    <row r="7363" spans="1:5" x14ac:dyDescent="0.25">
      <c r="A7363" t="s">
        <v>2560</v>
      </c>
      <c r="B7363" t="s">
        <v>3087</v>
      </c>
      <c r="C7363" t="s">
        <v>1083</v>
      </c>
      <c r="D7363" t="b">
        <v>0</v>
      </c>
    </row>
    <row r="7364" spans="1:5" x14ac:dyDescent="0.25">
      <c r="A7364" t="s">
        <v>2560</v>
      </c>
      <c r="B7364" t="s">
        <v>3087</v>
      </c>
      <c r="C7364" t="s">
        <v>36</v>
      </c>
      <c r="D7364">
        <v>818</v>
      </c>
    </row>
    <row r="7365" spans="1:5" x14ac:dyDescent="0.25">
      <c r="A7365" t="s">
        <v>2560</v>
      </c>
      <c r="B7365" t="s">
        <v>3087</v>
      </c>
      <c r="C7365" t="s">
        <v>4751</v>
      </c>
      <c r="D7365">
        <v>0</v>
      </c>
    </row>
    <row r="7366" spans="1:5" x14ac:dyDescent="0.25">
      <c r="A7366" t="s">
        <v>2560</v>
      </c>
      <c r="B7366" t="s">
        <v>3087</v>
      </c>
      <c r="C7366" t="s">
        <v>2469</v>
      </c>
      <c r="D7366">
        <v>300</v>
      </c>
      <c r="E7366">
        <v>0</v>
      </c>
    </row>
    <row r="7367" spans="1:5" x14ac:dyDescent="0.25">
      <c r="A7367" t="s">
        <v>2560</v>
      </c>
      <c r="B7367" t="s">
        <v>3087</v>
      </c>
      <c r="C7367" t="s">
        <v>2467</v>
      </c>
      <c r="D7367">
        <v>0</v>
      </c>
    </row>
    <row r="7368" spans="1:5" x14ac:dyDescent="0.25">
      <c r="A7368" t="s">
        <v>2560</v>
      </c>
      <c r="B7368" t="s">
        <v>3087</v>
      </c>
      <c r="C7368" t="s">
        <v>2468</v>
      </c>
      <c r="D7368" t="s">
        <v>2475</v>
      </c>
    </row>
    <row r="7369" spans="1:5" x14ac:dyDescent="0.25">
      <c r="A7369" t="s">
        <v>2560</v>
      </c>
      <c r="B7369" t="s">
        <v>3087</v>
      </c>
      <c r="C7369" t="s">
        <v>4752</v>
      </c>
      <c r="D7369">
        <v>0</v>
      </c>
      <c r="E7369">
        <v>0</v>
      </c>
    </row>
    <row r="7370" spans="1:5" x14ac:dyDescent="0.25">
      <c r="A7370" t="s">
        <v>2560</v>
      </c>
      <c r="B7370" t="s">
        <v>3087</v>
      </c>
      <c r="C7370" t="s">
        <v>4753</v>
      </c>
      <c r="D7370">
        <v>0</v>
      </c>
      <c r="E7370">
        <v>0</v>
      </c>
    </row>
    <row r="7371" spans="1:5" x14ac:dyDescent="0.25">
      <c r="A7371" t="s">
        <v>2560</v>
      </c>
      <c r="B7371" t="s">
        <v>3087</v>
      </c>
      <c r="C7371" t="s">
        <v>800</v>
      </c>
      <c r="D7371" s="19" t="s">
        <v>807</v>
      </c>
    </row>
    <row r="7372" spans="1:5" x14ac:dyDescent="0.25">
      <c r="A7372" t="s">
        <v>2560</v>
      </c>
      <c r="B7372" t="s">
        <v>3088</v>
      </c>
      <c r="C7372" t="s">
        <v>1083</v>
      </c>
      <c r="D7372" t="b">
        <v>0</v>
      </c>
    </row>
    <row r="7373" spans="1:5" x14ac:dyDescent="0.25">
      <c r="A7373" t="s">
        <v>2560</v>
      </c>
      <c r="B7373" t="s">
        <v>3088</v>
      </c>
      <c r="C7373" t="s">
        <v>36</v>
      </c>
      <c r="D7373">
        <v>819</v>
      </c>
    </row>
    <row r="7374" spans="1:5" x14ac:dyDescent="0.25">
      <c r="A7374" t="s">
        <v>2560</v>
      </c>
      <c r="B7374" t="s">
        <v>3088</v>
      </c>
      <c r="C7374" t="s">
        <v>4751</v>
      </c>
      <c r="D7374">
        <v>0</v>
      </c>
    </row>
    <row r="7375" spans="1:5" x14ac:dyDescent="0.25">
      <c r="A7375" t="s">
        <v>2560</v>
      </c>
      <c r="B7375" t="s">
        <v>3088</v>
      </c>
      <c r="C7375" t="s">
        <v>2469</v>
      </c>
      <c r="D7375">
        <v>0</v>
      </c>
      <c r="E7375">
        <v>0</v>
      </c>
    </row>
    <row r="7376" spans="1:5" x14ac:dyDescent="0.25">
      <c r="A7376" t="s">
        <v>2560</v>
      </c>
      <c r="B7376" t="s">
        <v>3088</v>
      </c>
      <c r="C7376" t="s">
        <v>2467</v>
      </c>
      <c r="D7376">
        <v>0</v>
      </c>
    </row>
    <row r="7377" spans="1:5" x14ac:dyDescent="0.25">
      <c r="A7377" t="s">
        <v>2560</v>
      </c>
      <c r="B7377" t="s">
        <v>3088</v>
      </c>
      <c r="C7377" t="s">
        <v>2468</v>
      </c>
      <c r="D7377" t="s">
        <v>2475</v>
      </c>
    </row>
    <row r="7378" spans="1:5" x14ac:dyDescent="0.25">
      <c r="A7378" t="s">
        <v>2560</v>
      </c>
      <c r="B7378" t="s">
        <v>3088</v>
      </c>
      <c r="C7378" t="s">
        <v>4752</v>
      </c>
      <c r="D7378">
        <v>0</v>
      </c>
      <c r="E7378">
        <v>0</v>
      </c>
    </row>
    <row r="7379" spans="1:5" x14ac:dyDescent="0.25">
      <c r="A7379" t="s">
        <v>2560</v>
      </c>
      <c r="B7379" t="s">
        <v>3088</v>
      </c>
      <c r="C7379" t="s">
        <v>4753</v>
      </c>
      <c r="D7379">
        <v>0</v>
      </c>
      <c r="E7379">
        <v>0</v>
      </c>
    </row>
    <row r="7380" spans="1:5" x14ac:dyDescent="0.25">
      <c r="A7380" t="s">
        <v>2560</v>
      </c>
      <c r="B7380" t="s">
        <v>3088</v>
      </c>
      <c r="C7380" t="s">
        <v>800</v>
      </c>
      <c r="D7380" s="19" t="s">
        <v>807</v>
      </c>
    </row>
    <row r="7381" spans="1:5" x14ac:dyDescent="0.25">
      <c r="A7381" t="s">
        <v>2560</v>
      </c>
      <c r="B7381" t="s">
        <v>3089</v>
      </c>
      <c r="C7381" t="s">
        <v>1083</v>
      </c>
      <c r="D7381" t="b">
        <v>0</v>
      </c>
    </row>
    <row r="7382" spans="1:5" x14ac:dyDescent="0.25">
      <c r="A7382" t="s">
        <v>2560</v>
      </c>
      <c r="B7382" t="s">
        <v>3089</v>
      </c>
      <c r="C7382" t="s">
        <v>36</v>
      </c>
      <c r="D7382">
        <v>820</v>
      </c>
    </row>
    <row r="7383" spans="1:5" x14ac:dyDescent="0.25">
      <c r="A7383" t="s">
        <v>2560</v>
      </c>
      <c r="B7383" t="s">
        <v>3089</v>
      </c>
      <c r="C7383" t="s">
        <v>4751</v>
      </c>
      <c r="D7383">
        <v>0</v>
      </c>
    </row>
    <row r="7384" spans="1:5" x14ac:dyDescent="0.25">
      <c r="A7384" t="s">
        <v>2560</v>
      </c>
      <c r="B7384" t="s">
        <v>3089</v>
      </c>
      <c r="C7384" t="s">
        <v>2469</v>
      </c>
      <c r="D7384">
        <v>0</v>
      </c>
      <c r="E7384">
        <v>0</v>
      </c>
    </row>
    <row r="7385" spans="1:5" x14ac:dyDescent="0.25">
      <c r="A7385" t="s">
        <v>2560</v>
      </c>
      <c r="B7385" t="s">
        <v>3089</v>
      </c>
      <c r="C7385" t="s">
        <v>2467</v>
      </c>
      <c r="D7385">
        <v>0</v>
      </c>
    </row>
    <row r="7386" spans="1:5" x14ac:dyDescent="0.25">
      <c r="A7386" t="s">
        <v>2560</v>
      </c>
      <c r="B7386" t="s">
        <v>3089</v>
      </c>
      <c r="C7386" t="s">
        <v>2468</v>
      </c>
      <c r="D7386" t="s">
        <v>2475</v>
      </c>
    </row>
    <row r="7387" spans="1:5" x14ac:dyDescent="0.25">
      <c r="A7387" t="s">
        <v>2560</v>
      </c>
      <c r="B7387" t="s">
        <v>3089</v>
      </c>
      <c r="C7387" t="s">
        <v>4752</v>
      </c>
      <c r="D7387">
        <v>0</v>
      </c>
      <c r="E7387">
        <v>0</v>
      </c>
    </row>
    <row r="7388" spans="1:5" x14ac:dyDescent="0.25">
      <c r="A7388" t="s">
        <v>2560</v>
      </c>
      <c r="B7388" t="s">
        <v>3089</v>
      </c>
      <c r="C7388" t="s">
        <v>4753</v>
      </c>
      <c r="D7388">
        <v>0</v>
      </c>
      <c r="E7388">
        <v>0</v>
      </c>
    </row>
    <row r="7389" spans="1:5" x14ac:dyDescent="0.25">
      <c r="A7389" t="s">
        <v>2560</v>
      </c>
      <c r="B7389" t="s">
        <v>3089</v>
      </c>
      <c r="C7389" t="s">
        <v>800</v>
      </c>
      <c r="D7389" s="19" t="s">
        <v>807</v>
      </c>
    </row>
    <row r="7390" spans="1:5" x14ac:dyDescent="0.25">
      <c r="A7390" t="s">
        <v>2560</v>
      </c>
      <c r="B7390" t="s">
        <v>3090</v>
      </c>
      <c r="C7390" t="s">
        <v>1083</v>
      </c>
      <c r="D7390" t="b">
        <v>0</v>
      </c>
    </row>
    <row r="7391" spans="1:5" x14ac:dyDescent="0.25">
      <c r="A7391" t="s">
        <v>2560</v>
      </c>
      <c r="B7391" t="s">
        <v>3090</v>
      </c>
      <c r="C7391" t="s">
        <v>36</v>
      </c>
      <c r="D7391">
        <v>821</v>
      </c>
    </row>
    <row r="7392" spans="1:5" x14ac:dyDescent="0.25">
      <c r="A7392" t="s">
        <v>2560</v>
      </c>
      <c r="B7392" t="s">
        <v>3090</v>
      </c>
      <c r="C7392" t="s">
        <v>4751</v>
      </c>
      <c r="D7392">
        <v>0</v>
      </c>
    </row>
    <row r="7393" spans="1:5" x14ac:dyDescent="0.25">
      <c r="A7393" t="s">
        <v>2560</v>
      </c>
      <c r="B7393" t="s">
        <v>3090</v>
      </c>
      <c r="C7393" t="s">
        <v>2469</v>
      </c>
      <c r="D7393">
        <v>0</v>
      </c>
      <c r="E7393">
        <v>0</v>
      </c>
    </row>
    <row r="7394" spans="1:5" x14ac:dyDescent="0.25">
      <c r="A7394" t="s">
        <v>2560</v>
      </c>
      <c r="B7394" t="s">
        <v>3090</v>
      </c>
      <c r="C7394" t="s">
        <v>2467</v>
      </c>
      <c r="D7394">
        <v>0</v>
      </c>
    </row>
    <row r="7395" spans="1:5" x14ac:dyDescent="0.25">
      <c r="A7395" t="s">
        <v>2560</v>
      </c>
      <c r="B7395" t="s">
        <v>3090</v>
      </c>
      <c r="C7395" t="s">
        <v>2468</v>
      </c>
      <c r="D7395" t="s">
        <v>2475</v>
      </c>
    </row>
    <row r="7396" spans="1:5" x14ac:dyDescent="0.25">
      <c r="A7396" t="s">
        <v>2560</v>
      </c>
      <c r="B7396" t="s">
        <v>3090</v>
      </c>
      <c r="C7396" t="s">
        <v>4752</v>
      </c>
      <c r="D7396">
        <v>0</v>
      </c>
      <c r="E7396">
        <v>0</v>
      </c>
    </row>
    <row r="7397" spans="1:5" x14ac:dyDescent="0.25">
      <c r="A7397" t="s">
        <v>2560</v>
      </c>
      <c r="B7397" t="s">
        <v>3090</v>
      </c>
      <c r="C7397" t="s">
        <v>4753</v>
      </c>
      <c r="D7397">
        <v>0</v>
      </c>
      <c r="E7397">
        <v>0</v>
      </c>
    </row>
    <row r="7398" spans="1:5" x14ac:dyDescent="0.25">
      <c r="A7398" t="s">
        <v>2560</v>
      </c>
      <c r="B7398" t="s">
        <v>3090</v>
      </c>
      <c r="C7398" t="s">
        <v>800</v>
      </c>
      <c r="D7398" s="19" t="s">
        <v>815</v>
      </c>
    </row>
    <row r="7399" spans="1:5" x14ac:dyDescent="0.25">
      <c r="A7399" t="s">
        <v>2560</v>
      </c>
      <c r="B7399" t="s">
        <v>3091</v>
      </c>
      <c r="C7399" t="s">
        <v>1083</v>
      </c>
      <c r="D7399" t="b">
        <v>0</v>
      </c>
    </row>
    <row r="7400" spans="1:5" x14ac:dyDescent="0.25">
      <c r="A7400" t="s">
        <v>2560</v>
      </c>
      <c r="B7400" t="s">
        <v>3091</v>
      </c>
      <c r="C7400" t="s">
        <v>36</v>
      </c>
      <c r="D7400">
        <v>822</v>
      </c>
    </row>
    <row r="7401" spans="1:5" x14ac:dyDescent="0.25">
      <c r="A7401" t="s">
        <v>2560</v>
      </c>
      <c r="B7401" t="s">
        <v>3091</v>
      </c>
      <c r="C7401" t="s">
        <v>4751</v>
      </c>
      <c r="D7401">
        <v>0</v>
      </c>
    </row>
    <row r="7402" spans="1:5" x14ac:dyDescent="0.25">
      <c r="A7402" t="s">
        <v>2560</v>
      </c>
      <c r="B7402" t="s">
        <v>3091</v>
      </c>
      <c r="C7402" t="s">
        <v>2469</v>
      </c>
      <c r="D7402">
        <v>0</v>
      </c>
      <c r="E7402">
        <v>0</v>
      </c>
    </row>
    <row r="7403" spans="1:5" x14ac:dyDescent="0.25">
      <c r="A7403" t="s">
        <v>2560</v>
      </c>
      <c r="B7403" t="s">
        <v>3091</v>
      </c>
      <c r="C7403" t="s">
        <v>2467</v>
      </c>
      <c r="D7403">
        <v>0</v>
      </c>
    </row>
    <row r="7404" spans="1:5" x14ac:dyDescent="0.25">
      <c r="A7404" t="s">
        <v>2560</v>
      </c>
      <c r="B7404" t="s">
        <v>3091</v>
      </c>
      <c r="C7404" t="s">
        <v>2468</v>
      </c>
      <c r="D7404" t="s">
        <v>2475</v>
      </c>
    </row>
    <row r="7405" spans="1:5" x14ac:dyDescent="0.25">
      <c r="A7405" t="s">
        <v>2560</v>
      </c>
      <c r="B7405" t="s">
        <v>3091</v>
      </c>
      <c r="C7405" t="s">
        <v>4752</v>
      </c>
      <c r="D7405">
        <v>0</v>
      </c>
      <c r="E7405">
        <v>0</v>
      </c>
    </row>
    <row r="7406" spans="1:5" x14ac:dyDescent="0.25">
      <c r="A7406" t="s">
        <v>2560</v>
      </c>
      <c r="B7406" t="s">
        <v>3091</v>
      </c>
      <c r="C7406" t="s">
        <v>4753</v>
      </c>
      <c r="D7406">
        <v>0</v>
      </c>
      <c r="E7406">
        <v>0</v>
      </c>
    </row>
    <row r="7407" spans="1:5" x14ac:dyDescent="0.25">
      <c r="A7407" t="s">
        <v>2560</v>
      </c>
      <c r="B7407" t="s">
        <v>3091</v>
      </c>
      <c r="C7407" t="s">
        <v>800</v>
      </c>
      <c r="D7407" s="19" t="s">
        <v>807</v>
      </c>
    </row>
    <row r="7408" spans="1:5" x14ac:dyDescent="0.25">
      <c r="A7408" t="s">
        <v>2560</v>
      </c>
      <c r="B7408" t="s">
        <v>3092</v>
      </c>
      <c r="C7408" t="s">
        <v>1083</v>
      </c>
      <c r="D7408" t="b">
        <v>0</v>
      </c>
    </row>
    <row r="7409" spans="1:5" x14ac:dyDescent="0.25">
      <c r="A7409" t="s">
        <v>2560</v>
      </c>
      <c r="B7409" t="s">
        <v>3092</v>
      </c>
      <c r="C7409" t="s">
        <v>36</v>
      </c>
      <c r="D7409">
        <v>823</v>
      </c>
    </row>
    <row r="7410" spans="1:5" x14ac:dyDescent="0.25">
      <c r="A7410" t="s">
        <v>2560</v>
      </c>
      <c r="B7410" t="s">
        <v>3092</v>
      </c>
      <c r="C7410" t="s">
        <v>4751</v>
      </c>
      <c r="D7410">
        <v>0</v>
      </c>
    </row>
    <row r="7411" spans="1:5" x14ac:dyDescent="0.25">
      <c r="A7411" t="s">
        <v>2560</v>
      </c>
      <c r="B7411" t="s">
        <v>3092</v>
      </c>
      <c r="C7411" t="s">
        <v>2469</v>
      </c>
      <c r="D7411">
        <v>0</v>
      </c>
      <c r="E7411">
        <v>0</v>
      </c>
    </row>
    <row r="7412" spans="1:5" x14ac:dyDescent="0.25">
      <c r="A7412" t="s">
        <v>2560</v>
      </c>
      <c r="B7412" t="s">
        <v>3092</v>
      </c>
      <c r="C7412" t="s">
        <v>2467</v>
      </c>
      <c r="D7412">
        <v>0</v>
      </c>
    </row>
    <row r="7413" spans="1:5" x14ac:dyDescent="0.25">
      <c r="A7413" t="s">
        <v>2560</v>
      </c>
      <c r="B7413" t="s">
        <v>3092</v>
      </c>
      <c r="C7413" t="s">
        <v>2468</v>
      </c>
      <c r="D7413" t="s">
        <v>2475</v>
      </c>
    </row>
    <row r="7414" spans="1:5" x14ac:dyDescent="0.25">
      <c r="A7414" t="s">
        <v>2560</v>
      </c>
      <c r="B7414" t="s">
        <v>3092</v>
      </c>
      <c r="C7414" t="s">
        <v>4752</v>
      </c>
      <c r="D7414">
        <v>0</v>
      </c>
      <c r="E7414">
        <v>0</v>
      </c>
    </row>
    <row r="7415" spans="1:5" x14ac:dyDescent="0.25">
      <c r="A7415" t="s">
        <v>2560</v>
      </c>
      <c r="B7415" t="s">
        <v>3092</v>
      </c>
      <c r="C7415" t="s">
        <v>4753</v>
      </c>
      <c r="D7415">
        <v>0</v>
      </c>
      <c r="E7415">
        <v>0</v>
      </c>
    </row>
    <row r="7416" spans="1:5" x14ac:dyDescent="0.25">
      <c r="A7416" t="s">
        <v>2560</v>
      </c>
      <c r="B7416" t="s">
        <v>3092</v>
      </c>
      <c r="C7416" t="s">
        <v>800</v>
      </c>
      <c r="D7416" s="19" t="s">
        <v>815</v>
      </c>
    </row>
    <row r="7417" spans="1:5" x14ac:dyDescent="0.25">
      <c r="A7417" t="s">
        <v>2560</v>
      </c>
      <c r="B7417" t="s">
        <v>3093</v>
      </c>
      <c r="C7417" t="s">
        <v>1083</v>
      </c>
      <c r="D7417" t="b">
        <v>0</v>
      </c>
    </row>
    <row r="7418" spans="1:5" x14ac:dyDescent="0.25">
      <c r="A7418" t="s">
        <v>2560</v>
      </c>
      <c r="B7418" t="s">
        <v>3093</v>
      </c>
      <c r="C7418" t="s">
        <v>36</v>
      </c>
      <c r="D7418">
        <v>824</v>
      </c>
    </row>
    <row r="7419" spans="1:5" x14ac:dyDescent="0.25">
      <c r="A7419" t="s">
        <v>2560</v>
      </c>
      <c r="B7419" t="s">
        <v>3093</v>
      </c>
      <c r="C7419" t="s">
        <v>4751</v>
      </c>
      <c r="D7419">
        <v>0</v>
      </c>
    </row>
    <row r="7420" spans="1:5" x14ac:dyDescent="0.25">
      <c r="A7420" t="s">
        <v>2560</v>
      </c>
      <c r="B7420" t="s">
        <v>3093</v>
      </c>
      <c r="C7420" t="s">
        <v>2469</v>
      </c>
      <c r="D7420">
        <v>0</v>
      </c>
      <c r="E7420">
        <v>0</v>
      </c>
    </row>
    <row r="7421" spans="1:5" x14ac:dyDescent="0.25">
      <c r="A7421" t="s">
        <v>2560</v>
      </c>
      <c r="B7421" t="s">
        <v>3093</v>
      </c>
      <c r="C7421" t="s">
        <v>2467</v>
      </c>
      <c r="D7421">
        <v>0</v>
      </c>
    </row>
    <row r="7422" spans="1:5" x14ac:dyDescent="0.25">
      <c r="A7422" t="s">
        <v>2560</v>
      </c>
      <c r="B7422" t="s">
        <v>3093</v>
      </c>
      <c r="C7422" t="s">
        <v>2468</v>
      </c>
      <c r="D7422" t="s">
        <v>2475</v>
      </c>
    </row>
    <row r="7423" spans="1:5" x14ac:dyDescent="0.25">
      <c r="A7423" t="s">
        <v>2560</v>
      </c>
      <c r="B7423" t="s">
        <v>3093</v>
      </c>
      <c r="C7423" t="s">
        <v>4752</v>
      </c>
      <c r="D7423">
        <v>0</v>
      </c>
      <c r="E7423">
        <v>0</v>
      </c>
    </row>
    <row r="7424" spans="1:5" x14ac:dyDescent="0.25">
      <c r="A7424" t="s">
        <v>2560</v>
      </c>
      <c r="B7424" t="s">
        <v>3093</v>
      </c>
      <c r="C7424" t="s">
        <v>4753</v>
      </c>
      <c r="D7424">
        <v>0</v>
      </c>
      <c r="E7424">
        <v>0</v>
      </c>
    </row>
    <row r="7425" spans="1:5" x14ac:dyDescent="0.25">
      <c r="A7425" t="s">
        <v>2560</v>
      </c>
      <c r="B7425" t="s">
        <v>3093</v>
      </c>
      <c r="C7425" t="s">
        <v>800</v>
      </c>
      <c r="D7425" s="19" t="s">
        <v>807</v>
      </c>
    </row>
    <row r="7426" spans="1:5" x14ac:dyDescent="0.25">
      <c r="A7426" t="s">
        <v>2560</v>
      </c>
      <c r="B7426" t="s">
        <v>3094</v>
      </c>
      <c r="C7426" t="s">
        <v>1083</v>
      </c>
      <c r="D7426" t="b">
        <v>0</v>
      </c>
    </row>
    <row r="7427" spans="1:5" x14ac:dyDescent="0.25">
      <c r="A7427" t="s">
        <v>2560</v>
      </c>
      <c r="B7427" t="s">
        <v>3094</v>
      </c>
      <c r="C7427" t="s">
        <v>36</v>
      </c>
      <c r="D7427">
        <v>825</v>
      </c>
    </row>
    <row r="7428" spans="1:5" x14ac:dyDescent="0.25">
      <c r="A7428" t="s">
        <v>2560</v>
      </c>
      <c r="B7428" t="s">
        <v>3094</v>
      </c>
      <c r="C7428" t="s">
        <v>4751</v>
      </c>
      <c r="D7428">
        <v>0</v>
      </c>
    </row>
    <row r="7429" spans="1:5" x14ac:dyDescent="0.25">
      <c r="A7429" t="s">
        <v>2560</v>
      </c>
      <c r="B7429" t="s">
        <v>3094</v>
      </c>
      <c r="C7429" t="s">
        <v>2469</v>
      </c>
      <c r="D7429">
        <v>0</v>
      </c>
      <c r="E7429">
        <v>0</v>
      </c>
    </row>
    <row r="7430" spans="1:5" x14ac:dyDescent="0.25">
      <c r="A7430" t="s">
        <v>2560</v>
      </c>
      <c r="B7430" t="s">
        <v>3094</v>
      </c>
      <c r="C7430" t="s">
        <v>2467</v>
      </c>
      <c r="D7430">
        <v>0</v>
      </c>
    </row>
    <row r="7431" spans="1:5" x14ac:dyDescent="0.25">
      <c r="A7431" t="s">
        <v>2560</v>
      </c>
      <c r="B7431" t="s">
        <v>3094</v>
      </c>
      <c r="C7431" t="s">
        <v>2468</v>
      </c>
      <c r="D7431" t="s">
        <v>2475</v>
      </c>
    </row>
    <row r="7432" spans="1:5" x14ac:dyDescent="0.25">
      <c r="A7432" t="s">
        <v>2560</v>
      </c>
      <c r="B7432" t="s">
        <v>3094</v>
      </c>
      <c r="C7432" t="s">
        <v>4752</v>
      </c>
      <c r="D7432">
        <v>0</v>
      </c>
      <c r="E7432">
        <v>0</v>
      </c>
    </row>
    <row r="7433" spans="1:5" x14ac:dyDescent="0.25">
      <c r="A7433" t="s">
        <v>2560</v>
      </c>
      <c r="B7433" t="s">
        <v>3094</v>
      </c>
      <c r="C7433" t="s">
        <v>4753</v>
      </c>
      <c r="D7433">
        <v>0</v>
      </c>
      <c r="E7433">
        <v>0</v>
      </c>
    </row>
    <row r="7434" spans="1:5" x14ac:dyDescent="0.25">
      <c r="A7434" t="s">
        <v>2560</v>
      </c>
      <c r="B7434" t="s">
        <v>3094</v>
      </c>
      <c r="C7434" t="s">
        <v>800</v>
      </c>
      <c r="D7434" s="19" t="s">
        <v>815</v>
      </c>
    </row>
    <row r="7435" spans="1:5" x14ac:dyDescent="0.25">
      <c r="A7435" t="s">
        <v>2560</v>
      </c>
      <c r="B7435" t="s">
        <v>3095</v>
      </c>
      <c r="C7435" t="s">
        <v>1083</v>
      </c>
      <c r="D7435" t="b">
        <v>0</v>
      </c>
    </row>
    <row r="7436" spans="1:5" x14ac:dyDescent="0.25">
      <c r="A7436" t="s">
        <v>2560</v>
      </c>
      <c r="B7436" t="s">
        <v>3095</v>
      </c>
      <c r="C7436" t="s">
        <v>36</v>
      </c>
      <c r="D7436">
        <v>826</v>
      </c>
    </row>
    <row r="7437" spans="1:5" x14ac:dyDescent="0.25">
      <c r="A7437" t="s">
        <v>2560</v>
      </c>
      <c r="B7437" t="s">
        <v>3095</v>
      </c>
      <c r="C7437" t="s">
        <v>4751</v>
      </c>
      <c r="D7437">
        <v>1</v>
      </c>
    </row>
    <row r="7438" spans="1:5" x14ac:dyDescent="0.25">
      <c r="A7438" t="s">
        <v>2560</v>
      </c>
      <c r="B7438" t="s">
        <v>3095</v>
      </c>
      <c r="C7438" t="s">
        <v>2469</v>
      </c>
      <c r="D7438">
        <v>0</v>
      </c>
      <c r="E7438">
        <v>0</v>
      </c>
    </row>
    <row r="7439" spans="1:5" x14ac:dyDescent="0.25">
      <c r="A7439" t="s">
        <v>2560</v>
      </c>
      <c r="B7439" t="s">
        <v>3095</v>
      </c>
      <c r="C7439" t="s">
        <v>2467</v>
      </c>
      <c r="D7439">
        <v>0</v>
      </c>
    </row>
    <row r="7440" spans="1:5" x14ac:dyDescent="0.25">
      <c r="A7440" t="s">
        <v>2560</v>
      </c>
      <c r="B7440" t="s">
        <v>3095</v>
      </c>
      <c r="C7440" t="s">
        <v>2468</v>
      </c>
      <c r="D7440" t="s">
        <v>2475</v>
      </c>
    </row>
    <row r="7441" spans="1:5" x14ac:dyDescent="0.25">
      <c r="A7441" t="s">
        <v>2560</v>
      </c>
      <c r="B7441" t="s">
        <v>3095</v>
      </c>
      <c r="C7441" t="s">
        <v>4752</v>
      </c>
      <c r="D7441">
        <v>0</v>
      </c>
      <c r="E7441">
        <v>0</v>
      </c>
    </row>
    <row r="7442" spans="1:5" x14ac:dyDescent="0.25">
      <c r="A7442" t="s">
        <v>2560</v>
      </c>
      <c r="B7442" t="s">
        <v>3095</v>
      </c>
      <c r="C7442" t="s">
        <v>4753</v>
      </c>
      <c r="D7442">
        <v>0</v>
      </c>
      <c r="E7442">
        <v>0</v>
      </c>
    </row>
    <row r="7443" spans="1:5" x14ac:dyDescent="0.25">
      <c r="A7443" t="s">
        <v>2560</v>
      </c>
      <c r="B7443" t="s">
        <v>3095</v>
      </c>
      <c r="C7443" t="s">
        <v>800</v>
      </c>
      <c r="D7443" s="19" t="s">
        <v>815</v>
      </c>
    </row>
    <row r="7444" spans="1:5" x14ac:dyDescent="0.25">
      <c r="A7444" t="s">
        <v>2560</v>
      </c>
      <c r="B7444" t="s">
        <v>282</v>
      </c>
      <c r="C7444" t="s">
        <v>1083</v>
      </c>
      <c r="D7444" t="b">
        <v>0</v>
      </c>
    </row>
    <row r="7445" spans="1:5" x14ac:dyDescent="0.25">
      <c r="A7445" t="s">
        <v>2560</v>
      </c>
      <c r="B7445" t="s">
        <v>282</v>
      </c>
      <c r="C7445" t="s">
        <v>36</v>
      </c>
      <c r="D7445">
        <v>827</v>
      </c>
    </row>
    <row r="7446" spans="1:5" x14ac:dyDescent="0.25">
      <c r="A7446" t="s">
        <v>2560</v>
      </c>
      <c r="B7446" t="s">
        <v>282</v>
      </c>
      <c r="C7446" t="s">
        <v>4751</v>
      </c>
      <c r="D7446">
        <v>0</v>
      </c>
    </row>
    <row r="7447" spans="1:5" x14ac:dyDescent="0.25">
      <c r="A7447" t="s">
        <v>2560</v>
      </c>
      <c r="B7447" t="s">
        <v>282</v>
      </c>
      <c r="C7447" t="s">
        <v>2469</v>
      </c>
      <c r="D7447">
        <v>0</v>
      </c>
      <c r="E7447">
        <v>0</v>
      </c>
    </row>
    <row r="7448" spans="1:5" x14ac:dyDescent="0.25">
      <c r="A7448" t="s">
        <v>2560</v>
      </c>
      <c r="B7448" t="s">
        <v>282</v>
      </c>
      <c r="C7448" t="s">
        <v>2467</v>
      </c>
      <c r="D7448">
        <v>0</v>
      </c>
    </row>
    <row r="7449" spans="1:5" x14ac:dyDescent="0.25">
      <c r="A7449" t="s">
        <v>2560</v>
      </c>
      <c r="B7449" t="s">
        <v>282</v>
      </c>
      <c r="C7449" t="s">
        <v>2468</v>
      </c>
      <c r="D7449" t="s">
        <v>2475</v>
      </c>
    </row>
    <row r="7450" spans="1:5" x14ac:dyDescent="0.25">
      <c r="A7450" t="s">
        <v>2560</v>
      </c>
      <c r="B7450" t="s">
        <v>282</v>
      </c>
      <c r="C7450" t="s">
        <v>4752</v>
      </c>
      <c r="D7450">
        <v>0</v>
      </c>
      <c r="E7450">
        <v>0</v>
      </c>
    </row>
    <row r="7451" spans="1:5" x14ac:dyDescent="0.25">
      <c r="A7451" t="s">
        <v>2560</v>
      </c>
      <c r="B7451" t="s">
        <v>282</v>
      </c>
      <c r="C7451" t="s">
        <v>4753</v>
      </c>
      <c r="D7451">
        <v>0</v>
      </c>
      <c r="E7451">
        <v>0</v>
      </c>
    </row>
    <row r="7452" spans="1:5" x14ac:dyDescent="0.25">
      <c r="A7452" t="s">
        <v>2560</v>
      </c>
      <c r="B7452" t="s">
        <v>282</v>
      </c>
      <c r="C7452" t="s">
        <v>800</v>
      </c>
      <c r="D7452" s="19"/>
    </row>
    <row r="7453" spans="1:5" x14ac:dyDescent="0.25">
      <c r="A7453" t="s">
        <v>2560</v>
      </c>
      <c r="B7453" t="s">
        <v>283</v>
      </c>
      <c r="C7453" t="s">
        <v>1083</v>
      </c>
      <c r="D7453" t="b">
        <v>0</v>
      </c>
    </row>
    <row r="7454" spans="1:5" x14ac:dyDescent="0.25">
      <c r="A7454" t="s">
        <v>2560</v>
      </c>
      <c r="B7454" t="s">
        <v>283</v>
      </c>
      <c r="C7454" t="s">
        <v>36</v>
      </c>
      <c r="D7454">
        <v>828</v>
      </c>
    </row>
    <row r="7455" spans="1:5" x14ac:dyDescent="0.25">
      <c r="A7455" t="s">
        <v>2560</v>
      </c>
      <c r="B7455" t="s">
        <v>283</v>
      </c>
      <c r="C7455" t="s">
        <v>4751</v>
      </c>
      <c r="D7455">
        <v>0</v>
      </c>
    </row>
    <row r="7456" spans="1:5" x14ac:dyDescent="0.25">
      <c r="A7456" t="s">
        <v>2560</v>
      </c>
      <c r="B7456" t="s">
        <v>283</v>
      </c>
      <c r="C7456" t="s">
        <v>2469</v>
      </c>
      <c r="D7456">
        <v>0</v>
      </c>
      <c r="E7456">
        <v>0</v>
      </c>
    </row>
    <row r="7457" spans="1:5" x14ac:dyDescent="0.25">
      <c r="A7457" t="s">
        <v>2560</v>
      </c>
      <c r="B7457" t="s">
        <v>283</v>
      </c>
      <c r="C7457" t="s">
        <v>2467</v>
      </c>
      <c r="D7457">
        <v>0</v>
      </c>
    </row>
    <row r="7458" spans="1:5" x14ac:dyDescent="0.25">
      <c r="A7458" t="s">
        <v>2560</v>
      </c>
      <c r="B7458" t="s">
        <v>283</v>
      </c>
      <c r="C7458" t="s">
        <v>2468</v>
      </c>
      <c r="D7458" t="s">
        <v>2475</v>
      </c>
    </row>
    <row r="7459" spans="1:5" x14ac:dyDescent="0.25">
      <c r="A7459" t="s">
        <v>2560</v>
      </c>
      <c r="B7459" t="s">
        <v>283</v>
      </c>
      <c r="C7459" t="s">
        <v>4752</v>
      </c>
      <c r="D7459">
        <v>0</v>
      </c>
      <c r="E7459">
        <v>0</v>
      </c>
    </row>
    <row r="7460" spans="1:5" x14ac:dyDescent="0.25">
      <c r="A7460" t="s">
        <v>2560</v>
      </c>
      <c r="B7460" t="s">
        <v>283</v>
      </c>
      <c r="C7460" t="s">
        <v>4753</v>
      </c>
      <c r="D7460">
        <v>0</v>
      </c>
      <c r="E7460">
        <v>0</v>
      </c>
    </row>
    <row r="7461" spans="1:5" x14ac:dyDescent="0.25">
      <c r="A7461" t="s">
        <v>2560</v>
      </c>
      <c r="B7461" t="s">
        <v>283</v>
      </c>
      <c r="C7461" t="s">
        <v>800</v>
      </c>
      <c r="D7461" s="19"/>
    </row>
    <row r="7462" spans="1:5" x14ac:dyDescent="0.25">
      <c r="A7462" t="s">
        <v>2560</v>
      </c>
      <c r="B7462" t="s">
        <v>314</v>
      </c>
      <c r="C7462" t="s">
        <v>1083</v>
      </c>
      <c r="D7462" t="b">
        <v>0</v>
      </c>
    </row>
    <row r="7463" spans="1:5" x14ac:dyDescent="0.25">
      <c r="A7463" t="s">
        <v>2560</v>
      </c>
      <c r="B7463" t="s">
        <v>314</v>
      </c>
      <c r="C7463" t="s">
        <v>36</v>
      </c>
      <c r="D7463">
        <v>829</v>
      </c>
    </row>
    <row r="7464" spans="1:5" x14ac:dyDescent="0.25">
      <c r="A7464" t="s">
        <v>2560</v>
      </c>
      <c r="B7464" t="s">
        <v>314</v>
      </c>
      <c r="C7464" t="s">
        <v>4751</v>
      </c>
      <c r="D7464">
        <v>0</v>
      </c>
    </row>
    <row r="7465" spans="1:5" x14ac:dyDescent="0.25">
      <c r="A7465" t="s">
        <v>2560</v>
      </c>
      <c r="B7465" t="s">
        <v>314</v>
      </c>
      <c r="C7465" t="s">
        <v>2469</v>
      </c>
      <c r="D7465">
        <v>0</v>
      </c>
      <c r="E7465">
        <v>0</v>
      </c>
    </row>
    <row r="7466" spans="1:5" x14ac:dyDescent="0.25">
      <c r="A7466" t="s">
        <v>2560</v>
      </c>
      <c r="B7466" t="s">
        <v>314</v>
      </c>
      <c r="C7466" t="s">
        <v>2467</v>
      </c>
      <c r="D7466">
        <v>0</v>
      </c>
    </row>
    <row r="7467" spans="1:5" x14ac:dyDescent="0.25">
      <c r="A7467" t="s">
        <v>2560</v>
      </c>
      <c r="B7467" t="s">
        <v>314</v>
      </c>
      <c r="C7467" t="s">
        <v>2468</v>
      </c>
      <c r="D7467" t="s">
        <v>2475</v>
      </c>
    </row>
    <row r="7468" spans="1:5" x14ac:dyDescent="0.25">
      <c r="A7468" t="s">
        <v>2560</v>
      </c>
      <c r="B7468" t="s">
        <v>314</v>
      </c>
      <c r="C7468" t="s">
        <v>4752</v>
      </c>
      <c r="D7468">
        <v>0</v>
      </c>
      <c r="E7468">
        <v>0</v>
      </c>
    </row>
    <row r="7469" spans="1:5" x14ac:dyDescent="0.25">
      <c r="A7469" t="s">
        <v>2560</v>
      </c>
      <c r="B7469" t="s">
        <v>314</v>
      </c>
      <c r="C7469" t="s">
        <v>4753</v>
      </c>
      <c r="D7469">
        <v>0</v>
      </c>
      <c r="E7469">
        <v>0</v>
      </c>
    </row>
    <row r="7470" spans="1:5" x14ac:dyDescent="0.25">
      <c r="A7470" t="s">
        <v>2560</v>
      </c>
      <c r="B7470" t="s">
        <v>314</v>
      </c>
      <c r="C7470" t="s">
        <v>800</v>
      </c>
      <c r="D7470" s="19"/>
    </row>
    <row r="7471" spans="1:5" x14ac:dyDescent="0.25">
      <c r="A7471" t="s">
        <v>2560</v>
      </c>
      <c r="B7471" t="s">
        <v>284</v>
      </c>
      <c r="C7471" t="s">
        <v>1083</v>
      </c>
      <c r="D7471" t="b">
        <v>0</v>
      </c>
    </row>
    <row r="7472" spans="1:5" x14ac:dyDescent="0.25">
      <c r="A7472" t="s">
        <v>2560</v>
      </c>
      <c r="B7472" t="s">
        <v>284</v>
      </c>
      <c r="C7472" t="s">
        <v>36</v>
      </c>
      <c r="D7472">
        <v>830</v>
      </c>
    </row>
    <row r="7473" spans="1:5" x14ac:dyDescent="0.25">
      <c r="A7473" t="s">
        <v>2560</v>
      </c>
      <c r="B7473" t="s">
        <v>284</v>
      </c>
      <c r="C7473" t="s">
        <v>4751</v>
      </c>
      <c r="D7473">
        <v>0</v>
      </c>
    </row>
    <row r="7474" spans="1:5" x14ac:dyDescent="0.25">
      <c r="A7474" t="s">
        <v>2560</v>
      </c>
      <c r="B7474" t="s">
        <v>284</v>
      </c>
      <c r="C7474" t="s">
        <v>2469</v>
      </c>
      <c r="D7474">
        <v>0</v>
      </c>
      <c r="E7474">
        <v>0</v>
      </c>
    </row>
    <row r="7475" spans="1:5" x14ac:dyDescent="0.25">
      <c r="A7475" t="s">
        <v>2560</v>
      </c>
      <c r="B7475" t="s">
        <v>284</v>
      </c>
      <c r="C7475" t="s">
        <v>2467</v>
      </c>
      <c r="D7475">
        <v>0</v>
      </c>
    </row>
    <row r="7476" spans="1:5" x14ac:dyDescent="0.25">
      <c r="A7476" t="s">
        <v>2560</v>
      </c>
      <c r="B7476" t="s">
        <v>284</v>
      </c>
      <c r="C7476" t="s">
        <v>2468</v>
      </c>
      <c r="D7476" t="s">
        <v>2475</v>
      </c>
    </row>
    <row r="7477" spans="1:5" x14ac:dyDescent="0.25">
      <c r="A7477" t="s">
        <v>2560</v>
      </c>
      <c r="B7477" t="s">
        <v>284</v>
      </c>
      <c r="C7477" t="s">
        <v>4752</v>
      </c>
      <c r="D7477">
        <v>0</v>
      </c>
      <c r="E7477">
        <v>0</v>
      </c>
    </row>
    <row r="7478" spans="1:5" x14ac:dyDescent="0.25">
      <c r="A7478" t="s">
        <v>2560</v>
      </c>
      <c r="B7478" t="s">
        <v>284</v>
      </c>
      <c r="C7478" t="s">
        <v>4753</v>
      </c>
      <c r="D7478">
        <v>0</v>
      </c>
      <c r="E7478">
        <v>0</v>
      </c>
    </row>
    <row r="7479" spans="1:5" x14ac:dyDescent="0.25">
      <c r="A7479" t="s">
        <v>2560</v>
      </c>
      <c r="B7479" t="s">
        <v>284</v>
      </c>
      <c r="C7479" t="s">
        <v>800</v>
      </c>
      <c r="D7479" s="19"/>
    </row>
    <row r="7480" spans="1:5" x14ac:dyDescent="0.25">
      <c r="A7480" t="s">
        <v>2560</v>
      </c>
      <c r="B7480" t="s">
        <v>285</v>
      </c>
      <c r="C7480" t="s">
        <v>1083</v>
      </c>
      <c r="D7480" t="b">
        <v>0</v>
      </c>
    </row>
    <row r="7481" spans="1:5" x14ac:dyDescent="0.25">
      <c r="A7481" t="s">
        <v>2560</v>
      </c>
      <c r="B7481" t="s">
        <v>285</v>
      </c>
      <c r="C7481" t="s">
        <v>36</v>
      </c>
      <c r="D7481">
        <v>831</v>
      </c>
    </row>
    <row r="7482" spans="1:5" x14ac:dyDescent="0.25">
      <c r="A7482" t="s">
        <v>2560</v>
      </c>
      <c r="B7482" t="s">
        <v>285</v>
      </c>
      <c r="C7482" t="s">
        <v>4751</v>
      </c>
      <c r="D7482">
        <v>0</v>
      </c>
    </row>
    <row r="7483" spans="1:5" x14ac:dyDescent="0.25">
      <c r="A7483" t="s">
        <v>2560</v>
      </c>
      <c r="B7483" t="s">
        <v>285</v>
      </c>
      <c r="C7483" t="s">
        <v>2469</v>
      </c>
      <c r="D7483">
        <v>0</v>
      </c>
      <c r="E7483">
        <v>0</v>
      </c>
    </row>
    <row r="7484" spans="1:5" x14ac:dyDescent="0.25">
      <c r="A7484" t="s">
        <v>2560</v>
      </c>
      <c r="B7484" t="s">
        <v>285</v>
      </c>
      <c r="C7484" t="s">
        <v>2467</v>
      </c>
      <c r="D7484">
        <v>0</v>
      </c>
    </row>
    <row r="7485" spans="1:5" x14ac:dyDescent="0.25">
      <c r="A7485" t="s">
        <v>2560</v>
      </c>
      <c r="B7485" t="s">
        <v>285</v>
      </c>
      <c r="C7485" t="s">
        <v>2468</v>
      </c>
      <c r="D7485" t="s">
        <v>2475</v>
      </c>
    </row>
    <row r="7486" spans="1:5" x14ac:dyDescent="0.25">
      <c r="A7486" t="s">
        <v>2560</v>
      </c>
      <c r="B7486" t="s">
        <v>285</v>
      </c>
      <c r="C7486" t="s">
        <v>4752</v>
      </c>
      <c r="D7486">
        <v>0</v>
      </c>
      <c r="E7486">
        <v>0</v>
      </c>
    </row>
    <row r="7487" spans="1:5" x14ac:dyDescent="0.25">
      <c r="A7487" t="s">
        <v>2560</v>
      </c>
      <c r="B7487" t="s">
        <v>285</v>
      </c>
      <c r="C7487" t="s">
        <v>4753</v>
      </c>
      <c r="D7487">
        <v>0</v>
      </c>
      <c r="E7487">
        <v>0</v>
      </c>
    </row>
    <row r="7488" spans="1:5" x14ac:dyDescent="0.25">
      <c r="A7488" t="s">
        <v>2560</v>
      </c>
      <c r="B7488" t="s">
        <v>285</v>
      </c>
      <c r="C7488" t="s">
        <v>800</v>
      </c>
      <c r="D7488" s="19"/>
    </row>
    <row r="7489" spans="1:5" x14ac:dyDescent="0.25">
      <c r="A7489" t="s">
        <v>2563</v>
      </c>
      <c r="B7489" t="s">
        <v>3067</v>
      </c>
      <c r="C7489" t="s">
        <v>1083</v>
      </c>
      <c r="D7489" t="b">
        <v>0</v>
      </c>
    </row>
    <row r="7490" spans="1:5" x14ac:dyDescent="0.25">
      <c r="A7490" t="s">
        <v>2563</v>
      </c>
      <c r="B7490" t="s">
        <v>3067</v>
      </c>
      <c r="C7490" t="s">
        <v>36</v>
      </c>
      <c r="D7490">
        <v>832</v>
      </c>
    </row>
    <row r="7491" spans="1:5" x14ac:dyDescent="0.25">
      <c r="A7491" t="s">
        <v>2563</v>
      </c>
      <c r="B7491" t="s">
        <v>3067</v>
      </c>
      <c r="C7491" t="s">
        <v>4751</v>
      </c>
      <c r="D7491">
        <v>0</v>
      </c>
    </row>
    <row r="7492" spans="1:5" x14ac:dyDescent="0.25">
      <c r="A7492" t="s">
        <v>2563</v>
      </c>
      <c r="B7492" t="s">
        <v>3067</v>
      </c>
      <c r="C7492" t="s">
        <v>2469</v>
      </c>
      <c r="D7492">
        <v>0</v>
      </c>
      <c r="E7492">
        <v>0</v>
      </c>
    </row>
    <row r="7493" spans="1:5" x14ac:dyDescent="0.25">
      <c r="A7493" t="s">
        <v>2563</v>
      </c>
      <c r="B7493" t="s">
        <v>3067</v>
      </c>
      <c r="C7493" t="s">
        <v>2467</v>
      </c>
      <c r="D7493">
        <v>0</v>
      </c>
    </row>
    <row r="7494" spans="1:5" x14ac:dyDescent="0.25">
      <c r="A7494" t="s">
        <v>2563</v>
      </c>
      <c r="B7494" t="s">
        <v>3067</v>
      </c>
      <c r="C7494" t="s">
        <v>2468</v>
      </c>
      <c r="D7494" t="s">
        <v>2475</v>
      </c>
    </row>
    <row r="7495" spans="1:5" x14ac:dyDescent="0.25">
      <c r="A7495" t="s">
        <v>2563</v>
      </c>
      <c r="B7495" t="s">
        <v>3067</v>
      </c>
      <c r="C7495" t="s">
        <v>4752</v>
      </c>
      <c r="D7495">
        <v>0</v>
      </c>
      <c r="E7495">
        <v>0</v>
      </c>
    </row>
    <row r="7496" spans="1:5" x14ac:dyDescent="0.25">
      <c r="A7496" t="s">
        <v>2563</v>
      </c>
      <c r="B7496" t="s">
        <v>3067</v>
      </c>
      <c r="C7496" t="s">
        <v>4753</v>
      </c>
      <c r="D7496">
        <v>0</v>
      </c>
      <c r="E7496">
        <v>0</v>
      </c>
    </row>
    <row r="7497" spans="1:5" x14ac:dyDescent="0.25">
      <c r="A7497" t="s">
        <v>2563</v>
      </c>
      <c r="B7497" t="s">
        <v>3067</v>
      </c>
      <c r="C7497" t="s">
        <v>800</v>
      </c>
      <c r="D7497" s="19" t="s">
        <v>807</v>
      </c>
    </row>
    <row r="7498" spans="1:5" x14ac:dyDescent="0.25">
      <c r="A7498" t="s">
        <v>2563</v>
      </c>
      <c r="B7498" t="s">
        <v>3068</v>
      </c>
      <c r="C7498" t="s">
        <v>1083</v>
      </c>
      <c r="D7498" t="b">
        <v>0</v>
      </c>
    </row>
    <row r="7499" spans="1:5" x14ac:dyDescent="0.25">
      <c r="A7499" t="s">
        <v>2563</v>
      </c>
      <c r="B7499" t="s">
        <v>3068</v>
      </c>
      <c r="C7499" t="s">
        <v>36</v>
      </c>
      <c r="D7499">
        <v>833</v>
      </c>
    </row>
    <row r="7500" spans="1:5" x14ac:dyDescent="0.25">
      <c r="A7500" t="s">
        <v>2563</v>
      </c>
      <c r="B7500" t="s">
        <v>3068</v>
      </c>
      <c r="C7500" t="s">
        <v>4751</v>
      </c>
      <c r="D7500">
        <v>0</v>
      </c>
    </row>
    <row r="7501" spans="1:5" x14ac:dyDescent="0.25">
      <c r="A7501" t="s">
        <v>2563</v>
      </c>
      <c r="B7501" t="s">
        <v>3068</v>
      </c>
      <c r="C7501" t="s">
        <v>2469</v>
      </c>
      <c r="D7501">
        <v>0</v>
      </c>
      <c r="E7501">
        <v>0</v>
      </c>
    </row>
    <row r="7502" spans="1:5" x14ac:dyDescent="0.25">
      <c r="A7502" t="s">
        <v>2563</v>
      </c>
      <c r="B7502" t="s">
        <v>3068</v>
      </c>
      <c r="C7502" t="s">
        <v>2467</v>
      </c>
      <c r="D7502">
        <v>0</v>
      </c>
    </row>
    <row r="7503" spans="1:5" x14ac:dyDescent="0.25">
      <c r="A7503" t="s">
        <v>2563</v>
      </c>
      <c r="B7503" t="s">
        <v>3068</v>
      </c>
      <c r="C7503" t="s">
        <v>2468</v>
      </c>
      <c r="D7503" t="s">
        <v>2475</v>
      </c>
    </row>
    <row r="7504" spans="1:5" x14ac:dyDescent="0.25">
      <c r="A7504" t="s">
        <v>2563</v>
      </c>
      <c r="B7504" t="s">
        <v>3068</v>
      </c>
      <c r="C7504" t="s">
        <v>4752</v>
      </c>
      <c r="D7504">
        <v>0</v>
      </c>
      <c r="E7504">
        <v>0</v>
      </c>
    </row>
    <row r="7505" spans="1:5" x14ac:dyDescent="0.25">
      <c r="A7505" t="s">
        <v>2563</v>
      </c>
      <c r="B7505" t="s">
        <v>3068</v>
      </c>
      <c r="C7505" t="s">
        <v>4753</v>
      </c>
      <c r="D7505">
        <v>0</v>
      </c>
      <c r="E7505">
        <v>0</v>
      </c>
    </row>
    <row r="7506" spans="1:5" x14ac:dyDescent="0.25">
      <c r="A7506" t="s">
        <v>2563</v>
      </c>
      <c r="B7506" t="s">
        <v>3068</v>
      </c>
      <c r="C7506" t="s">
        <v>800</v>
      </c>
      <c r="D7506" s="19" t="s">
        <v>807</v>
      </c>
    </row>
    <row r="7507" spans="1:5" x14ac:dyDescent="0.25">
      <c r="A7507" t="s">
        <v>2563</v>
      </c>
      <c r="B7507" t="s">
        <v>3069</v>
      </c>
      <c r="C7507" t="s">
        <v>1083</v>
      </c>
      <c r="D7507" t="b">
        <v>0</v>
      </c>
    </row>
    <row r="7508" spans="1:5" x14ac:dyDescent="0.25">
      <c r="A7508" t="s">
        <v>2563</v>
      </c>
      <c r="B7508" t="s">
        <v>3069</v>
      </c>
      <c r="C7508" t="s">
        <v>36</v>
      </c>
      <c r="D7508">
        <v>834</v>
      </c>
    </row>
    <row r="7509" spans="1:5" x14ac:dyDescent="0.25">
      <c r="A7509" t="s">
        <v>2563</v>
      </c>
      <c r="B7509" t="s">
        <v>3069</v>
      </c>
      <c r="C7509" t="s">
        <v>4751</v>
      </c>
      <c r="D7509">
        <v>0</v>
      </c>
    </row>
    <row r="7510" spans="1:5" x14ac:dyDescent="0.25">
      <c r="A7510" t="s">
        <v>2563</v>
      </c>
      <c r="B7510" t="s">
        <v>3069</v>
      </c>
      <c r="C7510" t="s">
        <v>2469</v>
      </c>
      <c r="D7510">
        <v>0</v>
      </c>
      <c r="E7510">
        <v>0</v>
      </c>
    </row>
    <row r="7511" spans="1:5" x14ac:dyDescent="0.25">
      <c r="A7511" t="s">
        <v>2563</v>
      </c>
      <c r="B7511" t="s">
        <v>3069</v>
      </c>
      <c r="C7511" t="s">
        <v>2467</v>
      </c>
      <c r="D7511">
        <v>0</v>
      </c>
    </row>
    <row r="7512" spans="1:5" x14ac:dyDescent="0.25">
      <c r="A7512" t="s">
        <v>2563</v>
      </c>
      <c r="B7512" t="s">
        <v>3069</v>
      </c>
      <c r="C7512" t="s">
        <v>2468</v>
      </c>
      <c r="D7512" t="s">
        <v>2475</v>
      </c>
    </row>
    <row r="7513" spans="1:5" x14ac:dyDescent="0.25">
      <c r="A7513" t="s">
        <v>2563</v>
      </c>
      <c r="B7513" t="s">
        <v>3069</v>
      </c>
      <c r="C7513" t="s">
        <v>4752</v>
      </c>
      <c r="D7513">
        <v>0</v>
      </c>
      <c r="E7513">
        <v>0</v>
      </c>
    </row>
    <row r="7514" spans="1:5" x14ac:dyDescent="0.25">
      <c r="A7514" t="s">
        <v>2563</v>
      </c>
      <c r="B7514" t="s">
        <v>3069</v>
      </c>
      <c r="C7514" t="s">
        <v>4753</v>
      </c>
      <c r="D7514">
        <v>0</v>
      </c>
      <c r="E7514">
        <v>0</v>
      </c>
    </row>
    <row r="7515" spans="1:5" x14ac:dyDescent="0.25">
      <c r="A7515" t="s">
        <v>2563</v>
      </c>
      <c r="B7515" t="s">
        <v>3069</v>
      </c>
      <c r="C7515" t="s">
        <v>800</v>
      </c>
      <c r="D7515" s="19" t="s">
        <v>2892</v>
      </c>
    </row>
    <row r="7516" spans="1:5" x14ac:dyDescent="0.25">
      <c r="A7516" t="s">
        <v>2563</v>
      </c>
      <c r="B7516" t="s">
        <v>3070</v>
      </c>
      <c r="C7516" t="s">
        <v>1083</v>
      </c>
      <c r="D7516" t="b">
        <v>0</v>
      </c>
    </row>
    <row r="7517" spans="1:5" x14ac:dyDescent="0.25">
      <c r="A7517" t="s">
        <v>2563</v>
      </c>
      <c r="B7517" t="s">
        <v>3070</v>
      </c>
      <c r="C7517" t="s">
        <v>36</v>
      </c>
      <c r="D7517">
        <v>835</v>
      </c>
    </row>
    <row r="7518" spans="1:5" x14ac:dyDescent="0.25">
      <c r="A7518" t="s">
        <v>2563</v>
      </c>
      <c r="B7518" t="s">
        <v>3070</v>
      </c>
      <c r="C7518" t="s">
        <v>4751</v>
      </c>
      <c r="D7518">
        <v>0</v>
      </c>
    </row>
    <row r="7519" spans="1:5" x14ac:dyDescent="0.25">
      <c r="A7519" t="s">
        <v>2563</v>
      </c>
      <c r="B7519" t="s">
        <v>3070</v>
      </c>
      <c r="C7519" t="s">
        <v>2469</v>
      </c>
      <c r="D7519">
        <v>0</v>
      </c>
      <c r="E7519">
        <v>0</v>
      </c>
    </row>
    <row r="7520" spans="1:5" x14ac:dyDescent="0.25">
      <c r="A7520" t="s">
        <v>2563</v>
      </c>
      <c r="B7520" t="s">
        <v>3070</v>
      </c>
      <c r="C7520" t="s">
        <v>2467</v>
      </c>
      <c r="D7520">
        <v>0</v>
      </c>
    </row>
    <row r="7521" spans="1:5" x14ac:dyDescent="0.25">
      <c r="A7521" t="s">
        <v>2563</v>
      </c>
      <c r="B7521" t="s">
        <v>3070</v>
      </c>
      <c r="C7521" t="s">
        <v>2468</v>
      </c>
      <c r="D7521" t="s">
        <v>2475</v>
      </c>
    </row>
    <row r="7522" spans="1:5" x14ac:dyDescent="0.25">
      <c r="A7522" t="s">
        <v>2563</v>
      </c>
      <c r="B7522" t="s">
        <v>3070</v>
      </c>
      <c r="C7522" t="s">
        <v>4752</v>
      </c>
      <c r="D7522">
        <v>0</v>
      </c>
      <c r="E7522">
        <v>0</v>
      </c>
    </row>
    <row r="7523" spans="1:5" x14ac:dyDescent="0.25">
      <c r="A7523" t="s">
        <v>2563</v>
      </c>
      <c r="B7523" t="s">
        <v>3070</v>
      </c>
      <c r="C7523" t="s">
        <v>4753</v>
      </c>
      <c r="D7523">
        <v>0</v>
      </c>
      <c r="E7523">
        <v>0</v>
      </c>
    </row>
    <row r="7524" spans="1:5" x14ac:dyDescent="0.25">
      <c r="A7524" t="s">
        <v>2563</v>
      </c>
      <c r="B7524" t="s">
        <v>3070</v>
      </c>
      <c r="C7524" t="s">
        <v>800</v>
      </c>
      <c r="D7524" s="19" t="s">
        <v>2892</v>
      </c>
    </row>
    <row r="7525" spans="1:5" x14ac:dyDescent="0.25">
      <c r="A7525" t="s">
        <v>2563</v>
      </c>
      <c r="B7525" t="s">
        <v>3071</v>
      </c>
      <c r="C7525" t="s">
        <v>1083</v>
      </c>
      <c r="D7525" t="b">
        <v>0</v>
      </c>
    </row>
    <row r="7526" spans="1:5" x14ac:dyDescent="0.25">
      <c r="A7526" t="s">
        <v>2563</v>
      </c>
      <c r="B7526" t="s">
        <v>3071</v>
      </c>
      <c r="C7526" t="s">
        <v>36</v>
      </c>
      <c r="D7526">
        <v>836</v>
      </c>
    </row>
    <row r="7527" spans="1:5" x14ac:dyDescent="0.25">
      <c r="A7527" t="s">
        <v>2563</v>
      </c>
      <c r="B7527" t="s">
        <v>3071</v>
      </c>
      <c r="C7527" t="s">
        <v>4751</v>
      </c>
      <c r="D7527">
        <v>0</v>
      </c>
    </row>
    <row r="7528" spans="1:5" x14ac:dyDescent="0.25">
      <c r="A7528" t="s">
        <v>2563</v>
      </c>
      <c r="B7528" t="s">
        <v>3071</v>
      </c>
      <c r="C7528" t="s">
        <v>2469</v>
      </c>
      <c r="D7528">
        <v>0</v>
      </c>
      <c r="E7528">
        <v>0</v>
      </c>
    </row>
    <row r="7529" spans="1:5" x14ac:dyDescent="0.25">
      <c r="A7529" t="s">
        <v>2563</v>
      </c>
      <c r="B7529" t="s">
        <v>3071</v>
      </c>
      <c r="C7529" t="s">
        <v>2467</v>
      </c>
      <c r="D7529">
        <v>0</v>
      </c>
    </row>
    <row r="7530" spans="1:5" x14ac:dyDescent="0.25">
      <c r="A7530" t="s">
        <v>2563</v>
      </c>
      <c r="B7530" t="s">
        <v>3071</v>
      </c>
      <c r="C7530" t="s">
        <v>2468</v>
      </c>
      <c r="D7530" t="s">
        <v>2475</v>
      </c>
    </row>
    <row r="7531" spans="1:5" x14ac:dyDescent="0.25">
      <c r="A7531" t="s">
        <v>2563</v>
      </c>
      <c r="B7531" t="s">
        <v>3071</v>
      </c>
      <c r="C7531" t="s">
        <v>4752</v>
      </c>
      <c r="D7531">
        <v>0</v>
      </c>
      <c r="E7531">
        <v>0</v>
      </c>
    </row>
    <row r="7532" spans="1:5" x14ac:dyDescent="0.25">
      <c r="A7532" t="s">
        <v>2563</v>
      </c>
      <c r="B7532" t="s">
        <v>3071</v>
      </c>
      <c r="C7532" t="s">
        <v>4753</v>
      </c>
      <c r="D7532">
        <v>0</v>
      </c>
      <c r="E7532">
        <v>0</v>
      </c>
    </row>
    <row r="7533" spans="1:5" x14ac:dyDescent="0.25">
      <c r="A7533" t="s">
        <v>2563</v>
      </c>
      <c r="B7533" t="s">
        <v>3071</v>
      </c>
      <c r="C7533" t="s">
        <v>800</v>
      </c>
      <c r="D7533" s="19" t="s">
        <v>2892</v>
      </c>
    </row>
    <row r="7534" spans="1:5" x14ac:dyDescent="0.25">
      <c r="A7534" t="s">
        <v>2563</v>
      </c>
      <c r="B7534" t="s">
        <v>3072</v>
      </c>
      <c r="C7534" t="s">
        <v>1083</v>
      </c>
      <c r="D7534" t="b">
        <v>0</v>
      </c>
    </row>
    <row r="7535" spans="1:5" x14ac:dyDescent="0.25">
      <c r="A7535" t="s">
        <v>2563</v>
      </c>
      <c r="B7535" t="s">
        <v>3072</v>
      </c>
      <c r="C7535" t="s">
        <v>36</v>
      </c>
      <c r="D7535">
        <v>837</v>
      </c>
    </row>
    <row r="7536" spans="1:5" x14ac:dyDescent="0.25">
      <c r="A7536" t="s">
        <v>2563</v>
      </c>
      <c r="B7536" t="s">
        <v>3072</v>
      </c>
      <c r="C7536" t="s">
        <v>4751</v>
      </c>
      <c r="D7536">
        <v>0</v>
      </c>
    </row>
    <row r="7537" spans="1:5" x14ac:dyDescent="0.25">
      <c r="A7537" t="s">
        <v>2563</v>
      </c>
      <c r="B7537" t="s">
        <v>3072</v>
      </c>
      <c r="C7537" t="s">
        <v>2469</v>
      </c>
      <c r="D7537">
        <v>0</v>
      </c>
      <c r="E7537">
        <v>0</v>
      </c>
    </row>
    <row r="7538" spans="1:5" x14ac:dyDescent="0.25">
      <c r="A7538" t="s">
        <v>2563</v>
      </c>
      <c r="B7538" t="s">
        <v>3072</v>
      </c>
      <c r="C7538" t="s">
        <v>2467</v>
      </c>
      <c r="D7538">
        <v>0</v>
      </c>
    </row>
    <row r="7539" spans="1:5" x14ac:dyDescent="0.25">
      <c r="A7539" t="s">
        <v>2563</v>
      </c>
      <c r="B7539" t="s">
        <v>3072</v>
      </c>
      <c r="C7539" t="s">
        <v>2468</v>
      </c>
      <c r="D7539" t="s">
        <v>2475</v>
      </c>
    </row>
    <row r="7540" spans="1:5" x14ac:dyDescent="0.25">
      <c r="A7540" t="s">
        <v>2563</v>
      </c>
      <c r="B7540" t="s">
        <v>3072</v>
      </c>
      <c r="C7540" t="s">
        <v>4752</v>
      </c>
      <c r="D7540">
        <v>0</v>
      </c>
      <c r="E7540">
        <v>0</v>
      </c>
    </row>
    <row r="7541" spans="1:5" x14ac:dyDescent="0.25">
      <c r="A7541" t="s">
        <v>2563</v>
      </c>
      <c r="B7541" t="s">
        <v>3072</v>
      </c>
      <c r="C7541" t="s">
        <v>4753</v>
      </c>
      <c r="D7541">
        <v>0</v>
      </c>
      <c r="E7541">
        <v>0</v>
      </c>
    </row>
    <row r="7542" spans="1:5" x14ac:dyDescent="0.25">
      <c r="A7542" t="s">
        <v>2563</v>
      </c>
      <c r="B7542" t="s">
        <v>3072</v>
      </c>
      <c r="C7542" t="s">
        <v>800</v>
      </c>
      <c r="D7542" s="19" t="s">
        <v>2892</v>
      </c>
    </row>
    <row r="7543" spans="1:5" x14ac:dyDescent="0.25">
      <c r="A7543" t="s">
        <v>2563</v>
      </c>
      <c r="B7543" t="s">
        <v>3073</v>
      </c>
      <c r="C7543" t="s">
        <v>1083</v>
      </c>
      <c r="D7543" t="b">
        <v>0</v>
      </c>
    </row>
    <row r="7544" spans="1:5" x14ac:dyDescent="0.25">
      <c r="A7544" t="s">
        <v>2563</v>
      </c>
      <c r="B7544" t="s">
        <v>3073</v>
      </c>
      <c r="C7544" t="s">
        <v>36</v>
      </c>
      <c r="D7544">
        <v>838</v>
      </c>
    </row>
    <row r="7545" spans="1:5" x14ac:dyDescent="0.25">
      <c r="A7545" t="s">
        <v>2563</v>
      </c>
      <c r="B7545" t="s">
        <v>3073</v>
      </c>
      <c r="C7545" t="s">
        <v>4751</v>
      </c>
      <c r="D7545">
        <v>1</v>
      </c>
    </row>
    <row r="7546" spans="1:5" x14ac:dyDescent="0.25">
      <c r="A7546" t="s">
        <v>2563</v>
      </c>
      <c r="B7546" t="s">
        <v>3073</v>
      </c>
      <c r="C7546" t="s">
        <v>2469</v>
      </c>
      <c r="D7546">
        <v>0</v>
      </c>
      <c r="E7546">
        <v>0</v>
      </c>
    </row>
    <row r="7547" spans="1:5" x14ac:dyDescent="0.25">
      <c r="A7547" t="s">
        <v>2563</v>
      </c>
      <c r="B7547" t="s">
        <v>3073</v>
      </c>
      <c r="C7547" t="s">
        <v>2467</v>
      </c>
      <c r="D7547">
        <v>0</v>
      </c>
    </row>
    <row r="7548" spans="1:5" x14ac:dyDescent="0.25">
      <c r="A7548" t="s">
        <v>2563</v>
      </c>
      <c r="B7548" t="s">
        <v>3073</v>
      </c>
      <c r="C7548" t="s">
        <v>2468</v>
      </c>
      <c r="D7548" t="s">
        <v>2475</v>
      </c>
    </row>
    <row r="7549" spans="1:5" x14ac:dyDescent="0.25">
      <c r="A7549" t="s">
        <v>2563</v>
      </c>
      <c r="B7549" t="s">
        <v>3073</v>
      </c>
      <c r="C7549" t="s">
        <v>4752</v>
      </c>
      <c r="D7549">
        <v>0</v>
      </c>
      <c r="E7549">
        <v>0</v>
      </c>
    </row>
    <row r="7550" spans="1:5" x14ac:dyDescent="0.25">
      <c r="A7550" t="s">
        <v>2563</v>
      </c>
      <c r="B7550" t="s">
        <v>3073</v>
      </c>
      <c r="C7550" t="s">
        <v>4753</v>
      </c>
      <c r="D7550">
        <v>0</v>
      </c>
      <c r="E7550">
        <v>0</v>
      </c>
    </row>
    <row r="7551" spans="1:5" x14ac:dyDescent="0.25">
      <c r="A7551" t="s">
        <v>2563</v>
      </c>
      <c r="B7551" t="s">
        <v>3073</v>
      </c>
      <c r="C7551" t="s">
        <v>800</v>
      </c>
      <c r="D7551" s="19" t="s">
        <v>815</v>
      </c>
    </row>
    <row r="7552" spans="1:5" x14ac:dyDescent="0.25">
      <c r="A7552" t="s">
        <v>2563</v>
      </c>
      <c r="B7552" t="s">
        <v>3074</v>
      </c>
      <c r="C7552" t="s">
        <v>1083</v>
      </c>
      <c r="D7552" t="b">
        <v>0</v>
      </c>
    </row>
    <row r="7553" spans="1:5" x14ac:dyDescent="0.25">
      <c r="A7553" t="s">
        <v>2563</v>
      </c>
      <c r="B7553" t="s">
        <v>3074</v>
      </c>
      <c r="C7553" t="s">
        <v>36</v>
      </c>
      <c r="D7553">
        <v>839</v>
      </c>
    </row>
    <row r="7554" spans="1:5" x14ac:dyDescent="0.25">
      <c r="A7554" t="s">
        <v>2563</v>
      </c>
      <c r="B7554" t="s">
        <v>3074</v>
      </c>
      <c r="C7554" t="s">
        <v>4751</v>
      </c>
      <c r="D7554">
        <v>1</v>
      </c>
    </row>
    <row r="7555" spans="1:5" x14ac:dyDescent="0.25">
      <c r="A7555" t="s">
        <v>2563</v>
      </c>
      <c r="B7555" t="s">
        <v>3074</v>
      </c>
      <c r="C7555" t="s">
        <v>2469</v>
      </c>
      <c r="D7555">
        <v>0</v>
      </c>
      <c r="E7555">
        <v>0</v>
      </c>
    </row>
    <row r="7556" spans="1:5" x14ac:dyDescent="0.25">
      <c r="A7556" t="s">
        <v>2563</v>
      </c>
      <c r="B7556" t="s">
        <v>3074</v>
      </c>
      <c r="C7556" t="s">
        <v>2467</v>
      </c>
      <c r="D7556">
        <v>0</v>
      </c>
    </row>
    <row r="7557" spans="1:5" x14ac:dyDescent="0.25">
      <c r="A7557" t="s">
        <v>2563</v>
      </c>
      <c r="B7557" t="s">
        <v>3074</v>
      </c>
      <c r="C7557" t="s">
        <v>2468</v>
      </c>
      <c r="D7557" t="s">
        <v>2475</v>
      </c>
    </row>
    <row r="7558" spans="1:5" x14ac:dyDescent="0.25">
      <c r="A7558" t="s">
        <v>2563</v>
      </c>
      <c r="B7558" t="s">
        <v>3074</v>
      </c>
      <c r="C7558" t="s">
        <v>4752</v>
      </c>
      <c r="D7558">
        <v>0</v>
      </c>
      <c r="E7558">
        <v>0</v>
      </c>
    </row>
    <row r="7559" spans="1:5" x14ac:dyDescent="0.25">
      <c r="A7559" t="s">
        <v>2563</v>
      </c>
      <c r="B7559" t="s">
        <v>3074</v>
      </c>
      <c r="C7559" t="s">
        <v>4753</v>
      </c>
      <c r="D7559">
        <v>0</v>
      </c>
      <c r="E7559">
        <v>0</v>
      </c>
    </row>
    <row r="7560" spans="1:5" x14ac:dyDescent="0.25">
      <c r="A7560" t="s">
        <v>2563</v>
      </c>
      <c r="B7560" t="s">
        <v>3074</v>
      </c>
      <c r="C7560" t="s">
        <v>800</v>
      </c>
      <c r="D7560" s="19" t="s">
        <v>815</v>
      </c>
    </row>
    <row r="7561" spans="1:5" x14ac:dyDescent="0.25">
      <c r="A7561" t="s">
        <v>2563</v>
      </c>
      <c r="B7561" t="s">
        <v>3075</v>
      </c>
      <c r="C7561" t="s">
        <v>1083</v>
      </c>
      <c r="D7561" t="b">
        <v>0</v>
      </c>
    </row>
    <row r="7562" spans="1:5" x14ac:dyDescent="0.25">
      <c r="A7562" t="s">
        <v>2563</v>
      </c>
      <c r="B7562" t="s">
        <v>3075</v>
      </c>
      <c r="C7562" t="s">
        <v>36</v>
      </c>
      <c r="D7562">
        <v>840</v>
      </c>
    </row>
    <row r="7563" spans="1:5" x14ac:dyDescent="0.25">
      <c r="A7563" t="s">
        <v>2563</v>
      </c>
      <c r="B7563" t="s">
        <v>3075</v>
      </c>
      <c r="C7563" t="s">
        <v>4751</v>
      </c>
      <c r="D7563">
        <v>1</v>
      </c>
    </row>
    <row r="7564" spans="1:5" x14ac:dyDescent="0.25">
      <c r="A7564" t="s">
        <v>2563</v>
      </c>
      <c r="B7564" t="s">
        <v>3075</v>
      </c>
      <c r="C7564" t="s">
        <v>2469</v>
      </c>
      <c r="D7564">
        <v>0</v>
      </c>
      <c r="E7564">
        <v>0</v>
      </c>
    </row>
    <row r="7565" spans="1:5" x14ac:dyDescent="0.25">
      <c r="A7565" t="s">
        <v>2563</v>
      </c>
      <c r="B7565" t="s">
        <v>3075</v>
      </c>
      <c r="C7565" t="s">
        <v>2467</v>
      </c>
      <c r="D7565">
        <v>0</v>
      </c>
    </row>
    <row r="7566" spans="1:5" x14ac:dyDescent="0.25">
      <c r="A7566" t="s">
        <v>2563</v>
      </c>
      <c r="B7566" t="s">
        <v>3075</v>
      </c>
      <c r="C7566" t="s">
        <v>2468</v>
      </c>
      <c r="D7566" t="s">
        <v>2475</v>
      </c>
    </row>
    <row r="7567" spans="1:5" x14ac:dyDescent="0.25">
      <c r="A7567" t="s">
        <v>2563</v>
      </c>
      <c r="B7567" t="s">
        <v>3075</v>
      </c>
      <c r="C7567" t="s">
        <v>4752</v>
      </c>
      <c r="D7567">
        <v>0</v>
      </c>
      <c r="E7567">
        <v>0</v>
      </c>
    </row>
    <row r="7568" spans="1:5" x14ac:dyDescent="0.25">
      <c r="A7568" t="s">
        <v>2563</v>
      </c>
      <c r="B7568" t="s">
        <v>3075</v>
      </c>
      <c r="C7568" t="s">
        <v>4753</v>
      </c>
      <c r="D7568">
        <v>0</v>
      </c>
      <c r="E7568">
        <v>0</v>
      </c>
    </row>
    <row r="7569" spans="1:5" x14ac:dyDescent="0.25">
      <c r="A7569" t="s">
        <v>2563</v>
      </c>
      <c r="B7569" t="s">
        <v>3075</v>
      </c>
      <c r="C7569" t="s">
        <v>800</v>
      </c>
      <c r="D7569" s="19" t="s">
        <v>815</v>
      </c>
    </row>
    <row r="7570" spans="1:5" x14ac:dyDescent="0.25">
      <c r="A7570" t="s">
        <v>2563</v>
      </c>
      <c r="B7570" t="s">
        <v>3076</v>
      </c>
      <c r="C7570" t="s">
        <v>1083</v>
      </c>
      <c r="D7570" t="b">
        <v>0</v>
      </c>
    </row>
    <row r="7571" spans="1:5" x14ac:dyDescent="0.25">
      <c r="A7571" t="s">
        <v>2563</v>
      </c>
      <c r="B7571" t="s">
        <v>3076</v>
      </c>
      <c r="C7571" t="s">
        <v>36</v>
      </c>
      <c r="D7571">
        <v>841</v>
      </c>
    </row>
    <row r="7572" spans="1:5" x14ac:dyDescent="0.25">
      <c r="A7572" t="s">
        <v>2563</v>
      </c>
      <c r="B7572" t="s">
        <v>3076</v>
      </c>
      <c r="C7572" t="s">
        <v>4751</v>
      </c>
      <c r="D7572">
        <v>1</v>
      </c>
    </row>
    <row r="7573" spans="1:5" x14ac:dyDescent="0.25">
      <c r="A7573" t="s">
        <v>2563</v>
      </c>
      <c r="B7573" t="s">
        <v>3076</v>
      </c>
      <c r="C7573" t="s">
        <v>2469</v>
      </c>
      <c r="D7573">
        <v>0</v>
      </c>
      <c r="E7573">
        <v>0</v>
      </c>
    </row>
    <row r="7574" spans="1:5" x14ac:dyDescent="0.25">
      <c r="A7574" t="s">
        <v>2563</v>
      </c>
      <c r="B7574" t="s">
        <v>3076</v>
      </c>
      <c r="C7574" t="s">
        <v>2467</v>
      </c>
      <c r="D7574">
        <v>0</v>
      </c>
    </row>
    <row r="7575" spans="1:5" x14ac:dyDescent="0.25">
      <c r="A7575" t="s">
        <v>2563</v>
      </c>
      <c r="B7575" t="s">
        <v>3076</v>
      </c>
      <c r="C7575" t="s">
        <v>2468</v>
      </c>
      <c r="D7575" t="s">
        <v>2475</v>
      </c>
    </row>
    <row r="7576" spans="1:5" x14ac:dyDescent="0.25">
      <c r="A7576" t="s">
        <v>2563</v>
      </c>
      <c r="B7576" t="s">
        <v>3076</v>
      </c>
      <c r="C7576" t="s">
        <v>4752</v>
      </c>
      <c r="D7576">
        <v>0</v>
      </c>
      <c r="E7576">
        <v>0</v>
      </c>
    </row>
    <row r="7577" spans="1:5" x14ac:dyDescent="0.25">
      <c r="A7577" t="s">
        <v>2563</v>
      </c>
      <c r="B7577" t="s">
        <v>3076</v>
      </c>
      <c r="C7577" t="s">
        <v>4753</v>
      </c>
      <c r="D7577">
        <v>0</v>
      </c>
      <c r="E7577">
        <v>0</v>
      </c>
    </row>
    <row r="7578" spans="1:5" x14ac:dyDescent="0.25">
      <c r="A7578" t="s">
        <v>2563</v>
      </c>
      <c r="B7578" t="s">
        <v>3076</v>
      </c>
      <c r="C7578" t="s">
        <v>800</v>
      </c>
      <c r="D7578" s="19" t="s">
        <v>815</v>
      </c>
    </row>
    <row r="7579" spans="1:5" x14ac:dyDescent="0.25">
      <c r="A7579" t="s">
        <v>2563</v>
      </c>
      <c r="B7579" t="s">
        <v>3077</v>
      </c>
      <c r="C7579" t="s">
        <v>1083</v>
      </c>
      <c r="D7579" t="b">
        <v>0</v>
      </c>
    </row>
    <row r="7580" spans="1:5" x14ac:dyDescent="0.25">
      <c r="A7580" t="s">
        <v>2563</v>
      </c>
      <c r="B7580" t="s">
        <v>3077</v>
      </c>
      <c r="C7580" t="s">
        <v>36</v>
      </c>
      <c r="D7580">
        <v>842</v>
      </c>
    </row>
    <row r="7581" spans="1:5" x14ac:dyDescent="0.25">
      <c r="A7581" t="s">
        <v>2563</v>
      </c>
      <c r="B7581" t="s">
        <v>3077</v>
      </c>
      <c r="C7581" t="s">
        <v>4751</v>
      </c>
      <c r="D7581">
        <v>1</v>
      </c>
    </row>
    <row r="7582" spans="1:5" x14ac:dyDescent="0.25">
      <c r="A7582" t="s">
        <v>2563</v>
      </c>
      <c r="B7582" t="s">
        <v>3077</v>
      </c>
      <c r="C7582" t="s">
        <v>2469</v>
      </c>
      <c r="D7582">
        <v>0</v>
      </c>
      <c r="E7582">
        <v>0</v>
      </c>
    </row>
    <row r="7583" spans="1:5" x14ac:dyDescent="0.25">
      <c r="A7583" t="s">
        <v>2563</v>
      </c>
      <c r="B7583" t="s">
        <v>3077</v>
      </c>
      <c r="C7583" t="s">
        <v>2467</v>
      </c>
      <c r="D7583">
        <v>0</v>
      </c>
    </row>
    <row r="7584" spans="1:5" x14ac:dyDescent="0.25">
      <c r="A7584" t="s">
        <v>2563</v>
      </c>
      <c r="B7584" t="s">
        <v>3077</v>
      </c>
      <c r="C7584" t="s">
        <v>2468</v>
      </c>
      <c r="D7584" t="s">
        <v>2475</v>
      </c>
    </row>
    <row r="7585" spans="1:5" x14ac:dyDescent="0.25">
      <c r="A7585" t="s">
        <v>2563</v>
      </c>
      <c r="B7585" t="s">
        <v>3077</v>
      </c>
      <c r="C7585" t="s">
        <v>4752</v>
      </c>
      <c r="D7585">
        <v>0</v>
      </c>
      <c r="E7585">
        <v>0</v>
      </c>
    </row>
    <row r="7586" spans="1:5" x14ac:dyDescent="0.25">
      <c r="A7586" t="s">
        <v>2563</v>
      </c>
      <c r="B7586" t="s">
        <v>3077</v>
      </c>
      <c r="C7586" t="s">
        <v>4753</v>
      </c>
      <c r="D7586">
        <v>0</v>
      </c>
      <c r="E7586">
        <v>0</v>
      </c>
    </row>
    <row r="7587" spans="1:5" x14ac:dyDescent="0.25">
      <c r="A7587" t="s">
        <v>2563</v>
      </c>
      <c r="B7587" t="s">
        <v>3077</v>
      </c>
      <c r="C7587" t="s">
        <v>800</v>
      </c>
      <c r="D7587" s="19" t="s">
        <v>815</v>
      </c>
    </row>
    <row r="7588" spans="1:5" x14ac:dyDescent="0.25">
      <c r="A7588" t="s">
        <v>2563</v>
      </c>
      <c r="B7588" t="s">
        <v>3078</v>
      </c>
      <c r="C7588" t="s">
        <v>1083</v>
      </c>
      <c r="D7588" t="b">
        <v>0</v>
      </c>
    </row>
    <row r="7589" spans="1:5" x14ac:dyDescent="0.25">
      <c r="A7589" t="s">
        <v>2563</v>
      </c>
      <c r="B7589" t="s">
        <v>3078</v>
      </c>
      <c r="C7589" t="s">
        <v>36</v>
      </c>
      <c r="D7589">
        <v>843</v>
      </c>
    </row>
    <row r="7590" spans="1:5" x14ac:dyDescent="0.25">
      <c r="A7590" t="s">
        <v>2563</v>
      </c>
      <c r="B7590" t="s">
        <v>3078</v>
      </c>
      <c r="C7590" t="s">
        <v>4751</v>
      </c>
      <c r="D7590">
        <v>1</v>
      </c>
    </row>
    <row r="7591" spans="1:5" x14ac:dyDescent="0.25">
      <c r="A7591" t="s">
        <v>2563</v>
      </c>
      <c r="B7591" t="s">
        <v>3078</v>
      </c>
      <c r="C7591" t="s">
        <v>2469</v>
      </c>
      <c r="D7591">
        <v>0</v>
      </c>
      <c r="E7591">
        <v>0</v>
      </c>
    </row>
    <row r="7592" spans="1:5" x14ac:dyDescent="0.25">
      <c r="A7592" t="s">
        <v>2563</v>
      </c>
      <c r="B7592" t="s">
        <v>3078</v>
      </c>
      <c r="C7592" t="s">
        <v>2467</v>
      </c>
      <c r="D7592">
        <v>0</v>
      </c>
    </row>
    <row r="7593" spans="1:5" x14ac:dyDescent="0.25">
      <c r="A7593" t="s">
        <v>2563</v>
      </c>
      <c r="B7593" t="s">
        <v>3078</v>
      </c>
      <c r="C7593" t="s">
        <v>2468</v>
      </c>
      <c r="D7593" t="s">
        <v>2475</v>
      </c>
    </row>
    <row r="7594" spans="1:5" x14ac:dyDescent="0.25">
      <c r="A7594" t="s">
        <v>2563</v>
      </c>
      <c r="B7594" t="s">
        <v>3078</v>
      </c>
      <c r="C7594" t="s">
        <v>4752</v>
      </c>
      <c r="D7594">
        <v>0</v>
      </c>
      <c r="E7594">
        <v>0</v>
      </c>
    </row>
    <row r="7595" spans="1:5" x14ac:dyDescent="0.25">
      <c r="A7595" t="s">
        <v>2563</v>
      </c>
      <c r="B7595" t="s">
        <v>3078</v>
      </c>
      <c r="C7595" t="s">
        <v>4753</v>
      </c>
      <c r="D7595">
        <v>0</v>
      </c>
      <c r="E7595">
        <v>0</v>
      </c>
    </row>
    <row r="7596" spans="1:5" x14ac:dyDescent="0.25">
      <c r="A7596" t="s">
        <v>2563</v>
      </c>
      <c r="B7596" t="s">
        <v>3078</v>
      </c>
      <c r="C7596" t="s">
        <v>800</v>
      </c>
      <c r="D7596" s="19" t="s">
        <v>815</v>
      </c>
    </row>
    <row r="7597" spans="1:5" x14ac:dyDescent="0.25">
      <c r="A7597" t="s">
        <v>2563</v>
      </c>
      <c r="B7597" t="s">
        <v>3079</v>
      </c>
      <c r="C7597" t="s">
        <v>1083</v>
      </c>
      <c r="D7597" t="b">
        <v>0</v>
      </c>
    </row>
    <row r="7598" spans="1:5" x14ac:dyDescent="0.25">
      <c r="A7598" t="s">
        <v>2563</v>
      </c>
      <c r="B7598" t="s">
        <v>3079</v>
      </c>
      <c r="C7598" t="s">
        <v>36</v>
      </c>
      <c r="D7598">
        <v>844</v>
      </c>
    </row>
    <row r="7599" spans="1:5" x14ac:dyDescent="0.25">
      <c r="A7599" t="s">
        <v>2563</v>
      </c>
      <c r="B7599" t="s">
        <v>3079</v>
      </c>
      <c r="C7599" t="s">
        <v>4751</v>
      </c>
      <c r="D7599">
        <v>0</v>
      </c>
    </row>
    <row r="7600" spans="1:5" x14ac:dyDescent="0.25">
      <c r="A7600" t="s">
        <v>2563</v>
      </c>
      <c r="B7600" t="s">
        <v>3079</v>
      </c>
      <c r="C7600" t="s">
        <v>2469</v>
      </c>
      <c r="D7600">
        <v>0</v>
      </c>
      <c r="E7600">
        <v>0</v>
      </c>
    </row>
    <row r="7601" spans="1:5" x14ac:dyDescent="0.25">
      <c r="A7601" t="s">
        <v>2563</v>
      </c>
      <c r="B7601" t="s">
        <v>3079</v>
      </c>
      <c r="C7601" t="s">
        <v>2467</v>
      </c>
      <c r="D7601">
        <v>0</v>
      </c>
    </row>
    <row r="7602" spans="1:5" x14ac:dyDescent="0.25">
      <c r="A7602" t="s">
        <v>2563</v>
      </c>
      <c r="B7602" t="s">
        <v>3079</v>
      </c>
      <c r="C7602" t="s">
        <v>2468</v>
      </c>
      <c r="D7602" t="s">
        <v>2475</v>
      </c>
    </row>
    <row r="7603" spans="1:5" x14ac:dyDescent="0.25">
      <c r="A7603" t="s">
        <v>2563</v>
      </c>
      <c r="B7603" t="s">
        <v>3079</v>
      </c>
      <c r="C7603" t="s">
        <v>4752</v>
      </c>
      <c r="D7603">
        <v>0</v>
      </c>
      <c r="E7603">
        <v>0</v>
      </c>
    </row>
    <row r="7604" spans="1:5" x14ac:dyDescent="0.25">
      <c r="A7604" t="s">
        <v>2563</v>
      </c>
      <c r="B7604" t="s">
        <v>3079</v>
      </c>
      <c r="C7604" t="s">
        <v>4753</v>
      </c>
      <c r="D7604">
        <v>0</v>
      </c>
      <c r="E7604">
        <v>0</v>
      </c>
    </row>
    <row r="7605" spans="1:5" x14ac:dyDescent="0.25">
      <c r="A7605" t="s">
        <v>2563</v>
      </c>
      <c r="B7605" t="s">
        <v>3079</v>
      </c>
      <c r="C7605" t="s">
        <v>800</v>
      </c>
      <c r="D7605" s="19"/>
    </row>
    <row r="7606" spans="1:5" x14ac:dyDescent="0.25">
      <c r="A7606" t="s">
        <v>2563</v>
      </c>
      <c r="B7606" t="s">
        <v>3080</v>
      </c>
      <c r="C7606" t="s">
        <v>1083</v>
      </c>
      <c r="D7606" t="b">
        <v>0</v>
      </c>
    </row>
    <row r="7607" spans="1:5" x14ac:dyDescent="0.25">
      <c r="A7607" t="s">
        <v>2563</v>
      </c>
      <c r="B7607" t="s">
        <v>3080</v>
      </c>
      <c r="C7607" t="s">
        <v>36</v>
      </c>
      <c r="D7607">
        <v>845</v>
      </c>
    </row>
    <row r="7608" spans="1:5" x14ac:dyDescent="0.25">
      <c r="A7608" t="s">
        <v>2563</v>
      </c>
      <c r="B7608" t="s">
        <v>3080</v>
      </c>
      <c r="C7608" t="s">
        <v>4751</v>
      </c>
      <c r="D7608">
        <v>1</v>
      </c>
    </row>
    <row r="7609" spans="1:5" x14ac:dyDescent="0.25">
      <c r="A7609" t="s">
        <v>2563</v>
      </c>
      <c r="B7609" t="s">
        <v>3080</v>
      </c>
      <c r="C7609" t="s">
        <v>2469</v>
      </c>
      <c r="D7609">
        <v>0</v>
      </c>
      <c r="E7609">
        <v>0</v>
      </c>
    </row>
    <row r="7610" spans="1:5" x14ac:dyDescent="0.25">
      <c r="A7610" t="s">
        <v>2563</v>
      </c>
      <c r="B7610" t="s">
        <v>3080</v>
      </c>
      <c r="C7610" t="s">
        <v>2467</v>
      </c>
      <c r="D7610">
        <v>0</v>
      </c>
    </row>
    <row r="7611" spans="1:5" x14ac:dyDescent="0.25">
      <c r="A7611" t="s">
        <v>2563</v>
      </c>
      <c r="B7611" t="s">
        <v>3080</v>
      </c>
      <c r="C7611" t="s">
        <v>2468</v>
      </c>
      <c r="D7611" t="s">
        <v>2475</v>
      </c>
    </row>
    <row r="7612" spans="1:5" x14ac:dyDescent="0.25">
      <c r="A7612" t="s">
        <v>2563</v>
      </c>
      <c r="B7612" t="s">
        <v>3080</v>
      </c>
      <c r="C7612" t="s">
        <v>4752</v>
      </c>
      <c r="D7612">
        <v>0</v>
      </c>
      <c r="E7612">
        <v>0</v>
      </c>
    </row>
    <row r="7613" spans="1:5" x14ac:dyDescent="0.25">
      <c r="A7613" t="s">
        <v>2563</v>
      </c>
      <c r="B7613" t="s">
        <v>3080</v>
      </c>
      <c r="C7613" t="s">
        <v>4753</v>
      </c>
      <c r="D7613">
        <v>0</v>
      </c>
      <c r="E7613">
        <v>0</v>
      </c>
    </row>
    <row r="7614" spans="1:5" x14ac:dyDescent="0.25">
      <c r="A7614" t="s">
        <v>2563</v>
      </c>
      <c r="B7614" t="s">
        <v>3080</v>
      </c>
      <c r="C7614" t="s">
        <v>800</v>
      </c>
      <c r="D7614" s="19" t="s">
        <v>815</v>
      </c>
    </row>
    <row r="7615" spans="1:5" x14ac:dyDescent="0.25">
      <c r="A7615" t="s">
        <v>2563</v>
      </c>
      <c r="B7615" t="s">
        <v>3081</v>
      </c>
      <c r="C7615" t="s">
        <v>1083</v>
      </c>
      <c r="D7615" t="b">
        <v>0</v>
      </c>
    </row>
    <row r="7616" spans="1:5" x14ac:dyDescent="0.25">
      <c r="A7616" t="s">
        <v>2563</v>
      </c>
      <c r="B7616" t="s">
        <v>3081</v>
      </c>
      <c r="C7616" t="s">
        <v>36</v>
      </c>
      <c r="D7616">
        <v>846</v>
      </c>
    </row>
    <row r="7617" spans="1:5" x14ac:dyDescent="0.25">
      <c r="A7617" t="s">
        <v>2563</v>
      </c>
      <c r="B7617" t="s">
        <v>3081</v>
      </c>
      <c r="C7617" t="s">
        <v>4751</v>
      </c>
      <c r="D7617">
        <v>1</v>
      </c>
    </row>
    <row r="7618" spans="1:5" x14ac:dyDescent="0.25">
      <c r="A7618" t="s">
        <v>2563</v>
      </c>
      <c r="B7618" t="s">
        <v>3081</v>
      </c>
      <c r="C7618" t="s">
        <v>2469</v>
      </c>
      <c r="D7618">
        <v>0</v>
      </c>
      <c r="E7618">
        <v>0</v>
      </c>
    </row>
    <row r="7619" spans="1:5" x14ac:dyDescent="0.25">
      <c r="A7619" t="s">
        <v>2563</v>
      </c>
      <c r="B7619" t="s">
        <v>3081</v>
      </c>
      <c r="C7619" t="s">
        <v>2467</v>
      </c>
      <c r="D7619">
        <v>0</v>
      </c>
    </row>
    <row r="7620" spans="1:5" x14ac:dyDescent="0.25">
      <c r="A7620" t="s">
        <v>2563</v>
      </c>
      <c r="B7620" t="s">
        <v>3081</v>
      </c>
      <c r="C7620" t="s">
        <v>2468</v>
      </c>
      <c r="D7620" t="s">
        <v>2475</v>
      </c>
    </row>
    <row r="7621" spans="1:5" x14ac:dyDescent="0.25">
      <c r="A7621" t="s">
        <v>2563</v>
      </c>
      <c r="B7621" t="s">
        <v>3081</v>
      </c>
      <c r="C7621" t="s">
        <v>4752</v>
      </c>
      <c r="D7621">
        <v>0</v>
      </c>
      <c r="E7621">
        <v>0</v>
      </c>
    </row>
    <row r="7622" spans="1:5" x14ac:dyDescent="0.25">
      <c r="A7622" t="s">
        <v>2563</v>
      </c>
      <c r="B7622" t="s">
        <v>3081</v>
      </c>
      <c r="C7622" t="s">
        <v>4753</v>
      </c>
      <c r="D7622">
        <v>0</v>
      </c>
      <c r="E7622">
        <v>0</v>
      </c>
    </row>
    <row r="7623" spans="1:5" x14ac:dyDescent="0.25">
      <c r="A7623" t="s">
        <v>2563</v>
      </c>
      <c r="B7623" t="s">
        <v>3081</v>
      </c>
      <c r="C7623" t="s">
        <v>800</v>
      </c>
      <c r="D7623" s="19" t="s">
        <v>815</v>
      </c>
    </row>
    <row r="7624" spans="1:5" x14ac:dyDescent="0.25">
      <c r="A7624" t="s">
        <v>2563</v>
      </c>
      <c r="B7624" t="s">
        <v>3083</v>
      </c>
      <c r="C7624" t="s">
        <v>1083</v>
      </c>
      <c r="D7624" t="b">
        <v>0</v>
      </c>
    </row>
    <row r="7625" spans="1:5" x14ac:dyDescent="0.25">
      <c r="A7625" t="s">
        <v>2563</v>
      </c>
      <c r="B7625" t="s">
        <v>3083</v>
      </c>
      <c r="C7625" t="s">
        <v>36</v>
      </c>
      <c r="D7625">
        <v>847</v>
      </c>
    </row>
    <row r="7626" spans="1:5" x14ac:dyDescent="0.25">
      <c r="A7626" t="s">
        <v>2563</v>
      </c>
      <c r="B7626" t="s">
        <v>3083</v>
      </c>
      <c r="C7626" t="s">
        <v>4751</v>
      </c>
      <c r="D7626">
        <v>1</v>
      </c>
    </row>
    <row r="7627" spans="1:5" x14ac:dyDescent="0.25">
      <c r="A7627" t="s">
        <v>2563</v>
      </c>
      <c r="B7627" t="s">
        <v>3083</v>
      </c>
      <c r="C7627" t="s">
        <v>2469</v>
      </c>
      <c r="D7627">
        <v>300</v>
      </c>
      <c r="E7627">
        <v>0</v>
      </c>
    </row>
    <row r="7628" spans="1:5" x14ac:dyDescent="0.25">
      <c r="A7628" t="s">
        <v>2563</v>
      </c>
      <c r="B7628" t="s">
        <v>3083</v>
      </c>
      <c r="C7628" t="s">
        <v>2467</v>
      </c>
      <c r="D7628">
        <v>0</v>
      </c>
    </row>
    <row r="7629" spans="1:5" x14ac:dyDescent="0.25">
      <c r="A7629" t="s">
        <v>2563</v>
      </c>
      <c r="B7629" t="s">
        <v>3083</v>
      </c>
      <c r="C7629" t="s">
        <v>2468</v>
      </c>
      <c r="D7629" t="s">
        <v>2475</v>
      </c>
    </row>
    <row r="7630" spans="1:5" x14ac:dyDescent="0.25">
      <c r="A7630" t="s">
        <v>2563</v>
      </c>
      <c r="B7630" t="s">
        <v>3083</v>
      </c>
      <c r="C7630" t="s">
        <v>4752</v>
      </c>
      <c r="D7630">
        <v>0</v>
      </c>
      <c r="E7630">
        <v>0</v>
      </c>
    </row>
    <row r="7631" spans="1:5" x14ac:dyDescent="0.25">
      <c r="A7631" t="s">
        <v>2563</v>
      </c>
      <c r="B7631" t="s">
        <v>3083</v>
      </c>
      <c r="C7631" t="s">
        <v>4753</v>
      </c>
      <c r="D7631">
        <v>0</v>
      </c>
      <c r="E7631">
        <v>0</v>
      </c>
    </row>
    <row r="7632" spans="1:5" x14ac:dyDescent="0.25">
      <c r="A7632" t="s">
        <v>2563</v>
      </c>
      <c r="B7632" t="s">
        <v>3083</v>
      </c>
      <c r="C7632" t="s">
        <v>800</v>
      </c>
      <c r="D7632" s="19" t="s">
        <v>815</v>
      </c>
    </row>
    <row r="7633" spans="1:5" x14ac:dyDescent="0.25">
      <c r="A7633" t="s">
        <v>2563</v>
      </c>
      <c r="B7633" t="s">
        <v>3085</v>
      </c>
      <c r="C7633" t="s">
        <v>1083</v>
      </c>
      <c r="D7633" t="b">
        <v>0</v>
      </c>
    </row>
    <row r="7634" spans="1:5" x14ac:dyDescent="0.25">
      <c r="A7634" t="s">
        <v>2563</v>
      </c>
      <c r="B7634" t="s">
        <v>3085</v>
      </c>
      <c r="C7634" t="s">
        <v>36</v>
      </c>
      <c r="D7634">
        <v>848</v>
      </c>
    </row>
    <row r="7635" spans="1:5" x14ac:dyDescent="0.25">
      <c r="A7635" t="s">
        <v>2563</v>
      </c>
      <c r="B7635" t="s">
        <v>3085</v>
      </c>
      <c r="C7635" t="s">
        <v>4751</v>
      </c>
      <c r="D7635">
        <v>0</v>
      </c>
    </row>
    <row r="7636" spans="1:5" x14ac:dyDescent="0.25">
      <c r="A7636" t="s">
        <v>2563</v>
      </c>
      <c r="B7636" t="s">
        <v>3085</v>
      </c>
      <c r="C7636" t="s">
        <v>2469</v>
      </c>
      <c r="D7636">
        <v>100</v>
      </c>
      <c r="E7636">
        <v>0</v>
      </c>
    </row>
    <row r="7637" spans="1:5" x14ac:dyDescent="0.25">
      <c r="A7637" t="s">
        <v>2563</v>
      </c>
      <c r="B7637" t="s">
        <v>3085</v>
      </c>
      <c r="C7637" t="s">
        <v>2467</v>
      </c>
      <c r="D7637">
        <v>0</v>
      </c>
    </row>
    <row r="7638" spans="1:5" x14ac:dyDescent="0.25">
      <c r="A7638" t="s">
        <v>2563</v>
      </c>
      <c r="B7638" t="s">
        <v>3085</v>
      </c>
      <c r="C7638" t="s">
        <v>2468</v>
      </c>
      <c r="D7638" t="s">
        <v>2475</v>
      </c>
    </row>
    <row r="7639" spans="1:5" x14ac:dyDescent="0.25">
      <c r="A7639" t="s">
        <v>2563</v>
      </c>
      <c r="B7639" t="s">
        <v>3085</v>
      </c>
      <c r="C7639" t="s">
        <v>4752</v>
      </c>
      <c r="D7639">
        <v>0</v>
      </c>
      <c r="E7639">
        <v>0</v>
      </c>
    </row>
    <row r="7640" spans="1:5" x14ac:dyDescent="0.25">
      <c r="A7640" t="s">
        <v>2563</v>
      </c>
      <c r="B7640" t="s">
        <v>3085</v>
      </c>
      <c r="C7640" t="s">
        <v>4753</v>
      </c>
      <c r="D7640">
        <v>0</v>
      </c>
      <c r="E7640">
        <v>0</v>
      </c>
    </row>
    <row r="7641" spans="1:5" x14ac:dyDescent="0.25">
      <c r="A7641" t="s">
        <v>2563</v>
      </c>
      <c r="B7641" t="s">
        <v>3085</v>
      </c>
      <c r="C7641" t="s">
        <v>800</v>
      </c>
      <c r="D7641" s="19" t="s">
        <v>807</v>
      </c>
    </row>
    <row r="7642" spans="1:5" x14ac:dyDescent="0.25">
      <c r="A7642" t="s">
        <v>2563</v>
      </c>
      <c r="B7642" t="s">
        <v>3086</v>
      </c>
      <c r="C7642" t="s">
        <v>1083</v>
      </c>
      <c r="D7642" t="b">
        <v>0</v>
      </c>
    </row>
    <row r="7643" spans="1:5" x14ac:dyDescent="0.25">
      <c r="A7643" t="s">
        <v>2563</v>
      </c>
      <c r="B7643" t="s">
        <v>3086</v>
      </c>
      <c r="C7643" t="s">
        <v>36</v>
      </c>
      <c r="D7643">
        <v>849</v>
      </c>
    </row>
    <row r="7644" spans="1:5" x14ac:dyDescent="0.25">
      <c r="A7644" t="s">
        <v>2563</v>
      </c>
      <c r="B7644" t="s">
        <v>3086</v>
      </c>
      <c r="C7644" t="s">
        <v>4751</v>
      </c>
      <c r="D7644">
        <v>0</v>
      </c>
    </row>
    <row r="7645" spans="1:5" x14ac:dyDescent="0.25">
      <c r="A7645" t="s">
        <v>2563</v>
      </c>
      <c r="B7645" t="s">
        <v>3086</v>
      </c>
      <c r="C7645" t="s">
        <v>2469</v>
      </c>
      <c r="D7645">
        <v>30</v>
      </c>
      <c r="E7645">
        <v>0</v>
      </c>
    </row>
    <row r="7646" spans="1:5" x14ac:dyDescent="0.25">
      <c r="A7646" t="s">
        <v>2563</v>
      </c>
      <c r="B7646" t="s">
        <v>3086</v>
      </c>
      <c r="C7646" t="s">
        <v>2467</v>
      </c>
      <c r="D7646">
        <v>0</v>
      </c>
    </row>
    <row r="7647" spans="1:5" x14ac:dyDescent="0.25">
      <c r="A7647" t="s">
        <v>2563</v>
      </c>
      <c r="B7647" t="s">
        <v>3086</v>
      </c>
      <c r="C7647" t="s">
        <v>2468</v>
      </c>
      <c r="D7647" t="s">
        <v>2475</v>
      </c>
    </row>
    <row r="7648" spans="1:5" x14ac:dyDescent="0.25">
      <c r="A7648" t="s">
        <v>2563</v>
      </c>
      <c r="B7648" t="s">
        <v>3086</v>
      </c>
      <c r="C7648" t="s">
        <v>4752</v>
      </c>
      <c r="D7648">
        <v>0</v>
      </c>
      <c r="E7648">
        <v>0</v>
      </c>
    </row>
    <row r="7649" spans="1:5" x14ac:dyDescent="0.25">
      <c r="A7649" t="s">
        <v>2563</v>
      </c>
      <c r="B7649" t="s">
        <v>3086</v>
      </c>
      <c r="C7649" t="s">
        <v>4753</v>
      </c>
      <c r="D7649">
        <v>0</v>
      </c>
      <c r="E7649">
        <v>0</v>
      </c>
    </row>
    <row r="7650" spans="1:5" x14ac:dyDescent="0.25">
      <c r="A7650" t="s">
        <v>2563</v>
      </c>
      <c r="B7650" t="s">
        <v>3086</v>
      </c>
      <c r="C7650" t="s">
        <v>800</v>
      </c>
      <c r="D7650" s="19" t="s">
        <v>807</v>
      </c>
    </row>
    <row r="7651" spans="1:5" x14ac:dyDescent="0.25">
      <c r="A7651" t="s">
        <v>2563</v>
      </c>
      <c r="B7651" t="s">
        <v>3087</v>
      </c>
      <c r="C7651" t="s">
        <v>1083</v>
      </c>
      <c r="D7651" t="b">
        <v>0</v>
      </c>
    </row>
    <row r="7652" spans="1:5" x14ac:dyDescent="0.25">
      <c r="A7652" t="s">
        <v>2563</v>
      </c>
      <c r="B7652" t="s">
        <v>3087</v>
      </c>
      <c r="C7652" t="s">
        <v>36</v>
      </c>
      <c r="D7652">
        <v>850</v>
      </c>
    </row>
    <row r="7653" spans="1:5" x14ac:dyDescent="0.25">
      <c r="A7653" t="s">
        <v>2563</v>
      </c>
      <c r="B7653" t="s">
        <v>3087</v>
      </c>
      <c r="C7653" t="s">
        <v>4751</v>
      </c>
      <c r="D7653">
        <v>0</v>
      </c>
    </row>
    <row r="7654" spans="1:5" x14ac:dyDescent="0.25">
      <c r="A7654" t="s">
        <v>2563</v>
      </c>
      <c r="B7654" t="s">
        <v>3087</v>
      </c>
      <c r="C7654" t="s">
        <v>2469</v>
      </c>
      <c r="D7654">
        <v>300</v>
      </c>
      <c r="E7654">
        <v>0</v>
      </c>
    </row>
    <row r="7655" spans="1:5" x14ac:dyDescent="0.25">
      <c r="A7655" t="s">
        <v>2563</v>
      </c>
      <c r="B7655" t="s">
        <v>3087</v>
      </c>
      <c r="C7655" t="s">
        <v>2467</v>
      </c>
      <c r="D7655">
        <v>0</v>
      </c>
    </row>
    <row r="7656" spans="1:5" x14ac:dyDescent="0.25">
      <c r="A7656" t="s">
        <v>2563</v>
      </c>
      <c r="B7656" t="s">
        <v>3087</v>
      </c>
      <c r="C7656" t="s">
        <v>2468</v>
      </c>
      <c r="D7656" t="s">
        <v>2475</v>
      </c>
    </row>
    <row r="7657" spans="1:5" x14ac:dyDescent="0.25">
      <c r="A7657" t="s">
        <v>2563</v>
      </c>
      <c r="B7657" t="s">
        <v>3087</v>
      </c>
      <c r="C7657" t="s">
        <v>4752</v>
      </c>
      <c r="D7657">
        <v>0</v>
      </c>
      <c r="E7657">
        <v>0</v>
      </c>
    </row>
    <row r="7658" spans="1:5" x14ac:dyDescent="0.25">
      <c r="A7658" t="s">
        <v>2563</v>
      </c>
      <c r="B7658" t="s">
        <v>3087</v>
      </c>
      <c r="C7658" t="s">
        <v>4753</v>
      </c>
      <c r="D7658">
        <v>0</v>
      </c>
      <c r="E7658">
        <v>0</v>
      </c>
    </row>
    <row r="7659" spans="1:5" x14ac:dyDescent="0.25">
      <c r="A7659" t="s">
        <v>2563</v>
      </c>
      <c r="B7659" t="s">
        <v>3087</v>
      </c>
      <c r="C7659" t="s">
        <v>800</v>
      </c>
      <c r="D7659" s="19" t="s">
        <v>807</v>
      </c>
    </row>
    <row r="7660" spans="1:5" x14ac:dyDescent="0.25">
      <c r="A7660" t="s">
        <v>2563</v>
      </c>
      <c r="B7660" t="s">
        <v>3088</v>
      </c>
      <c r="C7660" t="s">
        <v>1083</v>
      </c>
      <c r="D7660" t="b">
        <v>0</v>
      </c>
    </row>
    <row r="7661" spans="1:5" x14ac:dyDescent="0.25">
      <c r="A7661" t="s">
        <v>2563</v>
      </c>
      <c r="B7661" t="s">
        <v>3088</v>
      </c>
      <c r="C7661" t="s">
        <v>36</v>
      </c>
      <c r="D7661">
        <v>851</v>
      </c>
    </row>
    <row r="7662" spans="1:5" x14ac:dyDescent="0.25">
      <c r="A7662" t="s">
        <v>2563</v>
      </c>
      <c r="B7662" t="s">
        <v>3088</v>
      </c>
      <c r="C7662" t="s">
        <v>4751</v>
      </c>
      <c r="D7662">
        <v>0</v>
      </c>
    </row>
    <row r="7663" spans="1:5" x14ac:dyDescent="0.25">
      <c r="A7663" t="s">
        <v>2563</v>
      </c>
      <c r="B7663" t="s">
        <v>3088</v>
      </c>
      <c r="C7663" t="s">
        <v>2469</v>
      </c>
      <c r="D7663">
        <v>0</v>
      </c>
      <c r="E7663">
        <v>0</v>
      </c>
    </row>
    <row r="7664" spans="1:5" x14ac:dyDescent="0.25">
      <c r="A7664" t="s">
        <v>2563</v>
      </c>
      <c r="B7664" t="s">
        <v>3088</v>
      </c>
      <c r="C7664" t="s">
        <v>2467</v>
      </c>
      <c r="D7664">
        <v>0</v>
      </c>
    </row>
    <row r="7665" spans="1:5" x14ac:dyDescent="0.25">
      <c r="A7665" t="s">
        <v>2563</v>
      </c>
      <c r="B7665" t="s">
        <v>3088</v>
      </c>
      <c r="C7665" t="s">
        <v>2468</v>
      </c>
      <c r="D7665" t="s">
        <v>2475</v>
      </c>
    </row>
    <row r="7666" spans="1:5" x14ac:dyDescent="0.25">
      <c r="A7666" t="s">
        <v>2563</v>
      </c>
      <c r="B7666" t="s">
        <v>3088</v>
      </c>
      <c r="C7666" t="s">
        <v>4752</v>
      </c>
      <c r="D7666">
        <v>0</v>
      </c>
      <c r="E7666">
        <v>0</v>
      </c>
    </row>
    <row r="7667" spans="1:5" x14ac:dyDescent="0.25">
      <c r="A7667" t="s">
        <v>2563</v>
      </c>
      <c r="B7667" t="s">
        <v>3088</v>
      </c>
      <c r="C7667" t="s">
        <v>4753</v>
      </c>
      <c r="D7667">
        <v>0</v>
      </c>
      <c r="E7667">
        <v>0</v>
      </c>
    </row>
    <row r="7668" spans="1:5" x14ac:dyDescent="0.25">
      <c r="A7668" t="s">
        <v>2563</v>
      </c>
      <c r="B7668" t="s">
        <v>3088</v>
      </c>
      <c r="C7668" t="s">
        <v>800</v>
      </c>
      <c r="D7668" s="19" t="s">
        <v>807</v>
      </c>
    </row>
    <row r="7669" spans="1:5" x14ac:dyDescent="0.25">
      <c r="A7669" t="s">
        <v>2563</v>
      </c>
      <c r="B7669" t="s">
        <v>3089</v>
      </c>
      <c r="C7669" t="s">
        <v>1083</v>
      </c>
      <c r="D7669" t="b">
        <v>0</v>
      </c>
    </row>
    <row r="7670" spans="1:5" x14ac:dyDescent="0.25">
      <c r="A7670" t="s">
        <v>2563</v>
      </c>
      <c r="B7670" t="s">
        <v>3089</v>
      </c>
      <c r="C7670" t="s">
        <v>36</v>
      </c>
      <c r="D7670">
        <v>852</v>
      </c>
    </row>
    <row r="7671" spans="1:5" x14ac:dyDescent="0.25">
      <c r="A7671" t="s">
        <v>2563</v>
      </c>
      <c r="B7671" t="s">
        <v>3089</v>
      </c>
      <c r="C7671" t="s">
        <v>4751</v>
      </c>
      <c r="D7671">
        <v>0</v>
      </c>
    </row>
    <row r="7672" spans="1:5" x14ac:dyDescent="0.25">
      <c r="A7672" t="s">
        <v>2563</v>
      </c>
      <c r="B7672" t="s">
        <v>3089</v>
      </c>
      <c r="C7672" t="s">
        <v>2469</v>
      </c>
      <c r="D7672">
        <v>0</v>
      </c>
      <c r="E7672">
        <v>0</v>
      </c>
    </row>
    <row r="7673" spans="1:5" x14ac:dyDescent="0.25">
      <c r="A7673" t="s">
        <v>2563</v>
      </c>
      <c r="B7673" t="s">
        <v>3089</v>
      </c>
      <c r="C7673" t="s">
        <v>2467</v>
      </c>
      <c r="D7673">
        <v>0</v>
      </c>
    </row>
    <row r="7674" spans="1:5" x14ac:dyDescent="0.25">
      <c r="A7674" t="s">
        <v>2563</v>
      </c>
      <c r="B7674" t="s">
        <v>3089</v>
      </c>
      <c r="C7674" t="s">
        <v>2468</v>
      </c>
      <c r="D7674" t="s">
        <v>2475</v>
      </c>
    </row>
    <row r="7675" spans="1:5" x14ac:dyDescent="0.25">
      <c r="A7675" t="s">
        <v>2563</v>
      </c>
      <c r="B7675" t="s">
        <v>3089</v>
      </c>
      <c r="C7675" t="s">
        <v>4752</v>
      </c>
      <c r="D7675">
        <v>0</v>
      </c>
      <c r="E7675">
        <v>0</v>
      </c>
    </row>
    <row r="7676" spans="1:5" x14ac:dyDescent="0.25">
      <c r="A7676" t="s">
        <v>2563</v>
      </c>
      <c r="B7676" t="s">
        <v>3089</v>
      </c>
      <c r="C7676" t="s">
        <v>4753</v>
      </c>
      <c r="D7676">
        <v>0</v>
      </c>
      <c r="E7676">
        <v>0</v>
      </c>
    </row>
    <row r="7677" spans="1:5" x14ac:dyDescent="0.25">
      <c r="A7677" t="s">
        <v>2563</v>
      </c>
      <c r="B7677" t="s">
        <v>3089</v>
      </c>
      <c r="C7677" t="s">
        <v>800</v>
      </c>
      <c r="D7677" s="19" t="s">
        <v>807</v>
      </c>
    </row>
    <row r="7678" spans="1:5" x14ac:dyDescent="0.25">
      <c r="A7678" t="s">
        <v>2563</v>
      </c>
      <c r="B7678" t="s">
        <v>3090</v>
      </c>
      <c r="C7678" t="s">
        <v>1083</v>
      </c>
      <c r="D7678" t="b">
        <v>0</v>
      </c>
    </row>
    <row r="7679" spans="1:5" x14ac:dyDescent="0.25">
      <c r="A7679" t="s">
        <v>2563</v>
      </c>
      <c r="B7679" t="s">
        <v>3090</v>
      </c>
      <c r="C7679" t="s">
        <v>36</v>
      </c>
      <c r="D7679">
        <v>853</v>
      </c>
    </row>
    <row r="7680" spans="1:5" x14ac:dyDescent="0.25">
      <c r="A7680" t="s">
        <v>2563</v>
      </c>
      <c r="B7680" t="s">
        <v>3090</v>
      </c>
      <c r="C7680" t="s">
        <v>4751</v>
      </c>
      <c r="D7680">
        <v>0</v>
      </c>
    </row>
    <row r="7681" spans="1:5" x14ac:dyDescent="0.25">
      <c r="A7681" t="s">
        <v>2563</v>
      </c>
      <c r="B7681" t="s">
        <v>3090</v>
      </c>
      <c r="C7681" t="s">
        <v>2469</v>
      </c>
      <c r="D7681">
        <v>0</v>
      </c>
      <c r="E7681">
        <v>0</v>
      </c>
    </row>
    <row r="7682" spans="1:5" x14ac:dyDescent="0.25">
      <c r="A7682" t="s">
        <v>2563</v>
      </c>
      <c r="B7682" t="s">
        <v>3090</v>
      </c>
      <c r="C7682" t="s">
        <v>2467</v>
      </c>
      <c r="D7682">
        <v>0</v>
      </c>
    </row>
    <row r="7683" spans="1:5" x14ac:dyDescent="0.25">
      <c r="A7683" t="s">
        <v>2563</v>
      </c>
      <c r="B7683" t="s">
        <v>3090</v>
      </c>
      <c r="C7683" t="s">
        <v>2468</v>
      </c>
      <c r="D7683" t="s">
        <v>2475</v>
      </c>
    </row>
    <row r="7684" spans="1:5" x14ac:dyDescent="0.25">
      <c r="A7684" t="s">
        <v>2563</v>
      </c>
      <c r="B7684" t="s">
        <v>3090</v>
      </c>
      <c r="C7684" t="s">
        <v>4752</v>
      </c>
      <c r="D7684">
        <v>0</v>
      </c>
      <c r="E7684">
        <v>0</v>
      </c>
    </row>
    <row r="7685" spans="1:5" x14ac:dyDescent="0.25">
      <c r="A7685" t="s">
        <v>2563</v>
      </c>
      <c r="B7685" t="s">
        <v>3090</v>
      </c>
      <c r="C7685" t="s">
        <v>4753</v>
      </c>
      <c r="D7685">
        <v>0</v>
      </c>
      <c r="E7685">
        <v>0</v>
      </c>
    </row>
    <row r="7686" spans="1:5" x14ac:dyDescent="0.25">
      <c r="A7686" t="s">
        <v>2563</v>
      </c>
      <c r="B7686" t="s">
        <v>3090</v>
      </c>
      <c r="C7686" t="s">
        <v>800</v>
      </c>
      <c r="D7686" s="19" t="s">
        <v>815</v>
      </c>
    </row>
    <row r="7687" spans="1:5" x14ac:dyDescent="0.25">
      <c r="A7687" t="s">
        <v>2563</v>
      </c>
      <c r="B7687" t="s">
        <v>3091</v>
      </c>
      <c r="C7687" t="s">
        <v>1083</v>
      </c>
      <c r="D7687" t="b">
        <v>0</v>
      </c>
    </row>
    <row r="7688" spans="1:5" x14ac:dyDescent="0.25">
      <c r="A7688" t="s">
        <v>2563</v>
      </c>
      <c r="B7688" t="s">
        <v>3091</v>
      </c>
      <c r="C7688" t="s">
        <v>36</v>
      </c>
      <c r="D7688">
        <v>854</v>
      </c>
    </row>
    <row r="7689" spans="1:5" x14ac:dyDescent="0.25">
      <c r="A7689" t="s">
        <v>2563</v>
      </c>
      <c r="B7689" t="s">
        <v>3091</v>
      </c>
      <c r="C7689" t="s">
        <v>4751</v>
      </c>
      <c r="D7689">
        <v>0</v>
      </c>
    </row>
    <row r="7690" spans="1:5" x14ac:dyDescent="0.25">
      <c r="A7690" t="s">
        <v>2563</v>
      </c>
      <c r="B7690" t="s">
        <v>3091</v>
      </c>
      <c r="C7690" t="s">
        <v>2469</v>
      </c>
      <c r="D7690">
        <v>0</v>
      </c>
      <c r="E7690">
        <v>0</v>
      </c>
    </row>
    <row r="7691" spans="1:5" x14ac:dyDescent="0.25">
      <c r="A7691" t="s">
        <v>2563</v>
      </c>
      <c r="B7691" t="s">
        <v>3091</v>
      </c>
      <c r="C7691" t="s">
        <v>2467</v>
      </c>
      <c r="D7691">
        <v>0</v>
      </c>
    </row>
    <row r="7692" spans="1:5" x14ac:dyDescent="0.25">
      <c r="A7692" t="s">
        <v>2563</v>
      </c>
      <c r="B7692" t="s">
        <v>3091</v>
      </c>
      <c r="C7692" t="s">
        <v>2468</v>
      </c>
      <c r="D7692" t="s">
        <v>2475</v>
      </c>
    </row>
    <row r="7693" spans="1:5" x14ac:dyDescent="0.25">
      <c r="A7693" t="s">
        <v>2563</v>
      </c>
      <c r="B7693" t="s">
        <v>3091</v>
      </c>
      <c r="C7693" t="s">
        <v>4752</v>
      </c>
      <c r="D7693">
        <v>0</v>
      </c>
      <c r="E7693">
        <v>0</v>
      </c>
    </row>
    <row r="7694" spans="1:5" x14ac:dyDescent="0.25">
      <c r="A7694" t="s">
        <v>2563</v>
      </c>
      <c r="B7694" t="s">
        <v>3091</v>
      </c>
      <c r="C7694" t="s">
        <v>4753</v>
      </c>
      <c r="D7694">
        <v>0</v>
      </c>
      <c r="E7694">
        <v>0</v>
      </c>
    </row>
    <row r="7695" spans="1:5" x14ac:dyDescent="0.25">
      <c r="A7695" t="s">
        <v>2563</v>
      </c>
      <c r="B7695" t="s">
        <v>3091</v>
      </c>
      <c r="C7695" t="s">
        <v>800</v>
      </c>
      <c r="D7695" s="19" t="s">
        <v>807</v>
      </c>
    </row>
    <row r="7696" spans="1:5" x14ac:dyDescent="0.25">
      <c r="A7696" t="s">
        <v>2563</v>
      </c>
      <c r="B7696" t="s">
        <v>3092</v>
      </c>
      <c r="C7696" t="s">
        <v>1083</v>
      </c>
      <c r="D7696" t="b">
        <v>0</v>
      </c>
    </row>
    <row r="7697" spans="1:5" x14ac:dyDescent="0.25">
      <c r="A7697" t="s">
        <v>2563</v>
      </c>
      <c r="B7697" t="s">
        <v>3092</v>
      </c>
      <c r="C7697" t="s">
        <v>36</v>
      </c>
      <c r="D7697">
        <v>855</v>
      </c>
    </row>
    <row r="7698" spans="1:5" x14ac:dyDescent="0.25">
      <c r="A7698" t="s">
        <v>2563</v>
      </c>
      <c r="B7698" t="s">
        <v>3092</v>
      </c>
      <c r="C7698" t="s">
        <v>4751</v>
      </c>
      <c r="D7698">
        <v>0</v>
      </c>
    </row>
    <row r="7699" spans="1:5" x14ac:dyDescent="0.25">
      <c r="A7699" t="s">
        <v>2563</v>
      </c>
      <c r="B7699" t="s">
        <v>3092</v>
      </c>
      <c r="C7699" t="s">
        <v>2469</v>
      </c>
      <c r="D7699">
        <v>0</v>
      </c>
      <c r="E7699">
        <v>0</v>
      </c>
    </row>
    <row r="7700" spans="1:5" x14ac:dyDescent="0.25">
      <c r="A7700" t="s">
        <v>2563</v>
      </c>
      <c r="B7700" t="s">
        <v>3092</v>
      </c>
      <c r="C7700" t="s">
        <v>2467</v>
      </c>
      <c r="D7700">
        <v>0</v>
      </c>
    </row>
    <row r="7701" spans="1:5" x14ac:dyDescent="0.25">
      <c r="A7701" t="s">
        <v>2563</v>
      </c>
      <c r="B7701" t="s">
        <v>3092</v>
      </c>
      <c r="C7701" t="s">
        <v>2468</v>
      </c>
      <c r="D7701" t="s">
        <v>2475</v>
      </c>
    </row>
    <row r="7702" spans="1:5" x14ac:dyDescent="0.25">
      <c r="A7702" t="s">
        <v>2563</v>
      </c>
      <c r="B7702" t="s">
        <v>3092</v>
      </c>
      <c r="C7702" t="s">
        <v>4752</v>
      </c>
      <c r="D7702">
        <v>0</v>
      </c>
      <c r="E7702">
        <v>0</v>
      </c>
    </row>
    <row r="7703" spans="1:5" x14ac:dyDescent="0.25">
      <c r="A7703" t="s">
        <v>2563</v>
      </c>
      <c r="B7703" t="s">
        <v>3092</v>
      </c>
      <c r="C7703" t="s">
        <v>4753</v>
      </c>
      <c r="D7703">
        <v>0</v>
      </c>
      <c r="E7703">
        <v>0</v>
      </c>
    </row>
    <row r="7704" spans="1:5" x14ac:dyDescent="0.25">
      <c r="A7704" t="s">
        <v>2563</v>
      </c>
      <c r="B7704" t="s">
        <v>3092</v>
      </c>
      <c r="C7704" t="s">
        <v>800</v>
      </c>
      <c r="D7704" s="19" t="s">
        <v>815</v>
      </c>
    </row>
    <row r="7705" spans="1:5" x14ac:dyDescent="0.25">
      <c r="A7705" t="s">
        <v>2563</v>
      </c>
      <c r="B7705" t="s">
        <v>3093</v>
      </c>
      <c r="C7705" t="s">
        <v>1083</v>
      </c>
      <c r="D7705" t="b">
        <v>0</v>
      </c>
    </row>
    <row r="7706" spans="1:5" x14ac:dyDescent="0.25">
      <c r="A7706" t="s">
        <v>2563</v>
      </c>
      <c r="B7706" t="s">
        <v>3093</v>
      </c>
      <c r="C7706" t="s">
        <v>36</v>
      </c>
      <c r="D7706">
        <v>856</v>
      </c>
    </row>
    <row r="7707" spans="1:5" x14ac:dyDescent="0.25">
      <c r="A7707" t="s">
        <v>2563</v>
      </c>
      <c r="B7707" t="s">
        <v>3093</v>
      </c>
      <c r="C7707" t="s">
        <v>4751</v>
      </c>
      <c r="D7707">
        <v>0</v>
      </c>
    </row>
    <row r="7708" spans="1:5" x14ac:dyDescent="0.25">
      <c r="A7708" t="s">
        <v>2563</v>
      </c>
      <c r="B7708" t="s">
        <v>3093</v>
      </c>
      <c r="C7708" t="s">
        <v>2469</v>
      </c>
      <c r="D7708">
        <v>0</v>
      </c>
      <c r="E7708">
        <v>0</v>
      </c>
    </row>
    <row r="7709" spans="1:5" x14ac:dyDescent="0.25">
      <c r="A7709" t="s">
        <v>2563</v>
      </c>
      <c r="B7709" t="s">
        <v>3093</v>
      </c>
      <c r="C7709" t="s">
        <v>2467</v>
      </c>
      <c r="D7709">
        <v>0</v>
      </c>
    </row>
    <row r="7710" spans="1:5" x14ac:dyDescent="0.25">
      <c r="A7710" t="s">
        <v>2563</v>
      </c>
      <c r="B7710" t="s">
        <v>3093</v>
      </c>
      <c r="C7710" t="s">
        <v>2468</v>
      </c>
      <c r="D7710" t="s">
        <v>2475</v>
      </c>
    </row>
    <row r="7711" spans="1:5" x14ac:dyDescent="0.25">
      <c r="A7711" t="s">
        <v>2563</v>
      </c>
      <c r="B7711" t="s">
        <v>3093</v>
      </c>
      <c r="C7711" t="s">
        <v>4752</v>
      </c>
      <c r="D7711">
        <v>0</v>
      </c>
      <c r="E7711">
        <v>0</v>
      </c>
    </row>
    <row r="7712" spans="1:5" x14ac:dyDescent="0.25">
      <c r="A7712" t="s">
        <v>2563</v>
      </c>
      <c r="B7712" t="s">
        <v>3093</v>
      </c>
      <c r="C7712" t="s">
        <v>4753</v>
      </c>
      <c r="D7712">
        <v>0</v>
      </c>
      <c r="E7712">
        <v>0</v>
      </c>
    </row>
    <row r="7713" spans="1:5" x14ac:dyDescent="0.25">
      <c r="A7713" t="s">
        <v>2563</v>
      </c>
      <c r="B7713" t="s">
        <v>3093</v>
      </c>
      <c r="C7713" t="s">
        <v>800</v>
      </c>
      <c r="D7713" s="19" t="s">
        <v>807</v>
      </c>
    </row>
    <row r="7714" spans="1:5" x14ac:dyDescent="0.25">
      <c r="A7714" t="s">
        <v>2563</v>
      </c>
      <c r="B7714" t="s">
        <v>3094</v>
      </c>
      <c r="C7714" t="s">
        <v>1083</v>
      </c>
      <c r="D7714" t="b">
        <v>0</v>
      </c>
    </row>
    <row r="7715" spans="1:5" x14ac:dyDescent="0.25">
      <c r="A7715" t="s">
        <v>2563</v>
      </c>
      <c r="B7715" t="s">
        <v>3094</v>
      </c>
      <c r="C7715" t="s">
        <v>36</v>
      </c>
      <c r="D7715">
        <v>857</v>
      </c>
    </row>
    <row r="7716" spans="1:5" x14ac:dyDescent="0.25">
      <c r="A7716" t="s">
        <v>2563</v>
      </c>
      <c r="B7716" t="s">
        <v>3094</v>
      </c>
      <c r="C7716" t="s">
        <v>4751</v>
      </c>
      <c r="D7716">
        <v>0</v>
      </c>
    </row>
    <row r="7717" spans="1:5" x14ac:dyDescent="0.25">
      <c r="A7717" t="s">
        <v>2563</v>
      </c>
      <c r="B7717" t="s">
        <v>3094</v>
      </c>
      <c r="C7717" t="s">
        <v>2469</v>
      </c>
      <c r="D7717">
        <v>0</v>
      </c>
      <c r="E7717">
        <v>0</v>
      </c>
    </row>
    <row r="7718" spans="1:5" x14ac:dyDescent="0.25">
      <c r="A7718" t="s">
        <v>2563</v>
      </c>
      <c r="B7718" t="s">
        <v>3094</v>
      </c>
      <c r="C7718" t="s">
        <v>2467</v>
      </c>
      <c r="D7718">
        <v>0</v>
      </c>
    </row>
    <row r="7719" spans="1:5" x14ac:dyDescent="0.25">
      <c r="A7719" t="s">
        <v>2563</v>
      </c>
      <c r="B7719" t="s">
        <v>3094</v>
      </c>
      <c r="C7719" t="s">
        <v>2468</v>
      </c>
      <c r="D7719" t="s">
        <v>2475</v>
      </c>
    </row>
    <row r="7720" spans="1:5" x14ac:dyDescent="0.25">
      <c r="A7720" t="s">
        <v>2563</v>
      </c>
      <c r="B7720" t="s">
        <v>3094</v>
      </c>
      <c r="C7720" t="s">
        <v>4752</v>
      </c>
      <c r="D7720">
        <v>0</v>
      </c>
      <c r="E7720">
        <v>0</v>
      </c>
    </row>
    <row r="7721" spans="1:5" x14ac:dyDescent="0.25">
      <c r="A7721" t="s">
        <v>2563</v>
      </c>
      <c r="B7721" t="s">
        <v>3094</v>
      </c>
      <c r="C7721" t="s">
        <v>4753</v>
      </c>
      <c r="D7721">
        <v>0</v>
      </c>
      <c r="E7721">
        <v>0</v>
      </c>
    </row>
    <row r="7722" spans="1:5" x14ac:dyDescent="0.25">
      <c r="A7722" t="s">
        <v>2563</v>
      </c>
      <c r="B7722" t="s">
        <v>3094</v>
      </c>
      <c r="C7722" t="s">
        <v>800</v>
      </c>
      <c r="D7722" s="19" t="s">
        <v>815</v>
      </c>
    </row>
    <row r="7723" spans="1:5" x14ac:dyDescent="0.25">
      <c r="A7723" t="s">
        <v>2563</v>
      </c>
      <c r="B7723" t="s">
        <v>3095</v>
      </c>
      <c r="C7723" t="s">
        <v>1083</v>
      </c>
      <c r="D7723" t="b">
        <v>0</v>
      </c>
    </row>
    <row r="7724" spans="1:5" x14ac:dyDescent="0.25">
      <c r="A7724" t="s">
        <v>2563</v>
      </c>
      <c r="B7724" t="s">
        <v>3095</v>
      </c>
      <c r="C7724" t="s">
        <v>36</v>
      </c>
      <c r="D7724">
        <v>858</v>
      </c>
    </row>
    <row r="7725" spans="1:5" x14ac:dyDescent="0.25">
      <c r="A7725" t="s">
        <v>2563</v>
      </c>
      <c r="B7725" t="s">
        <v>3095</v>
      </c>
      <c r="C7725" t="s">
        <v>4751</v>
      </c>
      <c r="D7725">
        <v>1</v>
      </c>
    </row>
    <row r="7726" spans="1:5" x14ac:dyDescent="0.25">
      <c r="A7726" t="s">
        <v>2563</v>
      </c>
      <c r="B7726" t="s">
        <v>3095</v>
      </c>
      <c r="C7726" t="s">
        <v>2469</v>
      </c>
      <c r="D7726">
        <v>0</v>
      </c>
      <c r="E7726">
        <v>0</v>
      </c>
    </row>
    <row r="7727" spans="1:5" x14ac:dyDescent="0.25">
      <c r="A7727" t="s">
        <v>2563</v>
      </c>
      <c r="B7727" t="s">
        <v>3095</v>
      </c>
      <c r="C7727" t="s">
        <v>2467</v>
      </c>
      <c r="D7727">
        <v>0</v>
      </c>
    </row>
    <row r="7728" spans="1:5" x14ac:dyDescent="0.25">
      <c r="A7728" t="s">
        <v>2563</v>
      </c>
      <c r="B7728" t="s">
        <v>3095</v>
      </c>
      <c r="C7728" t="s">
        <v>2468</v>
      </c>
      <c r="D7728" t="s">
        <v>2475</v>
      </c>
    </row>
    <row r="7729" spans="1:5" x14ac:dyDescent="0.25">
      <c r="A7729" t="s">
        <v>2563</v>
      </c>
      <c r="B7729" t="s">
        <v>3095</v>
      </c>
      <c r="C7729" t="s">
        <v>4752</v>
      </c>
      <c r="D7729">
        <v>0</v>
      </c>
      <c r="E7729">
        <v>0</v>
      </c>
    </row>
    <row r="7730" spans="1:5" x14ac:dyDescent="0.25">
      <c r="A7730" t="s">
        <v>2563</v>
      </c>
      <c r="B7730" t="s">
        <v>3095</v>
      </c>
      <c r="C7730" t="s">
        <v>4753</v>
      </c>
      <c r="D7730">
        <v>0</v>
      </c>
      <c r="E7730">
        <v>0</v>
      </c>
    </row>
    <row r="7731" spans="1:5" x14ac:dyDescent="0.25">
      <c r="A7731" t="s">
        <v>2563</v>
      </c>
      <c r="B7731" t="s">
        <v>3095</v>
      </c>
      <c r="C7731" t="s">
        <v>800</v>
      </c>
      <c r="D7731" s="19" t="s">
        <v>815</v>
      </c>
    </row>
    <row r="7732" spans="1:5" x14ac:dyDescent="0.25">
      <c r="A7732" t="s">
        <v>2563</v>
      </c>
      <c r="B7732" t="s">
        <v>282</v>
      </c>
      <c r="C7732" t="s">
        <v>1083</v>
      </c>
      <c r="D7732" t="b">
        <v>0</v>
      </c>
    </row>
    <row r="7733" spans="1:5" x14ac:dyDescent="0.25">
      <c r="A7733" t="s">
        <v>2563</v>
      </c>
      <c r="B7733" t="s">
        <v>282</v>
      </c>
      <c r="C7733" t="s">
        <v>36</v>
      </c>
      <c r="D7733">
        <v>859</v>
      </c>
    </row>
    <row r="7734" spans="1:5" x14ac:dyDescent="0.25">
      <c r="A7734" t="s">
        <v>2563</v>
      </c>
      <c r="B7734" t="s">
        <v>282</v>
      </c>
      <c r="C7734" t="s">
        <v>4751</v>
      </c>
      <c r="D7734">
        <v>0</v>
      </c>
    </row>
    <row r="7735" spans="1:5" x14ac:dyDescent="0.25">
      <c r="A7735" t="s">
        <v>2563</v>
      </c>
      <c r="B7735" t="s">
        <v>282</v>
      </c>
      <c r="C7735" t="s">
        <v>2469</v>
      </c>
      <c r="D7735">
        <v>0</v>
      </c>
      <c r="E7735">
        <v>0</v>
      </c>
    </row>
    <row r="7736" spans="1:5" x14ac:dyDescent="0.25">
      <c r="A7736" t="s">
        <v>2563</v>
      </c>
      <c r="B7736" t="s">
        <v>282</v>
      </c>
      <c r="C7736" t="s">
        <v>2467</v>
      </c>
      <c r="D7736">
        <v>0</v>
      </c>
    </row>
    <row r="7737" spans="1:5" x14ac:dyDescent="0.25">
      <c r="A7737" t="s">
        <v>2563</v>
      </c>
      <c r="B7737" t="s">
        <v>282</v>
      </c>
      <c r="C7737" t="s">
        <v>2468</v>
      </c>
      <c r="D7737" t="s">
        <v>2475</v>
      </c>
    </row>
    <row r="7738" spans="1:5" x14ac:dyDescent="0.25">
      <c r="A7738" t="s">
        <v>2563</v>
      </c>
      <c r="B7738" t="s">
        <v>282</v>
      </c>
      <c r="C7738" t="s">
        <v>4752</v>
      </c>
      <c r="D7738">
        <v>0</v>
      </c>
      <c r="E7738">
        <v>0</v>
      </c>
    </row>
    <row r="7739" spans="1:5" x14ac:dyDescent="0.25">
      <c r="A7739" t="s">
        <v>2563</v>
      </c>
      <c r="B7739" t="s">
        <v>282</v>
      </c>
      <c r="C7739" t="s">
        <v>4753</v>
      </c>
      <c r="D7739">
        <v>0</v>
      </c>
      <c r="E7739">
        <v>0</v>
      </c>
    </row>
    <row r="7740" spans="1:5" x14ac:dyDescent="0.25">
      <c r="A7740" t="s">
        <v>2563</v>
      </c>
      <c r="B7740" t="s">
        <v>282</v>
      </c>
      <c r="C7740" t="s">
        <v>800</v>
      </c>
      <c r="D7740" s="19"/>
    </row>
    <row r="7741" spans="1:5" x14ac:dyDescent="0.25">
      <c r="A7741" t="s">
        <v>2563</v>
      </c>
      <c r="B7741" t="s">
        <v>283</v>
      </c>
      <c r="C7741" t="s">
        <v>1083</v>
      </c>
      <c r="D7741" t="b">
        <v>0</v>
      </c>
    </row>
    <row r="7742" spans="1:5" x14ac:dyDescent="0.25">
      <c r="A7742" t="s">
        <v>2563</v>
      </c>
      <c r="B7742" t="s">
        <v>283</v>
      </c>
      <c r="C7742" t="s">
        <v>36</v>
      </c>
      <c r="D7742">
        <v>860</v>
      </c>
    </row>
    <row r="7743" spans="1:5" x14ac:dyDescent="0.25">
      <c r="A7743" t="s">
        <v>2563</v>
      </c>
      <c r="B7743" t="s">
        <v>283</v>
      </c>
      <c r="C7743" t="s">
        <v>4751</v>
      </c>
      <c r="D7743">
        <v>0</v>
      </c>
    </row>
    <row r="7744" spans="1:5" x14ac:dyDescent="0.25">
      <c r="A7744" t="s">
        <v>2563</v>
      </c>
      <c r="B7744" t="s">
        <v>283</v>
      </c>
      <c r="C7744" t="s">
        <v>2469</v>
      </c>
      <c r="D7744">
        <v>0</v>
      </c>
      <c r="E7744">
        <v>0</v>
      </c>
    </row>
    <row r="7745" spans="1:5" x14ac:dyDescent="0.25">
      <c r="A7745" t="s">
        <v>2563</v>
      </c>
      <c r="B7745" t="s">
        <v>283</v>
      </c>
      <c r="C7745" t="s">
        <v>2467</v>
      </c>
      <c r="D7745">
        <v>0</v>
      </c>
    </row>
    <row r="7746" spans="1:5" x14ac:dyDescent="0.25">
      <c r="A7746" t="s">
        <v>2563</v>
      </c>
      <c r="B7746" t="s">
        <v>283</v>
      </c>
      <c r="C7746" t="s">
        <v>2468</v>
      </c>
      <c r="D7746" t="s">
        <v>2475</v>
      </c>
    </row>
    <row r="7747" spans="1:5" x14ac:dyDescent="0.25">
      <c r="A7747" t="s">
        <v>2563</v>
      </c>
      <c r="B7747" t="s">
        <v>283</v>
      </c>
      <c r="C7747" t="s">
        <v>4752</v>
      </c>
      <c r="D7747">
        <v>0</v>
      </c>
      <c r="E7747">
        <v>0</v>
      </c>
    </row>
    <row r="7748" spans="1:5" x14ac:dyDescent="0.25">
      <c r="A7748" t="s">
        <v>2563</v>
      </c>
      <c r="B7748" t="s">
        <v>283</v>
      </c>
      <c r="C7748" t="s">
        <v>4753</v>
      </c>
      <c r="D7748">
        <v>0</v>
      </c>
      <c r="E7748">
        <v>0</v>
      </c>
    </row>
    <row r="7749" spans="1:5" x14ac:dyDescent="0.25">
      <c r="A7749" t="s">
        <v>2563</v>
      </c>
      <c r="B7749" t="s">
        <v>283</v>
      </c>
      <c r="C7749" t="s">
        <v>800</v>
      </c>
      <c r="D7749" s="19"/>
    </row>
    <row r="7750" spans="1:5" x14ac:dyDescent="0.25">
      <c r="A7750" t="s">
        <v>2563</v>
      </c>
      <c r="B7750" t="s">
        <v>314</v>
      </c>
      <c r="C7750" t="s">
        <v>1083</v>
      </c>
      <c r="D7750" t="b">
        <v>0</v>
      </c>
    </row>
    <row r="7751" spans="1:5" x14ac:dyDescent="0.25">
      <c r="A7751" t="s">
        <v>2563</v>
      </c>
      <c r="B7751" t="s">
        <v>314</v>
      </c>
      <c r="C7751" t="s">
        <v>36</v>
      </c>
      <c r="D7751">
        <v>861</v>
      </c>
    </row>
    <row r="7752" spans="1:5" x14ac:dyDescent="0.25">
      <c r="A7752" t="s">
        <v>2563</v>
      </c>
      <c r="B7752" t="s">
        <v>314</v>
      </c>
      <c r="C7752" t="s">
        <v>4751</v>
      </c>
      <c r="D7752">
        <v>0</v>
      </c>
    </row>
    <row r="7753" spans="1:5" x14ac:dyDescent="0.25">
      <c r="A7753" t="s">
        <v>2563</v>
      </c>
      <c r="B7753" t="s">
        <v>314</v>
      </c>
      <c r="C7753" t="s">
        <v>2469</v>
      </c>
      <c r="D7753">
        <v>0</v>
      </c>
      <c r="E7753">
        <v>0</v>
      </c>
    </row>
    <row r="7754" spans="1:5" x14ac:dyDescent="0.25">
      <c r="A7754" t="s">
        <v>2563</v>
      </c>
      <c r="B7754" t="s">
        <v>314</v>
      </c>
      <c r="C7754" t="s">
        <v>2467</v>
      </c>
      <c r="D7754">
        <v>0</v>
      </c>
    </row>
    <row r="7755" spans="1:5" x14ac:dyDescent="0.25">
      <c r="A7755" t="s">
        <v>2563</v>
      </c>
      <c r="B7755" t="s">
        <v>314</v>
      </c>
      <c r="C7755" t="s">
        <v>2468</v>
      </c>
      <c r="D7755" t="s">
        <v>2475</v>
      </c>
    </row>
    <row r="7756" spans="1:5" x14ac:dyDescent="0.25">
      <c r="A7756" t="s">
        <v>2563</v>
      </c>
      <c r="B7756" t="s">
        <v>314</v>
      </c>
      <c r="C7756" t="s">
        <v>4752</v>
      </c>
      <c r="D7756">
        <v>0</v>
      </c>
      <c r="E7756">
        <v>0</v>
      </c>
    </row>
    <row r="7757" spans="1:5" x14ac:dyDescent="0.25">
      <c r="A7757" t="s">
        <v>2563</v>
      </c>
      <c r="B7757" t="s">
        <v>314</v>
      </c>
      <c r="C7757" t="s">
        <v>4753</v>
      </c>
      <c r="D7757">
        <v>0</v>
      </c>
      <c r="E7757">
        <v>0</v>
      </c>
    </row>
    <row r="7758" spans="1:5" x14ac:dyDescent="0.25">
      <c r="A7758" t="s">
        <v>2563</v>
      </c>
      <c r="B7758" t="s">
        <v>314</v>
      </c>
      <c r="C7758" t="s">
        <v>800</v>
      </c>
      <c r="D7758" s="19"/>
    </row>
    <row r="7759" spans="1:5" x14ac:dyDescent="0.25">
      <c r="A7759" t="s">
        <v>2563</v>
      </c>
      <c r="B7759" t="s">
        <v>284</v>
      </c>
      <c r="C7759" t="s">
        <v>1083</v>
      </c>
      <c r="D7759" t="b">
        <v>0</v>
      </c>
    </row>
    <row r="7760" spans="1:5" x14ac:dyDescent="0.25">
      <c r="A7760" t="s">
        <v>2563</v>
      </c>
      <c r="B7760" t="s">
        <v>284</v>
      </c>
      <c r="C7760" t="s">
        <v>36</v>
      </c>
      <c r="D7760">
        <v>862</v>
      </c>
    </row>
    <row r="7761" spans="1:5" x14ac:dyDescent="0.25">
      <c r="A7761" t="s">
        <v>2563</v>
      </c>
      <c r="B7761" t="s">
        <v>284</v>
      </c>
      <c r="C7761" t="s">
        <v>4751</v>
      </c>
      <c r="D7761">
        <v>0</v>
      </c>
    </row>
    <row r="7762" spans="1:5" x14ac:dyDescent="0.25">
      <c r="A7762" t="s">
        <v>2563</v>
      </c>
      <c r="B7762" t="s">
        <v>284</v>
      </c>
      <c r="C7762" t="s">
        <v>2469</v>
      </c>
      <c r="D7762">
        <v>0</v>
      </c>
      <c r="E7762">
        <v>0</v>
      </c>
    </row>
    <row r="7763" spans="1:5" x14ac:dyDescent="0.25">
      <c r="A7763" t="s">
        <v>2563</v>
      </c>
      <c r="B7763" t="s">
        <v>284</v>
      </c>
      <c r="C7763" t="s">
        <v>2467</v>
      </c>
      <c r="D7763">
        <v>0</v>
      </c>
    </row>
    <row r="7764" spans="1:5" x14ac:dyDescent="0.25">
      <c r="A7764" t="s">
        <v>2563</v>
      </c>
      <c r="B7764" t="s">
        <v>284</v>
      </c>
      <c r="C7764" t="s">
        <v>2468</v>
      </c>
      <c r="D7764" t="s">
        <v>2475</v>
      </c>
    </row>
    <row r="7765" spans="1:5" x14ac:dyDescent="0.25">
      <c r="A7765" t="s">
        <v>2563</v>
      </c>
      <c r="B7765" t="s">
        <v>284</v>
      </c>
      <c r="C7765" t="s">
        <v>4752</v>
      </c>
      <c r="D7765">
        <v>0</v>
      </c>
      <c r="E7765">
        <v>0</v>
      </c>
    </row>
    <row r="7766" spans="1:5" x14ac:dyDescent="0.25">
      <c r="A7766" t="s">
        <v>2563</v>
      </c>
      <c r="B7766" t="s">
        <v>284</v>
      </c>
      <c r="C7766" t="s">
        <v>4753</v>
      </c>
      <c r="D7766">
        <v>0</v>
      </c>
      <c r="E7766">
        <v>0</v>
      </c>
    </row>
    <row r="7767" spans="1:5" x14ac:dyDescent="0.25">
      <c r="A7767" t="s">
        <v>2563</v>
      </c>
      <c r="B7767" t="s">
        <v>284</v>
      </c>
      <c r="C7767" t="s">
        <v>800</v>
      </c>
      <c r="D7767" s="19"/>
    </row>
    <row r="7768" spans="1:5" x14ac:dyDescent="0.25">
      <c r="A7768" t="s">
        <v>2563</v>
      </c>
      <c r="B7768" t="s">
        <v>285</v>
      </c>
      <c r="C7768" t="s">
        <v>1083</v>
      </c>
      <c r="D7768" t="b">
        <v>0</v>
      </c>
    </row>
    <row r="7769" spans="1:5" x14ac:dyDescent="0.25">
      <c r="A7769" t="s">
        <v>2563</v>
      </c>
      <c r="B7769" t="s">
        <v>285</v>
      </c>
      <c r="C7769" t="s">
        <v>36</v>
      </c>
      <c r="D7769">
        <v>863</v>
      </c>
    </row>
    <row r="7770" spans="1:5" x14ac:dyDescent="0.25">
      <c r="A7770" t="s">
        <v>2563</v>
      </c>
      <c r="B7770" t="s">
        <v>285</v>
      </c>
      <c r="C7770" t="s">
        <v>4751</v>
      </c>
      <c r="D7770">
        <v>0</v>
      </c>
    </row>
    <row r="7771" spans="1:5" x14ac:dyDescent="0.25">
      <c r="A7771" t="s">
        <v>2563</v>
      </c>
      <c r="B7771" t="s">
        <v>285</v>
      </c>
      <c r="C7771" t="s">
        <v>2469</v>
      </c>
      <c r="D7771">
        <v>0</v>
      </c>
      <c r="E7771">
        <v>0</v>
      </c>
    </row>
    <row r="7772" spans="1:5" x14ac:dyDescent="0.25">
      <c r="A7772" t="s">
        <v>2563</v>
      </c>
      <c r="B7772" t="s">
        <v>285</v>
      </c>
      <c r="C7772" t="s">
        <v>2467</v>
      </c>
      <c r="D7772">
        <v>0</v>
      </c>
    </row>
    <row r="7773" spans="1:5" x14ac:dyDescent="0.25">
      <c r="A7773" t="s">
        <v>2563</v>
      </c>
      <c r="B7773" t="s">
        <v>285</v>
      </c>
      <c r="C7773" t="s">
        <v>2468</v>
      </c>
      <c r="D7773" t="s">
        <v>2475</v>
      </c>
    </row>
    <row r="7774" spans="1:5" x14ac:dyDescent="0.25">
      <c r="A7774" t="s">
        <v>2563</v>
      </c>
      <c r="B7774" t="s">
        <v>285</v>
      </c>
      <c r="C7774" t="s">
        <v>4752</v>
      </c>
      <c r="D7774">
        <v>0</v>
      </c>
      <c r="E7774">
        <v>0</v>
      </c>
    </row>
    <row r="7775" spans="1:5" x14ac:dyDescent="0.25">
      <c r="A7775" t="s">
        <v>2563</v>
      </c>
      <c r="B7775" t="s">
        <v>285</v>
      </c>
      <c r="C7775" t="s">
        <v>4753</v>
      </c>
      <c r="D7775">
        <v>0</v>
      </c>
      <c r="E7775">
        <v>0</v>
      </c>
    </row>
    <row r="7776" spans="1:5" x14ac:dyDescent="0.25">
      <c r="A7776" t="s">
        <v>2563</v>
      </c>
      <c r="B7776" t="s">
        <v>285</v>
      </c>
      <c r="C7776" t="s">
        <v>800</v>
      </c>
      <c r="D7776" s="19"/>
    </row>
    <row r="7777" spans="1:5" x14ac:dyDescent="0.25">
      <c r="A7777" t="s">
        <v>2565</v>
      </c>
      <c r="B7777" t="s">
        <v>3067</v>
      </c>
      <c r="C7777" t="s">
        <v>1083</v>
      </c>
      <c r="D7777" t="b">
        <v>0</v>
      </c>
    </row>
    <row r="7778" spans="1:5" x14ac:dyDescent="0.25">
      <c r="A7778" t="s">
        <v>2565</v>
      </c>
      <c r="B7778" t="s">
        <v>3067</v>
      </c>
      <c r="C7778" t="s">
        <v>36</v>
      </c>
      <c r="D7778">
        <v>864</v>
      </c>
    </row>
    <row r="7779" spans="1:5" x14ac:dyDescent="0.25">
      <c r="A7779" t="s">
        <v>2565</v>
      </c>
      <c r="B7779" t="s">
        <v>3067</v>
      </c>
      <c r="C7779" t="s">
        <v>4751</v>
      </c>
      <c r="D7779">
        <v>0</v>
      </c>
    </row>
    <row r="7780" spans="1:5" x14ac:dyDescent="0.25">
      <c r="A7780" t="s">
        <v>2565</v>
      </c>
      <c r="B7780" t="s">
        <v>3067</v>
      </c>
      <c r="C7780" t="s">
        <v>2469</v>
      </c>
      <c r="D7780">
        <v>0</v>
      </c>
      <c r="E7780">
        <v>0</v>
      </c>
    </row>
    <row r="7781" spans="1:5" x14ac:dyDescent="0.25">
      <c r="A7781" t="s">
        <v>2565</v>
      </c>
      <c r="B7781" t="s">
        <v>3067</v>
      </c>
      <c r="C7781" t="s">
        <v>2467</v>
      </c>
      <c r="D7781">
        <v>0</v>
      </c>
    </row>
    <row r="7782" spans="1:5" x14ac:dyDescent="0.25">
      <c r="A7782" t="s">
        <v>2565</v>
      </c>
      <c r="B7782" t="s">
        <v>3067</v>
      </c>
      <c r="C7782" t="s">
        <v>2468</v>
      </c>
      <c r="D7782" t="s">
        <v>2475</v>
      </c>
    </row>
    <row r="7783" spans="1:5" x14ac:dyDescent="0.25">
      <c r="A7783" t="s">
        <v>2565</v>
      </c>
      <c r="B7783" t="s">
        <v>3067</v>
      </c>
      <c r="C7783" t="s">
        <v>4752</v>
      </c>
      <c r="D7783">
        <v>0</v>
      </c>
      <c r="E7783">
        <v>0</v>
      </c>
    </row>
    <row r="7784" spans="1:5" x14ac:dyDescent="0.25">
      <c r="A7784" t="s">
        <v>2565</v>
      </c>
      <c r="B7784" t="s">
        <v>3067</v>
      </c>
      <c r="C7784" t="s">
        <v>4753</v>
      </c>
      <c r="D7784">
        <v>0</v>
      </c>
      <c r="E7784">
        <v>0</v>
      </c>
    </row>
    <row r="7785" spans="1:5" x14ac:dyDescent="0.25">
      <c r="A7785" t="s">
        <v>2565</v>
      </c>
      <c r="B7785" t="s">
        <v>3067</v>
      </c>
      <c r="C7785" t="s">
        <v>800</v>
      </c>
      <c r="D7785" s="19" t="s">
        <v>807</v>
      </c>
    </row>
    <row r="7786" spans="1:5" x14ac:dyDescent="0.25">
      <c r="A7786" t="s">
        <v>2565</v>
      </c>
      <c r="B7786" t="s">
        <v>3068</v>
      </c>
      <c r="C7786" t="s">
        <v>1083</v>
      </c>
      <c r="D7786" t="b">
        <v>0</v>
      </c>
    </row>
    <row r="7787" spans="1:5" x14ac:dyDescent="0.25">
      <c r="A7787" t="s">
        <v>2565</v>
      </c>
      <c r="B7787" t="s">
        <v>3068</v>
      </c>
      <c r="C7787" t="s">
        <v>36</v>
      </c>
      <c r="D7787">
        <v>865</v>
      </c>
    </row>
    <row r="7788" spans="1:5" x14ac:dyDescent="0.25">
      <c r="A7788" t="s">
        <v>2565</v>
      </c>
      <c r="B7788" t="s">
        <v>3068</v>
      </c>
      <c r="C7788" t="s">
        <v>4751</v>
      </c>
      <c r="D7788">
        <v>0</v>
      </c>
    </row>
    <row r="7789" spans="1:5" x14ac:dyDescent="0.25">
      <c r="A7789" t="s">
        <v>2565</v>
      </c>
      <c r="B7789" t="s">
        <v>3068</v>
      </c>
      <c r="C7789" t="s">
        <v>2469</v>
      </c>
      <c r="D7789">
        <v>0</v>
      </c>
      <c r="E7789">
        <v>0</v>
      </c>
    </row>
    <row r="7790" spans="1:5" x14ac:dyDescent="0.25">
      <c r="A7790" t="s">
        <v>2565</v>
      </c>
      <c r="B7790" t="s">
        <v>3068</v>
      </c>
      <c r="C7790" t="s">
        <v>2467</v>
      </c>
      <c r="D7790">
        <v>0</v>
      </c>
    </row>
    <row r="7791" spans="1:5" x14ac:dyDescent="0.25">
      <c r="A7791" t="s">
        <v>2565</v>
      </c>
      <c r="B7791" t="s">
        <v>3068</v>
      </c>
      <c r="C7791" t="s">
        <v>2468</v>
      </c>
      <c r="D7791" t="s">
        <v>2475</v>
      </c>
    </row>
    <row r="7792" spans="1:5" x14ac:dyDescent="0.25">
      <c r="A7792" t="s">
        <v>2565</v>
      </c>
      <c r="B7792" t="s">
        <v>3068</v>
      </c>
      <c r="C7792" t="s">
        <v>4752</v>
      </c>
      <c r="D7792">
        <v>0</v>
      </c>
      <c r="E7792">
        <v>0</v>
      </c>
    </row>
    <row r="7793" spans="1:5" x14ac:dyDescent="0.25">
      <c r="A7793" t="s">
        <v>2565</v>
      </c>
      <c r="B7793" t="s">
        <v>3068</v>
      </c>
      <c r="C7793" t="s">
        <v>4753</v>
      </c>
      <c r="D7793">
        <v>0</v>
      </c>
      <c r="E7793">
        <v>0</v>
      </c>
    </row>
    <row r="7794" spans="1:5" x14ac:dyDescent="0.25">
      <c r="A7794" t="s">
        <v>2565</v>
      </c>
      <c r="B7794" t="s">
        <v>3068</v>
      </c>
      <c r="C7794" t="s">
        <v>800</v>
      </c>
      <c r="D7794" s="19" t="s">
        <v>807</v>
      </c>
    </row>
    <row r="7795" spans="1:5" x14ac:dyDescent="0.25">
      <c r="A7795" t="s">
        <v>2565</v>
      </c>
      <c r="B7795" t="s">
        <v>3069</v>
      </c>
      <c r="C7795" t="s">
        <v>1083</v>
      </c>
      <c r="D7795" t="b">
        <v>0</v>
      </c>
    </row>
    <row r="7796" spans="1:5" x14ac:dyDescent="0.25">
      <c r="A7796" t="s">
        <v>2565</v>
      </c>
      <c r="B7796" t="s">
        <v>3069</v>
      </c>
      <c r="C7796" t="s">
        <v>36</v>
      </c>
      <c r="D7796">
        <v>866</v>
      </c>
    </row>
    <row r="7797" spans="1:5" x14ac:dyDescent="0.25">
      <c r="A7797" t="s">
        <v>2565</v>
      </c>
      <c r="B7797" t="s">
        <v>3069</v>
      </c>
      <c r="C7797" t="s">
        <v>4751</v>
      </c>
      <c r="D7797">
        <v>0</v>
      </c>
    </row>
    <row r="7798" spans="1:5" x14ac:dyDescent="0.25">
      <c r="A7798" t="s">
        <v>2565</v>
      </c>
      <c r="B7798" t="s">
        <v>3069</v>
      </c>
      <c r="C7798" t="s">
        <v>2469</v>
      </c>
      <c r="D7798">
        <v>0</v>
      </c>
      <c r="E7798">
        <v>0</v>
      </c>
    </row>
    <row r="7799" spans="1:5" x14ac:dyDescent="0.25">
      <c r="A7799" t="s">
        <v>2565</v>
      </c>
      <c r="B7799" t="s">
        <v>3069</v>
      </c>
      <c r="C7799" t="s">
        <v>2467</v>
      </c>
      <c r="D7799">
        <v>0</v>
      </c>
    </row>
    <row r="7800" spans="1:5" x14ac:dyDescent="0.25">
      <c r="A7800" t="s">
        <v>2565</v>
      </c>
      <c r="B7800" t="s">
        <v>3069</v>
      </c>
      <c r="C7800" t="s">
        <v>2468</v>
      </c>
      <c r="D7800" t="s">
        <v>2475</v>
      </c>
    </row>
    <row r="7801" spans="1:5" x14ac:dyDescent="0.25">
      <c r="A7801" t="s">
        <v>2565</v>
      </c>
      <c r="B7801" t="s">
        <v>3069</v>
      </c>
      <c r="C7801" t="s">
        <v>4752</v>
      </c>
      <c r="D7801">
        <v>0</v>
      </c>
      <c r="E7801">
        <v>0</v>
      </c>
    </row>
    <row r="7802" spans="1:5" x14ac:dyDescent="0.25">
      <c r="A7802" t="s">
        <v>2565</v>
      </c>
      <c r="B7802" t="s">
        <v>3069</v>
      </c>
      <c r="C7802" t="s">
        <v>4753</v>
      </c>
      <c r="D7802">
        <v>0</v>
      </c>
      <c r="E7802">
        <v>0</v>
      </c>
    </row>
    <row r="7803" spans="1:5" x14ac:dyDescent="0.25">
      <c r="A7803" t="s">
        <v>2565</v>
      </c>
      <c r="B7803" t="s">
        <v>3069</v>
      </c>
      <c r="C7803" t="s">
        <v>800</v>
      </c>
      <c r="D7803" s="19" t="s">
        <v>2892</v>
      </c>
    </row>
    <row r="7804" spans="1:5" x14ac:dyDescent="0.25">
      <c r="A7804" t="s">
        <v>2565</v>
      </c>
      <c r="B7804" t="s">
        <v>3070</v>
      </c>
      <c r="C7804" t="s">
        <v>1083</v>
      </c>
      <c r="D7804" t="b">
        <v>0</v>
      </c>
    </row>
    <row r="7805" spans="1:5" x14ac:dyDescent="0.25">
      <c r="A7805" t="s">
        <v>2565</v>
      </c>
      <c r="B7805" t="s">
        <v>3070</v>
      </c>
      <c r="C7805" t="s">
        <v>36</v>
      </c>
      <c r="D7805">
        <v>867</v>
      </c>
    </row>
    <row r="7806" spans="1:5" x14ac:dyDescent="0.25">
      <c r="A7806" t="s">
        <v>2565</v>
      </c>
      <c r="B7806" t="s">
        <v>3070</v>
      </c>
      <c r="C7806" t="s">
        <v>4751</v>
      </c>
      <c r="D7806">
        <v>0</v>
      </c>
    </row>
    <row r="7807" spans="1:5" x14ac:dyDescent="0.25">
      <c r="A7807" t="s">
        <v>2565</v>
      </c>
      <c r="B7807" t="s">
        <v>3070</v>
      </c>
      <c r="C7807" t="s">
        <v>2469</v>
      </c>
      <c r="D7807">
        <v>0</v>
      </c>
      <c r="E7807">
        <v>0</v>
      </c>
    </row>
    <row r="7808" spans="1:5" x14ac:dyDescent="0.25">
      <c r="A7808" t="s">
        <v>2565</v>
      </c>
      <c r="B7808" t="s">
        <v>3070</v>
      </c>
      <c r="C7808" t="s">
        <v>2467</v>
      </c>
      <c r="D7808">
        <v>0</v>
      </c>
    </row>
    <row r="7809" spans="1:5" x14ac:dyDescent="0.25">
      <c r="A7809" t="s">
        <v>2565</v>
      </c>
      <c r="B7809" t="s">
        <v>3070</v>
      </c>
      <c r="C7809" t="s">
        <v>2468</v>
      </c>
      <c r="D7809" t="s">
        <v>2475</v>
      </c>
    </row>
    <row r="7810" spans="1:5" x14ac:dyDescent="0.25">
      <c r="A7810" t="s">
        <v>2565</v>
      </c>
      <c r="B7810" t="s">
        <v>3070</v>
      </c>
      <c r="C7810" t="s">
        <v>4752</v>
      </c>
      <c r="D7810">
        <v>0</v>
      </c>
      <c r="E7810">
        <v>0</v>
      </c>
    </row>
    <row r="7811" spans="1:5" x14ac:dyDescent="0.25">
      <c r="A7811" t="s">
        <v>2565</v>
      </c>
      <c r="B7811" t="s">
        <v>3070</v>
      </c>
      <c r="C7811" t="s">
        <v>4753</v>
      </c>
      <c r="D7811">
        <v>0</v>
      </c>
      <c r="E7811">
        <v>0</v>
      </c>
    </row>
    <row r="7812" spans="1:5" x14ac:dyDescent="0.25">
      <c r="A7812" t="s">
        <v>2565</v>
      </c>
      <c r="B7812" t="s">
        <v>3070</v>
      </c>
      <c r="C7812" t="s">
        <v>800</v>
      </c>
      <c r="D7812" s="19" t="s">
        <v>2892</v>
      </c>
    </row>
    <row r="7813" spans="1:5" x14ac:dyDescent="0.25">
      <c r="A7813" t="s">
        <v>2565</v>
      </c>
      <c r="B7813" t="s">
        <v>3071</v>
      </c>
      <c r="C7813" t="s">
        <v>1083</v>
      </c>
      <c r="D7813" t="b">
        <v>0</v>
      </c>
    </row>
    <row r="7814" spans="1:5" x14ac:dyDescent="0.25">
      <c r="A7814" t="s">
        <v>2565</v>
      </c>
      <c r="B7814" t="s">
        <v>3071</v>
      </c>
      <c r="C7814" t="s">
        <v>36</v>
      </c>
      <c r="D7814">
        <v>868</v>
      </c>
    </row>
    <row r="7815" spans="1:5" x14ac:dyDescent="0.25">
      <c r="A7815" t="s">
        <v>2565</v>
      </c>
      <c r="B7815" t="s">
        <v>3071</v>
      </c>
      <c r="C7815" t="s">
        <v>4751</v>
      </c>
      <c r="D7815">
        <v>0</v>
      </c>
    </row>
    <row r="7816" spans="1:5" x14ac:dyDescent="0.25">
      <c r="A7816" t="s">
        <v>2565</v>
      </c>
      <c r="B7816" t="s">
        <v>3071</v>
      </c>
      <c r="C7816" t="s">
        <v>2469</v>
      </c>
      <c r="D7816">
        <v>0</v>
      </c>
      <c r="E7816">
        <v>0</v>
      </c>
    </row>
    <row r="7817" spans="1:5" x14ac:dyDescent="0.25">
      <c r="A7817" t="s">
        <v>2565</v>
      </c>
      <c r="B7817" t="s">
        <v>3071</v>
      </c>
      <c r="C7817" t="s">
        <v>2467</v>
      </c>
      <c r="D7817">
        <v>0</v>
      </c>
    </row>
    <row r="7818" spans="1:5" x14ac:dyDescent="0.25">
      <c r="A7818" t="s">
        <v>2565</v>
      </c>
      <c r="B7818" t="s">
        <v>3071</v>
      </c>
      <c r="C7818" t="s">
        <v>2468</v>
      </c>
      <c r="D7818" t="s">
        <v>2475</v>
      </c>
    </row>
    <row r="7819" spans="1:5" x14ac:dyDescent="0.25">
      <c r="A7819" t="s">
        <v>2565</v>
      </c>
      <c r="B7819" t="s">
        <v>3071</v>
      </c>
      <c r="C7819" t="s">
        <v>4752</v>
      </c>
      <c r="D7819">
        <v>0</v>
      </c>
      <c r="E7819">
        <v>0</v>
      </c>
    </row>
    <row r="7820" spans="1:5" x14ac:dyDescent="0.25">
      <c r="A7820" t="s">
        <v>2565</v>
      </c>
      <c r="B7820" t="s">
        <v>3071</v>
      </c>
      <c r="C7820" t="s">
        <v>4753</v>
      </c>
      <c r="D7820">
        <v>0</v>
      </c>
      <c r="E7820">
        <v>0</v>
      </c>
    </row>
    <row r="7821" spans="1:5" x14ac:dyDescent="0.25">
      <c r="A7821" t="s">
        <v>2565</v>
      </c>
      <c r="B7821" t="s">
        <v>3071</v>
      </c>
      <c r="C7821" t="s">
        <v>800</v>
      </c>
      <c r="D7821" s="19" t="s">
        <v>2892</v>
      </c>
    </row>
    <row r="7822" spans="1:5" x14ac:dyDescent="0.25">
      <c r="A7822" t="s">
        <v>2565</v>
      </c>
      <c r="B7822" t="s">
        <v>3072</v>
      </c>
      <c r="C7822" t="s">
        <v>1083</v>
      </c>
      <c r="D7822" t="b">
        <v>0</v>
      </c>
    </row>
    <row r="7823" spans="1:5" x14ac:dyDescent="0.25">
      <c r="A7823" t="s">
        <v>2565</v>
      </c>
      <c r="B7823" t="s">
        <v>3072</v>
      </c>
      <c r="C7823" t="s">
        <v>36</v>
      </c>
      <c r="D7823">
        <v>869</v>
      </c>
    </row>
    <row r="7824" spans="1:5" x14ac:dyDescent="0.25">
      <c r="A7824" t="s">
        <v>2565</v>
      </c>
      <c r="B7824" t="s">
        <v>3072</v>
      </c>
      <c r="C7824" t="s">
        <v>4751</v>
      </c>
      <c r="D7824">
        <v>0</v>
      </c>
    </row>
    <row r="7825" spans="1:5" x14ac:dyDescent="0.25">
      <c r="A7825" t="s">
        <v>2565</v>
      </c>
      <c r="B7825" t="s">
        <v>3072</v>
      </c>
      <c r="C7825" t="s">
        <v>2469</v>
      </c>
      <c r="D7825">
        <v>0</v>
      </c>
      <c r="E7825">
        <v>0</v>
      </c>
    </row>
    <row r="7826" spans="1:5" x14ac:dyDescent="0.25">
      <c r="A7826" t="s">
        <v>2565</v>
      </c>
      <c r="B7826" t="s">
        <v>3072</v>
      </c>
      <c r="C7826" t="s">
        <v>2467</v>
      </c>
      <c r="D7826">
        <v>0</v>
      </c>
    </row>
    <row r="7827" spans="1:5" x14ac:dyDescent="0.25">
      <c r="A7827" t="s">
        <v>2565</v>
      </c>
      <c r="B7827" t="s">
        <v>3072</v>
      </c>
      <c r="C7827" t="s">
        <v>2468</v>
      </c>
      <c r="D7827" t="s">
        <v>2475</v>
      </c>
    </row>
    <row r="7828" spans="1:5" x14ac:dyDescent="0.25">
      <c r="A7828" t="s">
        <v>2565</v>
      </c>
      <c r="B7828" t="s">
        <v>3072</v>
      </c>
      <c r="C7828" t="s">
        <v>4752</v>
      </c>
      <c r="D7828">
        <v>0</v>
      </c>
      <c r="E7828">
        <v>0</v>
      </c>
    </row>
    <row r="7829" spans="1:5" x14ac:dyDescent="0.25">
      <c r="A7829" t="s">
        <v>2565</v>
      </c>
      <c r="B7829" t="s">
        <v>3072</v>
      </c>
      <c r="C7829" t="s">
        <v>4753</v>
      </c>
      <c r="D7829">
        <v>0</v>
      </c>
      <c r="E7829">
        <v>0</v>
      </c>
    </row>
    <row r="7830" spans="1:5" x14ac:dyDescent="0.25">
      <c r="A7830" t="s">
        <v>2565</v>
      </c>
      <c r="B7830" t="s">
        <v>3072</v>
      </c>
      <c r="C7830" t="s">
        <v>800</v>
      </c>
      <c r="D7830" s="19" t="s">
        <v>2892</v>
      </c>
    </row>
    <row r="7831" spans="1:5" x14ac:dyDescent="0.25">
      <c r="A7831" t="s">
        <v>2565</v>
      </c>
      <c r="B7831" t="s">
        <v>3073</v>
      </c>
      <c r="C7831" t="s">
        <v>1083</v>
      </c>
      <c r="D7831" t="b">
        <v>0</v>
      </c>
    </row>
    <row r="7832" spans="1:5" x14ac:dyDescent="0.25">
      <c r="A7832" t="s">
        <v>2565</v>
      </c>
      <c r="B7832" t="s">
        <v>3073</v>
      </c>
      <c r="C7832" t="s">
        <v>36</v>
      </c>
      <c r="D7832">
        <v>870</v>
      </c>
    </row>
    <row r="7833" spans="1:5" x14ac:dyDescent="0.25">
      <c r="A7833" t="s">
        <v>2565</v>
      </c>
      <c r="B7833" t="s">
        <v>3073</v>
      </c>
      <c r="C7833" t="s">
        <v>4751</v>
      </c>
      <c r="D7833">
        <v>1</v>
      </c>
    </row>
    <row r="7834" spans="1:5" x14ac:dyDescent="0.25">
      <c r="A7834" t="s">
        <v>2565</v>
      </c>
      <c r="B7834" t="s">
        <v>3073</v>
      </c>
      <c r="C7834" t="s">
        <v>2469</v>
      </c>
      <c r="D7834">
        <v>0</v>
      </c>
      <c r="E7834">
        <v>0</v>
      </c>
    </row>
    <row r="7835" spans="1:5" x14ac:dyDescent="0.25">
      <c r="A7835" t="s">
        <v>2565</v>
      </c>
      <c r="B7835" t="s">
        <v>3073</v>
      </c>
      <c r="C7835" t="s">
        <v>2467</v>
      </c>
      <c r="D7835">
        <v>0</v>
      </c>
    </row>
    <row r="7836" spans="1:5" x14ac:dyDescent="0.25">
      <c r="A7836" t="s">
        <v>2565</v>
      </c>
      <c r="B7836" t="s">
        <v>3073</v>
      </c>
      <c r="C7836" t="s">
        <v>2468</v>
      </c>
      <c r="D7836" t="s">
        <v>2475</v>
      </c>
    </row>
    <row r="7837" spans="1:5" x14ac:dyDescent="0.25">
      <c r="A7837" t="s">
        <v>2565</v>
      </c>
      <c r="B7837" t="s">
        <v>3073</v>
      </c>
      <c r="C7837" t="s">
        <v>4752</v>
      </c>
      <c r="D7837">
        <v>0</v>
      </c>
      <c r="E7837">
        <v>0</v>
      </c>
    </row>
    <row r="7838" spans="1:5" x14ac:dyDescent="0.25">
      <c r="A7838" t="s">
        <v>2565</v>
      </c>
      <c r="B7838" t="s">
        <v>3073</v>
      </c>
      <c r="C7838" t="s">
        <v>4753</v>
      </c>
      <c r="D7838">
        <v>0</v>
      </c>
      <c r="E7838">
        <v>0</v>
      </c>
    </row>
    <row r="7839" spans="1:5" x14ac:dyDescent="0.25">
      <c r="A7839" t="s">
        <v>2565</v>
      </c>
      <c r="B7839" t="s">
        <v>3073</v>
      </c>
      <c r="C7839" t="s">
        <v>800</v>
      </c>
      <c r="D7839" s="19" t="s">
        <v>815</v>
      </c>
    </row>
    <row r="7840" spans="1:5" x14ac:dyDescent="0.25">
      <c r="A7840" t="s">
        <v>2565</v>
      </c>
      <c r="B7840" t="s">
        <v>3074</v>
      </c>
      <c r="C7840" t="s">
        <v>1083</v>
      </c>
      <c r="D7840" t="b">
        <v>0</v>
      </c>
    </row>
    <row r="7841" spans="1:5" x14ac:dyDescent="0.25">
      <c r="A7841" t="s">
        <v>2565</v>
      </c>
      <c r="B7841" t="s">
        <v>3074</v>
      </c>
      <c r="C7841" t="s">
        <v>36</v>
      </c>
      <c r="D7841">
        <v>871</v>
      </c>
    </row>
    <row r="7842" spans="1:5" x14ac:dyDescent="0.25">
      <c r="A7842" t="s">
        <v>2565</v>
      </c>
      <c r="B7842" t="s">
        <v>3074</v>
      </c>
      <c r="C7842" t="s">
        <v>4751</v>
      </c>
      <c r="D7842">
        <v>1</v>
      </c>
    </row>
    <row r="7843" spans="1:5" x14ac:dyDescent="0.25">
      <c r="A7843" t="s">
        <v>2565</v>
      </c>
      <c r="B7843" t="s">
        <v>3074</v>
      </c>
      <c r="C7843" t="s">
        <v>2469</v>
      </c>
      <c r="D7843">
        <v>0</v>
      </c>
      <c r="E7843">
        <v>0</v>
      </c>
    </row>
    <row r="7844" spans="1:5" x14ac:dyDescent="0.25">
      <c r="A7844" t="s">
        <v>2565</v>
      </c>
      <c r="B7844" t="s">
        <v>3074</v>
      </c>
      <c r="C7844" t="s">
        <v>2467</v>
      </c>
      <c r="D7844">
        <v>0</v>
      </c>
    </row>
    <row r="7845" spans="1:5" x14ac:dyDescent="0.25">
      <c r="A7845" t="s">
        <v>2565</v>
      </c>
      <c r="B7845" t="s">
        <v>3074</v>
      </c>
      <c r="C7845" t="s">
        <v>2468</v>
      </c>
      <c r="D7845" t="s">
        <v>2475</v>
      </c>
    </row>
    <row r="7846" spans="1:5" x14ac:dyDescent="0.25">
      <c r="A7846" t="s">
        <v>2565</v>
      </c>
      <c r="B7846" t="s">
        <v>3074</v>
      </c>
      <c r="C7846" t="s">
        <v>4752</v>
      </c>
      <c r="D7846">
        <v>0</v>
      </c>
      <c r="E7846">
        <v>0</v>
      </c>
    </row>
    <row r="7847" spans="1:5" x14ac:dyDescent="0.25">
      <c r="A7847" t="s">
        <v>2565</v>
      </c>
      <c r="B7847" t="s">
        <v>3074</v>
      </c>
      <c r="C7847" t="s">
        <v>4753</v>
      </c>
      <c r="D7847">
        <v>0</v>
      </c>
      <c r="E7847">
        <v>0</v>
      </c>
    </row>
    <row r="7848" spans="1:5" x14ac:dyDescent="0.25">
      <c r="A7848" t="s">
        <v>2565</v>
      </c>
      <c r="B7848" t="s">
        <v>3074</v>
      </c>
      <c r="C7848" t="s">
        <v>800</v>
      </c>
      <c r="D7848" s="19" t="s">
        <v>815</v>
      </c>
    </row>
    <row r="7849" spans="1:5" x14ac:dyDescent="0.25">
      <c r="A7849" t="s">
        <v>2565</v>
      </c>
      <c r="B7849" t="s">
        <v>3075</v>
      </c>
      <c r="C7849" t="s">
        <v>1083</v>
      </c>
      <c r="D7849" t="b">
        <v>0</v>
      </c>
    </row>
    <row r="7850" spans="1:5" x14ac:dyDescent="0.25">
      <c r="A7850" t="s">
        <v>2565</v>
      </c>
      <c r="B7850" t="s">
        <v>3075</v>
      </c>
      <c r="C7850" t="s">
        <v>36</v>
      </c>
      <c r="D7850">
        <v>872</v>
      </c>
    </row>
    <row r="7851" spans="1:5" x14ac:dyDescent="0.25">
      <c r="A7851" t="s">
        <v>2565</v>
      </c>
      <c r="B7851" t="s">
        <v>3075</v>
      </c>
      <c r="C7851" t="s">
        <v>4751</v>
      </c>
      <c r="D7851">
        <v>1</v>
      </c>
    </row>
    <row r="7852" spans="1:5" x14ac:dyDescent="0.25">
      <c r="A7852" t="s">
        <v>2565</v>
      </c>
      <c r="B7852" t="s">
        <v>3075</v>
      </c>
      <c r="C7852" t="s">
        <v>2469</v>
      </c>
      <c r="D7852">
        <v>0</v>
      </c>
      <c r="E7852">
        <v>0</v>
      </c>
    </row>
    <row r="7853" spans="1:5" x14ac:dyDescent="0.25">
      <c r="A7853" t="s">
        <v>2565</v>
      </c>
      <c r="B7853" t="s">
        <v>3075</v>
      </c>
      <c r="C7853" t="s">
        <v>2467</v>
      </c>
      <c r="D7853">
        <v>0</v>
      </c>
    </row>
    <row r="7854" spans="1:5" x14ac:dyDescent="0.25">
      <c r="A7854" t="s">
        <v>2565</v>
      </c>
      <c r="B7854" t="s">
        <v>3075</v>
      </c>
      <c r="C7854" t="s">
        <v>2468</v>
      </c>
      <c r="D7854" t="s">
        <v>2475</v>
      </c>
    </row>
    <row r="7855" spans="1:5" x14ac:dyDescent="0.25">
      <c r="A7855" t="s">
        <v>2565</v>
      </c>
      <c r="B7855" t="s">
        <v>3075</v>
      </c>
      <c r="C7855" t="s">
        <v>4752</v>
      </c>
      <c r="D7855">
        <v>0</v>
      </c>
      <c r="E7855">
        <v>0</v>
      </c>
    </row>
    <row r="7856" spans="1:5" x14ac:dyDescent="0.25">
      <c r="A7856" t="s">
        <v>2565</v>
      </c>
      <c r="B7856" t="s">
        <v>3075</v>
      </c>
      <c r="C7856" t="s">
        <v>4753</v>
      </c>
      <c r="D7856">
        <v>0</v>
      </c>
      <c r="E7856">
        <v>0</v>
      </c>
    </row>
    <row r="7857" spans="1:5" x14ac:dyDescent="0.25">
      <c r="A7857" t="s">
        <v>2565</v>
      </c>
      <c r="B7857" t="s">
        <v>3075</v>
      </c>
      <c r="C7857" t="s">
        <v>800</v>
      </c>
      <c r="D7857" s="19" t="s">
        <v>815</v>
      </c>
    </row>
    <row r="7858" spans="1:5" x14ac:dyDescent="0.25">
      <c r="A7858" t="s">
        <v>2565</v>
      </c>
      <c r="B7858" t="s">
        <v>3076</v>
      </c>
      <c r="C7858" t="s">
        <v>1083</v>
      </c>
      <c r="D7858" t="b">
        <v>0</v>
      </c>
    </row>
    <row r="7859" spans="1:5" x14ac:dyDescent="0.25">
      <c r="A7859" t="s">
        <v>2565</v>
      </c>
      <c r="B7859" t="s">
        <v>3076</v>
      </c>
      <c r="C7859" t="s">
        <v>36</v>
      </c>
      <c r="D7859">
        <v>873</v>
      </c>
    </row>
    <row r="7860" spans="1:5" x14ac:dyDescent="0.25">
      <c r="A7860" t="s">
        <v>2565</v>
      </c>
      <c r="B7860" t="s">
        <v>3076</v>
      </c>
      <c r="C7860" t="s">
        <v>4751</v>
      </c>
      <c r="D7860">
        <v>1</v>
      </c>
    </row>
    <row r="7861" spans="1:5" x14ac:dyDescent="0.25">
      <c r="A7861" t="s">
        <v>2565</v>
      </c>
      <c r="B7861" t="s">
        <v>3076</v>
      </c>
      <c r="C7861" t="s">
        <v>2469</v>
      </c>
      <c r="D7861">
        <v>0</v>
      </c>
      <c r="E7861">
        <v>0</v>
      </c>
    </row>
    <row r="7862" spans="1:5" x14ac:dyDescent="0.25">
      <c r="A7862" t="s">
        <v>2565</v>
      </c>
      <c r="B7862" t="s">
        <v>3076</v>
      </c>
      <c r="C7862" t="s">
        <v>2467</v>
      </c>
      <c r="D7862">
        <v>0</v>
      </c>
    </row>
    <row r="7863" spans="1:5" x14ac:dyDescent="0.25">
      <c r="A7863" t="s">
        <v>2565</v>
      </c>
      <c r="B7863" t="s">
        <v>3076</v>
      </c>
      <c r="C7863" t="s">
        <v>2468</v>
      </c>
      <c r="D7863" t="s">
        <v>2475</v>
      </c>
    </row>
    <row r="7864" spans="1:5" x14ac:dyDescent="0.25">
      <c r="A7864" t="s">
        <v>2565</v>
      </c>
      <c r="B7864" t="s">
        <v>3076</v>
      </c>
      <c r="C7864" t="s">
        <v>4752</v>
      </c>
      <c r="D7864">
        <v>0</v>
      </c>
      <c r="E7864">
        <v>0</v>
      </c>
    </row>
    <row r="7865" spans="1:5" x14ac:dyDescent="0.25">
      <c r="A7865" t="s">
        <v>2565</v>
      </c>
      <c r="B7865" t="s">
        <v>3076</v>
      </c>
      <c r="C7865" t="s">
        <v>4753</v>
      </c>
      <c r="D7865">
        <v>0</v>
      </c>
      <c r="E7865">
        <v>0</v>
      </c>
    </row>
    <row r="7866" spans="1:5" x14ac:dyDescent="0.25">
      <c r="A7866" t="s">
        <v>2565</v>
      </c>
      <c r="B7866" t="s">
        <v>3076</v>
      </c>
      <c r="C7866" t="s">
        <v>800</v>
      </c>
      <c r="D7866" s="19" t="s">
        <v>815</v>
      </c>
    </row>
    <row r="7867" spans="1:5" x14ac:dyDescent="0.25">
      <c r="A7867" t="s">
        <v>2565</v>
      </c>
      <c r="B7867" t="s">
        <v>3077</v>
      </c>
      <c r="C7867" t="s">
        <v>1083</v>
      </c>
      <c r="D7867" t="b">
        <v>0</v>
      </c>
    </row>
    <row r="7868" spans="1:5" x14ac:dyDescent="0.25">
      <c r="A7868" t="s">
        <v>2565</v>
      </c>
      <c r="B7868" t="s">
        <v>3077</v>
      </c>
      <c r="C7868" t="s">
        <v>36</v>
      </c>
      <c r="D7868">
        <v>874</v>
      </c>
    </row>
    <row r="7869" spans="1:5" x14ac:dyDescent="0.25">
      <c r="A7869" t="s">
        <v>2565</v>
      </c>
      <c r="B7869" t="s">
        <v>3077</v>
      </c>
      <c r="C7869" t="s">
        <v>4751</v>
      </c>
      <c r="D7869">
        <v>1</v>
      </c>
    </row>
    <row r="7870" spans="1:5" x14ac:dyDescent="0.25">
      <c r="A7870" t="s">
        <v>2565</v>
      </c>
      <c r="B7870" t="s">
        <v>3077</v>
      </c>
      <c r="C7870" t="s">
        <v>2469</v>
      </c>
      <c r="D7870">
        <v>0</v>
      </c>
      <c r="E7870">
        <v>0</v>
      </c>
    </row>
    <row r="7871" spans="1:5" x14ac:dyDescent="0.25">
      <c r="A7871" t="s">
        <v>2565</v>
      </c>
      <c r="B7871" t="s">
        <v>3077</v>
      </c>
      <c r="C7871" t="s">
        <v>2467</v>
      </c>
      <c r="D7871">
        <v>0</v>
      </c>
    </row>
    <row r="7872" spans="1:5" x14ac:dyDescent="0.25">
      <c r="A7872" t="s">
        <v>2565</v>
      </c>
      <c r="B7872" t="s">
        <v>3077</v>
      </c>
      <c r="C7872" t="s">
        <v>2468</v>
      </c>
      <c r="D7872" t="s">
        <v>2475</v>
      </c>
    </row>
    <row r="7873" spans="1:5" x14ac:dyDescent="0.25">
      <c r="A7873" t="s">
        <v>2565</v>
      </c>
      <c r="B7873" t="s">
        <v>3077</v>
      </c>
      <c r="C7873" t="s">
        <v>4752</v>
      </c>
      <c r="D7873">
        <v>0</v>
      </c>
      <c r="E7873">
        <v>0</v>
      </c>
    </row>
    <row r="7874" spans="1:5" x14ac:dyDescent="0.25">
      <c r="A7874" t="s">
        <v>2565</v>
      </c>
      <c r="B7874" t="s">
        <v>3077</v>
      </c>
      <c r="C7874" t="s">
        <v>4753</v>
      </c>
      <c r="D7874">
        <v>0</v>
      </c>
      <c r="E7874">
        <v>0</v>
      </c>
    </row>
    <row r="7875" spans="1:5" x14ac:dyDescent="0.25">
      <c r="A7875" t="s">
        <v>2565</v>
      </c>
      <c r="B7875" t="s">
        <v>3077</v>
      </c>
      <c r="C7875" t="s">
        <v>800</v>
      </c>
      <c r="D7875" s="19" t="s">
        <v>815</v>
      </c>
    </row>
    <row r="7876" spans="1:5" x14ac:dyDescent="0.25">
      <c r="A7876" t="s">
        <v>2565</v>
      </c>
      <c r="B7876" t="s">
        <v>3078</v>
      </c>
      <c r="C7876" t="s">
        <v>1083</v>
      </c>
      <c r="D7876" t="b">
        <v>0</v>
      </c>
    </row>
    <row r="7877" spans="1:5" x14ac:dyDescent="0.25">
      <c r="A7877" t="s">
        <v>2565</v>
      </c>
      <c r="B7877" t="s">
        <v>3078</v>
      </c>
      <c r="C7877" t="s">
        <v>36</v>
      </c>
      <c r="D7877">
        <v>875</v>
      </c>
    </row>
    <row r="7878" spans="1:5" x14ac:dyDescent="0.25">
      <c r="A7878" t="s">
        <v>2565</v>
      </c>
      <c r="B7878" t="s">
        <v>3078</v>
      </c>
      <c r="C7878" t="s">
        <v>4751</v>
      </c>
      <c r="D7878">
        <v>1</v>
      </c>
    </row>
    <row r="7879" spans="1:5" x14ac:dyDescent="0.25">
      <c r="A7879" t="s">
        <v>2565</v>
      </c>
      <c r="B7879" t="s">
        <v>3078</v>
      </c>
      <c r="C7879" t="s">
        <v>2469</v>
      </c>
      <c r="D7879">
        <v>0</v>
      </c>
      <c r="E7879">
        <v>0</v>
      </c>
    </row>
    <row r="7880" spans="1:5" x14ac:dyDescent="0.25">
      <c r="A7880" t="s">
        <v>2565</v>
      </c>
      <c r="B7880" t="s">
        <v>3078</v>
      </c>
      <c r="C7880" t="s">
        <v>2467</v>
      </c>
      <c r="D7880">
        <v>0</v>
      </c>
    </row>
    <row r="7881" spans="1:5" x14ac:dyDescent="0.25">
      <c r="A7881" t="s">
        <v>2565</v>
      </c>
      <c r="B7881" t="s">
        <v>3078</v>
      </c>
      <c r="C7881" t="s">
        <v>2468</v>
      </c>
      <c r="D7881" t="s">
        <v>2475</v>
      </c>
    </row>
    <row r="7882" spans="1:5" x14ac:dyDescent="0.25">
      <c r="A7882" t="s">
        <v>2565</v>
      </c>
      <c r="B7882" t="s">
        <v>3078</v>
      </c>
      <c r="C7882" t="s">
        <v>4752</v>
      </c>
      <c r="D7882">
        <v>0</v>
      </c>
      <c r="E7882">
        <v>0</v>
      </c>
    </row>
    <row r="7883" spans="1:5" x14ac:dyDescent="0.25">
      <c r="A7883" t="s">
        <v>2565</v>
      </c>
      <c r="B7883" t="s">
        <v>3078</v>
      </c>
      <c r="C7883" t="s">
        <v>4753</v>
      </c>
      <c r="D7883">
        <v>0</v>
      </c>
      <c r="E7883">
        <v>0</v>
      </c>
    </row>
    <row r="7884" spans="1:5" x14ac:dyDescent="0.25">
      <c r="A7884" t="s">
        <v>2565</v>
      </c>
      <c r="B7884" t="s">
        <v>3078</v>
      </c>
      <c r="C7884" t="s">
        <v>800</v>
      </c>
      <c r="D7884" s="19" t="s">
        <v>815</v>
      </c>
    </row>
    <row r="7885" spans="1:5" x14ac:dyDescent="0.25">
      <c r="A7885" t="s">
        <v>2565</v>
      </c>
      <c r="B7885" t="s">
        <v>3079</v>
      </c>
      <c r="C7885" t="s">
        <v>1083</v>
      </c>
      <c r="D7885" t="b">
        <v>0</v>
      </c>
    </row>
    <row r="7886" spans="1:5" x14ac:dyDescent="0.25">
      <c r="A7886" t="s">
        <v>2565</v>
      </c>
      <c r="B7886" t="s">
        <v>3079</v>
      </c>
      <c r="C7886" t="s">
        <v>36</v>
      </c>
      <c r="D7886">
        <v>876</v>
      </c>
    </row>
    <row r="7887" spans="1:5" x14ac:dyDescent="0.25">
      <c r="A7887" t="s">
        <v>2565</v>
      </c>
      <c r="B7887" t="s">
        <v>3079</v>
      </c>
      <c r="C7887" t="s">
        <v>4751</v>
      </c>
      <c r="D7887">
        <v>0</v>
      </c>
    </row>
    <row r="7888" spans="1:5" x14ac:dyDescent="0.25">
      <c r="A7888" t="s">
        <v>2565</v>
      </c>
      <c r="B7888" t="s">
        <v>3079</v>
      </c>
      <c r="C7888" t="s">
        <v>2469</v>
      </c>
      <c r="D7888">
        <v>0</v>
      </c>
      <c r="E7888">
        <v>0</v>
      </c>
    </row>
    <row r="7889" spans="1:5" x14ac:dyDescent="0.25">
      <c r="A7889" t="s">
        <v>2565</v>
      </c>
      <c r="B7889" t="s">
        <v>3079</v>
      </c>
      <c r="C7889" t="s">
        <v>2467</v>
      </c>
      <c r="D7889">
        <v>0</v>
      </c>
    </row>
    <row r="7890" spans="1:5" x14ac:dyDescent="0.25">
      <c r="A7890" t="s">
        <v>2565</v>
      </c>
      <c r="B7890" t="s">
        <v>3079</v>
      </c>
      <c r="C7890" t="s">
        <v>2468</v>
      </c>
      <c r="D7890" t="s">
        <v>2475</v>
      </c>
    </row>
    <row r="7891" spans="1:5" x14ac:dyDescent="0.25">
      <c r="A7891" t="s">
        <v>2565</v>
      </c>
      <c r="B7891" t="s">
        <v>3079</v>
      </c>
      <c r="C7891" t="s">
        <v>4752</v>
      </c>
      <c r="D7891">
        <v>0</v>
      </c>
      <c r="E7891">
        <v>0</v>
      </c>
    </row>
    <row r="7892" spans="1:5" x14ac:dyDescent="0.25">
      <c r="A7892" t="s">
        <v>2565</v>
      </c>
      <c r="B7892" t="s">
        <v>3079</v>
      </c>
      <c r="C7892" t="s">
        <v>4753</v>
      </c>
      <c r="D7892">
        <v>0</v>
      </c>
      <c r="E7892">
        <v>0</v>
      </c>
    </row>
    <row r="7893" spans="1:5" x14ac:dyDescent="0.25">
      <c r="A7893" t="s">
        <v>2565</v>
      </c>
      <c r="B7893" t="s">
        <v>3079</v>
      </c>
      <c r="C7893" t="s">
        <v>800</v>
      </c>
      <c r="D7893" s="19"/>
    </row>
    <row r="7894" spans="1:5" x14ac:dyDescent="0.25">
      <c r="A7894" t="s">
        <v>2565</v>
      </c>
      <c r="B7894" t="s">
        <v>3080</v>
      </c>
      <c r="C7894" t="s">
        <v>1083</v>
      </c>
      <c r="D7894" t="b">
        <v>0</v>
      </c>
    </row>
    <row r="7895" spans="1:5" x14ac:dyDescent="0.25">
      <c r="A7895" t="s">
        <v>2565</v>
      </c>
      <c r="B7895" t="s">
        <v>3080</v>
      </c>
      <c r="C7895" t="s">
        <v>36</v>
      </c>
      <c r="D7895">
        <v>877</v>
      </c>
    </row>
    <row r="7896" spans="1:5" x14ac:dyDescent="0.25">
      <c r="A7896" t="s">
        <v>2565</v>
      </c>
      <c r="B7896" t="s">
        <v>3080</v>
      </c>
      <c r="C7896" t="s">
        <v>4751</v>
      </c>
      <c r="D7896">
        <v>1</v>
      </c>
    </row>
    <row r="7897" spans="1:5" x14ac:dyDescent="0.25">
      <c r="A7897" t="s">
        <v>2565</v>
      </c>
      <c r="B7897" t="s">
        <v>3080</v>
      </c>
      <c r="C7897" t="s">
        <v>2469</v>
      </c>
      <c r="D7897">
        <v>0</v>
      </c>
      <c r="E7897">
        <v>0</v>
      </c>
    </row>
    <row r="7898" spans="1:5" x14ac:dyDescent="0.25">
      <c r="A7898" t="s">
        <v>2565</v>
      </c>
      <c r="B7898" t="s">
        <v>3080</v>
      </c>
      <c r="C7898" t="s">
        <v>2467</v>
      </c>
      <c r="D7898">
        <v>0</v>
      </c>
    </row>
    <row r="7899" spans="1:5" x14ac:dyDescent="0.25">
      <c r="A7899" t="s">
        <v>2565</v>
      </c>
      <c r="B7899" t="s">
        <v>3080</v>
      </c>
      <c r="C7899" t="s">
        <v>2468</v>
      </c>
      <c r="D7899" t="s">
        <v>2475</v>
      </c>
    </row>
    <row r="7900" spans="1:5" x14ac:dyDescent="0.25">
      <c r="A7900" t="s">
        <v>2565</v>
      </c>
      <c r="B7900" t="s">
        <v>3080</v>
      </c>
      <c r="C7900" t="s">
        <v>4752</v>
      </c>
      <c r="D7900">
        <v>0</v>
      </c>
      <c r="E7900">
        <v>0</v>
      </c>
    </row>
    <row r="7901" spans="1:5" x14ac:dyDescent="0.25">
      <c r="A7901" t="s">
        <v>2565</v>
      </c>
      <c r="B7901" t="s">
        <v>3080</v>
      </c>
      <c r="C7901" t="s">
        <v>4753</v>
      </c>
      <c r="D7901">
        <v>0</v>
      </c>
      <c r="E7901">
        <v>0</v>
      </c>
    </row>
    <row r="7902" spans="1:5" x14ac:dyDescent="0.25">
      <c r="A7902" t="s">
        <v>2565</v>
      </c>
      <c r="B7902" t="s">
        <v>3080</v>
      </c>
      <c r="C7902" t="s">
        <v>800</v>
      </c>
      <c r="D7902" s="19" t="s">
        <v>815</v>
      </c>
    </row>
    <row r="7903" spans="1:5" x14ac:dyDescent="0.25">
      <c r="A7903" t="s">
        <v>2565</v>
      </c>
      <c r="B7903" t="s">
        <v>3081</v>
      </c>
      <c r="C7903" t="s">
        <v>1083</v>
      </c>
      <c r="D7903" t="b">
        <v>0</v>
      </c>
    </row>
    <row r="7904" spans="1:5" x14ac:dyDescent="0.25">
      <c r="A7904" t="s">
        <v>2565</v>
      </c>
      <c r="B7904" t="s">
        <v>3081</v>
      </c>
      <c r="C7904" t="s">
        <v>36</v>
      </c>
      <c r="D7904">
        <v>878</v>
      </c>
    </row>
    <row r="7905" spans="1:5" x14ac:dyDescent="0.25">
      <c r="A7905" t="s">
        <v>2565</v>
      </c>
      <c r="B7905" t="s">
        <v>3081</v>
      </c>
      <c r="C7905" t="s">
        <v>4751</v>
      </c>
      <c r="D7905">
        <v>1</v>
      </c>
    </row>
    <row r="7906" spans="1:5" x14ac:dyDescent="0.25">
      <c r="A7906" t="s">
        <v>2565</v>
      </c>
      <c r="B7906" t="s">
        <v>3081</v>
      </c>
      <c r="C7906" t="s">
        <v>2469</v>
      </c>
      <c r="D7906">
        <v>0</v>
      </c>
      <c r="E7906">
        <v>0</v>
      </c>
    </row>
    <row r="7907" spans="1:5" x14ac:dyDescent="0.25">
      <c r="A7907" t="s">
        <v>2565</v>
      </c>
      <c r="B7907" t="s">
        <v>3081</v>
      </c>
      <c r="C7907" t="s">
        <v>2467</v>
      </c>
      <c r="D7907">
        <v>0</v>
      </c>
    </row>
    <row r="7908" spans="1:5" x14ac:dyDescent="0.25">
      <c r="A7908" t="s">
        <v>2565</v>
      </c>
      <c r="B7908" t="s">
        <v>3081</v>
      </c>
      <c r="C7908" t="s">
        <v>2468</v>
      </c>
      <c r="D7908" t="s">
        <v>2475</v>
      </c>
    </row>
    <row r="7909" spans="1:5" x14ac:dyDescent="0.25">
      <c r="A7909" t="s">
        <v>2565</v>
      </c>
      <c r="B7909" t="s">
        <v>3081</v>
      </c>
      <c r="C7909" t="s">
        <v>4752</v>
      </c>
      <c r="D7909">
        <v>0</v>
      </c>
      <c r="E7909">
        <v>0</v>
      </c>
    </row>
    <row r="7910" spans="1:5" x14ac:dyDescent="0.25">
      <c r="A7910" t="s">
        <v>2565</v>
      </c>
      <c r="B7910" t="s">
        <v>3081</v>
      </c>
      <c r="C7910" t="s">
        <v>4753</v>
      </c>
      <c r="D7910">
        <v>0</v>
      </c>
      <c r="E7910">
        <v>0</v>
      </c>
    </row>
    <row r="7911" spans="1:5" x14ac:dyDescent="0.25">
      <c r="A7911" t="s">
        <v>2565</v>
      </c>
      <c r="B7911" t="s">
        <v>3081</v>
      </c>
      <c r="C7911" t="s">
        <v>800</v>
      </c>
      <c r="D7911" s="19" t="s">
        <v>815</v>
      </c>
    </row>
    <row r="7912" spans="1:5" x14ac:dyDescent="0.25">
      <c r="A7912" t="s">
        <v>2565</v>
      </c>
      <c r="B7912" t="s">
        <v>3083</v>
      </c>
      <c r="C7912" t="s">
        <v>1083</v>
      </c>
      <c r="D7912" t="b">
        <v>0</v>
      </c>
    </row>
    <row r="7913" spans="1:5" x14ac:dyDescent="0.25">
      <c r="A7913" t="s">
        <v>2565</v>
      </c>
      <c r="B7913" t="s">
        <v>3083</v>
      </c>
      <c r="C7913" t="s">
        <v>36</v>
      </c>
      <c r="D7913">
        <v>879</v>
      </c>
    </row>
    <row r="7914" spans="1:5" x14ac:dyDescent="0.25">
      <c r="A7914" t="s">
        <v>2565</v>
      </c>
      <c r="B7914" t="s">
        <v>3083</v>
      </c>
      <c r="C7914" t="s">
        <v>4751</v>
      </c>
      <c r="D7914">
        <v>1</v>
      </c>
    </row>
    <row r="7915" spans="1:5" x14ac:dyDescent="0.25">
      <c r="A7915" t="s">
        <v>2565</v>
      </c>
      <c r="B7915" t="s">
        <v>3083</v>
      </c>
      <c r="C7915" t="s">
        <v>2469</v>
      </c>
      <c r="D7915">
        <v>300</v>
      </c>
      <c r="E7915">
        <v>0</v>
      </c>
    </row>
    <row r="7916" spans="1:5" x14ac:dyDescent="0.25">
      <c r="A7916" t="s">
        <v>2565</v>
      </c>
      <c r="B7916" t="s">
        <v>3083</v>
      </c>
      <c r="C7916" t="s">
        <v>2467</v>
      </c>
      <c r="D7916">
        <v>0</v>
      </c>
    </row>
    <row r="7917" spans="1:5" x14ac:dyDescent="0.25">
      <c r="A7917" t="s">
        <v>2565</v>
      </c>
      <c r="B7917" t="s">
        <v>3083</v>
      </c>
      <c r="C7917" t="s">
        <v>2468</v>
      </c>
      <c r="D7917" t="s">
        <v>2475</v>
      </c>
    </row>
    <row r="7918" spans="1:5" x14ac:dyDescent="0.25">
      <c r="A7918" t="s">
        <v>2565</v>
      </c>
      <c r="B7918" t="s">
        <v>3083</v>
      </c>
      <c r="C7918" t="s">
        <v>4752</v>
      </c>
      <c r="D7918">
        <v>0</v>
      </c>
      <c r="E7918">
        <v>0</v>
      </c>
    </row>
    <row r="7919" spans="1:5" x14ac:dyDescent="0.25">
      <c r="A7919" t="s">
        <v>2565</v>
      </c>
      <c r="B7919" t="s">
        <v>3083</v>
      </c>
      <c r="C7919" t="s">
        <v>4753</v>
      </c>
      <c r="D7919">
        <v>0</v>
      </c>
      <c r="E7919">
        <v>0</v>
      </c>
    </row>
    <row r="7920" spans="1:5" x14ac:dyDescent="0.25">
      <c r="A7920" t="s">
        <v>2565</v>
      </c>
      <c r="B7920" t="s">
        <v>3083</v>
      </c>
      <c r="C7920" t="s">
        <v>800</v>
      </c>
      <c r="D7920" s="19" t="s">
        <v>815</v>
      </c>
    </row>
    <row r="7921" spans="1:5" x14ac:dyDescent="0.25">
      <c r="A7921" t="s">
        <v>2565</v>
      </c>
      <c r="B7921" t="s">
        <v>3085</v>
      </c>
      <c r="C7921" t="s">
        <v>1083</v>
      </c>
      <c r="D7921" t="b">
        <v>0</v>
      </c>
    </row>
    <row r="7922" spans="1:5" x14ac:dyDescent="0.25">
      <c r="A7922" t="s">
        <v>2565</v>
      </c>
      <c r="B7922" t="s">
        <v>3085</v>
      </c>
      <c r="C7922" t="s">
        <v>36</v>
      </c>
      <c r="D7922">
        <v>880</v>
      </c>
    </row>
    <row r="7923" spans="1:5" x14ac:dyDescent="0.25">
      <c r="A7923" t="s">
        <v>2565</v>
      </c>
      <c r="B7923" t="s">
        <v>3085</v>
      </c>
      <c r="C7923" t="s">
        <v>4751</v>
      </c>
      <c r="D7923">
        <v>0</v>
      </c>
    </row>
    <row r="7924" spans="1:5" x14ac:dyDescent="0.25">
      <c r="A7924" t="s">
        <v>2565</v>
      </c>
      <c r="B7924" t="s">
        <v>3085</v>
      </c>
      <c r="C7924" t="s">
        <v>2469</v>
      </c>
      <c r="D7924">
        <v>100</v>
      </c>
      <c r="E7924">
        <v>0</v>
      </c>
    </row>
    <row r="7925" spans="1:5" x14ac:dyDescent="0.25">
      <c r="A7925" t="s">
        <v>2565</v>
      </c>
      <c r="B7925" t="s">
        <v>3085</v>
      </c>
      <c r="C7925" t="s">
        <v>2467</v>
      </c>
      <c r="D7925">
        <v>0</v>
      </c>
    </row>
    <row r="7926" spans="1:5" x14ac:dyDescent="0.25">
      <c r="A7926" t="s">
        <v>2565</v>
      </c>
      <c r="B7926" t="s">
        <v>3085</v>
      </c>
      <c r="C7926" t="s">
        <v>2468</v>
      </c>
      <c r="D7926" t="s">
        <v>2475</v>
      </c>
    </row>
    <row r="7927" spans="1:5" x14ac:dyDescent="0.25">
      <c r="A7927" t="s">
        <v>2565</v>
      </c>
      <c r="B7927" t="s">
        <v>3085</v>
      </c>
      <c r="C7927" t="s">
        <v>4752</v>
      </c>
      <c r="D7927">
        <v>0</v>
      </c>
      <c r="E7927">
        <v>0</v>
      </c>
    </row>
    <row r="7928" spans="1:5" x14ac:dyDescent="0.25">
      <c r="A7928" t="s">
        <v>2565</v>
      </c>
      <c r="B7928" t="s">
        <v>3085</v>
      </c>
      <c r="C7928" t="s">
        <v>4753</v>
      </c>
      <c r="D7928">
        <v>0</v>
      </c>
      <c r="E7928">
        <v>0</v>
      </c>
    </row>
    <row r="7929" spans="1:5" x14ac:dyDescent="0.25">
      <c r="A7929" t="s">
        <v>2565</v>
      </c>
      <c r="B7929" t="s">
        <v>3085</v>
      </c>
      <c r="C7929" t="s">
        <v>800</v>
      </c>
      <c r="D7929" s="19" t="s">
        <v>807</v>
      </c>
    </row>
    <row r="7930" spans="1:5" x14ac:dyDescent="0.25">
      <c r="A7930" t="s">
        <v>2565</v>
      </c>
      <c r="B7930" t="s">
        <v>3086</v>
      </c>
      <c r="C7930" t="s">
        <v>1083</v>
      </c>
      <c r="D7930" t="b">
        <v>0</v>
      </c>
    </row>
    <row r="7931" spans="1:5" x14ac:dyDescent="0.25">
      <c r="A7931" t="s">
        <v>2565</v>
      </c>
      <c r="B7931" t="s">
        <v>3086</v>
      </c>
      <c r="C7931" t="s">
        <v>36</v>
      </c>
      <c r="D7931">
        <v>881</v>
      </c>
    </row>
    <row r="7932" spans="1:5" x14ac:dyDescent="0.25">
      <c r="A7932" t="s">
        <v>2565</v>
      </c>
      <c r="B7932" t="s">
        <v>3086</v>
      </c>
      <c r="C7932" t="s">
        <v>4751</v>
      </c>
      <c r="D7932">
        <v>0</v>
      </c>
    </row>
    <row r="7933" spans="1:5" x14ac:dyDescent="0.25">
      <c r="A7933" t="s">
        <v>2565</v>
      </c>
      <c r="B7933" t="s">
        <v>3086</v>
      </c>
      <c r="C7933" t="s">
        <v>2469</v>
      </c>
      <c r="D7933">
        <v>30</v>
      </c>
      <c r="E7933">
        <v>0</v>
      </c>
    </row>
    <row r="7934" spans="1:5" x14ac:dyDescent="0.25">
      <c r="A7934" t="s">
        <v>2565</v>
      </c>
      <c r="B7934" t="s">
        <v>3086</v>
      </c>
      <c r="C7934" t="s">
        <v>2467</v>
      </c>
      <c r="D7934">
        <v>0</v>
      </c>
    </row>
    <row r="7935" spans="1:5" x14ac:dyDescent="0.25">
      <c r="A7935" t="s">
        <v>2565</v>
      </c>
      <c r="B7935" t="s">
        <v>3086</v>
      </c>
      <c r="C7935" t="s">
        <v>2468</v>
      </c>
      <c r="D7935" t="s">
        <v>2475</v>
      </c>
    </row>
    <row r="7936" spans="1:5" x14ac:dyDescent="0.25">
      <c r="A7936" t="s">
        <v>2565</v>
      </c>
      <c r="B7936" t="s">
        <v>3086</v>
      </c>
      <c r="C7936" t="s">
        <v>4752</v>
      </c>
      <c r="D7936">
        <v>0</v>
      </c>
      <c r="E7936">
        <v>0</v>
      </c>
    </row>
    <row r="7937" spans="1:5" x14ac:dyDescent="0.25">
      <c r="A7937" t="s">
        <v>2565</v>
      </c>
      <c r="B7937" t="s">
        <v>3086</v>
      </c>
      <c r="C7937" t="s">
        <v>4753</v>
      </c>
      <c r="D7937">
        <v>0</v>
      </c>
      <c r="E7937">
        <v>0</v>
      </c>
    </row>
    <row r="7938" spans="1:5" x14ac:dyDescent="0.25">
      <c r="A7938" t="s">
        <v>2565</v>
      </c>
      <c r="B7938" t="s">
        <v>3086</v>
      </c>
      <c r="C7938" t="s">
        <v>800</v>
      </c>
      <c r="D7938" s="19" t="s">
        <v>807</v>
      </c>
    </row>
    <row r="7939" spans="1:5" x14ac:dyDescent="0.25">
      <c r="A7939" t="s">
        <v>2565</v>
      </c>
      <c r="B7939" t="s">
        <v>3087</v>
      </c>
      <c r="C7939" t="s">
        <v>1083</v>
      </c>
      <c r="D7939" t="b">
        <v>0</v>
      </c>
    </row>
    <row r="7940" spans="1:5" x14ac:dyDescent="0.25">
      <c r="A7940" t="s">
        <v>2565</v>
      </c>
      <c r="B7940" t="s">
        <v>3087</v>
      </c>
      <c r="C7940" t="s">
        <v>36</v>
      </c>
      <c r="D7940">
        <v>882</v>
      </c>
    </row>
    <row r="7941" spans="1:5" x14ac:dyDescent="0.25">
      <c r="A7941" t="s">
        <v>2565</v>
      </c>
      <c r="B7941" t="s">
        <v>3087</v>
      </c>
      <c r="C7941" t="s">
        <v>4751</v>
      </c>
      <c r="D7941">
        <v>0</v>
      </c>
    </row>
    <row r="7942" spans="1:5" x14ac:dyDescent="0.25">
      <c r="A7942" t="s">
        <v>2565</v>
      </c>
      <c r="B7942" t="s">
        <v>3087</v>
      </c>
      <c r="C7942" t="s">
        <v>2469</v>
      </c>
      <c r="D7942">
        <v>300</v>
      </c>
      <c r="E7942">
        <v>0</v>
      </c>
    </row>
    <row r="7943" spans="1:5" x14ac:dyDescent="0.25">
      <c r="A7943" t="s">
        <v>2565</v>
      </c>
      <c r="B7943" t="s">
        <v>3087</v>
      </c>
      <c r="C7943" t="s">
        <v>2467</v>
      </c>
      <c r="D7943">
        <v>0</v>
      </c>
    </row>
    <row r="7944" spans="1:5" x14ac:dyDescent="0.25">
      <c r="A7944" t="s">
        <v>2565</v>
      </c>
      <c r="B7944" t="s">
        <v>3087</v>
      </c>
      <c r="C7944" t="s">
        <v>2468</v>
      </c>
      <c r="D7944" t="s">
        <v>2475</v>
      </c>
    </row>
    <row r="7945" spans="1:5" x14ac:dyDescent="0.25">
      <c r="A7945" t="s">
        <v>2565</v>
      </c>
      <c r="B7945" t="s">
        <v>3087</v>
      </c>
      <c r="C7945" t="s">
        <v>4752</v>
      </c>
      <c r="D7945">
        <v>0</v>
      </c>
      <c r="E7945">
        <v>0</v>
      </c>
    </row>
    <row r="7946" spans="1:5" x14ac:dyDescent="0.25">
      <c r="A7946" t="s">
        <v>2565</v>
      </c>
      <c r="B7946" t="s">
        <v>3087</v>
      </c>
      <c r="C7946" t="s">
        <v>4753</v>
      </c>
      <c r="D7946">
        <v>0</v>
      </c>
      <c r="E7946">
        <v>0</v>
      </c>
    </row>
    <row r="7947" spans="1:5" x14ac:dyDescent="0.25">
      <c r="A7947" t="s">
        <v>2565</v>
      </c>
      <c r="B7947" t="s">
        <v>3087</v>
      </c>
      <c r="C7947" t="s">
        <v>800</v>
      </c>
      <c r="D7947" s="19" t="s">
        <v>807</v>
      </c>
    </row>
    <row r="7948" spans="1:5" x14ac:dyDescent="0.25">
      <c r="A7948" t="s">
        <v>2565</v>
      </c>
      <c r="B7948" t="s">
        <v>3088</v>
      </c>
      <c r="C7948" t="s">
        <v>1083</v>
      </c>
      <c r="D7948" t="b">
        <v>0</v>
      </c>
    </row>
    <row r="7949" spans="1:5" x14ac:dyDescent="0.25">
      <c r="A7949" t="s">
        <v>2565</v>
      </c>
      <c r="B7949" t="s">
        <v>3088</v>
      </c>
      <c r="C7949" t="s">
        <v>36</v>
      </c>
      <c r="D7949">
        <v>883</v>
      </c>
    </row>
    <row r="7950" spans="1:5" x14ac:dyDescent="0.25">
      <c r="A7950" t="s">
        <v>2565</v>
      </c>
      <c r="B7950" t="s">
        <v>3088</v>
      </c>
      <c r="C7950" t="s">
        <v>4751</v>
      </c>
      <c r="D7950">
        <v>0</v>
      </c>
    </row>
    <row r="7951" spans="1:5" x14ac:dyDescent="0.25">
      <c r="A7951" t="s">
        <v>2565</v>
      </c>
      <c r="B7951" t="s">
        <v>3088</v>
      </c>
      <c r="C7951" t="s">
        <v>2469</v>
      </c>
      <c r="D7951">
        <v>0</v>
      </c>
      <c r="E7951">
        <v>0</v>
      </c>
    </row>
    <row r="7952" spans="1:5" x14ac:dyDescent="0.25">
      <c r="A7952" t="s">
        <v>2565</v>
      </c>
      <c r="B7952" t="s">
        <v>3088</v>
      </c>
      <c r="C7952" t="s">
        <v>2467</v>
      </c>
      <c r="D7952">
        <v>0</v>
      </c>
    </row>
    <row r="7953" spans="1:5" x14ac:dyDescent="0.25">
      <c r="A7953" t="s">
        <v>2565</v>
      </c>
      <c r="B7953" t="s">
        <v>3088</v>
      </c>
      <c r="C7953" t="s">
        <v>2468</v>
      </c>
      <c r="D7953" t="s">
        <v>2475</v>
      </c>
    </row>
    <row r="7954" spans="1:5" x14ac:dyDescent="0.25">
      <c r="A7954" t="s">
        <v>2565</v>
      </c>
      <c r="B7954" t="s">
        <v>3088</v>
      </c>
      <c r="C7954" t="s">
        <v>4752</v>
      </c>
      <c r="D7954">
        <v>0</v>
      </c>
      <c r="E7954">
        <v>0</v>
      </c>
    </row>
    <row r="7955" spans="1:5" x14ac:dyDescent="0.25">
      <c r="A7955" t="s">
        <v>2565</v>
      </c>
      <c r="B7955" t="s">
        <v>3088</v>
      </c>
      <c r="C7955" t="s">
        <v>4753</v>
      </c>
      <c r="D7955">
        <v>0</v>
      </c>
      <c r="E7955">
        <v>0</v>
      </c>
    </row>
    <row r="7956" spans="1:5" x14ac:dyDescent="0.25">
      <c r="A7956" t="s">
        <v>2565</v>
      </c>
      <c r="B7956" t="s">
        <v>3088</v>
      </c>
      <c r="C7956" t="s">
        <v>800</v>
      </c>
      <c r="D7956" s="19" t="s">
        <v>807</v>
      </c>
    </row>
    <row r="7957" spans="1:5" x14ac:dyDescent="0.25">
      <c r="A7957" t="s">
        <v>2565</v>
      </c>
      <c r="B7957" t="s">
        <v>3089</v>
      </c>
      <c r="C7957" t="s">
        <v>1083</v>
      </c>
      <c r="D7957" t="b">
        <v>0</v>
      </c>
    </row>
    <row r="7958" spans="1:5" x14ac:dyDescent="0.25">
      <c r="A7958" t="s">
        <v>2565</v>
      </c>
      <c r="B7958" t="s">
        <v>3089</v>
      </c>
      <c r="C7958" t="s">
        <v>36</v>
      </c>
      <c r="D7958">
        <v>884</v>
      </c>
    </row>
    <row r="7959" spans="1:5" x14ac:dyDescent="0.25">
      <c r="A7959" t="s">
        <v>2565</v>
      </c>
      <c r="B7959" t="s">
        <v>3089</v>
      </c>
      <c r="C7959" t="s">
        <v>4751</v>
      </c>
      <c r="D7959">
        <v>0</v>
      </c>
    </row>
    <row r="7960" spans="1:5" x14ac:dyDescent="0.25">
      <c r="A7960" t="s">
        <v>2565</v>
      </c>
      <c r="B7960" t="s">
        <v>3089</v>
      </c>
      <c r="C7960" t="s">
        <v>2469</v>
      </c>
      <c r="D7960">
        <v>0</v>
      </c>
      <c r="E7960">
        <v>0</v>
      </c>
    </row>
    <row r="7961" spans="1:5" x14ac:dyDescent="0.25">
      <c r="A7961" t="s">
        <v>2565</v>
      </c>
      <c r="B7961" t="s">
        <v>3089</v>
      </c>
      <c r="C7961" t="s">
        <v>2467</v>
      </c>
      <c r="D7961">
        <v>0</v>
      </c>
    </row>
    <row r="7962" spans="1:5" x14ac:dyDescent="0.25">
      <c r="A7962" t="s">
        <v>2565</v>
      </c>
      <c r="B7962" t="s">
        <v>3089</v>
      </c>
      <c r="C7962" t="s">
        <v>2468</v>
      </c>
      <c r="D7962" t="s">
        <v>2475</v>
      </c>
    </row>
    <row r="7963" spans="1:5" x14ac:dyDescent="0.25">
      <c r="A7963" t="s">
        <v>2565</v>
      </c>
      <c r="B7963" t="s">
        <v>3089</v>
      </c>
      <c r="C7963" t="s">
        <v>4752</v>
      </c>
      <c r="D7963">
        <v>0</v>
      </c>
      <c r="E7963">
        <v>0</v>
      </c>
    </row>
    <row r="7964" spans="1:5" x14ac:dyDescent="0.25">
      <c r="A7964" t="s">
        <v>2565</v>
      </c>
      <c r="B7964" t="s">
        <v>3089</v>
      </c>
      <c r="C7964" t="s">
        <v>4753</v>
      </c>
      <c r="D7964">
        <v>0</v>
      </c>
      <c r="E7964">
        <v>0</v>
      </c>
    </row>
    <row r="7965" spans="1:5" x14ac:dyDescent="0.25">
      <c r="A7965" t="s">
        <v>2565</v>
      </c>
      <c r="B7965" t="s">
        <v>3089</v>
      </c>
      <c r="C7965" t="s">
        <v>800</v>
      </c>
      <c r="D7965" s="19" t="s">
        <v>807</v>
      </c>
    </row>
    <row r="7966" spans="1:5" x14ac:dyDescent="0.25">
      <c r="A7966" t="s">
        <v>2565</v>
      </c>
      <c r="B7966" t="s">
        <v>3090</v>
      </c>
      <c r="C7966" t="s">
        <v>1083</v>
      </c>
      <c r="D7966" t="b">
        <v>0</v>
      </c>
    </row>
    <row r="7967" spans="1:5" x14ac:dyDescent="0.25">
      <c r="A7967" t="s">
        <v>2565</v>
      </c>
      <c r="B7967" t="s">
        <v>3090</v>
      </c>
      <c r="C7967" t="s">
        <v>36</v>
      </c>
      <c r="D7967">
        <v>885</v>
      </c>
    </row>
    <row r="7968" spans="1:5" x14ac:dyDescent="0.25">
      <c r="A7968" t="s">
        <v>2565</v>
      </c>
      <c r="B7968" t="s">
        <v>3090</v>
      </c>
      <c r="C7968" t="s">
        <v>4751</v>
      </c>
      <c r="D7968">
        <v>0</v>
      </c>
    </row>
    <row r="7969" spans="1:5" x14ac:dyDescent="0.25">
      <c r="A7969" t="s">
        <v>2565</v>
      </c>
      <c r="B7969" t="s">
        <v>3090</v>
      </c>
      <c r="C7969" t="s">
        <v>2469</v>
      </c>
      <c r="D7969">
        <v>0</v>
      </c>
      <c r="E7969">
        <v>0</v>
      </c>
    </row>
    <row r="7970" spans="1:5" x14ac:dyDescent="0.25">
      <c r="A7970" t="s">
        <v>2565</v>
      </c>
      <c r="B7970" t="s">
        <v>3090</v>
      </c>
      <c r="C7970" t="s">
        <v>2467</v>
      </c>
      <c r="D7970">
        <v>0</v>
      </c>
    </row>
    <row r="7971" spans="1:5" x14ac:dyDescent="0.25">
      <c r="A7971" t="s">
        <v>2565</v>
      </c>
      <c r="B7971" t="s">
        <v>3090</v>
      </c>
      <c r="C7971" t="s">
        <v>2468</v>
      </c>
      <c r="D7971" t="s">
        <v>2475</v>
      </c>
    </row>
    <row r="7972" spans="1:5" x14ac:dyDescent="0.25">
      <c r="A7972" t="s">
        <v>2565</v>
      </c>
      <c r="B7972" t="s">
        <v>3090</v>
      </c>
      <c r="C7972" t="s">
        <v>4752</v>
      </c>
      <c r="D7972">
        <v>0</v>
      </c>
      <c r="E7972">
        <v>0</v>
      </c>
    </row>
    <row r="7973" spans="1:5" x14ac:dyDescent="0.25">
      <c r="A7973" t="s">
        <v>2565</v>
      </c>
      <c r="B7973" t="s">
        <v>3090</v>
      </c>
      <c r="C7973" t="s">
        <v>4753</v>
      </c>
      <c r="D7973">
        <v>0</v>
      </c>
      <c r="E7973">
        <v>0</v>
      </c>
    </row>
    <row r="7974" spans="1:5" x14ac:dyDescent="0.25">
      <c r="A7974" t="s">
        <v>2565</v>
      </c>
      <c r="B7974" t="s">
        <v>3090</v>
      </c>
      <c r="C7974" t="s">
        <v>800</v>
      </c>
      <c r="D7974" s="19" t="s">
        <v>815</v>
      </c>
    </row>
    <row r="7975" spans="1:5" x14ac:dyDescent="0.25">
      <c r="A7975" t="s">
        <v>2565</v>
      </c>
      <c r="B7975" t="s">
        <v>3091</v>
      </c>
      <c r="C7975" t="s">
        <v>1083</v>
      </c>
      <c r="D7975" t="b">
        <v>0</v>
      </c>
    </row>
    <row r="7976" spans="1:5" x14ac:dyDescent="0.25">
      <c r="A7976" t="s">
        <v>2565</v>
      </c>
      <c r="B7976" t="s">
        <v>3091</v>
      </c>
      <c r="C7976" t="s">
        <v>36</v>
      </c>
      <c r="D7976">
        <v>886</v>
      </c>
    </row>
    <row r="7977" spans="1:5" x14ac:dyDescent="0.25">
      <c r="A7977" t="s">
        <v>2565</v>
      </c>
      <c r="B7977" t="s">
        <v>3091</v>
      </c>
      <c r="C7977" t="s">
        <v>4751</v>
      </c>
      <c r="D7977">
        <v>0</v>
      </c>
    </row>
    <row r="7978" spans="1:5" x14ac:dyDescent="0.25">
      <c r="A7978" t="s">
        <v>2565</v>
      </c>
      <c r="B7978" t="s">
        <v>3091</v>
      </c>
      <c r="C7978" t="s">
        <v>2469</v>
      </c>
      <c r="D7978">
        <v>0</v>
      </c>
      <c r="E7978">
        <v>0</v>
      </c>
    </row>
    <row r="7979" spans="1:5" x14ac:dyDescent="0.25">
      <c r="A7979" t="s">
        <v>2565</v>
      </c>
      <c r="B7979" t="s">
        <v>3091</v>
      </c>
      <c r="C7979" t="s">
        <v>2467</v>
      </c>
      <c r="D7979">
        <v>0</v>
      </c>
    </row>
    <row r="7980" spans="1:5" x14ac:dyDescent="0.25">
      <c r="A7980" t="s">
        <v>2565</v>
      </c>
      <c r="B7980" t="s">
        <v>3091</v>
      </c>
      <c r="C7980" t="s">
        <v>2468</v>
      </c>
      <c r="D7980" t="s">
        <v>2475</v>
      </c>
    </row>
    <row r="7981" spans="1:5" x14ac:dyDescent="0.25">
      <c r="A7981" t="s">
        <v>2565</v>
      </c>
      <c r="B7981" t="s">
        <v>3091</v>
      </c>
      <c r="C7981" t="s">
        <v>4752</v>
      </c>
      <c r="D7981">
        <v>0</v>
      </c>
      <c r="E7981">
        <v>0</v>
      </c>
    </row>
    <row r="7982" spans="1:5" x14ac:dyDescent="0.25">
      <c r="A7982" t="s">
        <v>2565</v>
      </c>
      <c r="B7982" t="s">
        <v>3091</v>
      </c>
      <c r="C7982" t="s">
        <v>4753</v>
      </c>
      <c r="D7982">
        <v>0</v>
      </c>
      <c r="E7982">
        <v>0</v>
      </c>
    </row>
    <row r="7983" spans="1:5" x14ac:dyDescent="0.25">
      <c r="A7983" t="s">
        <v>2565</v>
      </c>
      <c r="B7983" t="s">
        <v>3091</v>
      </c>
      <c r="C7983" t="s">
        <v>800</v>
      </c>
      <c r="D7983" s="19" t="s">
        <v>807</v>
      </c>
    </row>
    <row r="7984" spans="1:5" x14ac:dyDescent="0.25">
      <c r="A7984" t="s">
        <v>2565</v>
      </c>
      <c r="B7984" t="s">
        <v>3092</v>
      </c>
      <c r="C7984" t="s">
        <v>1083</v>
      </c>
      <c r="D7984" t="b">
        <v>0</v>
      </c>
    </row>
    <row r="7985" spans="1:5" x14ac:dyDescent="0.25">
      <c r="A7985" t="s">
        <v>2565</v>
      </c>
      <c r="B7985" t="s">
        <v>3092</v>
      </c>
      <c r="C7985" t="s">
        <v>36</v>
      </c>
      <c r="D7985">
        <v>887</v>
      </c>
    </row>
    <row r="7986" spans="1:5" x14ac:dyDescent="0.25">
      <c r="A7986" t="s">
        <v>2565</v>
      </c>
      <c r="B7986" t="s">
        <v>3092</v>
      </c>
      <c r="C7986" t="s">
        <v>4751</v>
      </c>
      <c r="D7986">
        <v>0</v>
      </c>
    </row>
    <row r="7987" spans="1:5" x14ac:dyDescent="0.25">
      <c r="A7987" t="s">
        <v>2565</v>
      </c>
      <c r="B7987" t="s">
        <v>3092</v>
      </c>
      <c r="C7987" t="s">
        <v>2469</v>
      </c>
      <c r="D7987">
        <v>0</v>
      </c>
      <c r="E7987">
        <v>0</v>
      </c>
    </row>
    <row r="7988" spans="1:5" x14ac:dyDescent="0.25">
      <c r="A7988" t="s">
        <v>2565</v>
      </c>
      <c r="B7988" t="s">
        <v>3092</v>
      </c>
      <c r="C7988" t="s">
        <v>2467</v>
      </c>
      <c r="D7988">
        <v>0</v>
      </c>
    </row>
    <row r="7989" spans="1:5" x14ac:dyDescent="0.25">
      <c r="A7989" t="s">
        <v>2565</v>
      </c>
      <c r="B7989" t="s">
        <v>3092</v>
      </c>
      <c r="C7989" t="s">
        <v>2468</v>
      </c>
      <c r="D7989" t="s">
        <v>2475</v>
      </c>
    </row>
    <row r="7990" spans="1:5" x14ac:dyDescent="0.25">
      <c r="A7990" t="s">
        <v>2565</v>
      </c>
      <c r="B7990" t="s">
        <v>3092</v>
      </c>
      <c r="C7990" t="s">
        <v>4752</v>
      </c>
      <c r="D7990">
        <v>0</v>
      </c>
      <c r="E7990">
        <v>0</v>
      </c>
    </row>
    <row r="7991" spans="1:5" x14ac:dyDescent="0.25">
      <c r="A7991" t="s">
        <v>2565</v>
      </c>
      <c r="B7991" t="s">
        <v>3092</v>
      </c>
      <c r="C7991" t="s">
        <v>4753</v>
      </c>
      <c r="D7991">
        <v>0</v>
      </c>
      <c r="E7991">
        <v>0</v>
      </c>
    </row>
    <row r="7992" spans="1:5" x14ac:dyDescent="0.25">
      <c r="A7992" t="s">
        <v>2565</v>
      </c>
      <c r="B7992" t="s">
        <v>3092</v>
      </c>
      <c r="C7992" t="s">
        <v>800</v>
      </c>
      <c r="D7992" s="19" t="s">
        <v>815</v>
      </c>
    </row>
    <row r="7993" spans="1:5" x14ac:dyDescent="0.25">
      <c r="A7993" t="s">
        <v>2565</v>
      </c>
      <c r="B7993" t="s">
        <v>3093</v>
      </c>
      <c r="C7993" t="s">
        <v>1083</v>
      </c>
      <c r="D7993" t="b">
        <v>0</v>
      </c>
    </row>
    <row r="7994" spans="1:5" x14ac:dyDescent="0.25">
      <c r="A7994" t="s">
        <v>2565</v>
      </c>
      <c r="B7994" t="s">
        <v>3093</v>
      </c>
      <c r="C7994" t="s">
        <v>36</v>
      </c>
      <c r="D7994">
        <v>888</v>
      </c>
    </row>
    <row r="7995" spans="1:5" x14ac:dyDescent="0.25">
      <c r="A7995" t="s">
        <v>2565</v>
      </c>
      <c r="B7995" t="s">
        <v>3093</v>
      </c>
      <c r="C7995" t="s">
        <v>4751</v>
      </c>
      <c r="D7995">
        <v>0</v>
      </c>
    </row>
    <row r="7996" spans="1:5" x14ac:dyDescent="0.25">
      <c r="A7996" t="s">
        <v>2565</v>
      </c>
      <c r="B7996" t="s">
        <v>3093</v>
      </c>
      <c r="C7996" t="s">
        <v>2469</v>
      </c>
      <c r="D7996">
        <v>0</v>
      </c>
      <c r="E7996">
        <v>0</v>
      </c>
    </row>
    <row r="7997" spans="1:5" x14ac:dyDescent="0.25">
      <c r="A7997" t="s">
        <v>2565</v>
      </c>
      <c r="B7997" t="s">
        <v>3093</v>
      </c>
      <c r="C7997" t="s">
        <v>2467</v>
      </c>
      <c r="D7997">
        <v>0</v>
      </c>
    </row>
    <row r="7998" spans="1:5" x14ac:dyDescent="0.25">
      <c r="A7998" t="s">
        <v>2565</v>
      </c>
      <c r="B7998" t="s">
        <v>3093</v>
      </c>
      <c r="C7998" t="s">
        <v>2468</v>
      </c>
      <c r="D7998" t="s">
        <v>2475</v>
      </c>
    </row>
    <row r="7999" spans="1:5" x14ac:dyDescent="0.25">
      <c r="A7999" t="s">
        <v>2565</v>
      </c>
      <c r="B7999" t="s">
        <v>3093</v>
      </c>
      <c r="C7999" t="s">
        <v>4752</v>
      </c>
      <c r="D7999">
        <v>0</v>
      </c>
      <c r="E7999">
        <v>0</v>
      </c>
    </row>
    <row r="8000" spans="1:5" x14ac:dyDescent="0.25">
      <c r="A8000" t="s">
        <v>2565</v>
      </c>
      <c r="B8000" t="s">
        <v>3093</v>
      </c>
      <c r="C8000" t="s">
        <v>4753</v>
      </c>
      <c r="D8000">
        <v>0</v>
      </c>
      <c r="E8000">
        <v>0</v>
      </c>
    </row>
    <row r="8001" spans="1:5" x14ac:dyDescent="0.25">
      <c r="A8001" t="s">
        <v>2565</v>
      </c>
      <c r="B8001" t="s">
        <v>3093</v>
      </c>
      <c r="C8001" t="s">
        <v>800</v>
      </c>
      <c r="D8001" s="19" t="s">
        <v>807</v>
      </c>
    </row>
    <row r="8002" spans="1:5" x14ac:dyDescent="0.25">
      <c r="A8002" t="s">
        <v>2565</v>
      </c>
      <c r="B8002" t="s">
        <v>3094</v>
      </c>
      <c r="C8002" t="s">
        <v>1083</v>
      </c>
      <c r="D8002" t="b">
        <v>0</v>
      </c>
    </row>
    <row r="8003" spans="1:5" x14ac:dyDescent="0.25">
      <c r="A8003" t="s">
        <v>2565</v>
      </c>
      <c r="B8003" t="s">
        <v>3094</v>
      </c>
      <c r="C8003" t="s">
        <v>36</v>
      </c>
      <c r="D8003">
        <v>889</v>
      </c>
    </row>
    <row r="8004" spans="1:5" x14ac:dyDescent="0.25">
      <c r="A8004" t="s">
        <v>2565</v>
      </c>
      <c r="B8004" t="s">
        <v>3094</v>
      </c>
      <c r="C8004" t="s">
        <v>4751</v>
      </c>
      <c r="D8004">
        <v>0</v>
      </c>
    </row>
    <row r="8005" spans="1:5" x14ac:dyDescent="0.25">
      <c r="A8005" t="s">
        <v>2565</v>
      </c>
      <c r="B8005" t="s">
        <v>3094</v>
      </c>
      <c r="C8005" t="s">
        <v>2469</v>
      </c>
      <c r="D8005">
        <v>0</v>
      </c>
      <c r="E8005">
        <v>0</v>
      </c>
    </row>
    <row r="8006" spans="1:5" x14ac:dyDescent="0.25">
      <c r="A8006" t="s">
        <v>2565</v>
      </c>
      <c r="B8006" t="s">
        <v>3094</v>
      </c>
      <c r="C8006" t="s">
        <v>2467</v>
      </c>
      <c r="D8006">
        <v>0</v>
      </c>
    </row>
    <row r="8007" spans="1:5" x14ac:dyDescent="0.25">
      <c r="A8007" t="s">
        <v>2565</v>
      </c>
      <c r="B8007" t="s">
        <v>3094</v>
      </c>
      <c r="C8007" t="s">
        <v>2468</v>
      </c>
      <c r="D8007" t="s">
        <v>2475</v>
      </c>
    </row>
    <row r="8008" spans="1:5" x14ac:dyDescent="0.25">
      <c r="A8008" t="s">
        <v>2565</v>
      </c>
      <c r="B8008" t="s">
        <v>3094</v>
      </c>
      <c r="C8008" t="s">
        <v>4752</v>
      </c>
      <c r="D8008">
        <v>0</v>
      </c>
      <c r="E8008">
        <v>0</v>
      </c>
    </row>
    <row r="8009" spans="1:5" x14ac:dyDescent="0.25">
      <c r="A8009" t="s">
        <v>2565</v>
      </c>
      <c r="B8009" t="s">
        <v>3094</v>
      </c>
      <c r="C8009" t="s">
        <v>4753</v>
      </c>
      <c r="D8009">
        <v>0</v>
      </c>
      <c r="E8009">
        <v>0</v>
      </c>
    </row>
    <row r="8010" spans="1:5" x14ac:dyDescent="0.25">
      <c r="A8010" t="s">
        <v>2565</v>
      </c>
      <c r="B8010" t="s">
        <v>3094</v>
      </c>
      <c r="C8010" t="s">
        <v>800</v>
      </c>
      <c r="D8010" s="19" t="s">
        <v>815</v>
      </c>
    </row>
    <row r="8011" spans="1:5" x14ac:dyDescent="0.25">
      <c r="A8011" t="s">
        <v>2565</v>
      </c>
      <c r="B8011" t="s">
        <v>3095</v>
      </c>
      <c r="C8011" t="s">
        <v>1083</v>
      </c>
      <c r="D8011" t="b">
        <v>0</v>
      </c>
    </row>
    <row r="8012" spans="1:5" x14ac:dyDescent="0.25">
      <c r="A8012" t="s">
        <v>2565</v>
      </c>
      <c r="B8012" t="s">
        <v>3095</v>
      </c>
      <c r="C8012" t="s">
        <v>36</v>
      </c>
      <c r="D8012">
        <v>890</v>
      </c>
    </row>
    <row r="8013" spans="1:5" x14ac:dyDescent="0.25">
      <c r="A8013" t="s">
        <v>2565</v>
      </c>
      <c r="B8013" t="s">
        <v>3095</v>
      </c>
      <c r="C8013" t="s">
        <v>4751</v>
      </c>
      <c r="D8013">
        <v>1</v>
      </c>
    </row>
    <row r="8014" spans="1:5" x14ac:dyDescent="0.25">
      <c r="A8014" t="s">
        <v>2565</v>
      </c>
      <c r="B8014" t="s">
        <v>3095</v>
      </c>
      <c r="C8014" t="s">
        <v>2469</v>
      </c>
      <c r="D8014">
        <v>0</v>
      </c>
      <c r="E8014">
        <v>0</v>
      </c>
    </row>
    <row r="8015" spans="1:5" x14ac:dyDescent="0.25">
      <c r="A8015" t="s">
        <v>2565</v>
      </c>
      <c r="B8015" t="s">
        <v>3095</v>
      </c>
      <c r="C8015" t="s">
        <v>2467</v>
      </c>
      <c r="D8015">
        <v>0</v>
      </c>
    </row>
    <row r="8016" spans="1:5" x14ac:dyDescent="0.25">
      <c r="A8016" t="s">
        <v>2565</v>
      </c>
      <c r="B8016" t="s">
        <v>3095</v>
      </c>
      <c r="C8016" t="s">
        <v>2468</v>
      </c>
      <c r="D8016" t="s">
        <v>2475</v>
      </c>
    </row>
    <row r="8017" spans="1:5" x14ac:dyDescent="0.25">
      <c r="A8017" t="s">
        <v>2565</v>
      </c>
      <c r="B8017" t="s">
        <v>3095</v>
      </c>
      <c r="C8017" t="s">
        <v>4752</v>
      </c>
      <c r="D8017">
        <v>0</v>
      </c>
      <c r="E8017">
        <v>0</v>
      </c>
    </row>
    <row r="8018" spans="1:5" x14ac:dyDescent="0.25">
      <c r="A8018" t="s">
        <v>2565</v>
      </c>
      <c r="B8018" t="s">
        <v>3095</v>
      </c>
      <c r="C8018" t="s">
        <v>4753</v>
      </c>
      <c r="D8018">
        <v>0</v>
      </c>
      <c r="E8018">
        <v>0</v>
      </c>
    </row>
    <row r="8019" spans="1:5" x14ac:dyDescent="0.25">
      <c r="A8019" t="s">
        <v>2565</v>
      </c>
      <c r="B8019" t="s">
        <v>3095</v>
      </c>
      <c r="C8019" t="s">
        <v>800</v>
      </c>
      <c r="D8019" s="19" t="s">
        <v>815</v>
      </c>
    </row>
    <row r="8020" spans="1:5" x14ac:dyDescent="0.25">
      <c r="A8020" t="s">
        <v>2565</v>
      </c>
      <c r="B8020" t="s">
        <v>282</v>
      </c>
      <c r="C8020" t="s">
        <v>1083</v>
      </c>
      <c r="D8020" t="b">
        <v>0</v>
      </c>
    </row>
    <row r="8021" spans="1:5" x14ac:dyDescent="0.25">
      <c r="A8021" t="s">
        <v>2565</v>
      </c>
      <c r="B8021" t="s">
        <v>282</v>
      </c>
      <c r="C8021" t="s">
        <v>36</v>
      </c>
      <c r="D8021">
        <v>891</v>
      </c>
    </row>
    <row r="8022" spans="1:5" x14ac:dyDescent="0.25">
      <c r="A8022" t="s">
        <v>2565</v>
      </c>
      <c r="B8022" t="s">
        <v>282</v>
      </c>
      <c r="C8022" t="s">
        <v>4751</v>
      </c>
      <c r="D8022">
        <v>0</v>
      </c>
    </row>
    <row r="8023" spans="1:5" x14ac:dyDescent="0.25">
      <c r="A8023" t="s">
        <v>2565</v>
      </c>
      <c r="B8023" t="s">
        <v>282</v>
      </c>
      <c r="C8023" t="s">
        <v>2469</v>
      </c>
      <c r="D8023">
        <v>0</v>
      </c>
      <c r="E8023">
        <v>0</v>
      </c>
    </row>
    <row r="8024" spans="1:5" x14ac:dyDescent="0.25">
      <c r="A8024" t="s">
        <v>2565</v>
      </c>
      <c r="B8024" t="s">
        <v>282</v>
      </c>
      <c r="C8024" t="s">
        <v>2467</v>
      </c>
      <c r="D8024">
        <v>0</v>
      </c>
    </row>
    <row r="8025" spans="1:5" x14ac:dyDescent="0.25">
      <c r="A8025" t="s">
        <v>2565</v>
      </c>
      <c r="B8025" t="s">
        <v>282</v>
      </c>
      <c r="C8025" t="s">
        <v>2468</v>
      </c>
      <c r="D8025" t="s">
        <v>2475</v>
      </c>
    </row>
    <row r="8026" spans="1:5" x14ac:dyDescent="0.25">
      <c r="A8026" t="s">
        <v>2565</v>
      </c>
      <c r="B8026" t="s">
        <v>282</v>
      </c>
      <c r="C8026" t="s">
        <v>4752</v>
      </c>
      <c r="D8026">
        <v>0</v>
      </c>
      <c r="E8026">
        <v>0</v>
      </c>
    </row>
    <row r="8027" spans="1:5" x14ac:dyDescent="0.25">
      <c r="A8027" t="s">
        <v>2565</v>
      </c>
      <c r="B8027" t="s">
        <v>282</v>
      </c>
      <c r="C8027" t="s">
        <v>4753</v>
      </c>
      <c r="D8027">
        <v>0</v>
      </c>
      <c r="E8027">
        <v>0</v>
      </c>
    </row>
    <row r="8028" spans="1:5" x14ac:dyDescent="0.25">
      <c r="A8028" t="s">
        <v>2565</v>
      </c>
      <c r="B8028" t="s">
        <v>282</v>
      </c>
      <c r="C8028" t="s">
        <v>800</v>
      </c>
      <c r="D8028" s="19"/>
    </row>
    <row r="8029" spans="1:5" x14ac:dyDescent="0.25">
      <c r="A8029" t="s">
        <v>2565</v>
      </c>
      <c r="B8029" t="s">
        <v>283</v>
      </c>
      <c r="C8029" t="s">
        <v>1083</v>
      </c>
      <c r="D8029" t="b">
        <v>0</v>
      </c>
    </row>
    <row r="8030" spans="1:5" x14ac:dyDescent="0.25">
      <c r="A8030" t="s">
        <v>2565</v>
      </c>
      <c r="B8030" t="s">
        <v>283</v>
      </c>
      <c r="C8030" t="s">
        <v>36</v>
      </c>
      <c r="D8030">
        <v>892</v>
      </c>
    </row>
    <row r="8031" spans="1:5" x14ac:dyDescent="0.25">
      <c r="A8031" t="s">
        <v>2565</v>
      </c>
      <c r="B8031" t="s">
        <v>283</v>
      </c>
      <c r="C8031" t="s">
        <v>4751</v>
      </c>
      <c r="D8031">
        <v>0</v>
      </c>
    </row>
    <row r="8032" spans="1:5" x14ac:dyDescent="0.25">
      <c r="A8032" t="s">
        <v>2565</v>
      </c>
      <c r="B8032" t="s">
        <v>283</v>
      </c>
      <c r="C8032" t="s">
        <v>2469</v>
      </c>
      <c r="D8032">
        <v>0</v>
      </c>
      <c r="E8032">
        <v>0</v>
      </c>
    </row>
    <row r="8033" spans="1:5" x14ac:dyDescent="0.25">
      <c r="A8033" t="s">
        <v>2565</v>
      </c>
      <c r="B8033" t="s">
        <v>283</v>
      </c>
      <c r="C8033" t="s">
        <v>2467</v>
      </c>
      <c r="D8033">
        <v>0</v>
      </c>
    </row>
    <row r="8034" spans="1:5" x14ac:dyDescent="0.25">
      <c r="A8034" t="s">
        <v>2565</v>
      </c>
      <c r="B8034" t="s">
        <v>283</v>
      </c>
      <c r="C8034" t="s">
        <v>2468</v>
      </c>
      <c r="D8034" t="s">
        <v>2475</v>
      </c>
    </row>
    <row r="8035" spans="1:5" x14ac:dyDescent="0.25">
      <c r="A8035" t="s">
        <v>2565</v>
      </c>
      <c r="B8035" t="s">
        <v>283</v>
      </c>
      <c r="C8035" t="s">
        <v>4752</v>
      </c>
      <c r="D8035">
        <v>0</v>
      </c>
      <c r="E8035">
        <v>0</v>
      </c>
    </row>
    <row r="8036" spans="1:5" x14ac:dyDescent="0.25">
      <c r="A8036" t="s">
        <v>2565</v>
      </c>
      <c r="B8036" t="s">
        <v>283</v>
      </c>
      <c r="C8036" t="s">
        <v>4753</v>
      </c>
      <c r="D8036">
        <v>0</v>
      </c>
      <c r="E8036">
        <v>0</v>
      </c>
    </row>
    <row r="8037" spans="1:5" x14ac:dyDescent="0.25">
      <c r="A8037" t="s">
        <v>2565</v>
      </c>
      <c r="B8037" t="s">
        <v>283</v>
      </c>
      <c r="C8037" t="s">
        <v>800</v>
      </c>
      <c r="D8037" s="19"/>
    </row>
    <row r="8038" spans="1:5" x14ac:dyDescent="0.25">
      <c r="A8038" t="s">
        <v>2565</v>
      </c>
      <c r="B8038" t="s">
        <v>314</v>
      </c>
      <c r="C8038" t="s">
        <v>1083</v>
      </c>
      <c r="D8038" t="b">
        <v>0</v>
      </c>
    </row>
    <row r="8039" spans="1:5" x14ac:dyDescent="0.25">
      <c r="A8039" t="s">
        <v>2565</v>
      </c>
      <c r="B8039" t="s">
        <v>314</v>
      </c>
      <c r="C8039" t="s">
        <v>36</v>
      </c>
      <c r="D8039">
        <v>893</v>
      </c>
    </row>
    <row r="8040" spans="1:5" x14ac:dyDescent="0.25">
      <c r="A8040" t="s">
        <v>2565</v>
      </c>
      <c r="B8040" t="s">
        <v>314</v>
      </c>
      <c r="C8040" t="s">
        <v>4751</v>
      </c>
      <c r="D8040">
        <v>0</v>
      </c>
    </row>
    <row r="8041" spans="1:5" x14ac:dyDescent="0.25">
      <c r="A8041" t="s">
        <v>2565</v>
      </c>
      <c r="B8041" t="s">
        <v>314</v>
      </c>
      <c r="C8041" t="s">
        <v>2469</v>
      </c>
      <c r="D8041">
        <v>0</v>
      </c>
      <c r="E8041">
        <v>0</v>
      </c>
    </row>
    <row r="8042" spans="1:5" x14ac:dyDescent="0.25">
      <c r="A8042" t="s">
        <v>2565</v>
      </c>
      <c r="B8042" t="s">
        <v>314</v>
      </c>
      <c r="C8042" t="s">
        <v>2467</v>
      </c>
      <c r="D8042">
        <v>0</v>
      </c>
    </row>
    <row r="8043" spans="1:5" x14ac:dyDescent="0.25">
      <c r="A8043" t="s">
        <v>2565</v>
      </c>
      <c r="B8043" t="s">
        <v>314</v>
      </c>
      <c r="C8043" t="s">
        <v>2468</v>
      </c>
      <c r="D8043" t="s">
        <v>2475</v>
      </c>
    </row>
    <row r="8044" spans="1:5" x14ac:dyDescent="0.25">
      <c r="A8044" t="s">
        <v>2565</v>
      </c>
      <c r="B8044" t="s">
        <v>314</v>
      </c>
      <c r="C8044" t="s">
        <v>4752</v>
      </c>
      <c r="D8044">
        <v>0</v>
      </c>
      <c r="E8044">
        <v>0</v>
      </c>
    </row>
    <row r="8045" spans="1:5" x14ac:dyDescent="0.25">
      <c r="A8045" t="s">
        <v>2565</v>
      </c>
      <c r="B8045" t="s">
        <v>314</v>
      </c>
      <c r="C8045" t="s">
        <v>4753</v>
      </c>
      <c r="D8045">
        <v>0</v>
      </c>
      <c r="E8045">
        <v>0</v>
      </c>
    </row>
    <row r="8046" spans="1:5" x14ac:dyDescent="0.25">
      <c r="A8046" t="s">
        <v>2565</v>
      </c>
      <c r="B8046" t="s">
        <v>314</v>
      </c>
      <c r="C8046" t="s">
        <v>800</v>
      </c>
      <c r="D8046" s="19"/>
    </row>
    <row r="8047" spans="1:5" x14ac:dyDescent="0.25">
      <c r="A8047" t="s">
        <v>2565</v>
      </c>
      <c r="B8047" t="s">
        <v>284</v>
      </c>
      <c r="C8047" t="s">
        <v>1083</v>
      </c>
      <c r="D8047" t="b">
        <v>0</v>
      </c>
    </row>
    <row r="8048" spans="1:5" x14ac:dyDescent="0.25">
      <c r="A8048" t="s">
        <v>2565</v>
      </c>
      <c r="B8048" t="s">
        <v>284</v>
      </c>
      <c r="C8048" t="s">
        <v>36</v>
      </c>
      <c r="D8048">
        <v>894</v>
      </c>
    </row>
    <row r="8049" spans="1:5" x14ac:dyDescent="0.25">
      <c r="A8049" t="s">
        <v>2565</v>
      </c>
      <c r="B8049" t="s">
        <v>284</v>
      </c>
      <c r="C8049" t="s">
        <v>4751</v>
      </c>
      <c r="D8049">
        <v>0</v>
      </c>
    </row>
    <row r="8050" spans="1:5" x14ac:dyDescent="0.25">
      <c r="A8050" t="s">
        <v>2565</v>
      </c>
      <c r="B8050" t="s">
        <v>284</v>
      </c>
      <c r="C8050" t="s">
        <v>2469</v>
      </c>
      <c r="D8050">
        <v>0</v>
      </c>
      <c r="E8050">
        <v>0</v>
      </c>
    </row>
    <row r="8051" spans="1:5" x14ac:dyDescent="0.25">
      <c r="A8051" t="s">
        <v>2565</v>
      </c>
      <c r="B8051" t="s">
        <v>284</v>
      </c>
      <c r="C8051" t="s">
        <v>2467</v>
      </c>
      <c r="D8051">
        <v>0</v>
      </c>
    </row>
    <row r="8052" spans="1:5" x14ac:dyDescent="0.25">
      <c r="A8052" t="s">
        <v>2565</v>
      </c>
      <c r="B8052" t="s">
        <v>284</v>
      </c>
      <c r="C8052" t="s">
        <v>2468</v>
      </c>
      <c r="D8052" t="s">
        <v>2475</v>
      </c>
    </row>
    <row r="8053" spans="1:5" x14ac:dyDescent="0.25">
      <c r="A8053" t="s">
        <v>2565</v>
      </c>
      <c r="B8053" t="s">
        <v>284</v>
      </c>
      <c r="C8053" t="s">
        <v>4752</v>
      </c>
      <c r="D8053">
        <v>0</v>
      </c>
      <c r="E8053">
        <v>0</v>
      </c>
    </row>
    <row r="8054" spans="1:5" x14ac:dyDescent="0.25">
      <c r="A8054" t="s">
        <v>2565</v>
      </c>
      <c r="B8054" t="s">
        <v>284</v>
      </c>
      <c r="C8054" t="s">
        <v>4753</v>
      </c>
      <c r="D8054">
        <v>0</v>
      </c>
      <c r="E8054">
        <v>0</v>
      </c>
    </row>
    <row r="8055" spans="1:5" x14ac:dyDescent="0.25">
      <c r="A8055" t="s">
        <v>2565</v>
      </c>
      <c r="B8055" t="s">
        <v>284</v>
      </c>
      <c r="C8055" t="s">
        <v>800</v>
      </c>
      <c r="D8055" s="19"/>
    </row>
    <row r="8056" spans="1:5" x14ac:dyDescent="0.25">
      <c r="A8056" t="s">
        <v>2565</v>
      </c>
      <c r="B8056" t="s">
        <v>285</v>
      </c>
      <c r="C8056" t="s">
        <v>1083</v>
      </c>
      <c r="D8056" t="b">
        <v>0</v>
      </c>
    </row>
    <row r="8057" spans="1:5" x14ac:dyDescent="0.25">
      <c r="A8057" t="s">
        <v>2565</v>
      </c>
      <c r="B8057" t="s">
        <v>285</v>
      </c>
      <c r="C8057" t="s">
        <v>36</v>
      </c>
      <c r="D8057">
        <v>895</v>
      </c>
    </row>
    <row r="8058" spans="1:5" x14ac:dyDescent="0.25">
      <c r="A8058" t="s">
        <v>2565</v>
      </c>
      <c r="B8058" t="s">
        <v>285</v>
      </c>
      <c r="C8058" t="s">
        <v>4751</v>
      </c>
      <c r="D8058">
        <v>0</v>
      </c>
    </row>
    <row r="8059" spans="1:5" x14ac:dyDescent="0.25">
      <c r="A8059" t="s">
        <v>2565</v>
      </c>
      <c r="B8059" t="s">
        <v>285</v>
      </c>
      <c r="C8059" t="s">
        <v>2469</v>
      </c>
      <c r="D8059">
        <v>0</v>
      </c>
      <c r="E8059">
        <v>0</v>
      </c>
    </row>
    <row r="8060" spans="1:5" x14ac:dyDescent="0.25">
      <c r="A8060" t="s">
        <v>2565</v>
      </c>
      <c r="B8060" t="s">
        <v>285</v>
      </c>
      <c r="C8060" t="s">
        <v>2467</v>
      </c>
      <c r="D8060">
        <v>0</v>
      </c>
    </row>
    <row r="8061" spans="1:5" x14ac:dyDescent="0.25">
      <c r="A8061" t="s">
        <v>2565</v>
      </c>
      <c r="B8061" t="s">
        <v>285</v>
      </c>
      <c r="C8061" t="s">
        <v>2468</v>
      </c>
      <c r="D8061" t="s">
        <v>2475</v>
      </c>
    </row>
    <row r="8062" spans="1:5" x14ac:dyDescent="0.25">
      <c r="A8062" t="s">
        <v>2565</v>
      </c>
      <c r="B8062" t="s">
        <v>285</v>
      </c>
      <c r="C8062" t="s">
        <v>4752</v>
      </c>
      <c r="D8062">
        <v>0</v>
      </c>
      <c r="E8062">
        <v>0</v>
      </c>
    </row>
    <row r="8063" spans="1:5" x14ac:dyDescent="0.25">
      <c r="A8063" t="s">
        <v>2565</v>
      </c>
      <c r="B8063" t="s">
        <v>285</v>
      </c>
      <c r="C8063" t="s">
        <v>4753</v>
      </c>
      <c r="D8063">
        <v>0</v>
      </c>
      <c r="E8063">
        <v>0</v>
      </c>
    </row>
    <row r="8064" spans="1:5" x14ac:dyDescent="0.25">
      <c r="A8064" t="s">
        <v>2565</v>
      </c>
      <c r="B8064" t="s">
        <v>285</v>
      </c>
      <c r="C8064" t="s">
        <v>800</v>
      </c>
      <c r="D8064" s="19"/>
    </row>
    <row r="8065" spans="1:5" x14ac:dyDescent="0.25">
      <c r="A8065" t="s">
        <v>2568</v>
      </c>
      <c r="B8065" t="s">
        <v>3067</v>
      </c>
      <c r="C8065" t="s">
        <v>1083</v>
      </c>
      <c r="D8065" t="b">
        <v>0</v>
      </c>
    </row>
    <row r="8066" spans="1:5" x14ac:dyDescent="0.25">
      <c r="A8066" t="s">
        <v>2568</v>
      </c>
      <c r="B8066" t="s">
        <v>3067</v>
      </c>
      <c r="C8066" t="s">
        <v>36</v>
      </c>
      <c r="D8066">
        <v>896</v>
      </c>
    </row>
    <row r="8067" spans="1:5" x14ac:dyDescent="0.25">
      <c r="A8067" t="s">
        <v>2568</v>
      </c>
      <c r="B8067" t="s">
        <v>3067</v>
      </c>
      <c r="C8067" t="s">
        <v>4751</v>
      </c>
      <c r="D8067">
        <v>0</v>
      </c>
    </row>
    <row r="8068" spans="1:5" x14ac:dyDescent="0.25">
      <c r="A8068" t="s">
        <v>2568</v>
      </c>
      <c r="B8068" t="s">
        <v>3067</v>
      </c>
      <c r="C8068" t="s">
        <v>2469</v>
      </c>
      <c r="D8068">
        <v>0</v>
      </c>
      <c r="E8068">
        <v>0</v>
      </c>
    </row>
    <row r="8069" spans="1:5" x14ac:dyDescent="0.25">
      <c r="A8069" t="s">
        <v>2568</v>
      </c>
      <c r="B8069" t="s">
        <v>3067</v>
      </c>
      <c r="C8069" t="s">
        <v>2467</v>
      </c>
      <c r="D8069">
        <v>0</v>
      </c>
    </row>
    <row r="8070" spans="1:5" x14ac:dyDescent="0.25">
      <c r="A8070" t="s">
        <v>2568</v>
      </c>
      <c r="B8070" t="s">
        <v>3067</v>
      </c>
      <c r="C8070" t="s">
        <v>2468</v>
      </c>
      <c r="D8070" t="s">
        <v>2475</v>
      </c>
    </row>
    <row r="8071" spans="1:5" x14ac:dyDescent="0.25">
      <c r="A8071" t="s">
        <v>2568</v>
      </c>
      <c r="B8071" t="s">
        <v>3067</v>
      </c>
      <c r="C8071" t="s">
        <v>4752</v>
      </c>
      <c r="D8071">
        <v>0</v>
      </c>
      <c r="E8071">
        <v>0</v>
      </c>
    </row>
    <row r="8072" spans="1:5" x14ac:dyDescent="0.25">
      <c r="A8072" t="s">
        <v>2568</v>
      </c>
      <c r="B8072" t="s">
        <v>3067</v>
      </c>
      <c r="C8072" t="s">
        <v>4753</v>
      </c>
      <c r="D8072">
        <v>0</v>
      </c>
      <c r="E8072">
        <v>0</v>
      </c>
    </row>
    <row r="8073" spans="1:5" x14ac:dyDescent="0.25">
      <c r="A8073" t="s">
        <v>2568</v>
      </c>
      <c r="B8073" t="s">
        <v>3067</v>
      </c>
      <c r="C8073" t="s">
        <v>800</v>
      </c>
      <c r="D8073" s="19" t="s">
        <v>807</v>
      </c>
    </row>
    <row r="8074" spans="1:5" x14ac:dyDescent="0.25">
      <c r="A8074" t="s">
        <v>2568</v>
      </c>
      <c r="B8074" t="s">
        <v>3068</v>
      </c>
      <c r="C8074" t="s">
        <v>1083</v>
      </c>
      <c r="D8074" t="b">
        <v>0</v>
      </c>
    </row>
    <row r="8075" spans="1:5" x14ac:dyDescent="0.25">
      <c r="A8075" t="s">
        <v>2568</v>
      </c>
      <c r="B8075" t="s">
        <v>3068</v>
      </c>
      <c r="C8075" t="s">
        <v>36</v>
      </c>
      <c r="D8075">
        <v>897</v>
      </c>
    </row>
    <row r="8076" spans="1:5" x14ac:dyDescent="0.25">
      <c r="A8076" t="s">
        <v>2568</v>
      </c>
      <c r="B8076" t="s">
        <v>3068</v>
      </c>
      <c r="C8076" t="s">
        <v>4751</v>
      </c>
      <c r="D8076">
        <v>0</v>
      </c>
    </row>
    <row r="8077" spans="1:5" x14ac:dyDescent="0.25">
      <c r="A8077" t="s">
        <v>2568</v>
      </c>
      <c r="B8077" t="s">
        <v>3068</v>
      </c>
      <c r="C8077" t="s">
        <v>2469</v>
      </c>
      <c r="D8077">
        <v>100</v>
      </c>
      <c r="E8077">
        <v>0</v>
      </c>
    </row>
    <row r="8078" spans="1:5" x14ac:dyDescent="0.25">
      <c r="A8078" t="s">
        <v>2568</v>
      </c>
      <c r="B8078" t="s">
        <v>3068</v>
      </c>
      <c r="C8078" t="s">
        <v>2467</v>
      </c>
      <c r="D8078">
        <v>0</v>
      </c>
    </row>
    <row r="8079" spans="1:5" x14ac:dyDescent="0.25">
      <c r="A8079" t="s">
        <v>2568</v>
      </c>
      <c r="B8079" t="s">
        <v>3068</v>
      </c>
      <c r="C8079" t="s">
        <v>2468</v>
      </c>
      <c r="D8079" t="s">
        <v>2475</v>
      </c>
    </row>
    <row r="8080" spans="1:5" x14ac:dyDescent="0.25">
      <c r="A8080" t="s">
        <v>2568</v>
      </c>
      <c r="B8080" t="s">
        <v>3068</v>
      </c>
      <c r="C8080" t="s">
        <v>4752</v>
      </c>
      <c r="D8080">
        <v>0</v>
      </c>
      <c r="E8080">
        <v>0</v>
      </c>
    </row>
    <row r="8081" spans="1:5" x14ac:dyDescent="0.25">
      <c r="A8081" t="s">
        <v>2568</v>
      </c>
      <c r="B8081" t="s">
        <v>3068</v>
      </c>
      <c r="C8081" t="s">
        <v>4753</v>
      </c>
      <c r="D8081">
        <v>0</v>
      </c>
      <c r="E8081">
        <v>0</v>
      </c>
    </row>
    <row r="8082" spans="1:5" x14ac:dyDescent="0.25">
      <c r="A8082" t="s">
        <v>2568</v>
      </c>
      <c r="B8082" t="s">
        <v>3068</v>
      </c>
      <c r="C8082" t="s">
        <v>800</v>
      </c>
      <c r="D8082" s="19" t="s">
        <v>807</v>
      </c>
    </row>
    <row r="8083" spans="1:5" x14ac:dyDescent="0.25">
      <c r="A8083" t="s">
        <v>2568</v>
      </c>
      <c r="B8083" t="s">
        <v>3069</v>
      </c>
      <c r="C8083" t="s">
        <v>1083</v>
      </c>
      <c r="D8083" t="b">
        <v>0</v>
      </c>
    </row>
    <row r="8084" spans="1:5" x14ac:dyDescent="0.25">
      <c r="A8084" t="s">
        <v>2568</v>
      </c>
      <c r="B8084" t="s">
        <v>3069</v>
      </c>
      <c r="C8084" t="s">
        <v>36</v>
      </c>
      <c r="D8084">
        <v>898</v>
      </c>
    </row>
    <row r="8085" spans="1:5" x14ac:dyDescent="0.25">
      <c r="A8085" t="s">
        <v>2568</v>
      </c>
      <c r="B8085" t="s">
        <v>3069</v>
      </c>
      <c r="C8085" t="s">
        <v>4751</v>
      </c>
      <c r="D8085">
        <v>0</v>
      </c>
    </row>
    <row r="8086" spans="1:5" x14ac:dyDescent="0.25">
      <c r="A8086" t="s">
        <v>2568</v>
      </c>
      <c r="B8086" t="s">
        <v>3069</v>
      </c>
      <c r="C8086" t="s">
        <v>2469</v>
      </c>
      <c r="D8086">
        <v>0</v>
      </c>
      <c r="E8086">
        <v>0</v>
      </c>
    </row>
    <row r="8087" spans="1:5" x14ac:dyDescent="0.25">
      <c r="A8087" t="s">
        <v>2568</v>
      </c>
      <c r="B8087" t="s">
        <v>3069</v>
      </c>
      <c r="C8087" t="s">
        <v>2467</v>
      </c>
      <c r="D8087">
        <v>0</v>
      </c>
    </row>
    <row r="8088" spans="1:5" x14ac:dyDescent="0.25">
      <c r="A8088" t="s">
        <v>2568</v>
      </c>
      <c r="B8088" t="s">
        <v>3069</v>
      </c>
      <c r="C8088" t="s">
        <v>2468</v>
      </c>
      <c r="D8088" t="s">
        <v>3101</v>
      </c>
    </row>
    <row r="8089" spans="1:5" x14ac:dyDescent="0.25">
      <c r="A8089" t="s">
        <v>2568</v>
      </c>
      <c r="B8089" t="s">
        <v>3069</v>
      </c>
      <c r="C8089" t="s">
        <v>4752</v>
      </c>
      <c r="D8089">
        <v>0</v>
      </c>
      <c r="E8089">
        <v>0</v>
      </c>
    </row>
    <row r="8090" spans="1:5" x14ac:dyDescent="0.25">
      <c r="A8090" t="s">
        <v>2568</v>
      </c>
      <c r="B8090" t="s">
        <v>3069</v>
      </c>
      <c r="C8090" t="s">
        <v>4753</v>
      </c>
      <c r="D8090">
        <v>0</v>
      </c>
      <c r="E8090">
        <v>0</v>
      </c>
    </row>
    <row r="8091" spans="1:5" x14ac:dyDescent="0.25">
      <c r="A8091" t="s">
        <v>2568</v>
      </c>
      <c r="B8091" t="s">
        <v>3069</v>
      </c>
      <c r="C8091" t="s">
        <v>800</v>
      </c>
      <c r="D8091" s="19" t="s">
        <v>2892</v>
      </c>
    </row>
    <row r="8092" spans="1:5" x14ac:dyDescent="0.25">
      <c r="A8092" t="s">
        <v>2568</v>
      </c>
      <c r="B8092" t="s">
        <v>3070</v>
      </c>
      <c r="C8092" t="s">
        <v>1083</v>
      </c>
      <c r="D8092" t="b">
        <v>0</v>
      </c>
    </row>
    <row r="8093" spans="1:5" x14ac:dyDescent="0.25">
      <c r="A8093" t="s">
        <v>2568</v>
      </c>
      <c r="B8093" t="s">
        <v>3070</v>
      </c>
      <c r="C8093" t="s">
        <v>36</v>
      </c>
      <c r="D8093">
        <v>899</v>
      </c>
    </row>
    <row r="8094" spans="1:5" x14ac:dyDescent="0.25">
      <c r="A8094" t="s">
        <v>2568</v>
      </c>
      <c r="B8094" t="s">
        <v>3070</v>
      </c>
      <c r="C8094" t="s">
        <v>4751</v>
      </c>
      <c r="D8094">
        <v>0</v>
      </c>
    </row>
    <row r="8095" spans="1:5" x14ac:dyDescent="0.25">
      <c r="A8095" t="s">
        <v>2568</v>
      </c>
      <c r="B8095" t="s">
        <v>3070</v>
      </c>
      <c r="C8095" t="s">
        <v>2469</v>
      </c>
      <c r="D8095">
        <v>0</v>
      </c>
      <c r="E8095">
        <v>0</v>
      </c>
    </row>
    <row r="8096" spans="1:5" x14ac:dyDescent="0.25">
      <c r="A8096" t="s">
        <v>2568</v>
      </c>
      <c r="B8096" t="s">
        <v>3070</v>
      </c>
      <c r="C8096" t="s">
        <v>2467</v>
      </c>
      <c r="D8096">
        <v>0</v>
      </c>
    </row>
    <row r="8097" spans="1:5" x14ac:dyDescent="0.25">
      <c r="A8097" t="s">
        <v>2568</v>
      </c>
      <c r="B8097" t="s">
        <v>3070</v>
      </c>
      <c r="C8097" t="s">
        <v>2468</v>
      </c>
      <c r="D8097" t="s">
        <v>3101</v>
      </c>
    </row>
    <row r="8098" spans="1:5" x14ac:dyDescent="0.25">
      <c r="A8098" t="s">
        <v>2568</v>
      </c>
      <c r="B8098" t="s">
        <v>3070</v>
      </c>
      <c r="C8098" t="s">
        <v>4752</v>
      </c>
      <c r="D8098">
        <v>0</v>
      </c>
      <c r="E8098">
        <v>0</v>
      </c>
    </row>
    <row r="8099" spans="1:5" x14ac:dyDescent="0.25">
      <c r="A8099" t="s">
        <v>2568</v>
      </c>
      <c r="B8099" t="s">
        <v>3070</v>
      </c>
      <c r="C8099" t="s">
        <v>4753</v>
      </c>
      <c r="D8099">
        <v>0</v>
      </c>
      <c r="E8099">
        <v>0</v>
      </c>
    </row>
    <row r="8100" spans="1:5" x14ac:dyDescent="0.25">
      <c r="A8100" t="s">
        <v>2568</v>
      </c>
      <c r="B8100" t="s">
        <v>3070</v>
      </c>
      <c r="C8100" t="s">
        <v>800</v>
      </c>
      <c r="D8100" s="19" t="s">
        <v>2892</v>
      </c>
    </row>
    <row r="8101" spans="1:5" x14ac:dyDescent="0.25">
      <c r="A8101" t="s">
        <v>2568</v>
      </c>
      <c r="B8101" t="s">
        <v>3071</v>
      </c>
      <c r="C8101" t="s">
        <v>1083</v>
      </c>
      <c r="D8101" t="b">
        <v>0</v>
      </c>
    </row>
    <row r="8102" spans="1:5" x14ac:dyDescent="0.25">
      <c r="A8102" t="s">
        <v>2568</v>
      </c>
      <c r="B8102" t="s">
        <v>3071</v>
      </c>
      <c r="C8102" t="s">
        <v>36</v>
      </c>
      <c r="D8102">
        <v>900</v>
      </c>
    </row>
    <row r="8103" spans="1:5" x14ac:dyDescent="0.25">
      <c r="A8103" t="s">
        <v>2568</v>
      </c>
      <c r="B8103" t="s">
        <v>3071</v>
      </c>
      <c r="C8103" t="s">
        <v>4751</v>
      </c>
      <c r="D8103">
        <v>0</v>
      </c>
    </row>
    <row r="8104" spans="1:5" x14ac:dyDescent="0.25">
      <c r="A8104" t="s">
        <v>2568</v>
      </c>
      <c r="B8104" t="s">
        <v>3071</v>
      </c>
      <c r="C8104" t="s">
        <v>2469</v>
      </c>
      <c r="D8104">
        <v>0</v>
      </c>
      <c r="E8104">
        <v>0</v>
      </c>
    </row>
    <row r="8105" spans="1:5" x14ac:dyDescent="0.25">
      <c r="A8105" t="s">
        <v>2568</v>
      </c>
      <c r="B8105" t="s">
        <v>3071</v>
      </c>
      <c r="C8105" t="s">
        <v>2467</v>
      </c>
      <c r="D8105">
        <v>0</v>
      </c>
    </row>
    <row r="8106" spans="1:5" x14ac:dyDescent="0.25">
      <c r="A8106" t="s">
        <v>2568</v>
      </c>
      <c r="B8106" t="s">
        <v>3071</v>
      </c>
      <c r="C8106" t="s">
        <v>2468</v>
      </c>
      <c r="D8106" t="s">
        <v>2475</v>
      </c>
    </row>
    <row r="8107" spans="1:5" x14ac:dyDescent="0.25">
      <c r="A8107" t="s">
        <v>2568</v>
      </c>
      <c r="B8107" t="s">
        <v>3071</v>
      </c>
      <c r="C8107" t="s">
        <v>4752</v>
      </c>
      <c r="D8107">
        <v>0</v>
      </c>
      <c r="E8107">
        <v>0</v>
      </c>
    </row>
    <row r="8108" spans="1:5" x14ac:dyDescent="0.25">
      <c r="A8108" t="s">
        <v>2568</v>
      </c>
      <c r="B8108" t="s">
        <v>3071</v>
      </c>
      <c r="C8108" t="s">
        <v>4753</v>
      </c>
      <c r="D8108">
        <v>0</v>
      </c>
      <c r="E8108">
        <v>0</v>
      </c>
    </row>
    <row r="8109" spans="1:5" x14ac:dyDescent="0.25">
      <c r="A8109" t="s">
        <v>2568</v>
      </c>
      <c r="B8109" t="s">
        <v>3071</v>
      </c>
      <c r="C8109" t="s">
        <v>800</v>
      </c>
      <c r="D8109" s="19" t="s">
        <v>2892</v>
      </c>
    </row>
    <row r="8110" spans="1:5" x14ac:dyDescent="0.25">
      <c r="A8110" t="s">
        <v>2568</v>
      </c>
      <c r="B8110" t="s">
        <v>3072</v>
      </c>
      <c r="C8110" t="s">
        <v>1083</v>
      </c>
      <c r="D8110" t="b">
        <v>0</v>
      </c>
    </row>
    <row r="8111" spans="1:5" x14ac:dyDescent="0.25">
      <c r="A8111" t="s">
        <v>2568</v>
      </c>
      <c r="B8111" t="s">
        <v>3072</v>
      </c>
      <c r="C8111" t="s">
        <v>36</v>
      </c>
      <c r="D8111">
        <v>901</v>
      </c>
    </row>
    <row r="8112" spans="1:5" x14ac:dyDescent="0.25">
      <c r="A8112" t="s">
        <v>2568</v>
      </c>
      <c r="B8112" t="s">
        <v>3072</v>
      </c>
      <c r="C8112" t="s">
        <v>4751</v>
      </c>
      <c r="D8112">
        <v>0</v>
      </c>
    </row>
    <row r="8113" spans="1:5" x14ac:dyDescent="0.25">
      <c r="A8113" t="s">
        <v>2568</v>
      </c>
      <c r="B8113" t="s">
        <v>3072</v>
      </c>
      <c r="C8113" t="s">
        <v>2469</v>
      </c>
      <c r="D8113">
        <v>0</v>
      </c>
      <c r="E8113">
        <v>0</v>
      </c>
    </row>
    <row r="8114" spans="1:5" x14ac:dyDescent="0.25">
      <c r="A8114" t="s">
        <v>2568</v>
      </c>
      <c r="B8114" t="s">
        <v>3072</v>
      </c>
      <c r="C8114" t="s">
        <v>2467</v>
      </c>
      <c r="D8114">
        <v>0</v>
      </c>
    </row>
    <row r="8115" spans="1:5" x14ac:dyDescent="0.25">
      <c r="A8115" t="s">
        <v>2568</v>
      </c>
      <c r="B8115" t="s">
        <v>3072</v>
      </c>
      <c r="C8115" t="s">
        <v>2468</v>
      </c>
      <c r="D8115" t="s">
        <v>2475</v>
      </c>
    </row>
    <row r="8116" spans="1:5" x14ac:dyDescent="0.25">
      <c r="A8116" t="s">
        <v>2568</v>
      </c>
      <c r="B8116" t="s">
        <v>3072</v>
      </c>
      <c r="C8116" t="s">
        <v>4752</v>
      </c>
      <c r="D8116">
        <v>0</v>
      </c>
      <c r="E8116">
        <v>0</v>
      </c>
    </row>
    <row r="8117" spans="1:5" x14ac:dyDescent="0.25">
      <c r="A8117" t="s">
        <v>2568</v>
      </c>
      <c r="B8117" t="s">
        <v>3072</v>
      </c>
      <c r="C8117" t="s">
        <v>4753</v>
      </c>
      <c r="D8117">
        <v>0</v>
      </c>
      <c r="E8117">
        <v>0</v>
      </c>
    </row>
    <row r="8118" spans="1:5" x14ac:dyDescent="0.25">
      <c r="A8118" t="s">
        <v>2568</v>
      </c>
      <c r="B8118" t="s">
        <v>3072</v>
      </c>
      <c r="C8118" t="s">
        <v>800</v>
      </c>
      <c r="D8118" s="19" t="s">
        <v>2892</v>
      </c>
    </row>
    <row r="8119" spans="1:5" x14ac:dyDescent="0.25">
      <c r="A8119" t="s">
        <v>2568</v>
      </c>
      <c r="B8119" t="s">
        <v>3073</v>
      </c>
      <c r="C8119" t="s">
        <v>1083</v>
      </c>
      <c r="D8119" t="b">
        <v>0</v>
      </c>
    </row>
    <row r="8120" spans="1:5" x14ac:dyDescent="0.25">
      <c r="A8120" t="s">
        <v>2568</v>
      </c>
      <c r="B8120" t="s">
        <v>3073</v>
      </c>
      <c r="C8120" t="s">
        <v>36</v>
      </c>
      <c r="D8120">
        <v>902</v>
      </c>
    </row>
    <row r="8121" spans="1:5" x14ac:dyDescent="0.25">
      <c r="A8121" t="s">
        <v>2568</v>
      </c>
      <c r="B8121" t="s">
        <v>3073</v>
      </c>
      <c r="C8121" t="s">
        <v>4751</v>
      </c>
      <c r="D8121">
        <v>1</v>
      </c>
    </row>
    <row r="8122" spans="1:5" x14ac:dyDescent="0.25">
      <c r="A8122" t="s">
        <v>2568</v>
      </c>
      <c r="B8122" t="s">
        <v>3073</v>
      </c>
      <c r="C8122" t="s">
        <v>2469</v>
      </c>
      <c r="D8122">
        <v>0</v>
      </c>
      <c r="E8122">
        <v>0</v>
      </c>
    </row>
    <row r="8123" spans="1:5" x14ac:dyDescent="0.25">
      <c r="A8123" t="s">
        <v>2568</v>
      </c>
      <c r="B8123" t="s">
        <v>3073</v>
      </c>
      <c r="C8123" t="s">
        <v>2467</v>
      </c>
      <c r="D8123">
        <v>0</v>
      </c>
    </row>
    <row r="8124" spans="1:5" x14ac:dyDescent="0.25">
      <c r="A8124" t="s">
        <v>2568</v>
      </c>
      <c r="B8124" t="s">
        <v>3073</v>
      </c>
      <c r="C8124" t="s">
        <v>2468</v>
      </c>
      <c r="D8124" t="s">
        <v>2475</v>
      </c>
    </row>
    <row r="8125" spans="1:5" x14ac:dyDescent="0.25">
      <c r="A8125" t="s">
        <v>2568</v>
      </c>
      <c r="B8125" t="s">
        <v>3073</v>
      </c>
      <c r="C8125" t="s">
        <v>4752</v>
      </c>
      <c r="D8125">
        <v>0</v>
      </c>
      <c r="E8125">
        <v>0</v>
      </c>
    </row>
    <row r="8126" spans="1:5" x14ac:dyDescent="0.25">
      <c r="A8126" t="s">
        <v>2568</v>
      </c>
      <c r="B8126" t="s">
        <v>3073</v>
      </c>
      <c r="C8126" t="s">
        <v>4753</v>
      </c>
      <c r="D8126">
        <v>0</v>
      </c>
      <c r="E8126">
        <v>0</v>
      </c>
    </row>
    <row r="8127" spans="1:5" x14ac:dyDescent="0.25">
      <c r="A8127" t="s">
        <v>2568</v>
      </c>
      <c r="B8127" t="s">
        <v>3073</v>
      </c>
      <c r="C8127" t="s">
        <v>800</v>
      </c>
      <c r="D8127" s="19" t="s">
        <v>815</v>
      </c>
    </row>
    <row r="8128" spans="1:5" x14ac:dyDescent="0.25">
      <c r="A8128" t="s">
        <v>2568</v>
      </c>
      <c r="B8128" t="s">
        <v>3074</v>
      </c>
      <c r="C8128" t="s">
        <v>1083</v>
      </c>
      <c r="D8128" t="b">
        <v>0</v>
      </c>
    </row>
    <row r="8129" spans="1:5" x14ac:dyDescent="0.25">
      <c r="A8129" t="s">
        <v>2568</v>
      </c>
      <c r="B8129" t="s">
        <v>3074</v>
      </c>
      <c r="C8129" t="s">
        <v>36</v>
      </c>
      <c r="D8129">
        <v>903</v>
      </c>
    </row>
    <row r="8130" spans="1:5" x14ac:dyDescent="0.25">
      <c r="A8130" t="s">
        <v>2568</v>
      </c>
      <c r="B8130" t="s">
        <v>3074</v>
      </c>
      <c r="C8130" t="s">
        <v>4751</v>
      </c>
      <c r="D8130">
        <v>1</v>
      </c>
    </row>
    <row r="8131" spans="1:5" x14ac:dyDescent="0.25">
      <c r="A8131" t="s">
        <v>2568</v>
      </c>
      <c r="B8131" t="s">
        <v>3074</v>
      </c>
      <c r="C8131" t="s">
        <v>2469</v>
      </c>
      <c r="D8131">
        <v>0</v>
      </c>
      <c r="E8131">
        <v>0</v>
      </c>
    </row>
    <row r="8132" spans="1:5" x14ac:dyDescent="0.25">
      <c r="A8132" t="s">
        <v>2568</v>
      </c>
      <c r="B8132" t="s">
        <v>3074</v>
      </c>
      <c r="C8132" t="s">
        <v>2467</v>
      </c>
      <c r="D8132">
        <v>1</v>
      </c>
    </row>
    <row r="8133" spans="1:5" x14ac:dyDescent="0.25">
      <c r="A8133" t="s">
        <v>2568</v>
      </c>
      <c r="B8133" t="s">
        <v>3074</v>
      </c>
      <c r="C8133" t="s">
        <v>2468</v>
      </c>
      <c r="D8133" t="s">
        <v>2475</v>
      </c>
    </row>
    <row r="8134" spans="1:5" x14ac:dyDescent="0.25">
      <c r="A8134" t="s">
        <v>2568</v>
      </c>
      <c r="B8134" t="s">
        <v>3074</v>
      </c>
      <c r="C8134" t="s">
        <v>4752</v>
      </c>
      <c r="D8134">
        <v>0</v>
      </c>
      <c r="E8134">
        <v>0</v>
      </c>
    </row>
    <row r="8135" spans="1:5" x14ac:dyDescent="0.25">
      <c r="A8135" t="s">
        <v>2568</v>
      </c>
      <c r="B8135" t="s">
        <v>3074</v>
      </c>
      <c r="C8135" t="s">
        <v>4753</v>
      </c>
      <c r="D8135">
        <v>0</v>
      </c>
      <c r="E8135">
        <v>0</v>
      </c>
    </row>
    <row r="8136" spans="1:5" x14ac:dyDescent="0.25">
      <c r="A8136" t="s">
        <v>2568</v>
      </c>
      <c r="B8136" t="s">
        <v>3074</v>
      </c>
      <c r="C8136" t="s">
        <v>800</v>
      </c>
      <c r="D8136" s="19" t="s">
        <v>815</v>
      </c>
    </row>
    <row r="8137" spans="1:5" x14ac:dyDescent="0.25">
      <c r="A8137" t="s">
        <v>2568</v>
      </c>
      <c r="B8137" t="s">
        <v>3075</v>
      </c>
      <c r="C8137" t="s">
        <v>1083</v>
      </c>
      <c r="D8137" t="b">
        <v>0</v>
      </c>
    </row>
    <row r="8138" spans="1:5" x14ac:dyDescent="0.25">
      <c r="A8138" t="s">
        <v>2568</v>
      </c>
      <c r="B8138" t="s">
        <v>3075</v>
      </c>
      <c r="C8138" t="s">
        <v>36</v>
      </c>
      <c r="D8138">
        <v>904</v>
      </c>
    </row>
    <row r="8139" spans="1:5" x14ac:dyDescent="0.25">
      <c r="A8139" t="s">
        <v>2568</v>
      </c>
      <c r="B8139" t="s">
        <v>3075</v>
      </c>
      <c r="C8139" t="s">
        <v>4751</v>
      </c>
      <c r="D8139">
        <v>1</v>
      </c>
    </row>
    <row r="8140" spans="1:5" x14ac:dyDescent="0.25">
      <c r="A8140" t="s">
        <v>2568</v>
      </c>
      <c r="B8140" t="s">
        <v>3075</v>
      </c>
      <c r="C8140" t="s">
        <v>2469</v>
      </c>
      <c r="D8140">
        <v>0</v>
      </c>
      <c r="E8140">
        <v>0</v>
      </c>
    </row>
    <row r="8141" spans="1:5" x14ac:dyDescent="0.25">
      <c r="A8141" t="s">
        <v>2568</v>
      </c>
      <c r="B8141" t="s">
        <v>3075</v>
      </c>
      <c r="C8141" t="s">
        <v>2467</v>
      </c>
      <c r="D8141">
        <v>1</v>
      </c>
    </row>
    <row r="8142" spans="1:5" x14ac:dyDescent="0.25">
      <c r="A8142" t="s">
        <v>2568</v>
      </c>
      <c r="B8142" t="s">
        <v>3075</v>
      </c>
      <c r="C8142" t="s">
        <v>2468</v>
      </c>
      <c r="D8142" t="s">
        <v>2475</v>
      </c>
    </row>
    <row r="8143" spans="1:5" x14ac:dyDescent="0.25">
      <c r="A8143" t="s">
        <v>2568</v>
      </c>
      <c r="B8143" t="s">
        <v>3075</v>
      </c>
      <c r="C8143" t="s">
        <v>4752</v>
      </c>
      <c r="D8143">
        <v>0</v>
      </c>
      <c r="E8143">
        <v>0</v>
      </c>
    </row>
    <row r="8144" spans="1:5" x14ac:dyDescent="0.25">
      <c r="A8144" t="s">
        <v>2568</v>
      </c>
      <c r="B8144" t="s">
        <v>3075</v>
      </c>
      <c r="C8144" t="s">
        <v>4753</v>
      </c>
      <c r="D8144">
        <v>0</v>
      </c>
      <c r="E8144">
        <v>0</v>
      </c>
    </row>
    <row r="8145" spans="1:5" x14ac:dyDescent="0.25">
      <c r="A8145" t="s">
        <v>2568</v>
      </c>
      <c r="B8145" t="s">
        <v>3075</v>
      </c>
      <c r="C8145" t="s">
        <v>800</v>
      </c>
      <c r="D8145" s="19" t="s">
        <v>815</v>
      </c>
    </row>
    <row r="8146" spans="1:5" x14ac:dyDescent="0.25">
      <c r="A8146" t="s">
        <v>2568</v>
      </c>
      <c r="B8146" t="s">
        <v>3076</v>
      </c>
      <c r="C8146" t="s">
        <v>1083</v>
      </c>
      <c r="D8146" t="b">
        <v>0</v>
      </c>
    </row>
    <row r="8147" spans="1:5" x14ac:dyDescent="0.25">
      <c r="A8147" t="s">
        <v>2568</v>
      </c>
      <c r="B8147" t="s">
        <v>3076</v>
      </c>
      <c r="C8147" t="s">
        <v>36</v>
      </c>
      <c r="D8147">
        <v>905</v>
      </c>
    </row>
    <row r="8148" spans="1:5" x14ac:dyDescent="0.25">
      <c r="A8148" t="s">
        <v>2568</v>
      </c>
      <c r="B8148" t="s">
        <v>3076</v>
      </c>
      <c r="C8148" t="s">
        <v>4751</v>
      </c>
      <c r="D8148">
        <v>1</v>
      </c>
    </row>
    <row r="8149" spans="1:5" x14ac:dyDescent="0.25">
      <c r="A8149" t="s">
        <v>2568</v>
      </c>
      <c r="B8149" t="s">
        <v>3076</v>
      </c>
      <c r="C8149" t="s">
        <v>2469</v>
      </c>
      <c r="D8149">
        <v>0</v>
      </c>
      <c r="E8149">
        <v>0</v>
      </c>
    </row>
    <row r="8150" spans="1:5" x14ac:dyDescent="0.25">
      <c r="A8150" t="s">
        <v>2568</v>
      </c>
      <c r="B8150" t="s">
        <v>3076</v>
      </c>
      <c r="C8150" t="s">
        <v>2467</v>
      </c>
      <c r="D8150">
        <v>0</v>
      </c>
    </row>
    <row r="8151" spans="1:5" x14ac:dyDescent="0.25">
      <c r="A8151" t="s">
        <v>2568</v>
      </c>
      <c r="B8151" t="s">
        <v>3076</v>
      </c>
      <c r="C8151" t="s">
        <v>2468</v>
      </c>
      <c r="D8151" t="s">
        <v>2475</v>
      </c>
    </row>
    <row r="8152" spans="1:5" x14ac:dyDescent="0.25">
      <c r="A8152" t="s">
        <v>2568</v>
      </c>
      <c r="B8152" t="s">
        <v>3076</v>
      </c>
      <c r="C8152" t="s">
        <v>4752</v>
      </c>
      <c r="D8152">
        <v>0</v>
      </c>
      <c r="E8152">
        <v>0</v>
      </c>
    </row>
    <row r="8153" spans="1:5" x14ac:dyDescent="0.25">
      <c r="A8153" t="s">
        <v>2568</v>
      </c>
      <c r="B8153" t="s">
        <v>3076</v>
      </c>
      <c r="C8153" t="s">
        <v>4753</v>
      </c>
      <c r="D8153">
        <v>0</v>
      </c>
      <c r="E8153">
        <v>0</v>
      </c>
    </row>
    <row r="8154" spans="1:5" x14ac:dyDescent="0.25">
      <c r="A8154" t="s">
        <v>2568</v>
      </c>
      <c r="B8154" t="s">
        <v>3076</v>
      </c>
      <c r="C8154" t="s">
        <v>800</v>
      </c>
      <c r="D8154" s="19" t="s">
        <v>815</v>
      </c>
    </row>
    <row r="8155" spans="1:5" x14ac:dyDescent="0.25">
      <c r="A8155" t="s">
        <v>2568</v>
      </c>
      <c r="B8155" t="s">
        <v>3077</v>
      </c>
      <c r="C8155" t="s">
        <v>1083</v>
      </c>
      <c r="D8155" t="b">
        <v>0</v>
      </c>
    </row>
    <row r="8156" spans="1:5" x14ac:dyDescent="0.25">
      <c r="A8156" t="s">
        <v>2568</v>
      </c>
      <c r="B8156" t="s">
        <v>3077</v>
      </c>
      <c r="C8156" t="s">
        <v>36</v>
      </c>
      <c r="D8156">
        <v>906</v>
      </c>
    </row>
    <row r="8157" spans="1:5" x14ac:dyDescent="0.25">
      <c r="A8157" t="s">
        <v>2568</v>
      </c>
      <c r="B8157" t="s">
        <v>3077</v>
      </c>
      <c r="C8157" t="s">
        <v>4751</v>
      </c>
      <c r="D8157">
        <v>1</v>
      </c>
    </row>
    <row r="8158" spans="1:5" x14ac:dyDescent="0.25">
      <c r="A8158" t="s">
        <v>2568</v>
      </c>
      <c r="B8158" t="s">
        <v>3077</v>
      </c>
      <c r="C8158" t="s">
        <v>2469</v>
      </c>
      <c r="D8158">
        <v>0</v>
      </c>
      <c r="E8158">
        <v>0</v>
      </c>
    </row>
    <row r="8159" spans="1:5" x14ac:dyDescent="0.25">
      <c r="A8159" t="s">
        <v>2568</v>
      </c>
      <c r="B8159" t="s">
        <v>3077</v>
      </c>
      <c r="C8159" t="s">
        <v>2467</v>
      </c>
      <c r="D8159">
        <v>0</v>
      </c>
    </row>
    <row r="8160" spans="1:5" x14ac:dyDescent="0.25">
      <c r="A8160" t="s">
        <v>2568</v>
      </c>
      <c r="B8160" t="s">
        <v>3077</v>
      </c>
      <c r="C8160" t="s">
        <v>2468</v>
      </c>
      <c r="D8160" t="s">
        <v>2475</v>
      </c>
    </row>
    <row r="8161" spans="1:5" x14ac:dyDescent="0.25">
      <c r="A8161" t="s">
        <v>2568</v>
      </c>
      <c r="B8161" t="s">
        <v>3077</v>
      </c>
      <c r="C8161" t="s">
        <v>4752</v>
      </c>
      <c r="D8161">
        <v>0</v>
      </c>
      <c r="E8161">
        <v>0</v>
      </c>
    </row>
    <row r="8162" spans="1:5" x14ac:dyDescent="0.25">
      <c r="A8162" t="s">
        <v>2568</v>
      </c>
      <c r="B8162" t="s">
        <v>3077</v>
      </c>
      <c r="C8162" t="s">
        <v>4753</v>
      </c>
      <c r="D8162">
        <v>0</v>
      </c>
      <c r="E8162">
        <v>0</v>
      </c>
    </row>
    <row r="8163" spans="1:5" x14ac:dyDescent="0.25">
      <c r="A8163" t="s">
        <v>2568</v>
      </c>
      <c r="B8163" t="s">
        <v>3077</v>
      </c>
      <c r="C8163" t="s">
        <v>800</v>
      </c>
      <c r="D8163" s="19" t="s">
        <v>815</v>
      </c>
    </row>
    <row r="8164" spans="1:5" x14ac:dyDescent="0.25">
      <c r="A8164" t="s">
        <v>2568</v>
      </c>
      <c r="B8164" t="s">
        <v>3078</v>
      </c>
      <c r="C8164" t="s">
        <v>1083</v>
      </c>
      <c r="D8164" t="b">
        <v>0</v>
      </c>
    </row>
    <row r="8165" spans="1:5" x14ac:dyDescent="0.25">
      <c r="A8165" t="s">
        <v>2568</v>
      </c>
      <c r="B8165" t="s">
        <v>3078</v>
      </c>
      <c r="C8165" t="s">
        <v>36</v>
      </c>
      <c r="D8165">
        <v>907</v>
      </c>
    </row>
    <row r="8166" spans="1:5" x14ac:dyDescent="0.25">
      <c r="A8166" t="s">
        <v>2568</v>
      </c>
      <c r="B8166" t="s">
        <v>3078</v>
      </c>
      <c r="C8166" t="s">
        <v>4751</v>
      </c>
      <c r="D8166">
        <v>1</v>
      </c>
    </row>
    <row r="8167" spans="1:5" x14ac:dyDescent="0.25">
      <c r="A8167" t="s">
        <v>2568</v>
      </c>
      <c r="B8167" t="s">
        <v>3078</v>
      </c>
      <c r="C8167" t="s">
        <v>2469</v>
      </c>
      <c r="D8167">
        <v>0</v>
      </c>
      <c r="E8167">
        <v>0</v>
      </c>
    </row>
    <row r="8168" spans="1:5" x14ac:dyDescent="0.25">
      <c r="A8168" t="s">
        <v>2568</v>
      </c>
      <c r="B8168" t="s">
        <v>3078</v>
      </c>
      <c r="C8168" t="s">
        <v>2467</v>
      </c>
      <c r="D8168">
        <v>40</v>
      </c>
    </row>
    <row r="8169" spans="1:5" x14ac:dyDescent="0.25">
      <c r="A8169" t="s">
        <v>2568</v>
      </c>
      <c r="B8169" t="s">
        <v>3078</v>
      </c>
      <c r="C8169" t="s">
        <v>2468</v>
      </c>
      <c r="D8169" t="s">
        <v>2475</v>
      </c>
    </row>
    <row r="8170" spans="1:5" x14ac:dyDescent="0.25">
      <c r="A8170" t="s">
        <v>2568</v>
      </c>
      <c r="B8170" t="s">
        <v>3078</v>
      </c>
      <c r="C8170" t="s">
        <v>4752</v>
      </c>
      <c r="D8170">
        <v>0</v>
      </c>
      <c r="E8170">
        <v>0</v>
      </c>
    </row>
    <row r="8171" spans="1:5" x14ac:dyDescent="0.25">
      <c r="A8171" t="s">
        <v>2568</v>
      </c>
      <c r="B8171" t="s">
        <v>3078</v>
      </c>
      <c r="C8171" t="s">
        <v>4753</v>
      </c>
      <c r="D8171">
        <v>0</v>
      </c>
      <c r="E8171">
        <v>0</v>
      </c>
    </row>
    <row r="8172" spans="1:5" x14ac:dyDescent="0.25">
      <c r="A8172" t="s">
        <v>2568</v>
      </c>
      <c r="B8172" t="s">
        <v>3078</v>
      </c>
      <c r="C8172" t="s">
        <v>800</v>
      </c>
      <c r="D8172" s="19" t="s">
        <v>815</v>
      </c>
    </row>
    <row r="8173" spans="1:5" x14ac:dyDescent="0.25">
      <c r="A8173" t="s">
        <v>2568</v>
      </c>
      <c r="B8173" t="s">
        <v>3079</v>
      </c>
      <c r="C8173" t="s">
        <v>1083</v>
      </c>
      <c r="D8173" t="b">
        <v>0</v>
      </c>
    </row>
    <row r="8174" spans="1:5" x14ac:dyDescent="0.25">
      <c r="A8174" t="s">
        <v>2568</v>
      </c>
      <c r="B8174" t="s">
        <v>3079</v>
      </c>
      <c r="C8174" t="s">
        <v>36</v>
      </c>
      <c r="D8174">
        <v>908</v>
      </c>
    </row>
    <row r="8175" spans="1:5" x14ac:dyDescent="0.25">
      <c r="A8175" t="s">
        <v>2568</v>
      </c>
      <c r="B8175" t="s">
        <v>3079</v>
      </c>
      <c r="C8175" t="s">
        <v>4751</v>
      </c>
      <c r="D8175">
        <v>0</v>
      </c>
    </row>
    <row r="8176" spans="1:5" x14ac:dyDescent="0.25">
      <c r="A8176" t="s">
        <v>2568</v>
      </c>
      <c r="B8176" t="s">
        <v>3079</v>
      </c>
      <c r="C8176" t="s">
        <v>2469</v>
      </c>
      <c r="D8176">
        <v>15</v>
      </c>
      <c r="E8176">
        <v>0</v>
      </c>
    </row>
    <row r="8177" spans="1:5" x14ac:dyDescent="0.25">
      <c r="A8177" t="s">
        <v>2568</v>
      </c>
      <c r="B8177" t="s">
        <v>3079</v>
      </c>
      <c r="C8177" t="s">
        <v>2467</v>
      </c>
      <c r="D8177">
        <v>0</v>
      </c>
    </row>
    <row r="8178" spans="1:5" x14ac:dyDescent="0.25">
      <c r="A8178" t="s">
        <v>2568</v>
      </c>
      <c r="B8178" t="s">
        <v>3079</v>
      </c>
      <c r="C8178" t="s">
        <v>2468</v>
      </c>
      <c r="D8178" t="s">
        <v>3101</v>
      </c>
    </row>
    <row r="8179" spans="1:5" x14ac:dyDescent="0.25">
      <c r="A8179" t="s">
        <v>2568</v>
      </c>
      <c r="B8179" t="s">
        <v>3079</v>
      </c>
      <c r="C8179" t="s">
        <v>4752</v>
      </c>
      <c r="D8179">
        <v>0</v>
      </c>
      <c r="E8179">
        <v>0</v>
      </c>
    </row>
    <row r="8180" spans="1:5" x14ac:dyDescent="0.25">
      <c r="A8180" t="s">
        <v>2568</v>
      </c>
      <c r="B8180" t="s">
        <v>3079</v>
      </c>
      <c r="C8180" t="s">
        <v>4753</v>
      </c>
      <c r="D8180">
        <v>0</v>
      </c>
      <c r="E8180">
        <v>0</v>
      </c>
    </row>
    <row r="8181" spans="1:5" x14ac:dyDescent="0.25">
      <c r="A8181" t="s">
        <v>2568</v>
      </c>
      <c r="B8181" t="s">
        <v>3079</v>
      </c>
      <c r="C8181" t="s">
        <v>800</v>
      </c>
      <c r="D8181" s="19"/>
    </row>
    <row r="8182" spans="1:5" x14ac:dyDescent="0.25">
      <c r="A8182" t="s">
        <v>2568</v>
      </c>
      <c r="B8182" t="s">
        <v>3080</v>
      </c>
      <c r="C8182" t="s">
        <v>1083</v>
      </c>
      <c r="D8182" t="b">
        <v>0</v>
      </c>
    </row>
    <row r="8183" spans="1:5" x14ac:dyDescent="0.25">
      <c r="A8183" t="s">
        <v>2568</v>
      </c>
      <c r="B8183" t="s">
        <v>3080</v>
      </c>
      <c r="C8183" t="s">
        <v>36</v>
      </c>
      <c r="D8183">
        <v>909</v>
      </c>
    </row>
    <row r="8184" spans="1:5" x14ac:dyDescent="0.25">
      <c r="A8184" t="s">
        <v>2568</v>
      </c>
      <c r="B8184" t="s">
        <v>3080</v>
      </c>
      <c r="C8184" t="s">
        <v>4751</v>
      </c>
      <c r="D8184">
        <v>2</v>
      </c>
    </row>
    <row r="8185" spans="1:5" x14ac:dyDescent="0.25">
      <c r="A8185" t="s">
        <v>2568</v>
      </c>
      <c r="B8185" t="s">
        <v>3080</v>
      </c>
      <c r="C8185" t="s">
        <v>2469</v>
      </c>
      <c r="D8185">
        <v>0</v>
      </c>
      <c r="E8185">
        <v>0</v>
      </c>
    </row>
    <row r="8186" spans="1:5" x14ac:dyDescent="0.25">
      <c r="A8186" t="s">
        <v>2568</v>
      </c>
      <c r="B8186" t="s">
        <v>3080</v>
      </c>
      <c r="C8186" t="s">
        <v>2467</v>
      </c>
      <c r="D8186">
        <v>0</v>
      </c>
    </row>
    <row r="8187" spans="1:5" x14ac:dyDescent="0.25">
      <c r="A8187" t="s">
        <v>2568</v>
      </c>
      <c r="B8187" t="s">
        <v>3080</v>
      </c>
      <c r="C8187" t="s">
        <v>2468</v>
      </c>
      <c r="D8187" t="s">
        <v>3101</v>
      </c>
    </row>
    <row r="8188" spans="1:5" x14ac:dyDescent="0.25">
      <c r="A8188" t="s">
        <v>2568</v>
      </c>
      <c r="B8188" t="s">
        <v>3080</v>
      </c>
      <c r="C8188" t="s">
        <v>4752</v>
      </c>
      <c r="D8188">
        <v>0</v>
      </c>
      <c r="E8188">
        <v>0</v>
      </c>
    </row>
    <row r="8189" spans="1:5" x14ac:dyDescent="0.25">
      <c r="A8189" t="s">
        <v>2568</v>
      </c>
      <c r="B8189" t="s">
        <v>3080</v>
      </c>
      <c r="C8189" t="s">
        <v>4753</v>
      </c>
      <c r="D8189">
        <v>0</v>
      </c>
      <c r="E8189">
        <v>0</v>
      </c>
    </row>
    <row r="8190" spans="1:5" x14ac:dyDescent="0.25">
      <c r="A8190" t="s">
        <v>2568</v>
      </c>
      <c r="B8190" t="s">
        <v>3080</v>
      </c>
      <c r="C8190" t="s">
        <v>800</v>
      </c>
      <c r="D8190" s="19" t="s">
        <v>815</v>
      </c>
    </row>
    <row r="8191" spans="1:5" x14ac:dyDescent="0.25">
      <c r="A8191" t="s">
        <v>2568</v>
      </c>
      <c r="B8191" t="s">
        <v>3081</v>
      </c>
      <c r="C8191" t="s">
        <v>1083</v>
      </c>
      <c r="D8191" t="b">
        <v>0</v>
      </c>
    </row>
    <row r="8192" spans="1:5" x14ac:dyDescent="0.25">
      <c r="A8192" t="s">
        <v>2568</v>
      </c>
      <c r="B8192" t="s">
        <v>3081</v>
      </c>
      <c r="C8192" t="s">
        <v>36</v>
      </c>
      <c r="D8192">
        <v>910</v>
      </c>
    </row>
    <row r="8193" spans="1:5" x14ac:dyDescent="0.25">
      <c r="A8193" t="s">
        <v>2568</v>
      </c>
      <c r="B8193" t="s">
        <v>3081</v>
      </c>
      <c r="C8193" t="s">
        <v>4751</v>
      </c>
      <c r="D8193">
        <v>2</v>
      </c>
    </row>
    <row r="8194" spans="1:5" x14ac:dyDescent="0.25">
      <c r="A8194" t="s">
        <v>2568</v>
      </c>
      <c r="B8194" t="s">
        <v>3081</v>
      </c>
      <c r="C8194" t="s">
        <v>2469</v>
      </c>
      <c r="D8194">
        <v>0</v>
      </c>
      <c r="E8194">
        <v>0</v>
      </c>
    </row>
    <row r="8195" spans="1:5" x14ac:dyDescent="0.25">
      <c r="A8195" t="s">
        <v>2568</v>
      </c>
      <c r="B8195" t="s">
        <v>3081</v>
      </c>
      <c r="C8195" t="s">
        <v>2467</v>
      </c>
      <c r="D8195">
        <v>0</v>
      </c>
    </row>
    <row r="8196" spans="1:5" x14ac:dyDescent="0.25">
      <c r="A8196" t="s">
        <v>2568</v>
      </c>
      <c r="B8196" t="s">
        <v>3081</v>
      </c>
      <c r="C8196" t="s">
        <v>2468</v>
      </c>
      <c r="D8196" t="s">
        <v>2475</v>
      </c>
    </row>
    <row r="8197" spans="1:5" x14ac:dyDescent="0.25">
      <c r="A8197" t="s">
        <v>2568</v>
      </c>
      <c r="B8197" t="s">
        <v>3081</v>
      </c>
      <c r="C8197" t="s">
        <v>4752</v>
      </c>
      <c r="D8197">
        <v>0</v>
      </c>
      <c r="E8197">
        <v>0</v>
      </c>
    </row>
    <row r="8198" spans="1:5" x14ac:dyDescent="0.25">
      <c r="A8198" t="s">
        <v>2568</v>
      </c>
      <c r="B8198" t="s">
        <v>3081</v>
      </c>
      <c r="C8198" t="s">
        <v>4753</v>
      </c>
      <c r="D8198">
        <v>0</v>
      </c>
      <c r="E8198">
        <v>0</v>
      </c>
    </row>
    <row r="8199" spans="1:5" x14ac:dyDescent="0.25">
      <c r="A8199" t="s">
        <v>2568</v>
      </c>
      <c r="B8199" t="s">
        <v>3081</v>
      </c>
      <c r="C8199" t="s">
        <v>800</v>
      </c>
      <c r="D8199" s="19" t="s">
        <v>815</v>
      </c>
    </row>
    <row r="8200" spans="1:5" x14ac:dyDescent="0.25">
      <c r="A8200" t="s">
        <v>2568</v>
      </c>
      <c r="B8200" t="s">
        <v>3083</v>
      </c>
      <c r="C8200" t="s">
        <v>1083</v>
      </c>
      <c r="D8200" t="b">
        <v>0</v>
      </c>
    </row>
    <row r="8201" spans="1:5" x14ac:dyDescent="0.25">
      <c r="A8201" t="s">
        <v>2568</v>
      </c>
      <c r="B8201" t="s">
        <v>3083</v>
      </c>
      <c r="C8201" t="s">
        <v>36</v>
      </c>
      <c r="D8201">
        <v>911</v>
      </c>
    </row>
    <row r="8202" spans="1:5" x14ac:dyDescent="0.25">
      <c r="A8202" t="s">
        <v>2568</v>
      </c>
      <c r="B8202" t="s">
        <v>3083</v>
      </c>
      <c r="C8202" t="s">
        <v>4751</v>
      </c>
      <c r="D8202">
        <v>2</v>
      </c>
    </row>
    <row r="8203" spans="1:5" x14ac:dyDescent="0.25">
      <c r="A8203" t="s">
        <v>2568</v>
      </c>
      <c r="B8203" t="s">
        <v>3083</v>
      </c>
      <c r="C8203" t="s">
        <v>2469</v>
      </c>
      <c r="D8203">
        <v>300</v>
      </c>
      <c r="E8203">
        <v>0</v>
      </c>
    </row>
    <row r="8204" spans="1:5" x14ac:dyDescent="0.25">
      <c r="A8204" t="s">
        <v>2568</v>
      </c>
      <c r="B8204" t="s">
        <v>3083</v>
      </c>
      <c r="C8204" t="s">
        <v>2467</v>
      </c>
      <c r="D8204">
        <v>0</v>
      </c>
    </row>
    <row r="8205" spans="1:5" x14ac:dyDescent="0.25">
      <c r="A8205" t="s">
        <v>2568</v>
      </c>
      <c r="B8205" t="s">
        <v>3083</v>
      </c>
      <c r="C8205" t="s">
        <v>2468</v>
      </c>
      <c r="D8205" t="s">
        <v>2475</v>
      </c>
    </row>
    <row r="8206" spans="1:5" x14ac:dyDescent="0.25">
      <c r="A8206" t="s">
        <v>2568</v>
      </c>
      <c r="B8206" t="s">
        <v>3083</v>
      </c>
      <c r="C8206" t="s">
        <v>4752</v>
      </c>
      <c r="D8206">
        <v>0</v>
      </c>
      <c r="E8206">
        <v>0</v>
      </c>
    </row>
    <row r="8207" spans="1:5" x14ac:dyDescent="0.25">
      <c r="A8207" t="s">
        <v>2568</v>
      </c>
      <c r="B8207" t="s">
        <v>3083</v>
      </c>
      <c r="C8207" t="s">
        <v>4753</v>
      </c>
      <c r="D8207">
        <v>0</v>
      </c>
      <c r="E8207">
        <v>0</v>
      </c>
    </row>
    <row r="8208" spans="1:5" x14ac:dyDescent="0.25">
      <c r="A8208" t="s">
        <v>2568</v>
      </c>
      <c r="B8208" t="s">
        <v>3083</v>
      </c>
      <c r="C8208" t="s">
        <v>800</v>
      </c>
      <c r="D8208" s="19" t="s">
        <v>815</v>
      </c>
    </row>
    <row r="8209" spans="1:5" x14ac:dyDescent="0.25">
      <c r="A8209" t="s">
        <v>2568</v>
      </c>
      <c r="B8209" t="s">
        <v>3085</v>
      </c>
      <c r="C8209" t="s">
        <v>1083</v>
      </c>
      <c r="D8209" t="b">
        <v>0</v>
      </c>
    </row>
    <row r="8210" spans="1:5" x14ac:dyDescent="0.25">
      <c r="A8210" t="s">
        <v>2568</v>
      </c>
      <c r="B8210" t="s">
        <v>3085</v>
      </c>
      <c r="C8210" t="s">
        <v>36</v>
      </c>
      <c r="D8210">
        <v>912</v>
      </c>
    </row>
    <row r="8211" spans="1:5" x14ac:dyDescent="0.25">
      <c r="A8211" t="s">
        <v>2568</v>
      </c>
      <c r="B8211" t="s">
        <v>3085</v>
      </c>
      <c r="C8211" t="s">
        <v>4751</v>
      </c>
      <c r="D8211">
        <v>0</v>
      </c>
    </row>
    <row r="8212" spans="1:5" x14ac:dyDescent="0.25">
      <c r="A8212" t="s">
        <v>2568</v>
      </c>
      <c r="B8212" t="s">
        <v>3085</v>
      </c>
      <c r="C8212" t="s">
        <v>2469</v>
      </c>
      <c r="D8212">
        <v>0</v>
      </c>
      <c r="E8212">
        <v>3</v>
      </c>
    </row>
    <row r="8213" spans="1:5" x14ac:dyDescent="0.25">
      <c r="A8213" t="s">
        <v>2568</v>
      </c>
      <c r="B8213" t="s">
        <v>3085</v>
      </c>
      <c r="C8213" t="s">
        <v>2467</v>
      </c>
      <c r="D8213">
        <v>1</v>
      </c>
    </row>
    <row r="8214" spans="1:5" x14ac:dyDescent="0.25">
      <c r="A8214" t="s">
        <v>2568</v>
      </c>
      <c r="B8214" t="s">
        <v>3085</v>
      </c>
      <c r="C8214" t="s">
        <v>2468</v>
      </c>
      <c r="D8214" t="s">
        <v>3100</v>
      </c>
    </row>
    <row r="8215" spans="1:5" x14ac:dyDescent="0.25">
      <c r="A8215" t="s">
        <v>2568</v>
      </c>
      <c r="B8215" t="s">
        <v>3085</v>
      </c>
      <c r="C8215" t="s">
        <v>4752</v>
      </c>
      <c r="D8215">
        <v>0</v>
      </c>
      <c r="E8215">
        <v>0</v>
      </c>
    </row>
    <row r="8216" spans="1:5" x14ac:dyDescent="0.25">
      <c r="A8216" t="s">
        <v>2568</v>
      </c>
      <c r="B8216" t="s">
        <v>3085</v>
      </c>
      <c r="C8216" t="s">
        <v>4753</v>
      </c>
      <c r="D8216">
        <v>0</v>
      </c>
      <c r="E8216">
        <v>0</v>
      </c>
    </row>
    <row r="8217" spans="1:5" x14ac:dyDescent="0.25">
      <c r="A8217" t="s">
        <v>2568</v>
      </c>
      <c r="B8217" t="s">
        <v>3085</v>
      </c>
      <c r="C8217" t="s">
        <v>800</v>
      </c>
      <c r="D8217" s="19" t="s">
        <v>807</v>
      </c>
    </row>
    <row r="8218" spans="1:5" x14ac:dyDescent="0.25">
      <c r="A8218" t="s">
        <v>2568</v>
      </c>
      <c r="B8218" t="s">
        <v>3086</v>
      </c>
      <c r="C8218" t="s">
        <v>1083</v>
      </c>
      <c r="D8218" t="b">
        <v>0</v>
      </c>
    </row>
    <row r="8219" spans="1:5" x14ac:dyDescent="0.25">
      <c r="A8219" t="s">
        <v>2568</v>
      </c>
      <c r="B8219" t="s">
        <v>3086</v>
      </c>
      <c r="C8219" t="s">
        <v>36</v>
      </c>
      <c r="D8219">
        <v>913</v>
      </c>
    </row>
    <row r="8220" spans="1:5" x14ac:dyDescent="0.25">
      <c r="A8220" t="s">
        <v>2568</v>
      </c>
      <c r="B8220" t="s">
        <v>3086</v>
      </c>
      <c r="C8220" t="s">
        <v>4751</v>
      </c>
      <c r="D8220">
        <v>0</v>
      </c>
    </row>
    <row r="8221" spans="1:5" x14ac:dyDescent="0.25">
      <c r="A8221" t="s">
        <v>2568</v>
      </c>
      <c r="B8221" t="s">
        <v>3086</v>
      </c>
      <c r="C8221" t="s">
        <v>2469</v>
      </c>
      <c r="D8221">
        <v>100</v>
      </c>
      <c r="E8221">
        <v>0</v>
      </c>
    </row>
    <row r="8222" spans="1:5" x14ac:dyDescent="0.25">
      <c r="A8222" t="s">
        <v>2568</v>
      </c>
      <c r="B8222" t="s">
        <v>3086</v>
      </c>
      <c r="C8222" t="s">
        <v>2467</v>
      </c>
      <c r="D8222">
        <v>0</v>
      </c>
    </row>
    <row r="8223" spans="1:5" x14ac:dyDescent="0.25">
      <c r="A8223" t="s">
        <v>2568</v>
      </c>
      <c r="B8223" t="s">
        <v>3086</v>
      </c>
      <c r="C8223" t="s">
        <v>2468</v>
      </c>
      <c r="D8223" t="s">
        <v>2475</v>
      </c>
    </row>
    <row r="8224" spans="1:5" x14ac:dyDescent="0.25">
      <c r="A8224" t="s">
        <v>2568</v>
      </c>
      <c r="B8224" t="s">
        <v>3086</v>
      </c>
      <c r="C8224" t="s">
        <v>4752</v>
      </c>
      <c r="D8224">
        <v>0</v>
      </c>
      <c r="E8224">
        <v>0</v>
      </c>
    </row>
    <row r="8225" spans="1:5" x14ac:dyDescent="0.25">
      <c r="A8225" t="s">
        <v>2568</v>
      </c>
      <c r="B8225" t="s">
        <v>3086</v>
      </c>
      <c r="C8225" t="s">
        <v>4753</v>
      </c>
      <c r="D8225">
        <v>0</v>
      </c>
      <c r="E8225">
        <v>0</v>
      </c>
    </row>
    <row r="8226" spans="1:5" x14ac:dyDescent="0.25">
      <c r="A8226" t="s">
        <v>2568</v>
      </c>
      <c r="B8226" t="s">
        <v>3086</v>
      </c>
      <c r="C8226" t="s">
        <v>800</v>
      </c>
      <c r="D8226" s="19" t="s">
        <v>807</v>
      </c>
    </row>
    <row r="8227" spans="1:5" x14ac:dyDescent="0.25">
      <c r="A8227" t="s">
        <v>2568</v>
      </c>
      <c r="B8227" t="s">
        <v>3087</v>
      </c>
      <c r="C8227" t="s">
        <v>1083</v>
      </c>
      <c r="D8227" t="b">
        <v>0</v>
      </c>
    </row>
    <row r="8228" spans="1:5" x14ac:dyDescent="0.25">
      <c r="A8228" t="s">
        <v>2568</v>
      </c>
      <c r="B8228" t="s">
        <v>3087</v>
      </c>
      <c r="C8228" t="s">
        <v>36</v>
      </c>
      <c r="D8228">
        <v>914</v>
      </c>
    </row>
    <row r="8229" spans="1:5" x14ac:dyDescent="0.25">
      <c r="A8229" t="s">
        <v>2568</v>
      </c>
      <c r="B8229" t="s">
        <v>3087</v>
      </c>
      <c r="C8229" t="s">
        <v>4751</v>
      </c>
      <c r="D8229">
        <v>0</v>
      </c>
    </row>
    <row r="8230" spans="1:5" x14ac:dyDescent="0.25">
      <c r="A8230" t="s">
        <v>2568</v>
      </c>
      <c r="B8230" t="s">
        <v>3087</v>
      </c>
      <c r="C8230" t="s">
        <v>2469</v>
      </c>
      <c r="D8230">
        <v>-100</v>
      </c>
      <c r="E8230">
        <v>0</v>
      </c>
    </row>
    <row r="8231" spans="1:5" x14ac:dyDescent="0.25">
      <c r="A8231" t="s">
        <v>2568</v>
      </c>
      <c r="B8231" t="s">
        <v>3087</v>
      </c>
      <c r="C8231" t="s">
        <v>2467</v>
      </c>
      <c r="D8231">
        <v>0</v>
      </c>
    </row>
    <row r="8232" spans="1:5" x14ac:dyDescent="0.25">
      <c r="A8232" t="s">
        <v>2568</v>
      </c>
      <c r="B8232" t="s">
        <v>3087</v>
      </c>
      <c r="C8232" t="s">
        <v>2468</v>
      </c>
      <c r="D8232" t="s">
        <v>2475</v>
      </c>
    </row>
    <row r="8233" spans="1:5" x14ac:dyDescent="0.25">
      <c r="A8233" t="s">
        <v>2568</v>
      </c>
      <c r="B8233" t="s">
        <v>3087</v>
      </c>
      <c r="C8233" t="s">
        <v>4752</v>
      </c>
      <c r="D8233">
        <v>0</v>
      </c>
      <c r="E8233">
        <v>0</v>
      </c>
    </row>
    <row r="8234" spans="1:5" x14ac:dyDescent="0.25">
      <c r="A8234" t="s">
        <v>2568</v>
      </c>
      <c r="B8234" t="s">
        <v>3087</v>
      </c>
      <c r="C8234" t="s">
        <v>4753</v>
      </c>
      <c r="D8234">
        <v>0</v>
      </c>
      <c r="E8234">
        <v>0</v>
      </c>
    </row>
    <row r="8235" spans="1:5" x14ac:dyDescent="0.25">
      <c r="A8235" t="s">
        <v>2568</v>
      </c>
      <c r="B8235" t="s">
        <v>3087</v>
      </c>
      <c r="C8235" t="s">
        <v>800</v>
      </c>
      <c r="D8235" s="19" t="s">
        <v>807</v>
      </c>
    </row>
    <row r="8236" spans="1:5" x14ac:dyDescent="0.25">
      <c r="A8236" t="s">
        <v>2568</v>
      </c>
      <c r="B8236" t="s">
        <v>3088</v>
      </c>
      <c r="C8236" t="s">
        <v>1083</v>
      </c>
      <c r="D8236" t="b">
        <v>0</v>
      </c>
    </row>
    <row r="8237" spans="1:5" x14ac:dyDescent="0.25">
      <c r="A8237" t="s">
        <v>2568</v>
      </c>
      <c r="B8237" t="s">
        <v>3088</v>
      </c>
      <c r="C8237" t="s">
        <v>36</v>
      </c>
      <c r="D8237">
        <v>915</v>
      </c>
    </row>
    <row r="8238" spans="1:5" x14ac:dyDescent="0.25">
      <c r="A8238" t="s">
        <v>2568</v>
      </c>
      <c r="B8238" t="s">
        <v>3088</v>
      </c>
      <c r="C8238" t="s">
        <v>4751</v>
      </c>
      <c r="D8238">
        <v>0</v>
      </c>
    </row>
    <row r="8239" spans="1:5" x14ac:dyDescent="0.25">
      <c r="A8239" t="s">
        <v>2568</v>
      </c>
      <c r="B8239" t="s">
        <v>3088</v>
      </c>
      <c r="C8239" t="s">
        <v>2469</v>
      </c>
      <c r="D8239">
        <v>0</v>
      </c>
      <c r="E8239">
        <v>0</v>
      </c>
    </row>
    <row r="8240" spans="1:5" x14ac:dyDescent="0.25">
      <c r="A8240" t="s">
        <v>2568</v>
      </c>
      <c r="B8240" t="s">
        <v>3088</v>
      </c>
      <c r="C8240" t="s">
        <v>2467</v>
      </c>
      <c r="D8240">
        <v>0</v>
      </c>
    </row>
    <row r="8241" spans="1:5" x14ac:dyDescent="0.25">
      <c r="A8241" t="s">
        <v>2568</v>
      </c>
      <c r="B8241" t="s">
        <v>3088</v>
      </c>
      <c r="C8241" t="s">
        <v>2468</v>
      </c>
      <c r="D8241" t="s">
        <v>2475</v>
      </c>
    </row>
    <row r="8242" spans="1:5" x14ac:dyDescent="0.25">
      <c r="A8242" t="s">
        <v>2568</v>
      </c>
      <c r="B8242" t="s">
        <v>3088</v>
      </c>
      <c r="C8242" t="s">
        <v>4752</v>
      </c>
      <c r="D8242">
        <v>0</v>
      </c>
      <c r="E8242">
        <v>0</v>
      </c>
    </row>
    <row r="8243" spans="1:5" x14ac:dyDescent="0.25">
      <c r="A8243" t="s">
        <v>2568</v>
      </c>
      <c r="B8243" t="s">
        <v>3088</v>
      </c>
      <c r="C8243" t="s">
        <v>4753</v>
      </c>
      <c r="D8243">
        <v>0</v>
      </c>
      <c r="E8243">
        <v>0</v>
      </c>
    </row>
    <row r="8244" spans="1:5" x14ac:dyDescent="0.25">
      <c r="A8244" t="s">
        <v>2568</v>
      </c>
      <c r="B8244" t="s">
        <v>3088</v>
      </c>
      <c r="C8244" t="s">
        <v>800</v>
      </c>
      <c r="D8244" s="19" t="s">
        <v>807</v>
      </c>
    </row>
    <row r="8245" spans="1:5" x14ac:dyDescent="0.25">
      <c r="A8245" t="s">
        <v>2568</v>
      </c>
      <c r="B8245" t="s">
        <v>3089</v>
      </c>
      <c r="C8245" t="s">
        <v>1083</v>
      </c>
      <c r="D8245" t="b">
        <v>0</v>
      </c>
    </row>
    <row r="8246" spans="1:5" x14ac:dyDescent="0.25">
      <c r="A8246" t="s">
        <v>2568</v>
      </c>
      <c r="B8246" t="s">
        <v>3089</v>
      </c>
      <c r="C8246" t="s">
        <v>36</v>
      </c>
      <c r="D8246">
        <v>916</v>
      </c>
    </row>
    <row r="8247" spans="1:5" x14ac:dyDescent="0.25">
      <c r="A8247" t="s">
        <v>2568</v>
      </c>
      <c r="B8247" t="s">
        <v>3089</v>
      </c>
      <c r="C8247" t="s">
        <v>4751</v>
      </c>
      <c r="D8247">
        <v>0</v>
      </c>
    </row>
    <row r="8248" spans="1:5" x14ac:dyDescent="0.25">
      <c r="A8248" t="s">
        <v>2568</v>
      </c>
      <c r="B8248" t="s">
        <v>3089</v>
      </c>
      <c r="C8248" t="s">
        <v>2469</v>
      </c>
      <c r="D8248">
        <v>100</v>
      </c>
      <c r="E8248">
        <v>0</v>
      </c>
    </row>
    <row r="8249" spans="1:5" x14ac:dyDescent="0.25">
      <c r="A8249" t="s">
        <v>2568</v>
      </c>
      <c r="B8249" t="s">
        <v>3089</v>
      </c>
      <c r="C8249" t="s">
        <v>2467</v>
      </c>
      <c r="D8249">
        <v>0</v>
      </c>
    </row>
    <row r="8250" spans="1:5" x14ac:dyDescent="0.25">
      <c r="A8250" t="s">
        <v>2568</v>
      </c>
      <c r="B8250" t="s">
        <v>3089</v>
      </c>
      <c r="C8250" t="s">
        <v>2468</v>
      </c>
      <c r="D8250" t="s">
        <v>2475</v>
      </c>
    </row>
    <row r="8251" spans="1:5" x14ac:dyDescent="0.25">
      <c r="A8251" t="s">
        <v>2568</v>
      </c>
      <c r="B8251" t="s">
        <v>3089</v>
      </c>
      <c r="C8251" t="s">
        <v>4752</v>
      </c>
      <c r="D8251">
        <v>0</v>
      </c>
      <c r="E8251">
        <v>0</v>
      </c>
    </row>
    <row r="8252" spans="1:5" x14ac:dyDescent="0.25">
      <c r="A8252" t="s">
        <v>2568</v>
      </c>
      <c r="B8252" t="s">
        <v>3089</v>
      </c>
      <c r="C8252" t="s">
        <v>4753</v>
      </c>
      <c r="D8252">
        <v>0</v>
      </c>
      <c r="E8252">
        <v>0</v>
      </c>
    </row>
    <row r="8253" spans="1:5" x14ac:dyDescent="0.25">
      <c r="A8253" t="s">
        <v>2568</v>
      </c>
      <c r="B8253" t="s">
        <v>3089</v>
      </c>
      <c r="C8253" t="s">
        <v>800</v>
      </c>
      <c r="D8253" s="19" t="s">
        <v>807</v>
      </c>
    </row>
    <row r="8254" spans="1:5" x14ac:dyDescent="0.25">
      <c r="A8254" t="s">
        <v>2568</v>
      </c>
      <c r="B8254" t="s">
        <v>3090</v>
      </c>
      <c r="C8254" t="s">
        <v>1083</v>
      </c>
      <c r="D8254" t="b">
        <v>0</v>
      </c>
    </row>
    <row r="8255" spans="1:5" x14ac:dyDescent="0.25">
      <c r="A8255" t="s">
        <v>2568</v>
      </c>
      <c r="B8255" t="s">
        <v>3090</v>
      </c>
      <c r="C8255" t="s">
        <v>36</v>
      </c>
      <c r="D8255">
        <v>917</v>
      </c>
    </row>
    <row r="8256" spans="1:5" x14ac:dyDescent="0.25">
      <c r="A8256" t="s">
        <v>2568</v>
      </c>
      <c r="B8256" t="s">
        <v>3090</v>
      </c>
      <c r="C8256" t="s">
        <v>4751</v>
      </c>
      <c r="D8256">
        <v>0</v>
      </c>
    </row>
    <row r="8257" spans="1:5" x14ac:dyDescent="0.25">
      <c r="A8257" t="s">
        <v>2568</v>
      </c>
      <c r="B8257" t="s">
        <v>3090</v>
      </c>
      <c r="C8257" t="s">
        <v>2469</v>
      </c>
      <c r="D8257">
        <v>1</v>
      </c>
      <c r="E8257">
        <v>0</v>
      </c>
    </row>
    <row r="8258" spans="1:5" x14ac:dyDescent="0.25">
      <c r="A8258" t="s">
        <v>2568</v>
      </c>
      <c r="B8258" t="s">
        <v>3090</v>
      </c>
      <c r="C8258" t="s">
        <v>2467</v>
      </c>
      <c r="D8258">
        <v>0</v>
      </c>
    </row>
    <row r="8259" spans="1:5" x14ac:dyDescent="0.25">
      <c r="A8259" t="s">
        <v>2568</v>
      </c>
      <c r="B8259" t="s">
        <v>3090</v>
      </c>
      <c r="C8259" t="s">
        <v>2468</v>
      </c>
      <c r="D8259" t="s">
        <v>2475</v>
      </c>
    </row>
    <row r="8260" spans="1:5" x14ac:dyDescent="0.25">
      <c r="A8260" t="s">
        <v>2568</v>
      </c>
      <c r="B8260" t="s">
        <v>3090</v>
      </c>
      <c r="C8260" t="s">
        <v>4752</v>
      </c>
      <c r="D8260">
        <v>0</v>
      </c>
      <c r="E8260">
        <v>0</v>
      </c>
    </row>
    <row r="8261" spans="1:5" x14ac:dyDescent="0.25">
      <c r="A8261" t="s">
        <v>2568</v>
      </c>
      <c r="B8261" t="s">
        <v>3090</v>
      </c>
      <c r="C8261" t="s">
        <v>4753</v>
      </c>
      <c r="D8261">
        <v>0</v>
      </c>
      <c r="E8261">
        <v>0</v>
      </c>
    </row>
    <row r="8262" spans="1:5" x14ac:dyDescent="0.25">
      <c r="A8262" t="s">
        <v>2568</v>
      </c>
      <c r="B8262" t="s">
        <v>3090</v>
      </c>
      <c r="C8262" t="s">
        <v>800</v>
      </c>
      <c r="D8262" s="19" t="s">
        <v>815</v>
      </c>
    </row>
    <row r="8263" spans="1:5" x14ac:dyDescent="0.25">
      <c r="A8263" t="s">
        <v>2568</v>
      </c>
      <c r="B8263" t="s">
        <v>3091</v>
      </c>
      <c r="C8263" t="s">
        <v>1083</v>
      </c>
      <c r="D8263" t="b">
        <v>0</v>
      </c>
    </row>
    <row r="8264" spans="1:5" x14ac:dyDescent="0.25">
      <c r="A8264" t="s">
        <v>2568</v>
      </c>
      <c r="B8264" t="s">
        <v>3091</v>
      </c>
      <c r="C8264" t="s">
        <v>36</v>
      </c>
      <c r="D8264">
        <v>918</v>
      </c>
    </row>
    <row r="8265" spans="1:5" x14ac:dyDescent="0.25">
      <c r="A8265" t="s">
        <v>2568</v>
      </c>
      <c r="B8265" t="s">
        <v>3091</v>
      </c>
      <c r="C8265" t="s">
        <v>4751</v>
      </c>
      <c r="D8265">
        <v>0</v>
      </c>
    </row>
    <row r="8266" spans="1:5" x14ac:dyDescent="0.25">
      <c r="A8266" t="s">
        <v>2568</v>
      </c>
      <c r="B8266" t="s">
        <v>3091</v>
      </c>
      <c r="C8266" t="s">
        <v>2469</v>
      </c>
      <c r="D8266">
        <v>0</v>
      </c>
      <c r="E8266">
        <v>0</v>
      </c>
    </row>
    <row r="8267" spans="1:5" x14ac:dyDescent="0.25">
      <c r="A8267" t="s">
        <v>2568</v>
      </c>
      <c r="B8267" t="s">
        <v>3091</v>
      </c>
      <c r="C8267" t="s">
        <v>2467</v>
      </c>
      <c r="D8267">
        <v>0</v>
      </c>
    </row>
    <row r="8268" spans="1:5" x14ac:dyDescent="0.25">
      <c r="A8268" t="s">
        <v>2568</v>
      </c>
      <c r="B8268" t="s">
        <v>3091</v>
      </c>
      <c r="C8268" t="s">
        <v>2468</v>
      </c>
      <c r="D8268" t="s">
        <v>2475</v>
      </c>
    </row>
    <row r="8269" spans="1:5" x14ac:dyDescent="0.25">
      <c r="A8269" t="s">
        <v>2568</v>
      </c>
      <c r="B8269" t="s">
        <v>3091</v>
      </c>
      <c r="C8269" t="s">
        <v>4752</v>
      </c>
      <c r="D8269">
        <v>0</v>
      </c>
      <c r="E8269">
        <v>0</v>
      </c>
    </row>
    <row r="8270" spans="1:5" x14ac:dyDescent="0.25">
      <c r="A8270" t="s">
        <v>2568</v>
      </c>
      <c r="B8270" t="s">
        <v>3091</v>
      </c>
      <c r="C8270" t="s">
        <v>4753</v>
      </c>
      <c r="D8270">
        <v>0</v>
      </c>
      <c r="E8270">
        <v>0</v>
      </c>
    </row>
    <row r="8271" spans="1:5" x14ac:dyDescent="0.25">
      <c r="A8271" t="s">
        <v>2568</v>
      </c>
      <c r="B8271" t="s">
        <v>3091</v>
      </c>
      <c r="C8271" t="s">
        <v>800</v>
      </c>
      <c r="D8271" s="19" t="s">
        <v>807</v>
      </c>
    </row>
    <row r="8272" spans="1:5" x14ac:dyDescent="0.25">
      <c r="A8272" t="s">
        <v>2568</v>
      </c>
      <c r="B8272" t="s">
        <v>3092</v>
      </c>
      <c r="C8272" t="s">
        <v>1083</v>
      </c>
      <c r="D8272" t="b">
        <v>0</v>
      </c>
    </row>
    <row r="8273" spans="1:5" x14ac:dyDescent="0.25">
      <c r="A8273" t="s">
        <v>2568</v>
      </c>
      <c r="B8273" t="s">
        <v>3092</v>
      </c>
      <c r="C8273" t="s">
        <v>36</v>
      </c>
      <c r="D8273">
        <v>919</v>
      </c>
    </row>
    <row r="8274" spans="1:5" x14ac:dyDescent="0.25">
      <c r="A8274" t="s">
        <v>2568</v>
      </c>
      <c r="B8274" t="s">
        <v>3092</v>
      </c>
      <c r="C8274" t="s">
        <v>4751</v>
      </c>
      <c r="D8274">
        <v>0</v>
      </c>
    </row>
    <row r="8275" spans="1:5" x14ac:dyDescent="0.25">
      <c r="A8275" t="s">
        <v>2568</v>
      </c>
      <c r="B8275" t="s">
        <v>3092</v>
      </c>
      <c r="C8275" t="s">
        <v>2469</v>
      </c>
      <c r="D8275">
        <v>0</v>
      </c>
      <c r="E8275">
        <v>0</v>
      </c>
    </row>
    <row r="8276" spans="1:5" x14ac:dyDescent="0.25">
      <c r="A8276" t="s">
        <v>2568</v>
      </c>
      <c r="B8276" t="s">
        <v>3092</v>
      </c>
      <c r="C8276" t="s">
        <v>2467</v>
      </c>
      <c r="D8276">
        <v>0</v>
      </c>
    </row>
    <row r="8277" spans="1:5" x14ac:dyDescent="0.25">
      <c r="A8277" t="s">
        <v>2568</v>
      </c>
      <c r="B8277" t="s">
        <v>3092</v>
      </c>
      <c r="C8277" t="s">
        <v>2468</v>
      </c>
      <c r="D8277" t="s">
        <v>2475</v>
      </c>
    </row>
    <row r="8278" spans="1:5" x14ac:dyDescent="0.25">
      <c r="A8278" t="s">
        <v>2568</v>
      </c>
      <c r="B8278" t="s">
        <v>3092</v>
      </c>
      <c r="C8278" t="s">
        <v>4752</v>
      </c>
      <c r="D8278">
        <v>0</v>
      </c>
      <c r="E8278">
        <v>0</v>
      </c>
    </row>
    <row r="8279" spans="1:5" x14ac:dyDescent="0.25">
      <c r="A8279" t="s">
        <v>2568</v>
      </c>
      <c r="B8279" t="s">
        <v>3092</v>
      </c>
      <c r="C8279" t="s">
        <v>4753</v>
      </c>
      <c r="D8279">
        <v>0</v>
      </c>
      <c r="E8279">
        <v>0</v>
      </c>
    </row>
    <row r="8280" spans="1:5" x14ac:dyDescent="0.25">
      <c r="A8280" t="s">
        <v>2568</v>
      </c>
      <c r="B8280" t="s">
        <v>3092</v>
      </c>
      <c r="C8280" t="s">
        <v>800</v>
      </c>
      <c r="D8280" s="19" t="s">
        <v>815</v>
      </c>
    </row>
    <row r="8281" spans="1:5" x14ac:dyDescent="0.25">
      <c r="A8281" t="s">
        <v>2568</v>
      </c>
      <c r="B8281" t="s">
        <v>3093</v>
      </c>
      <c r="C8281" t="s">
        <v>1083</v>
      </c>
      <c r="D8281" t="b">
        <v>0</v>
      </c>
    </row>
    <row r="8282" spans="1:5" x14ac:dyDescent="0.25">
      <c r="A8282" t="s">
        <v>2568</v>
      </c>
      <c r="B8282" t="s">
        <v>3093</v>
      </c>
      <c r="C8282" t="s">
        <v>36</v>
      </c>
      <c r="D8282">
        <v>920</v>
      </c>
    </row>
    <row r="8283" spans="1:5" x14ac:dyDescent="0.25">
      <c r="A8283" t="s">
        <v>2568</v>
      </c>
      <c r="B8283" t="s">
        <v>3093</v>
      </c>
      <c r="C8283" t="s">
        <v>4751</v>
      </c>
      <c r="D8283">
        <v>0</v>
      </c>
    </row>
    <row r="8284" spans="1:5" x14ac:dyDescent="0.25">
      <c r="A8284" t="s">
        <v>2568</v>
      </c>
      <c r="B8284" t="s">
        <v>3093</v>
      </c>
      <c r="C8284" t="s">
        <v>2469</v>
      </c>
      <c r="D8284">
        <v>0</v>
      </c>
      <c r="E8284">
        <v>0</v>
      </c>
    </row>
    <row r="8285" spans="1:5" x14ac:dyDescent="0.25">
      <c r="A8285" t="s">
        <v>2568</v>
      </c>
      <c r="B8285" t="s">
        <v>3093</v>
      </c>
      <c r="C8285" t="s">
        <v>2467</v>
      </c>
      <c r="D8285">
        <v>1</v>
      </c>
    </row>
    <row r="8286" spans="1:5" x14ac:dyDescent="0.25">
      <c r="A8286" t="s">
        <v>2568</v>
      </c>
      <c r="B8286" t="s">
        <v>3093</v>
      </c>
      <c r="C8286" t="s">
        <v>2468</v>
      </c>
      <c r="D8286" t="s">
        <v>2475</v>
      </c>
    </row>
    <row r="8287" spans="1:5" x14ac:dyDescent="0.25">
      <c r="A8287" t="s">
        <v>2568</v>
      </c>
      <c r="B8287" t="s">
        <v>3093</v>
      </c>
      <c r="C8287" t="s">
        <v>4752</v>
      </c>
      <c r="D8287">
        <v>0</v>
      </c>
      <c r="E8287">
        <v>0</v>
      </c>
    </row>
    <row r="8288" spans="1:5" x14ac:dyDescent="0.25">
      <c r="A8288" t="s">
        <v>2568</v>
      </c>
      <c r="B8288" t="s">
        <v>3093</v>
      </c>
      <c r="C8288" t="s">
        <v>4753</v>
      </c>
      <c r="D8288">
        <v>0</v>
      </c>
      <c r="E8288">
        <v>0</v>
      </c>
    </row>
    <row r="8289" spans="1:5" x14ac:dyDescent="0.25">
      <c r="A8289" t="s">
        <v>2568</v>
      </c>
      <c r="B8289" t="s">
        <v>3093</v>
      </c>
      <c r="C8289" t="s">
        <v>800</v>
      </c>
      <c r="D8289" s="19" t="s">
        <v>807</v>
      </c>
    </row>
    <row r="8290" spans="1:5" x14ac:dyDescent="0.25">
      <c r="A8290" t="s">
        <v>2568</v>
      </c>
      <c r="B8290" t="s">
        <v>3094</v>
      </c>
      <c r="C8290" t="s">
        <v>1083</v>
      </c>
      <c r="D8290" t="b">
        <v>0</v>
      </c>
    </row>
    <row r="8291" spans="1:5" x14ac:dyDescent="0.25">
      <c r="A8291" t="s">
        <v>2568</v>
      </c>
      <c r="B8291" t="s">
        <v>3094</v>
      </c>
      <c r="C8291" t="s">
        <v>36</v>
      </c>
      <c r="D8291">
        <v>921</v>
      </c>
    </row>
    <row r="8292" spans="1:5" x14ac:dyDescent="0.25">
      <c r="A8292" t="s">
        <v>2568</v>
      </c>
      <c r="B8292" t="s">
        <v>3094</v>
      </c>
      <c r="C8292" t="s">
        <v>4751</v>
      </c>
      <c r="D8292">
        <v>0</v>
      </c>
    </row>
    <row r="8293" spans="1:5" x14ac:dyDescent="0.25">
      <c r="A8293" t="s">
        <v>2568</v>
      </c>
      <c r="B8293" t="s">
        <v>3094</v>
      </c>
      <c r="C8293" t="s">
        <v>2469</v>
      </c>
      <c r="D8293">
        <v>0</v>
      </c>
      <c r="E8293">
        <v>0</v>
      </c>
    </row>
    <row r="8294" spans="1:5" x14ac:dyDescent="0.25">
      <c r="A8294" t="s">
        <v>2568</v>
      </c>
      <c r="B8294" t="s">
        <v>3094</v>
      </c>
      <c r="C8294" t="s">
        <v>2467</v>
      </c>
      <c r="D8294">
        <v>0</v>
      </c>
    </row>
    <row r="8295" spans="1:5" x14ac:dyDescent="0.25">
      <c r="A8295" t="s">
        <v>2568</v>
      </c>
      <c r="B8295" t="s">
        <v>3094</v>
      </c>
      <c r="C8295" t="s">
        <v>2468</v>
      </c>
      <c r="D8295" t="s">
        <v>2475</v>
      </c>
    </row>
    <row r="8296" spans="1:5" x14ac:dyDescent="0.25">
      <c r="A8296" t="s">
        <v>2568</v>
      </c>
      <c r="B8296" t="s">
        <v>3094</v>
      </c>
      <c r="C8296" t="s">
        <v>4752</v>
      </c>
      <c r="D8296">
        <v>0</v>
      </c>
      <c r="E8296">
        <v>0</v>
      </c>
    </row>
    <row r="8297" spans="1:5" x14ac:dyDescent="0.25">
      <c r="A8297" t="s">
        <v>2568</v>
      </c>
      <c r="B8297" t="s">
        <v>3094</v>
      </c>
      <c r="C8297" t="s">
        <v>4753</v>
      </c>
      <c r="D8297">
        <v>0</v>
      </c>
      <c r="E8297">
        <v>0</v>
      </c>
    </row>
    <row r="8298" spans="1:5" x14ac:dyDescent="0.25">
      <c r="A8298" t="s">
        <v>2568</v>
      </c>
      <c r="B8298" t="s">
        <v>3094</v>
      </c>
      <c r="C8298" t="s">
        <v>800</v>
      </c>
      <c r="D8298" s="19" t="s">
        <v>815</v>
      </c>
    </row>
    <row r="8299" spans="1:5" x14ac:dyDescent="0.25">
      <c r="A8299" t="s">
        <v>2568</v>
      </c>
      <c r="B8299" t="s">
        <v>3095</v>
      </c>
      <c r="C8299" t="s">
        <v>1083</v>
      </c>
      <c r="D8299" t="b">
        <v>0</v>
      </c>
    </row>
    <row r="8300" spans="1:5" x14ac:dyDescent="0.25">
      <c r="A8300" t="s">
        <v>2568</v>
      </c>
      <c r="B8300" t="s">
        <v>3095</v>
      </c>
      <c r="C8300" t="s">
        <v>36</v>
      </c>
      <c r="D8300">
        <v>922</v>
      </c>
    </row>
    <row r="8301" spans="1:5" x14ac:dyDescent="0.25">
      <c r="A8301" t="s">
        <v>2568</v>
      </c>
      <c r="B8301" t="s">
        <v>3095</v>
      </c>
      <c r="C8301" t="s">
        <v>4751</v>
      </c>
      <c r="D8301">
        <v>1</v>
      </c>
    </row>
    <row r="8302" spans="1:5" x14ac:dyDescent="0.25">
      <c r="A8302" t="s">
        <v>2568</v>
      </c>
      <c r="B8302" t="s">
        <v>3095</v>
      </c>
      <c r="C8302" t="s">
        <v>2469</v>
      </c>
      <c r="D8302">
        <v>0</v>
      </c>
      <c r="E8302">
        <v>0</v>
      </c>
    </row>
    <row r="8303" spans="1:5" x14ac:dyDescent="0.25">
      <c r="A8303" t="s">
        <v>2568</v>
      </c>
      <c r="B8303" t="s">
        <v>3095</v>
      </c>
      <c r="C8303" t="s">
        <v>2467</v>
      </c>
      <c r="D8303">
        <v>0</v>
      </c>
    </row>
    <row r="8304" spans="1:5" x14ac:dyDescent="0.25">
      <c r="A8304" t="s">
        <v>2568</v>
      </c>
      <c r="B8304" t="s">
        <v>3095</v>
      </c>
      <c r="C8304" t="s">
        <v>2468</v>
      </c>
      <c r="D8304" t="s">
        <v>2475</v>
      </c>
    </row>
    <row r="8305" spans="1:5" x14ac:dyDescent="0.25">
      <c r="A8305" t="s">
        <v>2568</v>
      </c>
      <c r="B8305" t="s">
        <v>3095</v>
      </c>
      <c r="C8305" t="s">
        <v>4752</v>
      </c>
      <c r="D8305">
        <v>0</v>
      </c>
      <c r="E8305">
        <v>0</v>
      </c>
    </row>
    <row r="8306" spans="1:5" x14ac:dyDescent="0.25">
      <c r="A8306" t="s">
        <v>2568</v>
      </c>
      <c r="B8306" t="s">
        <v>3095</v>
      </c>
      <c r="C8306" t="s">
        <v>4753</v>
      </c>
      <c r="D8306">
        <v>0</v>
      </c>
      <c r="E8306">
        <v>0</v>
      </c>
    </row>
    <row r="8307" spans="1:5" x14ac:dyDescent="0.25">
      <c r="A8307" t="s">
        <v>2568</v>
      </c>
      <c r="B8307" t="s">
        <v>3095</v>
      </c>
      <c r="C8307" t="s">
        <v>800</v>
      </c>
      <c r="D8307" s="19" t="s">
        <v>815</v>
      </c>
    </row>
    <row r="8308" spans="1:5" x14ac:dyDescent="0.25">
      <c r="A8308" t="s">
        <v>2568</v>
      </c>
      <c r="B8308" t="s">
        <v>282</v>
      </c>
      <c r="C8308" t="s">
        <v>1083</v>
      </c>
      <c r="D8308" t="b">
        <v>0</v>
      </c>
    </row>
    <row r="8309" spans="1:5" x14ac:dyDescent="0.25">
      <c r="A8309" t="s">
        <v>2568</v>
      </c>
      <c r="B8309" t="s">
        <v>282</v>
      </c>
      <c r="C8309" t="s">
        <v>36</v>
      </c>
      <c r="D8309">
        <v>923</v>
      </c>
    </row>
    <row r="8310" spans="1:5" x14ac:dyDescent="0.25">
      <c r="A8310" t="s">
        <v>2568</v>
      </c>
      <c r="B8310" t="s">
        <v>282</v>
      </c>
      <c r="C8310" t="s">
        <v>4751</v>
      </c>
      <c r="D8310">
        <v>0</v>
      </c>
    </row>
    <row r="8311" spans="1:5" x14ac:dyDescent="0.25">
      <c r="A8311" t="s">
        <v>2568</v>
      </c>
      <c r="B8311" t="s">
        <v>282</v>
      </c>
      <c r="C8311" t="s">
        <v>2469</v>
      </c>
      <c r="D8311">
        <v>0</v>
      </c>
      <c r="E8311">
        <v>0</v>
      </c>
    </row>
    <row r="8312" spans="1:5" x14ac:dyDescent="0.25">
      <c r="A8312" t="s">
        <v>2568</v>
      </c>
      <c r="B8312" t="s">
        <v>282</v>
      </c>
      <c r="C8312" t="s">
        <v>2467</v>
      </c>
      <c r="D8312">
        <v>0</v>
      </c>
    </row>
    <row r="8313" spans="1:5" x14ac:dyDescent="0.25">
      <c r="A8313" t="s">
        <v>2568</v>
      </c>
      <c r="B8313" t="s">
        <v>282</v>
      </c>
      <c r="C8313" t="s">
        <v>2468</v>
      </c>
      <c r="D8313" t="s">
        <v>2475</v>
      </c>
    </row>
    <row r="8314" spans="1:5" x14ac:dyDescent="0.25">
      <c r="A8314" t="s">
        <v>2568</v>
      </c>
      <c r="B8314" t="s">
        <v>282</v>
      </c>
      <c r="C8314" t="s">
        <v>4752</v>
      </c>
      <c r="D8314">
        <v>0</v>
      </c>
      <c r="E8314">
        <v>0</v>
      </c>
    </row>
    <row r="8315" spans="1:5" x14ac:dyDescent="0.25">
      <c r="A8315" t="s">
        <v>2568</v>
      </c>
      <c r="B8315" t="s">
        <v>282</v>
      </c>
      <c r="C8315" t="s">
        <v>4753</v>
      </c>
      <c r="D8315">
        <v>0</v>
      </c>
      <c r="E8315">
        <v>0</v>
      </c>
    </row>
    <row r="8316" spans="1:5" x14ac:dyDescent="0.25">
      <c r="A8316" t="s">
        <v>2568</v>
      </c>
      <c r="B8316" t="s">
        <v>282</v>
      </c>
      <c r="C8316" t="s">
        <v>800</v>
      </c>
      <c r="D8316" s="19"/>
    </row>
    <row r="8317" spans="1:5" x14ac:dyDescent="0.25">
      <c r="A8317" t="s">
        <v>2568</v>
      </c>
      <c r="B8317" t="s">
        <v>283</v>
      </c>
      <c r="C8317" t="s">
        <v>1083</v>
      </c>
      <c r="D8317" t="b">
        <v>0</v>
      </c>
    </row>
    <row r="8318" spans="1:5" x14ac:dyDescent="0.25">
      <c r="A8318" t="s">
        <v>2568</v>
      </c>
      <c r="B8318" t="s">
        <v>283</v>
      </c>
      <c r="C8318" t="s">
        <v>36</v>
      </c>
      <c r="D8318">
        <v>924</v>
      </c>
    </row>
    <row r="8319" spans="1:5" x14ac:dyDescent="0.25">
      <c r="A8319" t="s">
        <v>2568</v>
      </c>
      <c r="B8319" t="s">
        <v>283</v>
      </c>
      <c r="C8319" t="s">
        <v>4751</v>
      </c>
      <c r="D8319">
        <v>0</v>
      </c>
    </row>
    <row r="8320" spans="1:5" x14ac:dyDescent="0.25">
      <c r="A8320" t="s">
        <v>2568</v>
      </c>
      <c r="B8320" t="s">
        <v>283</v>
      </c>
      <c r="C8320" t="s">
        <v>2469</v>
      </c>
      <c r="D8320">
        <v>0</v>
      </c>
      <c r="E8320">
        <v>0</v>
      </c>
    </row>
    <row r="8321" spans="1:5" x14ac:dyDescent="0.25">
      <c r="A8321" t="s">
        <v>2568</v>
      </c>
      <c r="B8321" t="s">
        <v>283</v>
      </c>
      <c r="C8321" t="s">
        <v>2467</v>
      </c>
      <c r="D8321">
        <v>0</v>
      </c>
    </row>
    <row r="8322" spans="1:5" x14ac:dyDescent="0.25">
      <c r="A8322" t="s">
        <v>2568</v>
      </c>
      <c r="B8322" t="s">
        <v>283</v>
      </c>
      <c r="C8322" t="s">
        <v>2468</v>
      </c>
      <c r="D8322" t="s">
        <v>2475</v>
      </c>
    </row>
    <row r="8323" spans="1:5" x14ac:dyDescent="0.25">
      <c r="A8323" t="s">
        <v>2568</v>
      </c>
      <c r="B8323" t="s">
        <v>283</v>
      </c>
      <c r="C8323" t="s">
        <v>4752</v>
      </c>
      <c r="D8323">
        <v>0</v>
      </c>
      <c r="E8323">
        <v>0</v>
      </c>
    </row>
    <row r="8324" spans="1:5" x14ac:dyDescent="0.25">
      <c r="A8324" t="s">
        <v>2568</v>
      </c>
      <c r="B8324" t="s">
        <v>283</v>
      </c>
      <c r="C8324" t="s">
        <v>4753</v>
      </c>
      <c r="D8324">
        <v>0</v>
      </c>
      <c r="E8324">
        <v>0</v>
      </c>
    </row>
    <row r="8325" spans="1:5" x14ac:dyDescent="0.25">
      <c r="A8325" t="s">
        <v>2568</v>
      </c>
      <c r="B8325" t="s">
        <v>283</v>
      </c>
      <c r="C8325" t="s">
        <v>800</v>
      </c>
      <c r="D8325" s="19"/>
    </row>
    <row r="8326" spans="1:5" x14ac:dyDescent="0.25">
      <c r="A8326" t="s">
        <v>2568</v>
      </c>
      <c r="B8326" t="s">
        <v>314</v>
      </c>
      <c r="C8326" t="s">
        <v>1083</v>
      </c>
      <c r="D8326" t="b">
        <v>0</v>
      </c>
    </row>
    <row r="8327" spans="1:5" x14ac:dyDescent="0.25">
      <c r="A8327" t="s">
        <v>2568</v>
      </c>
      <c r="B8327" t="s">
        <v>314</v>
      </c>
      <c r="C8327" t="s">
        <v>36</v>
      </c>
      <c r="D8327">
        <v>925</v>
      </c>
    </row>
    <row r="8328" spans="1:5" x14ac:dyDescent="0.25">
      <c r="A8328" t="s">
        <v>2568</v>
      </c>
      <c r="B8328" t="s">
        <v>314</v>
      </c>
      <c r="C8328" t="s">
        <v>4751</v>
      </c>
      <c r="D8328">
        <v>0</v>
      </c>
    </row>
    <row r="8329" spans="1:5" x14ac:dyDescent="0.25">
      <c r="A8329" t="s">
        <v>2568</v>
      </c>
      <c r="B8329" t="s">
        <v>314</v>
      </c>
      <c r="C8329" t="s">
        <v>2469</v>
      </c>
      <c r="D8329">
        <v>0</v>
      </c>
      <c r="E8329">
        <v>0</v>
      </c>
    </row>
    <row r="8330" spans="1:5" x14ac:dyDescent="0.25">
      <c r="A8330" t="s">
        <v>2568</v>
      </c>
      <c r="B8330" t="s">
        <v>314</v>
      </c>
      <c r="C8330" t="s">
        <v>2467</v>
      </c>
      <c r="D8330">
        <v>0</v>
      </c>
    </row>
    <row r="8331" spans="1:5" x14ac:dyDescent="0.25">
      <c r="A8331" t="s">
        <v>2568</v>
      </c>
      <c r="B8331" t="s">
        <v>314</v>
      </c>
      <c r="C8331" t="s">
        <v>2468</v>
      </c>
      <c r="D8331" t="s">
        <v>2475</v>
      </c>
    </row>
    <row r="8332" spans="1:5" x14ac:dyDescent="0.25">
      <c r="A8332" t="s">
        <v>2568</v>
      </c>
      <c r="B8332" t="s">
        <v>314</v>
      </c>
      <c r="C8332" t="s">
        <v>4752</v>
      </c>
      <c r="D8332">
        <v>0</v>
      </c>
      <c r="E8332">
        <v>0</v>
      </c>
    </row>
    <row r="8333" spans="1:5" x14ac:dyDescent="0.25">
      <c r="A8333" t="s">
        <v>2568</v>
      </c>
      <c r="B8333" t="s">
        <v>314</v>
      </c>
      <c r="C8333" t="s">
        <v>4753</v>
      </c>
      <c r="D8333">
        <v>0</v>
      </c>
      <c r="E8333">
        <v>0</v>
      </c>
    </row>
    <row r="8334" spans="1:5" x14ac:dyDescent="0.25">
      <c r="A8334" t="s">
        <v>2568</v>
      </c>
      <c r="B8334" t="s">
        <v>314</v>
      </c>
      <c r="C8334" t="s">
        <v>800</v>
      </c>
      <c r="D8334" s="19"/>
    </row>
    <row r="8335" spans="1:5" x14ac:dyDescent="0.25">
      <c r="A8335" t="s">
        <v>2568</v>
      </c>
      <c r="B8335" t="s">
        <v>284</v>
      </c>
      <c r="C8335" t="s">
        <v>1083</v>
      </c>
      <c r="D8335" t="b">
        <v>0</v>
      </c>
    </row>
    <row r="8336" spans="1:5" x14ac:dyDescent="0.25">
      <c r="A8336" t="s">
        <v>2568</v>
      </c>
      <c r="B8336" t="s">
        <v>284</v>
      </c>
      <c r="C8336" t="s">
        <v>36</v>
      </c>
      <c r="D8336">
        <v>926</v>
      </c>
    </row>
    <row r="8337" spans="1:5" x14ac:dyDescent="0.25">
      <c r="A8337" t="s">
        <v>2568</v>
      </c>
      <c r="B8337" t="s">
        <v>284</v>
      </c>
      <c r="C8337" t="s">
        <v>4751</v>
      </c>
      <c r="D8337">
        <v>0</v>
      </c>
    </row>
    <row r="8338" spans="1:5" x14ac:dyDescent="0.25">
      <c r="A8338" t="s">
        <v>2568</v>
      </c>
      <c r="B8338" t="s">
        <v>284</v>
      </c>
      <c r="C8338" t="s">
        <v>2469</v>
      </c>
      <c r="D8338">
        <v>0</v>
      </c>
      <c r="E8338">
        <v>0</v>
      </c>
    </row>
    <row r="8339" spans="1:5" x14ac:dyDescent="0.25">
      <c r="A8339" t="s">
        <v>2568</v>
      </c>
      <c r="B8339" t="s">
        <v>284</v>
      </c>
      <c r="C8339" t="s">
        <v>2467</v>
      </c>
      <c r="D8339">
        <v>0</v>
      </c>
    </row>
    <row r="8340" spans="1:5" x14ac:dyDescent="0.25">
      <c r="A8340" t="s">
        <v>2568</v>
      </c>
      <c r="B8340" t="s">
        <v>284</v>
      </c>
      <c r="C8340" t="s">
        <v>2468</v>
      </c>
      <c r="D8340" t="s">
        <v>2475</v>
      </c>
    </row>
    <row r="8341" spans="1:5" x14ac:dyDescent="0.25">
      <c r="A8341" t="s">
        <v>2568</v>
      </c>
      <c r="B8341" t="s">
        <v>284</v>
      </c>
      <c r="C8341" t="s">
        <v>4752</v>
      </c>
      <c r="D8341">
        <v>0</v>
      </c>
      <c r="E8341">
        <v>0</v>
      </c>
    </row>
    <row r="8342" spans="1:5" x14ac:dyDescent="0.25">
      <c r="A8342" t="s">
        <v>2568</v>
      </c>
      <c r="B8342" t="s">
        <v>284</v>
      </c>
      <c r="C8342" t="s">
        <v>4753</v>
      </c>
      <c r="D8342">
        <v>0</v>
      </c>
      <c r="E8342">
        <v>0</v>
      </c>
    </row>
    <row r="8343" spans="1:5" x14ac:dyDescent="0.25">
      <c r="A8343" t="s">
        <v>2568</v>
      </c>
      <c r="B8343" t="s">
        <v>284</v>
      </c>
      <c r="C8343" t="s">
        <v>800</v>
      </c>
      <c r="D8343" s="19"/>
    </row>
    <row r="8344" spans="1:5" x14ac:dyDescent="0.25">
      <c r="A8344" t="s">
        <v>2568</v>
      </c>
      <c r="B8344" t="s">
        <v>285</v>
      </c>
      <c r="C8344" t="s">
        <v>1083</v>
      </c>
      <c r="D8344" t="b">
        <v>0</v>
      </c>
    </row>
    <row r="8345" spans="1:5" x14ac:dyDescent="0.25">
      <c r="A8345" t="s">
        <v>2568</v>
      </c>
      <c r="B8345" t="s">
        <v>285</v>
      </c>
      <c r="C8345" t="s">
        <v>36</v>
      </c>
      <c r="D8345">
        <v>927</v>
      </c>
    </row>
    <row r="8346" spans="1:5" x14ac:dyDescent="0.25">
      <c r="A8346" t="s">
        <v>2568</v>
      </c>
      <c r="B8346" t="s">
        <v>285</v>
      </c>
      <c r="C8346" t="s">
        <v>4751</v>
      </c>
      <c r="D8346">
        <v>0</v>
      </c>
    </row>
    <row r="8347" spans="1:5" x14ac:dyDescent="0.25">
      <c r="A8347" t="s">
        <v>2568</v>
      </c>
      <c r="B8347" t="s">
        <v>285</v>
      </c>
      <c r="C8347" t="s">
        <v>2469</v>
      </c>
      <c r="D8347">
        <v>0</v>
      </c>
      <c r="E8347">
        <v>0</v>
      </c>
    </row>
    <row r="8348" spans="1:5" x14ac:dyDescent="0.25">
      <c r="A8348" t="s">
        <v>2568</v>
      </c>
      <c r="B8348" t="s">
        <v>285</v>
      </c>
      <c r="C8348" t="s">
        <v>2467</v>
      </c>
      <c r="D8348">
        <v>0</v>
      </c>
    </row>
    <row r="8349" spans="1:5" x14ac:dyDescent="0.25">
      <c r="A8349" t="s">
        <v>2568</v>
      </c>
      <c r="B8349" t="s">
        <v>285</v>
      </c>
      <c r="C8349" t="s">
        <v>2468</v>
      </c>
      <c r="D8349" t="s">
        <v>2475</v>
      </c>
    </row>
    <row r="8350" spans="1:5" x14ac:dyDescent="0.25">
      <c r="A8350" t="s">
        <v>2568</v>
      </c>
      <c r="B8350" t="s">
        <v>285</v>
      </c>
      <c r="C8350" t="s">
        <v>4752</v>
      </c>
      <c r="D8350">
        <v>0</v>
      </c>
      <c r="E8350">
        <v>0</v>
      </c>
    </row>
    <row r="8351" spans="1:5" x14ac:dyDescent="0.25">
      <c r="A8351" t="s">
        <v>2568</v>
      </c>
      <c r="B8351" t="s">
        <v>285</v>
      </c>
      <c r="C8351" t="s">
        <v>4753</v>
      </c>
      <c r="D8351">
        <v>0</v>
      </c>
      <c r="E8351">
        <v>0</v>
      </c>
    </row>
    <row r="8352" spans="1:5" x14ac:dyDescent="0.25">
      <c r="A8352" t="s">
        <v>2568</v>
      </c>
      <c r="B8352" t="s">
        <v>285</v>
      </c>
      <c r="C8352" t="s">
        <v>800</v>
      </c>
      <c r="D8352" s="19"/>
    </row>
    <row r="8353" spans="1:5" x14ac:dyDescent="0.25">
      <c r="A8353" t="s">
        <v>2571</v>
      </c>
      <c r="B8353" t="s">
        <v>3067</v>
      </c>
      <c r="C8353" t="s">
        <v>1083</v>
      </c>
      <c r="D8353" t="b">
        <v>0</v>
      </c>
    </row>
    <row r="8354" spans="1:5" x14ac:dyDescent="0.25">
      <c r="A8354" t="s">
        <v>2571</v>
      </c>
      <c r="B8354" t="s">
        <v>3067</v>
      </c>
      <c r="C8354" t="s">
        <v>36</v>
      </c>
      <c r="D8354">
        <v>928</v>
      </c>
    </row>
    <row r="8355" spans="1:5" x14ac:dyDescent="0.25">
      <c r="A8355" t="s">
        <v>2571</v>
      </c>
      <c r="B8355" t="s">
        <v>3067</v>
      </c>
      <c r="C8355" t="s">
        <v>4751</v>
      </c>
      <c r="D8355">
        <v>0</v>
      </c>
    </row>
    <row r="8356" spans="1:5" x14ac:dyDescent="0.25">
      <c r="A8356" t="s">
        <v>2571</v>
      </c>
      <c r="B8356" t="s">
        <v>3067</v>
      </c>
      <c r="C8356" t="s">
        <v>2469</v>
      </c>
      <c r="D8356">
        <v>0</v>
      </c>
      <c r="E8356">
        <v>0</v>
      </c>
    </row>
    <row r="8357" spans="1:5" x14ac:dyDescent="0.25">
      <c r="A8357" t="s">
        <v>2571</v>
      </c>
      <c r="B8357" t="s">
        <v>3067</v>
      </c>
      <c r="C8357" t="s">
        <v>2467</v>
      </c>
      <c r="D8357">
        <v>0</v>
      </c>
    </row>
    <row r="8358" spans="1:5" x14ac:dyDescent="0.25">
      <c r="A8358" t="s">
        <v>2571</v>
      </c>
      <c r="B8358" t="s">
        <v>3067</v>
      </c>
      <c r="C8358" t="s">
        <v>2468</v>
      </c>
      <c r="D8358" t="s">
        <v>2475</v>
      </c>
    </row>
    <row r="8359" spans="1:5" x14ac:dyDescent="0.25">
      <c r="A8359" t="s">
        <v>2571</v>
      </c>
      <c r="B8359" t="s">
        <v>3067</v>
      </c>
      <c r="C8359" t="s">
        <v>4752</v>
      </c>
      <c r="D8359">
        <v>0</v>
      </c>
      <c r="E8359">
        <v>0</v>
      </c>
    </row>
    <row r="8360" spans="1:5" x14ac:dyDescent="0.25">
      <c r="A8360" t="s">
        <v>2571</v>
      </c>
      <c r="B8360" t="s">
        <v>3067</v>
      </c>
      <c r="C8360" t="s">
        <v>4753</v>
      </c>
      <c r="D8360">
        <v>0</v>
      </c>
      <c r="E8360">
        <v>0</v>
      </c>
    </row>
    <row r="8361" spans="1:5" x14ac:dyDescent="0.25">
      <c r="A8361" t="s">
        <v>2571</v>
      </c>
      <c r="B8361" t="s">
        <v>3067</v>
      </c>
      <c r="C8361" t="s">
        <v>800</v>
      </c>
      <c r="D8361" s="19" t="s">
        <v>807</v>
      </c>
    </row>
    <row r="8362" spans="1:5" x14ac:dyDescent="0.25">
      <c r="A8362" t="s">
        <v>2571</v>
      </c>
      <c r="B8362" t="s">
        <v>3068</v>
      </c>
      <c r="C8362" t="s">
        <v>1083</v>
      </c>
      <c r="D8362" t="b">
        <v>0</v>
      </c>
    </row>
    <row r="8363" spans="1:5" x14ac:dyDescent="0.25">
      <c r="A8363" t="s">
        <v>2571</v>
      </c>
      <c r="B8363" t="s">
        <v>3068</v>
      </c>
      <c r="C8363" t="s">
        <v>36</v>
      </c>
      <c r="D8363">
        <v>929</v>
      </c>
    </row>
    <row r="8364" spans="1:5" x14ac:dyDescent="0.25">
      <c r="A8364" t="s">
        <v>2571</v>
      </c>
      <c r="B8364" t="s">
        <v>3068</v>
      </c>
      <c r="C8364" t="s">
        <v>4751</v>
      </c>
      <c r="D8364">
        <v>0</v>
      </c>
    </row>
    <row r="8365" spans="1:5" x14ac:dyDescent="0.25">
      <c r="A8365" t="s">
        <v>2571</v>
      </c>
      <c r="B8365" t="s">
        <v>3068</v>
      </c>
      <c r="C8365" t="s">
        <v>2469</v>
      </c>
      <c r="D8365">
        <v>100</v>
      </c>
      <c r="E8365">
        <v>0</v>
      </c>
    </row>
    <row r="8366" spans="1:5" x14ac:dyDescent="0.25">
      <c r="A8366" t="s">
        <v>2571</v>
      </c>
      <c r="B8366" t="s">
        <v>3068</v>
      </c>
      <c r="C8366" t="s">
        <v>2467</v>
      </c>
      <c r="D8366">
        <v>0</v>
      </c>
    </row>
    <row r="8367" spans="1:5" x14ac:dyDescent="0.25">
      <c r="A8367" t="s">
        <v>2571</v>
      </c>
      <c r="B8367" t="s">
        <v>3068</v>
      </c>
      <c r="C8367" t="s">
        <v>2468</v>
      </c>
      <c r="D8367" t="s">
        <v>2475</v>
      </c>
    </row>
    <row r="8368" spans="1:5" x14ac:dyDescent="0.25">
      <c r="A8368" t="s">
        <v>2571</v>
      </c>
      <c r="B8368" t="s">
        <v>3068</v>
      </c>
      <c r="C8368" t="s">
        <v>4752</v>
      </c>
      <c r="D8368">
        <v>0</v>
      </c>
      <c r="E8368">
        <v>0</v>
      </c>
    </row>
    <row r="8369" spans="1:5" x14ac:dyDescent="0.25">
      <c r="A8369" t="s">
        <v>2571</v>
      </c>
      <c r="B8369" t="s">
        <v>3068</v>
      </c>
      <c r="C8369" t="s">
        <v>4753</v>
      </c>
      <c r="D8369">
        <v>0</v>
      </c>
      <c r="E8369">
        <v>0</v>
      </c>
    </row>
    <row r="8370" spans="1:5" x14ac:dyDescent="0.25">
      <c r="A8370" t="s">
        <v>2571</v>
      </c>
      <c r="B8370" t="s">
        <v>3068</v>
      </c>
      <c r="C8370" t="s">
        <v>800</v>
      </c>
      <c r="D8370" s="19" t="s">
        <v>807</v>
      </c>
    </row>
    <row r="8371" spans="1:5" x14ac:dyDescent="0.25">
      <c r="A8371" t="s">
        <v>2571</v>
      </c>
      <c r="B8371" t="s">
        <v>3069</v>
      </c>
      <c r="C8371" t="s">
        <v>1083</v>
      </c>
      <c r="D8371" t="b">
        <v>0</v>
      </c>
    </row>
    <row r="8372" spans="1:5" x14ac:dyDescent="0.25">
      <c r="A8372" t="s">
        <v>2571</v>
      </c>
      <c r="B8372" t="s">
        <v>3069</v>
      </c>
      <c r="C8372" t="s">
        <v>36</v>
      </c>
      <c r="D8372">
        <v>930</v>
      </c>
    </row>
    <row r="8373" spans="1:5" x14ac:dyDescent="0.25">
      <c r="A8373" t="s">
        <v>2571</v>
      </c>
      <c r="B8373" t="s">
        <v>3069</v>
      </c>
      <c r="C8373" t="s">
        <v>4751</v>
      </c>
      <c r="D8373">
        <v>0</v>
      </c>
    </row>
    <row r="8374" spans="1:5" x14ac:dyDescent="0.25">
      <c r="A8374" t="s">
        <v>2571</v>
      </c>
      <c r="B8374" t="s">
        <v>3069</v>
      </c>
      <c r="C8374" t="s">
        <v>2469</v>
      </c>
      <c r="D8374">
        <v>0</v>
      </c>
      <c r="E8374">
        <v>0</v>
      </c>
    </row>
    <row r="8375" spans="1:5" x14ac:dyDescent="0.25">
      <c r="A8375" t="s">
        <v>2571</v>
      </c>
      <c r="B8375" t="s">
        <v>3069</v>
      </c>
      <c r="C8375" t="s">
        <v>2467</v>
      </c>
      <c r="D8375">
        <v>0</v>
      </c>
    </row>
    <row r="8376" spans="1:5" x14ac:dyDescent="0.25">
      <c r="A8376" t="s">
        <v>2571</v>
      </c>
      <c r="B8376" t="s">
        <v>3069</v>
      </c>
      <c r="C8376" t="s">
        <v>2468</v>
      </c>
      <c r="D8376" t="s">
        <v>3101</v>
      </c>
    </row>
    <row r="8377" spans="1:5" x14ac:dyDescent="0.25">
      <c r="A8377" t="s">
        <v>2571</v>
      </c>
      <c r="B8377" t="s">
        <v>3069</v>
      </c>
      <c r="C8377" t="s">
        <v>4752</v>
      </c>
      <c r="D8377">
        <v>0</v>
      </c>
      <c r="E8377">
        <v>0</v>
      </c>
    </row>
    <row r="8378" spans="1:5" x14ac:dyDescent="0.25">
      <c r="A8378" t="s">
        <v>2571</v>
      </c>
      <c r="B8378" t="s">
        <v>3069</v>
      </c>
      <c r="C8378" t="s">
        <v>4753</v>
      </c>
      <c r="D8378">
        <v>0</v>
      </c>
      <c r="E8378">
        <v>0</v>
      </c>
    </row>
    <row r="8379" spans="1:5" x14ac:dyDescent="0.25">
      <c r="A8379" t="s">
        <v>2571</v>
      </c>
      <c r="B8379" t="s">
        <v>3069</v>
      </c>
      <c r="C8379" t="s">
        <v>800</v>
      </c>
      <c r="D8379" s="19" t="s">
        <v>2892</v>
      </c>
    </row>
    <row r="8380" spans="1:5" x14ac:dyDescent="0.25">
      <c r="A8380" t="s">
        <v>2571</v>
      </c>
      <c r="B8380" t="s">
        <v>3070</v>
      </c>
      <c r="C8380" t="s">
        <v>1083</v>
      </c>
      <c r="D8380" t="b">
        <v>0</v>
      </c>
    </row>
    <row r="8381" spans="1:5" x14ac:dyDescent="0.25">
      <c r="A8381" t="s">
        <v>2571</v>
      </c>
      <c r="B8381" t="s">
        <v>3070</v>
      </c>
      <c r="C8381" t="s">
        <v>36</v>
      </c>
      <c r="D8381">
        <v>931</v>
      </c>
    </row>
    <row r="8382" spans="1:5" x14ac:dyDescent="0.25">
      <c r="A8382" t="s">
        <v>2571</v>
      </c>
      <c r="B8382" t="s">
        <v>3070</v>
      </c>
      <c r="C8382" t="s">
        <v>4751</v>
      </c>
      <c r="D8382">
        <v>0</v>
      </c>
    </row>
    <row r="8383" spans="1:5" x14ac:dyDescent="0.25">
      <c r="A8383" t="s">
        <v>2571</v>
      </c>
      <c r="B8383" t="s">
        <v>3070</v>
      </c>
      <c r="C8383" t="s">
        <v>2469</v>
      </c>
      <c r="D8383">
        <v>0</v>
      </c>
      <c r="E8383">
        <v>0</v>
      </c>
    </row>
    <row r="8384" spans="1:5" x14ac:dyDescent="0.25">
      <c r="A8384" t="s">
        <v>2571</v>
      </c>
      <c r="B8384" t="s">
        <v>3070</v>
      </c>
      <c r="C8384" t="s">
        <v>2467</v>
      </c>
      <c r="D8384">
        <v>0</v>
      </c>
    </row>
    <row r="8385" spans="1:5" x14ac:dyDescent="0.25">
      <c r="A8385" t="s">
        <v>2571</v>
      </c>
      <c r="B8385" t="s">
        <v>3070</v>
      </c>
      <c r="C8385" t="s">
        <v>2468</v>
      </c>
      <c r="D8385" t="s">
        <v>3101</v>
      </c>
    </row>
    <row r="8386" spans="1:5" x14ac:dyDescent="0.25">
      <c r="A8386" t="s">
        <v>2571</v>
      </c>
      <c r="B8386" t="s">
        <v>3070</v>
      </c>
      <c r="C8386" t="s">
        <v>4752</v>
      </c>
      <c r="D8386">
        <v>0</v>
      </c>
      <c r="E8386">
        <v>0</v>
      </c>
    </row>
    <row r="8387" spans="1:5" x14ac:dyDescent="0.25">
      <c r="A8387" t="s">
        <v>2571</v>
      </c>
      <c r="B8387" t="s">
        <v>3070</v>
      </c>
      <c r="C8387" t="s">
        <v>4753</v>
      </c>
      <c r="D8387">
        <v>0</v>
      </c>
      <c r="E8387">
        <v>0</v>
      </c>
    </row>
    <row r="8388" spans="1:5" x14ac:dyDescent="0.25">
      <c r="A8388" t="s">
        <v>2571</v>
      </c>
      <c r="B8388" t="s">
        <v>3070</v>
      </c>
      <c r="C8388" t="s">
        <v>800</v>
      </c>
      <c r="D8388" s="19" t="s">
        <v>2892</v>
      </c>
    </row>
    <row r="8389" spans="1:5" x14ac:dyDescent="0.25">
      <c r="A8389" t="s">
        <v>2571</v>
      </c>
      <c r="B8389" t="s">
        <v>3071</v>
      </c>
      <c r="C8389" t="s">
        <v>1083</v>
      </c>
      <c r="D8389" t="b">
        <v>0</v>
      </c>
    </row>
    <row r="8390" spans="1:5" x14ac:dyDescent="0.25">
      <c r="A8390" t="s">
        <v>2571</v>
      </c>
      <c r="B8390" t="s">
        <v>3071</v>
      </c>
      <c r="C8390" t="s">
        <v>36</v>
      </c>
      <c r="D8390">
        <v>932</v>
      </c>
    </row>
    <row r="8391" spans="1:5" x14ac:dyDescent="0.25">
      <c r="A8391" t="s">
        <v>2571</v>
      </c>
      <c r="B8391" t="s">
        <v>3071</v>
      </c>
      <c r="C8391" t="s">
        <v>4751</v>
      </c>
      <c r="D8391">
        <v>0</v>
      </c>
    </row>
    <row r="8392" spans="1:5" x14ac:dyDescent="0.25">
      <c r="A8392" t="s">
        <v>2571</v>
      </c>
      <c r="B8392" t="s">
        <v>3071</v>
      </c>
      <c r="C8392" t="s">
        <v>2469</v>
      </c>
      <c r="D8392">
        <v>0</v>
      </c>
      <c r="E8392">
        <v>0</v>
      </c>
    </row>
    <row r="8393" spans="1:5" x14ac:dyDescent="0.25">
      <c r="A8393" t="s">
        <v>2571</v>
      </c>
      <c r="B8393" t="s">
        <v>3071</v>
      </c>
      <c r="C8393" t="s">
        <v>2467</v>
      </c>
      <c r="D8393">
        <v>0</v>
      </c>
    </row>
    <row r="8394" spans="1:5" x14ac:dyDescent="0.25">
      <c r="A8394" t="s">
        <v>2571</v>
      </c>
      <c r="B8394" t="s">
        <v>3071</v>
      </c>
      <c r="C8394" t="s">
        <v>2468</v>
      </c>
      <c r="D8394" t="s">
        <v>2475</v>
      </c>
    </row>
    <row r="8395" spans="1:5" x14ac:dyDescent="0.25">
      <c r="A8395" t="s">
        <v>2571</v>
      </c>
      <c r="B8395" t="s">
        <v>3071</v>
      </c>
      <c r="C8395" t="s">
        <v>4752</v>
      </c>
      <c r="D8395">
        <v>0</v>
      </c>
      <c r="E8395">
        <v>0</v>
      </c>
    </row>
    <row r="8396" spans="1:5" x14ac:dyDescent="0.25">
      <c r="A8396" t="s">
        <v>2571</v>
      </c>
      <c r="B8396" t="s">
        <v>3071</v>
      </c>
      <c r="C8396" t="s">
        <v>4753</v>
      </c>
      <c r="D8396">
        <v>0</v>
      </c>
      <c r="E8396">
        <v>0</v>
      </c>
    </row>
    <row r="8397" spans="1:5" x14ac:dyDescent="0.25">
      <c r="A8397" t="s">
        <v>2571</v>
      </c>
      <c r="B8397" t="s">
        <v>3071</v>
      </c>
      <c r="C8397" t="s">
        <v>800</v>
      </c>
      <c r="D8397" s="19" t="s">
        <v>2892</v>
      </c>
    </row>
    <row r="8398" spans="1:5" x14ac:dyDescent="0.25">
      <c r="A8398" t="s">
        <v>2571</v>
      </c>
      <c r="B8398" t="s">
        <v>3072</v>
      </c>
      <c r="C8398" t="s">
        <v>1083</v>
      </c>
      <c r="D8398" t="b">
        <v>0</v>
      </c>
    </row>
    <row r="8399" spans="1:5" x14ac:dyDescent="0.25">
      <c r="A8399" t="s">
        <v>2571</v>
      </c>
      <c r="B8399" t="s">
        <v>3072</v>
      </c>
      <c r="C8399" t="s">
        <v>36</v>
      </c>
      <c r="D8399">
        <v>933</v>
      </c>
    </row>
    <row r="8400" spans="1:5" x14ac:dyDescent="0.25">
      <c r="A8400" t="s">
        <v>2571</v>
      </c>
      <c r="B8400" t="s">
        <v>3072</v>
      </c>
      <c r="C8400" t="s">
        <v>4751</v>
      </c>
      <c r="D8400">
        <v>0</v>
      </c>
    </row>
    <row r="8401" spans="1:5" x14ac:dyDescent="0.25">
      <c r="A8401" t="s">
        <v>2571</v>
      </c>
      <c r="B8401" t="s">
        <v>3072</v>
      </c>
      <c r="C8401" t="s">
        <v>2469</v>
      </c>
      <c r="D8401">
        <v>0</v>
      </c>
      <c r="E8401">
        <v>0</v>
      </c>
    </row>
    <row r="8402" spans="1:5" x14ac:dyDescent="0.25">
      <c r="A8402" t="s">
        <v>2571</v>
      </c>
      <c r="B8402" t="s">
        <v>3072</v>
      </c>
      <c r="C8402" t="s">
        <v>2467</v>
      </c>
      <c r="D8402">
        <v>0</v>
      </c>
    </row>
    <row r="8403" spans="1:5" x14ac:dyDescent="0.25">
      <c r="A8403" t="s">
        <v>2571</v>
      </c>
      <c r="B8403" t="s">
        <v>3072</v>
      </c>
      <c r="C8403" t="s">
        <v>2468</v>
      </c>
      <c r="D8403" t="s">
        <v>2475</v>
      </c>
    </row>
    <row r="8404" spans="1:5" x14ac:dyDescent="0.25">
      <c r="A8404" t="s">
        <v>2571</v>
      </c>
      <c r="B8404" t="s">
        <v>3072</v>
      </c>
      <c r="C8404" t="s">
        <v>4752</v>
      </c>
      <c r="D8404">
        <v>0</v>
      </c>
      <c r="E8404">
        <v>0</v>
      </c>
    </row>
    <row r="8405" spans="1:5" x14ac:dyDescent="0.25">
      <c r="A8405" t="s">
        <v>2571</v>
      </c>
      <c r="B8405" t="s">
        <v>3072</v>
      </c>
      <c r="C8405" t="s">
        <v>4753</v>
      </c>
      <c r="D8405">
        <v>0</v>
      </c>
      <c r="E8405">
        <v>0</v>
      </c>
    </row>
    <row r="8406" spans="1:5" x14ac:dyDescent="0.25">
      <c r="A8406" t="s">
        <v>2571</v>
      </c>
      <c r="B8406" t="s">
        <v>3072</v>
      </c>
      <c r="C8406" t="s">
        <v>800</v>
      </c>
      <c r="D8406" s="19" t="s">
        <v>2892</v>
      </c>
    </row>
    <row r="8407" spans="1:5" x14ac:dyDescent="0.25">
      <c r="A8407" t="s">
        <v>2571</v>
      </c>
      <c r="B8407" t="s">
        <v>3073</v>
      </c>
      <c r="C8407" t="s">
        <v>1083</v>
      </c>
      <c r="D8407" t="b">
        <v>0</v>
      </c>
    </row>
    <row r="8408" spans="1:5" x14ac:dyDescent="0.25">
      <c r="A8408" t="s">
        <v>2571</v>
      </c>
      <c r="B8408" t="s">
        <v>3073</v>
      </c>
      <c r="C8408" t="s">
        <v>36</v>
      </c>
      <c r="D8408">
        <v>934</v>
      </c>
    </row>
    <row r="8409" spans="1:5" x14ac:dyDescent="0.25">
      <c r="A8409" t="s">
        <v>2571</v>
      </c>
      <c r="B8409" t="s">
        <v>3073</v>
      </c>
      <c r="C8409" t="s">
        <v>4751</v>
      </c>
      <c r="D8409">
        <v>1</v>
      </c>
    </row>
    <row r="8410" spans="1:5" x14ac:dyDescent="0.25">
      <c r="A8410" t="s">
        <v>2571</v>
      </c>
      <c r="B8410" t="s">
        <v>3073</v>
      </c>
      <c r="C8410" t="s">
        <v>2469</v>
      </c>
      <c r="D8410">
        <v>0</v>
      </c>
      <c r="E8410">
        <v>0</v>
      </c>
    </row>
    <row r="8411" spans="1:5" x14ac:dyDescent="0.25">
      <c r="A8411" t="s">
        <v>2571</v>
      </c>
      <c r="B8411" t="s">
        <v>3073</v>
      </c>
      <c r="C8411" t="s">
        <v>2467</v>
      </c>
      <c r="D8411">
        <v>0</v>
      </c>
    </row>
    <row r="8412" spans="1:5" x14ac:dyDescent="0.25">
      <c r="A8412" t="s">
        <v>2571</v>
      </c>
      <c r="B8412" t="s">
        <v>3073</v>
      </c>
      <c r="C8412" t="s">
        <v>2468</v>
      </c>
      <c r="D8412" t="s">
        <v>2475</v>
      </c>
    </row>
    <row r="8413" spans="1:5" x14ac:dyDescent="0.25">
      <c r="A8413" t="s">
        <v>2571</v>
      </c>
      <c r="B8413" t="s">
        <v>3073</v>
      </c>
      <c r="C8413" t="s">
        <v>4752</v>
      </c>
      <c r="D8413">
        <v>0</v>
      </c>
      <c r="E8413">
        <v>0</v>
      </c>
    </row>
    <row r="8414" spans="1:5" x14ac:dyDescent="0.25">
      <c r="A8414" t="s">
        <v>2571</v>
      </c>
      <c r="B8414" t="s">
        <v>3073</v>
      </c>
      <c r="C8414" t="s">
        <v>4753</v>
      </c>
      <c r="D8414">
        <v>0</v>
      </c>
      <c r="E8414">
        <v>0</v>
      </c>
    </row>
    <row r="8415" spans="1:5" x14ac:dyDescent="0.25">
      <c r="A8415" t="s">
        <v>2571</v>
      </c>
      <c r="B8415" t="s">
        <v>3073</v>
      </c>
      <c r="C8415" t="s">
        <v>800</v>
      </c>
      <c r="D8415" s="19" t="s">
        <v>815</v>
      </c>
    </row>
    <row r="8416" spans="1:5" x14ac:dyDescent="0.25">
      <c r="A8416" t="s">
        <v>2571</v>
      </c>
      <c r="B8416" t="s">
        <v>3074</v>
      </c>
      <c r="C8416" t="s">
        <v>1083</v>
      </c>
      <c r="D8416" t="b">
        <v>0</v>
      </c>
    </row>
    <row r="8417" spans="1:5" x14ac:dyDescent="0.25">
      <c r="A8417" t="s">
        <v>2571</v>
      </c>
      <c r="B8417" t="s">
        <v>3074</v>
      </c>
      <c r="C8417" t="s">
        <v>36</v>
      </c>
      <c r="D8417">
        <v>935</v>
      </c>
    </row>
    <row r="8418" spans="1:5" x14ac:dyDescent="0.25">
      <c r="A8418" t="s">
        <v>2571</v>
      </c>
      <c r="B8418" t="s">
        <v>3074</v>
      </c>
      <c r="C8418" t="s">
        <v>4751</v>
      </c>
      <c r="D8418">
        <v>1</v>
      </c>
    </row>
    <row r="8419" spans="1:5" x14ac:dyDescent="0.25">
      <c r="A8419" t="s">
        <v>2571</v>
      </c>
      <c r="B8419" t="s">
        <v>3074</v>
      </c>
      <c r="C8419" t="s">
        <v>2469</v>
      </c>
      <c r="D8419">
        <v>0</v>
      </c>
      <c r="E8419">
        <v>0</v>
      </c>
    </row>
    <row r="8420" spans="1:5" x14ac:dyDescent="0.25">
      <c r="A8420" t="s">
        <v>2571</v>
      </c>
      <c r="B8420" t="s">
        <v>3074</v>
      </c>
      <c r="C8420" t="s">
        <v>2467</v>
      </c>
      <c r="D8420">
        <v>1</v>
      </c>
    </row>
    <row r="8421" spans="1:5" x14ac:dyDescent="0.25">
      <c r="A8421" t="s">
        <v>2571</v>
      </c>
      <c r="B8421" t="s">
        <v>3074</v>
      </c>
      <c r="C8421" t="s">
        <v>2468</v>
      </c>
      <c r="D8421" t="s">
        <v>2475</v>
      </c>
    </row>
    <row r="8422" spans="1:5" x14ac:dyDescent="0.25">
      <c r="A8422" t="s">
        <v>2571</v>
      </c>
      <c r="B8422" t="s">
        <v>3074</v>
      </c>
      <c r="C8422" t="s">
        <v>4752</v>
      </c>
      <c r="D8422">
        <v>0</v>
      </c>
      <c r="E8422">
        <v>0</v>
      </c>
    </row>
    <row r="8423" spans="1:5" x14ac:dyDescent="0.25">
      <c r="A8423" t="s">
        <v>2571</v>
      </c>
      <c r="B8423" t="s">
        <v>3074</v>
      </c>
      <c r="C8423" t="s">
        <v>4753</v>
      </c>
      <c r="D8423">
        <v>0</v>
      </c>
      <c r="E8423">
        <v>0</v>
      </c>
    </row>
    <row r="8424" spans="1:5" x14ac:dyDescent="0.25">
      <c r="A8424" t="s">
        <v>2571</v>
      </c>
      <c r="B8424" t="s">
        <v>3074</v>
      </c>
      <c r="C8424" t="s">
        <v>800</v>
      </c>
      <c r="D8424" s="19" t="s">
        <v>815</v>
      </c>
    </row>
    <row r="8425" spans="1:5" x14ac:dyDescent="0.25">
      <c r="A8425" t="s">
        <v>2571</v>
      </c>
      <c r="B8425" t="s">
        <v>3075</v>
      </c>
      <c r="C8425" t="s">
        <v>1083</v>
      </c>
      <c r="D8425" t="b">
        <v>0</v>
      </c>
    </row>
    <row r="8426" spans="1:5" x14ac:dyDescent="0.25">
      <c r="A8426" t="s">
        <v>2571</v>
      </c>
      <c r="B8426" t="s">
        <v>3075</v>
      </c>
      <c r="C8426" t="s">
        <v>36</v>
      </c>
      <c r="D8426">
        <v>936</v>
      </c>
    </row>
    <row r="8427" spans="1:5" x14ac:dyDescent="0.25">
      <c r="A8427" t="s">
        <v>2571</v>
      </c>
      <c r="B8427" t="s">
        <v>3075</v>
      </c>
      <c r="C8427" t="s">
        <v>4751</v>
      </c>
      <c r="D8427">
        <v>1</v>
      </c>
    </row>
    <row r="8428" spans="1:5" x14ac:dyDescent="0.25">
      <c r="A8428" t="s">
        <v>2571</v>
      </c>
      <c r="B8428" t="s">
        <v>3075</v>
      </c>
      <c r="C8428" t="s">
        <v>2469</v>
      </c>
      <c r="D8428">
        <v>0</v>
      </c>
      <c r="E8428">
        <v>0</v>
      </c>
    </row>
    <row r="8429" spans="1:5" x14ac:dyDescent="0.25">
      <c r="A8429" t="s">
        <v>2571</v>
      </c>
      <c r="B8429" t="s">
        <v>3075</v>
      </c>
      <c r="C8429" t="s">
        <v>2467</v>
      </c>
      <c r="D8429">
        <v>1</v>
      </c>
    </row>
    <row r="8430" spans="1:5" x14ac:dyDescent="0.25">
      <c r="A8430" t="s">
        <v>2571</v>
      </c>
      <c r="B8430" t="s">
        <v>3075</v>
      </c>
      <c r="C8430" t="s">
        <v>2468</v>
      </c>
      <c r="D8430" t="s">
        <v>2475</v>
      </c>
    </row>
    <row r="8431" spans="1:5" x14ac:dyDescent="0.25">
      <c r="A8431" t="s">
        <v>2571</v>
      </c>
      <c r="B8431" t="s">
        <v>3075</v>
      </c>
      <c r="C8431" t="s">
        <v>4752</v>
      </c>
      <c r="D8431">
        <v>0</v>
      </c>
      <c r="E8431">
        <v>0</v>
      </c>
    </row>
    <row r="8432" spans="1:5" x14ac:dyDescent="0.25">
      <c r="A8432" t="s">
        <v>2571</v>
      </c>
      <c r="B8432" t="s">
        <v>3075</v>
      </c>
      <c r="C8432" t="s">
        <v>4753</v>
      </c>
      <c r="D8432">
        <v>0</v>
      </c>
      <c r="E8432">
        <v>0</v>
      </c>
    </row>
    <row r="8433" spans="1:5" x14ac:dyDescent="0.25">
      <c r="A8433" t="s">
        <v>2571</v>
      </c>
      <c r="B8433" t="s">
        <v>3075</v>
      </c>
      <c r="C8433" t="s">
        <v>800</v>
      </c>
      <c r="D8433" s="19" t="s">
        <v>815</v>
      </c>
    </row>
    <row r="8434" spans="1:5" x14ac:dyDescent="0.25">
      <c r="A8434" t="s">
        <v>2571</v>
      </c>
      <c r="B8434" t="s">
        <v>3076</v>
      </c>
      <c r="C8434" t="s">
        <v>1083</v>
      </c>
      <c r="D8434" t="b">
        <v>0</v>
      </c>
    </row>
    <row r="8435" spans="1:5" x14ac:dyDescent="0.25">
      <c r="A8435" t="s">
        <v>2571</v>
      </c>
      <c r="B8435" t="s">
        <v>3076</v>
      </c>
      <c r="C8435" t="s">
        <v>36</v>
      </c>
      <c r="D8435">
        <v>937</v>
      </c>
    </row>
    <row r="8436" spans="1:5" x14ac:dyDescent="0.25">
      <c r="A8436" t="s">
        <v>2571</v>
      </c>
      <c r="B8436" t="s">
        <v>3076</v>
      </c>
      <c r="C8436" t="s">
        <v>4751</v>
      </c>
      <c r="D8436">
        <v>1</v>
      </c>
    </row>
    <row r="8437" spans="1:5" x14ac:dyDescent="0.25">
      <c r="A8437" t="s">
        <v>2571</v>
      </c>
      <c r="B8437" t="s">
        <v>3076</v>
      </c>
      <c r="C8437" t="s">
        <v>2469</v>
      </c>
      <c r="D8437">
        <v>0</v>
      </c>
      <c r="E8437">
        <v>0</v>
      </c>
    </row>
    <row r="8438" spans="1:5" x14ac:dyDescent="0.25">
      <c r="A8438" t="s">
        <v>2571</v>
      </c>
      <c r="B8438" t="s">
        <v>3076</v>
      </c>
      <c r="C8438" t="s">
        <v>2467</v>
      </c>
      <c r="D8438">
        <v>0</v>
      </c>
    </row>
    <row r="8439" spans="1:5" x14ac:dyDescent="0.25">
      <c r="A8439" t="s">
        <v>2571</v>
      </c>
      <c r="B8439" t="s">
        <v>3076</v>
      </c>
      <c r="C8439" t="s">
        <v>2468</v>
      </c>
      <c r="D8439" t="s">
        <v>2475</v>
      </c>
    </row>
    <row r="8440" spans="1:5" x14ac:dyDescent="0.25">
      <c r="A8440" t="s">
        <v>2571</v>
      </c>
      <c r="B8440" t="s">
        <v>3076</v>
      </c>
      <c r="C8440" t="s">
        <v>4752</v>
      </c>
      <c r="D8440">
        <v>0</v>
      </c>
      <c r="E8440">
        <v>0</v>
      </c>
    </row>
    <row r="8441" spans="1:5" x14ac:dyDescent="0.25">
      <c r="A8441" t="s">
        <v>2571</v>
      </c>
      <c r="B8441" t="s">
        <v>3076</v>
      </c>
      <c r="C8441" t="s">
        <v>4753</v>
      </c>
      <c r="D8441">
        <v>0</v>
      </c>
      <c r="E8441">
        <v>0</v>
      </c>
    </row>
    <row r="8442" spans="1:5" x14ac:dyDescent="0.25">
      <c r="A8442" t="s">
        <v>2571</v>
      </c>
      <c r="B8442" t="s">
        <v>3076</v>
      </c>
      <c r="C8442" t="s">
        <v>800</v>
      </c>
      <c r="D8442" s="19" t="s">
        <v>815</v>
      </c>
    </row>
    <row r="8443" spans="1:5" x14ac:dyDescent="0.25">
      <c r="A8443" t="s">
        <v>2571</v>
      </c>
      <c r="B8443" t="s">
        <v>3077</v>
      </c>
      <c r="C8443" t="s">
        <v>1083</v>
      </c>
      <c r="D8443" t="b">
        <v>0</v>
      </c>
    </row>
    <row r="8444" spans="1:5" x14ac:dyDescent="0.25">
      <c r="A8444" t="s">
        <v>2571</v>
      </c>
      <c r="B8444" t="s">
        <v>3077</v>
      </c>
      <c r="C8444" t="s">
        <v>36</v>
      </c>
      <c r="D8444">
        <v>938</v>
      </c>
    </row>
    <row r="8445" spans="1:5" x14ac:dyDescent="0.25">
      <c r="A8445" t="s">
        <v>2571</v>
      </c>
      <c r="B8445" t="s">
        <v>3077</v>
      </c>
      <c r="C8445" t="s">
        <v>4751</v>
      </c>
      <c r="D8445">
        <v>1</v>
      </c>
    </row>
    <row r="8446" spans="1:5" x14ac:dyDescent="0.25">
      <c r="A8446" t="s">
        <v>2571</v>
      </c>
      <c r="B8446" t="s">
        <v>3077</v>
      </c>
      <c r="C8446" t="s">
        <v>2469</v>
      </c>
      <c r="D8446">
        <v>0</v>
      </c>
      <c r="E8446">
        <v>0</v>
      </c>
    </row>
    <row r="8447" spans="1:5" x14ac:dyDescent="0.25">
      <c r="A8447" t="s">
        <v>2571</v>
      </c>
      <c r="B8447" t="s">
        <v>3077</v>
      </c>
      <c r="C8447" t="s">
        <v>2467</v>
      </c>
      <c r="D8447">
        <v>0</v>
      </c>
    </row>
    <row r="8448" spans="1:5" x14ac:dyDescent="0.25">
      <c r="A8448" t="s">
        <v>2571</v>
      </c>
      <c r="B8448" t="s">
        <v>3077</v>
      </c>
      <c r="C8448" t="s">
        <v>2468</v>
      </c>
      <c r="D8448" t="s">
        <v>2475</v>
      </c>
    </row>
    <row r="8449" spans="1:5" x14ac:dyDescent="0.25">
      <c r="A8449" t="s">
        <v>2571</v>
      </c>
      <c r="B8449" t="s">
        <v>3077</v>
      </c>
      <c r="C8449" t="s">
        <v>4752</v>
      </c>
      <c r="D8449">
        <v>0</v>
      </c>
      <c r="E8449">
        <v>0</v>
      </c>
    </row>
    <row r="8450" spans="1:5" x14ac:dyDescent="0.25">
      <c r="A8450" t="s">
        <v>2571</v>
      </c>
      <c r="B8450" t="s">
        <v>3077</v>
      </c>
      <c r="C8450" t="s">
        <v>4753</v>
      </c>
      <c r="D8450">
        <v>0</v>
      </c>
      <c r="E8450">
        <v>0</v>
      </c>
    </row>
    <row r="8451" spans="1:5" x14ac:dyDescent="0.25">
      <c r="A8451" t="s">
        <v>2571</v>
      </c>
      <c r="B8451" t="s">
        <v>3077</v>
      </c>
      <c r="C8451" t="s">
        <v>800</v>
      </c>
      <c r="D8451" s="19" t="s">
        <v>815</v>
      </c>
    </row>
    <row r="8452" spans="1:5" x14ac:dyDescent="0.25">
      <c r="A8452" t="s">
        <v>2571</v>
      </c>
      <c r="B8452" t="s">
        <v>3078</v>
      </c>
      <c r="C8452" t="s">
        <v>1083</v>
      </c>
      <c r="D8452" t="b">
        <v>0</v>
      </c>
    </row>
    <row r="8453" spans="1:5" x14ac:dyDescent="0.25">
      <c r="A8453" t="s">
        <v>2571</v>
      </c>
      <c r="B8453" t="s">
        <v>3078</v>
      </c>
      <c r="C8453" t="s">
        <v>36</v>
      </c>
      <c r="D8453">
        <v>939</v>
      </c>
    </row>
    <row r="8454" spans="1:5" x14ac:dyDescent="0.25">
      <c r="A8454" t="s">
        <v>2571</v>
      </c>
      <c r="B8454" t="s">
        <v>3078</v>
      </c>
      <c r="C8454" t="s">
        <v>4751</v>
      </c>
      <c r="D8454">
        <v>1</v>
      </c>
    </row>
    <row r="8455" spans="1:5" x14ac:dyDescent="0.25">
      <c r="A8455" t="s">
        <v>2571</v>
      </c>
      <c r="B8455" t="s">
        <v>3078</v>
      </c>
      <c r="C8455" t="s">
        <v>2469</v>
      </c>
      <c r="D8455">
        <v>0</v>
      </c>
      <c r="E8455">
        <v>0</v>
      </c>
    </row>
    <row r="8456" spans="1:5" x14ac:dyDescent="0.25">
      <c r="A8456" t="s">
        <v>2571</v>
      </c>
      <c r="B8456" t="s">
        <v>3078</v>
      </c>
      <c r="C8456" t="s">
        <v>2467</v>
      </c>
      <c r="D8456">
        <v>40</v>
      </c>
    </row>
    <row r="8457" spans="1:5" x14ac:dyDescent="0.25">
      <c r="A8457" t="s">
        <v>2571</v>
      </c>
      <c r="B8457" t="s">
        <v>3078</v>
      </c>
      <c r="C8457" t="s">
        <v>2468</v>
      </c>
      <c r="D8457" t="s">
        <v>2475</v>
      </c>
    </row>
    <row r="8458" spans="1:5" x14ac:dyDescent="0.25">
      <c r="A8458" t="s">
        <v>2571</v>
      </c>
      <c r="B8458" t="s">
        <v>3078</v>
      </c>
      <c r="C8458" t="s">
        <v>4752</v>
      </c>
      <c r="D8458">
        <v>0</v>
      </c>
      <c r="E8458">
        <v>0</v>
      </c>
    </row>
    <row r="8459" spans="1:5" x14ac:dyDescent="0.25">
      <c r="A8459" t="s">
        <v>2571</v>
      </c>
      <c r="B8459" t="s">
        <v>3078</v>
      </c>
      <c r="C8459" t="s">
        <v>4753</v>
      </c>
      <c r="D8459">
        <v>0</v>
      </c>
      <c r="E8459">
        <v>0</v>
      </c>
    </row>
    <row r="8460" spans="1:5" x14ac:dyDescent="0.25">
      <c r="A8460" t="s">
        <v>2571</v>
      </c>
      <c r="B8460" t="s">
        <v>3078</v>
      </c>
      <c r="C8460" t="s">
        <v>800</v>
      </c>
      <c r="D8460" s="19" t="s">
        <v>815</v>
      </c>
    </row>
    <row r="8461" spans="1:5" x14ac:dyDescent="0.25">
      <c r="A8461" t="s">
        <v>2571</v>
      </c>
      <c r="B8461" t="s">
        <v>3079</v>
      </c>
      <c r="C8461" t="s">
        <v>1083</v>
      </c>
      <c r="D8461" t="b">
        <v>0</v>
      </c>
    </row>
    <row r="8462" spans="1:5" x14ac:dyDescent="0.25">
      <c r="A8462" t="s">
        <v>2571</v>
      </c>
      <c r="B8462" t="s">
        <v>3079</v>
      </c>
      <c r="C8462" t="s">
        <v>36</v>
      </c>
      <c r="D8462">
        <v>940</v>
      </c>
    </row>
    <row r="8463" spans="1:5" x14ac:dyDescent="0.25">
      <c r="A8463" t="s">
        <v>2571</v>
      </c>
      <c r="B8463" t="s">
        <v>3079</v>
      </c>
      <c r="C8463" t="s">
        <v>4751</v>
      </c>
      <c r="D8463">
        <v>0</v>
      </c>
    </row>
    <row r="8464" spans="1:5" x14ac:dyDescent="0.25">
      <c r="A8464" t="s">
        <v>2571</v>
      </c>
      <c r="B8464" t="s">
        <v>3079</v>
      </c>
      <c r="C8464" t="s">
        <v>2469</v>
      </c>
      <c r="D8464">
        <v>14</v>
      </c>
      <c r="E8464">
        <v>0</v>
      </c>
    </row>
    <row r="8465" spans="1:5" x14ac:dyDescent="0.25">
      <c r="A8465" t="s">
        <v>2571</v>
      </c>
      <c r="B8465" t="s">
        <v>3079</v>
      </c>
      <c r="C8465" t="s">
        <v>2467</v>
      </c>
      <c r="D8465">
        <v>0</v>
      </c>
    </row>
    <row r="8466" spans="1:5" x14ac:dyDescent="0.25">
      <c r="A8466" t="s">
        <v>2571</v>
      </c>
      <c r="B8466" t="s">
        <v>3079</v>
      </c>
      <c r="C8466" t="s">
        <v>2468</v>
      </c>
      <c r="D8466" t="s">
        <v>3101</v>
      </c>
    </row>
    <row r="8467" spans="1:5" x14ac:dyDescent="0.25">
      <c r="A8467" t="s">
        <v>2571</v>
      </c>
      <c r="B8467" t="s">
        <v>3079</v>
      </c>
      <c r="C8467" t="s">
        <v>4752</v>
      </c>
      <c r="D8467">
        <v>0</v>
      </c>
      <c r="E8467">
        <v>0</v>
      </c>
    </row>
    <row r="8468" spans="1:5" x14ac:dyDescent="0.25">
      <c r="A8468" t="s">
        <v>2571</v>
      </c>
      <c r="B8468" t="s">
        <v>3079</v>
      </c>
      <c r="C8468" t="s">
        <v>4753</v>
      </c>
      <c r="D8468">
        <v>0</v>
      </c>
      <c r="E8468">
        <v>0</v>
      </c>
    </row>
    <row r="8469" spans="1:5" x14ac:dyDescent="0.25">
      <c r="A8469" t="s">
        <v>2571</v>
      </c>
      <c r="B8469" t="s">
        <v>3079</v>
      </c>
      <c r="C8469" t="s">
        <v>800</v>
      </c>
      <c r="D8469" s="19"/>
    </row>
    <row r="8470" spans="1:5" x14ac:dyDescent="0.25">
      <c r="A8470" t="s">
        <v>2571</v>
      </c>
      <c r="B8470" t="s">
        <v>3080</v>
      </c>
      <c r="C8470" t="s">
        <v>1083</v>
      </c>
      <c r="D8470" t="b">
        <v>0</v>
      </c>
    </row>
    <row r="8471" spans="1:5" x14ac:dyDescent="0.25">
      <c r="A8471" t="s">
        <v>2571</v>
      </c>
      <c r="B8471" t="s">
        <v>3080</v>
      </c>
      <c r="C8471" t="s">
        <v>36</v>
      </c>
      <c r="D8471">
        <v>941</v>
      </c>
    </row>
    <row r="8472" spans="1:5" x14ac:dyDescent="0.25">
      <c r="A8472" t="s">
        <v>2571</v>
      </c>
      <c r="B8472" t="s">
        <v>3080</v>
      </c>
      <c r="C8472" t="s">
        <v>4751</v>
      </c>
      <c r="D8472">
        <v>2</v>
      </c>
    </row>
    <row r="8473" spans="1:5" x14ac:dyDescent="0.25">
      <c r="A8473" t="s">
        <v>2571</v>
      </c>
      <c r="B8473" t="s">
        <v>3080</v>
      </c>
      <c r="C8473" t="s">
        <v>2469</v>
      </c>
      <c r="D8473">
        <v>0</v>
      </c>
      <c r="E8473">
        <v>0</v>
      </c>
    </row>
    <row r="8474" spans="1:5" x14ac:dyDescent="0.25">
      <c r="A8474" t="s">
        <v>2571</v>
      </c>
      <c r="B8474" t="s">
        <v>3080</v>
      </c>
      <c r="C8474" t="s">
        <v>2467</v>
      </c>
      <c r="D8474">
        <v>0</v>
      </c>
    </row>
    <row r="8475" spans="1:5" x14ac:dyDescent="0.25">
      <c r="A8475" t="s">
        <v>2571</v>
      </c>
      <c r="B8475" t="s">
        <v>3080</v>
      </c>
      <c r="C8475" t="s">
        <v>2468</v>
      </c>
      <c r="D8475" t="s">
        <v>3101</v>
      </c>
    </row>
    <row r="8476" spans="1:5" x14ac:dyDescent="0.25">
      <c r="A8476" t="s">
        <v>2571</v>
      </c>
      <c r="B8476" t="s">
        <v>3080</v>
      </c>
      <c r="C8476" t="s">
        <v>4752</v>
      </c>
      <c r="D8476">
        <v>0</v>
      </c>
      <c r="E8476">
        <v>0</v>
      </c>
    </row>
    <row r="8477" spans="1:5" x14ac:dyDescent="0.25">
      <c r="A8477" t="s">
        <v>2571</v>
      </c>
      <c r="B8477" t="s">
        <v>3080</v>
      </c>
      <c r="C8477" t="s">
        <v>4753</v>
      </c>
      <c r="D8477">
        <v>0</v>
      </c>
      <c r="E8477">
        <v>0</v>
      </c>
    </row>
    <row r="8478" spans="1:5" x14ac:dyDescent="0.25">
      <c r="A8478" t="s">
        <v>2571</v>
      </c>
      <c r="B8478" t="s">
        <v>3080</v>
      </c>
      <c r="C8478" t="s">
        <v>800</v>
      </c>
      <c r="D8478" s="19" t="s">
        <v>815</v>
      </c>
    </row>
    <row r="8479" spans="1:5" x14ac:dyDescent="0.25">
      <c r="A8479" t="s">
        <v>2571</v>
      </c>
      <c r="B8479" t="s">
        <v>3081</v>
      </c>
      <c r="C8479" t="s">
        <v>1083</v>
      </c>
      <c r="D8479" t="b">
        <v>0</v>
      </c>
    </row>
    <row r="8480" spans="1:5" x14ac:dyDescent="0.25">
      <c r="A8480" t="s">
        <v>2571</v>
      </c>
      <c r="B8480" t="s">
        <v>3081</v>
      </c>
      <c r="C8480" t="s">
        <v>36</v>
      </c>
      <c r="D8480">
        <v>942</v>
      </c>
    </row>
    <row r="8481" spans="1:5" x14ac:dyDescent="0.25">
      <c r="A8481" t="s">
        <v>2571</v>
      </c>
      <c r="B8481" t="s">
        <v>3081</v>
      </c>
      <c r="C8481" t="s">
        <v>4751</v>
      </c>
      <c r="D8481">
        <v>2</v>
      </c>
    </row>
    <row r="8482" spans="1:5" x14ac:dyDescent="0.25">
      <c r="A8482" t="s">
        <v>2571</v>
      </c>
      <c r="B8482" t="s">
        <v>3081</v>
      </c>
      <c r="C8482" t="s">
        <v>2469</v>
      </c>
      <c r="D8482">
        <v>0</v>
      </c>
      <c r="E8482">
        <v>0</v>
      </c>
    </row>
    <row r="8483" spans="1:5" x14ac:dyDescent="0.25">
      <c r="A8483" t="s">
        <v>2571</v>
      </c>
      <c r="B8483" t="s">
        <v>3081</v>
      </c>
      <c r="C8483" t="s">
        <v>2467</v>
      </c>
      <c r="D8483">
        <v>0</v>
      </c>
    </row>
    <row r="8484" spans="1:5" x14ac:dyDescent="0.25">
      <c r="A8484" t="s">
        <v>2571</v>
      </c>
      <c r="B8484" t="s">
        <v>3081</v>
      </c>
      <c r="C8484" t="s">
        <v>2468</v>
      </c>
      <c r="D8484" t="s">
        <v>2475</v>
      </c>
    </row>
    <row r="8485" spans="1:5" x14ac:dyDescent="0.25">
      <c r="A8485" t="s">
        <v>2571</v>
      </c>
      <c r="B8485" t="s">
        <v>3081</v>
      </c>
      <c r="C8485" t="s">
        <v>4752</v>
      </c>
      <c r="D8485">
        <v>0</v>
      </c>
      <c r="E8485">
        <v>0</v>
      </c>
    </row>
    <row r="8486" spans="1:5" x14ac:dyDescent="0.25">
      <c r="A8486" t="s">
        <v>2571</v>
      </c>
      <c r="B8486" t="s">
        <v>3081</v>
      </c>
      <c r="C8486" t="s">
        <v>4753</v>
      </c>
      <c r="D8486">
        <v>0</v>
      </c>
      <c r="E8486">
        <v>0</v>
      </c>
    </row>
    <row r="8487" spans="1:5" x14ac:dyDescent="0.25">
      <c r="A8487" t="s">
        <v>2571</v>
      </c>
      <c r="B8487" t="s">
        <v>3081</v>
      </c>
      <c r="C8487" t="s">
        <v>800</v>
      </c>
      <c r="D8487" s="19" t="s">
        <v>815</v>
      </c>
    </row>
    <row r="8488" spans="1:5" x14ac:dyDescent="0.25">
      <c r="A8488" t="s">
        <v>2571</v>
      </c>
      <c r="B8488" t="s">
        <v>3083</v>
      </c>
      <c r="C8488" t="s">
        <v>1083</v>
      </c>
      <c r="D8488" t="b">
        <v>0</v>
      </c>
    </row>
    <row r="8489" spans="1:5" x14ac:dyDescent="0.25">
      <c r="A8489" t="s">
        <v>2571</v>
      </c>
      <c r="B8489" t="s">
        <v>3083</v>
      </c>
      <c r="C8489" t="s">
        <v>36</v>
      </c>
      <c r="D8489">
        <v>943</v>
      </c>
    </row>
    <row r="8490" spans="1:5" x14ac:dyDescent="0.25">
      <c r="A8490" t="s">
        <v>2571</v>
      </c>
      <c r="B8490" t="s">
        <v>3083</v>
      </c>
      <c r="C8490" t="s">
        <v>4751</v>
      </c>
      <c r="D8490">
        <v>2</v>
      </c>
    </row>
    <row r="8491" spans="1:5" x14ac:dyDescent="0.25">
      <c r="A8491" t="s">
        <v>2571</v>
      </c>
      <c r="B8491" t="s">
        <v>3083</v>
      </c>
      <c r="C8491" t="s">
        <v>2469</v>
      </c>
      <c r="D8491">
        <v>300</v>
      </c>
      <c r="E8491">
        <v>0</v>
      </c>
    </row>
    <row r="8492" spans="1:5" x14ac:dyDescent="0.25">
      <c r="A8492" t="s">
        <v>2571</v>
      </c>
      <c r="B8492" t="s">
        <v>3083</v>
      </c>
      <c r="C8492" t="s">
        <v>2467</v>
      </c>
      <c r="D8492">
        <v>0</v>
      </c>
    </row>
    <row r="8493" spans="1:5" x14ac:dyDescent="0.25">
      <c r="A8493" t="s">
        <v>2571</v>
      </c>
      <c r="B8493" t="s">
        <v>3083</v>
      </c>
      <c r="C8493" t="s">
        <v>2468</v>
      </c>
      <c r="D8493" t="s">
        <v>2475</v>
      </c>
    </row>
    <row r="8494" spans="1:5" x14ac:dyDescent="0.25">
      <c r="A8494" t="s">
        <v>2571</v>
      </c>
      <c r="B8494" t="s">
        <v>3083</v>
      </c>
      <c r="C8494" t="s">
        <v>4752</v>
      </c>
      <c r="D8494">
        <v>0</v>
      </c>
      <c r="E8494">
        <v>0</v>
      </c>
    </row>
    <row r="8495" spans="1:5" x14ac:dyDescent="0.25">
      <c r="A8495" t="s">
        <v>2571</v>
      </c>
      <c r="B8495" t="s">
        <v>3083</v>
      </c>
      <c r="C8495" t="s">
        <v>4753</v>
      </c>
      <c r="D8495">
        <v>0</v>
      </c>
      <c r="E8495">
        <v>0</v>
      </c>
    </row>
    <row r="8496" spans="1:5" x14ac:dyDescent="0.25">
      <c r="A8496" t="s">
        <v>2571</v>
      </c>
      <c r="B8496" t="s">
        <v>3083</v>
      </c>
      <c r="C8496" t="s">
        <v>800</v>
      </c>
      <c r="D8496" s="19" t="s">
        <v>815</v>
      </c>
    </row>
    <row r="8497" spans="1:5" x14ac:dyDescent="0.25">
      <c r="A8497" t="s">
        <v>2571</v>
      </c>
      <c r="B8497" t="s">
        <v>3085</v>
      </c>
      <c r="C8497" t="s">
        <v>1083</v>
      </c>
      <c r="D8497" t="b">
        <v>0</v>
      </c>
    </row>
    <row r="8498" spans="1:5" x14ac:dyDescent="0.25">
      <c r="A8498" t="s">
        <v>2571</v>
      </c>
      <c r="B8498" t="s">
        <v>3085</v>
      </c>
      <c r="C8498" t="s">
        <v>36</v>
      </c>
      <c r="D8498">
        <v>944</v>
      </c>
    </row>
    <row r="8499" spans="1:5" x14ac:dyDescent="0.25">
      <c r="A8499" t="s">
        <v>2571</v>
      </c>
      <c r="B8499" t="s">
        <v>3085</v>
      </c>
      <c r="C8499" t="s">
        <v>4751</v>
      </c>
      <c r="D8499">
        <v>0</v>
      </c>
    </row>
    <row r="8500" spans="1:5" x14ac:dyDescent="0.25">
      <c r="A8500" t="s">
        <v>2571</v>
      </c>
      <c r="B8500" t="s">
        <v>3085</v>
      </c>
      <c r="C8500" t="s">
        <v>2469</v>
      </c>
      <c r="D8500">
        <v>0</v>
      </c>
      <c r="E8500">
        <v>1</v>
      </c>
    </row>
    <row r="8501" spans="1:5" x14ac:dyDescent="0.25">
      <c r="A8501" t="s">
        <v>2571</v>
      </c>
      <c r="B8501" t="s">
        <v>3085</v>
      </c>
      <c r="C8501" t="s">
        <v>2467</v>
      </c>
      <c r="D8501">
        <v>0</v>
      </c>
    </row>
    <row r="8502" spans="1:5" x14ac:dyDescent="0.25">
      <c r="A8502" t="s">
        <v>2571</v>
      </c>
      <c r="B8502" t="s">
        <v>3085</v>
      </c>
      <c r="C8502" t="s">
        <v>2468</v>
      </c>
      <c r="D8502" t="s">
        <v>2475</v>
      </c>
    </row>
    <row r="8503" spans="1:5" x14ac:dyDescent="0.25">
      <c r="A8503" t="s">
        <v>2571</v>
      </c>
      <c r="B8503" t="s">
        <v>3085</v>
      </c>
      <c r="C8503" t="s">
        <v>4752</v>
      </c>
      <c r="D8503">
        <v>0</v>
      </c>
      <c r="E8503">
        <v>0</v>
      </c>
    </row>
    <row r="8504" spans="1:5" x14ac:dyDescent="0.25">
      <c r="A8504" t="s">
        <v>2571</v>
      </c>
      <c r="B8504" t="s">
        <v>3085</v>
      </c>
      <c r="C8504" t="s">
        <v>4753</v>
      </c>
      <c r="D8504">
        <v>0</v>
      </c>
      <c r="E8504">
        <v>0</v>
      </c>
    </row>
    <row r="8505" spans="1:5" x14ac:dyDescent="0.25">
      <c r="A8505" t="s">
        <v>2571</v>
      </c>
      <c r="B8505" t="s">
        <v>3085</v>
      </c>
      <c r="C8505" t="s">
        <v>800</v>
      </c>
      <c r="D8505" s="19" t="s">
        <v>807</v>
      </c>
    </row>
    <row r="8506" spans="1:5" x14ac:dyDescent="0.25">
      <c r="A8506" t="s">
        <v>2571</v>
      </c>
      <c r="B8506" t="s">
        <v>3086</v>
      </c>
      <c r="C8506" t="s">
        <v>1083</v>
      </c>
      <c r="D8506" t="b">
        <v>0</v>
      </c>
    </row>
    <row r="8507" spans="1:5" x14ac:dyDescent="0.25">
      <c r="A8507" t="s">
        <v>2571</v>
      </c>
      <c r="B8507" t="s">
        <v>3086</v>
      </c>
      <c r="C8507" t="s">
        <v>36</v>
      </c>
      <c r="D8507">
        <v>945</v>
      </c>
    </row>
    <row r="8508" spans="1:5" x14ac:dyDescent="0.25">
      <c r="A8508" t="s">
        <v>2571</v>
      </c>
      <c r="B8508" t="s">
        <v>3086</v>
      </c>
      <c r="C8508" t="s">
        <v>4751</v>
      </c>
      <c r="D8508">
        <v>0</v>
      </c>
    </row>
    <row r="8509" spans="1:5" x14ac:dyDescent="0.25">
      <c r="A8509" t="s">
        <v>2571</v>
      </c>
      <c r="B8509" t="s">
        <v>3086</v>
      </c>
      <c r="C8509" t="s">
        <v>2469</v>
      </c>
      <c r="D8509">
        <v>100</v>
      </c>
      <c r="E8509">
        <v>0</v>
      </c>
    </row>
    <row r="8510" spans="1:5" x14ac:dyDescent="0.25">
      <c r="A8510" t="s">
        <v>2571</v>
      </c>
      <c r="B8510" t="s">
        <v>3086</v>
      </c>
      <c r="C8510" t="s">
        <v>2467</v>
      </c>
      <c r="D8510">
        <v>0</v>
      </c>
    </row>
    <row r="8511" spans="1:5" x14ac:dyDescent="0.25">
      <c r="A8511" t="s">
        <v>2571</v>
      </c>
      <c r="B8511" t="s">
        <v>3086</v>
      </c>
      <c r="C8511" t="s">
        <v>2468</v>
      </c>
      <c r="D8511" t="s">
        <v>2475</v>
      </c>
    </row>
    <row r="8512" spans="1:5" x14ac:dyDescent="0.25">
      <c r="A8512" t="s">
        <v>2571</v>
      </c>
      <c r="B8512" t="s">
        <v>3086</v>
      </c>
      <c r="C8512" t="s">
        <v>4752</v>
      </c>
      <c r="D8512">
        <v>0</v>
      </c>
      <c r="E8512">
        <v>0</v>
      </c>
    </row>
    <row r="8513" spans="1:5" x14ac:dyDescent="0.25">
      <c r="A8513" t="s">
        <v>2571</v>
      </c>
      <c r="B8513" t="s">
        <v>3086</v>
      </c>
      <c r="C8513" t="s">
        <v>4753</v>
      </c>
      <c r="D8513">
        <v>0</v>
      </c>
      <c r="E8513">
        <v>0</v>
      </c>
    </row>
    <row r="8514" spans="1:5" x14ac:dyDescent="0.25">
      <c r="A8514" t="s">
        <v>2571</v>
      </c>
      <c r="B8514" t="s">
        <v>3086</v>
      </c>
      <c r="C8514" t="s">
        <v>800</v>
      </c>
      <c r="D8514" s="19" t="s">
        <v>807</v>
      </c>
    </row>
    <row r="8515" spans="1:5" x14ac:dyDescent="0.25">
      <c r="A8515" t="s">
        <v>2571</v>
      </c>
      <c r="B8515" t="s">
        <v>3087</v>
      </c>
      <c r="C8515" t="s">
        <v>1083</v>
      </c>
      <c r="D8515" t="b">
        <v>0</v>
      </c>
    </row>
    <row r="8516" spans="1:5" x14ac:dyDescent="0.25">
      <c r="A8516" t="s">
        <v>2571</v>
      </c>
      <c r="B8516" t="s">
        <v>3087</v>
      </c>
      <c r="C8516" t="s">
        <v>36</v>
      </c>
      <c r="D8516">
        <v>946</v>
      </c>
    </row>
    <row r="8517" spans="1:5" x14ac:dyDescent="0.25">
      <c r="A8517" t="s">
        <v>2571</v>
      </c>
      <c r="B8517" t="s">
        <v>3087</v>
      </c>
      <c r="C8517" t="s">
        <v>4751</v>
      </c>
      <c r="D8517">
        <v>0</v>
      </c>
    </row>
    <row r="8518" spans="1:5" x14ac:dyDescent="0.25">
      <c r="A8518" t="s">
        <v>2571</v>
      </c>
      <c r="B8518" t="s">
        <v>3087</v>
      </c>
      <c r="C8518" t="s">
        <v>2469</v>
      </c>
      <c r="D8518">
        <v>-100</v>
      </c>
      <c r="E8518">
        <v>0</v>
      </c>
    </row>
    <row r="8519" spans="1:5" x14ac:dyDescent="0.25">
      <c r="A8519" t="s">
        <v>2571</v>
      </c>
      <c r="B8519" t="s">
        <v>3087</v>
      </c>
      <c r="C8519" t="s">
        <v>2467</v>
      </c>
      <c r="D8519">
        <v>0</v>
      </c>
    </row>
    <row r="8520" spans="1:5" x14ac:dyDescent="0.25">
      <c r="A8520" t="s">
        <v>2571</v>
      </c>
      <c r="B8520" t="s">
        <v>3087</v>
      </c>
      <c r="C8520" t="s">
        <v>2468</v>
      </c>
      <c r="D8520" t="s">
        <v>2475</v>
      </c>
    </row>
    <row r="8521" spans="1:5" x14ac:dyDescent="0.25">
      <c r="A8521" t="s">
        <v>2571</v>
      </c>
      <c r="B8521" t="s">
        <v>3087</v>
      </c>
      <c r="C8521" t="s">
        <v>4752</v>
      </c>
      <c r="D8521">
        <v>0</v>
      </c>
      <c r="E8521">
        <v>0</v>
      </c>
    </row>
    <row r="8522" spans="1:5" x14ac:dyDescent="0.25">
      <c r="A8522" t="s">
        <v>2571</v>
      </c>
      <c r="B8522" t="s">
        <v>3087</v>
      </c>
      <c r="C8522" t="s">
        <v>4753</v>
      </c>
      <c r="D8522">
        <v>0</v>
      </c>
      <c r="E8522">
        <v>0</v>
      </c>
    </row>
    <row r="8523" spans="1:5" x14ac:dyDescent="0.25">
      <c r="A8523" t="s">
        <v>2571</v>
      </c>
      <c r="B8523" t="s">
        <v>3087</v>
      </c>
      <c r="C8523" t="s">
        <v>800</v>
      </c>
      <c r="D8523" s="19" t="s">
        <v>807</v>
      </c>
    </row>
    <row r="8524" spans="1:5" x14ac:dyDescent="0.25">
      <c r="A8524" t="s">
        <v>2571</v>
      </c>
      <c r="B8524" t="s">
        <v>3088</v>
      </c>
      <c r="C8524" t="s">
        <v>1083</v>
      </c>
      <c r="D8524" t="b">
        <v>0</v>
      </c>
    </row>
    <row r="8525" spans="1:5" x14ac:dyDescent="0.25">
      <c r="A8525" t="s">
        <v>2571</v>
      </c>
      <c r="B8525" t="s">
        <v>3088</v>
      </c>
      <c r="C8525" t="s">
        <v>36</v>
      </c>
      <c r="D8525">
        <v>947</v>
      </c>
    </row>
    <row r="8526" spans="1:5" x14ac:dyDescent="0.25">
      <c r="A8526" t="s">
        <v>2571</v>
      </c>
      <c r="B8526" t="s">
        <v>3088</v>
      </c>
      <c r="C8526" t="s">
        <v>4751</v>
      </c>
      <c r="D8526">
        <v>0</v>
      </c>
    </row>
    <row r="8527" spans="1:5" x14ac:dyDescent="0.25">
      <c r="A8527" t="s">
        <v>2571</v>
      </c>
      <c r="B8527" t="s">
        <v>3088</v>
      </c>
      <c r="C8527" t="s">
        <v>2469</v>
      </c>
      <c r="D8527">
        <v>0</v>
      </c>
      <c r="E8527">
        <v>0</v>
      </c>
    </row>
    <row r="8528" spans="1:5" x14ac:dyDescent="0.25">
      <c r="A8528" t="s">
        <v>2571</v>
      </c>
      <c r="B8528" t="s">
        <v>3088</v>
      </c>
      <c r="C8528" t="s">
        <v>2467</v>
      </c>
      <c r="D8528">
        <v>0</v>
      </c>
    </row>
    <row r="8529" spans="1:5" x14ac:dyDescent="0.25">
      <c r="A8529" t="s">
        <v>2571</v>
      </c>
      <c r="B8529" t="s">
        <v>3088</v>
      </c>
      <c r="C8529" t="s">
        <v>2468</v>
      </c>
      <c r="D8529" t="s">
        <v>2475</v>
      </c>
    </row>
    <row r="8530" spans="1:5" x14ac:dyDescent="0.25">
      <c r="A8530" t="s">
        <v>2571</v>
      </c>
      <c r="B8530" t="s">
        <v>3088</v>
      </c>
      <c r="C8530" t="s">
        <v>4752</v>
      </c>
      <c r="D8530">
        <v>0</v>
      </c>
      <c r="E8530">
        <v>0</v>
      </c>
    </row>
    <row r="8531" spans="1:5" x14ac:dyDescent="0.25">
      <c r="A8531" t="s">
        <v>2571</v>
      </c>
      <c r="B8531" t="s">
        <v>3088</v>
      </c>
      <c r="C8531" t="s">
        <v>4753</v>
      </c>
      <c r="D8531">
        <v>0</v>
      </c>
      <c r="E8531">
        <v>0</v>
      </c>
    </row>
    <row r="8532" spans="1:5" x14ac:dyDescent="0.25">
      <c r="A8532" t="s">
        <v>2571</v>
      </c>
      <c r="B8532" t="s">
        <v>3088</v>
      </c>
      <c r="C8532" t="s">
        <v>800</v>
      </c>
      <c r="D8532" s="19" t="s">
        <v>807</v>
      </c>
    </row>
    <row r="8533" spans="1:5" x14ac:dyDescent="0.25">
      <c r="A8533" t="s">
        <v>2571</v>
      </c>
      <c r="B8533" t="s">
        <v>3089</v>
      </c>
      <c r="C8533" t="s">
        <v>1083</v>
      </c>
      <c r="D8533" t="b">
        <v>0</v>
      </c>
    </row>
    <row r="8534" spans="1:5" x14ac:dyDescent="0.25">
      <c r="A8534" t="s">
        <v>2571</v>
      </c>
      <c r="B8534" t="s">
        <v>3089</v>
      </c>
      <c r="C8534" t="s">
        <v>36</v>
      </c>
      <c r="D8534">
        <v>948</v>
      </c>
    </row>
    <row r="8535" spans="1:5" x14ac:dyDescent="0.25">
      <c r="A8535" t="s">
        <v>2571</v>
      </c>
      <c r="B8535" t="s">
        <v>3089</v>
      </c>
      <c r="C8535" t="s">
        <v>4751</v>
      </c>
      <c r="D8535">
        <v>0</v>
      </c>
    </row>
    <row r="8536" spans="1:5" x14ac:dyDescent="0.25">
      <c r="A8536" t="s">
        <v>2571</v>
      </c>
      <c r="B8536" t="s">
        <v>3089</v>
      </c>
      <c r="C8536" t="s">
        <v>2469</v>
      </c>
      <c r="D8536">
        <v>100</v>
      </c>
      <c r="E8536">
        <v>0</v>
      </c>
    </row>
    <row r="8537" spans="1:5" x14ac:dyDescent="0.25">
      <c r="A8537" t="s">
        <v>2571</v>
      </c>
      <c r="B8537" t="s">
        <v>3089</v>
      </c>
      <c r="C8537" t="s">
        <v>2467</v>
      </c>
      <c r="D8537">
        <v>0</v>
      </c>
    </row>
    <row r="8538" spans="1:5" x14ac:dyDescent="0.25">
      <c r="A8538" t="s">
        <v>2571</v>
      </c>
      <c r="B8538" t="s">
        <v>3089</v>
      </c>
      <c r="C8538" t="s">
        <v>2468</v>
      </c>
      <c r="D8538" t="s">
        <v>2475</v>
      </c>
    </row>
    <row r="8539" spans="1:5" x14ac:dyDescent="0.25">
      <c r="A8539" t="s">
        <v>2571</v>
      </c>
      <c r="B8539" t="s">
        <v>3089</v>
      </c>
      <c r="C8539" t="s">
        <v>4752</v>
      </c>
      <c r="D8539">
        <v>0</v>
      </c>
      <c r="E8539">
        <v>0</v>
      </c>
    </row>
    <row r="8540" spans="1:5" x14ac:dyDescent="0.25">
      <c r="A8540" t="s">
        <v>2571</v>
      </c>
      <c r="B8540" t="s">
        <v>3089</v>
      </c>
      <c r="C8540" t="s">
        <v>4753</v>
      </c>
      <c r="D8540">
        <v>0</v>
      </c>
      <c r="E8540">
        <v>0</v>
      </c>
    </row>
    <row r="8541" spans="1:5" x14ac:dyDescent="0.25">
      <c r="A8541" t="s">
        <v>2571</v>
      </c>
      <c r="B8541" t="s">
        <v>3089</v>
      </c>
      <c r="C8541" t="s">
        <v>800</v>
      </c>
      <c r="D8541" s="19" t="s">
        <v>807</v>
      </c>
    </row>
    <row r="8542" spans="1:5" x14ac:dyDescent="0.25">
      <c r="A8542" t="s">
        <v>2571</v>
      </c>
      <c r="B8542" t="s">
        <v>3090</v>
      </c>
      <c r="C8542" t="s">
        <v>1083</v>
      </c>
      <c r="D8542" t="b">
        <v>0</v>
      </c>
    </row>
    <row r="8543" spans="1:5" x14ac:dyDescent="0.25">
      <c r="A8543" t="s">
        <v>2571</v>
      </c>
      <c r="B8543" t="s">
        <v>3090</v>
      </c>
      <c r="C8543" t="s">
        <v>36</v>
      </c>
      <c r="D8543">
        <v>949</v>
      </c>
    </row>
    <row r="8544" spans="1:5" x14ac:dyDescent="0.25">
      <c r="A8544" t="s">
        <v>2571</v>
      </c>
      <c r="B8544" t="s">
        <v>3090</v>
      </c>
      <c r="C8544" t="s">
        <v>4751</v>
      </c>
      <c r="D8544">
        <v>0</v>
      </c>
    </row>
    <row r="8545" spans="1:5" x14ac:dyDescent="0.25">
      <c r="A8545" t="s">
        <v>2571</v>
      </c>
      <c r="B8545" t="s">
        <v>3090</v>
      </c>
      <c r="C8545" t="s">
        <v>2469</v>
      </c>
      <c r="D8545">
        <v>1</v>
      </c>
      <c r="E8545">
        <v>0</v>
      </c>
    </row>
    <row r="8546" spans="1:5" x14ac:dyDescent="0.25">
      <c r="A8546" t="s">
        <v>2571</v>
      </c>
      <c r="B8546" t="s">
        <v>3090</v>
      </c>
      <c r="C8546" t="s">
        <v>2467</v>
      </c>
      <c r="D8546">
        <v>0</v>
      </c>
    </row>
    <row r="8547" spans="1:5" x14ac:dyDescent="0.25">
      <c r="A8547" t="s">
        <v>2571</v>
      </c>
      <c r="B8547" t="s">
        <v>3090</v>
      </c>
      <c r="C8547" t="s">
        <v>2468</v>
      </c>
      <c r="D8547" t="s">
        <v>2475</v>
      </c>
    </row>
    <row r="8548" spans="1:5" x14ac:dyDescent="0.25">
      <c r="A8548" t="s">
        <v>2571</v>
      </c>
      <c r="B8548" t="s">
        <v>3090</v>
      </c>
      <c r="C8548" t="s">
        <v>4752</v>
      </c>
      <c r="D8548">
        <v>0</v>
      </c>
      <c r="E8548">
        <v>0</v>
      </c>
    </row>
    <row r="8549" spans="1:5" x14ac:dyDescent="0.25">
      <c r="A8549" t="s">
        <v>2571</v>
      </c>
      <c r="B8549" t="s">
        <v>3090</v>
      </c>
      <c r="C8549" t="s">
        <v>4753</v>
      </c>
      <c r="D8549">
        <v>0</v>
      </c>
      <c r="E8549">
        <v>0</v>
      </c>
    </row>
    <row r="8550" spans="1:5" x14ac:dyDescent="0.25">
      <c r="A8550" t="s">
        <v>2571</v>
      </c>
      <c r="B8550" t="s">
        <v>3090</v>
      </c>
      <c r="C8550" t="s">
        <v>800</v>
      </c>
      <c r="D8550" s="19" t="s">
        <v>815</v>
      </c>
    </row>
    <row r="8551" spans="1:5" x14ac:dyDescent="0.25">
      <c r="A8551" t="s">
        <v>2571</v>
      </c>
      <c r="B8551" t="s">
        <v>3091</v>
      </c>
      <c r="C8551" t="s">
        <v>1083</v>
      </c>
      <c r="D8551" t="b">
        <v>0</v>
      </c>
    </row>
    <row r="8552" spans="1:5" x14ac:dyDescent="0.25">
      <c r="A8552" t="s">
        <v>2571</v>
      </c>
      <c r="B8552" t="s">
        <v>3091</v>
      </c>
      <c r="C8552" t="s">
        <v>36</v>
      </c>
      <c r="D8552">
        <v>950</v>
      </c>
    </row>
    <row r="8553" spans="1:5" x14ac:dyDescent="0.25">
      <c r="A8553" t="s">
        <v>2571</v>
      </c>
      <c r="B8553" t="s">
        <v>3091</v>
      </c>
      <c r="C8553" t="s">
        <v>4751</v>
      </c>
      <c r="D8553">
        <v>0</v>
      </c>
    </row>
    <row r="8554" spans="1:5" x14ac:dyDescent="0.25">
      <c r="A8554" t="s">
        <v>2571</v>
      </c>
      <c r="B8554" t="s">
        <v>3091</v>
      </c>
      <c r="C8554" t="s">
        <v>2469</v>
      </c>
      <c r="D8554">
        <v>0</v>
      </c>
      <c r="E8554">
        <v>0</v>
      </c>
    </row>
    <row r="8555" spans="1:5" x14ac:dyDescent="0.25">
      <c r="A8555" t="s">
        <v>2571</v>
      </c>
      <c r="B8555" t="s">
        <v>3091</v>
      </c>
      <c r="C8555" t="s">
        <v>2467</v>
      </c>
      <c r="D8555">
        <v>0</v>
      </c>
    </row>
    <row r="8556" spans="1:5" x14ac:dyDescent="0.25">
      <c r="A8556" t="s">
        <v>2571</v>
      </c>
      <c r="B8556" t="s">
        <v>3091</v>
      </c>
      <c r="C8556" t="s">
        <v>2468</v>
      </c>
      <c r="D8556" t="s">
        <v>2475</v>
      </c>
    </row>
    <row r="8557" spans="1:5" x14ac:dyDescent="0.25">
      <c r="A8557" t="s">
        <v>2571</v>
      </c>
      <c r="B8557" t="s">
        <v>3091</v>
      </c>
      <c r="C8557" t="s">
        <v>4752</v>
      </c>
      <c r="D8557">
        <v>0</v>
      </c>
      <c r="E8557">
        <v>0</v>
      </c>
    </row>
    <row r="8558" spans="1:5" x14ac:dyDescent="0.25">
      <c r="A8558" t="s">
        <v>2571</v>
      </c>
      <c r="B8558" t="s">
        <v>3091</v>
      </c>
      <c r="C8558" t="s">
        <v>4753</v>
      </c>
      <c r="D8558">
        <v>0</v>
      </c>
      <c r="E8558">
        <v>0</v>
      </c>
    </row>
    <row r="8559" spans="1:5" x14ac:dyDescent="0.25">
      <c r="A8559" t="s">
        <v>2571</v>
      </c>
      <c r="B8559" t="s">
        <v>3091</v>
      </c>
      <c r="C8559" t="s">
        <v>800</v>
      </c>
      <c r="D8559" s="19" t="s">
        <v>807</v>
      </c>
    </row>
    <row r="8560" spans="1:5" x14ac:dyDescent="0.25">
      <c r="A8560" t="s">
        <v>2571</v>
      </c>
      <c r="B8560" t="s">
        <v>3092</v>
      </c>
      <c r="C8560" t="s">
        <v>1083</v>
      </c>
      <c r="D8560" t="b">
        <v>0</v>
      </c>
    </row>
    <row r="8561" spans="1:5" x14ac:dyDescent="0.25">
      <c r="A8561" t="s">
        <v>2571</v>
      </c>
      <c r="B8561" t="s">
        <v>3092</v>
      </c>
      <c r="C8561" t="s">
        <v>36</v>
      </c>
      <c r="D8561">
        <v>951</v>
      </c>
    </row>
    <row r="8562" spans="1:5" x14ac:dyDescent="0.25">
      <c r="A8562" t="s">
        <v>2571</v>
      </c>
      <c r="B8562" t="s">
        <v>3092</v>
      </c>
      <c r="C8562" t="s">
        <v>4751</v>
      </c>
      <c r="D8562">
        <v>0</v>
      </c>
    </row>
    <row r="8563" spans="1:5" x14ac:dyDescent="0.25">
      <c r="A8563" t="s">
        <v>2571</v>
      </c>
      <c r="B8563" t="s">
        <v>3092</v>
      </c>
      <c r="C8563" t="s">
        <v>2469</v>
      </c>
      <c r="D8563">
        <v>0</v>
      </c>
      <c r="E8563">
        <v>0</v>
      </c>
    </row>
    <row r="8564" spans="1:5" x14ac:dyDescent="0.25">
      <c r="A8564" t="s">
        <v>2571</v>
      </c>
      <c r="B8564" t="s">
        <v>3092</v>
      </c>
      <c r="C8564" t="s">
        <v>2467</v>
      </c>
      <c r="D8564">
        <v>0</v>
      </c>
    </row>
    <row r="8565" spans="1:5" x14ac:dyDescent="0.25">
      <c r="A8565" t="s">
        <v>2571</v>
      </c>
      <c r="B8565" t="s">
        <v>3092</v>
      </c>
      <c r="C8565" t="s">
        <v>2468</v>
      </c>
      <c r="D8565" t="s">
        <v>2475</v>
      </c>
    </row>
    <row r="8566" spans="1:5" x14ac:dyDescent="0.25">
      <c r="A8566" t="s">
        <v>2571</v>
      </c>
      <c r="B8566" t="s">
        <v>3092</v>
      </c>
      <c r="C8566" t="s">
        <v>4752</v>
      </c>
      <c r="D8566">
        <v>0</v>
      </c>
      <c r="E8566">
        <v>0</v>
      </c>
    </row>
    <row r="8567" spans="1:5" x14ac:dyDescent="0.25">
      <c r="A8567" t="s">
        <v>2571</v>
      </c>
      <c r="B8567" t="s">
        <v>3092</v>
      </c>
      <c r="C8567" t="s">
        <v>4753</v>
      </c>
      <c r="D8567">
        <v>0</v>
      </c>
      <c r="E8567">
        <v>0</v>
      </c>
    </row>
    <row r="8568" spans="1:5" x14ac:dyDescent="0.25">
      <c r="A8568" t="s">
        <v>2571</v>
      </c>
      <c r="B8568" t="s">
        <v>3092</v>
      </c>
      <c r="C8568" t="s">
        <v>800</v>
      </c>
      <c r="D8568" s="19" t="s">
        <v>815</v>
      </c>
    </row>
    <row r="8569" spans="1:5" x14ac:dyDescent="0.25">
      <c r="A8569" t="s">
        <v>2571</v>
      </c>
      <c r="B8569" t="s">
        <v>3093</v>
      </c>
      <c r="C8569" t="s">
        <v>1083</v>
      </c>
      <c r="D8569" t="b">
        <v>0</v>
      </c>
    </row>
    <row r="8570" spans="1:5" x14ac:dyDescent="0.25">
      <c r="A8570" t="s">
        <v>2571</v>
      </c>
      <c r="B8570" t="s">
        <v>3093</v>
      </c>
      <c r="C8570" t="s">
        <v>36</v>
      </c>
      <c r="D8570">
        <v>952</v>
      </c>
    </row>
    <row r="8571" spans="1:5" x14ac:dyDescent="0.25">
      <c r="A8571" t="s">
        <v>2571</v>
      </c>
      <c r="B8571" t="s">
        <v>3093</v>
      </c>
      <c r="C8571" t="s">
        <v>4751</v>
      </c>
      <c r="D8571">
        <v>0</v>
      </c>
    </row>
    <row r="8572" spans="1:5" x14ac:dyDescent="0.25">
      <c r="A8572" t="s">
        <v>2571</v>
      </c>
      <c r="B8572" t="s">
        <v>3093</v>
      </c>
      <c r="C8572" t="s">
        <v>2469</v>
      </c>
      <c r="D8572">
        <v>0</v>
      </c>
      <c r="E8572">
        <v>0</v>
      </c>
    </row>
    <row r="8573" spans="1:5" x14ac:dyDescent="0.25">
      <c r="A8573" t="s">
        <v>2571</v>
      </c>
      <c r="B8573" t="s">
        <v>3093</v>
      </c>
      <c r="C8573" t="s">
        <v>2467</v>
      </c>
      <c r="D8573">
        <v>1</v>
      </c>
    </row>
    <row r="8574" spans="1:5" x14ac:dyDescent="0.25">
      <c r="A8574" t="s">
        <v>2571</v>
      </c>
      <c r="B8574" t="s">
        <v>3093</v>
      </c>
      <c r="C8574" t="s">
        <v>2468</v>
      </c>
      <c r="D8574" t="s">
        <v>3104</v>
      </c>
    </row>
    <row r="8575" spans="1:5" x14ac:dyDescent="0.25">
      <c r="A8575" t="s">
        <v>2571</v>
      </c>
      <c r="B8575" t="s">
        <v>3093</v>
      </c>
      <c r="C8575" t="s">
        <v>4752</v>
      </c>
      <c r="D8575">
        <v>0</v>
      </c>
      <c r="E8575">
        <v>0</v>
      </c>
    </row>
    <row r="8576" spans="1:5" x14ac:dyDescent="0.25">
      <c r="A8576" t="s">
        <v>2571</v>
      </c>
      <c r="B8576" t="s">
        <v>3093</v>
      </c>
      <c r="C8576" t="s">
        <v>4753</v>
      </c>
      <c r="D8576">
        <v>0</v>
      </c>
      <c r="E8576">
        <v>0</v>
      </c>
    </row>
    <row r="8577" spans="1:5" x14ac:dyDescent="0.25">
      <c r="A8577" t="s">
        <v>2571</v>
      </c>
      <c r="B8577" t="s">
        <v>3093</v>
      </c>
      <c r="C8577" t="s">
        <v>800</v>
      </c>
      <c r="D8577" s="19" t="s">
        <v>807</v>
      </c>
    </row>
    <row r="8578" spans="1:5" x14ac:dyDescent="0.25">
      <c r="A8578" t="s">
        <v>2571</v>
      </c>
      <c r="B8578" t="s">
        <v>3094</v>
      </c>
      <c r="C8578" t="s">
        <v>1083</v>
      </c>
      <c r="D8578" t="b">
        <v>0</v>
      </c>
    </row>
    <row r="8579" spans="1:5" x14ac:dyDescent="0.25">
      <c r="A8579" t="s">
        <v>2571</v>
      </c>
      <c r="B8579" t="s">
        <v>3094</v>
      </c>
      <c r="C8579" t="s">
        <v>36</v>
      </c>
      <c r="D8579">
        <v>953</v>
      </c>
    </row>
    <row r="8580" spans="1:5" x14ac:dyDescent="0.25">
      <c r="A8580" t="s">
        <v>2571</v>
      </c>
      <c r="B8580" t="s">
        <v>3094</v>
      </c>
      <c r="C8580" t="s">
        <v>4751</v>
      </c>
      <c r="D8580">
        <v>0</v>
      </c>
    </row>
    <row r="8581" spans="1:5" x14ac:dyDescent="0.25">
      <c r="A8581" t="s">
        <v>2571</v>
      </c>
      <c r="B8581" t="s">
        <v>3094</v>
      </c>
      <c r="C8581" t="s">
        <v>2469</v>
      </c>
      <c r="D8581">
        <v>0</v>
      </c>
      <c r="E8581">
        <v>0</v>
      </c>
    </row>
    <row r="8582" spans="1:5" x14ac:dyDescent="0.25">
      <c r="A8582" t="s">
        <v>2571</v>
      </c>
      <c r="B8582" t="s">
        <v>3094</v>
      </c>
      <c r="C8582" t="s">
        <v>2467</v>
      </c>
      <c r="D8582">
        <v>0</v>
      </c>
    </row>
    <row r="8583" spans="1:5" x14ac:dyDescent="0.25">
      <c r="A8583" t="s">
        <v>2571</v>
      </c>
      <c r="B8583" t="s">
        <v>3094</v>
      </c>
      <c r="C8583" t="s">
        <v>2468</v>
      </c>
      <c r="D8583" t="s">
        <v>2475</v>
      </c>
    </row>
    <row r="8584" spans="1:5" x14ac:dyDescent="0.25">
      <c r="A8584" t="s">
        <v>2571</v>
      </c>
      <c r="B8584" t="s">
        <v>3094</v>
      </c>
      <c r="C8584" t="s">
        <v>4752</v>
      </c>
      <c r="D8584">
        <v>0</v>
      </c>
      <c r="E8584">
        <v>0</v>
      </c>
    </row>
    <row r="8585" spans="1:5" x14ac:dyDescent="0.25">
      <c r="A8585" t="s">
        <v>2571</v>
      </c>
      <c r="B8585" t="s">
        <v>3094</v>
      </c>
      <c r="C8585" t="s">
        <v>4753</v>
      </c>
      <c r="D8585">
        <v>0</v>
      </c>
      <c r="E8585">
        <v>0</v>
      </c>
    </row>
    <row r="8586" spans="1:5" x14ac:dyDescent="0.25">
      <c r="A8586" t="s">
        <v>2571</v>
      </c>
      <c r="B8586" t="s">
        <v>3094</v>
      </c>
      <c r="C8586" t="s">
        <v>800</v>
      </c>
      <c r="D8586" s="19" t="s">
        <v>815</v>
      </c>
    </row>
    <row r="8587" spans="1:5" x14ac:dyDescent="0.25">
      <c r="A8587" t="s">
        <v>2571</v>
      </c>
      <c r="B8587" t="s">
        <v>3095</v>
      </c>
      <c r="C8587" t="s">
        <v>1083</v>
      </c>
      <c r="D8587" t="b">
        <v>0</v>
      </c>
    </row>
    <row r="8588" spans="1:5" x14ac:dyDescent="0.25">
      <c r="A8588" t="s">
        <v>2571</v>
      </c>
      <c r="B8588" t="s">
        <v>3095</v>
      </c>
      <c r="C8588" t="s">
        <v>36</v>
      </c>
      <c r="D8588">
        <v>954</v>
      </c>
    </row>
    <row r="8589" spans="1:5" x14ac:dyDescent="0.25">
      <c r="A8589" t="s">
        <v>2571</v>
      </c>
      <c r="B8589" t="s">
        <v>3095</v>
      </c>
      <c r="C8589" t="s">
        <v>4751</v>
      </c>
      <c r="D8589">
        <v>1</v>
      </c>
    </row>
    <row r="8590" spans="1:5" x14ac:dyDescent="0.25">
      <c r="A8590" t="s">
        <v>2571</v>
      </c>
      <c r="B8590" t="s">
        <v>3095</v>
      </c>
      <c r="C8590" t="s">
        <v>2469</v>
      </c>
      <c r="D8590">
        <v>0</v>
      </c>
      <c r="E8590">
        <v>0</v>
      </c>
    </row>
    <row r="8591" spans="1:5" x14ac:dyDescent="0.25">
      <c r="A8591" t="s">
        <v>2571</v>
      </c>
      <c r="B8591" t="s">
        <v>3095</v>
      </c>
      <c r="C8591" t="s">
        <v>2467</v>
      </c>
      <c r="D8591">
        <v>0</v>
      </c>
    </row>
    <row r="8592" spans="1:5" x14ac:dyDescent="0.25">
      <c r="A8592" t="s">
        <v>2571</v>
      </c>
      <c r="B8592" t="s">
        <v>3095</v>
      </c>
      <c r="C8592" t="s">
        <v>2468</v>
      </c>
      <c r="D8592" t="s">
        <v>2475</v>
      </c>
    </row>
    <row r="8593" spans="1:5" x14ac:dyDescent="0.25">
      <c r="A8593" t="s">
        <v>2571</v>
      </c>
      <c r="B8593" t="s">
        <v>3095</v>
      </c>
      <c r="C8593" t="s">
        <v>4752</v>
      </c>
      <c r="D8593">
        <v>0</v>
      </c>
      <c r="E8593">
        <v>0</v>
      </c>
    </row>
    <row r="8594" spans="1:5" x14ac:dyDescent="0.25">
      <c r="A8594" t="s">
        <v>2571</v>
      </c>
      <c r="B8594" t="s">
        <v>3095</v>
      </c>
      <c r="C8594" t="s">
        <v>4753</v>
      </c>
      <c r="D8594">
        <v>0</v>
      </c>
      <c r="E8594">
        <v>0</v>
      </c>
    </row>
    <row r="8595" spans="1:5" x14ac:dyDescent="0.25">
      <c r="A8595" t="s">
        <v>2571</v>
      </c>
      <c r="B8595" t="s">
        <v>3095</v>
      </c>
      <c r="C8595" t="s">
        <v>800</v>
      </c>
      <c r="D8595" s="19" t="s">
        <v>815</v>
      </c>
    </row>
    <row r="8596" spans="1:5" x14ac:dyDescent="0.25">
      <c r="A8596" t="s">
        <v>2571</v>
      </c>
      <c r="B8596" t="s">
        <v>282</v>
      </c>
      <c r="C8596" t="s">
        <v>1083</v>
      </c>
      <c r="D8596" t="b">
        <v>0</v>
      </c>
    </row>
    <row r="8597" spans="1:5" x14ac:dyDescent="0.25">
      <c r="A8597" t="s">
        <v>2571</v>
      </c>
      <c r="B8597" t="s">
        <v>282</v>
      </c>
      <c r="C8597" t="s">
        <v>36</v>
      </c>
      <c r="D8597">
        <v>955</v>
      </c>
    </row>
    <row r="8598" spans="1:5" x14ac:dyDescent="0.25">
      <c r="A8598" t="s">
        <v>2571</v>
      </c>
      <c r="B8598" t="s">
        <v>282</v>
      </c>
      <c r="C8598" t="s">
        <v>4751</v>
      </c>
      <c r="D8598">
        <v>0</v>
      </c>
    </row>
    <row r="8599" spans="1:5" x14ac:dyDescent="0.25">
      <c r="A8599" t="s">
        <v>2571</v>
      </c>
      <c r="B8599" t="s">
        <v>282</v>
      </c>
      <c r="C8599" t="s">
        <v>2469</v>
      </c>
      <c r="D8599">
        <v>0</v>
      </c>
      <c r="E8599">
        <v>0</v>
      </c>
    </row>
    <row r="8600" spans="1:5" x14ac:dyDescent="0.25">
      <c r="A8600" t="s">
        <v>2571</v>
      </c>
      <c r="B8600" t="s">
        <v>282</v>
      </c>
      <c r="C8600" t="s">
        <v>2467</v>
      </c>
      <c r="D8600">
        <v>0</v>
      </c>
    </row>
    <row r="8601" spans="1:5" x14ac:dyDescent="0.25">
      <c r="A8601" t="s">
        <v>2571</v>
      </c>
      <c r="B8601" t="s">
        <v>282</v>
      </c>
      <c r="C8601" t="s">
        <v>2468</v>
      </c>
      <c r="D8601" t="s">
        <v>2475</v>
      </c>
    </row>
    <row r="8602" spans="1:5" x14ac:dyDescent="0.25">
      <c r="A8602" t="s">
        <v>2571</v>
      </c>
      <c r="B8602" t="s">
        <v>282</v>
      </c>
      <c r="C8602" t="s">
        <v>4752</v>
      </c>
      <c r="D8602">
        <v>0</v>
      </c>
      <c r="E8602">
        <v>0</v>
      </c>
    </row>
    <row r="8603" spans="1:5" x14ac:dyDescent="0.25">
      <c r="A8603" t="s">
        <v>2571</v>
      </c>
      <c r="B8603" t="s">
        <v>282</v>
      </c>
      <c r="C8603" t="s">
        <v>4753</v>
      </c>
      <c r="D8603">
        <v>0</v>
      </c>
      <c r="E8603">
        <v>0</v>
      </c>
    </row>
    <row r="8604" spans="1:5" x14ac:dyDescent="0.25">
      <c r="A8604" t="s">
        <v>2571</v>
      </c>
      <c r="B8604" t="s">
        <v>282</v>
      </c>
      <c r="C8604" t="s">
        <v>800</v>
      </c>
      <c r="D8604" s="19"/>
    </row>
    <row r="8605" spans="1:5" x14ac:dyDescent="0.25">
      <c r="A8605" t="s">
        <v>2571</v>
      </c>
      <c r="B8605" t="s">
        <v>283</v>
      </c>
      <c r="C8605" t="s">
        <v>1083</v>
      </c>
      <c r="D8605" t="b">
        <v>0</v>
      </c>
    </row>
    <row r="8606" spans="1:5" x14ac:dyDescent="0.25">
      <c r="A8606" t="s">
        <v>2571</v>
      </c>
      <c r="B8606" t="s">
        <v>283</v>
      </c>
      <c r="C8606" t="s">
        <v>36</v>
      </c>
      <c r="D8606">
        <v>956</v>
      </c>
    </row>
    <row r="8607" spans="1:5" x14ac:dyDescent="0.25">
      <c r="A8607" t="s">
        <v>2571</v>
      </c>
      <c r="B8607" t="s">
        <v>283</v>
      </c>
      <c r="C8607" t="s">
        <v>4751</v>
      </c>
      <c r="D8607">
        <v>0</v>
      </c>
    </row>
    <row r="8608" spans="1:5" x14ac:dyDescent="0.25">
      <c r="A8608" t="s">
        <v>2571</v>
      </c>
      <c r="B8608" t="s">
        <v>283</v>
      </c>
      <c r="C8608" t="s">
        <v>2469</v>
      </c>
      <c r="D8608">
        <v>0</v>
      </c>
      <c r="E8608">
        <v>0</v>
      </c>
    </row>
    <row r="8609" spans="1:5" x14ac:dyDescent="0.25">
      <c r="A8609" t="s">
        <v>2571</v>
      </c>
      <c r="B8609" t="s">
        <v>283</v>
      </c>
      <c r="C8609" t="s">
        <v>2467</v>
      </c>
      <c r="D8609">
        <v>0</v>
      </c>
    </row>
    <row r="8610" spans="1:5" x14ac:dyDescent="0.25">
      <c r="A8610" t="s">
        <v>2571</v>
      </c>
      <c r="B8610" t="s">
        <v>283</v>
      </c>
      <c r="C8610" t="s">
        <v>2468</v>
      </c>
      <c r="D8610" t="s">
        <v>2475</v>
      </c>
    </row>
    <row r="8611" spans="1:5" x14ac:dyDescent="0.25">
      <c r="A8611" t="s">
        <v>2571</v>
      </c>
      <c r="B8611" t="s">
        <v>283</v>
      </c>
      <c r="C8611" t="s">
        <v>4752</v>
      </c>
      <c r="D8611">
        <v>0</v>
      </c>
      <c r="E8611">
        <v>0</v>
      </c>
    </row>
    <row r="8612" spans="1:5" x14ac:dyDescent="0.25">
      <c r="A8612" t="s">
        <v>2571</v>
      </c>
      <c r="B8612" t="s">
        <v>283</v>
      </c>
      <c r="C8612" t="s">
        <v>4753</v>
      </c>
      <c r="D8612">
        <v>0</v>
      </c>
      <c r="E8612">
        <v>0</v>
      </c>
    </row>
    <row r="8613" spans="1:5" x14ac:dyDescent="0.25">
      <c r="A8613" t="s">
        <v>2571</v>
      </c>
      <c r="B8613" t="s">
        <v>283</v>
      </c>
      <c r="C8613" t="s">
        <v>800</v>
      </c>
      <c r="D8613" s="19"/>
    </row>
    <row r="8614" spans="1:5" x14ac:dyDescent="0.25">
      <c r="A8614" t="s">
        <v>2571</v>
      </c>
      <c r="B8614" t="s">
        <v>314</v>
      </c>
      <c r="C8614" t="s">
        <v>1083</v>
      </c>
      <c r="D8614" t="b">
        <v>0</v>
      </c>
    </row>
    <row r="8615" spans="1:5" x14ac:dyDescent="0.25">
      <c r="A8615" t="s">
        <v>2571</v>
      </c>
      <c r="B8615" t="s">
        <v>314</v>
      </c>
      <c r="C8615" t="s">
        <v>36</v>
      </c>
      <c r="D8615">
        <v>957</v>
      </c>
    </row>
    <row r="8616" spans="1:5" x14ac:dyDescent="0.25">
      <c r="A8616" t="s">
        <v>2571</v>
      </c>
      <c r="B8616" t="s">
        <v>314</v>
      </c>
      <c r="C8616" t="s">
        <v>4751</v>
      </c>
      <c r="D8616">
        <v>0</v>
      </c>
    </row>
    <row r="8617" spans="1:5" x14ac:dyDescent="0.25">
      <c r="A8617" t="s">
        <v>2571</v>
      </c>
      <c r="B8617" t="s">
        <v>314</v>
      </c>
      <c r="C8617" t="s">
        <v>2469</v>
      </c>
      <c r="D8617">
        <v>0</v>
      </c>
      <c r="E8617">
        <v>0</v>
      </c>
    </row>
    <row r="8618" spans="1:5" x14ac:dyDescent="0.25">
      <c r="A8618" t="s">
        <v>2571</v>
      </c>
      <c r="B8618" t="s">
        <v>314</v>
      </c>
      <c r="C8618" t="s">
        <v>2467</v>
      </c>
      <c r="D8618">
        <v>0</v>
      </c>
    </row>
    <row r="8619" spans="1:5" x14ac:dyDescent="0.25">
      <c r="A8619" t="s">
        <v>2571</v>
      </c>
      <c r="B8619" t="s">
        <v>314</v>
      </c>
      <c r="C8619" t="s">
        <v>2468</v>
      </c>
      <c r="D8619" t="s">
        <v>2475</v>
      </c>
    </row>
    <row r="8620" spans="1:5" x14ac:dyDescent="0.25">
      <c r="A8620" t="s">
        <v>2571</v>
      </c>
      <c r="B8620" t="s">
        <v>314</v>
      </c>
      <c r="C8620" t="s">
        <v>4752</v>
      </c>
      <c r="D8620">
        <v>0</v>
      </c>
      <c r="E8620">
        <v>0</v>
      </c>
    </row>
    <row r="8621" spans="1:5" x14ac:dyDescent="0.25">
      <c r="A8621" t="s">
        <v>2571</v>
      </c>
      <c r="B8621" t="s">
        <v>314</v>
      </c>
      <c r="C8621" t="s">
        <v>4753</v>
      </c>
      <c r="D8621">
        <v>0</v>
      </c>
      <c r="E8621">
        <v>0</v>
      </c>
    </row>
    <row r="8622" spans="1:5" x14ac:dyDescent="0.25">
      <c r="A8622" t="s">
        <v>2571</v>
      </c>
      <c r="B8622" t="s">
        <v>314</v>
      </c>
      <c r="C8622" t="s">
        <v>800</v>
      </c>
      <c r="D8622" s="19"/>
    </row>
    <row r="8623" spans="1:5" x14ac:dyDescent="0.25">
      <c r="A8623" t="s">
        <v>2571</v>
      </c>
      <c r="B8623" t="s">
        <v>284</v>
      </c>
      <c r="C8623" t="s">
        <v>1083</v>
      </c>
      <c r="D8623" t="b">
        <v>0</v>
      </c>
    </row>
    <row r="8624" spans="1:5" x14ac:dyDescent="0.25">
      <c r="A8624" t="s">
        <v>2571</v>
      </c>
      <c r="B8624" t="s">
        <v>284</v>
      </c>
      <c r="C8624" t="s">
        <v>36</v>
      </c>
      <c r="D8624">
        <v>958</v>
      </c>
    </row>
    <row r="8625" spans="1:5" x14ac:dyDescent="0.25">
      <c r="A8625" t="s">
        <v>2571</v>
      </c>
      <c r="B8625" t="s">
        <v>284</v>
      </c>
      <c r="C8625" t="s">
        <v>4751</v>
      </c>
      <c r="D8625">
        <v>0</v>
      </c>
    </row>
    <row r="8626" spans="1:5" x14ac:dyDescent="0.25">
      <c r="A8626" t="s">
        <v>2571</v>
      </c>
      <c r="B8626" t="s">
        <v>284</v>
      </c>
      <c r="C8626" t="s">
        <v>2469</v>
      </c>
      <c r="D8626">
        <v>0</v>
      </c>
      <c r="E8626">
        <v>0</v>
      </c>
    </row>
    <row r="8627" spans="1:5" x14ac:dyDescent="0.25">
      <c r="A8627" t="s">
        <v>2571</v>
      </c>
      <c r="B8627" t="s">
        <v>284</v>
      </c>
      <c r="C8627" t="s">
        <v>2467</v>
      </c>
      <c r="D8627">
        <v>0</v>
      </c>
    </row>
    <row r="8628" spans="1:5" x14ac:dyDescent="0.25">
      <c r="A8628" t="s">
        <v>2571</v>
      </c>
      <c r="B8628" t="s">
        <v>284</v>
      </c>
      <c r="C8628" t="s">
        <v>2468</v>
      </c>
      <c r="D8628" t="s">
        <v>2475</v>
      </c>
    </row>
    <row r="8629" spans="1:5" x14ac:dyDescent="0.25">
      <c r="A8629" t="s">
        <v>2571</v>
      </c>
      <c r="B8629" t="s">
        <v>284</v>
      </c>
      <c r="C8629" t="s">
        <v>4752</v>
      </c>
      <c r="D8629">
        <v>0</v>
      </c>
      <c r="E8629">
        <v>0</v>
      </c>
    </row>
    <row r="8630" spans="1:5" x14ac:dyDescent="0.25">
      <c r="A8630" t="s">
        <v>2571</v>
      </c>
      <c r="B8630" t="s">
        <v>284</v>
      </c>
      <c r="C8630" t="s">
        <v>4753</v>
      </c>
      <c r="D8630">
        <v>0</v>
      </c>
      <c r="E8630">
        <v>0</v>
      </c>
    </row>
    <row r="8631" spans="1:5" x14ac:dyDescent="0.25">
      <c r="A8631" t="s">
        <v>2571</v>
      </c>
      <c r="B8631" t="s">
        <v>284</v>
      </c>
      <c r="C8631" t="s">
        <v>800</v>
      </c>
      <c r="D8631" s="19"/>
    </row>
    <row r="8632" spans="1:5" x14ac:dyDescent="0.25">
      <c r="A8632" t="s">
        <v>2571</v>
      </c>
      <c r="B8632" t="s">
        <v>285</v>
      </c>
      <c r="C8632" t="s">
        <v>1083</v>
      </c>
      <c r="D8632" t="b">
        <v>0</v>
      </c>
    </row>
    <row r="8633" spans="1:5" x14ac:dyDescent="0.25">
      <c r="A8633" t="s">
        <v>2571</v>
      </c>
      <c r="B8633" t="s">
        <v>285</v>
      </c>
      <c r="C8633" t="s">
        <v>36</v>
      </c>
      <c r="D8633">
        <v>959</v>
      </c>
    </row>
    <row r="8634" spans="1:5" x14ac:dyDescent="0.25">
      <c r="A8634" t="s">
        <v>2571</v>
      </c>
      <c r="B8634" t="s">
        <v>285</v>
      </c>
      <c r="C8634" t="s">
        <v>4751</v>
      </c>
      <c r="D8634">
        <v>0</v>
      </c>
    </row>
    <row r="8635" spans="1:5" x14ac:dyDescent="0.25">
      <c r="A8635" t="s">
        <v>2571</v>
      </c>
      <c r="B8635" t="s">
        <v>285</v>
      </c>
      <c r="C8635" t="s">
        <v>2469</v>
      </c>
      <c r="D8635">
        <v>0</v>
      </c>
      <c r="E8635">
        <v>0</v>
      </c>
    </row>
    <row r="8636" spans="1:5" x14ac:dyDescent="0.25">
      <c r="A8636" t="s">
        <v>2571</v>
      </c>
      <c r="B8636" t="s">
        <v>285</v>
      </c>
      <c r="C8636" t="s">
        <v>2467</v>
      </c>
      <c r="D8636">
        <v>0</v>
      </c>
    </row>
    <row r="8637" spans="1:5" x14ac:dyDescent="0.25">
      <c r="A8637" t="s">
        <v>2571</v>
      </c>
      <c r="B8637" t="s">
        <v>285</v>
      </c>
      <c r="C8637" t="s">
        <v>2468</v>
      </c>
      <c r="D8637" t="s">
        <v>2475</v>
      </c>
    </row>
    <row r="8638" spans="1:5" x14ac:dyDescent="0.25">
      <c r="A8638" t="s">
        <v>2571</v>
      </c>
      <c r="B8638" t="s">
        <v>285</v>
      </c>
      <c r="C8638" t="s">
        <v>4752</v>
      </c>
      <c r="D8638">
        <v>0</v>
      </c>
      <c r="E8638">
        <v>0</v>
      </c>
    </row>
    <row r="8639" spans="1:5" x14ac:dyDescent="0.25">
      <c r="A8639" t="s">
        <v>2571</v>
      </c>
      <c r="B8639" t="s">
        <v>285</v>
      </c>
      <c r="C8639" t="s">
        <v>4753</v>
      </c>
      <c r="D8639">
        <v>0</v>
      </c>
      <c r="E8639">
        <v>0</v>
      </c>
    </row>
    <row r="8640" spans="1:5" x14ac:dyDescent="0.25">
      <c r="A8640" t="s">
        <v>2571</v>
      </c>
      <c r="B8640" t="s">
        <v>285</v>
      </c>
      <c r="C8640" t="s">
        <v>800</v>
      </c>
      <c r="D8640" s="19"/>
    </row>
    <row r="8641" spans="1:5" x14ac:dyDescent="0.25">
      <c r="A8641" t="s">
        <v>2574</v>
      </c>
      <c r="B8641" t="s">
        <v>3067</v>
      </c>
      <c r="C8641" t="s">
        <v>1083</v>
      </c>
      <c r="D8641" t="b">
        <v>0</v>
      </c>
    </row>
    <row r="8642" spans="1:5" x14ac:dyDescent="0.25">
      <c r="A8642" t="s">
        <v>2574</v>
      </c>
      <c r="B8642" t="s">
        <v>3067</v>
      </c>
      <c r="C8642" t="s">
        <v>36</v>
      </c>
      <c r="D8642">
        <v>960</v>
      </c>
    </row>
    <row r="8643" spans="1:5" x14ac:dyDescent="0.25">
      <c r="A8643" t="s">
        <v>2574</v>
      </c>
      <c r="B8643" t="s">
        <v>3067</v>
      </c>
      <c r="C8643" t="s">
        <v>4751</v>
      </c>
      <c r="D8643">
        <v>0</v>
      </c>
    </row>
    <row r="8644" spans="1:5" x14ac:dyDescent="0.25">
      <c r="A8644" t="s">
        <v>2574</v>
      </c>
      <c r="B8644" t="s">
        <v>3067</v>
      </c>
      <c r="C8644" t="s">
        <v>2469</v>
      </c>
      <c r="D8644">
        <v>0</v>
      </c>
      <c r="E8644">
        <v>0</v>
      </c>
    </row>
    <row r="8645" spans="1:5" x14ac:dyDescent="0.25">
      <c r="A8645" t="s">
        <v>2574</v>
      </c>
      <c r="B8645" t="s">
        <v>3067</v>
      </c>
      <c r="C8645" t="s">
        <v>2467</v>
      </c>
      <c r="D8645">
        <v>0</v>
      </c>
    </row>
    <row r="8646" spans="1:5" x14ac:dyDescent="0.25">
      <c r="A8646" t="s">
        <v>2574</v>
      </c>
      <c r="B8646" t="s">
        <v>3067</v>
      </c>
      <c r="C8646" t="s">
        <v>2468</v>
      </c>
      <c r="D8646" t="s">
        <v>2475</v>
      </c>
    </row>
    <row r="8647" spans="1:5" x14ac:dyDescent="0.25">
      <c r="A8647" t="s">
        <v>2574</v>
      </c>
      <c r="B8647" t="s">
        <v>3067</v>
      </c>
      <c r="C8647" t="s">
        <v>4752</v>
      </c>
      <c r="D8647">
        <v>0</v>
      </c>
      <c r="E8647">
        <v>0</v>
      </c>
    </row>
    <row r="8648" spans="1:5" x14ac:dyDescent="0.25">
      <c r="A8648" t="s">
        <v>2574</v>
      </c>
      <c r="B8648" t="s">
        <v>3067</v>
      </c>
      <c r="C8648" t="s">
        <v>4753</v>
      </c>
      <c r="D8648">
        <v>0</v>
      </c>
      <c r="E8648">
        <v>0</v>
      </c>
    </row>
    <row r="8649" spans="1:5" x14ac:dyDescent="0.25">
      <c r="A8649" t="s">
        <v>2574</v>
      </c>
      <c r="B8649" t="s">
        <v>3067</v>
      </c>
      <c r="C8649" t="s">
        <v>800</v>
      </c>
      <c r="D8649" s="19" t="s">
        <v>807</v>
      </c>
    </row>
    <row r="8650" spans="1:5" x14ac:dyDescent="0.25">
      <c r="A8650" t="s">
        <v>2574</v>
      </c>
      <c r="B8650" t="s">
        <v>3068</v>
      </c>
      <c r="C8650" t="s">
        <v>1083</v>
      </c>
      <c r="D8650" t="b">
        <v>0</v>
      </c>
    </row>
    <row r="8651" spans="1:5" x14ac:dyDescent="0.25">
      <c r="A8651" t="s">
        <v>2574</v>
      </c>
      <c r="B8651" t="s">
        <v>3068</v>
      </c>
      <c r="C8651" t="s">
        <v>36</v>
      </c>
      <c r="D8651">
        <v>961</v>
      </c>
    </row>
    <row r="8652" spans="1:5" x14ac:dyDescent="0.25">
      <c r="A8652" t="s">
        <v>2574</v>
      </c>
      <c r="B8652" t="s">
        <v>3068</v>
      </c>
      <c r="C8652" t="s">
        <v>4751</v>
      </c>
      <c r="D8652">
        <v>0</v>
      </c>
    </row>
    <row r="8653" spans="1:5" x14ac:dyDescent="0.25">
      <c r="A8653" t="s">
        <v>2574</v>
      </c>
      <c r="B8653" t="s">
        <v>3068</v>
      </c>
      <c r="C8653" t="s">
        <v>2469</v>
      </c>
      <c r="D8653">
        <v>100</v>
      </c>
      <c r="E8653">
        <v>0</v>
      </c>
    </row>
    <row r="8654" spans="1:5" x14ac:dyDescent="0.25">
      <c r="A8654" t="s">
        <v>2574</v>
      </c>
      <c r="B8654" t="s">
        <v>3068</v>
      </c>
      <c r="C8654" t="s">
        <v>2467</v>
      </c>
      <c r="D8654">
        <v>0</v>
      </c>
    </row>
    <row r="8655" spans="1:5" x14ac:dyDescent="0.25">
      <c r="A8655" t="s">
        <v>2574</v>
      </c>
      <c r="B8655" t="s">
        <v>3068</v>
      </c>
      <c r="C8655" t="s">
        <v>2468</v>
      </c>
      <c r="D8655" t="s">
        <v>2475</v>
      </c>
    </row>
    <row r="8656" spans="1:5" x14ac:dyDescent="0.25">
      <c r="A8656" t="s">
        <v>2574</v>
      </c>
      <c r="B8656" t="s">
        <v>3068</v>
      </c>
      <c r="C8656" t="s">
        <v>4752</v>
      </c>
      <c r="D8656">
        <v>0</v>
      </c>
      <c r="E8656">
        <v>0</v>
      </c>
    </row>
    <row r="8657" spans="1:5" x14ac:dyDescent="0.25">
      <c r="A8657" t="s">
        <v>2574</v>
      </c>
      <c r="B8657" t="s">
        <v>3068</v>
      </c>
      <c r="C8657" t="s">
        <v>4753</v>
      </c>
      <c r="D8657">
        <v>0</v>
      </c>
      <c r="E8657">
        <v>0</v>
      </c>
    </row>
    <row r="8658" spans="1:5" x14ac:dyDescent="0.25">
      <c r="A8658" t="s">
        <v>2574</v>
      </c>
      <c r="B8658" t="s">
        <v>3068</v>
      </c>
      <c r="C8658" t="s">
        <v>800</v>
      </c>
      <c r="D8658" s="19" t="s">
        <v>807</v>
      </c>
    </row>
    <row r="8659" spans="1:5" x14ac:dyDescent="0.25">
      <c r="A8659" t="s">
        <v>2574</v>
      </c>
      <c r="B8659" t="s">
        <v>3069</v>
      </c>
      <c r="C8659" t="s">
        <v>1083</v>
      </c>
      <c r="D8659" t="b">
        <v>0</v>
      </c>
    </row>
    <row r="8660" spans="1:5" x14ac:dyDescent="0.25">
      <c r="A8660" t="s">
        <v>2574</v>
      </c>
      <c r="B8660" t="s">
        <v>3069</v>
      </c>
      <c r="C8660" t="s">
        <v>36</v>
      </c>
      <c r="D8660">
        <v>962</v>
      </c>
    </row>
    <row r="8661" spans="1:5" x14ac:dyDescent="0.25">
      <c r="A8661" t="s">
        <v>2574</v>
      </c>
      <c r="B8661" t="s">
        <v>3069</v>
      </c>
      <c r="C8661" t="s">
        <v>4751</v>
      </c>
      <c r="D8661">
        <v>0</v>
      </c>
    </row>
    <row r="8662" spans="1:5" x14ac:dyDescent="0.25">
      <c r="A8662" t="s">
        <v>2574</v>
      </c>
      <c r="B8662" t="s">
        <v>3069</v>
      </c>
      <c r="C8662" t="s">
        <v>2469</v>
      </c>
      <c r="D8662">
        <v>0</v>
      </c>
      <c r="E8662">
        <v>0</v>
      </c>
    </row>
    <row r="8663" spans="1:5" x14ac:dyDescent="0.25">
      <c r="A8663" t="s">
        <v>2574</v>
      </c>
      <c r="B8663" t="s">
        <v>3069</v>
      </c>
      <c r="C8663" t="s">
        <v>2467</v>
      </c>
      <c r="D8663">
        <v>0</v>
      </c>
    </row>
    <row r="8664" spans="1:5" x14ac:dyDescent="0.25">
      <c r="A8664" t="s">
        <v>2574</v>
      </c>
      <c r="B8664" t="s">
        <v>3069</v>
      </c>
      <c r="C8664" t="s">
        <v>2468</v>
      </c>
      <c r="D8664" t="s">
        <v>3101</v>
      </c>
    </row>
    <row r="8665" spans="1:5" x14ac:dyDescent="0.25">
      <c r="A8665" t="s">
        <v>2574</v>
      </c>
      <c r="B8665" t="s">
        <v>3069</v>
      </c>
      <c r="C8665" t="s">
        <v>4752</v>
      </c>
      <c r="D8665">
        <v>0</v>
      </c>
      <c r="E8665">
        <v>0</v>
      </c>
    </row>
    <row r="8666" spans="1:5" x14ac:dyDescent="0.25">
      <c r="A8666" t="s">
        <v>2574</v>
      </c>
      <c r="B8666" t="s">
        <v>3069</v>
      </c>
      <c r="C8666" t="s">
        <v>4753</v>
      </c>
      <c r="D8666">
        <v>0</v>
      </c>
      <c r="E8666">
        <v>0</v>
      </c>
    </row>
    <row r="8667" spans="1:5" x14ac:dyDescent="0.25">
      <c r="A8667" t="s">
        <v>2574</v>
      </c>
      <c r="B8667" t="s">
        <v>3069</v>
      </c>
      <c r="C8667" t="s">
        <v>800</v>
      </c>
      <c r="D8667" s="19" t="s">
        <v>2892</v>
      </c>
    </row>
    <row r="8668" spans="1:5" x14ac:dyDescent="0.25">
      <c r="A8668" t="s">
        <v>2574</v>
      </c>
      <c r="B8668" t="s">
        <v>3070</v>
      </c>
      <c r="C8668" t="s">
        <v>1083</v>
      </c>
      <c r="D8668" t="b">
        <v>0</v>
      </c>
    </row>
    <row r="8669" spans="1:5" x14ac:dyDescent="0.25">
      <c r="A8669" t="s">
        <v>2574</v>
      </c>
      <c r="B8669" t="s">
        <v>3070</v>
      </c>
      <c r="C8669" t="s">
        <v>36</v>
      </c>
      <c r="D8669">
        <v>963</v>
      </c>
    </row>
    <row r="8670" spans="1:5" x14ac:dyDescent="0.25">
      <c r="A8670" t="s">
        <v>2574</v>
      </c>
      <c r="B8670" t="s">
        <v>3070</v>
      </c>
      <c r="C8670" t="s">
        <v>4751</v>
      </c>
      <c r="D8670">
        <v>0</v>
      </c>
    </row>
    <row r="8671" spans="1:5" x14ac:dyDescent="0.25">
      <c r="A8671" t="s">
        <v>2574</v>
      </c>
      <c r="B8671" t="s">
        <v>3070</v>
      </c>
      <c r="C8671" t="s">
        <v>2469</v>
      </c>
      <c r="D8671">
        <v>0</v>
      </c>
      <c r="E8671">
        <v>0</v>
      </c>
    </row>
    <row r="8672" spans="1:5" x14ac:dyDescent="0.25">
      <c r="A8672" t="s">
        <v>2574</v>
      </c>
      <c r="B8672" t="s">
        <v>3070</v>
      </c>
      <c r="C8672" t="s">
        <v>2467</v>
      </c>
      <c r="D8672">
        <v>0</v>
      </c>
    </row>
    <row r="8673" spans="1:5" x14ac:dyDescent="0.25">
      <c r="A8673" t="s">
        <v>2574</v>
      </c>
      <c r="B8673" t="s">
        <v>3070</v>
      </c>
      <c r="C8673" t="s">
        <v>2468</v>
      </c>
      <c r="D8673" t="s">
        <v>3101</v>
      </c>
    </row>
    <row r="8674" spans="1:5" x14ac:dyDescent="0.25">
      <c r="A8674" t="s">
        <v>2574</v>
      </c>
      <c r="B8674" t="s">
        <v>3070</v>
      </c>
      <c r="C8674" t="s">
        <v>4752</v>
      </c>
      <c r="D8674">
        <v>0</v>
      </c>
      <c r="E8674">
        <v>0</v>
      </c>
    </row>
    <row r="8675" spans="1:5" x14ac:dyDescent="0.25">
      <c r="A8675" t="s">
        <v>2574</v>
      </c>
      <c r="B8675" t="s">
        <v>3070</v>
      </c>
      <c r="C8675" t="s">
        <v>4753</v>
      </c>
      <c r="D8675">
        <v>0</v>
      </c>
      <c r="E8675">
        <v>0</v>
      </c>
    </row>
    <row r="8676" spans="1:5" x14ac:dyDescent="0.25">
      <c r="A8676" t="s">
        <v>2574</v>
      </c>
      <c r="B8676" t="s">
        <v>3070</v>
      </c>
      <c r="C8676" t="s">
        <v>800</v>
      </c>
      <c r="D8676" s="19" t="s">
        <v>2892</v>
      </c>
    </row>
    <row r="8677" spans="1:5" x14ac:dyDescent="0.25">
      <c r="A8677" t="s">
        <v>2574</v>
      </c>
      <c r="B8677" t="s">
        <v>3071</v>
      </c>
      <c r="C8677" t="s">
        <v>1083</v>
      </c>
      <c r="D8677" t="b">
        <v>0</v>
      </c>
    </row>
    <row r="8678" spans="1:5" x14ac:dyDescent="0.25">
      <c r="A8678" t="s">
        <v>2574</v>
      </c>
      <c r="B8678" t="s">
        <v>3071</v>
      </c>
      <c r="C8678" t="s">
        <v>36</v>
      </c>
      <c r="D8678">
        <v>964</v>
      </c>
    </row>
    <row r="8679" spans="1:5" x14ac:dyDescent="0.25">
      <c r="A8679" t="s">
        <v>2574</v>
      </c>
      <c r="B8679" t="s">
        <v>3071</v>
      </c>
      <c r="C8679" t="s">
        <v>4751</v>
      </c>
      <c r="D8679">
        <v>0</v>
      </c>
    </row>
    <row r="8680" spans="1:5" x14ac:dyDescent="0.25">
      <c r="A8680" t="s">
        <v>2574</v>
      </c>
      <c r="B8680" t="s">
        <v>3071</v>
      </c>
      <c r="C8680" t="s">
        <v>2469</v>
      </c>
      <c r="D8680">
        <v>0</v>
      </c>
      <c r="E8680">
        <v>0</v>
      </c>
    </row>
    <row r="8681" spans="1:5" x14ac:dyDescent="0.25">
      <c r="A8681" t="s">
        <v>2574</v>
      </c>
      <c r="B8681" t="s">
        <v>3071</v>
      </c>
      <c r="C8681" t="s">
        <v>2467</v>
      </c>
      <c r="D8681">
        <v>0</v>
      </c>
    </row>
    <row r="8682" spans="1:5" x14ac:dyDescent="0.25">
      <c r="A8682" t="s">
        <v>2574</v>
      </c>
      <c r="B8682" t="s">
        <v>3071</v>
      </c>
      <c r="C8682" t="s">
        <v>2468</v>
      </c>
      <c r="D8682" t="s">
        <v>2475</v>
      </c>
    </row>
    <row r="8683" spans="1:5" x14ac:dyDescent="0.25">
      <c r="A8683" t="s">
        <v>2574</v>
      </c>
      <c r="B8683" t="s">
        <v>3071</v>
      </c>
      <c r="C8683" t="s">
        <v>4752</v>
      </c>
      <c r="D8683">
        <v>0</v>
      </c>
      <c r="E8683">
        <v>0</v>
      </c>
    </row>
    <row r="8684" spans="1:5" x14ac:dyDescent="0.25">
      <c r="A8684" t="s">
        <v>2574</v>
      </c>
      <c r="B8684" t="s">
        <v>3071</v>
      </c>
      <c r="C8684" t="s">
        <v>4753</v>
      </c>
      <c r="D8684">
        <v>0</v>
      </c>
      <c r="E8684">
        <v>0</v>
      </c>
    </row>
    <row r="8685" spans="1:5" x14ac:dyDescent="0.25">
      <c r="A8685" t="s">
        <v>2574</v>
      </c>
      <c r="B8685" t="s">
        <v>3071</v>
      </c>
      <c r="C8685" t="s">
        <v>800</v>
      </c>
      <c r="D8685" s="19" t="s">
        <v>2892</v>
      </c>
    </row>
    <row r="8686" spans="1:5" x14ac:dyDescent="0.25">
      <c r="A8686" t="s">
        <v>2574</v>
      </c>
      <c r="B8686" t="s">
        <v>3072</v>
      </c>
      <c r="C8686" t="s">
        <v>1083</v>
      </c>
      <c r="D8686" t="b">
        <v>0</v>
      </c>
    </row>
    <row r="8687" spans="1:5" x14ac:dyDescent="0.25">
      <c r="A8687" t="s">
        <v>2574</v>
      </c>
      <c r="B8687" t="s">
        <v>3072</v>
      </c>
      <c r="C8687" t="s">
        <v>36</v>
      </c>
      <c r="D8687">
        <v>965</v>
      </c>
    </row>
    <row r="8688" spans="1:5" x14ac:dyDescent="0.25">
      <c r="A8688" t="s">
        <v>2574</v>
      </c>
      <c r="B8688" t="s">
        <v>3072</v>
      </c>
      <c r="C8688" t="s">
        <v>4751</v>
      </c>
      <c r="D8688">
        <v>0</v>
      </c>
    </row>
    <row r="8689" spans="1:5" x14ac:dyDescent="0.25">
      <c r="A8689" t="s">
        <v>2574</v>
      </c>
      <c r="B8689" t="s">
        <v>3072</v>
      </c>
      <c r="C8689" t="s">
        <v>2469</v>
      </c>
      <c r="D8689">
        <v>0</v>
      </c>
      <c r="E8689">
        <v>0</v>
      </c>
    </row>
    <row r="8690" spans="1:5" x14ac:dyDescent="0.25">
      <c r="A8690" t="s">
        <v>2574</v>
      </c>
      <c r="B8690" t="s">
        <v>3072</v>
      </c>
      <c r="C8690" t="s">
        <v>2467</v>
      </c>
      <c r="D8690">
        <v>0</v>
      </c>
    </row>
    <row r="8691" spans="1:5" x14ac:dyDescent="0.25">
      <c r="A8691" t="s">
        <v>2574</v>
      </c>
      <c r="B8691" t="s">
        <v>3072</v>
      </c>
      <c r="C8691" t="s">
        <v>2468</v>
      </c>
      <c r="D8691" t="s">
        <v>2475</v>
      </c>
    </row>
    <row r="8692" spans="1:5" x14ac:dyDescent="0.25">
      <c r="A8692" t="s">
        <v>2574</v>
      </c>
      <c r="B8692" t="s">
        <v>3072</v>
      </c>
      <c r="C8692" t="s">
        <v>4752</v>
      </c>
      <c r="D8692">
        <v>0</v>
      </c>
      <c r="E8692">
        <v>0</v>
      </c>
    </row>
    <row r="8693" spans="1:5" x14ac:dyDescent="0.25">
      <c r="A8693" t="s">
        <v>2574</v>
      </c>
      <c r="B8693" t="s">
        <v>3072</v>
      </c>
      <c r="C8693" t="s">
        <v>4753</v>
      </c>
      <c r="D8693">
        <v>0</v>
      </c>
      <c r="E8693">
        <v>0</v>
      </c>
    </row>
    <row r="8694" spans="1:5" x14ac:dyDescent="0.25">
      <c r="A8694" t="s">
        <v>2574</v>
      </c>
      <c r="B8694" t="s">
        <v>3072</v>
      </c>
      <c r="C8694" t="s">
        <v>800</v>
      </c>
      <c r="D8694" s="19" t="s">
        <v>2892</v>
      </c>
    </row>
    <row r="8695" spans="1:5" x14ac:dyDescent="0.25">
      <c r="A8695" t="s">
        <v>2574</v>
      </c>
      <c r="B8695" t="s">
        <v>3073</v>
      </c>
      <c r="C8695" t="s">
        <v>1083</v>
      </c>
      <c r="D8695" t="b">
        <v>0</v>
      </c>
    </row>
    <row r="8696" spans="1:5" x14ac:dyDescent="0.25">
      <c r="A8696" t="s">
        <v>2574</v>
      </c>
      <c r="B8696" t="s">
        <v>3073</v>
      </c>
      <c r="C8696" t="s">
        <v>36</v>
      </c>
      <c r="D8696">
        <v>966</v>
      </c>
    </row>
    <row r="8697" spans="1:5" x14ac:dyDescent="0.25">
      <c r="A8697" t="s">
        <v>2574</v>
      </c>
      <c r="B8697" t="s">
        <v>3073</v>
      </c>
      <c r="C8697" t="s">
        <v>4751</v>
      </c>
      <c r="D8697">
        <v>1</v>
      </c>
    </row>
    <row r="8698" spans="1:5" x14ac:dyDescent="0.25">
      <c r="A8698" t="s">
        <v>2574</v>
      </c>
      <c r="B8698" t="s">
        <v>3073</v>
      </c>
      <c r="C8698" t="s">
        <v>2469</v>
      </c>
      <c r="D8698">
        <v>0</v>
      </c>
      <c r="E8698">
        <v>0</v>
      </c>
    </row>
    <row r="8699" spans="1:5" x14ac:dyDescent="0.25">
      <c r="A8699" t="s">
        <v>2574</v>
      </c>
      <c r="B8699" t="s">
        <v>3073</v>
      </c>
      <c r="C8699" t="s">
        <v>2467</v>
      </c>
      <c r="D8699">
        <v>0</v>
      </c>
    </row>
    <row r="8700" spans="1:5" x14ac:dyDescent="0.25">
      <c r="A8700" t="s">
        <v>2574</v>
      </c>
      <c r="B8700" t="s">
        <v>3073</v>
      </c>
      <c r="C8700" t="s">
        <v>2468</v>
      </c>
      <c r="D8700" t="s">
        <v>2475</v>
      </c>
    </row>
    <row r="8701" spans="1:5" x14ac:dyDescent="0.25">
      <c r="A8701" t="s">
        <v>2574</v>
      </c>
      <c r="B8701" t="s">
        <v>3073</v>
      </c>
      <c r="C8701" t="s">
        <v>4752</v>
      </c>
      <c r="D8701">
        <v>0</v>
      </c>
      <c r="E8701">
        <v>0</v>
      </c>
    </row>
    <row r="8702" spans="1:5" x14ac:dyDescent="0.25">
      <c r="A8702" t="s">
        <v>2574</v>
      </c>
      <c r="B8702" t="s">
        <v>3073</v>
      </c>
      <c r="C8702" t="s">
        <v>4753</v>
      </c>
      <c r="D8702">
        <v>0</v>
      </c>
      <c r="E8702">
        <v>0</v>
      </c>
    </row>
    <row r="8703" spans="1:5" x14ac:dyDescent="0.25">
      <c r="A8703" t="s">
        <v>2574</v>
      </c>
      <c r="B8703" t="s">
        <v>3073</v>
      </c>
      <c r="C8703" t="s">
        <v>800</v>
      </c>
      <c r="D8703" s="19" t="s">
        <v>815</v>
      </c>
    </row>
    <row r="8704" spans="1:5" x14ac:dyDescent="0.25">
      <c r="A8704" t="s">
        <v>2574</v>
      </c>
      <c r="B8704" t="s">
        <v>3074</v>
      </c>
      <c r="C8704" t="s">
        <v>1083</v>
      </c>
      <c r="D8704" t="b">
        <v>0</v>
      </c>
    </row>
    <row r="8705" spans="1:5" x14ac:dyDescent="0.25">
      <c r="A8705" t="s">
        <v>2574</v>
      </c>
      <c r="B8705" t="s">
        <v>3074</v>
      </c>
      <c r="C8705" t="s">
        <v>36</v>
      </c>
      <c r="D8705">
        <v>967</v>
      </c>
    </row>
    <row r="8706" spans="1:5" x14ac:dyDescent="0.25">
      <c r="A8706" t="s">
        <v>2574</v>
      </c>
      <c r="B8706" t="s">
        <v>3074</v>
      </c>
      <c r="C8706" t="s">
        <v>4751</v>
      </c>
      <c r="D8706">
        <v>1</v>
      </c>
    </row>
    <row r="8707" spans="1:5" x14ac:dyDescent="0.25">
      <c r="A8707" t="s">
        <v>2574</v>
      </c>
      <c r="B8707" t="s">
        <v>3074</v>
      </c>
      <c r="C8707" t="s">
        <v>2469</v>
      </c>
      <c r="D8707">
        <v>0</v>
      </c>
      <c r="E8707">
        <v>0</v>
      </c>
    </row>
    <row r="8708" spans="1:5" x14ac:dyDescent="0.25">
      <c r="A8708" t="s">
        <v>2574</v>
      </c>
      <c r="B8708" t="s">
        <v>3074</v>
      </c>
      <c r="C8708" t="s">
        <v>2467</v>
      </c>
      <c r="D8708">
        <v>1</v>
      </c>
    </row>
    <row r="8709" spans="1:5" x14ac:dyDescent="0.25">
      <c r="A8709" t="s">
        <v>2574</v>
      </c>
      <c r="B8709" t="s">
        <v>3074</v>
      </c>
      <c r="C8709" t="s">
        <v>2468</v>
      </c>
      <c r="D8709" t="s">
        <v>2475</v>
      </c>
    </row>
    <row r="8710" spans="1:5" x14ac:dyDescent="0.25">
      <c r="A8710" t="s">
        <v>2574</v>
      </c>
      <c r="B8710" t="s">
        <v>3074</v>
      </c>
      <c r="C8710" t="s">
        <v>4752</v>
      </c>
      <c r="D8710">
        <v>0</v>
      </c>
      <c r="E8710">
        <v>0</v>
      </c>
    </row>
    <row r="8711" spans="1:5" x14ac:dyDescent="0.25">
      <c r="A8711" t="s">
        <v>2574</v>
      </c>
      <c r="B8711" t="s">
        <v>3074</v>
      </c>
      <c r="C8711" t="s">
        <v>4753</v>
      </c>
      <c r="D8711">
        <v>0</v>
      </c>
      <c r="E8711">
        <v>0</v>
      </c>
    </row>
    <row r="8712" spans="1:5" x14ac:dyDescent="0.25">
      <c r="A8712" t="s">
        <v>2574</v>
      </c>
      <c r="B8712" t="s">
        <v>3074</v>
      </c>
      <c r="C8712" t="s">
        <v>800</v>
      </c>
      <c r="D8712" s="19" t="s">
        <v>815</v>
      </c>
    </row>
    <row r="8713" spans="1:5" x14ac:dyDescent="0.25">
      <c r="A8713" t="s">
        <v>2574</v>
      </c>
      <c r="B8713" t="s">
        <v>3075</v>
      </c>
      <c r="C8713" t="s">
        <v>1083</v>
      </c>
      <c r="D8713" t="b">
        <v>0</v>
      </c>
    </row>
    <row r="8714" spans="1:5" x14ac:dyDescent="0.25">
      <c r="A8714" t="s">
        <v>2574</v>
      </c>
      <c r="B8714" t="s">
        <v>3075</v>
      </c>
      <c r="C8714" t="s">
        <v>36</v>
      </c>
      <c r="D8714">
        <v>968</v>
      </c>
    </row>
    <row r="8715" spans="1:5" x14ac:dyDescent="0.25">
      <c r="A8715" t="s">
        <v>2574</v>
      </c>
      <c r="B8715" t="s">
        <v>3075</v>
      </c>
      <c r="C8715" t="s">
        <v>4751</v>
      </c>
      <c r="D8715">
        <v>1</v>
      </c>
    </row>
    <row r="8716" spans="1:5" x14ac:dyDescent="0.25">
      <c r="A8716" t="s">
        <v>2574</v>
      </c>
      <c r="B8716" t="s">
        <v>3075</v>
      </c>
      <c r="C8716" t="s">
        <v>2469</v>
      </c>
      <c r="D8716">
        <v>0</v>
      </c>
      <c r="E8716">
        <v>0</v>
      </c>
    </row>
    <row r="8717" spans="1:5" x14ac:dyDescent="0.25">
      <c r="A8717" t="s">
        <v>2574</v>
      </c>
      <c r="B8717" t="s">
        <v>3075</v>
      </c>
      <c r="C8717" t="s">
        <v>2467</v>
      </c>
      <c r="D8717">
        <v>1</v>
      </c>
    </row>
    <row r="8718" spans="1:5" x14ac:dyDescent="0.25">
      <c r="A8718" t="s">
        <v>2574</v>
      </c>
      <c r="B8718" t="s">
        <v>3075</v>
      </c>
      <c r="C8718" t="s">
        <v>2468</v>
      </c>
      <c r="D8718" t="s">
        <v>2475</v>
      </c>
    </row>
    <row r="8719" spans="1:5" x14ac:dyDescent="0.25">
      <c r="A8719" t="s">
        <v>2574</v>
      </c>
      <c r="B8719" t="s">
        <v>3075</v>
      </c>
      <c r="C8719" t="s">
        <v>4752</v>
      </c>
      <c r="D8719">
        <v>0</v>
      </c>
      <c r="E8719">
        <v>0</v>
      </c>
    </row>
    <row r="8720" spans="1:5" x14ac:dyDescent="0.25">
      <c r="A8720" t="s">
        <v>2574</v>
      </c>
      <c r="B8720" t="s">
        <v>3075</v>
      </c>
      <c r="C8720" t="s">
        <v>4753</v>
      </c>
      <c r="D8720">
        <v>0</v>
      </c>
      <c r="E8720">
        <v>0</v>
      </c>
    </row>
    <row r="8721" spans="1:5" x14ac:dyDescent="0.25">
      <c r="A8721" t="s">
        <v>2574</v>
      </c>
      <c r="B8721" t="s">
        <v>3075</v>
      </c>
      <c r="C8721" t="s">
        <v>800</v>
      </c>
      <c r="D8721" s="19" t="s">
        <v>815</v>
      </c>
    </row>
    <row r="8722" spans="1:5" x14ac:dyDescent="0.25">
      <c r="A8722" t="s">
        <v>2574</v>
      </c>
      <c r="B8722" t="s">
        <v>3076</v>
      </c>
      <c r="C8722" t="s">
        <v>1083</v>
      </c>
      <c r="D8722" t="b">
        <v>0</v>
      </c>
    </row>
    <row r="8723" spans="1:5" x14ac:dyDescent="0.25">
      <c r="A8723" t="s">
        <v>2574</v>
      </c>
      <c r="B8723" t="s">
        <v>3076</v>
      </c>
      <c r="C8723" t="s">
        <v>36</v>
      </c>
      <c r="D8723">
        <v>969</v>
      </c>
    </row>
    <row r="8724" spans="1:5" x14ac:dyDescent="0.25">
      <c r="A8724" t="s">
        <v>2574</v>
      </c>
      <c r="B8724" t="s">
        <v>3076</v>
      </c>
      <c r="C8724" t="s">
        <v>4751</v>
      </c>
      <c r="D8724">
        <v>1</v>
      </c>
    </row>
    <row r="8725" spans="1:5" x14ac:dyDescent="0.25">
      <c r="A8725" t="s">
        <v>2574</v>
      </c>
      <c r="B8725" t="s">
        <v>3076</v>
      </c>
      <c r="C8725" t="s">
        <v>2469</v>
      </c>
      <c r="D8725">
        <v>0</v>
      </c>
      <c r="E8725">
        <v>0</v>
      </c>
    </row>
    <row r="8726" spans="1:5" x14ac:dyDescent="0.25">
      <c r="A8726" t="s">
        <v>2574</v>
      </c>
      <c r="B8726" t="s">
        <v>3076</v>
      </c>
      <c r="C8726" t="s">
        <v>2467</v>
      </c>
      <c r="D8726">
        <v>0</v>
      </c>
    </row>
    <row r="8727" spans="1:5" x14ac:dyDescent="0.25">
      <c r="A8727" t="s">
        <v>2574</v>
      </c>
      <c r="B8727" t="s">
        <v>3076</v>
      </c>
      <c r="C8727" t="s">
        <v>2468</v>
      </c>
      <c r="D8727" t="s">
        <v>2475</v>
      </c>
    </row>
    <row r="8728" spans="1:5" x14ac:dyDescent="0.25">
      <c r="A8728" t="s">
        <v>2574</v>
      </c>
      <c r="B8728" t="s">
        <v>3076</v>
      </c>
      <c r="C8728" t="s">
        <v>4752</v>
      </c>
      <c r="D8728">
        <v>0</v>
      </c>
      <c r="E8728">
        <v>0</v>
      </c>
    </row>
    <row r="8729" spans="1:5" x14ac:dyDescent="0.25">
      <c r="A8729" t="s">
        <v>2574</v>
      </c>
      <c r="B8729" t="s">
        <v>3076</v>
      </c>
      <c r="C8729" t="s">
        <v>4753</v>
      </c>
      <c r="D8729">
        <v>0</v>
      </c>
      <c r="E8729">
        <v>0</v>
      </c>
    </row>
    <row r="8730" spans="1:5" x14ac:dyDescent="0.25">
      <c r="A8730" t="s">
        <v>2574</v>
      </c>
      <c r="B8730" t="s">
        <v>3076</v>
      </c>
      <c r="C8730" t="s">
        <v>800</v>
      </c>
      <c r="D8730" s="19" t="s">
        <v>815</v>
      </c>
    </row>
    <row r="8731" spans="1:5" x14ac:dyDescent="0.25">
      <c r="A8731" t="s">
        <v>2574</v>
      </c>
      <c r="B8731" t="s">
        <v>3077</v>
      </c>
      <c r="C8731" t="s">
        <v>1083</v>
      </c>
      <c r="D8731" t="b">
        <v>0</v>
      </c>
    </row>
    <row r="8732" spans="1:5" x14ac:dyDescent="0.25">
      <c r="A8732" t="s">
        <v>2574</v>
      </c>
      <c r="B8732" t="s">
        <v>3077</v>
      </c>
      <c r="C8732" t="s">
        <v>36</v>
      </c>
      <c r="D8732">
        <v>970</v>
      </c>
    </row>
    <row r="8733" spans="1:5" x14ac:dyDescent="0.25">
      <c r="A8733" t="s">
        <v>2574</v>
      </c>
      <c r="B8733" t="s">
        <v>3077</v>
      </c>
      <c r="C8733" t="s">
        <v>4751</v>
      </c>
      <c r="D8733">
        <v>1</v>
      </c>
    </row>
    <row r="8734" spans="1:5" x14ac:dyDescent="0.25">
      <c r="A8734" t="s">
        <v>2574</v>
      </c>
      <c r="B8734" t="s">
        <v>3077</v>
      </c>
      <c r="C8734" t="s">
        <v>2469</v>
      </c>
      <c r="D8734">
        <v>0</v>
      </c>
      <c r="E8734">
        <v>0</v>
      </c>
    </row>
    <row r="8735" spans="1:5" x14ac:dyDescent="0.25">
      <c r="A8735" t="s">
        <v>2574</v>
      </c>
      <c r="B8735" t="s">
        <v>3077</v>
      </c>
      <c r="C8735" t="s">
        <v>2467</v>
      </c>
      <c r="D8735">
        <v>0</v>
      </c>
    </row>
    <row r="8736" spans="1:5" x14ac:dyDescent="0.25">
      <c r="A8736" t="s">
        <v>2574</v>
      </c>
      <c r="B8736" t="s">
        <v>3077</v>
      </c>
      <c r="C8736" t="s">
        <v>2468</v>
      </c>
      <c r="D8736" t="s">
        <v>2475</v>
      </c>
    </row>
    <row r="8737" spans="1:5" x14ac:dyDescent="0.25">
      <c r="A8737" t="s">
        <v>2574</v>
      </c>
      <c r="B8737" t="s">
        <v>3077</v>
      </c>
      <c r="C8737" t="s">
        <v>4752</v>
      </c>
      <c r="D8737">
        <v>0</v>
      </c>
      <c r="E8737">
        <v>0</v>
      </c>
    </row>
    <row r="8738" spans="1:5" x14ac:dyDescent="0.25">
      <c r="A8738" t="s">
        <v>2574</v>
      </c>
      <c r="B8738" t="s">
        <v>3077</v>
      </c>
      <c r="C8738" t="s">
        <v>4753</v>
      </c>
      <c r="D8738">
        <v>0</v>
      </c>
      <c r="E8738">
        <v>0</v>
      </c>
    </row>
    <row r="8739" spans="1:5" x14ac:dyDescent="0.25">
      <c r="A8739" t="s">
        <v>2574</v>
      </c>
      <c r="B8739" t="s">
        <v>3077</v>
      </c>
      <c r="C8739" t="s">
        <v>800</v>
      </c>
      <c r="D8739" s="19" t="s">
        <v>815</v>
      </c>
    </row>
    <row r="8740" spans="1:5" x14ac:dyDescent="0.25">
      <c r="A8740" t="s">
        <v>2574</v>
      </c>
      <c r="B8740" t="s">
        <v>3078</v>
      </c>
      <c r="C8740" t="s">
        <v>1083</v>
      </c>
      <c r="D8740" t="b">
        <v>0</v>
      </c>
    </row>
    <row r="8741" spans="1:5" x14ac:dyDescent="0.25">
      <c r="A8741" t="s">
        <v>2574</v>
      </c>
      <c r="B8741" t="s">
        <v>3078</v>
      </c>
      <c r="C8741" t="s">
        <v>36</v>
      </c>
      <c r="D8741">
        <v>971</v>
      </c>
    </row>
    <row r="8742" spans="1:5" x14ac:dyDescent="0.25">
      <c r="A8742" t="s">
        <v>2574</v>
      </c>
      <c r="B8742" t="s">
        <v>3078</v>
      </c>
      <c r="C8742" t="s">
        <v>4751</v>
      </c>
      <c r="D8742">
        <v>1</v>
      </c>
    </row>
    <row r="8743" spans="1:5" x14ac:dyDescent="0.25">
      <c r="A8743" t="s">
        <v>2574</v>
      </c>
      <c r="B8743" t="s">
        <v>3078</v>
      </c>
      <c r="C8743" t="s">
        <v>2469</v>
      </c>
      <c r="D8743">
        <v>0</v>
      </c>
      <c r="E8743">
        <v>0</v>
      </c>
    </row>
    <row r="8744" spans="1:5" x14ac:dyDescent="0.25">
      <c r="A8744" t="s">
        <v>2574</v>
      </c>
      <c r="B8744" t="s">
        <v>3078</v>
      </c>
      <c r="C8744" t="s">
        <v>2467</v>
      </c>
      <c r="D8744">
        <v>40</v>
      </c>
    </row>
    <row r="8745" spans="1:5" x14ac:dyDescent="0.25">
      <c r="A8745" t="s">
        <v>2574</v>
      </c>
      <c r="B8745" t="s">
        <v>3078</v>
      </c>
      <c r="C8745" t="s">
        <v>2468</v>
      </c>
      <c r="D8745" t="s">
        <v>2475</v>
      </c>
    </row>
    <row r="8746" spans="1:5" x14ac:dyDescent="0.25">
      <c r="A8746" t="s">
        <v>2574</v>
      </c>
      <c r="B8746" t="s">
        <v>3078</v>
      </c>
      <c r="C8746" t="s">
        <v>4752</v>
      </c>
      <c r="D8746">
        <v>0</v>
      </c>
      <c r="E8746">
        <v>0</v>
      </c>
    </row>
    <row r="8747" spans="1:5" x14ac:dyDescent="0.25">
      <c r="A8747" t="s">
        <v>2574</v>
      </c>
      <c r="B8747" t="s">
        <v>3078</v>
      </c>
      <c r="C8747" t="s">
        <v>4753</v>
      </c>
      <c r="D8747">
        <v>0</v>
      </c>
      <c r="E8747">
        <v>0</v>
      </c>
    </row>
    <row r="8748" spans="1:5" x14ac:dyDescent="0.25">
      <c r="A8748" t="s">
        <v>2574</v>
      </c>
      <c r="B8748" t="s">
        <v>3078</v>
      </c>
      <c r="C8748" t="s">
        <v>800</v>
      </c>
      <c r="D8748" s="19" t="s">
        <v>815</v>
      </c>
    </row>
    <row r="8749" spans="1:5" x14ac:dyDescent="0.25">
      <c r="A8749" t="s">
        <v>2574</v>
      </c>
      <c r="B8749" t="s">
        <v>3079</v>
      </c>
      <c r="C8749" t="s">
        <v>1083</v>
      </c>
      <c r="D8749" t="b">
        <v>0</v>
      </c>
    </row>
    <row r="8750" spans="1:5" x14ac:dyDescent="0.25">
      <c r="A8750" t="s">
        <v>2574</v>
      </c>
      <c r="B8750" t="s">
        <v>3079</v>
      </c>
      <c r="C8750" t="s">
        <v>36</v>
      </c>
      <c r="D8750">
        <v>972</v>
      </c>
    </row>
    <row r="8751" spans="1:5" x14ac:dyDescent="0.25">
      <c r="A8751" t="s">
        <v>2574</v>
      </c>
      <c r="B8751" t="s">
        <v>3079</v>
      </c>
      <c r="C8751" t="s">
        <v>4751</v>
      </c>
      <c r="D8751">
        <v>0</v>
      </c>
    </row>
    <row r="8752" spans="1:5" x14ac:dyDescent="0.25">
      <c r="A8752" t="s">
        <v>2574</v>
      </c>
      <c r="B8752" t="s">
        <v>3079</v>
      </c>
      <c r="C8752" t="s">
        <v>2469</v>
      </c>
      <c r="D8752">
        <v>13</v>
      </c>
      <c r="E8752">
        <v>0</v>
      </c>
    </row>
    <row r="8753" spans="1:5" x14ac:dyDescent="0.25">
      <c r="A8753" t="s">
        <v>2574</v>
      </c>
      <c r="B8753" t="s">
        <v>3079</v>
      </c>
      <c r="C8753" t="s">
        <v>2467</v>
      </c>
      <c r="D8753">
        <v>0</v>
      </c>
    </row>
    <row r="8754" spans="1:5" x14ac:dyDescent="0.25">
      <c r="A8754" t="s">
        <v>2574</v>
      </c>
      <c r="B8754" t="s">
        <v>3079</v>
      </c>
      <c r="C8754" t="s">
        <v>2468</v>
      </c>
      <c r="D8754" t="s">
        <v>3101</v>
      </c>
    </row>
    <row r="8755" spans="1:5" x14ac:dyDescent="0.25">
      <c r="A8755" t="s">
        <v>2574</v>
      </c>
      <c r="B8755" t="s">
        <v>3079</v>
      </c>
      <c r="C8755" t="s">
        <v>4752</v>
      </c>
      <c r="D8755">
        <v>0</v>
      </c>
      <c r="E8755">
        <v>0</v>
      </c>
    </row>
    <row r="8756" spans="1:5" x14ac:dyDescent="0.25">
      <c r="A8756" t="s">
        <v>2574</v>
      </c>
      <c r="B8756" t="s">
        <v>3079</v>
      </c>
      <c r="C8756" t="s">
        <v>4753</v>
      </c>
      <c r="D8756">
        <v>0</v>
      </c>
      <c r="E8756">
        <v>0</v>
      </c>
    </row>
    <row r="8757" spans="1:5" x14ac:dyDescent="0.25">
      <c r="A8757" t="s">
        <v>2574</v>
      </c>
      <c r="B8757" t="s">
        <v>3079</v>
      </c>
      <c r="C8757" t="s">
        <v>800</v>
      </c>
      <c r="D8757" s="19"/>
    </row>
    <row r="8758" spans="1:5" x14ac:dyDescent="0.25">
      <c r="A8758" t="s">
        <v>2574</v>
      </c>
      <c r="B8758" t="s">
        <v>3080</v>
      </c>
      <c r="C8758" t="s">
        <v>1083</v>
      </c>
      <c r="D8758" t="b">
        <v>0</v>
      </c>
    </row>
    <row r="8759" spans="1:5" x14ac:dyDescent="0.25">
      <c r="A8759" t="s">
        <v>2574</v>
      </c>
      <c r="B8759" t="s">
        <v>3080</v>
      </c>
      <c r="C8759" t="s">
        <v>36</v>
      </c>
      <c r="D8759">
        <v>973</v>
      </c>
    </row>
    <row r="8760" spans="1:5" x14ac:dyDescent="0.25">
      <c r="A8760" t="s">
        <v>2574</v>
      </c>
      <c r="B8760" t="s">
        <v>3080</v>
      </c>
      <c r="C8760" t="s">
        <v>4751</v>
      </c>
      <c r="D8760">
        <v>2</v>
      </c>
    </row>
    <row r="8761" spans="1:5" x14ac:dyDescent="0.25">
      <c r="A8761" t="s">
        <v>2574</v>
      </c>
      <c r="B8761" t="s">
        <v>3080</v>
      </c>
      <c r="C8761" t="s">
        <v>2469</v>
      </c>
      <c r="D8761">
        <v>0</v>
      </c>
      <c r="E8761">
        <v>0</v>
      </c>
    </row>
    <row r="8762" spans="1:5" x14ac:dyDescent="0.25">
      <c r="A8762" t="s">
        <v>2574</v>
      </c>
      <c r="B8762" t="s">
        <v>3080</v>
      </c>
      <c r="C8762" t="s">
        <v>2467</v>
      </c>
      <c r="D8762">
        <v>0</v>
      </c>
    </row>
    <row r="8763" spans="1:5" x14ac:dyDescent="0.25">
      <c r="A8763" t="s">
        <v>2574</v>
      </c>
      <c r="B8763" t="s">
        <v>3080</v>
      </c>
      <c r="C8763" t="s">
        <v>2468</v>
      </c>
      <c r="D8763" t="s">
        <v>3101</v>
      </c>
    </row>
    <row r="8764" spans="1:5" x14ac:dyDescent="0.25">
      <c r="A8764" t="s">
        <v>2574</v>
      </c>
      <c r="B8764" t="s">
        <v>3080</v>
      </c>
      <c r="C8764" t="s">
        <v>4752</v>
      </c>
      <c r="D8764">
        <v>0</v>
      </c>
      <c r="E8764">
        <v>0</v>
      </c>
    </row>
    <row r="8765" spans="1:5" x14ac:dyDescent="0.25">
      <c r="A8765" t="s">
        <v>2574</v>
      </c>
      <c r="B8765" t="s">
        <v>3080</v>
      </c>
      <c r="C8765" t="s">
        <v>4753</v>
      </c>
      <c r="D8765">
        <v>0</v>
      </c>
      <c r="E8765">
        <v>0</v>
      </c>
    </row>
    <row r="8766" spans="1:5" x14ac:dyDescent="0.25">
      <c r="A8766" t="s">
        <v>2574</v>
      </c>
      <c r="B8766" t="s">
        <v>3080</v>
      </c>
      <c r="C8766" t="s">
        <v>800</v>
      </c>
      <c r="D8766" s="19" t="s">
        <v>815</v>
      </c>
    </row>
    <row r="8767" spans="1:5" x14ac:dyDescent="0.25">
      <c r="A8767" t="s">
        <v>2574</v>
      </c>
      <c r="B8767" t="s">
        <v>3081</v>
      </c>
      <c r="C8767" t="s">
        <v>1083</v>
      </c>
      <c r="D8767" t="b">
        <v>0</v>
      </c>
    </row>
    <row r="8768" spans="1:5" x14ac:dyDescent="0.25">
      <c r="A8768" t="s">
        <v>2574</v>
      </c>
      <c r="B8768" t="s">
        <v>3081</v>
      </c>
      <c r="C8768" t="s">
        <v>36</v>
      </c>
      <c r="D8768">
        <v>974</v>
      </c>
    </row>
    <row r="8769" spans="1:5" x14ac:dyDescent="0.25">
      <c r="A8769" t="s">
        <v>2574</v>
      </c>
      <c r="B8769" t="s">
        <v>3081</v>
      </c>
      <c r="C8769" t="s">
        <v>4751</v>
      </c>
      <c r="D8769">
        <v>2</v>
      </c>
    </row>
    <row r="8770" spans="1:5" x14ac:dyDescent="0.25">
      <c r="A8770" t="s">
        <v>2574</v>
      </c>
      <c r="B8770" t="s">
        <v>3081</v>
      </c>
      <c r="C8770" t="s">
        <v>2469</v>
      </c>
      <c r="D8770">
        <v>0</v>
      </c>
      <c r="E8770">
        <v>0</v>
      </c>
    </row>
    <row r="8771" spans="1:5" x14ac:dyDescent="0.25">
      <c r="A8771" t="s">
        <v>2574</v>
      </c>
      <c r="B8771" t="s">
        <v>3081</v>
      </c>
      <c r="C8771" t="s">
        <v>2467</v>
      </c>
      <c r="D8771">
        <v>0</v>
      </c>
    </row>
    <row r="8772" spans="1:5" x14ac:dyDescent="0.25">
      <c r="A8772" t="s">
        <v>2574</v>
      </c>
      <c r="B8772" t="s">
        <v>3081</v>
      </c>
      <c r="C8772" t="s">
        <v>2468</v>
      </c>
      <c r="D8772" t="s">
        <v>2475</v>
      </c>
    </row>
    <row r="8773" spans="1:5" x14ac:dyDescent="0.25">
      <c r="A8773" t="s">
        <v>2574</v>
      </c>
      <c r="B8773" t="s">
        <v>3081</v>
      </c>
      <c r="C8773" t="s">
        <v>4752</v>
      </c>
      <c r="D8773">
        <v>0</v>
      </c>
      <c r="E8773">
        <v>0</v>
      </c>
    </row>
    <row r="8774" spans="1:5" x14ac:dyDescent="0.25">
      <c r="A8774" t="s">
        <v>2574</v>
      </c>
      <c r="B8774" t="s">
        <v>3081</v>
      </c>
      <c r="C8774" t="s">
        <v>4753</v>
      </c>
      <c r="D8774">
        <v>0</v>
      </c>
      <c r="E8774">
        <v>0</v>
      </c>
    </row>
    <row r="8775" spans="1:5" x14ac:dyDescent="0.25">
      <c r="A8775" t="s">
        <v>2574</v>
      </c>
      <c r="B8775" t="s">
        <v>3081</v>
      </c>
      <c r="C8775" t="s">
        <v>800</v>
      </c>
      <c r="D8775" s="19" t="s">
        <v>815</v>
      </c>
    </row>
    <row r="8776" spans="1:5" x14ac:dyDescent="0.25">
      <c r="A8776" t="s">
        <v>2574</v>
      </c>
      <c r="B8776" t="s">
        <v>3083</v>
      </c>
      <c r="C8776" t="s">
        <v>1083</v>
      </c>
      <c r="D8776" t="b">
        <v>0</v>
      </c>
    </row>
    <row r="8777" spans="1:5" x14ac:dyDescent="0.25">
      <c r="A8777" t="s">
        <v>2574</v>
      </c>
      <c r="B8777" t="s">
        <v>3083</v>
      </c>
      <c r="C8777" t="s">
        <v>36</v>
      </c>
      <c r="D8777">
        <v>975</v>
      </c>
    </row>
    <row r="8778" spans="1:5" x14ac:dyDescent="0.25">
      <c r="A8778" t="s">
        <v>2574</v>
      </c>
      <c r="B8778" t="s">
        <v>3083</v>
      </c>
      <c r="C8778" t="s">
        <v>4751</v>
      </c>
      <c r="D8778">
        <v>2</v>
      </c>
    </row>
    <row r="8779" spans="1:5" x14ac:dyDescent="0.25">
      <c r="A8779" t="s">
        <v>2574</v>
      </c>
      <c r="B8779" t="s">
        <v>3083</v>
      </c>
      <c r="C8779" t="s">
        <v>2469</v>
      </c>
      <c r="D8779">
        <v>300</v>
      </c>
      <c r="E8779">
        <v>0</v>
      </c>
    </row>
    <row r="8780" spans="1:5" x14ac:dyDescent="0.25">
      <c r="A8780" t="s">
        <v>2574</v>
      </c>
      <c r="B8780" t="s">
        <v>3083</v>
      </c>
      <c r="C8780" t="s">
        <v>2467</v>
      </c>
      <c r="D8780">
        <v>0</v>
      </c>
    </row>
    <row r="8781" spans="1:5" x14ac:dyDescent="0.25">
      <c r="A8781" t="s">
        <v>2574</v>
      </c>
      <c r="B8781" t="s">
        <v>3083</v>
      </c>
      <c r="C8781" t="s">
        <v>2468</v>
      </c>
      <c r="D8781" t="s">
        <v>2475</v>
      </c>
    </row>
    <row r="8782" spans="1:5" x14ac:dyDescent="0.25">
      <c r="A8782" t="s">
        <v>2574</v>
      </c>
      <c r="B8782" t="s">
        <v>3083</v>
      </c>
      <c r="C8782" t="s">
        <v>4752</v>
      </c>
      <c r="D8782">
        <v>0</v>
      </c>
      <c r="E8782">
        <v>0</v>
      </c>
    </row>
    <row r="8783" spans="1:5" x14ac:dyDescent="0.25">
      <c r="A8783" t="s">
        <v>2574</v>
      </c>
      <c r="B8783" t="s">
        <v>3083</v>
      </c>
      <c r="C8783" t="s">
        <v>4753</v>
      </c>
      <c r="D8783">
        <v>0</v>
      </c>
      <c r="E8783">
        <v>0</v>
      </c>
    </row>
    <row r="8784" spans="1:5" x14ac:dyDescent="0.25">
      <c r="A8784" t="s">
        <v>2574</v>
      </c>
      <c r="B8784" t="s">
        <v>3083</v>
      </c>
      <c r="C8784" t="s">
        <v>800</v>
      </c>
      <c r="D8784" s="19" t="s">
        <v>815</v>
      </c>
    </row>
    <row r="8785" spans="1:5" x14ac:dyDescent="0.25">
      <c r="A8785" t="s">
        <v>2574</v>
      </c>
      <c r="B8785" t="s">
        <v>3085</v>
      </c>
      <c r="C8785" t="s">
        <v>1083</v>
      </c>
      <c r="D8785" t="b">
        <v>0</v>
      </c>
    </row>
    <row r="8786" spans="1:5" x14ac:dyDescent="0.25">
      <c r="A8786" t="s">
        <v>2574</v>
      </c>
      <c r="B8786" t="s">
        <v>3085</v>
      </c>
      <c r="C8786" t="s">
        <v>36</v>
      </c>
      <c r="D8786">
        <v>976</v>
      </c>
    </row>
    <row r="8787" spans="1:5" x14ac:dyDescent="0.25">
      <c r="A8787" t="s">
        <v>2574</v>
      </c>
      <c r="B8787" t="s">
        <v>3085</v>
      </c>
      <c r="C8787" t="s">
        <v>4751</v>
      </c>
      <c r="D8787">
        <v>0</v>
      </c>
    </row>
    <row r="8788" spans="1:5" x14ac:dyDescent="0.25">
      <c r="A8788" t="s">
        <v>2574</v>
      </c>
      <c r="B8788" t="s">
        <v>3085</v>
      </c>
      <c r="C8788" t="s">
        <v>2469</v>
      </c>
      <c r="D8788">
        <v>0</v>
      </c>
      <c r="E8788">
        <v>2</v>
      </c>
    </row>
    <row r="8789" spans="1:5" x14ac:dyDescent="0.25">
      <c r="A8789" t="s">
        <v>2574</v>
      </c>
      <c r="B8789" t="s">
        <v>3085</v>
      </c>
      <c r="C8789" t="s">
        <v>2467</v>
      </c>
      <c r="D8789">
        <v>0</v>
      </c>
    </row>
    <row r="8790" spans="1:5" x14ac:dyDescent="0.25">
      <c r="A8790" t="s">
        <v>2574</v>
      </c>
      <c r="B8790" t="s">
        <v>3085</v>
      </c>
      <c r="C8790" t="s">
        <v>2468</v>
      </c>
      <c r="D8790" t="s">
        <v>3101</v>
      </c>
    </row>
    <row r="8791" spans="1:5" x14ac:dyDescent="0.25">
      <c r="A8791" t="s">
        <v>2574</v>
      </c>
      <c r="B8791" t="s">
        <v>3085</v>
      </c>
      <c r="C8791" t="s">
        <v>4752</v>
      </c>
      <c r="D8791">
        <v>0</v>
      </c>
      <c r="E8791">
        <v>0</v>
      </c>
    </row>
    <row r="8792" spans="1:5" x14ac:dyDescent="0.25">
      <c r="A8792" t="s">
        <v>2574</v>
      </c>
      <c r="B8792" t="s">
        <v>3085</v>
      </c>
      <c r="C8792" t="s">
        <v>4753</v>
      </c>
      <c r="D8792">
        <v>0</v>
      </c>
      <c r="E8792">
        <v>0</v>
      </c>
    </row>
    <row r="8793" spans="1:5" x14ac:dyDescent="0.25">
      <c r="A8793" t="s">
        <v>2574</v>
      </c>
      <c r="B8793" t="s">
        <v>3085</v>
      </c>
      <c r="C8793" t="s">
        <v>800</v>
      </c>
      <c r="D8793" s="19" t="s">
        <v>807</v>
      </c>
    </row>
    <row r="8794" spans="1:5" x14ac:dyDescent="0.25">
      <c r="A8794" t="s">
        <v>2574</v>
      </c>
      <c r="B8794" t="s">
        <v>3086</v>
      </c>
      <c r="C8794" t="s">
        <v>1083</v>
      </c>
      <c r="D8794" t="b">
        <v>0</v>
      </c>
    </row>
    <row r="8795" spans="1:5" x14ac:dyDescent="0.25">
      <c r="A8795" t="s">
        <v>2574</v>
      </c>
      <c r="B8795" t="s">
        <v>3086</v>
      </c>
      <c r="C8795" t="s">
        <v>36</v>
      </c>
      <c r="D8795">
        <v>977</v>
      </c>
    </row>
    <row r="8796" spans="1:5" x14ac:dyDescent="0.25">
      <c r="A8796" t="s">
        <v>2574</v>
      </c>
      <c r="B8796" t="s">
        <v>3086</v>
      </c>
      <c r="C8796" t="s">
        <v>4751</v>
      </c>
      <c r="D8796">
        <v>0</v>
      </c>
    </row>
    <row r="8797" spans="1:5" x14ac:dyDescent="0.25">
      <c r="A8797" t="s">
        <v>2574</v>
      </c>
      <c r="B8797" t="s">
        <v>3086</v>
      </c>
      <c r="C8797" t="s">
        <v>2469</v>
      </c>
      <c r="D8797">
        <v>100</v>
      </c>
      <c r="E8797">
        <v>0</v>
      </c>
    </row>
    <row r="8798" spans="1:5" x14ac:dyDescent="0.25">
      <c r="A8798" t="s">
        <v>2574</v>
      </c>
      <c r="B8798" t="s">
        <v>3086</v>
      </c>
      <c r="C8798" t="s">
        <v>2467</v>
      </c>
      <c r="D8798">
        <v>0</v>
      </c>
    </row>
    <row r="8799" spans="1:5" x14ac:dyDescent="0.25">
      <c r="A8799" t="s">
        <v>2574</v>
      </c>
      <c r="B8799" t="s">
        <v>3086</v>
      </c>
      <c r="C8799" t="s">
        <v>2468</v>
      </c>
      <c r="D8799" t="s">
        <v>2475</v>
      </c>
    </row>
    <row r="8800" spans="1:5" x14ac:dyDescent="0.25">
      <c r="A8800" t="s">
        <v>2574</v>
      </c>
      <c r="B8800" t="s">
        <v>3086</v>
      </c>
      <c r="C8800" t="s">
        <v>4752</v>
      </c>
      <c r="D8800">
        <v>0</v>
      </c>
      <c r="E8800">
        <v>0</v>
      </c>
    </row>
    <row r="8801" spans="1:5" x14ac:dyDescent="0.25">
      <c r="A8801" t="s">
        <v>2574</v>
      </c>
      <c r="B8801" t="s">
        <v>3086</v>
      </c>
      <c r="C8801" t="s">
        <v>4753</v>
      </c>
      <c r="D8801">
        <v>0</v>
      </c>
      <c r="E8801">
        <v>0</v>
      </c>
    </row>
    <row r="8802" spans="1:5" x14ac:dyDescent="0.25">
      <c r="A8802" t="s">
        <v>2574</v>
      </c>
      <c r="B8802" t="s">
        <v>3086</v>
      </c>
      <c r="C8802" t="s">
        <v>800</v>
      </c>
      <c r="D8802" s="19" t="s">
        <v>807</v>
      </c>
    </row>
    <row r="8803" spans="1:5" x14ac:dyDescent="0.25">
      <c r="A8803" t="s">
        <v>2574</v>
      </c>
      <c r="B8803" t="s">
        <v>3087</v>
      </c>
      <c r="C8803" t="s">
        <v>1083</v>
      </c>
      <c r="D8803" t="b">
        <v>0</v>
      </c>
    </row>
    <row r="8804" spans="1:5" x14ac:dyDescent="0.25">
      <c r="A8804" t="s">
        <v>2574</v>
      </c>
      <c r="B8804" t="s">
        <v>3087</v>
      </c>
      <c r="C8804" t="s">
        <v>36</v>
      </c>
      <c r="D8804">
        <v>978</v>
      </c>
    </row>
    <row r="8805" spans="1:5" x14ac:dyDescent="0.25">
      <c r="A8805" t="s">
        <v>2574</v>
      </c>
      <c r="B8805" t="s">
        <v>3087</v>
      </c>
      <c r="C8805" t="s">
        <v>4751</v>
      </c>
      <c r="D8805">
        <v>0</v>
      </c>
    </row>
    <row r="8806" spans="1:5" x14ac:dyDescent="0.25">
      <c r="A8806" t="s">
        <v>2574</v>
      </c>
      <c r="B8806" t="s">
        <v>3087</v>
      </c>
      <c r="C8806" t="s">
        <v>2469</v>
      </c>
      <c r="D8806">
        <v>-100</v>
      </c>
      <c r="E8806">
        <v>0</v>
      </c>
    </row>
    <row r="8807" spans="1:5" x14ac:dyDescent="0.25">
      <c r="A8807" t="s">
        <v>2574</v>
      </c>
      <c r="B8807" t="s">
        <v>3087</v>
      </c>
      <c r="C8807" t="s">
        <v>2467</v>
      </c>
      <c r="D8807">
        <v>0</v>
      </c>
    </row>
    <row r="8808" spans="1:5" x14ac:dyDescent="0.25">
      <c r="A8808" t="s">
        <v>2574</v>
      </c>
      <c r="B8808" t="s">
        <v>3087</v>
      </c>
      <c r="C8808" t="s">
        <v>2468</v>
      </c>
      <c r="D8808" t="s">
        <v>2475</v>
      </c>
    </row>
    <row r="8809" spans="1:5" x14ac:dyDescent="0.25">
      <c r="A8809" t="s">
        <v>2574</v>
      </c>
      <c r="B8809" t="s">
        <v>3087</v>
      </c>
      <c r="C8809" t="s">
        <v>4752</v>
      </c>
      <c r="D8809">
        <v>0</v>
      </c>
      <c r="E8809">
        <v>0</v>
      </c>
    </row>
    <row r="8810" spans="1:5" x14ac:dyDescent="0.25">
      <c r="A8810" t="s">
        <v>2574</v>
      </c>
      <c r="B8810" t="s">
        <v>3087</v>
      </c>
      <c r="C8810" t="s">
        <v>4753</v>
      </c>
      <c r="D8810">
        <v>0</v>
      </c>
      <c r="E8810">
        <v>0</v>
      </c>
    </row>
    <row r="8811" spans="1:5" x14ac:dyDescent="0.25">
      <c r="A8811" t="s">
        <v>2574</v>
      </c>
      <c r="B8811" t="s">
        <v>3087</v>
      </c>
      <c r="C8811" t="s">
        <v>800</v>
      </c>
      <c r="D8811" s="19" t="s">
        <v>807</v>
      </c>
    </row>
    <row r="8812" spans="1:5" x14ac:dyDescent="0.25">
      <c r="A8812" t="s">
        <v>2574</v>
      </c>
      <c r="B8812" t="s">
        <v>3088</v>
      </c>
      <c r="C8812" t="s">
        <v>1083</v>
      </c>
      <c r="D8812" t="b">
        <v>0</v>
      </c>
    </row>
    <row r="8813" spans="1:5" x14ac:dyDescent="0.25">
      <c r="A8813" t="s">
        <v>2574</v>
      </c>
      <c r="B8813" t="s">
        <v>3088</v>
      </c>
      <c r="C8813" t="s">
        <v>36</v>
      </c>
      <c r="D8813">
        <v>979</v>
      </c>
    </row>
    <row r="8814" spans="1:5" x14ac:dyDescent="0.25">
      <c r="A8814" t="s">
        <v>2574</v>
      </c>
      <c r="B8814" t="s">
        <v>3088</v>
      </c>
      <c r="C8814" t="s">
        <v>4751</v>
      </c>
      <c r="D8814">
        <v>0</v>
      </c>
    </row>
    <row r="8815" spans="1:5" x14ac:dyDescent="0.25">
      <c r="A8815" t="s">
        <v>2574</v>
      </c>
      <c r="B8815" t="s">
        <v>3088</v>
      </c>
      <c r="C8815" t="s">
        <v>2469</v>
      </c>
      <c r="D8815">
        <v>0</v>
      </c>
      <c r="E8815">
        <v>0</v>
      </c>
    </row>
    <row r="8816" spans="1:5" x14ac:dyDescent="0.25">
      <c r="A8816" t="s">
        <v>2574</v>
      </c>
      <c r="B8816" t="s">
        <v>3088</v>
      </c>
      <c r="C8816" t="s">
        <v>2467</v>
      </c>
      <c r="D8816">
        <v>0</v>
      </c>
    </row>
    <row r="8817" spans="1:5" x14ac:dyDescent="0.25">
      <c r="A8817" t="s">
        <v>2574</v>
      </c>
      <c r="B8817" t="s">
        <v>3088</v>
      </c>
      <c r="C8817" t="s">
        <v>2468</v>
      </c>
      <c r="D8817" t="s">
        <v>2475</v>
      </c>
    </row>
    <row r="8818" spans="1:5" x14ac:dyDescent="0.25">
      <c r="A8818" t="s">
        <v>2574</v>
      </c>
      <c r="B8818" t="s">
        <v>3088</v>
      </c>
      <c r="C8818" t="s">
        <v>4752</v>
      </c>
      <c r="D8818">
        <v>0</v>
      </c>
      <c r="E8818">
        <v>0</v>
      </c>
    </row>
    <row r="8819" spans="1:5" x14ac:dyDescent="0.25">
      <c r="A8819" t="s">
        <v>2574</v>
      </c>
      <c r="B8819" t="s">
        <v>3088</v>
      </c>
      <c r="C8819" t="s">
        <v>4753</v>
      </c>
      <c r="D8819">
        <v>0</v>
      </c>
      <c r="E8819">
        <v>0</v>
      </c>
    </row>
    <row r="8820" spans="1:5" x14ac:dyDescent="0.25">
      <c r="A8820" t="s">
        <v>2574</v>
      </c>
      <c r="B8820" t="s">
        <v>3088</v>
      </c>
      <c r="C8820" t="s">
        <v>800</v>
      </c>
      <c r="D8820" s="19" t="s">
        <v>807</v>
      </c>
    </row>
    <row r="8821" spans="1:5" x14ac:dyDescent="0.25">
      <c r="A8821" t="s">
        <v>2574</v>
      </c>
      <c r="B8821" t="s">
        <v>3089</v>
      </c>
      <c r="C8821" t="s">
        <v>1083</v>
      </c>
      <c r="D8821" t="b">
        <v>0</v>
      </c>
    </row>
    <row r="8822" spans="1:5" x14ac:dyDescent="0.25">
      <c r="A8822" t="s">
        <v>2574</v>
      </c>
      <c r="B8822" t="s">
        <v>3089</v>
      </c>
      <c r="C8822" t="s">
        <v>36</v>
      </c>
      <c r="D8822">
        <v>980</v>
      </c>
    </row>
    <row r="8823" spans="1:5" x14ac:dyDescent="0.25">
      <c r="A8823" t="s">
        <v>2574</v>
      </c>
      <c r="B8823" t="s">
        <v>3089</v>
      </c>
      <c r="C8823" t="s">
        <v>4751</v>
      </c>
      <c r="D8823">
        <v>0</v>
      </c>
    </row>
    <row r="8824" spans="1:5" x14ac:dyDescent="0.25">
      <c r="A8824" t="s">
        <v>2574</v>
      </c>
      <c r="B8824" t="s">
        <v>3089</v>
      </c>
      <c r="C8824" t="s">
        <v>2469</v>
      </c>
      <c r="D8824">
        <v>100</v>
      </c>
      <c r="E8824">
        <v>0</v>
      </c>
    </row>
    <row r="8825" spans="1:5" x14ac:dyDescent="0.25">
      <c r="A8825" t="s">
        <v>2574</v>
      </c>
      <c r="B8825" t="s">
        <v>3089</v>
      </c>
      <c r="C8825" t="s">
        <v>2467</v>
      </c>
      <c r="D8825">
        <v>0</v>
      </c>
    </row>
    <row r="8826" spans="1:5" x14ac:dyDescent="0.25">
      <c r="A8826" t="s">
        <v>2574</v>
      </c>
      <c r="B8826" t="s">
        <v>3089</v>
      </c>
      <c r="C8826" t="s">
        <v>2468</v>
      </c>
      <c r="D8826" t="s">
        <v>2475</v>
      </c>
    </row>
    <row r="8827" spans="1:5" x14ac:dyDescent="0.25">
      <c r="A8827" t="s">
        <v>2574</v>
      </c>
      <c r="B8827" t="s">
        <v>3089</v>
      </c>
      <c r="C8827" t="s">
        <v>4752</v>
      </c>
      <c r="D8827">
        <v>0</v>
      </c>
      <c r="E8827">
        <v>0</v>
      </c>
    </row>
    <row r="8828" spans="1:5" x14ac:dyDescent="0.25">
      <c r="A8828" t="s">
        <v>2574</v>
      </c>
      <c r="B8828" t="s">
        <v>3089</v>
      </c>
      <c r="C8828" t="s">
        <v>4753</v>
      </c>
      <c r="D8828">
        <v>0</v>
      </c>
      <c r="E8828">
        <v>0</v>
      </c>
    </row>
    <row r="8829" spans="1:5" x14ac:dyDescent="0.25">
      <c r="A8829" t="s">
        <v>2574</v>
      </c>
      <c r="B8829" t="s">
        <v>3089</v>
      </c>
      <c r="C8829" t="s">
        <v>800</v>
      </c>
      <c r="D8829" s="19" t="s">
        <v>807</v>
      </c>
    </row>
    <row r="8830" spans="1:5" x14ac:dyDescent="0.25">
      <c r="A8830" t="s">
        <v>2574</v>
      </c>
      <c r="B8830" t="s">
        <v>3090</v>
      </c>
      <c r="C8830" t="s">
        <v>1083</v>
      </c>
      <c r="D8830" t="b">
        <v>0</v>
      </c>
    </row>
    <row r="8831" spans="1:5" x14ac:dyDescent="0.25">
      <c r="A8831" t="s">
        <v>2574</v>
      </c>
      <c r="B8831" t="s">
        <v>3090</v>
      </c>
      <c r="C8831" t="s">
        <v>36</v>
      </c>
      <c r="D8831">
        <v>981</v>
      </c>
    </row>
    <row r="8832" spans="1:5" x14ac:dyDescent="0.25">
      <c r="A8832" t="s">
        <v>2574</v>
      </c>
      <c r="B8832" t="s">
        <v>3090</v>
      </c>
      <c r="C8832" t="s">
        <v>4751</v>
      </c>
      <c r="D8832">
        <v>0</v>
      </c>
    </row>
    <row r="8833" spans="1:5" x14ac:dyDescent="0.25">
      <c r="A8833" t="s">
        <v>2574</v>
      </c>
      <c r="B8833" t="s">
        <v>3090</v>
      </c>
      <c r="C8833" t="s">
        <v>2469</v>
      </c>
      <c r="D8833">
        <v>1</v>
      </c>
      <c r="E8833">
        <v>0</v>
      </c>
    </row>
    <row r="8834" spans="1:5" x14ac:dyDescent="0.25">
      <c r="A8834" t="s">
        <v>2574</v>
      </c>
      <c r="B8834" t="s">
        <v>3090</v>
      </c>
      <c r="C8834" t="s">
        <v>2467</v>
      </c>
      <c r="D8834">
        <v>0</v>
      </c>
    </row>
    <row r="8835" spans="1:5" x14ac:dyDescent="0.25">
      <c r="A8835" t="s">
        <v>2574</v>
      </c>
      <c r="B8835" t="s">
        <v>3090</v>
      </c>
      <c r="C8835" t="s">
        <v>2468</v>
      </c>
      <c r="D8835" t="s">
        <v>2475</v>
      </c>
    </row>
    <row r="8836" spans="1:5" x14ac:dyDescent="0.25">
      <c r="A8836" t="s">
        <v>2574</v>
      </c>
      <c r="B8836" t="s">
        <v>3090</v>
      </c>
      <c r="C8836" t="s">
        <v>4752</v>
      </c>
      <c r="D8836">
        <v>0</v>
      </c>
      <c r="E8836">
        <v>0</v>
      </c>
    </row>
    <row r="8837" spans="1:5" x14ac:dyDescent="0.25">
      <c r="A8837" t="s">
        <v>2574</v>
      </c>
      <c r="B8837" t="s">
        <v>3090</v>
      </c>
      <c r="C8837" t="s">
        <v>4753</v>
      </c>
      <c r="D8837">
        <v>0</v>
      </c>
      <c r="E8837">
        <v>0</v>
      </c>
    </row>
    <row r="8838" spans="1:5" x14ac:dyDescent="0.25">
      <c r="A8838" t="s">
        <v>2574</v>
      </c>
      <c r="B8838" t="s">
        <v>3090</v>
      </c>
      <c r="C8838" t="s">
        <v>800</v>
      </c>
      <c r="D8838" s="19" t="s">
        <v>815</v>
      </c>
    </row>
    <row r="8839" spans="1:5" x14ac:dyDescent="0.25">
      <c r="A8839" t="s">
        <v>2574</v>
      </c>
      <c r="B8839" t="s">
        <v>3091</v>
      </c>
      <c r="C8839" t="s">
        <v>1083</v>
      </c>
      <c r="D8839" t="b">
        <v>0</v>
      </c>
    </row>
    <row r="8840" spans="1:5" x14ac:dyDescent="0.25">
      <c r="A8840" t="s">
        <v>2574</v>
      </c>
      <c r="B8840" t="s">
        <v>3091</v>
      </c>
      <c r="C8840" t="s">
        <v>36</v>
      </c>
      <c r="D8840">
        <v>982</v>
      </c>
    </row>
    <row r="8841" spans="1:5" x14ac:dyDescent="0.25">
      <c r="A8841" t="s">
        <v>2574</v>
      </c>
      <c r="B8841" t="s">
        <v>3091</v>
      </c>
      <c r="C8841" t="s">
        <v>4751</v>
      </c>
      <c r="D8841">
        <v>0</v>
      </c>
    </row>
    <row r="8842" spans="1:5" x14ac:dyDescent="0.25">
      <c r="A8842" t="s">
        <v>2574</v>
      </c>
      <c r="B8842" t="s">
        <v>3091</v>
      </c>
      <c r="C8842" t="s">
        <v>2469</v>
      </c>
      <c r="D8842">
        <v>0</v>
      </c>
      <c r="E8842">
        <v>0</v>
      </c>
    </row>
    <row r="8843" spans="1:5" x14ac:dyDescent="0.25">
      <c r="A8843" t="s">
        <v>2574</v>
      </c>
      <c r="B8843" t="s">
        <v>3091</v>
      </c>
      <c r="C8843" t="s">
        <v>2467</v>
      </c>
      <c r="D8843">
        <v>0</v>
      </c>
    </row>
    <row r="8844" spans="1:5" x14ac:dyDescent="0.25">
      <c r="A8844" t="s">
        <v>2574</v>
      </c>
      <c r="B8844" t="s">
        <v>3091</v>
      </c>
      <c r="C8844" t="s">
        <v>2468</v>
      </c>
      <c r="D8844" t="s">
        <v>2475</v>
      </c>
    </row>
    <row r="8845" spans="1:5" x14ac:dyDescent="0.25">
      <c r="A8845" t="s">
        <v>2574</v>
      </c>
      <c r="B8845" t="s">
        <v>3091</v>
      </c>
      <c r="C8845" t="s">
        <v>4752</v>
      </c>
      <c r="D8845">
        <v>0</v>
      </c>
      <c r="E8845">
        <v>0</v>
      </c>
    </row>
    <row r="8846" spans="1:5" x14ac:dyDescent="0.25">
      <c r="A8846" t="s">
        <v>2574</v>
      </c>
      <c r="B8846" t="s">
        <v>3091</v>
      </c>
      <c r="C8846" t="s">
        <v>4753</v>
      </c>
      <c r="D8846">
        <v>0</v>
      </c>
      <c r="E8846">
        <v>0</v>
      </c>
    </row>
    <row r="8847" spans="1:5" x14ac:dyDescent="0.25">
      <c r="A8847" t="s">
        <v>2574</v>
      </c>
      <c r="B8847" t="s">
        <v>3091</v>
      </c>
      <c r="C8847" t="s">
        <v>800</v>
      </c>
      <c r="D8847" s="19" t="s">
        <v>807</v>
      </c>
    </row>
    <row r="8848" spans="1:5" x14ac:dyDescent="0.25">
      <c r="A8848" t="s">
        <v>2574</v>
      </c>
      <c r="B8848" t="s">
        <v>3092</v>
      </c>
      <c r="C8848" t="s">
        <v>1083</v>
      </c>
      <c r="D8848" t="b">
        <v>0</v>
      </c>
    </row>
    <row r="8849" spans="1:5" x14ac:dyDescent="0.25">
      <c r="A8849" t="s">
        <v>2574</v>
      </c>
      <c r="B8849" t="s">
        <v>3092</v>
      </c>
      <c r="C8849" t="s">
        <v>36</v>
      </c>
      <c r="D8849">
        <v>983</v>
      </c>
    </row>
    <row r="8850" spans="1:5" x14ac:dyDescent="0.25">
      <c r="A8850" t="s">
        <v>2574</v>
      </c>
      <c r="B8850" t="s">
        <v>3092</v>
      </c>
      <c r="C8850" t="s">
        <v>4751</v>
      </c>
      <c r="D8850">
        <v>0</v>
      </c>
    </row>
    <row r="8851" spans="1:5" x14ac:dyDescent="0.25">
      <c r="A8851" t="s">
        <v>2574</v>
      </c>
      <c r="B8851" t="s">
        <v>3092</v>
      </c>
      <c r="C8851" t="s">
        <v>2469</v>
      </c>
      <c r="D8851">
        <v>0</v>
      </c>
      <c r="E8851">
        <v>0</v>
      </c>
    </row>
    <row r="8852" spans="1:5" x14ac:dyDescent="0.25">
      <c r="A8852" t="s">
        <v>2574</v>
      </c>
      <c r="B8852" t="s">
        <v>3092</v>
      </c>
      <c r="C8852" t="s">
        <v>2467</v>
      </c>
      <c r="D8852">
        <v>0</v>
      </c>
    </row>
    <row r="8853" spans="1:5" x14ac:dyDescent="0.25">
      <c r="A8853" t="s">
        <v>2574</v>
      </c>
      <c r="B8853" t="s">
        <v>3092</v>
      </c>
      <c r="C8853" t="s">
        <v>2468</v>
      </c>
      <c r="D8853" t="s">
        <v>2475</v>
      </c>
    </row>
    <row r="8854" spans="1:5" x14ac:dyDescent="0.25">
      <c r="A8854" t="s">
        <v>2574</v>
      </c>
      <c r="B8854" t="s">
        <v>3092</v>
      </c>
      <c r="C8854" t="s">
        <v>4752</v>
      </c>
      <c r="D8854">
        <v>0</v>
      </c>
      <c r="E8854">
        <v>0</v>
      </c>
    </row>
    <row r="8855" spans="1:5" x14ac:dyDescent="0.25">
      <c r="A8855" t="s">
        <v>2574</v>
      </c>
      <c r="B8855" t="s">
        <v>3092</v>
      </c>
      <c r="C8855" t="s">
        <v>4753</v>
      </c>
      <c r="D8855">
        <v>0</v>
      </c>
      <c r="E8855">
        <v>0</v>
      </c>
    </row>
    <row r="8856" spans="1:5" x14ac:dyDescent="0.25">
      <c r="A8856" t="s">
        <v>2574</v>
      </c>
      <c r="B8856" t="s">
        <v>3092</v>
      </c>
      <c r="C8856" t="s">
        <v>800</v>
      </c>
      <c r="D8856" s="19" t="s">
        <v>815</v>
      </c>
    </row>
    <row r="8857" spans="1:5" x14ac:dyDescent="0.25">
      <c r="A8857" t="s">
        <v>2574</v>
      </c>
      <c r="B8857" t="s">
        <v>3093</v>
      </c>
      <c r="C8857" t="s">
        <v>1083</v>
      </c>
      <c r="D8857" t="b">
        <v>0</v>
      </c>
    </row>
    <row r="8858" spans="1:5" x14ac:dyDescent="0.25">
      <c r="A8858" t="s">
        <v>2574</v>
      </c>
      <c r="B8858" t="s">
        <v>3093</v>
      </c>
      <c r="C8858" t="s">
        <v>36</v>
      </c>
      <c r="D8858">
        <v>984</v>
      </c>
    </row>
    <row r="8859" spans="1:5" x14ac:dyDescent="0.25">
      <c r="A8859" t="s">
        <v>2574</v>
      </c>
      <c r="B8859" t="s">
        <v>3093</v>
      </c>
      <c r="C8859" t="s">
        <v>4751</v>
      </c>
      <c r="D8859">
        <v>0</v>
      </c>
    </row>
    <row r="8860" spans="1:5" x14ac:dyDescent="0.25">
      <c r="A8860" t="s">
        <v>2574</v>
      </c>
      <c r="B8860" t="s">
        <v>3093</v>
      </c>
      <c r="C8860" t="s">
        <v>2469</v>
      </c>
      <c r="D8860">
        <v>0</v>
      </c>
      <c r="E8860">
        <v>0</v>
      </c>
    </row>
    <row r="8861" spans="1:5" x14ac:dyDescent="0.25">
      <c r="A8861" t="s">
        <v>2574</v>
      </c>
      <c r="B8861" t="s">
        <v>3093</v>
      </c>
      <c r="C8861" t="s">
        <v>2467</v>
      </c>
      <c r="D8861">
        <v>1</v>
      </c>
    </row>
    <row r="8862" spans="1:5" x14ac:dyDescent="0.25">
      <c r="A8862" t="s">
        <v>2574</v>
      </c>
      <c r="B8862" t="s">
        <v>3093</v>
      </c>
      <c r="C8862" t="s">
        <v>2468</v>
      </c>
      <c r="D8862" t="s">
        <v>3104</v>
      </c>
    </row>
    <row r="8863" spans="1:5" x14ac:dyDescent="0.25">
      <c r="A8863" t="s">
        <v>2574</v>
      </c>
      <c r="B8863" t="s">
        <v>3093</v>
      </c>
      <c r="C8863" t="s">
        <v>4752</v>
      </c>
      <c r="D8863">
        <v>0</v>
      </c>
      <c r="E8863">
        <v>0</v>
      </c>
    </row>
    <row r="8864" spans="1:5" x14ac:dyDescent="0.25">
      <c r="A8864" t="s">
        <v>2574</v>
      </c>
      <c r="B8864" t="s">
        <v>3093</v>
      </c>
      <c r="C8864" t="s">
        <v>4753</v>
      </c>
      <c r="D8864">
        <v>0</v>
      </c>
      <c r="E8864">
        <v>0</v>
      </c>
    </row>
    <row r="8865" spans="1:5" x14ac:dyDescent="0.25">
      <c r="A8865" t="s">
        <v>2574</v>
      </c>
      <c r="B8865" t="s">
        <v>3093</v>
      </c>
      <c r="C8865" t="s">
        <v>800</v>
      </c>
      <c r="D8865" s="19" t="s">
        <v>807</v>
      </c>
    </row>
    <row r="8866" spans="1:5" x14ac:dyDescent="0.25">
      <c r="A8866" t="s">
        <v>2574</v>
      </c>
      <c r="B8866" t="s">
        <v>3094</v>
      </c>
      <c r="C8866" t="s">
        <v>1083</v>
      </c>
      <c r="D8866" t="b">
        <v>0</v>
      </c>
    </row>
    <row r="8867" spans="1:5" x14ac:dyDescent="0.25">
      <c r="A8867" t="s">
        <v>2574</v>
      </c>
      <c r="B8867" t="s">
        <v>3094</v>
      </c>
      <c r="C8867" t="s">
        <v>36</v>
      </c>
      <c r="D8867">
        <v>985</v>
      </c>
    </row>
    <row r="8868" spans="1:5" x14ac:dyDescent="0.25">
      <c r="A8868" t="s">
        <v>2574</v>
      </c>
      <c r="B8868" t="s">
        <v>3094</v>
      </c>
      <c r="C8868" t="s">
        <v>4751</v>
      </c>
      <c r="D8868">
        <v>0</v>
      </c>
    </row>
    <row r="8869" spans="1:5" x14ac:dyDescent="0.25">
      <c r="A8869" t="s">
        <v>2574</v>
      </c>
      <c r="B8869" t="s">
        <v>3094</v>
      </c>
      <c r="C8869" t="s">
        <v>2469</v>
      </c>
      <c r="D8869">
        <v>0</v>
      </c>
      <c r="E8869">
        <v>0</v>
      </c>
    </row>
    <row r="8870" spans="1:5" x14ac:dyDescent="0.25">
      <c r="A8870" t="s">
        <v>2574</v>
      </c>
      <c r="B8870" t="s">
        <v>3094</v>
      </c>
      <c r="C8870" t="s">
        <v>2467</v>
      </c>
      <c r="D8870">
        <v>0</v>
      </c>
    </row>
    <row r="8871" spans="1:5" x14ac:dyDescent="0.25">
      <c r="A8871" t="s">
        <v>2574</v>
      </c>
      <c r="B8871" t="s">
        <v>3094</v>
      </c>
      <c r="C8871" t="s">
        <v>2468</v>
      </c>
      <c r="D8871" t="s">
        <v>2475</v>
      </c>
    </row>
    <row r="8872" spans="1:5" x14ac:dyDescent="0.25">
      <c r="A8872" t="s">
        <v>2574</v>
      </c>
      <c r="B8872" t="s">
        <v>3094</v>
      </c>
      <c r="C8872" t="s">
        <v>4752</v>
      </c>
      <c r="D8872">
        <v>0</v>
      </c>
      <c r="E8872">
        <v>0</v>
      </c>
    </row>
    <row r="8873" spans="1:5" x14ac:dyDescent="0.25">
      <c r="A8873" t="s">
        <v>2574</v>
      </c>
      <c r="B8873" t="s">
        <v>3094</v>
      </c>
      <c r="C8873" t="s">
        <v>4753</v>
      </c>
      <c r="D8873">
        <v>0</v>
      </c>
      <c r="E8873">
        <v>0</v>
      </c>
    </row>
    <row r="8874" spans="1:5" x14ac:dyDescent="0.25">
      <c r="A8874" t="s">
        <v>2574</v>
      </c>
      <c r="B8874" t="s">
        <v>3094</v>
      </c>
      <c r="C8874" t="s">
        <v>800</v>
      </c>
      <c r="D8874" s="19" t="s">
        <v>815</v>
      </c>
    </row>
    <row r="8875" spans="1:5" x14ac:dyDescent="0.25">
      <c r="A8875" t="s">
        <v>2574</v>
      </c>
      <c r="B8875" t="s">
        <v>3095</v>
      </c>
      <c r="C8875" t="s">
        <v>1083</v>
      </c>
      <c r="D8875" t="b">
        <v>0</v>
      </c>
    </row>
    <row r="8876" spans="1:5" x14ac:dyDescent="0.25">
      <c r="A8876" t="s">
        <v>2574</v>
      </c>
      <c r="B8876" t="s">
        <v>3095</v>
      </c>
      <c r="C8876" t="s">
        <v>36</v>
      </c>
      <c r="D8876">
        <v>986</v>
      </c>
    </row>
    <row r="8877" spans="1:5" x14ac:dyDescent="0.25">
      <c r="A8877" t="s">
        <v>2574</v>
      </c>
      <c r="B8877" t="s">
        <v>3095</v>
      </c>
      <c r="C8877" t="s">
        <v>4751</v>
      </c>
      <c r="D8877">
        <v>1</v>
      </c>
    </row>
    <row r="8878" spans="1:5" x14ac:dyDescent="0.25">
      <c r="A8878" t="s">
        <v>2574</v>
      </c>
      <c r="B8878" t="s">
        <v>3095</v>
      </c>
      <c r="C8878" t="s">
        <v>2469</v>
      </c>
      <c r="D8878">
        <v>0</v>
      </c>
      <c r="E8878">
        <v>0</v>
      </c>
    </row>
    <row r="8879" spans="1:5" x14ac:dyDescent="0.25">
      <c r="A8879" t="s">
        <v>2574</v>
      </c>
      <c r="B8879" t="s">
        <v>3095</v>
      </c>
      <c r="C8879" t="s">
        <v>2467</v>
      </c>
      <c r="D8879">
        <v>0</v>
      </c>
    </row>
    <row r="8880" spans="1:5" x14ac:dyDescent="0.25">
      <c r="A8880" t="s">
        <v>2574</v>
      </c>
      <c r="B8880" t="s">
        <v>3095</v>
      </c>
      <c r="C8880" t="s">
        <v>2468</v>
      </c>
      <c r="D8880" t="s">
        <v>2475</v>
      </c>
    </row>
    <row r="8881" spans="1:5" x14ac:dyDescent="0.25">
      <c r="A8881" t="s">
        <v>2574</v>
      </c>
      <c r="B8881" t="s">
        <v>3095</v>
      </c>
      <c r="C8881" t="s">
        <v>4752</v>
      </c>
      <c r="D8881">
        <v>0</v>
      </c>
      <c r="E8881">
        <v>0</v>
      </c>
    </row>
    <row r="8882" spans="1:5" x14ac:dyDescent="0.25">
      <c r="A8882" t="s">
        <v>2574</v>
      </c>
      <c r="B8882" t="s">
        <v>3095</v>
      </c>
      <c r="C8882" t="s">
        <v>4753</v>
      </c>
      <c r="D8882">
        <v>0</v>
      </c>
      <c r="E8882">
        <v>0</v>
      </c>
    </row>
    <row r="8883" spans="1:5" x14ac:dyDescent="0.25">
      <c r="A8883" t="s">
        <v>2574</v>
      </c>
      <c r="B8883" t="s">
        <v>3095</v>
      </c>
      <c r="C8883" t="s">
        <v>800</v>
      </c>
      <c r="D8883" s="19" t="s">
        <v>815</v>
      </c>
    </row>
    <row r="8884" spans="1:5" x14ac:dyDescent="0.25">
      <c r="A8884" t="s">
        <v>2574</v>
      </c>
      <c r="B8884" t="s">
        <v>282</v>
      </c>
      <c r="C8884" t="s">
        <v>1083</v>
      </c>
      <c r="D8884" t="b">
        <v>0</v>
      </c>
    </row>
    <row r="8885" spans="1:5" x14ac:dyDescent="0.25">
      <c r="A8885" t="s">
        <v>2574</v>
      </c>
      <c r="B8885" t="s">
        <v>282</v>
      </c>
      <c r="C8885" t="s">
        <v>36</v>
      </c>
      <c r="D8885">
        <v>987</v>
      </c>
    </row>
    <row r="8886" spans="1:5" x14ac:dyDescent="0.25">
      <c r="A8886" t="s">
        <v>2574</v>
      </c>
      <c r="B8886" t="s">
        <v>282</v>
      </c>
      <c r="C8886" t="s">
        <v>4751</v>
      </c>
      <c r="D8886">
        <v>0</v>
      </c>
    </row>
    <row r="8887" spans="1:5" x14ac:dyDescent="0.25">
      <c r="A8887" t="s">
        <v>2574</v>
      </c>
      <c r="B8887" t="s">
        <v>282</v>
      </c>
      <c r="C8887" t="s">
        <v>2469</v>
      </c>
      <c r="D8887">
        <v>0</v>
      </c>
      <c r="E8887">
        <v>0</v>
      </c>
    </row>
    <row r="8888" spans="1:5" x14ac:dyDescent="0.25">
      <c r="A8888" t="s">
        <v>2574</v>
      </c>
      <c r="B8888" t="s">
        <v>282</v>
      </c>
      <c r="C8888" t="s">
        <v>2467</v>
      </c>
      <c r="D8888">
        <v>0</v>
      </c>
    </row>
    <row r="8889" spans="1:5" x14ac:dyDescent="0.25">
      <c r="A8889" t="s">
        <v>2574</v>
      </c>
      <c r="B8889" t="s">
        <v>282</v>
      </c>
      <c r="C8889" t="s">
        <v>2468</v>
      </c>
      <c r="D8889" t="s">
        <v>2475</v>
      </c>
    </row>
    <row r="8890" spans="1:5" x14ac:dyDescent="0.25">
      <c r="A8890" t="s">
        <v>2574</v>
      </c>
      <c r="B8890" t="s">
        <v>282</v>
      </c>
      <c r="C8890" t="s">
        <v>4752</v>
      </c>
      <c r="D8890">
        <v>0</v>
      </c>
      <c r="E8890">
        <v>0</v>
      </c>
    </row>
    <row r="8891" spans="1:5" x14ac:dyDescent="0.25">
      <c r="A8891" t="s">
        <v>2574</v>
      </c>
      <c r="B8891" t="s">
        <v>282</v>
      </c>
      <c r="C8891" t="s">
        <v>4753</v>
      </c>
      <c r="D8891">
        <v>0</v>
      </c>
      <c r="E8891">
        <v>0</v>
      </c>
    </row>
    <row r="8892" spans="1:5" x14ac:dyDescent="0.25">
      <c r="A8892" t="s">
        <v>2574</v>
      </c>
      <c r="B8892" t="s">
        <v>282</v>
      </c>
      <c r="C8892" t="s">
        <v>800</v>
      </c>
      <c r="D8892" s="19"/>
    </row>
    <row r="8893" spans="1:5" x14ac:dyDescent="0.25">
      <c r="A8893" t="s">
        <v>2574</v>
      </c>
      <c r="B8893" t="s">
        <v>283</v>
      </c>
      <c r="C8893" t="s">
        <v>1083</v>
      </c>
      <c r="D8893" t="b">
        <v>0</v>
      </c>
    </row>
    <row r="8894" spans="1:5" x14ac:dyDescent="0.25">
      <c r="A8894" t="s">
        <v>2574</v>
      </c>
      <c r="B8894" t="s">
        <v>283</v>
      </c>
      <c r="C8894" t="s">
        <v>36</v>
      </c>
      <c r="D8894">
        <v>988</v>
      </c>
    </row>
    <row r="8895" spans="1:5" x14ac:dyDescent="0.25">
      <c r="A8895" t="s">
        <v>2574</v>
      </c>
      <c r="B8895" t="s">
        <v>283</v>
      </c>
      <c r="C8895" t="s">
        <v>4751</v>
      </c>
      <c r="D8895">
        <v>0</v>
      </c>
    </row>
    <row r="8896" spans="1:5" x14ac:dyDescent="0.25">
      <c r="A8896" t="s">
        <v>2574</v>
      </c>
      <c r="B8896" t="s">
        <v>283</v>
      </c>
      <c r="C8896" t="s">
        <v>2469</v>
      </c>
      <c r="D8896">
        <v>0</v>
      </c>
      <c r="E8896">
        <v>0</v>
      </c>
    </row>
    <row r="8897" spans="1:5" x14ac:dyDescent="0.25">
      <c r="A8897" t="s">
        <v>2574</v>
      </c>
      <c r="B8897" t="s">
        <v>283</v>
      </c>
      <c r="C8897" t="s">
        <v>2467</v>
      </c>
      <c r="D8897">
        <v>0</v>
      </c>
    </row>
    <row r="8898" spans="1:5" x14ac:dyDescent="0.25">
      <c r="A8898" t="s">
        <v>2574</v>
      </c>
      <c r="B8898" t="s">
        <v>283</v>
      </c>
      <c r="C8898" t="s">
        <v>2468</v>
      </c>
      <c r="D8898" t="s">
        <v>2475</v>
      </c>
    </row>
    <row r="8899" spans="1:5" x14ac:dyDescent="0.25">
      <c r="A8899" t="s">
        <v>2574</v>
      </c>
      <c r="B8899" t="s">
        <v>283</v>
      </c>
      <c r="C8899" t="s">
        <v>4752</v>
      </c>
      <c r="D8899">
        <v>0</v>
      </c>
      <c r="E8899">
        <v>0</v>
      </c>
    </row>
    <row r="8900" spans="1:5" x14ac:dyDescent="0.25">
      <c r="A8900" t="s">
        <v>2574</v>
      </c>
      <c r="B8900" t="s">
        <v>283</v>
      </c>
      <c r="C8900" t="s">
        <v>4753</v>
      </c>
      <c r="D8900">
        <v>0</v>
      </c>
      <c r="E8900">
        <v>0</v>
      </c>
    </row>
    <row r="8901" spans="1:5" x14ac:dyDescent="0.25">
      <c r="A8901" t="s">
        <v>2574</v>
      </c>
      <c r="B8901" t="s">
        <v>283</v>
      </c>
      <c r="C8901" t="s">
        <v>800</v>
      </c>
      <c r="D8901" s="19"/>
    </row>
    <row r="8902" spans="1:5" x14ac:dyDescent="0.25">
      <c r="A8902" t="s">
        <v>2574</v>
      </c>
      <c r="B8902" t="s">
        <v>314</v>
      </c>
      <c r="C8902" t="s">
        <v>1083</v>
      </c>
      <c r="D8902" t="b">
        <v>0</v>
      </c>
    </row>
    <row r="8903" spans="1:5" x14ac:dyDescent="0.25">
      <c r="A8903" t="s">
        <v>2574</v>
      </c>
      <c r="B8903" t="s">
        <v>314</v>
      </c>
      <c r="C8903" t="s">
        <v>36</v>
      </c>
      <c r="D8903">
        <v>989</v>
      </c>
    </row>
    <row r="8904" spans="1:5" x14ac:dyDescent="0.25">
      <c r="A8904" t="s">
        <v>2574</v>
      </c>
      <c r="B8904" t="s">
        <v>314</v>
      </c>
      <c r="C8904" t="s">
        <v>4751</v>
      </c>
      <c r="D8904">
        <v>0</v>
      </c>
    </row>
    <row r="8905" spans="1:5" x14ac:dyDescent="0.25">
      <c r="A8905" t="s">
        <v>2574</v>
      </c>
      <c r="B8905" t="s">
        <v>314</v>
      </c>
      <c r="C8905" t="s">
        <v>2469</v>
      </c>
      <c r="D8905">
        <v>0</v>
      </c>
      <c r="E8905">
        <v>0</v>
      </c>
    </row>
    <row r="8906" spans="1:5" x14ac:dyDescent="0.25">
      <c r="A8906" t="s">
        <v>2574</v>
      </c>
      <c r="B8906" t="s">
        <v>314</v>
      </c>
      <c r="C8906" t="s">
        <v>2467</v>
      </c>
      <c r="D8906">
        <v>0</v>
      </c>
    </row>
    <row r="8907" spans="1:5" x14ac:dyDescent="0.25">
      <c r="A8907" t="s">
        <v>2574</v>
      </c>
      <c r="B8907" t="s">
        <v>314</v>
      </c>
      <c r="C8907" t="s">
        <v>2468</v>
      </c>
      <c r="D8907" t="s">
        <v>2475</v>
      </c>
    </row>
    <row r="8908" spans="1:5" x14ac:dyDescent="0.25">
      <c r="A8908" t="s">
        <v>2574</v>
      </c>
      <c r="B8908" t="s">
        <v>314</v>
      </c>
      <c r="C8908" t="s">
        <v>4752</v>
      </c>
      <c r="D8908">
        <v>0</v>
      </c>
      <c r="E8908">
        <v>0</v>
      </c>
    </row>
    <row r="8909" spans="1:5" x14ac:dyDescent="0.25">
      <c r="A8909" t="s">
        <v>2574</v>
      </c>
      <c r="B8909" t="s">
        <v>314</v>
      </c>
      <c r="C8909" t="s">
        <v>4753</v>
      </c>
      <c r="D8909">
        <v>0</v>
      </c>
      <c r="E8909">
        <v>0</v>
      </c>
    </row>
    <row r="8910" spans="1:5" x14ac:dyDescent="0.25">
      <c r="A8910" t="s">
        <v>2574</v>
      </c>
      <c r="B8910" t="s">
        <v>314</v>
      </c>
      <c r="C8910" t="s">
        <v>800</v>
      </c>
      <c r="D8910" s="19"/>
    </row>
    <row r="8911" spans="1:5" x14ac:dyDescent="0.25">
      <c r="A8911" t="s">
        <v>2574</v>
      </c>
      <c r="B8911" t="s">
        <v>284</v>
      </c>
      <c r="C8911" t="s">
        <v>1083</v>
      </c>
      <c r="D8911" t="b">
        <v>0</v>
      </c>
    </row>
    <row r="8912" spans="1:5" x14ac:dyDescent="0.25">
      <c r="A8912" t="s">
        <v>2574</v>
      </c>
      <c r="B8912" t="s">
        <v>284</v>
      </c>
      <c r="C8912" t="s">
        <v>36</v>
      </c>
      <c r="D8912">
        <v>990</v>
      </c>
    </row>
    <row r="8913" spans="1:5" x14ac:dyDescent="0.25">
      <c r="A8913" t="s">
        <v>2574</v>
      </c>
      <c r="B8913" t="s">
        <v>284</v>
      </c>
      <c r="C8913" t="s">
        <v>4751</v>
      </c>
      <c r="D8913">
        <v>0</v>
      </c>
    </row>
    <row r="8914" spans="1:5" x14ac:dyDescent="0.25">
      <c r="A8914" t="s">
        <v>2574</v>
      </c>
      <c r="B8914" t="s">
        <v>284</v>
      </c>
      <c r="C8914" t="s">
        <v>2469</v>
      </c>
      <c r="D8914">
        <v>0</v>
      </c>
      <c r="E8914">
        <v>0</v>
      </c>
    </row>
    <row r="8915" spans="1:5" x14ac:dyDescent="0.25">
      <c r="A8915" t="s">
        <v>2574</v>
      </c>
      <c r="B8915" t="s">
        <v>284</v>
      </c>
      <c r="C8915" t="s">
        <v>2467</v>
      </c>
      <c r="D8915">
        <v>0</v>
      </c>
    </row>
    <row r="8916" spans="1:5" x14ac:dyDescent="0.25">
      <c r="A8916" t="s">
        <v>2574</v>
      </c>
      <c r="B8916" t="s">
        <v>284</v>
      </c>
      <c r="C8916" t="s">
        <v>2468</v>
      </c>
      <c r="D8916" t="s">
        <v>2475</v>
      </c>
    </row>
    <row r="8917" spans="1:5" x14ac:dyDescent="0.25">
      <c r="A8917" t="s">
        <v>2574</v>
      </c>
      <c r="B8917" t="s">
        <v>284</v>
      </c>
      <c r="C8917" t="s">
        <v>4752</v>
      </c>
      <c r="D8917">
        <v>0</v>
      </c>
      <c r="E8917">
        <v>0</v>
      </c>
    </row>
    <row r="8918" spans="1:5" x14ac:dyDescent="0.25">
      <c r="A8918" t="s">
        <v>2574</v>
      </c>
      <c r="B8918" t="s">
        <v>284</v>
      </c>
      <c r="C8918" t="s">
        <v>4753</v>
      </c>
      <c r="D8918">
        <v>0</v>
      </c>
      <c r="E8918">
        <v>0</v>
      </c>
    </row>
    <row r="8919" spans="1:5" x14ac:dyDescent="0.25">
      <c r="A8919" t="s">
        <v>2574</v>
      </c>
      <c r="B8919" t="s">
        <v>284</v>
      </c>
      <c r="C8919" t="s">
        <v>800</v>
      </c>
      <c r="D8919" s="19"/>
    </row>
    <row r="8920" spans="1:5" x14ac:dyDescent="0.25">
      <c r="A8920" t="s">
        <v>2574</v>
      </c>
      <c r="B8920" t="s">
        <v>285</v>
      </c>
      <c r="C8920" t="s">
        <v>1083</v>
      </c>
      <c r="D8920" t="b">
        <v>0</v>
      </c>
    </row>
    <row r="8921" spans="1:5" x14ac:dyDescent="0.25">
      <c r="A8921" t="s">
        <v>2574</v>
      </c>
      <c r="B8921" t="s">
        <v>285</v>
      </c>
      <c r="C8921" t="s">
        <v>36</v>
      </c>
      <c r="D8921">
        <v>991</v>
      </c>
    </row>
    <row r="8922" spans="1:5" x14ac:dyDescent="0.25">
      <c r="A8922" t="s">
        <v>2574</v>
      </c>
      <c r="B8922" t="s">
        <v>285</v>
      </c>
      <c r="C8922" t="s">
        <v>4751</v>
      </c>
      <c r="D8922">
        <v>0</v>
      </c>
    </row>
    <row r="8923" spans="1:5" x14ac:dyDescent="0.25">
      <c r="A8923" t="s">
        <v>2574</v>
      </c>
      <c r="B8923" t="s">
        <v>285</v>
      </c>
      <c r="C8923" t="s">
        <v>2469</v>
      </c>
      <c r="D8923">
        <v>0</v>
      </c>
      <c r="E8923">
        <v>0</v>
      </c>
    </row>
    <row r="8924" spans="1:5" x14ac:dyDescent="0.25">
      <c r="A8924" t="s">
        <v>2574</v>
      </c>
      <c r="B8924" t="s">
        <v>285</v>
      </c>
      <c r="C8924" t="s">
        <v>2467</v>
      </c>
      <c r="D8924">
        <v>0</v>
      </c>
    </row>
    <row r="8925" spans="1:5" x14ac:dyDescent="0.25">
      <c r="A8925" t="s">
        <v>2574</v>
      </c>
      <c r="B8925" t="s">
        <v>285</v>
      </c>
      <c r="C8925" t="s">
        <v>2468</v>
      </c>
      <c r="D8925" t="s">
        <v>2475</v>
      </c>
    </row>
    <row r="8926" spans="1:5" x14ac:dyDescent="0.25">
      <c r="A8926" t="s">
        <v>2574</v>
      </c>
      <c r="B8926" t="s">
        <v>285</v>
      </c>
      <c r="C8926" t="s">
        <v>4752</v>
      </c>
      <c r="D8926">
        <v>0</v>
      </c>
      <c r="E8926">
        <v>0</v>
      </c>
    </row>
    <row r="8927" spans="1:5" x14ac:dyDescent="0.25">
      <c r="A8927" t="s">
        <v>2574</v>
      </c>
      <c r="B8927" t="s">
        <v>285</v>
      </c>
      <c r="C8927" t="s">
        <v>4753</v>
      </c>
      <c r="D8927">
        <v>0</v>
      </c>
      <c r="E8927">
        <v>0</v>
      </c>
    </row>
    <row r="8928" spans="1:5" x14ac:dyDescent="0.25">
      <c r="A8928" t="s">
        <v>2574</v>
      </c>
      <c r="B8928" t="s">
        <v>285</v>
      </c>
      <c r="C8928" t="s">
        <v>800</v>
      </c>
      <c r="D8928" s="19"/>
    </row>
    <row r="8929" spans="1:5" x14ac:dyDescent="0.25">
      <c r="A8929" t="s">
        <v>2576</v>
      </c>
      <c r="B8929" t="s">
        <v>3067</v>
      </c>
      <c r="C8929" t="s">
        <v>1083</v>
      </c>
      <c r="D8929" t="b">
        <v>0</v>
      </c>
    </row>
    <row r="8930" spans="1:5" x14ac:dyDescent="0.25">
      <c r="A8930" t="s">
        <v>2576</v>
      </c>
      <c r="B8930" t="s">
        <v>3067</v>
      </c>
      <c r="C8930" t="s">
        <v>36</v>
      </c>
      <c r="D8930">
        <v>992</v>
      </c>
    </row>
    <row r="8931" spans="1:5" x14ac:dyDescent="0.25">
      <c r="A8931" t="s">
        <v>2576</v>
      </c>
      <c r="B8931" t="s">
        <v>3067</v>
      </c>
      <c r="C8931" t="s">
        <v>4751</v>
      </c>
      <c r="D8931">
        <v>0</v>
      </c>
    </row>
    <row r="8932" spans="1:5" x14ac:dyDescent="0.25">
      <c r="A8932" t="s">
        <v>2576</v>
      </c>
      <c r="B8932" t="s">
        <v>3067</v>
      </c>
      <c r="C8932" t="s">
        <v>2469</v>
      </c>
      <c r="D8932">
        <v>0</v>
      </c>
      <c r="E8932">
        <v>0</v>
      </c>
    </row>
    <row r="8933" spans="1:5" x14ac:dyDescent="0.25">
      <c r="A8933" t="s">
        <v>2576</v>
      </c>
      <c r="B8933" t="s">
        <v>3067</v>
      </c>
      <c r="C8933" t="s">
        <v>2467</v>
      </c>
      <c r="D8933">
        <v>0</v>
      </c>
    </row>
    <row r="8934" spans="1:5" x14ac:dyDescent="0.25">
      <c r="A8934" t="s">
        <v>2576</v>
      </c>
      <c r="B8934" t="s">
        <v>3067</v>
      </c>
      <c r="C8934" t="s">
        <v>2468</v>
      </c>
      <c r="D8934" t="s">
        <v>2475</v>
      </c>
    </row>
    <row r="8935" spans="1:5" x14ac:dyDescent="0.25">
      <c r="A8935" t="s">
        <v>2576</v>
      </c>
      <c r="B8935" t="s">
        <v>3067</v>
      </c>
      <c r="C8935" t="s">
        <v>4752</v>
      </c>
      <c r="D8935">
        <v>0</v>
      </c>
      <c r="E8935">
        <v>0</v>
      </c>
    </row>
    <row r="8936" spans="1:5" x14ac:dyDescent="0.25">
      <c r="A8936" t="s">
        <v>2576</v>
      </c>
      <c r="B8936" t="s">
        <v>3067</v>
      </c>
      <c r="C8936" t="s">
        <v>4753</v>
      </c>
      <c r="D8936">
        <v>0</v>
      </c>
      <c r="E8936">
        <v>0</v>
      </c>
    </row>
    <row r="8937" spans="1:5" x14ac:dyDescent="0.25">
      <c r="A8937" t="s">
        <v>2576</v>
      </c>
      <c r="B8937" t="s">
        <v>3067</v>
      </c>
      <c r="C8937" t="s">
        <v>800</v>
      </c>
      <c r="D8937" s="19" t="s">
        <v>807</v>
      </c>
    </row>
    <row r="8938" spans="1:5" x14ac:dyDescent="0.25">
      <c r="A8938" t="s">
        <v>2576</v>
      </c>
      <c r="B8938" t="s">
        <v>3068</v>
      </c>
      <c r="C8938" t="s">
        <v>1083</v>
      </c>
      <c r="D8938" t="b">
        <v>0</v>
      </c>
    </row>
    <row r="8939" spans="1:5" x14ac:dyDescent="0.25">
      <c r="A8939" t="s">
        <v>2576</v>
      </c>
      <c r="B8939" t="s">
        <v>3068</v>
      </c>
      <c r="C8939" t="s">
        <v>36</v>
      </c>
      <c r="D8939">
        <v>993</v>
      </c>
    </row>
    <row r="8940" spans="1:5" x14ac:dyDescent="0.25">
      <c r="A8940" t="s">
        <v>2576</v>
      </c>
      <c r="B8940" t="s">
        <v>3068</v>
      </c>
      <c r="C8940" t="s">
        <v>4751</v>
      </c>
      <c r="D8940">
        <v>0</v>
      </c>
    </row>
    <row r="8941" spans="1:5" x14ac:dyDescent="0.25">
      <c r="A8941" t="s">
        <v>2576</v>
      </c>
      <c r="B8941" t="s">
        <v>3068</v>
      </c>
      <c r="C8941" t="s">
        <v>2469</v>
      </c>
      <c r="D8941">
        <v>100</v>
      </c>
      <c r="E8941">
        <v>0</v>
      </c>
    </row>
    <row r="8942" spans="1:5" x14ac:dyDescent="0.25">
      <c r="A8942" t="s">
        <v>2576</v>
      </c>
      <c r="B8942" t="s">
        <v>3068</v>
      </c>
      <c r="C8942" t="s">
        <v>2467</v>
      </c>
      <c r="D8942">
        <v>0</v>
      </c>
    </row>
    <row r="8943" spans="1:5" x14ac:dyDescent="0.25">
      <c r="A8943" t="s">
        <v>2576</v>
      </c>
      <c r="B8943" t="s">
        <v>3068</v>
      </c>
      <c r="C8943" t="s">
        <v>2468</v>
      </c>
      <c r="D8943" t="s">
        <v>2475</v>
      </c>
    </row>
    <row r="8944" spans="1:5" x14ac:dyDescent="0.25">
      <c r="A8944" t="s">
        <v>2576</v>
      </c>
      <c r="B8944" t="s">
        <v>3068</v>
      </c>
      <c r="C8944" t="s">
        <v>4752</v>
      </c>
      <c r="D8944">
        <v>0</v>
      </c>
      <c r="E8944">
        <v>0</v>
      </c>
    </row>
    <row r="8945" spans="1:5" x14ac:dyDescent="0.25">
      <c r="A8945" t="s">
        <v>2576</v>
      </c>
      <c r="B8945" t="s">
        <v>3068</v>
      </c>
      <c r="C8945" t="s">
        <v>4753</v>
      </c>
      <c r="D8945">
        <v>0</v>
      </c>
      <c r="E8945">
        <v>0</v>
      </c>
    </row>
    <row r="8946" spans="1:5" x14ac:dyDescent="0.25">
      <c r="A8946" t="s">
        <v>2576</v>
      </c>
      <c r="B8946" t="s">
        <v>3068</v>
      </c>
      <c r="C8946" t="s">
        <v>800</v>
      </c>
      <c r="D8946" s="19" t="s">
        <v>807</v>
      </c>
    </row>
    <row r="8947" spans="1:5" x14ac:dyDescent="0.25">
      <c r="A8947" t="s">
        <v>2576</v>
      </c>
      <c r="B8947" t="s">
        <v>3069</v>
      </c>
      <c r="C8947" t="s">
        <v>1083</v>
      </c>
      <c r="D8947" t="b">
        <v>0</v>
      </c>
    </row>
    <row r="8948" spans="1:5" x14ac:dyDescent="0.25">
      <c r="A8948" t="s">
        <v>2576</v>
      </c>
      <c r="B8948" t="s">
        <v>3069</v>
      </c>
      <c r="C8948" t="s">
        <v>36</v>
      </c>
      <c r="D8948">
        <v>994</v>
      </c>
    </row>
    <row r="8949" spans="1:5" x14ac:dyDescent="0.25">
      <c r="A8949" t="s">
        <v>2576</v>
      </c>
      <c r="B8949" t="s">
        <v>3069</v>
      </c>
      <c r="C8949" t="s">
        <v>4751</v>
      </c>
      <c r="D8949">
        <v>0</v>
      </c>
    </row>
    <row r="8950" spans="1:5" x14ac:dyDescent="0.25">
      <c r="A8950" t="s">
        <v>2576</v>
      </c>
      <c r="B8950" t="s">
        <v>3069</v>
      </c>
      <c r="C8950" t="s">
        <v>2469</v>
      </c>
      <c r="D8950">
        <v>0</v>
      </c>
      <c r="E8950">
        <v>0</v>
      </c>
    </row>
    <row r="8951" spans="1:5" x14ac:dyDescent="0.25">
      <c r="A8951" t="s">
        <v>2576</v>
      </c>
      <c r="B8951" t="s">
        <v>3069</v>
      </c>
      <c r="C8951" t="s">
        <v>2467</v>
      </c>
      <c r="D8951">
        <v>0</v>
      </c>
    </row>
    <row r="8952" spans="1:5" x14ac:dyDescent="0.25">
      <c r="A8952" t="s">
        <v>2576</v>
      </c>
      <c r="B8952" t="s">
        <v>3069</v>
      </c>
      <c r="C8952" t="s">
        <v>2468</v>
      </c>
      <c r="D8952" t="s">
        <v>3101</v>
      </c>
    </row>
    <row r="8953" spans="1:5" x14ac:dyDescent="0.25">
      <c r="A8953" t="s">
        <v>2576</v>
      </c>
      <c r="B8953" t="s">
        <v>3069</v>
      </c>
      <c r="C8953" t="s">
        <v>4752</v>
      </c>
      <c r="D8953">
        <v>0</v>
      </c>
      <c r="E8953">
        <v>0</v>
      </c>
    </row>
    <row r="8954" spans="1:5" x14ac:dyDescent="0.25">
      <c r="A8954" t="s">
        <v>2576</v>
      </c>
      <c r="B8954" t="s">
        <v>3069</v>
      </c>
      <c r="C8954" t="s">
        <v>4753</v>
      </c>
      <c r="D8954">
        <v>0</v>
      </c>
      <c r="E8954">
        <v>0</v>
      </c>
    </row>
    <row r="8955" spans="1:5" x14ac:dyDescent="0.25">
      <c r="A8955" t="s">
        <v>2576</v>
      </c>
      <c r="B8955" t="s">
        <v>3069</v>
      </c>
      <c r="C8955" t="s">
        <v>800</v>
      </c>
      <c r="D8955" s="19" t="s">
        <v>2892</v>
      </c>
    </row>
    <row r="8956" spans="1:5" x14ac:dyDescent="0.25">
      <c r="A8956" t="s">
        <v>2576</v>
      </c>
      <c r="B8956" t="s">
        <v>3070</v>
      </c>
      <c r="C8956" t="s">
        <v>1083</v>
      </c>
      <c r="D8956" t="b">
        <v>0</v>
      </c>
    </row>
    <row r="8957" spans="1:5" x14ac:dyDescent="0.25">
      <c r="A8957" t="s">
        <v>2576</v>
      </c>
      <c r="B8957" t="s">
        <v>3070</v>
      </c>
      <c r="C8957" t="s">
        <v>36</v>
      </c>
      <c r="D8957">
        <v>995</v>
      </c>
    </row>
    <row r="8958" spans="1:5" x14ac:dyDescent="0.25">
      <c r="A8958" t="s">
        <v>2576</v>
      </c>
      <c r="B8958" t="s">
        <v>3070</v>
      </c>
      <c r="C8958" t="s">
        <v>4751</v>
      </c>
      <c r="D8958">
        <v>0</v>
      </c>
    </row>
    <row r="8959" spans="1:5" x14ac:dyDescent="0.25">
      <c r="A8959" t="s">
        <v>2576</v>
      </c>
      <c r="B8959" t="s">
        <v>3070</v>
      </c>
      <c r="C8959" t="s">
        <v>2469</v>
      </c>
      <c r="D8959">
        <v>0</v>
      </c>
      <c r="E8959">
        <v>0</v>
      </c>
    </row>
    <row r="8960" spans="1:5" x14ac:dyDescent="0.25">
      <c r="A8960" t="s">
        <v>2576</v>
      </c>
      <c r="B8960" t="s">
        <v>3070</v>
      </c>
      <c r="C8960" t="s">
        <v>2467</v>
      </c>
      <c r="D8960">
        <v>0</v>
      </c>
    </row>
    <row r="8961" spans="1:5" x14ac:dyDescent="0.25">
      <c r="A8961" t="s">
        <v>2576</v>
      </c>
      <c r="B8961" t="s">
        <v>3070</v>
      </c>
      <c r="C8961" t="s">
        <v>2468</v>
      </c>
      <c r="D8961" t="s">
        <v>3101</v>
      </c>
    </row>
    <row r="8962" spans="1:5" x14ac:dyDescent="0.25">
      <c r="A8962" t="s">
        <v>2576</v>
      </c>
      <c r="B8962" t="s">
        <v>3070</v>
      </c>
      <c r="C8962" t="s">
        <v>4752</v>
      </c>
      <c r="D8962">
        <v>0</v>
      </c>
      <c r="E8962">
        <v>0</v>
      </c>
    </row>
    <row r="8963" spans="1:5" x14ac:dyDescent="0.25">
      <c r="A8963" t="s">
        <v>2576</v>
      </c>
      <c r="B8963" t="s">
        <v>3070</v>
      </c>
      <c r="C8963" t="s">
        <v>4753</v>
      </c>
      <c r="D8963">
        <v>0</v>
      </c>
      <c r="E8963">
        <v>0</v>
      </c>
    </row>
    <row r="8964" spans="1:5" x14ac:dyDescent="0.25">
      <c r="A8964" t="s">
        <v>2576</v>
      </c>
      <c r="B8964" t="s">
        <v>3070</v>
      </c>
      <c r="C8964" t="s">
        <v>800</v>
      </c>
      <c r="D8964" s="19" t="s">
        <v>2892</v>
      </c>
    </row>
    <row r="8965" spans="1:5" x14ac:dyDescent="0.25">
      <c r="A8965" t="s">
        <v>2576</v>
      </c>
      <c r="B8965" t="s">
        <v>3071</v>
      </c>
      <c r="C8965" t="s">
        <v>1083</v>
      </c>
      <c r="D8965" t="b">
        <v>0</v>
      </c>
    </row>
    <row r="8966" spans="1:5" x14ac:dyDescent="0.25">
      <c r="A8966" t="s">
        <v>2576</v>
      </c>
      <c r="B8966" t="s">
        <v>3071</v>
      </c>
      <c r="C8966" t="s">
        <v>36</v>
      </c>
      <c r="D8966">
        <v>996</v>
      </c>
    </row>
    <row r="8967" spans="1:5" x14ac:dyDescent="0.25">
      <c r="A8967" t="s">
        <v>2576</v>
      </c>
      <c r="B8967" t="s">
        <v>3071</v>
      </c>
      <c r="C8967" t="s">
        <v>4751</v>
      </c>
      <c r="D8967">
        <v>0</v>
      </c>
    </row>
    <row r="8968" spans="1:5" x14ac:dyDescent="0.25">
      <c r="A8968" t="s">
        <v>2576</v>
      </c>
      <c r="B8968" t="s">
        <v>3071</v>
      </c>
      <c r="C8968" t="s">
        <v>2469</v>
      </c>
      <c r="D8968">
        <v>0</v>
      </c>
      <c r="E8968">
        <v>0</v>
      </c>
    </row>
    <row r="8969" spans="1:5" x14ac:dyDescent="0.25">
      <c r="A8969" t="s">
        <v>2576</v>
      </c>
      <c r="B8969" t="s">
        <v>3071</v>
      </c>
      <c r="C8969" t="s">
        <v>2467</v>
      </c>
      <c r="D8969">
        <v>0</v>
      </c>
    </row>
    <row r="8970" spans="1:5" x14ac:dyDescent="0.25">
      <c r="A8970" t="s">
        <v>2576</v>
      </c>
      <c r="B8970" t="s">
        <v>3071</v>
      </c>
      <c r="C8970" t="s">
        <v>2468</v>
      </c>
      <c r="D8970" t="s">
        <v>2475</v>
      </c>
    </row>
    <row r="8971" spans="1:5" x14ac:dyDescent="0.25">
      <c r="A8971" t="s">
        <v>2576</v>
      </c>
      <c r="B8971" t="s">
        <v>3071</v>
      </c>
      <c r="C8971" t="s">
        <v>4752</v>
      </c>
      <c r="D8971">
        <v>0</v>
      </c>
      <c r="E8971">
        <v>0</v>
      </c>
    </row>
    <row r="8972" spans="1:5" x14ac:dyDescent="0.25">
      <c r="A8972" t="s">
        <v>2576</v>
      </c>
      <c r="B8972" t="s">
        <v>3071</v>
      </c>
      <c r="C8972" t="s">
        <v>4753</v>
      </c>
      <c r="D8972">
        <v>0</v>
      </c>
      <c r="E8972">
        <v>0</v>
      </c>
    </row>
    <row r="8973" spans="1:5" x14ac:dyDescent="0.25">
      <c r="A8973" t="s">
        <v>2576</v>
      </c>
      <c r="B8973" t="s">
        <v>3071</v>
      </c>
      <c r="C8973" t="s">
        <v>800</v>
      </c>
      <c r="D8973" s="19" t="s">
        <v>2892</v>
      </c>
    </row>
    <row r="8974" spans="1:5" x14ac:dyDescent="0.25">
      <c r="A8974" t="s">
        <v>2576</v>
      </c>
      <c r="B8974" t="s">
        <v>3072</v>
      </c>
      <c r="C8974" t="s">
        <v>1083</v>
      </c>
      <c r="D8974" t="b">
        <v>0</v>
      </c>
    </row>
    <row r="8975" spans="1:5" x14ac:dyDescent="0.25">
      <c r="A8975" t="s">
        <v>2576</v>
      </c>
      <c r="B8975" t="s">
        <v>3072</v>
      </c>
      <c r="C8975" t="s">
        <v>36</v>
      </c>
      <c r="D8975">
        <v>997</v>
      </c>
    </row>
    <row r="8976" spans="1:5" x14ac:dyDescent="0.25">
      <c r="A8976" t="s">
        <v>2576</v>
      </c>
      <c r="B8976" t="s">
        <v>3072</v>
      </c>
      <c r="C8976" t="s">
        <v>4751</v>
      </c>
      <c r="D8976">
        <v>0</v>
      </c>
    </row>
    <row r="8977" spans="1:5" x14ac:dyDescent="0.25">
      <c r="A8977" t="s">
        <v>2576</v>
      </c>
      <c r="B8977" t="s">
        <v>3072</v>
      </c>
      <c r="C8977" t="s">
        <v>2469</v>
      </c>
      <c r="D8977">
        <v>0</v>
      </c>
      <c r="E8977">
        <v>0</v>
      </c>
    </row>
    <row r="8978" spans="1:5" x14ac:dyDescent="0.25">
      <c r="A8978" t="s">
        <v>2576</v>
      </c>
      <c r="B8978" t="s">
        <v>3072</v>
      </c>
      <c r="C8978" t="s">
        <v>2467</v>
      </c>
      <c r="D8978">
        <v>0</v>
      </c>
    </row>
    <row r="8979" spans="1:5" x14ac:dyDescent="0.25">
      <c r="A8979" t="s">
        <v>2576</v>
      </c>
      <c r="B8979" t="s">
        <v>3072</v>
      </c>
      <c r="C8979" t="s">
        <v>2468</v>
      </c>
      <c r="D8979" t="s">
        <v>2475</v>
      </c>
    </row>
    <row r="8980" spans="1:5" x14ac:dyDescent="0.25">
      <c r="A8980" t="s">
        <v>2576</v>
      </c>
      <c r="B8980" t="s">
        <v>3072</v>
      </c>
      <c r="C8980" t="s">
        <v>4752</v>
      </c>
      <c r="D8980">
        <v>0</v>
      </c>
      <c r="E8980">
        <v>0</v>
      </c>
    </row>
    <row r="8981" spans="1:5" x14ac:dyDescent="0.25">
      <c r="A8981" t="s">
        <v>2576</v>
      </c>
      <c r="B8981" t="s">
        <v>3072</v>
      </c>
      <c r="C8981" t="s">
        <v>4753</v>
      </c>
      <c r="D8981">
        <v>0</v>
      </c>
      <c r="E8981">
        <v>0</v>
      </c>
    </row>
    <row r="8982" spans="1:5" x14ac:dyDescent="0.25">
      <c r="A8982" t="s">
        <v>2576</v>
      </c>
      <c r="B8982" t="s">
        <v>3072</v>
      </c>
      <c r="C8982" t="s">
        <v>800</v>
      </c>
      <c r="D8982" s="19" t="s">
        <v>2892</v>
      </c>
    </row>
    <row r="8983" spans="1:5" x14ac:dyDescent="0.25">
      <c r="A8983" t="s">
        <v>2576</v>
      </c>
      <c r="B8983" t="s">
        <v>3073</v>
      </c>
      <c r="C8983" t="s">
        <v>1083</v>
      </c>
      <c r="D8983" t="b">
        <v>0</v>
      </c>
    </row>
    <row r="8984" spans="1:5" x14ac:dyDescent="0.25">
      <c r="A8984" t="s">
        <v>2576</v>
      </c>
      <c r="B8984" t="s">
        <v>3073</v>
      </c>
      <c r="C8984" t="s">
        <v>36</v>
      </c>
      <c r="D8984">
        <v>998</v>
      </c>
    </row>
    <row r="8985" spans="1:5" x14ac:dyDescent="0.25">
      <c r="A8985" t="s">
        <v>2576</v>
      </c>
      <c r="B8985" t="s">
        <v>3073</v>
      </c>
      <c r="C8985" t="s">
        <v>4751</v>
      </c>
      <c r="D8985">
        <v>1</v>
      </c>
    </row>
    <row r="8986" spans="1:5" x14ac:dyDescent="0.25">
      <c r="A8986" t="s">
        <v>2576</v>
      </c>
      <c r="B8986" t="s">
        <v>3073</v>
      </c>
      <c r="C8986" t="s">
        <v>2469</v>
      </c>
      <c r="D8986">
        <v>0</v>
      </c>
      <c r="E8986">
        <v>0</v>
      </c>
    </row>
    <row r="8987" spans="1:5" x14ac:dyDescent="0.25">
      <c r="A8987" t="s">
        <v>2576</v>
      </c>
      <c r="B8987" t="s">
        <v>3073</v>
      </c>
      <c r="C8987" t="s">
        <v>2467</v>
      </c>
      <c r="D8987">
        <v>0</v>
      </c>
    </row>
    <row r="8988" spans="1:5" x14ac:dyDescent="0.25">
      <c r="A8988" t="s">
        <v>2576</v>
      </c>
      <c r="B8988" t="s">
        <v>3073</v>
      </c>
      <c r="C8988" t="s">
        <v>2468</v>
      </c>
      <c r="D8988" t="s">
        <v>2475</v>
      </c>
    </row>
    <row r="8989" spans="1:5" x14ac:dyDescent="0.25">
      <c r="A8989" t="s">
        <v>2576</v>
      </c>
      <c r="B8989" t="s">
        <v>3073</v>
      </c>
      <c r="C8989" t="s">
        <v>4752</v>
      </c>
      <c r="D8989">
        <v>0</v>
      </c>
      <c r="E8989">
        <v>0</v>
      </c>
    </row>
    <row r="8990" spans="1:5" x14ac:dyDescent="0.25">
      <c r="A8990" t="s">
        <v>2576</v>
      </c>
      <c r="B8990" t="s">
        <v>3073</v>
      </c>
      <c r="C8990" t="s">
        <v>4753</v>
      </c>
      <c r="D8990">
        <v>0</v>
      </c>
      <c r="E8990">
        <v>0</v>
      </c>
    </row>
    <row r="8991" spans="1:5" x14ac:dyDescent="0.25">
      <c r="A8991" t="s">
        <v>2576</v>
      </c>
      <c r="B8991" t="s">
        <v>3073</v>
      </c>
      <c r="C8991" t="s">
        <v>800</v>
      </c>
      <c r="D8991" s="19" t="s">
        <v>815</v>
      </c>
    </row>
    <row r="8992" spans="1:5" x14ac:dyDescent="0.25">
      <c r="A8992" t="s">
        <v>2576</v>
      </c>
      <c r="B8992" t="s">
        <v>3074</v>
      </c>
      <c r="C8992" t="s">
        <v>1083</v>
      </c>
      <c r="D8992" t="b">
        <v>0</v>
      </c>
    </row>
    <row r="8993" spans="1:5" x14ac:dyDescent="0.25">
      <c r="A8993" t="s">
        <v>2576</v>
      </c>
      <c r="B8993" t="s">
        <v>3074</v>
      </c>
      <c r="C8993" t="s">
        <v>36</v>
      </c>
      <c r="D8993">
        <v>999</v>
      </c>
    </row>
    <row r="8994" spans="1:5" x14ac:dyDescent="0.25">
      <c r="A8994" t="s">
        <v>2576</v>
      </c>
      <c r="B8994" t="s">
        <v>3074</v>
      </c>
      <c r="C8994" t="s">
        <v>4751</v>
      </c>
      <c r="D8994">
        <v>1</v>
      </c>
    </row>
    <row r="8995" spans="1:5" x14ac:dyDescent="0.25">
      <c r="A8995" t="s">
        <v>2576</v>
      </c>
      <c r="B8995" t="s">
        <v>3074</v>
      </c>
      <c r="C8995" t="s">
        <v>2469</v>
      </c>
      <c r="D8995">
        <v>0</v>
      </c>
      <c r="E8995">
        <v>0</v>
      </c>
    </row>
    <row r="8996" spans="1:5" x14ac:dyDescent="0.25">
      <c r="A8996" t="s">
        <v>2576</v>
      </c>
      <c r="B8996" t="s">
        <v>3074</v>
      </c>
      <c r="C8996" t="s">
        <v>2467</v>
      </c>
      <c r="D8996">
        <v>1</v>
      </c>
    </row>
    <row r="8997" spans="1:5" x14ac:dyDescent="0.25">
      <c r="A8997" t="s">
        <v>2576</v>
      </c>
      <c r="B8997" t="s">
        <v>3074</v>
      </c>
      <c r="C8997" t="s">
        <v>2468</v>
      </c>
      <c r="D8997" t="s">
        <v>2475</v>
      </c>
    </row>
    <row r="8998" spans="1:5" x14ac:dyDescent="0.25">
      <c r="A8998" t="s">
        <v>2576</v>
      </c>
      <c r="B8998" t="s">
        <v>3074</v>
      </c>
      <c r="C8998" t="s">
        <v>4752</v>
      </c>
      <c r="D8998">
        <v>0</v>
      </c>
      <c r="E8998">
        <v>0</v>
      </c>
    </row>
    <row r="8999" spans="1:5" x14ac:dyDescent="0.25">
      <c r="A8999" t="s">
        <v>2576</v>
      </c>
      <c r="B8999" t="s">
        <v>3074</v>
      </c>
      <c r="C8999" t="s">
        <v>4753</v>
      </c>
      <c r="D8999">
        <v>0</v>
      </c>
      <c r="E8999">
        <v>0</v>
      </c>
    </row>
    <row r="9000" spans="1:5" x14ac:dyDescent="0.25">
      <c r="A9000" t="s">
        <v>2576</v>
      </c>
      <c r="B9000" t="s">
        <v>3074</v>
      </c>
      <c r="C9000" t="s">
        <v>800</v>
      </c>
      <c r="D9000" s="19" t="s">
        <v>815</v>
      </c>
    </row>
    <row r="9001" spans="1:5" x14ac:dyDescent="0.25">
      <c r="A9001" t="s">
        <v>2576</v>
      </c>
      <c r="B9001" t="s">
        <v>3075</v>
      </c>
      <c r="C9001" t="s">
        <v>1083</v>
      </c>
      <c r="D9001" t="b">
        <v>0</v>
      </c>
    </row>
    <row r="9002" spans="1:5" x14ac:dyDescent="0.25">
      <c r="A9002" t="s">
        <v>2576</v>
      </c>
      <c r="B9002" t="s">
        <v>3075</v>
      </c>
      <c r="C9002" t="s">
        <v>36</v>
      </c>
      <c r="D9002">
        <v>1000</v>
      </c>
    </row>
    <row r="9003" spans="1:5" x14ac:dyDescent="0.25">
      <c r="A9003" t="s">
        <v>2576</v>
      </c>
      <c r="B9003" t="s">
        <v>3075</v>
      </c>
      <c r="C9003" t="s">
        <v>4751</v>
      </c>
      <c r="D9003">
        <v>1</v>
      </c>
    </row>
    <row r="9004" spans="1:5" x14ac:dyDescent="0.25">
      <c r="A9004" t="s">
        <v>2576</v>
      </c>
      <c r="B9004" t="s">
        <v>3075</v>
      </c>
      <c r="C9004" t="s">
        <v>2469</v>
      </c>
      <c r="D9004">
        <v>0</v>
      </c>
      <c r="E9004">
        <v>0</v>
      </c>
    </row>
    <row r="9005" spans="1:5" x14ac:dyDescent="0.25">
      <c r="A9005" t="s">
        <v>2576</v>
      </c>
      <c r="B9005" t="s">
        <v>3075</v>
      </c>
      <c r="C9005" t="s">
        <v>2467</v>
      </c>
      <c r="D9005">
        <v>1</v>
      </c>
    </row>
    <row r="9006" spans="1:5" x14ac:dyDescent="0.25">
      <c r="A9006" t="s">
        <v>2576</v>
      </c>
      <c r="B9006" t="s">
        <v>3075</v>
      </c>
      <c r="C9006" t="s">
        <v>2468</v>
      </c>
      <c r="D9006" t="s">
        <v>2475</v>
      </c>
    </row>
    <row r="9007" spans="1:5" x14ac:dyDescent="0.25">
      <c r="A9007" t="s">
        <v>2576</v>
      </c>
      <c r="B9007" t="s">
        <v>3075</v>
      </c>
      <c r="C9007" t="s">
        <v>4752</v>
      </c>
      <c r="D9007">
        <v>0</v>
      </c>
      <c r="E9007">
        <v>0</v>
      </c>
    </row>
    <row r="9008" spans="1:5" x14ac:dyDescent="0.25">
      <c r="A9008" t="s">
        <v>2576</v>
      </c>
      <c r="B9008" t="s">
        <v>3075</v>
      </c>
      <c r="C9008" t="s">
        <v>4753</v>
      </c>
      <c r="D9008">
        <v>0</v>
      </c>
      <c r="E9008">
        <v>0</v>
      </c>
    </row>
    <row r="9009" spans="1:5" x14ac:dyDescent="0.25">
      <c r="A9009" t="s">
        <v>2576</v>
      </c>
      <c r="B9009" t="s">
        <v>3075</v>
      </c>
      <c r="C9009" t="s">
        <v>800</v>
      </c>
      <c r="D9009" s="19" t="s">
        <v>815</v>
      </c>
    </row>
    <row r="9010" spans="1:5" x14ac:dyDescent="0.25">
      <c r="A9010" t="s">
        <v>2576</v>
      </c>
      <c r="B9010" t="s">
        <v>3076</v>
      </c>
      <c r="C9010" t="s">
        <v>1083</v>
      </c>
      <c r="D9010" t="b">
        <v>0</v>
      </c>
    </row>
    <row r="9011" spans="1:5" x14ac:dyDescent="0.25">
      <c r="A9011" t="s">
        <v>2576</v>
      </c>
      <c r="B9011" t="s">
        <v>3076</v>
      </c>
      <c r="C9011" t="s">
        <v>36</v>
      </c>
      <c r="D9011">
        <v>1001</v>
      </c>
    </row>
    <row r="9012" spans="1:5" x14ac:dyDescent="0.25">
      <c r="A9012" t="s">
        <v>2576</v>
      </c>
      <c r="B9012" t="s">
        <v>3076</v>
      </c>
      <c r="C9012" t="s">
        <v>4751</v>
      </c>
      <c r="D9012">
        <v>1</v>
      </c>
    </row>
    <row r="9013" spans="1:5" x14ac:dyDescent="0.25">
      <c r="A9013" t="s">
        <v>2576</v>
      </c>
      <c r="B9013" t="s">
        <v>3076</v>
      </c>
      <c r="C9013" t="s">
        <v>2469</v>
      </c>
      <c r="D9013">
        <v>0</v>
      </c>
      <c r="E9013">
        <v>0</v>
      </c>
    </row>
    <row r="9014" spans="1:5" x14ac:dyDescent="0.25">
      <c r="A9014" t="s">
        <v>2576</v>
      </c>
      <c r="B9014" t="s">
        <v>3076</v>
      </c>
      <c r="C9014" t="s">
        <v>2467</v>
      </c>
      <c r="D9014">
        <v>0</v>
      </c>
    </row>
    <row r="9015" spans="1:5" x14ac:dyDescent="0.25">
      <c r="A9015" t="s">
        <v>2576</v>
      </c>
      <c r="B9015" t="s">
        <v>3076</v>
      </c>
      <c r="C9015" t="s">
        <v>2468</v>
      </c>
      <c r="D9015" t="s">
        <v>2475</v>
      </c>
    </row>
    <row r="9016" spans="1:5" x14ac:dyDescent="0.25">
      <c r="A9016" t="s">
        <v>2576</v>
      </c>
      <c r="B9016" t="s">
        <v>3076</v>
      </c>
      <c r="C9016" t="s">
        <v>4752</v>
      </c>
      <c r="D9016">
        <v>0</v>
      </c>
      <c r="E9016">
        <v>0</v>
      </c>
    </row>
    <row r="9017" spans="1:5" x14ac:dyDescent="0.25">
      <c r="A9017" t="s">
        <v>2576</v>
      </c>
      <c r="B9017" t="s">
        <v>3076</v>
      </c>
      <c r="C9017" t="s">
        <v>4753</v>
      </c>
      <c r="D9017">
        <v>0</v>
      </c>
      <c r="E9017">
        <v>0</v>
      </c>
    </row>
    <row r="9018" spans="1:5" x14ac:dyDescent="0.25">
      <c r="A9018" t="s">
        <v>2576</v>
      </c>
      <c r="B9018" t="s">
        <v>3076</v>
      </c>
      <c r="C9018" t="s">
        <v>800</v>
      </c>
      <c r="D9018" s="19" t="s">
        <v>815</v>
      </c>
    </row>
    <row r="9019" spans="1:5" x14ac:dyDescent="0.25">
      <c r="A9019" t="s">
        <v>2576</v>
      </c>
      <c r="B9019" t="s">
        <v>3077</v>
      </c>
      <c r="C9019" t="s">
        <v>1083</v>
      </c>
      <c r="D9019" t="b">
        <v>0</v>
      </c>
    </row>
    <row r="9020" spans="1:5" x14ac:dyDescent="0.25">
      <c r="A9020" t="s">
        <v>2576</v>
      </c>
      <c r="B9020" t="s">
        <v>3077</v>
      </c>
      <c r="C9020" t="s">
        <v>36</v>
      </c>
      <c r="D9020">
        <v>1002</v>
      </c>
    </row>
    <row r="9021" spans="1:5" x14ac:dyDescent="0.25">
      <c r="A9021" t="s">
        <v>2576</v>
      </c>
      <c r="B9021" t="s">
        <v>3077</v>
      </c>
      <c r="C9021" t="s">
        <v>4751</v>
      </c>
      <c r="D9021">
        <v>1</v>
      </c>
    </row>
    <row r="9022" spans="1:5" x14ac:dyDescent="0.25">
      <c r="A9022" t="s">
        <v>2576</v>
      </c>
      <c r="B9022" t="s">
        <v>3077</v>
      </c>
      <c r="C9022" t="s">
        <v>2469</v>
      </c>
      <c r="D9022">
        <v>0</v>
      </c>
      <c r="E9022">
        <v>0</v>
      </c>
    </row>
    <row r="9023" spans="1:5" x14ac:dyDescent="0.25">
      <c r="A9023" t="s">
        <v>2576</v>
      </c>
      <c r="B9023" t="s">
        <v>3077</v>
      </c>
      <c r="C9023" t="s">
        <v>2467</v>
      </c>
      <c r="D9023">
        <v>0</v>
      </c>
    </row>
    <row r="9024" spans="1:5" x14ac:dyDescent="0.25">
      <c r="A9024" t="s">
        <v>2576</v>
      </c>
      <c r="B9024" t="s">
        <v>3077</v>
      </c>
      <c r="C9024" t="s">
        <v>2468</v>
      </c>
      <c r="D9024" t="s">
        <v>2475</v>
      </c>
    </row>
    <row r="9025" spans="1:5" x14ac:dyDescent="0.25">
      <c r="A9025" t="s">
        <v>2576</v>
      </c>
      <c r="B9025" t="s">
        <v>3077</v>
      </c>
      <c r="C9025" t="s">
        <v>4752</v>
      </c>
      <c r="D9025">
        <v>0</v>
      </c>
      <c r="E9025">
        <v>0</v>
      </c>
    </row>
    <row r="9026" spans="1:5" x14ac:dyDescent="0.25">
      <c r="A9026" t="s">
        <v>2576</v>
      </c>
      <c r="B9026" t="s">
        <v>3077</v>
      </c>
      <c r="C9026" t="s">
        <v>4753</v>
      </c>
      <c r="D9026">
        <v>0</v>
      </c>
      <c r="E9026">
        <v>0</v>
      </c>
    </row>
    <row r="9027" spans="1:5" x14ac:dyDescent="0.25">
      <c r="A9027" t="s">
        <v>2576</v>
      </c>
      <c r="B9027" t="s">
        <v>3077</v>
      </c>
      <c r="C9027" t="s">
        <v>800</v>
      </c>
      <c r="D9027" s="19" t="s">
        <v>815</v>
      </c>
    </row>
    <row r="9028" spans="1:5" x14ac:dyDescent="0.25">
      <c r="A9028" t="s">
        <v>2576</v>
      </c>
      <c r="B9028" t="s">
        <v>3078</v>
      </c>
      <c r="C9028" t="s">
        <v>1083</v>
      </c>
      <c r="D9028" t="b">
        <v>0</v>
      </c>
    </row>
    <row r="9029" spans="1:5" x14ac:dyDescent="0.25">
      <c r="A9029" t="s">
        <v>2576</v>
      </c>
      <c r="B9029" t="s">
        <v>3078</v>
      </c>
      <c r="C9029" t="s">
        <v>36</v>
      </c>
      <c r="D9029">
        <v>1003</v>
      </c>
    </row>
    <row r="9030" spans="1:5" x14ac:dyDescent="0.25">
      <c r="A9030" t="s">
        <v>2576</v>
      </c>
      <c r="B9030" t="s">
        <v>3078</v>
      </c>
      <c r="C9030" t="s">
        <v>4751</v>
      </c>
      <c r="D9030">
        <v>1</v>
      </c>
    </row>
    <row r="9031" spans="1:5" x14ac:dyDescent="0.25">
      <c r="A9031" t="s">
        <v>2576</v>
      </c>
      <c r="B9031" t="s">
        <v>3078</v>
      </c>
      <c r="C9031" t="s">
        <v>2469</v>
      </c>
      <c r="D9031">
        <v>0</v>
      </c>
      <c r="E9031">
        <v>0</v>
      </c>
    </row>
    <row r="9032" spans="1:5" x14ac:dyDescent="0.25">
      <c r="A9032" t="s">
        <v>2576</v>
      </c>
      <c r="B9032" t="s">
        <v>3078</v>
      </c>
      <c r="C9032" t="s">
        <v>2467</v>
      </c>
      <c r="D9032">
        <v>40</v>
      </c>
    </row>
    <row r="9033" spans="1:5" x14ac:dyDescent="0.25">
      <c r="A9033" t="s">
        <v>2576</v>
      </c>
      <c r="B9033" t="s">
        <v>3078</v>
      </c>
      <c r="C9033" t="s">
        <v>2468</v>
      </c>
      <c r="D9033" t="s">
        <v>2475</v>
      </c>
    </row>
    <row r="9034" spans="1:5" x14ac:dyDescent="0.25">
      <c r="A9034" t="s">
        <v>2576</v>
      </c>
      <c r="B9034" t="s">
        <v>3078</v>
      </c>
      <c r="C9034" t="s">
        <v>4752</v>
      </c>
      <c r="D9034">
        <v>0</v>
      </c>
      <c r="E9034">
        <v>0</v>
      </c>
    </row>
    <row r="9035" spans="1:5" x14ac:dyDescent="0.25">
      <c r="A9035" t="s">
        <v>2576</v>
      </c>
      <c r="B9035" t="s">
        <v>3078</v>
      </c>
      <c r="C9035" t="s">
        <v>4753</v>
      </c>
      <c r="D9035">
        <v>0</v>
      </c>
      <c r="E9035">
        <v>0</v>
      </c>
    </row>
    <row r="9036" spans="1:5" x14ac:dyDescent="0.25">
      <c r="A9036" t="s">
        <v>2576</v>
      </c>
      <c r="B9036" t="s">
        <v>3078</v>
      </c>
      <c r="C9036" t="s">
        <v>800</v>
      </c>
      <c r="D9036" s="19" t="s">
        <v>815</v>
      </c>
    </row>
    <row r="9037" spans="1:5" x14ac:dyDescent="0.25">
      <c r="A9037" t="s">
        <v>2576</v>
      </c>
      <c r="B9037" t="s">
        <v>3079</v>
      </c>
      <c r="C9037" t="s">
        <v>1083</v>
      </c>
      <c r="D9037" t="b">
        <v>0</v>
      </c>
    </row>
    <row r="9038" spans="1:5" x14ac:dyDescent="0.25">
      <c r="A9038" t="s">
        <v>2576</v>
      </c>
      <c r="B9038" t="s">
        <v>3079</v>
      </c>
      <c r="C9038" t="s">
        <v>36</v>
      </c>
      <c r="D9038">
        <v>1004</v>
      </c>
    </row>
    <row r="9039" spans="1:5" x14ac:dyDescent="0.25">
      <c r="A9039" t="s">
        <v>2576</v>
      </c>
      <c r="B9039" t="s">
        <v>3079</v>
      </c>
      <c r="C9039" t="s">
        <v>4751</v>
      </c>
      <c r="D9039">
        <v>0</v>
      </c>
    </row>
    <row r="9040" spans="1:5" x14ac:dyDescent="0.25">
      <c r="A9040" t="s">
        <v>2576</v>
      </c>
      <c r="B9040" t="s">
        <v>3079</v>
      </c>
      <c r="C9040" t="s">
        <v>2469</v>
      </c>
      <c r="D9040">
        <v>12</v>
      </c>
      <c r="E9040">
        <v>5</v>
      </c>
    </row>
    <row r="9041" spans="1:5" x14ac:dyDescent="0.25">
      <c r="A9041" t="s">
        <v>2576</v>
      </c>
      <c r="B9041" t="s">
        <v>3079</v>
      </c>
      <c r="C9041" t="s">
        <v>2467</v>
      </c>
      <c r="D9041">
        <v>0</v>
      </c>
    </row>
    <row r="9042" spans="1:5" x14ac:dyDescent="0.25">
      <c r="A9042" t="s">
        <v>2576</v>
      </c>
      <c r="B9042" t="s">
        <v>3079</v>
      </c>
      <c r="C9042" t="s">
        <v>2468</v>
      </c>
      <c r="D9042" t="s">
        <v>3101</v>
      </c>
    </row>
    <row r="9043" spans="1:5" x14ac:dyDescent="0.25">
      <c r="A9043" t="s">
        <v>2576</v>
      </c>
      <c r="B9043" t="s">
        <v>3079</v>
      </c>
      <c r="C9043" t="s">
        <v>4752</v>
      </c>
      <c r="D9043">
        <v>0</v>
      </c>
      <c r="E9043">
        <v>0</v>
      </c>
    </row>
    <row r="9044" spans="1:5" x14ac:dyDescent="0.25">
      <c r="A9044" t="s">
        <v>2576</v>
      </c>
      <c r="B9044" t="s">
        <v>3079</v>
      </c>
      <c r="C9044" t="s">
        <v>4753</v>
      </c>
      <c r="D9044">
        <v>0</v>
      </c>
      <c r="E9044">
        <v>0</v>
      </c>
    </row>
    <row r="9045" spans="1:5" x14ac:dyDescent="0.25">
      <c r="A9045" t="s">
        <v>2576</v>
      </c>
      <c r="B9045" t="s">
        <v>3079</v>
      </c>
      <c r="C9045" t="s">
        <v>800</v>
      </c>
      <c r="D9045" s="19"/>
    </row>
    <row r="9046" spans="1:5" x14ac:dyDescent="0.25">
      <c r="A9046" t="s">
        <v>2576</v>
      </c>
      <c r="B9046" t="s">
        <v>3080</v>
      </c>
      <c r="C9046" t="s">
        <v>1083</v>
      </c>
      <c r="D9046" t="b">
        <v>0</v>
      </c>
    </row>
    <row r="9047" spans="1:5" x14ac:dyDescent="0.25">
      <c r="A9047" t="s">
        <v>2576</v>
      </c>
      <c r="B9047" t="s">
        <v>3080</v>
      </c>
      <c r="C9047" t="s">
        <v>36</v>
      </c>
      <c r="D9047">
        <v>1005</v>
      </c>
    </row>
    <row r="9048" spans="1:5" x14ac:dyDescent="0.25">
      <c r="A9048" t="s">
        <v>2576</v>
      </c>
      <c r="B9048" t="s">
        <v>3080</v>
      </c>
      <c r="C9048" t="s">
        <v>4751</v>
      </c>
      <c r="D9048">
        <v>2</v>
      </c>
    </row>
    <row r="9049" spans="1:5" x14ac:dyDescent="0.25">
      <c r="A9049" t="s">
        <v>2576</v>
      </c>
      <c r="B9049" t="s">
        <v>3080</v>
      </c>
      <c r="C9049" t="s">
        <v>2469</v>
      </c>
      <c r="D9049">
        <v>0</v>
      </c>
      <c r="E9049">
        <v>0</v>
      </c>
    </row>
    <row r="9050" spans="1:5" x14ac:dyDescent="0.25">
      <c r="A9050" t="s">
        <v>2576</v>
      </c>
      <c r="B9050" t="s">
        <v>3080</v>
      </c>
      <c r="C9050" t="s">
        <v>2467</v>
      </c>
      <c r="D9050">
        <v>0</v>
      </c>
    </row>
    <row r="9051" spans="1:5" x14ac:dyDescent="0.25">
      <c r="A9051" t="s">
        <v>2576</v>
      </c>
      <c r="B9051" t="s">
        <v>3080</v>
      </c>
      <c r="C9051" t="s">
        <v>2468</v>
      </c>
      <c r="D9051" t="s">
        <v>3101</v>
      </c>
    </row>
    <row r="9052" spans="1:5" x14ac:dyDescent="0.25">
      <c r="A9052" t="s">
        <v>2576</v>
      </c>
      <c r="B9052" t="s">
        <v>3080</v>
      </c>
      <c r="C9052" t="s">
        <v>4752</v>
      </c>
      <c r="D9052">
        <v>0</v>
      </c>
      <c r="E9052">
        <v>0</v>
      </c>
    </row>
    <row r="9053" spans="1:5" x14ac:dyDescent="0.25">
      <c r="A9053" t="s">
        <v>2576</v>
      </c>
      <c r="B9053" t="s">
        <v>3080</v>
      </c>
      <c r="C9053" t="s">
        <v>4753</v>
      </c>
      <c r="D9053">
        <v>0</v>
      </c>
      <c r="E9053">
        <v>0</v>
      </c>
    </row>
    <row r="9054" spans="1:5" x14ac:dyDescent="0.25">
      <c r="A9054" t="s">
        <v>2576</v>
      </c>
      <c r="B9054" t="s">
        <v>3080</v>
      </c>
      <c r="C9054" t="s">
        <v>800</v>
      </c>
      <c r="D9054" s="19" t="s">
        <v>815</v>
      </c>
    </row>
    <row r="9055" spans="1:5" x14ac:dyDescent="0.25">
      <c r="A9055" t="s">
        <v>2576</v>
      </c>
      <c r="B9055" t="s">
        <v>3081</v>
      </c>
      <c r="C9055" t="s">
        <v>1083</v>
      </c>
      <c r="D9055" t="b">
        <v>0</v>
      </c>
    </row>
    <row r="9056" spans="1:5" x14ac:dyDescent="0.25">
      <c r="A9056" t="s">
        <v>2576</v>
      </c>
      <c r="B9056" t="s">
        <v>3081</v>
      </c>
      <c r="C9056" t="s">
        <v>36</v>
      </c>
      <c r="D9056">
        <v>1006</v>
      </c>
    </row>
    <row r="9057" spans="1:5" x14ac:dyDescent="0.25">
      <c r="A9057" t="s">
        <v>2576</v>
      </c>
      <c r="B9057" t="s">
        <v>3081</v>
      </c>
      <c r="C9057" t="s">
        <v>4751</v>
      </c>
      <c r="D9057">
        <v>2</v>
      </c>
    </row>
    <row r="9058" spans="1:5" x14ac:dyDescent="0.25">
      <c r="A9058" t="s">
        <v>2576</v>
      </c>
      <c r="B9058" t="s">
        <v>3081</v>
      </c>
      <c r="C9058" t="s">
        <v>2469</v>
      </c>
      <c r="D9058">
        <v>0</v>
      </c>
      <c r="E9058">
        <v>0</v>
      </c>
    </row>
    <row r="9059" spans="1:5" x14ac:dyDescent="0.25">
      <c r="A9059" t="s">
        <v>2576</v>
      </c>
      <c r="B9059" t="s">
        <v>3081</v>
      </c>
      <c r="C9059" t="s">
        <v>2467</v>
      </c>
      <c r="D9059">
        <v>0</v>
      </c>
    </row>
    <row r="9060" spans="1:5" x14ac:dyDescent="0.25">
      <c r="A9060" t="s">
        <v>2576</v>
      </c>
      <c r="B9060" t="s">
        <v>3081</v>
      </c>
      <c r="C9060" t="s">
        <v>2468</v>
      </c>
      <c r="D9060" t="s">
        <v>2475</v>
      </c>
    </row>
    <row r="9061" spans="1:5" x14ac:dyDescent="0.25">
      <c r="A9061" t="s">
        <v>2576</v>
      </c>
      <c r="B9061" t="s">
        <v>3081</v>
      </c>
      <c r="C9061" t="s">
        <v>4752</v>
      </c>
      <c r="D9061">
        <v>0</v>
      </c>
      <c r="E9061">
        <v>0</v>
      </c>
    </row>
    <row r="9062" spans="1:5" x14ac:dyDescent="0.25">
      <c r="A9062" t="s">
        <v>2576</v>
      </c>
      <c r="B9062" t="s">
        <v>3081</v>
      </c>
      <c r="C9062" t="s">
        <v>4753</v>
      </c>
      <c r="D9062">
        <v>0</v>
      </c>
      <c r="E9062">
        <v>0</v>
      </c>
    </row>
    <row r="9063" spans="1:5" x14ac:dyDescent="0.25">
      <c r="A9063" t="s">
        <v>2576</v>
      </c>
      <c r="B9063" t="s">
        <v>3081</v>
      </c>
      <c r="C9063" t="s">
        <v>800</v>
      </c>
      <c r="D9063" s="19" t="s">
        <v>815</v>
      </c>
    </row>
    <row r="9064" spans="1:5" x14ac:dyDescent="0.25">
      <c r="A9064" t="s">
        <v>2576</v>
      </c>
      <c r="B9064" t="s">
        <v>3083</v>
      </c>
      <c r="C9064" t="s">
        <v>1083</v>
      </c>
      <c r="D9064" t="b">
        <v>0</v>
      </c>
    </row>
    <row r="9065" spans="1:5" x14ac:dyDescent="0.25">
      <c r="A9065" t="s">
        <v>2576</v>
      </c>
      <c r="B9065" t="s">
        <v>3083</v>
      </c>
      <c r="C9065" t="s">
        <v>36</v>
      </c>
      <c r="D9065">
        <v>1007</v>
      </c>
    </row>
    <row r="9066" spans="1:5" x14ac:dyDescent="0.25">
      <c r="A9066" t="s">
        <v>2576</v>
      </c>
      <c r="B9066" t="s">
        <v>3083</v>
      </c>
      <c r="C9066" t="s">
        <v>4751</v>
      </c>
      <c r="D9066">
        <v>2</v>
      </c>
    </row>
    <row r="9067" spans="1:5" x14ac:dyDescent="0.25">
      <c r="A9067" t="s">
        <v>2576</v>
      </c>
      <c r="B9067" t="s">
        <v>3083</v>
      </c>
      <c r="C9067" t="s">
        <v>2469</v>
      </c>
      <c r="D9067">
        <v>300</v>
      </c>
      <c r="E9067">
        <v>0</v>
      </c>
    </row>
    <row r="9068" spans="1:5" x14ac:dyDescent="0.25">
      <c r="A9068" t="s">
        <v>2576</v>
      </c>
      <c r="B9068" t="s">
        <v>3083</v>
      </c>
      <c r="C9068" t="s">
        <v>2467</v>
      </c>
      <c r="D9068">
        <v>0</v>
      </c>
    </row>
    <row r="9069" spans="1:5" x14ac:dyDescent="0.25">
      <c r="A9069" t="s">
        <v>2576</v>
      </c>
      <c r="B9069" t="s">
        <v>3083</v>
      </c>
      <c r="C9069" t="s">
        <v>2468</v>
      </c>
      <c r="D9069" t="s">
        <v>2475</v>
      </c>
    </row>
    <row r="9070" spans="1:5" x14ac:dyDescent="0.25">
      <c r="A9070" t="s">
        <v>2576</v>
      </c>
      <c r="B9070" t="s">
        <v>3083</v>
      </c>
      <c r="C9070" t="s">
        <v>4752</v>
      </c>
      <c r="D9070">
        <v>0</v>
      </c>
      <c r="E9070">
        <v>0</v>
      </c>
    </row>
    <row r="9071" spans="1:5" x14ac:dyDescent="0.25">
      <c r="A9071" t="s">
        <v>2576</v>
      </c>
      <c r="B9071" t="s">
        <v>3083</v>
      </c>
      <c r="C9071" t="s">
        <v>4753</v>
      </c>
      <c r="D9071">
        <v>0</v>
      </c>
      <c r="E9071">
        <v>0</v>
      </c>
    </row>
    <row r="9072" spans="1:5" x14ac:dyDescent="0.25">
      <c r="A9072" t="s">
        <v>2576</v>
      </c>
      <c r="B9072" t="s">
        <v>3083</v>
      </c>
      <c r="C9072" t="s">
        <v>800</v>
      </c>
      <c r="D9072" s="19" t="s">
        <v>815</v>
      </c>
    </row>
    <row r="9073" spans="1:5" x14ac:dyDescent="0.25">
      <c r="A9073" t="s">
        <v>2576</v>
      </c>
      <c r="B9073" t="s">
        <v>3085</v>
      </c>
      <c r="C9073" t="s">
        <v>1083</v>
      </c>
      <c r="D9073" t="b">
        <v>0</v>
      </c>
    </row>
    <row r="9074" spans="1:5" x14ac:dyDescent="0.25">
      <c r="A9074" t="s">
        <v>2576</v>
      </c>
      <c r="B9074" t="s">
        <v>3085</v>
      </c>
      <c r="C9074" t="s">
        <v>36</v>
      </c>
      <c r="D9074">
        <v>1008</v>
      </c>
    </row>
    <row r="9075" spans="1:5" x14ac:dyDescent="0.25">
      <c r="A9075" t="s">
        <v>2576</v>
      </c>
      <c r="B9075" t="s">
        <v>3085</v>
      </c>
      <c r="C9075" t="s">
        <v>4751</v>
      </c>
      <c r="D9075">
        <v>0</v>
      </c>
    </row>
    <row r="9076" spans="1:5" x14ac:dyDescent="0.25">
      <c r="A9076" t="s">
        <v>2576</v>
      </c>
      <c r="B9076" t="s">
        <v>3085</v>
      </c>
      <c r="C9076" t="s">
        <v>2469</v>
      </c>
      <c r="D9076">
        <v>0</v>
      </c>
      <c r="E9076">
        <v>2</v>
      </c>
    </row>
    <row r="9077" spans="1:5" x14ac:dyDescent="0.25">
      <c r="A9077" t="s">
        <v>2576</v>
      </c>
      <c r="B9077" t="s">
        <v>3085</v>
      </c>
      <c r="C9077" t="s">
        <v>2467</v>
      </c>
      <c r="D9077">
        <v>0</v>
      </c>
    </row>
    <row r="9078" spans="1:5" x14ac:dyDescent="0.25">
      <c r="A9078" t="s">
        <v>2576</v>
      </c>
      <c r="B9078" t="s">
        <v>3085</v>
      </c>
      <c r="C9078" t="s">
        <v>2468</v>
      </c>
      <c r="D9078" t="s">
        <v>3101</v>
      </c>
    </row>
    <row r="9079" spans="1:5" x14ac:dyDescent="0.25">
      <c r="A9079" t="s">
        <v>2576</v>
      </c>
      <c r="B9079" t="s">
        <v>3085</v>
      </c>
      <c r="C9079" t="s">
        <v>4752</v>
      </c>
      <c r="D9079">
        <v>0</v>
      </c>
      <c r="E9079">
        <v>0</v>
      </c>
    </row>
    <row r="9080" spans="1:5" x14ac:dyDescent="0.25">
      <c r="A9080" t="s">
        <v>2576</v>
      </c>
      <c r="B9080" t="s">
        <v>3085</v>
      </c>
      <c r="C9080" t="s">
        <v>4753</v>
      </c>
      <c r="D9080">
        <v>0</v>
      </c>
      <c r="E9080">
        <v>0</v>
      </c>
    </row>
    <row r="9081" spans="1:5" x14ac:dyDescent="0.25">
      <c r="A9081" t="s">
        <v>2576</v>
      </c>
      <c r="B9081" t="s">
        <v>3085</v>
      </c>
      <c r="C9081" t="s">
        <v>800</v>
      </c>
      <c r="D9081" s="19" t="s">
        <v>807</v>
      </c>
    </row>
    <row r="9082" spans="1:5" x14ac:dyDescent="0.25">
      <c r="A9082" t="s">
        <v>2576</v>
      </c>
      <c r="B9082" t="s">
        <v>3086</v>
      </c>
      <c r="C9082" t="s">
        <v>1083</v>
      </c>
      <c r="D9082" t="b">
        <v>0</v>
      </c>
    </row>
    <row r="9083" spans="1:5" x14ac:dyDescent="0.25">
      <c r="A9083" t="s">
        <v>2576</v>
      </c>
      <c r="B9083" t="s">
        <v>3086</v>
      </c>
      <c r="C9083" t="s">
        <v>36</v>
      </c>
      <c r="D9083">
        <v>1009</v>
      </c>
    </row>
    <row r="9084" spans="1:5" x14ac:dyDescent="0.25">
      <c r="A9084" t="s">
        <v>2576</v>
      </c>
      <c r="B9084" t="s">
        <v>3086</v>
      </c>
      <c r="C9084" t="s">
        <v>4751</v>
      </c>
      <c r="D9084">
        <v>0</v>
      </c>
    </row>
    <row r="9085" spans="1:5" x14ac:dyDescent="0.25">
      <c r="A9085" t="s">
        <v>2576</v>
      </c>
      <c r="B9085" t="s">
        <v>3086</v>
      </c>
      <c r="C9085" t="s">
        <v>2469</v>
      </c>
      <c r="D9085">
        <v>100</v>
      </c>
      <c r="E9085">
        <v>0</v>
      </c>
    </row>
    <row r="9086" spans="1:5" x14ac:dyDescent="0.25">
      <c r="A9086" t="s">
        <v>2576</v>
      </c>
      <c r="B9086" t="s">
        <v>3086</v>
      </c>
      <c r="C9086" t="s">
        <v>2467</v>
      </c>
      <c r="D9086">
        <v>0</v>
      </c>
    </row>
    <row r="9087" spans="1:5" x14ac:dyDescent="0.25">
      <c r="A9087" t="s">
        <v>2576</v>
      </c>
      <c r="B9087" t="s">
        <v>3086</v>
      </c>
      <c r="C9087" t="s">
        <v>2468</v>
      </c>
      <c r="D9087" t="s">
        <v>2475</v>
      </c>
    </row>
    <row r="9088" spans="1:5" x14ac:dyDescent="0.25">
      <c r="A9088" t="s">
        <v>2576</v>
      </c>
      <c r="B9088" t="s">
        <v>3086</v>
      </c>
      <c r="C9088" t="s">
        <v>4752</v>
      </c>
      <c r="D9088">
        <v>0</v>
      </c>
      <c r="E9088">
        <v>0</v>
      </c>
    </row>
    <row r="9089" spans="1:5" x14ac:dyDescent="0.25">
      <c r="A9089" t="s">
        <v>2576</v>
      </c>
      <c r="B9089" t="s">
        <v>3086</v>
      </c>
      <c r="C9089" t="s">
        <v>4753</v>
      </c>
      <c r="D9089">
        <v>0</v>
      </c>
      <c r="E9089">
        <v>0</v>
      </c>
    </row>
    <row r="9090" spans="1:5" x14ac:dyDescent="0.25">
      <c r="A9090" t="s">
        <v>2576</v>
      </c>
      <c r="B9090" t="s">
        <v>3086</v>
      </c>
      <c r="C9090" t="s">
        <v>800</v>
      </c>
      <c r="D9090" s="19" t="s">
        <v>807</v>
      </c>
    </row>
    <row r="9091" spans="1:5" x14ac:dyDescent="0.25">
      <c r="A9091" t="s">
        <v>2576</v>
      </c>
      <c r="B9091" t="s">
        <v>3087</v>
      </c>
      <c r="C9091" t="s">
        <v>1083</v>
      </c>
      <c r="D9091" t="b">
        <v>0</v>
      </c>
    </row>
    <row r="9092" spans="1:5" x14ac:dyDescent="0.25">
      <c r="A9092" t="s">
        <v>2576</v>
      </c>
      <c r="B9092" t="s">
        <v>3087</v>
      </c>
      <c r="C9092" t="s">
        <v>36</v>
      </c>
      <c r="D9092">
        <v>1010</v>
      </c>
    </row>
    <row r="9093" spans="1:5" x14ac:dyDescent="0.25">
      <c r="A9093" t="s">
        <v>2576</v>
      </c>
      <c r="B9093" t="s">
        <v>3087</v>
      </c>
      <c r="C9093" t="s">
        <v>4751</v>
      </c>
      <c r="D9093">
        <v>0</v>
      </c>
    </row>
    <row r="9094" spans="1:5" x14ac:dyDescent="0.25">
      <c r="A9094" t="s">
        <v>2576</v>
      </c>
      <c r="B9094" t="s">
        <v>3087</v>
      </c>
      <c r="C9094" t="s">
        <v>2469</v>
      </c>
      <c r="D9094">
        <v>-100</v>
      </c>
      <c r="E9094">
        <v>0</v>
      </c>
    </row>
    <row r="9095" spans="1:5" x14ac:dyDescent="0.25">
      <c r="A9095" t="s">
        <v>2576</v>
      </c>
      <c r="B9095" t="s">
        <v>3087</v>
      </c>
      <c r="C9095" t="s">
        <v>2467</v>
      </c>
      <c r="D9095">
        <v>0</v>
      </c>
    </row>
    <row r="9096" spans="1:5" x14ac:dyDescent="0.25">
      <c r="A9096" t="s">
        <v>2576</v>
      </c>
      <c r="B9096" t="s">
        <v>3087</v>
      </c>
      <c r="C9096" t="s">
        <v>2468</v>
      </c>
      <c r="D9096" t="s">
        <v>2475</v>
      </c>
    </row>
    <row r="9097" spans="1:5" x14ac:dyDescent="0.25">
      <c r="A9097" t="s">
        <v>2576</v>
      </c>
      <c r="B9097" t="s">
        <v>3087</v>
      </c>
      <c r="C9097" t="s">
        <v>4752</v>
      </c>
      <c r="D9097">
        <v>0</v>
      </c>
      <c r="E9097">
        <v>0</v>
      </c>
    </row>
    <row r="9098" spans="1:5" x14ac:dyDescent="0.25">
      <c r="A9098" t="s">
        <v>2576</v>
      </c>
      <c r="B9098" t="s">
        <v>3087</v>
      </c>
      <c r="C9098" t="s">
        <v>4753</v>
      </c>
      <c r="D9098">
        <v>0</v>
      </c>
      <c r="E9098">
        <v>0</v>
      </c>
    </row>
    <row r="9099" spans="1:5" x14ac:dyDescent="0.25">
      <c r="A9099" t="s">
        <v>2576</v>
      </c>
      <c r="B9099" t="s">
        <v>3087</v>
      </c>
      <c r="C9099" t="s">
        <v>800</v>
      </c>
      <c r="D9099" s="19" t="s">
        <v>807</v>
      </c>
    </row>
    <row r="9100" spans="1:5" x14ac:dyDescent="0.25">
      <c r="A9100" t="s">
        <v>2576</v>
      </c>
      <c r="B9100" t="s">
        <v>3088</v>
      </c>
      <c r="C9100" t="s">
        <v>1083</v>
      </c>
      <c r="D9100" t="b">
        <v>0</v>
      </c>
    </row>
    <row r="9101" spans="1:5" x14ac:dyDescent="0.25">
      <c r="A9101" t="s">
        <v>2576</v>
      </c>
      <c r="B9101" t="s">
        <v>3088</v>
      </c>
      <c r="C9101" t="s">
        <v>36</v>
      </c>
      <c r="D9101">
        <v>1011</v>
      </c>
    </row>
    <row r="9102" spans="1:5" x14ac:dyDescent="0.25">
      <c r="A9102" t="s">
        <v>2576</v>
      </c>
      <c r="B9102" t="s">
        <v>3088</v>
      </c>
      <c r="C9102" t="s">
        <v>4751</v>
      </c>
      <c r="D9102">
        <v>0</v>
      </c>
    </row>
    <row r="9103" spans="1:5" x14ac:dyDescent="0.25">
      <c r="A9103" t="s">
        <v>2576</v>
      </c>
      <c r="B9103" t="s">
        <v>3088</v>
      </c>
      <c r="C9103" t="s">
        <v>2469</v>
      </c>
      <c r="D9103">
        <v>0</v>
      </c>
      <c r="E9103">
        <v>0</v>
      </c>
    </row>
    <row r="9104" spans="1:5" x14ac:dyDescent="0.25">
      <c r="A9104" t="s">
        <v>2576</v>
      </c>
      <c r="B9104" t="s">
        <v>3088</v>
      </c>
      <c r="C9104" t="s">
        <v>2467</v>
      </c>
      <c r="D9104">
        <v>0</v>
      </c>
    </row>
    <row r="9105" spans="1:5" x14ac:dyDescent="0.25">
      <c r="A9105" t="s">
        <v>2576</v>
      </c>
      <c r="B9105" t="s">
        <v>3088</v>
      </c>
      <c r="C9105" t="s">
        <v>2468</v>
      </c>
      <c r="D9105" t="s">
        <v>2475</v>
      </c>
    </row>
    <row r="9106" spans="1:5" x14ac:dyDescent="0.25">
      <c r="A9106" t="s">
        <v>2576</v>
      </c>
      <c r="B9106" t="s">
        <v>3088</v>
      </c>
      <c r="C9106" t="s">
        <v>4752</v>
      </c>
      <c r="D9106">
        <v>0</v>
      </c>
      <c r="E9106">
        <v>0</v>
      </c>
    </row>
    <row r="9107" spans="1:5" x14ac:dyDescent="0.25">
      <c r="A9107" t="s">
        <v>2576</v>
      </c>
      <c r="B9107" t="s">
        <v>3088</v>
      </c>
      <c r="C9107" t="s">
        <v>4753</v>
      </c>
      <c r="D9107">
        <v>0</v>
      </c>
      <c r="E9107">
        <v>0</v>
      </c>
    </row>
    <row r="9108" spans="1:5" x14ac:dyDescent="0.25">
      <c r="A9108" t="s">
        <v>2576</v>
      </c>
      <c r="B9108" t="s">
        <v>3088</v>
      </c>
      <c r="C9108" t="s">
        <v>800</v>
      </c>
      <c r="D9108" s="19" t="s">
        <v>807</v>
      </c>
    </row>
    <row r="9109" spans="1:5" x14ac:dyDescent="0.25">
      <c r="A9109" t="s">
        <v>2576</v>
      </c>
      <c r="B9109" t="s">
        <v>3089</v>
      </c>
      <c r="C9109" t="s">
        <v>1083</v>
      </c>
      <c r="D9109" t="b">
        <v>0</v>
      </c>
    </row>
    <row r="9110" spans="1:5" x14ac:dyDescent="0.25">
      <c r="A9110" t="s">
        <v>2576</v>
      </c>
      <c r="B9110" t="s">
        <v>3089</v>
      </c>
      <c r="C9110" t="s">
        <v>36</v>
      </c>
      <c r="D9110">
        <v>1012</v>
      </c>
    </row>
    <row r="9111" spans="1:5" x14ac:dyDescent="0.25">
      <c r="A9111" t="s">
        <v>2576</v>
      </c>
      <c r="B9111" t="s">
        <v>3089</v>
      </c>
      <c r="C9111" t="s">
        <v>4751</v>
      </c>
      <c r="D9111">
        <v>0</v>
      </c>
    </row>
    <row r="9112" spans="1:5" x14ac:dyDescent="0.25">
      <c r="A9112" t="s">
        <v>2576</v>
      </c>
      <c r="B9112" t="s">
        <v>3089</v>
      </c>
      <c r="C9112" t="s">
        <v>2469</v>
      </c>
      <c r="D9112">
        <v>100</v>
      </c>
      <c r="E9112">
        <v>0</v>
      </c>
    </row>
    <row r="9113" spans="1:5" x14ac:dyDescent="0.25">
      <c r="A9113" t="s">
        <v>2576</v>
      </c>
      <c r="B9113" t="s">
        <v>3089</v>
      </c>
      <c r="C9113" t="s">
        <v>2467</v>
      </c>
      <c r="D9113">
        <v>0</v>
      </c>
    </row>
    <row r="9114" spans="1:5" x14ac:dyDescent="0.25">
      <c r="A9114" t="s">
        <v>2576</v>
      </c>
      <c r="B9114" t="s">
        <v>3089</v>
      </c>
      <c r="C9114" t="s">
        <v>2468</v>
      </c>
      <c r="D9114" t="s">
        <v>2475</v>
      </c>
    </row>
    <row r="9115" spans="1:5" x14ac:dyDescent="0.25">
      <c r="A9115" t="s">
        <v>2576</v>
      </c>
      <c r="B9115" t="s">
        <v>3089</v>
      </c>
      <c r="C9115" t="s">
        <v>4752</v>
      </c>
      <c r="D9115">
        <v>0</v>
      </c>
      <c r="E9115">
        <v>0</v>
      </c>
    </row>
    <row r="9116" spans="1:5" x14ac:dyDescent="0.25">
      <c r="A9116" t="s">
        <v>2576</v>
      </c>
      <c r="B9116" t="s">
        <v>3089</v>
      </c>
      <c r="C9116" t="s">
        <v>4753</v>
      </c>
      <c r="D9116">
        <v>0</v>
      </c>
      <c r="E9116">
        <v>0</v>
      </c>
    </row>
    <row r="9117" spans="1:5" x14ac:dyDescent="0.25">
      <c r="A9117" t="s">
        <v>2576</v>
      </c>
      <c r="B9117" t="s">
        <v>3089</v>
      </c>
      <c r="C9117" t="s">
        <v>800</v>
      </c>
      <c r="D9117" s="19" t="s">
        <v>807</v>
      </c>
    </row>
    <row r="9118" spans="1:5" x14ac:dyDescent="0.25">
      <c r="A9118" t="s">
        <v>2576</v>
      </c>
      <c r="B9118" t="s">
        <v>3090</v>
      </c>
      <c r="C9118" t="s">
        <v>1083</v>
      </c>
      <c r="D9118" t="b">
        <v>0</v>
      </c>
    </row>
    <row r="9119" spans="1:5" x14ac:dyDescent="0.25">
      <c r="A9119" t="s">
        <v>2576</v>
      </c>
      <c r="B9119" t="s">
        <v>3090</v>
      </c>
      <c r="C9119" t="s">
        <v>36</v>
      </c>
      <c r="D9119">
        <v>1013</v>
      </c>
    </row>
    <row r="9120" spans="1:5" x14ac:dyDescent="0.25">
      <c r="A9120" t="s">
        <v>2576</v>
      </c>
      <c r="B9120" t="s">
        <v>3090</v>
      </c>
      <c r="C9120" t="s">
        <v>4751</v>
      </c>
      <c r="D9120">
        <v>0</v>
      </c>
    </row>
    <row r="9121" spans="1:5" x14ac:dyDescent="0.25">
      <c r="A9121" t="s">
        <v>2576</v>
      </c>
      <c r="B9121" t="s">
        <v>3090</v>
      </c>
      <c r="C9121" t="s">
        <v>2469</v>
      </c>
      <c r="D9121">
        <v>1</v>
      </c>
      <c r="E9121">
        <v>0</v>
      </c>
    </row>
    <row r="9122" spans="1:5" x14ac:dyDescent="0.25">
      <c r="A9122" t="s">
        <v>2576</v>
      </c>
      <c r="B9122" t="s">
        <v>3090</v>
      </c>
      <c r="C9122" t="s">
        <v>2467</v>
      </c>
      <c r="D9122">
        <v>0</v>
      </c>
    </row>
    <row r="9123" spans="1:5" x14ac:dyDescent="0.25">
      <c r="A9123" t="s">
        <v>2576</v>
      </c>
      <c r="B9123" t="s">
        <v>3090</v>
      </c>
      <c r="C9123" t="s">
        <v>2468</v>
      </c>
      <c r="D9123" t="s">
        <v>2475</v>
      </c>
    </row>
    <row r="9124" spans="1:5" x14ac:dyDescent="0.25">
      <c r="A9124" t="s">
        <v>2576</v>
      </c>
      <c r="B9124" t="s">
        <v>3090</v>
      </c>
      <c r="C9124" t="s">
        <v>4752</v>
      </c>
      <c r="D9124">
        <v>0</v>
      </c>
      <c r="E9124">
        <v>0</v>
      </c>
    </row>
    <row r="9125" spans="1:5" x14ac:dyDescent="0.25">
      <c r="A9125" t="s">
        <v>2576</v>
      </c>
      <c r="B9125" t="s">
        <v>3090</v>
      </c>
      <c r="C9125" t="s">
        <v>4753</v>
      </c>
      <c r="D9125">
        <v>0</v>
      </c>
      <c r="E9125">
        <v>0</v>
      </c>
    </row>
    <row r="9126" spans="1:5" x14ac:dyDescent="0.25">
      <c r="A9126" t="s">
        <v>2576</v>
      </c>
      <c r="B9126" t="s">
        <v>3090</v>
      </c>
      <c r="C9126" t="s">
        <v>800</v>
      </c>
      <c r="D9126" s="19" t="s">
        <v>815</v>
      </c>
    </row>
    <row r="9127" spans="1:5" x14ac:dyDescent="0.25">
      <c r="A9127" t="s">
        <v>2576</v>
      </c>
      <c r="B9127" t="s">
        <v>3091</v>
      </c>
      <c r="C9127" t="s">
        <v>1083</v>
      </c>
      <c r="D9127" t="b">
        <v>0</v>
      </c>
    </row>
    <row r="9128" spans="1:5" x14ac:dyDescent="0.25">
      <c r="A9128" t="s">
        <v>2576</v>
      </c>
      <c r="B9128" t="s">
        <v>3091</v>
      </c>
      <c r="C9128" t="s">
        <v>36</v>
      </c>
      <c r="D9128">
        <v>1014</v>
      </c>
    </row>
    <row r="9129" spans="1:5" x14ac:dyDescent="0.25">
      <c r="A9129" t="s">
        <v>2576</v>
      </c>
      <c r="B9129" t="s">
        <v>3091</v>
      </c>
      <c r="C9129" t="s">
        <v>4751</v>
      </c>
      <c r="D9129">
        <v>0</v>
      </c>
    </row>
    <row r="9130" spans="1:5" x14ac:dyDescent="0.25">
      <c r="A9130" t="s">
        <v>2576</v>
      </c>
      <c r="B9130" t="s">
        <v>3091</v>
      </c>
      <c r="C9130" t="s">
        <v>2469</v>
      </c>
      <c r="D9130">
        <v>0</v>
      </c>
      <c r="E9130">
        <v>0</v>
      </c>
    </row>
    <row r="9131" spans="1:5" x14ac:dyDescent="0.25">
      <c r="A9131" t="s">
        <v>2576</v>
      </c>
      <c r="B9131" t="s">
        <v>3091</v>
      </c>
      <c r="C9131" t="s">
        <v>2467</v>
      </c>
      <c r="D9131">
        <v>0</v>
      </c>
    </row>
    <row r="9132" spans="1:5" x14ac:dyDescent="0.25">
      <c r="A9132" t="s">
        <v>2576</v>
      </c>
      <c r="B9132" t="s">
        <v>3091</v>
      </c>
      <c r="C9132" t="s">
        <v>2468</v>
      </c>
      <c r="D9132" t="s">
        <v>2475</v>
      </c>
    </row>
    <row r="9133" spans="1:5" x14ac:dyDescent="0.25">
      <c r="A9133" t="s">
        <v>2576</v>
      </c>
      <c r="B9133" t="s">
        <v>3091</v>
      </c>
      <c r="C9133" t="s">
        <v>4752</v>
      </c>
      <c r="D9133">
        <v>0</v>
      </c>
      <c r="E9133">
        <v>0</v>
      </c>
    </row>
    <row r="9134" spans="1:5" x14ac:dyDescent="0.25">
      <c r="A9134" t="s">
        <v>2576</v>
      </c>
      <c r="B9134" t="s">
        <v>3091</v>
      </c>
      <c r="C9134" t="s">
        <v>4753</v>
      </c>
      <c r="D9134">
        <v>0</v>
      </c>
      <c r="E9134">
        <v>0</v>
      </c>
    </row>
    <row r="9135" spans="1:5" x14ac:dyDescent="0.25">
      <c r="A9135" t="s">
        <v>2576</v>
      </c>
      <c r="B9135" t="s">
        <v>3091</v>
      </c>
      <c r="C9135" t="s">
        <v>800</v>
      </c>
      <c r="D9135" s="19" t="s">
        <v>807</v>
      </c>
    </row>
    <row r="9136" spans="1:5" x14ac:dyDescent="0.25">
      <c r="A9136" t="s">
        <v>2576</v>
      </c>
      <c r="B9136" t="s">
        <v>3092</v>
      </c>
      <c r="C9136" t="s">
        <v>1083</v>
      </c>
      <c r="D9136" t="b">
        <v>0</v>
      </c>
    </row>
    <row r="9137" spans="1:5" x14ac:dyDescent="0.25">
      <c r="A9137" t="s">
        <v>2576</v>
      </c>
      <c r="B9137" t="s">
        <v>3092</v>
      </c>
      <c r="C9137" t="s">
        <v>36</v>
      </c>
      <c r="D9137">
        <v>1015</v>
      </c>
    </row>
    <row r="9138" spans="1:5" x14ac:dyDescent="0.25">
      <c r="A9138" t="s">
        <v>2576</v>
      </c>
      <c r="B9138" t="s">
        <v>3092</v>
      </c>
      <c r="C9138" t="s">
        <v>4751</v>
      </c>
      <c r="D9138">
        <v>0</v>
      </c>
    </row>
    <row r="9139" spans="1:5" x14ac:dyDescent="0.25">
      <c r="A9139" t="s">
        <v>2576</v>
      </c>
      <c r="B9139" t="s">
        <v>3092</v>
      </c>
      <c r="C9139" t="s">
        <v>2469</v>
      </c>
      <c r="D9139">
        <v>0</v>
      </c>
      <c r="E9139">
        <v>0</v>
      </c>
    </row>
    <row r="9140" spans="1:5" x14ac:dyDescent="0.25">
      <c r="A9140" t="s">
        <v>2576</v>
      </c>
      <c r="B9140" t="s">
        <v>3092</v>
      </c>
      <c r="C9140" t="s">
        <v>2467</v>
      </c>
      <c r="D9140">
        <v>0</v>
      </c>
    </row>
    <row r="9141" spans="1:5" x14ac:dyDescent="0.25">
      <c r="A9141" t="s">
        <v>2576</v>
      </c>
      <c r="B9141" t="s">
        <v>3092</v>
      </c>
      <c r="C9141" t="s">
        <v>2468</v>
      </c>
      <c r="D9141" t="s">
        <v>2475</v>
      </c>
    </row>
    <row r="9142" spans="1:5" x14ac:dyDescent="0.25">
      <c r="A9142" t="s">
        <v>2576</v>
      </c>
      <c r="B9142" t="s">
        <v>3092</v>
      </c>
      <c r="C9142" t="s">
        <v>4752</v>
      </c>
      <c r="D9142">
        <v>0</v>
      </c>
      <c r="E9142">
        <v>0</v>
      </c>
    </row>
    <row r="9143" spans="1:5" x14ac:dyDescent="0.25">
      <c r="A9143" t="s">
        <v>2576</v>
      </c>
      <c r="B9143" t="s">
        <v>3092</v>
      </c>
      <c r="C9143" t="s">
        <v>4753</v>
      </c>
      <c r="D9143">
        <v>0</v>
      </c>
      <c r="E9143">
        <v>0</v>
      </c>
    </row>
    <row r="9144" spans="1:5" x14ac:dyDescent="0.25">
      <c r="A9144" t="s">
        <v>2576</v>
      </c>
      <c r="B9144" t="s">
        <v>3092</v>
      </c>
      <c r="C9144" t="s">
        <v>800</v>
      </c>
      <c r="D9144" s="19" t="s">
        <v>815</v>
      </c>
    </row>
    <row r="9145" spans="1:5" x14ac:dyDescent="0.25">
      <c r="A9145" t="s">
        <v>2576</v>
      </c>
      <c r="B9145" t="s">
        <v>3093</v>
      </c>
      <c r="C9145" t="s">
        <v>1083</v>
      </c>
      <c r="D9145" t="b">
        <v>0</v>
      </c>
    </row>
    <row r="9146" spans="1:5" x14ac:dyDescent="0.25">
      <c r="A9146" t="s">
        <v>2576</v>
      </c>
      <c r="B9146" t="s">
        <v>3093</v>
      </c>
      <c r="C9146" t="s">
        <v>36</v>
      </c>
      <c r="D9146">
        <v>1016</v>
      </c>
    </row>
    <row r="9147" spans="1:5" x14ac:dyDescent="0.25">
      <c r="A9147" t="s">
        <v>2576</v>
      </c>
      <c r="B9147" t="s">
        <v>3093</v>
      </c>
      <c r="C9147" t="s">
        <v>4751</v>
      </c>
      <c r="D9147">
        <v>0</v>
      </c>
    </row>
    <row r="9148" spans="1:5" x14ac:dyDescent="0.25">
      <c r="A9148" t="s">
        <v>2576</v>
      </c>
      <c r="B9148" t="s">
        <v>3093</v>
      </c>
      <c r="C9148" t="s">
        <v>2469</v>
      </c>
      <c r="D9148">
        <v>0</v>
      </c>
      <c r="E9148">
        <v>0</v>
      </c>
    </row>
    <row r="9149" spans="1:5" x14ac:dyDescent="0.25">
      <c r="A9149" t="s">
        <v>2576</v>
      </c>
      <c r="B9149" t="s">
        <v>3093</v>
      </c>
      <c r="C9149" t="s">
        <v>2467</v>
      </c>
      <c r="D9149">
        <v>1</v>
      </c>
    </row>
    <row r="9150" spans="1:5" x14ac:dyDescent="0.25">
      <c r="A9150" t="s">
        <v>2576</v>
      </c>
      <c r="B9150" t="s">
        <v>3093</v>
      </c>
      <c r="C9150" t="s">
        <v>2468</v>
      </c>
      <c r="D9150" t="s">
        <v>3104</v>
      </c>
    </row>
    <row r="9151" spans="1:5" x14ac:dyDescent="0.25">
      <c r="A9151" t="s">
        <v>2576</v>
      </c>
      <c r="B9151" t="s">
        <v>3093</v>
      </c>
      <c r="C9151" t="s">
        <v>4752</v>
      </c>
      <c r="D9151">
        <v>0</v>
      </c>
      <c r="E9151">
        <v>0</v>
      </c>
    </row>
    <row r="9152" spans="1:5" x14ac:dyDescent="0.25">
      <c r="A9152" t="s">
        <v>2576</v>
      </c>
      <c r="B9152" t="s">
        <v>3093</v>
      </c>
      <c r="C9152" t="s">
        <v>4753</v>
      </c>
      <c r="D9152">
        <v>0</v>
      </c>
      <c r="E9152">
        <v>0</v>
      </c>
    </row>
    <row r="9153" spans="1:5" x14ac:dyDescent="0.25">
      <c r="A9153" t="s">
        <v>2576</v>
      </c>
      <c r="B9153" t="s">
        <v>3093</v>
      </c>
      <c r="C9153" t="s">
        <v>800</v>
      </c>
      <c r="D9153" s="19" t="s">
        <v>807</v>
      </c>
    </row>
    <row r="9154" spans="1:5" x14ac:dyDescent="0.25">
      <c r="A9154" t="s">
        <v>2576</v>
      </c>
      <c r="B9154" t="s">
        <v>3094</v>
      </c>
      <c r="C9154" t="s">
        <v>1083</v>
      </c>
      <c r="D9154" t="b">
        <v>0</v>
      </c>
    </row>
    <row r="9155" spans="1:5" x14ac:dyDescent="0.25">
      <c r="A9155" t="s">
        <v>2576</v>
      </c>
      <c r="B9155" t="s">
        <v>3094</v>
      </c>
      <c r="C9155" t="s">
        <v>36</v>
      </c>
      <c r="D9155">
        <v>1017</v>
      </c>
    </row>
    <row r="9156" spans="1:5" x14ac:dyDescent="0.25">
      <c r="A9156" t="s">
        <v>2576</v>
      </c>
      <c r="B9156" t="s">
        <v>3094</v>
      </c>
      <c r="C9156" t="s">
        <v>4751</v>
      </c>
      <c r="D9156">
        <v>0</v>
      </c>
    </row>
    <row r="9157" spans="1:5" x14ac:dyDescent="0.25">
      <c r="A9157" t="s">
        <v>2576</v>
      </c>
      <c r="B9157" t="s">
        <v>3094</v>
      </c>
      <c r="C9157" t="s">
        <v>2469</v>
      </c>
      <c r="D9157">
        <v>0</v>
      </c>
      <c r="E9157">
        <v>0</v>
      </c>
    </row>
    <row r="9158" spans="1:5" x14ac:dyDescent="0.25">
      <c r="A9158" t="s">
        <v>2576</v>
      </c>
      <c r="B9158" t="s">
        <v>3094</v>
      </c>
      <c r="C9158" t="s">
        <v>2467</v>
      </c>
      <c r="D9158">
        <v>0</v>
      </c>
    </row>
    <row r="9159" spans="1:5" x14ac:dyDescent="0.25">
      <c r="A9159" t="s">
        <v>2576</v>
      </c>
      <c r="B9159" t="s">
        <v>3094</v>
      </c>
      <c r="C9159" t="s">
        <v>2468</v>
      </c>
      <c r="D9159" t="s">
        <v>2475</v>
      </c>
    </row>
    <row r="9160" spans="1:5" x14ac:dyDescent="0.25">
      <c r="A9160" t="s">
        <v>2576</v>
      </c>
      <c r="B9160" t="s">
        <v>3094</v>
      </c>
      <c r="C9160" t="s">
        <v>4752</v>
      </c>
      <c r="D9160">
        <v>0</v>
      </c>
      <c r="E9160">
        <v>0</v>
      </c>
    </row>
    <row r="9161" spans="1:5" x14ac:dyDescent="0.25">
      <c r="A9161" t="s">
        <v>2576</v>
      </c>
      <c r="B9161" t="s">
        <v>3094</v>
      </c>
      <c r="C9161" t="s">
        <v>4753</v>
      </c>
      <c r="D9161">
        <v>0</v>
      </c>
      <c r="E9161">
        <v>0</v>
      </c>
    </row>
    <row r="9162" spans="1:5" x14ac:dyDescent="0.25">
      <c r="A9162" t="s">
        <v>2576</v>
      </c>
      <c r="B9162" t="s">
        <v>3094</v>
      </c>
      <c r="C9162" t="s">
        <v>800</v>
      </c>
      <c r="D9162" s="19" t="s">
        <v>815</v>
      </c>
    </row>
    <row r="9163" spans="1:5" x14ac:dyDescent="0.25">
      <c r="A9163" t="s">
        <v>2576</v>
      </c>
      <c r="B9163" t="s">
        <v>3095</v>
      </c>
      <c r="C9163" t="s">
        <v>1083</v>
      </c>
      <c r="D9163" t="b">
        <v>0</v>
      </c>
    </row>
    <row r="9164" spans="1:5" x14ac:dyDescent="0.25">
      <c r="A9164" t="s">
        <v>2576</v>
      </c>
      <c r="B9164" t="s">
        <v>3095</v>
      </c>
      <c r="C9164" t="s">
        <v>36</v>
      </c>
      <c r="D9164">
        <v>1018</v>
      </c>
    </row>
    <row r="9165" spans="1:5" x14ac:dyDescent="0.25">
      <c r="A9165" t="s">
        <v>2576</v>
      </c>
      <c r="B9165" t="s">
        <v>3095</v>
      </c>
      <c r="C9165" t="s">
        <v>4751</v>
      </c>
      <c r="D9165">
        <v>1</v>
      </c>
    </row>
    <row r="9166" spans="1:5" x14ac:dyDescent="0.25">
      <c r="A9166" t="s">
        <v>2576</v>
      </c>
      <c r="B9166" t="s">
        <v>3095</v>
      </c>
      <c r="C9166" t="s">
        <v>2469</v>
      </c>
      <c r="D9166">
        <v>0</v>
      </c>
      <c r="E9166">
        <v>0</v>
      </c>
    </row>
    <row r="9167" spans="1:5" x14ac:dyDescent="0.25">
      <c r="A9167" t="s">
        <v>2576</v>
      </c>
      <c r="B9167" t="s">
        <v>3095</v>
      </c>
      <c r="C9167" t="s">
        <v>2467</v>
      </c>
      <c r="D9167">
        <v>0</v>
      </c>
    </row>
    <row r="9168" spans="1:5" x14ac:dyDescent="0.25">
      <c r="A9168" t="s">
        <v>2576</v>
      </c>
      <c r="B9168" t="s">
        <v>3095</v>
      </c>
      <c r="C9168" t="s">
        <v>2468</v>
      </c>
      <c r="D9168" t="s">
        <v>2475</v>
      </c>
    </row>
    <row r="9169" spans="1:5" x14ac:dyDescent="0.25">
      <c r="A9169" t="s">
        <v>2576</v>
      </c>
      <c r="B9169" t="s">
        <v>3095</v>
      </c>
      <c r="C9169" t="s">
        <v>4752</v>
      </c>
      <c r="D9169">
        <v>0</v>
      </c>
      <c r="E9169">
        <v>0</v>
      </c>
    </row>
    <row r="9170" spans="1:5" x14ac:dyDescent="0.25">
      <c r="A9170" t="s">
        <v>2576</v>
      </c>
      <c r="B9170" t="s">
        <v>3095</v>
      </c>
      <c r="C9170" t="s">
        <v>4753</v>
      </c>
      <c r="D9170">
        <v>0</v>
      </c>
      <c r="E9170">
        <v>0</v>
      </c>
    </row>
    <row r="9171" spans="1:5" x14ac:dyDescent="0.25">
      <c r="A9171" t="s">
        <v>2576</v>
      </c>
      <c r="B9171" t="s">
        <v>3095</v>
      </c>
      <c r="C9171" t="s">
        <v>800</v>
      </c>
      <c r="D9171" s="19" t="s">
        <v>815</v>
      </c>
    </row>
    <row r="9172" spans="1:5" x14ac:dyDescent="0.25">
      <c r="A9172" t="s">
        <v>2576</v>
      </c>
      <c r="B9172" t="s">
        <v>282</v>
      </c>
      <c r="C9172" t="s">
        <v>1083</v>
      </c>
      <c r="D9172" t="b">
        <v>0</v>
      </c>
    </row>
    <row r="9173" spans="1:5" x14ac:dyDescent="0.25">
      <c r="A9173" t="s">
        <v>2576</v>
      </c>
      <c r="B9173" t="s">
        <v>282</v>
      </c>
      <c r="C9173" t="s">
        <v>36</v>
      </c>
      <c r="D9173">
        <v>1019</v>
      </c>
    </row>
    <row r="9174" spans="1:5" x14ac:dyDescent="0.25">
      <c r="A9174" t="s">
        <v>2576</v>
      </c>
      <c r="B9174" t="s">
        <v>282</v>
      </c>
      <c r="C9174" t="s">
        <v>4751</v>
      </c>
      <c r="D9174">
        <v>0</v>
      </c>
    </row>
    <row r="9175" spans="1:5" x14ac:dyDescent="0.25">
      <c r="A9175" t="s">
        <v>2576</v>
      </c>
      <c r="B9175" t="s">
        <v>282</v>
      </c>
      <c r="C9175" t="s">
        <v>2469</v>
      </c>
      <c r="D9175">
        <v>0</v>
      </c>
      <c r="E9175">
        <v>0</v>
      </c>
    </row>
    <row r="9176" spans="1:5" x14ac:dyDescent="0.25">
      <c r="A9176" t="s">
        <v>2576</v>
      </c>
      <c r="B9176" t="s">
        <v>282</v>
      </c>
      <c r="C9176" t="s">
        <v>2467</v>
      </c>
      <c r="D9176">
        <v>0</v>
      </c>
    </row>
    <row r="9177" spans="1:5" x14ac:dyDescent="0.25">
      <c r="A9177" t="s">
        <v>2576</v>
      </c>
      <c r="B9177" t="s">
        <v>282</v>
      </c>
      <c r="C9177" t="s">
        <v>2468</v>
      </c>
      <c r="D9177" t="s">
        <v>2475</v>
      </c>
    </row>
    <row r="9178" spans="1:5" x14ac:dyDescent="0.25">
      <c r="A9178" t="s">
        <v>2576</v>
      </c>
      <c r="B9178" t="s">
        <v>282</v>
      </c>
      <c r="C9178" t="s">
        <v>4752</v>
      </c>
      <c r="D9178">
        <v>0</v>
      </c>
      <c r="E9178">
        <v>0</v>
      </c>
    </row>
    <row r="9179" spans="1:5" x14ac:dyDescent="0.25">
      <c r="A9179" t="s">
        <v>2576</v>
      </c>
      <c r="B9179" t="s">
        <v>282</v>
      </c>
      <c r="C9179" t="s">
        <v>4753</v>
      </c>
      <c r="D9179">
        <v>0</v>
      </c>
      <c r="E9179">
        <v>0</v>
      </c>
    </row>
    <row r="9180" spans="1:5" x14ac:dyDescent="0.25">
      <c r="A9180" t="s">
        <v>2576</v>
      </c>
      <c r="B9180" t="s">
        <v>282</v>
      </c>
      <c r="C9180" t="s">
        <v>800</v>
      </c>
      <c r="D9180" s="19"/>
    </row>
    <row r="9181" spans="1:5" x14ac:dyDescent="0.25">
      <c r="A9181" t="s">
        <v>2576</v>
      </c>
      <c r="B9181" t="s">
        <v>283</v>
      </c>
      <c r="C9181" t="s">
        <v>1083</v>
      </c>
      <c r="D9181" t="b">
        <v>0</v>
      </c>
    </row>
    <row r="9182" spans="1:5" x14ac:dyDescent="0.25">
      <c r="A9182" t="s">
        <v>2576</v>
      </c>
      <c r="B9182" t="s">
        <v>283</v>
      </c>
      <c r="C9182" t="s">
        <v>36</v>
      </c>
      <c r="D9182">
        <v>1020</v>
      </c>
    </row>
    <row r="9183" spans="1:5" x14ac:dyDescent="0.25">
      <c r="A9183" t="s">
        <v>2576</v>
      </c>
      <c r="B9183" t="s">
        <v>283</v>
      </c>
      <c r="C9183" t="s">
        <v>4751</v>
      </c>
      <c r="D9183">
        <v>0</v>
      </c>
    </row>
    <row r="9184" spans="1:5" x14ac:dyDescent="0.25">
      <c r="A9184" t="s">
        <v>2576</v>
      </c>
      <c r="B9184" t="s">
        <v>283</v>
      </c>
      <c r="C9184" t="s">
        <v>2469</v>
      </c>
      <c r="D9184">
        <v>0</v>
      </c>
      <c r="E9184">
        <v>0</v>
      </c>
    </row>
    <row r="9185" spans="1:5" x14ac:dyDescent="0.25">
      <c r="A9185" t="s">
        <v>2576</v>
      </c>
      <c r="B9185" t="s">
        <v>283</v>
      </c>
      <c r="C9185" t="s">
        <v>2467</v>
      </c>
      <c r="D9185">
        <v>0</v>
      </c>
    </row>
    <row r="9186" spans="1:5" x14ac:dyDescent="0.25">
      <c r="A9186" t="s">
        <v>2576</v>
      </c>
      <c r="B9186" t="s">
        <v>283</v>
      </c>
      <c r="C9186" t="s">
        <v>2468</v>
      </c>
      <c r="D9186" t="s">
        <v>2475</v>
      </c>
    </row>
    <row r="9187" spans="1:5" x14ac:dyDescent="0.25">
      <c r="A9187" t="s">
        <v>2576</v>
      </c>
      <c r="B9187" t="s">
        <v>283</v>
      </c>
      <c r="C9187" t="s">
        <v>4752</v>
      </c>
      <c r="D9187">
        <v>0</v>
      </c>
      <c r="E9187">
        <v>0</v>
      </c>
    </row>
    <row r="9188" spans="1:5" x14ac:dyDescent="0.25">
      <c r="A9188" t="s">
        <v>2576</v>
      </c>
      <c r="B9188" t="s">
        <v>283</v>
      </c>
      <c r="C9188" t="s">
        <v>4753</v>
      </c>
      <c r="D9188">
        <v>0</v>
      </c>
      <c r="E9188">
        <v>0</v>
      </c>
    </row>
    <row r="9189" spans="1:5" x14ac:dyDescent="0.25">
      <c r="A9189" t="s">
        <v>2576</v>
      </c>
      <c r="B9189" t="s">
        <v>283</v>
      </c>
      <c r="C9189" t="s">
        <v>800</v>
      </c>
      <c r="D9189" s="19"/>
    </row>
    <row r="9190" spans="1:5" x14ac:dyDescent="0.25">
      <c r="A9190" t="s">
        <v>2576</v>
      </c>
      <c r="B9190" t="s">
        <v>314</v>
      </c>
      <c r="C9190" t="s">
        <v>1083</v>
      </c>
      <c r="D9190" t="b">
        <v>0</v>
      </c>
    </row>
    <row r="9191" spans="1:5" x14ac:dyDescent="0.25">
      <c r="A9191" t="s">
        <v>2576</v>
      </c>
      <c r="B9191" t="s">
        <v>314</v>
      </c>
      <c r="C9191" t="s">
        <v>36</v>
      </c>
      <c r="D9191">
        <v>1021</v>
      </c>
    </row>
    <row r="9192" spans="1:5" x14ac:dyDescent="0.25">
      <c r="A9192" t="s">
        <v>2576</v>
      </c>
      <c r="B9192" t="s">
        <v>314</v>
      </c>
      <c r="C9192" t="s">
        <v>4751</v>
      </c>
      <c r="D9192">
        <v>0</v>
      </c>
    </row>
    <row r="9193" spans="1:5" x14ac:dyDescent="0.25">
      <c r="A9193" t="s">
        <v>2576</v>
      </c>
      <c r="B9193" t="s">
        <v>314</v>
      </c>
      <c r="C9193" t="s">
        <v>2469</v>
      </c>
      <c r="D9193">
        <v>0</v>
      </c>
      <c r="E9193">
        <v>0</v>
      </c>
    </row>
    <row r="9194" spans="1:5" x14ac:dyDescent="0.25">
      <c r="A9194" t="s">
        <v>2576</v>
      </c>
      <c r="B9194" t="s">
        <v>314</v>
      </c>
      <c r="C9194" t="s">
        <v>2467</v>
      </c>
      <c r="D9194">
        <v>0</v>
      </c>
    </row>
    <row r="9195" spans="1:5" x14ac:dyDescent="0.25">
      <c r="A9195" t="s">
        <v>2576</v>
      </c>
      <c r="B9195" t="s">
        <v>314</v>
      </c>
      <c r="C9195" t="s">
        <v>2468</v>
      </c>
      <c r="D9195" t="s">
        <v>2475</v>
      </c>
    </row>
    <row r="9196" spans="1:5" x14ac:dyDescent="0.25">
      <c r="A9196" t="s">
        <v>2576</v>
      </c>
      <c r="B9196" t="s">
        <v>314</v>
      </c>
      <c r="C9196" t="s">
        <v>4752</v>
      </c>
      <c r="D9196">
        <v>0</v>
      </c>
      <c r="E9196">
        <v>0</v>
      </c>
    </row>
    <row r="9197" spans="1:5" x14ac:dyDescent="0.25">
      <c r="A9197" t="s">
        <v>2576</v>
      </c>
      <c r="B9197" t="s">
        <v>314</v>
      </c>
      <c r="C9197" t="s">
        <v>4753</v>
      </c>
      <c r="D9197">
        <v>0</v>
      </c>
      <c r="E9197">
        <v>0</v>
      </c>
    </row>
    <row r="9198" spans="1:5" x14ac:dyDescent="0.25">
      <c r="A9198" t="s">
        <v>2576</v>
      </c>
      <c r="B9198" t="s">
        <v>314</v>
      </c>
      <c r="C9198" t="s">
        <v>800</v>
      </c>
      <c r="D9198" s="19"/>
    </row>
    <row r="9199" spans="1:5" x14ac:dyDescent="0.25">
      <c r="A9199" t="s">
        <v>2576</v>
      </c>
      <c r="B9199" t="s">
        <v>284</v>
      </c>
      <c r="C9199" t="s">
        <v>1083</v>
      </c>
      <c r="D9199" t="b">
        <v>0</v>
      </c>
    </row>
    <row r="9200" spans="1:5" x14ac:dyDescent="0.25">
      <c r="A9200" t="s">
        <v>2576</v>
      </c>
      <c r="B9200" t="s">
        <v>284</v>
      </c>
      <c r="C9200" t="s">
        <v>36</v>
      </c>
      <c r="D9200">
        <v>1022</v>
      </c>
    </row>
    <row r="9201" spans="1:5" x14ac:dyDescent="0.25">
      <c r="A9201" t="s">
        <v>2576</v>
      </c>
      <c r="B9201" t="s">
        <v>284</v>
      </c>
      <c r="C9201" t="s">
        <v>4751</v>
      </c>
      <c r="D9201">
        <v>0</v>
      </c>
    </row>
    <row r="9202" spans="1:5" x14ac:dyDescent="0.25">
      <c r="A9202" t="s">
        <v>2576</v>
      </c>
      <c r="B9202" t="s">
        <v>284</v>
      </c>
      <c r="C9202" t="s">
        <v>2469</v>
      </c>
      <c r="D9202">
        <v>0</v>
      </c>
      <c r="E9202">
        <v>0</v>
      </c>
    </row>
    <row r="9203" spans="1:5" x14ac:dyDescent="0.25">
      <c r="A9203" t="s">
        <v>2576</v>
      </c>
      <c r="B9203" t="s">
        <v>284</v>
      </c>
      <c r="C9203" t="s">
        <v>2467</v>
      </c>
      <c r="D9203">
        <v>0</v>
      </c>
    </row>
    <row r="9204" spans="1:5" x14ac:dyDescent="0.25">
      <c r="A9204" t="s">
        <v>2576</v>
      </c>
      <c r="B9204" t="s">
        <v>284</v>
      </c>
      <c r="C9204" t="s">
        <v>2468</v>
      </c>
      <c r="D9204" t="s">
        <v>2475</v>
      </c>
    </row>
    <row r="9205" spans="1:5" x14ac:dyDescent="0.25">
      <c r="A9205" t="s">
        <v>2576</v>
      </c>
      <c r="B9205" t="s">
        <v>284</v>
      </c>
      <c r="C9205" t="s">
        <v>4752</v>
      </c>
      <c r="D9205">
        <v>0</v>
      </c>
      <c r="E9205">
        <v>0</v>
      </c>
    </row>
    <row r="9206" spans="1:5" x14ac:dyDescent="0.25">
      <c r="A9206" t="s">
        <v>2576</v>
      </c>
      <c r="B9206" t="s">
        <v>284</v>
      </c>
      <c r="C9206" t="s">
        <v>4753</v>
      </c>
      <c r="D9206">
        <v>0</v>
      </c>
      <c r="E9206">
        <v>0</v>
      </c>
    </row>
    <row r="9207" spans="1:5" x14ac:dyDescent="0.25">
      <c r="A9207" t="s">
        <v>2576</v>
      </c>
      <c r="B9207" t="s">
        <v>284</v>
      </c>
      <c r="C9207" t="s">
        <v>800</v>
      </c>
      <c r="D9207" s="19"/>
    </row>
    <row r="9208" spans="1:5" x14ac:dyDescent="0.25">
      <c r="A9208" t="s">
        <v>2576</v>
      </c>
      <c r="B9208" t="s">
        <v>285</v>
      </c>
      <c r="C9208" t="s">
        <v>1083</v>
      </c>
      <c r="D9208" t="b">
        <v>0</v>
      </c>
    </row>
    <row r="9209" spans="1:5" x14ac:dyDescent="0.25">
      <c r="A9209" t="s">
        <v>2576</v>
      </c>
      <c r="B9209" t="s">
        <v>285</v>
      </c>
      <c r="C9209" t="s">
        <v>36</v>
      </c>
      <c r="D9209">
        <v>1023</v>
      </c>
    </row>
    <row r="9210" spans="1:5" x14ac:dyDescent="0.25">
      <c r="A9210" t="s">
        <v>2576</v>
      </c>
      <c r="B9210" t="s">
        <v>285</v>
      </c>
      <c r="C9210" t="s">
        <v>4751</v>
      </c>
      <c r="D9210">
        <v>0</v>
      </c>
    </row>
    <row r="9211" spans="1:5" x14ac:dyDescent="0.25">
      <c r="A9211" t="s">
        <v>2576</v>
      </c>
      <c r="B9211" t="s">
        <v>285</v>
      </c>
      <c r="C9211" t="s">
        <v>2469</v>
      </c>
      <c r="D9211">
        <v>0</v>
      </c>
      <c r="E9211">
        <v>0</v>
      </c>
    </row>
    <row r="9212" spans="1:5" x14ac:dyDescent="0.25">
      <c r="A9212" t="s">
        <v>2576</v>
      </c>
      <c r="B9212" t="s">
        <v>285</v>
      </c>
      <c r="C9212" t="s">
        <v>2467</v>
      </c>
      <c r="D9212">
        <v>0</v>
      </c>
    </row>
    <row r="9213" spans="1:5" x14ac:dyDescent="0.25">
      <c r="A9213" t="s">
        <v>2576</v>
      </c>
      <c r="B9213" t="s">
        <v>285</v>
      </c>
      <c r="C9213" t="s">
        <v>2468</v>
      </c>
      <c r="D9213" t="s">
        <v>2475</v>
      </c>
    </row>
    <row r="9214" spans="1:5" x14ac:dyDescent="0.25">
      <c r="A9214" t="s">
        <v>2576</v>
      </c>
      <c r="B9214" t="s">
        <v>285</v>
      </c>
      <c r="C9214" t="s">
        <v>4752</v>
      </c>
      <c r="D9214">
        <v>0</v>
      </c>
      <c r="E9214">
        <v>0</v>
      </c>
    </row>
    <row r="9215" spans="1:5" x14ac:dyDescent="0.25">
      <c r="A9215" t="s">
        <v>2576</v>
      </c>
      <c r="B9215" t="s">
        <v>285</v>
      </c>
      <c r="C9215" t="s">
        <v>4753</v>
      </c>
      <c r="D9215">
        <v>0</v>
      </c>
      <c r="E9215">
        <v>0</v>
      </c>
    </row>
    <row r="9216" spans="1:5" x14ac:dyDescent="0.25">
      <c r="A9216" t="s">
        <v>2576</v>
      </c>
      <c r="B9216" t="s">
        <v>285</v>
      </c>
      <c r="C9216" t="s">
        <v>800</v>
      </c>
      <c r="D9216" s="19"/>
    </row>
    <row r="9217" spans="1:5" x14ac:dyDescent="0.25">
      <c r="A9217" t="s">
        <v>2579</v>
      </c>
      <c r="B9217" t="s">
        <v>3067</v>
      </c>
      <c r="C9217" t="s">
        <v>1083</v>
      </c>
      <c r="D9217" t="b">
        <v>0</v>
      </c>
    </row>
    <row r="9218" spans="1:5" x14ac:dyDescent="0.25">
      <c r="A9218" t="s">
        <v>2579</v>
      </c>
      <c r="B9218" t="s">
        <v>3067</v>
      </c>
      <c r="C9218" t="s">
        <v>36</v>
      </c>
      <c r="D9218">
        <v>1024</v>
      </c>
    </row>
    <row r="9219" spans="1:5" x14ac:dyDescent="0.25">
      <c r="A9219" t="s">
        <v>2579</v>
      </c>
      <c r="B9219" t="s">
        <v>3067</v>
      </c>
      <c r="C9219" t="s">
        <v>4751</v>
      </c>
      <c r="D9219">
        <v>0</v>
      </c>
    </row>
    <row r="9220" spans="1:5" x14ac:dyDescent="0.25">
      <c r="A9220" t="s">
        <v>2579</v>
      </c>
      <c r="B9220" t="s">
        <v>3067</v>
      </c>
      <c r="C9220" t="s">
        <v>2469</v>
      </c>
      <c r="D9220">
        <v>0</v>
      </c>
      <c r="E9220">
        <v>0</v>
      </c>
    </row>
    <row r="9221" spans="1:5" x14ac:dyDescent="0.25">
      <c r="A9221" t="s">
        <v>2579</v>
      </c>
      <c r="B9221" t="s">
        <v>3067</v>
      </c>
      <c r="C9221" t="s">
        <v>2467</v>
      </c>
      <c r="D9221">
        <v>0</v>
      </c>
    </row>
    <row r="9222" spans="1:5" x14ac:dyDescent="0.25">
      <c r="A9222" t="s">
        <v>2579</v>
      </c>
      <c r="B9222" t="s">
        <v>3067</v>
      </c>
      <c r="C9222" t="s">
        <v>2468</v>
      </c>
      <c r="D9222" t="s">
        <v>2475</v>
      </c>
    </row>
    <row r="9223" spans="1:5" x14ac:dyDescent="0.25">
      <c r="A9223" t="s">
        <v>2579</v>
      </c>
      <c r="B9223" t="s">
        <v>3067</v>
      </c>
      <c r="C9223" t="s">
        <v>4752</v>
      </c>
      <c r="D9223">
        <v>0</v>
      </c>
      <c r="E9223">
        <v>0</v>
      </c>
    </row>
    <row r="9224" spans="1:5" x14ac:dyDescent="0.25">
      <c r="A9224" t="s">
        <v>2579</v>
      </c>
      <c r="B9224" t="s">
        <v>3067</v>
      </c>
      <c r="C9224" t="s">
        <v>4753</v>
      </c>
      <c r="D9224">
        <v>0</v>
      </c>
      <c r="E9224">
        <v>0</v>
      </c>
    </row>
    <row r="9225" spans="1:5" x14ac:dyDescent="0.25">
      <c r="A9225" t="s">
        <v>2579</v>
      </c>
      <c r="B9225" t="s">
        <v>3067</v>
      </c>
      <c r="C9225" t="s">
        <v>800</v>
      </c>
      <c r="D9225" s="19" t="s">
        <v>807</v>
      </c>
    </row>
    <row r="9226" spans="1:5" x14ac:dyDescent="0.25">
      <c r="A9226" t="s">
        <v>2579</v>
      </c>
      <c r="B9226" t="s">
        <v>3068</v>
      </c>
      <c r="C9226" t="s">
        <v>1083</v>
      </c>
      <c r="D9226" t="b">
        <v>0</v>
      </c>
    </row>
    <row r="9227" spans="1:5" x14ac:dyDescent="0.25">
      <c r="A9227" t="s">
        <v>2579</v>
      </c>
      <c r="B9227" t="s">
        <v>3068</v>
      </c>
      <c r="C9227" t="s">
        <v>36</v>
      </c>
      <c r="D9227">
        <v>1025</v>
      </c>
    </row>
    <row r="9228" spans="1:5" x14ac:dyDescent="0.25">
      <c r="A9228" t="s">
        <v>2579</v>
      </c>
      <c r="B9228" t="s">
        <v>3068</v>
      </c>
      <c r="C9228" t="s">
        <v>4751</v>
      </c>
      <c r="D9228">
        <v>0</v>
      </c>
    </row>
    <row r="9229" spans="1:5" x14ac:dyDescent="0.25">
      <c r="A9229" t="s">
        <v>2579</v>
      </c>
      <c r="B9229" t="s">
        <v>3068</v>
      </c>
      <c r="C9229" t="s">
        <v>2469</v>
      </c>
      <c r="D9229">
        <v>100</v>
      </c>
      <c r="E9229">
        <v>0</v>
      </c>
    </row>
    <row r="9230" spans="1:5" x14ac:dyDescent="0.25">
      <c r="A9230" t="s">
        <v>2579</v>
      </c>
      <c r="B9230" t="s">
        <v>3068</v>
      </c>
      <c r="C9230" t="s">
        <v>2467</v>
      </c>
      <c r="D9230">
        <v>0</v>
      </c>
    </row>
    <row r="9231" spans="1:5" x14ac:dyDescent="0.25">
      <c r="A9231" t="s">
        <v>2579</v>
      </c>
      <c r="B9231" t="s">
        <v>3068</v>
      </c>
      <c r="C9231" t="s">
        <v>2468</v>
      </c>
      <c r="D9231" t="s">
        <v>2475</v>
      </c>
    </row>
    <row r="9232" spans="1:5" x14ac:dyDescent="0.25">
      <c r="A9232" t="s">
        <v>2579</v>
      </c>
      <c r="B9232" t="s">
        <v>3068</v>
      </c>
      <c r="C9232" t="s">
        <v>4752</v>
      </c>
      <c r="D9232">
        <v>0</v>
      </c>
      <c r="E9232">
        <v>0</v>
      </c>
    </row>
    <row r="9233" spans="1:5" x14ac:dyDescent="0.25">
      <c r="A9233" t="s">
        <v>2579</v>
      </c>
      <c r="B9233" t="s">
        <v>3068</v>
      </c>
      <c r="C9233" t="s">
        <v>4753</v>
      </c>
      <c r="D9233">
        <v>0</v>
      </c>
      <c r="E9233">
        <v>0</v>
      </c>
    </row>
    <row r="9234" spans="1:5" x14ac:dyDescent="0.25">
      <c r="A9234" t="s">
        <v>2579</v>
      </c>
      <c r="B9234" t="s">
        <v>3068</v>
      </c>
      <c r="C9234" t="s">
        <v>800</v>
      </c>
      <c r="D9234" s="19" t="s">
        <v>807</v>
      </c>
    </row>
    <row r="9235" spans="1:5" x14ac:dyDescent="0.25">
      <c r="A9235" t="s">
        <v>2579</v>
      </c>
      <c r="B9235" t="s">
        <v>3069</v>
      </c>
      <c r="C9235" t="s">
        <v>1083</v>
      </c>
      <c r="D9235" t="b">
        <v>0</v>
      </c>
    </row>
    <row r="9236" spans="1:5" x14ac:dyDescent="0.25">
      <c r="A9236" t="s">
        <v>2579</v>
      </c>
      <c r="B9236" t="s">
        <v>3069</v>
      </c>
      <c r="C9236" t="s">
        <v>36</v>
      </c>
      <c r="D9236">
        <v>1026</v>
      </c>
    </row>
    <row r="9237" spans="1:5" x14ac:dyDescent="0.25">
      <c r="A9237" t="s">
        <v>2579</v>
      </c>
      <c r="B9237" t="s">
        <v>3069</v>
      </c>
      <c r="C9237" t="s">
        <v>4751</v>
      </c>
      <c r="D9237">
        <v>0</v>
      </c>
    </row>
    <row r="9238" spans="1:5" x14ac:dyDescent="0.25">
      <c r="A9238" t="s">
        <v>2579</v>
      </c>
      <c r="B9238" t="s">
        <v>3069</v>
      </c>
      <c r="C9238" t="s">
        <v>2469</v>
      </c>
      <c r="D9238">
        <v>60</v>
      </c>
      <c r="E9238">
        <v>0</v>
      </c>
    </row>
    <row r="9239" spans="1:5" x14ac:dyDescent="0.25">
      <c r="A9239" t="s">
        <v>2579</v>
      </c>
      <c r="B9239" t="s">
        <v>3069</v>
      </c>
      <c r="C9239" t="s">
        <v>2467</v>
      </c>
      <c r="D9239">
        <v>0</v>
      </c>
    </row>
    <row r="9240" spans="1:5" x14ac:dyDescent="0.25">
      <c r="A9240" t="s">
        <v>2579</v>
      </c>
      <c r="B9240" t="s">
        <v>3069</v>
      </c>
      <c r="C9240" t="s">
        <v>2468</v>
      </c>
      <c r="D9240" t="s">
        <v>3101</v>
      </c>
    </row>
    <row r="9241" spans="1:5" x14ac:dyDescent="0.25">
      <c r="A9241" t="s">
        <v>2579</v>
      </c>
      <c r="B9241" t="s">
        <v>3069</v>
      </c>
      <c r="C9241" t="s">
        <v>4752</v>
      </c>
      <c r="D9241">
        <v>0</v>
      </c>
      <c r="E9241">
        <v>0</v>
      </c>
    </row>
    <row r="9242" spans="1:5" x14ac:dyDescent="0.25">
      <c r="A9242" t="s">
        <v>2579</v>
      </c>
      <c r="B9242" t="s">
        <v>3069</v>
      </c>
      <c r="C9242" t="s">
        <v>4753</v>
      </c>
      <c r="D9242">
        <v>0</v>
      </c>
      <c r="E9242">
        <v>0</v>
      </c>
    </row>
    <row r="9243" spans="1:5" x14ac:dyDescent="0.25">
      <c r="A9243" t="s">
        <v>2579</v>
      </c>
      <c r="B9243" t="s">
        <v>3069</v>
      </c>
      <c r="C9243" t="s">
        <v>800</v>
      </c>
      <c r="D9243" s="19" t="s">
        <v>2892</v>
      </c>
    </row>
    <row r="9244" spans="1:5" x14ac:dyDescent="0.25">
      <c r="A9244" t="s">
        <v>2579</v>
      </c>
      <c r="B9244" t="s">
        <v>3070</v>
      </c>
      <c r="C9244" t="s">
        <v>1083</v>
      </c>
      <c r="D9244" t="b">
        <v>0</v>
      </c>
    </row>
    <row r="9245" spans="1:5" x14ac:dyDescent="0.25">
      <c r="A9245" t="s">
        <v>2579</v>
      </c>
      <c r="B9245" t="s">
        <v>3070</v>
      </c>
      <c r="C9245" t="s">
        <v>36</v>
      </c>
      <c r="D9245">
        <v>1027</v>
      </c>
    </row>
    <row r="9246" spans="1:5" x14ac:dyDescent="0.25">
      <c r="A9246" t="s">
        <v>2579</v>
      </c>
      <c r="B9246" t="s">
        <v>3070</v>
      </c>
      <c r="C9246" t="s">
        <v>4751</v>
      </c>
      <c r="D9246">
        <v>0</v>
      </c>
    </row>
    <row r="9247" spans="1:5" x14ac:dyDescent="0.25">
      <c r="A9247" t="s">
        <v>2579</v>
      </c>
      <c r="B9247" t="s">
        <v>3070</v>
      </c>
      <c r="C9247" t="s">
        <v>2469</v>
      </c>
      <c r="D9247">
        <v>60</v>
      </c>
      <c r="E9247">
        <v>0</v>
      </c>
    </row>
    <row r="9248" spans="1:5" x14ac:dyDescent="0.25">
      <c r="A9248" t="s">
        <v>2579</v>
      </c>
      <c r="B9248" t="s">
        <v>3070</v>
      </c>
      <c r="C9248" t="s">
        <v>2467</v>
      </c>
      <c r="D9248">
        <v>0</v>
      </c>
    </row>
    <row r="9249" spans="1:5" x14ac:dyDescent="0.25">
      <c r="A9249" t="s">
        <v>2579</v>
      </c>
      <c r="B9249" t="s">
        <v>3070</v>
      </c>
      <c r="C9249" t="s">
        <v>2468</v>
      </c>
      <c r="D9249" t="s">
        <v>3101</v>
      </c>
    </row>
    <row r="9250" spans="1:5" x14ac:dyDescent="0.25">
      <c r="A9250" t="s">
        <v>2579</v>
      </c>
      <c r="B9250" t="s">
        <v>3070</v>
      </c>
      <c r="C9250" t="s">
        <v>4752</v>
      </c>
      <c r="D9250">
        <v>0</v>
      </c>
      <c r="E9250">
        <v>0</v>
      </c>
    </row>
    <row r="9251" spans="1:5" x14ac:dyDescent="0.25">
      <c r="A9251" t="s">
        <v>2579</v>
      </c>
      <c r="B9251" t="s">
        <v>3070</v>
      </c>
      <c r="C9251" t="s">
        <v>4753</v>
      </c>
      <c r="D9251">
        <v>0</v>
      </c>
      <c r="E9251">
        <v>0</v>
      </c>
    </row>
    <row r="9252" spans="1:5" x14ac:dyDescent="0.25">
      <c r="A9252" t="s">
        <v>2579</v>
      </c>
      <c r="B9252" t="s">
        <v>3070</v>
      </c>
      <c r="C9252" t="s">
        <v>800</v>
      </c>
      <c r="D9252" s="19" t="s">
        <v>2892</v>
      </c>
    </row>
    <row r="9253" spans="1:5" x14ac:dyDescent="0.25">
      <c r="A9253" t="s">
        <v>2579</v>
      </c>
      <c r="B9253" t="s">
        <v>3071</v>
      </c>
      <c r="C9253" t="s">
        <v>1083</v>
      </c>
      <c r="D9253" t="b">
        <v>0</v>
      </c>
    </row>
    <row r="9254" spans="1:5" x14ac:dyDescent="0.25">
      <c r="A9254" t="s">
        <v>2579</v>
      </c>
      <c r="B9254" t="s">
        <v>3071</v>
      </c>
      <c r="C9254" t="s">
        <v>36</v>
      </c>
      <c r="D9254">
        <v>1028</v>
      </c>
    </row>
    <row r="9255" spans="1:5" x14ac:dyDescent="0.25">
      <c r="A9255" t="s">
        <v>2579</v>
      </c>
      <c r="B9255" t="s">
        <v>3071</v>
      </c>
      <c r="C9255" t="s">
        <v>4751</v>
      </c>
      <c r="D9255">
        <v>0</v>
      </c>
    </row>
    <row r="9256" spans="1:5" x14ac:dyDescent="0.25">
      <c r="A9256" t="s">
        <v>2579</v>
      </c>
      <c r="B9256" t="s">
        <v>3071</v>
      </c>
      <c r="C9256" t="s">
        <v>2469</v>
      </c>
      <c r="D9256">
        <v>0</v>
      </c>
      <c r="E9256">
        <v>0</v>
      </c>
    </row>
    <row r="9257" spans="1:5" x14ac:dyDescent="0.25">
      <c r="A9257" t="s">
        <v>2579</v>
      </c>
      <c r="B9257" t="s">
        <v>3071</v>
      </c>
      <c r="C9257" t="s">
        <v>2467</v>
      </c>
      <c r="D9257">
        <v>0</v>
      </c>
    </row>
    <row r="9258" spans="1:5" x14ac:dyDescent="0.25">
      <c r="A9258" t="s">
        <v>2579</v>
      </c>
      <c r="B9258" t="s">
        <v>3071</v>
      </c>
      <c r="C9258" t="s">
        <v>2468</v>
      </c>
      <c r="D9258" t="s">
        <v>2475</v>
      </c>
    </row>
    <row r="9259" spans="1:5" x14ac:dyDescent="0.25">
      <c r="A9259" t="s">
        <v>2579</v>
      </c>
      <c r="B9259" t="s">
        <v>3071</v>
      </c>
      <c r="C9259" t="s">
        <v>4752</v>
      </c>
      <c r="D9259">
        <v>0</v>
      </c>
      <c r="E9259">
        <v>0</v>
      </c>
    </row>
    <row r="9260" spans="1:5" x14ac:dyDescent="0.25">
      <c r="A9260" t="s">
        <v>2579</v>
      </c>
      <c r="B9260" t="s">
        <v>3071</v>
      </c>
      <c r="C9260" t="s">
        <v>4753</v>
      </c>
      <c r="D9260">
        <v>0</v>
      </c>
      <c r="E9260">
        <v>0</v>
      </c>
    </row>
    <row r="9261" spans="1:5" x14ac:dyDescent="0.25">
      <c r="A9261" t="s">
        <v>2579</v>
      </c>
      <c r="B9261" t="s">
        <v>3071</v>
      </c>
      <c r="C9261" t="s">
        <v>800</v>
      </c>
      <c r="D9261" s="19" t="s">
        <v>2892</v>
      </c>
    </row>
    <row r="9262" spans="1:5" x14ac:dyDescent="0.25">
      <c r="A9262" t="s">
        <v>2579</v>
      </c>
      <c r="B9262" t="s">
        <v>3072</v>
      </c>
      <c r="C9262" t="s">
        <v>1083</v>
      </c>
      <c r="D9262" t="b">
        <v>0</v>
      </c>
    </row>
    <row r="9263" spans="1:5" x14ac:dyDescent="0.25">
      <c r="A9263" t="s">
        <v>2579</v>
      </c>
      <c r="B9263" t="s">
        <v>3072</v>
      </c>
      <c r="C9263" t="s">
        <v>36</v>
      </c>
      <c r="D9263">
        <v>1029</v>
      </c>
    </row>
    <row r="9264" spans="1:5" x14ac:dyDescent="0.25">
      <c r="A9264" t="s">
        <v>2579</v>
      </c>
      <c r="B9264" t="s">
        <v>3072</v>
      </c>
      <c r="C9264" t="s">
        <v>4751</v>
      </c>
      <c r="D9264">
        <v>0</v>
      </c>
    </row>
    <row r="9265" spans="1:5" x14ac:dyDescent="0.25">
      <c r="A9265" t="s">
        <v>2579</v>
      </c>
      <c r="B9265" t="s">
        <v>3072</v>
      </c>
      <c r="C9265" t="s">
        <v>2469</v>
      </c>
      <c r="D9265">
        <v>0</v>
      </c>
      <c r="E9265">
        <v>0</v>
      </c>
    </row>
    <row r="9266" spans="1:5" x14ac:dyDescent="0.25">
      <c r="A9266" t="s">
        <v>2579</v>
      </c>
      <c r="B9266" t="s">
        <v>3072</v>
      </c>
      <c r="C9266" t="s">
        <v>2467</v>
      </c>
      <c r="D9266">
        <v>0</v>
      </c>
    </row>
    <row r="9267" spans="1:5" x14ac:dyDescent="0.25">
      <c r="A9267" t="s">
        <v>2579</v>
      </c>
      <c r="B9267" t="s">
        <v>3072</v>
      </c>
      <c r="C9267" t="s">
        <v>2468</v>
      </c>
      <c r="D9267" t="s">
        <v>2475</v>
      </c>
    </row>
    <row r="9268" spans="1:5" x14ac:dyDescent="0.25">
      <c r="A9268" t="s">
        <v>2579</v>
      </c>
      <c r="B9268" t="s">
        <v>3072</v>
      </c>
      <c r="C9268" t="s">
        <v>4752</v>
      </c>
      <c r="D9268">
        <v>0</v>
      </c>
      <c r="E9268">
        <v>0</v>
      </c>
    </row>
    <row r="9269" spans="1:5" x14ac:dyDescent="0.25">
      <c r="A9269" t="s">
        <v>2579</v>
      </c>
      <c r="B9269" t="s">
        <v>3072</v>
      </c>
      <c r="C9269" t="s">
        <v>4753</v>
      </c>
      <c r="D9269">
        <v>0</v>
      </c>
      <c r="E9269">
        <v>0</v>
      </c>
    </row>
    <row r="9270" spans="1:5" x14ac:dyDescent="0.25">
      <c r="A9270" t="s">
        <v>2579</v>
      </c>
      <c r="B9270" t="s">
        <v>3072</v>
      </c>
      <c r="C9270" t="s">
        <v>800</v>
      </c>
      <c r="D9270" s="19" t="s">
        <v>2892</v>
      </c>
    </row>
    <row r="9271" spans="1:5" x14ac:dyDescent="0.25">
      <c r="A9271" t="s">
        <v>2579</v>
      </c>
      <c r="B9271" t="s">
        <v>3073</v>
      </c>
      <c r="C9271" t="s">
        <v>1083</v>
      </c>
      <c r="D9271" t="b">
        <v>0</v>
      </c>
    </row>
    <row r="9272" spans="1:5" x14ac:dyDescent="0.25">
      <c r="A9272" t="s">
        <v>2579</v>
      </c>
      <c r="B9272" t="s">
        <v>3073</v>
      </c>
      <c r="C9272" t="s">
        <v>36</v>
      </c>
      <c r="D9272">
        <v>1030</v>
      </c>
    </row>
    <row r="9273" spans="1:5" x14ac:dyDescent="0.25">
      <c r="A9273" t="s">
        <v>2579</v>
      </c>
      <c r="B9273" t="s">
        <v>3073</v>
      </c>
      <c r="C9273" t="s">
        <v>4751</v>
      </c>
      <c r="D9273">
        <v>1</v>
      </c>
    </row>
    <row r="9274" spans="1:5" x14ac:dyDescent="0.25">
      <c r="A9274" t="s">
        <v>2579</v>
      </c>
      <c r="B9274" t="s">
        <v>3073</v>
      </c>
      <c r="C9274" t="s">
        <v>2469</v>
      </c>
      <c r="D9274">
        <v>0</v>
      </c>
      <c r="E9274">
        <v>0</v>
      </c>
    </row>
    <row r="9275" spans="1:5" x14ac:dyDescent="0.25">
      <c r="A9275" t="s">
        <v>2579</v>
      </c>
      <c r="B9275" t="s">
        <v>3073</v>
      </c>
      <c r="C9275" t="s">
        <v>2467</v>
      </c>
      <c r="D9275">
        <v>0</v>
      </c>
    </row>
    <row r="9276" spans="1:5" x14ac:dyDescent="0.25">
      <c r="A9276" t="s">
        <v>2579</v>
      </c>
      <c r="B9276" t="s">
        <v>3073</v>
      </c>
      <c r="C9276" t="s">
        <v>2468</v>
      </c>
      <c r="D9276" t="s">
        <v>2475</v>
      </c>
    </row>
    <row r="9277" spans="1:5" x14ac:dyDescent="0.25">
      <c r="A9277" t="s">
        <v>2579</v>
      </c>
      <c r="B9277" t="s">
        <v>3073</v>
      </c>
      <c r="C9277" t="s">
        <v>4752</v>
      </c>
      <c r="D9277">
        <v>0</v>
      </c>
      <c r="E9277">
        <v>0</v>
      </c>
    </row>
    <row r="9278" spans="1:5" x14ac:dyDescent="0.25">
      <c r="A9278" t="s">
        <v>2579</v>
      </c>
      <c r="B9278" t="s">
        <v>3073</v>
      </c>
      <c r="C9278" t="s">
        <v>4753</v>
      </c>
      <c r="D9278">
        <v>0</v>
      </c>
      <c r="E9278">
        <v>0</v>
      </c>
    </row>
    <row r="9279" spans="1:5" x14ac:dyDescent="0.25">
      <c r="A9279" t="s">
        <v>2579</v>
      </c>
      <c r="B9279" t="s">
        <v>3073</v>
      </c>
      <c r="C9279" t="s">
        <v>800</v>
      </c>
      <c r="D9279" s="19" t="s">
        <v>815</v>
      </c>
    </row>
    <row r="9280" spans="1:5" x14ac:dyDescent="0.25">
      <c r="A9280" t="s">
        <v>2579</v>
      </c>
      <c r="B9280" t="s">
        <v>3074</v>
      </c>
      <c r="C9280" t="s">
        <v>1083</v>
      </c>
      <c r="D9280" t="b">
        <v>0</v>
      </c>
    </row>
    <row r="9281" spans="1:5" x14ac:dyDescent="0.25">
      <c r="A9281" t="s">
        <v>2579</v>
      </c>
      <c r="B9281" t="s">
        <v>3074</v>
      </c>
      <c r="C9281" t="s">
        <v>36</v>
      </c>
      <c r="D9281">
        <v>1031</v>
      </c>
    </row>
    <row r="9282" spans="1:5" x14ac:dyDescent="0.25">
      <c r="A9282" t="s">
        <v>2579</v>
      </c>
      <c r="B9282" t="s">
        <v>3074</v>
      </c>
      <c r="C9282" t="s">
        <v>4751</v>
      </c>
      <c r="D9282">
        <v>1</v>
      </c>
    </row>
    <row r="9283" spans="1:5" x14ac:dyDescent="0.25">
      <c r="A9283" t="s">
        <v>2579</v>
      </c>
      <c r="B9283" t="s">
        <v>3074</v>
      </c>
      <c r="C9283" t="s">
        <v>2469</v>
      </c>
      <c r="D9283">
        <v>0</v>
      </c>
      <c r="E9283">
        <v>0</v>
      </c>
    </row>
    <row r="9284" spans="1:5" x14ac:dyDescent="0.25">
      <c r="A9284" t="s">
        <v>2579</v>
      </c>
      <c r="B9284" t="s">
        <v>3074</v>
      </c>
      <c r="C9284" t="s">
        <v>2467</v>
      </c>
      <c r="D9284">
        <v>1</v>
      </c>
    </row>
    <row r="9285" spans="1:5" x14ac:dyDescent="0.25">
      <c r="A9285" t="s">
        <v>2579</v>
      </c>
      <c r="B9285" t="s">
        <v>3074</v>
      </c>
      <c r="C9285" t="s">
        <v>2468</v>
      </c>
      <c r="D9285" t="s">
        <v>2475</v>
      </c>
    </row>
    <row r="9286" spans="1:5" x14ac:dyDescent="0.25">
      <c r="A9286" t="s">
        <v>2579</v>
      </c>
      <c r="B9286" t="s">
        <v>3074</v>
      </c>
      <c r="C9286" t="s">
        <v>4752</v>
      </c>
      <c r="D9286">
        <v>0</v>
      </c>
      <c r="E9286">
        <v>0</v>
      </c>
    </row>
    <row r="9287" spans="1:5" x14ac:dyDescent="0.25">
      <c r="A9287" t="s">
        <v>2579</v>
      </c>
      <c r="B9287" t="s">
        <v>3074</v>
      </c>
      <c r="C9287" t="s">
        <v>4753</v>
      </c>
      <c r="D9287">
        <v>0</v>
      </c>
      <c r="E9287">
        <v>0</v>
      </c>
    </row>
    <row r="9288" spans="1:5" x14ac:dyDescent="0.25">
      <c r="A9288" t="s">
        <v>2579</v>
      </c>
      <c r="B9288" t="s">
        <v>3074</v>
      </c>
      <c r="C9288" t="s">
        <v>800</v>
      </c>
      <c r="D9288" s="19" t="s">
        <v>815</v>
      </c>
    </row>
    <row r="9289" spans="1:5" x14ac:dyDescent="0.25">
      <c r="A9289" t="s">
        <v>2579</v>
      </c>
      <c r="B9289" t="s">
        <v>3075</v>
      </c>
      <c r="C9289" t="s">
        <v>1083</v>
      </c>
      <c r="D9289" t="b">
        <v>0</v>
      </c>
    </row>
    <row r="9290" spans="1:5" x14ac:dyDescent="0.25">
      <c r="A9290" t="s">
        <v>2579</v>
      </c>
      <c r="B9290" t="s">
        <v>3075</v>
      </c>
      <c r="C9290" t="s">
        <v>36</v>
      </c>
      <c r="D9290">
        <v>1032</v>
      </c>
    </row>
    <row r="9291" spans="1:5" x14ac:dyDescent="0.25">
      <c r="A9291" t="s">
        <v>2579</v>
      </c>
      <c r="B9291" t="s">
        <v>3075</v>
      </c>
      <c r="C9291" t="s">
        <v>4751</v>
      </c>
      <c r="D9291">
        <v>1</v>
      </c>
    </row>
    <row r="9292" spans="1:5" x14ac:dyDescent="0.25">
      <c r="A9292" t="s">
        <v>2579</v>
      </c>
      <c r="B9292" t="s">
        <v>3075</v>
      </c>
      <c r="C9292" t="s">
        <v>2469</v>
      </c>
      <c r="D9292">
        <v>0</v>
      </c>
      <c r="E9292">
        <v>0</v>
      </c>
    </row>
    <row r="9293" spans="1:5" x14ac:dyDescent="0.25">
      <c r="A9293" t="s">
        <v>2579</v>
      </c>
      <c r="B9293" t="s">
        <v>3075</v>
      </c>
      <c r="C9293" t="s">
        <v>2467</v>
      </c>
      <c r="D9293">
        <v>1</v>
      </c>
    </row>
    <row r="9294" spans="1:5" x14ac:dyDescent="0.25">
      <c r="A9294" t="s">
        <v>2579</v>
      </c>
      <c r="B9294" t="s">
        <v>3075</v>
      </c>
      <c r="C9294" t="s">
        <v>2468</v>
      </c>
      <c r="D9294" t="s">
        <v>2475</v>
      </c>
    </row>
    <row r="9295" spans="1:5" x14ac:dyDescent="0.25">
      <c r="A9295" t="s">
        <v>2579</v>
      </c>
      <c r="B9295" t="s">
        <v>3075</v>
      </c>
      <c r="C9295" t="s">
        <v>4752</v>
      </c>
      <c r="D9295">
        <v>0</v>
      </c>
      <c r="E9295">
        <v>0</v>
      </c>
    </row>
    <row r="9296" spans="1:5" x14ac:dyDescent="0.25">
      <c r="A9296" t="s">
        <v>2579</v>
      </c>
      <c r="B9296" t="s">
        <v>3075</v>
      </c>
      <c r="C9296" t="s">
        <v>4753</v>
      </c>
      <c r="D9296">
        <v>0</v>
      </c>
      <c r="E9296">
        <v>0</v>
      </c>
    </row>
    <row r="9297" spans="1:5" x14ac:dyDescent="0.25">
      <c r="A9297" t="s">
        <v>2579</v>
      </c>
      <c r="B9297" t="s">
        <v>3075</v>
      </c>
      <c r="C9297" t="s">
        <v>800</v>
      </c>
      <c r="D9297" s="19" t="s">
        <v>815</v>
      </c>
    </row>
    <row r="9298" spans="1:5" x14ac:dyDescent="0.25">
      <c r="A9298" t="s">
        <v>2579</v>
      </c>
      <c r="B9298" t="s">
        <v>3076</v>
      </c>
      <c r="C9298" t="s">
        <v>1083</v>
      </c>
      <c r="D9298" t="b">
        <v>0</v>
      </c>
    </row>
    <row r="9299" spans="1:5" x14ac:dyDescent="0.25">
      <c r="A9299" t="s">
        <v>2579</v>
      </c>
      <c r="B9299" t="s">
        <v>3076</v>
      </c>
      <c r="C9299" t="s">
        <v>36</v>
      </c>
      <c r="D9299">
        <v>1033</v>
      </c>
    </row>
    <row r="9300" spans="1:5" x14ac:dyDescent="0.25">
      <c r="A9300" t="s">
        <v>2579</v>
      </c>
      <c r="B9300" t="s">
        <v>3076</v>
      </c>
      <c r="C9300" t="s">
        <v>4751</v>
      </c>
      <c r="D9300">
        <v>1</v>
      </c>
    </row>
    <row r="9301" spans="1:5" x14ac:dyDescent="0.25">
      <c r="A9301" t="s">
        <v>2579</v>
      </c>
      <c r="B9301" t="s">
        <v>3076</v>
      </c>
      <c r="C9301" t="s">
        <v>2469</v>
      </c>
      <c r="D9301">
        <v>0</v>
      </c>
      <c r="E9301">
        <v>0</v>
      </c>
    </row>
    <row r="9302" spans="1:5" x14ac:dyDescent="0.25">
      <c r="A9302" t="s">
        <v>2579</v>
      </c>
      <c r="B9302" t="s">
        <v>3076</v>
      </c>
      <c r="C9302" t="s">
        <v>2467</v>
      </c>
      <c r="D9302">
        <v>0</v>
      </c>
    </row>
    <row r="9303" spans="1:5" x14ac:dyDescent="0.25">
      <c r="A9303" t="s">
        <v>2579</v>
      </c>
      <c r="B9303" t="s">
        <v>3076</v>
      </c>
      <c r="C9303" t="s">
        <v>2468</v>
      </c>
      <c r="D9303" t="s">
        <v>2475</v>
      </c>
    </row>
    <row r="9304" spans="1:5" x14ac:dyDescent="0.25">
      <c r="A9304" t="s">
        <v>2579</v>
      </c>
      <c r="B9304" t="s">
        <v>3076</v>
      </c>
      <c r="C9304" t="s">
        <v>4752</v>
      </c>
      <c r="D9304">
        <v>0</v>
      </c>
      <c r="E9304">
        <v>0</v>
      </c>
    </row>
    <row r="9305" spans="1:5" x14ac:dyDescent="0.25">
      <c r="A9305" t="s">
        <v>2579</v>
      </c>
      <c r="B9305" t="s">
        <v>3076</v>
      </c>
      <c r="C9305" t="s">
        <v>4753</v>
      </c>
      <c r="D9305">
        <v>0</v>
      </c>
      <c r="E9305">
        <v>0</v>
      </c>
    </row>
    <row r="9306" spans="1:5" x14ac:dyDescent="0.25">
      <c r="A9306" t="s">
        <v>2579</v>
      </c>
      <c r="B9306" t="s">
        <v>3076</v>
      </c>
      <c r="C9306" t="s">
        <v>800</v>
      </c>
      <c r="D9306" s="19" t="s">
        <v>815</v>
      </c>
    </row>
    <row r="9307" spans="1:5" x14ac:dyDescent="0.25">
      <c r="A9307" t="s">
        <v>2579</v>
      </c>
      <c r="B9307" t="s">
        <v>3077</v>
      </c>
      <c r="C9307" t="s">
        <v>1083</v>
      </c>
      <c r="D9307" t="b">
        <v>0</v>
      </c>
    </row>
    <row r="9308" spans="1:5" x14ac:dyDescent="0.25">
      <c r="A9308" t="s">
        <v>2579</v>
      </c>
      <c r="B9308" t="s">
        <v>3077</v>
      </c>
      <c r="C9308" t="s">
        <v>36</v>
      </c>
      <c r="D9308">
        <v>1034</v>
      </c>
    </row>
    <row r="9309" spans="1:5" x14ac:dyDescent="0.25">
      <c r="A9309" t="s">
        <v>2579</v>
      </c>
      <c r="B9309" t="s">
        <v>3077</v>
      </c>
      <c r="C9309" t="s">
        <v>4751</v>
      </c>
      <c r="D9309">
        <v>1</v>
      </c>
    </row>
    <row r="9310" spans="1:5" x14ac:dyDescent="0.25">
      <c r="A9310" t="s">
        <v>2579</v>
      </c>
      <c r="B9310" t="s">
        <v>3077</v>
      </c>
      <c r="C9310" t="s">
        <v>2469</v>
      </c>
      <c r="D9310">
        <v>0</v>
      </c>
      <c r="E9310">
        <v>0</v>
      </c>
    </row>
    <row r="9311" spans="1:5" x14ac:dyDescent="0.25">
      <c r="A9311" t="s">
        <v>2579</v>
      </c>
      <c r="B9311" t="s">
        <v>3077</v>
      </c>
      <c r="C9311" t="s">
        <v>2467</v>
      </c>
      <c r="D9311">
        <v>0</v>
      </c>
    </row>
    <row r="9312" spans="1:5" x14ac:dyDescent="0.25">
      <c r="A9312" t="s">
        <v>2579</v>
      </c>
      <c r="B9312" t="s">
        <v>3077</v>
      </c>
      <c r="C9312" t="s">
        <v>2468</v>
      </c>
      <c r="D9312" t="s">
        <v>2475</v>
      </c>
    </row>
    <row r="9313" spans="1:5" x14ac:dyDescent="0.25">
      <c r="A9313" t="s">
        <v>2579</v>
      </c>
      <c r="B9313" t="s">
        <v>3077</v>
      </c>
      <c r="C9313" t="s">
        <v>4752</v>
      </c>
      <c r="D9313">
        <v>0</v>
      </c>
      <c r="E9313">
        <v>0</v>
      </c>
    </row>
    <row r="9314" spans="1:5" x14ac:dyDescent="0.25">
      <c r="A9314" t="s">
        <v>2579</v>
      </c>
      <c r="B9314" t="s">
        <v>3077</v>
      </c>
      <c r="C9314" t="s">
        <v>4753</v>
      </c>
      <c r="D9314">
        <v>0</v>
      </c>
      <c r="E9314">
        <v>0</v>
      </c>
    </row>
    <row r="9315" spans="1:5" x14ac:dyDescent="0.25">
      <c r="A9315" t="s">
        <v>2579</v>
      </c>
      <c r="B9315" t="s">
        <v>3077</v>
      </c>
      <c r="C9315" t="s">
        <v>800</v>
      </c>
      <c r="D9315" s="19" t="s">
        <v>815</v>
      </c>
    </row>
    <row r="9316" spans="1:5" x14ac:dyDescent="0.25">
      <c r="A9316" t="s">
        <v>2579</v>
      </c>
      <c r="B9316" t="s">
        <v>3078</v>
      </c>
      <c r="C9316" t="s">
        <v>1083</v>
      </c>
      <c r="D9316" t="b">
        <v>0</v>
      </c>
    </row>
    <row r="9317" spans="1:5" x14ac:dyDescent="0.25">
      <c r="A9317" t="s">
        <v>2579</v>
      </c>
      <c r="B9317" t="s">
        <v>3078</v>
      </c>
      <c r="C9317" t="s">
        <v>36</v>
      </c>
      <c r="D9317">
        <v>1035</v>
      </c>
    </row>
    <row r="9318" spans="1:5" x14ac:dyDescent="0.25">
      <c r="A9318" t="s">
        <v>2579</v>
      </c>
      <c r="B9318" t="s">
        <v>3078</v>
      </c>
      <c r="C9318" t="s">
        <v>4751</v>
      </c>
      <c r="D9318">
        <v>1</v>
      </c>
    </row>
    <row r="9319" spans="1:5" x14ac:dyDescent="0.25">
      <c r="A9319" t="s">
        <v>2579</v>
      </c>
      <c r="B9319" t="s">
        <v>3078</v>
      </c>
      <c r="C9319" t="s">
        <v>2469</v>
      </c>
      <c r="D9319">
        <v>0</v>
      </c>
      <c r="E9319">
        <v>0</v>
      </c>
    </row>
    <row r="9320" spans="1:5" x14ac:dyDescent="0.25">
      <c r="A9320" t="s">
        <v>2579</v>
      </c>
      <c r="B9320" t="s">
        <v>3078</v>
      </c>
      <c r="C9320" t="s">
        <v>2467</v>
      </c>
      <c r="D9320">
        <v>40</v>
      </c>
    </row>
    <row r="9321" spans="1:5" x14ac:dyDescent="0.25">
      <c r="A9321" t="s">
        <v>2579</v>
      </c>
      <c r="B9321" t="s">
        <v>3078</v>
      </c>
      <c r="C9321" t="s">
        <v>2468</v>
      </c>
      <c r="D9321" t="s">
        <v>2475</v>
      </c>
    </row>
    <row r="9322" spans="1:5" x14ac:dyDescent="0.25">
      <c r="A9322" t="s">
        <v>2579</v>
      </c>
      <c r="B9322" t="s">
        <v>3078</v>
      </c>
      <c r="C9322" t="s">
        <v>4752</v>
      </c>
      <c r="D9322">
        <v>0</v>
      </c>
      <c r="E9322">
        <v>0</v>
      </c>
    </row>
    <row r="9323" spans="1:5" x14ac:dyDescent="0.25">
      <c r="A9323" t="s">
        <v>2579</v>
      </c>
      <c r="B9323" t="s">
        <v>3078</v>
      </c>
      <c r="C9323" t="s">
        <v>4753</v>
      </c>
      <c r="D9323">
        <v>0</v>
      </c>
      <c r="E9323">
        <v>0</v>
      </c>
    </row>
    <row r="9324" spans="1:5" x14ac:dyDescent="0.25">
      <c r="A9324" t="s">
        <v>2579</v>
      </c>
      <c r="B9324" t="s">
        <v>3078</v>
      </c>
      <c r="C9324" t="s">
        <v>800</v>
      </c>
      <c r="D9324" s="19" t="s">
        <v>815</v>
      </c>
    </row>
    <row r="9325" spans="1:5" x14ac:dyDescent="0.25">
      <c r="A9325" t="s">
        <v>2579</v>
      </c>
      <c r="B9325" t="s">
        <v>3079</v>
      </c>
      <c r="C9325" t="s">
        <v>1083</v>
      </c>
      <c r="D9325" t="b">
        <v>0</v>
      </c>
    </row>
    <row r="9326" spans="1:5" x14ac:dyDescent="0.25">
      <c r="A9326" t="s">
        <v>2579</v>
      </c>
      <c r="B9326" t="s">
        <v>3079</v>
      </c>
      <c r="C9326" t="s">
        <v>36</v>
      </c>
      <c r="D9326">
        <v>1036</v>
      </c>
    </row>
    <row r="9327" spans="1:5" x14ac:dyDescent="0.25">
      <c r="A9327" t="s">
        <v>2579</v>
      </c>
      <c r="B9327" t="s">
        <v>3079</v>
      </c>
      <c r="C9327" t="s">
        <v>4751</v>
      </c>
      <c r="D9327">
        <v>0</v>
      </c>
    </row>
    <row r="9328" spans="1:5" x14ac:dyDescent="0.25">
      <c r="A9328" t="s">
        <v>2579</v>
      </c>
      <c r="B9328" t="s">
        <v>3079</v>
      </c>
      <c r="C9328" t="s">
        <v>2469</v>
      </c>
      <c r="D9328">
        <v>14</v>
      </c>
      <c r="E9328">
        <v>0</v>
      </c>
    </row>
    <row r="9329" spans="1:5" x14ac:dyDescent="0.25">
      <c r="A9329" t="s">
        <v>2579</v>
      </c>
      <c r="B9329" t="s">
        <v>3079</v>
      </c>
      <c r="C9329" t="s">
        <v>2467</v>
      </c>
      <c r="D9329">
        <v>0</v>
      </c>
    </row>
    <row r="9330" spans="1:5" x14ac:dyDescent="0.25">
      <c r="A9330" t="s">
        <v>2579</v>
      </c>
      <c r="B9330" t="s">
        <v>3079</v>
      </c>
      <c r="C9330" t="s">
        <v>2468</v>
      </c>
      <c r="D9330" t="s">
        <v>3101</v>
      </c>
    </row>
    <row r="9331" spans="1:5" x14ac:dyDescent="0.25">
      <c r="A9331" t="s">
        <v>2579</v>
      </c>
      <c r="B9331" t="s">
        <v>3079</v>
      </c>
      <c r="C9331" t="s">
        <v>4752</v>
      </c>
      <c r="D9331">
        <v>0</v>
      </c>
      <c r="E9331">
        <v>0</v>
      </c>
    </row>
    <row r="9332" spans="1:5" x14ac:dyDescent="0.25">
      <c r="A9332" t="s">
        <v>2579</v>
      </c>
      <c r="B9332" t="s">
        <v>3079</v>
      </c>
      <c r="C9332" t="s">
        <v>4753</v>
      </c>
      <c r="D9332">
        <v>0</v>
      </c>
      <c r="E9332">
        <v>0</v>
      </c>
    </row>
    <row r="9333" spans="1:5" x14ac:dyDescent="0.25">
      <c r="A9333" t="s">
        <v>2579</v>
      </c>
      <c r="B9333" t="s">
        <v>3079</v>
      </c>
      <c r="C9333" t="s">
        <v>800</v>
      </c>
      <c r="D9333" s="19"/>
    </row>
    <row r="9334" spans="1:5" x14ac:dyDescent="0.25">
      <c r="A9334" t="s">
        <v>2579</v>
      </c>
      <c r="B9334" t="s">
        <v>3080</v>
      </c>
      <c r="C9334" t="s">
        <v>1083</v>
      </c>
      <c r="D9334" t="b">
        <v>0</v>
      </c>
    </row>
    <row r="9335" spans="1:5" x14ac:dyDescent="0.25">
      <c r="A9335" t="s">
        <v>2579</v>
      </c>
      <c r="B9335" t="s">
        <v>3080</v>
      </c>
      <c r="C9335" t="s">
        <v>36</v>
      </c>
      <c r="D9335">
        <v>1037</v>
      </c>
    </row>
    <row r="9336" spans="1:5" x14ac:dyDescent="0.25">
      <c r="A9336" t="s">
        <v>2579</v>
      </c>
      <c r="B9336" t="s">
        <v>3080</v>
      </c>
      <c r="C9336" t="s">
        <v>4751</v>
      </c>
      <c r="D9336">
        <v>2</v>
      </c>
    </row>
    <row r="9337" spans="1:5" x14ac:dyDescent="0.25">
      <c r="A9337" t="s">
        <v>2579</v>
      </c>
      <c r="B9337" t="s">
        <v>3080</v>
      </c>
      <c r="C9337" t="s">
        <v>2469</v>
      </c>
      <c r="D9337">
        <v>0</v>
      </c>
      <c r="E9337">
        <v>0</v>
      </c>
    </row>
    <row r="9338" spans="1:5" x14ac:dyDescent="0.25">
      <c r="A9338" t="s">
        <v>2579</v>
      </c>
      <c r="B9338" t="s">
        <v>3080</v>
      </c>
      <c r="C9338" t="s">
        <v>2467</v>
      </c>
      <c r="D9338">
        <v>0</v>
      </c>
    </row>
    <row r="9339" spans="1:5" x14ac:dyDescent="0.25">
      <c r="A9339" t="s">
        <v>2579</v>
      </c>
      <c r="B9339" t="s">
        <v>3080</v>
      </c>
      <c r="C9339" t="s">
        <v>2468</v>
      </c>
      <c r="D9339" t="s">
        <v>3101</v>
      </c>
    </row>
    <row r="9340" spans="1:5" x14ac:dyDescent="0.25">
      <c r="A9340" t="s">
        <v>2579</v>
      </c>
      <c r="B9340" t="s">
        <v>3080</v>
      </c>
      <c r="C9340" t="s">
        <v>4752</v>
      </c>
      <c r="D9340">
        <v>0</v>
      </c>
      <c r="E9340">
        <v>0</v>
      </c>
    </row>
    <row r="9341" spans="1:5" x14ac:dyDescent="0.25">
      <c r="A9341" t="s">
        <v>2579</v>
      </c>
      <c r="B9341" t="s">
        <v>3080</v>
      </c>
      <c r="C9341" t="s">
        <v>4753</v>
      </c>
      <c r="D9341">
        <v>0</v>
      </c>
      <c r="E9341">
        <v>0</v>
      </c>
    </row>
    <row r="9342" spans="1:5" x14ac:dyDescent="0.25">
      <c r="A9342" t="s">
        <v>2579</v>
      </c>
      <c r="B9342" t="s">
        <v>3080</v>
      </c>
      <c r="C9342" t="s">
        <v>800</v>
      </c>
      <c r="D9342" s="19" t="s">
        <v>815</v>
      </c>
    </row>
    <row r="9343" spans="1:5" x14ac:dyDescent="0.25">
      <c r="A9343" t="s">
        <v>2579</v>
      </c>
      <c r="B9343" t="s">
        <v>3081</v>
      </c>
      <c r="C9343" t="s">
        <v>1083</v>
      </c>
      <c r="D9343" t="b">
        <v>0</v>
      </c>
    </row>
    <row r="9344" spans="1:5" x14ac:dyDescent="0.25">
      <c r="A9344" t="s">
        <v>2579</v>
      </c>
      <c r="B9344" t="s">
        <v>3081</v>
      </c>
      <c r="C9344" t="s">
        <v>36</v>
      </c>
      <c r="D9344">
        <v>1038</v>
      </c>
    </row>
    <row r="9345" spans="1:5" x14ac:dyDescent="0.25">
      <c r="A9345" t="s">
        <v>2579</v>
      </c>
      <c r="B9345" t="s">
        <v>3081</v>
      </c>
      <c r="C9345" t="s">
        <v>4751</v>
      </c>
      <c r="D9345">
        <v>2</v>
      </c>
    </row>
    <row r="9346" spans="1:5" x14ac:dyDescent="0.25">
      <c r="A9346" t="s">
        <v>2579</v>
      </c>
      <c r="B9346" t="s">
        <v>3081</v>
      </c>
      <c r="C9346" t="s">
        <v>2469</v>
      </c>
      <c r="D9346">
        <v>0</v>
      </c>
      <c r="E9346">
        <v>0</v>
      </c>
    </row>
    <row r="9347" spans="1:5" x14ac:dyDescent="0.25">
      <c r="A9347" t="s">
        <v>2579</v>
      </c>
      <c r="B9347" t="s">
        <v>3081</v>
      </c>
      <c r="C9347" t="s">
        <v>2467</v>
      </c>
      <c r="D9347">
        <v>0</v>
      </c>
    </row>
    <row r="9348" spans="1:5" x14ac:dyDescent="0.25">
      <c r="A9348" t="s">
        <v>2579</v>
      </c>
      <c r="B9348" t="s">
        <v>3081</v>
      </c>
      <c r="C9348" t="s">
        <v>2468</v>
      </c>
      <c r="D9348" t="s">
        <v>2475</v>
      </c>
    </row>
    <row r="9349" spans="1:5" x14ac:dyDescent="0.25">
      <c r="A9349" t="s">
        <v>2579</v>
      </c>
      <c r="B9349" t="s">
        <v>3081</v>
      </c>
      <c r="C9349" t="s">
        <v>4752</v>
      </c>
      <c r="D9349">
        <v>0</v>
      </c>
      <c r="E9349">
        <v>0</v>
      </c>
    </row>
    <row r="9350" spans="1:5" x14ac:dyDescent="0.25">
      <c r="A9350" t="s">
        <v>2579</v>
      </c>
      <c r="B9350" t="s">
        <v>3081</v>
      </c>
      <c r="C9350" t="s">
        <v>4753</v>
      </c>
      <c r="D9350">
        <v>0</v>
      </c>
      <c r="E9350">
        <v>0</v>
      </c>
    </row>
    <row r="9351" spans="1:5" x14ac:dyDescent="0.25">
      <c r="A9351" t="s">
        <v>2579</v>
      </c>
      <c r="B9351" t="s">
        <v>3081</v>
      </c>
      <c r="C9351" t="s">
        <v>800</v>
      </c>
      <c r="D9351" s="19" t="s">
        <v>815</v>
      </c>
    </row>
    <row r="9352" spans="1:5" x14ac:dyDescent="0.25">
      <c r="A9352" t="s">
        <v>2579</v>
      </c>
      <c r="B9352" t="s">
        <v>3083</v>
      </c>
      <c r="C9352" t="s">
        <v>1083</v>
      </c>
      <c r="D9352" t="b">
        <v>0</v>
      </c>
    </row>
    <row r="9353" spans="1:5" x14ac:dyDescent="0.25">
      <c r="A9353" t="s">
        <v>2579</v>
      </c>
      <c r="B9353" t="s">
        <v>3083</v>
      </c>
      <c r="C9353" t="s">
        <v>36</v>
      </c>
      <c r="D9353">
        <v>1039</v>
      </c>
    </row>
    <row r="9354" spans="1:5" x14ac:dyDescent="0.25">
      <c r="A9354" t="s">
        <v>2579</v>
      </c>
      <c r="B9354" t="s">
        <v>3083</v>
      </c>
      <c r="C9354" t="s">
        <v>4751</v>
      </c>
      <c r="D9354">
        <v>2</v>
      </c>
    </row>
    <row r="9355" spans="1:5" x14ac:dyDescent="0.25">
      <c r="A9355" t="s">
        <v>2579</v>
      </c>
      <c r="B9355" t="s">
        <v>3083</v>
      </c>
      <c r="C9355" t="s">
        <v>2469</v>
      </c>
      <c r="D9355">
        <v>300</v>
      </c>
      <c r="E9355">
        <v>0</v>
      </c>
    </row>
    <row r="9356" spans="1:5" x14ac:dyDescent="0.25">
      <c r="A9356" t="s">
        <v>2579</v>
      </c>
      <c r="B9356" t="s">
        <v>3083</v>
      </c>
      <c r="C9356" t="s">
        <v>2467</v>
      </c>
      <c r="D9356">
        <v>0</v>
      </c>
    </row>
    <row r="9357" spans="1:5" x14ac:dyDescent="0.25">
      <c r="A9357" t="s">
        <v>2579</v>
      </c>
      <c r="B9357" t="s">
        <v>3083</v>
      </c>
      <c r="C9357" t="s">
        <v>2468</v>
      </c>
      <c r="D9357" t="s">
        <v>2475</v>
      </c>
    </row>
    <row r="9358" spans="1:5" x14ac:dyDescent="0.25">
      <c r="A9358" t="s">
        <v>2579</v>
      </c>
      <c r="B9358" t="s">
        <v>3083</v>
      </c>
      <c r="C9358" t="s">
        <v>4752</v>
      </c>
      <c r="D9358">
        <v>0</v>
      </c>
      <c r="E9358">
        <v>0</v>
      </c>
    </row>
    <row r="9359" spans="1:5" x14ac:dyDescent="0.25">
      <c r="A9359" t="s">
        <v>2579</v>
      </c>
      <c r="B9359" t="s">
        <v>3083</v>
      </c>
      <c r="C9359" t="s">
        <v>4753</v>
      </c>
      <c r="D9359">
        <v>0</v>
      </c>
      <c r="E9359">
        <v>0</v>
      </c>
    </row>
    <row r="9360" spans="1:5" x14ac:dyDescent="0.25">
      <c r="A9360" t="s">
        <v>2579</v>
      </c>
      <c r="B9360" t="s">
        <v>3083</v>
      </c>
      <c r="C9360" t="s">
        <v>800</v>
      </c>
      <c r="D9360" s="19" t="s">
        <v>815</v>
      </c>
    </row>
    <row r="9361" spans="1:5" x14ac:dyDescent="0.25">
      <c r="A9361" t="s">
        <v>2579</v>
      </c>
      <c r="B9361" t="s">
        <v>3085</v>
      </c>
      <c r="C9361" t="s">
        <v>1083</v>
      </c>
      <c r="D9361" t="b">
        <v>0</v>
      </c>
    </row>
    <row r="9362" spans="1:5" x14ac:dyDescent="0.25">
      <c r="A9362" t="s">
        <v>2579</v>
      </c>
      <c r="B9362" t="s">
        <v>3085</v>
      </c>
      <c r="C9362" t="s">
        <v>36</v>
      </c>
      <c r="D9362">
        <v>1040</v>
      </c>
    </row>
    <row r="9363" spans="1:5" x14ac:dyDescent="0.25">
      <c r="A9363" t="s">
        <v>2579</v>
      </c>
      <c r="B9363" t="s">
        <v>3085</v>
      </c>
      <c r="C9363" t="s">
        <v>4751</v>
      </c>
      <c r="D9363">
        <v>0</v>
      </c>
    </row>
    <row r="9364" spans="1:5" x14ac:dyDescent="0.25">
      <c r="A9364" t="s">
        <v>2579</v>
      </c>
      <c r="B9364" t="s">
        <v>3085</v>
      </c>
      <c r="C9364" t="s">
        <v>2469</v>
      </c>
      <c r="D9364">
        <v>0</v>
      </c>
      <c r="E9364">
        <v>2</v>
      </c>
    </row>
    <row r="9365" spans="1:5" x14ac:dyDescent="0.25">
      <c r="A9365" t="s">
        <v>2579</v>
      </c>
      <c r="B9365" t="s">
        <v>3085</v>
      </c>
      <c r="C9365" t="s">
        <v>2467</v>
      </c>
      <c r="D9365">
        <v>0</v>
      </c>
    </row>
    <row r="9366" spans="1:5" x14ac:dyDescent="0.25">
      <c r="A9366" t="s">
        <v>2579</v>
      </c>
      <c r="B9366" t="s">
        <v>3085</v>
      </c>
      <c r="C9366" t="s">
        <v>2468</v>
      </c>
      <c r="D9366" t="s">
        <v>3101</v>
      </c>
    </row>
    <row r="9367" spans="1:5" x14ac:dyDescent="0.25">
      <c r="A9367" t="s">
        <v>2579</v>
      </c>
      <c r="B9367" t="s">
        <v>3085</v>
      </c>
      <c r="C9367" t="s">
        <v>4752</v>
      </c>
      <c r="D9367">
        <v>0</v>
      </c>
      <c r="E9367">
        <v>0</v>
      </c>
    </row>
    <row r="9368" spans="1:5" x14ac:dyDescent="0.25">
      <c r="A9368" t="s">
        <v>2579</v>
      </c>
      <c r="B9368" t="s">
        <v>3085</v>
      </c>
      <c r="C9368" t="s">
        <v>4753</v>
      </c>
      <c r="D9368">
        <v>0</v>
      </c>
      <c r="E9368">
        <v>0</v>
      </c>
    </row>
    <row r="9369" spans="1:5" x14ac:dyDescent="0.25">
      <c r="A9369" t="s">
        <v>2579</v>
      </c>
      <c r="B9369" t="s">
        <v>3085</v>
      </c>
      <c r="C9369" t="s">
        <v>800</v>
      </c>
      <c r="D9369" s="19" t="s">
        <v>807</v>
      </c>
    </row>
    <row r="9370" spans="1:5" x14ac:dyDescent="0.25">
      <c r="A9370" t="s">
        <v>2579</v>
      </c>
      <c r="B9370" t="s">
        <v>3086</v>
      </c>
      <c r="C9370" t="s">
        <v>1083</v>
      </c>
      <c r="D9370" t="b">
        <v>0</v>
      </c>
    </row>
    <row r="9371" spans="1:5" x14ac:dyDescent="0.25">
      <c r="A9371" t="s">
        <v>2579</v>
      </c>
      <c r="B9371" t="s">
        <v>3086</v>
      </c>
      <c r="C9371" t="s">
        <v>36</v>
      </c>
      <c r="D9371">
        <v>1041</v>
      </c>
    </row>
    <row r="9372" spans="1:5" x14ac:dyDescent="0.25">
      <c r="A9372" t="s">
        <v>2579</v>
      </c>
      <c r="B9372" t="s">
        <v>3086</v>
      </c>
      <c r="C9372" t="s">
        <v>4751</v>
      </c>
      <c r="D9372">
        <v>0</v>
      </c>
    </row>
    <row r="9373" spans="1:5" x14ac:dyDescent="0.25">
      <c r="A9373" t="s">
        <v>2579</v>
      </c>
      <c r="B9373" t="s">
        <v>3086</v>
      </c>
      <c r="C9373" t="s">
        <v>2469</v>
      </c>
      <c r="D9373">
        <v>100</v>
      </c>
      <c r="E9373">
        <v>0</v>
      </c>
    </row>
    <row r="9374" spans="1:5" x14ac:dyDescent="0.25">
      <c r="A9374" t="s">
        <v>2579</v>
      </c>
      <c r="B9374" t="s">
        <v>3086</v>
      </c>
      <c r="C9374" t="s">
        <v>2467</v>
      </c>
      <c r="D9374">
        <v>0</v>
      </c>
    </row>
    <row r="9375" spans="1:5" x14ac:dyDescent="0.25">
      <c r="A9375" t="s">
        <v>2579</v>
      </c>
      <c r="B9375" t="s">
        <v>3086</v>
      </c>
      <c r="C9375" t="s">
        <v>2468</v>
      </c>
      <c r="D9375" t="s">
        <v>2475</v>
      </c>
    </row>
    <row r="9376" spans="1:5" x14ac:dyDescent="0.25">
      <c r="A9376" t="s">
        <v>2579</v>
      </c>
      <c r="B9376" t="s">
        <v>3086</v>
      </c>
      <c r="C9376" t="s">
        <v>4752</v>
      </c>
      <c r="D9376">
        <v>0</v>
      </c>
      <c r="E9376">
        <v>0</v>
      </c>
    </row>
    <row r="9377" spans="1:5" x14ac:dyDescent="0.25">
      <c r="A9377" t="s">
        <v>2579</v>
      </c>
      <c r="B9377" t="s">
        <v>3086</v>
      </c>
      <c r="C9377" t="s">
        <v>4753</v>
      </c>
      <c r="D9377">
        <v>0</v>
      </c>
      <c r="E9377">
        <v>0</v>
      </c>
    </row>
    <row r="9378" spans="1:5" x14ac:dyDescent="0.25">
      <c r="A9378" t="s">
        <v>2579</v>
      </c>
      <c r="B9378" t="s">
        <v>3086</v>
      </c>
      <c r="C9378" t="s">
        <v>800</v>
      </c>
      <c r="D9378" s="19" t="s">
        <v>807</v>
      </c>
    </row>
    <row r="9379" spans="1:5" x14ac:dyDescent="0.25">
      <c r="A9379" t="s">
        <v>2579</v>
      </c>
      <c r="B9379" t="s">
        <v>3087</v>
      </c>
      <c r="C9379" t="s">
        <v>1083</v>
      </c>
      <c r="D9379" t="b">
        <v>0</v>
      </c>
    </row>
    <row r="9380" spans="1:5" x14ac:dyDescent="0.25">
      <c r="A9380" t="s">
        <v>2579</v>
      </c>
      <c r="B9380" t="s">
        <v>3087</v>
      </c>
      <c r="C9380" t="s">
        <v>36</v>
      </c>
      <c r="D9380">
        <v>1042</v>
      </c>
    </row>
    <row r="9381" spans="1:5" x14ac:dyDescent="0.25">
      <c r="A9381" t="s">
        <v>2579</v>
      </c>
      <c r="B9381" t="s">
        <v>3087</v>
      </c>
      <c r="C9381" t="s">
        <v>4751</v>
      </c>
      <c r="D9381">
        <v>0</v>
      </c>
    </row>
    <row r="9382" spans="1:5" x14ac:dyDescent="0.25">
      <c r="A9382" t="s">
        <v>2579</v>
      </c>
      <c r="B9382" t="s">
        <v>3087</v>
      </c>
      <c r="C9382" t="s">
        <v>2469</v>
      </c>
      <c r="D9382">
        <v>-100</v>
      </c>
      <c r="E9382">
        <v>0</v>
      </c>
    </row>
    <row r="9383" spans="1:5" x14ac:dyDescent="0.25">
      <c r="A9383" t="s">
        <v>2579</v>
      </c>
      <c r="B9383" t="s">
        <v>3087</v>
      </c>
      <c r="C9383" t="s">
        <v>2467</v>
      </c>
      <c r="D9383">
        <v>0</v>
      </c>
    </row>
    <row r="9384" spans="1:5" x14ac:dyDescent="0.25">
      <c r="A9384" t="s">
        <v>2579</v>
      </c>
      <c r="B9384" t="s">
        <v>3087</v>
      </c>
      <c r="C9384" t="s">
        <v>2468</v>
      </c>
      <c r="D9384" t="s">
        <v>2475</v>
      </c>
    </row>
    <row r="9385" spans="1:5" x14ac:dyDescent="0.25">
      <c r="A9385" t="s">
        <v>2579</v>
      </c>
      <c r="B9385" t="s">
        <v>3087</v>
      </c>
      <c r="C9385" t="s">
        <v>4752</v>
      </c>
      <c r="D9385">
        <v>0</v>
      </c>
      <c r="E9385">
        <v>0</v>
      </c>
    </row>
    <row r="9386" spans="1:5" x14ac:dyDescent="0.25">
      <c r="A9386" t="s">
        <v>2579</v>
      </c>
      <c r="B9386" t="s">
        <v>3087</v>
      </c>
      <c r="C9386" t="s">
        <v>4753</v>
      </c>
      <c r="D9386">
        <v>0</v>
      </c>
      <c r="E9386">
        <v>0</v>
      </c>
    </row>
    <row r="9387" spans="1:5" x14ac:dyDescent="0.25">
      <c r="A9387" t="s">
        <v>2579</v>
      </c>
      <c r="B9387" t="s">
        <v>3087</v>
      </c>
      <c r="C9387" t="s">
        <v>800</v>
      </c>
      <c r="D9387" s="19" t="s">
        <v>807</v>
      </c>
    </row>
    <row r="9388" spans="1:5" x14ac:dyDescent="0.25">
      <c r="A9388" t="s">
        <v>2579</v>
      </c>
      <c r="B9388" t="s">
        <v>3088</v>
      </c>
      <c r="C9388" t="s">
        <v>1083</v>
      </c>
      <c r="D9388" t="b">
        <v>0</v>
      </c>
    </row>
    <row r="9389" spans="1:5" x14ac:dyDescent="0.25">
      <c r="A9389" t="s">
        <v>2579</v>
      </c>
      <c r="B9389" t="s">
        <v>3088</v>
      </c>
      <c r="C9389" t="s">
        <v>36</v>
      </c>
      <c r="D9389">
        <v>1043</v>
      </c>
    </row>
    <row r="9390" spans="1:5" x14ac:dyDescent="0.25">
      <c r="A9390" t="s">
        <v>2579</v>
      </c>
      <c r="B9390" t="s">
        <v>3088</v>
      </c>
      <c r="C9390" t="s">
        <v>4751</v>
      </c>
      <c r="D9390">
        <v>0</v>
      </c>
    </row>
    <row r="9391" spans="1:5" x14ac:dyDescent="0.25">
      <c r="A9391" t="s">
        <v>2579</v>
      </c>
      <c r="B9391" t="s">
        <v>3088</v>
      </c>
      <c r="C9391" t="s">
        <v>2469</v>
      </c>
      <c r="D9391">
        <v>0</v>
      </c>
      <c r="E9391">
        <v>0</v>
      </c>
    </row>
    <row r="9392" spans="1:5" x14ac:dyDescent="0.25">
      <c r="A9392" t="s">
        <v>2579</v>
      </c>
      <c r="B9392" t="s">
        <v>3088</v>
      </c>
      <c r="C9392" t="s">
        <v>2467</v>
      </c>
      <c r="D9392">
        <v>0</v>
      </c>
    </row>
    <row r="9393" spans="1:5" x14ac:dyDescent="0.25">
      <c r="A9393" t="s">
        <v>2579</v>
      </c>
      <c r="B9393" t="s">
        <v>3088</v>
      </c>
      <c r="C9393" t="s">
        <v>2468</v>
      </c>
      <c r="D9393" t="s">
        <v>2475</v>
      </c>
    </row>
    <row r="9394" spans="1:5" x14ac:dyDescent="0.25">
      <c r="A9394" t="s">
        <v>2579</v>
      </c>
      <c r="B9394" t="s">
        <v>3088</v>
      </c>
      <c r="C9394" t="s">
        <v>4752</v>
      </c>
      <c r="D9394">
        <v>0</v>
      </c>
      <c r="E9394">
        <v>0</v>
      </c>
    </row>
    <row r="9395" spans="1:5" x14ac:dyDescent="0.25">
      <c r="A9395" t="s">
        <v>2579</v>
      </c>
      <c r="B9395" t="s">
        <v>3088</v>
      </c>
      <c r="C9395" t="s">
        <v>4753</v>
      </c>
      <c r="D9395">
        <v>0</v>
      </c>
      <c r="E9395">
        <v>0</v>
      </c>
    </row>
    <row r="9396" spans="1:5" x14ac:dyDescent="0.25">
      <c r="A9396" t="s">
        <v>2579</v>
      </c>
      <c r="B9396" t="s">
        <v>3088</v>
      </c>
      <c r="C9396" t="s">
        <v>800</v>
      </c>
      <c r="D9396" s="19" t="s">
        <v>807</v>
      </c>
    </row>
    <row r="9397" spans="1:5" x14ac:dyDescent="0.25">
      <c r="A9397" t="s">
        <v>2579</v>
      </c>
      <c r="B9397" t="s">
        <v>3089</v>
      </c>
      <c r="C9397" t="s">
        <v>1083</v>
      </c>
      <c r="D9397" t="b">
        <v>0</v>
      </c>
    </row>
    <row r="9398" spans="1:5" x14ac:dyDescent="0.25">
      <c r="A9398" t="s">
        <v>2579</v>
      </c>
      <c r="B9398" t="s">
        <v>3089</v>
      </c>
      <c r="C9398" t="s">
        <v>36</v>
      </c>
      <c r="D9398">
        <v>1044</v>
      </c>
    </row>
    <row r="9399" spans="1:5" x14ac:dyDescent="0.25">
      <c r="A9399" t="s">
        <v>2579</v>
      </c>
      <c r="B9399" t="s">
        <v>3089</v>
      </c>
      <c r="C9399" t="s">
        <v>4751</v>
      </c>
      <c r="D9399">
        <v>0</v>
      </c>
    </row>
    <row r="9400" spans="1:5" x14ac:dyDescent="0.25">
      <c r="A9400" t="s">
        <v>2579</v>
      </c>
      <c r="B9400" t="s">
        <v>3089</v>
      </c>
      <c r="C9400" t="s">
        <v>2469</v>
      </c>
      <c r="D9400">
        <v>100</v>
      </c>
      <c r="E9400">
        <v>0</v>
      </c>
    </row>
    <row r="9401" spans="1:5" x14ac:dyDescent="0.25">
      <c r="A9401" t="s">
        <v>2579</v>
      </c>
      <c r="B9401" t="s">
        <v>3089</v>
      </c>
      <c r="C9401" t="s">
        <v>2467</v>
      </c>
      <c r="D9401">
        <v>0</v>
      </c>
    </row>
    <row r="9402" spans="1:5" x14ac:dyDescent="0.25">
      <c r="A9402" t="s">
        <v>2579</v>
      </c>
      <c r="B9402" t="s">
        <v>3089</v>
      </c>
      <c r="C9402" t="s">
        <v>2468</v>
      </c>
      <c r="D9402" t="s">
        <v>2475</v>
      </c>
    </row>
    <row r="9403" spans="1:5" x14ac:dyDescent="0.25">
      <c r="A9403" t="s">
        <v>2579</v>
      </c>
      <c r="B9403" t="s">
        <v>3089</v>
      </c>
      <c r="C9403" t="s">
        <v>4752</v>
      </c>
      <c r="D9403">
        <v>0</v>
      </c>
      <c r="E9403">
        <v>0</v>
      </c>
    </row>
    <row r="9404" spans="1:5" x14ac:dyDescent="0.25">
      <c r="A9404" t="s">
        <v>2579</v>
      </c>
      <c r="B9404" t="s">
        <v>3089</v>
      </c>
      <c r="C9404" t="s">
        <v>4753</v>
      </c>
      <c r="D9404">
        <v>0</v>
      </c>
      <c r="E9404">
        <v>0</v>
      </c>
    </row>
    <row r="9405" spans="1:5" x14ac:dyDescent="0.25">
      <c r="A9405" t="s">
        <v>2579</v>
      </c>
      <c r="B9405" t="s">
        <v>3089</v>
      </c>
      <c r="C9405" t="s">
        <v>800</v>
      </c>
      <c r="D9405" s="19" t="s">
        <v>807</v>
      </c>
    </row>
    <row r="9406" spans="1:5" x14ac:dyDescent="0.25">
      <c r="A9406" t="s">
        <v>2579</v>
      </c>
      <c r="B9406" t="s">
        <v>3090</v>
      </c>
      <c r="C9406" t="s">
        <v>1083</v>
      </c>
      <c r="D9406" t="b">
        <v>0</v>
      </c>
    </row>
    <row r="9407" spans="1:5" x14ac:dyDescent="0.25">
      <c r="A9407" t="s">
        <v>2579</v>
      </c>
      <c r="B9407" t="s">
        <v>3090</v>
      </c>
      <c r="C9407" t="s">
        <v>36</v>
      </c>
      <c r="D9407">
        <v>1045</v>
      </c>
    </row>
    <row r="9408" spans="1:5" x14ac:dyDescent="0.25">
      <c r="A9408" t="s">
        <v>2579</v>
      </c>
      <c r="B9408" t="s">
        <v>3090</v>
      </c>
      <c r="C9408" t="s">
        <v>4751</v>
      </c>
      <c r="D9408">
        <v>0</v>
      </c>
    </row>
    <row r="9409" spans="1:5" x14ac:dyDescent="0.25">
      <c r="A9409" t="s">
        <v>2579</v>
      </c>
      <c r="B9409" t="s">
        <v>3090</v>
      </c>
      <c r="C9409" t="s">
        <v>2469</v>
      </c>
      <c r="D9409">
        <v>1</v>
      </c>
      <c r="E9409">
        <v>0</v>
      </c>
    </row>
    <row r="9410" spans="1:5" x14ac:dyDescent="0.25">
      <c r="A9410" t="s">
        <v>2579</v>
      </c>
      <c r="B9410" t="s">
        <v>3090</v>
      </c>
      <c r="C9410" t="s">
        <v>2467</v>
      </c>
      <c r="D9410">
        <v>0</v>
      </c>
    </row>
    <row r="9411" spans="1:5" x14ac:dyDescent="0.25">
      <c r="A9411" t="s">
        <v>2579</v>
      </c>
      <c r="B9411" t="s">
        <v>3090</v>
      </c>
      <c r="C9411" t="s">
        <v>2468</v>
      </c>
      <c r="D9411" t="s">
        <v>2475</v>
      </c>
    </row>
    <row r="9412" spans="1:5" x14ac:dyDescent="0.25">
      <c r="A9412" t="s">
        <v>2579</v>
      </c>
      <c r="B9412" t="s">
        <v>3090</v>
      </c>
      <c r="C9412" t="s">
        <v>4752</v>
      </c>
      <c r="D9412">
        <v>0</v>
      </c>
      <c r="E9412">
        <v>0</v>
      </c>
    </row>
    <row r="9413" spans="1:5" x14ac:dyDescent="0.25">
      <c r="A9413" t="s">
        <v>2579</v>
      </c>
      <c r="B9413" t="s">
        <v>3090</v>
      </c>
      <c r="C9413" t="s">
        <v>4753</v>
      </c>
      <c r="D9413">
        <v>0</v>
      </c>
      <c r="E9413">
        <v>0</v>
      </c>
    </row>
    <row r="9414" spans="1:5" x14ac:dyDescent="0.25">
      <c r="A9414" t="s">
        <v>2579</v>
      </c>
      <c r="B9414" t="s">
        <v>3090</v>
      </c>
      <c r="C9414" t="s">
        <v>800</v>
      </c>
      <c r="D9414" s="19" t="s">
        <v>815</v>
      </c>
    </row>
    <row r="9415" spans="1:5" x14ac:dyDescent="0.25">
      <c r="A9415" t="s">
        <v>2579</v>
      </c>
      <c r="B9415" t="s">
        <v>3091</v>
      </c>
      <c r="C9415" t="s">
        <v>1083</v>
      </c>
      <c r="D9415" t="b">
        <v>0</v>
      </c>
    </row>
    <row r="9416" spans="1:5" x14ac:dyDescent="0.25">
      <c r="A9416" t="s">
        <v>2579</v>
      </c>
      <c r="B9416" t="s">
        <v>3091</v>
      </c>
      <c r="C9416" t="s">
        <v>36</v>
      </c>
      <c r="D9416">
        <v>1046</v>
      </c>
    </row>
    <row r="9417" spans="1:5" x14ac:dyDescent="0.25">
      <c r="A9417" t="s">
        <v>2579</v>
      </c>
      <c r="B9417" t="s">
        <v>3091</v>
      </c>
      <c r="C9417" t="s">
        <v>4751</v>
      </c>
      <c r="D9417">
        <v>0</v>
      </c>
    </row>
    <row r="9418" spans="1:5" x14ac:dyDescent="0.25">
      <c r="A9418" t="s">
        <v>2579</v>
      </c>
      <c r="B9418" t="s">
        <v>3091</v>
      </c>
      <c r="C9418" t="s">
        <v>2469</v>
      </c>
      <c r="D9418">
        <v>0</v>
      </c>
      <c r="E9418">
        <v>0</v>
      </c>
    </row>
    <row r="9419" spans="1:5" x14ac:dyDescent="0.25">
      <c r="A9419" t="s">
        <v>2579</v>
      </c>
      <c r="B9419" t="s">
        <v>3091</v>
      </c>
      <c r="C9419" t="s">
        <v>2467</v>
      </c>
      <c r="D9419">
        <v>0</v>
      </c>
    </row>
    <row r="9420" spans="1:5" x14ac:dyDescent="0.25">
      <c r="A9420" t="s">
        <v>2579</v>
      </c>
      <c r="B9420" t="s">
        <v>3091</v>
      </c>
      <c r="C9420" t="s">
        <v>2468</v>
      </c>
      <c r="D9420" t="s">
        <v>2475</v>
      </c>
    </row>
    <row r="9421" spans="1:5" x14ac:dyDescent="0.25">
      <c r="A9421" t="s">
        <v>2579</v>
      </c>
      <c r="B9421" t="s">
        <v>3091</v>
      </c>
      <c r="C9421" t="s">
        <v>4752</v>
      </c>
      <c r="D9421">
        <v>0</v>
      </c>
      <c r="E9421">
        <v>0</v>
      </c>
    </row>
    <row r="9422" spans="1:5" x14ac:dyDescent="0.25">
      <c r="A9422" t="s">
        <v>2579</v>
      </c>
      <c r="B9422" t="s">
        <v>3091</v>
      </c>
      <c r="C9422" t="s">
        <v>4753</v>
      </c>
      <c r="D9422">
        <v>0</v>
      </c>
      <c r="E9422">
        <v>0</v>
      </c>
    </row>
    <row r="9423" spans="1:5" x14ac:dyDescent="0.25">
      <c r="A9423" t="s">
        <v>2579</v>
      </c>
      <c r="B9423" t="s">
        <v>3091</v>
      </c>
      <c r="C9423" t="s">
        <v>800</v>
      </c>
      <c r="D9423" s="19" t="s">
        <v>807</v>
      </c>
    </row>
    <row r="9424" spans="1:5" x14ac:dyDescent="0.25">
      <c r="A9424" t="s">
        <v>2579</v>
      </c>
      <c r="B9424" t="s">
        <v>3092</v>
      </c>
      <c r="C9424" t="s">
        <v>1083</v>
      </c>
      <c r="D9424" t="b">
        <v>0</v>
      </c>
    </row>
    <row r="9425" spans="1:5" x14ac:dyDescent="0.25">
      <c r="A9425" t="s">
        <v>2579</v>
      </c>
      <c r="B9425" t="s">
        <v>3092</v>
      </c>
      <c r="C9425" t="s">
        <v>36</v>
      </c>
      <c r="D9425">
        <v>1047</v>
      </c>
    </row>
    <row r="9426" spans="1:5" x14ac:dyDescent="0.25">
      <c r="A9426" t="s">
        <v>2579</v>
      </c>
      <c r="B9426" t="s">
        <v>3092</v>
      </c>
      <c r="C9426" t="s">
        <v>4751</v>
      </c>
      <c r="D9426">
        <v>0</v>
      </c>
    </row>
    <row r="9427" spans="1:5" x14ac:dyDescent="0.25">
      <c r="A9427" t="s">
        <v>2579</v>
      </c>
      <c r="B9427" t="s">
        <v>3092</v>
      </c>
      <c r="C9427" t="s">
        <v>2469</v>
      </c>
      <c r="D9427">
        <v>0</v>
      </c>
      <c r="E9427">
        <v>0</v>
      </c>
    </row>
    <row r="9428" spans="1:5" x14ac:dyDescent="0.25">
      <c r="A9428" t="s">
        <v>2579</v>
      </c>
      <c r="B9428" t="s">
        <v>3092</v>
      </c>
      <c r="C9428" t="s">
        <v>2467</v>
      </c>
      <c r="D9428">
        <v>0</v>
      </c>
    </row>
    <row r="9429" spans="1:5" x14ac:dyDescent="0.25">
      <c r="A9429" t="s">
        <v>2579</v>
      </c>
      <c r="B9429" t="s">
        <v>3092</v>
      </c>
      <c r="C9429" t="s">
        <v>2468</v>
      </c>
      <c r="D9429" t="s">
        <v>2475</v>
      </c>
    </row>
    <row r="9430" spans="1:5" x14ac:dyDescent="0.25">
      <c r="A9430" t="s">
        <v>2579</v>
      </c>
      <c r="B9430" t="s">
        <v>3092</v>
      </c>
      <c r="C9430" t="s">
        <v>4752</v>
      </c>
      <c r="D9430">
        <v>0</v>
      </c>
      <c r="E9430">
        <v>0</v>
      </c>
    </row>
    <row r="9431" spans="1:5" x14ac:dyDescent="0.25">
      <c r="A9431" t="s">
        <v>2579</v>
      </c>
      <c r="B9431" t="s">
        <v>3092</v>
      </c>
      <c r="C9431" t="s">
        <v>4753</v>
      </c>
      <c r="D9431">
        <v>0</v>
      </c>
      <c r="E9431">
        <v>0</v>
      </c>
    </row>
    <row r="9432" spans="1:5" x14ac:dyDescent="0.25">
      <c r="A9432" t="s">
        <v>2579</v>
      </c>
      <c r="B9432" t="s">
        <v>3092</v>
      </c>
      <c r="C9432" t="s">
        <v>800</v>
      </c>
      <c r="D9432" s="19" t="s">
        <v>815</v>
      </c>
    </row>
    <row r="9433" spans="1:5" x14ac:dyDescent="0.25">
      <c r="A9433" t="s">
        <v>2579</v>
      </c>
      <c r="B9433" t="s">
        <v>3093</v>
      </c>
      <c r="C9433" t="s">
        <v>1083</v>
      </c>
      <c r="D9433" t="b">
        <v>0</v>
      </c>
    </row>
    <row r="9434" spans="1:5" x14ac:dyDescent="0.25">
      <c r="A9434" t="s">
        <v>2579</v>
      </c>
      <c r="B9434" t="s">
        <v>3093</v>
      </c>
      <c r="C9434" t="s">
        <v>36</v>
      </c>
      <c r="D9434">
        <v>1048</v>
      </c>
    </row>
    <row r="9435" spans="1:5" x14ac:dyDescent="0.25">
      <c r="A9435" t="s">
        <v>2579</v>
      </c>
      <c r="B9435" t="s">
        <v>3093</v>
      </c>
      <c r="C9435" t="s">
        <v>4751</v>
      </c>
      <c r="D9435">
        <v>0</v>
      </c>
    </row>
    <row r="9436" spans="1:5" x14ac:dyDescent="0.25">
      <c r="A9436" t="s">
        <v>2579</v>
      </c>
      <c r="B9436" t="s">
        <v>3093</v>
      </c>
      <c r="C9436" t="s">
        <v>2469</v>
      </c>
      <c r="D9436">
        <v>0</v>
      </c>
      <c r="E9436">
        <v>0</v>
      </c>
    </row>
    <row r="9437" spans="1:5" x14ac:dyDescent="0.25">
      <c r="A9437" t="s">
        <v>2579</v>
      </c>
      <c r="B9437" t="s">
        <v>3093</v>
      </c>
      <c r="C9437" t="s">
        <v>2467</v>
      </c>
      <c r="D9437">
        <v>1</v>
      </c>
    </row>
    <row r="9438" spans="1:5" x14ac:dyDescent="0.25">
      <c r="A9438" t="s">
        <v>2579</v>
      </c>
      <c r="B9438" t="s">
        <v>3093</v>
      </c>
      <c r="C9438" t="s">
        <v>2468</v>
      </c>
      <c r="D9438" t="s">
        <v>3104</v>
      </c>
    </row>
    <row r="9439" spans="1:5" x14ac:dyDescent="0.25">
      <c r="A9439" t="s">
        <v>2579</v>
      </c>
      <c r="B9439" t="s">
        <v>3093</v>
      </c>
      <c r="C9439" t="s">
        <v>4752</v>
      </c>
      <c r="D9439">
        <v>0</v>
      </c>
      <c r="E9439">
        <v>0</v>
      </c>
    </row>
    <row r="9440" spans="1:5" x14ac:dyDescent="0.25">
      <c r="A9440" t="s">
        <v>2579</v>
      </c>
      <c r="B9440" t="s">
        <v>3093</v>
      </c>
      <c r="C9440" t="s">
        <v>4753</v>
      </c>
      <c r="D9440">
        <v>0</v>
      </c>
      <c r="E9440">
        <v>0</v>
      </c>
    </row>
    <row r="9441" spans="1:5" x14ac:dyDescent="0.25">
      <c r="A9441" t="s">
        <v>2579</v>
      </c>
      <c r="B9441" t="s">
        <v>3093</v>
      </c>
      <c r="C9441" t="s">
        <v>800</v>
      </c>
      <c r="D9441" s="19" t="s">
        <v>807</v>
      </c>
    </row>
    <row r="9442" spans="1:5" x14ac:dyDescent="0.25">
      <c r="A9442" t="s">
        <v>2579</v>
      </c>
      <c r="B9442" t="s">
        <v>3094</v>
      </c>
      <c r="C9442" t="s">
        <v>1083</v>
      </c>
      <c r="D9442" t="b">
        <v>0</v>
      </c>
    </row>
    <row r="9443" spans="1:5" x14ac:dyDescent="0.25">
      <c r="A9443" t="s">
        <v>2579</v>
      </c>
      <c r="B9443" t="s">
        <v>3094</v>
      </c>
      <c r="C9443" t="s">
        <v>36</v>
      </c>
      <c r="D9443">
        <v>1049</v>
      </c>
    </row>
    <row r="9444" spans="1:5" x14ac:dyDescent="0.25">
      <c r="A9444" t="s">
        <v>2579</v>
      </c>
      <c r="B9444" t="s">
        <v>3094</v>
      </c>
      <c r="C9444" t="s">
        <v>4751</v>
      </c>
      <c r="D9444">
        <v>0</v>
      </c>
    </row>
    <row r="9445" spans="1:5" x14ac:dyDescent="0.25">
      <c r="A9445" t="s">
        <v>2579</v>
      </c>
      <c r="B9445" t="s">
        <v>3094</v>
      </c>
      <c r="C9445" t="s">
        <v>2469</v>
      </c>
      <c r="D9445">
        <v>0</v>
      </c>
      <c r="E9445">
        <v>0</v>
      </c>
    </row>
    <row r="9446" spans="1:5" x14ac:dyDescent="0.25">
      <c r="A9446" t="s">
        <v>2579</v>
      </c>
      <c r="B9446" t="s">
        <v>3094</v>
      </c>
      <c r="C9446" t="s">
        <v>2467</v>
      </c>
      <c r="D9446">
        <v>0</v>
      </c>
    </row>
    <row r="9447" spans="1:5" x14ac:dyDescent="0.25">
      <c r="A9447" t="s">
        <v>2579</v>
      </c>
      <c r="B9447" t="s">
        <v>3094</v>
      </c>
      <c r="C9447" t="s">
        <v>2468</v>
      </c>
      <c r="D9447" t="s">
        <v>2475</v>
      </c>
    </row>
    <row r="9448" spans="1:5" x14ac:dyDescent="0.25">
      <c r="A9448" t="s">
        <v>2579</v>
      </c>
      <c r="B9448" t="s">
        <v>3094</v>
      </c>
      <c r="C9448" t="s">
        <v>4752</v>
      </c>
      <c r="D9448">
        <v>0</v>
      </c>
      <c r="E9448">
        <v>0</v>
      </c>
    </row>
    <row r="9449" spans="1:5" x14ac:dyDescent="0.25">
      <c r="A9449" t="s">
        <v>2579</v>
      </c>
      <c r="B9449" t="s">
        <v>3094</v>
      </c>
      <c r="C9449" t="s">
        <v>4753</v>
      </c>
      <c r="D9449">
        <v>0</v>
      </c>
      <c r="E9449">
        <v>0</v>
      </c>
    </row>
    <row r="9450" spans="1:5" x14ac:dyDescent="0.25">
      <c r="A9450" t="s">
        <v>2579</v>
      </c>
      <c r="B9450" t="s">
        <v>3094</v>
      </c>
      <c r="C9450" t="s">
        <v>800</v>
      </c>
      <c r="D9450" s="19" t="s">
        <v>815</v>
      </c>
    </row>
    <row r="9451" spans="1:5" x14ac:dyDescent="0.25">
      <c r="A9451" t="s">
        <v>2579</v>
      </c>
      <c r="B9451" t="s">
        <v>3095</v>
      </c>
      <c r="C9451" t="s">
        <v>1083</v>
      </c>
      <c r="D9451" t="b">
        <v>0</v>
      </c>
    </row>
    <row r="9452" spans="1:5" x14ac:dyDescent="0.25">
      <c r="A9452" t="s">
        <v>2579</v>
      </c>
      <c r="B9452" t="s">
        <v>3095</v>
      </c>
      <c r="C9452" t="s">
        <v>36</v>
      </c>
      <c r="D9452">
        <v>1050</v>
      </c>
    </row>
    <row r="9453" spans="1:5" x14ac:dyDescent="0.25">
      <c r="A9453" t="s">
        <v>2579</v>
      </c>
      <c r="B9453" t="s">
        <v>3095</v>
      </c>
      <c r="C9453" t="s">
        <v>4751</v>
      </c>
      <c r="D9453">
        <v>1</v>
      </c>
    </row>
    <row r="9454" spans="1:5" x14ac:dyDescent="0.25">
      <c r="A9454" t="s">
        <v>2579</v>
      </c>
      <c r="B9454" t="s">
        <v>3095</v>
      </c>
      <c r="C9454" t="s">
        <v>2469</v>
      </c>
      <c r="D9454">
        <v>0</v>
      </c>
      <c r="E9454">
        <v>0</v>
      </c>
    </row>
    <row r="9455" spans="1:5" x14ac:dyDescent="0.25">
      <c r="A9455" t="s">
        <v>2579</v>
      </c>
      <c r="B9455" t="s">
        <v>3095</v>
      </c>
      <c r="C9455" t="s">
        <v>2467</v>
      </c>
      <c r="D9455">
        <v>0</v>
      </c>
    </row>
    <row r="9456" spans="1:5" x14ac:dyDescent="0.25">
      <c r="A9456" t="s">
        <v>2579</v>
      </c>
      <c r="B9456" t="s">
        <v>3095</v>
      </c>
      <c r="C9456" t="s">
        <v>2468</v>
      </c>
      <c r="D9456" t="s">
        <v>2475</v>
      </c>
    </row>
    <row r="9457" spans="1:5" x14ac:dyDescent="0.25">
      <c r="A9457" t="s">
        <v>2579</v>
      </c>
      <c r="B9457" t="s">
        <v>3095</v>
      </c>
      <c r="C9457" t="s">
        <v>4752</v>
      </c>
      <c r="D9457">
        <v>0</v>
      </c>
      <c r="E9457">
        <v>0</v>
      </c>
    </row>
    <row r="9458" spans="1:5" x14ac:dyDescent="0.25">
      <c r="A9458" t="s">
        <v>2579</v>
      </c>
      <c r="B9458" t="s">
        <v>3095</v>
      </c>
      <c r="C9458" t="s">
        <v>4753</v>
      </c>
      <c r="D9458">
        <v>0</v>
      </c>
      <c r="E9458">
        <v>0</v>
      </c>
    </row>
    <row r="9459" spans="1:5" x14ac:dyDescent="0.25">
      <c r="A9459" t="s">
        <v>2579</v>
      </c>
      <c r="B9459" t="s">
        <v>3095</v>
      </c>
      <c r="C9459" t="s">
        <v>800</v>
      </c>
      <c r="D9459" s="19" t="s">
        <v>815</v>
      </c>
    </row>
    <row r="9460" spans="1:5" x14ac:dyDescent="0.25">
      <c r="A9460" t="s">
        <v>2579</v>
      </c>
      <c r="B9460" t="s">
        <v>282</v>
      </c>
      <c r="C9460" t="s">
        <v>1083</v>
      </c>
      <c r="D9460" t="b">
        <v>0</v>
      </c>
    </row>
    <row r="9461" spans="1:5" x14ac:dyDescent="0.25">
      <c r="A9461" t="s">
        <v>2579</v>
      </c>
      <c r="B9461" t="s">
        <v>282</v>
      </c>
      <c r="C9461" t="s">
        <v>36</v>
      </c>
      <c r="D9461">
        <v>1051</v>
      </c>
    </row>
    <row r="9462" spans="1:5" x14ac:dyDescent="0.25">
      <c r="A9462" t="s">
        <v>2579</v>
      </c>
      <c r="B9462" t="s">
        <v>282</v>
      </c>
      <c r="C9462" t="s">
        <v>4751</v>
      </c>
      <c r="D9462">
        <v>0</v>
      </c>
    </row>
    <row r="9463" spans="1:5" x14ac:dyDescent="0.25">
      <c r="A9463" t="s">
        <v>2579</v>
      </c>
      <c r="B9463" t="s">
        <v>282</v>
      </c>
      <c r="C9463" t="s">
        <v>2469</v>
      </c>
      <c r="D9463">
        <v>0</v>
      </c>
      <c r="E9463">
        <v>0</v>
      </c>
    </row>
    <row r="9464" spans="1:5" x14ac:dyDescent="0.25">
      <c r="A9464" t="s">
        <v>2579</v>
      </c>
      <c r="B9464" t="s">
        <v>282</v>
      </c>
      <c r="C9464" t="s">
        <v>2467</v>
      </c>
      <c r="D9464">
        <v>0</v>
      </c>
    </row>
    <row r="9465" spans="1:5" x14ac:dyDescent="0.25">
      <c r="A9465" t="s">
        <v>2579</v>
      </c>
      <c r="B9465" t="s">
        <v>282</v>
      </c>
      <c r="C9465" t="s">
        <v>2468</v>
      </c>
      <c r="D9465" t="s">
        <v>2475</v>
      </c>
    </row>
    <row r="9466" spans="1:5" x14ac:dyDescent="0.25">
      <c r="A9466" t="s">
        <v>2579</v>
      </c>
      <c r="B9466" t="s">
        <v>282</v>
      </c>
      <c r="C9466" t="s">
        <v>4752</v>
      </c>
      <c r="D9466">
        <v>0</v>
      </c>
      <c r="E9466">
        <v>0</v>
      </c>
    </row>
    <row r="9467" spans="1:5" x14ac:dyDescent="0.25">
      <c r="A9467" t="s">
        <v>2579</v>
      </c>
      <c r="B9467" t="s">
        <v>282</v>
      </c>
      <c r="C9467" t="s">
        <v>4753</v>
      </c>
      <c r="D9467">
        <v>0</v>
      </c>
      <c r="E9467">
        <v>0</v>
      </c>
    </row>
    <row r="9468" spans="1:5" x14ac:dyDescent="0.25">
      <c r="A9468" t="s">
        <v>2579</v>
      </c>
      <c r="B9468" t="s">
        <v>282</v>
      </c>
      <c r="C9468" t="s">
        <v>800</v>
      </c>
      <c r="D9468" s="19"/>
    </row>
    <row r="9469" spans="1:5" x14ac:dyDescent="0.25">
      <c r="A9469" t="s">
        <v>2579</v>
      </c>
      <c r="B9469" t="s">
        <v>283</v>
      </c>
      <c r="C9469" t="s">
        <v>1083</v>
      </c>
      <c r="D9469" t="b">
        <v>0</v>
      </c>
    </row>
    <row r="9470" spans="1:5" x14ac:dyDescent="0.25">
      <c r="A9470" t="s">
        <v>2579</v>
      </c>
      <c r="B9470" t="s">
        <v>283</v>
      </c>
      <c r="C9470" t="s">
        <v>36</v>
      </c>
      <c r="D9470">
        <v>1052</v>
      </c>
    </row>
    <row r="9471" spans="1:5" x14ac:dyDescent="0.25">
      <c r="A9471" t="s">
        <v>2579</v>
      </c>
      <c r="B9471" t="s">
        <v>283</v>
      </c>
      <c r="C9471" t="s">
        <v>4751</v>
      </c>
      <c r="D9471">
        <v>0</v>
      </c>
    </row>
    <row r="9472" spans="1:5" x14ac:dyDescent="0.25">
      <c r="A9472" t="s">
        <v>2579</v>
      </c>
      <c r="B9472" t="s">
        <v>283</v>
      </c>
      <c r="C9472" t="s">
        <v>2469</v>
      </c>
      <c r="D9472">
        <v>0</v>
      </c>
      <c r="E9472">
        <v>0</v>
      </c>
    </row>
    <row r="9473" spans="1:5" x14ac:dyDescent="0.25">
      <c r="A9473" t="s">
        <v>2579</v>
      </c>
      <c r="B9473" t="s">
        <v>283</v>
      </c>
      <c r="C9473" t="s">
        <v>2467</v>
      </c>
      <c r="D9473">
        <v>0</v>
      </c>
    </row>
    <row r="9474" spans="1:5" x14ac:dyDescent="0.25">
      <c r="A9474" t="s">
        <v>2579</v>
      </c>
      <c r="B9474" t="s">
        <v>283</v>
      </c>
      <c r="C9474" t="s">
        <v>2468</v>
      </c>
      <c r="D9474" t="s">
        <v>2475</v>
      </c>
    </row>
    <row r="9475" spans="1:5" x14ac:dyDescent="0.25">
      <c r="A9475" t="s">
        <v>2579</v>
      </c>
      <c r="B9475" t="s">
        <v>283</v>
      </c>
      <c r="C9475" t="s">
        <v>4752</v>
      </c>
      <c r="D9475">
        <v>0</v>
      </c>
      <c r="E9475">
        <v>0</v>
      </c>
    </row>
    <row r="9476" spans="1:5" x14ac:dyDescent="0.25">
      <c r="A9476" t="s">
        <v>2579</v>
      </c>
      <c r="B9476" t="s">
        <v>283</v>
      </c>
      <c r="C9476" t="s">
        <v>4753</v>
      </c>
      <c r="D9476">
        <v>0</v>
      </c>
      <c r="E9476">
        <v>0</v>
      </c>
    </row>
    <row r="9477" spans="1:5" x14ac:dyDescent="0.25">
      <c r="A9477" t="s">
        <v>2579</v>
      </c>
      <c r="B9477" t="s">
        <v>283</v>
      </c>
      <c r="C9477" t="s">
        <v>800</v>
      </c>
      <c r="D9477" s="19"/>
    </row>
    <row r="9478" spans="1:5" x14ac:dyDescent="0.25">
      <c r="A9478" t="s">
        <v>2579</v>
      </c>
      <c r="B9478" t="s">
        <v>314</v>
      </c>
      <c r="C9478" t="s">
        <v>1083</v>
      </c>
      <c r="D9478" t="b">
        <v>0</v>
      </c>
    </row>
    <row r="9479" spans="1:5" x14ac:dyDescent="0.25">
      <c r="A9479" t="s">
        <v>2579</v>
      </c>
      <c r="B9479" t="s">
        <v>314</v>
      </c>
      <c r="C9479" t="s">
        <v>36</v>
      </c>
      <c r="D9479">
        <v>1053</v>
      </c>
    </row>
    <row r="9480" spans="1:5" x14ac:dyDescent="0.25">
      <c r="A9480" t="s">
        <v>2579</v>
      </c>
      <c r="B9480" t="s">
        <v>314</v>
      </c>
      <c r="C9480" t="s">
        <v>4751</v>
      </c>
      <c r="D9480">
        <v>0</v>
      </c>
    </row>
    <row r="9481" spans="1:5" x14ac:dyDescent="0.25">
      <c r="A9481" t="s">
        <v>2579</v>
      </c>
      <c r="B9481" t="s">
        <v>314</v>
      </c>
      <c r="C9481" t="s">
        <v>2469</v>
      </c>
      <c r="D9481">
        <v>0</v>
      </c>
      <c r="E9481">
        <v>0</v>
      </c>
    </row>
    <row r="9482" spans="1:5" x14ac:dyDescent="0.25">
      <c r="A9482" t="s">
        <v>2579</v>
      </c>
      <c r="B9482" t="s">
        <v>314</v>
      </c>
      <c r="C9482" t="s">
        <v>2467</v>
      </c>
      <c r="D9482">
        <v>0</v>
      </c>
    </row>
    <row r="9483" spans="1:5" x14ac:dyDescent="0.25">
      <c r="A9483" t="s">
        <v>2579</v>
      </c>
      <c r="B9483" t="s">
        <v>314</v>
      </c>
      <c r="C9483" t="s">
        <v>2468</v>
      </c>
      <c r="D9483" t="s">
        <v>2475</v>
      </c>
    </row>
    <row r="9484" spans="1:5" x14ac:dyDescent="0.25">
      <c r="A9484" t="s">
        <v>2579</v>
      </c>
      <c r="B9484" t="s">
        <v>314</v>
      </c>
      <c r="C9484" t="s">
        <v>4752</v>
      </c>
      <c r="D9484">
        <v>0</v>
      </c>
      <c r="E9484">
        <v>0</v>
      </c>
    </row>
    <row r="9485" spans="1:5" x14ac:dyDescent="0.25">
      <c r="A9485" t="s">
        <v>2579</v>
      </c>
      <c r="B9485" t="s">
        <v>314</v>
      </c>
      <c r="C9485" t="s">
        <v>4753</v>
      </c>
      <c r="D9485">
        <v>0</v>
      </c>
      <c r="E9485">
        <v>0</v>
      </c>
    </row>
    <row r="9486" spans="1:5" x14ac:dyDescent="0.25">
      <c r="A9486" t="s">
        <v>2579</v>
      </c>
      <c r="B9486" t="s">
        <v>314</v>
      </c>
      <c r="C9486" t="s">
        <v>800</v>
      </c>
      <c r="D9486" s="19"/>
    </row>
    <row r="9487" spans="1:5" x14ac:dyDescent="0.25">
      <c r="A9487" t="s">
        <v>2579</v>
      </c>
      <c r="B9487" t="s">
        <v>284</v>
      </c>
      <c r="C9487" t="s">
        <v>1083</v>
      </c>
      <c r="D9487" t="b">
        <v>0</v>
      </c>
    </row>
    <row r="9488" spans="1:5" x14ac:dyDescent="0.25">
      <c r="A9488" t="s">
        <v>2579</v>
      </c>
      <c r="B9488" t="s">
        <v>284</v>
      </c>
      <c r="C9488" t="s">
        <v>36</v>
      </c>
      <c r="D9488">
        <v>1054</v>
      </c>
    </row>
    <row r="9489" spans="1:5" x14ac:dyDescent="0.25">
      <c r="A9489" t="s">
        <v>2579</v>
      </c>
      <c r="B9489" t="s">
        <v>284</v>
      </c>
      <c r="C9489" t="s">
        <v>4751</v>
      </c>
      <c r="D9489">
        <v>0</v>
      </c>
    </row>
    <row r="9490" spans="1:5" x14ac:dyDescent="0.25">
      <c r="A9490" t="s">
        <v>2579</v>
      </c>
      <c r="B9490" t="s">
        <v>284</v>
      </c>
      <c r="C9490" t="s">
        <v>2469</v>
      </c>
      <c r="D9490">
        <v>0</v>
      </c>
      <c r="E9490">
        <v>0</v>
      </c>
    </row>
    <row r="9491" spans="1:5" x14ac:dyDescent="0.25">
      <c r="A9491" t="s">
        <v>2579</v>
      </c>
      <c r="B9491" t="s">
        <v>284</v>
      </c>
      <c r="C9491" t="s">
        <v>2467</v>
      </c>
      <c r="D9491">
        <v>0</v>
      </c>
    </row>
    <row r="9492" spans="1:5" x14ac:dyDescent="0.25">
      <c r="A9492" t="s">
        <v>2579</v>
      </c>
      <c r="B9492" t="s">
        <v>284</v>
      </c>
      <c r="C9492" t="s">
        <v>2468</v>
      </c>
      <c r="D9492" t="s">
        <v>2475</v>
      </c>
    </row>
    <row r="9493" spans="1:5" x14ac:dyDescent="0.25">
      <c r="A9493" t="s">
        <v>2579</v>
      </c>
      <c r="B9493" t="s">
        <v>284</v>
      </c>
      <c r="C9493" t="s">
        <v>4752</v>
      </c>
      <c r="D9493">
        <v>0</v>
      </c>
      <c r="E9493">
        <v>0</v>
      </c>
    </row>
    <row r="9494" spans="1:5" x14ac:dyDescent="0.25">
      <c r="A9494" t="s">
        <v>2579</v>
      </c>
      <c r="B9494" t="s">
        <v>284</v>
      </c>
      <c r="C9494" t="s">
        <v>4753</v>
      </c>
      <c r="D9494">
        <v>0</v>
      </c>
      <c r="E9494">
        <v>0</v>
      </c>
    </row>
    <row r="9495" spans="1:5" x14ac:dyDescent="0.25">
      <c r="A9495" t="s">
        <v>2579</v>
      </c>
      <c r="B9495" t="s">
        <v>284</v>
      </c>
      <c r="C9495" t="s">
        <v>800</v>
      </c>
      <c r="D9495" s="19"/>
    </row>
    <row r="9496" spans="1:5" x14ac:dyDescent="0.25">
      <c r="A9496" t="s">
        <v>2579</v>
      </c>
      <c r="B9496" t="s">
        <v>285</v>
      </c>
      <c r="C9496" t="s">
        <v>1083</v>
      </c>
      <c r="D9496" t="b">
        <v>0</v>
      </c>
    </row>
    <row r="9497" spans="1:5" x14ac:dyDescent="0.25">
      <c r="A9497" t="s">
        <v>2579</v>
      </c>
      <c r="B9497" t="s">
        <v>285</v>
      </c>
      <c r="C9497" t="s">
        <v>36</v>
      </c>
      <c r="D9497">
        <v>1055</v>
      </c>
    </row>
    <row r="9498" spans="1:5" x14ac:dyDescent="0.25">
      <c r="A9498" t="s">
        <v>2579</v>
      </c>
      <c r="B9498" t="s">
        <v>285</v>
      </c>
      <c r="C9498" t="s">
        <v>4751</v>
      </c>
      <c r="D9498">
        <v>0</v>
      </c>
    </row>
    <row r="9499" spans="1:5" x14ac:dyDescent="0.25">
      <c r="A9499" t="s">
        <v>2579</v>
      </c>
      <c r="B9499" t="s">
        <v>285</v>
      </c>
      <c r="C9499" t="s">
        <v>2469</v>
      </c>
      <c r="D9499">
        <v>0</v>
      </c>
      <c r="E9499">
        <v>0</v>
      </c>
    </row>
    <row r="9500" spans="1:5" x14ac:dyDescent="0.25">
      <c r="A9500" t="s">
        <v>2579</v>
      </c>
      <c r="B9500" t="s">
        <v>285</v>
      </c>
      <c r="C9500" t="s">
        <v>2467</v>
      </c>
      <c r="D9500">
        <v>0</v>
      </c>
    </row>
    <row r="9501" spans="1:5" x14ac:dyDescent="0.25">
      <c r="A9501" t="s">
        <v>2579</v>
      </c>
      <c r="B9501" t="s">
        <v>285</v>
      </c>
      <c r="C9501" t="s">
        <v>2468</v>
      </c>
      <c r="D9501" t="s">
        <v>2475</v>
      </c>
    </row>
    <row r="9502" spans="1:5" x14ac:dyDescent="0.25">
      <c r="A9502" t="s">
        <v>2579</v>
      </c>
      <c r="B9502" t="s">
        <v>285</v>
      </c>
      <c r="C9502" t="s">
        <v>4752</v>
      </c>
      <c r="D9502">
        <v>0</v>
      </c>
      <c r="E9502">
        <v>0</v>
      </c>
    </row>
    <row r="9503" spans="1:5" x14ac:dyDescent="0.25">
      <c r="A9503" t="s">
        <v>2579</v>
      </c>
      <c r="B9503" t="s">
        <v>285</v>
      </c>
      <c r="C9503" t="s">
        <v>4753</v>
      </c>
      <c r="D9503">
        <v>0</v>
      </c>
      <c r="E9503">
        <v>0</v>
      </c>
    </row>
    <row r="9504" spans="1:5" x14ac:dyDescent="0.25">
      <c r="A9504" t="s">
        <v>2579</v>
      </c>
      <c r="B9504" t="s">
        <v>285</v>
      </c>
      <c r="C9504" t="s">
        <v>800</v>
      </c>
      <c r="D9504" s="19"/>
    </row>
    <row r="9505" spans="1:5" x14ac:dyDescent="0.25">
      <c r="A9505" t="s">
        <v>2582</v>
      </c>
      <c r="B9505" t="s">
        <v>3067</v>
      </c>
      <c r="C9505" t="s">
        <v>1083</v>
      </c>
      <c r="D9505" t="b">
        <v>0</v>
      </c>
    </row>
    <row r="9506" spans="1:5" x14ac:dyDescent="0.25">
      <c r="A9506" t="s">
        <v>2582</v>
      </c>
      <c r="B9506" t="s">
        <v>3067</v>
      </c>
      <c r="C9506" t="s">
        <v>36</v>
      </c>
      <c r="D9506">
        <v>1056</v>
      </c>
    </row>
    <row r="9507" spans="1:5" x14ac:dyDescent="0.25">
      <c r="A9507" t="s">
        <v>2582</v>
      </c>
      <c r="B9507" t="s">
        <v>3067</v>
      </c>
      <c r="C9507" t="s">
        <v>4751</v>
      </c>
      <c r="D9507">
        <v>0</v>
      </c>
    </row>
    <row r="9508" spans="1:5" x14ac:dyDescent="0.25">
      <c r="A9508" t="s">
        <v>2582</v>
      </c>
      <c r="B9508" t="s">
        <v>3067</v>
      </c>
      <c r="C9508" t="s">
        <v>2469</v>
      </c>
      <c r="D9508">
        <v>0</v>
      </c>
      <c r="E9508">
        <v>0</v>
      </c>
    </row>
    <row r="9509" spans="1:5" x14ac:dyDescent="0.25">
      <c r="A9509" t="s">
        <v>2582</v>
      </c>
      <c r="B9509" t="s">
        <v>3067</v>
      </c>
      <c r="C9509" t="s">
        <v>2467</v>
      </c>
      <c r="D9509">
        <v>0</v>
      </c>
    </row>
    <row r="9510" spans="1:5" x14ac:dyDescent="0.25">
      <c r="A9510" t="s">
        <v>2582</v>
      </c>
      <c r="B9510" t="s">
        <v>3067</v>
      </c>
      <c r="C9510" t="s">
        <v>2468</v>
      </c>
      <c r="D9510" t="s">
        <v>2475</v>
      </c>
    </row>
    <row r="9511" spans="1:5" x14ac:dyDescent="0.25">
      <c r="A9511" t="s">
        <v>2582</v>
      </c>
      <c r="B9511" t="s">
        <v>3067</v>
      </c>
      <c r="C9511" t="s">
        <v>4752</v>
      </c>
      <c r="D9511">
        <v>0</v>
      </c>
      <c r="E9511">
        <v>0</v>
      </c>
    </row>
    <row r="9512" spans="1:5" x14ac:dyDescent="0.25">
      <c r="A9512" t="s">
        <v>2582</v>
      </c>
      <c r="B9512" t="s">
        <v>3067</v>
      </c>
      <c r="C9512" t="s">
        <v>4753</v>
      </c>
      <c r="D9512">
        <v>0</v>
      </c>
      <c r="E9512">
        <v>0</v>
      </c>
    </row>
    <row r="9513" spans="1:5" x14ac:dyDescent="0.25">
      <c r="A9513" t="s">
        <v>2582</v>
      </c>
      <c r="B9513" t="s">
        <v>3067</v>
      </c>
      <c r="C9513" t="s">
        <v>800</v>
      </c>
      <c r="D9513" s="19" t="s">
        <v>807</v>
      </c>
    </row>
    <row r="9514" spans="1:5" x14ac:dyDescent="0.25">
      <c r="A9514" t="s">
        <v>2582</v>
      </c>
      <c r="B9514" t="s">
        <v>3068</v>
      </c>
      <c r="C9514" t="s">
        <v>1083</v>
      </c>
      <c r="D9514" t="b">
        <v>0</v>
      </c>
    </row>
    <row r="9515" spans="1:5" x14ac:dyDescent="0.25">
      <c r="A9515" t="s">
        <v>2582</v>
      </c>
      <c r="B9515" t="s">
        <v>3068</v>
      </c>
      <c r="C9515" t="s">
        <v>36</v>
      </c>
      <c r="D9515">
        <v>1057</v>
      </c>
    </row>
    <row r="9516" spans="1:5" x14ac:dyDescent="0.25">
      <c r="A9516" t="s">
        <v>2582</v>
      </c>
      <c r="B9516" t="s">
        <v>3068</v>
      </c>
      <c r="C9516" t="s">
        <v>4751</v>
      </c>
      <c r="D9516">
        <v>0</v>
      </c>
    </row>
    <row r="9517" spans="1:5" x14ac:dyDescent="0.25">
      <c r="A9517" t="s">
        <v>2582</v>
      </c>
      <c r="B9517" t="s">
        <v>3068</v>
      </c>
      <c r="C9517" t="s">
        <v>2469</v>
      </c>
      <c r="D9517">
        <v>100</v>
      </c>
      <c r="E9517">
        <v>0</v>
      </c>
    </row>
    <row r="9518" spans="1:5" x14ac:dyDescent="0.25">
      <c r="A9518" t="s">
        <v>2582</v>
      </c>
      <c r="B9518" t="s">
        <v>3068</v>
      </c>
      <c r="C9518" t="s">
        <v>2467</v>
      </c>
      <c r="D9518">
        <v>0</v>
      </c>
    </row>
    <row r="9519" spans="1:5" x14ac:dyDescent="0.25">
      <c r="A9519" t="s">
        <v>2582</v>
      </c>
      <c r="B9519" t="s">
        <v>3068</v>
      </c>
      <c r="C9519" t="s">
        <v>2468</v>
      </c>
      <c r="D9519" t="s">
        <v>3101</v>
      </c>
    </row>
    <row r="9520" spans="1:5" x14ac:dyDescent="0.25">
      <c r="A9520" t="s">
        <v>2582</v>
      </c>
      <c r="B9520" t="s">
        <v>3068</v>
      </c>
      <c r="C9520" t="s">
        <v>4752</v>
      </c>
      <c r="D9520">
        <v>0</v>
      </c>
      <c r="E9520">
        <v>0</v>
      </c>
    </row>
    <row r="9521" spans="1:5" x14ac:dyDescent="0.25">
      <c r="A9521" t="s">
        <v>2582</v>
      </c>
      <c r="B9521" t="s">
        <v>3068</v>
      </c>
      <c r="C9521" t="s">
        <v>4753</v>
      </c>
      <c r="D9521">
        <v>0</v>
      </c>
      <c r="E9521">
        <v>0</v>
      </c>
    </row>
    <row r="9522" spans="1:5" x14ac:dyDescent="0.25">
      <c r="A9522" t="s">
        <v>2582</v>
      </c>
      <c r="B9522" t="s">
        <v>3068</v>
      </c>
      <c r="C9522" t="s">
        <v>800</v>
      </c>
      <c r="D9522" s="19" t="s">
        <v>807</v>
      </c>
    </row>
    <row r="9523" spans="1:5" x14ac:dyDescent="0.25">
      <c r="A9523" t="s">
        <v>2582</v>
      </c>
      <c r="B9523" t="s">
        <v>3069</v>
      </c>
      <c r="C9523" t="s">
        <v>1083</v>
      </c>
      <c r="D9523" t="b">
        <v>0</v>
      </c>
    </row>
    <row r="9524" spans="1:5" x14ac:dyDescent="0.25">
      <c r="A9524" t="s">
        <v>2582</v>
      </c>
      <c r="B9524" t="s">
        <v>3069</v>
      </c>
      <c r="C9524" t="s">
        <v>36</v>
      </c>
      <c r="D9524">
        <v>1058</v>
      </c>
    </row>
    <row r="9525" spans="1:5" x14ac:dyDescent="0.25">
      <c r="A9525" t="s">
        <v>2582</v>
      </c>
      <c r="B9525" t="s">
        <v>3069</v>
      </c>
      <c r="C9525" t="s">
        <v>4751</v>
      </c>
      <c r="D9525">
        <v>0</v>
      </c>
    </row>
    <row r="9526" spans="1:5" x14ac:dyDescent="0.25">
      <c r="A9526" t="s">
        <v>2582</v>
      </c>
      <c r="B9526" t="s">
        <v>3069</v>
      </c>
      <c r="C9526" t="s">
        <v>2469</v>
      </c>
      <c r="D9526">
        <v>0</v>
      </c>
      <c r="E9526">
        <v>0</v>
      </c>
    </row>
    <row r="9527" spans="1:5" x14ac:dyDescent="0.25">
      <c r="A9527" t="s">
        <v>2582</v>
      </c>
      <c r="B9527" t="s">
        <v>3069</v>
      </c>
      <c r="C9527" t="s">
        <v>2467</v>
      </c>
      <c r="D9527">
        <v>0</v>
      </c>
    </row>
    <row r="9528" spans="1:5" x14ac:dyDescent="0.25">
      <c r="A9528" t="s">
        <v>2582</v>
      </c>
      <c r="B9528" t="s">
        <v>3069</v>
      </c>
      <c r="C9528" t="s">
        <v>2468</v>
      </c>
      <c r="D9528" t="s">
        <v>3101</v>
      </c>
    </row>
    <row r="9529" spans="1:5" x14ac:dyDescent="0.25">
      <c r="A9529" t="s">
        <v>2582</v>
      </c>
      <c r="B9529" t="s">
        <v>3069</v>
      </c>
      <c r="C9529" t="s">
        <v>4752</v>
      </c>
      <c r="D9529">
        <v>0</v>
      </c>
      <c r="E9529">
        <v>0</v>
      </c>
    </row>
    <row r="9530" spans="1:5" x14ac:dyDescent="0.25">
      <c r="A9530" t="s">
        <v>2582</v>
      </c>
      <c r="B9530" t="s">
        <v>3069</v>
      </c>
      <c r="C9530" t="s">
        <v>4753</v>
      </c>
      <c r="D9530">
        <v>0</v>
      </c>
      <c r="E9530">
        <v>0</v>
      </c>
    </row>
    <row r="9531" spans="1:5" x14ac:dyDescent="0.25">
      <c r="A9531" t="s">
        <v>2582</v>
      </c>
      <c r="B9531" t="s">
        <v>3069</v>
      </c>
      <c r="C9531" t="s">
        <v>800</v>
      </c>
      <c r="D9531" s="19" t="s">
        <v>2892</v>
      </c>
    </row>
    <row r="9532" spans="1:5" x14ac:dyDescent="0.25">
      <c r="A9532" t="s">
        <v>2582</v>
      </c>
      <c r="B9532" t="s">
        <v>3070</v>
      </c>
      <c r="C9532" t="s">
        <v>1083</v>
      </c>
      <c r="D9532" t="b">
        <v>0</v>
      </c>
    </row>
    <row r="9533" spans="1:5" x14ac:dyDescent="0.25">
      <c r="A9533" t="s">
        <v>2582</v>
      </c>
      <c r="B9533" t="s">
        <v>3070</v>
      </c>
      <c r="C9533" t="s">
        <v>36</v>
      </c>
      <c r="D9533">
        <v>1059</v>
      </c>
    </row>
    <row r="9534" spans="1:5" x14ac:dyDescent="0.25">
      <c r="A9534" t="s">
        <v>2582</v>
      </c>
      <c r="B9534" t="s">
        <v>3070</v>
      </c>
      <c r="C9534" t="s">
        <v>4751</v>
      </c>
      <c r="D9534">
        <v>0</v>
      </c>
    </row>
    <row r="9535" spans="1:5" x14ac:dyDescent="0.25">
      <c r="A9535" t="s">
        <v>2582</v>
      </c>
      <c r="B9535" t="s">
        <v>3070</v>
      </c>
      <c r="C9535" t="s">
        <v>2469</v>
      </c>
      <c r="D9535">
        <v>0</v>
      </c>
      <c r="E9535">
        <v>0</v>
      </c>
    </row>
    <row r="9536" spans="1:5" x14ac:dyDescent="0.25">
      <c r="A9536" t="s">
        <v>2582</v>
      </c>
      <c r="B9536" t="s">
        <v>3070</v>
      </c>
      <c r="C9536" t="s">
        <v>2467</v>
      </c>
      <c r="D9536">
        <v>0</v>
      </c>
    </row>
    <row r="9537" spans="1:5" x14ac:dyDescent="0.25">
      <c r="A9537" t="s">
        <v>2582</v>
      </c>
      <c r="B9537" t="s">
        <v>3070</v>
      </c>
      <c r="C9537" t="s">
        <v>2468</v>
      </c>
      <c r="D9537" t="s">
        <v>3101</v>
      </c>
    </row>
    <row r="9538" spans="1:5" x14ac:dyDescent="0.25">
      <c r="A9538" t="s">
        <v>2582</v>
      </c>
      <c r="B9538" t="s">
        <v>3070</v>
      </c>
      <c r="C9538" t="s">
        <v>4752</v>
      </c>
      <c r="D9538">
        <v>0</v>
      </c>
      <c r="E9538">
        <v>0</v>
      </c>
    </row>
    <row r="9539" spans="1:5" x14ac:dyDescent="0.25">
      <c r="A9539" t="s">
        <v>2582</v>
      </c>
      <c r="B9539" t="s">
        <v>3070</v>
      </c>
      <c r="C9539" t="s">
        <v>4753</v>
      </c>
      <c r="D9539">
        <v>0</v>
      </c>
      <c r="E9539">
        <v>0</v>
      </c>
    </row>
    <row r="9540" spans="1:5" x14ac:dyDescent="0.25">
      <c r="A9540" t="s">
        <v>2582</v>
      </c>
      <c r="B9540" t="s">
        <v>3070</v>
      </c>
      <c r="C9540" t="s">
        <v>800</v>
      </c>
      <c r="D9540" s="19" t="s">
        <v>2892</v>
      </c>
    </row>
    <row r="9541" spans="1:5" x14ac:dyDescent="0.25">
      <c r="A9541" t="s">
        <v>2582</v>
      </c>
      <c r="B9541" t="s">
        <v>3071</v>
      </c>
      <c r="C9541" t="s">
        <v>1083</v>
      </c>
      <c r="D9541" t="b">
        <v>0</v>
      </c>
    </row>
    <row r="9542" spans="1:5" x14ac:dyDescent="0.25">
      <c r="A9542" t="s">
        <v>2582</v>
      </c>
      <c r="B9542" t="s">
        <v>3071</v>
      </c>
      <c r="C9542" t="s">
        <v>36</v>
      </c>
      <c r="D9542">
        <v>1060</v>
      </c>
    </row>
    <row r="9543" spans="1:5" x14ac:dyDescent="0.25">
      <c r="A9543" t="s">
        <v>2582</v>
      </c>
      <c r="B9543" t="s">
        <v>3071</v>
      </c>
      <c r="C9543" t="s">
        <v>4751</v>
      </c>
      <c r="D9543">
        <v>0</v>
      </c>
    </row>
    <row r="9544" spans="1:5" x14ac:dyDescent="0.25">
      <c r="A9544" t="s">
        <v>2582</v>
      </c>
      <c r="B9544" t="s">
        <v>3071</v>
      </c>
      <c r="C9544" t="s">
        <v>2469</v>
      </c>
      <c r="D9544">
        <v>0</v>
      </c>
      <c r="E9544">
        <v>0</v>
      </c>
    </row>
    <row r="9545" spans="1:5" x14ac:dyDescent="0.25">
      <c r="A9545" t="s">
        <v>2582</v>
      </c>
      <c r="B9545" t="s">
        <v>3071</v>
      </c>
      <c r="C9545" t="s">
        <v>2467</v>
      </c>
      <c r="D9545">
        <v>0</v>
      </c>
    </row>
    <row r="9546" spans="1:5" x14ac:dyDescent="0.25">
      <c r="A9546" t="s">
        <v>2582</v>
      </c>
      <c r="B9546" t="s">
        <v>3071</v>
      </c>
      <c r="C9546" t="s">
        <v>2468</v>
      </c>
      <c r="D9546" t="s">
        <v>2475</v>
      </c>
    </row>
    <row r="9547" spans="1:5" x14ac:dyDescent="0.25">
      <c r="A9547" t="s">
        <v>2582</v>
      </c>
      <c r="B9547" t="s">
        <v>3071</v>
      </c>
      <c r="C9547" t="s">
        <v>4752</v>
      </c>
      <c r="D9547">
        <v>0</v>
      </c>
      <c r="E9547">
        <v>0</v>
      </c>
    </row>
    <row r="9548" spans="1:5" x14ac:dyDescent="0.25">
      <c r="A9548" t="s">
        <v>2582</v>
      </c>
      <c r="B9548" t="s">
        <v>3071</v>
      </c>
      <c r="C9548" t="s">
        <v>4753</v>
      </c>
      <c r="D9548">
        <v>0</v>
      </c>
      <c r="E9548">
        <v>0</v>
      </c>
    </row>
    <row r="9549" spans="1:5" x14ac:dyDescent="0.25">
      <c r="A9549" t="s">
        <v>2582</v>
      </c>
      <c r="B9549" t="s">
        <v>3071</v>
      </c>
      <c r="C9549" t="s">
        <v>800</v>
      </c>
      <c r="D9549" s="19" t="s">
        <v>2892</v>
      </c>
    </row>
    <row r="9550" spans="1:5" x14ac:dyDescent="0.25">
      <c r="A9550" t="s">
        <v>2582</v>
      </c>
      <c r="B9550" t="s">
        <v>3072</v>
      </c>
      <c r="C9550" t="s">
        <v>1083</v>
      </c>
      <c r="D9550" t="b">
        <v>0</v>
      </c>
    </row>
    <row r="9551" spans="1:5" x14ac:dyDescent="0.25">
      <c r="A9551" t="s">
        <v>2582</v>
      </c>
      <c r="B9551" t="s">
        <v>3072</v>
      </c>
      <c r="C9551" t="s">
        <v>36</v>
      </c>
      <c r="D9551">
        <v>1061</v>
      </c>
    </row>
    <row r="9552" spans="1:5" x14ac:dyDescent="0.25">
      <c r="A9552" t="s">
        <v>2582</v>
      </c>
      <c r="B9552" t="s">
        <v>3072</v>
      </c>
      <c r="C9552" t="s">
        <v>4751</v>
      </c>
      <c r="D9552">
        <v>0</v>
      </c>
    </row>
    <row r="9553" spans="1:5" x14ac:dyDescent="0.25">
      <c r="A9553" t="s">
        <v>2582</v>
      </c>
      <c r="B9553" t="s">
        <v>3072</v>
      </c>
      <c r="C9553" t="s">
        <v>2469</v>
      </c>
      <c r="D9553">
        <v>0</v>
      </c>
      <c r="E9553">
        <v>0</v>
      </c>
    </row>
    <row r="9554" spans="1:5" x14ac:dyDescent="0.25">
      <c r="A9554" t="s">
        <v>2582</v>
      </c>
      <c r="B9554" t="s">
        <v>3072</v>
      </c>
      <c r="C9554" t="s">
        <v>2467</v>
      </c>
      <c r="D9554">
        <v>0</v>
      </c>
    </row>
    <row r="9555" spans="1:5" x14ac:dyDescent="0.25">
      <c r="A9555" t="s">
        <v>2582</v>
      </c>
      <c r="B9555" t="s">
        <v>3072</v>
      </c>
      <c r="C9555" t="s">
        <v>2468</v>
      </c>
      <c r="D9555" t="s">
        <v>2475</v>
      </c>
    </row>
    <row r="9556" spans="1:5" x14ac:dyDescent="0.25">
      <c r="A9556" t="s">
        <v>2582</v>
      </c>
      <c r="B9556" t="s">
        <v>3072</v>
      </c>
      <c r="C9556" t="s">
        <v>4752</v>
      </c>
      <c r="D9556">
        <v>0</v>
      </c>
      <c r="E9556">
        <v>0</v>
      </c>
    </row>
    <row r="9557" spans="1:5" x14ac:dyDescent="0.25">
      <c r="A9557" t="s">
        <v>2582</v>
      </c>
      <c r="B9557" t="s">
        <v>3072</v>
      </c>
      <c r="C9557" t="s">
        <v>4753</v>
      </c>
      <c r="D9557">
        <v>0</v>
      </c>
      <c r="E9557">
        <v>0</v>
      </c>
    </row>
    <row r="9558" spans="1:5" x14ac:dyDescent="0.25">
      <c r="A9558" t="s">
        <v>2582</v>
      </c>
      <c r="B9558" t="s">
        <v>3072</v>
      </c>
      <c r="C9558" t="s">
        <v>800</v>
      </c>
      <c r="D9558" s="19" t="s">
        <v>2892</v>
      </c>
    </row>
    <row r="9559" spans="1:5" x14ac:dyDescent="0.25">
      <c r="A9559" t="s">
        <v>2582</v>
      </c>
      <c r="B9559" t="s">
        <v>3073</v>
      </c>
      <c r="C9559" t="s">
        <v>1083</v>
      </c>
      <c r="D9559" t="b">
        <v>0</v>
      </c>
    </row>
    <row r="9560" spans="1:5" x14ac:dyDescent="0.25">
      <c r="A9560" t="s">
        <v>2582</v>
      </c>
      <c r="B9560" t="s">
        <v>3073</v>
      </c>
      <c r="C9560" t="s">
        <v>36</v>
      </c>
      <c r="D9560">
        <v>1062</v>
      </c>
    </row>
    <row r="9561" spans="1:5" x14ac:dyDescent="0.25">
      <c r="A9561" t="s">
        <v>2582</v>
      </c>
      <c r="B9561" t="s">
        <v>3073</v>
      </c>
      <c r="C9561" t="s">
        <v>4751</v>
      </c>
      <c r="D9561">
        <v>1</v>
      </c>
    </row>
    <row r="9562" spans="1:5" x14ac:dyDescent="0.25">
      <c r="A9562" t="s">
        <v>2582</v>
      </c>
      <c r="B9562" t="s">
        <v>3073</v>
      </c>
      <c r="C9562" t="s">
        <v>2469</v>
      </c>
      <c r="D9562">
        <v>0</v>
      </c>
      <c r="E9562">
        <v>0</v>
      </c>
    </row>
    <row r="9563" spans="1:5" x14ac:dyDescent="0.25">
      <c r="A9563" t="s">
        <v>2582</v>
      </c>
      <c r="B9563" t="s">
        <v>3073</v>
      </c>
      <c r="C9563" t="s">
        <v>2467</v>
      </c>
      <c r="D9563">
        <v>0</v>
      </c>
    </row>
    <row r="9564" spans="1:5" x14ac:dyDescent="0.25">
      <c r="A9564" t="s">
        <v>2582</v>
      </c>
      <c r="B9564" t="s">
        <v>3073</v>
      </c>
      <c r="C9564" t="s">
        <v>2468</v>
      </c>
      <c r="D9564" t="s">
        <v>2475</v>
      </c>
    </row>
    <row r="9565" spans="1:5" x14ac:dyDescent="0.25">
      <c r="A9565" t="s">
        <v>2582</v>
      </c>
      <c r="B9565" t="s">
        <v>3073</v>
      </c>
      <c r="C9565" t="s">
        <v>4752</v>
      </c>
      <c r="D9565">
        <v>0</v>
      </c>
      <c r="E9565">
        <v>0</v>
      </c>
    </row>
    <row r="9566" spans="1:5" x14ac:dyDescent="0.25">
      <c r="A9566" t="s">
        <v>2582</v>
      </c>
      <c r="B9566" t="s">
        <v>3073</v>
      </c>
      <c r="C9566" t="s">
        <v>4753</v>
      </c>
      <c r="D9566">
        <v>0</v>
      </c>
      <c r="E9566">
        <v>0</v>
      </c>
    </row>
    <row r="9567" spans="1:5" x14ac:dyDescent="0.25">
      <c r="A9567" t="s">
        <v>2582</v>
      </c>
      <c r="B9567" t="s">
        <v>3073</v>
      </c>
      <c r="C9567" t="s">
        <v>800</v>
      </c>
      <c r="D9567" s="19" t="s">
        <v>815</v>
      </c>
    </row>
    <row r="9568" spans="1:5" x14ac:dyDescent="0.25">
      <c r="A9568" t="s">
        <v>2582</v>
      </c>
      <c r="B9568" t="s">
        <v>3074</v>
      </c>
      <c r="C9568" t="s">
        <v>1083</v>
      </c>
      <c r="D9568" t="b">
        <v>0</v>
      </c>
    </row>
    <row r="9569" spans="1:5" x14ac:dyDescent="0.25">
      <c r="A9569" t="s">
        <v>2582</v>
      </c>
      <c r="B9569" t="s">
        <v>3074</v>
      </c>
      <c r="C9569" t="s">
        <v>36</v>
      </c>
      <c r="D9569">
        <v>1063</v>
      </c>
    </row>
    <row r="9570" spans="1:5" x14ac:dyDescent="0.25">
      <c r="A9570" t="s">
        <v>2582</v>
      </c>
      <c r="B9570" t="s">
        <v>3074</v>
      </c>
      <c r="C9570" t="s">
        <v>4751</v>
      </c>
      <c r="D9570">
        <v>1</v>
      </c>
    </row>
    <row r="9571" spans="1:5" x14ac:dyDescent="0.25">
      <c r="A9571" t="s">
        <v>2582</v>
      </c>
      <c r="B9571" t="s">
        <v>3074</v>
      </c>
      <c r="C9571" t="s">
        <v>2469</v>
      </c>
      <c r="D9571">
        <v>0</v>
      </c>
      <c r="E9571">
        <v>0</v>
      </c>
    </row>
    <row r="9572" spans="1:5" x14ac:dyDescent="0.25">
      <c r="A9572" t="s">
        <v>2582</v>
      </c>
      <c r="B9572" t="s">
        <v>3074</v>
      </c>
      <c r="C9572" t="s">
        <v>2467</v>
      </c>
      <c r="D9572">
        <v>1</v>
      </c>
    </row>
    <row r="9573" spans="1:5" x14ac:dyDescent="0.25">
      <c r="A9573" t="s">
        <v>2582</v>
      </c>
      <c r="B9573" t="s">
        <v>3074</v>
      </c>
      <c r="C9573" t="s">
        <v>2468</v>
      </c>
      <c r="D9573" t="s">
        <v>2475</v>
      </c>
    </row>
    <row r="9574" spans="1:5" x14ac:dyDescent="0.25">
      <c r="A9574" t="s">
        <v>2582</v>
      </c>
      <c r="B9574" t="s">
        <v>3074</v>
      </c>
      <c r="C9574" t="s">
        <v>4752</v>
      </c>
      <c r="D9574">
        <v>0</v>
      </c>
      <c r="E9574">
        <v>0</v>
      </c>
    </row>
    <row r="9575" spans="1:5" x14ac:dyDescent="0.25">
      <c r="A9575" t="s">
        <v>2582</v>
      </c>
      <c r="B9575" t="s">
        <v>3074</v>
      </c>
      <c r="C9575" t="s">
        <v>4753</v>
      </c>
      <c r="D9575">
        <v>0</v>
      </c>
      <c r="E9575">
        <v>0</v>
      </c>
    </row>
    <row r="9576" spans="1:5" x14ac:dyDescent="0.25">
      <c r="A9576" t="s">
        <v>2582</v>
      </c>
      <c r="B9576" t="s">
        <v>3074</v>
      </c>
      <c r="C9576" t="s">
        <v>800</v>
      </c>
      <c r="D9576" s="19" t="s">
        <v>815</v>
      </c>
    </row>
    <row r="9577" spans="1:5" x14ac:dyDescent="0.25">
      <c r="A9577" t="s">
        <v>2582</v>
      </c>
      <c r="B9577" t="s">
        <v>3075</v>
      </c>
      <c r="C9577" t="s">
        <v>1083</v>
      </c>
      <c r="D9577" t="b">
        <v>0</v>
      </c>
    </row>
    <row r="9578" spans="1:5" x14ac:dyDescent="0.25">
      <c r="A9578" t="s">
        <v>2582</v>
      </c>
      <c r="B9578" t="s">
        <v>3075</v>
      </c>
      <c r="C9578" t="s">
        <v>36</v>
      </c>
      <c r="D9578">
        <v>1064</v>
      </c>
    </row>
    <row r="9579" spans="1:5" x14ac:dyDescent="0.25">
      <c r="A9579" t="s">
        <v>2582</v>
      </c>
      <c r="B9579" t="s">
        <v>3075</v>
      </c>
      <c r="C9579" t="s">
        <v>4751</v>
      </c>
      <c r="D9579">
        <v>1</v>
      </c>
    </row>
    <row r="9580" spans="1:5" x14ac:dyDescent="0.25">
      <c r="A9580" t="s">
        <v>2582</v>
      </c>
      <c r="B9580" t="s">
        <v>3075</v>
      </c>
      <c r="C9580" t="s">
        <v>2469</v>
      </c>
      <c r="D9580">
        <v>0</v>
      </c>
      <c r="E9580">
        <v>0</v>
      </c>
    </row>
    <row r="9581" spans="1:5" x14ac:dyDescent="0.25">
      <c r="A9581" t="s">
        <v>2582</v>
      </c>
      <c r="B9581" t="s">
        <v>3075</v>
      </c>
      <c r="C9581" t="s">
        <v>2467</v>
      </c>
      <c r="D9581">
        <v>1</v>
      </c>
    </row>
    <row r="9582" spans="1:5" x14ac:dyDescent="0.25">
      <c r="A9582" t="s">
        <v>2582</v>
      </c>
      <c r="B9582" t="s">
        <v>3075</v>
      </c>
      <c r="C9582" t="s">
        <v>2468</v>
      </c>
      <c r="D9582" t="s">
        <v>2475</v>
      </c>
    </row>
    <row r="9583" spans="1:5" x14ac:dyDescent="0.25">
      <c r="A9583" t="s">
        <v>2582</v>
      </c>
      <c r="B9583" t="s">
        <v>3075</v>
      </c>
      <c r="C9583" t="s">
        <v>4752</v>
      </c>
      <c r="D9583">
        <v>0</v>
      </c>
      <c r="E9583">
        <v>0</v>
      </c>
    </row>
    <row r="9584" spans="1:5" x14ac:dyDescent="0.25">
      <c r="A9584" t="s">
        <v>2582</v>
      </c>
      <c r="B9584" t="s">
        <v>3075</v>
      </c>
      <c r="C9584" t="s">
        <v>4753</v>
      </c>
      <c r="D9584">
        <v>0</v>
      </c>
      <c r="E9584">
        <v>0</v>
      </c>
    </row>
    <row r="9585" spans="1:5" x14ac:dyDescent="0.25">
      <c r="A9585" t="s">
        <v>2582</v>
      </c>
      <c r="B9585" t="s">
        <v>3075</v>
      </c>
      <c r="C9585" t="s">
        <v>800</v>
      </c>
      <c r="D9585" s="19" t="s">
        <v>815</v>
      </c>
    </row>
    <row r="9586" spans="1:5" x14ac:dyDescent="0.25">
      <c r="A9586" t="s">
        <v>2582</v>
      </c>
      <c r="B9586" t="s">
        <v>3076</v>
      </c>
      <c r="C9586" t="s">
        <v>1083</v>
      </c>
      <c r="D9586" t="b">
        <v>0</v>
      </c>
    </row>
    <row r="9587" spans="1:5" x14ac:dyDescent="0.25">
      <c r="A9587" t="s">
        <v>2582</v>
      </c>
      <c r="B9587" t="s">
        <v>3076</v>
      </c>
      <c r="C9587" t="s">
        <v>36</v>
      </c>
      <c r="D9587">
        <v>1065</v>
      </c>
    </row>
    <row r="9588" spans="1:5" x14ac:dyDescent="0.25">
      <c r="A9588" t="s">
        <v>2582</v>
      </c>
      <c r="B9588" t="s">
        <v>3076</v>
      </c>
      <c r="C9588" t="s">
        <v>4751</v>
      </c>
      <c r="D9588">
        <v>1</v>
      </c>
    </row>
    <row r="9589" spans="1:5" x14ac:dyDescent="0.25">
      <c r="A9589" t="s">
        <v>2582</v>
      </c>
      <c r="B9589" t="s">
        <v>3076</v>
      </c>
      <c r="C9589" t="s">
        <v>2469</v>
      </c>
      <c r="D9589">
        <v>0</v>
      </c>
      <c r="E9589">
        <v>0</v>
      </c>
    </row>
    <row r="9590" spans="1:5" x14ac:dyDescent="0.25">
      <c r="A9590" t="s">
        <v>2582</v>
      </c>
      <c r="B9590" t="s">
        <v>3076</v>
      </c>
      <c r="C9590" t="s">
        <v>2467</v>
      </c>
      <c r="D9590">
        <v>0</v>
      </c>
    </row>
    <row r="9591" spans="1:5" x14ac:dyDescent="0.25">
      <c r="A9591" t="s">
        <v>2582</v>
      </c>
      <c r="B9591" t="s">
        <v>3076</v>
      </c>
      <c r="C9591" t="s">
        <v>2468</v>
      </c>
      <c r="D9591" t="s">
        <v>2475</v>
      </c>
    </row>
    <row r="9592" spans="1:5" x14ac:dyDescent="0.25">
      <c r="A9592" t="s">
        <v>2582</v>
      </c>
      <c r="B9592" t="s">
        <v>3076</v>
      </c>
      <c r="C9592" t="s">
        <v>4752</v>
      </c>
      <c r="D9592">
        <v>0</v>
      </c>
      <c r="E9592">
        <v>0</v>
      </c>
    </row>
    <row r="9593" spans="1:5" x14ac:dyDescent="0.25">
      <c r="A9593" t="s">
        <v>2582</v>
      </c>
      <c r="B9593" t="s">
        <v>3076</v>
      </c>
      <c r="C9593" t="s">
        <v>4753</v>
      </c>
      <c r="D9593">
        <v>0</v>
      </c>
      <c r="E9593">
        <v>0</v>
      </c>
    </row>
    <row r="9594" spans="1:5" x14ac:dyDescent="0.25">
      <c r="A9594" t="s">
        <v>2582</v>
      </c>
      <c r="B9594" t="s">
        <v>3076</v>
      </c>
      <c r="C9594" t="s">
        <v>800</v>
      </c>
      <c r="D9594" s="19" t="s">
        <v>815</v>
      </c>
    </row>
    <row r="9595" spans="1:5" x14ac:dyDescent="0.25">
      <c r="A9595" t="s">
        <v>2582</v>
      </c>
      <c r="B9595" t="s">
        <v>3077</v>
      </c>
      <c r="C9595" t="s">
        <v>1083</v>
      </c>
      <c r="D9595" t="b">
        <v>0</v>
      </c>
    </row>
    <row r="9596" spans="1:5" x14ac:dyDescent="0.25">
      <c r="A9596" t="s">
        <v>2582</v>
      </c>
      <c r="B9596" t="s">
        <v>3077</v>
      </c>
      <c r="C9596" t="s">
        <v>36</v>
      </c>
      <c r="D9596">
        <v>1066</v>
      </c>
    </row>
    <row r="9597" spans="1:5" x14ac:dyDescent="0.25">
      <c r="A9597" t="s">
        <v>2582</v>
      </c>
      <c r="B9597" t="s">
        <v>3077</v>
      </c>
      <c r="C9597" t="s">
        <v>4751</v>
      </c>
      <c r="D9597">
        <v>1</v>
      </c>
    </row>
    <row r="9598" spans="1:5" x14ac:dyDescent="0.25">
      <c r="A9598" t="s">
        <v>2582</v>
      </c>
      <c r="B9598" t="s">
        <v>3077</v>
      </c>
      <c r="C9598" t="s">
        <v>2469</v>
      </c>
      <c r="D9598">
        <v>0</v>
      </c>
      <c r="E9598">
        <v>0</v>
      </c>
    </row>
    <row r="9599" spans="1:5" x14ac:dyDescent="0.25">
      <c r="A9599" t="s">
        <v>2582</v>
      </c>
      <c r="B9599" t="s">
        <v>3077</v>
      </c>
      <c r="C9599" t="s">
        <v>2467</v>
      </c>
      <c r="D9599">
        <v>0</v>
      </c>
    </row>
    <row r="9600" spans="1:5" x14ac:dyDescent="0.25">
      <c r="A9600" t="s">
        <v>2582</v>
      </c>
      <c r="B9600" t="s">
        <v>3077</v>
      </c>
      <c r="C9600" t="s">
        <v>2468</v>
      </c>
      <c r="D9600" t="s">
        <v>2475</v>
      </c>
    </row>
    <row r="9601" spans="1:5" x14ac:dyDescent="0.25">
      <c r="A9601" t="s">
        <v>2582</v>
      </c>
      <c r="B9601" t="s">
        <v>3077</v>
      </c>
      <c r="C9601" t="s">
        <v>4752</v>
      </c>
      <c r="D9601">
        <v>0</v>
      </c>
      <c r="E9601">
        <v>0</v>
      </c>
    </row>
    <row r="9602" spans="1:5" x14ac:dyDescent="0.25">
      <c r="A9602" t="s">
        <v>2582</v>
      </c>
      <c r="B9602" t="s">
        <v>3077</v>
      </c>
      <c r="C9602" t="s">
        <v>4753</v>
      </c>
      <c r="D9602">
        <v>0</v>
      </c>
      <c r="E9602">
        <v>0</v>
      </c>
    </row>
    <row r="9603" spans="1:5" x14ac:dyDescent="0.25">
      <c r="A9603" t="s">
        <v>2582</v>
      </c>
      <c r="B9603" t="s">
        <v>3077</v>
      </c>
      <c r="C9603" t="s">
        <v>800</v>
      </c>
      <c r="D9603" s="19" t="s">
        <v>815</v>
      </c>
    </row>
    <row r="9604" spans="1:5" x14ac:dyDescent="0.25">
      <c r="A9604" t="s">
        <v>2582</v>
      </c>
      <c r="B9604" t="s">
        <v>3078</v>
      </c>
      <c r="C9604" t="s">
        <v>1083</v>
      </c>
      <c r="D9604" t="b">
        <v>0</v>
      </c>
    </row>
    <row r="9605" spans="1:5" x14ac:dyDescent="0.25">
      <c r="A9605" t="s">
        <v>2582</v>
      </c>
      <c r="B9605" t="s">
        <v>3078</v>
      </c>
      <c r="C9605" t="s">
        <v>36</v>
      </c>
      <c r="D9605">
        <v>1067</v>
      </c>
    </row>
    <row r="9606" spans="1:5" x14ac:dyDescent="0.25">
      <c r="A9606" t="s">
        <v>2582</v>
      </c>
      <c r="B9606" t="s">
        <v>3078</v>
      </c>
      <c r="C9606" t="s">
        <v>4751</v>
      </c>
      <c r="D9606">
        <v>1</v>
      </c>
    </row>
    <row r="9607" spans="1:5" x14ac:dyDescent="0.25">
      <c r="A9607" t="s">
        <v>2582</v>
      </c>
      <c r="B9607" t="s">
        <v>3078</v>
      </c>
      <c r="C9607" t="s">
        <v>2469</v>
      </c>
      <c r="D9607">
        <v>0</v>
      </c>
      <c r="E9607">
        <v>0</v>
      </c>
    </row>
    <row r="9608" spans="1:5" x14ac:dyDescent="0.25">
      <c r="A9608" t="s">
        <v>2582</v>
      </c>
      <c r="B9608" t="s">
        <v>3078</v>
      </c>
      <c r="C9608" t="s">
        <v>2467</v>
      </c>
      <c r="D9608">
        <v>40</v>
      </c>
    </row>
    <row r="9609" spans="1:5" x14ac:dyDescent="0.25">
      <c r="A9609" t="s">
        <v>2582</v>
      </c>
      <c r="B9609" t="s">
        <v>3078</v>
      </c>
      <c r="C9609" t="s">
        <v>2468</v>
      </c>
      <c r="D9609" t="s">
        <v>2475</v>
      </c>
    </row>
    <row r="9610" spans="1:5" x14ac:dyDescent="0.25">
      <c r="A9610" t="s">
        <v>2582</v>
      </c>
      <c r="B9610" t="s">
        <v>3078</v>
      </c>
      <c r="C9610" t="s">
        <v>4752</v>
      </c>
      <c r="D9610">
        <v>0</v>
      </c>
      <c r="E9610">
        <v>0</v>
      </c>
    </row>
    <row r="9611" spans="1:5" x14ac:dyDescent="0.25">
      <c r="A9611" t="s">
        <v>2582</v>
      </c>
      <c r="B9611" t="s">
        <v>3078</v>
      </c>
      <c r="C9611" t="s">
        <v>4753</v>
      </c>
      <c r="D9611">
        <v>0</v>
      </c>
      <c r="E9611">
        <v>0</v>
      </c>
    </row>
    <row r="9612" spans="1:5" x14ac:dyDescent="0.25">
      <c r="A9612" t="s">
        <v>2582</v>
      </c>
      <c r="B9612" t="s">
        <v>3078</v>
      </c>
      <c r="C9612" t="s">
        <v>800</v>
      </c>
      <c r="D9612" s="19" t="s">
        <v>815</v>
      </c>
    </row>
    <row r="9613" spans="1:5" x14ac:dyDescent="0.25">
      <c r="A9613" t="s">
        <v>2582</v>
      </c>
      <c r="B9613" t="s">
        <v>3079</v>
      </c>
      <c r="C9613" t="s">
        <v>1083</v>
      </c>
      <c r="D9613" t="b">
        <v>0</v>
      </c>
    </row>
    <row r="9614" spans="1:5" x14ac:dyDescent="0.25">
      <c r="A9614" t="s">
        <v>2582</v>
      </c>
      <c r="B9614" t="s">
        <v>3079</v>
      </c>
      <c r="C9614" t="s">
        <v>36</v>
      </c>
      <c r="D9614">
        <v>1068</v>
      </c>
    </row>
    <row r="9615" spans="1:5" x14ac:dyDescent="0.25">
      <c r="A9615" t="s">
        <v>2582</v>
      </c>
      <c r="B9615" t="s">
        <v>3079</v>
      </c>
      <c r="C9615" t="s">
        <v>4751</v>
      </c>
      <c r="D9615">
        <v>0</v>
      </c>
    </row>
    <row r="9616" spans="1:5" x14ac:dyDescent="0.25">
      <c r="A9616" t="s">
        <v>2582</v>
      </c>
      <c r="B9616" t="s">
        <v>3079</v>
      </c>
      <c r="C9616" t="s">
        <v>2469</v>
      </c>
      <c r="D9616">
        <v>15</v>
      </c>
      <c r="E9616">
        <v>0</v>
      </c>
    </row>
    <row r="9617" spans="1:5" x14ac:dyDescent="0.25">
      <c r="A9617" t="s">
        <v>2582</v>
      </c>
      <c r="B9617" t="s">
        <v>3079</v>
      </c>
      <c r="C9617" t="s">
        <v>2467</v>
      </c>
      <c r="D9617">
        <v>0</v>
      </c>
    </row>
    <row r="9618" spans="1:5" x14ac:dyDescent="0.25">
      <c r="A9618" t="s">
        <v>2582</v>
      </c>
      <c r="B9618" t="s">
        <v>3079</v>
      </c>
      <c r="C9618" t="s">
        <v>2468</v>
      </c>
      <c r="D9618" t="s">
        <v>3101</v>
      </c>
    </row>
    <row r="9619" spans="1:5" x14ac:dyDescent="0.25">
      <c r="A9619" t="s">
        <v>2582</v>
      </c>
      <c r="B9619" t="s">
        <v>3079</v>
      </c>
      <c r="C9619" t="s">
        <v>4752</v>
      </c>
      <c r="D9619">
        <v>0</v>
      </c>
      <c r="E9619">
        <v>0</v>
      </c>
    </row>
    <row r="9620" spans="1:5" x14ac:dyDescent="0.25">
      <c r="A9620" t="s">
        <v>2582</v>
      </c>
      <c r="B9620" t="s">
        <v>3079</v>
      </c>
      <c r="C9620" t="s">
        <v>4753</v>
      </c>
      <c r="D9620">
        <v>0</v>
      </c>
      <c r="E9620">
        <v>0</v>
      </c>
    </row>
    <row r="9621" spans="1:5" x14ac:dyDescent="0.25">
      <c r="A9621" t="s">
        <v>2582</v>
      </c>
      <c r="B9621" t="s">
        <v>3079</v>
      </c>
      <c r="C9621" t="s">
        <v>800</v>
      </c>
      <c r="D9621" s="19"/>
    </row>
    <row r="9622" spans="1:5" x14ac:dyDescent="0.25">
      <c r="A9622" t="s">
        <v>2582</v>
      </c>
      <c r="B9622" t="s">
        <v>3080</v>
      </c>
      <c r="C9622" t="s">
        <v>1083</v>
      </c>
      <c r="D9622" t="b">
        <v>0</v>
      </c>
    </row>
    <row r="9623" spans="1:5" x14ac:dyDescent="0.25">
      <c r="A9623" t="s">
        <v>2582</v>
      </c>
      <c r="B9623" t="s">
        <v>3080</v>
      </c>
      <c r="C9623" t="s">
        <v>36</v>
      </c>
      <c r="D9623">
        <v>1069</v>
      </c>
    </row>
    <row r="9624" spans="1:5" x14ac:dyDescent="0.25">
      <c r="A9624" t="s">
        <v>2582</v>
      </c>
      <c r="B9624" t="s">
        <v>3080</v>
      </c>
      <c r="C9624" t="s">
        <v>4751</v>
      </c>
      <c r="D9624">
        <v>2</v>
      </c>
    </row>
    <row r="9625" spans="1:5" x14ac:dyDescent="0.25">
      <c r="A9625" t="s">
        <v>2582</v>
      </c>
      <c r="B9625" t="s">
        <v>3080</v>
      </c>
      <c r="C9625" t="s">
        <v>2469</v>
      </c>
      <c r="D9625">
        <v>0</v>
      </c>
      <c r="E9625">
        <v>0</v>
      </c>
    </row>
    <row r="9626" spans="1:5" x14ac:dyDescent="0.25">
      <c r="A9626" t="s">
        <v>2582</v>
      </c>
      <c r="B9626" t="s">
        <v>3080</v>
      </c>
      <c r="C9626" t="s">
        <v>2467</v>
      </c>
      <c r="D9626">
        <v>0</v>
      </c>
    </row>
    <row r="9627" spans="1:5" x14ac:dyDescent="0.25">
      <c r="A9627" t="s">
        <v>2582</v>
      </c>
      <c r="B9627" t="s">
        <v>3080</v>
      </c>
      <c r="C9627" t="s">
        <v>2468</v>
      </c>
      <c r="D9627" t="s">
        <v>3101</v>
      </c>
    </row>
    <row r="9628" spans="1:5" x14ac:dyDescent="0.25">
      <c r="A9628" t="s">
        <v>2582</v>
      </c>
      <c r="B9628" t="s">
        <v>3080</v>
      </c>
      <c r="C9628" t="s">
        <v>4752</v>
      </c>
      <c r="D9628">
        <v>0</v>
      </c>
      <c r="E9628">
        <v>0</v>
      </c>
    </row>
    <row r="9629" spans="1:5" x14ac:dyDescent="0.25">
      <c r="A9629" t="s">
        <v>2582</v>
      </c>
      <c r="B9629" t="s">
        <v>3080</v>
      </c>
      <c r="C9629" t="s">
        <v>4753</v>
      </c>
      <c r="D9629">
        <v>0</v>
      </c>
      <c r="E9629">
        <v>0</v>
      </c>
    </row>
    <row r="9630" spans="1:5" x14ac:dyDescent="0.25">
      <c r="A9630" t="s">
        <v>2582</v>
      </c>
      <c r="B9630" t="s">
        <v>3080</v>
      </c>
      <c r="C9630" t="s">
        <v>800</v>
      </c>
      <c r="D9630" s="19" t="s">
        <v>815</v>
      </c>
    </row>
    <row r="9631" spans="1:5" x14ac:dyDescent="0.25">
      <c r="A9631" t="s">
        <v>2582</v>
      </c>
      <c r="B9631" t="s">
        <v>3081</v>
      </c>
      <c r="C9631" t="s">
        <v>1083</v>
      </c>
      <c r="D9631" t="b">
        <v>0</v>
      </c>
    </row>
    <row r="9632" spans="1:5" x14ac:dyDescent="0.25">
      <c r="A9632" t="s">
        <v>2582</v>
      </c>
      <c r="B9632" t="s">
        <v>3081</v>
      </c>
      <c r="C9632" t="s">
        <v>36</v>
      </c>
      <c r="D9632">
        <v>1070</v>
      </c>
    </row>
    <row r="9633" spans="1:5" x14ac:dyDescent="0.25">
      <c r="A9633" t="s">
        <v>2582</v>
      </c>
      <c r="B9633" t="s">
        <v>3081</v>
      </c>
      <c r="C9633" t="s">
        <v>4751</v>
      </c>
      <c r="D9633">
        <v>2</v>
      </c>
    </row>
    <row r="9634" spans="1:5" x14ac:dyDescent="0.25">
      <c r="A9634" t="s">
        <v>2582</v>
      </c>
      <c r="B9634" t="s">
        <v>3081</v>
      </c>
      <c r="C9634" t="s">
        <v>2469</v>
      </c>
      <c r="D9634">
        <v>0</v>
      </c>
      <c r="E9634">
        <v>0</v>
      </c>
    </row>
    <row r="9635" spans="1:5" x14ac:dyDescent="0.25">
      <c r="A9635" t="s">
        <v>2582</v>
      </c>
      <c r="B9635" t="s">
        <v>3081</v>
      </c>
      <c r="C9635" t="s">
        <v>2467</v>
      </c>
      <c r="D9635">
        <v>0</v>
      </c>
    </row>
    <row r="9636" spans="1:5" x14ac:dyDescent="0.25">
      <c r="A9636" t="s">
        <v>2582</v>
      </c>
      <c r="B9636" t="s">
        <v>3081</v>
      </c>
      <c r="C9636" t="s">
        <v>2468</v>
      </c>
      <c r="D9636" t="s">
        <v>2475</v>
      </c>
    </row>
    <row r="9637" spans="1:5" x14ac:dyDescent="0.25">
      <c r="A9637" t="s">
        <v>2582</v>
      </c>
      <c r="B9637" t="s">
        <v>3081</v>
      </c>
      <c r="C9637" t="s">
        <v>4752</v>
      </c>
      <c r="D9637">
        <v>0</v>
      </c>
      <c r="E9637">
        <v>0</v>
      </c>
    </row>
    <row r="9638" spans="1:5" x14ac:dyDescent="0.25">
      <c r="A9638" t="s">
        <v>2582</v>
      </c>
      <c r="B9638" t="s">
        <v>3081</v>
      </c>
      <c r="C9638" t="s">
        <v>4753</v>
      </c>
      <c r="D9638">
        <v>0</v>
      </c>
      <c r="E9638">
        <v>0</v>
      </c>
    </row>
    <row r="9639" spans="1:5" x14ac:dyDescent="0.25">
      <c r="A9639" t="s">
        <v>2582</v>
      </c>
      <c r="B9639" t="s">
        <v>3081</v>
      </c>
      <c r="C9639" t="s">
        <v>800</v>
      </c>
      <c r="D9639" s="19" t="s">
        <v>815</v>
      </c>
    </row>
    <row r="9640" spans="1:5" x14ac:dyDescent="0.25">
      <c r="A9640" t="s">
        <v>2582</v>
      </c>
      <c r="B9640" t="s">
        <v>3083</v>
      </c>
      <c r="C9640" t="s">
        <v>1083</v>
      </c>
      <c r="D9640" t="b">
        <v>0</v>
      </c>
    </row>
    <row r="9641" spans="1:5" x14ac:dyDescent="0.25">
      <c r="A9641" t="s">
        <v>2582</v>
      </c>
      <c r="B9641" t="s">
        <v>3083</v>
      </c>
      <c r="C9641" t="s">
        <v>36</v>
      </c>
      <c r="D9641">
        <v>1071</v>
      </c>
    </row>
    <row r="9642" spans="1:5" x14ac:dyDescent="0.25">
      <c r="A9642" t="s">
        <v>2582</v>
      </c>
      <c r="B9642" t="s">
        <v>3083</v>
      </c>
      <c r="C9642" t="s">
        <v>4751</v>
      </c>
      <c r="D9642">
        <v>2</v>
      </c>
    </row>
    <row r="9643" spans="1:5" x14ac:dyDescent="0.25">
      <c r="A9643" t="s">
        <v>2582</v>
      </c>
      <c r="B9643" t="s">
        <v>3083</v>
      </c>
      <c r="C9643" t="s">
        <v>2469</v>
      </c>
      <c r="D9643">
        <v>300</v>
      </c>
      <c r="E9643">
        <v>0</v>
      </c>
    </row>
    <row r="9644" spans="1:5" x14ac:dyDescent="0.25">
      <c r="A9644" t="s">
        <v>2582</v>
      </c>
      <c r="B9644" t="s">
        <v>3083</v>
      </c>
      <c r="C9644" t="s">
        <v>2467</v>
      </c>
      <c r="D9644">
        <v>0</v>
      </c>
    </row>
    <row r="9645" spans="1:5" x14ac:dyDescent="0.25">
      <c r="A9645" t="s">
        <v>2582</v>
      </c>
      <c r="B9645" t="s">
        <v>3083</v>
      </c>
      <c r="C9645" t="s">
        <v>2468</v>
      </c>
      <c r="D9645" t="s">
        <v>2475</v>
      </c>
    </row>
    <row r="9646" spans="1:5" x14ac:dyDescent="0.25">
      <c r="A9646" t="s">
        <v>2582</v>
      </c>
      <c r="B9646" t="s">
        <v>3083</v>
      </c>
      <c r="C9646" t="s">
        <v>4752</v>
      </c>
      <c r="D9646">
        <v>0</v>
      </c>
      <c r="E9646">
        <v>0</v>
      </c>
    </row>
    <row r="9647" spans="1:5" x14ac:dyDescent="0.25">
      <c r="A9647" t="s">
        <v>2582</v>
      </c>
      <c r="B9647" t="s">
        <v>3083</v>
      </c>
      <c r="C9647" t="s">
        <v>4753</v>
      </c>
      <c r="D9647">
        <v>0</v>
      </c>
      <c r="E9647">
        <v>0</v>
      </c>
    </row>
    <row r="9648" spans="1:5" x14ac:dyDescent="0.25">
      <c r="A9648" t="s">
        <v>2582</v>
      </c>
      <c r="B9648" t="s">
        <v>3083</v>
      </c>
      <c r="C9648" t="s">
        <v>800</v>
      </c>
      <c r="D9648" s="19" t="s">
        <v>815</v>
      </c>
    </row>
    <row r="9649" spans="1:5" x14ac:dyDescent="0.25">
      <c r="A9649" t="s">
        <v>2582</v>
      </c>
      <c r="B9649" t="s">
        <v>3085</v>
      </c>
      <c r="C9649" t="s">
        <v>1083</v>
      </c>
      <c r="D9649" t="b">
        <v>0</v>
      </c>
    </row>
    <row r="9650" spans="1:5" x14ac:dyDescent="0.25">
      <c r="A9650" t="s">
        <v>2582</v>
      </c>
      <c r="B9650" t="s">
        <v>3085</v>
      </c>
      <c r="C9650" t="s">
        <v>36</v>
      </c>
      <c r="D9650">
        <v>1072</v>
      </c>
    </row>
    <row r="9651" spans="1:5" x14ac:dyDescent="0.25">
      <c r="A9651" t="s">
        <v>2582</v>
      </c>
      <c r="B9651" t="s">
        <v>3085</v>
      </c>
      <c r="C9651" t="s">
        <v>4751</v>
      </c>
      <c r="D9651">
        <v>0</v>
      </c>
    </row>
    <row r="9652" spans="1:5" x14ac:dyDescent="0.25">
      <c r="A9652" t="s">
        <v>2582</v>
      </c>
      <c r="B9652" t="s">
        <v>3085</v>
      </c>
      <c r="C9652" t="s">
        <v>2469</v>
      </c>
      <c r="D9652">
        <v>0</v>
      </c>
      <c r="E9652">
        <v>1</v>
      </c>
    </row>
    <row r="9653" spans="1:5" x14ac:dyDescent="0.25">
      <c r="A9653" t="s">
        <v>2582</v>
      </c>
      <c r="B9653" t="s">
        <v>3085</v>
      </c>
      <c r="C9653" t="s">
        <v>2467</v>
      </c>
      <c r="D9653">
        <v>0</v>
      </c>
    </row>
    <row r="9654" spans="1:5" x14ac:dyDescent="0.25">
      <c r="A9654" t="s">
        <v>2582</v>
      </c>
      <c r="B9654" t="s">
        <v>3085</v>
      </c>
      <c r="C9654" t="s">
        <v>2468</v>
      </c>
      <c r="D9654" t="s">
        <v>2475</v>
      </c>
    </row>
    <row r="9655" spans="1:5" x14ac:dyDescent="0.25">
      <c r="A9655" t="s">
        <v>2582</v>
      </c>
      <c r="B9655" t="s">
        <v>3085</v>
      </c>
      <c r="C9655" t="s">
        <v>4752</v>
      </c>
      <c r="D9655">
        <v>0</v>
      </c>
      <c r="E9655">
        <v>0</v>
      </c>
    </row>
    <row r="9656" spans="1:5" x14ac:dyDescent="0.25">
      <c r="A9656" t="s">
        <v>2582</v>
      </c>
      <c r="B9656" t="s">
        <v>3085</v>
      </c>
      <c r="C9656" t="s">
        <v>4753</v>
      </c>
      <c r="D9656">
        <v>0</v>
      </c>
      <c r="E9656">
        <v>0</v>
      </c>
    </row>
    <row r="9657" spans="1:5" x14ac:dyDescent="0.25">
      <c r="A9657" t="s">
        <v>2582</v>
      </c>
      <c r="B9657" t="s">
        <v>3085</v>
      </c>
      <c r="C9657" t="s">
        <v>800</v>
      </c>
      <c r="D9657" s="19" t="s">
        <v>807</v>
      </c>
    </row>
    <row r="9658" spans="1:5" x14ac:dyDescent="0.25">
      <c r="A9658" t="s">
        <v>2582</v>
      </c>
      <c r="B9658" t="s">
        <v>3086</v>
      </c>
      <c r="C9658" t="s">
        <v>1083</v>
      </c>
      <c r="D9658" t="b">
        <v>0</v>
      </c>
    </row>
    <row r="9659" spans="1:5" x14ac:dyDescent="0.25">
      <c r="A9659" t="s">
        <v>2582</v>
      </c>
      <c r="B9659" t="s">
        <v>3086</v>
      </c>
      <c r="C9659" t="s">
        <v>36</v>
      </c>
      <c r="D9659">
        <v>1073</v>
      </c>
    </row>
    <row r="9660" spans="1:5" x14ac:dyDescent="0.25">
      <c r="A9660" t="s">
        <v>2582</v>
      </c>
      <c r="B9660" t="s">
        <v>3086</v>
      </c>
      <c r="C9660" t="s">
        <v>4751</v>
      </c>
      <c r="D9660">
        <v>0</v>
      </c>
    </row>
    <row r="9661" spans="1:5" x14ac:dyDescent="0.25">
      <c r="A9661" t="s">
        <v>2582</v>
      </c>
      <c r="B9661" t="s">
        <v>3086</v>
      </c>
      <c r="C9661" t="s">
        <v>2469</v>
      </c>
      <c r="D9661">
        <v>100</v>
      </c>
      <c r="E9661">
        <v>0</v>
      </c>
    </row>
    <row r="9662" spans="1:5" x14ac:dyDescent="0.25">
      <c r="A9662" t="s">
        <v>2582</v>
      </c>
      <c r="B9662" t="s">
        <v>3086</v>
      </c>
      <c r="C9662" t="s">
        <v>2467</v>
      </c>
      <c r="D9662">
        <v>0</v>
      </c>
    </row>
    <row r="9663" spans="1:5" x14ac:dyDescent="0.25">
      <c r="A9663" t="s">
        <v>2582</v>
      </c>
      <c r="B9663" t="s">
        <v>3086</v>
      </c>
      <c r="C9663" t="s">
        <v>2468</v>
      </c>
      <c r="D9663" t="s">
        <v>2475</v>
      </c>
    </row>
    <row r="9664" spans="1:5" x14ac:dyDescent="0.25">
      <c r="A9664" t="s">
        <v>2582</v>
      </c>
      <c r="B9664" t="s">
        <v>3086</v>
      </c>
      <c r="C9664" t="s">
        <v>4752</v>
      </c>
      <c r="D9664">
        <v>0</v>
      </c>
      <c r="E9664">
        <v>0</v>
      </c>
    </row>
    <row r="9665" spans="1:5" x14ac:dyDescent="0.25">
      <c r="A9665" t="s">
        <v>2582</v>
      </c>
      <c r="B9665" t="s">
        <v>3086</v>
      </c>
      <c r="C9665" t="s">
        <v>4753</v>
      </c>
      <c r="D9665">
        <v>0</v>
      </c>
      <c r="E9665">
        <v>0</v>
      </c>
    </row>
    <row r="9666" spans="1:5" x14ac:dyDescent="0.25">
      <c r="A9666" t="s">
        <v>2582</v>
      </c>
      <c r="B9666" t="s">
        <v>3086</v>
      </c>
      <c r="C9666" t="s">
        <v>800</v>
      </c>
      <c r="D9666" s="19" t="s">
        <v>807</v>
      </c>
    </row>
    <row r="9667" spans="1:5" x14ac:dyDescent="0.25">
      <c r="A9667" t="s">
        <v>2582</v>
      </c>
      <c r="B9667" t="s">
        <v>3087</v>
      </c>
      <c r="C9667" t="s">
        <v>1083</v>
      </c>
      <c r="D9667" t="b">
        <v>0</v>
      </c>
    </row>
    <row r="9668" spans="1:5" x14ac:dyDescent="0.25">
      <c r="A9668" t="s">
        <v>2582</v>
      </c>
      <c r="B9668" t="s">
        <v>3087</v>
      </c>
      <c r="C9668" t="s">
        <v>36</v>
      </c>
      <c r="D9668">
        <v>1074</v>
      </c>
    </row>
    <row r="9669" spans="1:5" x14ac:dyDescent="0.25">
      <c r="A9669" t="s">
        <v>2582</v>
      </c>
      <c r="B9669" t="s">
        <v>3087</v>
      </c>
      <c r="C9669" t="s">
        <v>4751</v>
      </c>
      <c r="D9669">
        <v>0</v>
      </c>
    </row>
    <row r="9670" spans="1:5" x14ac:dyDescent="0.25">
      <c r="A9670" t="s">
        <v>2582</v>
      </c>
      <c r="B9670" t="s">
        <v>3087</v>
      </c>
      <c r="C9670" t="s">
        <v>2469</v>
      </c>
      <c r="D9670">
        <v>-100</v>
      </c>
      <c r="E9670">
        <v>0</v>
      </c>
    </row>
    <row r="9671" spans="1:5" x14ac:dyDescent="0.25">
      <c r="A9671" t="s">
        <v>2582</v>
      </c>
      <c r="B9671" t="s">
        <v>3087</v>
      </c>
      <c r="C9671" t="s">
        <v>2467</v>
      </c>
      <c r="D9671">
        <v>0</v>
      </c>
    </row>
    <row r="9672" spans="1:5" x14ac:dyDescent="0.25">
      <c r="A9672" t="s">
        <v>2582</v>
      </c>
      <c r="B9672" t="s">
        <v>3087</v>
      </c>
      <c r="C9672" t="s">
        <v>2468</v>
      </c>
      <c r="D9672" t="s">
        <v>2475</v>
      </c>
    </row>
    <row r="9673" spans="1:5" x14ac:dyDescent="0.25">
      <c r="A9673" t="s">
        <v>2582</v>
      </c>
      <c r="B9673" t="s">
        <v>3087</v>
      </c>
      <c r="C9673" t="s">
        <v>4752</v>
      </c>
      <c r="D9673">
        <v>0</v>
      </c>
      <c r="E9673">
        <v>0</v>
      </c>
    </row>
    <row r="9674" spans="1:5" x14ac:dyDescent="0.25">
      <c r="A9674" t="s">
        <v>2582</v>
      </c>
      <c r="B9674" t="s">
        <v>3087</v>
      </c>
      <c r="C9674" t="s">
        <v>4753</v>
      </c>
      <c r="D9674">
        <v>0</v>
      </c>
      <c r="E9674">
        <v>0</v>
      </c>
    </row>
    <row r="9675" spans="1:5" x14ac:dyDescent="0.25">
      <c r="A9675" t="s">
        <v>2582</v>
      </c>
      <c r="B9675" t="s">
        <v>3087</v>
      </c>
      <c r="C9675" t="s">
        <v>800</v>
      </c>
      <c r="D9675" s="19" t="s">
        <v>807</v>
      </c>
    </row>
    <row r="9676" spans="1:5" x14ac:dyDescent="0.25">
      <c r="A9676" t="s">
        <v>2582</v>
      </c>
      <c r="B9676" t="s">
        <v>3088</v>
      </c>
      <c r="C9676" t="s">
        <v>1083</v>
      </c>
      <c r="D9676" t="b">
        <v>0</v>
      </c>
    </row>
    <row r="9677" spans="1:5" x14ac:dyDescent="0.25">
      <c r="A9677" t="s">
        <v>2582</v>
      </c>
      <c r="B9677" t="s">
        <v>3088</v>
      </c>
      <c r="C9677" t="s">
        <v>36</v>
      </c>
      <c r="D9677">
        <v>1075</v>
      </c>
    </row>
    <row r="9678" spans="1:5" x14ac:dyDescent="0.25">
      <c r="A9678" t="s">
        <v>2582</v>
      </c>
      <c r="B9678" t="s">
        <v>3088</v>
      </c>
      <c r="C9678" t="s">
        <v>4751</v>
      </c>
      <c r="D9678">
        <v>0</v>
      </c>
    </row>
    <row r="9679" spans="1:5" x14ac:dyDescent="0.25">
      <c r="A9679" t="s">
        <v>2582</v>
      </c>
      <c r="B9679" t="s">
        <v>3088</v>
      </c>
      <c r="C9679" t="s">
        <v>2469</v>
      </c>
      <c r="D9679">
        <v>0</v>
      </c>
      <c r="E9679">
        <v>0</v>
      </c>
    </row>
    <row r="9680" spans="1:5" x14ac:dyDescent="0.25">
      <c r="A9680" t="s">
        <v>2582</v>
      </c>
      <c r="B9680" t="s">
        <v>3088</v>
      </c>
      <c r="C9680" t="s">
        <v>2467</v>
      </c>
      <c r="D9680">
        <v>0</v>
      </c>
    </row>
    <row r="9681" spans="1:5" x14ac:dyDescent="0.25">
      <c r="A9681" t="s">
        <v>2582</v>
      </c>
      <c r="B9681" t="s">
        <v>3088</v>
      </c>
      <c r="C9681" t="s">
        <v>2468</v>
      </c>
      <c r="D9681" t="s">
        <v>3101</v>
      </c>
    </row>
    <row r="9682" spans="1:5" x14ac:dyDescent="0.25">
      <c r="A9682" t="s">
        <v>2582</v>
      </c>
      <c r="B9682" t="s">
        <v>3088</v>
      </c>
      <c r="C9682" t="s">
        <v>4752</v>
      </c>
      <c r="D9682">
        <v>0</v>
      </c>
      <c r="E9682">
        <v>0</v>
      </c>
    </row>
    <row r="9683" spans="1:5" x14ac:dyDescent="0.25">
      <c r="A9683" t="s">
        <v>2582</v>
      </c>
      <c r="B9683" t="s">
        <v>3088</v>
      </c>
      <c r="C9683" t="s">
        <v>4753</v>
      </c>
      <c r="D9683">
        <v>0</v>
      </c>
      <c r="E9683">
        <v>0</v>
      </c>
    </row>
    <row r="9684" spans="1:5" x14ac:dyDescent="0.25">
      <c r="A9684" t="s">
        <v>2582</v>
      </c>
      <c r="B9684" t="s">
        <v>3088</v>
      </c>
      <c r="C9684" t="s">
        <v>800</v>
      </c>
      <c r="D9684" s="19" t="s">
        <v>807</v>
      </c>
    </row>
    <row r="9685" spans="1:5" x14ac:dyDescent="0.25">
      <c r="A9685" t="s">
        <v>2582</v>
      </c>
      <c r="B9685" t="s">
        <v>3089</v>
      </c>
      <c r="C9685" t="s">
        <v>1083</v>
      </c>
      <c r="D9685" t="b">
        <v>0</v>
      </c>
    </row>
    <row r="9686" spans="1:5" x14ac:dyDescent="0.25">
      <c r="A9686" t="s">
        <v>2582</v>
      </c>
      <c r="B9686" t="s">
        <v>3089</v>
      </c>
      <c r="C9686" t="s">
        <v>36</v>
      </c>
      <c r="D9686">
        <v>1076</v>
      </c>
    </row>
    <row r="9687" spans="1:5" x14ac:dyDescent="0.25">
      <c r="A9687" t="s">
        <v>2582</v>
      </c>
      <c r="B9687" t="s">
        <v>3089</v>
      </c>
      <c r="C9687" t="s">
        <v>4751</v>
      </c>
      <c r="D9687">
        <v>0</v>
      </c>
    </row>
    <row r="9688" spans="1:5" x14ac:dyDescent="0.25">
      <c r="A9688" t="s">
        <v>2582</v>
      </c>
      <c r="B9688" t="s">
        <v>3089</v>
      </c>
      <c r="C9688" t="s">
        <v>2469</v>
      </c>
      <c r="D9688">
        <v>100</v>
      </c>
      <c r="E9688">
        <v>0</v>
      </c>
    </row>
    <row r="9689" spans="1:5" x14ac:dyDescent="0.25">
      <c r="A9689" t="s">
        <v>2582</v>
      </c>
      <c r="B9689" t="s">
        <v>3089</v>
      </c>
      <c r="C9689" t="s">
        <v>2467</v>
      </c>
      <c r="D9689">
        <v>0</v>
      </c>
    </row>
    <row r="9690" spans="1:5" x14ac:dyDescent="0.25">
      <c r="A9690" t="s">
        <v>2582</v>
      </c>
      <c r="B9690" t="s">
        <v>3089</v>
      </c>
      <c r="C9690" t="s">
        <v>2468</v>
      </c>
      <c r="D9690" t="s">
        <v>2475</v>
      </c>
    </row>
    <row r="9691" spans="1:5" x14ac:dyDescent="0.25">
      <c r="A9691" t="s">
        <v>2582</v>
      </c>
      <c r="B9691" t="s">
        <v>3089</v>
      </c>
      <c r="C9691" t="s">
        <v>4752</v>
      </c>
      <c r="D9691">
        <v>0</v>
      </c>
      <c r="E9691">
        <v>0</v>
      </c>
    </row>
    <row r="9692" spans="1:5" x14ac:dyDescent="0.25">
      <c r="A9692" t="s">
        <v>2582</v>
      </c>
      <c r="B9692" t="s">
        <v>3089</v>
      </c>
      <c r="C9692" t="s">
        <v>4753</v>
      </c>
      <c r="D9692">
        <v>0</v>
      </c>
      <c r="E9692">
        <v>0</v>
      </c>
    </row>
    <row r="9693" spans="1:5" x14ac:dyDescent="0.25">
      <c r="A9693" t="s">
        <v>2582</v>
      </c>
      <c r="B9693" t="s">
        <v>3089</v>
      </c>
      <c r="C9693" t="s">
        <v>800</v>
      </c>
      <c r="D9693" s="19" t="s">
        <v>807</v>
      </c>
    </row>
    <row r="9694" spans="1:5" x14ac:dyDescent="0.25">
      <c r="A9694" t="s">
        <v>2582</v>
      </c>
      <c r="B9694" t="s">
        <v>3090</v>
      </c>
      <c r="C9694" t="s">
        <v>1083</v>
      </c>
      <c r="D9694" t="b">
        <v>0</v>
      </c>
    </row>
    <row r="9695" spans="1:5" x14ac:dyDescent="0.25">
      <c r="A9695" t="s">
        <v>2582</v>
      </c>
      <c r="B9695" t="s">
        <v>3090</v>
      </c>
      <c r="C9695" t="s">
        <v>36</v>
      </c>
      <c r="D9695">
        <v>1077</v>
      </c>
    </row>
    <row r="9696" spans="1:5" x14ac:dyDescent="0.25">
      <c r="A9696" t="s">
        <v>2582</v>
      </c>
      <c r="B9696" t="s">
        <v>3090</v>
      </c>
      <c r="C9696" t="s">
        <v>4751</v>
      </c>
      <c r="D9696">
        <v>0</v>
      </c>
    </row>
    <row r="9697" spans="1:5" x14ac:dyDescent="0.25">
      <c r="A9697" t="s">
        <v>2582</v>
      </c>
      <c r="B9697" t="s">
        <v>3090</v>
      </c>
      <c r="C9697" t="s">
        <v>2469</v>
      </c>
      <c r="D9697">
        <v>1</v>
      </c>
      <c r="E9697">
        <v>0</v>
      </c>
    </row>
    <row r="9698" spans="1:5" x14ac:dyDescent="0.25">
      <c r="A9698" t="s">
        <v>2582</v>
      </c>
      <c r="B9698" t="s">
        <v>3090</v>
      </c>
      <c r="C9698" t="s">
        <v>2467</v>
      </c>
      <c r="D9698">
        <v>0</v>
      </c>
    </row>
    <row r="9699" spans="1:5" x14ac:dyDescent="0.25">
      <c r="A9699" t="s">
        <v>2582</v>
      </c>
      <c r="B9699" t="s">
        <v>3090</v>
      </c>
      <c r="C9699" t="s">
        <v>2468</v>
      </c>
      <c r="D9699" t="s">
        <v>2475</v>
      </c>
    </row>
    <row r="9700" spans="1:5" x14ac:dyDescent="0.25">
      <c r="A9700" t="s">
        <v>2582</v>
      </c>
      <c r="B9700" t="s">
        <v>3090</v>
      </c>
      <c r="C9700" t="s">
        <v>4752</v>
      </c>
      <c r="D9700">
        <v>0</v>
      </c>
      <c r="E9700">
        <v>0</v>
      </c>
    </row>
    <row r="9701" spans="1:5" x14ac:dyDescent="0.25">
      <c r="A9701" t="s">
        <v>2582</v>
      </c>
      <c r="B9701" t="s">
        <v>3090</v>
      </c>
      <c r="C9701" t="s">
        <v>4753</v>
      </c>
      <c r="D9701">
        <v>0</v>
      </c>
      <c r="E9701">
        <v>0</v>
      </c>
    </row>
    <row r="9702" spans="1:5" x14ac:dyDescent="0.25">
      <c r="A9702" t="s">
        <v>2582</v>
      </c>
      <c r="B9702" t="s">
        <v>3090</v>
      </c>
      <c r="C9702" t="s">
        <v>800</v>
      </c>
      <c r="D9702" s="19" t="s">
        <v>815</v>
      </c>
    </row>
    <row r="9703" spans="1:5" x14ac:dyDescent="0.25">
      <c r="A9703" t="s">
        <v>2582</v>
      </c>
      <c r="B9703" t="s">
        <v>3091</v>
      </c>
      <c r="C9703" t="s">
        <v>1083</v>
      </c>
      <c r="D9703" t="b">
        <v>0</v>
      </c>
    </row>
    <row r="9704" spans="1:5" x14ac:dyDescent="0.25">
      <c r="A9704" t="s">
        <v>2582</v>
      </c>
      <c r="B9704" t="s">
        <v>3091</v>
      </c>
      <c r="C9704" t="s">
        <v>36</v>
      </c>
      <c r="D9704">
        <v>1078</v>
      </c>
    </row>
    <row r="9705" spans="1:5" x14ac:dyDescent="0.25">
      <c r="A9705" t="s">
        <v>2582</v>
      </c>
      <c r="B9705" t="s">
        <v>3091</v>
      </c>
      <c r="C9705" t="s">
        <v>4751</v>
      </c>
      <c r="D9705">
        <v>0</v>
      </c>
    </row>
    <row r="9706" spans="1:5" x14ac:dyDescent="0.25">
      <c r="A9706" t="s">
        <v>2582</v>
      </c>
      <c r="B9706" t="s">
        <v>3091</v>
      </c>
      <c r="C9706" t="s">
        <v>2469</v>
      </c>
      <c r="D9706">
        <v>0</v>
      </c>
      <c r="E9706">
        <v>0</v>
      </c>
    </row>
    <row r="9707" spans="1:5" x14ac:dyDescent="0.25">
      <c r="A9707" t="s">
        <v>2582</v>
      </c>
      <c r="B9707" t="s">
        <v>3091</v>
      </c>
      <c r="C9707" t="s">
        <v>2467</v>
      </c>
      <c r="D9707">
        <v>0</v>
      </c>
    </row>
    <row r="9708" spans="1:5" x14ac:dyDescent="0.25">
      <c r="A9708" t="s">
        <v>2582</v>
      </c>
      <c r="B9708" t="s">
        <v>3091</v>
      </c>
      <c r="C9708" t="s">
        <v>2468</v>
      </c>
      <c r="D9708" t="s">
        <v>2475</v>
      </c>
    </row>
    <row r="9709" spans="1:5" x14ac:dyDescent="0.25">
      <c r="A9709" t="s">
        <v>2582</v>
      </c>
      <c r="B9709" t="s">
        <v>3091</v>
      </c>
      <c r="C9709" t="s">
        <v>4752</v>
      </c>
      <c r="D9709">
        <v>0</v>
      </c>
      <c r="E9709">
        <v>0</v>
      </c>
    </row>
    <row r="9710" spans="1:5" x14ac:dyDescent="0.25">
      <c r="A9710" t="s">
        <v>2582</v>
      </c>
      <c r="B9710" t="s">
        <v>3091</v>
      </c>
      <c r="C9710" t="s">
        <v>4753</v>
      </c>
      <c r="D9710">
        <v>0</v>
      </c>
      <c r="E9710">
        <v>0</v>
      </c>
    </row>
    <row r="9711" spans="1:5" x14ac:dyDescent="0.25">
      <c r="A9711" t="s">
        <v>2582</v>
      </c>
      <c r="B9711" t="s">
        <v>3091</v>
      </c>
      <c r="C9711" t="s">
        <v>800</v>
      </c>
      <c r="D9711" s="19" t="s">
        <v>807</v>
      </c>
    </row>
    <row r="9712" spans="1:5" x14ac:dyDescent="0.25">
      <c r="A9712" t="s">
        <v>2582</v>
      </c>
      <c r="B9712" t="s">
        <v>3092</v>
      </c>
      <c r="C9712" t="s">
        <v>1083</v>
      </c>
      <c r="D9712" t="b">
        <v>0</v>
      </c>
    </row>
    <row r="9713" spans="1:5" x14ac:dyDescent="0.25">
      <c r="A9713" t="s">
        <v>2582</v>
      </c>
      <c r="B9713" t="s">
        <v>3092</v>
      </c>
      <c r="C9713" t="s">
        <v>36</v>
      </c>
      <c r="D9713">
        <v>1079</v>
      </c>
    </row>
    <row r="9714" spans="1:5" x14ac:dyDescent="0.25">
      <c r="A9714" t="s">
        <v>2582</v>
      </c>
      <c r="B9714" t="s">
        <v>3092</v>
      </c>
      <c r="C9714" t="s">
        <v>4751</v>
      </c>
      <c r="D9714">
        <v>0</v>
      </c>
    </row>
    <row r="9715" spans="1:5" x14ac:dyDescent="0.25">
      <c r="A9715" t="s">
        <v>2582</v>
      </c>
      <c r="B9715" t="s">
        <v>3092</v>
      </c>
      <c r="C9715" t="s">
        <v>2469</v>
      </c>
      <c r="D9715">
        <v>0</v>
      </c>
      <c r="E9715">
        <v>0</v>
      </c>
    </row>
    <row r="9716" spans="1:5" x14ac:dyDescent="0.25">
      <c r="A9716" t="s">
        <v>2582</v>
      </c>
      <c r="B9716" t="s">
        <v>3092</v>
      </c>
      <c r="C9716" t="s">
        <v>2467</v>
      </c>
      <c r="D9716">
        <v>0</v>
      </c>
    </row>
    <row r="9717" spans="1:5" x14ac:dyDescent="0.25">
      <c r="A9717" t="s">
        <v>2582</v>
      </c>
      <c r="B9717" t="s">
        <v>3092</v>
      </c>
      <c r="C9717" t="s">
        <v>2468</v>
      </c>
      <c r="D9717" t="s">
        <v>2475</v>
      </c>
    </row>
    <row r="9718" spans="1:5" x14ac:dyDescent="0.25">
      <c r="A9718" t="s">
        <v>2582</v>
      </c>
      <c r="B9718" t="s">
        <v>3092</v>
      </c>
      <c r="C9718" t="s">
        <v>4752</v>
      </c>
      <c r="D9718">
        <v>0</v>
      </c>
      <c r="E9718">
        <v>0</v>
      </c>
    </row>
    <row r="9719" spans="1:5" x14ac:dyDescent="0.25">
      <c r="A9719" t="s">
        <v>2582</v>
      </c>
      <c r="B9719" t="s">
        <v>3092</v>
      </c>
      <c r="C9719" t="s">
        <v>4753</v>
      </c>
      <c r="D9719">
        <v>0</v>
      </c>
      <c r="E9719">
        <v>0</v>
      </c>
    </row>
    <row r="9720" spans="1:5" x14ac:dyDescent="0.25">
      <c r="A9720" t="s">
        <v>2582</v>
      </c>
      <c r="B9720" t="s">
        <v>3092</v>
      </c>
      <c r="C9720" t="s">
        <v>800</v>
      </c>
      <c r="D9720" s="19" t="s">
        <v>815</v>
      </c>
    </row>
    <row r="9721" spans="1:5" x14ac:dyDescent="0.25">
      <c r="A9721" t="s">
        <v>2582</v>
      </c>
      <c r="B9721" t="s">
        <v>3093</v>
      </c>
      <c r="C9721" t="s">
        <v>1083</v>
      </c>
      <c r="D9721" t="b">
        <v>0</v>
      </c>
    </row>
    <row r="9722" spans="1:5" x14ac:dyDescent="0.25">
      <c r="A9722" t="s">
        <v>2582</v>
      </c>
      <c r="B9722" t="s">
        <v>3093</v>
      </c>
      <c r="C9722" t="s">
        <v>36</v>
      </c>
      <c r="D9722">
        <v>1080</v>
      </c>
    </row>
    <row r="9723" spans="1:5" x14ac:dyDescent="0.25">
      <c r="A9723" t="s">
        <v>2582</v>
      </c>
      <c r="B9723" t="s">
        <v>3093</v>
      </c>
      <c r="C9723" t="s">
        <v>4751</v>
      </c>
      <c r="D9723">
        <v>0</v>
      </c>
    </row>
    <row r="9724" spans="1:5" x14ac:dyDescent="0.25">
      <c r="A9724" t="s">
        <v>2582</v>
      </c>
      <c r="B9724" t="s">
        <v>3093</v>
      </c>
      <c r="C9724" t="s">
        <v>2469</v>
      </c>
      <c r="D9724">
        <v>0</v>
      </c>
      <c r="E9724">
        <v>0</v>
      </c>
    </row>
    <row r="9725" spans="1:5" x14ac:dyDescent="0.25">
      <c r="A9725" t="s">
        <v>2582</v>
      </c>
      <c r="B9725" t="s">
        <v>3093</v>
      </c>
      <c r="C9725" t="s">
        <v>2467</v>
      </c>
      <c r="D9725">
        <v>1</v>
      </c>
    </row>
    <row r="9726" spans="1:5" x14ac:dyDescent="0.25">
      <c r="A9726" t="s">
        <v>2582</v>
      </c>
      <c r="B9726" t="s">
        <v>3093</v>
      </c>
      <c r="C9726" t="s">
        <v>2468</v>
      </c>
      <c r="D9726" t="s">
        <v>3104</v>
      </c>
    </row>
    <row r="9727" spans="1:5" x14ac:dyDescent="0.25">
      <c r="A9727" t="s">
        <v>2582</v>
      </c>
      <c r="B9727" t="s">
        <v>3093</v>
      </c>
      <c r="C9727" t="s">
        <v>4752</v>
      </c>
      <c r="D9727">
        <v>0</v>
      </c>
      <c r="E9727">
        <v>0</v>
      </c>
    </row>
    <row r="9728" spans="1:5" x14ac:dyDescent="0.25">
      <c r="A9728" t="s">
        <v>2582</v>
      </c>
      <c r="B9728" t="s">
        <v>3093</v>
      </c>
      <c r="C9728" t="s">
        <v>4753</v>
      </c>
      <c r="D9728">
        <v>0</v>
      </c>
      <c r="E9728">
        <v>0</v>
      </c>
    </row>
    <row r="9729" spans="1:5" x14ac:dyDescent="0.25">
      <c r="A9729" t="s">
        <v>2582</v>
      </c>
      <c r="B9729" t="s">
        <v>3093</v>
      </c>
      <c r="C9729" t="s">
        <v>800</v>
      </c>
      <c r="D9729" s="19" t="s">
        <v>807</v>
      </c>
    </row>
    <row r="9730" spans="1:5" x14ac:dyDescent="0.25">
      <c r="A9730" t="s">
        <v>2582</v>
      </c>
      <c r="B9730" t="s">
        <v>3094</v>
      </c>
      <c r="C9730" t="s">
        <v>1083</v>
      </c>
      <c r="D9730" t="b">
        <v>0</v>
      </c>
    </row>
    <row r="9731" spans="1:5" x14ac:dyDescent="0.25">
      <c r="A9731" t="s">
        <v>2582</v>
      </c>
      <c r="B9731" t="s">
        <v>3094</v>
      </c>
      <c r="C9731" t="s">
        <v>36</v>
      </c>
      <c r="D9731">
        <v>1081</v>
      </c>
    </row>
    <row r="9732" spans="1:5" x14ac:dyDescent="0.25">
      <c r="A9732" t="s">
        <v>2582</v>
      </c>
      <c r="B9732" t="s">
        <v>3094</v>
      </c>
      <c r="C9732" t="s">
        <v>4751</v>
      </c>
      <c r="D9732">
        <v>0</v>
      </c>
    </row>
    <row r="9733" spans="1:5" x14ac:dyDescent="0.25">
      <c r="A9733" t="s">
        <v>2582</v>
      </c>
      <c r="B9733" t="s">
        <v>3094</v>
      </c>
      <c r="C9733" t="s">
        <v>2469</v>
      </c>
      <c r="D9733">
        <v>0</v>
      </c>
      <c r="E9733">
        <v>0</v>
      </c>
    </row>
    <row r="9734" spans="1:5" x14ac:dyDescent="0.25">
      <c r="A9734" t="s">
        <v>2582</v>
      </c>
      <c r="B9734" t="s">
        <v>3094</v>
      </c>
      <c r="C9734" t="s">
        <v>2467</v>
      </c>
      <c r="D9734">
        <v>0</v>
      </c>
    </row>
    <row r="9735" spans="1:5" x14ac:dyDescent="0.25">
      <c r="A9735" t="s">
        <v>2582</v>
      </c>
      <c r="B9735" t="s">
        <v>3094</v>
      </c>
      <c r="C9735" t="s">
        <v>2468</v>
      </c>
      <c r="D9735" t="s">
        <v>2475</v>
      </c>
    </row>
    <row r="9736" spans="1:5" x14ac:dyDescent="0.25">
      <c r="A9736" t="s">
        <v>2582</v>
      </c>
      <c r="B9736" t="s">
        <v>3094</v>
      </c>
      <c r="C9736" t="s">
        <v>4752</v>
      </c>
      <c r="D9736">
        <v>0</v>
      </c>
      <c r="E9736">
        <v>0</v>
      </c>
    </row>
    <row r="9737" spans="1:5" x14ac:dyDescent="0.25">
      <c r="A9737" t="s">
        <v>2582</v>
      </c>
      <c r="B9737" t="s">
        <v>3094</v>
      </c>
      <c r="C9737" t="s">
        <v>4753</v>
      </c>
      <c r="D9737">
        <v>0</v>
      </c>
      <c r="E9737">
        <v>0</v>
      </c>
    </row>
    <row r="9738" spans="1:5" x14ac:dyDescent="0.25">
      <c r="A9738" t="s">
        <v>2582</v>
      </c>
      <c r="B9738" t="s">
        <v>3094</v>
      </c>
      <c r="C9738" t="s">
        <v>800</v>
      </c>
      <c r="D9738" s="19" t="s">
        <v>815</v>
      </c>
    </row>
    <row r="9739" spans="1:5" x14ac:dyDescent="0.25">
      <c r="A9739" t="s">
        <v>2582</v>
      </c>
      <c r="B9739" t="s">
        <v>3095</v>
      </c>
      <c r="C9739" t="s">
        <v>1083</v>
      </c>
      <c r="D9739" t="b">
        <v>0</v>
      </c>
    </row>
    <row r="9740" spans="1:5" x14ac:dyDescent="0.25">
      <c r="A9740" t="s">
        <v>2582</v>
      </c>
      <c r="B9740" t="s">
        <v>3095</v>
      </c>
      <c r="C9740" t="s">
        <v>36</v>
      </c>
      <c r="D9740">
        <v>1082</v>
      </c>
    </row>
    <row r="9741" spans="1:5" x14ac:dyDescent="0.25">
      <c r="A9741" t="s">
        <v>2582</v>
      </c>
      <c r="B9741" t="s">
        <v>3095</v>
      </c>
      <c r="C9741" t="s">
        <v>4751</v>
      </c>
      <c r="D9741">
        <v>1</v>
      </c>
    </row>
    <row r="9742" spans="1:5" x14ac:dyDescent="0.25">
      <c r="A9742" t="s">
        <v>2582</v>
      </c>
      <c r="B9742" t="s">
        <v>3095</v>
      </c>
      <c r="C9742" t="s">
        <v>2469</v>
      </c>
      <c r="D9742">
        <v>0</v>
      </c>
      <c r="E9742">
        <v>0</v>
      </c>
    </row>
    <row r="9743" spans="1:5" x14ac:dyDescent="0.25">
      <c r="A9743" t="s">
        <v>2582</v>
      </c>
      <c r="B9743" t="s">
        <v>3095</v>
      </c>
      <c r="C9743" t="s">
        <v>2467</v>
      </c>
      <c r="D9743">
        <v>0</v>
      </c>
    </row>
    <row r="9744" spans="1:5" x14ac:dyDescent="0.25">
      <c r="A9744" t="s">
        <v>2582</v>
      </c>
      <c r="B9744" t="s">
        <v>3095</v>
      </c>
      <c r="C9744" t="s">
        <v>2468</v>
      </c>
      <c r="D9744" t="s">
        <v>2475</v>
      </c>
    </row>
    <row r="9745" spans="1:5" x14ac:dyDescent="0.25">
      <c r="A9745" t="s">
        <v>2582</v>
      </c>
      <c r="B9745" t="s">
        <v>3095</v>
      </c>
      <c r="C9745" t="s">
        <v>4752</v>
      </c>
      <c r="D9745">
        <v>0</v>
      </c>
      <c r="E9745">
        <v>0</v>
      </c>
    </row>
    <row r="9746" spans="1:5" x14ac:dyDescent="0.25">
      <c r="A9746" t="s">
        <v>2582</v>
      </c>
      <c r="B9746" t="s">
        <v>3095</v>
      </c>
      <c r="C9746" t="s">
        <v>4753</v>
      </c>
      <c r="D9746">
        <v>0</v>
      </c>
      <c r="E9746">
        <v>0</v>
      </c>
    </row>
    <row r="9747" spans="1:5" x14ac:dyDescent="0.25">
      <c r="A9747" t="s">
        <v>2582</v>
      </c>
      <c r="B9747" t="s">
        <v>3095</v>
      </c>
      <c r="C9747" t="s">
        <v>800</v>
      </c>
      <c r="D9747" s="19" t="s">
        <v>815</v>
      </c>
    </row>
    <row r="9748" spans="1:5" x14ac:dyDescent="0.25">
      <c r="A9748" t="s">
        <v>2582</v>
      </c>
      <c r="B9748" t="s">
        <v>282</v>
      </c>
      <c r="C9748" t="s">
        <v>1083</v>
      </c>
      <c r="D9748" t="b">
        <v>0</v>
      </c>
    </row>
    <row r="9749" spans="1:5" x14ac:dyDescent="0.25">
      <c r="A9749" t="s">
        <v>2582</v>
      </c>
      <c r="B9749" t="s">
        <v>282</v>
      </c>
      <c r="C9749" t="s">
        <v>36</v>
      </c>
      <c r="D9749">
        <v>1083</v>
      </c>
    </row>
    <row r="9750" spans="1:5" x14ac:dyDescent="0.25">
      <c r="A9750" t="s">
        <v>2582</v>
      </c>
      <c r="B9750" t="s">
        <v>282</v>
      </c>
      <c r="C9750" t="s">
        <v>4751</v>
      </c>
      <c r="D9750">
        <v>0</v>
      </c>
    </row>
    <row r="9751" spans="1:5" x14ac:dyDescent="0.25">
      <c r="A9751" t="s">
        <v>2582</v>
      </c>
      <c r="B9751" t="s">
        <v>282</v>
      </c>
      <c r="C9751" t="s">
        <v>2469</v>
      </c>
      <c r="D9751">
        <v>0</v>
      </c>
      <c r="E9751">
        <v>0</v>
      </c>
    </row>
    <row r="9752" spans="1:5" x14ac:dyDescent="0.25">
      <c r="A9752" t="s">
        <v>2582</v>
      </c>
      <c r="B9752" t="s">
        <v>282</v>
      </c>
      <c r="C9752" t="s">
        <v>2467</v>
      </c>
      <c r="D9752">
        <v>0</v>
      </c>
    </row>
    <row r="9753" spans="1:5" x14ac:dyDescent="0.25">
      <c r="A9753" t="s">
        <v>2582</v>
      </c>
      <c r="B9753" t="s">
        <v>282</v>
      </c>
      <c r="C9753" t="s">
        <v>2468</v>
      </c>
      <c r="D9753" t="s">
        <v>2475</v>
      </c>
    </row>
    <row r="9754" spans="1:5" x14ac:dyDescent="0.25">
      <c r="A9754" t="s">
        <v>2582</v>
      </c>
      <c r="B9754" t="s">
        <v>282</v>
      </c>
      <c r="C9754" t="s">
        <v>4752</v>
      </c>
      <c r="D9754">
        <v>0</v>
      </c>
      <c r="E9754">
        <v>0</v>
      </c>
    </row>
    <row r="9755" spans="1:5" x14ac:dyDescent="0.25">
      <c r="A9755" t="s">
        <v>2582</v>
      </c>
      <c r="B9755" t="s">
        <v>282</v>
      </c>
      <c r="C9755" t="s">
        <v>4753</v>
      </c>
      <c r="D9755">
        <v>0</v>
      </c>
      <c r="E9755">
        <v>0</v>
      </c>
    </row>
    <row r="9756" spans="1:5" x14ac:dyDescent="0.25">
      <c r="A9756" t="s">
        <v>2582</v>
      </c>
      <c r="B9756" t="s">
        <v>282</v>
      </c>
      <c r="C9756" t="s">
        <v>800</v>
      </c>
      <c r="D9756" s="19"/>
    </row>
    <row r="9757" spans="1:5" x14ac:dyDescent="0.25">
      <c r="A9757" t="s">
        <v>2582</v>
      </c>
      <c r="B9757" t="s">
        <v>283</v>
      </c>
      <c r="C9757" t="s">
        <v>1083</v>
      </c>
      <c r="D9757" t="b">
        <v>0</v>
      </c>
    </row>
    <row r="9758" spans="1:5" x14ac:dyDescent="0.25">
      <c r="A9758" t="s">
        <v>2582</v>
      </c>
      <c r="B9758" t="s">
        <v>283</v>
      </c>
      <c r="C9758" t="s">
        <v>36</v>
      </c>
      <c r="D9758">
        <v>1084</v>
      </c>
    </row>
    <row r="9759" spans="1:5" x14ac:dyDescent="0.25">
      <c r="A9759" t="s">
        <v>2582</v>
      </c>
      <c r="B9759" t="s">
        <v>283</v>
      </c>
      <c r="C9759" t="s">
        <v>4751</v>
      </c>
      <c r="D9759">
        <v>0</v>
      </c>
    </row>
    <row r="9760" spans="1:5" x14ac:dyDescent="0.25">
      <c r="A9760" t="s">
        <v>2582</v>
      </c>
      <c r="B9760" t="s">
        <v>283</v>
      </c>
      <c r="C9760" t="s">
        <v>2469</v>
      </c>
      <c r="D9760">
        <v>0</v>
      </c>
      <c r="E9760">
        <v>0</v>
      </c>
    </row>
    <row r="9761" spans="1:5" x14ac:dyDescent="0.25">
      <c r="A9761" t="s">
        <v>2582</v>
      </c>
      <c r="B9761" t="s">
        <v>283</v>
      </c>
      <c r="C9761" t="s">
        <v>2467</v>
      </c>
      <c r="D9761">
        <v>0</v>
      </c>
    </row>
    <row r="9762" spans="1:5" x14ac:dyDescent="0.25">
      <c r="A9762" t="s">
        <v>2582</v>
      </c>
      <c r="B9762" t="s">
        <v>283</v>
      </c>
      <c r="C9762" t="s">
        <v>2468</v>
      </c>
      <c r="D9762" t="s">
        <v>2475</v>
      </c>
    </row>
    <row r="9763" spans="1:5" x14ac:dyDescent="0.25">
      <c r="A9763" t="s">
        <v>2582</v>
      </c>
      <c r="B9763" t="s">
        <v>283</v>
      </c>
      <c r="C9763" t="s">
        <v>4752</v>
      </c>
      <c r="D9763">
        <v>0</v>
      </c>
      <c r="E9763">
        <v>0</v>
      </c>
    </row>
    <row r="9764" spans="1:5" x14ac:dyDescent="0.25">
      <c r="A9764" t="s">
        <v>2582</v>
      </c>
      <c r="B9764" t="s">
        <v>283</v>
      </c>
      <c r="C9764" t="s">
        <v>4753</v>
      </c>
      <c r="D9764">
        <v>0</v>
      </c>
      <c r="E9764">
        <v>0</v>
      </c>
    </row>
    <row r="9765" spans="1:5" x14ac:dyDescent="0.25">
      <c r="A9765" t="s">
        <v>2582</v>
      </c>
      <c r="B9765" t="s">
        <v>283</v>
      </c>
      <c r="C9765" t="s">
        <v>800</v>
      </c>
      <c r="D9765" s="19"/>
    </row>
    <row r="9766" spans="1:5" x14ac:dyDescent="0.25">
      <c r="A9766" t="s">
        <v>2582</v>
      </c>
      <c r="B9766" t="s">
        <v>314</v>
      </c>
      <c r="C9766" t="s">
        <v>1083</v>
      </c>
      <c r="D9766" t="b">
        <v>0</v>
      </c>
    </row>
    <row r="9767" spans="1:5" x14ac:dyDescent="0.25">
      <c r="A9767" t="s">
        <v>2582</v>
      </c>
      <c r="B9767" t="s">
        <v>314</v>
      </c>
      <c r="C9767" t="s">
        <v>36</v>
      </c>
      <c r="D9767">
        <v>1085</v>
      </c>
    </row>
    <row r="9768" spans="1:5" x14ac:dyDescent="0.25">
      <c r="A9768" t="s">
        <v>2582</v>
      </c>
      <c r="B9768" t="s">
        <v>314</v>
      </c>
      <c r="C9768" t="s">
        <v>4751</v>
      </c>
      <c r="D9768">
        <v>0</v>
      </c>
    </row>
    <row r="9769" spans="1:5" x14ac:dyDescent="0.25">
      <c r="A9769" t="s">
        <v>2582</v>
      </c>
      <c r="B9769" t="s">
        <v>314</v>
      </c>
      <c r="C9769" t="s">
        <v>2469</v>
      </c>
      <c r="D9769">
        <v>0</v>
      </c>
      <c r="E9769">
        <v>0</v>
      </c>
    </row>
    <row r="9770" spans="1:5" x14ac:dyDescent="0.25">
      <c r="A9770" t="s">
        <v>2582</v>
      </c>
      <c r="B9770" t="s">
        <v>314</v>
      </c>
      <c r="C9770" t="s">
        <v>2467</v>
      </c>
      <c r="D9770">
        <v>0</v>
      </c>
    </row>
    <row r="9771" spans="1:5" x14ac:dyDescent="0.25">
      <c r="A9771" t="s">
        <v>2582</v>
      </c>
      <c r="B9771" t="s">
        <v>314</v>
      </c>
      <c r="C9771" t="s">
        <v>2468</v>
      </c>
      <c r="D9771" t="s">
        <v>2475</v>
      </c>
    </row>
    <row r="9772" spans="1:5" x14ac:dyDescent="0.25">
      <c r="A9772" t="s">
        <v>2582</v>
      </c>
      <c r="B9772" t="s">
        <v>314</v>
      </c>
      <c r="C9772" t="s">
        <v>4752</v>
      </c>
      <c r="D9772">
        <v>0</v>
      </c>
      <c r="E9772">
        <v>0</v>
      </c>
    </row>
    <row r="9773" spans="1:5" x14ac:dyDescent="0.25">
      <c r="A9773" t="s">
        <v>2582</v>
      </c>
      <c r="B9773" t="s">
        <v>314</v>
      </c>
      <c r="C9773" t="s">
        <v>4753</v>
      </c>
      <c r="D9773">
        <v>0</v>
      </c>
      <c r="E9773">
        <v>0</v>
      </c>
    </row>
    <row r="9774" spans="1:5" x14ac:dyDescent="0.25">
      <c r="A9774" t="s">
        <v>2582</v>
      </c>
      <c r="B9774" t="s">
        <v>314</v>
      </c>
      <c r="C9774" t="s">
        <v>800</v>
      </c>
      <c r="D9774" s="19"/>
    </row>
    <row r="9775" spans="1:5" x14ac:dyDescent="0.25">
      <c r="A9775" t="s">
        <v>2582</v>
      </c>
      <c r="B9775" t="s">
        <v>284</v>
      </c>
      <c r="C9775" t="s">
        <v>1083</v>
      </c>
      <c r="D9775" t="b">
        <v>0</v>
      </c>
    </row>
    <row r="9776" spans="1:5" x14ac:dyDescent="0.25">
      <c r="A9776" t="s">
        <v>2582</v>
      </c>
      <c r="B9776" t="s">
        <v>284</v>
      </c>
      <c r="C9776" t="s">
        <v>36</v>
      </c>
      <c r="D9776">
        <v>1086</v>
      </c>
    </row>
    <row r="9777" spans="1:5" x14ac:dyDescent="0.25">
      <c r="A9777" t="s">
        <v>2582</v>
      </c>
      <c r="B9777" t="s">
        <v>284</v>
      </c>
      <c r="C9777" t="s">
        <v>4751</v>
      </c>
      <c r="D9777">
        <v>0</v>
      </c>
    </row>
    <row r="9778" spans="1:5" x14ac:dyDescent="0.25">
      <c r="A9778" t="s">
        <v>2582</v>
      </c>
      <c r="B9778" t="s">
        <v>284</v>
      </c>
      <c r="C9778" t="s">
        <v>2469</v>
      </c>
      <c r="D9778">
        <v>0</v>
      </c>
      <c r="E9778">
        <v>0</v>
      </c>
    </row>
    <row r="9779" spans="1:5" x14ac:dyDescent="0.25">
      <c r="A9779" t="s">
        <v>2582</v>
      </c>
      <c r="B9779" t="s">
        <v>284</v>
      </c>
      <c r="C9779" t="s">
        <v>2467</v>
      </c>
      <c r="D9779">
        <v>0</v>
      </c>
    </row>
    <row r="9780" spans="1:5" x14ac:dyDescent="0.25">
      <c r="A9780" t="s">
        <v>2582</v>
      </c>
      <c r="B9780" t="s">
        <v>284</v>
      </c>
      <c r="C9780" t="s">
        <v>2468</v>
      </c>
      <c r="D9780" t="s">
        <v>2475</v>
      </c>
    </row>
    <row r="9781" spans="1:5" x14ac:dyDescent="0.25">
      <c r="A9781" t="s">
        <v>2582</v>
      </c>
      <c r="B9781" t="s">
        <v>284</v>
      </c>
      <c r="C9781" t="s">
        <v>4752</v>
      </c>
      <c r="D9781">
        <v>0</v>
      </c>
      <c r="E9781">
        <v>0</v>
      </c>
    </row>
    <row r="9782" spans="1:5" x14ac:dyDescent="0.25">
      <c r="A9782" t="s">
        <v>2582</v>
      </c>
      <c r="B9782" t="s">
        <v>284</v>
      </c>
      <c r="C9782" t="s">
        <v>4753</v>
      </c>
      <c r="D9782">
        <v>0</v>
      </c>
      <c r="E9782">
        <v>0</v>
      </c>
    </row>
    <row r="9783" spans="1:5" x14ac:dyDescent="0.25">
      <c r="A9783" t="s">
        <v>2582</v>
      </c>
      <c r="B9783" t="s">
        <v>284</v>
      </c>
      <c r="C9783" t="s">
        <v>800</v>
      </c>
      <c r="D9783" s="19"/>
    </row>
    <row r="9784" spans="1:5" x14ac:dyDescent="0.25">
      <c r="A9784" t="s">
        <v>2582</v>
      </c>
      <c r="B9784" t="s">
        <v>285</v>
      </c>
      <c r="C9784" t="s">
        <v>1083</v>
      </c>
      <c r="D9784" t="b">
        <v>0</v>
      </c>
    </row>
    <row r="9785" spans="1:5" x14ac:dyDescent="0.25">
      <c r="A9785" t="s">
        <v>2582</v>
      </c>
      <c r="B9785" t="s">
        <v>285</v>
      </c>
      <c r="C9785" t="s">
        <v>36</v>
      </c>
      <c r="D9785">
        <v>1087</v>
      </c>
    </row>
    <row r="9786" spans="1:5" x14ac:dyDescent="0.25">
      <c r="A9786" t="s">
        <v>2582</v>
      </c>
      <c r="B9786" t="s">
        <v>285</v>
      </c>
      <c r="C9786" t="s">
        <v>4751</v>
      </c>
      <c r="D9786">
        <v>0</v>
      </c>
    </row>
    <row r="9787" spans="1:5" x14ac:dyDescent="0.25">
      <c r="A9787" t="s">
        <v>2582</v>
      </c>
      <c r="B9787" t="s">
        <v>285</v>
      </c>
      <c r="C9787" t="s">
        <v>2469</v>
      </c>
      <c r="D9787">
        <v>0</v>
      </c>
      <c r="E9787">
        <v>0</v>
      </c>
    </row>
    <row r="9788" spans="1:5" x14ac:dyDescent="0.25">
      <c r="A9788" t="s">
        <v>2582</v>
      </c>
      <c r="B9788" t="s">
        <v>285</v>
      </c>
      <c r="C9788" t="s">
        <v>2467</v>
      </c>
      <c r="D9788">
        <v>0</v>
      </c>
    </row>
    <row r="9789" spans="1:5" x14ac:dyDescent="0.25">
      <c r="A9789" t="s">
        <v>2582</v>
      </c>
      <c r="B9789" t="s">
        <v>285</v>
      </c>
      <c r="C9789" t="s">
        <v>2468</v>
      </c>
      <c r="D9789" t="s">
        <v>2475</v>
      </c>
    </row>
    <row r="9790" spans="1:5" x14ac:dyDescent="0.25">
      <c r="A9790" t="s">
        <v>2582</v>
      </c>
      <c r="B9790" t="s">
        <v>285</v>
      </c>
      <c r="C9790" t="s">
        <v>4752</v>
      </c>
      <c r="D9790">
        <v>0</v>
      </c>
      <c r="E9790">
        <v>0</v>
      </c>
    </row>
    <row r="9791" spans="1:5" x14ac:dyDescent="0.25">
      <c r="A9791" t="s">
        <v>2582</v>
      </c>
      <c r="B9791" t="s">
        <v>285</v>
      </c>
      <c r="C9791" t="s">
        <v>4753</v>
      </c>
      <c r="D9791">
        <v>0</v>
      </c>
      <c r="E9791">
        <v>0</v>
      </c>
    </row>
    <row r="9792" spans="1:5" x14ac:dyDescent="0.25">
      <c r="A9792" t="s">
        <v>2582</v>
      </c>
      <c r="B9792" t="s">
        <v>285</v>
      </c>
      <c r="C9792" t="s">
        <v>800</v>
      </c>
      <c r="D9792" s="19"/>
    </row>
    <row r="9793" spans="1:5" x14ac:dyDescent="0.25">
      <c r="A9793" t="s">
        <v>2585</v>
      </c>
      <c r="B9793" t="s">
        <v>3067</v>
      </c>
      <c r="C9793" t="s">
        <v>1083</v>
      </c>
      <c r="D9793" t="b">
        <v>0</v>
      </c>
    </row>
    <row r="9794" spans="1:5" x14ac:dyDescent="0.25">
      <c r="A9794" t="s">
        <v>2585</v>
      </c>
      <c r="B9794" t="s">
        <v>3067</v>
      </c>
      <c r="C9794" t="s">
        <v>36</v>
      </c>
      <c r="D9794">
        <v>1088</v>
      </c>
    </row>
    <row r="9795" spans="1:5" x14ac:dyDescent="0.25">
      <c r="A9795" t="s">
        <v>2585</v>
      </c>
      <c r="B9795" t="s">
        <v>3067</v>
      </c>
      <c r="C9795" t="s">
        <v>4751</v>
      </c>
      <c r="D9795">
        <v>0</v>
      </c>
    </row>
    <row r="9796" spans="1:5" x14ac:dyDescent="0.25">
      <c r="A9796" t="s">
        <v>2585</v>
      </c>
      <c r="B9796" t="s">
        <v>3067</v>
      </c>
      <c r="C9796" t="s">
        <v>2469</v>
      </c>
      <c r="D9796">
        <v>0</v>
      </c>
      <c r="E9796">
        <v>0</v>
      </c>
    </row>
    <row r="9797" spans="1:5" x14ac:dyDescent="0.25">
      <c r="A9797" t="s">
        <v>2585</v>
      </c>
      <c r="B9797" t="s">
        <v>3067</v>
      </c>
      <c r="C9797" t="s">
        <v>2467</v>
      </c>
      <c r="D9797">
        <v>0</v>
      </c>
    </row>
    <row r="9798" spans="1:5" x14ac:dyDescent="0.25">
      <c r="A9798" t="s">
        <v>2585</v>
      </c>
      <c r="B9798" t="s">
        <v>3067</v>
      </c>
      <c r="C9798" t="s">
        <v>2468</v>
      </c>
      <c r="D9798" t="s">
        <v>2475</v>
      </c>
    </row>
    <row r="9799" spans="1:5" x14ac:dyDescent="0.25">
      <c r="A9799" t="s">
        <v>2585</v>
      </c>
      <c r="B9799" t="s">
        <v>3067</v>
      </c>
      <c r="C9799" t="s">
        <v>4752</v>
      </c>
      <c r="D9799">
        <v>0</v>
      </c>
      <c r="E9799">
        <v>0</v>
      </c>
    </row>
    <row r="9800" spans="1:5" x14ac:dyDescent="0.25">
      <c r="A9800" t="s">
        <v>2585</v>
      </c>
      <c r="B9800" t="s">
        <v>3067</v>
      </c>
      <c r="C9800" t="s">
        <v>4753</v>
      </c>
      <c r="D9800">
        <v>0</v>
      </c>
      <c r="E9800">
        <v>0</v>
      </c>
    </row>
    <row r="9801" spans="1:5" x14ac:dyDescent="0.25">
      <c r="A9801" t="s">
        <v>2585</v>
      </c>
      <c r="B9801" t="s">
        <v>3067</v>
      </c>
      <c r="C9801" t="s">
        <v>800</v>
      </c>
      <c r="D9801" s="19" t="s">
        <v>807</v>
      </c>
    </row>
    <row r="9802" spans="1:5" x14ac:dyDescent="0.25">
      <c r="A9802" t="s">
        <v>2585</v>
      </c>
      <c r="B9802" t="s">
        <v>3068</v>
      </c>
      <c r="C9802" t="s">
        <v>1083</v>
      </c>
      <c r="D9802" t="b">
        <v>0</v>
      </c>
    </row>
    <row r="9803" spans="1:5" x14ac:dyDescent="0.25">
      <c r="A9803" t="s">
        <v>2585</v>
      </c>
      <c r="B9803" t="s">
        <v>3068</v>
      </c>
      <c r="C9803" t="s">
        <v>36</v>
      </c>
      <c r="D9803">
        <v>1089</v>
      </c>
    </row>
    <row r="9804" spans="1:5" x14ac:dyDescent="0.25">
      <c r="A9804" t="s">
        <v>2585</v>
      </c>
      <c r="B9804" t="s">
        <v>3068</v>
      </c>
      <c r="C9804" t="s">
        <v>4751</v>
      </c>
      <c r="D9804">
        <v>0</v>
      </c>
    </row>
    <row r="9805" spans="1:5" x14ac:dyDescent="0.25">
      <c r="A9805" t="s">
        <v>2585</v>
      </c>
      <c r="B9805" t="s">
        <v>3068</v>
      </c>
      <c r="C9805" t="s">
        <v>2469</v>
      </c>
      <c r="D9805">
        <v>100</v>
      </c>
      <c r="E9805">
        <v>0</v>
      </c>
    </row>
    <row r="9806" spans="1:5" x14ac:dyDescent="0.25">
      <c r="A9806" t="s">
        <v>2585</v>
      </c>
      <c r="B9806" t="s">
        <v>3068</v>
      </c>
      <c r="C9806" t="s">
        <v>2467</v>
      </c>
      <c r="D9806">
        <v>0</v>
      </c>
    </row>
    <row r="9807" spans="1:5" x14ac:dyDescent="0.25">
      <c r="A9807" t="s">
        <v>2585</v>
      </c>
      <c r="B9807" t="s">
        <v>3068</v>
      </c>
      <c r="C9807" t="s">
        <v>2468</v>
      </c>
      <c r="D9807" t="s">
        <v>2475</v>
      </c>
    </row>
    <row r="9808" spans="1:5" x14ac:dyDescent="0.25">
      <c r="A9808" t="s">
        <v>2585</v>
      </c>
      <c r="B9808" t="s">
        <v>3068</v>
      </c>
      <c r="C9808" t="s">
        <v>4752</v>
      </c>
      <c r="D9808">
        <v>0</v>
      </c>
      <c r="E9808">
        <v>0</v>
      </c>
    </row>
    <row r="9809" spans="1:5" x14ac:dyDescent="0.25">
      <c r="A9809" t="s">
        <v>2585</v>
      </c>
      <c r="B9809" t="s">
        <v>3068</v>
      </c>
      <c r="C9809" t="s">
        <v>4753</v>
      </c>
      <c r="D9809">
        <v>0</v>
      </c>
      <c r="E9809">
        <v>0</v>
      </c>
    </row>
    <row r="9810" spans="1:5" x14ac:dyDescent="0.25">
      <c r="A9810" t="s">
        <v>2585</v>
      </c>
      <c r="B9810" t="s">
        <v>3068</v>
      </c>
      <c r="C9810" t="s">
        <v>800</v>
      </c>
      <c r="D9810" s="19" t="s">
        <v>807</v>
      </c>
    </row>
    <row r="9811" spans="1:5" x14ac:dyDescent="0.25">
      <c r="A9811" t="s">
        <v>2585</v>
      </c>
      <c r="B9811" t="s">
        <v>3069</v>
      </c>
      <c r="C9811" t="s">
        <v>1083</v>
      </c>
      <c r="D9811" t="b">
        <v>0</v>
      </c>
    </row>
    <row r="9812" spans="1:5" x14ac:dyDescent="0.25">
      <c r="A9812" t="s">
        <v>2585</v>
      </c>
      <c r="B9812" t="s">
        <v>3069</v>
      </c>
      <c r="C9812" t="s">
        <v>36</v>
      </c>
      <c r="D9812">
        <v>1090</v>
      </c>
    </row>
    <row r="9813" spans="1:5" x14ac:dyDescent="0.25">
      <c r="A9813" t="s">
        <v>2585</v>
      </c>
      <c r="B9813" t="s">
        <v>3069</v>
      </c>
      <c r="C9813" t="s">
        <v>4751</v>
      </c>
      <c r="D9813">
        <v>0</v>
      </c>
    </row>
    <row r="9814" spans="1:5" x14ac:dyDescent="0.25">
      <c r="A9814" t="s">
        <v>2585</v>
      </c>
      <c r="B9814" t="s">
        <v>3069</v>
      </c>
      <c r="C9814" t="s">
        <v>2469</v>
      </c>
      <c r="D9814">
        <v>30</v>
      </c>
      <c r="E9814">
        <v>0</v>
      </c>
    </row>
    <row r="9815" spans="1:5" x14ac:dyDescent="0.25">
      <c r="A9815" t="s">
        <v>2585</v>
      </c>
      <c r="B9815" t="s">
        <v>3069</v>
      </c>
      <c r="C9815" t="s">
        <v>2467</v>
      </c>
      <c r="D9815">
        <v>1</v>
      </c>
    </row>
    <row r="9816" spans="1:5" x14ac:dyDescent="0.25">
      <c r="A9816" t="s">
        <v>2585</v>
      </c>
      <c r="B9816" t="s">
        <v>3069</v>
      </c>
      <c r="C9816" t="s">
        <v>2468</v>
      </c>
      <c r="D9816" t="s">
        <v>3107</v>
      </c>
    </row>
    <row r="9817" spans="1:5" x14ac:dyDescent="0.25">
      <c r="A9817" t="s">
        <v>2585</v>
      </c>
      <c r="B9817" t="s">
        <v>3069</v>
      </c>
      <c r="C9817" t="s">
        <v>4752</v>
      </c>
      <c r="D9817">
        <v>0</v>
      </c>
      <c r="E9817">
        <v>0</v>
      </c>
    </row>
    <row r="9818" spans="1:5" x14ac:dyDescent="0.25">
      <c r="A9818" t="s">
        <v>2585</v>
      </c>
      <c r="B9818" t="s">
        <v>3069</v>
      </c>
      <c r="C9818" t="s">
        <v>4753</v>
      </c>
      <c r="D9818">
        <v>0</v>
      </c>
      <c r="E9818">
        <v>0</v>
      </c>
    </row>
    <row r="9819" spans="1:5" x14ac:dyDescent="0.25">
      <c r="A9819" t="s">
        <v>2585</v>
      </c>
      <c r="B9819" t="s">
        <v>3069</v>
      </c>
      <c r="C9819" t="s">
        <v>800</v>
      </c>
      <c r="D9819" s="19" t="s">
        <v>2892</v>
      </c>
    </row>
    <row r="9820" spans="1:5" x14ac:dyDescent="0.25">
      <c r="A9820" t="s">
        <v>2585</v>
      </c>
      <c r="B9820" t="s">
        <v>3070</v>
      </c>
      <c r="C9820" t="s">
        <v>1083</v>
      </c>
      <c r="D9820" t="b">
        <v>0</v>
      </c>
    </row>
    <row r="9821" spans="1:5" x14ac:dyDescent="0.25">
      <c r="A9821" t="s">
        <v>2585</v>
      </c>
      <c r="B9821" t="s">
        <v>3070</v>
      </c>
      <c r="C9821" t="s">
        <v>36</v>
      </c>
      <c r="D9821">
        <v>1091</v>
      </c>
    </row>
    <row r="9822" spans="1:5" x14ac:dyDescent="0.25">
      <c r="A9822" t="s">
        <v>2585</v>
      </c>
      <c r="B9822" t="s">
        <v>3070</v>
      </c>
      <c r="C9822" t="s">
        <v>4751</v>
      </c>
      <c r="D9822">
        <v>0</v>
      </c>
    </row>
    <row r="9823" spans="1:5" x14ac:dyDescent="0.25">
      <c r="A9823" t="s">
        <v>2585</v>
      </c>
      <c r="B9823" t="s">
        <v>3070</v>
      </c>
      <c r="C9823" t="s">
        <v>2469</v>
      </c>
      <c r="D9823">
        <v>30</v>
      </c>
      <c r="E9823">
        <v>0</v>
      </c>
    </row>
    <row r="9824" spans="1:5" x14ac:dyDescent="0.25">
      <c r="A9824" t="s">
        <v>2585</v>
      </c>
      <c r="B9824" t="s">
        <v>3070</v>
      </c>
      <c r="C9824" t="s">
        <v>2467</v>
      </c>
      <c r="D9824">
        <v>1</v>
      </c>
    </row>
    <row r="9825" spans="1:5" x14ac:dyDescent="0.25">
      <c r="A9825" t="s">
        <v>2585</v>
      </c>
      <c r="B9825" t="s">
        <v>3070</v>
      </c>
      <c r="C9825" t="s">
        <v>2468</v>
      </c>
      <c r="D9825" t="s">
        <v>3107</v>
      </c>
    </row>
    <row r="9826" spans="1:5" x14ac:dyDescent="0.25">
      <c r="A9826" t="s">
        <v>2585</v>
      </c>
      <c r="B9826" t="s">
        <v>3070</v>
      </c>
      <c r="C9826" t="s">
        <v>4752</v>
      </c>
      <c r="D9826">
        <v>0</v>
      </c>
      <c r="E9826">
        <v>0</v>
      </c>
    </row>
    <row r="9827" spans="1:5" x14ac:dyDescent="0.25">
      <c r="A9827" t="s">
        <v>2585</v>
      </c>
      <c r="B9827" t="s">
        <v>3070</v>
      </c>
      <c r="C9827" t="s">
        <v>4753</v>
      </c>
      <c r="D9827">
        <v>0</v>
      </c>
      <c r="E9827">
        <v>0</v>
      </c>
    </row>
    <row r="9828" spans="1:5" x14ac:dyDescent="0.25">
      <c r="A9828" t="s">
        <v>2585</v>
      </c>
      <c r="B9828" t="s">
        <v>3070</v>
      </c>
      <c r="C9828" t="s">
        <v>800</v>
      </c>
      <c r="D9828" s="19" t="s">
        <v>2892</v>
      </c>
    </row>
    <row r="9829" spans="1:5" x14ac:dyDescent="0.25">
      <c r="A9829" t="s">
        <v>2585</v>
      </c>
      <c r="B9829" t="s">
        <v>3071</v>
      </c>
      <c r="C9829" t="s">
        <v>1083</v>
      </c>
      <c r="D9829" t="b">
        <v>0</v>
      </c>
    </row>
    <row r="9830" spans="1:5" x14ac:dyDescent="0.25">
      <c r="A9830" t="s">
        <v>2585</v>
      </c>
      <c r="B9830" t="s">
        <v>3071</v>
      </c>
      <c r="C9830" t="s">
        <v>36</v>
      </c>
      <c r="D9830">
        <v>1092</v>
      </c>
    </row>
    <row r="9831" spans="1:5" x14ac:dyDescent="0.25">
      <c r="A9831" t="s">
        <v>2585</v>
      </c>
      <c r="B9831" t="s">
        <v>3071</v>
      </c>
      <c r="C9831" t="s">
        <v>4751</v>
      </c>
      <c r="D9831">
        <v>0</v>
      </c>
    </row>
    <row r="9832" spans="1:5" x14ac:dyDescent="0.25">
      <c r="A9832" t="s">
        <v>2585</v>
      </c>
      <c r="B9832" t="s">
        <v>3071</v>
      </c>
      <c r="C9832" t="s">
        <v>2469</v>
      </c>
      <c r="D9832">
        <v>0</v>
      </c>
      <c r="E9832">
        <v>0</v>
      </c>
    </row>
    <row r="9833" spans="1:5" x14ac:dyDescent="0.25">
      <c r="A9833" t="s">
        <v>2585</v>
      </c>
      <c r="B9833" t="s">
        <v>3071</v>
      </c>
      <c r="C9833" t="s">
        <v>2467</v>
      </c>
      <c r="D9833">
        <v>0</v>
      </c>
    </row>
    <row r="9834" spans="1:5" x14ac:dyDescent="0.25">
      <c r="A9834" t="s">
        <v>2585</v>
      </c>
      <c r="B9834" t="s">
        <v>3071</v>
      </c>
      <c r="C9834" t="s">
        <v>2468</v>
      </c>
      <c r="D9834" t="s">
        <v>2475</v>
      </c>
    </row>
    <row r="9835" spans="1:5" x14ac:dyDescent="0.25">
      <c r="A9835" t="s">
        <v>2585</v>
      </c>
      <c r="B9835" t="s">
        <v>3071</v>
      </c>
      <c r="C9835" t="s">
        <v>4752</v>
      </c>
      <c r="D9835">
        <v>0</v>
      </c>
      <c r="E9835">
        <v>0</v>
      </c>
    </row>
    <row r="9836" spans="1:5" x14ac:dyDescent="0.25">
      <c r="A9836" t="s">
        <v>2585</v>
      </c>
      <c r="B9836" t="s">
        <v>3071</v>
      </c>
      <c r="C9836" t="s">
        <v>4753</v>
      </c>
      <c r="D9836">
        <v>0</v>
      </c>
      <c r="E9836">
        <v>0</v>
      </c>
    </row>
    <row r="9837" spans="1:5" x14ac:dyDescent="0.25">
      <c r="A9837" t="s">
        <v>2585</v>
      </c>
      <c r="B9837" t="s">
        <v>3071</v>
      </c>
      <c r="C9837" t="s">
        <v>800</v>
      </c>
      <c r="D9837" s="19" t="s">
        <v>2892</v>
      </c>
    </row>
    <row r="9838" spans="1:5" x14ac:dyDescent="0.25">
      <c r="A9838" t="s">
        <v>2585</v>
      </c>
      <c r="B9838" t="s">
        <v>3072</v>
      </c>
      <c r="C9838" t="s">
        <v>1083</v>
      </c>
      <c r="D9838" t="b">
        <v>0</v>
      </c>
    </row>
    <row r="9839" spans="1:5" x14ac:dyDescent="0.25">
      <c r="A9839" t="s">
        <v>2585</v>
      </c>
      <c r="B9839" t="s">
        <v>3072</v>
      </c>
      <c r="C9839" t="s">
        <v>36</v>
      </c>
      <c r="D9839">
        <v>1093</v>
      </c>
    </row>
    <row r="9840" spans="1:5" x14ac:dyDescent="0.25">
      <c r="A9840" t="s">
        <v>2585</v>
      </c>
      <c r="B9840" t="s">
        <v>3072</v>
      </c>
      <c r="C9840" t="s">
        <v>4751</v>
      </c>
      <c r="D9840">
        <v>0</v>
      </c>
    </row>
    <row r="9841" spans="1:5" x14ac:dyDescent="0.25">
      <c r="A9841" t="s">
        <v>2585</v>
      </c>
      <c r="B9841" t="s">
        <v>3072</v>
      </c>
      <c r="C9841" t="s">
        <v>2469</v>
      </c>
      <c r="D9841">
        <v>0</v>
      </c>
      <c r="E9841">
        <v>0</v>
      </c>
    </row>
    <row r="9842" spans="1:5" x14ac:dyDescent="0.25">
      <c r="A9842" t="s">
        <v>2585</v>
      </c>
      <c r="B9842" t="s">
        <v>3072</v>
      </c>
      <c r="C9842" t="s">
        <v>2467</v>
      </c>
      <c r="D9842">
        <v>0</v>
      </c>
    </row>
    <row r="9843" spans="1:5" x14ac:dyDescent="0.25">
      <c r="A9843" t="s">
        <v>2585</v>
      </c>
      <c r="B9843" t="s">
        <v>3072</v>
      </c>
      <c r="C9843" t="s">
        <v>2468</v>
      </c>
      <c r="D9843" t="s">
        <v>2475</v>
      </c>
    </row>
    <row r="9844" spans="1:5" x14ac:dyDescent="0.25">
      <c r="A9844" t="s">
        <v>2585</v>
      </c>
      <c r="B9844" t="s">
        <v>3072</v>
      </c>
      <c r="C9844" t="s">
        <v>4752</v>
      </c>
      <c r="D9844">
        <v>0</v>
      </c>
      <c r="E9844">
        <v>0</v>
      </c>
    </row>
    <row r="9845" spans="1:5" x14ac:dyDescent="0.25">
      <c r="A9845" t="s">
        <v>2585</v>
      </c>
      <c r="B9845" t="s">
        <v>3072</v>
      </c>
      <c r="C9845" t="s">
        <v>4753</v>
      </c>
      <c r="D9845">
        <v>0</v>
      </c>
      <c r="E9845">
        <v>0</v>
      </c>
    </row>
    <row r="9846" spans="1:5" x14ac:dyDescent="0.25">
      <c r="A9846" t="s">
        <v>2585</v>
      </c>
      <c r="B9846" t="s">
        <v>3072</v>
      </c>
      <c r="C9846" t="s">
        <v>800</v>
      </c>
      <c r="D9846" s="19" t="s">
        <v>2892</v>
      </c>
    </row>
    <row r="9847" spans="1:5" x14ac:dyDescent="0.25">
      <c r="A9847" t="s">
        <v>2585</v>
      </c>
      <c r="B9847" t="s">
        <v>3073</v>
      </c>
      <c r="C9847" t="s">
        <v>1083</v>
      </c>
      <c r="D9847" t="b">
        <v>0</v>
      </c>
    </row>
    <row r="9848" spans="1:5" x14ac:dyDescent="0.25">
      <c r="A9848" t="s">
        <v>2585</v>
      </c>
      <c r="B9848" t="s">
        <v>3073</v>
      </c>
      <c r="C9848" t="s">
        <v>36</v>
      </c>
      <c r="D9848">
        <v>1094</v>
      </c>
    </row>
    <row r="9849" spans="1:5" x14ac:dyDescent="0.25">
      <c r="A9849" t="s">
        <v>2585</v>
      </c>
      <c r="B9849" t="s">
        <v>3073</v>
      </c>
      <c r="C9849" t="s">
        <v>4751</v>
      </c>
      <c r="D9849">
        <v>1</v>
      </c>
    </row>
    <row r="9850" spans="1:5" x14ac:dyDescent="0.25">
      <c r="A9850" t="s">
        <v>2585</v>
      </c>
      <c r="B9850" t="s">
        <v>3073</v>
      </c>
      <c r="C9850" t="s">
        <v>2469</v>
      </c>
      <c r="D9850">
        <v>0</v>
      </c>
      <c r="E9850">
        <v>0</v>
      </c>
    </row>
    <row r="9851" spans="1:5" x14ac:dyDescent="0.25">
      <c r="A9851" t="s">
        <v>2585</v>
      </c>
      <c r="B9851" t="s">
        <v>3073</v>
      </c>
      <c r="C9851" t="s">
        <v>2467</v>
      </c>
      <c r="D9851">
        <v>0</v>
      </c>
    </row>
    <row r="9852" spans="1:5" x14ac:dyDescent="0.25">
      <c r="A9852" t="s">
        <v>2585</v>
      </c>
      <c r="B9852" t="s">
        <v>3073</v>
      </c>
      <c r="C9852" t="s">
        <v>2468</v>
      </c>
      <c r="D9852" t="s">
        <v>2475</v>
      </c>
    </row>
    <row r="9853" spans="1:5" x14ac:dyDescent="0.25">
      <c r="A9853" t="s">
        <v>2585</v>
      </c>
      <c r="B9853" t="s">
        <v>3073</v>
      </c>
      <c r="C9853" t="s">
        <v>4752</v>
      </c>
      <c r="D9853">
        <v>0</v>
      </c>
      <c r="E9853">
        <v>0</v>
      </c>
    </row>
    <row r="9854" spans="1:5" x14ac:dyDescent="0.25">
      <c r="A9854" t="s">
        <v>2585</v>
      </c>
      <c r="B9854" t="s">
        <v>3073</v>
      </c>
      <c r="C9854" t="s">
        <v>4753</v>
      </c>
      <c r="D9854">
        <v>0</v>
      </c>
      <c r="E9854">
        <v>0</v>
      </c>
    </row>
    <row r="9855" spans="1:5" x14ac:dyDescent="0.25">
      <c r="A9855" t="s">
        <v>2585</v>
      </c>
      <c r="B9855" t="s">
        <v>3073</v>
      </c>
      <c r="C9855" t="s">
        <v>800</v>
      </c>
      <c r="D9855" s="19" t="s">
        <v>815</v>
      </c>
    </row>
    <row r="9856" spans="1:5" x14ac:dyDescent="0.25">
      <c r="A9856" t="s">
        <v>2585</v>
      </c>
      <c r="B9856" t="s">
        <v>3074</v>
      </c>
      <c r="C9856" t="s">
        <v>1083</v>
      </c>
      <c r="D9856" t="b">
        <v>0</v>
      </c>
    </row>
    <row r="9857" spans="1:5" x14ac:dyDescent="0.25">
      <c r="A9857" t="s">
        <v>2585</v>
      </c>
      <c r="B9857" t="s">
        <v>3074</v>
      </c>
      <c r="C9857" t="s">
        <v>36</v>
      </c>
      <c r="D9857">
        <v>1095</v>
      </c>
    </row>
    <row r="9858" spans="1:5" x14ac:dyDescent="0.25">
      <c r="A9858" t="s">
        <v>2585</v>
      </c>
      <c r="B9858" t="s">
        <v>3074</v>
      </c>
      <c r="C9858" t="s">
        <v>4751</v>
      </c>
      <c r="D9858">
        <v>1</v>
      </c>
    </row>
    <row r="9859" spans="1:5" x14ac:dyDescent="0.25">
      <c r="A9859" t="s">
        <v>2585</v>
      </c>
      <c r="B9859" t="s">
        <v>3074</v>
      </c>
      <c r="C9859" t="s">
        <v>2469</v>
      </c>
      <c r="D9859">
        <v>0</v>
      </c>
      <c r="E9859">
        <v>0</v>
      </c>
    </row>
    <row r="9860" spans="1:5" x14ac:dyDescent="0.25">
      <c r="A9860" t="s">
        <v>2585</v>
      </c>
      <c r="B9860" t="s">
        <v>3074</v>
      </c>
      <c r="C9860" t="s">
        <v>2467</v>
      </c>
      <c r="D9860">
        <v>1</v>
      </c>
    </row>
    <row r="9861" spans="1:5" x14ac:dyDescent="0.25">
      <c r="A9861" t="s">
        <v>2585</v>
      </c>
      <c r="B9861" t="s">
        <v>3074</v>
      </c>
      <c r="C9861" t="s">
        <v>2468</v>
      </c>
      <c r="D9861" t="s">
        <v>2475</v>
      </c>
    </row>
    <row r="9862" spans="1:5" x14ac:dyDescent="0.25">
      <c r="A9862" t="s">
        <v>2585</v>
      </c>
      <c r="B9862" t="s">
        <v>3074</v>
      </c>
      <c r="C9862" t="s">
        <v>4752</v>
      </c>
      <c r="D9862">
        <v>0</v>
      </c>
      <c r="E9862">
        <v>0</v>
      </c>
    </row>
    <row r="9863" spans="1:5" x14ac:dyDescent="0.25">
      <c r="A9863" t="s">
        <v>2585</v>
      </c>
      <c r="B9863" t="s">
        <v>3074</v>
      </c>
      <c r="C9863" t="s">
        <v>4753</v>
      </c>
      <c r="D9863">
        <v>0</v>
      </c>
      <c r="E9863">
        <v>0</v>
      </c>
    </row>
    <row r="9864" spans="1:5" x14ac:dyDescent="0.25">
      <c r="A9864" t="s">
        <v>2585</v>
      </c>
      <c r="B9864" t="s">
        <v>3074</v>
      </c>
      <c r="C9864" t="s">
        <v>800</v>
      </c>
      <c r="D9864" s="19" t="s">
        <v>815</v>
      </c>
    </row>
    <row r="9865" spans="1:5" x14ac:dyDescent="0.25">
      <c r="A9865" t="s">
        <v>2585</v>
      </c>
      <c r="B9865" t="s">
        <v>3075</v>
      </c>
      <c r="C9865" t="s">
        <v>1083</v>
      </c>
      <c r="D9865" t="b">
        <v>0</v>
      </c>
    </row>
    <row r="9866" spans="1:5" x14ac:dyDescent="0.25">
      <c r="A9866" t="s">
        <v>2585</v>
      </c>
      <c r="B9866" t="s">
        <v>3075</v>
      </c>
      <c r="C9866" t="s">
        <v>36</v>
      </c>
      <c r="D9866">
        <v>1096</v>
      </c>
    </row>
    <row r="9867" spans="1:5" x14ac:dyDescent="0.25">
      <c r="A9867" t="s">
        <v>2585</v>
      </c>
      <c r="B9867" t="s">
        <v>3075</v>
      </c>
      <c r="C9867" t="s">
        <v>4751</v>
      </c>
      <c r="D9867">
        <v>1</v>
      </c>
    </row>
    <row r="9868" spans="1:5" x14ac:dyDescent="0.25">
      <c r="A9868" t="s">
        <v>2585</v>
      </c>
      <c r="B9868" t="s">
        <v>3075</v>
      </c>
      <c r="C9868" t="s">
        <v>2469</v>
      </c>
      <c r="D9868">
        <v>0</v>
      </c>
      <c r="E9868">
        <v>0</v>
      </c>
    </row>
    <row r="9869" spans="1:5" x14ac:dyDescent="0.25">
      <c r="A9869" t="s">
        <v>2585</v>
      </c>
      <c r="B9869" t="s">
        <v>3075</v>
      </c>
      <c r="C9869" t="s">
        <v>2467</v>
      </c>
      <c r="D9869">
        <v>1</v>
      </c>
    </row>
    <row r="9870" spans="1:5" x14ac:dyDescent="0.25">
      <c r="A9870" t="s">
        <v>2585</v>
      </c>
      <c r="B9870" t="s">
        <v>3075</v>
      </c>
      <c r="C9870" t="s">
        <v>2468</v>
      </c>
      <c r="D9870" t="s">
        <v>2475</v>
      </c>
    </row>
    <row r="9871" spans="1:5" x14ac:dyDescent="0.25">
      <c r="A9871" t="s">
        <v>2585</v>
      </c>
      <c r="B9871" t="s">
        <v>3075</v>
      </c>
      <c r="C9871" t="s">
        <v>4752</v>
      </c>
      <c r="D9871">
        <v>0</v>
      </c>
      <c r="E9871">
        <v>0</v>
      </c>
    </row>
    <row r="9872" spans="1:5" x14ac:dyDescent="0.25">
      <c r="A9872" t="s">
        <v>2585</v>
      </c>
      <c r="B9872" t="s">
        <v>3075</v>
      </c>
      <c r="C9872" t="s">
        <v>4753</v>
      </c>
      <c r="D9872">
        <v>0</v>
      </c>
      <c r="E9872">
        <v>0</v>
      </c>
    </row>
    <row r="9873" spans="1:5" x14ac:dyDescent="0.25">
      <c r="A9873" t="s">
        <v>2585</v>
      </c>
      <c r="B9873" t="s">
        <v>3075</v>
      </c>
      <c r="C9873" t="s">
        <v>800</v>
      </c>
      <c r="D9873" s="19" t="s">
        <v>815</v>
      </c>
    </row>
    <row r="9874" spans="1:5" x14ac:dyDescent="0.25">
      <c r="A9874" t="s">
        <v>2585</v>
      </c>
      <c r="B9874" t="s">
        <v>3076</v>
      </c>
      <c r="C9874" t="s">
        <v>1083</v>
      </c>
      <c r="D9874" t="b">
        <v>0</v>
      </c>
    </row>
    <row r="9875" spans="1:5" x14ac:dyDescent="0.25">
      <c r="A9875" t="s">
        <v>2585</v>
      </c>
      <c r="B9875" t="s">
        <v>3076</v>
      </c>
      <c r="C9875" t="s">
        <v>36</v>
      </c>
      <c r="D9875">
        <v>1097</v>
      </c>
    </row>
    <row r="9876" spans="1:5" x14ac:dyDescent="0.25">
      <c r="A9876" t="s">
        <v>2585</v>
      </c>
      <c r="B9876" t="s">
        <v>3076</v>
      </c>
      <c r="C9876" t="s">
        <v>4751</v>
      </c>
      <c r="D9876">
        <v>1</v>
      </c>
    </row>
    <row r="9877" spans="1:5" x14ac:dyDescent="0.25">
      <c r="A9877" t="s">
        <v>2585</v>
      </c>
      <c r="B9877" t="s">
        <v>3076</v>
      </c>
      <c r="C9877" t="s">
        <v>2469</v>
      </c>
      <c r="D9877">
        <v>0</v>
      </c>
      <c r="E9877">
        <v>0</v>
      </c>
    </row>
    <row r="9878" spans="1:5" x14ac:dyDescent="0.25">
      <c r="A9878" t="s">
        <v>2585</v>
      </c>
      <c r="B9878" t="s">
        <v>3076</v>
      </c>
      <c r="C9878" t="s">
        <v>2467</v>
      </c>
      <c r="D9878">
        <v>0</v>
      </c>
    </row>
    <row r="9879" spans="1:5" x14ac:dyDescent="0.25">
      <c r="A9879" t="s">
        <v>2585</v>
      </c>
      <c r="B9879" t="s">
        <v>3076</v>
      </c>
      <c r="C9879" t="s">
        <v>2468</v>
      </c>
      <c r="D9879" t="s">
        <v>2475</v>
      </c>
    </row>
    <row r="9880" spans="1:5" x14ac:dyDescent="0.25">
      <c r="A9880" t="s">
        <v>2585</v>
      </c>
      <c r="B9880" t="s">
        <v>3076</v>
      </c>
      <c r="C9880" t="s">
        <v>4752</v>
      </c>
      <c r="D9880">
        <v>0</v>
      </c>
      <c r="E9880">
        <v>0</v>
      </c>
    </row>
    <row r="9881" spans="1:5" x14ac:dyDescent="0.25">
      <c r="A9881" t="s">
        <v>2585</v>
      </c>
      <c r="B9881" t="s">
        <v>3076</v>
      </c>
      <c r="C9881" t="s">
        <v>4753</v>
      </c>
      <c r="D9881">
        <v>0</v>
      </c>
      <c r="E9881">
        <v>0</v>
      </c>
    </row>
    <row r="9882" spans="1:5" x14ac:dyDescent="0.25">
      <c r="A9882" t="s">
        <v>2585</v>
      </c>
      <c r="B9882" t="s">
        <v>3076</v>
      </c>
      <c r="C9882" t="s">
        <v>800</v>
      </c>
      <c r="D9882" s="19" t="s">
        <v>815</v>
      </c>
    </row>
    <row r="9883" spans="1:5" x14ac:dyDescent="0.25">
      <c r="A9883" t="s">
        <v>2585</v>
      </c>
      <c r="B9883" t="s">
        <v>3077</v>
      </c>
      <c r="C9883" t="s">
        <v>1083</v>
      </c>
      <c r="D9883" t="b">
        <v>0</v>
      </c>
    </row>
    <row r="9884" spans="1:5" x14ac:dyDescent="0.25">
      <c r="A9884" t="s">
        <v>2585</v>
      </c>
      <c r="B9884" t="s">
        <v>3077</v>
      </c>
      <c r="C9884" t="s">
        <v>36</v>
      </c>
      <c r="D9884">
        <v>1098</v>
      </c>
    </row>
    <row r="9885" spans="1:5" x14ac:dyDescent="0.25">
      <c r="A9885" t="s">
        <v>2585</v>
      </c>
      <c r="B9885" t="s">
        <v>3077</v>
      </c>
      <c r="C9885" t="s">
        <v>4751</v>
      </c>
      <c r="D9885">
        <v>1</v>
      </c>
    </row>
    <row r="9886" spans="1:5" x14ac:dyDescent="0.25">
      <c r="A9886" t="s">
        <v>2585</v>
      </c>
      <c r="B9886" t="s">
        <v>3077</v>
      </c>
      <c r="C9886" t="s">
        <v>2469</v>
      </c>
      <c r="D9886">
        <v>0</v>
      </c>
      <c r="E9886">
        <v>0</v>
      </c>
    </row>
    <row r="9887" spans="1:5" x14ac:dyDescent="0.25">
      <c r="A9887" t="s">
        <v>2585</v>
      </c>
      <c r="B9887" t="s">
        <v>3077</v>
      </c>
      <c r="C9887" t="s">
        <v>2467</v>
      </c>
      <c r="D9887">
        <v>1</v>
      </c>
    </row>
    <row r="9888" spans="1:5" x14ac:dyDescent="0.25">
      <c r="A9888" t="s">
        <v>2585</v>
      </c>
      <c r="B9888" t="s">
        <v>3077</v>
      </c>
      <c r="C9888" t="s">
        <v>2468</v>
      </c>
      <c r="D9888" t="s">
        <v>2475</v>
      </c>
    </row>
    <row r="9889" spans="1:5" x14ac:dyDescent="0.25">
      <c r="A9889" t="s">
        <v>2585</v>
      </c>
      <c r="B9889" t="s">
        <v>3077</v>
      </c>
      <c r="C9889" t="s">
        <v>4752</v>
      </c>
      <c r="D9889">
        <v>0</v>
      </c>
      <c r="E9889">
        <v>0</v>
      </c>
    </row>
    <row r="9890" spans="1:5" x14ac:dyDescent="0.25">
      <c r="A9890" t="s">
        <v>2585</v>
      </c>
      <c r="B9890" t="s">
        <v>3077</v>
      </c>
      <c r="C9890" t="s">
        <v>4753</v>
      </c>
      <c r="D9890">
        <v>0</v>
      </c>
      <c r="E9890">
        <v>0</v>
      </c>
    </row>
    <row r="9891" spans="1:5" x14ac:dyDescent="0.25">
      <c r="A9891" t="s">
        <v>2585</v>
      </c>
      <c r="B9891" t="s">
        <v>3077</v>
      </c>
      <c r="C9891" t="s">
        <v>800</v>
      </c>
      <c r="D9891" s="19" t="s">
        <v>815</v>
      </c>
    </row>
    <row r="9892" spans="1:5" x14ac:dyDescent="0.25">
      <c r="A9892" t="s">
        <v>2585</v>
      </c>
      <c r="B9892" t="s">
        <v>3078</v>
      </c>
      <c r="C9892" t="s">
        <v>1083</v>
      </c>
      <c r="D9892" t="b">
        <v>0</v>
      </c>
    </row>
    <row r="9893" spans="1:5" x14ac:dyDescent="0.25">
      <c r="A9893" t="s">
        <v>2585</v>
      </c>
      <c r="B9893" t="s">
        <v>3078</v>
      </c>
      <c r="C9893" t="s">
        <v>36</v>
      </c>
      <c r="D9893">
        <v>1099</v>
      </c>
    </row>
    <row r="9894" spans="1:5" x14ac:dyDescent="0.25">
      <c r="A9894" t="s">
        <v>2585</v>
      </c>
      <c r="B9894" t="s">
        <v>3078</v>
      </c>
      <c r="C9894" t="s">
        <v>4751</v>
      </c>
      <c r="D9894">
        <v>1</v>
      </c>
    </row>
    <row r="9895" spans="1:5" x14ac:dyDescent="0.25">
      <c r="A9895" t="s">
        <v>2585</v>
      </c>
      <c r="B9895" t="s">
        <v>3078</v>
      </c>
      <c r="C9895" t="s">
        <v>2469</v>
      </c>
      <c r="D9895">
        <v>0</v>
      </c>
      <c r="E9895">
        <v>0</v>
      </c>
    </row>
    <row r="9896" spans="1:5" x14ac:dyDescent="0.25">
      <c r="A9896" t="s">
        <v>2585</v>
      </c>
      <c r="B9896" t="s">
        <v>3078</v>
      </c>
      <c r="C9896" t="s">
        <v>2467</v>
      </c>
      <c r="D9896">
        <v>4</v>
      </c>
    </row>
    <row r="9897" spans="1:5" x14ac:dyDescent="0.25">
      <c r="A9897" t="s">
        <v>2585</v>
      </c>
      <c r="B9897" t="s">
        <v>3078</v>
      </c>
      <c r="C9897" t="s">
        <v>2468</v>
      </c>
      <c r="D9897" t="s">
        <v>2475</v>
      </c>
    </row>
    <row r="9898" spans="1:5" x14ac:dyDescent="0.25">
      <c r="A9898" t="s">
        <v>2585</v>
      </c>
      <c r="B9898" t="s">
        <v>3078</v>
      </c>
      <c r="C9898" t="s">
        <v>4752</v>
      </c>
      <c r="D9898">
        <v>0</v>
      </c>
      <c r="E9898">
        <v>0</v>
      </c>
    </row>
    <row r="9899" spans="1:5" x14ac:dyDescent="0.25">
      <c r="A9899" t="s">
        <v>2585</v>
      </c>
      <c r="B9899" t="s">
        <v>3078</v>
      </c>
      <c r="C9899" t="s">
        <v>4753</v>
      </c>
      <c r="D9899">
        <v>0</v>
      </c>
      <c r="E9899">
        <v>0</v>
      </c>
    </row>
    <row r="9900" spans="1:5" x14ac:dyDescent="0.25">
      <c r="A9900" t="s">
        <v>2585</v>
      </c>
      <c r="B9900" t="s">
        <v>3078</v>
      </c>
      <c r="C9900" t="s">
        <v>800</v>
      </c>
      <c r="D9900" s="19" t="s">
        <v>815</v>
      </c>
    </row>
    <row r="9901" spans="1:5" x14ac:dyDescent="0.25">
      <c r="A9901" t="s">
        <v>2585</v>
      </c>
      <c r="B9901" t="s">
        <v>3079</v>
      </c>
      <c r="C9901" t="s">
        <v>1083</v>
      </c>
      <c r="D9901" t="b">
        <v>0</v>
      </c>
    </row>
    <row r="9902" spans="1:5" x14ac:dyDescent="0.25">
      <c r="A9902" t="s">
        <v>2585</v>
      </c>
      <c r="B9902" t="s">
        <v>3079</v>
      </c>
      <c r="C9902" t="s">
        <v>36</v>
      </c>
      <c r="D9902">
        <v>1100</v>
      </c>
    </row>
    <row r="9903" spans="1:5" x14ac:dyDescent="0.25">
      <c r="A9903" t="s">
        <v>2585</v>
      </c>
      <c r="B9903" t="s">
        <v>3079</v>
      </c>
      <c r="C9903" t="s">
        <v>4751</v>
      </c>
      <c r="D9903">
        <v>0</v>
      </c>
    </row>
    <row r="9904" spans="1:5" x14ac:dyDescent="0.25">
      <c r="A9904" t="s">
        <v>2585</v>
      </c>
      <c r="B9904" t="s">
        <v>3079</v>
      </c>
      <c r="C9904" t="s">
        <v>2469</v>
      </c>
      <c r="D9904">
        <v>0</v>
      </c>
      <c r="E9904">
        <v>8</v>
      </c>
    </row>
    <row r="9905" spans="1:5" x14ac:dyDescent="0.25">
      <c r="A9905" t="s">
        <v>2585</v>
      </c>
      <c r="B9905" t="s">
        <v>3079</v>
      </c>
      <c r="C9905" t="s">
        <v>2467</v>
      </c>
      <c r="D9905">
        <v>0</v>
      </c>
    </row>
    <row r="9906" spans="1:5" x14ac:dyDescent="0.25">
      <c r="A9906" t="s">
        <v>2585</v>
      </c>
      <c r="B9906" t="s">
        <v>3079</v>
      </c>
      <c r="C9906" t="s">
        <v>2468</v>
      </c>
      <c r="D9906" t="s">
        <v>3108</v>
      </c>
    </row>
    <row r="9907" spans="1:5" x14ac:dyDescent="0.25">
      <c r="A9907" t="s">
        <v>2585</v>
      </c>
      <c r="B9907" t="s">
        <v>3079</v>
      </c>
      <c r="C9907" t="s">
        <v>4752</v>
      </c>
      <c r="D9907">
        <v>0</v>
      </c>
      <c r="E9907">
        <v>0</v>
      </c>
    </row>
    <row r="9908" spans="1:5" x14ac:dyDescent="0.25">
      <c r="A9908" t="s">
        <v>2585</v>
      </c>
      <c r="B9908" t="s">
        <v>3079</v>
      </c>
      <c r="C9908" t="s">
        <v>4753</v>
      </c>
      <c r="D9908">
        <v>0</v>
      </c>
      <c r="E9908">
        <v>0</v>
      </c>
    </row>
    <row r="9909" spans="1:5" x14ac:dyDescent="0.25">
      <c r="A9909" t="s">
        <v>2585</v>
      </c>
      <c r="B9909" t="s">
        <v>3079</v>
      </c>
      <c r="C9909" t="s">
        <v>800</v>
      </c>
      <c r="D9909" s="19"/>
    </row>
    <row r="9910" spans="1:5" x14ac:dyDescent="0.25">
      <c r="A9910" t="s">
        <v>2585</v>
      </c>
      <c r="B9910" t="s">
        <v>3080</v>
      </c>
      <c r="C9910" t="s">
        <v>1083</v>
      </c>
      <c r="D9910" t="b">
        <v>0</v>
      </c>
    </row>
    <row r="9911" spans="1:5" x14ac:dyDescent="0.25">
      <c r="A9911" t="s">
        <v>2585</v>
      </c>
      <c r="B9911" t="s">
        <v>3080</v>
      </c>
      <c r="C9911" t="s">
        <v>36</v>
      </c>
      <c r="D9911">
        <v>1101</v>
      </c>
    </row>
    <row r="9912" spans="1:5" x14ac:dyDescent="0.25">
      <c r="A9912" t="s">
        <v>2585</v>
      </c>
      <c r="B9912" t="s">
        <v>3080</v>
      </c>
      <c r="C9912" t="s">
        <v>4751</v>
      </c>
      <c r="D9912">
        <v>2</v>
      </c>
    </row>
    <row r="9913" spans="1:5" x14ac:dyDescent="0.25">
      <c r="A9913" t="s">
        <v>2585</v>
      </c>
      <c r="B9913" t="s">
        <v>3080</v>
      </c>
      <c r="C9913" t="s">
        <v>2469</v>
      </c>
      <c r="D9913">
        <v>0</v>
      </c>
      <c r="E9913">
        <v>0</v>
      </c>
    </row>
    <row r="9914" spans="1:5" x14ac:dyDescent="0.25">
      <c r="A9914" t="s">
        <v>2585</v>
      </c>
      <c r="B9914" t="s">
        <v>3080</v>
      </c>
      <c r="C9914" t="s">
        <v>2467</v>
      </c>
      <c r="D9914">
        <v>0</v>
      </c>
    </row>
    <row r="9915" spans="1:5" x14ac:dyDescent="0.25">
      <c r="A9915" t="s">
        <v>2585</v>
      </c>
      <c r="B9915" t="s">
        <v>3080</v>
      </c>
      <c r="C9915" t="s">
        <v>2468</v>
      </c>
      <c r="D9915" t="s">
        <v>3109</v>
      </c>
    </row>
    <row r="9916" spans="1:5" x14ac:dyDescent="0.25">
      <c r="A9916" t="s">
        <v>2585</v>
      </c>
      <c r="B9916" t="s">
        <v>3080</v>
      </c>
      <c r="C9916" t="s">
        <v>4752</v>
      </c>
      <c r="D9916">
        <v>0</v>
      </c>
      <c r="E9916">
        <v>0</v>
      </c>
    </row>
    <row r="9917" spans="1:5" x14ac:dyDescent="0.25">
      <c r="A9917" t="s">
        <v>2585</v>
      </c>
      <c r="B9917" t="s">
        <v>3080</v>
      </c>
      <c r="C9917" t="s">
        <v>4753</v>
      </c>
      <c r="D9917">
        <v>0</v>
      </c>
      <c r="E9917">
        <v>0</v>
      </c>
    </row>
    <row r="9918" spans="1:5" x14ac:dyDescent="0.25">
      <c r="A9918" t="s">
        <v>2585</v>
      </c>
      <c r="B9918" t="s">
        <v>3080</v>
      </c>
      <c r="C9918" t="s">
        <v>800</v>
      </c>
      <c r="D9918" s="19" t="s">
        <v>815</v>
      </c>
    </row>
    <row r="9919" spans="1:5" x14ac:dyDescent="0.25">
      <c r="A9919" t="s">
        <v>2585</v>
      </c>
      <c r="B9919" t="s">
        <v>3081</v>
      </c>
      <c r="C9919" t="s">
        <v>1083</v>
      </c>
      <c r="D9919" t="b">
        <v>0</v>
      </c>
    </row>
    <row r="9920" spans="1:5" x14ac:dyDescent="0.25">
      <c r="A9920" t="s">
        <v>2585</v>
      </c>
      <c r="B9920" t="s">
        <v>3081</v>
      </c>
      <c r="C9920" t="s">
        <v>36</v>
      </c>
      <c r="D9920">
        <v>1102</v>
      </c>
    </row>
    <row r="9921" spans="1:5" x14ac:dyDescent="0.25">
      <c r="A9921" t="s">
        <v>2585</v>
      </c>
      <c r="B9921" t="s">
        <v>3081</v>
      </c>
      <c r="C9921" t="s">
        <v>4751</v>
      </c>
      <c r="D9921">
        <v>2</v>
      </c>
    </row>
    <row r="9922" spans="1:5" x14ac:dyDescent="0.25">
      <c r="A9922" t="s">
        <v>2585</v>
      </c>
      <c r="B9922" t="s">
        <v>3081</v>
      </c>
      <c r="C9922" t="s">
        <v>2469</v>
      </c>
      <c r="D9922">
        <v>0</v>
      </c>
      <c r="E9922">
        <v>0</v>
      </c>
    </row>
    <row r="9923" spans="1:5" x14ac:dyDescent="0.25">
      <c r="A9923" t="s">
        <v>2585</v>
      </c>
      <c r="B9923" t="s">
        <v>3081</v>
      </c>
      <c r="C9923" t="s">
        <v>2467</v>
      </c>
      <c r="D9923">
        <v>0</v>
      </c>
    </row>
    <row r="9924" spans="1:5" x14ac:dyDescent="0.25">
      <c r="A9924" t="s">
        <v>2585</v>
      </c>
      <c r="B9924" t="s">
        <v>3081</v>
      </c>
      <c r="C9924" t="s">
        <v>2468</v>
      </c>
      <c r="D9924" t="s">
        <v>3110</v>
      </c>
    </row>
    <row r="9925" spans="1:5" x14ac:dyDescent="0.25">
      <c r="A9925" t="s">
        <v>2585</v>
      </c>
      <c r="B9925" t="s">
        <v>3081</v>
      </c>
      <c r="C9925" t="s">
        <v>4752</v>
      </c>
      <c r="D9925">
        <v>0</v>
      </c>
      <c r="E9925">
        <v>0</v>
      </c>
    </row>
    <row r="9926" spans="1:5" x14ac:dyDescent="0.25">
      <c r="A9926" t="s">
        <v>2585</v>
      </c>
      <c r="B9926" t="s">
        <v>3081</v>
      </c>
      <c r="C9926" t="s">
        <v>4753</v>
      </c>
      <c r="D9926">
        <v>0</v>
      </c>
      <c r="E9926">
        <v>0</v>
      </c>
    </row>
    <row r="9927" spans="1:5" x14ac:dyDescent="0.25">
      <c r="A9927" t="s">
        <v>2585</v>
      </c>
      <c r="B9927" t="s">
        <v>3081</v>
      </c>
      <c r="C9927" t="s">
        <v>800</v>
      </c>
      <c r="D9927" s="19" t="s">
        <v>815</v>
      </c>
    </row>
    <row r="9928" spans="1:5" x14ac:dyDescent="0.25">
      <c r="A9928" t="s">
        <v>2585</v>
      </c>
      <c r="B9928" t="s">
        <v>3083</v>
      </c>
      <c r="C9928" t="s">
        <v>1083</v>
      </c>
      <c r="D9928" t="b">
        <v>0</v>
      </c>
    </row>
    <row r="9929" spans="1:5" x14ac:dyDescent="0.25">
      <c r="A9929" t="s">
        <v>2585</v>
      </c>
      <c r="B9929" t="s">
        <v>3083</v>
      </c>
      <c r="C9929" t="s">
        <v>36</v>
      </c>
      <c r="D9929">
        <v>1103</v>
      </c>
    </row>
    <row r="9930" spans="1:5" x14ac:dyDescent="0.25">
      <c r="A9930" t="s">
        <v>2585</v>
      </c>
      <c r="B9930" t="s">
        <v>3083</v>
      </c>
      <c r="C9930" t="s">
        <v>4751</v>
      </c>
      <c r="D9930">
        <v>2</v>
      </c>
    </row>
    <row r="9931" spans="1:5" x14ac:dyDescent="0.25">
      <c r="A9931" t="s">
        <v>2585</v>
      </c>
      <c r="B9931" t="s">
        <v>3083</v>
      </c>
      <c r="C9931" t="s">
        <v>2469</v>
      </c>
      <c r="D9931">
        <v>300</v>
      </c>
      <c r="E9931">
        <v>0</v>
      </c>
    </row>
    <row r="9932" spans="1:5" x14ac:dyDescent="0.25">
      <c r="A9932" t="s">
        <v>2585</v>
      </c>
      <c r="B9932" t="s">
        <v>3083</v>
      </c>
      <c r="C9932" t="s">
        <v>2467</v>
      </c>
      <c r="D9932">
        <v>0</v>
      </c>
    </row>
    <row r="9933" spans="1:5" x14ac:dyDescent="0.25">
      <c r="A9933" t="s">
        <v>2585</v>
      </c>
      <c r="B9933" t="s">
        <v>3083</v>
      </c>
      <c r="C9933" t="s">
        <v>2468</v>
      </c>
      <c r="D9933" t="s">
        <v>3107</v>
      </c>
    </row>
    <row r="9934" spans="1:5" x14ac:dyDescent="0.25">
      <c r="A9934" t="s">
        <v>2585</v>
      </c>
      <c r="B9934" t="s">
        <v>3083</v>
      </c>
      <c r="C9934" t="s">
        <v>4752</v>
      </c>
      <c r="D9934">
        <v>0</v>
      </c>
      <c r="E9934">
        <v>0</v>
      </c>
    </row>
    <row r="9935" spans="1:5" x14ac:dyDescent="0.25">
      <c r="A9935" t="s">
        <v>2585</v>
      </c>
      <c r="B9935" t="s">
        <v>3083</v>
      </c>
      <c r="C9935" t="s">
        <v>4753</v>
      </c>
      <c r="D9935">
        <v>0</v>
      </c>
      <c r="E9935">
        <v>0</v>
      </c>
    </row>
    <row r="9936" spans="1:5" x14ac:dyDescent="0.25">
      <c r="A9936" t="s">
        <v>2585</v>
      </c>
      <c r="B9936" t="s">
        <v>3083</v>
      </c>
      <c r="C9936" t="s">
        <v>800</v>
      </c>
      <c r="D9936" s="19" t="s">
        <v>815</v>
      </c>
    </row>
    <row r="9937" spans="1:5" x14ac:dyDescent="0.25">
      <c r="A9937" t="s">
        <v>2585</v>
      </c>
      <c r="B9937" t="s">
        <v>3085</v>
      </c>
      <c r="C9937" t="s">
        <v>1083</v>
      </c>
      <c r="D9937" t="b">
        <v>0</v>
      </c>
    </row>
    <row r="9938" spans="1:5" x14ac:dyDescent="0.25">
      <c r="A9938" t="s">
        <v>2585</v>
      </c>
      <c r="B9938" t="s">
        <v>3085</v>
      </c>
      <c r="C9938" t="s">
        <v>36</v>
      </c>
      <c r="D9938">
        <v>1104</v>
      </c>
    </row>
    <row r="9939" spans="1:5" x14ac:dyDescent="0.25">
      <c r="A9939" t="s">
        <v>2585</v>
      </c>
      <c r="B9939" t="s">
        <v>3085</v>
      </c>
      <c r="C9939" t="s">
        <v>4751</v>
      </c>
      <c r="D9939">
        <v>0</v>
      </c>
    </row>
    <row r="9940" spans="1:5" x14ac:dyDescent="0.25">
      <c r="A9940" t="s">
        <v>2585</v>
      </c>
      <c r="B9940" t="s">
        <v>3085</v>
      </c>
      <c r="C9940" t="s">
        <v>2469</v>
      </c>
      <c r="D9940">
        <v>0</v>
      </c>
      <c r="E9940">
        <v>1</v>
      </c>
    </row>
    <row r="9941" spans="1:5" x14ac:dyDescent="0.25">
      <c r="A9941" t="s">
        <v>2585</v>
      </c>
      <c r="B9941" t="s">
        <v>3085</v>
      </c>
      <c r="C9941" t="s">
        <v>2467</v>
      </c>
      <c r="D9941">
        <v>1</v>
      </c>
    </row>
    <row r="9942" spans="1:5" x14ac:dyDescent="0.25">
      <c r="A9942" t="s">
        <v>2585</v>
      </c>
      <c r="B9942" t="s">
        <v>3085</v>
      </c>
      <c r="C9942" t="s">
        <v>2468</v>
      </c>
      <c r="D9942" t="s">
        <v>3111</v>
      </c>
    </row>
    <row r="9943" spans="1:5" x14ac:dyDescent="0.25">
      <c r="A9943" t="s">
        <v>2585</v>
      </c>
      <c r="B9943" t="s">
        <v>3085</v>
      </c>
      <c r="C9943" t="s">
        <v>4752</v>
      </c>
      <c r="D9943">
        <v>0</v>
      </c>
      <c r="E9943">
        <v>0</v>
      </c>
    </row>
    <row r="9944" spans="1:5" x14ac:dyDescent="0.25">
      <c r="A9944" t="s">
        <v>2585</v>
      </c>
      <c r="B9944" t="s">
        <v>3085</v>
      </c>
      <c r="C9944" t="s">
        <v>4753</v>
      </c>
      <c r="D9944">
        <v>0</v>
      </c>
      <c r="E9944">
        <v>0</v>
      </c>
    </row>
    <row r="9945" spans="1:5" x14ac:dyDescent="0.25">
      <c r="A9945" t="s">
        <v>2585</v>
      </c>
      <c r="B9945" t="s">
        <v>3085</v>
      </c>
      <c r="C9945" t="s">
        <v>800</v>
      </c>
      <c r="D9945" s="19" t="s">
        <v>807</v>
      </c>
    </row>
    <row r="9946" spans="1:5" x14ac:dyDescent="0.25">
      <c r="A9946" t="s">
        <v>2585</v>
      </c>
      <c r="B9946" t="s">
        <v>3086</v>
      </c>
      <c r="C9946" t="s">
        <v>1083</v>
      </c>
      <c r="D9946" t="b">
        <v>0</v>
      </c>
    </row>
    <row r="9947" spans="1:5" x14ac:dyDescent="0.25">
      <c r="A9947" t="s">
        <v>2585</v>
      </c>
      <c r="B9947" t="s">
        <v>3086</v>
      </c>
      <c r="C9947" t="s">
        <v>36</v>
      </c>
      <c r="D9947">
        <v>1105</v>
      </c>
    </row>
    <row r="9948" spans="1:5" x14ac:dyDescent="0.25">
      <c r="A9948" t="s">
        <v>2585</v>
      </c>
      <c r="B9948" t="s">
        <v>3086</v>
      </c>
      <c r="C9948" t="s">
        <v>4751</v>
      </c>
      <c r="D9948">
        <v>0</v>
      </c>
    </row>
    <row r="9949" spans="1:5" x14ac:dyDescent="0.25">
      <c r="A9949" t="s">
        <v>2585</v>
      </c>
      <c r="B9949" t="s">
        <v>3086</v>
      </c>
      <c r="C9949" t="s">
        <v>2469</v>
      </c>
      <c r="D9949">
        <v>100</v>
      </c>
      <c r="E9949">
        <v>0</v>
      </c>
    </row>
    <row r="9950" spans="1:5" x14ac:dyDescent="0.25">
      <c r="A9950" t="s">
        <v>2585</v>
      </c>
      <c r="B9950" t="s">
        <v>3086</v>
      </c>
      <c r="C9950" t="s">
        <v>2467</v>
      </c>
      <c r="D9950">
        <v>0</v>
      </c>
    </row>
    <row r="9951" spans="1:5" x14ac:dyDescent="0.25">
      <c r="A9951" t="s">
        <v>2585</v>
      </c>
      <c r="B9951" t="s">
        <v>3086</v>
      </c>
      <c r="C9951" t="s">
        <v>2468</v>
      </c>
      <c r="D9951" t="s">
        <v>2475</v>
      </c>
    </row>
    <row r="9952" spans="1:5" x14ac:dyDescent="0.25">
      <c r="A9952" t="s">
        <v>2585</v>
      </c>
      <c r="B9952" t="s">
        <v>3086</v>
      </c>
      <c r="C9952" t="s">
        <v>4752</v>
      </c>
      <c r="D9952">
        <v>0</v>
      </c>
      <c r="E9952">
        <v>0</v>
      </c>
    </row>
    <row r="9953" spans="1:5" x14ac:dyDescent="0.25">
      <c r="A9953" t="s">
        <v>2585</v>
      </c>
      <c r="B9953" t="s">
        <v>3086</v>
      </c>
      <c r="C9953" t="s">
        <v>4753</v>
      </c>
      <c r="D9953">
        <v>0</v>
      </c>
      <c r="E9953">
        <v>0</v>
      </c>
    </row>
    <row r="9954" spans="1:5" x14ac:dyDescent="0.25">
      <c r="A9954" t="s">
        <v>2585</v>
      </c>
      <c r="B9954" t="s">
        <v>3086</v>
      </c>
      <c r="C9954" t="s">
        <v>800</v>
      </c>
      <c r="D9954" s="19" t="s">
        <v>807</v>
      </c>
    </row>
    <row r="9955" spans="1:5" x14ac:dyDescent="0.25">
      <c r="A9955" t="s">
        <v>2585</v>
      </c>
      <c r="B9955" t="s">
        <v>3087</v>
      </c>
      <c r="C9955" t="s">
        <v>1083</v>
      </c>
      <c r="D9955" t="b">
        <v>0</v>
      </c>
    </row>
    <row r="9956" spans="1:5" x14ac:dyDescent="0.25">
      <c r="A9956" t="s">
        <v>2585</v>
      </c>
      <c r="B9956" t="s">
        <v>3087</v>
      </c>
      <c r="C9956" t="s">
        <v>36</v>
      </c>
      <c r="D9956">
        <v>1106</v>
      </c>
    </row>
    <row r="9957" spans="1:5" x14ac:dyDescent="0.25">
      <c r="A9957" t="s">
        <v>2585</v>
      </c>
      <c r="B9957" t="s">
        <v>3087</v>
      </c>
      <c r="C9957" t="s">
        <v>4751</v>
      </c>
      <c r="D9957">
        <v>0</v>
      </c>
    </row>
    <row r="9958" spans="1:5" x14ac:dyDescent="0.25">
      <c r="A9958" t="s">
        <v>2585</v>
      </c>
      <c r="B9958" t="s">
        <v>3087</v>
      </c>
      <c r="C9958" t="s">
        <v>2469</v>
      </c>
      <c r="D9958">
        <v>-100</v>
      </c>
      <c r="E9958">
        <v>0</v>
      </c>
    </row>
    <row r="9959" spans="1:5" x14ac:dyDescent="0.25">
      <c r="A9959" t="s">
        <v>2585</v>
      </c>
      <c r="B9959" t="s">
        <v>3087</v>
      </c>
      <c r="C9959" t="s">
        <v>2467</v>
      </c>
      <c r="D9959">
        <v>1</v>
      </c>
    </row>
    <row r="9960" spans="1:5" x14ac:dyDescent="0.25">
      <c r="A9960" t="s">
        <v>2585</v>
      </c>
      <c r="B9960" t="s">
        <v>3087</v>
      </c>
      <c r="C9960" t="s">
        <v>2468</v>
      </c>
      <c r="D9960" t="s">
        <v>2983</v>
      </c>
    </row>
    <row r="9961" spans="1:5" x14ac:dyDescent="0.25">
      <c r="A9961" t="s">
        <v>2585</v>
      </c>
      <c r="B9961" t="s">
        <v>3087</v>
      </c>
      <c r="C9961" t="s">
        <v>4752</v>
      </c>
      <c r="D9961">
        <v>0</v>
      </c>
      <c r="E9961">
        <v>0</v>
      </c>
    </row>
    <row r="9962" spans="1:5" x14ac:dyDescent="0.25">
      <c r="A9962" t="s">
        <v>2585</v>
      </c>
      <c r="B9962" t="s">
        <v>3087</v>
      </c>
      <c r="C9962" t="s">
        <v>4753</v>
      </c>
      <c r="D9962">
        <v>0</v>
      </c>
      <c r="E9962">
        <v>0</v>
      </c>
    </row>
    <row r="9963" spans="1:5" x14ac:dyDescent="0.25">
      <c r="A9963" t="s">
        <v>2585</v>
      </c>
      <c r="B9963" t="s">
        <v>3087</v>
      </c>
      <c r="C9963" t="s">
        <v>800</v>
      </c>
      <c r="D9963" s="19" t="s">
        <v>807</v>
      </c>
    </row>
    <row r="9964" spans="1:5" x14ac:dyDescent="0.25">
      <c r="A9964" t="s">
        <v>2585</v>
      </c>
      <c r="B9964" t="s">
        <v>3088</v>
      </c>
      <c r="C9964" t="s">
        <v>1083</v>
      </c>
      <c r="D9964" t="b">
        <v>0</v>
      </c>
    </row>
    <row r="9965" spans="1:5" x14ac:dyDescent="0.25">
      <c r="A9965" t="s">
        <v>2585</v>
      </c>
      <c r="B9965" t="s">
        <v>3088</v>
      </c>
      <c r="C9965" t="s">
        <v>36</v>
      </c>
      <c r="D9965">
        <v>1107</v>
      </c>
    </row>
    <row r="9966" spans="1:5" x14ac:dyDescent="0.25">
      <c r="A9966" t="s">
        <v>2585</v>
      </c>
      <c r="B9966" t="s">
        <v>3088</v>
      </c>
      <c r="C9966" t="s">
        <v>4751</v>
      </c>
      <c r="D9966">
        <v>0</v>
      </c>
    </row>
    <row r="9967" spans="1:5" x14ac:dyDescent="0.25">
      <c r="A9967" t="s">
        <v>2585</v>
      </c>
      <c r="B9967" t="s">
        <v>3088</v>
      </c>
      <c r="C9967" t="s">
        <v>2469</v>
      </c>
      <c r="D9967">
        <v>0</v>
      </c>
      <c r="E9967">
        <v>0</v>
      </c>
    </row>
    <row r="9968" spans="1:5" x14ac:dyDescent="0.25">
      <c r="A9968" t="s">
        <v>2585</v>
      </c>
      <c r="B9968" t="s">
        <v>3088</v>
      </c>
      <c r="C9968" t="s">
        <v>2467</v>
      </c>
      <c r="D9968">
        <v>0</v>
      </c>
    </row>
    <row r="9969" spans="1:5" x14ac:dyDescent="0.25">
      <c r="A9969" t="s">
        <v>2585</v>
      </c>
      <c r="B9969" t="s">
        <v>3088</v>
      </c>
      <c r="C9969" t="s">
        <v>2468</v>
      </c>
      <c r="D9969" t="s">
        <v>2475</v>
      </c>
    </row>
    <row r="9970" spans="1:5" x14ac:dyDescent="0.25">
      <c r="A9970" t="s">
        <v>2585</v>
      </c>
      <c r="B9970" t="s">
        <v>3088</v>
      </c>
      <c r="C9970" t="s">
        <v>4752</v>
      </c>
      <c r="D9970">
        <v>0</v>
      </c>
      <c r="E9970">
        <v>0</v>
      </c>
    </row>
    <row r="9971" spans="1:5" x14ac:dyDescent="0.25">
      <c r="A9971" t="s">
        <v>2585</v>
      </c>
      <c r="B9971" t="s">
        <v>3088</v>
      </c>
      <c r="C9971" t="s">
        <v>4753</v>
      </c>
      <c r="D9971">
        <v>0</v>
      </c>
      <c r="E9971">
        <v>0</v>
      </c>
    </row>
    <row r="9972" spans="1:5" x14ac:dyDescent="0.25">
      <c r="A9972" t="s">
        <v>2585</v>
      </c>
      <c r="B9972" t="s">
        <v>3088</v>
      </c>
      <c r="C9972" t="s">
        <v>800</v>
      </c>
      <c r="D9972" s="19" t="s">
        <v>807</v>
      </c>
    </row>
    <row r="9973" spans="1:5" x14ac:dyDescent="0.25">
      <c r="A9973" t="s">
        <v>2585</v>
      </c>
      <c r="B9973" t="s">
        <v>3089</v>
      </c>
      <c r="C9973" t="s">
        <v>1083</v>
      </c>
      <c r="D9973" t="b">
        <v>0</v>
      </c>
    </row>
    <row r="9974" spans="1:5" x14ac:dyDescent="0.25">
      <c r="A9974" t="s">
        <v>2585</v>
      </c>
      <c r="B9974" t="s">
        <v>3089</v>
      </c>
      <c r="C9974" t="s">
        <v>36</v>
      </c>
      <c r="D9974">
        <v>1108</v>
      </c>
    </row>
    <row r="9975" spans="1:5" x14ac:dyDescent="0.25">
      <c r="A9975" t="s">
        <v>2585</v>
      </c>
      <c r="B9975" t="s">
        <v>3089</v>
      </c>
      <c r="C9975" t="s">
        <v>4751</v>
      </c>
      <c r="D9975">
        <v>0</v>
      </c>
    </row>
    <row r="9976" spans="1:5" x14ac:dyDescent="0.25">
      <c r="A9976" t="s">
        <v>2585</v>
      </c>
      <c r="B9976" t="s">
        <v>3089</v>
      </c>
      <c r="C9976" t="s">
        <v>2469</v>
      </c>
      <c r="D9976">
        <v>100</v>
      </c>
      <c r="E9976">
        <v>0</v>
      </c>
    </row>
    <row r="9977" spans="1:5" x14ac:dyDescent="0.25">
      <c r="A9977" t="s">
        <v>2585</v>
      </c>
      <c r="B9977" t="s">
        <v>3089</v>
      </c>
      <c r="C9977" t="s">
        <v>2467</v>
      </c>
      <c r="D9977">
        <v>0</v>
      </c>
    </row>
    <row r="9978" spans="1:5" x14ac:dyDescent="0.25">
      <c r="A9978" t="s">
        <v>2585</v>
      </c>
      <c r="B9978" t="s">
        <v>3089</v>
      </c>
      <c r="C9978" t="s">
        <v>2468</v>
      </c>
      <c r="D9978" t="s">
        <v>2475</v>
      </c>
    </row>
    <row r="9979" spans="1:5" x14ac:dyDescent="0.25">
      <c r="A9979" t="s">
        <v>2585</v>
      </c>
      <c r="B9979" t="s">
        <v>3089</v>
      </c>
      <c r="C9979" t="s">
        <v>4752</v>
      </c>
      <c r="D9979">
        <v>0</v>
      </c>
      <c r="E9979">
        <v>0</v>
      </c>
    </row>
    <row r="9980" spans="1:5" x14ac:dyDescent="0.25">
      <c r="A9980" t="s">
        <v>2585</v>
      </c>
      <c r="B9980" t="s">
        <v>3089</v>
      </c>
      <c r="C9980" t="s">
        <v>4753</v>
      </c>
      <c r="D9980">
        <v>0</v>
      </c>
      <c r="E9980">
        <v>0</v>
      </c>
    </row>
    <row r="9981" spans="1:5" x14ac:dyDescent="0.25">
      <c r="A9981" t="s">
        <v>2585</v>
      </c>
      <c r="B9981" t="s">
        <v>3089</v>
      </c>
      <c r="C9981" t="s">
        <v>800</v>
      </c>
      <c r="D9981" s="19" t="s">
        <v>807</v>
      </c>
    </row>
    <row r="9982" spans="1:5" x14ac:dyDescent="0.25">
      <c r="A9982" t="s">
        <v>2585</v>
      </c>
      <c r="B9982" t="s">
        <v>3090</v>
      </c>
      <c r="C9982" t="s">
        <v>1083</v>
      </c>
      <c r="D9982" t="b">
        <v>0</v>
      </c>
    </row>
    <row r="9983" spans="1:5" x14ac:dyDescent="0.25">
      <c r="A9983" t="s">
        <v>2585</v>
      </c>
      <c r="B9983" t="s">
        <v>3090</v>
      </c>
      <c r="C9983" t="s">
        <v>36</v>
      </c>
      <c r="D9983">
        <v>1109</v>
      </c>
    </row>
    <row r="9984" spans="1:5" x14ac:dyDescent="0.25">
      <c r="A9984" t="s">
        <v>2585</v>
      </c>
      <c r="B9984" t="s">
        <v>3090</v>
      </c>
      <c r="C9984" t="s">
        <v>4751</v>
      </c>
      <c r="D9984">
        <v>0</v>
      </c>
    </row>
    <row r="9985" spans="1:5" x14ac:dyDescent="0.25">
      <c r="A9985" t="s">
        <v>2585</v>
      </c>
      <c r="B9985" t="s">
        <v>3090</v>
      </c>
      <c r="C9985" t="s">
        <v>2469</v>
      </c>
      <c r="D9985">
        <v>1</v>
      </c>
      <c r="E9985">
        <v>0</v>
      </c>
    </row>
    <row r="9986" spans="1:5" x14ac:dyDescent="0.25">
      <c r="A9986" t="s">
        <v>2585</v>
      </c>
      <c r="B9986" t="s">
        <v>3090</v>
      </c>
      <c r="C9986" t="s">
        <v>2467</v>
      </c>
      <c r="D9986">
        <v>0</v>
      </c>
    </row>
    <row r="9987" spans="1:5" x14ac:dyDescent="0.25">
      <c r="A9987" t="s">
        <v>2585</v>
      </c>
      <c r="B9987" t="s">
        <v>3090</v>
      </c>
      <c r="C9987" t="s">
        <v>2468</v>
      </c>
      <c r="D9987" t="s">
        <v>2475</v>
      </c>
    </row>
    <row r="9988" spans="1:5" x14ac:dyDescent="0.25">
      <c r="A9988" t="s">
        <v>2585</v>
      </c>
      <c r="B9988" t="s">
        <v>3090</v>
      </c>
      <c r="C9988" t="s">
        <v>4752</v>
      </c>
      <c r="D9988">
        <v>0</v>
      </c>
      <c r="E9988">
        <v>0</v>
      </c>
    </row>
    <row r="9989" spans="1:5" x14ac:dyDescent="0.25">
      <c r="A9989" t="s">
        <v>2585</v>
      </c>
      <c r="B9989" t="s">
        <v>3090</v>
      </c>
      <c r="C9989" t="s">
        <v>4753</v>
      </c>
      <c r="D9989">
        <v>0</v>
      </c>
      <c r="E9989">
        <v>0</v>
      </c>
    </row>
    <row r="9990" spans="1:5" x14ac:dyDescent="0.25">
      <c r="A9990" t="s">
        <v>2585</v>
      </c>
      <c r="B9990" t="s">
        <v>3090</v>
      </c>
      <c r="C9990" t="s">
        <v>800</v>
      </c>
      <c r="D9990" s="19" t="s">
        <v>815</v>
      </c>
    </row>
    <row r="9991" spans="1:5" x14ac:dyDescent="0.25">
      <c r="A9991" t="s">
        <v>2585</v>
      </c>
      <c r="B9991" t="s">
        <v>3091</v>
      </c>
      <c r="C9991" t="s">
        <v>1083</v>
      </c>
      <c r="D9991" t="b">
        <v>0</v>
      </c>
    </row>
    <row r="9992" spans="1:5" x14ac:dyDescent="0.25">
      <c r="A9992" t="s">
        <v>2585</v>
      </c>
      <c r="B9992" t="s">
        <v>3091</v>
      </c>
      <c r="C9992" t="s">
        <v>36</v>
      </c>
      <c r="D9992">
        <v>1110</v>
      </c>
    </row>
    <row r="9993" spans="1:5" x14ac:dyDescent="0.25">
      <c r="A9993" t="s">
        <v>2585</v>
      </c>
      <c r="B9993" t="s">
        <v>3091</v>
      </c>
      <c r="C9993" t="s">
        <v>4751</v>
      </c>
      <c r="D9993">
        <v>0</v>
      </c>
    </row>
    <row r="9994" spans="1:5" x14ac:dyDescent="0.25">
      <c r="A9994" t="s">
        <v>2585</v>
      </c>
      <c r="B9994" t="s">
        <v>3091</v>
      </c>
      <c r="C9994" t="s">
        <v>2469</v>
      </c>
      <c r="D9994">
        <v>0</v>
      </c>
      <c r="E9994">
        <v>0</v>
      </c>
    </row>
    <row r="9995" spans="1:5" x14ac:dyDescent="0.25">
      <c r="A9995" t="s">
        <v>2585</v>
      </c>
      <c r="B9995" t="s">
        <v>3091</v>
      </c>
      <c r="C9995" t="s">
        <v>2467</v>
      </c>
      <c r="D9995">
        <v>0</v>
      </c>
    </row>
    <row r="9996" spans="1:5" x14ac:dyDescent="0.25">
      <c r="A9996" t="s">
        <v>2585</v>
      </c>
      <c r="B9996" t="s">
        <v>3091</v>
      </c>
      <c r="C9996" t="s">
        <v>2468</v>
      </c>
      <c r="D9996" t="s">
        <v>2475</v>
      </c>
    </row>
    <row r="9997" spans="1:5" x14ac:dyDescent="0.25">
      <c r="A9997" t="s">
        <v>2585</v>
      </c>
      <c r="B9997" t="s">
        <v>3091</v>
      </c>
      <c r="C9997" t="s">
        <v>4752</v>
      </c>
      <c r="D9997">
        <v>0</v>
      </c>
      <c r="E9997">
        <v>0</v>
      </c>
    </row>
    <row r="9998" spans="1:5" x14ac:dyDescent="0.25">
      <c r="A9998" t="s">
        <v>2585</v>
      </c>
      <c r="B9998" t="s">
        <v>3091</v>
      </c>
      <c r="C9998" t="s">
        <v>4753</v>
      </c>
      <c r="D9998">
        <v>0</v>
      </c>
      <c r="E9998">
        <v>0</v>
      </c>
    </row>
    <row r="9999" spans="1:5" x14ac:dyDescent="0.25">
      <c r="A9999" t="s">
        <v>2585</v>
      </c>
      <c r="B9999" t="s">
        <v>3091</v>
      </c>
      <c r="C9999" t="s">
        <v>800</v>
      </c>
      <c r="D9999" s="19" t="s">
        <v>807</v>
      </c>
    </row>
    <row r="10000" spans="1:5" x14ac:dyDescent="0.25">
      <c r="A10000" t="s">
        <v>2585</v>
      </c>
      <c r="B10000" t="s">
        <v>3092</v>
      </c>
      <c r="C10000" t="s">
        <v>1083</v>
      </c>
      <c r="D10000" t="b">
        <v>0</v>
      </c>
    </row>
    <row r="10001" spans="1:5" x14ac:dyDescent="0.25">
      <c r="A10001" t="s">
        <v>2585</v>
      </c>
      <c r="B10001" t="s">
        <v>3092</v>
      </c>
      <c r="C10001" t="s">
        <v>36</v>
      </c>
      <c r="D10001">
        <v>1111</v>
      </c>
    </row>
    <row r="10002" spans="1:5" x14ac:dyDescent="0.25">
      <c r="A10002" t="s">
        <v>2585</v>
      </c>
      <c r="B10002" t="s">
        <v>3092</v>
      </c>
      <c r="C10002" t="s">
        <v>4751</v>
      </c>
      <c r="D10002">
        <v>0</v>
      </c>
    </row>
    <row r="10003" spans="1:5" x14ac:dyDescent="0.25">
      <c r="A10003" t="s">
        <v>2585</v>
      </c>
      <c r="B10003" t="s">
        <v>3092</v>
      </c>
      <c r="C10003" t="s">
        <v>2469</v>
      </c>
      <c r="D10003">
        <v>0</v>
      </c>
      <c r="E10003">
        <v>0</v>
      </c>
    </row>
    <row r="10004" spans="1:5" x14ac:dyDescent="0.25">
      <c r="A10004" t="s">
        <v>2585</v>
      </c>
      <c r="B10004" t="s">
        <v>3092</v>
      </c>
      <c r="C10004" t="s">
        <v>2467</v>
      </c>
      <c r="D10004">
        <v>0</v>
      </c>
    </row>
    <row r="10005" spans="1:5" x14ac:dyDescent="0.25">
      <c r="A10005" t="s">
        <v>2585</v>
      </c>
      <c r="B10005" t="s">
        <v>3092</v>
      </c>
      <c r="C10005" t="s">
        <v>2468</v>
      </c>
      <c r="D10005" t="s">
        <v>2475</v>
      </c>
    </row>
    <row r="10006" spans="1:5" x14ac:dyDescent="0.25">
      <c r="A10006" t="s">
        <v>2585</v>
      </c>
      <c r="B10006" t="s">
        <v>3092</v>
      </c>
      <c r="C10006" t="s">
        <v>4752</v>
      </c>
      <c r="D10006">
        <v>0</v>
      </c>
      <c r="E10006">
        <v>0</v>
      </c>
    </row>
    <row r="10007" spans="1:5" x14ac:dyDescent="0.25">
      <c r="A10007" t="s">
        <v>2585</v>
      </c>
      <c r="B10007" t="s">
        <v>3092</v>
      </c>
      <c r="C10007" t="s">
        <v>4753</v>
      </c>
      <c r="D10007">
        <v>0</v>
      </c>
      <c r="E10007">
        <v>0</v>
      </c>
    </row>
    <row r="10008" spans="1:5" x14ac:dyDescent="0.25">
      <c r="A10008" t="s">
        <v>2585</v>
      </c>
      <c r="B10008" t="s">
        <v>3092</v>
      </c>
      <c r="C10008" t="s">
        <v>800</v>
      </c>
      <c r="D10008" s="19" t="s">
        <v>815</v>
      </c>
    </row>
    <row r="10009" spans="1:5" x14ac:dyDescent="0.25">
      <c r="A10009" t="s">
        <v>2585</v>
      </c>
      <c r="B10009" t="s">
        <v>3093</v>
      </c>
      <c r="C10009" t="s">
        <v>1083</v>
      </c>
      <c r="D10009" t="b">
        <v>0</v>
      </c>
    </row>
    <row r="10010" spans="1:5" x14ac:dyDescent="0.25">
      <c r="A10010" t="s">
        <v>2585</v>
      </c>
      <c r="B10010" t="s">
        <v>3093</v>
      </c>
      <c r="C10010" t="s">
        <v>36</v>
      </c>
      <c r="D10010">
        <v>1112</v>
      </c>
    </row>
    <row r="10011" spans="1:5" x14ac:dyDescent="0.25">
      <c r="A10011" t="s">
        <v>2585</v>
      </c>
      <c r="B10011" t="s">
        <v>3093</v>
      </c>
      <c r="C10011" t="s">
        <v>4751</v>
      </c>
      <c r="D10011">
        <v>0</v>
      </c>
    </row>
    <row r="10012" spans="1:5" x14ac:dyDescent="0.25">
      <c r="A10012" t="s">
        <v>2585</v>
      </c>
      <c r="B10012" t="s">
        <v>3093</v>
      </c>
      <c r="C10012" t="s">
        <v>2469</v>
      </c>
      <c r="D10012">
        <v>100</v>
      </c>
      <c r="E10012">
        <v>0</v>
      </c>
    </row>
    <row r="10013" spans="1:5" x14ac:dyDescent="0.25">
      <c r="A10013" t="s">
        <v>2585</v>
      </c>
      <c r="B10013" t="s">
        <v>3093</v>
      </c>
      <c r="C10013" t="s">
        <v>2467</v>
      </c>
      <c r="D10013">
        <v>1</v>
      </c>
    </row>
    <row r="10014" spans="1:5" x14ac:dyDescent="0.25">
      <c r="A10014" t="s">
        <v>2585</v>
      </c>
      <c r="B10014" t="s">
        <v>3093</v>
      </c>
      <c r="C10014" t="s">
        <v>2468</v>
      </c>
      <c r="D10014" t="s">
        <v>3104</v>
      </c>
    </row>
    <row r="10015" spans="1:5" x14ac:dyDescent="0.25">
      <c r="A10015" t="s">
        <v>2585</v>
      </c>
      <c r="B10015" t="s">
        <v>3093</v>
      </c>
      <c r="C10015" t="s">
        <v>4752</v>
      </c>
      <c r="D10015">
        <v>0</v>
      </c>
      <c r="E10015">
        <v>0</v>
      </c>
    </row>
    <row r="10016" spans="1:5" x14ac:dyDescent="0.25">
      <c r="A10016" t="s">
        <v>2585</v>
      </c>
      <c r="B10016" t="s">
        <v>3093</v>
      </c>
      <c r="C10016" t="s">
        <v>4753</v>
      </c>
      <c r="D10016">
        <v>0</v>
      </c>
      <c r="E10016">
        <v>0</v>
      </c>
    </row>
    <row r="10017" spans="1:5" x14ac:dyDescent="0.25">
      <c r="A10017" t="s">
        <v>2585</v>
      </c>
      <c r="B10017" t="s">
        <v>3093</v>
      </c>
      <c r="C10017" t="s">
        <v>800</v>
      </c>
      <c r="D10017" s="19" t="s">
        <v>807</v>
      </c>
    </row>
    <row r="10018" spans="1:5" x14ac:dyDescent="0.25">
      <c r="A10018" t="s">
        <v>2585</v>
      </c>
      <c r="B10018" t="s">
        <v>3094</v>
      </c>
      <c r="C10018" t="s">
        <v>1083</v>
      </c>
      <c r="D10018" t="b">
        <v>0</v>
      </c>
    </row>
    <row r="10019" spans="1:5" x14ac:dyDescent="0.25">
      <c r="A10019" t="s">
        <v>2585</v>
      </c>
      <c r="B10019" t="s">
        <v>3094</v>
      </c>
      <c r="C10019" t="s">
        <v>36</v>
      </c>
      <c r="D10019">
        <v>1113</v>
      </c>
    </row>
    <row r="10020" spans="1:5" x14ac:dyDescent="0.25">
      <c r="A10020" t="s">
        <v>2585</v>
      </c>
      <c r="B10020" t="s">
        <v>3094</v>
      </c>
      <c r="C10020" t="s">
        <v>4751</v>
      </c>
      <c r="D10020">
        <v>0</v>
      </c>
    </row>
    <row r="10021" spans="1:5" x14ac:dyDescent="0.25">
      <c r="A10021" t="s">
        <v>2585</v>
      </c>
      <c r="B10021" t="s">
        <v>3094</v>
      </c>
      <c r="C10021" t="s">
        <v>2469</v>
      </c>
      <c r="D10021">
        <v>0</v>
      </c>
      <c r="E10021">
        <v>0</v>
      </c>
    </row>
    <row r="10022" spans="1:5" x14ac:dyDescent="0.25">
      <c r="A10022" t="s">
        <v>2585</v>
      </c>
      <c r="B10022" t="s">
        <v>3094</v>
      </c>
      <c r="C10022" t="s">
        <v>2467</v>
      </c>
      <c r="D10022">
        <v>0</v>
      </c>
    </row>
    <row r="10023" spans="1:5" x14ac:dyDescent="0.25">
      <c r="A10023" t="s">
        <v>2585</v>
      </c>
      <c r="B10023" t="s">
        <v>3094</v>
      </c>
      <c r="C10023" t="s">
        <v>2468</v>
      </c>
      <c r="D10023" t="s">
        <v>2475</v>
      </c>
    </row>
    <row r="10024" spans="1:5" x14ac:dyDescent="0.25">
      <c r="A10024" t="s">
        <v>2585</v>
      </c>
      <c r="B10024" t="s">
        <v>3094</v>
      </c>
      <c r="C10024" t="s">
        <v>4752</v>
      </c>
      <c r="D10024">
        <v>0</v>
      </c>
      <c r="E10024">
        <v>0</v>
      </c>
    </row>
    <row r="10025" spans="1:5" x14ac:dyDescent="0.25">
      <c r="A10025" t="s">
        <v>2585</v>
      </c>
      <c r="B10025" t="s">
        <v>3094</v>
      </c>
      <c r="C10025" t="s">
        <v>4753</v>
      </c>
      <c r="D10025">
        <v>0</v>
      </c>
      <c r="E10025">
        <v>0</v>
      </c>
    </row>
    <row r="10026" spans="1:5" x14ac:dyDescent="0.25">
      <c r="A10026" t="s">
        <v>2585</v>
      </c>
      <c r="B10026" t="s">
        <v>3094</v>
      </c>
      <c r="C10026" t="s">
        <v>800</v>
      </c>
      <c r="D10026" s="19" t="s">
        <v>815</v>
      </c>
    </row>
    <row r="10027" spans="1:5" x14ac:dyDescent="0.25">
      <c r="A10027" t="s">
        <v>2585</v>
      </c>
      <c r="B10027" t="s">
        <v>3095</v>
      </c>
      <c r="C10027" t="s">
        <v>1083</v>
      </c>
      <c r="D10027" t="b">
        <v>0</v>
      </c>
    </row>
    <row r="10028" spans="1:5" x14ac:dyDescent="0.25">
      <c r="A10028" t="s">
        <v>2585</v>
      </c>
      <c r="B10028" t="s">
        <v>3095</v>
      </c>
      <c r="C10028" t="s">
        <v>36</v>
      </c>
      <c r="D10028">
        <v>1114</v>
      </c>
    </row>
    <row r="10029" spans="1:5" x14ac:dyDescent="0.25">
      <c r="A10029" t="s">
        <v>2585</v>
      </c>
      <c r="B10029" t="s">
        <v>3095</v>
      </c>
      <c r="C10029" t="s">
        <v>4751</v>
      </c>
      <c r="D10029">
        <v>1</v>
      </c>
    </row>
    <row r="10030" spans="1:5" x14ac:dyDescent="0.25">
      <c r="A10030" t="s">
        <v>2585</v>
      </c>
      <c r="B10030" t="s">
        <v>3095</v>
      </c>
      <c r="C10030" t="s">
        <v>2469</v>
      </c>
      <c r="D10030">
        <v>0</v>
      </c>
      <c r="E10030">
        <v>0</v>
      </c>
    </row>
    <row r="10031" spans="1:5" x14ac:dyDescent="0.25">
      <c r="A10031" t="s">
        <v>2585</v>
      </c>
      <c r="B10031" t="s">
        <v>3095</v>
      </c>
      <c r="C10031" t="s">
        <v>2467</v>
      </c>
      <c r="D10031">
        <v>1</v>
      </c>
    </row>
    <row r="10032" spans="1:5" x14ac:dyDescent="0.25">
      <c r="A10032" t="s">
        <v>2585</v>
      </c>
      <c r="B10032" t="s">
        <v>3095</v>
      </c>
      <c r="C10032" t="s">
        <v>2468</v>
      </c>
      <c r="D10032" t="s">
        <v>2475</v>
      </c>
    </row>
    <row r="10033" spans="1:5" x14ac:dyDescent="0.25">
      <c r="A10033" t="s">
        <v>2585</v>
      </c>
      <c r="B10033" t="s">
        <v>3095</v>
      </c>
      <c r="C10033" t="s">
        <v>4752</v>
      </c>
      <c r="D10033">
        <v>0</v>
      </c>
      <c r="E10033">
        <v>0</v>
      </c>
    </row>
    <row r="10034" spans="1:5" x14ac:dyDescent="0.25">
      <c r="A10034" t="s">
        <v>2585</v>
      </c>
      <c r="B10034" t="s">
        <v>3095</v>
      </c>
      <c r="C10034" t="s">
        <v>4753</v>
      </c>
      <c r="D10034">
        <v>0</v>
      </c>
      <c r="E10034">
        <v>0</v>
      </c>
    </row>
    <row r="10035" spans="1:5" x14ac:dyDescent="0.25">
      <c r="A10035" t="s">
        <v>2585</v>
      </c>
      <c r="B10035" t="s">
        <v>3095</v>
      </c>
      <c r="C10035" t="s">
        <v>800</v>
      </c>
      <c r="D10035" s="19" t="s">
        <v>815</v>
      </c>
    </row>
    <row r="10036" spans="1:5" x14ac:dyDescent="0.25">
      <c r="A10036" t="s">
        <v>2585</v>
      </c>
      <c r="B10036" t="s">
        <v>282</v>
      </c>
      <c r="C10036" t="s">
        <v>1083</v>
      </c>
      <c r="D10036" t="b">
        <v>0</v>
      </c>
    </row>
    <row r="10037" spans="1:5" x14ac:dyDescent="0.25">
      <c r="A10037" t="s">
        <v>2585</v>
      </c>
      <c r="B10037" t="s">
        <v>282</v>
      </c>
      <c r="C10037" t="s">
        <v>36</v>
      </c>
      <c r="D10037">
        <v>1115</v>
      </c>
    </row>
    <row r="10038" spans="1:5" x14ac:dyDescent="0.25">
      <c r="A10038" t="s">
        <v>2585</v>
      </c>
      <c r="B10038" t="s">
        <v>282</v>
      </c>
      <c r="C10038" t="s">
        <v>4751</v>
      </c>
      <c r="D10038">
        <v>0</v>
      </c>
    </row>
    <row r="10039" spans="1:5" x14ac:dyDescent="0.25">
      <c r="A10039" t="s">
        <v>2585</v>
      </c>
      <c r="B10039" t="s">
        <v>282</v>
      </c>
      <c r="C10039" t="s">
        <v>2469</v>
      </c>
      <c r="D10039">
        <v>0</v>
      </c>
      <c r="E10039">
        <v>0</v>
      </c>
    </row>
    <row r="10040" spans="1:5" x14ac:dyDescent="0.25">
      <c r="A10040" t="s">
        <v>2585</v>
      </c>
      <c r="B10040" t="s">
        <v>282</v>
      </c>
      <c r="C10040" t="s">
        <v>2467</v>
      </c>
      <c r="D10040">
        <v>0</v>
      </c>
    </row>
    <row r="10041" spans="1:5" x14ac:dyDescent="0.25">
      <c r="A10041" t="s">
        <v>2585</v>
      </c>
      <c r="B10041" t="s">
        <v>282</v>
      </c>
      <c r="C10041" t="s">
        <v>2468</v>
      </c>
      <c r="D10041" t="s">
        <v>2475</v>
      </c>
    </row>
    <row r="10042" spans="1:5" x14ac:dyDescent="0.25">
      <c r="A10042" t="s">
        <v>2585</v>
      </c>
      <c r="B10042" t="s">
        <v>282</v>
      </c>
      <c r="C10042" t="s">
        <v>4752</v>
      </c>
      <c r="D10042">
        <v>0</v>
      </c>
      <c r="E10042">
        <v>0</v>
      </c>
    </row>
    <row r="10043" spans="1:5" x14ac:dyDescent="0.25">
      <c r="A10043" t="s">
        <v>2585</v>
      </c>
      <c r="B10043" t="s">
        <v>282</v>
      </c>
      <c r="C10043" t="s">
        <v>4753</v>
      </c>
      <c r="D10043">
        <v>0</v>
      </c>
      <c r="E10043">
        <v>0</v>
      </c>
    </row>
    <row r="10044" spans="1:5" x14ac:dyDescent="0.25">
      <c r="A10044" t="s">
        <v>2585</v>
      </c>
      <c r="B10044" t="s">
        <v>282</v>
      </c>
      <c r="C10044" t="s">
        <v>800</v>
      </c>
      <c r="D10044" s="19"/>
    </row>
    <row r="10045" spans="1:5" x14ac:dyDescent="0.25">
      <c r="A10045" t="s">
        <v>2585</v>
      </c>
      <c r="B10045" t="s">
        <v>283</v>
      </c>
      <c r="C10045" t="s">
        <v>1083</v>
      </c>
      <c r="D10045" t="b">
        <v>0</v>
      </c>
    </row>
    <row r="10046" spans="1:5" x14ac:dyDescent="0.25">
      <c r="A10046" t="s">
        <v>2585</v>
      </c>
      <c r="B10046" t="s">
        <v>283</v>
      </c>
      <c r="C10046" t="s">
        <v>36</v>
      </c>
      <c r="D10046">
        <v>1116</v>
      </c>
    </row>
    <row r="10047" spans="1:5" x14ac:dyDescent="0.25">
      <c r="A10047" t="s">
        <v>2585</v>
      </c>
      <c r="B10047" t="s">
        <v>283</v>
      </c>
      <c r="C10047" t="s">
        <v>4751</v>
      </c>
      <c r="D10047">
        <v>0</v>
      </c>
    </row>
    <row r="10048" spans="1:5" x14ac:dyDescent="0.25">
      <c r="A10048" t="s">
        <v>2585</v>
      </c>
      <c r="B10048" t="s">
        <v>283</v>
      </c>
      <c r="C10048" t="s">
        <v>2469</v>
      </c>
      <c r="D10048">
        <v>0</v>
      </c>
      <c r="E10048">
        <v>0</v>
      </c>
    </row>
    <row r="10049" spans="1:5" x14ac:dyDescent="0.25">
      <c r="A10049" t="s">
        <v>2585</v>
      </c>
      <c r="B10049" t="s">
        <v>283</v>
      </c>
      <c r="C10049" t="s">
        <v>2467</v>
      </c>
      <c r="D10049">
        <v>0</v>
      </c>
    </row>
    <row r="10050" spans="1:5" x14ac:dyDescent="0.25">
      <c r="A10050" t="s">
        <v>2585</v>
      </c>
      <c r="B10050" t="s">
        <v>283</v>
      </c>
      <c r="C10050" t="s">
        <v>2468</v>
      </c>
      <c r="D10050" t="s">
        <v>2475</v>
      </c>
    </row>
    <row r="10051" spans="1:5" x14ac:dyDescent="0.25">
      <c r="A10051" t="s">
        <v>2585</v>
      </c>
      <c r="B10051" t="s">
        <v>283</v>
      </c>
      <c r="C10051" t="s">
        <v>4752</v>
      </c>
      <c r="D10051">
        <v>0</v>
      </c>
      <c r="E10051">
        <v>0</v>
      </c>
    </row>
    <row r="10052" spans="1:5" x14ac:dyDescent="0.25">
      <c r="A10052" t="s">
        <v>2585</v>
      </c>
      <c r="B10052" t="s">
        <v>283</v>
      </c>
      <c r="C10052" t="s">
        <v>4753</v>
      </c>
      <c r="D10052">
        <v>0</v>
      </c>
      <c r="E10052">
        <v>0</v>
      </c>
    </row>
    <row r="10053" spans="1:5" x14ac:dyDescent="0.25">
      <c r="A10053" t="s">
        <v>2585</v>
      </c>
      <c r="B10053" t="s">
        <v>283</v>
      </c>
      <c r="C10053" t="s">
        <v>800</v>
      </c>
      <c r="D10053" s="19"/>
    </row>
    <row r="10054" spans="1:5" x14ac:dyDescent="0.25">
      <c r="A10054" t="s">
        <v>2585</v>
      </c>
      <c r="B10054" t="s">
        <v>314</v>
      </c>
      <c r="C10054" t="s">
        <v>1083</v>
      </c>
      <c r="D10054" t="b">
        <v>0</v>
      </c>
    </row>
    <row r="10055" spans="1:5" x14ac:dyDescent="0.25">
      <c r="A10055" t="s">
        <v>2585</v>
      </c>
      <c r="B10055" t="s">
        <v>314</v>
      </c>
      <c r="C10055" t="s">
        <v>36</v>
      </c>
      <c r="D10055">
        <v>1117</v>
      </c>
    </row>
    <row r="10056" spans="1:5" x14ac:dyDescent="0.25">
      <c r="A10056" t="s">
        <v>2585</v>
      </c>
      <c r="B10056" t="s">
        <v>314</v>
      </c>
      <c r="C10056" t="s">
        <v>4751</v>
      </c>
      <c r="D10056">
        <v>0</v>
      </c>
    </row>
    <row r="10057" spans="1:5" x14ac:dyDescent="0.25">
      <c r="A10057" t="s">
        <v>2585</v>
      </c>
      <c r="B10057" t="s">
        <v>314</v>
      </c>
      <c r="C10057" t="s">
        <v>2469</v>
      </c>
      <c r="D10057">
        <v>0</v>
      </c>
      <c r="E10057">
        <v>0</v>
      </c>
    </row>
    <row r="10058" spans="1:5" x14ac:dyDescent="0.25">
      <c r="A10058" t="s">
        <v>2585</v>
      </c>
      <c r="B10058" t="s">
        <v>314</v>
      </c>
      <c r="C10058" t="s">
        <v>2467</v>
      </c>
      <c r="D10058">
        <v>0</v>
      </c>
    </row>
    <row r="10059" spans="1:5" x14ac:dyDescent="0.25">
      <c r="A10059" t="s">
        <v>2585</v>
      </c>
      <c r="B10059" t="s">
        <v>314</v>
      </c>
      <c r="C10059" t="s">
        <v>2468</v>
      </c>
      <c r="D10059" t="s">
        <v>2475</v>
      </c>
    </row>
    <row r="10060" spans="1:5" x14ac:dyDescent="0.25">
      <c r="A10060" t="s">
        <v>2585</v>
      </c>
      <c r="B10060" t="s">
        <v>314</v>
      </c>
      <c r="C10060" t="s">
        <v>4752</v>
      </c>
      <c r="D10060">
        <v>0</v>
      </c>
      <c r="E10060">
        <v>0</v>
      </c>
    </row>
    <row r="10061" spans="1:5" x14ac:dyDescent="0.25">
      <c r="A10061" t="s">
        <v>2585</v>
      </c>
      <c r="B10061" t="s">
        <v>314</v>
      </c>
      <c r="C10061" t="s">
        <v>4753</v>
      </c>
      <c r="D10061">
        <v>0</v>
      </c>
      <c r="E10061">
        <v>0</v>
      </c>
    </row>
    <row r="10062" spans="1:5" x14ac:dyDescent="0.25">
      <c r="A10062" t="s">
        <v>2585</v>
      </c>
      <c r="B10062" t="s">
        <v>314</v>
      </c>
      <c r="C10062" t="s">
        <v>800</v>
      </c>
      <c r="D10062" s="19"/>
    </row>
    <row r="10063" spans="1:5" x14ac:dyDescent="0.25">
      <c r="A10063" t="s">
        <v>2585</v>
      </c>
      <c r="B10063" t="s">
        <v>284</v>
      </c>
      <c r="C10063" t="s">
        <v>1083</v>
      </c>
      <c r="D10063" t="b">
        <v>0</v>
      </c>
    </row>
    <row r="10064" spans="1:5" x14ac:dyDescent="0.25">
      <c r="A10064" t="s">
        <v>2585</v>
      </c>
      <c r="B10064" t="s">
        <v>284</v>
      </c>
      <c r="C10064" t="s">
        <v>36</v>
      </c>
      <c r="D10064">
        <v>1118</v>
      </c>
    </row>
    <row r="10065" spans="1:5" x14ac:dyDescent="0.25">
      <c r="A10065" t="s">
        <v>2585</v>
      </c>
      <c r="B10065" t="s">
        <v>284</v>
      </c>
      <c r="C10065" t="s">
        <v>4751</v>
      </c>
      <c r="D10065">
        <v>0</v>
      </c>
    </row>
    <row r="10066" spans="1:5" x14ac:dyDescent="0.25">
      <c r="A10066" t="s">
        <v>2585</v>
      </c>
      <c r="B10066" t="s">
        <v>284</v>
      </c>
      <c r="C10066" t="s">
        <v>2469</v>
      </c>
      <c r="D10066">
        <v>0</v>
      </c>
      <c r="E10066">
        <v>0</v>
      </c>
    </row>
    <row r="10067" spans="1:5" x14ac:dyDescent="0.25">
      <c r="A10067" t="s">
        <v>2585</v>
      </c>
      <c r="B10067" t="s">
        <v>284</v>
      </c>
      <c r="C10067" t="s">
        <v>2467</v>
      </c>
      <c r="D10067">
        <v>0</v>
      </c>
    </row>
    <row r="10068" spans="1:5" x14ac:dyDescent="0.25">
      <c r="A10068" t="s">
        <v>2585</v>
      </c>
      <c r="B10068" t="s">
        <v>284</v>
      </c>
      <c r="C10068" t="s">
        <v>2468</v>
      </c>
      <c r="D10068" t="s">
        <v>2475</v>
      </c>
    </row>
    <row r="10069" spans="1:5" x14ac:dyDescent="0.25">
      <c r="A10069" t="s">
        <v>2585</v>
      </c>
      <c r="B10069" t="s">
        <v>284</v>
      </c>
      <c r="C10069" t="s">
        <v>4752</v>
      </c>
      <c r="D10069">
        <v>0</v>
      </c>
      <c r="E10069">
        <v>0</v>
      </c>
    </row>
    <row r="10070" spans="1:5" x14ac:dyDescent="0.25">
      <c r="A10070" t="s">
        <v>2585</v>
      </c>
      <c r="B10070" t="s">
        <v>284</v>
      </c>
      <c r="C10070" t="s">
        <v>4753</v>
      </c>
      <c r="D10070">
        <v>0</v>
      </c>
      <c r="E10070">
        <v>0</v>
      </c>
    </row>
    <row r="10071" spans="1:5" x14ac:dyDescent="0.25">
      <c r="A10071" t="s">
        <v>2585</v>
      </c>
      <c r="B10071" t="s">
        <v>284</v>
      </c>
      <c r="C10071" t="s">
        <v>800</v>
      </c>
      <c r="D10071" s="19"/>
    </row>
    <row r="10072" spans="1:5" x14ac:dyDescent="0.25">
      <c r="A10072" t="s">
        <v>2585</v>
      </c>
      <c r="B10072" t="s">
        <v>285</v>
      </c>
      <c r="C10072" t="s">
        <v>1083</v>
      </c>
      <c r="D10072" t="b">
        <v>0</v>
      </c>
    </row>
    <row r="10073" spans="1:5" x14ac:dyDescent="0.25">
      <c r="A10073" t="s">
        <v>2585</v>
      </c>
      <c r="B10073" t="s">
        <v>285</v>
      </c>
      <c r="C10073" t="s">
        <v>36</v>
      </c>
      <c r="D10073">
        <v>1119</v>
      </c>
    </row>
    <row r="10074" spans="1:5" x14ac:dyDescent="0.25">
      <c r="A10074" t="s">
        <v>2585</v>
      </c>
      <c r="B10074" t="s">
        <v>285</v>
      </c>
      <c r="C10074" t="s">
        <v>4751</v>
      </c>
      <c r="D10074">
        <v>0</v>
      </c>
    </row>
    <row r="10075" spans="1:5" x14ac:dyDescent="0.25">
      <c r="A10075" t="s">
        <v>2585</v>
      </c>
      <c r="B10075" t="s">
        <v>285</v>
      </c>
      <c r="C10075" t="s">
        <v>2469</v>
      </c>
      <c r="D10075">
        <v>0</v>
      </c>
      <c r="E10075">
        <v>0</v>
      </c>
    </row>
    <row r="10076" spans="1:5" x14ac:dyDescent="0.25">
      <c r="A10076" t="s">
        <v>2585</v>
      </c>
      <c r="B10076" t="s">
        <v>285</v>
      </c>
      <c r="C10076" t="s">
        <v>2467</v>
      </c>
      <c r="D10076">
        <v>0</v>
      </c>
    </row>
    <row r="10077" spans="1:5" x14ac:dyDescent="0.25">
      <c r="A10077" t="s">
        <v>2585</v>
      </c>
      <c r="B10077" t="s">
        <v>285</v>
      </c>
      <c r="C10077" t="s">
        <v>2468</v>
      </c>
      <c r="D10077" t="s">
        <v>2475</v>
      </c>
    </row>
    <row r="10078" spans="1:5" x14ac:dyDescent="0.25">
      <c r="A10078" t="s">
        <v>2585</v>
      </c>
      <c r="B10078" t="s">
        <v>285</v>
      </c>
      <c r="C10078" t="s">
        <v>4752</v>
      </c>
      <c r="D10078">
        <v>0</v>
      </c>
      <c r="E10078">
        <v>0</v>
      </c>
    </row>
    <row r="10079" spans="1:5" x14ac:dyDescent="0.25">
      <c r="A10079" t="s">
        <v>2585</v>
      </c>
      <c r="B10079" t="s">
        <v>285</v>
      </c>
      <c r="C10079" t="s">
        <v>4753</v>
      </c>
      <c r="D10079">
        <v>0</v>
      </c>
      <c r="E10079">
        <v>0</v>
      </c>
    </row>
    <row r="10080" spans="1:5" x14ac:dyDescent="0.25">
      <c r="A10080" t="s">
        <v>2585</v>
      </c>
      <c r="B10080" t="s">
        <v>285</v>
      </c>
      <c r="C10080" t="s">
        <v>800</v>
      </c>
      <c r="D10080" s="19"/>
    </row>
  </sheetData>
  <mergeCells count="2">
    <mergeCell ref="T1:U1"/>
    <mergeCell ref="T2:U2"/>
  </mergeCells>
  <pageMargins left="0.7" right="0.7" top="0.75" bottom="0.75" header="0.3" footer="0.3"/>
  <drawing r:id="rId1"/>
  <legacyDrawing r:id="rId2"/>
  <controls>
    <mc:AlternateContent xmlns:mc="http://schemas.openxmlformats.org/markup-compatibility/2006">
      <mc:Choice Requires="x14">
        <control shapeId="53251" r:id="rId3" name="CommandButton3">
          <controlPr defaultSize="0" autoLine="0" r:id="rId4">
            <anchor moveWithCells="1">
              <from>
                <xdr:col>104</xdr:col>
                <xdr:colOff>438150</xdr:colOff>
                <xdr:row>13</xdr:row>
                <xdr:rowOff>95250</xdr:rowOff>
              </from>
              <to>
                <xdr:col>109</xdr:col>
                <xdr:colOff>76200</xdr:colOff>
                <xdr:row>15</xdr:row>
                <xdr:rowOff>152400</xdr:rowOff>
              </to>
            </anchor>
          </controlPr>
        </control>
      </mc:Choice>
      <mc:Fallback>
        <control shapeId="53251" r:id="rId3" name="CommandButton3"/>
      </mc:Fallback>
    </mc:AlternateContent>
    <mc:AlternateContent xmlns:mc="http://schemas.openxmlformats.org/markup-compatibility/2006">
      <mc:Choice Requires="x14">
        <control shapeId="53250" r:id="rId5" name="CommandButton2">
          <controlPr defaultSize="0" autoLine="0" r:id="rId6">
            <anchor moveWithCells="1">
              <from>
                <xdr:col>104</xdr:col>
                <xdr:colOff>533400</xdr:colOff>
                <xdr:row>21</xdr:row>
                <xdr:rowOff>57150</xdr:rowOff>
              </from>
              <to>
                <xdr:col>109</xdr:col>
                <xdr:colOff>161925</xdr:colOff>
                <xdr:row>24</xdr:row>
                <xdr:rowOff>47625</xdr:rowOff>
              </to>
            </anchor>
          </controlPr>
        </control>
      </mc:Choice>
      <mc:Fallback>
        <control shapeId="53250" r:id="rId5" name="CommandButton2"/>
      </mc:Fallback>
    </mc:AlternateContent>
    <mc:AlternateContent xmlns:mc="http://schemas.openxmlformats.org/markup-compatibility/2006">
      <mc:Choice Requires="x14">
        <control shapeId="53249" r:id="rId7" name="CommandButton1">
          <controlPr defaultSize="0" autoLine="0" r:id="rId8">
            <anchor moveWithCells="1">
              <from>
                <xdr:col>104</xdr:col>
                <xdr:colOff>514350</xdr:colOff>
                <xdr:row>17</xdr:row>
                <xdr:rowOff>95250</xdr:rowOff>
              </from>
              <to>
                <xdr:col>109</xdr:col>
                <xdr:colOff>171450</xdr:colOff>
                <xdr:row>20</xdr:row>
                <xdr:rowOff>85725</xdr:rowOff>
              </to>
            </anchor>
          </controlPr>
        </control>
      </mc:Choice>
      <mc:Fallback>
        <control shapeId="53249" r:id="rId7" name="CommandButton1"/>
      </mc:Fallback>
    </mc:AlternateContent>
    <mc:AlternateContent xmlns:mc="http://schemas.openxmlformats.org/markup-compatibility/2006">
      <mc:Choice Requires="x14">
        <control shapeId="53252" r:id="rId9" name="btnRDBPARActions">
          <controlPr defaultSize="0" print="0" autoFill="0" autoPict="0" macro="ShowRDbParActions">
            <anchor moveWithCells="1" sizeWithCells="1">
              <from>
                <xdr:col>19</xdr:col>
                <xdr:colOff>581025</xdr:colOff>
                <xdr:row>3</xdr:row>
                <xdr:rowOff>123825</xdr:rowOff>
              </from>
              <to>
                <xdr:col>24</xdr:col>
                <xdr:colOff>228600</xdr:colOff>
                <xdr:row>5</xdr:row>
                <xdr:rowOff>171450</xdr:rowOff>
              </to>
            </anchor>
          </controlPr>
        </control>
      </mc:Choice>
    </mc:AlternateContent>
  </control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8C229-2307-483E-B1F3-D58298EF1DF8}">
  <sheetPr codeName="List40"/>
  <dimension ref="A1"/>
  <sheetViews>
    <sheetView workbookViewId="0">
      <selection activeCell="E398" sqref="E398"/>
    </sheetView>
  </sheetViews>
  <sheetFormatPr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F014C99-6B1F-4DD9-B79E-1ED9A1CB715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37</vt:i4>
      </vt:variant>
    </vt:vector>
  </HeadingPairs>
  <TitlesOfParts>
    <vt:vector size="37" baseType="lpstr">
      <vt:lpstr>GENERAL VBA EXECUTE</vt:lpstr>
      <vt:lpstr>MODULE_NAMES</vt:lpstr>
      <vt:lpstr>DI</vt:lpstr>
      <vt:lpstr>DO</vt:lpstr>
      <vt:lpstr>AI</vt:lpstr>
      <vt:lpstr>RTD</vt:lpstr>
      <vt:lpstr>COUNTER</vt:lpstr>
      <vt:lpstr>AO</vt:lpstr>
      <vt:lpstr>DEVICES</vt:lpstr>
      <vt:lpstr>PLC_TO_CONFIG</vt:lpstr>
      <vt:lpstr>TEMP</vt:lpstr>
      <vt:lpstr>TEMP_TXT</vt:lpstr>
      <vt:lpstr>DB DI</vt:lpstr>
      <vt:lpstr>DB DO</vt:lpstr>
      <vt:lpstr>DB AO</vt:lpstr>
      <vt:lpstr>DB MEAS</vt:lpstr>
      <vt:lpstr>ALARM BLOCKING CLASS</vt:lpstr>
      <vt:lpstr>DB ALM</vt:lpstr>
      <vt:lpstr>ALM SETTINGS</vt:lpstr>
      <vt:lpstr>DB PAR</vt:lpstr>
      <vt:lpstr>SEQ CMD</vt:lpstr>
      <vt:lpstr>CTRL STS</vt:lpstr>
      <vt:lpstr>LIST - ALM</vt:lpstr>
      <vt:lpstr>LIST - PAR</vt:lpstr>
      <vt:lpstr>R_DI_N</vt:lpstr>
      <vt:lpstr>R_DO_N</vt:lpstr>
      <vt:lpstr>R_MEAS_N</vt:lpstr>
      <vt:lpstr>R_AO_N</vt:lpstr>
      <vt:lpstr>R_PAR_N</vt:lpstr>
      <vt:lpstr>R_ALM</vt:lpstr>
      <vt:lpstr>R_DB_DI</vt:lpstr>
      <vt:lpstr>R_DB_DO</vt:lpstr>
      <vt:lpstr>R_DB_MEAS</vt:lpstr>
      <vt:lpstr>R_DB_ALM</vt:lpstr>
      <vt:lpstr>R_DB_AO</vt:lpstr>
      <vt:lpstr>R_DB_PAR</vt:lpstr>
      <vt:lpstr>List1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Branimir.Vrdoljak</dc:creator>
  <cp:keywords/>
  <dc:description/>
  <cp:lastModifiedBy>Branimir Vrdoljak</cp:lastModifiedBy>
  <cp:revision/>
  <dcterms:created xsi:type="dcterms:W3CDTF">2023-01-19T16:54:27Z</dcterms:created>
  <dcterms:modified xsi:type="dcterms:W3CDTF">2026-04-30T12:43:11Z</dcterms:modified>
  <cp:category/>
  <cp:contentStatus/>
</cp:coreProperties>
</file>